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pivotCache/pivotCacheDefinition1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E:\Desktop\Restaurante\Financeiro\2023\Gulla's Lais\"/>
    </mc:Choice>
  </mc:AlternateContent>
  <xr:revisionPtr revIDLastSave="0" documentId="13_ncr:1_{C2E84F2F-8D8D-4A92-9C8B-F7E4C0A7C9F3}" xr6:coauthVersionLast="47" xr6:coauthVersionMax="47" xr10:uidLastSave="{00000000-0000-0000-0000-000000000000}"/>
  <bookViews>
    <workbookView minimized="1" xWindow="360" yWindow="360" windowWidth="19170" windowHeight="10020" activeTab="2" xr2:uid="{34AB08B6-5041-4649-BFEE-CCC9649C378E}"/>
  </bookViews>
  <sheets>
    <sheet name="BASE" sheetId="1" r:id="rId1"/>
    <sheet name="LISTAS" sheetId="3" r:id="rId2"/>
    <sheet name="TABELAS" sheetId="4" r:id="rId3"/>
    <sheet name="PAINEL" sheetId="5" r:id="rId4"/>
    <sheet name="Compras" sheetId="6" r:id="rId5"/>
  </sheets>
  <definedNames>
    <definedName name="_xlcn.WorksheetConnection_PrjetoFelippe.xlsxTabela31" hidden="1">Tabela3[]</definedName>
    <definedName name="SegmentaçãodeDados_ANO">#N/A</definedName>
    <definedName name="SegmentaçãodeDados_CATEGORIA">#N/A</definedName>
    <definedName name="SegmentaçãodeDados_ITEM">#N/A</definedName>
    <definedName name="SegmentaçãodeDados_MÊS">#N/A</definedName>
    <definedName name="SegmentaçãodeDados_RETIRADA">#N/A</definedName>
    <definedName name="SegmentaçãodeDados_SEMANA">#N/A</definedName>
    <definedName name="Timeline_DATA">#N/A</definedName>
  </definedNames>
  <calcPr calcId="191029"/>
  <pivotCaches>
    <pivotCache cacheId="75" r:id="rId6"/>
    <pivotCache cacheId="78" r:id="rId7"/>
    <pivotCache cacheId="81" r:id="rId8"/>
    <pivotCache cacheId="84" r:id="rId9"/>
    <pivotCache cacheId="87" r:id="rId10"/>
    <pivotCache cacheId="90" r:id="rId11"/>
    <pivotCache cacheId="93" r:id="rId12"/>
    <pivotCache cacheId="96" r:id="rId13"/>
    <pivotCache cacheId="99" r:id="rId14"/>
    <pivotCache cacheId="102" r:id="rId15"/>
    <pivotCache cacheId="105" r:id="rId16"/>
    <pivotCache cacheId="108" r:id="rId17"/>
    <pivotCache cacheId="111" r:id="rId18"/>
  </pivotCaches>
  <extLst>
    <ext xmlns:x14="http://schemas.microsoft.com/office/spreadsheetml/2009/9/main" uri="{876F7934-8845-4945-9796-88D515C7AA90}">
      <x14:pivotCaches>
        <pivotCache cacheId="73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4" r:id="rId26"/>
      </x15:timelineCachePivotCaches>
    </ext>
    <ext xmlns:x15="http://schemas.microsoft.com/office/spreadsheetml/2010/11/main" uri="{D0CA8CA8-9F24-4464-BF8E-62219DCF47F9}">
      <x15:timelineCacheRefs>
        <x15:timelineCacheRef r:id="rId2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3" name="Tabela3" connection="WorksheetConnection_Prjeto Felippe.xlsx!Tabela3"/>
        </x15:modelTables>
      </x15:dataModel>
    </ext>
  </extLst>
</workbook>
</file>

<file path=xl/calcChain.xml><?xml version="1.0" encoding="utf-8"?>
<calcChain xmlns="http://schemas.openxmlformats.org/spreadsheetml/2006/main">
  <c r="D13630" i="1" l="1"/>
  <c r="D13631" i="1"/>
  <c r="D4147" i="1"/>
  <c r="D3775" i="1"/>
  <c r="D1991" i="1"/>
  <c r="D1439" i="1"/>
  <c r="D1590" i="1"/>
  <c r="D1591" i="1"/>
  <c r="D1783" i="1"/>
  <c r="D1766" i="1"/>
  <c r="D1784" i="1"/>
  <c r="D1785" i="1"/>
  <c r="D1845" i="1"/>
  <c r="D1847" i="1"/>
  <c r="D1850" i="1"/>
  <c r="D8471" i="1"/>
  <c r="K8471" i="1"/>
  <c r="L8471" i="1"/>
  <c r="M8471" i="1"/>
  <c r="N8471" i="1"/>
  <c r="D8346" i="1"/>
  <c r="K8346" i="1"/>
  <c r="L8346" i="1"/>
  <c r="M8346" i="1"/>
  <c r="N8346" i="1"/>
  <c r="D8347" i="1"/>
  <c r="K8347" i="1"/>
  <c r="L8347" i="1"/>
  <c r="M8347" i="1"/>
  <c r="N8347" i="1"/>
  <c r="D13456" i="1"/>
  <c r="D13457" i="1"/>
  <c r="D13458" i="1"/>
  <c r="D13459" i="1"/>
  <c r="D13401" i="1"/>
  <c r="D13402" i="1"/>
  <c r="D13403" i="1"/>
  <c r="D13404" i="1"/>
  <c r="D13405" i="1"/>
  <c r="D13406" i="1"/>
  <c r="D13407" i="1"/>
  <c r="K13403" i="1"/>
  <c r="L13403" i="1"/>
  <c r="M13403" i="1"/>
  <c r="N13403" i="1"/>
  <c r="K13404" i="1"/>
  <c r="L13404" i="1"/>
  <c r="M13404" i="1"/>
  <c r="N13404" i="1"/>
  <c r="L13405" i="1"/>
  <c r="M13405" i="1"/>
  <c r="N13405" i="1"/>
  <c r="K13406" i="1"/>
  <c r="L13406" i="1"/>
  <c r="M13406" i="1"/>
  <c r="N13406" i="1"/>
  <c r="K13407" i="1"/>
  <c r="L13407" i="1"/>
  <c r="M13407" i="1"/>
  <c r="N13407" i="1"/>
  <c r="D13408" i="1"/>
  <c r="K13408" i="1"/>
  <c r="L13408" i="1"/>
  <c r="M13408" i="1"/>
  <c r="N13408" i="1"/>
  <c r="D13409" i="1"/>
  <c r="K13409" i="1"/>
  <c r="L13409" i="1"/>
  <c r="M13409" i="1"/>
  <c r="N13409" i="1"/>
  <c r="D13410" i="1"/>
  <c r="K13410" i="1"/>
  <c r="L13410" i="1"/>
  <c r="M13410" i="1"/>
  <c r="N13410" i="1"/>
  <c r="D13411" i="1"/>
  <c r="K13411" i="1"/>
  <c r="L13411" i="1"/>
  <c r="M13411" i="1"/>
  <c r="N13411" i="1"/>
  <c r="D13412" i="1"/>
  <c r="K13412" i="1"/>
  <c r="L13412" i="1"/>
  <c r="M13412" i="1"/>
  <c r="N13412" i="1"/>
  <c r="D13413" i="1"/>
  <c r="K13413" i="1"/>
  <c r="L13413" i="1"/>
  <c r="M13413" i="1"/>
  <c r="N13413" i="1"/>
  <c r="D13414" i="1"/>
  <c r="K13414" i="1"/>
  <c r="L13414" i="1"/>
  <c r="M13414" i="1"/>
  <c r="N13414" i="1"/>
  <c r="D13415" i="1"/>
  <c r="K13415" i="1"/>
  <c r="L13415" i="1"/>
  <c r="M13415" i="1"/>
  <c r="N13415" i="1"/>
  <c r="D13416" i="1"/>
  <c r="K13416" i="1"/>
  <c r="L13416" i="1"/>
  <c r="M13416" i="1"/>
  <c r="N13416" i="1"/>
  <c r="D13417" i="1"/>
  <c r="K13417" i="1"/>
  <c r="L13417" i="1"/>
  <c r="M13417" i="1"/>
  <c r="N13417" i="1"/>
  <c r="D13418" i="1"/>
  <c r="K13418" i="1"/>
  <c r="L13418" i="1"/>
  <c r="M13418" i="1"/>
  <c r="N13418" i="1"/>
  <c r="D13419" i="1"/>
  <c r="K13419" i="1"/>
  <c r="L13419" i="1"/>
  <c r="M13419" i="1"/>
  <c r="N13419" i="1"/>
  <c r="D13420" i="1"/>
  <c r="K13420" i="1"/>
  <c r="L13420" i="1"/>
  <c r="M13420" i="1"/>
  <c r="N13420" i="1"/>
  <c r="D13421" i="1"/>
  <c r="K13421" i="1"/>
  <c r="L13421" i="1"/>
  <c r="M13421" i="1"/>
  <c r="N13421" i="1"/>
  <c r="D13422" i="1"/>
  <c r="K13422" i="1"/>
  <c r="L13422" i="1"/>
  <c r="M13422" i="1"/>
  <c r="N13422" i="1"/>
  <c r="D13423" i="1"/>
  <c r="K13423" i="1"/>
  <c r="L13423" i="1"/>
  <c r="M13423" i="1"/>
  <c r="N13423" i="1"/>
  <c r="D13424" i="1"/>
  <c r="K13424" i="1"/>
  <c r="L13424" i="1"/>
  <c r="M13424" i="1"/>
  <c r="N13424" i="1"/>
  <c r="D13425" i="1"/>
  <c r="K13425" i="1"/>
  <c r="L13425" i="1"/>
  <c r="M13425" i="1"/>
  <c r="N13425" i="1"/>
  <c r="D13426" i="1"/>
  <c r="K13426" i="1"/>
  <c r="L13426" i="1"/>
  <c r="M13426" i="1"/>
  <c r="N13426" i="1"/>
  <c r="D13427" i="1"/>
  <c r="K13427" i="1"/>
  <c r="L13427" i="1"/>
  <c r="M13427" i="1"/>
  <c r="N13427" i="1"/>
  <c r="D13428" i="1"/>
  <c r="K13428" i="1"/>
  <c r="L13428" i="1"/>
  <c r="M13428" i="1"/>
  <c r="N13428" i="1"/>
  <c r="D13429" i="1"/>
  <c r="K13429" i="1"/>
  <c r="L13429" i="1"/>
  <c r="M13429" i="1"/>
  <c r="N13429" i="1"/>
  <c r="D13430" i="1"/>
  <c r="K13430" i="1"/>
  <c r="L13430" i="1"/>
  <c r="M13430" i="1"/>
  <c r="N13430" i="1"/>
  <c r="D13431" i="1"/>
  <c r="K13431" i="1"/>
  <c r="L13431" i="1"/>
  <c r="M13431" i="1"/>
  <c r="N13431" i="1"/>
  <c r="D13432" i="1"/>
  <c r="K13432" i="1"/>
  <c r="L13432" i="1"/>
  <c r="M13432" i="1"/>
  <c r="N13432" i="1"/>
  <c r="D13433" i="1"/>
  <c r="K13433" i="1"/>
  <c r="L13433" i="1"/>
  <c r="M13433" i="1"/>
  <c r="N13433" i="1"/>
  <c r="D13434" i="1"/>
  <c r="K13434" i="1"/>
  <c r="L13434" i="1"/>
  <c r="M13434" i="1"/>
  <c r="N13434" i="1"/>
  <c r="D13435" i="1"/>
  <c r="K13435" i="1"/>
  <c r="L13435" i="1"/>
  <c r="M13435" i="1"/>
  <c r="N13435" i="1"/>
  <c r="D13436" i="1"/>
  <c r="K13436" i="1"/>
  <c r="L13436" i="1"/>
  <c r="M13436" i="1"/>
  <c r="N13436" i="1"/>
  <c r="D13437" i="1"/>
  <c r="K13437" i="1"/>
  <c r="L13437" i="1"/>
  <c r="M13437" i="1"/>
  <c r="N13437" i="1"/>
  <c r="D13438" i="1"/>
  <c r="K13438" i="1"/>
  <c r="L13438" i="1"/>
  <c r="M13438" i="1"/>
  <c r="N13438" i="1"/>
  <c r="D13439" i="1"/>
  <c r="K13439" i="1"/>
  <c r="L13439" i="1"/>
  <c r="M13439" i="1"/>
  <c r="N13439" i="1"/>
  <c r="D13440" i="1"/>
  <c r="K13440" i="1"/>
  <c r="L13440" i="1"/>
  <c r="M13440" i="1"/>
  <c r="N13440" i="1"/>
  <c r="D13441" i="1"/>
  <c r="K13441" i="1"/>
  <c r="L13441" i="1"/>
  <c r="M13441" i="1"/>
  <c r="N13441" i="1"/>
  <c r="D13442" i="1"/>
  <c r="K13442" i="1"/>
  <c r="L13442" i="1"/>
  <c r="M13442" i="1"/>
  <c r="N13442" i="1"/>
  <c r="D13443" i="1"/>
  <c r="K13443" i="1"/>
  <c r="L13443" i="1"/>
  <c r="M13443" i="1"/>
  <c r="N13443" i="1"/>
  <c r="D13444" i="1"/>
  <c r="K13444" i="1"/>
  <c r="L13444" i="1"/>
  <c r="M13444" i="1"/>
  <c r="N13444" i="1"/>
  <c r="D13445" i="1"/>
  <c r="K13445" i="1"/>
  <c r="L13445" i="1"/>
  <c r="M13445" i="1"/>
  <c r="N13445" i="1"/>
  <c r="D13446" i="1"/>
  <c r="K13446" i="1"/>
  <c r="L13446" i="1"/>
  <c r="M13446" i="1"/>
  <c r="N13446" i="1"/>
  <c r="D13447" i="1"/>
  <c r="K13447" i="1"/>
  <c r="L13447" i="1"/>
  <c r="M13447" i="1"/>
  <c r="N13447" i="1"/>
  <c r="D13448" i="1"/>
  <c r="K13448" i="1"/>
  <c r="L13448" i="1"/>
  <c r="M13448" i="1"/>
  <c r="N13448" i="1"/>
  <c r="D13449" i="1"/>
  <c r="K13449" i="1"/>
  <c r="L13449" i="1"/>
  <c r="M13449" i="1"/>
  <c r="N13449" i="1"/>
  <c r="D13450" i="1"/>
  <c r="K13450" i="1"/>
  <c r="L13450" i="1"/>
  <c r="M13450" i="1"/>
  <c r="N13450" i="1"/>
  <c r="D13451" i="1"/>
  <c r="K13451" i="1"/>
  <c r="L13451" i="1"/>
  <c r="M13451" i="1"/>
  <c r="N13451" i="1"/>
  <c r="D13452" i="1"/>
  <c r="K13452" i="1"/>
  <c r="L13452" i="1"/>
  <c r="M13452" i="1"/>
  <c r="N13452" i="1"/>
  <c r="D13453" i="1"/>
  <c r="K13453" i="1"/>
  <c r="L13453" i="1"/>
  <c r="M13453" i="1"/>
  <c r="N13453" i="1"/>
  <c r="D13454" i="1"/>
  <c r="K13454" i="1"/>
  <c r="L13454" i="1"/>
  <c r="M13454" i="1"/>
  <c r="N13454" i="1"/>
  <c r="D13455" i="1"/>
  <c r="K13455" i="1"/>
  <c r="L13455" i="1"/>
  <c r="M13455" i="1"/>
  <c r="N13455" i="1"/>
  <c r="K13456" i="1"/>
  <c r="L13456" i="1"/>
  <c r="M13456" i="1"/>
  <c r="N13456" i="1"/>
  <c r="K13457" i="1"/>
  <c r="L13457" i="1"/>
  <c r="M13457" i="1"/>
  <c r="N13457" i="1"/>
  <c r="K13458" i="1"/>
  <c r="L13458" i="1"/>
  <c r="M13458" i="1"/>
  <c r="N13458" i="1"/>
  <c r="L13459" i="1"/>
  <c r="M13459" i="1"/>
  <c r="N13459" i="1"/>
  <c r="D13460" i="1"/>
  <c r="K13460" i="1"/>
  <c r="L13460" i="1"/>
  <c r="M13460" i="1"/>
  <c r="N13460" i="1"/>
  <c r="D13461" i="1"/>
  <c r="K13461" i="1"/>
  <c r="L13461" i="1"/>
  <c r="M13461" i="1"/>
  <c r="N13461" i="1"/>
  <c r="D13462" i="1"/>
  <c r="K13462" i="1"/>
  <c r="L13462" i="1"/>
  <c r="M13462" i="1"/>
  <c r="N13462" i="1"/>
  <c r="D13463" i="1"/>
  <c r="K13463" i="1"/>
  <c r="L13463" i="1"/>
  <c r="M13463" i="1"/>
  <c r="N13463" i="1"/>
  <c r="D13464" i="1"/>
  <c r="K13464" i="1"/>
  <c r="L13464" i="1"/>
  <c r="M13464" i="1"/>
  <c r="N13464" i="1"/>
  <c r="D13465" i="1"/>
  <c r="K13465" i="1"/>
  <c r="L13465" i="1"/>
  <c r="M13465" i="1"/>
  <c r="N13465" i="1"/>
  <c r="D13466" i="1"/>
  <c r="K13466" i="1"/>
  <c r="L13466" i="1"/>
  <c r="M13466" i="1"/>
  <c r="N13466" i="1"/>
  <c r="D13467" i="1"/>
  <c r="K13467" i="1"/>
  <c r="L13467" i="1"/>
  <c r="M13467" i="1"/>
  <c r="N13467" i="1"/>
  <c r="D13468" i="1"/>
  <c r="K13468" i="1"/>
  <c r="L13468" i="1"/>
  <c r="M13468" i="1"/>
  <c r="N13468" i="1"/>
  <c r="D13469" i="1"/>
  <c r="K13469" i="1"/>
  <c r="L13469" i="1"/>
  <c r="M13469" i="1"/>
  <c r="N13469" i="1"/>
  <c r="D13470" i="1"/>
  <c r="K13470" i="1"/>
  <c r="L13470" i="1"/>
  <c r="M13470" i="1"/>
  <c r="N13470" i="1"/>
  <c r="D13471" i="1"/>
  <c r="K13471" i="1"/>
  <c r="L13471" i="1"/>
  <c r="M13471" i="1"/>
  <c r="N13471" i="1"/>
  <c r="D13472" i="1"/>
  <c r="K13472" i="1"/>
  <c r="L13472" i="1"/>
  <c r="M13472" i="1"/>
  <c r="N13472" i="1"/>
  <c r="D13473" i="1"/>
  <c r="K13473" i="1"/>
  <c r="L13473" i="1"/>
  <c r="M13473" i="1"/>
  <c r="N13473" i="1"/>
  <c r="D13474" i="1"/>
  <c r="K13474" i="1"/>
  <c r="L13474" i="1"/>
  <c r="M13474" i="1"/>
  <c r="N13474" i="1"/>
  <c r="D13475" i="1"/>
  <c r="K13475" i="1"/>
  <c r="L13475" i="1"/>
  <c r="M13475" i="1"/>
  <c r="N13475" i="1"/>
  <c r="D13476" i="1"/>
  <c r="K13476" i="1"/>
  <c r="L13476" i="1"/>
  <c r="M13476" i="1"/>
  <c r="N13476" i="1"/>
  <c r="D13477" i="1"/>
  <c r="K13477" i="1"/>
  <c r="L13477" i="1"/>
  <c r="M13477" i="1"/>
  <c r="N13477" i="1"/>
  <c r="D13478" i="1"/>
  <c r="K13478" i="1"/>
  <c r="L13478" i="1"/>
  <c r="M13478" i="1"/>
  <c r="N13478" i="1"/>
  <c r="D13479" i="1"/>
  <c r="K13479" i="1"/>
  <c r="L13479" i="1"/>
  <c r="M13479" i="1"/>
  <c r="N13479" i="1"/>
  <c r="D13480" i="1"/>
  <c r="K13480" i="1"/>
  <c r="L13480" i="1"/>
  <c r="M13480" i="1"/>
  <c r="N13480" i="1"/>
  <c r="D13481" i="1"/>
  <c r="K13481" i="1"/>
  <c r="L13481" i="1"/>
  <c r="M13481" i="1"/>
  <c r="N13481" i="1"/>
  <c r="D13482" i="1"/>
  <c r="K13482" i="1"/>
  <c r="L13482" i="1"/>
  <c r="M13482" i="1"/>
  <c r="N13482" i="1"/>
  <c r="D13483" i="1"/>
  <c r="K13483" i="1"/>
  <c r="L13483" i="1"/>
  <c r="M13483" i="1"/>
  <c r="N13483" i="1"/>
  <c r="D13484" i="1"/>
  <c r="K13484" i="1"/>
  <c r="L13484" i="1"/>
  <c r="M13484" i="1"/>
  <c r="N13484" i="1"/>
  <c r="D13485" i="1"/>
  <c r="K13485" i="1"/>
  <c r="L13485" i="1"/>
  <c r="M13485" i="1"/>
  <c r="N13485" i="1"/>
  <c r="D13486" i="1"/>
  <c r="K13486" i="1"/>
  <c r="L13486" i="1"/>
  <c r="M13486" i="1"/>
  <c r="N13486" i="1"/>
  <c r="D13487" i="1"/>
  <c r="K13487" i="1"/>
  <c r="L13487" i="1"/>
  <c r="M13487" i="1"/>
  <c r="N13487" i="1"/>
  <c r="D13488" i="1"/>
  <c r="K13488" i="1"/>
  <c r="L13488" i="1"/>
  <c r="M13488" i="1"/>
  <c r="N13488" i="1"/>
  <c r="D13489" i="1"/>
  <c r="K13489" i="1"/>
  <c r="L13489" i="1"/>
  <c r="M13489" i="1"/>
  <c r="N13489" i="1"/>
  <c r="D13490" i="1"/>
  <c r="K13490" i="1"/>
  <c r="L13490" i="1"/>
  <c r="M13490" i="1"/>
  <c r="N13490" i="1"/>
  <c r="D13491" i="1"/>
  <c r="K13491" i="1"/>
  <c r="L13491" i="1"/>
  <c r="M13491" i="1"/>
  <c r="N13491" i="1"/>
  <c r="D13492" i="1"/>
  <c r="K13492" i="1"/>
  <c r="L13492" i="1"/>
  <c r="M13492" i="1"/>
  <c r="N13492" i="1"/>
  <c r="D13493" i="1"/>
  <c r="K13493" i="1"/>
  <c r="L13493" i="1"/>
  <c r="M13493" i="1"/>
  <c r="N13493" i="1"/>
  <c r="D13494" i="1"/>
  <c r="K13494" i="1"/>
  <c r="L13494" i="1"/>
  <c r="M13494" i="1"/>
  <c r="N13494" i="1"/>
  <c r="D13495" i="1"/>
  <c r="K13495" i="1"/>
  <c r="L13495" i="1"/>
  <c r="M13495" i="1"/>
  <c r="N13495" i="1"/>
  <c r="D13496" i="1"/>
  <c r="K13496" i="1"/>
  <c r="L13496" i="1"/>
  <c r="M13496" i="1"/>
  <c r="N13496" i="1"/>
  <c r="D13497" i="1"/>
  <c r="K13497" i="1"/>
  <c r="L13497" i="1"/>
  <c r="M13497" i="1"/>
  <c r="N13497" i="1"/>
  <c r="D13498" i="1"/>
  <c r="K13498" i="1"/>
  <c r="L13498" i="1"/>
  <c r="M13498" i="1"/>
  <c r="N13498" i="1"/>
  <c r="D13499" i="1"/>
  <c r="K13499" i="1"/>
  <c r="L13499" i="1"/>
  <c r="M13499" i="1"/>
  <c r="N13499" i="1"/>
  <c r="D13500" i="1"/>
  <c r="K13500" i="1"/>
  <c r="L13500" i="1"/>
  <c r="M13500" i="1"/>
  <c r="N13500" i="1"/>
  <c r="D13501" i="1"/>
  <c r="K13501" i="1"/>
  <c r="L13501" i="1"/>
  <c r="M13501" i="1"/>
  <c r="N13501" i="1"/>
  <c r="D13502" i="1"/>
  <c r="K13502" i="1"/>
  <c r="L13502" i="1"/>
  <c r="M13502" i="1"/>
  <c r="N13502" i="1"/>
  <c r="D13503" i="1"/>
  <c r="K13503" i="1"/>
  <c r="L13503" i="1"/>
  <c r="M13503" i="1"/>
  <c r="N13503" i="1"/>
  <c r="D13504" i="1"/>
  <c r="K13504" i="1"/>
  <c r="L13504" i="1"/>
  <c r="M13504" i="1"/>
  <c r="N13504" i="1"/>
  <c r="D13505" i="1"/>
  <c r="K13505" i="1"/>
  <c r="L13505" i="1"/>
  <c r="M13505" i="1"/>
  <c r="N13505" i="1"/>
  <c r="D13506" i="1"/>
  <c r="K13506" i="1"/>
  <c r="L13506" i="1"/>
  <c r="M13506" i="1"/>
  <c r="N13506" i="1"/>
  <c r="D13507" i="1"/>
  <c r="K13507" i="1"/>
  <c r="L13507" i="1"/>
  <c r="M13507" i="1"/>
  <c r="N13507" i="1"/>
  <c r="D13508" i="1"/>
  <c r="K13508" i="1"/>
  <c r="L13508" i="1"/>
  <c r="M13508" i="1"/>
  <c r="N13508" i="1"/>
  <c r="D13509" i="1"/>
  <c r="K13509" i="1"/>
  <c r="L13509" i="1"/>
  <c r="M13509" i="1"/>
  <c r="N13509" i="1"/>
  <c r="D13510" i="1"/>
  <c r="K13510" i="1"/>
  <c r="L13510" i="1"/>
  <c r="M13510" i="1"/>
  <c r="N13510" i="1"/>
  <c r="D13511" i="1"/>
  <c r="K13511" i="1"/>
  <c r="L13511" i="1"/>
  <c r="M13511" i="1"/>
  <c r="N13511" i="1"/>
  <c r="D13512" i="1"/>
  <c r="K13512" i="1"/>
  <c r="L13512" i="1"/>
  <c r="M13512" i="1"/>
  <c r="N13512" i="1"/>
  <c r="D13513" i="1"/>
  <c r="K13513" i="1"/>
  <c r="L13513" i="1"/>
  <c r="M13513" i="1"/>
  <c r="N13513" i="1"/>
  <c r="D13514" i="1"/>
  <c r="K13514" i="1"/>
  <c r="L13514" i="1"/>
  <c r="M13514" i="1"/>
  <c r="N13514" i="1"/>
  <c r="D13515" i="1"/>
  <c r="K13515" i="1"/>
  <c r="L13515" i="1"/>
  <c r="M13515" i="1"/>
  <c r="N13515" i="1"/>
  <c r="D13516" i="1"/>
  <c r="K13516" i="1"/>
  <c r="L13516" i="1"/>
  <c r="M13516" i="1"/>
  <c r="N13516" i="1"/>
  <c r="D13517" i="1"/>
  <c r="K13517" i="1"/>
  <c r="L13517" i="1"/>
  <c r="M13517" i="1"/>
  <c r="N13517" i="1"/>
  <c r="D13518" i="1"/>
  <c r="K13518" i="1"/>
  <c r="L13518" i="1"/>
  <c r="M13518" i="1"/>
  <c r="N13518" i="1"/>
  <c r="D13519" i="1"/>
  <c r="K13519" i="1"/>
  <c r="L13519" i="1"/>
  <c r="M13519" i="1"/>
  <c r="N13519" i="1"/>
  <c r="D13520" i="1"/>
  <c r="K13520" i="1"/>
  <c r="L13520" i="1"/>
  <c r="M13520" i="1"/>
  <c r="N13520" i="1"/>
  <c r="D13521" i="1"/>
  <c r="K13521" i="1"/>
  <c r="L13521" i="1"/>
  <c r="M13521" i="1"/>
  <c r="N13521" i="1"/>
  <c r="D13522" i="1"/>
  <c r="K13522" i="1"/>
  <c r="L13522" i="1"/>
  <c r="M13522" i="1"/>
  <c r="N13522" i="1"/>
  <c r="D13523" i="1"/>
  <c r="K13523" i="1"/>
  <c r="L13523" i="1"/>
  <c r="M13523" i="1"/>
  <c r="N13523" i="1"/>
  <c r="D13524" i="1"/>
  <c r="K13524" i="1"/>
  <c r="L13524" i="1"/>
  <c r="M13524" i="1"/>
  <c r="N13524" i="1"/>
  <c r="D13525" i="1"/>
  <c r="K13525" i="1"/>
  <c r="L13525" i="1"/>
  <c r="M13525" i="1"/>
  <c r="N13525" i="1"/>
  <c r="D13526" i="1"/>
  <c r="K13526" i="1"/>
  <c r="L13526" i="1"/>
  <c r="M13526" i="1"/>
  <c r="N13526" i="1"/>
  <c r="D13527" i="1"/>
  <c r="K13527" i="1"/>
  <c r="L13527" i="1"/>
  <c r="M13527" i="1"/>
  <c r="N13527" i="1"/>
  <c r="D13528" i="1"/>
  <c r="K13528" i="1"/>
  <c r="L13528" i="1"/>
  <c r="M13528" i="1"/>
  <c r="N13528" i="1"/>
  <c r="D13529" i="1"/>
  <c r="K13529" i="1"/>
  <c r="L13529" i="1"/>
  <c r="M13529" i="1"/>
  <c r="N13529" i="1"/>
  <c r="D13530" i="1"/>
  <c r="K13530" i="1"/>
  <c r="L13530" i="1"/>
  <c r="M13530" i="1"/>
  <c r="N13530" i="1"/>
  <c r="D13531" i="1"/>
  <c r="K13531" i="1"/>
  <c r="L13531" i="1"/>
  <c r="M13531" i="1"/>
  <c r="N13531" i="1"/>
  <c r="D13532" i="1"/>
  <c r="L13532" i="1"/>
  <c r="M13532" i="1"/>
  <c r="N13532" i="1"/>
  <c r="D13533" i="1"/>
  <c r="K13533" i="1"/>
  <c r="L13533" i="1"/>
  <c r="M13533" i="1"/>
  <c r="N13533" i="1"/>
  <c r="D13534" i="1"/>
  <c r="K13534" i="1"/>
  <c r="L13534" i="1"/>
  <c r="M13534" i="1"/>
  <c r="N13534" i="1"/>
  <c r="D13535" i="1"/>
  <c r="K13535" i="1"/>
  <c r="L13535" i="1"/>
  <c r="M13535" i="1"/>
  <c r="N13535" i="1"/>
  <c r="D13536" i="1"/>
  <c r="K13536" i="1"/>
  <c r="L13536" i="1"/>
  <c r="M13536" i="1"/>
  <c r="N13536" i="1"/>
  <c r="D13537" i="1"/>
  <c r="K13537" i="1"/>
  <c r="L13537" i="1"/>
  <c r="M13537" i="1"/>
  <c r="N13537" i="1"/>
  <c r="D13538" i="1"/>
  <c r="K13538" i="1"/>
  <c r="L13538" i="1"/>
  <c r="M13538" i="1"/>
  <c r="N13538" i="1"/>
  <c r="D13539" i="1"/>
  <c r="K13539" i="1"/>
  <c r="L13539" i="1"/>
  <c r="M13539" i="1"/>
  <c r="N13539" i="1"/>
  <c r="D13540" i="1"/>
  <c r="K13540" i="1"/>
  <c r="L13540" i="1"/>
  <c r="M13540" i="1"/>
  <c r="N13540" i="1"/>
  <c r="D13541" i="1"/>
  <c r="K13541" i="1"/>
  <c r="L13541" i="1"/>
  <c r="M13541" i="1"/>
  <c r="N13541" i="1"/>
  <c r="D13542" i="1"/>
  <c r="K13542" i="1"/>
  <c r="L13542" i="1"/>
  <c r="M13542" i="1"/>
  <c r="N13542" i="1"/>
  <c r="D13543" i="1"/>
  <c r="K13543" i="1"/>
  <c r="L13543" i="1"/>
  <c r="M13543" i="1"/>
  <c r="N13543" i="1"/>
  <c r="D13544" i="1"/>
  <c r="K13544" i="1"/>
  <c r="L13544" i="1"/>
  <c r="M13544" i="1"/>
  <c r="N13544" i="1"/>
  <c r="D13545" i="1"/>
  <c r="K13545" i="1"/>
  <c r="L13545" i="1"/>
  <c r="M13545" i="1"/>
  <c r="N13545" i="1"/>
  <c r="D13546" i="1"/>
  <c r="K13546" i="1"/>
  <c r="L13546" i="1"/>
  <c r="M13546" i="1"/>
  <c r="N13546" i="1"/>
  <c r="D13547" i="1"/>
  <c r="K13547" i="1"/>
  <c r="L13547" i="1"/>
  <c r="M13547" i="1"/>
  <c r="N13547" i="1"/>
  <c r="D13548" i="1"/>
  <c r="K13548" i="1"/>
  <c r="L13548" i="1"/>
  <c r="M13548" i="1"/>
  <c r="N13548" i="1"/>
  <c r="D13549" i="1"/>
  <c r="K13549" i="1"/>
  <c r="L13549" i="1"/>
  <c r="M13549" i="1"/>
  <c r="N13549" i="1"/>
  <c r="D13550" i="1"/>
  <c r="K13550" i="1"/>
  <c r="L13550" i="1"/>
  <c r="M13550" i="1"/>
  <c r="N13550" i="1"/>
  <c r="D13551" i="1"/>
  <c r="K13551" i="1"/>
  <c r="L13551" i="1"/>
  <c r="M13551" i="1"/>
  <c r="N13551" i="1"/>
  <c r="D13552" i="1"/>
  <c r="K13552" i="1"/>
  <c r="L13552" i="1"/>
  <c r="M13552" i="1"/>
  <c r="N13552" i="1"/>
  <c r="D13553" i="1"/>
  <c r="K13553" i="1"/>
  <c r="L13553" i="1"/>
  <c r="M13553" i="1"/>
  <c r="N13553" i="1"/>
  <c r="D13554" i="1"/>
  <c r="K13554" i="1"/>
  <c r="L13554" i="1"/>
  <c r="M13554" i="1"/>
  <c r="N13554" i="1"/>
  <c r="D13555" i="1"/>
  <c r="K13555" i="1"/>
  <c r="L13555" i="1"/>
  <c r="M13555" i="1"/>
  <c r="N13555" i="1"/>
  <c r="D13556" i="1"/>
  <c r="K13556" i="1"/>
  <c r="L13556" i="1"/>
  <c r="M13556" i="1"/>
  <c r="N13556" i="1"/>
  <c r="D13557" i="1"/>
  <c r="K13557" i="1"/>
  <c r="L13557" i="1"/>
  <c r="M13557" i="1"/>
  <c r="N13557" i="1"/>
  <c r="D13558" i="1"/>
  <c r="K13558" i="1"/>
  <c r="L13558" i="1"/>
  <c r="M13558" i="1"/>
  <c r="N13558" i="1"/>
  <c r="D13559" i="1"/>
  <c r="K13559" i="1"/>
  <c r="L13559" i="1"/>
  <c r="M13559" i="1"/>
  <c r="N13559" i="1"/>
  <c r="D13560" i="1"/>
  <c r="K13560" i="1"/>
  <c r="L13560" i="1"/>
  <c r="M13560" i="1"/>
  <c r="N13560" i="1"/>
  <c r="D13561" i="1"/>
  <c r="K13561" i="1"/>
  <c r="L13561" i="1"/>
  <c r="M13561" i="1"/>
  <c r="N13561" i="1"/>
  <c r="D13562" i="1"/>
  <c r="K13562" i="1"/>
  <c r="L13562" i="1"/>
  <c r="M13562" i="1"/>
  <c r="N13562" i="1"/>
  <c r="D13563" i="1"/>
  <c r="K13563" i="1"/>
  <c r="L13563" i="1"/>
  <c r="M13563" i="1"/>
  <c r="N13563" i="1"/>
  <c r="D13564" i="1"/>
  <c r="K13564" i="1"/>
  <c r="L13564" i="1"/>
  <c r="M13564" i="1"/>
  <c r="N13564" i="1"/>
  <c r="D13565" i="1"/>
  <c r="K13565" i="1"/>
  <c r="L13565" i="1"/>
  <c r="M13565" i="1"/>
  <c r="N13565" i="1"/>
  <c r="D13566" i="1"/>
  <c r="K13566" i="1"/>
  <c r="L13566" i="1"/>
  <c r="M13566" i="1"/>
  <c r="N13566" i="1"/>
  <c r="D13567" i="1"/>
  <c r="K13567" i="1"/>
  <c r="L13567" i="1"/>
  <c r="M13567" i="1"/>
  <c r="N13567" i="1"/>
  <c r="D13568" i="1"/>
  <c r="K13568" i="1"/>
  <c r="L13568" i="1"/>
  <c r="M13568" i="1"/>
  <c r="N13568" i="1"/>
  <c r="D13569" i="1"/>
  <c r="K13569" i="1"/>
  <c r="L13569" i="1"/>
  <c r="M13569" i="1"/>
  <c r="N13569" i="1"/>
  <c r="D13570" i="1"/>
  <c r="K13570" i="1"/>
  <c r="L13570" i="1"/>
  <c r="M13570" i="1"/>
  <c r="N13570" i="1"/>
  <c r="D13571" i="1"/>
  <c r="K13571" i="1"/>
  <c r="L13571" i="1"/>
  <c r="M13571" i="1"/>
  <c r="N13571" i="1"/>
  <c r="D13572" i="1"/>
  <c r="K13572" i="1"/>
  <c r="L13572" i="1"/>
  <c r="M13572" i="1"/>
  <c r="N13572" i="1"/>
  <c r="D13573" i="1"/>
  <c r="K13573" i="1"/>
  <c r="L13573" i="1"/>
  <c r="M13573" i="1"/>
  <c r="N13573" i="1"/>
  <c r="D13574" i="1"/>
  <c r="K13574" i="1"/>
  <c r="L13574" i="1"/>
  <c r="M13574" i="1"/>
  <c r="N13574" i="1"/>
  <c r="D13575" i="1"/>
  <c r="K13575" i="1"/>
  <c r="L13575" i="1"/>
  <c r="M13575" i="1"/>
  <c r="N13575" i="1"/>
  <c r="D13576" i="1"/>
  <c r="K13576" i="1"/>
  <c r="L13576" i="1"/>
  <c r="M13576" i="1"/>
  <c r="N13576" i="1"/>
  <c r="D13577" i="1"/>
  <c r="K13577" i="1"/>
  <c r="L13577" i="1"/>
  <c r="M13577" i="1"/>
  <c r="N13577" i="1"/>
  <c r="D13578" i="1"/>
  <c r="K13578" i="1"/>
  <c r="L13578" i="1"/>
  <c r="M13578" i="1"/>
  <c r="N13578" i="1"/>
  <c r="D13579" i="1"/>
  <c r="K13579" i="1"/>
  <c r="L13579" i="1"/>
  <c r="M13579" i="1"/>
  <c r="N13579" i="1"/>
  <c r="D13580" i="1"/>
  <c r="K13580" i="1"/>
  <c r="L13580" i="1"/>
  <c r="M13580" i="1"/>
  <c r="N13580" i="1"/>
  <c r="D13581" i="1"/>
  <c r="K13581" i="1"/>
  <c r="L13581" i="1"/>
  <c r="M13581" i="1"/>
  <c r="N13581" i="1"/>
  <c r="D13582" i="1"/>
  <c r="K13582" i="1"/>
  <c r="L13582" i="1"/>
  <c r="M13582" i="1"/>
  <c r="N13582" i="1"/>
  <c r="D13583" i="1"/>
  <c r="K13583" i="1"/>
  <c r="L13583" i="1"/>
  <c r="M13583" i="1"/>
  <c r="N13583" i="1"/>
  <c r="D13584" i="1"/>
  <c r="K13584" i="1"/>
  <c r="L13584" i="1"/>
  <c r="M13584" i="1"/>
  <c r="N13584" i="1"/>
  <c r="D13585" i="1"/>
  <c r="K13585" i="1"/>
  <c r="L13585" i="1"/>
  <c r="M13585" i="1"/>
  <c r="N13585" i="1"/>
  <c r="D13586" i="1"/>
  <c r="K13586" i="1"/>
  <c r="L13586" i="1"/>
  <c r="M13586" i="1"/>
  <c r="N13586" i="1"/>
  <c r="D13587" i="1"/>
  <c r="K13587" i="1"/>
  <c r="L13587" i="1"/>
  <c r="M13587" i="1"/>
  <c r="N13587" i="1"/>
  <c r="D13588" i="1"/>
  <c r="K13588" i="1"/>
  <c r="L13588" i="1"/>
  <c r="M13588" i="1"/>
  <c r="N13588" i="1"/>
  <c r="D13589" i="1"/>
  <c r="K13589" i="1"/>
  <c r="L13589" i="1"/>
  <c r="M13589" i="1"/>
  <c r="N13589" i="1"/>
  <c r="D13590" i="1"/>
  <c r="K13590" i="1"/>
  <c r="L13590" i="1"/>
  <c r="M13590" i="1"/>
  <c r="N13590" i="1"/>
  <c r="D13591" i="1"/>
  <c r="K13591" i="1"/>
  <c r="L13591" i="1"/>
  <c r="M13591" i="1"/>
  <c r="N13591" i="1"/>
  <c r="D13592" i="1"/>
  <c r="L13592" i="1"/>
  <c r="M13592" i="1"/>
  <c r="N13592" i="1"/>
  <c r="D13593" i="1"/>
  <c r="K13593" i="1"/>
  <c r="L13593" i="1"/>
  <c r="M13593" i="1"/>
  <c r="N13593" i="1"/>
  <c r="D13594" i="1"/>
  <c r="L13594" i="1"/>
  <c r="M13594" i="1"/>
  <c r="N13594" i="1"/>
  <c r="D13595" i="1"/>
  <c r="K13595" i="1"/>
  <c r="L13595" i="1"/>
  <c r="M13595" i="1"/>
  <c r="N13595" i="1"/>
  <c r="D13596" i="1"/>
  <c r="L13596" i="1"/>
  <c r="M13596" i="1"/>
  <c r="N13596" i="1"/>
  <c r="D13597" i="1"/>
  <c r="K13597" i="1"/>
  <c r="L13597" i="1"/>
  <c r="M13597" i="1"/>
  <c r="N13597" i="1"/>
  <c r="D13598" i="1"/>
  <c r="K13598" i="1"/>
  <c r="L13598" i="1"/>
  <c r="M13598" i="1"/>
  <c r="N13598" i="1"/>
  <c r="D13599" i="1"/>
  <c r="K13599" i="1"/>
  <c r="L13599" i="1"/>
  <c r="M13599" i="1"/>
  <c r="N13599" i="1"/>
  <c r="D13600" i="1"/>
  <c r="K13600" i="1"/>
  <c r="L13600" i="1"/>
  <c r="M13600" i="1"/>
  <c r="N13600" i="1"/>
  <c r="D13601" i="1"/>
  <c r="K13601" i="1"/>
  <c r="L13601" i="1"/>
  <c r="M13601" i="1"/>
  <c r="N13601" i="1"/>
  <c r="D13602" i="1"/>
  <c r="K13602" i="1"/>
  <c r="L13602" i="1"/>
  <c r="M13602" i="1"/>
  <c r="N13602" i="1"/>
  <c r="D13603" i="1"/>
  <c r="K13603" i="1"/>
  <c r="L13603" i="1"/>
  <c r="M13603" i="1"/>
  <c r="N13603" i="1"/>
  <c r="D13604" i="1"/>
  <c r="K13604" i="1"/>
  <c r="L13604" i="1"/>
  <c r="M13604" i="1"/>
  <c r="N13604" i="1"/>
  <c r="D13605" i="1"/>
  <c r="L13605" i="1"/>
  <c r="M13605" i="1"/>
  <c r="N13605" i="1"/>
  <c r="D13606" i="1"/>
  <c r="K13606" i="1"/>
  <c r="L13606" i="1"/>
  <c r="M13606" i="1"/>
  <c r="N13606" i="1"/>
  <c r="D13607" i="1"/>
  <c r="K13607" i="1"/>
  <c r="L13607" i="1"/>
  <c r="M13607" i="1"/>
  <c r="N13607" i="1"/>
  <c r="D13608" i="1"/>
  <c r="K13608" i="1"/>
  <c r="L13608" i="1"/>
  <c r="M13608" i="1"/>
  <c r="N13608" i="1"/>
  <c r="D13609" i="1"/>
  <c r="K13609" i="1"/>
  <c r="L13609" i="1"/>
  <c r="M13609" i="1"/>
  <c r="N13609" i="1"/>
  <c r="D13610" i="1"/>
  <c r="K13610" i="1"/>
  <c r="L13610" i="1"/>
  <c r="M13610" i="1"/>
  <c r="N13610" i="1"/>
  <c r="D13611" i="1"/>
  <c r="L13611" i="1"/>
  <c r="M13611" i="1"/>
  <c r="N13611" i="1"/>
  <c r="D13612" i="1"/>
  <c r="K13612" i="1"/>
  <c r="L13612" i="1"/>
  <c r="M13612" i="1"/>
  <c r="N13612" i="1"/>
  <c r="D13613" i="1"/>
  <c r="K13613" i="1"/>
  <c r="L13613" i="1"/>
  <c r="M13613" i="1"/>
  <c r="N13613" i="1"/>
  <c r="D13614" i="1"/>
  <c r="K13614" i="1"/>
  <c r="L13614" i="1"/>
  <c r="M13614" i="1"/>
  <c r="N13614" i="1"/>
  <c r="D13615" i="1"/>
  <c r="K13615" i="1"/>
  <c r="L13615" i="1"/>
  <c r="M13615" i="1"/>
  <c r="N13615" i="1"/>
  <c r="D13616" i="1"/>
  <c r="K13616" i="1"/>
  <c r="L13616" i="1"/>
  <c r="M13616" i="1"/>
  <c r="N13616" i="1"/>
  <c r="D13617" i="1"/>
  <c r="K13617" i="1"/>
  <c r="L13617" i="1"/>
  <c r="M13617" i="1"/>
  <c r="N13617" i="1"/>
  <c r="D13618" i="1"/>
  <c r="K13618" i="1"/>
  <c r="L13618" i="1"/>
  <c r="M13618" i="1"/>
  <c r="N13618" i="1"/>
  <c r="D13619" i="1"/>
  <c r="K13619" i="1"/>
  <c r="L13619" i="1"/>
  <c r="M13619" i="1"/>
  <c r="N13619" i="1"/>
  <c r="D13620" i="1"/>
  <c r="K13620" i="1"/>
  <c r="L13620" i="1"/>
  <c r="M13620" i="1"/>
  <c r="N13620" i="1"/>
  <c r="D13621" i="1"/>
  <c r="K13621" i="1"/>
  <c r="L13621" i="1"/>
  <c r="M13621" i="1"/>
  <c r="N13621" i="1"/>
  <c r="D13622" i="1"/>
  <c r="K13622" i="1"/>
  <c r="L13622" i="1"/>
  <c r="M13622" i="1"/>
  <c r="N13622" i="1"/>
  <c r="D13623" i="1"/>
  <c r="K13623" i="1"/>
  <c r="L13623" i="1"/>
  <c r="M13623" i="1"/>
  <c r="N13623" i="1"/>
  <c r="D13624" i="1"/>
  <c r="K13624" i="1"/>
  <c r="L13624" i="1"/>
  <c r="M13624" i="1"/>
  <c r="N13624" i="1"/>
  <c r="D13625" i="1"/>
  <c r="K13625" i="1"/>
  <c r="L13625" i="1"/>
  <c r="M13625" i="1"/>
  <c r="N13625" i="1"/>
  <c r="D13626" i="1"/>
  <c r="K13626" i="1"/>
  <c r="L13626" i="1"/>
  <c r="M13626" i="1"/>
  <c r="N13626" i="1"/>
  <c r="D13627" i="1"/>
  <c r="K13627" i="1"/>
  <c r="L13627" i="1"/>
  <c r="M13627" i="1"/>
  <c r="N13627" i="1"/>
  <c r="D13628" i="1"/>
  <c r="K13628" i="1"/>
  <c r="L13628" i="1"/>
  <c r="M13628" i="1"/>
  <c r="N13628" i="1"/>
  <c r="D13629" i="1"/>
  <c r="K13629" i="1"/>
  <c r="L13629" i="1"/>
  <c r="M13629" i="1"/>
  <c r="N13629" i="1"/>
  <c r="K13630" i="1"/>
  <c r="L13630" i="1"/>
  <c r="M13630" i="1"/>
  <c r="N13630" i="1"/>
  <c r="K13631" i="1"/>
  <c r="L13631" i="1"/>
  <c r="M13631" i="1"/>
  <c r="N13631" i="1"/>
  <c r="D13310" i="1"/>
  <c r="D13311" i="1"/>
  <c r="D13309" i="1"/>
  <c r="K13311" i="1"/>
  <c r="L13311" i="1"/>
  <c r="M13311" i="1"/>
  <c r="N13311" i="1"/>
  <c r="D13312" i="1"/>
  <c r="K13312" i="1"/>
  <c r="L13312" i="1"/>
  <c r="M13312" i="1"/>
  <c r="N13312" i="1"/>
  <c r="D13313" i="1"/>
  <c r="K13313" i="1"/>
  <c r="L13313" i="1"/>
  <c r="M13313" i="1"/>
  <c r="N13313" i="1"/>
  <c r="D13314" i="1"/>
  <c r="K13314" i="1"/>
  <c r="L13314" i="1"/>
  <c r="M13314" i="1"/>
  <c r="N13314" i="1"/>
  <c r="D13315" i="1"/>
  <c r="K13315" i="1"/>
  <c r="L13315" i="1"/>
  <c r="M13315" i="1"/>
  <c r="N13315" i="1"/>
  <c r="D13316" i="1"/>
  <c r="K13316" i="1"/>
  <c r="L13316" i="1"/>
  <c r="M13316" i="1"/>
  <c r="N13316" i="1"/>
  <c r="D13317" i="1"/>
  <c r="K13317" i="1"/>
  <c r="L13317" i="1"/>
  <c r="M13317" i="1"/>
  <c r="N13317" i="1"/>
  <c r="D13318" i="1"/>
  <c r="K13318" i="1"/>
  <c r="L13318" i="1"/>
  <c r="M13318" i="1"/>
  <c r="N13318" i="1"/>
  <c r="D13319" i="1"/>
  <c r="K13319" i="1"/>
  <c r="L13319" i="1"/>
  <c r="M13319" i="1"/>
  <c r="N13319" i="1"/>
  <c r="D13320" i="1"/>
  <c r="K13320" i="1"/>
  <c r="L13320" i="1"/>
  <c r="M13320" i="1"/>
  <c r="N13320" i="1"/>
  <c r="D13321" i="1"/>
  <c r="K13321" i="1"/>
  <c r="L13321" i="1"/>
  <c r="M13321" i="1"/>
  <c r="N13321" i="1"/>
  <c r="D13322" i="1"/>
  <c r="K13322" i="1"/>
  <c r="L13322" i="1"/>
  <c r="M13322" i="1"/>
  <c r="N13322" i="1"/>
  <c r="D13323" i="1"/>
  <c r="K13323" i="1"/>
  <c r="L13323" i="1"/>
  <c r="M13323" i="1"/>
  <c r="N13323" i="1"/>
  <c r="D13324" i="1"/>
  <c r="K13324" i="1"/>
  <c r="L13324" i="1"/>
  <c r="M13324" i="1"/>
  <c r="N13324" i="1"/>
  <c r="D13325" i="1"/>
  <c r="K13325" i="1"/>
  <c r="L13325" i="1"/>
  <c r="M13325" i="1"/>
  <c r="N13325" i="1"/>
  <c r="D13326" i="1"/>
  <c r="K13326" i="1"/>
  <c r="L13326" i="1"/>
  <c r="M13326" i="1"/>
  <c r="N13326" i="1"/>
  <c r="D13327" i="1"/>
  <c r="K13327" i="1"/>
  <c r="L13327" i="1"/>
  <c r="M13327" i="1"/>
  <c r="N13327" i="1"/>
  <c r="D13328" i="1"/>
  <c r="K13328" i="1"/>
  <c r="L13328" i="1"/>
  <c r="M13328" i="1"/>
  <c r="N13328" i="1"/>
  <c r="D13329" i="1"/>
  <c r="K13329" i="1"/>
  <c r="L13329" i="1"/>
  <c r="M13329" i="1"/>
  <c r="N13329" i="1"/>
  <c r="D13330" i="1"/>
  <c r="L13330" i="1"/>
  <c r="M13330" i="1"/>
  <c r="N13330" i="1"/>
  <c r="D13331" i="1"/>
  <c r="K13331" i="1"/>
  <c r="L13331" i="1"/>
  <c r="M13331" i="1"/>
  <c r="N13331" i="1"/>
  <c r="D13332" i="1"/>
  <c r="K13332" i="1"/>
  <c r="L13332" i="1"/>
  <c r="M13332" i="1"/>
  <c r="N13332" i="1"/>
  <c r="D13333" i="1"/>
  <c r="K13333" i="1"/>
  <c r="L13333" i="1"/>
  <c r="M13333" i="1"/>
  <c r="N13333" i="1"/>
  <c r="D13334" i="1"/>
  <c r="K13334" i="1"/>
  <c r="L13334" i="1"/>
  <c r="M13334" i="1"/>
  <c r="N13334" i="1"/>
  <c r="D13335" i="1"/>
  <c r="K13335" i="1"/>
  <c r="L13335" i="1"/>
  <c r="M13335" i="1"/>
  <c r="N13335" i="1"/>
  <c r="D13336" i="1"/>
  <c r="K13336" i="1"/>
  <c r="L13336" i="1"/>
  <c r="M13336" i="1"/>
  <c r="N13336" i="1"/>
  <c r="D13337" i="1"/>
  <c r="K13337" i="1"/>
  <c r="L13337" i="1"/>
  <c r="M13337" i="1"/>
  <c r="N13337" i="1"/>
  <c r="D13338" i="1"/>
  <c r="K13338" i="1"/>
  <c r="L13338" i="1"/>
  <c r="M13338" i="1"/>
  <c r="N13338" i="1"/>
  <c r="D13339" i="1"/>
  <c r="L13339" i="1"/>
  <c r="M13339" i="1"/>
  <c r="N13339" i="1"/>
  <c r="D13340" i="1"/>
  <c r="L13340" i="1"/>
  <c r="M13340" i="1"/>
  <c r="N13340" i="1"/>
  <c r="D13341" i="1"/>
  <c r="K13341" i="1"/>
  <c r="L13341" i="1"/>
  <c r="M13341" i="1"/>
  <c r="N13341" i="1"/>
  <c r="D13342" i="1"/>
  <c r="K13342" i="1"/>
  <c r="L13342" i="1"/>
  <c r="M13342" i="1"/>
  <c r="N13342" i="1"/>
  <c r="D13343" i="1"/>
  <c r="K13343" i="1"/>
  <c r="L13343" i="1"/>
  <c r="M13343" i="1"/>
  <c r="N13343" i="1"/>
  <c r="D13344" i="1"/>
  <c r="K13344" i="1"/>
  <c r="L13344" i="1"/>
  <c r="M13344" i="1"/>
  <c r="N13344" i="1"/>
  <c r="D13345" i="1"/>
  <c r="K13345" i="1"/>
  <c r="L13345" i="1"/>
  <c r="M13345" i="1"/>
  <c r="N13345" i="1"/>
  <c r="D13346" i="1"/>
  <c r="L13346" i="1"/>
  <c r="M13346" i="1"/>
  <c r="N13346" i="1"/>
  <c r="D13347" i="1"/>
  <c r="K13347" i="1"/>
  <c r="L13347" i="1"/>
  <c r="M13347" i="1"/>
  <c r="N13347" i="1"/>
  <c r="D13348" i="1"/>
  <c r="K13348" i="1"/>
  <c r="L13348" i="1"/>
  <c r="M13348" i="1"/>
  <c r="N13348" i="1"/>
  <c r="D13349" i="1"/>
  <c r="K13349" i="1"/>
  <c r="L13349" i="1"/>
  <c r="M13349" i="1"/>
  <c r="N13349" i="1"/>
  <c r="D13350" i="1"/>
  <c r="K13350" i="1"/>
  <c r="L13350" i="1"/>
  <c r="M13350" i="1"/>
  <c r="N13350" i="1"/>
  <c r="D13351" i="1"/>
  <c r="K13351" i="1"/>
  <c r="L13351" i="1"/>
  <c r="M13351" i="1"/>
  <c r="N13351" i="1"/>
  <c r="D13352" i="1"/>
  <c r="K13352" i="1"/>
  <c r="L13352" i="1"/>
  <c r="M13352" i="1"/>
  <c r="N13352" i="1"/>
  <c r="D13353" i="1"/>
  <c r="L13353" i="1"/>
  <c r="M13353" i="1"/>
  <c r="N13353" i="1"/>
  <c r="D13354" i="1"/>
  <c r="K13354" i="1"/>
  <c r="L13354" i="1"/>
  <c r="M13354" i="1"/>
  <c r="N13354" i="1"/>
  <c r="D13355" i="1"/>
  <c r="K13355" i="1"/>
  <c r="L13355" i="1"/>
  <c r="M13355" i="1"/>
  <c r="N13355" i="1"/>
  <c r="D13356" i="1"/>
  <c r="K13356" i="1"/>
  <c r="L13356" i="1"/>
  <c r="M13356" i="1"/>
  <c r="N13356" i="1"/>
  <c r="D13357" i="1"/>
  <c r="K13357" i="1"/>
  <c r="L13357" i="1"/>
  <c r="M13357" i="1"/>
  <c r="N13357" i="1"/>
  <c r="D13358" i="1"/>
  <c r="K13358" i="1"/>
  <c r="L13358" i="1"/>
  <c r="M13358" i="1"/>
  <c r="N13358" i="1"/>
  <c r="D13359" i="1"/>
  <c r="L13359" i="1"/>
  <c r="M13359" i="1"/>
  <c r="N13359" i="1"/>
  <c r="D13360" i="1"/>
  <c r="K13360" i="1"/>
  <c r="L13360" i="1"/>
  <c r="M13360" i="1"/>
  <c r="N13360" i="1"/>
  <c r="D13361" i="1"/>
  <c r="L13361" i="1"/>
  <c r="M13361" i="1"/>
  <c r="N13361" i="1"/>
  <c r="D13362" i="1"/>
  <c r="K13362" i="1"/>
  <c r="L13362" i="1"/>
  <c r="M13362" i="1"/>
  <c r="N13362" i="1"/>
  <c r="D13363" i="1"/>
  <c r="L13363" i="1"/>
  <c r="M13363" i="1"/>
  <c r="N13363" i="1"/>
  <c r="D13364" i="1"/>
  <c r="K13364" i="1"/>
  <c r="L13364" i="1"/>
  <c r="M13364" i="1"/>
  <c r="N13364" i="1"/>
  <c r="D13365" i="1"/>
  <c r="K13365" i="1"/>
  <c r="L13365" i="1"/>
  <c r="M13365" i="1"/>
  <c r="N13365" i="1"/>
  <c r="D13366" i="1"/>
  <c r="K13366" i="1"/>
  <c r="L13366" i="1"/>
  <c r="M13366" i="1"/>
  <c r="N13366" i="1"/>
  <c r="D13367" i="1"/>
  <c r="K13367" i="1"/>
  <c r="L13367" i="1"/>
  <c r="M13367" i="1"/>
  <c r="N13367" i="1"/>
  <c r="D13368" i="1"/>
  <c r="K13368" i="1"/>
  <c r="L13368" i="1"/>
  <c r="M13368" i="1"/>
  <c r="N13368" i="1"/>
  <c r="D13369" i="1"/>
  <c r="K13369" i="1"/>
  <c r="L13369" i="1"/>
  <c r="M13369" i="1"/>
  <c r="N13369" i="1"/>
  <c r="D13370" i="1"/>
  <c r="K13370" i="1"/>
  <c r="L13370" i="1"/>
  <c r="M13370" i="1"/>
  <c r="N13370" i="1"/>
  <c r="D13371" i="1"/>
  <c r="K13371" i="1"/>
  <c r="L13371" i="1"/>
  <c r="M13371" i="1"/>
  <c r="N13371" i="1"/>
  <c r="D13372" i="1"/>
  <c r="L13372" i="1"/>
  <c r="M13372" i="1"/>
  <c r="N13372" i="1"/>
  <c r="D13373" i="1"/>
  <c r="K13373" i="1"/>
  <c r="L13373" i="1"/>
  <c r="M13373" i="1"/>
  <c r="N13373" i="1"/>
  <c r="D13374" i="1"/>
  <c r="K13374" i="1"/>
  <c r="L13374" i="1"/>
  <c r="M13374" i="1"/>
  <c r="N13374" i="1"/>
  <c r="D13375" i="1"/>
  <c r="K13375" i="1"/>
  <c r="L13375" i="1"/>
  <c r="M13375" i="1"/>
  <c r="N13375" i="1"/>
  <c r="D13376" i="1"/>
  <c r="L13376" i="1"/>
  <c r="M13376" i="1"/>
  <c r="N13376" i="1"/>
  <c r="D13377" i="1"/>
  <c r="K13377" i="1"/>
  <c r="L13377" i="1"/>
  <c r="M13377" i="1"/>
  <c r="N13377" i="1"/>
  <c r="D13378" i="1"/>
  <c r="K13378" i="1"/>
  <c r="L13378" i="1"/>
  <c r="M13378" i="1"/>
  <c r="N13378" i="1"/>
  <c r="D13379" i="1"/>
  <c r="K13379" i="1"/>
  <c r="L13379" i="1"/>
  <c r="M13379" i="1"/>
  <c r="N13379" i="1"/>
  <c r="D13380" i="1"/>
  <c r="K13380" i="1"/>
  <c r="L13380" i="1"/>
  <c r="M13380" i="1"/>
  <c r="N13380" i="1"/>
  <c r="D13381" i="1"/>
  <c r="K13381" i="1"/>
  <c r="L13381" i="1"/>
  <c r="M13381" i="1"/>
  <c r="N13381" i="1"/>
  <c r="D13382" i="1"/>
  <c r="K13382" i="1"/>
  <c r="L13382" i="1"/>
  <c r="M13382" i="1"/>
  <c r="N13382" i="1"/>
  <c r="D13383" i="1"/>
  <c r="L13383" i="1"/>
  <c r="M13383" i="1"/>
  <c r="N13383" i="1"/>
  <c r="D13384" i="1"/>
  <c r="L13384" i="1"/>
  <c r="M13384" i="1"/>
  <c r="N13384" i="1"/>
  <c r="D13385" i="1"/>
  <c r="K13385" i="1"/>
  <c r="L13385" i="1"/>
  <c r="M13385" i="1"/>
  <c r="N13385" i="1"/>
  <c r="D13386" i="1"/>
  <c r="K13386" i="1"/>
  <c r="L13386" i="1"/>
  <c r="M13386" i="1"/>
  <c r="N13386" i="1"/>
  <c r="D13387" i="1"/>
  <c r="K13387" i="1"/>
  <c r="L13387" i="1"/>
  <c r="M13387" i="1"/>
  <c r="N13387" i="1"/>
  <c r="D13388" i="1"/>
  <c r="K13388" i="1"/>
  <c r="L13388" i="1"/>
  <c r="M13388" i="1"/>
  <c r="N13388" i="1"/>
  <c r="D13389" i="1"/>
  <c r="K13389" i="1"/>
  <c r="L13389" i="1"/>
  <c r="M13389" i="1"/>
  <c r="N13389" i="1"/>
  <c r="D13390" i="1"/>
  <c r="K13390" i="1"/>
  <c r="L13390" i="1"/>
  <c r="M13390" i="1"/>
  <c r="N13390" i="1"/>
  <c r="D13391" i="1"/>
  <c r="K13391" i="1"/>
  <c r="L13391" i="1"/>
  <c r="M13391" i="1"/>
  <c r="N13391" i="1"/>
  <c r="D13392" i="1"/>
  <c r="K13392" i="1"/>
  <c r="L13392" i="1"/>
  <c r="M13392" i="1"/>
  <c r="N13392" i="1"/>
  <c r="D13393" i="1"/>
  <c r="K13393" i="1"/>
  <c r="L13393" i="1"/>
  <c r="M13393" i="1"/>
  <c r="N13393" i="1"/>
  <c r="D13394" i="1"/>
  <c r="K13394" i="1"/>
  <c r="L13394" i="1"/>
  <c r="M13394" i="1"/>
  <c r="N13394" i="1"/>
  <c r="D13395" i="1"/>
  <c r="K13395" i="1"/>
  <c r="L13395" i="1"/>
  <c r="M13395" i="1"/>
  <c r="N13395" i="1"/>
  <c r="D13396" i="1"/>
  <c r="K13396" i="1"/>
  <c r="L13396" i="1"/>
  <c r="M13396" i="1"/>
  <c r="N13396" i="1"/>
  <c r="D13397" i="1"/>
  <c r="K13397" i="1"/>
  <c r="L13397" i="1"/>
  <c r="M13397" i="1"/>
  <c r="N13397" i="1"/>
  <c r="D13398" i="1"/>
  <c r="K13398" i="1"/>
  <c r="L13398" i="1"/>
  <c r="M13398" i="1"/>
  <c r="N13398" i="1"/>
  <c r="D13399" i="1"/>
  <c r="K13399" i="1"/>
  <c r="L13399" i="1"/>
  <c r="M13399" i="1"/>
  <c r="N13399" i="1"/>
  <c r="D13400" i="1"/>
  <c r="K13400" i="1"/>
  <c r="L13400" i="1"/>
  <c r="M13400" i="1"/>
  <c r="N13400" i="1"/>
  <c r="K13401" i="1"/>
  <c r="L13401" i="1"/>
  <c r="M13401" i="1"/>
  <c r="N13401" i="1"/>
  <c r="L13402" i="1"/>
  <c r="M13402" i="1"/>
  <c r="N13402" i="1"/>
  <c r="EF17" i="6"/>
  <c r="EF16" i="6"/>
  <c r="EF15" i="6"/>
  <c r="EF14" i="6"/>
  <c r="EF13" i="6"/>
  <c r="EF12" i="6"/>
  <c r="EF11" i="6"/>
  <c r="EF10" i="6"/>
  <c r="EF9" i="6"/>
  <c r="EF8" i="6"/>
  <c r="EF7" i="6"/>
  <c r="EF6" i="6"/>
  <c r="EF5" i="6"/>
  <c r="EF4" i="6"/>
  <c r="FL41" i="6"/>
  <c r="FL42" i="6"/>
  <c r="FL43" i="6"/>
  <c r="FL40" i="6"/>
  <c r="FL39" i="6"/>
  <c r="FL38" i="6"/>
  <c r="FL37" i="6"/>
  <c r="FL36" i="6"/>
  <c r="FL35" i="6"/>
  <c r="FL34" i="6"/>
  <c r="FL33" i="6"/>
  <c r="FL32" i="6"/>
  <c r="FL31" i="6"/>
  <c r="FL30" i="6"/>
  <c r="FL29" i="6"/>
  <c r="FL28" i="6"/>
  <c r="FL27" i="6"/>
  <c r="FL26" i="6"/>
  <c r="FL25" i="6"/>
  <c r="FL24" i="6"/>
  <c r="FL23" i="6"/>
  <c r="FL22" i="6"/>
  <c r="FL21" i="6"/>
  <c r="FL20" i="6"/>
  <c r="FL19" i="6"/>
  <c r="FT6" i="6"/>
  <c r="FT5" i="6"/>
  <c r="FL13" i="6"/>
  <c r="FL14" i="6"/>
  <c r="FL15" i="6"/>
  <c r="FL9" i="6"/>
  <c r="FL10" i="6" s="1"/>
  <c r="FL5" i="6"/>
  <c r="FL6" i="6" s="1"/>
  <c r="FD58" i="6"/>
  <c r="FD57" i="6"/>
  <c r="FD56" i="6"/>
  <c r="FD55" i="6"/>
  <c r="FD51" i="6"/>
  <c r="FD50" i="6"/>
  <c r="FD46" i="6"/>
  <c r="FD45" i="6"/>
  <c r="FD41" i="6"/>
  <c r="FD40" i="6"/>
  <c r="FD39" i="6"/>
  <c r="FD38" i="6"/>
  <c r="FD37" i="6"/>
  <c r="FD36" i="6"/>
  <c r="FD35" i="6"/>
  <c r="FD34" i="6"/>
  <c r="FD33" i="6"/>
  <c r="FD27" i="6"/>
  <c r="FD28" i="6"/>
  <c r="FD29" i="6"/>
  <c r="FD26" i="6"/>
  <c r="FD25" i="6"/>
  <c r="FD24" i="6"/>
  <c r="FD23" i="6"/>
  <c r="FD19" i="6"/>
  <c r="FD18" i="6"/>
  <c r="FD17" i="6"/>
  <c r="FD16" i="6"/>
  <c r="FD12" i="6"/>
  <c r="FD11" i="6"/>
  <c r="FD10" i="6"/>
  <c r="FD6" i="6"/>
  <c r="FD5" i="6"/>
  <c r="EV46" i="6"/>
  <c r="EV47" i="6"/>
  <c r="EV48" i="6"/>
  <c r="EV45" i="6"/>
  <c r="EV44" i="6"/>
  <c r="D12805" i="1"/>
  <c r="K12805" i="1"/>
  <c r="L12805" i="1"/>
  <c r="M12805" i="1"/>
  <c r="N12805" i="1"/>
  <c r="D12806" i="1"/>
  <c r="K12806" i="1"/>
  <c r="L12806" i="1"/>
  <c r="M12806" i="1"/>
  <c r="N12806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K13244" i="1"/>
  <c r="L13244" i="1"/>
  <c r="M13244" i="1"/>
  <c r="N13244" i="1"/>
  <c r="K13245" i="1"/>
  <c r="L13245" i="1"/>
  <c r="M13245" i="1"/>
  <c r="N13245" i="1"/>
  <c r="K13246" i="1"/>
  <c r="L13246" i="1"/>
  <c r="M13246" i="1"/>
  <c r="N13246" i="1"/>
  <c r="K13247" i="1"/>
  <c r="L13247" i="1"/>
  <c r="M13247" i="1"/>
  <c r="N13247" i="1"/>
  <c r="K13248" i="1"/>
  <c r="L13248" i="1"/>
  <c r="M13248" i="1"/>
  <c r="N13248" i="1"/>
  <c r="K13249" i="1"/>
  <c r="L13249" i="1"/>
  <c r="M13249" i="1"/>
  <c r="N13249" i="1"/>
  <c r="K13250" i="1"/>
  <c r="L13250" i="1"/>
  <c r="M13250" i="1"/>
  <c r="N13250" i="1"/>
  <c r="K13251" i="1"/>
  <c r="L13251" i="1"/>
  <c r="M13251" i="1"/>
  <c r="N13251" i="1"/>
  <c r="K13252" i="1"/>
  <c r="L13252" i="1"/>
  <c r="M13252" i="1"/>
  <c r="N13252" i="1"/>
  <c r="K13253" i="1"/>
  <c r="L13253" i="1"/>
  <c r="M13253" i="1"/>
  <c r="N13253" i="1"/>
  <c r="K13254" i="1"/>
  <c r="L13254" i="1"/>
  <c r="M13254" i="1"/>
  <c r="N13254" i="1"/>
  <c r="K13255" i="1"/>
  <c r="L13255" i="1"/>
  <c r="M13255" i="1"/>
  <c r="N13255" i="1"/>
  <c r="K13256" i="1"/>
  <c r="L13256" i="1"/>
  <c r="M13256" i="1"/>
  <c r="N13256" i="1"/>
  <c r="K13257" i="1"/>
  <c r="L13257" i="1"/>
  <c r="M13257" i="1"/>
  <c r="N13257" i="1"/>
  <c r="K13258" i="1"/>
  <c r="L13258" i="1"/>
  <c r="M13258" i="1"/>
  <c r="N13258" i="1"/>
  <c r="K13259" i="1"/>
  <c r="L13259" i="1"/>
  <c r="M13259" i="1"/>
  <c r="N13259" i="1"/>
  <c r="K13260" i="1"/>
  <c r="L13260" i="1"/>
  <c r="M13260" i="1"/>
  <c r="N13260" i="1"/>
  <c r="K13261" i="1"/>
  <c r="L13261" i="1"/>
  <c r="M13261" i="1"/>
  <c r="N13261" i="1"/>
  <c r="K13262" i="1"/>
  <c r="L13262" i="1"/>
  <c r="M13262" i="1"/>
  <c r="N13262" i="1"/>
  <c r="K13263" i="1"/>
  <c r="L13263" i="1"/>
  <c r="M13263" i="1"/>
  <c r="N13263" i="1"/>
  <c r="K13264" i="1"/>
  <c r="L13264" i="1"/>
  <c r="M13264" i="1"/>
  <c r="N13264" i="1"/>
  <c r="K13265" i="1"/>
  <c r="L13265" i="1"/>
  <c r="M13265" i="1"/>
  <c r="N13265" i="1"/>
  <c r="K13266" i="1"/>
  <c r="L13266" i="1"/>
  <c r="M13266" i="1"/>
  <c r="N13266" i="1"/>
  <c r="K13267" i="1"/>
  <c r="L13267" i="1"/>
  <c r="M13267" i="1"/>
  <c r="N13267" i="1"/>
  <c r="K13268" i="1"/>
  <c r="L13268" i="1"/>
  <c r="M13268" i="1"/>
  <c r="N13268" i="1"/>
  <c r="K13269" i="1"/>
  <c r="L13269" i="1"/>
  <c r="M13269" i="1"/>
  <c r="N13269" i="1"/>
  <c r="K13270" i="1"/>
  <c r="L13270" i="1"/>
  <c r="M13270" i="1"/>
  <c r="N13270" i="1"/>
  <c r="K13271" i="1"/>
  <c r="L13271" i="1"/>
  <c r="M13271" i="1"/>
  <c r="N13271" i="1"/>
  <c r="K13272" i="1"/>
  <c r="L13272" i="1"/>
  <c r="M13272" i="1"/>
  <c r="N13272" i="1"/>
  <c r="K13273" i="1"/>
  <c r="L13273" i="1"/>
  <c r="M13273" i="1"/>
  <c r="N13273" i="1"/>
  <c r="K13274" i="1"/>
  <c r="L13274" i="1"/>
  <c r="M13274" i="1"/>
  <c r="N13274" i="1"/>
  <c r="K13275" i="1"/>
  <c r="L13275" i="1"/>
  <c r="M13275" i="1"/>
  <c r="N13275" i="1"/>
  <c r="K13276" i="1"/>
  <c r="L13276" i="1"/>
  <c r="M13276" i="1"/>
  <c r="N13276" i="1"/>
  <c r="K13277" i="1"/>
  <c r="L13277" i="1"/>
  <c r="M13277" i="1"/>
  <c r="N13277" i="1"/>
  <c r="K13278" i="1"/>
  <c r="L13278" i="1"/>
  <c r="M13278" i="1"/>
  <c r="N13278" i="1"/>
  <c r="K13279" i="1"/>
  <c r="L13279" i="1"/>
  <c r="M13279" i="1"/>
  <c r="N13279" i="1"/>
  <c r="K13280" i="1"/>
  <c r="L13280" i="1"/>
  <c r="M13280" i="1"/>
  <c r="N13280" i="1"/>
  <c r="K13281" i="1"/>
  <c r="L13281" i="1"/>
  <c r="M13281" i="1"/>
  <c r="N13281" i="1"/>
  <c r="K13282" i="1"/>
  <c r="L13282" i="1"/>
  <c r="M13282" i="1"/>
  <c r="N13282" i="1"/>
  <c r="K13283" i="1"/>
  <c r="L13283" i="1"/>
  <c r="M13283" i="1"/>
  <c r="N13283" i="1"/>
  <c r="K13284" i="1"/>
  <c r="L13284" i="1"/>
  <c r="M13284" i="1"/>
  <c r="N13284" i="1"/>
  <c r="K13285" i="1"/>
  <c r="L13285" i="1"/>
  <c r="M13285" i="1"/>
  <c r="N13285" i="1"/>
  <c r="K13286" i="1"/>
  <c r="L13286" i="1"/>
  <c r="M13286" i="1"/>
  <c r="N13286" i="1"/>
  <c r="K13287" i="1"/>
  <c r="L13287" i="1"/>
  <c r="M13287" i="1"/>
  <c r="N13287" i="1"/>
  <c r="K13288" i="1"/>
  <c r="L13288" i="1"/>
  <c r="M13288" i="1"/>
  <c r="N13288" i="1"/>
  <c r="K13289" i="1"/>
  <c r="L13289" i="1"/>
  <c r="M13289" i="1"/>
  <c r="N13289" i="1"/>
  <c r="K13290" i="1"/>
  <c r="L13290" i="1"/>
  <c r="M13290" i="1"/>
  <c r="N13290" i="1"/>
  <c r="K13291" i="1"/>
  <c r="L13291" i="1"/>
  <c r="M13291" i="1"/>
  <c r="N13291" i="1"/>
  <c r="K13292" i="1"/>
  <c r="L13292" i="1"/>
  <c r="M13292" i="1"/>
  <c r="N13292" i="1"/>
  <c r="K13293" i="1"/>
  <c r="L13293" i="1"/>
  <c r="M13293" i="1"/>
  <c r="N13293" i="1"/>
  <c r="K13294" i="1"/>
  <c r="L13294" i="1"/>
  <c r="M13294" i="1"/>
  <c r="N13294" i="1"/>
  <c r="K13295" i="1"/>
  <c r="L13295" i="1"/>
  <c r="M13295" i="1"/>
  <c r="N13295" i="1"/>
  <c r="K13296" i="1"/>
  <c r="L13296" i="1"/>
  <c r="M13296" i="1"/>
  <c r="N13296" i="1"/>
  <c r="K13297" i="1"/>
  <c r="L13297" i="1"/>
  <c r="M13297" i="1"/>
  <c r="N13297" i="1"/>
  <c r="K13298" i="1"/>
  <c r="L13298" i="1"/>
  <c r="M13298" i="1"/>
  <c r="N13298" i="1"/>
  <c r="K13299" i="1"/>
  <c r="L13299" i="1"/>
  <c r="M13299" i="1"/>
  <c r="N13299" i="1"/>
  <c r="K13300" i="1"/>
  <c r="L13300" i="1"/>
  <c r="M13300" i="1"/>
  <c r="N13300" i="1"/>
  <c r="K13301" i="1"/>
  <c r="L13301" i="1"/>
  <c r="M13301" i="1"/>
  <c r="N13301" i="1"/>
  <c r="K13302" i="1"/>
  <c r="L13302" i="1"/>
  <c r="M13302" i="1"/>
  <c r="N13302" i="1"/>
  <c r="K13303" i="1"/>
  <c r="L13303" i="1"/>
  <c r="M13303" i="1"/>
  <c r="N13303" i="1"/>
  <c r="K13304" i="1"/>
  <c r="L13304" i="1"/>
  <c r="M13304" i="1"/>
  <c r="N13304" i="1"/>
  <c r="K13305" i="1"/>
  <c r="L13305" i="1"/>
  <c r="M13305" i="1"/>
  <c r="N13305" i="1"/>
  <c r="K13306" i="1"/>
  <c r="L13306" i="1"/>
  <c r="M13306" i="1"/>
  <c r="N13306" i="1"/>
  <c r="K13307" i="1"/>
  <c r="L13307" i="1"/>
  <c r="M13307" i="1"/>
  <c r="N13307" i="1"/>
  <c r="K13308" i="1"/>
  <c r="L13308" i="1"/>
  <c r="M13308" i="1"/>
  <c r="N13308" i="1"/>
  <c r="K13309" i="1"/>
  <c r="L13309" i="1"/>
  <c r="M13309" i="1"/>
  <c r="N13309" i="1"/>
  <c r="K13310" i="1"/>
  <c r="L13310" i="1"/>
  <c r="M13310" i="1"/>
  <c r="N13310" i="1"/>
  <c r="D13006" i="1"/>
  <c r="K13006" i="1"/>
  <c r="L13006" i="1"/>
  <c r="M13006" i="1"/>
  <c r="N13006" i="1"/>
  <c r="D13007" i="1"/>
  <c r="K13007" i="1"/>
  <c r="L13007" i="1"/>
  <c r="M13007" i="1"/>
  <c r="N13007" i="1"/>
  <c r="D13008" i="1"/>
  <c r="K13008" i="1"/>
  <c r="L13008" i="1"/>
  <c r="M13008" i="1"/>
  <c r="N13008" i="1"/>
  <c r="D13009" i="1"/>
  <c r="K13009" i="1"/>
  <c r="L13009" i="1"/>
  <c r="M13009" i="1"/>
  <c r="N13009" i="1"/>
  <c r="D13010" i="1"/>
  <c r="K13010" i="1"/>
  <c r="L13010" i="1"/>
  <c r="M13010" i="1"/>
  <c r="N13010" i="1"/>
  <c r="D13011" i="1"/>
  <c r="K13011" i="1"/>
  <c r="L13011" i="1"/>
  <c r="M13011" i="1"/>
  <c r="N13011" i="1"/>
  <c r="D13012" i="1"/>
  <c r="K13012" i="1"/>
  <c r="L13012" i="1"/>
  <c r="M13012" i="1"/>
  <c r="N13012" i="1"/>
  <c r="D13013" i="1"/>
  <c r="K13013" i="1"/>
  <c r="L13013" i="1"/>
  <c r="M13013" i="1"/>
  <c r="N13013" i="1"/>
  <c r="D13014" i="1"/>
  <c r="K13014" i="1"/>
  <c r="L13014" i="1"/>
  <c r="M13014" i="1"/>
  <c r="N13014" i="1"/>
  <c r="D13015" i="1"/>
  <c r="K13015" i="1"/>
  <c r="L13015" i="1"/>
  <c r="M13015" i="1"/>
  <c r="N13015" i="1"/>
  <c r="D13016" i="1"/>
  <c r="K13016" i="1"/>
  <c r="L13016" i="1"/>
  <c r="M13016" i="1"/>
  <c r="N13016" i="1"/>
  <c r="D13017" i="1"/>
  <c r="K13017" i="1"/>
  <c r="L13017" i="1"/>
  <c r="M13017" i="1"/>
  <c r="N13017" i="1"/>
  <c r="D13018" i="1"/>
  <c r="K13018" i="1"/>
  <c r="L13018" i="1"/>
  <c r="M13018" i="1"/>
  <c r="N13018" i="1"/>
  <c r="D13019" i="1"/>
  <c r="K13019" i="1"/>
  <c r="L13019" i="1"/>
  <c r="M13019" i="1"/>
  <c r="N13019" i="1"/>
  <c r="D13020" i="1"/>
  <c r="K13020" i="1"/>
  <c r="L13020" i="1"/>
  <c r="M13020" i="1"/>
  <c r="N13020" i="1"/>
  <c r="D13021" i="1"/>
  <c r="K13021" i="1"/>
  <c r="L13021" i="1"/>
  <c r="M13021" i="1"/>
  <c r="N13021" i="1"/>
  <c r="D13022" i="1"/>
  <c r="K13022" i="1"/>
  <c r="L13022" i="1"/>
  <c r="M13022" i="1"/>
  <c r="N13022" i="1"/>
  <c r="D13023" i="1"/>
  <c r="K13023" i="1"/>
  <c r="L13023" i="1"/>
  <c r="M13023" i="1"/>
  <c r="N13023" i="1"/>
  <c r="D13024" i="1"/>
  <c r="K13024" i="1"/>
  <c r="L13024" i="1"/>
  <c r="M13024" i="1"/>
  <c r="N13024" i="1"/>
  <c r="D13025" i="1"/>
  <c r="K13025" i="1"/>
  <c r="L13025" i="1"/>
  <c r="M13025" i="1"/>
  <c r="N13025" i="1"/>
  <c r="D13026" i="1"/>
  <c r="K13026" i="1"/>
  <c r="L13026" i="1"/>
  <c r="M13026" i="1"/>
  <c r="N13026" i="1"/>
  <c r="D13027" i="1"/>
  <c r="K13027" i="1"/>
  <c r="L13027" i="1"/>
  <c r="M13027" i="1"/>
  <c r="N13027" i="1"/>
  <c r="D13028" i="1"/>
  <c r="K13028" i="1"/>
  <c r="L13028" i="1"/>
  <c r="M13028" i="1"/>
  <c r="N13028" i="1"/>
  <c r="D13029" i="1"/>
  <c r="K13029" i="1"/>
  <c r="L13029" i="1"/>
  <c r="M13029" i="1"/>
  <c r="N13029" i="1"/>
  <c r="D13030" i="1"/>
  <c r="K13030" i="1"/>
  <c r="L13030" i="1"/>
  <c r="M13030" i="1"/>
  <c r="N13030" i="1"/>
  <c r="D13031" i="1"/>
  <c r="K13031" i="1"/>
  <c r="L13031" i="1"/>
  <c r="M13031" i="1"/>
  <c r="N13031" i="1"/>
  <c r="D13032" i="1"/>
  <c r="K13032" i="1"/>
  <c r="L13032" i="1"/>
  <c r="M13032" i="1"/>
  <c r="N13032" i="1"/>
  <c r="D13033" i="1"/>
  <c r="K13033" i="1"/>
  <c r="L13033" i="1"/>
  <c r="M13033" i="1"/>
  <c r="N13033" i="1"/>
  <c r="D13034" i="1"/>
  <c r="K13034" i="1"/>
  <c r="L13034" i="1"/>
  <c r="M13034" i="1"/>
  <c r="N13034" i="1"/>
  <c r="D13035" i="1"/>
  <c r="K13035" i="1"/>
  <c r="L13035" i="1"/>
  <c r="M13035" i="1"/>
  <c r="N13035" i="1"/>
  <c r="D13036" i="1"/>
  <c r="K13036" i="1"/>
  <c r="L13036" i="1"/>
  <c r="M13036" i="1"/>
  <c r="N13036" i="1"/>
  <c r="D13037" i="1"/>
  <c r="K13037" i="1"/>
  <c r="L13037" i="1"/>
  <c r="M13037" i="1"/>
  <c r="N13037" i="1"/>
  <c r="D13038" i="1"/>
  <c r="K13038" i="1"/>
  <c r="L13038" i="1"/>
  <c r="M13038" i="1"/>
  <c r="N13038" i="1"/>
  <c r="D13039" i="1"/>
  <c r="K13039" i="1"/>
  <c r="L13039" i="1"/>
  <c r="M13039" i="1"/>
  <c r="N13039" i="1"/>
  <c r="D13040" i="1"/>
  <c r="K13040" i="1"/>
  <c r="L13040" i="1"/>
  <c r="M13040" i="1"/>
  <c r="N13040" i="1"/>
  <c r="D13041" i="1"/>
  <c r="K13041" i="1"/>
  <c r="L13041" i="1"/>
  <c r="M13041" i="1"/>
  <c r="N13041" i="1"/>
  <c r="D13042" i="1"/>
  <c r="K13042" i="1"/>
  <c r="L13042" i="1"/>
  <c r="M13042" i="1"/>
  <c r="N13042" i="1"/>
  <c r="D13043" i="1"/>
  <c r="K13043" i="1"/>
  <c r="L13043" i="1"/>
  <c r="M13043" i="1"/>
  <c r="N13043" i="1"/>
  <c r="D13044" i="1"/>
  <c r="K13044" i="1"/>
  <c r="L13044" i="1"/>
  <c r="M13044" i="1"/>
  <c r="N13044" i="1"/>
  <c r="D13045" i="1"/>
  <c r="K13045" i="1"/>
  <c r="L13045" i="1"/>
  <c r="M13045" i="1"/>
  <c r="N13045" i="1"/>
  <c r="D13046" i="1"/>
  <c r="K13046" i="1"/>
  <c r="L13046" i="1"/>
  <c r="M13046" i="1"/>
  <c r="N13046" i="1"/>
  <c r="D13047" i="1"/>
  <c r="K13047" i="1"/>
  <c r="L13047" i="1"/>
  <c r="M13047" i="1"/>
  <c r="N13047" i="1"/>
  <c r="D13048" i="1"/>
  <c r="K13048" i="1"/>
  <c r="L13048" i="1"/>
  <c r="M13048" i="1"/>
  <c r="N13048" i="1"/>
  <c r="D13049" i="1"/>
  <c r="K13049" i="1"/>
  <c r="L13049" i="1"/>
  <c r="M13049" i="1"/>
  <c r="N13049" i="1"/>
  <c r="D13050" i="1"/>
  <c r="K13050" i="1"/>
  <c r="L13050" i="1"/>
  <c r="M13050" i="1"/>
  <c r="N13050" i="1"/>
  <c r="D13051" i="1"/>
  <c r="K13051" i="1"/>
  <c r="L13051" i="1"/>
  <c r="M13051" i="1"/>
  <c r="N13051" i="1"/>
  <c r="D13052" i="1"/>
  <c r="K13052" i="1"/>
  <c r="L13052" i="1"/>
  <c r="M13052" i="1"/>
  <c r="N13052" i="1"/>
  <c r="D13053" i="1"/>
  <c r="K13053" i="1"/>
  <c r="L13053" i="1"/>
  <c r="M13053" i="1"/>
  <c r="N13053" i="1"/>
  <c r="D13054" i="1"/>
  <c r="K13054" i="1"/>
  <c r="L13054" i="1"/>
  <c r="M13054" i="1"/>
  <c r="N13054" i="1"/>
  <c r="D13055" i="1"/>
  <c r="K13055" i="1"/>
  <c r="L13055" i="1"/>
  <c r="M13055" i="1"/>
  <c r="N13055" i="1"/>
  <c r="D13056" i="1"/>
  <c r="K13056" i="1"/>
  <c r="L13056" i="1"/>
  <c r="M13056" i="1"/>
  <c r="N13056" i="1"/>
  <c r="D13057" i="1"/>
  <c r="K13057" i="1"/>
  <c r="L13057" i="1"/>
  <c r="M13057" i="1"/>
  <c r="N13057" i="1"/>
  <c r="D13058" i="1"/>
  <c r="K13058" i="1"/>
  <c r="L13058" i="1"/>
  <c r="M13058" i="1"/>
  <c r="N13058" i="1"/>
  <c r="D13059" i="1"/>
  <c r="K13059" i="1"/>
  <c r="L13059" i="1"/>
  <c r="M13059" i="1"/>
  <c r="N13059" i="1"/>
  <c r="D13060" i="1"/>
  <c r="K13060" i="1"/>
  <c r="L13060" i="1"/>
  <c r="M13060" i="1"/>
  <c r="N13060" i="1"/>
  <c r="D13061" i="1"/>
  <c r="K13061" i="1"/>
  <c r="L13061" i="1"/>
  <c r="M13061" i="1"/>
  <c r="N13061" i="1"/>
  <c r="D13062" i="1"/>
  <c r="K13062" i="1"/>
  <c r="L13062" i="1"/>
  <c r="M13062" i="1"/>
  <c r="N13062" i="1"/>
  <c r="D12953" i="1"/>
  <c r="K12953" i="1"/>
  <c r="L12953" i="1"/>
  <c r="M12953" i="1"/>
  <c r="N12953" i="1"/>
  <c r="D12954" i="1"/>
  <c r="K12954" i="1"/>
  <c r="L12954" i="1"/>
  <c r="M12954" i="1"/>
  <c r="N12954" i="1"/>
  <c r="D12959" i="1"/>
  <c r="K12959" i="1"/>
  <c r="L12959" i="1"/>
  <c r="M12959" i="1"/>
  <c r="N12959" i="1"/>
  <c r="D12960" i="1"/>
  <c r="K12960" i="1"/>
  <c r="L12960" i="1"/>
  <c r="M12960" i="1"/>
  <c r="N12960" i="1"/>
  <c r="D12961" i="1"/>
  <c r="K12961" i="1"/>
  <c r="L12961" i="1"/>
  <c r="M12961" i="1"/>
  <c r="N12961" i="1"/>
  <c r="D12962" i="1"/>
  <c r="K12962" i="1"/>
  <c r="L12962" i="1"/>
  <c r="M12962" i="1"/>
  <c r="N12962" i="1"/>
  <c r="D12963" i="1"/>
  <c r="K12963" i="1"/>
  <c r="L12963" i="1"/>
  <c r="M12963" i="1"/>
  <c r="N12963" i="1"/>
  <c r="D12964" i="1"/>
  <c r="K12964" i="1"/>
  <c r="L12964" i="1"/>
  <c r="M12964" i="1"/>
  <c r="N12964" i="1"/>
  <c r="D12965" i="1"/>
  <c r="K12965" i="1"/>
  <c r="L12965" i="1"/>
  <c r="M12965" i="1"/>
  <c r="N12965" i="1"/>
  <c r="D12966" i="1"/>
  <c r="K12966" i="1"/>
  <c r="L12966" i="1"/>
  <c r="M12966" i="1"/>
  <c r="N12966" i="1"/>
  <c r="D12967" i="1"/>
  <c r="K12967" i="1"/>
  <c r="L12967" i="1"/>
  <c r="M12967" i="1"/>
  <c r="N12967" i="1"/>
  <c r="D12968" i="1"/>
  <c r="K12968" i="1"/>
  <c r="L12968" i="1"/>
  <c r="M12968" i="1"/>
  <c r="N12968" i="1"/>
  <c r="D12969" i="1"/>
  <c r="K12969" i="1"/>
  <c r="L12969" i="1"/>
  <c r="M12969" i="1"/>
  <c r="N12969" i="1"/>
  <c r="D12970" i="1"/>
  <c r="K12970" i="1"/>
  <c r="L12970" i="1"/>
  <c r="M12970" i="1"/>
  <c r="N12970" i="1"/>
  <c r="D12971" i="1"/>
  <c r="K12971" i="1"/>
  <c r="L12971" i="1"/>
  <c r="M12971" i="1"/>
  <c r="N12971" i="1"/>
  <c r="D12972" i="1"/>
  <c r="K12972" i="1"/>
  <c r="L12972" i="1"/>
  <c r="M12972" i="1"/>
  <c r="N12972" i="1"/>
  <c r="D12973" i="1"/>
  <c r="K12973" i="1"/>
  <c r="L12973" i="1"/>
  <c r="M12973" i="1"/>
  <c r="N12973" i="1"/>
  <c r="D12974" i="1"/>
  <c r="K12974" i="1"/>
  <c r="L12974" i="1"/>
  <c r="M12974" i="1"/>
  <c r="N12974" i="1"/>
  <c r="D12975" i="1"/>
  <c r="K12975" i="1"/>
  <c r="L12975" i="1"/>
  <c r="M12975" i="1"/>
  <c r="N12975" i="1"/>
  <c r="D12976" i="1"/>
  <c r="K12976" i="1"/>
  <c r="L12976" i="1"/>
  <c r="M12976" i="1"/>
  <c r="N12976" i="1"/>
  <c r="D12977" i="1"/>
  <c r="K12977" i="1"/>
  <c r="L12977" i="1"/>
  <c r="M12977" i="1"/>
  <c r="N12977" i="1"/>
  <c r="D12978" i="1"/>
  <c r="K12978" i="1"/>
  <c r="L12978" i="1"/>
  <c r="M12978" i="1"/>
  <c r="N12978" i="1"/>
  <c r="D12979" i="1"/>
  <c r="K12979" i="1"/>
  <c r="L12979" i="1"/>
  <c r="M12979" i="1"/>
  <c r="N12979" i="1"/>
  <c r="D12980" i="1"/>
  <c r="K12980" i="1"/>
  <c r="L12980" i="1"/>
  <c r="M12980" i="1"/>
  <c r="N12980" i="1"/>
  <c r="D12981" i="1"/>
  <c r="K12981" i="1"/>
  <c r="L12981" i="1"/>
  <c r="M12981" i="1"/>
  <c r="N12981" i="1"/>
  <c r="D12982" i="1"/>
  <c r="K12982" i="1"/>
  <c r="L12982" i="1"/>
  <c r="M12982" i="1"/>
  <c r="N12982" i="1"/>
  <c r="D12983" i="1"/>
  <c r="K12983" i="1"/>
  <c r="L12983" i="1"/>
  <c r="M12983" i="1"/>
  <c r="N12983" i="1"/>
  <c r="D12984" i="1"/>
  <c r="K12984" i="1"/>
  <c r="L12984" i="1"/>
  <c r="M12984" i="1"/>
  <c r="N12984" i="1"/>
  <c r="D12985" i="1"/>
  <c r="K12985" i="1"/>
  <c r="L12985" i="1"/>
  <c r="M12985" i="1"/>
  <c r="N12985" i="1"/>
  <c r="D12986" i="1"/>
  <c r="K12986" i="1"/>
  <c r="L12986" i="1"/>
  <c r="M12986" i="1"/>
  <c r="N12986" i="1"/>
  <c r="D12987" i="1"/>
  <c r="K12987" i="1"/>
  <c r="L12987" i="1"/>
  <c r="M12987" i="1"/>
  <c r="N12987" i="1"/>
  <c r="D12988" i="1"/>
  <c r="K12988" i="1"/>
  <c r="L12988" i="1"/>
  <c r="M12988" i="1"/>
  <c r="N12988" i="1"/>
  <c r="D12989" i="1"/>
  <c r="K12989" i="1"/>
  <c r="L12989" i="1"/>
  <c r="M12989" i="1"/>
  <c r="N12989" i="1"/>
  <c r="D12990" i="1"/>
  <c r="K12990" i="1"/>
  <c r="L12990" i="1"/>
  <c r="M12990" i="1"/>
  <c r="N12990" i="1"/>
  <c r="D12991" i="1"/>
  <c r="K12991" i="1"/>
  <c r="L12991" i="1"/>
  <c r="M12991" i="1"/>
  <c r="N12991" i="1"/>
  <c r="D12992" i="1"/>
  <c r="K12992" i="1"/>
  <c r="L12992" i="1"/>
  <c r="M12992" i="1"/>
  <c r="N12992" i="1"/>
  <c r="D12993" i="1"/>
  <c r="K12993" i="1"/>
  <c r="L12993" i="1"/>
  <c r="M12993" i="1"/>
  <c r="N12993" i="1"/>
  <c r="D12994" i="1"/>
  <c r="K12994" i="1"/>
  <c r="L12994" i="1"/>
  <c r="M12994" i="1"/>
  <c r="N12994" i="1"/>
  <c r="D12995" i="1"/>
  <c r="K12995" i="1"/>
  <c r="L12995" i="1"/>
  <c r="M12995" i="1"/>
  <c r="N12995" i="1"/>
  <c r="D12996" i="1"/>
  <c r="K12996" i="1"/>
  <c r="L12996" i="1"/>
  <c r="M12996" i="1"/>
  <c r="N12996" i="1"/>
  <c r="D12997" i="1"/>
  <c r="K12997" i="1"/>
  <c r="L12997" i="1"/>
  <c r="M12997" i="1"/>
  <c r="N12997" i="1"/>
  <c r="D12998" i="1"/>
  <c r="K12998" i="1"/>
  <c r="L12998" i="1"/>
  <c r="M12998" i="1"/>
  <c r="N12998" i="1"/>
  <c r="D12999" i="1"/>
  <c r="K12999" i="1"/>
  <c r="L12999" i="1"/>
  <c r="M12999" i="1"/>
  <c r="N12999" i="1"/>
  <c r="D13000" i="1"/>
  <c r="K13000" i="1"/>
  <c r="L13000" i="1"/>
  <c r="M13000" i="1"/>
  <c r="N13000" i="1"/>
  <c r="D13001" i="1"/>
  <c r="K13001" i="1"/>
  <c r="L13001" i="1"/>
  <c r="M13001" i="1"/>
  <c r="N13001" i="1"/>
  <c r="D13002" i="1"/>
  <c r="K13002" i="1"/>
  <c r="L13002" i="1"/>
  <c r="M13002" i="1"/>
  <c r="N13002" i="1"/>
  <c r="D13003" i="1"/>
  <c r="K13003" i="1"/>
  <c r="L13003" i="1"/>
  <c r="M13003" i="1"/>
  <c r="N13003" i="1"/>
  <c r="D13004" i="1"/>
  <c r="K13004" i="1"/>
  <c r="L13004" i="1"/>
  <c r="M13004" i="1"/>
  <c r="N13004" i="1"/>
  <c r="D13005" i="1"/>
  <c r="K13005" i="1"/>
  <c r="L13005" i="1"/>
  <c r="M13005" i="1"/>
  <c r="N13005" i="1"/>
  <c r="D12914" i="1"/>
  <c r="K12914" i="1"/>
  <c r="L12914" i="1"/>
  <c r="M12914" i="1"/>
  <c r="N12914" i="1"/>
  <c r="D12915" i="1"/>
  <c r="K12915" i="1"/>
  <c r="L12915" i="1"/>
  <c r="M12915" i="1"/>
  <c r="N12915" i="1"/>
  <c r="D12916" i="1"/>
  <c r="K12916" i="1"/>
  <c r="L12916" i="1"/>
  <c r="M12916" i="1"/>
  <c r="N12916" i="1"/>
  <c r="D12917" i="1"/>
  <c r="K12917" i="1"/>
  <c r="L12917" i="1"/>
  <c r="M12917" i="1"/>
  <c r="N12917" i="1"/>
  <c r="D12918" i="1"/>
  <c r="K12918" i="1"/>
  <c r="L12918" i="1"/>
  <c r="M12918" i="1"/>
  <c r="N12918" i="1"/>
  <c r="D12919" i="1"/>
  <c r="K12919" i="1"/>
  <c r="L12919" i="1"/>
  <c r="M12919" i="1"/>
  <c r="N12919" i="1"/>
  <c r="D12920" i="1"/>
  <c r="K12920" i="1"/>
  <c r="L12920" i="1"/>
  <c r="M12920" i="1"/>
  <c r="N12920" i="1"/>
  <c r="D12921" i="1"/>
  <c r="K12921" i="1"/>
  <c r="L12921" i="1"/>
  <c r="M12921" i="1"/>
  <c r="N12921" i="1"/>
  <c r="D12922" i="1"/>
  <c r="K12922" i="1"/>
  <c r="L12922" i="1"/>
  <c r="M12922" i="1"/>
  <c r="N12922" i="1"/>
  <c r="D12923" i="1"/>
  <c r="K12923" i="1"/>
  <c r="L12923" i="1"/>
  <c r="M12923" i="1"/>
  <c r="N12923" i="1"/>
  <c r="D12924" i="1"/>
  <c r="K12924" i="1"/>
  <c r="L12924" i="1"/>
  <c r="M12924" i="1"/>
  <c r="N12924" i="1"/>
  <c r="D12925" i="1"/>
  <c r="K12925" i="1"/>
  <c r="L12925" i="1"/>
  <c r="M12925" i="1"/>
  <c r="N12925" i="1"/>
  <c r="D12926" i="1"/>
  <c r="K12926" i="1"/>
  <c r="L12926" i="1"/>
  <c r="M12926" i="1"/>
  <c r="N12926" i="1"/>
  <c r="D12927" i="1"/>
  <c r="K12927" i="1"/>
  <c r="L12927" i="1"/>
  <c r="M12927" i="1"/>
  <c r="N12927" i="1"/>
  <c r="D12928" i="1"/>
  <c r="K12928" i="1"/>
  <c r="L12928" i="1"/>
  <c r="M12928" i="1"/>
  <c r="N12928" i="1"/>
  <c r="D12929" i="1"/>
  <c r="K12929" i="1"/>
  <c r="L12929" i="1"/>
  <c r="M12929" i="1"/>
  <c r="N12929" i="1"/>
  <c r="D12930" i="1"/>
  <c r="K12930" i="1"/>
  <c r="L12930" i="1"/>
  <c r="M12930" i="1"/>
  <c r="N12930" i="1"/>
  <c r="D12931" i="1"/>
  <c r="K12931" i="1"/>
  <c r="L12931" i="1"/>
  <c r="M12931" i="1"/>
  <c r="N12931" i="1"/>
  <c r="D12932" i="1"/>
  <c r="K12932" i="1"/>
  <c r="L12932" i="1"/>
  <c r="M12932" i="1"/>
  <c r="N12932" i="1"/>
  <c r="D12933" i="1"/>
  <c r="K12933" i="1"/>
  <c r="L12933" i="1"/>
  <c r="M12933" i="1"/>
  <c r="N12933" i="1"/>
  <c r="D12934" i="1"/>
  <c r="K12934" i="1"/>
  <c r="L12934" i="1"/>
  <c r="M12934" i="1"/>
  <c r="N12934" i="1"/>
  <c r="D12935" i="1"/>
  <c r="K12935" i="1"/>
  <c r="L12935" i="1"/>
  <c r="M12935" i="1"/>
  <c r="N12935" i="1"/>
  <c r="D12936" i="1"/>
  <c r="K12936" i="1"/>
  <c r="L12936" i="1"/>
  <c r="M12936" i="1"/>
  <c r="N12936" i="1"/>
  <c r="D12937" i="1"/>
  <c r="K12937" i="1"/>
  <c r="L12937" i="1"/>
  <c r="M12937" i="1"/>
  <c r="N12937" i="1"/>
  <c r="D12938" i="1"/>
  <c r="K12938" i="1"/>
  <c r="L12938" i="1"/>
  <c r="M12938" i="1"/>
  <c r="N12938" i="1"/>
  <c r="D12939" i="1"/>
  <c r="K12939" i="1"/>
  <c r="L12939" i="1"/>
  <c r="M12939" i="1"/>
  <c r="N12939" i="1"/>
  <c r="D12940" i="1"/>
  <c r="K12940" i="1"/>
  <c r="L12940" i="1"/>
  <c r="M12940" i="1"/>
  <c r="N12940" i="1"/>
  <c r="D12941" i="1"/>
  <c r="K12941" i="1"/>
  <c r="L12941" i="1"/>
  <c r="M12941" i="1"/>
  <c r="N12941" i="1"/>
  <c r="D12942" i="1"/>
  <c r="K12942" i="1"/>
  <c r="L12942" i="1"/>
  <c r="M12942" i="1"/>
  <c r="N12942" i="1"/>
  <c r="D12943" i="1"/>
  <c r="K12943" i="1"/>
  <c r="L12943" i="1"/>
  <c r="M12943" i="1"/>
  <c r="N12943" i="1"/>
  <c r="D12944" i="1"/>
  <c r="K12944" i="1"/>
  <c r="L12944" i="1"/>
  <c r="M12944" i="1"/>
  <c r="N12944" i="1"/>
  <c r="D12945" i="1"/>
  <c r="K12945" i="1"/>
  <c r="L12945" i="1"/>
  <c r="M12945" i="1"/>
  <c r="N12945" i="1"/>
  <c r="D12946" i="1"/>
  <c r="K12946" i="1"/>
  <c r="L12946" i="1"/>
  <c r="M12946" i="1"/>
  <c r="N12946" i="1"/>
  <c r="D12947" i="1"/>
  <c r="K12947" i="1"/>
  <c r="L12947" i="1"/>
  <c r="M12947" i="1"/>
  <c r="N12947" i="1"/>
  <c r="D12948" i="1"/>
  <c r="K12948" i="1"/>
  <c r="L12948" i="1"/>
  <c r="M12948" i="1"/>
  <c r="N12948" i="1"/>
  <c r="D12949" i="1"/>
  <c r="K12949" i="1"/>
  <c r="L12949" i="1"/>
  <c r="M12949" i="1"/>
  <c r="N12949" i="1"/>
  <c r="D12950" i="1"/>
  <c r="K12950" i="1"/>
  <c r="L12950" i="1"/>
  <c r="M12950" i="1"/>
  <c r="N12950" i="1"/>
  <c r="D12951" i="1"/>
  <c r="K12951" i="1"/>
  <c r="L12951" i="1"/>
  <c r="M12951" i="1"/>
  <c r="N12951" i="1"/>
  <c r="D12952" i="1"/>
  <c r="K12952" i="1"/>
  <c r="L12952" i="1"/>
  <c r="M12952" i="1"/>
  <c r="N12952" i="1"/>
  <c r="D12955" i="1"/>
  <c r="K12955" i="1"/>
  <c r="L12955" i="1"/>
  <c r="M12955" i="1"/>
  <c r="N12955" i="1"/>
  <c r="D12956" i="1"/>
  <c r="K12956" i="1"/>
  <c r="L12956" i="1"/>
  <c r="M12956" i="1"/>
  <c r="N12956" i="1"/>
  <c r="D12957" i="1"/>
  <c r="K12957" i="1"/>
  <c r="L12957" i="1"/>
  <c r="M12957" i="1"/>
  <c r="N12957" i="1"/>
  <c r="D12958" i="1"/>
  <c r="K12958" i="1"/>
  <c r="L12958" i="1"/>
  <c r="M12958" i="1"/>
  <c r="N12958" i="1"/>
  <c r="D12741" i="1"/>
  <c r="K12741" i="1"/>
  <c r="L12741" i="1"/>
  <c r="M12741" i="1"/>
  <c r="N12741" i="1"/>
  <c r="D12742" i="1"/>
  <c r="K12742" i="1"/>
  <c r="L12742" i="1"/>
  <c r="M12742" i="1"/>
  <c r="N12742" i="1"/>
  <c r="D12743" i="1"/>
  <c r="K12743" i="1"/>
  <c r="L12743" i="1"/>
  <c r="M12743" i="1"/>
  <c r="N12743" i="1"/>
  <c r="D12744" i="1"/>
  <c r="K12744" i="1"/>
  <c r="L12744" i="1"/>
  <c r="M12744" i="1"/>
  <c r="N12744" i="1"/>
  <c r="D12745" i="1"/>
  <c r="K12745" i="1"/>
  <c r="L12745" i="1"/>
  <c r="M12745" i="1"/>
  <c r="N12745" i="1"/>
  <c r="D12746" i="1"/>
  <c r="K12746" i="1"/>
  <c r="L12746" i="1"/>
  <c r="M12746" i="1"/>
  <c r="N12746" i="1"/>
  <c r="D12747" i="1"/>
  <c r="K12747" i="1"/>
  <c r="L12747" i="1"/>
  <c r="M12747" i="1"/>
  <c r="N12747" i="1"/>
  <c r="D12748" i="1"/>
  <c r="K12748" i="1"/>
  <c r="L12748" i="1"/>
  <c r="M12748" i="1"/>
  <c r="N12748" i="1"/>
  <c r="D12749" i="1"/>
  <c r="K12749" i="1"/>
  <c r="L12749" i="1"/>
  <c r="M12749" i="1"/>
  <c r="N12749" i="1"/>
  <c r="D12750" i="1"/>
  <c r="K12750" i="1"/>
  <c r="L12750" i="1"/>
  <c r="M12750" i="1"/>
  <c r="N12750" i="1"/>
  <c r="D12751" i="1"/>
  <c r="K12751" i="1"/>
  <c r="L12751" i="1"/>
  <c r="M12751" i="1"/>
  <c r="N12751" i="1"/>
  <c r="D12752" i="1"/>
  <c r="K12752" i="1"/>
  <c r="L12752" i="1"/>
  <c r="M12752" i="1"/>
  <c r="N12752" i="1"/>
  <c r="D12753" i="1"/>
  <c r="K12753" i="1"/>
  <c r="L12753" i="1"/>
  <c r="M12753" i="1"/>
  <c r="N12753" i="1"/>
  <c r="D12754" i="1"/>
  <c r="K12754" i="1"/>
  <c r="L12754" i="1"/>
  <c r="M12754" i="1"/>
  <c r="N12754" i="1"/>
  <c r="D12755" i="1"/>
  <c r="K12755" i="1"/>
  <c r="L12755" i="1"/>
  <c r="M12755" i="1"/>
  <c r="N12755" i="1"/>
  <c r="D12756" i="1"/>
  <c r="K12756" i="1"/>
  <c r="L12756" i="1"/>
  <c r="M12756" i="1"/>
  <c r="N12756" i="1"/>
  <c r="D12757" i="1"/>
  <c r="K12757" i="1"/>
  <c r="L12757" i="1"/>
  <c r="M12757" i="1"/>
  <c r="N12757" i="1"/>
  <c r="D12758" i="1"/>
  <c r="K12758" i="1"/>
  <c r="L12758" i="1"/>
  <c r="M12758" i="1"/>
  <c r="N12758" i="1"/>
  <c r="D12759" i="1"/>
  <c r="K12759" i="1"/>
  <c r="L12759" i="1"/>
  <c r="M12759" i="1"/>
  <c r="N12759" i="1"/>
  <c r="D12760" i="1"/>
  <c r="K12760" i="1"/>
  <c r="L12760" i="1"/>
  <c r="M12760" i="1"/>
  <c r="N12760" i="1"/>
  <c r="D12761" i="1"/>
  <c r="K12761" i="1"/>
  <c r="L12761" i="1"/>
  <c r="M12761" i="1"/>
  <c r="N12761" i="1"/>
  <c r="D12762" i="1"/>
  <c r="K12762" i="1"/>
  <c r="L12762" i="1"/>
  <c r="M12762" i="1"/>
  <c r="N12762" i="1"/>
  <c r="D12763" i="1"/>
  <c r="K12763" i="1"/>
  <c r="L12763" i="1"/>
  <c r="M12763" i="1"/>
  <c r="N12763" i="1"/>
  <c r="D12764" i="1"/>
  <c r="K12764" i="1"/>
  <c r="L12764" i="1"/>
  <c r="M12764" i="1"/>
  <c r="N12764" i="1"/>
  <c r="D12765" i="1"/>
  <c r="K12765" i="1"/>
  <c r="L12765" i="1"/>
  <c r="M12765" i="1"/>
  <c r="N12765" i="1"/>
  <c r="D12766" i="1"/>
  <c r="K12766" i="1"/>
  <c r="L12766" i="1"/>
  <c r="M12766" i="1"/>
  <c r="N12766" i="1"/>
  <c r="D12767" i="1"/>
  <c r="K12767" i="1"/>
  <c r="L12767" i="1"/>
  <c r="M12767" i="1"/>
  <c r="N12767" i="1"/>
  <c r="D12768" i="1"/>
  <c r="K12768" i="1"/>
  <c r="L12768" i="1"/>
  <c r="M12768" i="1"/>
  <c r="N12768" i="1"/>
  <c r="D12769" i="1"/>
  <c r="K12769" i="1"/>
  <c r="L12769" i="1"/>
  <c r="M12769" i="1"/>
  <c r="N12769" i="1"/>
  <c r="D12770" i="1"/>
  <c r="K12770" i="1"/>
  <c r="L12770" i="1"/>
  <c r="M12770" i="1"/>
  <c r="N12770" i="1"/>
  <c r="D12771" i="1"/>
  <c r="K12771" i="1"/>
  <c r="L12771" i="1"/>
  <c r="M12771" i="1"/>
  <c r="N12771" i="1"/>
  <c r="D12772" i="1"/>
  <c r="K12772" i="1"/>
  <c r="L12772" i="1"/>
  <c r="M12772" i="1"/>
  <c r="N12772" i="1"/>
  <c r="D12773" i="1"/>
  <c r="K12773" i="1"/>
  <c r="L12773" i="1"/>
  <c r="M12773" i="1"/>
  <c r="N12773" i="1"/>
  <c r="D12774" i="1"/>
  <c r="K12774" i="1"/>
  <c r="L12774" i="1"/>
  <c r="M12774" i="1"/>
  <c r="N12774" i="1"/>
  <c r="D12775" i="1"/>
  <c r="K12775" i="1"/>
  <c r="L12775" i="1"/>
  <c r="M12775" i="1"/>
  <c r="N12775" i="1"/>
  <c r="D12776" i="1"/>
  <c r="K12776" i="1"/>
  <c r="L12776" i="1"/>
  <c r="M12776" i="1"/>
  <c r="N12776" i="1"/>
  <c r="D12777" i="1"/>
  <c r="K12777" i="1"/>
  <c r="L12777" i="1"/>
  <c r="M12777" i="1"/>
  <c r="N12777" i="1"/>
  <c r="D12778" i="1"/>
  <c r="K12778" i="1"/>
  <c r="L12778" i="1"/>
  <c r="M12778" i="1"/>
  <c r="N12778" i="1"/>
  <c r="D12779" i="1"/>
  <c r="K12779" i="1"/>
  <c r="L12779" i="1"/>
  <c r="M12779" i="1"/>
  <c r="N12779" i="1"/>
  <c r="D12780" i="1"/>
  <c r="K12780" i="1"/>
  <c r="L12780" i="1"/>
  <c r="M12780" i="1"/>
  <c r="N12780" i="1"/>
  <c r="D12781" i="1"/>
  <c r="K12781" i="1"/>
  <c r="L12781" i="1"/>
  <c r="M12781" i="1"/>
  <c r="N12781" i="1"/>
  <c r="D12782" i="1"/>
  <c r="K12782" i="1"/>
  <c r="L12782" i="1"/>
  <c r="M12782" i="1"/>
  <c r="N12782" i="1"/>
  <c r="D12783" i="1"/>
  <c r="K12783" i="1"/>
  <c r="L12783" i="1"/>
  <c r="M12783" i="1"/>
  <c r="N12783" i="1"/>
  <c r="D12784" i="1"/>
  <c r="K12784" i="1"/>
  <c r="L12784" i="1"/>
  <c r="M12784" i="1"/>
  <c r="N12784" i="1"/>
  <c r="D12785" i="1"/>
  <c r="K12785" i="1"/>
  <c r="L12785" i="1"/>
  <c r="M12785" i="1"/>
  <c r="N12785" i="1"/>
  <c r="D12786" i="1"/>
  <c r="K12786" i="1"/>
  <c r="L12786" i="1"/>
  <c r="M12786" i="1"/>
  <c r="N12786" i="1"/>
  <c r="D12787" i="1"/>
  <c r="K12787" i="1"/>
  <c r="L12787" i="1"/>
  <c r="M12787" i="1"/>
  <c r="N12787" i="1"/>
  <c r="D12788" i="1"/>
  <c r="K12788" i="1"/>
  <c r="L12788" i="1"/>
  <c r="M12788" i="1"/>
  <c r="N12788" i="1"/>
  <c r="D12789" i="1"/>
  <c r="K12789" i="1"/>
  <c r="L12789" i="1"/>
  <c r="M12789" i="1"/>
  <c r="N12789" i="1"/>
  <c r="D12790" i="1"/>
  <c r="K12790" i="1"/>
  <c r="L12790" i="1"/>
  <c r="M12790" i="1"/>
  <c r="N12790" i="1"/>
  <c r="D12791" i="1"/>
  <c r="K12791" i="1"/>
  <c r="L12791" i="1"/>
  <c r="M12791" i="1"/>
  <c r="N12791" i="1"/>
  <c r="D12792" i="1"/>
  <c r="K12792" i="1"/>
  <c r="L12792" i="1"/>
  <c r="M12792" i="1"/>
  <c r="N12792" i="1"/>
  <c r="D12793" i="1"/>
  <c r="K12793" i="1"/>
  <c r="L12793" i="1"/>
  <c r="M12793" i="1"/>
  <c r="N12793" i="1"/>
  <c r="D12794" i="1"/>
  <c r="K12794" i="1"/>
  <c r="L12794" i="1"/>
  <c r="M12794" i="1"/>
  <c r="N12794" i="1"/>
  <c r="D12795" i="1"/>
  <c r="K12795" i="1"/>
  <c r="L12795" i="1"/>
  <c r="M12795" i="1"/>
  <c r="N12795" i="1"/>
  <c r="D12796" i="1"/>
  <c r="K12796" i="1"/>
  <c r="L12796" i="1"/>
  <c r="M12796" i="1"/>
  <c r="N12796" i="1"/>
  <c r="D12797" i="1"/>
  <c r="K12797" i="1"/>
  <c r="L12797" i="1"/>
  <c r="M12797" i="1"/>
  <c r="N12797" i="1"/>
  <c r="D12798" i="1"/>
  <c r="K12798" i="1"/>
  <c r="L12798" i="1"/>
  <c r="M12798" i="1"/>
  <c r="N12798" i="1"/>
  <c r="D12799" i="1"/>
  <c r="K12799" i="1"/>
  <c r="L12799" i="1"/>
  <c r="M12799" i="1"/>
  <c r="N12799" i="1"/>
  <c r="D12800" i="1"/>
  <c r="K12800" i="1"/>
  <c r="L12800" i="1"/>
  <c r="M12800" i="1"/>
  <c r="N12800" i="1"/>
  <c r="D12801" i="1"/>
  <c r="K12801" i="1"/>
  <c r="L12801" i="1"/>
  <c r="M12801" i="1"/>
  <c r="N12801" i="1"/>
  <c r="D12802" i="1"/>
  <c r="K12802" i="1"/>
  <c r="L12802" i="1"/>
  <c r="M12802" i="1"/>
  <c r="N12802" i="1"/>
  <c r="D12803" i="1"/>
  <c r="K12803" i="1"/>
  <c r="L12803" i="1"/>
  <c r="M12803" i="1"/>
  <c r="N12803" i="1"/>
  <c r="D12804" i="1"/>
  <c r="K12804" i="1"/>
  <c r="L12804" i="1"/>
  <c r="M12804" i="1"/>
  <c r="N12804" i="1"/>
  <c r="D12807" i="1"/>
  <c r="K12807" i="1"/>
  <c r="L12807" i="1"/>
  <c r="M12807" i="1"/>
  <c r="N12807" i="1"/>
  <c r="D12808" i="1"/>
  <c r="K12808" i="1"/>
  <c r="L12808" i="1"/>
  <c r="M12808" i="1"/>
  <c r="N12808" i="1"/>
  <c r="D12809" i="1"/>
  <c r="K12809" i="1"/>
  <c r="L12809" i="1"/>
  <c r="M12809" i="1"/>
  <c r="N12809" i="1"/>
  <c r="D12810" i="1"/>
  <c r="K12810" i="1"/>
  <c r="L12810" i="1"/>
  <c r="M12810" i="1"/>
  <c r="N12810" i="1"/>
  <c r="D12811" i="1"/>
  <c r="K12811" i="1"/>
  <c r="L12811" i="1"/>
  <c r="M12811" i="1"/>
  <c r="N12811" i="1"/>
  <c r="D12812" i="1"/>
  <c r="K12812" i="1"/>
  <c r="L12812" i="1"/>
  <c r="M12812" i="1"/>
  <c r="N12812" i="1"/>
  <c r="D12813" i="1"/>
  <c r="K12813" i="1"/>
  <c r="L12813" i="1"/>
  <c r="M12813" i="1"/>
  <c r="N12813" i="1"/>
  <c r="D12814" i="1"/>
  <c r="K12814" i="1"/>
  <c r="L12814" i="1"/>
  <c r="M12814" i="1"/>
  <c r="N12814" i="1"/>
  <c r="D12815" i="1"/>
  <c r="K12815" i="1"/>
  <c r="L12815" i="1"/>
  <c r="M12815" i="1"/>
  <c r="N12815" i="1"/>
  <c r="D12816" i="1"/>
  <c r="K12816" i="1"/>
  <c r="L12816" i="1"/>
  <c r="M12816" i="1"/>
  <c r="N12816" i="1"/>
  <c r="D12817" i="1"/>
  <c r="K12817" i="1"/>
  <c r="L12817" i="1"/>
  <c r="M12817" i="1"/>
  <c r="N12817" i="1"/>
  <c r="D12818" i="1"/>
  <c r="K12818" i="1"/>
  <c r="L12818" i="1"/>
  <c r="M12818" i="1"/>
  <c r="N12818" i="1"/>
  <c r="D12819" i="1"/>
  <c r="K12819" i="1"/>
  <c r="L12819" i="1"/>
  <c r="M12819" i="1"/>
  <c r="N12819" i="1"/>
  <c r="D12820" i="1"/>
  <c r="K12820" i="1"/>
  <c r="L12820" i="1"/>
  <c r="M12820" i="1"/>
  <c r="N12820" i="1"/>
  <c r="D12821" i="1"/>
  <c r="K12821" i="1"/>
  <c r="L12821" i="1"/>
  <c r="M12821" i="1"/>
  <c r="N12821" i="1"/>
  <c r="D12822" i="1"/>
  <c r="K12822" i="1"/>
  <c r="L12822" i="1"/>
  <c r="M12822" i="1"/>
  <c r="N12822" i="1"/>
  <c r="D12823" i="1"/>
  <c r="K12823" i="1"/>
  <c r="L12823" i="1"/>
  <c r="M12823" i="1"/>
  <c r="N12823" i="1"/>
  <c r="D12824" i="1"/>
  <c r="K12824" i="1"/>
  <c r="L12824" i="1"/>
  <c r="M12824" i="1"/>
  <c r="N12824" i="1"/>
  <c r="D12825" i="1"/>
  <c r="K12825" i="1"/>
  <c r="L12825" i="1"/>
  <c r="M12825" i="1"/>
  <c r="N12825" i="1"/>
  <c r="D12826" i="1"/>
  <c r="K12826" i="1"/>
  <c r="L12826" i="1"/>
  <c r="M12826" i="1"/>
  <c r="N12826" i="1"/>
  <c r="D12827" i="1"/>
  <c r="K12827" i="1"/>
  <c r="L12827" i="1"/>
  <c r="M12827" i="1"/>
  <c r="N12827" i="1"/>
  <c r="D12828" i="1"/>
  <c r="K12828" i="1"/>
  <c r="L12828" i="1"/>
  <c r="M12828" i="1"/>
  <c r="N12828" i="1"/>
  <c r="D12829" i="1"/>
  <c r="K12829" i="1"/>
  <c r="L12829" i="1"/>
  <c r="M12829" i="1"/>
  <c r="N12829" i="1"/>
  <c r="D12830" i="1"/>
  <c r="K12830" i="1"/>
  <c r="L12830" i="1"/>
  <c r="M12830" i="1"/>
  <c r="N12830" i="1"/>
  <c r="D12831" i="1"/>
  <c r="K12831" i="1"/>
  <c r="L12831" i="1"/>
  <c r="M12831" i="1"/>
  <c r="N12831" i="1"/>
  <c r="D12832" i="1"/>
  <c r="K12832" i="1"/>
  <c r="L12832" i="1"/>
  <c r="M12832" i="1"/>
  <c r="N12832" i="1"/>
  <c r="D12833" i="1"/>
  <c r="K12833" i="1"/>
  <c r="L12833" i="1"/>
  <c r="M12833" i="1"/>
  <c r="N12833" i="1"/>
  <c r="D12834" i="1"/>
  <c r="K12834" i="1"/>
  <c r="L12834" i="1"/>
  <c r="M12834" i="1"/>
  <c r="N12834" i="1"/>
  <c r="D12835" i="1"/>
  <c r="K12835" i="1"/>
  <c r="L12835" i="1"/>
  <c r="M12835" i="1"/>
  <c r="N12835" i="1"/>
  <c r="D12836" i="1"/>
  <c r="K12836" i="1"/>
  <c r="L12836" i="1"/>
  <c r="M12836" i="1"/>
  <c r="N12836" i="1"/>
  <c r="D12837" i="1"/>
  <c r="K12837" i="1"/>
  <c r="L12837" i="1"/>
  <c r="M12837" i="1"/>
  <c r="N12837" i="1"/>
  <c r="D12838" i="1"/>
  <c r="K12838" i="1"/>
  <c r="L12838" i="1"/>
  <c r="M12838" i="1"/>
  <c r="N12838" i="1"/>
  <c r="D12839" i="1"/>
  <c r="K12839" i="1"/>
  <c r="L12839" i="1"/>
  <c r="M12839" i="1"/>
  <c r="N12839" i="1"/>
  <c r="D12840" i="1"/>
  <c r="K12840" i="1"/>
  <c r="L12840" i="1"/>
  <c r="M12840" i="1"/>
  <c r="N12840" i="1"/>
  <c r="D12841" i="1"/>
  <c r="K12841" i="1"/>
  <c r="L12841" i="1"/>
  <c r="M12841" i="1"/>
  <c r="N12841" i="1"/>
  <c r="D12842" i="1"/>
  <c r="K12842" i="1"/>
  <c r="L12842" i="1"/>
  <c r="M12842" i="1"/>
  <c r="N12842" i="1"/>
  <c r="D12843" i="1"/>
  <c r="K12843" i="1"/>
  <c r="L12843" i="1"/>
  <c r="M12843" i="1"/>
  <c r="N12843" i="1"/>
  <c r="D12844" i="1"/>
  <c r="K12844" i="1"/>
  <c r="L12844" i="1"/>
  <c r="M12844" i="1"/>
  <c r="N12844" i="1"/>
  <c r="D12845" i="1"/>
  <c r="K12845" i="1"/>
  <c r="L12845" i="1"/>
  <c r="M12845" i="1"/>
  <c r="N12845" i="1"/>
  <c r="D12846" i="1"/>
  <c r="K12846" i="1"/>
  <c r="L12846" i="1"/>
  <c r="M12846" i="1"/>
  <c r="N12846" i="1"/>
  <c r="D12847" i="1"/>
  <c r="K12847" i="1"/>
  <c r="L12847" i="1"/>
  <c r="M12847" i="1"/>
  <c r="N12847" i="1"/>
  <c r="D12848" i="1"/>
  <c r="K12848" i="1"/>
  <c r="L12848" i="1"/>
  <c r="M12848" i="1"/>
  <c r="N12848" i="1"/>
  <c r="D12849" i="1"/>
  <c r="K12849" i="1"/>
  <c r="L12849" i="1"/>
  <c r="M12849" i="1"/>
  <c r="N12849" i="1"/>
  <c r="D12850" i="1"/>
  <c r="K12850" i="1"/>
  <c r="L12850" i="1"/>
  <c r="M12850" i="1"/>
  <c r="N12850" i="1"/>
  <c r="D12851" i="1"/>
  <c r="K12851" i="1"/>
  <c r="L12851" i="1"/>
  <c r="M12851" i="1"/>
  <c r="N12851" i="1"/>
  <c r="D12852" i="1"/>
  <c r="K12852" i="1"/>
  <c r="L12852" i="1"/>
  <c r="M12852" i="1"/>
  <c r="N12852" i="1"/>
  <c r="D12853" i="1"/>
  <c r="K12853" i="1"/>
  <c r="L12853" i="1"/>
  <c r="M12853" i="1"/>
  <c r="N12853" i="1"/>
  <c r="D12854" i="1"/>
  <c r="K12854" i="1"/>
  <c r="L12854" i="1"/>
  <c r="M12854" i="1"/>
  <c r="N12854" i="1"/>
  <c r="D12855" i="1"/>
  <c r="K12855" i="1"/>
  <c r="L12855" i="1"/>
  <c r="M12855" i="1"/>
  <c r="N12855" i="1"/>
  <c r="D12856" i="1"/>
  <c r="K12856" i="1"/>
  <c r="L12856" i="1"/>
  <c r="M12856" i="1"/>
  <c r="N12856" i="1"/>
  <c r="D12857" i="1"/>
  <c r="K12857" i="1"/>
  <c r="L12857" i="1"/>
  <c r="M12857" i="1"/>
  <c r="N12857" i="1"/>
  <c r="D12858" i="1"/>
  <c r="K12858" i="1"/>
  <c r="L12858" i="1"/>
  <c r="M12858" i="1"/>
  <c r="N12858" i="1"/>
  <c r="D12859" i="1"/>
  <c r="K12859" i="1"/>
  <c r="L12859" i="1"/>
  <c r="M12859" i="1"/>
  <c r="N12859" i="1"/>
  <c r="D12860" i="1"/>
  <c r="K12860" i="1"/>
  <c r="L12860" i="1"/>
  <c r="M12860" i="1"/>
  <c r="N12860" i="1"/>
  <c r="D12861" i="1"/>
  <c r="K12861" i="1"/>
  <c r="L12861" i="1"/>
  <c r="M12861" i="1"/>
  <c r="N12861" i="1"/>
  <c r="D12862" i="1"/>
  <c r="K12862" i="1"/>
  <c r="L12862" i="1"/>
  <c r="M12862" i="1"/>
  <c r="N12862" i="1"/>
  <c r="D12863" i="1"/>
  <c r="K12863" i="1"/>
  <c r="L12863" i="1"/>
  <c r="M12863" i="1"/>
  <c r="N12863" i="1"/>
  <c r="D12864" i="1"/>
  <c r="K12864" i="1"/>
  <c r="L12864" i="1"/>
  <c r="M12864" i="1"/>
  <c r="N12864" i="1"/>
  <c r="D12865" i="1"/>
  <c r="K12865" i="1"/>
  <c r="L12865" i="1"/>
  <c r="M12865" i="1"/>
  <c r="N12865" i="1"/>
  <c r="D12866" i="1"/>
  <c r="K12866" i="1"/>
  <c r="L12866" i="1"/>
  <c r="M12866" i="1"/>
  <c r="N12866" i="1"/>
  <c r="D12867" i="1"/>
  <c r="K12867" i="1"/>
  <c r="L12867" i="1"/>
  <c r="M12867" i="1"/>
  <c r="N12867" i="1"/>
  <c r="D12868" i="1"/>
  <c r="K12868" i="1"/>
  <c r="L12868" i="1"/>
  <c r="M12868" i="1"/>
  <c r="N12868" i="1"/>
  <c r="D12869" i="1"/>
  <c r="K12869" i="1"/>
  <c r="L12869" i="1"/>
  <c r="M12869" i="1"/>
  <c r="N12869" i="1"/>
  <c r="D12870" i="1"/>
  <c r="K12870" i="1"/>
  <c r="L12870" i="1"/>
  <c r="M12870" i="1"/>
  <c r="N12870" i="1"/>
  <c r="D12871" i="1"/>
  <c r="K12871" i="1"/>
  <c r="L12871" i="1"/>
  <c r="M12871" i="1"/>
  <c r="N12871" i="1"/>
  <c r="D12872" i="1"/>
  <c r="K12872" i="1"/>
  <c r="L12872" i="1"/>
  <c r="M12872" i="1"/>
  <c r="N12872" i="1"/>
  <c r="D12873" i="1"/>
  <c r="K12873" i="1"/>
  <c r="L12873" i="1"/>
  <c r="M12873" i="1"/>
  <c r="N12873" i="1"/>
  <c r="D12874" i="1"/>
  <c r="K12874" i="1"/>
  <c r="L12874" i="1"/>
  <c r="M12874" i="1"/>
  <c r="N12874" i="1"/>
  <c r="D12875" i="1"/>
  <c r="K12875" i="1"/>
  <c r="L12875" i="1"/>
  <c r="M12875" i="1"/>
  <c r="N12875" i="1"/>
  <c r="D12876" i="1"/>
  <c r="K12876" i="1"/>
  <c r="L12876" i="1"/>
  <c r="M12876" i="1"/>
  <c r="N12876" i="1"/>
  <c r="D12877" i="1"/>
  <c r="K12877" i="1"/>
  <c r="L12877" i="1"/>
  <c r="M12877" i="1"/>
  <c r="N12877" i="1"/>
  <c r="D12878" i="1"/>
  <c r="K12878" i="1"/>
  <c r="L12878" i="1"/>
  <c r="M12878" i="1"/>
  <c r="N12878" i="1"/>
  <c r="D12879" i="1"/>
  <c r="K12879" i="1"/>
  <c r="L12879" i="1"/>
  <c r="M12879" i="1"/>
  <c r="N12879" i="1"/>
  <c r="D12880" i="1"/>
  <c r="K12880" i="1"/>
  <c r="L12880" i="1"/>
  <c r="M12880" i="1"/>
  <c r="N12880" i="1"/>
  <c r="D12881" i="1"/>
  <c r="K12881" i="1"/>
  <c r="L12881" i="1"/>
  <c r="M12881" i="1"/>
  <c r="N12881" i="1"/>
  <c r="D12882" i="1"/>
  <c r="K12882" i="1"/>
  <c r="L12882" i="1"/>
  <c r="M12882" i="1"/>
  <c r="N12882" i="1"/>
  <c r="D12883" i="1"/>
  <c r="K12883" i="1"/>
  <c r="L12883" i="1"/>
  <c r="M12883" i="1"/>
  <c r="N12883" i="1"/>
  <c r="D12884" i="1"/>
  <c r="K12884" i="1"/>
  <c r="L12884" i="1"/>
  <c r="M12884" i="1"/>
  <c r="N12884" i="1"/>
  <c r="D12885" i="1"/>
  <c r="K12885" i="1"/>
  <c r="L12885" i="1"/>
  <c r="M12885" i="1"/>
  <c r="N12885" i="1"/>
  <c r="D12886" i="1"/>
  <c r="K12886" i="1"/>
  <c r="L12886" i="1"/>
  <c r="M12886" i="1"/>
  <c r="N12886" i="1"/>
  <c r="D12887" i="1"/>
  <c r="K12887" i="1"/>
  <c r="L12887" i="1"/>
  <c r="M12887" i="1"/>
  <c r="N12887" i="1"/>
  <c r="D12888" i="1"/>
  <c r="K12888" i="1"/>
  <c r="L12888" i="1"/>
  <c r="M12888" i="1"/>
  <c r="N12888" i="1"/>
  <c r="D12889" i="1"/>
  <c r="K12889" i="1"/>
  <c r="L12889" i="1"/>
  <c r="M12889" i="1"/>
  <c r="N12889" i="1"/>
  <c r="D12890" i="1"/>
  <c r="K12890" i="1"/>
  <c r="L12890" i="1"/>
  <c r="M12890" i="1"/>
  <c r="N12890" i="1"/>
  <c r="D12891" i="1"/>
  <c r="K12891" i="1"/>
  <c r="L12891" i="1"/>
  <c r="M12891" i="1"/>
  <c r="N12891" i="1"/>
  <c r="D12892" i="1"/>
  <c r="K12892" i="1"/>
  <c r="L12892" i="1"/>
  <c r="M12892" i="1"/>
  <c r="N12892" i="1"/>
  <c r="D12893" i="1"/>
  <c r="K12893" i="1"/>
  <c r="L12893" i="1"/>
  <c r="M12893" i="1"/>
  <c r="N12893" i="1"/>
  <c r="D12894" i="1"/>
  <c r="K12894" i="1"/>
  <c r="L12894" i="1"/>
  <c r="M12894" i="1"/>
  <c r="N12894" i="1"/>
  <c r="D12895" i="1"/>
  <c r="K12895" i="1"/>
  <c r="L12895" i="1"/>
  <c r="M12895" i="1"/>
  <c r="N12895" i="1"/>
  <c r="D12896" i="1"/>
  <c r="K12896" i="1"/>
  <c r="L12896" i="1"/>
  <c r="M12896" i="1"/>
  <c r="N12896" i="1"/>
  <c r="D12897" i="1"/>
  <c r="K12897" i="1"/>
  <c r="L12897" i="1"/>
  <c r="M12897" i="1"/>
  <c r="N12897" i="1"/>
  <c r="D12898" i="1"/>
  <c r="K12898" i="1"/>
  <c r="L12898" i="1"/>
  <c r="M12898" i="1"/>
  <c r="N12898" i="1"/>
  <c r="D12899" i="1"/>
  <c r="K12899" i="1"/>
  <c r="L12899" i="1"/>
  <c r="M12899" i="1"/>
  <c r="N12899" i="1"/>
  <c r="D12900" i="1"/>
  <c r="K12900" i="1"/>
  <c r="L12900" i="1"/>
  <c r="M12900" i="1"/>
  <c r="N12900" i="1"/>
  <c r="D12901" i="1"/>
  <c r="K12901" i="1"/>
  <c r="L12901" i="1"/>
  <c r="M12901" i="1"/>
  <c r="N12901" i="1"/>
  <c r="D12902" i="1"/>
  <c r="K12902" i="1"/>
  <c r="L12902" i="1"/>
  <c r="M12902" i="1"/>
  <c r="N12902" i="1"/>
  <c r="D12903" i="1"/>
  <c r="K12903" i="1"/>
  <c r="L12903" i="1"/>
  <c r="M12903" i="1"/>
  <c r="N12903" i="1"/>
  <c r="D12904" i="1"/>
  <c r="K12904" i="1"/>
  <c r="L12904" i="1"/>
  <c r="M12904" i="1"/>
  <c r="N12904" i="1"/>
  <c r="D12905" i="1"/>
  <c r="K12905" i="1"/>
  <c r="L12905" i="1"/>
  <c r="M12905" i="1"/>
  <c r="N12905" i="1"/>
  <c r="D12906" i="1"/>
  <c r="K12906" i="1"/>
  <c r="L12906" i="1"/>
  <c r="M12906" i="1"/>
  <c r="N12906" i="1"/>
  <c r="D12907" i="1"/>
  <c r="K12907" i="1"/>
  <c r="L12907" i="1"/>
  <c r="M12907" i="1"/>
  <c r="N12907" i="1"/>
  <c r="D12908" i="1"/>
  <c r="K12908" i="1"/>
  <c r="L12908" i="1"/>
  <c r="M12908" i="1"/>
  <c r="N12908" i="1"/>
  <c r="D12909" i="1"/>
  <c r="K12909" i="1"/>
  <c r="L12909" i="1"/>
  <c r="M12909" i="1"/>
  <c r="N12909" i="1"/>
  <c r="D12910" i="1"/>
  <c r="K12910" i="1"/>
  <c r="L12910" i="1"/>
  <c r="M12910" i="1"/>
  <c r="N12910" i="1"/>
  <c r="D12911" i="1"/>
  <c r="K12911" i="1"/>
  <c r="L12911" i="1"/>
  <c r="M12911" i="1"/>
  <c r="N12911" i="1"/>
  <c r="D12912" i="1"/>
  <c r="K12912" i="1"/>
  <c r="L12912" i="1"/>
  <c r="M12912" i="1"/>
  <c r="N12912" i="1"/>
  <c r="D12913" i="1"/>
  <c r="K12913" i="1"/>
  <c r="L12913" i="1"/>
  <c r="M12913" i="1"/>
  <c r="N12913" i="1"/>
  <c r="K13104" i="1"/>
  <c r="D13082" i="1"/>
  <c r="D12740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L13065" i="1"/>
  <c r="M13065" i="1"/>
  <c r="N13065" i="1"/>
  <c r="L13064" i="1"/>
  <c r="M13064" i="1"/>
  <c r="N13064" i="1"/>
  <c r="L13063" i="1"/>
  <c r="M13063" i="1"/>
  <c r="N13063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K12462" i="1"/>
  <c r="K12463" i="1"/>
  <c r="K12464" i="1"/>
  <c r="K12465" i="1"/>
  <c r="K12466" i="1"/>
  <c r="K12467" i="1"/>
  <c r="K12468" i="1"/>
  <c r="K12469" i="1"/>
  <c r="K12470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EF18" i="6" l="1"/>
  <c r="FL44" i="6"/>
  <c r="FT7" i="6"/>
  <c r="FL16" i="6"/>
  <c r="FD52" i="6"/>
  <c r="FD59" i="6"/>
  <c r="FD47" i="6"/>
  <c r="FD42" i="6"/>
  <c r="FD13" i="6"/>
  <c r="FD30" i="6"/>
  <c r="FD20" i="6"/>
  <c r="FD7" i="6"/>
  <c r="EV49" i="6"/>
  <c r="D12408" i="1"/>
  <c r="K12408" i="1"/>
  <c r="L12408" i="1"/>
  <c r="M12408" i="1"/>
  <c r="N12408" i="1"/>
  <c r="D12409" i="1"/>
  <c r="K12409" i="1"/>
  <c r="L12409" i="1"/>
  <c r="M12409" i="1"/>
  <c r="N12409" i="1"/>
  <c r="D12410" i="1"/>
  <c r="K12410" i="1"/>
  <c r="L12410" i="1"/>
  <c r="M12410" i="1"/>
  <c r="N12410" i="1"/>
  <c r="D12411" i="1"/>
  <c r="K12411" i="1"/>
  <c r="L12411" i="1"/>
  <c r="M12411" i="1"/>
  <c r="N12411" i="1"/>
  <c r="D12412" i="1"/>
  <c r="K12412" i="1"/>
  <c r="L12412" i="1"/>
  <c r="M12412" i="1"/>
  <c r="N12412" i="1"/>
  <c r="D12407" i="1"/>
  <c r="K12407" i="1"/>
  <c r="L12407" i="1"/>
  <c r="M12407" i="1"/>
  <c r="N12407" i="1"/>
  <c r="D12102" i="1"/>
  <c r="K12102" i="1"/>
  <c r="L12102" i="1"/>
  <c r="M12102" i="1"/>
  <c r="N12102" i="1"/>
  <c r="D11549" i="1"/>
  <c r="K11549" i="1"/>
  <c r="L11549" i="1"/>
  <c r="M11549" i="1"/>
  <c r="N11549" i="1"/>
  <c r="D11028" i="1"/>
  <c r="K11028" i="1"/>
  <c r="L11028" i="1"/>
  <c r="M11028" i="1"/>
  <c r="N110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K12231" i="1"/>
  <c r="L12231" i="1"/>
  <c r="M12231" i="1"/>
  <c r="N12231" i="1"/>
  <c r="K12230" i="1"/>
  <c r="L12230" i="1"/>
  <c r="M12230" i="1"/>
  <c r="N12230" i="1"/>
  <c r="D10084" i="1"/>
  <c r="K10084" i="1"/>
  <c r="L10084" i="1"/>
  <c r="M10084" i="1"/>
  <c r="N10084" i="1"/>
  <c r="D10085" i="1"/>
  <c r="K10085" i="1"/>
  <c r="L10085" i="1"/>
  <c r="M10085" i="1"/>
  <c r="N10085" i="1"/>
  <c r="D12088" i="1"/>
  <c r="K12088" i="1"/>
  <c r="L12088" i="1"/>
  <c r="M12088" i="1"/>
  <c r="N12088" i="1"/>
  <c r="BD142" i="6"/>
  <c r="BD141" i="6"/>
  <c r="BD140" i="6"/>
  <c r="BD136" i="6"/>
  <c r="BD135" i="6"/>
  <c r="BD134" i="6"/>
  <c r="BD133" i="6"/>
  <c r="BD132" i="6"/>
  <c r="DX131" i="6"/>
  <c r="BD131" i="6"/>
  <c r="DX130" i="6"/>
  <c r="BD130" i="6"/>
  <c r="DX129" i="6"/>
  <c r="BD129" i="6"/>
  <c r="DX128" i="6"/>
  <c r="BD128" i="6"/>
  <c r="DX127" i="6"/>
  <c r="BD127" i="6"/>
  <c r="DX126" i="6"/>
  <c r="DX125" i="6"/>
  <c r="DX124" i="6"/>
  <c r="DX123" i="6"/>
  <c r="BD123" i="6"/>
  <c r="DX122" i="6"/>
  <c r="BD122" i="6"/>
  <c r="DX121" i="6"/>
  <c r="DX120" i="6"/>
  <c r="DX119" i="6"/>
  <c r="DX118" i="6"/>
  <c r="BD118" i="6"/>
  <c r="BD119" i="6" s="1"/>
  <c r="DX117" i="6"/>
  <c r="AF117" i="6"/>
  <c r="DX116" i="6"/>
  <c r="AF116" i="6"/>
  <c r="DX115" i="6"/>
  <c r="AF115" i="6"/>
  <c r="DX114" i="6"/>
  <c r="BD114" i="6"/>
  <c r="AF114" i="6"/>
  <c r="DX113" i="6"/>
  <c r="BD113" i="6"/>
  <c r="AF113" i="6"/>
  <c r="DX112" i="6"/>
  <c r="BD112" i="6"/>
  <c r="AF112" i="6"/>
  <c r="DX111" i="6"/>
  <c r="DX110" i="6"/>
  <c r="BD108" i="6"/>
  <c r="AF108" i="6"/>
  <c r="CR107" i="6"/>
  <c r="CR108" i="6" s="1"/>
  <c r="BD107" i="6"/>
  <c r="AF107" i="6"/>
  <c r="DX106" i="6"/>
  <c r="BD106" i="6"/>
  <c r="DX105" i="6"/>
  <c r="BD105" i="6"/>
  <c r="DX104" i="6"/>
  <c r="BD104" i="6"/>
  <c r="DX103" i="6"/>
  <c r="CR103" i="6"/>
  <c r="BD103" i="6"/>
  <c r="AF103" i="6"/>
  <c r="DX102" i="6"/>
  <c r="CR102" i="6"/>
  <c r="BD102" i="6"/>
  <c r="AF102" i="6"/>
  <c r="DX101" i="6"/>
  <c r="CR101" i="6"/>
  <c r="BD101" i="6"/>
  <c r="AF101" i="6"/>
  <c r="DX100" i="6"/>
  <c r="CR100" i="6"/>
  <c r="AF100" i="6"/>
  <c r="DX99" i="6"/>
  <c r="DH99" i="6"/>
  <c r="DH100" i="6" s="1"/>
  <c r="CR99" i="6"/>
  <c r="AF99" i="6"/>
  <c r="CR98" i="6"/>
  <c r="AF98" i="6"/>
  <c r="BD97" i="6"/>
  <c r="BD98" i="6" s="1"/>
  <c r="AF97" i="6"/>
  <c r="AV96" i="6"/>
  <c r="AF96" i="6"/>
  <c r="DX95" i="6"/>
  <c r="DH95" i="6"/>
  <c r="AV95" i="6"/>
  <c r="AF95" i="6"/>
  <c r="DX94" i="6"/>
  <c r="DH94" i="6"/>
  <c r="CR94" i="6"/>
  <c r="CR95" i="6" s="1"/>
  <c r="AF94" i="6"/>
  <c r="DX93" i="6"/>
  <c r="BD93" i="6"/>
  <c r="AF93" i="6"/>
  <c r="BD92" i="6"/>
  <c r="BD91" i="6"/>
  <c r="AV91" i="6"/>
  <c r="DH90" i="6"/>
  <c r="DH91" i="6" s="1"/>
  <c r="CR90" i="6"/>
  <c r="BD90" i="6"/>
  <c r="AV90" i="6"/>
  <c r="DX89" i="6"/>
  <c r="DX90" i="6" s="1"/>
  <c r="CR89" i="6"/>
  <c r="AV89" i="6"/>
  <c r="AF89" i="6"/>
  <c r="CR88" i="6"/>
  <c r="AV88" i="6"/>
  <c r="AF88" i="6"/>
  <c r="CR87" i="6"/>
  <c r="AV87" i="6"/>
  <c r="AF87" i="6"/>
  <c r="DH86" i="6"/>
  <c r="CR86" i="6"/>
  <c r="BD86" i="6"/>
  <c r="AV86" i="6"/>
  <c r="AF86" i="6"/>
  <c r="DX85" i="6"/>
  <c r="DX86" i="6" s="1"/>
  <c r="DH85" i="6"/>
  <c r="CR85" i="6"/>
  <c r="BD85" i="6"/>
  <c r="AV85" i="6"/>
  <c r="AF85" i="6"/>
  <c r="DH84" i="6"/>
  <c r="CR84" i="6"/>
  <c r="BD84" i="6"/>
  <c r="AV84" i="6"/>
  <c r="AF84" i="6"/>
  <c r="P84" i="6"/>
  <c r="DH83" i="6"/>
  <c r="CR83" i="6"/>
  <c r="BD83" i="6"/>
  <c r="AV83" i="6"/>
  <c r="AN83" i="6"/>
  <c r="AF83" i="6"/>
  <c r="P83" i="6"/>
  <c r="H83" i="6"/>
  <c r="DH82" i="6"/>
  <c r="CZ82" i="6"/>
  <c r="CR82" i="6"/>
  <c r="BD82" i="6"/>
  <c r="AV82" i="6"/>
  <c r="AN82" i="6"/>
  <c r="AF82" i="6"/>
  <c r="P82" i="6"/>
  <c r="H82" i="6"/>
  <c r="DX81" i="6"/>
  <c r="DH81" i="6"/>
  <c r="CZ81" i="6"/>
  <c r="CR81" i="6"/>
  <c r="BD81" i="6"/>
  <c r="AV81" i="6"/>
  <c r="AF81" i="6"/>
  <c r="P81" i="6"/>
  <c r="DX80" i="6"/>
  <c r="DH80" i="6"/>
  <c r="CZ80" i="6"/>
  <c r="CR80" i="6"/>
  <c r="BT80" i="6"/>
  <c r="BT81" i="6" s="1"/>
  <c r="BD80" i="6"/>
  <c r="DX79" i="6"/>
  <c r="DH79" i="6"/>
  <c r="CZ79" i="6"/>
  <c r="CR79" i="6"/>
  <c r="BD79" i="6"/>
  <c r="DX78" i="6"/>
  <c r="DH78" i="6"/>
  <c r="CZ78" i="6"/>
  <c r="CR78" i="6"/>
  <c r="BD78" i="6"/>
  <c r="AN78" i="6"/>
  <c r="H78" i="6"/>
  <c r="H79" i="6" s="1"/>
  <c r="DX77" i="6"/>
  <c r="DH77" i="6"/>
  <c r="CZ77" i="6"/>
  <c r="CR77" i="6"/>
  <c r="BD77" i="6"/>
  <c r="AV77" i="6"/>
  <c r="AV78" i="6" s="1"/>
  <c r="AN77" i="6"/>
  <c r="AF77" i="6"/>
  <c r="DX76" i="6"/>
  <c r="DP76" i="6"/>
  <c r="DH76" i="6"/>
  <c r="CZ76" i="6"/>
  <c r="CR76" i="6"/>
  <c r="BT76" i="6"/>
  <c r="AN76" i="6"/>
  <c r="AF76" i="6"/>
  <c r="DX75" i="6"/>
  <c r="DP75" i="6"/>
  <c r="DH75" i="6"/>
  <c r="CZ75" i="6"/>
  <c r="CR75" i="6"/>
  <c r="BT75" i="6"/>
  <c r="AN75" i="6"/>
  <c r="AF75" i="6"/>
  <c r="P75" i="6"/>
  <c r="DX74" i="6"/>
  <c r="DP74" i="6"/>
  <c r="DH74" i="6"/>
  <c r="CZ74" i="6"/>
  <c r="CR74" i="6"/>
  <c r="AN74" i="6"/>
  <c r="AF74" i="6"/>
  <c r="P74" i="6"/>
  <c r="H74" i="6"/>
  <c r="DX73" i="6"/>
  <c r="DH73" i="6"/>
  <c r="CZ73" i="6"/>
  <c r="CR73" i="6"/>
  <c r="BD73" i="6"/>
  <c r="AV73" i="6"/>
  <c r="AN73" i="6"/>
  <c r="AF73" i="6"/>
  <c r="X73" i="6"/>
  <c r="H73" i="6"/>
  <c r="DX72" i="6"/>
  <c r="DH72" i="6"/>
  <c r="CZ72" i="6"/>
  <c r="CR72" i="6"/>
  <c r="BD72" i="6"/>
  <c r="AV72" i="6"/>
  <c r="AN72" i="6"/>
  <c r="AF72" i="6"/>
  <c r="X72" i="6"/>
  <c r="DX71" i="6"/>
  <c r="DH71" i="6"/>
  <c r="CZ71" i="6"/>
  <c r="CR71" i="6"/>
  <c r="BT71" i="6"/>
  <c r="BT72" i="6" s="1"/>
  <c r="BD71" i="6"/>
  <c r="AV71" i="6"/>
  <c r="AN71" i="6"/>
  <c r="AF71" i="6"/>
  <c r="X71" i="6"/>
  <c r="DX70" i="6"/>
  <c r="DP70" i="6"/>
  <c r="DH70" i="6"/>
  <c r="CZ70" i="6"/>
  <c r="CR70" i="6"/>
  <c r="BL70" i="6"/>
  <c r="BD70" i="6"/>
  <c r="AF70" i="6"/>
  <c r="P70" i="6"/>
  <c r="DX69" i="6"/>
  <c r="DP69" i="6"/>
  <c r="DH69" i="6"/>
  <c r="CZ69" i="6"/>
  <c r="CR69" i="6"/>
  <c r="BL69" i="6"/>
  <c r="BD69" i="6"/>
  <c r="AF69" i="6"/>
  <c r="P69" i="6"/>
  <c r="H69" i="6"/>
  <c r="DX68" i="6"/>
  <c r="DP68" i="6"/>
  <c r="DH68" i="6"/>
  <c r="CZ68" i="6"/>
  <c r="CR68" i="6"/>
  <c r="BL68" i="6"/>
  <c r="BD68" i="6"/>
  <c r="P68" i="6"/>
  <c r="H68" i="6"/>
  <c r="DX67" i="6"/>
  <c r="DP67" i="6"/>
  <c r="DH67" i="6"/>
  <c r="CZ67" i="6"/>
  <c r="CR67" i="6"/>
  <c r="BT67" i="6"/>
  <c r="BD67" i="6"/>
  <c r="AV67" i="6"/>
  <c r="AN67" i="6"/>
  <c r="AN68" i="6" s="1"/>
  <c r="X67" i="6"/>
  <c r="P67" i="6"/>
  <c r="H67" i="6"/>
  <c r="DX66" i="6"/>
  <c r="DP66" i="6"/>
  <c r="DH66" i="6"/>
  <c r="CZ66" i="6"/>
  <c r="CR66" i="6"/>
  <c r="BT66" i="6"/>
  <c r="BD66" i="6"/>
  <c r="AV66" i="6"/>
  <c r="X66" i="6"/>
  <c r="H66" i="6"/>
  <c r="DX65" i="6"/>
  <c r="DP65" i="6"/>
  <c r="DH65" i="6"/>
  <c r="CZ65" i="6"/>
  <c r="CR65" i="6"/>
  <c r="BT65" i="6"/>
  <c r="BD65" i="6"/>
  <c r="AV65" i="6"/>
  <c r="AF65" i="6"/>
  <c r="AF66" i="6" s="1"/>
  <c r="X65" i="6"/>
  <c r="DP64" i="6"/>
  <c r="DH64" i="6"/>
  <c r="CR64" i="6"/>
  <c r="BT64" i="6"/>
  <c r="BL64" i="6"/>
  <c r="BD64" i="6"/>
  <c r="AV64" i="6"/>
  <c r="X64" i="6"/>
  <c r="DP63" i="6"/>
  <c r="CR63" i="6"/>
  <c r="CB63" i="6"/>
  <c r="BT63" i="6"/>
  <c r="BL63" i="6"/>
  <c r="BD63" i="6"/>
  <c r="AV63" i="6"/>
  <c r="AN63" i="6"/>
  <c r="AN64" i="6" s="1"/>
  <c r="X63" i="6"/>
  <c r="P63" i="6"/>
  <c r="P64" i="6" s="1"/>
  <c r="EN62" i="6"/>
  <c r="DP62" i="6"/>
  <c r="CR62" i="6"/>
  <c r="CB62" i="6"/>
  <c r="BL62" i="6"/>
  <c r="BD62" i="6"/>
  <c r="AV62" i="6"/>
  <c r="X62" i="6"/>
  <c r="H62" i="6"/>
  <c r="EN61" i="6"/>
  <c r="DX61" i="6"/>
  <c r="DX62" i="6" s="1"/>
  <c r="DP61" i="6"/>
  <c r="CZ61" i="6"/>
  <c r="CZ62" i="6" s="1"/>
  <c r="CR61" i="6"/>
  <c r="CB61" i="6"/>
  <c r="BD61" i="6"/>
  <c r="AV61" i="6"/>
  <c r="AF61" i="6"/>
  <c r="X61" i="6"/>
  <c r="H61" i="6"/>
  <c r="EN60" i="6"/>
  <c r="DP60" i="6"/>
  <c r="DH60" i="6"/>
  <c r="CR60" i="6"/>
  <c r="CB60" i="6"/>
  <c r="BD60" i="6"/>
  <c r="AF60" i="6"/>
  <c r="X60" i="6"/>
  <c r="H60" i="6"/>
  <c r="EN59" i="6"/>
  <c r="DP59" i="6"/>
  <c r="DH59" i="6"/>
  <c r="CB59" i="6"/>
  <c r="BT59" i="6"/>
  <c r="BD59" i="6"/>
  <c r="AN59" i="6"/>
  <c r="AF59" i="6"/>
  <c r="X59" i="6"/>
  <c r="P59" i="6"/>
  <c r="EN58" i="6"/>
  <c r="DP58" i="6"/>
  <c r="DH58" i="6"/>
  <c r="BT58" i="6"/>
  <c r="BL58" i="6"/>
  <c r="BL59" i="6" s="1"/>
  <c r="BD58" i="6"/>
  <c r="AN58" i="6"/>
  <c r="X58" i="6"/>
  <c r="P58" i="6"/>
  <c r="EN57" i="6"/>
  <c r="DX57" i="6"/>
  <c r="DX58" i="6" s="1"/>
  <c r="DP57" i="6"/>
  <c r="CZ57" i="6"/>
  <c r="CZ58" i="6" s="1"/>
  <c r="BT57" i="6"/>
  <c r="BD57" i="6"/>
  <c r="AV57" i="6"/>
  <c r="AN57" i="6"/>
  <c r="X57" i="6"/>
  <c r="P57" i="6"/>
  <c r="DP56" i="6"/>
  <c r="CR56" i="6"/>
  <c r="BT56" i="6"/>
  <c r="BD56" i="6"/>
  <c r="AV56" i="6"/>
  <c r="X56" i="6"/>
  <c r="P56" i="6"/>
  <c r="H56" i="6"/>
  <c r="DP55" i="6"/>
  <c r="CR55" i="6"/>
  <c r="CJ55" i="6"/>
  <c r="CB55" i="6"/>
  <c r="CB56" i="6" s="1"/>
  <c r="BT55" i="6"/>
  <c r="BD55" i="6"/>
  <c r="AV55" i="6"/>
  <c r="AF55" i="6"/>
  <c r="X55" i="6"/>
  <c r="P55" i="6"/>
  <c r="H55" i="6"/>
  <c r="DP54" i="6"/>
  <c r="DH54" i="6"/>
  <c r="DH55" i="6" s="1"/>
  <c r="CR54" i="6"/>
  <c r="CJ54" i="6"/>
  <c r="BT54" i="6"/>
  <c r="BL54" i="6"/>
  <c r="BD54" i="6"/>
  <c r="AF54" i="6"/>
  <c r="X54" i="6"/>
  <c r="P54" i="6"/>
  <c r="H54" i="6"/>
  <c r="EN53" i="6"/>
  <c r="DX53" i="6"/>
  <c r="DP53" i="6"/>
  <c r="CZ53" i="6"/>
  <c r="CR53" i="6"/>
  <c r="BT53" i="6"/>
  <c r="BL53" i="6"/>
  <c r="BD53" i="6"/>
  <c r="AN53" i="6"/>
  <c r="AN54" i="6" s="1"/>
  <c r="AF53" i="6"/>
  <c r="X53" i="6"/>
  <c r="H53" i="6"/>
  <c r="EN52" i="6"/>
  <c r="DX52" i="6"/>
  <c r="DP52" i="6"/>
  <c r="CZ52" i="6"/>
  <c r="CR52" i="6"/>
  <c r="BT52" i="6"/>
  <c r="BL52" i="6"/>
  <c r="BD52" i="6"/>
  <c r="AF52" i="6"/>
  <c r="X52" i="6"/>
  <c r="H52" i="6"/>
  <c r="EN51" i="6"/>
  <c r="DX51" i="6"/>
  <c r="DP51" i="6"/>
  <c r="CZ51" i="6"/>
  <c r="CR51" i="6"/>
  <c r="CB51" i="6"/>
  <c r="CB52" i="6" s="1"/>
  <c r="BT51" i="6"/>
  <c r="BD51" i="6"/>
  <c r="AF51" i="6"/>
  <c r="X51" i="6"/>
  <c r="H51" i="6"/>
  <c r="EN50" i="6"/>
  <c r="DX50" i="6"/>
  <c r="DH50" i="6"/>
  <c r="CZ50" i="6"/>
  <c r="CJ50" i="6"/>
  <c r="BT50" i="6"/>
  <c r="BD50" i="6"/>
  <c r="AF50" i="6"/>
  <c r="X50" i="6"/>
  <c r="P50" i="6"/>
  <c r="EN49" i="6"/>
  <c r="DX49" i="6"/>
  <c r="DH49" i="6"/>
  <c r="CZ49" i="6"/>
  <c r="CJ49" i="6"/>
  <c r="BT49" i="6"/>
  <c r="BD49" i="6"/>
  <c r="AN49" i="6"/>
  <c r="AN50" i="6" s="1"/>
  <c r="AF49" i="6"/>
  <c r="X49" i="6"/>
  <c r="P49" i="6"/>
  <c r="EN48" i="6"/>
  <c r="DX48" i="6"/>
  <c r="DH48" i="6"/>
  <c r="CZ48" i="6"/>
  <c r="BT48" i="6"/>
  <c r="BL48" i="6"/>
  <c r="BL49" i="6" s="1"/>
  <c r="AV48" i="6"/>
  <c r="X48" i="6"/>
  <c r="P48" i="6"/>
  <c r="EN47" i="6"/>
  <c r="DX47" i="6"/>
  <c r="DP47" i="6"/>
  <c r="DH47" i="6"/>
  <c r="CZ47" i="6"/>
  <c r="CR47" i="6"/>
  <c r="CR48" i="6" s="1"/>
  <c r="CB47" i="6"/>
  <c r="CB48" i="6" s="1"/>
  <c r="BT47" i="6"/>
  <c r="AV47" i="6"/>
  <c r="X47" i="6"/>
  <c r="P47" i="6"/>
  <c r="H47" i="6"/>
  <c r="EN46" i="6"/>
  <c r="DX46" i="6"/>
  <c r="DP46" i="6"/>
  <c r="DH46" i="6"/>
  <c r="CZ46" i="6"/>
  <c r="BT46" i="6"/>
  <c r="AV46" i="6"/>
  <c r="X46" i="6"/>
  <c r="P46" i="6"/>
  <c r="H46" i="6"/>
  <c r="EN45" i="6"/>
  <c r="DX45" i="6"/>
  <c r="DP45" i="6"/>
  <c r="DH45" i="6"/>
  <c r="CZ45" i="6"/>
  <c r="CJ45" i="6"/>
  <c r="CJ46" i="6" s="1"/>
  <c r="BT45" i="6"/>
  <c r="BD45" i="6"/>
  <c r="AV45" i="6"/>
  <c r="AN45" i="6"/>
  <c r="AN46" i="6" s="1"/>
  <c r="AF45" i="6"/>
  <c r="X45" i="6"/>
  <c r="P45" i="6"/>
  <c r="H45" i="6"/>
  <c r="EN44" i="6"/>
  <c r="DX44" i="6"/>
  <c r="DP44" i="6"/>
  <c r="DH44" i="6"/>
  <c r="CZ44" i="6"/>
  <c r="BT44" i="6"/>
  <c r="BL44" i="6"/>
  <c r="BD44" i="6"/>
  <c r="AV44" i="6"/>
  <c r="AF44" i="6"/>
  <c r="P44" i="6"/>
  <c r="H44" i="6"/>
  <c r="EN43" i="6"/>
  <c r="DX43" i="6"/>
  <c r="DP43" i="6"/>
  <c r="DH43" i="6"/>
  <c r="CZ43" i="6"/>
  <c r="CR43" i="6"/>
  <c r="CR44" i="6" s="1"/>
  <c r="CB43" i="6"/>
  <c r="BT43" i="6"/>
  <c r="BL43" i="6"/>
  <c r="AV43" i="6"/>
  <c r="AF43" i="6"/>
  <c r="P43" i="6"/>
  <c r="H43" i="6"/>
  <c r="EN42" i="6"/>
  <c r="DX42" i="6"/>
  <c r="DP42" i="6"/>
  <c r="DH42" i="6"/>
  <c r="CZ42" i="6"/>
  <c r="CB42" i="6"/>
  <c r="BT42" i="6"/>
  <c r="BL42" i="6"/>
  <c r="AV42" i="6"/>
  <c r="AF42" i="6"/>
  <c r="P42" i="6"/>
  <c r="H42" i="6"/>
  <c r="EN41" i="6"/>
  <c r="DX41" i="6"/>
  <c r="DP41" i="6"/>
  <c r="DH41" i="6"/>
  <c r="CZ41" i="6"/>
  <c r="CJ41" i="6"/>
  <c r="CJ42" i="6" s="1"/>
  <c r="BT41" i="6"/>
  <c r="BL41" i="6"/>
  <c r="AV41" i="6"/>
  <c r="AN41" i="6"/>
  <c r="AF41" i="6"/>
  <c r="X41" i="6"/>
  <c r="P41" i="6"/>
  <c r="EV40" i="6"/>
  <c r="EN40" i="6"/>
  <c r="DX40" i="6"/>
  <c r="DP40" i="6"/>
  <c r="DH40" i="6"/>
  <c r="BT40" i="6"/>
  <c r="BL40" i="6"/>
  <c r="BD40" i="6"/>
  <c r="BD41" i="6" s="1"/>
  <c r="AN40" i="6"/>
  <c r="AF40" i="6"/>
  <c r="X40" i="6"/>
  <c r="P40" i="6"/>
  <c r="EV39" i="6"/>
  <c r="EN39" i="6"/>
  <c r="DX39" i="6"/>
  <c r="DH39" i="6"/>
  <c r="CR39" i="6"/>
  <c r="BT39" i="6"/>
  <c r="BL39" i="6"/>
  <c r="AN39" i="6"/>
  <c r="AF39" i="6"/>
  <c r="X39" i="6"/>
  <c r="P39" i="6"/>
  <c r="EV38" i="6"/>
  <c r="EN38" i="6"/>
  <c r="DX38" i="6"/>
  <c r="DH38" i="6"/>
  <c r="CR38" i="6"/>
  <c r="CB38" i="6"/>
  <c r="BL38" i="6"/>
  <c r="AN38" i="6"/>
  <c r="AF38" i="6"/>
  <c r="X38" i="6"/>
  <c r="P38" i="6"/>
  <c r="H38" i="6"/>
  <c r="EN37" i="6"/>
  <c r="DX37" i="6"/>
  <c r="DH37" i="6"/>
  <c r="CZ37" i="6"/>
  <c r="CR37" i="6"/>
  <c r="CJ37" i="6"/>
  <c r="CB37" i="6"/>
  <c r="BL37" i="6"/>
  <c r="AV37" i="6"/>
  <c r="AN37" i="6"/>
  <c r="AF37" i="6"/>
  <c r="X37" i="6"/>
  <c r="P37" i="6"/>
  <c r="H37" i="6"/>
  <c r="EN36" i="6"/>
  <c r="DX36" i="6"/>
  <c r="DP36" i="6"/>
  <c r="DP37" i="6" s="1"/>
  <c r="DH36" i="6"/>
  <c r="CZ36" i="6"/>
  <c r="CR36" i="6"/>
  <c r="CJ36" i="6"/>
  <c r="CB36" i="6"/>
  <c r="BL36" i="6"/>
  <c r="BD36" i="6"/>
  <c r="AV36" i="6"/>
  <c r="AN36" i="6"/>
  <c r="AF36" i="6"/>
  <c r="X36" i="6"/>
  <c r="P36" i="6"/>
  <c r="H36" i="6"/>
  <c r="EN35" i="6"/>
  <c r="DX35" i="6"/>
  <c r="DH35" i="6"/>
  <c r="CR35" i="6"/>
  <c r="CJ35" i="6"/>
  <c r="BT35" i="6"/>
  <c r="BL35" i="6"/>
  <c r="BD35" i="6"/>
  <c r="AV35" i="6"/>
  <c r="AN35" i="6"/>
  <c r="AF35" i="6"/>
  <c r="X35" i="6"/>
  <c r="P35" i="6"/>
  <c r="H35" i="6"/>
  <c r="EV34" i="6"/>
  <c r="EV35" i="6" s="1"/>
  <c r="EN34" i="6"/>
  <c r="DX34" i="6"/>
  <c r="DH34" i="6"/>
  <c r="BT34" i="6"/>
  <c r="BL34" i="6"/>
  <c r="BD34" i="6"/>
  <c r="AV34" i="6"/>
  <c r="AN34" i="6"/>
  <c r="AF34" i="6"/>
  <c r="P34" i="6"/>
  <c r="H34" i="6"/>
  <c r="EN33" i="6"/>
  <c r="DX33" i="6"/>
  <c r="DH33" i="6"/>
  <c r="BT33" i="6"/>
  <c r="BL33" i="6"/>
  <c r="BD33" i="6"/>
  <c r="AV33" i="6"/>
  <c r="AN33" i="6"/>
  <c r="AF33" i="6"/>
  <c r="P33" i="6"/>
  <c r="H33" i="6"/>
  <c r="EN32" i="6"/>
  <c r="EF49" i="6"/>
  <c r="DX32" i="6"/>
  <c r="DP32" i="6"/>
  <c r="DH32" i="6"/>
  <c r="CZ32" i="6"/>
  <c r="CZ33" i="6" s="1"/>
  <c r="CB32" i="6"/>
  <c r="BD32" i="6"/>
  <c r="AV32" i="6"/>
  <c r="AN32" i="6"/>
  <c r="AF32" i="6"/>
  <c r="P32" i="6"/>
  <c r="H32" i="6"/>
  <c r="EN31" i="6"/>
  <c r="EF48" i="6"/>
  <c r="DX31" i="6"/>
  <c r="DP31" i="6"/>
  <c r="DH31" i="6"/>
  <c r="CR31" i="6"/>
  <c r="CJ31" i="6"/>
  <c r="CB31" i="6"/>
  <c r="BD31" i="6"/>
  <c r="AV31" i="6"/>
  <c r="AN31" i="6"/>
  <c r="AF31" i="6"/>
  <c r="X31" i="6"/>
  <c r="P31" i="6"/>
  <c r="EV30" i="6"/>
  <c r="EF47" i="6"/>
  <c r="DX30" i="6"/>
  <c r="DP30" i="6"/>
  <c r="CR30" i="6"/>
  <c r="CJ30" i="6"/>
  <c r="CB30" i="6"/>
  <c r="BD30" i="6"/>
  <c r="AV30" i="6"/>
  <c r="AF30" i="6"/>
  <c r="X30" i="6"/>
  <c r="P30" i="6"/>
  <c r="EV29" i="6"/>
  <c r="EF46" i="6"/>
  <c r="DX29" i="6"/>
  <c r="CR29" i="6"/>
  <c r="BT29" i="6"/>
  <c r="BL29" i="6"/>
  <c r="BD29" i="6"/>
  <c r="AF29" i="6"/>
  <c r="X29" i="6"/>
  <c r="P29" i="6"/>
  <c r="EV28" i="6"/>
  <c r="EF45" i="6"/>
  <c r="DX28" i="6"/>
  <c r="CZ28" i="6"/>
  <c r="CZ29" i="6" s="1"/>
  <c r="CR28" i="6"/>
  <c r="BT28" i="6"/>
  <c r="BL28" i="6"/>
  <c r="BD28" i="6"/>
  <c r="AF28" i="6"/>
  <c r="X28" i="6"/>
  <c r="P28" i="6"/>
  <c r="H28" i="6"/>
  <c r="H29" i="6" s="1"/>
  <c r="EV27" i="6"/>
  <c r="EN27" i="6"/>
  <c r="EF44" i="6"/>
  <c r="DX27" i="6"/>
  <c r="DH27" i="6"/>
  <c r="DH28" i="6" s="1"/>
  <c r="CR27" i="6"/>
  <c r="BT27" i="6"/>
  <c r="BD27" i="6"/>
  <c r="AN27" i="6"/>
  <c r="AF27" i="6"/>
  <c r="X27" i="6"/>
  <c r="P27" i="6"/>
  <c r="EV26" i="6"/>
  <c r="EN26" i="6"/>
  <c r="EF43" i="6"/>
  <c r="DX26" i="6"/>
  <c r="DP26" i="6"/>
  <c r="CR26" i="6"/>
  <c r="CJ26" i="6"/>
  <c r="CB26" i="6"/>
  <c r="BT26" i="6"/>
  <c r="BD26" i="6"/>
  <c r="AV26" i="6"/>
  <c r="AN26" i="6"/>
  <c r="AF26" i="6"/>
  <c r="X26" i="6"/>
  <c r="P26" i="6"/>
  <c r="EV25" i="6"/>
  <c r="EF42" i="6"/>
  <c r="DX25" i="6"/>
  <c r="DP25" i="6"/>
  <c r="CR25" i="6"/>
  <c r="CJ25" i="6"/>
  <c r="CB25" i="6"/>
  <c r="BT25" i="6"/>
  <c r="BD25" i="6"/>
  <c r="AV25" i="6"/>
  <c r="AN25" i="6"/>
  <c r="AF25" i="6"/>
  <c r="X25" i="6"/>
  <c r="P25" i="6"/>
  <c r="EV24" i="6"/>
  <c r="EF41" i="6"/>
  <c r="DX24" i="6"/>
  <c r="DP24" i="6"/>
  <c r="CZ24" i="6"/>
  <c r="CR24" i="6"/>
  <c r="CJ24" i="6"/>
  <c r="CB24" i="6"/>
  <c r="BT24" i="6"/>
  <c r="BL24" i="6"/>
  <c r="BD24" i="6"/>
  <c r="AN24" i="6"/>
  <c r="AF24" i="6"/>
  <c r="X24" i="6"/>
  <c r="P24" i="6"/>
  <c r="H24" i="6"/>
  <c r="EV23" i="6"/>
  <c r="EF40" i="6"/>
  <c r="DP23" i="6"/>
  <c r="DH23" i="6"/>
  <c r="DH24" i="6" s="1"/>
  <c r="CZ23" i="6"/>
  <c r="CR23" i="6"/>
  <c r="CJ23" i="6"/>
  <c r="CB23" i="6"/>
  <c r="BT23" i="6"/>
  <c r="BL23" i="6"/>
  <c r="BD23" i="6"/>
  <c r="AN23" i="6"/>
  <c r="AF23" i="6"/>
  <c r="X23" i="6"/>
  <c r="P23" i="6"/>
  <c r="H23" i="6"/>
  <c r="EV22" i="6"/>
  <c r="EN22" i="6"/>
  <c r="EF39" i="6"/>
  <c r="DP22" i="6"/>
  <c r="CZ22" i="6"/>
  <c r="CZ25" i="6" s="1"/>
  <c r="CR22" i="6"/>
  <c r="CJ22" i="6"/>
  <c r="CB22" i="6"/>
  <c r="BT22" i="6"/>
  <c r="BL22" i="6"/>
  <c r="BD22" i="6"/>
  <c r="AN22" i="6"/>
  <c r="X22" i="6"/>
  <c r="P22" i="6"/>
  <c r="H22" i="6"/>
  <c r="EV21" i="6"/>
  <c r="EN21" i="6"/>
  <c r="EF38" i="6"/>
  <c r="DP21" i="6"/>
  <c r="CR21" i="6"/>
  <c r="CJ21" i="6"/>
  <c r="CB21" i="6"/>
  <c r="BT21" i="6"/>
  <c r="BL21" i="6"/>
  <c r="BD21" i="6"/>
  <c r="AV21" i="6"/>
  <c r="AN21" i="6"/>
  <c r="P21" i="6"/>
  <c r="H21" i="6"/>
  <c r="EV20" i="6"/>
  <c r="EN20" i="6"/>
  <c r="EF37" i="6"/>
  <c r="DX20" i="6"/>
  <c r="DP20" i="6"/>
  <c r="CR20" i="6"/>
  <c r="CJ20" i="6"/>
  <c r="CB20" i="6"/>
  <c r="BT20" i="6"/>
  <c r="BL20" i="6"/>
  <c r="BD20" i="6"/>
  <c r="AV20" i="6"/>
  <c r="AN20" i="6"/>
  <c r="P20" i="6"/>
  <c r="H20" i="6"/>
  <c r="EV19" i="6"/>
  <c r="EN19" i="6"/>
  <c r="EF36" i="6"/>
  <c r="DX19" i="6"/>
  <c r="DP19" i="6"/>
  <c r="DH19" i="6"/>
  <c r="DH20" i="6" s="1"/>
  <c r="CJ19" i="6"/>
  <c r="CB19" i="6"/>
  <c r="BT19" i="6"/>
  <c r="BL19" i="6"/>
  <c r="BD19" i="6"/>
  <c r="AV19" i="6"/>
  <c r="AF19" i="6"/>
  <c r="P19" i="6"/>
  <c r="H19" i="6"/>
  <c r="EV18" i="6"/>
  <c r="EN18" i="6"/>
  <c r="EF35" i="6"/>
  <c r="DX18" i="6"/>
  <c r="DP18" i="6"/>
  <c r="CZ18" i="6"/>
  <c r="CJ18" i="6"/>
  <c r="CB18" i="6"/>
  <c r="BT18" i="6"/>
  <c r="BL18" i="6"/>
  <c r="BD18" i="6"/>
  <c r="AV18" i="6"/>
  <c r="AF18" i="6"/>
  <c r="X18" i="6"/>
  <c r="X19" i="6" s="1"/>
  <c r="P18" i="6"/>
  <c r="H18" i="6"/>
  <c r="EN17" i="6"/>
  <c r="EF34" i="6"/>
  <c r="DP17" i="6"/>
  <c r="CZ17" i="6"/>
  <c r="CJ17" i="6"/>
  <c r="CB17" i="6"/>
  <c r="BT17" i="6"/>
  <c r="BL17" i="6"/>
  <c r="BD17" i="6"/>
  <c r="AV17" i="6"/>
  <c r="AF17" i="6"/>
  <c r="EN16" i="6"/>
  <c r="EF33" i="6"/>
  <c r="DP16" i="6"/>
  <c r="CZ16" i="6"/>
  <c r="CR16" i="6"/>
  <c r="CR17" i="6" s="1"/>
  <c r="CJ16" i="6"/>
  <c r="CB16" i="6"/>
  <c r="BL16" i="6"/>
  <c r="BD16" i="6"/>
  <c r="AV16" i="6"/>
  <c r="AN16" i="6"/>
  <c r="EN15" i="6"/>
  <c r="EF32" i="6"/>
  <c r="DP15" i="6"/>
  <c r="DH15" i="6"/>
  <c r="CJ15" i="6"/>
  <c r="BL15" i="6"/>
  <c r="BD15" i="6"/>
  <c r="AV15" i="6"/>
  <c r="AN15" i="6"/>
  <c r="EV14" i="6"/>
  <c r="EN14" i="6"/>
  <c r="DX14" i="6"/>
  <c r="DP14" i="6"/>
  <c r="DH14" i="6"/>
  <c r="CJ14" i="6"/>
  <c r="BL14" i="6"/>
  <c r="BD14" i="6"/>
  <c r="AV14" i="6"/>
  <c r="AN14" i="6"/>
  <c r="X14" i="6"/>
  <c r="X15" i="6" s="1"/>
  <c r="P14" i="6"/>
  <c r="P15" i="6" s="1"/>
  <c r="H14" i="6"/>
  <c r="H15" i="6" s="1"/>
  <c r="EV13" i="6"/>
  <c r="EN13" i="6"/>
  <c r="DX13" i="6"/>
  <c r="DP13" i="6"/>
  <c r="DH13" i="6"/>
  <c r="CJ13" i="6"/>
  <c r="BT13" i="6"/>
  <c r="BT14" i="6" s="1"/>
  <c r="BL13" i="6"/>
  <c r="AV13" i="6"/>
  <c r="AF13" i="6"/>
  <c r="EN12" i="6"/>
  <c r="DH12" i="6"/>
  <c r="CZ12" i="6"/>
  <c r="CZ13" i="6" s="1"/>
  <c r="CR12" i="6"/>
  <c r="CJ12" i="6"/>
  <c r="CB12" i="6"/>
  <c r="BL12" i="6"/>
  <c r="AV12" i="6"/>
  <c r="AF12" i="6"/>
  <c r="EN11" i="6"/>
  <c r="EF28" i="6"/>
  <c r="CR11" i="6"/>
  <c r="CJ11" i="6"/>
  <c r="CB11" i="6"/>
  <c r="BL11" i="6"/>
  <c r="AV11" i="6"/>
  <c r="EN10" i="6"/>
  <c r="EF27" i="6"/>
  <c r="CR10" i="6"/>
  <c r="CJ10" i="6"/>
  <c r="CB10" i="6"/>
  <c r="BL10" i="6"/>
  <c r="BD10" i="6"/>
  <c r="AV10" i="6"/>
  <c r="AN10" i="6"/>
  <c r="AN11" i="6" s="1"/>
  <c r="X10" i="6"/>
  <c r="X11" i="6" s="1"/>
  <c r="P10" i="6"/>
  <c r="H10" i="6"/>
  <c r="EV9" i="6"/>
  <c r="EV10" i="6" s="1"/>
  <c r="EN9" i="6"/>
  <c r="EF26" i="6"/>
  <c r="DX9" i="6"/>
  <c r="DX10" i="6" s="1"/>
  <c r="DP9" i="6"/>
  <c r="CR9" i="6"/>
  <c r="CJ9" i="6"/>
  <c r="BT9" i="6"/>
  <c r="BL9" i="6"/>
  <c r="BD9" i="6"/>
  <c r="AV9" i="6"/>
  <c r="P9" i="6"/>
  <c r="H9" i="6"/>
  <c r="EN8" i="6"/>
  <c r="DP8" i="6"/>
  <c r="DH8" i="6"/>
  <c r="DH9" i="6" s="1"/>
  <c r="CZ8" i="6"/>
  <c r="CJ8" i="6"/>
  <c r="BT8" i="6"/>
  <c r="BL8" i="6"/>
  <c r="BD8" i="6"/>
  <c r="AV8" i="6"/>
  <c r="AF8" i="6"/>
  <c r="AF9" i="6" s="1"/>
  <c r="P8" i="6"/>
  <c r="H8" i="6"/>
  <c r="DP7" i="6"/>
  <c r="CZ7" i="6"/>
  <c r="CJ7" i="6"/>
  <c r="BT7" i="6"/>
  <c r="BD7" i="6"/>
  <c r="AV7" i="6"/>
  <c r="P7" i="6"/>
  <c r="H7" i="6"/>
  <c r="DP6" i="6"/>
  <c r="CZ6" i="6"/>
  <c r="CJ6" i="6"/>
  <c r="CB6" i="6"/>
  <c r="BT6" i="6"/>
  <c r="BD6" i="6"/>
  <c r="AV6" i="6"/>
  <c r="AN6" i="6"/>
  <c r="AN7" i="6" s="1"/>
  <c r="X6" i="6"/>
  <c r="P6" i="6"/>
  <c r="H6" i="6"/>
  <c r="EV5" i="6"/>
  <c r="EV6" i="6" s="1"/>
  <c r="EF22" i="6"/>
  <c r="EF23" i="6" s="1"/>
  <c r="DX5" i="6"/>
  <c r="DX6" i="6" s="1"/>
  <c r="DP5" i="6"/>
  <c r="CZ5" i="6"/>
  <c r="CR5" i="6"/>
  <c r="CJ5" i="6"/>
  <c r="CB5" i="6"/>
  <c r="BT5" i="6"/>
  <c r="BD5" i="6"/>
  <c r="AV5" i="6"/>
  <c r="X5" i="6"/>
  <c r="P5" i="6"/>
  <c r="H5" i="6"/>
  <c r="EN4" i="6"/>
  <c r="EN5" i="6" s="1"/>
  <c r="DH4" i="6"/>
  <c r="DH5" i="6" s="1"/>
  <c r="CZ4" i="6"/>
  <c r="CR4" i="6"/>
  <c r="CJ4" i="6"/>
  <c r="CB4" i="6"/>
  <c r="BT4" i="6"/>
  <c r="BL4" i="6"/>
  <c r="BL5" i="6" s="1"/>
  <c r="BD4" i="6"/>
  <c r="AV4" i="6"/>
  <c r="P4" i="6"/>
  <c r="H4" i="6"/>
  <c r="D12086" i="1"/>
  <c r="D12067" i="1"/>
  <c r="D11802" i="1"/>
  <c r="L11716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7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9" i="1"/>
  <c r="K12090" i="1"/>
  <c r="K12091" i="1"/>
  <c r="K12092" i="1"/>
  <c r="K12093" i="1"/>
  <c r="K12094" i="1"/>
  <c r="K12095" i="1"/>
  <c r="K12096" i="1"/>
  <c r="K12098" i="1"/>
  <c r="K12099" i="1"/>
  <c r="K12100" i="1"/>
  <c r="K12101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P76" i="6" l="1"/>
  <c r="DH96" i="6"/>
  <c r="EN28" i="6"/>
  <c r="BT36" i="6"/>
  <c r="BD46" i="6"/>
  <c r="BL71" i="6"/>
  <c r="CJ51" i="6"/>
  <c r="BT77" i="6"/>
  <c r="X7" i="6"/>
  <c r="AV97" i="6"/>
  <c r="H11" i="6"/>
  <c r="CR6" i="6"/>
  <c r="CJ56" i="6"/>
  <c r="EF29" i="6"/>
  <c r="AV27" i="6"/>
  <c r="CB39" i="6"/>
  <c r="X74" i="6"/>
  <c r="CJ32" i="6"/>
  <c r="AF14" i="6"/>
  <c r="EV41" i="6"/>
  <c r="AF62" i="6"/>
  <c r="DX107" i="6"/>
  <c r="H63" i="6"/>
  <c r="AF90" i="6"/>
  <c r="H84" i="6"/>
  <c r="AV22" i="6"/>
  <c r="CB13" i="6"/>
  <c r="CZ38" i="6"/>
  <c r="DP33" i="6"/>
  <c r="X42" i="6"/>
  <c r="CR40" i="6"/>
  <c r="DH61" i="6"/>
  <c r="AN84" i="6"/>
  <c r="AN60" i="6"/>
  <c r="CZ9" i="6"/>
  <c r="CR13" i="6"/>
  <c r="DH16" i="6"/>
  <c r="AN17" i="6"/>
  <c r="AF20" i="6"/>
  <c r="AF78" i="6"/>
  <c r="BD109" i="6"/>
  <c r="AF118" i="6"/>
  <c r="EV15" i="6"/>
  <c r="H70" i="6"/>
  <c r="CR104" i="6"/>
  <c r="AF109" i="6"/>
  <c r="DX15" i="6"/>
  <c r="EV31" i="6"/>
  <c r="BD74" i="6"/>
  <c r="AV68" i="6"/>
  <c r="P71" i="6"/>
  <c r="DX21" i="6"/>
  <c r="EF50" i="6"/>
  <c r="BL30" i="6"/>
  <c r="H39" i="6"/>
  <c r="AV49" i="6"/>
  <c r="DH51" i="6"/>
  <c r="DP71" i="6"/>
  <c r="CR91" i="6"/>
  <c r="BL65" i="6"/>
  <c r="DX82" i="6"/>
  <c r="BD94" i="6"/>
  <c r="DX96" i="6"/>
  <c r="BD115" i="6"/>
  <c r="BD137" i="6"/>
  <c r="BL25" i="6"/>
  <c r="P11" i="6"/>
  <c r="X32" i="6"/>
  <c r="CB33" i="6"/>
  <c r="BT60" i="6"/>
  <c r="H48" i="6"/>
  <c r="X68" i="6"/>
  <c r="EN63" i="6"/>
  <c r="BT68" i="6"/>
  <c r="H75" i="6"/>
  <c r="BD87" i="6"/>
  <c r="AF104" i="6"/>
  <c r="BD124" i="6"/>
  <c r="DP27" i="6"/>
  <c r="AF56" i="6"/>
  <c r="AV58" i="6"/>
  <c r="CJ27" i="6"/>
  <c r="DP10" i="6"/>
  <c r="BD37" i="6"/>
  <c r="AF46" i="6"/>
  <c r="AN28" i="6"/>
  <c r="AN42" i="6"/>
  <c r="P51" i="6"/>
  <c r="CJ38" i="6"/>
  <c r="CZ54" i="6"/>
  <c r="DP77" i="6"/>
  <c r="DX132" i="6"/>
  <c r="EN23" i="6"/>
  <c r="BL45" i="6"/>
  <c r="BT10" i="6"/>
  <c r="H25" i="6"/>
  <c r="CB27" i="6"/>
  <c r="CR32" i="6"/>
  <c r="DX54" i="6"/>
  <c r="EN54" i="6"/>
  <c r="CR57" i="6"/>
  <c r="P60" i="6"/>
  <c r="DH87" i="6"/>
  <c r="CZ83" i="6"/>
  <c r="AV92" i="6"/>
  <c r="P85" i="6"/>
  <c r="CB7" i="6"/>
  <c r="BT30" i="6"/>
  <c r="H57" i="6"/>
  <c r="BL55" i="6"/>
  <c r="AN79" i="6"/>
  <c r="BD11" i="6"/>
  <c r="CZ19" i="6"/>
  <c r="AV38" i="6"/>
  <c r="DP48" i="6"/>
  <c r="CB44" i="6"/>
  <c r="CB64" i="6"/>
  <c r="AV74" i="6"/>
  <c r="BD143" i="6"/>
  <c r="D11474" i="1"/>
  <c r="D11463" i="1"/>
  <c r="D11344" i="1"/>
  <c r="D11080" i="1" l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4" i="1"/>
  <c r="D11465" i="1"/>
  <c r="D11466" i="1"/>
  <c r="D11467" i="1"/>
  <c r="D11468" i="1"/>
  <c r="D11469" i="1"/>
  <c r="D11470" i="1"/>
  <c r="D11471" i="1"/>
  <c r="D11472" i="1"/>
  <c r="D11473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K11081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2" i="1"/>
  <c r="K11373" i="1"/>
  <c r="K11374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50" i="1"/>
  <c r="K11651" i="1"/>
  <c r="K11652" i="1"/>
  <c r="K11653" i="1"/>
  <c r="K11654" i="1"/>
  <c r="K11655" i="1"/>
  <c r="K11656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L11081" i="1"/>
  <c r="M11081" i="1"/>
  <c r="N11081" i="1"/>
  <c r="D11014" i="1"/>
  <c r="K10838" i="1"/>
  <c r="D10792" i="1"/>
  <c r="D10668" i="1"/>
  <c r="N10668" i="1"/>
  <c r="M10668" i="1"/>
  <c r="L10668" i="1"/>
  <c r="K10668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K10288" i="1"/>
  <c r="K10289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6" i="1"/>
  <c r="K10467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9" i="1"/>
  <c r="K10670" i="1"/>
  <c r="K10671" i="1"/>
  <c r="K10672" i="1"/>
  <c r="K10673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9" i="1"/>
  <c r="K10840" i="1"/>
  <c r="K10841" i="1"/>
  <c r="K10842" i="1"/>
  <c r="K10843" i="1"/>
  <c r="K10844" i="1"/>
  <c r="K10845" i="1"/>
  <c r="K10846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9" i="1"/>
  <c r="K11000" i="1"/>
  <c r="K11001" i="1"/>
  <c r="K11003" i="1"/>
  <c r="K11004" i="1"/>
  <c r="K11005" i="1"/>
  <c r="K11006" i="1"/>
  <c r="K11007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2" i="1"/>
  <c r="K11063" i="1"/>
  <c r="K11064" i="1"/>
  <c r="K11065" i="1"/>
  <c r="K11066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K10287" i="1"/>
  <c r="L10287" i="1"/>
  <c r="M10287" i="1"/>
  <c r="N10287" i="1"/>
  <c r="K10286" i="1"/>
  <c r="L10286" i="1"/>
  <c r="M10286" i="1"/>
  <c r="N10286" i="1"/>
  <c r="D10086" i="1"/>
  <c r="L10086" i="1"/>
  <c r="M10086" i="1"/>
  <c r="N10086" i="1"/>
  <c r="D10087" i="1"/>
  <c r="L10087" i="1"/>
  <c r="M10087" i="1"/>
  <c r="N10087" i="1"/>
  <c r="D9964" i="1"/>
  <c r="K9964" i="1"/>
  <c r="L9964" i="1"/>
  <c r="M9964" i="1"/>
  <c r="N9964" i="1"/>
  <c r="D9965" i="1"/>
  <c r="K9965" i="1"/>
  <c r="L9965" i="1"/>
  <c r="M9965" i="1"/>
  <c r="N9965" i="1"/>
  <c r="D9902" i="1"/>
  <c r="D9903" i="1"/>
  <c r="D9904" i="1"/>
  <c r="D9477" i="1"/>
  <c r="K9477" i="1"/>
  <c r="L9477" i="1"/>
  <c r="M9477" i="1"/>
  <c r="N9477" i="1"/>
  <c r="D9478" i="1"/>
  <c r="K9478" i="1"/>
  <c r="L9478" i="1"/>
  <c r="M9478" i="1"/>
  <c r="N9478" i="1"/>
  <c r="D9479" i="1"/>
  <c r="K9479" i="1"/>
  <c r="L9479" i="1"/>
  <c r="M9479" i="1"/>
  <c r="N9479" i="1"/>
  <c r="D9474" i="1"/>
  <c r="K9474" i="1"/>
  <c r="L9474" i="1"/>
  <c r="M9474" i="1"/>
  <c r="N9474" i="1"/>
  <c r="D9475" i="1"/>
  <c r="K9475" i="1"/>
  <c r="L9475" i="1"/>
  <c r="M9475" i="1"/>
  <c r="N9475" i="1"/>
  <c r="D9476" i="1"/>
  <c r="K9476" i="1"/>
  <c r="L9476" i="1"/>
  <c r="M9476" i="1"/>
  <c r="N9476" i="1"/>
  <c r="D9279" i="1"/>
  <c r="D9278" i="1"/>
  <c r="K9278" i="1"/>
  <c r="L9278" i="1"/>
  <c r="M9278" i="1"/>
  <c r="N9278" i="1"/>
  <c r="K9279" i="1"/>
  <c r="L9279" i="1"/>
  <c r="M9279" i="1"/>
  <c r="N9279" i="1"/>
  <c r="D9280" i="1"/>
  <c r="K9280" i="1"/>
  <c r="L9280" i="1"/>
  <c r="M9280" i="1"/>
  <c r="N9280" i="1"/>
  <c r="D9023" i="1"/>
  <c r="K9023" i="1"/>
  <c r="L9023" i="1"/>
  <c r="M9023" i="1"/>
  <c r="N9023" i="1"/>
  <c r="D9024" i="1"/>
  <c r="K9024" i="1"/>
  <c r="L9024" i="1"/>
  <c r="M9024" i="1"/>
  <c r="N9024" i="1"/>
  <c r="D9022" i="1"/>
  <c r="K9022" i="1"/>
  <c r="L9022" i="1"/>
  <c r="M9022" i="1"/>
  <c r="N9022" i="1"/>
  <c r="D8800" i="1"/>
  <c r="K8800" i="1"/>
  <c r="L8800" i="1"/>
  <c r="M8800" i="1"/>
  <c r="N8800" i="1"/>
  <c r="D8753" i="1"/>
  <c r="K8753" i="1"/>
  <c r="L8753" i="1"/>
  <c r="M8753" i="1"/>
  <c r="N8753" i="1"/>
  <c r="D8514" i="1"/>
  <c r="K8514" i="1"/>
  <c r="L8514" i="1"/>
  <c r="M8514" i="1"/>
  <c r="N8514" i="1"/>
  <c r="D9799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6" i="1"/>
  <c r="K9967" i="1"/>
  <c r="K9968" i="1"/>
  <c r="K9969" i="1"/>
  <c r="K9970" i="1"/>
  <c r="K9971" i="1"/>
  <c r="K9972" i="1"/>
  <c r="K9973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1" i="1"/>
  <c r="K10042" i="1"/>
  <c r="K10043" i="1"/>
  <c r="K10044" i="1"/>
  <c r="K10045" i="1"/>
  <c r="K10046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7" i="1"/>
  <c r="K9898" i="1"/>
  <c r="K9899" i="1"/>
  <c r="K9900" i="1"/>
  <c r="K9901" i="1"/>
  <c r="K9902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D3704" i="1"/>
  <c r="K3704" i="1"/>
  <c r="L3704" i="1"/>
  <c r="M3704" i="1"/>
  <c r="N3704" i="1"/>
  <c r="D6225" i="1"/>
  <c r="K6225" i="1"/>
  <c r="L6225" i="1"/>
  <c r="M6225" i="1"/>
  <c r="N6225" i="1"/>
  <c r="D6226" i="1"/>
  <c r="K6226" i="1"/>
  <c r="L6226" i="1"/>
  <c r="M6226" i="1"/>
  <c r="N6226" i="1"/>
  <c r="D6227" i="1"/>
  <c r="K6227" i="1"/>
  <c r="L6227" i="1"/>
  <c r="M6227" i="1"/>
  <c r="N6227" i="1"/>
  <c r="D6228" i="1"/>
  <c r="K6228" i="1"/>
  <c r="L6228" i="1"/>
  <c r="M6228" i="1"/>
  <c r="N6228" i="1"/>
  <c r="D6229" i="1"/>
  <c r="K6229" i="1"/>
  <c r="L6229" i="1"/>
  <c r="M6229" i="1"/>
  <c r="N6229" i="1"/>
  <c r="D6230" i="1"/>
  <c r="K6230" i="1"/>
  <c r="L6230" i="1"/>
  <c r="M6230" i="1"/>
  <c r="N6230" i="1"/>
  <c r="D6231" i="1"/>
  <c r="K6231" i="1"/>
  <c r="L6231" i="1"/>
  <c r="M6231" i="1"/>
  <c r="N6231" i="1"/>
  <c r="D8469" i="1"/>
  <c r="K8469" i="1"/>
  <c r="L8469" i="1"/>
  <c r="M8469" i="1"/>
  <c r="N8469" i="1"/>
  <c r="D8470" i="1"/>
  <c r="K8470" i="1"/>
  <c r="L8470" i="1"/>
  <c r="M8470" i="1"/>
  <c r="N8470" i="1"/>
  <c r="D8458" i="1"/>
  <c r="L8458" i="1"/>
  <c r="M8458" i="1"/>
  <c r="N8458" i="1"/>
  <c r="D8457" i="1"/>
  <c r="L8457" i="1"/>
  <c r="M8457" i="1"/>
  <c r="N8457" i="1"/>
  <c r="D9549" i="1"/>
  <c r="L9549" i="1"/>
  <c r="M9549" i="1"/>
  <c r="N9549" i="1"/>
  <c r="D9548" i="1"/>
  <c r="L9548" i="1"/>
  <c r="M9548" i="1"/>
  <c r="N9548" i="1"/>
  <c r="D9232" i="1"/>
  <c r="L9232" i="1"/>
  <c r="M9232" i="1"/>
  <c r="N9232" i="1"/>
  <c r="D9233" i="1"/>
  <c r="L9233" i="1"/>
  <c r="M9233" i="1"/>
  <c r="N9233" i="1"/>
  <c r="D9200" i="1"/>
  <c r="D8575" i="1"/>
  <c r="K8575" i="1"/>
  <c r="L8575" i="1"/>
  <c r="M8575" i="1"/>
  <c r="N8575" i="1"/>
  <c r="D8576" i="1"/>
  <c r="K8576" i="1"/>
  <c r="L8576" i="1"/>
  <c r="M8576" i="1"/>
  <c r="N8576" i="1"/>
  <c r="D8577" i="1"/>
  <c r="K8577" i="1"/>
  <c r="L8577" i="1"/>
  <c r="M8577" i="1"/>
  <c r="N8577" i="1"/>
  <c r="D8578" i="1"/>
  <c r="K8578" i="1"/>
  <c r="L8578" i="1"/>
  <c r="M8578" i="1"/>
  <c r="N8578" i="1"/>
  <c r="D8579" i="1"/>
  <c r="K8579" i="1"/>
  <c r="L8579" i="1"/>
  <c r="M8579" i="1"/>
  <c r="N8579" i="1"/>
  <c r="D8580" i="1"/>
  <c r="K8580" i="1"/>
  <c r="L8580" i="1"/>
  <c r="M8580" i="1"/>
  <c r="N8580" i="1"/>
  <c r="D8581" i="1"/>
  <c r="K8581" i="1"/>
  <c r="L8581" i="1"/>
  <c r="M8581" i="1"/>
  <c r="N8581" i="1"/>
  <c r="D8582" i="1"/>
  <c r="K8582" i="1"/>
  <c r="L8582" i="1"/>
  <c r="M8582" i="1"/>
  <c r="N8582" i="1"/>
  <c r="D8583" i="1"/>
  <c r="K8583" i="1"/>
  <c r="L8583" i="1"/>
  <c r="M8583" i="1"/>
  <c r="N8583" i="1"/>
  <c r="D8584" i="1"/>
  <c r="K8584" i="1"/>
  <c r="L8584" i="1"/>
  <c r="M8584" i="1"/>
  <c r="N8584" i="1"/>
  <c r="D8585" i="1"/>
  <c r="K8585" i="1"/>
  <c r="L8585" i="1"/>
  <c r="M8585" i="1"/>
  <c r="N8585" i="1"/>
  <c r="D8586" i="1"/>
  <c r="K8586" i="1"/>
  <c r="L8586" i="1"/>
  <c r="M8586" i="1"/>
  <c r="N8586" i="1"/>
  <c r="D8587" i="1"/>
  <c r="K8587" i="1"/>
  <c r="L8587" i="1"/>
  <c r="M8587" i="1"/>
  <c r="N8587" i="1"/>
  <c r="D8588" i="1"/>
  <c r="K8588" i="1"/>
  <c r="L8588" i="1"/>
  <c r="M8588" i="1"/>
  <c r="N8588" i="1"/>
  <c r="D8589" i="1"/>
  <c r="K8589" i="1"/>
  <c r="L8589" i="1"/>
  <c r="M8589" i="1"/>
  <c r="N8589" i="1"/>
  <c r="D8590" i="1"/>
  <c r="K8590" i="1"/>
  <c r="L8590" i="1"/>
  <c r="M8590" i="1"/>
  <c r="N8590" i="1"/>
  <c r="D8591" i="1"/>
  <c r="K8591" i="1"/>
  <c r="L8591" i="1"/>
  <c r="M8591" i="1"/>
  <c r="N8591" i="1"/>
  <c r="D8592" i="1"/>
  <c r="K8592" i="1"/>
  <c r="L8592" i="1"/>
  <c r="M8592" i="1"/>
  <c r="N8592" i="1"/>
  <c r="D8593" i="1"/>
  <c r="K8593" i="1"/>
  <c r="L8593" i="1"/>
  <c r="M8593" i="1"/>
  <c r="N8593" i="1"/>
  <c r="D8594" i="1"/>
  <c r="K8594" i="1"/>
  <c r="L8594" i="1"/>
  <c r="M8594" i="1"/>
  <c r="N8594" i="1"/>
  <c r="D8595" i="1"/>
  <c r="K8595" i="1"/>
  <c r="L8595" i="1"/>
  <c r="M8595" i="1"/>
  <c r="N8595" i="1"/>
  <c r="D8596" i="1"/>
  <c r="K8596" i="1"/>
  <c r="L8596" i="1"/>
  <c r="M8596" i="1"/>
  <c r="N8596" i="1"/>
  <c r="D8597" i="1"/>
  <c r="K8597" i="1"/>
  <c r="L8597" i="1"/>
  <c r="M8597" i="1"/>
  <c r="N8597" i="1"/>
  <c r="D8598" i="1"/>
  <c r="K8598" i="1"/>
  <c r="L8598" i="1"/>
  <c r="M8598" i="1"/>
  <c r="N8598" i="1"/>
  <c r="D8599" i="1"/>
  <c r="K8599" i="1"/>
  <c r="L8599" i="1"/>
  <c r="M8599" i="1"/>
  <c r="N8599" i="1"/>
  <c r="D8600" i="1"/>
  <c r="K8600" i="1"/>
  <c r="L8600" i="1"/>
  <c r="M8600" i="1"/>
  <c r="N8600" i="1"/>
  <c r="D8601" i="1"/>
  <c r="K8601" i="1"/>
  <c r="L8601" i="1"/>
  <c r="M8601" i="1"/>
  <c r="N8601" i="1"/>
  <c r="D8602" i="1"/>
  <c r="K8602" i="1"/>
  <c r="L8602" i="1"/>
  <c r="M8602" i="1"/>
  <c r="N8602" i="1"/>
  <c r="D8603" i="1"/>
  <c r="K8603" i="1"/>
  <c r="L8603" i="1"/>
  <c r="M8603" i="1"/>
  <c r="N8603" i="1"/>
  <c r="D8604" i="1"/>
  <c r="K8604" i="1"/>
  <c r="L8604" i="1"/>
  <c r="M8604" i="1"/>
  <c r="N8604" i="1"/>
  <c r="D8605" i="1"/>
  <c r="K8605" i="1"/>
  <c r="L8605" i="1"/>
  <c r="M8605" i="1"/>
  <c r="N8605" i="1"/>
  <c r="D8606" i="1"/>
  <c r="K8606" i="1"/>
  <c r="L8606" i="1"/>
  <c r="M8606" i="1"/>
  <c r="N8606" i="1"/>
  <c r="D8607" i="1"/>
  <c r="K8607" i="1"/>
  <c r="L8607" i="1"/>
  <c r="M8607" i="1"/>
  <c r="N8607" i="1"/>
  <c r="D8608" i="1"/>
  <c r="K8608" i="1"/>
  <c r="L8608" i="1"/>
  <c r="M8608" i="1"/>
  <c r="N8608" i="1"/>
  <c r="D8609" i="1"/>
  <c r="K8609" i="1"/>
  <c r="L8609" i="1"/>
  <c r="M8609" i="1"/>
  <c r="N8609" i="1"/>
  <c r="D8610" i="1"/>
  <c r="K8610" i="1"/>
  <c r="L8610" i="1"/>
  <c r="M8610" i="1"/>
  <c r="N8610" i="1"/>
  <c r="D8611" i="1"/>
  <c r="K8611" i="1"/>
  <c r="L8611" i="1"/>
  <c r="M8611" i="1"/>
  <c r="N8611" i="1"/>
  <c r="D8612" i="1"/>
  <c r="K8612" i="1"/>
  <c r="L8612" i="1"/>
  <c r="M8612" i="1"/>
  <c r="N8612" i="1"/>
  <c r="D8613" i="1"/>
  <c r="K8613" i="1"/>
  <c r="L8613" i="1"/>
  <c r="M8613" i="1"/>
  <c r="N8613" i="1"/>
  <c r="D8614" i="1"/>
  <c r="K8614" i="1"/>
  <c r="L8614" i="1"/>
  <c r="M8614" i="1"/>
  <c r="N8614" i="1"/>
  <c r="D8615" i="1"/>
  <c r="K8615" i="1"/>
  <c r="L8615" i="1"/>
  <c r="M8615" i="1"/>
  <c r="N8615" i="1"/>
  <c r="D8616" i="1"/>
  <c r="K8616" i="1"/>
  <c r="L8616" i="1"/>
  <c r="M8616" i="1"/>
  <c r="N8616" i="1"/>
  <c r="D8617" i="1"/>
  <c r="K8617" i="1"/>
  <c r="L8617" i="1"/>
  <c r="M8617" i="1"/>
  <c r="N8617" i="1"/>
  <c r="D8618" i="1"/>
  <c r="K8618" i="1"/>
  <c r="L8618" i="1"/>
  <c r="M8618" i="1"/>
  <c r="N8618" i="1"/>
  <c r="D8619" i="1"/>
  <c r="K8619" i="1"/>
  <c r="L8619" i="1"/>
  <c r="M8619" i="1"/>
  <c r="N8619" i="1"/>
  <c r="D8620" i="1"/>
  <c r="K8620" i="1"/>
  <c r="L8620" i="1"/>
  <c r="M8620" i="1"/>
  <c r="N8620" i="1"/>
  <c r="D8621" i="1"/>
  <c r="K8621" i="1"/>
  <c r="L8621" i="1"/>
  <c r="M8621" i="1"/>
  <c r="N8621" i="1"/>
  <c r="D8622" i="1"/>
  <c r="K8622" i="1"/>
  <c r="L8622" i="1"/>
  <c r="M8622" i="1"/>
  <c r="N8622" i="1"/>
  <c r="D8623" i="1"/>
  <c r="K8623" i="1"/>
  <c r="L8623" i="1"/>
  <c r="M8623" i="1"/>
  <c r="N8623" i="1"/>
  <c r="D8624" i="1"/>
  <c r="K8624" i="1"/>
  <c r="L8624" i="1"/>
  <c r="M8624" i="1"/>
  <c r="N8624" i="1"/>
  <c r="D8625" i="1"/>
  <c r="K8625" i="1"/>
  <c r="L8625" i="1"/>
  <c r="M8625" i="1"/>
  <c r="N8625" i="1"/>
  <c r="D8626" i="1"/>
  <c r="K8626" i="1"/>
  <c r="L8626" i="1"/>
  <c r="M8626" i="1"/>
  <c r="N8626" i="1"/>
  <c r="D8627" i="1"/>
  <c r="K8627" i="1"/>
  <c r="L8627" i="1"/>
  <c r="M8627" i="1"/>
  <c r="N8627" i="1"/>
  <c r="D8628" i="1"/>
  <c r="K8628" i="1"/>
  <c r="L8628" i="1"/>
  <c r="M8628" i="1"/>
  <c r="N8628" i="1"/>
  <c r="D8629" i="1"/>
  <c r="K8629" i="1"/>
  <c r="L8629" i="1"/>
  <c r="M8629" i="1"/>
  <c r="N8629" i="1"/>
  <c r="D8630" i="1"/>
  <c r="K8630" i="1"/>
  <c r="L8630" i="1"/>
  <c r="M8630" i="1"/>
  <c r="N8630" i="1"/>
  <c r="D8631" i="1"/>
  <c r="K8631" i="1"/>
  <c r="L8631" i="1"/>
  <c r="M8631" i="1"/>
  <c r="N8631" i="1"/>
  <c r="D8632" i="1"/>
  <c r="K8632" i="1"/>
  <c r="L8632" i="1"/>
  <c r="M8632" i="1"/>
  <c r="N8632" i="1"/>
  <c r="D8633" i="1"/>
  <c r="K8633" i="1"/>
  <c r="L8633" i="1"/>
  <c r="M8633" i="1"/>
  <c r="N8633" i="1"/>
  <c r="D8634" i="1"/>
  <c r="K8634" i="1"/>
  <c r="L8634" i="1"/>
  <c r="M8634" i="1"/>
  <c r="N8634" i="1"/>
  <c r="D8635" i="1"/>
  <c r="K8635" i="1"/>
  <c r="L8635" i="1"/>
  <c r="M8635" i="1"/>
  <c r="N8635" i="1"/>
  <c r="D8636" i="1"/>
  <c r="K8636" i="1"/>
  <c r="L8636" i="1"/>
  <c r="M8636" i="1"/>
  <c r="N8636" i="1"/>
  <c r="D8637" i="1"/>
  <c r="K8637" i="1"/>
  <c r="L8637" i="1"/>
  <c r="M8637" i="1"/>
  <c r="N8637" i="1"/>
  <c r="D8638" i="1"/>
  <c r="K8638" i="1"/>
  <c r="L8638" i="1"/>
  <c r="M8638" i="1"/>
  <c r="N8638" i="1"/>
  <c r="D8639" i="1"/>
  <c r="K8639" i="1"/>
  <c r="L8639" i="1"/>
  <c r="M8639" i="1"/>
  <c r="N8639" i="1"/>
  <c r="D8640" i="1"/>
  <c r="K8640" i="1"/>
  <c r="L8640" i="1"/>
  <c r="M8640" i="1"/>
  <c r="N8640" i="1"/>
  <c r="D8641" i="1"/>
  <c r="K8641" i="1"/>
  <c r="L8641" i="1"/>
  <c r="M8641" i="1"/>
  <c r="N8641" i="1"/>
  <c r="D8642" i="1"/>
  <c r="K8642" i="1"/>
  <c r="L8642" i="1"/>
  <c r="M8642" i="1"/>
  <c r="N8642" i="1"/>
  <c r="D8643" i="1"/>
  <c r="K8643" i="1"/>
  <c r="L8643" i="1"/>
  <c r="M8643" i="1"/>
  <c r="N8643" i="1"/>
  <c r="D8644" i="1"/>
  <c r="K8644" i="1"/>
  <c r="L8644" i="1"/>
  <c r="M8644" i="1"/>
  <c r="N8644" i="1"/>
  <c r="D8645" i="1"/>
  <c r="K8645" i="1"/>
  <c r="L8645" i="1"/>
  <c r="M8645" i="1"/>
  <c r="N8645" i="1"/>
  <c r="D8646" i="1"/>
  <c r="K8646" i="1"/>
  <c r="L8646" i="1"/>
  <c r="M8646" i="1"/>
  <c r="N8646" i="1"/>
  <c r="D8647" i="1"/>
  <c r="K8647" i="1"/>
  <c r="L8647" i="1"/>
  <c r="M8647" i="1"/>
  <c r="N8647" i="1"/>
  <c r="D8648" i="1"/>
  <c r="K8648" i="1"/>
  <c r="L8648" i="1"/>
  <c r="M8648" i="1"/>
  <c r="N8648" i="1"/>
  <c r="D8649" i="1"/>
  <c r="K8649" i="1"/>
  <c r="L8649" i="1"/>
  <c r="M8649" i="1"/>
  <c r="N8649" i="1"/>
  <c r="D8650" i="1"/>
  <c r="K8650" i="1"/>
  <c r="L8650" i="1"/>
  <c r="M8650" i="1"/>
  <c r="N8650" i="1"/>
  <c r="D8651" i="1"/>
  <c r="K8651" i="1"/>
  <c r="L8651" i="1"/>
  <c r="M8651" i="1"/>
  <c r="N8651" i="1"/>
  <c r="D8652" i="1"/>
  <c r="K8652" i="1"/>
  <c r="L8652" i="1"/>
  <c r="M8652" i="1"/>
  <c r="N8652" i="1"/>
  <c r="D8653" i="1"/>
  <c r="K8653" i="1"/>
  <c r="L8653" i="1"/>
  <c r="M8653" i="1"/>
  <c r="N8653" i="1"/>
  <c r="D8654" i="1"/>
  <c r="K8654" i="1"/>
  <c r="L8654" i="1"/>
  <c r="M8654" i="1"/>
  <c r="N8654" i="1"/>
  <c r="D8655" i="1"/>
  <c r="K8655" i="1"/>
  <c r="L8655" i="1"/>
  <c r="M8655" i="1"/>
  <c r="N8655" i="1"/>
  <c r="D8656" i="1"/>
  <c r="K8656" i="1"/>
  <c r="L8656" i="1"/>
  <c r="M8656" i="1"/>
  <c r="N8656" i="1"/>
  <c r="D8657" i="1"/>
  <c r="K8657" i="1"/>
  <c r="L8657" i="1"/>
  <c r="M8657" i="1"/>
  <c r="N8657" i="1"/>
  <c r="D8658" i="1"/>
  <c r="K8658" i="1"/>
  <c r="L8658" i="1"/>
  <c r="M8658" i="1"/>
  <c r="N8658" i="1"/>
  <c r="D8659" i="1"/>
  <c r="K8659" i="1"/>
  <c r="L8659" i="1"/>
  <c r="M8659" i="1"/>
  <c r="N8659" i="1"/>
  <c r="D8660" i="1"/>
  <c r="K8660" i="1"/>
  <c r="L8660" i="1"/>
  <c r="M8660" i="1"/>
  <c r="N8660" i="1"/>
  <c r="D8661" i="1"/>
  <c r="K8661" i="1"/>
  <c r="L8661" i="1"/>
  <c r="M8661" i="1"/>
  <c r="N8661" i="1"/>
  <c r="D8662" i="1"/>
  <c r="K8662" i="1"/>
  <c r="L8662" i="1"/>
  <c r="M8662" i="1"/>
  <c r="N8662" i="1"/>
  <c r="D8663" i="1"/>
  <c r="K8663" i="1"/>
  <c r="L8663" i="1"/>
  <c r="M8663" i="1"/>
  <c r="N8663" i="1"/>
  <c r="D8664" i="1"/>
  <c r="K8664" i="1"/>
  <c r="L8664" i="1"/>
  <c r="M8664" i="1"/>
  <c r="N8664" i="1"/>
  <c r="D8665" i="1"/>
  <c r="K8665" i="1"/>
  <c r="L8665" i="1"/>
  <c r="M8665" i="1"/>
  <c r="N8665" i="1"/>
  <c r="D8666" i="1"/>
  <c r="K8666" i="1"/>
  <c r="L8666" i="1"/>
  <c r="M8666" i="1"/>
  <c r="N8666" i="1"/>
  <c r="D8667" i="1"/>
  <c r="K8667" i="1"/>
  <c r="L8667" i="1"/>
  <c r="M8667" i="1"/>
  <c r="N8667" i="1"/>
  <c r="D8668" i="1"/>
  <c r="K8668" i="1"/>
  <c r="L8668" i="1"/>
  <c r="M8668" i="1"/>
  <c r="N8668" i="1"/>
  <c r="D8669" i="1"/>
  <c r="K8669" i="1"/>
  <c r="L8669" i="1"/>
  <c r="M8669" i="1"/>
  <c r="N8669" i="1"/>
  <c r="D8670" i="1"/>
  <c r="K8670" i="1"/>
  <c r="L8670" i="1"/>
  <c r="M8670" i="1"/>
  <c r="N8670" i="1"/>
  <c r="D8671" i="1"/>
  <c r="K8671" i="1"/>
  <c r="L8671" i="1"/>
  <c r="M8671" i="1"/>
  <c r="N8671" i="1"/>
  <c r="D8672" i="1"/>
  <c r="K8672" i="1"/>
  <c r="L8672" i="1"/>
  <c r="M8672" i="1"/>
  <c r="N8672" i="1"/>
  <c r="D8673" i="1"/>
  <c r="K8673" i="1"/>
  <c r="L8673" i="1"/>
  <c r="M8673" i="1"/>
  <c r="N8673" i="1"/>
  <c r="D8674" i="1"/>
  <c r="K8674" i="1"/>
  <c r="L8674" i="1"/>
  <c r="M8674" i="1"/>
  <c r="N8674" i="1"/>
  <c r="D8675" i="1"/>
  <c r="K8675" i="1"/>
  <c r="L8675" i="1"/>
  <c r="M8675" i="1"/>
  <c r="N8675" i="1"/>
  <c r="D8676" i="1"/>
  <c r="K8676" i="1"/>
  <c r="L8676" i="1"/>
  <c r="M8676" i="1"/>
  <c r="N8676" i="1"/>
  <c r="D8677" i="1"/>
  <c r="K8677" i="1"/>
  <c r="L8677" i="1"/>
  <c r="M8677" i="1"/>
  <c r="N8677" i="1"/>
  <c r="D8678" i="1"/>
  <c r="K8678" i="1"/>
  <c r="L8678" i="1"/>
  <c r="M8678" i="1"/>
  <c r="N8678" i="1"/>
  <c r="D8679" i="1"/>
  <c r="K8679" i="1"/>
  <c r="L8679" i="1"/>
  <c r="M8679" i="1"/>
  <c r="N8679" i="1"/>
  <c r="D8680" i="1"/>
  <c r="L8680" i="1"/>
  <c r="M8680" i="1"/>
  <c r="N8680" i="1"/>
  <c r="D8681" i="1"/>
  <c r="L8681" i="1"/>
  <c r="M8681" i="1"/>
  <c r="N8681" i="1"/>
  <c r="D8682" i="1"/>
  <c r="K8682" i="1"/>
  <c r="L8682" i="1"/>
  <c r="M8682" i="1"/>
  <c r="N8682" i="1"/>
  <c r="D8683" i="1"/>
  <c r="L8683" i="1"/>
  <c r="M8683" i="1"/>
  <c r="N8683" i="1"/>
  <c r="D8684" i="1"/>
  <c r="L8684" i="1"/>
  <c r="M8684" i="1"/>
  <c r="N8684" i="1"/>
  <c r="D8685" i="1"/>
  <c r="K8685" i="1"/>
  <c r="L8685" i="1"/>
  <c r="M8685" i="1"/>
  <c r="N8685" i="1"/>
  <c r="D8686" i="1"/>
  <c r="K8686" i="1"/>
  <c r="L8686" i="1"/>
  <c r="M8686" i="1"/>
  <c r="N8686" i="1"/>
  <c r="D8687" i="1"/>
  <c r="K8687" i="1"/>
  <c r="L8687" i="1"/>
  <c r="M8687" i="1"/>
  <c r="N8687" i="1"/>
  <c r="D8688" i="1"/>
  <c r="K8688" i="1"/>
  <c r="L8688" i="1"/>
  <c r="M8688" i="1"/>
  <c r="N8688" i="1"/>
  <c r="D8502" i="1"/>
  <c r="D8485" i="1"/>
  <c r="K8485" i="1"/>
  <c r="L8485" i="1"/>
  <c r="M8485" i="1"/>
  <c r="N8485" i="1"/>
  <c r="D8486" i="1"/>
  <c r="K8486" i="1"/>
  <c r="L8486" i="1"/>
  <c r="M8486" i="1"/>
  <c r="N8486" i="1"/>
  <c r="D8487" i="1"/>
  <c r="K8487" i="1"/>
  <c r="L8487" i="1"/>
  <c r="M8487" i="1"/>
  <c r="N8487" i="1"/>
  <c r="D8488" i="1"/>
  <c r="K8488" i="1"/>
  <c r="L8488" i="1"/>
  <c r="M8488" i="1"/>
  <c r="N8488" i="1"/>
  <c r="D8489" i="1"/>
  <c r="K8489" i="1"/>
  <c r="L8489" i="1"/>
  <c r="M8489" i="1"/>
  <c r="N8489" i="1"/>
  <c r="D8490" i="1"/>
  <c r="K8490" i="1"/>
  <c r="L8490" i="1"/>
  <c r="M8490" i="1"/>
  <c r="N8490" i="1"/>
  <c r="D8491" i="1"/>
  <c r="K8491" i="1"/>
  <c r="L8491" i="1"/>
  <c r="M8491" i="1"/>
  <c r="N8491" i="1"/>
  <c r="D8492" i="1"/>
  <c r="K8492" i="1"/>
  <c r="L8492" i="1"/>
  <c r="M8492" i="1"/>
  <c r="N8492" i="1"/>
  <c r="D8493" i="1"/>
  <c r="K8493" i="1"/>
  <c r="L8493" i="1"/>
  <c r="M8493" i="1"/>
  <c r="N8493" i="1"/>
  <c r="D8494" i="1"/>
  <c r="K8494" i="1"/>
  <c r="L8494" i="1"/>
  <c r="M8494" i="1"/>
  <c r="N8494" i="1"/>
  <c r="D8495" i="1"/>
  <c r="K8495" i="1"/>
  <c r="L8495" i="1"/>
  <c r="M8495" i="1"/>
  <c r="N8495" i="1"/>
  <c r="D8496" i="1"/>
  <c r="K8496" i="1"/>
  <c r="L8496" i="1"/>
  <c r="M8496" i="1"/>
  <c r="N8496" i="1"/>
  <c r="D8497" i="1"/>
  <c r="K8497" i="1"/>
  <c r="L8497" i="1"/>
  <c r="M8497" i="1"/>
  <c r="N8497" i="1"/>
  <c r="D8498" i="1"/>
  <c r="K8498" i="1"/>
  <c r="L8498" i="1"/>
  <c r="M8498" i="1"/>
  <c r="N8498" i="1"/>
  <c r="D8499" i="1"/>
  <c r="K8499" i="1"/>
  <c r="L8499" i="1"/>
  <c r="M8499" i="1"/>
  <c r="N8499" i="1"/>
  <c r="D8500" i="1"/>
  <c r="K8500" i="1"/>
  <c r="L8500" i="1"/>
  <c r="M8500" i="1"/>
  <c r="N8500" i="1"/>
  <c r="D8501" i="1"/>
  <c r="K8501" i="1"/>
  <c r="L8501" i="1"/>
  <c r="M8501" i="1"/>
  <c r="N8501" i="1"/>
  <c r="K8502" i="1"/>
  <c r="L8502" i="1"/>
  <c r="M8502" i="1"/>
  <c r="N8502" i="1"/>
  <c r="D8503" i="1"/>
  <c r="K8503" i="1"/>
  <c r="L8503" i="1"/>
  <c r="M8503" i="1"/>
  <c r="N8503" i="1"/>
  <c r="D8504" i="1"/>
  <c r="K8504" i="1"/>
  <c r="L8504" i="1"/>
  <c r="M8504" i="1"/>
  <c r="N8504" i="1"/>
  <c r="D8505" i="1"/>
  <c r="K8505" i="1"/>
  <c r="L8505" i="1"/>
  <c r="M8505" i="1"/>
  <c r="N8505" i="1"/>
  <c r="D8506" i="1"/>
  <c r="K8506" i="1"/>
  <c r="L8506" i="1"/>
  <c r="M8506" i="1"/>
  <c r="N8506" i="1"/>
  <c r="D8507" i="1"/>
  <c r="K8507" i="1"/>
  <c r="L8507" i="1"/>
  <c r="M8507" i="1"/>
  <c r="N8507" i="1"/>
  <c r="D8508" i="1"/>
  <c r="K8508" i="1"/>
  <c r="L8508" i="1"/>
  <c r="M8508" i="1"/>
  <c r="N8508" i="1"/>
  <c r="D8509" i="1"/>
  <c r="K8509" i="1"/>
  <c r="L8509" i="1"/>
  <c r="M8509" i="1"/>
  <c r="N8509" i="1"/>
  <c r="D8510" i="1"/>
  <c r="K8510" i="1"/>
  <c r="L8510" i="1"/>
  <c r="M8510" i="1"/>
  <c r="N8510" i="1"/>
  <c r="D8511" i="1"/>
  <c r="K8511" i="1"/>
  <c r="L8511" i="1"/>
  <c r="M8511" i="1"/>
  <c r="N8511" i="1"/>
  <c r="D8512" i="1"/>
  <c r="K8512" i="1"/>
  <c r="L8512" i="1"/>
  <c r="M8512" i="1"/>
  <c r="N8512" i="1"/>
  <c r="D8513" i="1"/>
  <c r="K8513" i="1"/>
  <c r="L8513" i="1"/>
  <c r="M8513" i="1"/>
  <c r="N8513" i="1"/>
  <c r="D8515" i="1"/>
  <c r="K8515" i="1"/>
  <c r="L8515" i="1"/>
  <c r="M8515" i="1"/>
  <c r="N8515" i="1"/>
  <c r="D8516" i="1"/>
  <c r="K8516" i="1"/>
  <c r="L8516" i="1"/>
  <c r="M8516" i="1"/>
  <c r="N8516" i="1"/>
  <c r="D8517" i="1"/>
  <c r="K8517" i="1"/>
  <c r="L8517" i="1"/>
  <c r="M8517" i="1"/>
  <c r="N8517" i="1"/>
  <c r="D8518" i="1"/>
  <c r="K8518" i="1"/>
  <c r="L8518" i="1"/>
  <c r="M8518" i="1"/>
  <c r="N8518" i="1"/>
  <c r="D8519" i="1"/>
  <c r="K8519" i="1"/>
  <c r="L8519" i="1"/>
  <c r="M8519" i="1"/>
  <c r="N8519" i="1"/>
  <c r="D8520" i="1"/>
  <c r="K8520" i="1"/>
  <c r="L8520" i="1"/>
  <c r="M8520" i="1"/>
  <c r="N8520" i="1"/>
  <c r="D8521" i="1"/>
  <c r="K8521" i="1"/>
  <c r="L8521" i="1"/>
  <c r="M8521" i="1"/>
  <c r="N8521" i="1"/>
  <c r="D8522" i="1"/>
  <c r="K8522" i="1"/>
  <c r="L8522" i="1"/>
  <c r="M8522" i="1"/>
  <c r="N8522" i="1"/>
  <c r="D8523" i="1"/>
  <c r="L8523" i="1"/>
  <c r="M8523" i="1"/>
  <c r="N8523" i="1"/>
  <c r="D8524" i="1"/>
  <c r="L8524" i="1"/>
  <c r="M8524" i="1"/>
  <c r="N8524" i="1"/>
  <c r="D8525" i="1"/>
  <c r="K8525" i="1"/>
  <c r="L8525" i="1"/>
  <c r="M8525" i="1"/>
  <c r="N8525" i="1"/>
  <c r="D8526" i="1"/>
  <c r="K8526" i="1"/>
  <c r="L8526" i="1"/>
  <c r="M8526" i="1"/>
  <c r="N8526" i="1"/>
  <c r="D8527" i="1"/>
  <c r="K8527" i="1"/>
  <c r="L8527" i="1"/>
  <c r="M8527" i="1"/>
  <c r="N8527" i="1"/>
  <c r="D8528" i="1"/>
  <c r="K8528" i="1"/>
  <c r="L8528" i="1"/>
  <c r="M8528" i="1"/>
  <c r="N8528" i="1"/>
  <c r="D8529" i="1"/>
  <c r="K8529" i="1"/>
  <c r="L8529" i="1"/>
  <c r="M8529" i="1"/>
  <c r="N8529" i="1"/>
  <c r="D8530" i="1"/>
  <c r="K8530" i="1"/>
  <c r="L8530" i="1"/>
  <c r="M8530" i="1"/>
  <c r="N8530" i="1"/>
  <c r="D8531" i="1"/>
  <c r="K8531" i="1"/>
  <c r="L8531" i="1"/>
  <c r="M8531" i="1"/>
  <c r="N8531" i="1"/>
  <c r="D8532" i="1"/>
  <c r="K8532" i="1"/>
  <c r="L8532" i="1"/>
  <c r="M8532" i="1"/>
  <c r="N8532" i="1"/>
  <c r="D8533" i="1"/>
  <c r="K8533" i="1"/>
  <c r="L8533" i="1"/>
  <c r="M8533" i="1"/>
  <c r="N8533" i="1"/>
  <c r="D8534" i="1"/>
  <c r="K8534" i="1"/>
  <c r="L8534" i="1"/>
  <c r="M8534" i="1"/>
  <c r="N8534" i="1"/>
  <c r="D8535" i="1"/>
  <c r="K8535" i="1"/>
  <c r="L8535" i="1"/>
  <c r="M8535" i="1"/>
  <c r="N8535" i="1"/>
  <c r="D8536" i="1"/>
  <c r="K8536" i="1"/>
  <c r="L8536" i="1"/>
  <c r="M8536" i="1"/>
  <c r="N8536" i="1"/>
  <c r="D8537" i="1"/>
  <c r="K8537" i="1"/>
  <c r="L8537" i="1"/>
  <c r="M8537" i="1"/>
  <c r="N8537" i="1"/>
  <c r="D8538" i="1"/>
  <c r="K8538" i="1"/>
  <c r="L8538" i="1"/>
  <c r="M8538" i="1"/>
  <c r="N8538" i="1"/>
  <c r="D8539" i="1"/>
  <c r="K8539" i="1"/>
  <c r="L8539" i="1"/>
  <c r="M8539" i="1"/>
  <c r="N8539" i="1"/>
  <c r="D8540" i="1"/>
  <c r="K8540" i="1"/>
  <c r="L8540" i="1"/>
  <c r="M8540" i="1"/>
  <c r="N8540" i="1"/>
  <c r="D8541" i="1"/>
  <c r="K8541" i="1"/>
  <c r="L8541" i="1"/>
  <c r="M8541" i="1"/>
  <c r="N8541" i="1"/>
  <c r="D8542" i="1"/>
  <c r="K8542" i="1"/>
  <c r="L8542" i="1"/>
  <c r="M8542" i="1"/>
  <c r="N8542" i="1"/>
  <c r="D8543" i="1"/>
  <c r="K8543" i="1"/>
  <c r="L8543" i="1"/>
  <c r="M8543" i="1"/>
  <c r="N8543" i="1"/>
  <c r="D8544" i="1"/>
  <c r="K8544" i="1"/>
  <c r="L8544" i="1"/>
  <c r="M8544" i="1"/>
  <c r="N8544" i="1"/>
  <c r="D8545" i="1"/>
  <c r="K8545" i="1"/>
  <c r="L8545" i="1"/>
  <c r="M8545" i="1"/>
  <c r="N8545" i="1"/>
  <c r="D8546" i="1"/>
  <c r="K8546" i="1"/>
  <c r="L8546" i="1"/>
  <c r="M8546" i="1"/>
  <c r="N8546" i="1"/>
  <c r="D8547" i="1"/>
  <c r="K8547" i="1"/>
  <c r="L8547" i="1"/>
  <c r="M8547" i="1"/>
  <c r="N8547" i="1"/>
  <c r="D8548" i="1"/>
  <c r="K8548" i="1"/>
  <c r="L8548" i="1"/>
  <c r="M8548" i="1"/>
  <c r="N8548" i="1"/>
  <c r="D8549" i="1"/>
  <c r="K8549" i="1"/>
  <c r="L8549" i="1"/>
  <c r="M8549" i="1"/>
  <c r="N8549" i="1"/>
  <c r="D8550" i="1"/>
  <c r="K8550" i="1"/>
  <c r="L8550" i="1"/>
  <c r="M8550" i="1"/>
  <c r="N8550" i="1"/>
  <c r="D8551" i="1"/>
  <c r="L8551" i="1"/>
  <c r="M8551" i="1"/>
  <c r="N8551" i="1"/>
  <c r="D8552" i="1"/>
  <c r="L8552" i="1"/>
  <c r="M8552" i="1"/>
  <c r="N8552" i="1"/>
  <c r="D8553" i="1"/>
  <c r="K8553" i="1"/>
  <c r="L8553" i="1"/>
  <c r="M8553" i="1"/>
  <c r="N8553" i="1"/>
  <c r="D8554" i="1"/>
  <c r="K8554" i="1"/>
  <c r="L8554" i="1"/>
  <c r="M8554" i="1"/>
  <c r="N8554" i="1"/>
  <c r="D8555" i="1"/>
  <c r="K8555" i="1"/>
  <c r="L8555" i="1"/>
  <c r="M8555" i="1"/>
  <c r="N8555" i="1"/>
  <c r="D8556" i="1"/>
  <c r="K8556" i="1"/>
  <c r="L8556" i="1"/>
  <c r="M8556" i="1"/>
  <c r="N8556" i="1"/>
  <c r="D8557" i="1"/>
  <c r="K8557" i="1"/>
  <c r="L8557" i="1"/>
  <c r="M8557" i="1"/>
  <c r="N8557" i="1"/>
  <c r="D8558" i="1"/>
  <c r="K8558" i="1"/>
  <c r="L8558" i="1"/>
  <c r="M8558" i="1"/>
  <c r="N8558" i="1"/>
  <c r="D8559" i="1"/>
  <c r="K8559" i="1"/>
  <c r="L8559" i="1"/>
  <c r="M8559" i="1"/>
  <c r="N8559" i="1"/>
  <c r="D8560" i="1"/>
  <c r="K8560" i="1"/>
  <c r="L8560" i="1"/>
  <c r="M8560" i="1"/>
  <c r="N8560" i="1"/>
  <c r="D8561" i="1"/>
  <c r="K8561" i="1"/>
  <c r="L8561" i="1"/>
  <c r="M8561" i="1"/>
  <c r="N8561" i="1"/>
  <c r="D8562" i="1"/>
  <c r="K8562" i="1"/>
  <c r="L8562" i="1"/>
  <c r="M8562" i="1"/>
  <c r="N8562" i="1"/>
  <c r="D8563" i="1"/>
  <c r="K8563" i="1"/>
  <c r="L8563" i="1"/>
  <c r="M8563" i="1"/>
  <c r="N8563" i="1"/>
  <c r="D8564" i="1"/>
  <c r="K8564" i="1"/>
  <c r="L8564" i="1"/>
  <c r="M8564" i="1"/>
  <c r="N8564" i="1"/>
  <c r="D8565" i="1"/>
  <c r="K8565" i="1"/>
  <c r="L8565" i="1"/>
  <c r="M8565" i="1"/>
  <c r="N8565" i="1"/>
  <c r="D8566" i="1"/>
  <c r="K8566" i="1"/>
  <c r="L8566" i="1"/>
  <c r="M8566" i="1"/>
  <c r="N8566" i="1"/>
  <c r="D8567" i="1"/>
  <c r="K8567" i="1"/>
  <c r="L8567" i="1"/>
  <c r="M8567" i="1"/>
  <c r="N8567" i="1"/>
  <c r="D8568" i="1"/>
  <c r="K8568" i="1"/>
  <c r="L8568" i="1"/>
  <c r="M8568" i="1"/>
  <c r="N8568" i="1"/>
  <c r="D8569" i="1"/>
  <c r="K8569" i="1"/>
  <c r="L8569" i="1"/>
  <c r="M8569" i="1"/>
  <c r="N8569" i="1"/>
  <c r="D8570" i="1"/>
  <c r="K8570" i="1"/>
  <c r="L8570" i="1"/>
  <c r="M8570" i="1"/>
  <c r="N8570" i="1"/>
  <c r="D8571" i="1"/>
  <c r="K8571" i="1"/>
  <c r="L8571" i="1"/>
  <c r="M8571" i="1"/>
  <c r="N8571" i="1"/>
  <c r="D8572" i="1"/>
  <c r="K8572" i="1"/>
  <c r="L8572" i="1"/>
  <c r="M8572" i="1"/>
  <c r="N8572" i="1"/>
  <c r="D8573" i="1"/>
  <c r="K8573" i="1"/>
  <c r="L8573" i="1"/>
  <c r="M8573" i="1"/>
  <c r="N8573" i="1"/>
  <c r="D8574" i="1"/>
  <c r="K8574" i="1"/>
  <c r="L8574" i="1"/>
  <c r="M8574" i="1"/>
  <c r="N8574" i="1"/>
  <c r="D8418" i="1"/>
  <c r="K8418" i="1"/>
  <c r="L8418" i="1"/>
  <c r="M8418" i="1"/>
  <c r="N8418" i="1"/>
  <c r="D8419" i="1"/>
  <c r="K8419" i="1"/>
  <c r="L8419" i="1"/>
  <c r="M8419" i="1"/>
  <c r="N8419" i="1"/>
  <c r="D8420" i="1"/>
  <c r="K8420" i="1"/>
  <c r="L8420" i="1"/>
  <c r="M8420" i="1"/>
  <c r="N8420" i="1"/>
  <c r="D8421" i="1"/>
  <c r="K8421" i="1"/>
  <c r="L8421" i="1"/>
  <c r="M8421" i="1"/>
  <c r="N8421" i="1"/>
  <c r="D8422" i="1"/>
  <c r="K8422" i="1"/>
  <c r="L8422" i="1"/>
  <c r="M8422" i="1"/>
  <c r="N8422" i="1"/>
  <c r="D8423" i="1"/>
  <c r="K8423" i="1"/>
  <c r="L8423" i="1"/>
  <c r="M8423" i="1"/>
  <c r="N8423" i="1"/>
  <c r="D8424" i="1"/>
  <c r="K8424" i="1"/>
  <c r="L8424" i="1"/>
  <c r="M8424" i="1"/>
  <c r="N8424" i="1"/>
  <c r="D8425" i="1"/>
  <c r="K8425" i="1"/>
  <c r="L8425" i="1"/>
  <c r="M8425" i="1"/>
  <c r="N8425" i="1"/>
  <c r="D8426" i="1"/>
  <c r="K8426" i="1"/>
  <c r="L8426" i="1"/>
  <c r="M8426" i="1"/>
  <c r="N8426" i="1"/>
  <c r="D8427" i="1"/>
  <c r="K8427" i="1"/>
  <c r="L8427" i="1"/>
  <c r="M8427" i="1"/>
  <c r="N8427" i="1"/>
  <c r="D8428" i="1"/>
  <c r="K8428" i="1"/>
  <c r="L8428" i="1"/>
  <c r="M8428" i="1"/>
  <c r="N8428" i="1"/>
  <c r="D8429" i="1"/>
  <c r="K8429" i="1"/>
  <c r="L8429" i="1"/>
  <c r="M8429" i="1"/>
  <c r="N8429" i="1"/>
  <c r="D8430" i="1"/>
  <c r="K8430" i="1"/>
  <c r="L8430" i="1"/>
  <c r="M8430" i="1"/>
  <c r="N8430" i="1"/>
  <c r="D8431" i="1"/>
  <c r="K8431" i="1"/>
  <c r="L8431" i="1"/>
  <c r="M8431" i="1"/>
  <c r="N8431" i="1"/>
  <c r="D8432" i="1"/>
  <c r="K8432" i="1"/>
  <c r="L8432" i="1"/>
  <c r="M8432" i="1"/>
  <c r="N8432" i="1"/>
  <c r="D8433" i="1"/>
  <c r="K8433" i="1"/>
  <c r="L8433" i="1"/>
  <c r="M8433" i="1"/>
  <c r="N8433" i="1"/>
  <c r="D8434" i="1"/>
  <c r="K8434" i="1"/>
  <c r="L8434" i="1"/>
  <c r="M8434" i="1"/>
  <c r="N8434" i="1"/>
  <c r="D8435" i="1"/>
  <c r="K8435" i="1"/>
  <c r="L8435" i="1"/>
  <c r="M8435" i="1"/>
  <c r="N8435" i="1"/>
  <c r="D8436" i="1"/>
  <c r="K8436" i="1"/>
  <c r="L8436" i="1"/>
  <c r="M8436" i="1"/>
  <c r="N8436" i="1"/>
  <c r="D8437" i="1"/>
  <c r="K8437" i="1"/>
  <c r="L8437" i="1"/>
  <c r="M8437" i="1"/>
  <c r="N8437" i="1"/>
  <c r="D8438" i="1"/>
  <c r="K8438" i="1"/>
  <c r="L8438" i="1"/>
  <c r="M8438" i="1"/>
  <c r="N8438" i="1"/>
  <c r="D8439" i="1"/>
  <c r="K8439" i="1"/>
  <c r="L8439" i="1"/>
  <c r="M8439" i="1"/>
  <c r="N8439" i="1"/>
  <c r="D8440" i="1"/>
  <c r="K8440" i="1"/>
  <c r="L8440" i="1"/>
  <c r="M8440" i="1"/>
  <c r="N8440" i="1"/>
  <c r="D8441" i="1"/>
  <c r="K8441" i="1"/>
  <c r="L8441" i="1"/>
  <c r="M8441" i="1"/>
  <c r="N8441" i="1"/>
  <c r="D8442" i="1"/>
  <c r="L8442" i="1"/>
  <c r="M8442" i="1"/>
  <c r="N8442" i="1"/>
  <c r="D8443" i="1"/>
  <c r="K8443" i="1"/>
  <c r="L8443" i="1"/>
  <c r="M8443" i="1"/>
  <c r="N8443" i="1"/>
  <c r="D8444" i="1"/>
  <c r="K8444" i="1"/>
  <c r="L8444" i="1"/>
  <c r="M8444" i="1"/>
  <c r="N8444" i="1"/>
  <c r="D8445" i="1"/>
  <c r="K8445" i="1"/>
  <c r="L8445" i="1"/>
  <c r="M8445" i="1"/>
  <c r="N8445" i="1"/>
  <c r="D8446" i="1"/>
  <c r="K8446" i="1"/>
  <c r="L8446" i="1"/>
  <c r="M8446" i="1"/>
  <c r="N8446" i="1"/>
  <c r="D8447" i="1"/>
  <c r="K8447" i="1"/>
  <c r="L8447" i="1"/>
  <c r="M8447" i="1"/>
  <c r="N8447" i="1"/>
  <c r="D8448" i="1"/>
  <c r="K8448" i="1"/>
  <c r="L8448" i="1"/>
  <c r="M8448" i="1"/>
  <c r="N8448" i="1"/>
  <c r="D8449" i="1"/>
  <c r="K8449" i="1"/>
  <c r="L8449" i="1"/>
  <c r="M8449" i="1"/>
  <c r="N8449" i="1"/>
  <c r="D8450" i="1"/>
  <c r="K8450" i="1"/>
  <c r="L8450" i="1"/>
  <c r="M8450" i="1"/>
  <c r="N8450" i="1"/>
  <c r="D8451" i="1"/>
  <c r="K8451" i="1"/>
  <c r="L8451" i="1"/>
  <c r="M8451" i="1"/>
  <c r="N8451" i="1"/>
  <c r="D8452" i="1"/>
  <c r="K8452" i="1"/>
  <c r="L8452" i="1"/>
  <c r="M8452" i="1"/>
  <c r="N8452" i="1"/>
  <c r="D8453" i="1"/>
  <c r="K8453" i="1"/>
  <c r="L8453" i="1"/>
  <c r="M8453" i="1"/>
  <c r="N8453" i="1"/>
  <c r="D8454" i="1"/>
  <c r="K8454" i="1"/>
  <c r="L8454" i="1"/>
  <c r="M8454" i="1"/>
  <c r="N8454" i="1"/>
  <c r="D8455" i="1"/>
  <c r="K8455" i="1"/>
  <c r="L8455" i="1"/>
  <c r="M8455" i="1"/>
  <c r="N8455" i="1"/>
  <c r="D8456" i="1"/>
  <c r="K8456" i="1"/>
  <c r="L8456" i="1"/>
  <c r="M8456" i="1"/>
  <c r="N8456" i="1"/>
  <c r="D8459" i="1"/>
  <c r="K8459" i="1"/>
  <c r="L8459" i="1"/>
  <c r="M8459" i="1"/>
  <c r="N8459" i="1"/>
  <c r="D8460" i="1"/>
  <c r="K8460" i="1"/>
  <c r="L8460" i="1"/>
  <c r="M8460" i="1"/>
  <c r="N8460" i="1"/>
  <c r="D8461" i="1"/>
  <c r="K8461" i="1"/>
  <c r="L8461" i="1"/>
  <c r="M8461" i="1"/>
  <c r="N8461" i="1"/>
  <c r="D8462" i="1"/>
  <c r="K8462" i="1"/>
  <c r="L8462" i="1"/>
  <c r="M8462" i="1"/>
  <c r="N8462" i="1"/>
  <c r="D8463" i="1"/>
  <c r="K8463" i="1"/>
  <c r="L8463" i="1"/>
  <c r="M8463" i="1"/>
  <c r="N8463" i="1"/>
  <c r="D8464" i="1"/>
  <c r="K8464" i="1"/>
  <c r="L8464" i="1"/>
  <c r="M8464" i="1"/>
  <c r="N8464" i="1"/>
  <c r="D8465" i="1"/>
  <c r="K8465" i="1"/>
  <c r="L8465" i="1"/>
  <c r="M8465" i="1"/>
  <c r="N8465" i="1"/>
  <c r="D8466" i="1"/>
  <c r="K8466" i="1"/>
  <c r="L8466" i="1"/>
  <c r="M8466" i="1"/>
  <c r="N8466" i="1"/>
  <c r="D8467" i="1"/>
  <c r="K8467" i="1"/>
  <c r="L8467" i="1"/>
  <c r="M8467" i="1"/>
  <c r="N8467" i="1"/>
  <c r="D8468" i="1"/>
  <c r="K8468" i="1"/>
  <c r="L8468" i="1"/>
  <c r="M8468" i="1"/>
  <c r="N8468" i="1"/>
  <c r="D8472" i="1"/>
  <c r="K8472" i="1"/>
  <c r="L8472" i="1"/>
  <c r="M8472" i="1"/>
  <c r="N8472" i="1"/>
  <c r="D8473" i="1"/>
  <c r="K8473" i="1"/>
  <c r="L8473" i="1"/>
  <c r="M8473" i="1"/>
  <c r="N8473" i="1"/>
  <c r="D8474" i="1"/>
  <c r="K8474" i="1"/>
  <c r="L8474" i="1"/>
  <c r="M8474" i="1"/>
  <c r="N8474" i="1"/>
  <c r="D8475" i="1"/>
  <c r="K8475" i="1"/>
  <c r="L8475" i="1"/>
  <c r="M8475" i="1"/>
  <c r="N8475" i="1"/>
  <c r="D8476" i="1"/>
  <c r="K8476" i="1"/>
  <c r="L8476" i="1"/>
  <c r="M8476" i="1"/>
  <c r="N8476" i="1"/>
  <c r="D8477" i="1"/>
  <c r="K8477" i="1"/>
  <c r="L8477" i="1"/>
  <c r="M8477" i="1"/>
  <c r="N8477" i="1"/>
  <c r="D8478" i="1"/>
  <c r="K8478" i="1"/>
  <c r="L8478" i="1"/>
  <c r="M8478" i="1"/>
  <c r="N8478" i="1"/>
  <c r="D8479" i="1"/>
  <c r="K8479" i="1"/>
  <c r="L8479" i="1"/>
  <c r="M8479" i="1"/>
  <c r="N8479" i="1"/>
  <c r="D8480" i="1"/>
  <c r="K8480" i="1"/>
  <c r="L8480" i="1"/>
  <c r="M8480" i="1"/>
  <c r="N8480" i="1"/>
  <c r="D8481" i="1"/>
  <c r="K8481" i="1"/>
  <c r="L8481" i="1"/>
  <c r="M8481" i="1"/>
  <c r="N8481" i="1"/>
  <c r="D8482" i="1"/>
  <c r="K8482" i="1"/>
  <c r="L8482" i="1"/>
  <c r="M8482" i="1"/>
  <c r="N8482" i="1"/>
  <c r="D8483" i="1"/>
  <c r="K8483" i="1"/>
  <c r="L8483" i="1"/>
  <c r="M8483" i="1"/>
  <c r="N8483" i="1"/>
  <c r="D8484" i="1"/>
  <c r="K8484" i="1"/>
  <c r="L8484" i="1"/>
  <c r="M8484" i="1"/>
  <c r="N8484" i="1"/>
  <c r="D8375" i="1"/>
  <c r="K8375" i="1"/>
  <c r="L8375" i="1"/>
  <c r="M8375" i="1"/>
  <c r="N8375" i="1"/>
  <c r="D8376" i="1"/>
  <c r="K8376" i="1"/>
  <c r="L8376" i="1"/>
  <c r="M8376" i="1"/>
  <c r="N8376" i="1"/>
  <c r="D8377" i="1"/>
  <c r="K8377" i="1"/>
  <c r="L8377" i="1"/>
  <c r="M8377" i="1"/>
  <c r="N8377" i="1"/>
  <c r="D8378" i="1"/>
  <c r="K8378" i="1"/>
  <c r="L8378" i="1"/>
  <c r="M8378" i="1"/>
  <c r="N8378" i="1"/>
  <c r="D8379" i="1"/>
  <c r="K8379" i="1"/>
  <c r="L8379" i="1"/>
  <c r="M8379" i="1"/>
  <c r="N8379" i="1"/>
  <c r="D8380" i="1"/>
  <c r="K8380" i="1"/>
  <c r="L8380" i="1"/>
  <c r="M8380" i="1"/>
  <c r="N8380" i="1"/>
  <c r="D8381" i="1"/>
  <c r="K8381" i="1"/>
  <c r="L8381" i="1"/>
  <c r="M8381" i="1"/>
  <c r="N8381" i="1"/>
  <c r="D8382" i="1"/>
  <c r="K8382" i="1"/>
  <c r="L8382" i="1"/>
  <c r="M8382" i="1"/>
  <c r="N8382" i="1"/>
  <c r="D8383" i="1"/>
  <c r="K8383" i="1"/>
  <c r="L8383" i="1"/>
  <c r="M8383" i="1"/>
  <c r="N8383" i="1"/>
  <c r="D8384" i="1"/>
  <c r="K8384" i="1"/>
  <c r="L8384" i="1"/>
  <c r="M8384" i="1"/>
  <c r="N8384" i="1"/>
  <c r="D8385" i="1"/>
  <c r="K8385" i="1"/>
  <c r="L8385" i="1"/>
  <c r="M8385" i="1"/>
  <c r="N8385" i="1"/>
  <c r="D8386" i="1"/>
  <c r="K8386" i="1"/>
  <c r="L8386" i="1"/>
  <c r="M8386" i="1"/>
  <c r="N8386" i="1"/>
  <c r="D8387" i="1"/>
  <c r="K8387" i="1"/>
  <c r="L8387" i="1"/>
  <c r="M8387" i="1"/>
  <c r="N8387" i="1"/>
  <c r="D8388" i="1"/>
  <c r="K8388" i="1"/>
  <c r="L8388" i="1"/>
  <c r="M8388" i="1"/>
  <c r="N8388" i="1"/>
  <c r="D8389" i="1"/>
  <c r="K8389" i="1"/>
  <c r="L8389" i="1"/>
  <c r="M8389" i="1"/>
  <c r="N8389" i="1"/>
  <c r="D8390" i="1"/>
  <c r="K8390" i="1"/>
  <c r="L8390" i="1"/>
  <c r="M8390" i="1"/>
  <c r="N8390" i="1"/>
  <c r="D8391" i="1"/>
  <c r="K8391" i="1"/>
  <c r="L8391" i="1"/>
  <c r="M8391" i="1"/>
  <c r="N8391" i="1"/>
  <c r="D8392" i="1"/>
  <c r="K8392" i="1"/>
  <c r="L8392" i="1"/>
  <c r="M8392" i="1"/>
  <c r="N8392" i="1"/>
  <c r="D8393" i="1"/>
  <c r="K8393" i="1"/>
  <c r="L8393" i="1"/>
  <c r="M8393" i="1"/>
  <c r="N8393" i="1"/>
  <c r="D8394" i="1"/>
  <c r="K8394" i="1"/>
  <c r="L8394" i="1"/>
  <c r="M8394" i="1"/>
  <c r="N8394" i="1"/>
  <c r="D8395" i="1"/>
  <c r="K8395" i="1"/>
  <c r="L8395" i="1"/>
  <c r="M8395" i="1"/>
  <c r="N8395" i="1"/>
  <c r="D8396" i="1"/>
  <c r="K8396" i="1"/>
  <c r="L8396" i="1"/>
  <c r="M8396" i="1"/>
  <c r="N8396" i="1"/>
  <c r="D8397" i="1"/>
  <c r="K8397" i="1"/>
  <c r="L8397" i="1"/>
  <c r="M8397" i="1"/>
  <c r="N8397" i="1"/>
  <c r="D8398" i="1"/>
  <c r="K8398" i="1"/>
  <c r="L8398" i="1"/>
  <c r="M8398" i="1"/>
  <c r="N8398" i="1"/>
  <c r="D8399" i="1"/>
  <c r="K8399" i="1"/>
  <c r="L8399" i="1"/>
  <c r="M8399" i="1"/>
  <c r="N8399" i="1"/>
  <c r="D8400" i="1"/>
  <c r="K8400" i="1"/>
  <c r="L8400" i="1"/>
  <c r="M8400" i="1"/>
  <c r="N8400" i="1"/>
  <c r="D8401" i="1"/>
  <c r="K8401" i="1"/>
  <c r="L8401" i="1"/>
  <c r="M8401" i="1"/>
  <c r="N8401" i="1"/>
  <c r="D8402" i="1"/>
  <c r="K8402" i="1"/>
  <c r="L8402" i="1"/>
  <c r="M8402" i="1"/>
  <c r="N8402" i="1"/>
  <c r="D8403" i="1"/>
  <c r="K8403" i="1"/>
  <c r="L8403" i="1"/>
  <c r="M8403" i="1"/>
  <c r="N8403" i="1"/>
  <c r="D8404" i="1"/>
  <c r="K8404" i="1"/>
  <c r="L8404" i="1"/>
  <c r="M8404" i="1"/>
  <c r="N8404" i="1"/>
  <c r="D8405" i="1"/>
  <c r="K8405" i="1"/>
  <c r="L8405" i="1"/>
  <c r="M8405" i="1"/>
  <c r="N8405" i="1"/>
  <c r="D8406" i="1"/>
  <c r="K8406" i="1"/>
  <c r="L8406" i="1"/>
  <c r="M8406" i="1"/>
  <c r="N8406" i="1"/>
  <c r="D8407" i="1"/>
  <c r="K8407" i="1"/>
  <c r="L8407" i="1"/>
  <c r="M8407" i="1"/>
  <c r="N8407" i="1"/>
  <c r="D8408" i="1"/>
  <c r="K8408" i="1"/>
  <c r="L8408" i="1"/>
  <c r="M8408" i="1"/>
  <c r="N8408" i="1"/>
  <c r="D8409" i="1"/>
  <c r="K8409" i="1"/>
  <c r="L8409" i="1"/>
  <c r="M8409" i="1"/>
  <c r="N8409" i="1"/>
  <c r="D8410" i="1"/>
  <c r="K8410" i="1"/>
  <c r="L8410" i="1"/>
  <c r="M8410" i="1"/>
  <c r="N8410" i="1"/>
  <c r="D8411" i="1"/>
  <c r="K8411" i="1"/>
  <c r="L8411" i="1"/>
  <c r="M8411" i="1"/>
  <c r="N8411" i="1"/>
  <c r="D8412" i="1"/>
  <c r="K8412" i="1"/>
  <c r="L8412" i="1"/>
  <c r="M8412" i="1"/>
  <c r="N8412" i="1"/>
  <c r="D8413" i="1"/>
  <c r="K8413" i="1"/>
  <c r="L8413" i="1"/>
  <c r="M8413" i="1"/>
  <c r="N8413" i="1"/>
  <c r="D8414" i="1"/>
  <c r="K8414" i="1"/>
  <c r="L8414" i="1"/>
  <c r="M8414" i="1"/>
  <c r="N8414" i="1"/>
  <c r="D8415" i="1"/>
  <c r="K8415" i="1"/>
  <c r="L8415" i="1"/>
  <c r="M8415" i="1"/>
  <c r="N8415" i="1"/>
  <c r="D8416" i="1"/>
  <c r="K8416" i="1"/>
  <c r="L8416" i="1"/>
  <c r="M8416" i="1"/>
  <c r="N8416" i="1"/>
  <c r="D8417" i="1"/>
  <c r="K8417" i="1"/>
  <c r="L8417" i="1"/>
  <c r="M8417" i="1"/>
  <c r="N8417" i="1"/>
  <c r="D8326" i="1"/>
  <c r="D8281" i="1"/>
  <c r="K8281" i="1"/>
  <c r="L8281" i="1"/>
  <c r="M8281" i="1"/>
  <c r="N8281" i="1"/>
  <c r="D8282" i="1"/>
  <c r="K8282" i="1"/>
  <c r="L8282" i="1"/>
  <c r="M8282" i="1"/>
  <c r="N8282" i="1"/>
  <c r="D8283" i="1"/>
  <c r="K8283" i="1"/>
  <c r="L8283" i="1"/>
  <c r="M8283" i="1"/>
  <c r="N8283" i="1"/>
  <c r="D8284" i="1"/>
  <c r="K8284" i="1"/>
  <c r="L8284" i="1"/>
  <c r="M8284" i="1"/>
  <c r="N8284" i="1"/>
  <c r="D8285" i="1"/>
  <c r="K8285" i="1"/>
  <c r="L8285" i="1"/>
  <c r="M8285" i="1"/>
  <c r="N8285" i="1"/>
  <c r="D8286" i="1"/>
  <c r="L8286" i="1"/>
  <c r="M8286" i="1"/>
  <c r="N8286" i="1"/>
  <c r="D8287" i="1"/>
  <c r="K8287" i="1"/>
  <c r="L8287" i="1"/>
  <c r="M8287" i="1"/>
  <c r="N8287" i="1"/>
  <c r="D8288" i="1"/>
  <c r="K8288" i="1"/>
  <c r="L8288" i="1"/>
  <c r="M8288" i="1"/>
  <c r="N8288" i="1"/>
  <c r="D8289" i="1"/>
  <c r="K8289" i="1"/>
  <c r="L8289" i="1"/>
  <c r="M8289" i="1"/>
  <c r="N8289" i="1"/>
  <c r="D8290" i="1"/>
  <c r="K8290" i="1"/>
  <c r="L8290" i="1"/>
  <c r="M8290" i="1"/>
  <c r="N8290" i="1"/>
  <c r="D8291" i="1"/>
  <c r="K8291" i="1"/>
  <c r="L8291" i="1"/>
  <c r="M8291" i="1"/>
  <c r="N8291" i="1"/>
  <c r="D8292" i="1"/>
  <c r="K8292" i="1"/>
  <c r="L8292" i="1"/>
  <c r="M8292" i="1"/>
  <c r="N8292" i="1"/>
  <c r="D8293" i="1"/>
  <c r="K8293" i="1"/>
  <c r="L8293" i="1"/>
  <c r="M8293" i="1"/>
  <c r="N8293" i="1"/>
  <c r="D8294" i="1"/>
  <c r="K8294" i="1"/>
  <c r="L8294" i="1"/>
  <c r="M8294" i="1"/>
  <c r="N8294" i="1"/>
  <c r="D8295" i="1"/>
  <c r="K8295" i="1"/>
  <c r="L8295" i="1"/>
  <c r="M8295" i="1"/>
  <c r="N8295" i="1"/>
  <c r="D8296" i="1"/>
  <c r="K8296" i="1"/>
  <c r="L8296" i="1"/>
  <c r="M8296" i="1"/>
  <c r="N8296" i="1"/>
  <c r="D8297" i="1"/>
  <c r="K8297" i="1"/>
  <c r="L8297" i="1"/>
  <c r="M8297" i="1"/>
  <c r="N8297" i="1"/>
  <c r="D8298" i="1"/>
  <c r="K8298" i="1"/>
  <c r="L8298" i="1"/>
  <c r="M8298" i="1"/>
  <c r="N8298" i="1"/>
  <c r="D8299" i="1"/>
  <c r="K8299" i="1"/>
  <c r="L8299" i="1"/>
  <c r="M8299" i="1"/>
  <c r="N8299" i="1"/>
  <c r="D8300" i="1"/>
  <c r="K8300" i="1"/>
  <c r="L8300" i="1"/>
  <c r="M8300" i="1"/>
  <c r="N8300" i="1"/>
  <c r="D8301" i="1"/>
  <c r="K8301" i="1"/>
  <c r="L8301" i="1"/>
  <c r="M8301" i="1"/>
  <c r="N8301" i="1"/>
  <c r="D8302" i="1"/>
  <c r="K8302" i="1"/>
  <c r="L8302" i="1"/>
  <c r="M8302" i="1"/>
  <c r="N8302" i="1"/>
  <c r="D8303" i="1"/>
  <c r="K8303" i="1"/>
  <c r="L8303" i="1"/>
  <c r="M8303" i="1"/>
  <c r="N8303" i="1"/>
  <c r="D8304" i="1"/>
  <c r="K8304" i="1"/>
  <c r="L8304" i="1"/>
  <c r="M8304" i="1"/>
  <c r="N8304" i="1"/>
  <c r="D8305" i="1"/>
  <c r="K8305" i="1"/>
  <c r="L8305" i="1"/>
  <c r="M8305" i="1"/>
  <c r="N8305" i="1"/>
  <c r="D8306" i="1"/>
  <c r="K8306" i="1"/>
  <c r="L8306" i="1"/>
  <c r="M8306" i="1"/>
  <c r="N8306" i="1"/>
  <c r="D8307" i="1"/>
  <c r="K8307" i="1"/>
  <c r="L8307" i="1"/>
  <c r="M8307" i="1"/>
  <c r="N8307" i="1"/>
  <c r="D8308" i="1"/>
  <c r="K8308" i="1"/>
  <c r="L8308" i="1"/>
  <c r="M8308" i="1"/>
  <c r="N8308" i="1"/>
  <c r="D8309" i="1"/>
  <c r="K8309" i="1"/>
  <c r="L8309" i="1"/>
  <c r="M8309" i="1"/>
  <c r="N8309" i="1"/>
  <c r="D8310" i="1"/>
  <c r="K8310" i="1"/>
  <c r="L8310" i="1"/>
  <c r="M8310" i="1"/>
  <c r="N8310" i="1"/>
  <c r="D8311" i="1"/>
  <c r="K8311" i="1"/>
  <c r="L8311" i="1"/>
  <c r="M8311" i="1"/>
  <c r="N8311" i="1"/>
  <c r="D8312" i="1"/>
  <c r="L8312" i="1"/>
  <c r="M8312" i="1"/>
  <c r="N8312" i="1"/>
  <c r="D8313" i="1"/>
  <c r="L8313" i="1"/>
  <c r="M8313" i="1"/>
  <c r="N8313" i="1"/>
  <c r="D8314" i="1"/>
  <c r="K8314" i="1"/>
  <c r="L8314" i="1"/>
  <c r="M8314" i="1"/>
  <c r="N8314" i="1"/>
  <c r="D8315" i="1"/>
  <c r="L8315" i="1"/>
  <c r="M8315" i="1"/>
  <c r="N8315" i="1"/>
  <c r="D8316" i="1"/>
  <c r="K8316" i="1"/>
  <c r="L8316" i="1"/>
  <c r="M8316" i="1"/>
  <c r="N8316" i="1"/>
  <c r="D8317" i="1"/>
  <c r="K8317" i="1"/>
  <c r="L8317" i="1"/>
  <c r="M8317" i="1"/>
  <c r="N8317" i="1"/>
  <c r="D8318" i="1"/>
  <c r="K8318" i="1"/>
  <c r="L8318" i="1"/>
  <c r="M8318" i="1"/>
  <c r="N8318" i="1"/>
  <c r="D8319" i="1"/>
  <c r="K8319" i="1"/>
  <c r="L8319" i="1"/>
  <c r="M8319" i="1"/>
  <c r="N8319" i="1"/>
  <c r="D8320" i="1"/>
  <c r="K8320" i="1"/>
  <c r="L8320" i="1"/>
  <c r="M8320" i="1"/>
  <c r="N8320" i="1"/>
  <c r="D8321" i="1"/>
  <c r="K8321" i="1"/>
  <c r="L8321" i="1"/>
  <c r="M8321" i="1"/>
  <c r="N8321" i="1"/>
  <c r="D8322" i="1"/>
  <c r="K8322" i="1"/>
  <c r="L8322" i="1"/>
  <c r="M8322" i="1"/>
  <c r="N8322" i="1"/>
  <c r="D8323" i="1"/>
  <c r="K8323" i="1"/>
  <c r="L8323" i="1"/>
  <c r="M8323" i="1"/>
  <c r="N8323" i="1"/>
  <c r="D8324" i="1"/>
  <c r="K8324" i="1"/>
  <c r="L8324" i="1"/>
  <c r="M8324" i="1"/>
  <c r="N8324" i="1"/>
  <c r="D8325" i="1"/>
  <c r="K8325" i="1"/>
  <c r="L8325" i="1"/>
  <c r="M8325" i="1"/>
  <c r="N8325" i="1"/>
  <c r="K8326" i="1"/>
  <c r="L8326" i="1"/>
  <c r="M8326" i="1"/>
  <c r="N8326" i="1"/>
  <c r="D8327" i="1"/>
  <c r="K8327" i="1"/>
  <c r="L8327" i="1"/>
  <c r="M8327" i="1"/>
  <c r="N8327" i="1"/>
  <c r="D8328" i="1"/>
  <c r="K8328" i="1"/>
  <c r="L8328" i="1"/>
  <c r="M8328" i="1"/>
  <c r="N8328" i="1"/>
  <c r="D8329" i="1"/>
  <c r="K8329" i="1"/>
  <c r="L8329" i="1"/>
  <c r="M8329" i="1"/>
  <c r="N8329" i="1"/>
  <c r="D8330" i="1"/>
  <c r="K8330" i="1"/>
  <c r="L8330" i="1"/>
  <c r="M8330" i="1"/>
  <c r="N8330" i="1"/>
  <c r="D8331" i="1"/>
  <c r="K8331" i="1"/>
  <c r="L8331" i="1"/>
  <c r="M8331" i="1"/>
  <c r="N8331" i="1"/>
  <c r="D8332" i="1"/>
  <c r="K8332" i="1"/>
  <c r="L8332" i="1"/>
  <c r="M8332" i="1"/>
  <c r="N8332" i="1"/>
  <c r="D8333" i="1"/>
  <c r="K8333" i="1"/>
  <c r="L8333" i="1"/>
  <c r="M8333" i="1"/>
  <c r="N8333" i="1"/>
  <c r="D8334" i="1"/>
  <c r="K8334" i="1"/>
  <c r="L8334" i="1"/>
  <c r="M8334" i="1"/>
  <c r="N8334" i="1"/>
  <c r="D8335" i="1"/>
  <c r="K8335" i="1"/>
  <c r="L8335" i="1"/>
  <c r="M8335" i="1"/>
  <c r="N8335" i="1"/>
  <c r="D8336" i="1"/>
  <c r="K8336" i="1"/>
  <c r="L8336" i="1"/>
  <c r="M8336" i="1"/>
  <c r="N8336" i="1"/>
  <c r="D8337" i="1"/>
  <c r="K8337" i="1"/>
  <c r="L8337" i="1"/>
  <c r="M8337" i="1"/>
  <c r="N8337" i="1"/>
  <c r="D8338" i="1"/>
  <c r="K8338" i="1"/>
  <c r="L8338" i="1"/>
  <c r="M8338" i="1"/>
  <c r="N8338" i="1"/>
  <c r="D8339" i="1"/>
  <c r="K8339" i="1"/>
  <c r="L8339" i="1"/>
  <c r="M8339" i="1"/>
  <c r="N8339" i="1"/>
  <c r="D8340" i="1"/>
  <c r="K8340" i="1"/>
  <c r="L8340" i="1"/>
  <c r="M8340" i="1"/>
  <c r="N8340" i="1"/>
  <c r="D8341" i="1"/>
  <c r="K8341" i="1"/>
  <c r="L8341" i="1"/>
  <c r="M8341" i="1"/>
  <c r="N8341" i="1"/>
  <c r="D8342" i="1"/>
  <c r="K8342" i="1"/>
  <c r="L8342" i="1"/>
  <c r="M8342" i="1"/>
  <c r="N8342" i="1"/>
  <c r="D8343" i="1"/>
  <c r="K8343" i="1"/>
  <c r="L8343" i="1"/>
  <c r="M8343" i="1"/>
  <c r="N8343" i="1"/>
  <c r="D8344" i="1"/>
  <c r="K8344" i="1"/>
  <c r="L8344" i="1"/>
  <c r="M8344" i="1"/>
  <c r="N8344" i="1"/>
  <c r="D8345" i="1"/>
  <c r="K8345" i="1"/>
  <c r="L8345" i="1"/>
  <c r="M8345" i="1"/>
  <c r="N8345" i="1"/>
  <c r="D8348" i="1"/>
  <c r="K8348" i="1"/>
  <c r="L8348" i="1"/>
  <c r="M8348" i="1"/>
  <c r="N8348" i="1"/>
  <c r="D8349" i="1"/>
  <c r="K8349" i="1"/>
  <c r="L8349" i="1"/>
  <c r="M8349" i="1"/>
  <c r="N8349" i="1"/>
  <c r="D8350" i="1"/>
  <c r="K8350" i="1"/>
  <c r="L8350" i="1"/>
  <c r="M8350" i="1"/>
  <c r="N8350" i="1"/>
  <c r="D8351" i="1"/>
  <c r="K8351" i="1"/>
  <c r="L8351" i="1"/>
  <c r="M8351" i="1"/>
  <c r="N8351" i="1"/>
  <c r="D8352" i="1"/>
  <c r="K8352" i="1"/>
  <c r="L8352" i="1"/>
  <c r="M8352" i="1"/>
  <c r="N8352" i="1"/>
  <c r="D8353" i="1"/>
  <c r="K8353" i="1"/>
  <c r="L8353" i="1"/>
  <c r="M8353" i="1"/>
  <c r="N8353" i="1"/>
  <c r="D8354" i="1"/>
  <c r="L8354" i="1"/>
  <c r="M8354" i="1"/>
  <c r="N8354" i="1"/>
  <c r="D8355" i="1"/>
  <c r="K8355" i="1"/>
  <c r="L8355" i="1"/>
  <c r="M8355" i="1"/>
  <c r="N8355" i="1"/>
  <c r="D8356" i="1"/>
  <c r="K8356" i="1"/>
  <c r="L8356" i="1"/>
  <c r="M8356" i="1"/>
  <c r="N8356" i="1"/>
  <c r="D8357" i="1"/>
  <c r="K8357" i="1"/>
  <c r="L8357" i="1"/>
  <c r="M8357" i="1"/>
  <c r="N8357" i="1"/>
  <c r="D8358" i="1"/>
  <c r="K8358" i="1"/>
  <c r="L8358" i="1"/>
  <c r="M8358" i="1"/>
  <c r="N8358" i="1"/>
  <c r="D8359" i="1"/>
  <c r="K8359" i="1"/>
  <c r="L8359" i="1"/>
  <c r="M8359" i="1"/>
  <c r="N8359" i="1"/>
  <c r="D8360" i="1"/>
  <c r="K8360" i="1"/>
  <c r="L8360" i="1"/>
  <c r="M8360" i="1"/>
  <c r="N8360" i="1"/>
  <c r="D8361" i="1"/>
  <c r="K8361" i="1"/>
  <c r="L8361" i="1"/>
  <c r="M8361" i="1"/>
  <c r="N8361" i="1"/>
  <c r="D8362" i="1"/>
  <c r="K8362" i="1"/>
  <c r="L8362" i="1"/>
  <c r="M8362" i="1"/>
  <c r="N8362" i="1"/>
  <c r="D8363" i="1"/>
  <c r="K8363" i="1"/>
  <c r="L8363" i="1"/>
  <c r="M8363" i="1"/>
  <c r="N8363" i="1"/>
  <c r="D8364" i="1"/>
  <c r="K8364" i="1"/>
  <c r="L8364" i="1"/>
  <c r="M8364" i="1"/>
  <c r="N8364" i="1"/>
  <c r="D8365" i="1"/>
  <c r="K8365" i="1"/>
  <c r="L8365" i="1"/>
  <c r="M8365" i="1"/>
  <c r="N8365" i="1"/>
  <c r="D8366" i="1"/>
  <c r="K8366" i="1"/>
  <c r="L8366" i="1"/>
  <c r="M8366" i="1"/>
  <c r="N8366" i="1"/>
  <c r="D8367" i="1"/>
  <c r="K8367" i="1"/>
  <c r="L8367" i="1"/>
  <c r="M8367" i="1"/>
  <c r="N8367" i="1"/>
  <c r="D8368" i="1"/>
  <c r="K8368" i="1"/>
  <c r="L8368" i="1"/>
  <c r="M8368" i="1"/>
  <c r="N8368" i="1"/>
  <c r="D8369" i="1"/>
  <c r="K8369" i="1"/>
  <c r="L8369" i="1"/>
  <c r="M8369" i="1"/>
  <c r="N8369" i="1"/>
  <c r="D8370" i="1"/>
  <c r="K8370" i="1"/>
  <c r="L8370" i="1"/>
  <c r="M8370" i="1"/>
  <c r="N8370" i="1"/>
  <c r="D8371" i="1"/>
  <c r="K8371" i="1"/>
  <c r="L8371" i="1"/>
  <c r="M8371" i="1"/>
  <c r="N8371" i="1"/>
  <c r="D8372" i="1"/>
  <c r="K8372" i="1"/>
  <c r="L8372" i="1"/>
  <c r="M8372" i="1"/>
  <c r="N8372" i="1"/>
  <c r="D8373" i="1"/>
  <c r="K8373" i="1"/>
  <c r="L8373" i="1"/>
  <c r="M8373" i="1"/>
  <c r="N8373" i="1"/>
  <c r="D8374" i="1"/>
  <c r="K8374" i="1"/>
  <c r="L8374" i="1"/>
  <c r="M8374" i="1"/>
  <c r="N8374" i="1"/>
  <c r="D8237" i="1"/>
  <c r="K8237" i="1"/>
  <c r="L8237" i="1"/>
  <c r="M8237" i="1"/>
  <c r="N8237" i="1"/>
  <c r="D8238" i="1"/>
  <c r="K8238" i="1"/>
  <c r="L8238" i="1"/>
  <c r="M8238" i="1"/>
  <c r="N8238" i="1"/>
  <c r="D8239" i="1"/>
  <c r="K8239" i="1"/>
  <c r="L8239" i="1"/>
  <c r="M8239" i="1"/>
  <c r="N8239" i="1"/>
  <c r="D8240" i="1"/>
  <c r="K8240" i="1"/>
  <c r="L8240" i="1"/>
  <c r="M8240" i="1"/>
  <c r="N8240" i="1"/>
  <c r="D8241" i="1"/>
  <c r="K8241" i="1"/>
  <c r="L8241" i="1"/>
  <c r="M8241" i="1"/>
  <c r="N8241" i="1"/>
  <c r="D8242" i="1"/>
  <c r="K8242" i="1"/>
  <c r="L8242" i="1"/>
  <c r="M8242" i="1"/>
  <c r="N8242" i="1"/>
  <c r="D8243" i="1"/>
  <c r="K8243" i="1"/>
  <c r="L8243" i="1"/>
  <c r="M8243" i="1"/>
  <c r="N8243" i="1"/>
  <c r="D8244" i="1"/>
  <c r="K8244" i="1"/>
  <c r="L8244" i="1"/>
  <c r="M8244" i="1"/>
  <c r="N8244" i="1"/>
  <c r="D8245" i="1"/>
  <c r="K8245" i="1"/>
  <c r="L8245" i="1"/>
  <c r="M8245" i="1"/>
  <c r="N8245" i="1"/>
  <c r="D8246" i="1"/>
  <c r="K8246" i="1"/>
  <c r="L8246" i="1"/>
  <c r="M8246" i="1"/>
  <c r="N8246" i="1"/>
  <c r="D8247" i="1"/>
  <c r="K8247" i="1"/>
  <c r="L8247" i="1"/>
  <c r="M8247" i="1"/>
  <c r="N8247" i="1"/>
  <c r="D8248" i="1"/>
  <c r="K8248" i="1"/>
  <c r="L8248" i="1"/>
  <c r="M8248" i="1"/>
  <c r="N8248" i="1"/>
  <c r="D8249" i="1"/>
  <c r="K8249" i="1"/>
  <c r="L8249" i="1"/>
  <c r="M8249" i="1"/>
  <c r="N8249" i="1"/>
  <c r="D8250" i="1"/>
  <c r="K8250" i="1"/>
  <c r="L8250" i="1"/>
  <c r="M8250" i="1"/>
  <c r="N8250" i="1"/>
  <c r="D8251" i="1"/>
  <c r="K8251" i="1"/>
  <c r="L8251" i="1"/>
  <c r="M8251" i="1"/>
  <c r="N8251" i="1"/>
  <c r="D8252" i="1"/>
  <c r="K8252" i="1"/>
  <c r="L8252" i="1"/>
  <c r="M8252" i="1"/>
  <c r="N8252" i="1"/>
  <c r="D8253" i="1"/>
  <c r="K8253" i="1"/>
  <c r="L8253" i="1"/>
  <c r="M8253" i="1"/>
  <c r="N8253" i="1"/>
  <c r="D8254" i="1"/>
  <c r="K8254" i="1"/>
  <c r="L8254" i="1"/>
  <c r="M8254" i="1"/>
  <c r="N8254" i="1"/>
  <c r="D8255" i="1"/>
  <c r="K8255" i="1"/>
  <c r="L8255" i="1"/>
  <c r="M8255" i="1"/>
  <c r="N8255" i="1"/>
  <c r="D8256" i="1"/>
  <c r="K8256" i="1"/>
  <c r="L8256" i="1"/>
  <c r="M8256" i="1"/>
  <c r="N8256" i="1"/>
  <c r="D8257" i="1"/>
  <c r="K8257" i="1"/>
  <c r="L8257" i="1"/>
  <c r="M8257" i="1"/>
  <c r="N8257" i="1"/>
  <c r="D8258" i="1"/>
  <c r="K8258" i="1"/>
  <c r="L8258" i="1"/>
  <c r="M8258" i="1"/>
  <c r="N8258" i="1"/>
  <c r="D8259" i="1"/>
  <c r="K8259" i="1"/>
  <c r="L8259" i="1"/>
  <c r="M8259" i="1"/>
  <c r="N8259" i="1"/>
  <c r="D8260" i="1"/>
  <c r="K8260" i="1"/>
  <c r="L8260" i="1"/>
  <c r="M8260" i="1"/>
  <c r="N8260" i="1"/>
  <c r="D8261" i="1"/>
  <c r="K8261" i="1"/>
  <c r="L8261" i="1"/>
  <c r="M8261" i="1"/>
  <c r="N8261" i="1"/>
  <c r="D8262" i="1"/>
  <c r="K8262" i="1"/>
  <c r="L8262" i="1"/>
  <c r="M8262" i="1"/>
  <c r="N8262" i="1"/>
  <c r="D8263" i="1"/>
  <c r="K8263" i="1"/>
  <c r="L8263" i="1"/>
  <c r="M8263" i="1"/>
  <c r="N8263" i="1"/>
  <c r="D8264" i="1"/>
  <c r="K8264" i="1"/>
  <c r="L8264" i="1"/>
  <c r="M8264" i="1"/>
  <c r="N8264" i="1"/>
  <c r="D8265" i="1"/>
  <c r="K8265" i="1"/>
  <c r="L8265" i="1"/>
  <c r="M8265" i="1"/>
  <c r="N8265" i="1"/>
  <c r="D8266" i="1"/>
  <c r="K8266" i="1"/>
  <c r="L8266" i="1"/>
  <c r="M8266" i="1"/>
  <c r="N8266" i="1"/>
  <c r="D8267" i="1"/>
  <c r="K8267" i="1"/>
  <c r="L8267" i="1"/>
  <c r="M8267" i="1"/>
  <c r="N8267" i="1"/>
  <c r="D8268" i="1"/>
  <c r="K8268" i="1"/>
  <c r="L8268" i="1"/>
  <c r="M8268" i="1"/>
  <c r="N8268" i="1"/>
  <c r="D8269" i="1"/>
  <c r="K8269" i="1"/>
  <c r="L8269" i="1"/>
  <c r="M8269" i="1"/>
  <c r="N8269" i="1"/>
  <c r="D8270" i="1"/>
  <c r="K8270" i="1"/>
  <c r="L8270" i="1"/>
  <c r="M8270" i="1"/>
  <c r="N8270" i="1"/>
  <c r="D8271" i="1"/>
  <c r="K8271" i="1"/>
  <c r="L8271" i="1"/>
  <c r="M8271" i="1"/>
  <c r="N8271" i="1"/>
  <c r="D8272" i="1"/>
  <c r="K8272" i="1"/>
  <c r="L8272" i="1"/>
  <c r="M8272" i="1"/>
  <c r="N8272" i="1"/>
  <c r="D8273" i="1"/>
  <c r="K8273" i="1"/>
  <c r="L8273" i="1"/>
  <c r="M8273" i="1"/>
  <c r="N8273" i="1"/>
  <c r="D8274" i="1"/>
  <c r="K8274" i="1"/>
  <c r="L8274" i="1"/>
  <c r="M8274" i="1"/>
  <c r="N8274" i="1"/>
  <c r="D8275" i="1"/>
  <c r="K8275" i="1"/>
  <c r="L8275" i="1"/>
  <c r="M8275" i="1"/>
  <c r="N8275" i="1"/>
  <c r="D8276" i="1"/>
  <c r="K8276" i="1"/>
  <c r="L8276" i="1"/>
  <c r="M8276" i="1"/>
  <c r="N8276" i="1"/>
  <c r="D8277" i="1"/>
  <c r="K8277" i="1"/>
  <c r="L8277" i="1"/>
  <c r="M8277" i="1"/>
  <c r="N8277" i="1"/>
  <c r="D8278" i="1"/>
  <c r="K8278" i="1"/>
  <c r="L8278" i="1"/>
  <c r="M8278" i="1"/>
  <c r="N8278" i="1"/>
  <c r="D8279" i="1"/>
  <c r="K8279" i="1"/>
  <c r="L8279" i="1"/>
  <c r="M8279" i="1"/>
  <c r="N8279" i="1"/>
  <c r="D8280" i="1"/>
  <c r="K8280" i="1"/>
  <c r="L8280" i="1"/>
  <c r="M8280" i="1"/>
  <c r="N8280" i="1"/>
  <c r="D9027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5" i="1"/>
  <c r="D9026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K8828" i="1"/>
  <c r="L8828" i="1"/>
  <c r="M8828" i="1"/>
  <c r="N8828" i="1"/>
  <c r="K8829" i="1"/>
  <c r="L8829" i="1"/>
  <c r="M8829" i="1"/>
  <c r="N8829" i="1"/>
  <c r="K8830" i="1"/>
  <c r="L8830" i="1"/>
  <c r="M8830" i="1"/>
  <c r="N8830" i="1"/>
  <c r="K8831" i="1"/>
  <c r="L8831" i="1"/>
  <c r="M8831" i="1"/>
  <c r="N8831" i="1"/>
  <c r="K8832" i="1"/>
  <c r="L8832" i="1"/>
  <c r="M8832" i="1"/>
  <c r="N8832" i="1"/>
  <c r="K8833" i="1"/>
  <c r="L8833" i="1"/>
  <c r="M8833" i="1"/>
  <c r="N8833" i="1"/>
  <c r="K8834" i="1"/>
  <c r="L8834" i="1"/>
  <c r="M8834" i="1"/>
  <c r="N8834" i="1"/>
  <c r="K8835" i="1"/>
  <c r="L8835" i="1"/>
  <c r="M8835" i="1"/>
  <c r="N8835" i="1"/>
  <c r="K8836" i="1"/>
  <c r="L8836" i="1"/>
  <c r="M8836" i="1"/>
  <c r="N8836" i="1"/>
  <c r="K8837" i="1"/>
  <c r="L8837" i="1"/>
  <c r="M8837" i="1"/>
  <c r="N8837" i="1"/>
  <c r="K8838" i="1"/>
  <c r="L8838" i="1"/>
  <c r="M8838" i="1"/>
  <c r="N8838" i="1"/>
  <c r="K8839" i="1"/>
  <c r="L8839" i="1"/>
  <c r="M8839" i="1"/>
  <c r="N8839" i="1"/>
  <c r="K8840" i="1"/>
  <c r="L8840" i="1"/>
  <c r="M8840" i="1"/>
  <c r="N8840" i="1"/>
  <c r="L8841" i="1"/>
  <c r="M8841" i="1"/>
  <c r="N8841" i="1"/>
  <c r="L8842" i="1"/>
  <c r="M8842" i="1"/>
  <c r="N8842" i="1"/>
  <c r="L8843" i="1"/>
  <c r="M8843" i="1"/>
  <c r="N8843" i="1"/>
  <c r="K8844" i="1"/>
  <c r="L8844" i="1"/>
  <c r="M8844" i="1"/>
  <c r="N8844" i="1"/>
  <c r="K8845" i="1"/>
  <c r="L8845" i="1"/>
  <c r="M8845" i="1"/>
  <c r="N8845" i="1"/>
  <c r="K8846" i="1"/>
  <c r="L8846" i="1"/>
  <c r="M8846" i="1"/>
  <c r="N8846" i="1"/>
  <c r="K8847" i="1"/>
  <c r="L8847" i="1"/>
  <c r="M8847" i="1"/>
  <c r="N8847" i="1"/>
  <c r="K8848" i="1"/>
  <c r="L8848" i="1"/>
  <c r="M8848" i="1"/>
  <c r="N8848" i="1"/>
  <c r="K8849" i="1"/>
  <c r="L8849" i="1"/>
  <c r="M8849" i="1"/>
  <c r="N8849" i="1"/>
  <c r="K8850" i="1"/>
  <c r="L8850" i="1"/>
  <c r="M8850" i="1"/>
  <c r="N8850" i="1"/>
  <c r="K8851" i="1"/>
  <c r="L8851" i="1"/>
  <c r="M8851" i="1"/>
  <c r="N8851" i="1"/>
  <c r="K8852" i="1"/>
  <c r="L8852" i="1"/>
  <c r="M8852" i="1"/>
  <c r="N8852" i="1"/>
  <c r="K8853" i="1"/>
  <c r="L8853" i="1"/>
  <c r="M8853" i="1"/>
  <c r="N8853" i="1"/>
  <c r="K8854" i="1"/>
  <c r="L8854" i="1"/>
  <c r="M8854" i="1"/>
  <c r="N8854" i="1"/>
  <c r="K8855" i="1"/>
  <c r="L8855" i="1"/>
  <c r="M8855" i="1"/>
  <c r="N8855" i="1"/>
  <c r="K8856" i="1"/>
  <c r="L8856" i="1"/>
  <c r="M8856" i="1"/>
  <c r="N8856" i="1"/>
  <c r="K8857" i="1"/>
  <c r="L8857" i="1"/>
  <c r="M8857" i="1"/>
  <c r="N8857" i="1"/>
  <c r="K8858" i="1"/>
  <c r="L8858" i="1"/>
  <c r="M8858" i="1"/>
  <c r="N8858" i="1"/>
  <c r="K8859" i="1"/>
  <c r="L8859" i="1"/>
  <c r="M8859" i="1"/>
  <c r="N8859" i="1"/>
  <c r="K8860" i="1"/>
  <c r="L8860" i="1"/>
  <c r="M8860" i="1"/>
  <c r="N8860" i="1"/>
  <c r="K8861" i="1"/>
  <c r="L8861" i="1"/>
  <c r="M8861" i="1"/>
  <c r="N8861" i="1"/>
  <c r="K8862" i="1"/>
  <c r="L8862" i="1"/>
  <c r="M8862" i="1"/>
  <c r="N8862" i="1"/>
  <c r="K8863" i="1"/>
  <c r="L8863" i="1"/>
  <c r="M8863" i="1"/>
  <c r="N8863" i="1"/>
  <c r="K8864" i="1"/>
  <c r="L8864" i="1"/>
  <c r="M8864" i="1"/>
  <c r="N8864" i="1"/>
  <c r="K8865" i="1"/>
  <c r="L8865" i="1"/>
  <c r="M8865" i="1"/>
  <c r="N8865" i="1"/>
  <c r="K8866" i="1"/>
  <c r="L8866" i="1"/>
  <c r="M8866" i="1"/>
  <c r="N8866" i="1"/>
  <c r="K8867" i="1"/>
  <c r="L8867" i="1"/>
  <c r="M8867" i="1"/>
  <c r="N8867" i="1"/>
  <c r="K8868" i="1"/>
  <c r="L8868" i="1"/>
  <c r="M8868" i="1"/>
  <c r="N8868" i="1"/>
  <c r="K8869" i="1"/>
  <c r="L8869" i="1"/>
  <c r="M8869" i="1"/>
  <c r="N8869" i="1"/>
  <c r="K8870" i="1"/>
  <c r="L8870" i="1"/>
  <c r="M8870" i="1"/>
  <c r="N8870" i="1"/>
  <c r="K8871" i="1"/>
  <c r="L8871" i="1"/>
  <c r="M8871" i="1"/>
  <c r="N8871" i="1"/>
  <c r="K8872" i="1"/>
  <c r="L8872" i="1"/>
  <c r="M8872" i="1"/>
  <c r="N8872" i="1"/>
  <c r="K8873" i="1"/>
  <c r="L8873" i="1"/>
  <c r="M8873" i="1"/>
  <c r="N8873" i="1"/>
  <c r="K8874" i="1"/>
  <c r="L8874" i="1"/>
  <c r="M8874" i="1"/>
  <c r="N8874" i="1"/>
  <c r="K8875" i="1"/>
  <c r="L8875" i="1"/>
  <c r="M8875" i="1"/>
  <c r="N8875" i="1"/>
  <c r="K8876" i="1"/>
  <c r="L8876" i="1"/>
  <c r="M8876" i="1"/>
  <c r="N8876" i="1"/>
  <c r="K8877" i="1"/>
  <c r="L8877" i="1"/>
  <c r="M8877" i="1"/>
  <c r="N8877" i="1"/>
  <c r="K8878" i="1"/>
  <c r="L8878" i="1"/>
  <c r="M8878" i="1"/>
  <c r="N8878" i="1"/>
  <c r="K8879" i="1"/>
  <c r="L8879" i="1"/>
  <c r="M8879" i="1"/>
  <c r="N8879" i="1"/>
  <c r="K8880" i="1"/>
  <c r="L8880" i="1"/>
  <c r="M8880" i="1"/>
  <c r="N8880" i="1"/>
  <c r="K8881" i="1"/>
  <c r="L8881" i="1"/>
  <c r="M8881" i="1"/>
  <c r="N8881" i="1"/>
  <c r="K8882" i="1"/>
  <c r="L8882" i="1"/>
  <c r="M8882" i="1"/>
  <c r="N8882" i="1"/>
  <c r="K8883" i="1"/>
  <c r="L8883" i="1"/>
  <c r="M8883" i="1"/>
  <c r="N8883" i="1"/>
  <c r="K8884" i="1"/>
  <c r="L8884" i="1"/>
  <c r="M8884" i="1"/>
  <c r="N8884" i="1"/>
  <c r="K8885" i="1"/>
  <c r="L8885" i="1"/>
  <c r="M8885" i="1"/>
  <c r="N8885" i="1"/>
  <c r="K8886" i="1"/>
  <c r="L8886" i="1"/>
  <c r="M8886" i="1"/>
  <c r="N8886" i="1"/>
  <c r="K8887" i="1"/>
  <c r="L8887" i="1"/>
  <c r="M8887" i="1"/>
  <c r="N8887" i="1"/>
  <c r="K8888" i="1"/>
  <c r="L8888" i="1"/>
  <c r="M8888" i="1"/>
  <c r="N8888" i="1"/>
  <c r="K8889" i="1"/>
  <c r="L8889" i="1"/>
  <c r="M8889" i="1"/>
  <c r="N8889" i="1"/>
  <c r="L8890" i="1"/>
  <c r="M8890" i="1"/>
  <c r="N8890" i="1"/>
  <c r="K8891" i="1"/>
  <c r="L8891" i="1"/>
  <c r="M8891" i="1"/>
  <c r="N8891" i="1"/>
  <c r="K8892" i="1"/>
  <c r="L8892" i="1"/>
  <c r="M8892" i="1"/>
  <c r="N8892" i="1"/>
  <c r="K8893" i="1"/>
  <c r="L8893" i="1"/>
  <c r="M8893" i="1"/>
  <c r="N8893" i="1"/>
  <c r="K8894" i="1"/>
  <c r="L8894" i="1"/>
  <c r="M8894" i="1"/>
  <c r="N8894" i="1"/>
  <c r="K8895" i="1"/>
  <c r="L8895" i="1"/>
  <c r="M8895" i="1"/>
  <c r="N8895" i="1"/>
  <c r="K8896" i="1"/>
  <c r="L8896" i="1"/>
  <c r="M8896" i="1"/>
  <c r="N8896" i="1"/>
  <c r="K8897" i="1"/>
  <c r="L8897" i="1"/>
  <c r="M8897" i="1"/>
  <c r="N8897" i="1"/>
  <c r="K8898" i="1"/>
  <c r="L8898" i="1"/>
  <c r="M8898" i="1"/>
  <c r="N8898" i="1"/>
  <c r="K8899" i="1"/>
  <c r="L8899" i="1"/>
  <c r="M8899" i="1"/>
  <c r="N8899" i="1"/>
  <c r="K8900" i="1"/>
  <c r="L8900" i="1"/>
  <c r="M8900" i="1"/>
  <c r="N8900" i="1"/>
  <c r="K8901" i="1"/>
  <c r="L8901" i="1"/>
  <c r="M8901" i="1"/>
  <c r="N8901" i="1"/>
  <c r="K8902" i="1"/>
  <c r="L8902" i="1"/>
  <c r="M8902" i="1"/>
  <c r="N8902" i="1"/>
  <c r="K8903" i="1"/>
  <c r="L8903" i="1"/>
  <c r="M8903" i="1"/>
  <c r="N8903" i="1"/>
  <c r="K8904" i="1"/>
  <c r="L8904" i="1"/>
  <c r="M8904" i="1"/>
  <c r="N8904" i="1"/>
  <c r="K8905" i="1"/>
  <c r="L8905" i="1"/>
  <c r="M8905" i="1"/>
  <c r="N8905" i="1"/>
  <c r="K8906" i="1"/>
  <c r="L8906" i="1"/>
  <c r="M8906" i="1"/>
  <c r="N8906" i="1"/>
  <c r="K8907" i="1"/>
  <c r="L8907" i="1"/>
  <c r="M8907" i="1"/>
  <c r="N8907" i="1"/>
  <c r="K8908" i="1"/>
  <c r="L8908" i="1"/>
  <c r="M8908" i="1"/>
  <c r="N8908" i="1"/>
  <c r="K8909" i="1"/>
  <c r="L8909" i="1"/>
  <c r="M8909" i="1"/>
  <c r="N8909" i="1"/>
  <c r="K8910" i="1"/>
  <c r="L8910" i="1"/>
  <c r="M8910" i="1"/>
  <c r="N8910" i="1"/>
  <c r="K8911" i="1"/>
  <c r="L8911" i="1"/>
  <c r="M8911" i="1"/>
  <c r="N8911" i="1"/>
  <c r="K8912" i="1"/>
  <c r="L8912" i="1"/>
  <c r="M8912" i="1"/>
  <c r="N8912" i="1"/>
  <c r="L8913" i="1"/>
  <c r="M8913" i="1"/>
  <c r="N8913" i="1"/>
  <c r="K8914" i="1"/>
  <c r="L8914" i="1"/>
  <c r="M8914" i="1"/>
  <c r="N8914" i="1"/>
  <c r="K8915" i="1"/>
  <c r="L8915" i="1"/>
  <c r="M8915" i="1"/>
  <c r="N8915" i="1"/>
  <c r="K8916" i="1"/>
  <c r="L8916" i="1"/>
  <c r="M8916" i="1"/>
  <c r="N8916" i="1"/>
  <c r="K8917" i="1"/>
  <c r="L8917" i="1"/>
  <c r="M8917" i="1"/>
  <c r="N8917" i="1"/>
  <c r="K8918" i="1"/>
  <c r="L8918" i="1"/>
  <c r="M8918" i="1"/>
  <c r="N8918" i="1"/>
  <c r="K8919" i="1"/>
  <c r="L8919" i="1"/>
  <c r="M8919" i="1"/>
  <c r="N8919" i="1"/>
  <c r="K8920" i="1"/>
  <c r="L8920" i="1"/>
  <c r="M8920" i="1"/>
  <c r="N8920" i="1"/>
  <c r="K8921" i="1"/>
  <c r="L8921" i="1"/>
  <c r="M8921" i="1"/>
  <c r="N8921" i="1"/>
  <c r="K8922" i="1"/>
  <c r="L8922" i="1"/>
  <c r="M8922" i="1"/>
  <c r="N8922" i="1"/>
  <c r="K8923" i="1"/>
  <c r="L8923" i="1"/>
  <c r="M8923" i="1"/>
  <c r="N8923" i="1"/>
  <c r="K8924" i="1"/>
  <c r="L8924" i="1"/>
  <c r="M8924" i="1"/>
  <c r="N8924" i="1"/>
  <c r="K8925" i="1"/>
  <c r="L8925" i="1"/>
  <c r="M8925" i="1"/>
  <c r="N8925" i="1"/>
  <c r="L8926" i="1"/>
  <c r="M8926" i="1"/>
  <c r="N8926" i="1"/>
  <c r="K8927" i="1"/>
  <c r="L8927" i="1"/>
  <c r="M8927" i="1"/>
  <c r="N8927" i="1"/>
  <c r="K8928" i="1"/>
  <c r="L8928" i="1"/>
  <c r="M8928" i="1"/>
  <c r="N8928" i="1"/>
  <c r="K8929" i="1"/>
  <c r="L8929" i="1"/>
  <c r="M8929" i="1"/>
  <c r="N8929" i="1"/>
  <c r="K8930" i="1"/>
  <c r="L8930" i="1"/>
  <c r="M8930" i="1"/>
  <c r="N8930" i="1"/>
  <c r="K8931" i="1"/>
  <c r="L8931" i="1"/>
  <c r="M8931" i="1"/>
  <c r="N8931" i="1"/>
  <c r="K8932" i="1"/>
  <c r="L8932" i="1"/>
  <c r="M8932" i="1"/>
  <c r="N8932" i="1"/>
  <c r="K8933" i="1"/>
  <c r="L8933" i="1"/>
  <c r="M8933" i="1"/>
  <c r="N8933" i="1"/>
  <c r="K8934" i="1"/>
  <c r="L8934" i="1"/>
  <c r="M8934" i="1"/>
  <c r="N8934" i="1"/>
  <c r="K8935" i="1"/>
  <c r="L8935" i="1"/>
  <c r="M8935" i="1"/>
  <c r="N8935" i="1"/>
  <c r="K8936" i="1"/>
  <c r="L8936" i="1"/>
  <c r="M8936" i="1"/>
  <c r="N8936" i="1"/>
  <c r="K8937" i="1"/>
  <c r="L8937" i="1"/>
  <c r="M8937" i="1"/>
  <c r="N8937" i="1"/>
  <c r="K8938" i="1"/>
  <c r="L8938" i="1"/>
  <c r="M8938" i="1"/>
  <c r="N8938" i="1"/>
  <c r="K8939" i="1"/>
  <c r="L8939" i="1"/>
  <c r="M8939" i="1"/>
  <c r="N8939" i="1"/>
  <c r="K8940" i="1"/>
  <c r="L8940" i="1"/>
  <c r="M8940" i="1"/>
  <c r="N8940" i="1"/>
  <c r="K8941" i="1"/>
  <c r="L8941" i="1"/>
  <c r="M8941" i="1"/>
  <c r="N8941" i="1"/>
  <c r="K8942" i="1"/>
  <c r="L8942" i="1"/>
  <c r="M8942" i="1"/>
  <c r="N8942" i="1"/>
  <c r="K8943" i="1"/>
  <c r="L8943" i="1"/>
  <c r="M8943" i="1"/>
  <c r="N8943" i="1"/>
  <c r="K8944" i="1"/>
  <c r="L8944" i="1"/>
  <c r="M8944" i="1"/>
  <c r="N8944" i="1"/>
  <c r="K8945" i="1"/>
  <c r="L8945" i="1"/>
  <c r="M8945" i="1"/>
  <c r="N8945" i="1"/>
  <c r="K8946" i="1"/>
  <c r="L8946" i="1"/>
  <c r="M8946" i="1"/>
  <c r="N8946" i="1"/>
  <c r="K8947" i="1"/>
  <c r="L8947" i="1"/>
  <c r="M8947" i="1"/>
  <c r="N8947" i="1"/>
  <c r="K8948" i="1"/>
  <c r="L8948" i="1"/>
  <c r="M8948" i="1"/>
  <c r="N8948" i="1"/>
  <c r="K8949" i="1"/>
  <c r="L8949" i="1"/>
  <c r="M8949" i="1"/>
  <c r="N8949" i="1"/>
  <c r="K8950" i="1"/>
  <c r="L8950" i="1"/>
  <c r="M8950" i="1"/>
  <c r="N8950" i="1"/>
  <c r="K8951" i="1"/>
  <c r="L8951" i="1"/>
  <c r="M8951" i="1"/>
  <c r="N8951" i="1"/>
  <c r="K8952" i="1"/>
  <c r="L8952" i="1"/>
  <c r="M8952" i="1"/>
  <c r="N8952" i="1"/>
  <c r="K8953" i="1"/>
  <c r="L8953" i="1"/>
  <c r="M8953" i="1"/>
  <c r="N8953" i="1"/>
  <c r="K8954" i="1"/>
  <c r="L8954" i="1"/>
  <c r="M8954" i="1"/>
  <c r="N8954" i="1"/>
  <c r="K8955" i="1"/>
  <c r="L8955" i="1"/>
  <c r="M8955" i="1"/>
  <c r="N8955" i="1"/>
  <c r="K8956" i="1"/>
  <c r="L8956" i="1"/>
  <c r="M8956" i="1"/>
  <c r="N8956" i="1"/>
  <c r="K8957" i="1"/>
  <c r="L8957" i="1"/>
  <c r="M8957" i="1"/>
  <c r="N8957" i="1"/>
  <c r="K8958" i="1"/>
  <c r="L8958" i="1"/>
  <c r="M8958" i="1"/>
  <c r="N8958" i="1"/>
  <c r="K8959" i="1"/>
  <c r="L8959" i="1"/>
  <c r="M8959" i="1"/>
  <c r="N8959" i="1"/>
  <c r="K8960" i="1"/>
  <c r="L8960" i="1"/>
  <c r="M8960" i="1"/>
  <c r="N8960" i="1"/>
  <c r="K8961" i="1"/>
  <c r="L8961" i="1"/>
  <c r="M8961" i="1"/>
  <c r="N8961" i="1"/>
  <c r="K8962" i="1"/>
  <c r="L8962" i="1"/>
  <c r="M8962" i="1"/>
  <c r="N8962" i="1"/>
  <c r="K8963" i="1"/>
  <c r="L8963" i="1"/>
  <c r="M8963" i="1"/>
  <c r="N8963" i="1"/>
  <c r="K8964" i="1"/>
  <c r="L8964" i="1"/>
  <c r="M8964" i="1"/>
  <c r="N8964" i="1"/>
  <c r="K8965" i="1"/>
  <c r="L8965" i="1"/>
  <c r="M8965" i="1"/>
  <c r="N8965" i="1"/>
  <c r="K8966" i="1"/>
  <c r="L8966" i="1"/>
  <c r="M8966" i="1"/>
  <c r="N8966" i="1"/>
  <c r="K8967" i="1"/>
  <c r="L8967" i="1"/>
  <c r="M8967" i="1"/>
  <c r="N8967" i="1"/>
  <c r="K8968" i="1"/>
  <c r="L8968" i="1"/>
  <c r="M8968" i="1"/>
  <c r="N8968" i="1"/>
  <c r="K8969" i="1"/>
  <c r="L8969" i="1"/>
  <c r="M8969" i="1"/>
  <c r="N8969" i="1"/>
  <c r="K8970" i="1"/>
  <c r="L8970" i="1"/>
  <c r="M8970" i="1"/>
  <c r="N8970" i="1"/>
  <c r="K8971" i="1"/>
  <c r="L8971" i="1"/>
  <c r="M8971" i="1"/>
  <c r="N8971" i="1"/>
  <c r="K8972" i="1"/>
  <c r="L8972" i="1"/>
  <c r="M8972" i="1"/>
  <c r="N8972" i="1"/>
  <c r="K8973" i="1"/>
  <c r="L8973" i="1"/>
  <c r="M8973" i="1"/>
  <c r="N8973" i="1"/>
  <c r="K8974" i="1"/>
  <c r="L8974" i="1"/>
  <c r="M8974" i="1"/>
  <c r="N8974" i="1"/>
  <c r="K8975" i="1"/>
  <c r="L8975" i="1"/>
  <c r="M8975" i="1"/>
  <c r="N8975" i="1"/>
  <c r="K8976" i="1"/>
  <c r="L8976" i="1"/>
  <c r="M8976" i="1"/>
  <c r="N8976" i="1"/>
  <c r="K8977" i="1"/>
  <c r="L8977" i="1"/>
  <c r="M8977" i="1"/>
  <c r="N8977" i="1"/>
  <c r="L8978" i="1"/>
  <c r="M8978" i="1"/>
  <c r="N8978" i="1"/>
  <c r="K8979" i="1"/>
  <c r="L8979" i="1"/>
  <c r="M8979" i="1"/>
  <c r="N8979" i="1"/>
  <c r="K8980" i="1"/>
  <c r="L8980" i="1"/>
  <c r="M8980" i="1"/>
  <c r="N8980" i="1"/>
  <c r="K8981" i="1"/>
  <c r="L8981" i="1"/>
  <c r="M8981" i="1"/>
  <c r="N8981" i="1"/>
  <c r="K8982" i="1"/>
  <c r="L8982" i="1"/>
  <c r="M8982" i="1"/>
  <c r="N8982" i="1"/>
  <c r="K8983" i="1"/>
  <c r="L8983" i="1"/>
  <c r="M8983" i="1"/>
  <c r="N8983" i="1"/>
  <c r="K8984" i="1"/>
  <c r="L8984" i="1"/>
  <c r="M8984" i="1"/>
  <c r="N8984" i="1"/>
  <c r="K8985" i="1"/>
  <c r="L8985" i="1"/>
  <c r="M8985" i="1"/>
  <c r="N8985" i="1"/>
  <c r="K8986" i="1"/>
  <c r="L8986" i="1"/>
  <c r="M8986" i="1"/>
  <c r="N8986" i="1"/>
  <c r="K8987" i="1"/>
  <c r="L8987" i="1"/>
  <c r="M8987" i="1"/>
  <c r="N8987" i="1"/>
  <c r="K8988" i="1"/>
  <c r="L8988" i="1"/>
  <c r="M8988" i="1"/>
  <c r="N8988" i="1"/>
  <c r="K8989" i="1"/>
  <c r="L8989" i="1"/>
  <c r="M8989" i="1"/>
  <c r="N8989" i="1"/>
  <c r="K8990" i="1"/>
  <c r="L8990" i="1"/>
  <c r="M8990" i="1"/>
  <c r="N8990" i="1"/>
  <c r="K8991" i="1"/>
  <c r="L8991" i="1"/>
  <c r="M8991" i="1"/>
  <c r="N8991" i="1"/>
  <c r="K8992" i="1"/>
  <c r="L8992" i="1"/>
  <c r="M8992" i="1"/>
  <c r="N8992" i="1"/>
  <c r="K8993" i="1"/>
  <c r="L8993" i="1"/>
  <c r="M8993" i="1"/>
  <c r="N8993" i="1"/>
  <c r="K8994" i="1"/>
  <c r="L8994" i="1"/>
  <c r="M8994" i="1"/>
  <c r="N8994" i="1"/>
  <c r="K8995" i="1"/>
  <c r="L8995" i="1"/>
  <c r="M8995" i="1"/>
  <c r="N8995" i="1"/>
  <c r="K8996" i="1"/>
  <c r="L8996" i="1"/>
  <c r="M8996" i="1"/>
  <c r="N8996" i="1"/>
  <c r="L8997" i="1"/>
  <c r="M8997" i="1"/>
  <c r="N8997" i="1"/>
  <c r="L8998" i="1"/>
  <c r="M8998" i="1"/>
  <c r="N8998" i="1"/>
  <c r="K8999" i="1"/>
  <c r="L8999" i="1"/>
  <c r="M8999" i="1"/>
  <c r="N8999" i="1"/>
  <c r="K9000" i="1"/>
  <c r="L9000" i="1"/>
  <c r="M9000" i="1"/>
  <c r="N9000" i="1"/>
  <c r="K9001" i="1"/>
  <c r="L9001" i="1"/>
  <c r="M9001" i="1"/>
  <c r="N9001" i="1"/>
  <c r="K9002" i="1"/>
  <c r="L9002" i="1"/>
  <c r="M9002" i="1"/>
  <c r="N9002" i="1"/>
  <c r="K9003" i="1"/>
  <c r="L9003" i="1"/>
  <c r="M9003" i="1"/>
  <c r="N9003" i="1"/>
  <c r="K9004" i="1"/>
  <c r="L9004" i="1"/>
  <c r="M9004" i="1"/>
  <c r="N9004" i="1"/>
  <c r="K9005" i="1"/>
  <c r="L9005" i="1"/>
  <c r="M9005" i="1"/>
  <c r="N9005" i="1"/>
  <c r="K9006" i="1"/>
  <c r="L9006" i="1"/>
  <c r="M9006" i="1"/>
  <c r="N9006" i="1"/>
  <c r="K9007" i="1"/>
  <c r="L9007" i="1"/>
  <c r="M9007" i="1"/>
  <c r="N9007" i="1"/>
  <c r="K9008" i="1"/>
  <c r="L9008" i="1"/>
  <c r="M9008" i="1"/>
  <c r="N9008" i="1"/>
  <c r="K9009" i="1"/>
  <c r="L9009" i="1"/>
  <c r="M9009" i="1"/>
  <c r="N9009" i="1"/>
  <c r="K9010" i="1"/>
  <c r="L9010" i="1"/>
  <c r="M9010" i="1"/>
  <c r="N9010" i="1"/>
  <c r="K9011" i="1"/>
  <c r="L9011" i="1"/>
  <c r="M9011" i="1"/>
  <c r="N9011" i="1"/>
  <c r="K9012" i="1"/>
  <c r="L9012" i="1"/>
  <c r="M9012" i="1"/>
  <c r="N9012" i="1"/>
  <c r="L9013" i="1"/>
  <c r="M9013" i="1"/>
  <c r="N9013" i="1"/>
  <c r="K9014" i="1"/>
  <c r="L9014" i="1"/>
  <c r="M9014" i="1"/>
  <c r="N9014" i="1"/>
  <c r="K9015" i="1"/>
  <c r="L9015" i="1"/>
  <c r="M9015" i="1"/>
  <c r="N9015" i="1"/>
  <c r="K9016" i="1"/>
  <c r="L9016" i="1"/>
  <c r="M9016" i="1"/>
  <c r="N9016" i="1"/>
  <c r="K9017" i="1"/>
  <c r="L9017" i="1"/>
  <c r="M9017" i="1"/>
  <c r="N9017" i="1"/>
  <c r="K9018" i="1"/>
  <c r="L9018" i="1"/>
  <c r="M9018" i="1"/>
  <c r="N9018" i="1"/>
  <c r="K9019" i="1"/>
  <c r="L9019" i="1"/>
  <c r="M9019" i="1"/>
  <c r="N9019" i="1"/>
  <c r="K9020" i="1"/>
  <c r="L9020" i="1"/>
  <c r="M9020" i="1"/>
  <c r="N9020" i="1"/>
  <c r="K9021" i="1"/>
  <c r="L9021" i="1"/>
  <c r="M9021" i="1"/>
  <c r="N9021" i="1"/>
  <c r="L9025" i="1"/>
  <c r="M9025" i="1"/>
  <c r="N9025" i="1"/>
  <c r="K9026" i="1"/>
  <c r="L9026" i="1"/>
  <c r="M9026" i="1"/>
  <c r="N9026" i="1"/>
  <c r="K9027" i="1"/>
  <c r="L9027" i="1"/>
  <c r="M9027" i="1"/>
  <c r="N9027" i="1"/>
  <c r="K9028" i="1"/>
  <c r="L9028" i="1"/>
  <c r="M9028" i="1"/>
  <c r="N9028" i="1"/>
  <c r="K9029" i="1"/>
  <c r="L9029" i="1"/>
  <c r="M9029" i="1"/>
  <c r="N9029" i="1"/>
  <c r="K9030" i="1"/>
  <c r="L9030" i="1"/>
  <c r="M9030" i="1"/>
  <c r="N9030" i="1"/>
  <c r="K9031" i="1"/>
  <c r="L9031" i="1"/>
  <c r="M9031" i="1"/>
  <c r="N9031" i="1"/>
  <c r="K9032" i="1"/>
  <c r="L9032" i="1"/>
  <c r="M9032" i="1"/>
  <c r="N9032" i="1"/>
  <c r="K9033" i="1"/>
  <c r="L9033" i="1"/>
  <c r="M9033" i="1"/>
  <c r="N9033" i="1"/>
  <c r="K9034" i="1"/>
  <c r="L9034" i="1"/>
  <c r="M9034" i="1"/>
  <c r="N9034" i="1"/>
  <c r="K9035" i="1"/>
  <c r="L9035" i="1"/>
  <c r="M9035" i="1"/>
  <c r="N9035" i="1"/>
  <c r="K9036" i="1"/>
  <c r="L9036" i="1"/>
  <c r="M9036" i="1"/>
  <c r="N9036" i="1"/>
  <c r="K9037" i="1"/>
  <c r="L9037" i="1"/>
  <c r="M9037" i="1"/>
  <c r="N9037" i="1"/>
  <c r="K9038" i="1"/>
  <c r="L9038" i="1"/>
  <c r="M9038" i="1"/>
  <c r="N9038" i="1"/>
  <c r="K9039" i="1"/>
  <c r="L9039" i="1"/>
  <c r="M9039" i="1"/>
  <c r="N9039" i="1"/>
  <c r="K9040" i="1"/>
  <c r="L9040" i="1"/>
  <c r="M9040" i="1"/>
  <c r="N9040" i="1"/>
  <c r="K9041" i="1"/>
  <c r="L9041" i="1"/>
  <c r="M9041" i="1"/>
  <c r="N9041" i="1"/>
  <c r="K9042" i="1"/>
  <c r="L9042" i="1"/>
  <c r="M9042" i="1"/>
  <c r="N9042" i="1"/>
  <c r="K9043" i="1"/>
  <c r="L9043" i="1"/>
  <c r="M9043" i="1"/>
  <c r="N9043" i="1"/>
  <c r="K9044" i="1"/>
  <c r="L9044" i="1"/>
  <c r="M9044" i="1"/>
  <c r="N9044" i="1"/>
  <c r="K9045" i="1"/>
  <c r="L9045" i="1"/>
  <c r="M9045" i="1"/>
  <c r="N9045" i="1"/>
  <c r="K9046" i="1"/>
  <c r="L9046" i="1"/>
  <c r="M9046" i="1"/>
  <c r="N9046" i="1"/>
  <c r="K9047" i="1"/>
  <c r="L9047" i="1"/>
  <c r="M9047" i="1"/>
  <c r="N9047" i="1"/>
  <c r="K9048" i="1"/>
  <c r="L9048" i="1"/>
  <c r="M9048" i="1"/>
  <c r="N9048" i="1"/>
  <c r="K9049" i="1"/>
  <c r="L9049" i="1"/>
  <c r="M9049" i="1"/>
  <c r="N9049" i="1"/>
  <c r="K9050" i="1"/>
  <c r="L9050" i="1"/>
  <c r="M9050" i="1"/>
  <c r="N9050" i="1"/>
  <c r="K9051" i="1"/>
  <c r="L9051" i="1"/>
  <c r="M9051" i="1"/>
  <c r="N9051" i="1"/>
  <c r="K9052" i="1"/>
  <c r="L9052" i="1"/>
  <c r="M9052" i="1"/>
  <c r="N9052" i="1"/>
  <c r="K9053" i="1"/>
  <c r="L9053" i="1"/>
  <c r="M9053" i="1"/>
  <c r="N9053" i="1"/>
  <c r="K9054" i="1"/>
  <c r="L9054" i="1"/>
  <c r="M9054" i="1"/>
  <c r="N9054" i="1"/>
  <c r="K9055" i="1"/>
  <c r="L9055" i="1"/>
  <c r="M9055" i="1"/>
  <c r="N9055" i="1"/>
  <c r="K9056" i="1"/>
  <c r="L9056" i="1"/>
  <c r="M9056" i="1"/>
  <c r="N9056" i="1"/>
  <c r="K9057" i="1"/>
  <c r="L9057" i="1"/>
  <c r="M9057" i="1"/>
  <c r="N9057" i="1"/>
  <c r="K9058" i="1"/>
  <c r="L9058" i="1"/>
  <c r="M9058" i="1"/>
  <c r="N9058" i="1"/>
  <c r="K9059" i="1"/>
  <c r="L9059" i="1"/>
  <c r="M9059" i="1"/>
  <c r="N9059" i="1"/>
  <c r="K9060" i="1"/>
  <c r="L9060" i="1"/>
  <c r="M9060" i="1"/>
  <c r="N9060" i="1"/>
  <c r="K9061" i="1"/>
  <c r="L9061" i="1"/>
  <c r="M9061" i="1"/>
  <c r="N9061" i="1"/>
  <c r="K9062" i="1"/>
  <c r="L9062" i="1"/>
  <c r="M9062" i="1"/>
  <c r="N9062" i="1"/>
  <c r="K9063" i="1"/>
  <c r="L9063" i="1"/>
  <c r="M9063" i="1"/>
  <c r="N9063" i="1"/>
  <c r="K9064" i="1"/>
  <c r="L9064" i="1"/>
  <c r="M9064" i="1"/>
  <c r="N9064" i="1"/>
  <c r="K9065" i="1"/>
  <c r="L9065" i="1"/>
  <c r="M9065" i="1"/>
  <c r="N9065" i="1"/>
  <c r="K9066" i="1"/>
  <c r="L9066" i="1"/>
  <c r="M9066" i="1"/>
  <c r="N9066" i="1"/>
  <c r="K9067" i="1"/>
  <c r="L9067" i="1"/>
  <c r="M9067" i="1"/>
  <c r="N9067" i="1"/>
  <c r="K9068" i="1"/>
  <c r="L9068" i="1"/>
  <c r="M9068" i="1"/>
  <c r="N9068" i="1"/>
  <c r="K9069" i="1"/>
  <c r="L9069" i="1"/>
  <c r="M9069" i="1"/>
  <c r="N9069" i="1"/>
  <c r="K9070" i="1"/>
  <c r="L9070" i="1"/>
  <c r="M9070" i="1"/>
  <c r="N9070" i="1"/>
  <c r="K9071" i="1"/>
  <c r="L9071" i="1"/>
  <c r="M9071" i="1"/>
  <c r="N9071" i="1"/>
  <c r="K9072" i="1"/>
  <c r="L9072" i="1"/>
  <c r="M9072" i="1"/>
  <c r="N9072" i="1"/>
  <c r="K9073" i="1"/>
  <c r="L9073" i="1"/>
  <c r="M9073" i="1"/>
  <c r="N9073" i="1"/>
  <c r="K9074" i="1"/>
  <c r="L9074" i="1"/>
  <c r="M9074" i="1"/>
  <c r="N9074" i="1"/>
  <c r="K9075" i="1"/>
  <c r="L9075" i="1"/>
  <c r="M9075" i="1"/>
  <c r="N9075" i="1"/>
  <c r="K9076" i="1"/>
  <c r="L9076" i="1"/>
  <c r="M9076" i="1"/>
  <c r="N9076" i="1"/>
  <c r="K9077" i="1"/>
  <c r="L9077" i="1"/>
  <c r="M9077" i="1"/>
  <c r="N9077" i="1"/>
  <c r="K9078" i="1"/>
  <c r="L9078" i="1"/>
  <c r="M9078" i="1"/>
  <c r="N9078" i="1"/>
  <c r="K9079" i="1"/>
  <c r="L9079" i="1"/>
  <c r="M9079" i="1"/>
  <c r="N9079" i="1"/>
  <c r="K9080" i="1"/>
  <c r="L9080" i="1"/>
  <c r="M9080" i="1"/>
  <c r="N9080" i="1"/>
  <c r="K9081" i="1"/>
  <c r="L9081" i="1"/>
  <c r="M9081" i="1"/>
  <c r="N9081" i="1"/>
  <c r="K9082" i="1"/>
  <c r="L9082" i="1"/>
  <c r="M9082" i="1"/>
  <c r="N9082" i="1"/>
  <c r="K9083" i="1"/>
  <c r="L9083" i="1"/>
  <c r="M9083" i="1"/>
  <c r="N9083" i="1"/>
  <c r="K9084" i="1"/>
  <c r="L9084" i="1"/>
  <c r="M9084" i="1"/>
  <c r="N9084" i="1"/>
  <c r="K9085" i="1"/>
  <c r="L9085" i="1"/>
  <c r="M9085" i="1"/>
  <c r="N9085" i="1"/>
  <c r="K9086" i="1"/>
  <c r="L9086" i="1"/>
  <c r="M9086" i="1"/>
  <c r="N9086" i="1"/>
  <c r="K9087" i="1"/>
  <c r="L9087" i="1"/>
  <c r="M9087" i="1"/>
  <c r="N9087" i="1"/>
  <c r="K9088" i="1"/>
  <c r="L9088" i="1"/>
  <c r="M9088" i="1"/>
  <c r="N9088" i="1"/>
  <c r="L9089" i="1"/>
  <c r="M9089" i="1"/>
  <c r="N9089" i="1"/>
  <c r="L9090" i="1"/>
  <c r="M9090" i="1"/>
  <c r="N9090" i="1"/>
  <c r="K9091" i="1"/>
  <c r="L9091" i="1"/>
  <c r="M9091" i="1"/>
  <c r="N9091" i="1"/>
  <c r="K9092" i="1"/>
  <c r="L9092" i="1"/>
  <c r="M9092" i="1"/>
  <c r="N9092" i="1"/>
  <c r="K9093" i="1"/>
  <c r="L9093" i="1"/>
  <c r="M9093" i="1"/>
  <c r="N9093" i="1"/>
  <c r="K9094" i="1"/>
  <c r="L9094" i="1"/>
  <c r="M9094" i="1"/>
  <c r="N9094" i="1"/>
  <c r="K9095" i="1"/>
  <c r="L9095" i="1"/>
  <c r="M9095" i="1"/>
  <c r="N9095" i="1"/>
  <c r="K9096" i="1"/>
  <c r="L9096" i="1"/>
  <c r="M9096" i="1"/>
  <c r="N9096" i="1"/>
  <c r="K9097" i="1"/>
  <c r="L9097" i="1"/>
  <c r="M9097" i="1"/>
  <c r="N9097" i="1"/>
  <c r="K9098" i="1"/>
  <c r="L9098" i="1"/>
  <c r="M9098" i="1"/>
  <c r="N9098" i="1"/>
  <c r="K9099" i="1"/>
  <c r="L9099" i="1"/>
  <c r="M9099" i="1"/>
  <c r="N9099" i="1"/>
  <c r="K9100" i="1"/>
  <c r="L9100" i="1"/>
  <c r="M9100" i="1"/>
  <c r="N9100" i="1"/>
  <c r="K9101" i="1"/>
  <c r="L9101" i="1"/>
  <c r="M9101" i="1"/>
  <c r="N9101" i="1"/>
  <c r="K9102" i="1"/>
  <c r="L9102" i="1"/>
  <c r="M9102" i="1"/>
  <c r="N9102" i="1"/>
  <c r="K9103" i="1"/>
  <c r="L9103" i="1"/>
  <c r="M9103" i="1"/>
  <c r="N9103" i="1"/>
  <c r="K9104" i="1"/>
  <c r="L9104" i="1"/>
  <c r="M9104" i="1"/>
  <c r="N9104" i="1"/>
  <c r="K9105" i="1"/>
  <c r="L9105" i="1"/>
  <c r="M9105" i="1"/>
  <c r="N9105" i="1"/>
  <c r="K9106" i="1"/>
  <c r="L9106" i="1"/>
  <c r="M9106" i="1"/>
  <c r="N9106" i="1"/>
  <c r="K9107" i="1"/>
  <c r="L9107" i="1"/>
  <c r="M9107" i="1"/>
  <c r="N9107" i="1"/>
  <c r="K9108" i="1"/>
  <c r="L9108" i="1"/>
  <c r="M9108" i="1"/>
  <c r="N9108" i="1"/>
  <c r="K9109" i="1"/>
  <c r="L9109" i="1"/>
  <c r="M9109" i="1"/>
  <c r="N9109" i="1"/>
  <c r="K9110" i="1"/>
  <c r="L9110" i="1"/>
  <c r="M9110" i="1"/>
  <c r="N9110" i="1"/>
  <c r="K9111" i="1"/>
  <c r="L9111" i="1"/>
  <c r="M9111" i="1"/>
  <c r="N9111" i="1"/>
  <c r="K9112" i="1"/>
  <c r="L9112" i="1"/>
  <c r="M9112" i="1"/>
  <c r="N9112" i="1"/>
  <c r="K9113" i="1"/>
  <c r="L9113" i="1"/>
  <c r="M9113" i="1"/>
  <c r="N9113" i="1"/>
  <c r="K9114" i="1"/>
  <c r="L9114" i="1"/>
  <c r="M9114" i="1"/>
  <c r="N9114" i="1"/>
  <c r="K9115" i="1"/>
  <c r="L9115" i="1"/>
  <c r="M9115" i="1"/>
  <c r="N9115" i="1"/>
  <c r="K9116" i="1"/>
  <c r="L9116" i="1"/>
  <c r="M9116" i="1"/>
  <c r="N9116" i="1"/>
  <c r="K9117" i="1"/>
  <c r="L9117" i="1"/>
  <c r="M9117" i="1"/>
  <c r="N9117" i="1"/>
  <c r="K9118" i="1"/>
  <c r="L9118" i="1"/>
  <c r="M9118" i="1"/>
  <c r="N9118" i="1"/>
  <c r="K9119" i="1"/>
  <c r="L9119" i="1"/>
  <c r="M9119" i="1"/>
  <c r="N9119" i="1"/>
  <c r="K9120" i="1"/>
  <c r="L9120" i="1"/>
  <c r="M9120" i="1"/>
  <c r="N9120" i="1"/>
  <c r="K9121" i="1"/>
  <c r="L9121" i="1"/>
  <c r="M9121" i="1"/>
  <c r="N9121" i="1"/>
  <c r="K9122" i="1"/>
  <c r="L9122" i="1"/>
  <c r="M9122" i="1"/>
  <c r="N9122" i="1"/>
  <c r="K9123" i="1"/>
  <c r="L9123" i="1"/>
  <c r="M9123" i="1"/>
  <c r="N9123" i="1"/>
  <c r="K9124" i="1"/>
  <c r="L9124" i="1"/>
  <c r="M9124" i="1"/>
  <c r="N9124" i="1"/>
  <c r="K9125" i="1"/>
  <c r="L9125" i="1"/>
  <c r="M9125" i="1"/>
  <c r="N9125" i="1"/>
  <c r="K9126" i="1"/>
  <c r="L9126" i="1"/>
  <c r="M9126" i="1"/>
  <c r="N9126" i="1"/>
  <c r="K9127" i="1"/>
  <c r="L9127" i="1"/>
  <c r="M9127" i="1"/>
  <c r="N9127" i="1"/>
  <c r="K9128" i="1"/>
  <c r="L9128" i="1"/>
  <c r="M9128" i="1"/>
  <c r="N9128" i="1"/>
  <c r="K9129" i="1"/>
  <c r="L9129" i="1"/>
  <c r="M9129" i="1"/>
  <c r="N9129" i="1"/>
  <c r="K9130" i="1"/>
  <c r="L9130" i="1"/>
  <c r="M9130" i="1"/>
  <c r="N9130" i="1"/>
  <c r="K9131" i="1"/>
  <c r="L9131" i="1"/>
  <c r="M9131" i="1"/>
  <c r="N9131" i="1"/>
  <c r="K9132" i="1"/>
  <c r="L9132" i="1"/>
  <c r="M9132" i="1"/>
  <c r="N9132" i="1"/>
  <c r="K9133" i="1"/>
  <c r="L9133" i="1"/>
  <c r="M9133" i="1"/>
  <c r="N9133" i="1"/>
  <c r="K9134" i="1"/>
  <c r="L9134" i="1"/>
  <c r="M9134" i="1"/>
  <c r="N9134" i="1"/>
  <c r="K9135" i="1"/>
  <c r="L9135" i="1"/>
  <c r="M9135" i="1"/>
  <c r="N9135" i="1"/>
  <c r="K9136" i="1"/>
  <c r="L9136" i="1"/>
  <c r="M9136" i="1"/>
  <c r="N9136" i="1"/>
  <c r="K9137" i="1"/>
  <c r="L9137" i="1"/>
  <c r="M9137" i="1"/>
  <c r="N9137" i="1"/>
  <c r="K9138" i="1"/>
  <c r="L9138" i="1"/>
  <c r="M9138" i="1"/>
  <c r="N9138" i="1"/>
  <c r="K9139" i="1"/>
  <c r="L9139" i="1"/>
  <c r="M9139" i="1"/>
  <c r="N9139" i="1"/>
  <c r="K9140" i="1"/>
  <c r="L9140" i="1"/>
  <c r="M9140" i="1"/>
  <c r="N9140" i="1"/>
  <c r="K9141" i="1"/>
  <c r="L9141" i="1"/>
  <c r="M9141" i="1"/>
  <c r="N9141" i="1"/>
  <c r="K9142" i="1"/>
  <c r="L9142" i="1"/>
  <c r="M9142" i="1"/>
  <c r="N9142" i="1"/>
  <c r="K9143" i="1"/>
  <c r="L9143" i="1"/>
  <c r="M9143" i="1"/>
  <c r="N9143" i="1"/>
  <c r="K9144" i="1"/>
  <c r="L9144" i="1"/>
  <c r="M9144" i="1"/>
  <c r="N9144" i="1"/>
  <c r="K9145" i="1"/>
  <c r="L9145" i="1"/>
  <c r="M9145" i="1"/>
  <c r="N9145" i="1"/>
  <c r="K9146" i="1"/>
  <c r="L9146" i="1"/>
  <c r="M9146" i="1"/>
  <c r="N9146" i="1"/>
  <c r="K9147" i="1"/>
  <c r="L9147" i="1"/>
  <c r="M9147" i="1"/>
  <c r="N9147" i="1"/>
  <c r="K9148" i="1"/>
  <c r="L9148" i="1"/>
  <c r="M9148" i="1"/>
  <c r="N9148" i="1"/>
  <c r="K9149" i="1"/>
  <c r="L9149" i="1"/>
  <c r="M9149" i="1"/>
  <c r="N9149" i="1"/>
  <c r="K9150" i="1"/>
  <c r="L9150" i="1"/>
  <c r="M9150" i="1"/>
  <c r="N9150" i="1"/>
  <c r="K9151" i="1"/>
  <c r="L9151" i="1"/>
  <c r="M9151" i="1"/>
  <c r="N9151" i="1"/>
  <c r="K9152" i="1"/>
  <c r="L9152" i="1"/>
  <c r="M9152" i="1"/>
  <c r="N9152" i="1"/>
  <c r="K9153" i="1"/>
  <c r="L9153" i="1"/>
  <c r="M9153" i="1"/>
  <c r="N9153" i="1"/>
  <c r="K9154" i="1"/>
  <c r="L9154" i="1"/>
  <c r="M9154" i="1"/>
  <c r="N9154" i="1"/>
  <c r="K9155" i="1"/>
  <c r="L9155" i="1"/>
  <c r="M9155" i="1"/>
  <c r="N9155" i="1"/>
  <c r="K9156" i="1"/>
  <c r="L9156" i="1"/>
  <c r="M9156" i="1"/>
  <c r="N9156" i="1"/>
  <c r="K9157" i="1"/>
  <c r="L9157" i="1"/>
  <c r="M9157" i="1"/>
  <c r="N9157" i="1"/>
  <c r="K9158" i="1"/>
  <c r="L9158" i="1"/>
  <c r="M9158" i="1"/>
  <c r="N9158" i="1"/>
  <c r="K9159" i="1"/>
  <c r="L9159" i="1"/>
  <c r="M9159" i="1"/>
  <c r="N9159" i="1"/>
  <c r="K9160" i="1"/>
  <c r="L9160" i="1"/>
  <c r="M9160" i="1"/>
  <c r="N9160" i="1"/>
  <c r="K9161" i="1"/>
  <c r="L9161" i="1"/>
  <c r="M9161" i="1"/>
  <c r="N9161" i="1"/>
  <c r="K9162" i="1"/>
  <c r="L9162" i="1"/>
  <c r="M9162" i="1"/>
  <c r="N9162" i="1"/>
  <c r="K9163" i="1"/>
  <c r="L9163" i="1"/>
  <c r="M9163" i="1"/>
  <c r="N9163" i="1"/>
  <c r="K9164" i="1"/>
  <c r="L9164" i="1"/>
  <c r="M9164" i="1"/>
  <c r="N9164" i="1"/>
  <c r="K9165" i="1"/>
  <c r="L9165" i="1"/>
  <c r="M9165" i="1"/>
  <c r="N9165" i="1"/>
  <c r="K9166" i="1"/>
  <c r="L9166" i="1"/>
  <c r="M9166" i="1"/>
  <c r="N9166" i="1"/>
  <c r="K9167" i="1"/>
  <c r="L9167" i="1"/>
  <c r="M9167" i="1"/>
  <c r="N9167" i="1"/>
  <c r="K9168" i="1"/>
  <c r="L9168" i="1"/>
  <c r="M9168" i="1"/>
  <c r="N9168" i="1"/>
  <c r="L9169" i="1"/>
  <c r="M9169" i="1"/>
  <c r="N9169" i="1"/>
  <c r="K9170" i="1"/>
  <c r="L9170" i="1"/>
  <c r="M9170" i="1"/>
  <c r="N9170" i="1"/>
  <c r="K9171" i="1"/>
  <c r="L9171" i="1"/>
  <c r="M9171" i="1"/>
  <c r="N9171" i="1"/>
  <c r="K9172" i="1"/>
  <c r="L9172" i="1"/>
  <c r="M9172" i="1"/>
  <c r="N9172" i="1"/>
  <c r="K9173" i="1"/>
  <c r="L9173" i="1"/>
  <c r="M9173" i="1"/>
  <c r="N9173" i="1"/>
  <c r="K9174" i="1"/>
  <c r="L9174" i="1"/>
  <c r="M9174" i="1"/>
  <c r="N9174" i="1"/>
  <c r="K9175" i="1"/>
  <c r="L9175" i="1"/>
  <c r="M9175" i="1"/>
  <c r="N9175" i="1"/>
  <c r="K9176" i="1"/>
  <c r="L9176" i="1"/>
  <c r="M9176" i="1"/>
  <c r="N9176" i="1"/>
  <c r="L9177" i="1"/>
  <c r="M9177" i="1"/>
  <c r="N9177" i="1"/>
  <c r="L9178" i="1"/>
  <c r="M9178" i="1"/>
  <c r="N9178" i="1"/>
  <c r="K9179" i="1"/>
  <c r="L9179" i="1"/>
  <c r="M9179" i="1"/>
  <c r="N9179" i="1"/>
  <c r="K9180" i="1"/>
  <c r="L9180" i="1"/>
  <c r="M9180" i="1"/>
  <c r="N9180" i="1"/>
  <c r="K9181" i="1"/>
  <c r="L9181" i="1"/>
  <c r="M9181" i="1"/>
  <c r="N9181" i="1"/>
  <c r="K9182" i="1"/>
  <c r="L9182" i="1"/>
  <c r="M9182" i="1"/>
  <c r="N9182" i="1"/>
  <c r="K9183" i="1"/>
  <c r="L9183" i="1"/>
  <c r="M9183" i="1"/>
  <c r="N9183" i="1"/>
  <c r="K9184" i="1"/>
  <c r="L9184" i="1"/>
  <c r="M9184" i="1"/>
  <c r="N9184" i="1"/>
  <c r="K9185" i="1"/>
  <c r="L9185" i="1"/>
  <c r="M9185" i="1"/>
  <c r="N9185" i="1"/>
  <c r="K9186" i="1"/>
  <c r="L9186" i="1"/>
  <c r="M9186" i="1"/>
  <c r="N9186" i="1"/>
  <c r="K9187" i="1"/>
  <c r="L9187" i="1"/>
  <c r="M9187" i="1"/>
  <c r="N9187" i="1"/>
  <c r="K9188" i="1"/>
  <c r="L9188" i="1"/>
  <c r="M9188" i="1"/>
  <c r="N9188" i="1"/>
  <c r="K9189" i="1"/>
  <c r="L9189" i="1"/>
  <c r="M9189" i="1"/>
  <c r="N9189" i="1"/>
  <c r="K9190" i="1"/>
  <c r="L9190" i="1"/>
  <c r="M9190" i="1"/>
  <c r="N9190" i="1"/>
  <c r="K9191" i="1"/>
  <c r="L9191" i="1"/>
  <c r="M9191" i="1"/>
  <c r="N9191" i="1"/>
  <c r="K9192" i="1"/>
  <c r="L9192" i="1"/>
  <c r="M9192" i="1"/>
  <c r="N9192" i="1"/>
  <c r="K9193" i="1"/>
  <c r="L9193" i="1"/>
  <c r="M9193" i="1"/>
  <c r="N9193" i="1"/>
  <c r="K9194" i="1"/>
  <c r="L9194" i="1"/>
  <c r="M9194" i="1"/>
  <c r="N9194" i="1"/>
  <c r="K9195" i="1"/>
  <c r="L9195" i="1"/>
  <c r="M9195" i="1"/>
  <c r="N9195" i="1"/>
  <c r="K9196" i="1"/>
  <c r="L9196" i="1"/>
  <c r="M9196" i="1"/>
  <c r="N9196" i="1"/>
  <c r="K9197" i="1"/>
  <c r="L9197" i="1"/>
  <c r="M9197" i="1"/>
  <c r="N9197" i="1"/>
  <c r="K9198" i="1"/>
  <c r="L9198" i="1"/>
  <c r="M9198" i="1"/>
  <c r="N9198" i="1"/>
  <c r="K9199" i="1"/>
  <c r="L9199" i="1"/>
  <c r="M9199" i="1"/>
  <c r="N9199" i="1"/>
  <c r="K9200" i="1"/>
  <c r="L9200" i="1"/>
  <c r="M9200" i="1"/>
  <c r="N9200" i="1"/>
  <c r="K9201" i="1"/>
  <c r="L9201" i="1"/>
  <c r="M9201" i="1"/>
  <c r="N9201" i="1"/>
  <c r="K9202" i="1"/>
  <c r="L9202" i="1"/>
  <c r="M9202" i="1"/>
  <c r="N9202" i="1"/>
  <c r="K9203" i="1"/>
  <c r="L9203" i="1"/>
  <c r="M9203" i="1"/>
  <c r="N9203" i="1"/>
  <c r="K9204" i="1"/>
  <c r="L9204" i="1"/>
  <c r="M9204" i="1"/>
  <c r="N9204" i="1"/>
  <c r="K9205" i="1"/>
  <c r="L9205" i="1"/>
  <c r="M9205" i="1"/>
  <c r="N9205" i="1"/>
  <c r="K9206" i="1"/>
  <c r="L9206" i="1"/>
  <c r="M9206" i="1"/>
  <c r="N9206" i="1"/>
  <c r="K9207" i="1"/>
  <c r="L9207" i="1"/>
  <c r="M9207" i="1"/>
  <c r="N9207" i="1"/>
  <c r="K9208" i="1"/>
  <c r="L9208" i="1"/>
  <c r="M9208" i="1"/>
  <c r="N9208" i="1"/>
  <c r="K9209" i="1"/>
  <c r="L9209" i="1"/>
  <c r="M9209" i="1"/>
  <c r="N9209" i="1"/>
  <c r="K9210" i="1"/>
  <c r="L9210" i="1"/>
  <c r="M9210" i="1"/>
  <c r="N9210" i="1"/>
  <c r="K9211" i="1"/>
  <c r="L9211" i="1"/>
  <c r="M9211" i="1"/>
  <c r="N9211" i="1"/>
  <c r="K9212" i="1"/>
  <c r="L9212" i="1"/>
  <c r="M9212" i="1"/>
  <c r="N9212" i="1"/>
  <c r="K9213" i="1"/>
  <c r="L9213" i="1"/>
  <c r="M9213" i="1"/>
  <c r="N9213" i="1"/>
  <c r="K9214" i="1"/>
  <c r="L9214" i="1"/>
  <c r="M9214" i="1"/>
  <c r="N9214" i="1"/>
  <c r="K9215" i="1"/>
  <c r="L9215" i="1"/>
  <c r="M9215" i="1"/>
  <c r="N9215" i="1"/>
  <c r="K9216" i="1"/>
  <c r="L9216" i="1"/>
  <c r="M9216" i="1"/>
  <c r="N9216" i="1"/>
  <c r="K9217" i="1"/>
  <c r="L9217" i="1"/>
  <c r="M9217" i="1"/>
  <c r="N9217" i="1"/>
  <c r="K9218" i="1"/>
  <c r="L9218" i="1"/>
  <c r="M9218" i="1"/>
  <c r="N9218" i="1"/>
  <c r="K9219" i="1"/>
  <c r="L9219" i="1"/>
  <c r="M9219" i="1"/>
  <c r="N9219" i="1"/>
  <c r="K9220" i="1"/>
  <c r="L9220" i="1"/>
  <c r="M9220" i="1"/>
  <c r="N9220" i="1"/>
  <c r="K9221" i="1"/>
  <c r="L9221" i="1"/>
  <c r="M9221" i="1"/>
  <c r="N9221" i="1"/>
  <c r="K9222" i="1"/>
  <c r="L9222" i="1"/>
  <c r="M9222" i="1"/>
  <c r="N9222" i="1"/>
  <c r="K9223" i="1"/>
  <c r="L9223" i="1"/>
  <c r="M9223" i="1"/>
  <c r="N9223" i="1"/>
  <c r="K9224" i="1"/>
  <c r="L9224" i="1"/>
  <c r="M9224" i="1"/>
  <c r="N9224" i="1"/>
  <c r="K9225" i="1"/>
  <c r="L9225" i="1"/>
  <c r="M9225" i="1"/>
  <c r="N9225" i="1"/>
  <c r="K9226" i="1"/>
  <c r="L9226" i="1"/>
  <c r="M9226" i="1"/>
  <c r="N9226" i="1"/>
  <c r="K9227" i="1"/>
  <c r="L9227" i="1"/>
  <c r="M9227" i="1"/>
  <c r="N9227" i="1"/>
  <c r="K9228" i="1"/>
  <c r="L9228" i="1"/>
  <c r="M9228" i="1"/>
  <c r="N9228" i="1"/>
  <c r="K9229" i="1"/>
  <c r="L9229" i="1"/>
  <c r="M9229" i="1"/>
  <c r="N9229" i="1"/>
  <c r="K9230" i="1"/>
  <c r="L9230" i="1"/>
  <c r="M9230" i="1"/>
  <c r="N9230" i="1"/>
  <c r="K9231" i="1"/>
  <c r="L9231" i="1"/>
  <c r="M9231" i="1"/>
  <c r="N9231" i="1"/>
  <c r="K9234" i="1"/>
  <c r="L9234" i="1"/>
  <c r="M9234" i="1"/>
  <c r="N9234" i="1"/>
  <c r="K9235" i="1"/>
  <c r="L9235" i="1"/>
  <c r="M9235" i="1"/>
  <c r="N9235" i="1"/>
  <c r="K9236" i="1"/>
  <c r="L9236" i="1"/>
  <c r="M9236" i="1"/>
  <c r="N9236" i="1"/>
  <c r="K9237" i="1"/>
  <c r="L9237" i="1"/>
  <c r="M9237" i="1"/>
  <c r="N9237" i="1"/>
  <c r="K9238" i="1"/>
  <c r="L9238" i="1"/>
  <c r="M9238" i="1"/>
  <c r="N9238" i="1"/>
  <c r="K9239" i="1"/>
  <c r="L9239" i="1"/>
  <c r="M9239" i="1"/>
  <c r="N9239" i="1"/>
  <c r="K9240" i="1"/>
  <c r="L9240" i="1"/>
  <c r="M9240" i="1"/>
  <c r="N9240" i="1"/>
  <c r="K9241" i="1"/>
  <c r="L9241" i="1"/>
  <c r="M9241" i="1"/>
  <c r="N9241" i="1"/>
  <c r="K9242" i="1"/>
  <c r="L9242" i="1"/>
  <c r="M9242" i="1"/>
  <c r="N9242" i="1"/>
  <c r="K9243" i="1"/>
  <c r="L9243" i="1"/>
  <c r="M9243" i="1"/>
  <c r="N9243" i="1"/>
  <c r="K9244" i="1"/>
  <c r="L9244" i="1"/>
  <c r="M9244" i="1"/>
  <c r="N9244" i="1"/>
  <c r="K9245" i="1"/>
  <c r="L9245" i="1"/>
  <c r="M9245" i="1"/>
  <c r="N9245" i="1"/>
  <c r="K9246" i="1"/>
  <c r="L9246" i="1"/>
  <c r="M9246" i="1"/>
  <c r="N9246" i="1"/>
  <c r="K9247" i="1"/>
  <c r="L9247" i="1"/>
  <c r="M9247" i="1"/>
  <c r="N9247" i="1"/>
  <c r="L9248" i="1"/>
  <c r="M9248" i="1"/>
  <c r="N9248" i="1"/>
  <c r="L9249" i="1"/>
  <c r="M9249" i="1"/>
  <c r="N9249" i="1"/>
  <c r="K9250" i="1"/>
  <c r="L9250" i="1"/>
  <c r="M9250" i="1"/>
  <c r="N9250" i="1"/>
  <c r="K9251" i="1"/>
  <c r="L9251" i="1"/>
  <c r="M9251" i="1"/>
  <c r="N9251" i="1"/>
  <c r="K9252" i="1"/>
  <c r="L9252" i="1"/>
  <c r="M9252" i="1"/>
  <c r="N9252" i="1"/>
  <c r="K9253" i="1"/>
  <c r="L9253" i="1"/>
  <c r="M9253" i="1"/>
  <c r="N9253" i="1"/>
  <c r="K9254" i="1"/>
  <c r="L9254" i="1"/>
  <c r="M9254" i="1"/>
  <c r="N9254" i="1"/>
  <c r="K9255" i="1"/>
  <c r="L9255" i="1"/>
  <c r="M9255" i="1"/>
  <c r="N9255" i="1"/>
  <c r="K9256" i="1"/>
  <c r="L9256" i="1"/>
  <c r="M9256" i="1"/>
  <c r="N9256" i="1"/>
  <c r="K9257" i="1"/>
  <c r="L9257" i="1"/>
  <c r="M9257" i="1"/>
  <c r="N9257" i="1"/>
  <c r="K9258" i="1"/>
  <c r="L9258" i="1"/>
  <c r="M9258" i="1"/>
  <c r="N9258" i="1"/>
  <c r="K9259" i="1"/>
  <c r="L9259" i="1"/>
  <c r="M9259" i="1"/>
  <c r="N9259" i="1"/>
  <c r="K9260" i="1"/>
  <c r="L9260" i="1"/>
  <c r="M9260" i="1"/>
  <c r="N9260" i="1"/>
  <c r="K9261" i="1"/>
  <c r="L9261" i="1"/>
  <c r="M9261" i="1"/>
  <c r="N9261" i="1"/>
  <c r="K9262" i="1"/>
  <c r="L9262" i="1"/>
  <c r="M9262" i="1"/>
  <c r="N9262" i="1"/>
  <c r="K9263" i="1"/>
  <c r="L9263" i="1"/>
  <c r="M9263" i="1"/>
  <c r="N9263" i="1"/>
  <c r="K9264" i="1"/>
  <c r="L9264" i="1"/>
  <c r="M9264" i="1"/>
  <c r="N9264" i="1"/>
  <c r="K9265" i="1"/>
  <c r="L9265" i="1"/>
  <c r="M9265" i="1"/>
  <c r="N9265" i="1"/>
  <c r="K9266" i="1"/>
  <c r="L9266" i="1"/>
  <c r="M9266" i="1"/>
  <c r="N9266" i="1"/>
  <c r="K9267" i="1"/>
  <c r="L9267" i="1"/>
  <c r="M9267" i="1"/>
  <c r="N9267" i="1"/>
  <c r="K9268" i="1"/>
  <c r="L9268" i="1"/>
  <c r="M9268" i="1"/>
  <c r="N9268" i="1"/>
  <c r="K9269" i="1"/>
  <c r="L9269" i="1"/>
  <c r="M9269" i="1"/>
  <c r="N9269" i="1"/>
  <c r="K9270" i="1"/>
  <c r="L9270" i="1"/>
  <c r="M9270" i="1"/>
  <c r="N9270" i="1"/>
  <c r="K9271" i="1"/>
  <c r="L9271" i="1"/>
  <c r="M9271" i="1"/>
  <c r="N9271" i="1"/>
  <c r="K9272" i="1"/>
  <c r="L9272" i="1"/>
  <c r="M9272" i="1"/>
  <c r="N9272" i="1"/>
  <c r="K9273" i="1"/>
  <c r="L9273" i="1"/>
  <c r="M9273" i="1"/>
  <c r="N9273" i="1"/>
  <c r="K9274" i="1"/>
  <c r="L9274" i="1"/>
  <c r="M9274" i="1"/>
  <c r="N9274" i="1"/>
  <c r="K9275" i="1"/>
  <c r="L9275" i="1"/>
  <c r="M9275" i="1"/>
  <c r="N9275" i="1"/>
  <c r="K9276" i="1"/>
  <c r="L9276" i="1"/>
  <c r="M9276" i="1"/>
  <c r="N9276" i="1"/>
  <c r="K9277" i="1"/>
  <c r="L9277" i="1"/>
  <c r="M9277" i="1"/>
  <c r="N9277" i="1"/>
  <c r="K9281" i="1"/>
  <c r="L9281" i="1"/>
  <c r="M9281" i="1"/>
  <c r="N9281" i="1"/>
  <c r="K9282" i="1"/>
  <c r="L9282" i="1"/>
  <c r="M9282" i="1"/>
  <c r="N9282" i="1"/>
  <c r="K9283" i="1"/>
  <c r="L9283" i="1"/>
  <c r="M9283" i="1"/>
  <c r="N9283" i="1"/>
  <c r="K9284" i="1"/>
  <c r="L9284" i="1"/>
  <c r="M9284" i="1"/>
  <c r="N9284" i="1"/>
  <c r="K9285" i="1"/>
  <c r="L9285" i="1"/>
  <c r="M9285" i="1"/>
  <c r="N9285" i="1"/>
  <c r="K9286" i="1"/>
  <c r="L9286" i="1"/>
  <c r="M9286" i="1"/>
  <c r="N9286" i="1"/>
  <c r="K9287" i="1"/>
  <c r="L9287" i="1"/>
  <c r="M9287" i="1"/>
  <c r="N9287" i="1"/>
  <c r="K9288" i="1"/>
  <c r="L9288" i="1"/>
  <c r="M9288" i="1"/>
  <c r="N9288" i="1"/>
  <c r="K9289" i="1"/>
  <c r="L9289" i="1"/>
  <c r="M9289" i="1"/>
  <c r="N9289" i="1"/>
  <c r="K9290" i="1"/>
  <c r="L9290" i="1"/>
  <c r="M9290" i="1"/>
  <c r="N9290" i="1"/>
  <c r="K9291" i="1"/>
  <c r="L9291" i="1"/>
  <c r="M9291" i="1"/>
  <c r="N9291" i="1"/>
  <c r="K9292" i="1"/>
  <c r="L9292" i="1"/>
  <c r="M9292" i="1"/>
  <c r="N9292" i="1"/>
  <c r="K9293" i="1"/>
  <c r="L9293" i="1"/>
  <c r="M9293" i="1"/>
  <c r="N9293" i="1"/>
  <c r="K9294" i="1"/>
  <c r="L9294" i="1"/>
  <c r="M9294" i="1"/>
  <c r="N9294" i="1"/>
  <c r="K9295" i="1"/>
  <c r="L9295" i="1"/>
  <c r="M9295" i="1"/>
  <c r="N9295" i="1"/>
  <c r="K9296" i="1"/>
  <c r="L9296" i="1"/>
  <c r="M9296" i="1"/>
  <c r="N9296" i="1"/>
  <c r="K9297" i="1"/>
  <c r="L9297" i="1"/>
  <c r="M9297" i="1"/>
  <c r="N9297" i="1"/>
  <c r="K9298" i="1"/>
  <c r="L9298" i="1"/>
  <c r="M9298" i="1"/>
  <c r="N9298" i="1"/>
  <c r="K9299" i="1"/>
  <c r="L9299" i="1"/>
  <c r="M9299" i="1"/>
  <c r="N9299" i="1"/>
  <c r="K9300" i="1"/>
  <c r="L9300" i="1"/>
  <c r="M9300" i="1"/>
  <c r="N9300" i="1"/>
  <c r="K9301" i="1"/>
  <c r="L9301" i="1"/>
  <c r="M9301" i="1"/>
  <c r="N9301" i="1"/>
  <c r="K9302" i="1"/>
  <c r="L9302" i="1"/>
  <c r="M9302" i="1"/>
  <c r="N9302" i="1"/>
  <c r="K9303" i="1"/>
  <c r="L9303" i="1"/>
  <c r="M9303" i="1"/>
  <c r="N9303" i="1"/>
  <c r="K9304" i="1"/>
  <c r="L9304" i="1"/>
  <c r="M9304" i="1"/>
  <c r="N9304" i="1"/>
  <c r="K9305" i="1"/>
  <c r="L9305" i="1"/>
  <c r="M9305" i="1"/>
  <c r="N9305" i="1"/>
  <c r="K9306" i="1"/>
  <c r="L9306" i="1"/>
  <c r="M9306" i="1"/>
  <c r="N9306" i="1"/>
  <c r="K9307" i="1"/>
  <c r="L9307" i="1"/>
  <c r="M9307" i="1"/>
  <c r="N9307" i="1"/>
  <c r="K9308" i="1"/>
  <c r="L9308" i="1"/>
  <c r="M9308" i="1"/>
  <c r="N9308" i="1"/>
  <c r="K9309" i="1"/>
  <c r="L9309" i="1"/>
  <c r="M9309" i="1"/>
  <c r="N9309" i="1"/>
  <c r="K9310" i="1"/>
  <c r="L9310" i="1"/>
  <c r="M9310" i="1"/>
  <c r="N9310" i="1"/>
  <c r="K9311" i="1"/>
  <c r="L9311" i="1"/>
  <c r="M9311" i="1"/>
  <c r="N9311" i="1"/>
  <c r="K9312" i="1"/>
  <c r="L9312" i="1"/>
  <c r="M9312" i="1"/>
  <c r="N9312" i="1"/>
  <c r="K9313" i="1"/>
  <c r="L9313" i="1"/>
  <c r="M9313" i="1"/>
  <c r="N9313" i="1"/>
  <c r="K9314" i="1"/>
  <c r="L9314" i="1"/>
  <c r="M9314" i="1"/>
  <c r="N9314" i="1"/>
  <c r="K9315" i="1"/>
  <c r="L9315" i="1"/>
  <c r="M9315" i="1"/>
  <c r="N9315" i="1"/>
  <c r="K9316" i="1"/>
  <c r="L9316" i="1"/>
  <c r="M9316" i="1"/>
  <c r="N9316" i="1"/>
  <c r="K9317" i="1"/>
  <c r="L9317" i="1"/>
  <c r="M9317" i="1"/>
  <c r="N9317" i="1"/>
  <c r="K9318" i="1"/>
  <c r="L9318" i="1"/>
  <c r="M9318" i="1"/>
  <c r="N9318" i="1"/>
  <c r="K9319" i="1"/>
  <c r="L9319" i="1"/>
  <c r="M9319" i="1"/>
  <c r="N9319" i="1"/>
  <c r="K9320" i="1"/>
  <c r="L9320" i="1"/>
  <c r="M9320" i="1"/>
  <c r="N9320" i="1"/>
  <c r="K9321" i="1"/>
  <c r="L9321" i="1"/>
  <c r="M9321" i="1"/>
  <c r="N9321" i="1"/>
  <c r="K9322" i="1"/>
  <c r="L9322" i="1"/>
  <c r="M9322" i="1"/>
  <c r="N9322" i="1"/>
  <c r="K9323" i="1"/>
  <c r="L9323" i="1"/>
  <c r="M9323" i="1"/>
  <c r="N9323" i="1"/>
  <c r="K9324" i="1"/>
  <c r="L9324" i="1"/>
  <c r="M9324" i="1"/>
  <c r="N9324" i="1"/>
  <c r="K9325" i="1"/>
  <c r="L9325" i="1"/>
  <c r="M9325" i="1"/>
  <c r="N9325" i="1"/>
  <c r="K9326" i="1"/>
  <c r="L9326" i="1"/>
  <c r="M9326" i="1"/>
  <c r="N9326" i="1"/>
  <c r="K9327" i="1"/>
  <c r="L9327" i="1"/>
  <c r="M9327" i="1"/>
  <c r="N9327" i="1"/>
  <c r="K9328" i="1"/>
  <c r="L9328" i="1"/>
  <c r="M9328" i="1"/>
  <c r="N9328" i="1"/>
  <c r="K9329" i="1"/>
  <c r="L9329" i="1"/>
  <c r="M9329" i="1"/>
  <c r="N9329" i="1"/>
  <c r="K9330" i="1"/>
  <c r="L9330" i="1"/>
  <c r="M9330" i="1"/>
  <c r="N9330" i="1"/>
  <c r="K9331" i="1"/>
  <c r="L9331" i="1"/>
  <c r="M9331" i="1"/>
  <c r="N9331" i="1"/>
  <c r="K9332" i="1"/>
  <c r="L9332" i="1"/>
  <c r="M9332" i="1"/>
  <c r="N9332" i="1"/>
  <c r="K9333" i="1"/>
  <c r="L9333" i="1"/>
  <c r="M9333" i="1"/>
  <c r="N9333" i="1"/>
  <c r="K9334" i="1"/>
  <c r="L9334" i="1"/>
  <c r="M9334" i="1"/>
  <c r="N9334" i="1"/>
  <c r="K9335" i="1"/>
  <c r="L9335" i="1"/>
  <c r="M9335" i="1"/>
  <c r="N9335" i="1"/>
  <c r="K9336" i="1"/>
  <c r="L9336" i="1"/>
  <c r="M9336" i="1"/>
  <c r="N9336" i="1"/>
  <c r="K9337" i="1"/>
  <c r="L9337" i="1"/>
  <c r="M9337" i="1"/>
  <c r="N9337" i="1"/>
  <c r="L9338" i="1"/>
  <c r="M9338" i="1"/>
  <c r="N9338" i="1"/>
  <c r="L9339" i="1"/>
  <c r="M9339" i="1"/>
  <c r="N9339" i="1"/>
  <c r="L9340" i="1"/>
  <c r="M9340" i="1"/>
  <c r="N9340" i="1"/>
  <c r="K9341" i="1"/>
  <c r="L9341" i="1"/>
  <c r="M9341" i="1"/>
  <c r="N9341" i="1"/>
  <c r="K9342" i="1"/>
  <c r="L9342" i="1"/>
  <c r="M9342" i="1"/>
  <c r="N9342" i="1"/>
  <c r="K9343" i="1"/>
  <c r="L9343" i="1"/>
  <c r="M9343" i="1"/>
  <c r="N9343" i="1"/>
  <c r="K9344" i="1"/>
  <c r="L9344" i="1"/>
  <c r="M9344" i="1"/>
  <c r="N9344" i="1"/>
  <c r="K9345" i="1"/>
  <c r="L9345" i="1"/>
  <c r="M9345" i="1"/>
  <c r="N9345" i="1"/>
  <c r="K9346" i="1"/>
  <c r="L9346" i="1"/>
  <c r="M9346" i="1"/>
  <c r="N9346" i="1"/>
  <c r="K9347" i="1"/>
  <c r="L9347" i="1"/>
  <c r="M9347" i="1"/>
  <c r="N9347" i="1"/>
  <c r="K9348" i="1"/>
  <c r="L9348" i="1"/>
  <c r="M9348" i="1"/>
  <c r="N9348" i="1"/>
  <c r="K9349" i="1"/>
  <c r="L9349" i="1"/>
  <c r="M9349" i="1"/>
  <c r="N9349" i="1"/>
  <c r="K9350" i="1"/>
  <c r="L9350" i="1"/>
  <c r="M9350" i="1"/>
  <c r="N9350" i="1"/>
  <c r="K9351" i="1"/>
  <c r="L9351" i="1"/>
  <c r="M9351" i="1"/>
  <c r="N9351" i="1"/>
  <c r="K9352" i="1"/>
  <c r="L9352" i="1"/>
  <c r="M9352" i="1"/>
  <c r="N9352" i="1"/>
  <c r="K9353" i="1"/>
  <c r="L9353" i="1"/>
  <c r="M9353" i="1"/>
  <c r="N9353" i="1"/>
  <c r="K9354" i="1"/>
  <c r="L9354" i="1"/>
  <c r="M9354" i="1"/>
  <c r="N9354" i="1"/>
  <c r="K9355" i="1"/>
  <c r="L9355" i="1"/>
  <c r="M9355" i="1"/>
  <c r="N9355" i="1"/>
  <c r="K9356" i="1"/>
  <c r="L9356" i="1"/>
  <c r="M9356" i="1"/>
  <c r="N9356" i="1"/>
  <c r="K9357" i="1"/>
  <c r="L9357" i="1"/>
  <c r="M9357" i="1"/>
  <c r="N9357" i="1"/>
  <c r="K9358" i="1"/>
  <c r="L9358" i="1"/>
  <c r="M9358" i="1"/>
  <c r="N9358" i="1"/>
  <c r="K9359" i="1"/>
  <c r="L9359" i="1"/>
  <c r="M9359" i="1"/>
  <c r="N9359" i="1"/>
  <c r="K9360" i="1"/>
  <c r="L9360" i="1"/>
  <c r="M9360" i="1"/>
  <c r="N9360" i="1"/>
  <c r="K9361" i="1"/>
  <c r="L9361" i="1"/>
  <c r="M9361" i="1"/>
  <c r="N9361" i="1"/>
  <c r="K9362" i="1"/>
  <c r="L9362" i="1"/>
  <c r="M9362" i="1"/>
  <c r="N9362" i="1"/>
  <c r="L9363" i="1"/>
  <c r="M9363" i="1"/>
  <c r="N9363" i="1"/>
  <c r="K9364" i="1"/>
  <c r="L9364" i="1"/>
  <c r="M9364" i="1"/>
  <c r="N9364" i="1"/>
  <c r="K9365" i="1"/>
  <c r="L9365" i="1"/>
  <c r="M9365" i="1"/>
  <c r="N9365" i="1"/>
  <c r="K9366" i="1"/>
  <c r="L9366" i="1"/>
  <c r="M9366" i="1"/>
  <c r="N9366" i="1"/>
  <c r="K9367" i="1"/>
  <c r="L9367" i="1"/>
  <c r="M9367" i="1"/>
  <c r="N9367" i="1"/>
  <c r="K9368" i="1"/>
  <c r="L9368" i="1"/>
  <c r="M9368" i="1"/>
  <c r="N9368" i="1"/>
  <c r="K9369" i="1"/>
  <c r="L9369" i="1"/>
  <c r="M9369" i="1"/>
  <c r="N9369" i="1"/>
  <c r="K9370" i="1"/>
  <c r="L9370" i="1"/>
  <c r="M9370" i="1"/>
  <c r="N9370" i="1"/>
  <c r="K9371" i="1"/>
  <c r="L9371" i="1"/>
  <c r="M9371" i="1"/>
  <c r="N9371" i="1"/>
  <c r="K9372" i="1"/>
  <c r="L9372" i="1"/>
  <c r="M9372" i="1"/>
  <c r="N9372" i="1"/>
  <c r="K9373" i="1"/>
  <c r="L9373" i="1"/>
  <c r="M9373" i="1"/>
  <c r="N9373" i="1"/>
  <c r="K9374" i="1"/>
  <c r="L9374" i="1"/>
  <c r="M9374" i="1"/>
  <c r="N9374" i="1"/>
  <c r="K9375" i="1"/>
  <c r="L9375" i="1"/>
  <c r="M9375" i="1"/>
  <c r="N9375" i="1"/>
  <c r="K9376" i="1"/>
  <c r="L9376" i="1"/>
  <c r="M9376" i="1"/>
  <c r="N9376" i="1"/>
  <c r="K9377" i="1"/>
  <c r="L9377" i="1"/>
  <c r="M9377" i="1"/>
  <c r="N9377" i="1"/>
  <c r="K9378" i="1"/>
  <c r="L9378" i="1"/>
  <c r="M9378" i="1"/>
  <c r="N9378" i="1"/>
  <c r="K9379" i="1"/>
  <c r="L9379" i="1"/>
  <c r="M9379" i="1"/>
  <c r="N9379" i="1"/>
  <c r="K9380" i="1"/>
  <c r="L9380" i="1"/>
  <c r="M9380" i="1"/>
  <c r="N9380" i="1"/>
  <c r="K9381" i="1"/>
  <c r="L9381" i="1"/>
  <c r="M9381" i="1"/>
  <c r="N9381" i="1"/>
  <c r="K9382" i="1"/>
  <c r="L9382" i="1"/>
  <c r="M9382" i="1"/>
  <c r="N9382" i="1"/>
  <c r="K9383" i="1"/>
  <c r="L9383" i="1"/>
  <c r="M9383" i="1"/>
  <c r="N9383" i="1"/>
  <c r="K9384" i="1"/>
  <c r="L9384" i="1"/>
  <c r="M9384" i="1"/>
  <c r="N9384" i="1"/>
  <c r="K9385" i="1"/>
  <c r="L9385" i="1"/>
  <c r="M9385" i="1"/>
  <c r="N9385" i="1"/>
  <c r="K9386" i="1"/>
  <c r="L9386" i="1"/>
  <c r="M9386" i="1"/>
  <c r="N9386" i="1"/>
  <c r="K9387" i="1"/>
  <c r="L9387" i="1"/>
  <c r="M9387" i="1"/>
  <c r="N9387" i="1"/>
  <c r="K9388" i="1"/>
  <c r="L9388" i="1"/>
  <c r="M9388" i="1"/>
  <c r="N9388" i="1"/>
  <c r="K9389" i="1"/>
  <c r="L9389" i="1"/>
  <c r="M9389" i="1"/>
  <c r="N9389" i="1"/>
  <c r="K9390" i="1"/>
  <c r="L9390" i="1"/>
  <c r="M9390" i="1"/>
  <c r="N9390" i="1"/>
  <c r="K9391" i="1"/>
  <c r="L9391" i="1"/>
  <c r="M9391" i="1"/>
  <c r="N9391" i="1"/>
  <c r="K9392" i="1"/>
  <c r="L9392" i="1"/>
  <c r="M9392" i="1"/>
  <c r="N9392" i="1"/>
  <c r="K9393" i="1"/>
  <c r="L9393" i="1"/>
  <c r="M9393" i="1"/>
  <c r="N9393" i="1"/>
  <c r="K9394" i="1"/>
  <c r="L9394" i="1"/>
  <c r="M9394" i="1"/>
  <c r="N9394" i="1"/>
  <c r="K9395" i="1"/>
  <c r="L9395" i="1"/>
  <c r="M9395" i="1"/>
  <c r="N9395" i="1"/>
  <c r="K9396" i="1"/>
  <c r="L9396" i="1"/>
  <c r="M9396" i="1"/>
  <c r="N9396" i="1"/>
  <c r="K9397" i="1"/>
  <c r="L9397" i="1"/>
  <c r="M9397" i="1"/>
  <c r="N9397" i="1"/>
  <c r="K9398" i="1"/>
  <c r="L9398" i="1"/>
  <c r="M9398" i="1"/>
  <c r="N9398" i="1"/>
  <c r="K9399" i="1"/>
  <c r="L9399" i="1"/>
  <c r="M9399" i="1"/>
  <c r="N9399" i="1"/>
  <c r="K9400" i="1"/>
  <c r="L9400" i="1"/>
  <c r="M9400" i="1"/>
  <c r="N9400" i="1"/>
  <c r="K9401" i="1"/>
  <c r="L9401" i="1"/>
  <c r="M9401" i="1"/>
  <c r="N9401" i="1"/>
  <c r="K9402" i="1"/>
  <c r="L9402" i="1"/>
  <c r="M9402" i="1"/>
  <c r="N9402" i="1"/>
  <c r="K9403" i="1"/>
  <c r="L9403" i="1"/>
  <c r="M9403" i="1"/>
  <c r="N9403" i="1"/>
  <c r="K9404" i="1"/>
  <c r="L9404" i="1"/>
  <c r="M9404" i="1"/>
  <c r="N9404" i="1"/>
  <c r="K9405" i="1"/>
  <c r="L9405" i="1"/>
  <c r="M9405" i="1"/>
  <c r="N9405" i="1"/>
  <c r="K9406" i="1"/>
  <c r="L9406" i="1"/>
  <c r="M9406" i="1"/>
  <c r="N9406" i="1"/>
  <c r="K9407" i="1"/>
  <c r="L9407" i="1"/>
  <c r="M9407" i="1"/>
  <c r="N9407" i="1"/>
  <c r="K9408" i="1"/>
  <c r="L9408" i="1"/>
  <c r="M9408" i="1"/>
  <c r="N9408" i="1"/>
  <c r="K9409" i="1"/>
  <c r="L9409" i="1"/>
  <c r="M9409" i="1"/>
  <c r="N9409" i="1"/>
  <c r="K9410" i="1"/>
  <c r="L9410" i="1"/>
  <c r="M9410" i="1"/>
  <c r="N9410" i="1"/>
  <c r="K9411" i="1"/>
  <c r="L9411" i="1"/>
  <c r="M9411" i="1"/>
  <c r="N9411" i="1"/>
  <c r="K9412" i="1"/>
  <c r="L9412" i="1"/>
  <c r="M9412" i="1"/>
  <c r="N9412" i="1"/>
  <c r="K9413" i="1"/>
  <c r="L9413" i="1"/>
  <c r="M9413" i="1"/>
  <c r="N9413" i="1"/>
  <c r="K9414" i="1"/>
  <c r="L9414" i="1"/>
  <c r="M9414" i="1"/>
  <c r="N9414" i="1"/>
  <c r="K9415" i="1"/>
  <c r="L9415" i="1"/>
  <c r="M9415" i="1"/>
  <c r="N9415" i="1"/>
  <c r="K9416" i="1"/>
  <c r="L9416" i="1"/>
  <c r="M9416" i="1"/>
  <c r="N9416" i="1"/>
  <c r="K9417" i="1"/>
  <c r="L9417" i="1"/>
  <c r="M9417" i="1"/>
  <c r="N9417" i="1"/>
  <c r="K9418" i="1"/>
  <c r="L9418" i="1"/>
  <c r="M9418" i="1"/>
  <c r="N9418" i="1"/>
  <c r="K9419" i="1"/>
  <c r="L9419" i="1"/>
  <c r="M9419" i="1"/>
  <c r="N9419" i="1"/>
  <c r="L9420" i="1"/>
  <c r="M9420" i="1"/>
  <c r="N9420" i="1"/>
  <c r="K9421" i="1"/>
  <c r="L9421" i="1"/>
  <c r="M9421" i="1"/>
  <c r="N9421" i="1"/>
  <c r="K9422" i="1"/>
  <c r="L9422" i="1"/>
  <c r="M9422" i="1"/>
  <c r="N9422" i="1"/>
  <c r="K9423" i="1"/>
  <c r="L9423" i="1"/>
  <c r="M9423" i="1"/>
  <c r="N9423" i="1"/>
  <c r="K9424" i="1"/>
  <c r="L9424" i="1"/>
  <c r="M9424" i="1"/>
  <c r="N9424" i="1"/>
  <c r="K9425" i="1"/>
  <c r="L9425" i="1"/>
  <c r="M9425" i="1"/>
  <c r="N9425" i="1"/>
  <c r="K9426" i="1"/>
  <c r="L9426" i="1"/>
  <c r="M9426" i="1"/>
  <c r="N9426" i="1"/>
  <c r="K9427" i="1"/>
  <c r="L9427" i="1"/>
  <c r="M9427" i="1"/>
  <c r="N9427" i="1"/>
  <c r="K9428" i="1"/>
  <c r="L9428" i="1"/>
  <c r="M9428" i="1"/>
  <c r="N9428" i="1"/>
  <c r="K9429" i="1"/>
  <c r="L9429" i="1"/>
  <c r="M9429" i="1"/>
  <c r="N9429" i="1"/>
  <c r="K9430" i="1"/>
  <c r="L9430" i="1"/>
  <c r="M9430" i="1"/>
  <c r="N9430" i="1"/>
  <c r="K9431" i="1"/>
  <c r="L9431" i="1"/>
  <c r="M9431" i="1"/>
  <c r="N9431" i="1"/>
  <c r="K9432" i="1"/>
  <c r="L9432" i="1"/>
  <c r="M9432" i="1"/>
  <c r="N9432" i="1"/>
  <c r="K9433" i="1"/>
  <c r="L9433" i="1"/>
  <c r="M9433" i="1"/>
  <c r="N9433" i="1"/>
  <c r="K9434" i="1"/>
  <c r="L9434" i="1"/>
  <c r="M9434" i="1"/>
  <c r="N9434" i="1"/>
  <c r="K9435" i="1"/>
  <c r="L9435" i="1"/>
  <c r="M9435" i="1"/>
  <c r="N9435" i="1"/>
  <c r="K9436" i="1"/>
  <c r="L9436" i="1"/>
  <c r="M9436" i="1"/>
  <c r="N9436" i="1"/>
  <c r="K9437" i="1"/>
  <c r="L9437" i="1"/>
  <c r="M9437" i="1"/>
  <c r="N9437" i="1"/>
  <c r="K9438" i="1"/>
  <c r="L9438" i="1"/>
  <c r="M9438" i="1"/>
  <c r="N9438" i="1"/>
  <c r="K9439" i="1"/>
  <c r="L9439" i="1"/>
  <c r="M9439" i="1"/>
  <c r="N9439" i="1"/>
  <c r="K9440" i="1"/>
  <c r="L9440" i="1"/>
  <c r="M9440" i="1"/>
  <c r="N9440" i="1"/>
  <c r="K9441" i="1"/>
  <c r="L9441" i="1"/>
  <c r="M9441" i="1"/>
  <c r="N9441" i="1"/>
  <c r="K9442" i="1"/>
  <c r="L9442" i="1"/>
  <c r="M9442" i="1"/>
  <c r="N9442" i="1"/>
  <c r="K9443" i="1"/>
  <c r="L9443" i="1"/>
  <c r="M9443" i="1"/>
  <c r="N9443" i="1"/>
  <c r="K9444" i="1"/>
  <c r="L9444" i="1"/>
  <c r="M9444" i="1"/>
  <c r="N9444" i="1"/>
  <c r="K9445" i="1"/>
  <c r="L9445" i="1"/>
  <c r="M9445" i="1"/>
  <c r="N9445" i="1"/>
  <c r="K9446" i="1"/>
  <c r="L9446" i="1"/>
  <c r="M9446" i="1"/>
  <c r="N9446" i="1"/>
  <c r="K9447" i="1"/>
  <c r="L9447" i="1"/>
  <c r="M9447" i="1"/>
  <c r="N9447" i="1"/>
  <c r="K9448" i="1"/>
  <c r="L9448" i="1"/>
  <c r="M9448" i="1"/>
  <c r="N9448" i="1"/>
  <c r="K9449" i="1"/>
  <c r="L9449" i="1"/>
  <c r="M9449" i="1"/>
  <c r="N9449" i="1"/>
  <c r="K9450" i="1"/>
  <c r="L9450" i="1"/>
  <c r="M9450" i="1"/>
  <c r="N9450" i="1"/>
  <c r="L9451" i="1"/>
  <c r="M9451" i="1"/>
  <c r="N9451" i="1"/>
  <c r="L9452" i="1"/>
  <c r="M9452" i="1"/>
  <c r="N9452" i="1"/>
  <c r="K9453" i="1"/>
  <c r="L9453" i="1"/>
  <c r="M9453" i="1"/>
  <c r="N9453" i="1"/>
  <c r="K9454" i="1"/>
  <c r="L9454" i="1"/>
  <c r="M9454" i="1"/>
  <c r="N9454" i="1"/>
  <c r="K9455" i="1"/>
  <c r="L9455" i="1"/>
  <c r="M9455" i="1"/>
  <c r="N9455" i="1"/>
  <c r="K9456" i="1"/>
  <c r="L9456" i="1"/>
  <c r="M9456" i="1"/>
  <c r="N9456" i="1"/>
  <c r="K9457" i="1"/>
  <c r="L9457" i="1"/>
  <c r="M9457" i="1"/>
  <c r="N9457" i="1"/>
  <c r="K9458" i="1"/>
  <c r="L9458" i="1"/>
  <c r="M9458" i="1"/>
  <c r="N9458" i="1"/>
  <c r="K9459" i="1"/>
  <c r="L9459" i="1"/>
  <c r="M9459" i="1"/>
  <c r="N9459" i="1"/>
  <c r="K9460" i="1"/>
  <c r="L9460" i="1"/>
  <c r="M9460" i="1"/>
  <c r="N9460" i="1"/>
  <c r="K9461" i="1"/>
  <c r="L9461" i="1"/>
  <c r="M9461" i="1"/>
  <c r="N9461" i="1"/>
  <c r="K9462" i="1"/>
  <c r="L9462" i="1"/>
  <c r="M9462" i="1"/>
  <c r="N9462" i="1"/>
  <c r="K9463" i="1"/>
  <c r="L9463" i="1"/>
  <c r="M9463" i="1"/>
  <c r="N9463" i="1"/>
  <c r="K9464" i="1"/>
  <c r="L9464" i="1"/>
  <c r="M9464" i="1"/>
  <c r="N9464" i="1"/>
  <c r="K9465" i="1"/>
  <c r="L9465" i="1"/>
  <c r="M9465" i="1"/>
  <c r="N9465" i="1"/>
  <c r="K9466" i="1"/>
  <c r="L9466" i="1"/>
  <c r="M9466" i="1"/>
  <c r="N9466" i="1"/>
  <c r="K9467" i="1"/>
  <c r="L9467" i="1"/>
  <c r="M9467" i="1"/>
  <c r="N9467" i="1"/>
  <c r="K9468" i="1"/>
  <c r="L9468" i="1"/>
  <c r="M9468" i="1"/>
  <c r="N9468" i="1"/>
  <c r="K9469" i="1"/>
  <c r="L9469" i="1"/>
  <c r="M9469" i="1"/>
  <c r="N9469" i="1"/>
  <c r="K9470" i="1"/>
  <c r="L9470" i="1"/>
  <c r="M9470" i="1"/>
  <c r="N9470" i="1"/>
  <c r="K9471" i="1"/>
  <c r="L9471" i="1"/>
  <c r="M9471" i="1"/>
  <c r="N9471" i="1"/>
  <c r="K9472" i="1"/>
  <c r="L9472" i="1"/>
  <c r="M9472" i="1"/>
  <c r="N9472" i="1"/>
  <c r="K9473" i="1"/>
  <c r="L9473" i="1"/>
  <c r="M9473" i="1"/>
  <c r="N9473" i="1"/>
  <c r="K9480" i="1"/>
  <c r="L9480" i="1"/>
  <c r="M9480" i="1"/>
  <c r="N9480" i="1"/>
  <c r="K9481" i="1"/>
  <c r="L9481" i="1"/>
  <c r="M9481" i="1"/>
  <c r="N9481" i="1"/>
  <c r="K9482" i="1"/>
  <c r="L9482" i="1"/>
  <c r="M9482" i="1"/>
  <c r="N9482" i="1"/>
  <c r="K9483" i="1"/>
  <c r="L9483" i="1"/>
  <c r="M9483" i="1"/>
  <c r="N9483" i="1"/>
  <c r="K9484" i="1"/>
  <c r="L9484" i="1"/>
  <c r="M9484" i="1"/>
  <c r="N9484" i="1"/>
  <c r="K9485" i="1"/>
  <c r="L9485" i="1"/>
  <c r="M9485" i="1"/>
  <c r="N9485" i="1"/>
  <c r="K9486" i="1"/>
  <c r="L9486" i="1"/>
  <c r="M9486" i="1"/>
  <c r="N9486" i="1"/>
  <c r="K9487" i="1"/>
  <c r="L9487" i="1"/>
  <c r="M9487" i="1"/>
  <c r="N9487" i="1"/>
  <c r="K9488" i="1"/>
  <c r="L9488" i="1"/>
  <c r="M9488" i="1"/>
  <c r="N9488" i="1"/>
  <c r="K9489" i="1"/>
  <c r="L9489" i="1"/>
  <c r="M9489" i="1"/>
  <c r="N9489" i="1"/>
  <c r="K9490" i="1"/>
  <c r="L9490" i="1"/>
  <c r="M9490" i="1"/>
  <c r="N9490" i="1"/>
  <c r="K9491" i="1"/>
  <c r="L9491" i="1"/>
  <c r="M9491" i="1"/>
  <c r="N9491" i="1"/>
  <c r="K9492" i="1"/>
  <c r="L9492" i="1"/>
  <c r="M9492" i="1"/>
  <c r="N9492" i="1"/>
  <c r="K9493" i="1"/>
  <c r="L9493" i="1"/>
  <c r="M9493" i="1"/>
  <c r="N9493" i="1"/>
  <c r="K9494" i="1"/>
  <c r="L9494" i="1"/>
  <c r="M9494" i="1"/>
  <c r="N9494" i="1"/>
  <c r="K9495" i="1"/>
  <c r="L9495" i="1"/>
  <c r="M9495" i="1"/>
  <c r="N9495" i="1"/>
  <c r="K9496" i="1"/>
  <c r="L9496" i="1"/>
  <c r="M9496" i="1"/>
  <c r="N9496" i="1"/>
  <c r="K9497" i="1"/>
  <c r="L9497" i="1"/>
  <c r="M9497" i="1"/>
  <c r="N9497" i="1"/>
  <c r="K9498" i="1"/>
  <c r="L9498" i="1"/>
  <c r="M9498" i="1"/>
  <c r="N9498" i="1"/>
  <c r="K9499" i="1"/>
  <c r="L9499" i="1"/>
  <c r="M9499" i="1"/>
  <c r="N9499" i="1"/>
  <c r="K9500" i="1"/>
  <c r="L9500" i="1"/>
  <c r="M9500" i="1"/>
  <c r="N9500" i="1"/>
  <c r="K9501" i="1"/>
  <c r="L9501" i="1"/>
  <c r="M9501" i="1"/>
  <c r="N9501" i="1"/>
  <c r="K9502" i="1"/>
  <c r="L9502" i="1"/>
  <c r="M9502" i="1"/>
  <c r="N9502" i="1"/>
  <c r="K9503" i="1"/>
  <c r="L9503" i="1"/>
  <c r="M9503" i="1"/>
  <c r="N9503" i="1"/>
  <c r="K9504" i="1"/>
  <c r="L9504" i="1"/>
  <c r="M9504" i="1"/>
  <c r="N9504" i="1"/>
  <c r="K9505" i="1"/>
  <c r="L9505" i="1"/>
  <c r="M9505" i="1"/>
  <c r="N9505" i="1"/>
  <c r="K9506" i="1"/>
  <c r="L9506" i="1"/>
  <c r="M9506" i="1"/>
  <c r="N9506" i="1"/>
  <c r="K9507" i="1"/>
  <c r="L9507" i="1"/>
  <c r="M9507" i="1"/>
  <c r="N9507" i="1"/>
  <c r="K9508" i="1"/>
  <c r="L9508" i="1"/>
  <c r="M9508" i="1"/>
  <c r="N9508" i="1"/>
  <c r="K9509" i="1"/>
  <c r="L9509" i="1"/>
  <c r="M9509" i="1"/>
  <c r="N9509" i="1"/>
  <c r="K9510" i="1"/>
  <c r="L9510" i="1"/>
  <c r="M9510" i="1"/>
  <c r="N9510" i="1"/>
  <c r="K9511" i="1"/>
  <c r="L9511" i="1"/>
  <c r="M9511" i="1"/>
  <c r="N9511" i="1"/>
  <c r="K9512" i="1"/>
  <c r="L9512" i="1"/>
  <c r="M9512" i="1"/>
  <c r="N9512" i="1"/>
  <c r="K9513" i="1"/>
  <c r="L9513" i="1"/>
  <c r="M9513" i="1"/>
  <c r="N9513" i="1"/>
  <c r="K9514" i="1"/>
  <c r="L9514" i="1"/>
  <c r="M9514" i="1"/>
  <c r="N9514" i="1"/>
  <c r="K9515" i="1"/>
  <c r="L9515" i="1"/>
  <c r="M9515" i="1"/>
  <c r="N9515" i="1"/>
  <c r="K9516" i="1"/>
  <c r="L9516" i="1"/>
  <c r="M9516" i="1"/>
  <c r="N9516" i="1"/>
  <c r="K9517" i="1"/>
  <c r="L9517" i="1"/>
  <c r="M9517" i="1"/>
  <c r="N9517" i="1"/>
  <c r="K9518" i="1"/>
  <c r="L9518" i="1"/>
  <c r="M9518" i="1"/>
  <c r="N9518" i="1"/>
  <c r="K9519" i="1"/>
  <c r="L9519" i="1"/>
  <c r="M9519" i="1"/>
  <c r="N9519" i="1"/>
  <c r="K9520" i="1"/>
  <c r="L9520" i="1"/>
  <c r="M9520" i="1"/>
  <c r="N9520" i="1"/>
  <c r="K9521" i="1"/>
  <c r="L9521" i="1"/>
  <c r="M9521" i="1"/>
  <c r="N9521" i="1"/>
  <c r="K9522" i="1"/>
  <c r="L9522" i="1"/>
  <c r="M9522" i="1"/>
  <c r="N9522" i="1"/>
  <c r="K9523" i="1"/>
  <c r="L9523" i="1"/>
  <c r="M9523" i="1"/>
  <c r="N9523" i="1"/>
  <c r="K9524" i="1"/>
  <c r="L9524" i="1"/>
  <c r="M9524" i="1"/>
  <c r="N9524" i="1"/>
  <c r="K9525" i="1"/>
  <c r="L9525" i="1"/>
  <c r="M9525" i="1"/>
  <c r="N9525" i="1"/>
  <c r="K9526" i="1"/>
  <c r="L9526" i="1"/>
  <c r="M9526" i="1"/>
  <c r="N9526" i="1"/>
  <c r="K9527" i="1"/>
  <c r="L9527" i="1"/>
  <c r="M9527" i="1"/>
  <c r="N9527" i="1"/>
  <c r="K9528" i="1"/>
  <c r="L9528" i="1"/>
  <c r="M9528" i="1"/>
  <c r="N9528" i="1"/>
  <c r="K9529" i="1"/>
  <c r="L9529" i="1"/>
  <c r="M9529" i="1"/>
  <c r="N9529" i="1"/>
  <c r="K9530" i="1"/>
  <c r="L9530" i="1"/>
  <c r="M9530" i="1"/>
  <c r="N9530" i="1"/>
  <c r="K9531" i="1"/>
  <c r="L9531" i="1"/>
  <c r="M9531" i="1"/>
  <c r="N9531" i="1"/>
  <c r="K9532" i="1"/>
  <c r="L9532" i="1"/>
  <c r="M9532" i="1"/>
  <c r="N9532" i="1"/>
  <c r="K9533" i="1"/>
  <c r="L9533" i="1"/>
  <c r="M9533" i="1"/>
  <c r="N9533" i="1"/>
  <c r="K9534" i="1"/>
  <c r="L9534" i="1"/>
  <c r="M9534" i="1"/>
  <c r="N9534" i="1"/>
  <c r="K9535" i="1"/>
  <c r="L9535" i="1"/>
  <c r="M9535" i="1"/>
  <c r="N9535" i="1"/>
  <c r="K9536" i="1"/>
  <c r="L9536" i="1"/>
  <c r="M9536" i="1"/>
  <c r="N9536" i="1"/>
  <c r="K9537" i="1"/>
  <c r="L9537" i="1"/>
  <c r="M9537" i="1"/>
  <c r="N9537" i="1"/>
  <c r="K9538" i="1"/>
  <c r="L9538" i="1"/>
  <c r="M9538" i="1"/>
  <c r="N9538" i="1"/>
  <c r="K9539" i="1"/>
  <c r="L9539" i="1"/>
  <c r="M9539" i="1"/>
  <c r="N9539" i="1"/>
  <c r="K9540" i="1"/>
  <c r="L9540" i="1"/>
  <c r="M9540" i="1"/>
  <c r="N9540" i="1"/>
  <c r="K9541" i="1"/>
  <c r="L9541" i="1"/>
  <c r="M9541" i="1"/>
  <c r="N9541" i="1"/>
  <c r="K9542" i="1"/>
  <c r="L9542" i="1"/>
  <c r="M9542" i="1"/>
  <c r="N9542" i="1"/>
  <c r="K9543" i="1"/>
  <c r="L9543" i="1"/>
  <c r="M9543" i="1"/>
  <c r="N9543" i="1"/>
  <c r="K9544" i="1"/>
  <c r="L9544" i="1"/>
  <c r="M9544" i="1"/>
  <c r="N9544" i="1"/>
  <c r="K9545" i="1"/>
  <c r="L9545" i="1"/>
  <c r="M9545" i="1"/>
  <c r="N9545" i="1"/>
  <c r="K9546" i="1"/>
  <c r="L9546" i="1"/>
  <c r="M9546" i="1"/>
  <c r="N9546" i="1"/>
  <c r="K9547" i="1"/>
  <c r="L9547" i="1"/>
  <c r="M9547" i="1"/>
  <c r="N9547" i="1"/>
  <c r="K9550" i="1"/>
  <c r="L9550" i="1"/>
  <c r="M9550" i="1"/>
  <c r="N9550" i="1"/>
  <c r="K9551" i="1"/>
  <c r="L9551" i="1"/>
  <c r="M9551" i="1"/>
  <c r="N9551" i="1"/>
  <c r="K9552" i="1"/>
  <c r="L9552" i="1"/>
  <c r="M9552" i="1"/>
  <c r="N9552" i="1"/>
  <c r="K9553" i="1"/>
  <c r="L9553" i="1"/>
  <c r="M9553" i="1"/>
  <c r="N9553" i="1"/>
  <c r="K9554" i="1"/>
  <c r="L9554" i="1"/>
  <c r="M9554" i="1"/>
  <c r="N9554" i="1"/>
  <c r="K9555" i="1"/>
  <c r="L9555" i="1"/>
  <c r="M9555" i="1"/>
  <c r="N9555" i="1"/>
  <c r="K9556" i="1"/>
  <c r="L9556" i="1"/>
  <c r="M9556" i="1"/>
  <c r="N9556" i="1"/>
  <c r="K9557" i="1"/>
  <c r="L9557" i="1"/>
  <c r="M9557" i="1"/>
  <c r="N9557" i="1"/>
  <c r="K9558" i="1"/>
  <c r="L9558" i="1"/>
  <c r="M9558" i="1"/>
  <c r="N9558" i="1"/>
  <c r="K9559" i="1"/>
  <c r="L9559" i="1"/>
  <c r="M9559" i="1"/>
  <c r="N9559" i="1"/>
  <c r="K9560" i="1"/>
  <c r="L9560" i="1"/>
  <c r="M9560" i="1"/>
  <c r="N9560" i="1"/>
  <c r="K9561" i="1"/>
  <c r="L9561" i="1"/>
  <c r="M9561" i="1"/>
  <c r="N9561" i="1"/>
  <c r="K9562" i="1"/>
  <c r="L9562" i="1"/>
  <c r="M9562" i="1"/>
  <c r="N9562" i="1"/>
  <c r="K9563" i="1"/>
  <c r="L9563" i="1"/>
  <c r="M9563" i="1"/>
  <c r="N9563" i="1"/>
  <c r="K9564" i="1"/>
  <c r="L9564" i="1"/>
  <c r="M9564" i="1"/>
  <c r="N9564" i="1"/>
  <c r="K9565" i="1"/>
  <c r="L9565" i="1"/>
  <c r="M9565" i="1"/>
  <c r="N9565" i="1"/>
  <c r="K9566" i="1"/>
  <c r="L9566" i="1"/>
  <c r="M9566" i="1"/>
  <c r="N9566" i="1"/>
  <c r="K9567" i="1"/>
  <c r="L9567" i="1"/>
  <c r="M9567" i="1"/>
  <c r="N9567" i="1"/>
  <c r="K9568" i="1"/>
  <c r="L9568" i="1"/>
  <c r="M9568" i="1"/>
  <c r="N9568" i="1"/>
  <c r="K9569" i="1"/>
  <c r="L9569" i="1"/>
  <c r="M9569" i="1"/>
  <c r="N9569" i="1"/>
  <c r="K9570" i="1"/>
  <c r="L9570" i="1"/>
  <c r="M9570" i="1"/>
  <c r="N9570" i="1"/>
  <c r="K9571" i="1"/>
  <c r="L9571" i="1"/>
  <c r="M9571" i="1"/>
  <c r="N9571" i="1"/>
  <c r="K9572" i="1"/>
  <c r="L9572" i="1"/>
  <c r="M9572" i="1"/>
  <c r="N9572" i="1"/>
  <c r="K9573" i="1"/>
  <c r="L9573" i="1"/>
  <c r="M9573" i="1"/>
  <c r="N9573" i="1"/>
  <c r="K9574" i="1"/>
  <c r="L9574" i="1"/>
  <c r="M9574" i="1"/>
  <c r="N9574" i="1"/>
  <c r="K9575" i="1"/>
  <c r="L9575" i="1"/>
  <c r="M9575" i="1"/>
  <c r="N9575" i="1"/>
  <c r="K9576" i="1"/>
  <c r="L9576" i="1"/>
  <c r="M9576" i="1"/>
  <c r="N9576" i="1"/>
  <c r="K9577" i="1"/>
  <c r="L9577" i="1"/>
  <c r="M9577" i="1"/>
  <c r="N9577" i="1"/>
  <c r="K9578" i="1"/>
  <c r="L9578" i="1"/>
  <c r="M9578" i="1"/>
  <c r="N9578" i="1"/>
  <c r="K9579" i="1"/>
  <c r="L9579" i="1"/>
  <c r="M9579" i="1"/>
  <c r="N9579" i="1"/>
  <c r="K9580" i="1"/>
  <c r="L9580" i="1"/>
  <c r="M9580" i="1"/>
  <c r="N9580" i="1"/>
  <c r="K9581" i="1"/>
  <c r="L9581" i="1"/>
  <c r="M9581" i="1"/>
  <c r="N9581" i="1"/>
  <c r="K9582" i="1"/>
  <c r="L9582" i="1"/>
  <c r="M9582" i="1"/>
  <c r="N9582" i="1"/>
  <c r="K9583" i="1"/>
  <c r="L9583" i="1"/>
  <c r="M9583" i="1"/>
  <c r="N9583" i="1"/>
  <c r="K9584" i="1"/>
  <c r="L9584" i="1"/>
  <c r="M9584" i="1"/>
  <c r="N9584" i="1"/>
  <c r="K9585" i="1"/>
  <c r="L9585" i="1"/>
  <c r="M9585" i="1"/>
  <c r="N9585" i="1"/>
  <c r="K9586" i="1"/>
  <c r="L9586" i="1"/>
  <c r="M9586" i="1"/>
  <c r="N9586" i="1"/>
  <c r="K9587" i="1"/>
  <c r="L9587" i="1"/>
  <c r="M9587" i="1"/>
  <c r="N9587" i="1"/>
  <c r="K9588" i="1"/>
  <c r="L9588" i="1"/>
  <c r="M9588" i="1"/>
  <c r="N9588" i="1"/>
  <c r="K9589" i="1"/>
  <c r="L9589" i="1"/>
  <c r="M9589" i="1"/>
  <c r="N9589" i="1"/>
  <c r="K9590" i="1"/>
  <c r="L9590" i="1"/>
  <c r="M9590" i="1"/>
  <c r="N9590" i="1"/>
  <c r="K9591" i="1"/>
  <c r="L9591" i="1"/>
  <c r="M9591" i="1"/>
  <c r="N9591" i="1"/>
  <c r="K9592" i="1"/>
  <c r="L9592" i="1"/>
  <c r="M9592" i="1"/>
  <c r="N9592" i="1"/>
  <c r="K9593" i="1"/>
  <c r="L9593" i="1"/>
  <c r="M9593" i="1"/>
  <c r="N9593" i="1"/>
  <c r="K9594" i="1"/>
  <c r="L9594" i="1"/>
  <c r="M9594" i="1"/>
  <c r="N9594" i="1"/>
  <c r="K9595" i="1"/>
  <c r="L9595" i="1"/>
  <c r="M9595" i="1"/>
  <c r="N9595" i="1"/>
  <c r="K9596" i="1"/>
  <c r="L9596" i="1"/>
  <c r="M9596" i="1"/>
  <c r="N9596" i="1"/>
  <c r="K9597" i="1"/>
  <c r="L9597" i="1"/>
  <c r="M9597" i="1"/>
  <c r="N9597" i="1"/>
  <c r="K9598" i="1"/>
  <c r="L9598" i="1"/>
  <c r="M9598" i="1"/>
  <c r="N9598" i="1"/>
  <c r="K9599" i="1"/>
  <c r="L9599" i="1"/>
  <c r="M9599" i="1"/>
  <c r="N9599" i="1"/>
  <c r="K9600" i="1"/>
  <c r="L9600" i="1"/>
  <c r="M9600" i="1"/>
  <c r="N9600" i="1"/>
  <c r="K9601" i="1"/>
  <c r="L9601" i="1"/>
  <c r="M9601" i="1"/>
  <c r="N9601" i="1"/>
  <c r="K9602" i="1"/>
  <c r="L9602" i="1"/>
  <c r="M9602" i="1"/>
  <c r="N9602" i="1"/>
  <c r="K9603" i="1"/>
  <c r="L9603" i="1"/>
  <c r="M9603" i="1"/>
  <c r="N9603" i="1"/>
  <c r="K9604" i="1"/>
  <c r="L9604" i="1"/>
  <c r="M9604" i="1"/>
  <c r="N9604" i="1"/>
  <c r="K9605" i="1"/>
  <c r="L9605" i="1"/>
  <c r="M9605" i="1"/>
  <c r="N9605" i="1"/>
  <c r="K9606" i="1"/>
  <c r="L9606" i="1"/>
  <c r="M9606" i="1"/>
  <c r="N9606" i="1"/>
  <c r="K9607" i="1"/>
  <c r="L9607" i="1"/>
  <c r="M9607" i="1"/>
  <c r="N9607" i="1"/>
  <c r="K9608" i="1"/>
  <c r="L9608" i="1"/>
  <c r="M9608" i="1"/>
  <c r="N9608" i="1"/>
  <c r="K9609" i="1"/>
  <c r="L9609" i="1"/>
  <c r="M9609" i="1"/>
  <c r="N9609" i="1"/>
  <c r="K9610" i="1"/>
  <c r="L9610" i="1"/>
  <c r="M9610" i="1"/>
  <c r="N9610" i="1"/>
  <c r="K9611" i="1"/>
  <c r="L9611" i="1"/>
  <c r="M9611" i="1"/>
  <c r="N9611" i="1"/>
  <c r="K9612" i="1"/>
  <c r="L9612" i="1"/>
  <c r="M9612" i="1"/>
  <c r="N9612" i="1"/>
  <c r="K9613" i="1"/>
  <c r="L9613" i="1"/>
  <c r="M9613" i="1"/>
  <c r="N9613" i="1"/>
  <c r="K9614" i="1"/>
  <c r="L9614" i="1"/>
  <c r="M9614" i="1"/>
  <c r="N9614" i="1"/>
  <c r="L9615" i="1"/>
  <c r="M9615" i="1"/>
  <c r="N9615" i="1"/>
  <c r="K9616" i="1"/>
  <c r="L9616" i="1"/>
  <c r="M9616" i="1"/>
  <c r="N9616" i="1"/>
  <c r="K9617" i="1"/>
  <c r="L9617" i="1"/>
  <c r="M9617" i="1"/>
  <c r="N9617" i="1"/>
  <c r="K9618" i="1"/>
  <c r="L9618" i="1"/>
  <c r="M9618" i="1"/>
  <c r="N9618" i="1"/>
  <c r="K9619" i="1"/>
  <c r="L9619" i="1"/>
  <c r="M9619" i="1"/>
  <c r="N9619" i="1"/>
  <c r="K9620" i="1"/>
  <c r="L9620" i="1"/>
  <c r="M9620" i="1"/>
  <c r="N9620" i="1"/>
  <c r="K9621" i="1"/>
  <c r="L9621" i="1"/>
  <c r="M9621" i="1"/>
  <c r="N9621" i="1"/>
  <c r="K9622" i="1"/>
  <c r="L9622" i="1"/>
  <c r="M9622" i="1"/>
  <c r="N9622" i="1"/>
  <c r="K9623" i="1"/>
  <c r="L9623" i="1"/>
  <c r="M9623" i="1"/>
  <c r="N9623" i="1"/>
  <c r="K9624" i="1"/>
  <c r="L9624" i="1"/>
  <c r="M9624" i="1"/>
  <c r="N9624" i="1"/>
  <c r="K9625" i="1"/>
  <c r="L9625" i="1"/>
  <c r="M9625" i="1"/>
  <c r="N9625" i="1"/>
  <c r="K9626" i="1"/>
  <c r="L9626" i="1"/>
  <c r="M9626" i="1"/>
  <c r="N9626" i="1"/>
  <c r="K9627" i="1"/>
  <c r="L9627" i="1"/>
  <c r="M9627" i="1"/>
  <c r="N9627" i="1"/>
  <c r="K9628" i="1"/>
  <c r="L9628" i="1"/>
  <c r="M9628" i="1"/>
  <c r="N9628" i="1"/>
  <c r="K9629" i="1"/>
  <c r="L9629" i="1"/>
  <c r="M9629" i="1"/>
  <c r="N9629" i="1"/>
  <c r="K9630" i="1"/>
  <c r="L9630" i="1"/>
  <c r="M9630" i="1"/>
  <c r="N9630" i="1"/>
  <c r="K9631" i="1"/>
  <c r="L9631" i="1"/>
  <c r="M9631" i="1"/>
  <c r="N9631" i="1"/>
  <c r="K9632" i="1"/>
  <c r="L9632" i="1"/>
  <c r="M9632" i="1"/>
  <c r="N9632" i="1"/>
  <c r="K9633" i="1"/>
  <c r="L9633" i="1"/>
  <c r="M9633" i="1"/>
  <c r="N9633" i="1"/>
  <c r="K9634" i="1"/>
  <c r="L9634" i="1"/>
  <c r="M9634" i="1"/>
  <c r="N9634" i="1"/>
  <c r="L9635" i="1"/>
  <c r="M9635" i="1"/>
  <c r="N9635" i="1"/>
  <c r="L9636" i="1"/>
  <c r="M9636" i="1"/>
  <c r="N9636" i="1"/>
  <c r="K9637" i="1"/>
  <c r="L9637" i="1"/>
  <c r="M9637" i="1"/>
  <c r="N9637" i="1"/>
  <c r="K9638" i="1"/>
  <c r="L9638" i="1"/>
  <c r="M9638" i="1"/>
  <c r="N9638" i="1"/>
  <c r="K9639" i="1"/>
  <c r="L9639" i="1"/>
  <c r="M9639" i="1"/>
  <c r="N9639" i="1"/>
  <c r="K9640" i="1"/>
  <c r="L9640" i="1"/>
  <c r="M9640" i="1"/>
  <c r="N9640" i="1"/>
  <c r="K9641" i="1"/>
  <c r="L9641" i="1"/>
  <c r="M9641" i="1"/>
  <c r="N9641" i="1"/>
  <c r="K9642" i="1"/>
  <c r="L9642" i="1"/>
  <c r="M9642" i="1"/>
  <c r="N9642" i="1"/>
  <c r="K9643" i="1"/>
  <c r="L9643" i="1"/>
  <c r="M9643" i="1"/>
  <c r="N9643" i="1"/>
  <c r="K9644" i="1"/>
  <c r="L9644" i="1"/>
  <c r="M9644" i="1"/>
  <c r="N9644" i="1"/>
  <c r="K9645" i="1"/>
  <c r="L9645" i="1"/>
  <c r="M9645" i="1"/>
  <c r="N9645" i="1"/>
  <c r="K9646" i="1"/>
  <c r="L9646" i="1"/>
  <c r="M9646" i="1"/>
  <c r="N9646" i="1"/>
  <c r="K9647" i="1"/>
  <c r="L9647" i="1"/>
  <c r="M9647" i="1"/>
  <c r="N9647" i="1"/>
  <c r="K9648" i="1"/>
  <c r="L9648" i="1"/>
  <c r="M9648" i="1"/>
  <c r="N9648" i="1"/>
  <c r="K9649" i="1"/>
  <c r="L9649" i="1"/>
  <c r="M9649" i="1"/>
  <c r="N9649" i="1"/>
  <c r="K9650" i="1"/>
  <c r="L9650" i="1"/>
  <c r="M9650" i="1"/>
  <c r="N9650" i="1"/>
  <c r="K9651" i="1"/>
  <c r="L9651" i="1"/>
  <c r="M9651" i="1"/>
  <c r="N9651" i="1"/>
  <c r="K9652" i="1"/>
  <c r="L9652" i="1"/>
  <c r="M9652" i="1"/>
  <c r="N9652" i="1"/>
  <c r="K9653" i="1"/>
  <c r="L9653" i="1"/>
  <c r="M9653" i="1"/>
  <c r="N9653" i="1"/>
  <c r="K9654" i="1"/>
  <c r="L9654" i="1"/>
  <c r="M9654" i="1"/>
  <c r="N9654" i="1"/>
  <c r="K9655" i="1"/>
  <c r="L9655" i="1"/>
  <c r="M9655" i="1"/>
  <c r="N9655" i="1"/>
  <c r="K9656" i="1"/>
  <c r="L9656" i="1"/>
  <c r="M9656" i="1"/>
  <c r="N9656" i="1"/>
  <c r="K9657" i="1"/>
  <c r="L9657" i="1"/>
  <c r="M9657" i="1"/>
  <c r="N9657" i="1"/>
  <c r="K9658" i="1"/>
  <c r="L9658" i="1"/>
  <c r="M9658" i="1"/>
  <c r="N9658" i="1"/>
  <c r="K9659" i="1"/>
  <c r="L9659" i="1"/>
  <c r="M9659" i="1"/>
  <c r="N9659" i="1"/>
  <c r="K9660" i="1"/>
  <c r="L9660" i="1"/>
  <c r="M9660" i="1"/>
  <c r="N9660" i="1"/>
  <c r="K9661" i="1"/>
  <c r="L9661" i="1"/>
  <c r="M9661" i="1"/>
  <c r="N9661" i="1"/>
  <c r="K9662" i="1"/>
  <c r="L9662" i="1"/>
  <c r="M9662" i="1"/>
  <c r="N9662" i="1"/>
  <c r="K9663" i="1"/>
  <c r="L9663" i="1"/>
  <c r="M9663" i="1"/>
  <c r="N9663" i="1"/>
  <c r="K9664" i="1"/>
  <c r="L9664" i="1"/>
  <c r="M9664" i="1"/>
  <c r="N9664" i="1"/>
  <c r="K9665" i="1"/>
  <c r="L9665" i="1"/>
  <c r="M9665" i="1"/>
  <c r="N9665" i="1"/>
  <c r="K9666" i="1"/>
  <c r="L9666" i="1"/>
  <c r="M9666" i="1"/>
  <c r="N9666" i="1"/>
  <c r="K9667" i="1"/>
  <c r="L9667" i="1"/>
  <c r="M9667" i="1"/>
  <c r="N9667" i="1"/>
  <c r="K9668" i="1"/>
  <c r="L9668" i="1"/>
  <c r="M9668" i="1"/>
  <c r="N9668" i="1"/>
  <c r="K9669" i="1"/>
  <c r="L9669" i="1"/>
  <c r="M9669" i="1"/>
  <c r="N9669" i="1"/>
  <c r="K9670" i="1"/>
  <c r="L9670" i="1"/>
  <c r="M9670" i="1"/>
  <c r="N9670" i="1"/>
  <c r="K9671" i="1"/>
  <c r="L9671" i="1"/>
  <c r="M9671" i="1"/>
  <c r="N9671" i="1"/>
  <c r="K9672" i="1"/>
  <c r="L9672" i="1"/>
  <c r="M9672" i="1"/>
  <c r="N9672" i="1"/>
  <c r="K9673" i="1"/>
  <c r="L9673" i="1"/>
  <c r="M9673" i="1"/>
  <c r="N9673" i="1"/>
  <c r="K9674" i="1"/>
  <c r="L9674" i="1"/>
  <c r="M9674" i="1"/>
  <c r="N9674" i="1"/>
  <c r="K9675" i="1"/>
  <c r="L9675" i="1"/>
  <c r="M9675" i="1"/>
  <c r="N9675" i="1"/>
  <c r="K9676" i="1"/>
  <c r="L9676" i="1"/>
  <c r="M9676" i="1"/>
  <c r="N9676" i="1"/>
  <c r="K9677" i="1"/>
  <c r="L9677" i="1"/>
  <c r="M9677" i="1"/>
  <c r="N9677" i="1"/>
  <c r="K9678" i="1"/>
  <c r="L9678" i="1"/>
  <c r="M9678" i="1"/>
  <c r="N9678" i="1"/>
  <c r="K9679" i="1"/>
  <c r="L9679" i="1"/>
  <c r="M9679" i="1"/>
  <c r="N9679" i="1"/>
  <c r="K9680" i="1"/>
  <c r="L9680" i="1"/>
  <c r="M9680" i="1"/>
  <c r="N9680" i="1"/>
  <c r="K9681" i="1"/>
  <c r="L9681" i="1"/>
  <c r="M9681" i="1"/>
  <c r="N9681" i="1"/>
  <c r="K9682" i="1"/>
  <c r="L9682" i="1"/>
  <c r="M9682" i="1"/>
  <c r="N9682" i="1"/>
  <c r="K9683" i="1"/>
  <c r="L9683" i="1"/>
  <c r="M9683" i="1"/>
  <c r="N9683" i="1"/>
  <c r="K9684" i="1"/>
  <c r="L9684" i="1"/>
  <c r="M9684" i="1"/>
  <c r="N9684" i="1"/>
  <c r="K9685" i="1"/>
  <c r="L9685" i="1"/>
  <c r="M9685" i="1"/>
  <c r="N9685" i="1"/>
  <c r="K9686" i="1"/>
  <c r="L9686" i="1"/>
  <c r="M9686" i="1"/>
  <c r="N9686" i="1"/>
  <c r="K9687" i="1"/>
  <c r="L9687" i="1"/>
  <c r="M9687" i="1"/>
  <c r="N9687" i="1"/>
  <c r="K9688" i="1"/>
  <c r="L9688" i="1"/>
  <c r="M9688" i="1"/>
  <c r="N9688" i="1"/>
  <c r="K9689" i="1"/>
  <c r="L9689" i="1"/>
  <c r="M9689" i="1"/>
  <c r="N9689" i="1"/>
  <c r="K9690" i="1"/>
  <c r="L9690" i="1"/>
  <c r="M9690" i="1"/>
  <c r="N9690" i="1"/>
  <c r="K9691" i="1"/>
  <c r="L9691" i="1"/>
  <c r="M9691" i="1"/>
  <c r="N9691" i="1"/>
  <c r="K9692" i="1"/>
  <c r="L9692" i="1"/>
  <c r="M9692" i="1"/>
  <c r="N9692" i="1"/>
  <c r="K9693" i="1"/>
  <c r="L9693" i="1"/>
  <c r="M9693" i="1"/>
  <c r="N9693" i="1"/>
  <c r="K9694" i="1"/>
  <c r="L9694" i="1"/>
  <c r="M9694" i="1"/>
  <c r="N9694" i="1"/>
  <c r="L9695" i="1"/>
  <c r="M9695" i="1"/>
  <c r="N9695" i="1"/>
  <c r="K9696" i="1"/>
  <c r="L9696" i="1"/>
  <c r="M9696" i="1"/>
  <c r="N9696" i="1"/>
  <c r="K9697" i="1"/>
  <c r="L9697" i="1"/>
  <c r="M9697" i="1"/>
  <c r="N9697" i="1"/>
  <c r="K9698" i="1"/>
  <c r="L9698" i="1"/>
  <c r="M9698" i="1"/>
  <c r="N9698" i="1"/>
  <c r="K9699" i="1"/>
  <c r="L9699" i="1"/>
  <c r="M9699" i="1"/>
  <c r="N9699" i="1"/>
  <c r="K9700" i="1"/>
  <c r="L9700" i="1"/>
  <c r="M9700" i="1"/>
  <c r="N9700" i="1"/>
  <c r="K9701" i="1"/>
  <c r="L9701" i="1"/>
  <c r="M9701" i="1"/>
  <c r="N9701" i="1"/>
  <c r="K9702" i="1"/>
  <c r="L9702" i="1"/>
  <c r="M9702" i="1"/>
  <c r="N9702" i="1"/>
  <c r="K9703" i="1"/>
  <c r="L9703" i="1"/>
  <c r="M9703" i="1"/>
  <c r="N9703" i="1"/>
  <c r="K9704" i="1"/>
  <c r="L9704" i="1"/>
  <c r="M9704" i="1"/>
  <c r="N9704" i="1"/>
  <c r="K9705" i="1"/>
  <c r="L9705" i="1"/>
  <c r="M9705" i="1"/>
  <c r="N9705" i="1"/>
  <c r="K9706" i="1"/>
  <c r="L9706" i="1"/>
  <c r="M9706" i="1"/>
  <c r="N9706" i="1"/>
  <c r="K9707" i="1"/>
  <c r="L9707" i="1"/>
  <c r="M9707" i="1"/>
  <c r="N9707" i="1"/>
  <c r="K9708" i="1"/>
  <c r="L9708" i="1"/>
  <c r="M9708" i="1"/>
  <c r="N9708" i="1"/>
  <c r="K9709" i="1"/>
  <c r="L9709" i="1"/>
  <c r="M9709" i="1"/>
  <c r="N9709" i="1"/>
  <c r="K9710" i="1"/>
  <c r="L9710" i="1"/>
  <c r="M9710" i="1"/>
  <c r="N9710" i="1"/>
  <c r="K9711" i="1"/>
  <c r="L9711" i="1"/>
  <c r="M9711" i="1"/>
  <c r="N9711" i="1"/>
  <c r="K9712" i="1"/>
  <c r="L9712" i="1"/>
  <c r="M9712" i="1"/>
  <c r="N9712" i="1"/>
  <c r="K9713" i="1"/>
  <c r="L9713" i="1"/>
  <c r="M9713" i="1"/>
  <c r="N9713" i="1"/>
  <c r="K9714" i="1"/>
  <c r="L9714" i="1"/>
  <c r="M9714" i="1"/>
  <c r="N9714" i="1"/>
  <c r="K9715" i="1"/>
  <c r="L9715" i="1"/>
  <c r="M9715" i="1"/>
  <c r="N9715" i="1"/>
  <c r="K9716" i="1"/>
  <c r="L9716" i="1"/>
  <c r="M9716" i="1"/>
  <c r="N9716" i="1"/>
  <c r="K9717" i="1"/>
  <c r="L9717" i="1"/>
  <c r="M9717" i="1"/>
  <c r="N9717" i="1"/>
  <c r="K9718" i="1"/>
  <c r="L9718" i="1"/>
  <c r="M9718" i="1"/>
  <c r="N9718" i="1"/>
  <c r="K9719" i="1"/>
  <c r="L9719" i="1"/>
  <c r="M9719" i="1"/>
  <c r="N9719" i="1"/>
  <c r="K9720" i="1"/>
  <c r="L9720" i="1"/>
  <c r="M9720" i="1"/>
  <c r="N9720" i="1"/>
  <c r="K9721" i="1"/>
  <c r="L9721" i="1"/>
  <c r="M9721" i="1"/>
  <c r="N9721" i="1"/>
  <c r="K9722" i="1"/>
  <c r="L9722" i="1"/>
  <c r="M9722" i="1"/>
  <c r="N9722" i="1"/>
  <c r="K9723" i="1"/>
  <c r="L9723" i="1"/>
  <c r="M9723" i="1"/>
  <c r="N9723" i="1"/>
  <c r="K9724" i="1"/>
  <c r="L9724" i="1"/>
  <c r="M9724" i="1"/>
  <c r="N9724" i="1"/>
  <c r="K9725" i="1"/>
  <c r="L9725" i="1"/>
  <c r="M9725" i="1"/>
  <c r="N9725" i="1"/>
  <c r="K9726" i="1"/>
  <c r="L9726" i="1"/>
  <c r="M9726" i="1"/>
  <c r="N9726" i="1"/>
  <c r="L9727" i="1"/>
  <c r="M9727" i="1"/>
  <c r="N9727" i="1"/>
  <c r="K9728" i="1"/>
  <c r="L9728" i="1"/>
  <c r="M9728" i="1"/>
  <c r="N9728" i="1"/>
  <c r="K9729" i="1"/>
  <c r="L9729" i="1"/>
  <c r="M9729" i="1"/>
  <c r="N9729" i="1"/>
  <c r="K9730" i="1"/>
  <c r="L9730" i="1"/>
  <c r="M9730" i="1"/>
  <c r="N9730" i="1"/>
  <c r="K9731" i="1"/>
  <c r="L9731" i="1"/>
  <c r="M9731" i="1"/>
  <c r="N9731" i="1"/>
  <c r="K9732" i="1"/>
  <c r="L9732" i="1"/>
  <c r="M9732" i="1"/>
  <c r="N9732" i="1"/>
  <c r="K9733" i="1"/>
  <c r="L9733" i="1"/>
  <c r="M9733" i="1"/>
  <c r="N9733" i="1"/>
  <c r="K9734" i="1"/>
  <c r="L9734" i="1"/>
  <c r="M9734" i="1"/>
  <c r="N9734" i="1"/>
  <c r="K9735" i="1"/>
  <c r="L9735" i="1"/>
  <c r="M9735" i="1"/>
  <c r="N9735" i="1"/>
  <c r="K9736" i="1"/>
  <c r="L9736" i="1"/>
  <c r="M9736" i="1"/>
  <c r="N9736" i="1"/>
  <c r="K9737" i="1"/>
  <c r="L9737" i="1"/>
  <c r="M9737" i="1"/>
  <c r="N9737" i="1"/>
  <c r="K9738" i="1"/>
  <c r="L9738" i="1"/>
  <c r="M9738" i="1"/>
  <c r="N9738" i="1"/>
  <c r="K9739" i="1"/>
  <c r="L9739" i="1"/>
  <c r="M9739" i="1"/>
  <c r="N9739" i="1"/>
  <c r="K9740" i="1"/>
  <c r="L9740" i="1"/>
  <c r="M9740" i="1"/>
  <c r="N9740" i="1"/>
  <c r="K9741" i="1"/>
  <c r="L9741" i="1"/>
  <c r="M9741" i="1"/>
  <c r="N9741" i="1"/>
  <c r="K9742" i="1"/>
  <c r="L9742" i="1"/>
  <c r="M9742" i="1"/>
  <c r="N9742" i="1"/>
  <c r="K9743" i="1"/>
  <c r="L9743" i="1"/>
  <c r="M9743" i="1"/>
  <c r="N9743" i="1"/>
  <c r="K9744" i="1"/>
  <c r="L9744" i="1"/>
  <c r="M9744" i="1"/>
  <c r="N9744" i="1"/>
  <c r="K9745" i="1"/>
  <c r="L9745" i="1"/>
  <c r="M9745" i="1"/>
  <c r="N9745" i="1"/>
  <c r="K9746" i="1"/>
  <c r="L9746" i="1"/>
  <c r="M9746" i="1"/>
  <c r="N9746" i="1"/>
  <c r="K9747" i="1"/>
  <c r="L9747" i="1"/>
  <c r="M9747" i="1"/>
  <c r="N9747" i="1"/>
  <c r="K9748" i="1"/>
  <c r="L9748" i="1"/>
  <c r="M9748" i="1"/>
  <c r="N9748" i="1"/>
  <c r="K9749" i="1"/>
  <c r="L9749" i="1"/>
  <c r="M9749" i="1"/>
  <c r="N9749" i="1"/>
  <c r="K9750" i="1"/>
  <c r="L9750" i="1"/>
  <c r="M9750" i="1"/>
  <c r="N9750" i="1"/>
  <c r="K9751" i="1"/>
  <c r="L9751" i="1"/>
  <c r="M9751" i="1"/>
  <c r="N9751" i="1"/>
  <c r="K9752" i="1"/>
  <c r="L9752" i="1"/>
  <c r="M9752" i="1"/>
  <c r="N9752" i="1"/>
  <c r="K9753" i="1"/>
  <c r="L9753" i="1"/>
  <c r="M9753" i="1"/>
  <c r="N9753" i="1"/>
  <c r="K9754" i="1"/>
  <c r="L9754" i="1"/>
  <c r="M9754" i="1"/>
  <c r="N9754" i="1"/>
  <c r="K9755" i="1"/>
  <c r="L9755" i="1"/>
  <c r="M9755" i="1"/>
  <c r="N9755" i="1"/>
  <c r="K9756" i="1"/>
  <c r="L9756" i="1"/>
  <c r="M9756" i="1"/>
  <c r="N9756" i="1"/>
  <c r="K9757" i="1"/>
  <c r="L9757" i="1"/>
  <c r="M9757" i="1"/>
  <c r="N9757" i="1"/>
  <c r="L9758" i="1"/>
  <c r="M9758" i="1"/>
  <c r="N9758" i="1"/>
  <c r="K9759" i="1"/>
  <c r="L9759" i="1"/>
  <c r="M9759" i="1"/>
  <c r="N9759" i="1"/>
  <c r="K9760" i="1"/>
  <c r="L9760" i="1"/>
  <c r="M9760" i="1"/>
  <c r="N9760" i="1"/>
  <c r="K9761" i="1"/>
  <c r="L9761" i="1"/>
  <c r="M9761" i="1"/>
  <c r="N9761" i="1"/>
  <c r="K9762" i="1"/>
  <c r="L9762" i="1"/>
  <c r="M9762" i="1"/>
  <c r="N9762" i="1"/>
  <c r="K9763" i="1"/>
  <c r="L9763" i="1"/>
  <c r="M9763" i="1"/>
  <c r="N9763" i="1"/>
  <c r="K9764" i="1"/>
  <c r="L9764" i="1"/>
  <c r="M9764" i="1"/>
  <c r="N9764" i="1"/>
  <c r="K9765" i="1"/>
  <c r="L9765" i="1"/>
  <c r="M9765" i="1"/>
  <c r="N9765" i="1"/>
  <c r="K9766" i="1"/>
  <c r="L9766" i="1"/>
  <c r="M9766" i="1"/>
  <c r="N9766" i="1"/>
  <c r="K9767" i="1"/>
  <c r="L9767" i="1"/>
  <c r="M9767" i="1"/>
  <c r="N9767" i="1"/>
  <c r="K9768" i="1"/>
  <c r="L9768" i="1"/>
  <c r="M9768" i="1"/>
  <c r="N9768" i="1"/>
  <c r="K9769" i="1"/>
  <c r="L9769" i="1"/>
  <c r="M9769" i="1"/>
  <c r="N9769" i="1"/>
  <c r="K9770" i="1"/>
  <c r="L9770" i="1"/>
  <c r="M9770" i="1"/>
  <c r="N9770" i="1"/>
  <c r="K9771" i="1"/>
  <c r="L9771" i="1"/>
  <c r="M9771" i="1"/>
  <c r="N9771" i="1"/>
  <c r="K9772" i="1"/>
  <c r="L9772" i="1"/>
  <c r="M9772" i="1"/>
  <c r="N9772" i="1"/>
  <c r="K9773" i="1"/>
  <c r="L9773" i="1"/>
  <c r="M9773" i="1"/>
  <c r="N9773" i="1"/>
  <c r="K9774" i="1"/>
  <c r="L9774" i="1"/>
  <c r="M9774" i="1"/>
  <c r="N9774" i="1"/>
  <c r="K9775" i="1"/>
  <c r="L9775" i="1"/>
  <c r="M9775" i="1"/>
  <c r="N9775" i="1"/>
  <c r="L9776" i="1"/>
  <c r="M9776" i="1"/>
  <c r="N9776" i="1"/>
  <c r="L9777" i="1"/>
  <c r="M9777" i="1"/>
  <c r="N9777" i="1"/>
  <c r="K9778" i="1"/>
  <c r="L9778" i="1"/>
  <c r="M9778" i="1"/>
  <c r="N9778" i="1"/>
  <c r="K9779" i="1"/>
  <c r="L9779" i="1"/>
  <c r="M9779" i="1"/>
  <c r="N9779" i="1"/>
  <c r="L9780" i="1"/>
  <c r="M9780" i="1"/>
  <c r="N9780" i="1"/>
  <c r="K9781" i="1"/>
  <c r="L9781" i="1"/>
  <c r="M9781" i="1"/>
  <c r="N9781" i="1"/>
  <c r="K9782" i="1"/>
  <c r="L9782" i="1"/>
  <c r="M9782" i="1"/>
  <c r="N9782" i="1"/>
  <c r="K9783" i="1"/>
  <c r="L9783" i="1"/>
  <c r="M9783" i="1"/>
  <c r="N9783" i="1"/>
  <c r="K9784" i="1"/>
  <c r="L9784" i="1"/>
  <c r="M9784" i="1"/>
  <c r="N9784" i="1"/>
  <c r="K9785" i="1"/>
  <c r="L9785" i="1"/>
  <c r="M9785" i="1"/>
  <c r="N9785" i="1"/>
  <c r="K9786" i="1"/>
  <c r="L9786" i="1"/>
  <c r="M9786" i="1"/>
  <c r="N9786" i="1"/>
  <c r="K9787" i="1"/>
  <c r="L9787" i="1"/>
  <c r="M9787" i="1"/>
  <c r="N9787" i="1"/>
  <c r="K9788" i="1"/>
  <c r="L9788" i="1"/>
  <c r="M9788" i="1"/>
  <c r="N9788" i="1"/>
  <c r="K9789" i="1"/>
  <c r="L9789" i="1"/>
  <c r="M9789" i="1"/>
  <c r="N9789" i="1"/>
  <c r="K9790" i="1"/>
  <c r="L9790" i="1"/>
  <c r="M9790" i="1"/>
  <c r="N9790" i="1"/>
  <c r="K9791" i="1"/>
  <c r="L9791" i="1"/>
  <c r="M9791" i="1"/>
  <c r="N9791" i="1"/>
  <c r="K9792" i="1"/>
  <c r="L9792" i="1"/>
  <c r="M9792" i="1"/>
  <c r="N9792" i="1"/>
  <c r="K9793" i="1"/>
  <c r="L9793" i="1"/>
  <c r="M9793" i="1"/>
  <c r="N9793" i="1"/>
  <c r="K9794" i="1"/>
  <c r="L9794" i="1"/>
  <c r="M9794" i="1"/>
  <c r="N9794" i="1"/>
  <c r="K9795" i="1"/>
  <c r="L9795" i="1"/>
  <c r="M9795" i="1"/>
  <c r="N9795" i="1"/>
  <c r="K9796" i="1"/>
  <c r="L9796" i="1"/>
  <c r="M9796" i="1"/>
  <c r="N9796" i="1"/>
  <c r="K9797" i="1"/>
  <c r="L9797" i="1"/>
  <c r="M9797" i="1"/>
  <c r="N9797" i="1"/>
  <c r="K9798" i="1"/>
  <c r="L9798" i="1"/>
  <c r="M9798" i="1"/>
  <c r="N9798" i="1"/>
  <c r="K9799" i="1"/>
  <c r="L9799" i="1"/>
  <c r="M9799" i="1"/>
  <c r="N9799" i="1"/>
  <c r="D8820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1" i="1"/>
  <c r="D8822" i="1"/>
  <c r="D8823" i="1"/>
  <c r="D8824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K8690" i="1"/>
  <c r="L8690" i="1"/>
  <c r="M8690" i="1"/>
  <c r="N8690" i="1"/>
  <c r="K8691" i="1"/>
  <c r="L8691" i="1"/>
  <c r="M8691" i="1"/>
  <c r="N8691" i="1"/>
  <c r="K8692" i="1"/>
  <c r="M8692" i="1"/>
  <c r="N8692" i="1"/>
  <c r="K8693" i="1"/>
  <c r="M8693" i="1"/>
  <c r="N8693" i="1"/>
  <c r="K8694" i="1"/>
  <c r="M8694" i="1"/>
  <c r="N8694" i="1"/>
  <c r="K8695" i="1"/>
  <c r="M8695" i="1"/>
  <c r="N8695" i="1"/>
  <c r="K8696" i="1"/>
  <c r="M8696" i="1"/>
  <c r="N8696" i="1"/>
  <c r="K8697" i="1"/>
  <c r="M8697" i="1"/>
  <c r="N8697" i="1"/>
  <c r="K8698" i="1"/>
  <c r="M8698" i="1"/>
  <c r="N8698" i="1"/>
  <c r="K8699" i="1"/>
  <c r="M8699" i="1"/>
  <c r="N8699" i="1"/>
  <c r="K8700" i="1"/>
  <c r="M8700" i="1"/>
  <c r="N8700" i="1"/>
  <c r="K8701" i="1"/>
  <c r="M8701" i="1"/>
  <c r="N8701" i="1"/>
  <c r="K8702" i="1"/>
  <c r="M8702" i="1"/>
  <c r="N8702" i="1"/>
  <c r="K8703" i="1"/>
  <c r="M8703" i="1"/>
  <c r="N8703" i="1"/>
  <c r="K8704" i="1"/>
  <c r="M8704" i="1"/>
  <c r="N8704" i="1"/>
  <c r="K8705" i="1"/>
  <c r="M8705" i="1"/>
  <c r="N8705" i="1"/>
  <c r="K8706" i="1"/>
  <c r="M8706" i="1"/>
  <c r="N8706" i="1"/>
  <c r="K8707" i="1"/>
  <c r="M8707" i="1"/>
  <c r="N8707" i="1"/>
  <c r="K8708" i="1"/>
  <c r="M8708" i="1"/>
  <c r="N8708" i="1"/>
  <c r="K8709" i="1"/>
  <c r="M8709" i="1"/>
  <c r="N8709" i="1"/>
  <c r="K8710" i="1"/>
  <c r="M8710" i="1"/>
  <c r="N8710" i="1"/>
  <c r="K8711" i="1"/>
  <c r="M8711" i="1"/>
  <c r="N8711" i="1"/>
  <c r="K8712" i="1"/>
  <c r="M8712" i="1"/>
  <c r="N8712" i="1"/>
  <c r="K8713" i="1"/>
  <c r="M8713" i="1"/>
  <c r="N8713" i="1"/>
  <c r="K8714" i="1"/>
  <c r="M8714" i="1"/>
  <c r="N8714" i="1"/>
  <c r="K8715" i="1"/>
  <c r="M8715" i="1"/>
  <c r="N8715" i="1"/>
  <c r="K8716" i="1"/>
  <c r="M8716" i="1"/>
  <c r="N8716" i="1"/>
  <c r="K8717" i="1"/>
  <c r="M8717" i="1"/>
  <c r="N8717" i="1"/>
  <c r="K8718" i="1"/>
  <c r="M8718" i="1"/>
  <c r="N8718" i="1"/>
  <c r="K8719" i="1"/>
  <c r="M8719" i="1"/>
  <c r="N8719" i="1"/>
  <c r="K8720" i="1"/>
  <c r="M8720" i="1"/>
  <c r="N8720" i="1"/>
  <c r="K8721" i="1"/>
  <c r="M8721" i="1"/>
  <c r="N8721" i="1"/>
  <c r="K8722" i="1"/>
  <c r="M8722" i="1"/>
  <c r="N8722" i="1"/>
  <c r="K8723" i="1"/>
  <c r="M8723" i="1"/>
  <c r="N8723" i="1"/>
  <c r="K8724" i="1"/>
  <c r="M8724" i="1"/>
  <c r="N8724" i="1"/>
  <c r="K8725" i="1"/>
  <c r="M8725" i="1"/>
  <c r="N8725" i="1"/>
  <c r="K8726" i="1"/>
  <c r="M8726" i="1"/>
  <c r="N8726" i="1"/>
  <c r="K8727" i="1"/>
  <c r="M8727" i="1"/>
  <c r="N8727" i="1"/>
  <c r="K8728" i="1"/>
  <c r="M8728" i="1"/>
  <c r="N8728" i="1"/>
  <c r="K8729" i="1"/>
  <c r="M8729" i="1"/>
  <c r="N8729" i="1"/>
  <c r="K8730" i="1"/>
  <c r="M8730" i="1"/>
  <c r="N8730" i="1"/>
  <c r="K8731" i="1"/>
  <c r="M8731" i="1"/>
  <c r="N8731" i="1"/>
  <c r="K8732" i="1"/>
  <c r="M8732" i="1"/>
  <c r="N8732" i="1"/>
  <c r="K8733" i="1"/>
  <c r="M8733" i="1"/>
  <c r="N8733" i="1"/>
  <c r="K8734" i="1"/>
  <c r="M8734" i="1"/>
  <c r="N8734" i="1"/>
  <c r="K8735" i="1"/>
  <c r="M8735" i="1"/>
  <c r="N8735" i="1"/>
  <c r="K8736" i="1"/>
  <c r="M8736" i="1"/>
  <c r="N8736" i="1"/>
  <c r="K8737" i="1"/>
  <c r="M8737" i="1"/>
  <c r="N8737" i="1"/>
  <c r="K8738" i="1"/>
  <c r="M8738" i="1"/>
  <c r="N8738" i="1"/>
  <c r="K8739" i="1"/>
  <c r="M8739" i="1"/>
  <c r="N8739" i="1"/>
  <c r="K8740" i="1"/>
  <c r="M8740" i="1"/>
  <c r="N8740" i="1"/>
  <c r="K8741" i="1"/>
  <c r="M8741" i="1"/>
  <c r="N8741" i="1"/>
  <c r="K8742" i="1"/>
  <c r="M8742" i="1"/>
  <c r="N8742" i="1"/>
  <c r="K8743" i="1"/>
  <c r="M8743" i="1"/>
  <c r="N8743" i="1"/>
  <c r="K8744" i="1"/>
  <c r="M8744" i="1"/>
  <c r="N8744" i="1"/>
  <c r="K8745" i="1"/>
  <c r="M8745" i="1"/>
  <c r="N8745" i="1"/>
  <c r="K8746" i="1"/>
  <c r="M8746" i="1"/>
  <c r="N8746" i="1"/>
  <c r="K8747" i="1"/>
  <c r="M8747" i="1"/>
  <c r="N8747" i="1"/>
  <c r="K8748" i="1"/>
  <c r="M8748" i="1"/>
  <c r="N8748" i="1"/>
  <c r="K8749" i="1"/>
  <c r="M8749" i="1"/>
  <c r="N8749" i="1"/>
  <c r="K8750" i="1"/>
  <c r="M8750" i="1"/>
  <c r="N8750" i="1"/>
  <c r="K8751" i="1"/>
  <c r="M8751" i="1"/>
  <c r="N8751" i="1"/>
  <c r="K8752" i="1"/>
  <c r="M8752" i="1"/>
  <c r="N8752" i="1"/>
  <c r="M8754" i="1"/>
  <c r="N8754" i="1"/>
  <c r="K8755" i="1"/>
  <c r="M8755" i="1"/>
  <c r="N8755" i="1"/>
  <c r="K8756" i="1"/>
  <c r="M8756" i="1"/>
  <c r="N8756" i="1"/>
  <c r="K8757" i="1"/>
  <c r="M8757" i="1"/>
  <c r="N8757" i="1"/>
  <c r="K8758" i="1"/>
  <c r="M8758" i="1"/>
  <c r="N8758" i="1"/>
  <c r="K8759" i="1"/>
  <c r="M8759" i="1"/>
  <c r="N8759" i="1"/>
  <c r="K8760" i="1"/>
  <c r="M8760" i="1"/>
  <c r="N8760" i="1"/>
  <c r="K8761" i="1"/>
  <c r="M8761" i="1"/>
  <c r="N8761" i="1"/>
  <c r="K8762" i="1"/>
  <c r="M8762" i="1"/>
  <c r="N8762" i="1"/>
  <c r="K8763" i="1"/>
  <c r="M8763" i="1"/>
  <c r="N8763" i="1"/>
  <c r="K8764" i="1"/>
  <c r="M8764" i="1"/>
  <c r="N8764" i="1"/>
  <c r="K8765" i="1"/>
  <c r="M8765" i="1"/>
  <c r="N8765" i="1"/>
  <c r="K8766" i="1"/>
  <c r="M8766" i="1"/>
  <c r="N8766" i="1"/>
  <c r="K8767" i="1"/>
  <c r="M8767" i="1"/>
  <c r="N8767" i="1"/>
  <c r="K8768" i="1"/>
  <c r="M8768" i="1"/>
  <c r="N8768" i="1"/>
  <c r="K8769" i="1"/>
  <c r="M8769" i="1"/>
  <c r="N8769" i="1"/>
  <c r="K8770" i="1"/>
  <c r="M8770" i="1"/>
  <c r="N8770" i="1"/>
  <c r="K8771" i="1"/>
  <c r="M8771" i="1"/>
  <c r="N8771" i="1"/>
  <c r="K8772" i="1"/>
  <c r="M8772" i="1"/>
  <c r="N8772" i="1"/>
  <c r="K8773" i="1"/>
  <c r="M8773" i="1"/>
  <c r="N8773" i="1"/>
  <c r="K8774" i="1"/>
  <c r="M8774" i="1"/>
  <c r="N8774" i="1"/>
  <c r="K8775" i="1"/>
  <c r="M8775" i="1"/>
  <c r="N8775" i="1"/>
  <c r="K8776" i="1"/>
  <c r="M8776" i="1"/>
  <c r="N8776" i="1"/>
  <c r="K8777" i="1"/>
  <c r="M8777" i="1"/>
  <c r="N8777" i="1"/>
  <c r="K8778" i="1"/>
  <c r="M8778" i="1"/>
  <c r="N8778" i="1"/>
  <c r="K8779" i="1"/>
  <c r="M8779" i="1"/>
  <c r="N8779" i="1"/>
  <c r="K8780" i="1"/>
  <c r="M8780" i="1"/>
  <c r="N8780" i="1"/>
  <c r="K8781" i="1"/>
  <c r="M8781" i="1"/>
  <c r="N8781" i="1"/>
  <c r="M8782" i="1"/>
  <c r="N8782" i="1"/>
  <c r="M8783" i="1"/>
  <c r="N8783" i="1"/>
  <c r="K8784" i="1"/>
  <c r="M8784" i="1"/>
  <c r="N8784" i="1"/>
  <c r="K8785" i="1"/>
  <c r="M8785" i="1"/>
  <c r="N8785" i="1"/>
  <c r="K8786" i="1"/>
  <c r="M8786" i="1"/>
  <c r="N8786" i="1"/>
  <c r="K8787" i="1"/>
  <c r="M8787" i="1"/>
  <c r="N8787" i="1"/>
  <c r="K8788" i="1"/>
  <c r="M8788" i="1"/>
  <c r="N8788" i="1"/>
  <c r="K8789" i="1"/>
  <c r="M8789" i="1"/>
  <c r="N8789" i="1"/>
  <c r="K8790" i="1"/>
  <c r="M8790" i="1"/>
  <c r="N8790" i="1"/>
  <c r="K8791" i="1"/>
  <c r="M8791" i="1"/>
  <c r="N8791" i="1"/>
  <c r="K8792" i="1"/>
  <c r="M8792" i="1"/>
  <c r="N8792" i="1"/>
  <c r="K8793" i="1"/>
  <c r="M8793" i="1"/>
  <c r="N8793" i="1"/>
  <c r="K8794" i="1"/>
  <c r="M8794" i="1"/>
  <c r="N8794" i="1"/>
  <c r="K8795" i="1"/>
  <c r="M8795" i="1"/>
  <c r="N8795" i="1"/>
  <c r="K8796" i="1"/>
  <c r="M8796" i="1"/>
  <c r="N8796" i="1"/>
  <c r="K8797" i="1"/>
  <c r="M8797" i="1"/>
  <c r="N8797" i="1"/>
  <c r="K8798" i="1"/>
  <c r="M8798" i="1"/>
  <c r="N8798" i="1"/>
  <c r="K8799" i="1"/>
  <c r="M8799" i="1"/>
  <c r="N8799" i="1"/>
  <c r="K8801" i="1"/>
  <c r="M8801" i="1"/>
  <c r="N8801" i="1"/>
  <c r="K8802" i="1"/>
  <c r="M8802" i="1"/>
  <c r="N8802" i="1"/>
  <c r="K8803" i="1"/>
  <c r="M8803" i="1"/>
  <c r="N8803" i="1"/>
  <c r="K8804" i="1"/>
  <c r="M8804" i="1"/>
  <c r="N8804" i="1"/>
  <c r="K8805" i="1"/>
  <c r="M8805" i="1"/>
  <c r="N8805" i="1"/>
  <c r="K8806" i="1"/>
  <c r="M8806" i="1"/>
  <c r="N8806" i="1"/>
  <c r="K8807" i="1"/>
  <c r="M8807" i="1"/>
  <c r="N8807" i="1"/>
  <c r="K8808" i="1"/>
  <c r="M8808" i="1"/>
  <c r="N8808" i="1"/>
  <c r="K8809" i="1"/>
  <c r="M8809" i="1"/>
  <c r="N8809" i="1"/>
  <c r="K8810" i="1"/>
  <c r="M8810" i="1"/>
  <c r="N8810" i="1"/>
  <c r="K8811" i="1"/>
  <c r="M8811" i="1"/>
  <c r="N8811" i="1"/>
  <c r="K8812" i="1"/>
  <c r="M8812" i="1"/>
  <c r="N8812" i="1"/>
  <c r="K8813" i="1"/>
  <c r="M8813" i="1"/>
  <c r="N8813" i="1"/>
  <c r="K8814" i="1"/>
  <c r="M8814" i="1"/>
  <c r="N8814" i="1"/>
  <c r="K8815" i="1"/>
  <c r="M8815" i="1"/>
  <c r="N8815" i="1"/>
  <c r="K8816" i="1"/>
  <c r="M8816" i="1"/>
  <c r="N8816" i="1"/>
  <c r="K8817" i="1"/>
  <c r="M8817" i="1"/>
  <c r="N8817" i="1"/>
  <c r="M8818" i="1"/>
  <c r="N8818" i="1"/>
  <c r="K8819" i="1"/>
  <c r="M8819" i="1"/>
  <c r="N8819" i="1"/>
  <c r="K8820" i="1"/>
  <c r="M8820" i="1"/>
  <c r="N8820" i="1"/>
  <c r="K8821" i="1"/>
  <c r="M8821" i="1"/>
  <c r="N8821" i="1"/>
  <c r="K8822" i="1"/>
  <c r="M8822" i="1"/>
  <c r="N8822" i="1"/>
  <c r="K8823" i="1"/>
  <c r="M8823" i="1"/>
  <c r="N8823" i="1"/>
  <c r="K8824" i="1"/>
  <c r="M8824" i="1"/>
  <c r="N8824" i="1"/>
  <c r="K8825" i="1"/>
  <c r="M8825" i="1"/>
  <c r="N8825" i="1"/>
  <c r="K8826" i="1"/>
  <c r="M8826" i="1"/>
  <c r="N8826" i="1"/>
  <c r="K8827" i="1"/>
  <c r="M8827" i="1"/>
  <c r="N8827" i="1"/>
  <c r="D8236" i="1"/>
  <c r="N8689" i="1"/>
  <c r="M8689" i="1"/>
  <c r="L8689" i="1"/>
  <c r="K8689" i="1"/>
  <c r="D8092" i="1"/>
  <c r="K8092" i="1"/>
  <c r="L8092" i="1"/>
  <c r="M8092" i="1"/>
  <c r="N8092" i="1"/>
  <c r="D8093" i="1"/>
  <c r="K8093" i="1"/>
  <c r="L8093" i="1"/>
  <c r="M8093" i="1"/>
  <c r="N8093" i="1"/>
  <c r="D8094" i="1"/>
  <c r="K8094" i="1"/>
  <c r="L8094" i="1"/>
  <c r="M8094" i="1"/>
  <c r="N8094" i="1"/>
  <c r="D8095" i="1"/>
  <c r="K8095" i="1"/>
  <c r="L8095" i="1"/>
  <c r="M8095" i="1"/>
  <c r="N8095" i="1"/>
  <c r="D8096" i="1"/>
  <c r="K8096" i="1"/>
  <c r="L8096" i="1"/>
  <c r="M8096" i="1"/>
  <c r="N8096" i="1"/>
  <c r="D8097" i="1"/>
  <c r="K8097" i="1"/>
  <c r="L8097" i="1"/>
  <c r="M8097" i="1"/>
  <c r="N8097" i="1"/>
  <c r="D8098" i="1"/>
  <c r="K8098" i="1"/>
  <c r="L8098" i="1"/>
  <c r="M8098" i="1"/>
  <c r="N8098" i="1"/>
  <c r="D8099" i="1"/>
  <c r="K8099" i="1"/>
  <c r="L8099" i="1"/>
  <c r="M8099" i="1"/>
  <c r="N8099" i="1"/>
  <c r="D8100" i="1"/>
  <c r="K8100" i="1"/>
  <c r="L8100" i="1"/>
  <c r="M8100" i="1"/>
  <c r="N8100" i="1"/>
  <c r="D8101" i="1"/>
  <c r="K8101" i="1"/>
  <c r="L8101" i="1"/>
  <c r="M8101" i="1"/>
  <c r="N8101" i="1"/>
  <c r="D8102" i="1"/>
  <c r="K8102" i="1"/>
  <c r="L8102" i="1"/>
  <c r="M8102" i="1"/>
  <c r="N8102" i="1"/>
  <c r="D8103" i="1"/>
  <c r="K8103" i="1"/>
  <c r="L8103" i="1"/>
  <c r="M8103" i="1"/>
  <c r="N8103" i="1"/>
  <c r="D8104" i="1"/>
  <c r="K8104" i="1"/>
  <c r="L8104" i="1"/>
  <c r="M8104" i="1"/>
  <c r="N8104" i="1"/>
  <c r="D8105" i="1"/>
  <c r="K8105" i="1"/>
  <c r="L8105" i="1"/>
  <c r="M8105" i="1"/>
  <c r="N8105" i="1"/>
  <c r="D8106" i="1"/>
  <c r="K8106" i="1"/>
  <c r="L8106" i="1"/>
  <c r="M8106" i="1"/>
  <c r="N8106" i="1"/>
  <c r="D8107" i="1"/>
  <c r="L8107" i="1"/>
  <c r="M8107" i="1"/>
  <c r="N8107" i="1"/>
  <c r="D8108" i="1"/>
  <c r="K8108" i="1"/>
  <c r="L8108" i="1"/>
  <c r="M8108" i="1"/>
  <c r="N8108" i="1"/>
  <c r="D8109" i="1"/>
  <c r="K8109" i="1"/>
  <c r="L8109" i="1"/>
  <c r="M8109" i="1"/>
  <c r="N8109" i="1"/>
  <c r="D8110" i="1"/>
  <c r="K8110" i="1"/>
  <c r="L8110" i="1"/>
  <c r="M8110" i="1"/>
  <c r="N8110" i="1"/>
  <c r="D8111" i="1"/>
  <c r="K8111" i="1"/>
  <c r="L8111" i="1"/>
  <c r="M8111" i="1"/>
  <c r="N8111" i="1"/>
  <c r="D8112" i="1"/>
  <c r="K8112" i="1"/>
  <c r="L8112" i="1"/>
  <c r="M8112" i="1"/>
  <c r="N8112" i="1"/>
  <c r="D8113" i="1"/>
  <c r="K8113" i="1"/>
  <c r="L8113" i="1"/>
  <c r="M8113" i="1"/>
  <c r="N8113" i="1"/>
  <c r="D8114" i="1"/>
  <c r="K8114" i="1"/>
  <c r="L8114" i="1"/>
  <c r="M8114" i="1"/>
  <c r="N8114" i="1"/>
  <c r="D8115" i="1"/>
  <c r="K8115" i="1"/>
  <c r="L8115" i="1"/>
  <c r="M8115" i="1"/>
  <c r="N8115" i="1"/>
  <c r="D8116" i="1"/>
  <c r="K8116" i="1"/>
  <c r="L8116" i="1"/>
  <c r="M8116" i="1"/>
  <c r="N8116" i="1"/>
  <c r="D8117" i="1"/>
  <c r="K8117" i="1"/>
  <c r="L8117" i="1"/>
  <c r="M8117" i="1"/>
  <c r="N8117" i="1"/>
  <c r="D8118" i="1"/>
  <c r="K8118" i="1"/>
  <c r="L8118" i="1"/>
  <c r="M8118" i="1"/>
  <c r="N8118" i="1"/>
  <c r="D8119" i="1"/>
  <c r="K8119" i="1"/>
  <c r="L8119" i="1"/>
  <c r="M8119" i="1"/>
  <c r="N8119" i="1"/>
  <c r="D8120" i="1"/>
  <c r="K8120" i="1"/>
  <c r="L8120" i="1"/>
  <c r="M8120" i="1"/>
  <c r="N8120" i="1"/>
  <c r="D8121" i="1"/>
  <c r="K8121" i="1"/>
  <c r="L8121" i="1"/>
  <c r="M8121" i="1"/>
  <c r="N8121" i="1"/>
  <c r="D8122" i="1"/>
  <c r="K8122" i="1"/>
  <c r="L8122" i="1"/>
  <c r="M8122" i="1"/>
  <c r="N8122" i="1"/>
  <c r="D8123" i="1"/>
  <c r="K8123" i="1"/>
  <c r="L8123" i="1"/>
  <c r="M8123" i="1"/>
  <c r="N8123" i="1"/>
  <c r="D8124" i="1"/>
  <c r="K8124" i="1"/>
  <c r="L8124" i="1"/>
  <c r="M8124" i="1"/>
  <c r="N8124" i="1"/>
  <c r="D8125" i="1"/>
  <c r="K8125" i="1"/>
  <c r="L8125" i="1"/>
  <c r="M8125" i="1"/>
  <c r="N8125" i="1"/>
  <c r="D8126" i="1"/>
  <c r="K8126" i="1"/>
  <c r="L8126" i="1"/>
  <c r="M8126" i="1"/>
  <c r="N8126" i="1"/>
  <c r="D8127" i="1"/>
  <c r="K8127" i="1"/>
  <c r="L8127" i="1"/>
  <c r="M8127" i="1"/>
  <c r="N8127" i="1"/>
  <c r="D7933" i="1"/>
  <c r="K7933" i="1"/>
  <c r="L7933" i="1"/>
  <c r="M7933" i="1"/>
  <c r="N7933" i="1"/>
  <c r="D7934" i="1"/>
  <c r="K7934" i="1"/>
  <c r="L7934" i="1"/>
  <c r="M7934" i="1"/>
  <c r="N7934" i="1"/>
  <c r="D7935" i="1"/>
  <c r="K7935" i="1"/>
  <c r="L7935" i="1"/>
  <c r="M7935" i="1"/>
  <c r="N7935" i="1"/>
  <c r="D7936" i="1"/>
  <c r="K7936" i="1"/>
  <c r="L7936" i="1"/>
  <c r="M7936" i="1"/>
  <c r="N7936" i="1"/>
  <c r="D7937" i="1"/>
  <c r="K7937" i="1"/>
  <c r="L7937" i="1"/>
  <c r="M7937" i="1"/>
  <c r="N7937" i="1"/>
  <c r="D7938" i="1"/>
  <c r="K7938" i="1"/>
  <c r="L7938" i="1"/>
  <c r="M7938" i="1"/>
  <c r="N7938" i="1"/>
  <c r="D7939" i="1"/>
  <c r="K7939" i="1"/>
  <c r="L7939" i="1"/>
  <c r="M7939" i="1"/>
  <c r="N7939" i="1"/>
  <c r="D7940" i="1"/>
  <c r="K7940" i="1"/>
  <c r="L7940" i="1"/>
  <c r="M7940" i="1"/>
  <c r="N7940" i="1"/>
  <c r="D7941" i="1"/>
  <c r="K7941" i="1"/>
  <c r="L7941" i="1"/>
  <c r="M7941" i="1"/>
  <c r="N7941" i="1"/>
  <c r="D7942" i="1"/>
  <c r="K7942" i="1"/>
  <c r="L7942" i="1"/>
  <c r="M7942" i="1"/>
  <c r="N7942" i="1"/>
  <c r="D7943" i="1"/>
  <c r="K7943" i="1"/>
  <c r="L7943" i="1"/>
  <c r="M7943" i="1"/>
  <c r="N7943" i="1"/>
  <c r="D7944" i="1"/>
  <c r="K7944" i="1"/>
  <c r="L7944" i="1"/>
  <c r="M7944" i="1"/>
  <c r="N7944" i="1"/>
  <c r="D7945" i="1"/>
  <c r="K7945" i="1"/>
  <c r="L7945" i="1"/>
  <c r="M7945" i="1"/>
  <c r="N7945" i="1"/>
  <c r="D7946" i="1"/>
  <c r="K7946" i="1"/>
  <c r="L7946" i="1"/>
  <c r="M7946" i="1"/>
  <c r="N7946" i="1"/>
  <c r="D7947" i="1"/>
  <c r="K7947" i="1"/>
  <c r="L7947" i="1"/>
  <c r="M7947" i="1"/>
  <c r="N7947" i="1"/>
  <c r="D7948" i="1"/>
  <c r="K7948" i="1"/>
  <c r="L7948" i="1"/>
  <c r="M7948" i="1"/>
  <c r="N7948" i="1"/>
  <c r="D7949" i="1"/>
  <c r="K7949" i="1"/>
  <c r="L7949" i="1"/>
  <c r="M7949" i="1"/>
  <c r="N7949" i="1"/>
  <c r="D7950" i="1"/>
  <c r="K7950" i="1"/>
  <c r="L7950" i="1"/>
  <c r="M7950" i="1"/>
  <c r="N7950" i="1"/>
  <c r="D7951" i="1"/>
  <c r="K7951" i="1"/>
  <c r="L7951" i="1"/>
  <c r="M7951" i="1"/>
  <c r="N7951" i="1"/>
  <c r="D7952" i="1"/>
  <c r="K7952" i="1"/>
  <c r="L7952" i="1"/>
  <c r="M7952" i="1"/>
  <c r="N7952" i="1"/>
  <c r="D7953" i="1"/>
  <c r="K7953" i="1"/>
  <c r="L7953" i="1"/>
  <c r="M7953" i="1"/>
  <c r="N7953" i="1"/>
  <c r="D7954" i="1"/>
  <c r="K7954" i="1"/>
  <c r="L7954" i="1"/>
  <c r="M7954" i="1"/>
  <c r="N7954" i="1"/>
  <c r="D7955" i="1"/>
  <c r="K7955" i="1"/>
  <c r="L7955" i="1"/>
  <c r="M7955" i="1"/>
  <c r="N7955" i="1"/>
  <c r="D7956" i="1"/>
  <c r="K7956" i="1"/>
  <c r="L7956" i="1"/>
  <c r="M7956" i="1"/>
  <c r="N7956" i="1"/>
  <c r="D7957" i="1"/>
  <c r="K7957" i="1"/>
  <c r="L7957" i="1"/>
  <c r="M7957" i="1"/>
  <c r="N7957" i="1"/>
  <c r="D7958" i="1"/>
  <c r="K7958" i="1"/>
  <c r="L7958" i="1"/>
  <c r="M7958" i="1"/>
  <c r="N7958" i="1"/>
  <c r="D7959" i="1"/>
  <c r="K7959" i="1"/>
  <c r="L7959" i="1"/>
  <c r="M7959" i="1"/>
  <c r="N7959" i="1"/>
  <c r="D7960" i="1"/>
  <c r="K7960" i="1"/>
  <c r="L7960" i="1"/>
  <c r="M7960" i="1"/>
  <c r="N7960" i="1"/>
  <c r="D7961" i="1"/>
  <c r="K7961" i="1"/>
  <c r="L7961" i="1"/>
  <c r="M7961" i="1"/>
  <c r="N7961" i="1"/>
  <c r="D7962" i="1"/>
  <c r="K7962" i="1"/>
  <c r="L7962" i="1"/>
  <c r="M7962" i="1"/>
  <c r="N7962" i="1"/>
  <c r="D7963" i="1"/>
  <c r="K7963" i="1"/>
  <c r="L7963" i="1"/>
  <c r="M7963" i="1"/>
  <c r="N7963" i="1"/>
  <c r="D7964" i="1"/>
  <c r="K7964" i="1"/>
  <c r="L7964" i="1"/>
  <c r="M7964" i="1"/>
  <c r="N7964" i="1"/>
  <c r="D7844" i="1"/>
  <c r="K7844" i="1"/>
  <c r="L7844" i="1"/>
  <c r="M7844" i="1"/>
  <c r="N7844" i="1"/>
  <c r="D7845" i="1"/>
  <c r="K7845" i="1"/>
  <c r="L7845" i="1"/>
  <c r="M7845" i="1"/>
  <c r="N7845" i="1"/>
  <c r="D7846" i="1"/>
  <c r="K7846" i="1"/>
  <c r="L7846" i="1"/>
  <c r="M7846" i="1"/>
  <c r="N7846" i="1"/>
  <c r="D7847" i="1"/>
  <c r="K7847" i="1"/>
  <c r="L7847" i="1"/>
  <c r="M7847" i="1"/>
  <c r="N7847" i="1"/>
  <c r="D7848" i="1"/>
  <c r="K7848" i="1"/>
  <c r="L7848" i="1"/>
  <c r="M7848" i="1"/>
  <c r="N7848" i="1"/>
  <c r="D7849" i="1"/>
  <c r="K7849" i="1"/>
  <c r="L7849" i="1"/>
  <c r="M7849" i="1"/>
  <c r="N7849" i="1"/>
  <c r="D7850" i="1"/>
  <c r="K7850" i="1"/>
  <c r="L7850" i="1"/>
  <c r="M7850" i="1"/>
  <c r="N7850" i="1"/>
  <c r="D7851" i="1"/>
  <c r="K7851" i="1"/>
  <c r="L7851" i="1"/>
  <c r="M7851" i="1"/>
  <c r="N7851" i="1"/>
  <c r="D7852" i="1"/>
  <c r="K7852" i="1"/>
  <c r="L7852" i="1"/>
  <c r="M7852" i="1"/>
  <c r="N7852" i="1"/>
  <c r="D7853" i="1"/>
  <c r="K7853" i="1"/>
  <c r="L7853" i="1"/>
  <c r="M7853" i="1"/>
  <c r="N7853" i="1"/>
  <c r="D7854" i="1"/>
  <c r="K7854" i="1"/>
  <c r="L7854" i="1"/>
  <c r="M7854" i="1"/>
  <c r="N7854" i="1"/>
  <c r="D7855" i="1"/>
  <c r="K7855" i="1"/>
  <c r="L7855" i="1"/>
  <c r="M7855" i="1"/>
  <c r="N7855" i="1"/>
  <c r="D7856" i="1"/>
  <c r="K7856" i="1"/>
  <c r="L7856" i="1"/>
  <c r="M7856" i="1"/>
  <c r="N7856" i="1"/>
  <c r="D7857" i="1"/>
  <c r="K7857" i="1"/>
  <c r="L7857" i="1"/>
  <c r="M7857" i="1"/>
  <c r="N7857" i="1"/>
  <c r="D7858" i="1"/>
  <c r="K7858" i="1"/>
  <c r="L7858" i="1"/>
  <c r="M7858" i="1"/>
  <c r="N7858" i="1"/>
  <c r="D7859" i="1"/>
  <c r="K7859" i="1"/>
  <c r="L7859" i="1"/>
  <c r="M7859" i="1"/>
  <c r="N7859" i="1"/>
  <c r="D7860" i="1"/>
  <c r="K7860" i="1"/>
  <c r="L7860" i="1"/>
  <c r="M7860" i="1"/>
  <c r="N7860" i="1"/>
  <c r="D7861" i="1"/>
  <c r="K7861" i="1"/>
  <c r="L7861" i="1"/>
  <c r="M7861" i="1"/>
  <c r="N7861" i="1"/>
  <c r="D7862" i="1"/>
  <c r="K7862" i="1"/>
  <c r="L7862" i="1"/>
  <c r="M7862" i="1"/>
  <c r="N7862" i="1"/>
  <c r="D7863" i="1"/>
  <c r="K7863" i="1"/>
  <c r="L7863" i="1"/>
  <c r="M7863" i="1"/>
  <c r="N7863" i="1"/>
  <c r="D7864" i="1"/>
  <c r="K7864" i="1"/>
  <c r="L7864" i="1"/>
  <c r="M7864" i="1"/>
  <c r="N7864" i="1"/>
  <c r="D7865" i="1"/>
  <c r="K7865" i="1"/>
  <c r="L7865" i="1"/>
  <c r="M7865" i="1"/>
  <c r="N7865" i="1"/>
  <c r="D7866" i="1"/>
  <c r="K7866" i="1"/>
  <c r="L7866" i="1"/>
  <c r="M7866" i="1"/>
  <c r="N7866" i="1"/>
  <c r="D7867" i="1"/>
  <c r="K7867" i="1"/>
  <c r="L7867" i="1"/>
  <c r="M7867" i="1"/>
  <c r="N7867" i="1"/>
  <c r="D7868" i="1"/>
  <c r="K7868" i="1"/>
  <c r="L7868" i="1"/>
  <c r="M7868" i="1"/>
  <c r="N7868" i="1"/>
  <c r="D7869" i="1"/>
  <c r="K7869" i="1"/>
  <c r="L7869" i="1"/>
  <c r="M7869" i="1"/>
  <c r="N7869" i="1"/>
  <c r="D7594" i="1"/>
  <c r="K7594" i="1"/>
  <c r="L7594" i="1"/>
  <c r="M7594" i="1"/>
  <c r="N7594" i="1"/>
  <c r="D7595" i="1"/>
  <c r="K7595" i="1"/>
  <c r="L7595" i="1"/>
  <c r="M7595" i="1"/>
  <c r="N7595" i="1"/>
  <c r="D7596" i="1"/>
  <c r="K7596" i="1"/>
  <c r="L7596" i="1"/>
  <c r="M7596" i="1"/>
  <c r="N7596" i="1"/>
  <c r="D7597" i="1"/>
  <c r="K7597" i="1"/>
  <c r="L7597" i="1"/>
  <c r="M7597" i="1"/>
  <c r="N7597" i="1"/>
  <c r="D7598" i="1"/>
  <c r="K7598" i="1"/>
  <c r="L7598" i="1"/>
  <c r="M7598" i="1"/>
  <c r="N7598" i="1"/>
  <c r="D7599" i="1"/>
  <c r="K7599" i="1"/>
  <c r="L7599" i="1"/>
  <c r="M7599" i="1"/>
  <c r="N7599" i="1"/>
  <c r="D7600" i="1"/>
  <c r="K7600" i="1"/>
  <c r="L7600" i="1"/>
  <c r="M7600" i="1"/>
  <c r="N7600" i="1"/>
  <c r="D7601" i="1"/>
  <c r="K7601" i="1"/>
  <c r="L7601" i="1"/>
  <c r="M7601" i="1"/>
  <c r="N7601" i="1"/>
  <c r="D7602" i="1"/>
  <c r="K7602" i="1"/>
  <c r="L7602" i="1"/>
  <c r="M7602" i="1"/>
  <c r="N7602" i="1"/>
  <c r="D7603" i="1"/>
  <c r="K7603" i="1"/>
  <c r="L7603" i="1"/>
  <c r="M7603" i="1"/>
  <c r="N7603" i="1"/>
  <c r="D7604" i="1"/>
  <c r="K7604" i="1"/>
  <c r="L7604" i="1"/>
  <c r="M7604" i="1"/>
  <c r="N7604" i="1"/>
  <c r="D7605" i="1"/>
  <c r="K7605" i="1"/>
  <c r="L7605" i="1"/>
  <c r="M7605" i="1"/>
  <c r="N7605" i="1"/>
  <c r="D7606" i="1"/>
  <c r="K7606" i="1"/>
  <c r="L7606" i="1"/>
  <c r="M7606" i="1"/>
  <c r="N7606" i="1"/>
  <c r="D7607" i="1"/>
  <c r="K7607" i="1"/>
  <c r="L7607" i="1"/>
  <c r="M7607" i="1"/>
  <c r="N7607" i="1"/>
  <c r="D7608" i="1"/>
  <c r="K7608" i="1"/>
  <c r="L7608" i="1"/>
  <c r="M7608" i="1"/>
  <c r="N7608" i="1"/>
  <c r="D7609" i="1"/>
  <c r="K7609" i="1"/>
  <c r="L7609" i="1"/>
  <c r="M7609" i="1"/>
  <c r="N7609" i="1"/>
  <c r="D7610" i="1"/>
  <c r="K7610" i="1"/>
  <c r="L7610" i="1"/>
  <c r="M7610" i="1"/>
  <c r="N7610" i="1"/>
  <c r="D7611" i="1"/>
  <c r="K7611" i="1"/>
  <c r="L7611" i="1"/>
  <c r="M7611" i="1"/>
  <c r="N7611" i="1"/>
  <c r="D7612" i="1"/>
  <c r="K7612" i="1"/>
  <c r="L7612" i="1"/>
  <c r="M7612" i="1"/>
  <c r="N7612" i="1"/>
  <c r="D7613" i="1"/>
  <c r="K7613" i="1"/>
  <c r="L7613" i="1"/>
  <c r="M7613" i="1"/>
  <c r="N7613" i="1"/>
  <c r="D7614" i="1"/>
  <c r="K7614" i="1"/>
  <c r="L7614" i="1"/>
  <c r="M7614" i="1"/>
  <c r="N7614" i="1"/>
  <c r="D7615" i="1"/>
  <c r="K7615" i="1"/>
  <c r="L7615" i="1"/>
  <c r="M7615" i="1"/>
  <c r="N7615" i="1"/>
  <c r="D7616" i="1"/>
  <c r="K7616" i="1"/>
  <c r="L7616" i="1"/>
  <c r="M7616" i="1"/>
  <c r="N7616" i="1"/>
  <c r="D7617" i="1"/>
  <c r="K7617" i="1"/>
  <c r="L7617" i="1"/>
  <c r="M7617" i="1"/>
  <c r="N7617" i="1"/>
  <c r="D7618" i="1"/>
  <c r="K7618" i="1"/>
  <c r="L7618" i="1"/>
  <c r="M7618" i="1"/>
  <c r="N7618" i="1"/>
  <c r="D7619" i="1"/>
  <c r="K7619" i="1"/>
  <c r="L7619" i="1"/>
  <c r="M7619" i="1"/>
  <c r="N7619" i="1"/>
  <c r="D7620" i="1"/>
  <c r="K7620" i="1"/>
  <c r="L7620" i="1"/>
  <c r="M7620" i="1"/>
  <c r="N7620" i="1"/>
  <c r="D7621" i="1"/>
  <c r="K7621" i="1"/>
  <c r="L7621" i="1"/>
  <c r="M7621" i="1"/>
  <c r="N7621" i="1"/>
  <c r="D7468" i="1"/>
  <c r="K7468" i="1"/>
  <c r="L7468" i="1"/>
  <c r="M7468" i="1"/>
  <c r="N7468" i="1"/>
  <c r="D7469" i="1"/>
  <c r="K7469" i="1"/>
  <c r="L7469" i="1"/>
  <c r="M7469" i="1"/>
  <c r="N7469" i="1"/>
  <c r="D7470" i="1"/>
  <c r="K7470" i="1"/>
  <c r="L7470" i="1"/>
  <c r="M7470" i="1"/>
  <c r="N7470" i="1"/>
  <c r="D7471" i="1"/>
  <c r="K7471" i="1"/>
  <c r="L7471" i="1"/>
  <c r="M7471" i="1"/>
  <c r="N7471" i="1"/>
  <c r="D7472" i="1"/>
  <c r="K7472" i="1"/>
  <c r="L7472" i="1"/>
  <c r="M7472" i="1"/>
  <c r="N7472" i="1"/>
  <c r="D7473" i="1"/>
  <c r="K7473" i="1"/>
  <c r="L7473" i="1"/>
  <c r="M7473" i="1"/>
  <c r="N7473" i="1"/>
  <c r="D7474" i="1"/>
  <c r="K7474" i="1"/>
  <c r="L7474" i="1"/>
  <c r="M7474" i="1"/>
  <c r="N7474" i="1"/>
  <c r="D7475" i="1"/>
  <c r="K7475" i="1"/>
  <c r="L7475" i="1"/>
  <c r="M7475" i="1"/>
  <c r="N7475" i="1"/>
  <c r="D7476" i="1"/>
  <c r="K7476" i="1"/>
  <c r="L7476" i="1"/>
  <c r="M7476" i="1"/>
  <c r="N7476" i="1"/>
  <c r="D7477" i="1"/>
  <c r="K7477" i="1"/>
  <c r="L7477" i="1"/>
  <c r="M7477" i="1"/>
  <c r="N7477" i="1"/>
  <c r="D7478" i="1"/>
  <c r="K7478" i="1"/>
  <c r="L7478" i="1"/>
  <c r="M7478" i="1"/>
  <c r="N7478" i="1"/>
  <c r="D7479" i="1"/>
  <c r="K7479" i="1"/>
  <c r="L7479" i="1"/>
  <c r="M7479" i="1"/>
  <c r="N7479" i="1"/>
  <c r="D7480" i="1"/>
  <c r="K7480" i="1"/>
  <c r="L7480" i="1"/>
  <c r="M7480" i="1"/>
  <c r="N7480" i="1"/>
  <c r="D7481" i="1"/>
  <c r="K7481" i="1"/>
  <c r="L7481" i="1"/>
  <c r="M7481" i="1"/>
  <c r="N7481" i="1"/>
  <c r="D7482" i="1"/>
  <c r="K7482" i="1"/>
  <c r="L7482" i="1"/>
  <c r="M7482" i="1"/>
  <c r="N7482" i="1"/>
  <c r="D7483" i="1"/>
  <c r="K7483" i="1"/>
  <c r="L7483" i="1"/>
  <c r="M7483" i="1"/>
  <c r="N7483" i="1"/>
  <c r="D7484" i="1"/>
  <c r="K7484" i="1"/>
  <c r="L7484" i="1"/>
  <c r="M7484" i="1"/>
  <c r="N7484" i="1"/>
  <c r="D7485" i="1"/>
  <c r="K7485" i="1"/>
  <c r="L7485" i="1"/>
  <c r="M7485" i="1"/>
  <c r="N7485" i="1"/>
  <c r="D7486" i="1"/>
  <c r="K7486" i="1"/>
  <c r="L7486" i="1"/>
  <c r="M7486" i="1"/>
  <c r="N7486" i="1"/>
  <c r="D7487" i="1"/>
  <c r="K7487" i="1"/>
  <c r="L7487" i="1"/>
  <c r="M7487" i="1"/>
  <c r="N7487" i="1"/>
  <c r="D7488" i="1"/>
  <c r="K7488" i="1"/>
  <c r="L7488" i="1"/>
  <c r="M7488" i="1"/>
  <c r="N7488" i="1"/>
  <c r="D7489" i="1"/>
  <c r="K7489" i="1"/>
  <c r="L7489" i="1"/>
  <c r="M7489" i="1"/>
  <c r="N7489" i="1"/>
  <c r="D7490" i="1"/>
  <c r="K7490" i="1"/>
  <c r="L7490" i="1"/>
  <c r="M7490" i="1"/>
  <c r="N7490" i="1"/>
  <c r="D7491" i="1"/>
  <c r="K7491" i="1"/>
  <c r="L7491" i="1"/>
  <c r="M7491" i="1"/>
  <c r="N7491" i="1"/>
  <c r="D7492" i="1"/>
  <c r="K7492" i="1"/>
  <c r="L7492" i="1"/>
  <c r="M7492" i="1"/>
  <c r="N7492" i="1"/>
  <c r="D7493" i="1"/>
  <c r="K7493" i="1"/>
  <c r="L7493" i="1"/>
  <c r="M7493" i="1"/>
  <c r="N7493" i="1"/>
  <c r="D7494" i="1"/>
  <c r="K7494" i="1"/>
  <c r="L7494" i="1"/>
  <c r="M7494" i="1"/>
  <c r="N7494" i="1"/>
  <c r="D7495" i="1"/>
  <c r="L7495" i="1"/>
  <c r="M7495" i="1"/>
  <c r="N7495" i="1"/>
  <c r="D7496" i="1"/>
  <c r="K7496" i="1"/>
  <c r="L7496" i="1"/>
  <c r="M7496" i="1"/>
  <c r="N7496" i="1"/>
  <c r="D7497" i="1"/>
  <c r="K7497" i="1"/>
  <c r="L7497" i="1"/>
  <c r="M7497" i="1"/>
  <c r="N7497" i="1"/>
  <c r="D7498" i="1"/>
  <c r="K7498" i="1"/>
  <c r="L7498" i="1"/>
  <c r="M7498" i="1"/>
  <c r="N7498" i="1"/>
  <c r="D7499" i="1"/>
  <c r="K7499" i="1"/>
  <c r="L7499" i="1"/>
  <c r="M7499" i="1"/>
  <c r="N7499" i="1"/>
  <c r="D7362" i="1"/>
  <c r="K7362" i="1"/>
  <c r="L7362" i="1"/>
  <c r="M7362" i="1"/>
  <c r="N7362" i="1"/>
  <c r="D7363" i="1"/>
  <c r="K7363" i="1"/>
  <c r="L7363" i="1"/>
  <c r="M7363" i="1"/>
  <c r="N7363" i="1"/>
  <c r="D7327" i="1"/>
  <c r="K7327" i="1"/>
  <c r="L7327" i="1"/>
  <c r="M7327" i="1"/>
  <c r="N7327" i="1"/>
  <c r="D7328" i="1"/>
  <c r="K7328" i="1"/>
  <c r="L7328" i="1"/>
  <c r="M7328" i="1"/>
  <c r="N7328" i="1"/>
  <c r="D7329" i="1"/>
  <c r="K7329" i="1"/>
  <c r="L7329" i="1"/>
  <c r="M7329" i="1"/>
  <c r="N7329" i="1"/>
  <c r="D7330" i="1"/>
  <c r="K7330" i="1"/>
  <c r="L7330" i="1"/>
  <c r="M7330" i="1"/>
  <c r="N7330" i="1"/>
  <c r="D7331" i="1"/>
  <c r="K7331" i="1"/>
  <c r="L7331" i="1"/>
  <c r="M7331" i="1"/>
  <c r="N7331" i="1"/>
  <c r="D7332" i="1"/>
  <c r="K7332" i="1"/>
  <c r="L7332" i="1"/>
  <c r="M7332" i="1"/>
  <c r="N7332" i="1"/>
  <c r="D7333" i="1"/>
  <c r="K7333" i="1"/>
  <c r="L7333" i="1"/>
  <c r="M7333" i="1"/>
  <c r="N7333" i="1"/>
  <c r="D7334" i="1"/>
  <c r="K7334" i="1"/>
  <c r="L7334" i="1"/>
  <c r="M7334" i="1"/>
  <c r="N7334" i="1"/>
  <c r="D7335" i="1"/>
  <c r="K7335" i="1"/>
  <c r="L7335" i="1"/>
  <c r="M7335" i="1"/>
  <c r="N7335" i="1"/>
  <c r="D7336" i="1"/>
  <c r="K7336" i="1"/>
  <c r="L7336" i="1"/>
  <c r="M7336" i="1"/>
  <c r="N7336" i="1"/>
  <c r="D7337" i="1"/>
  <c r="K7337" i="1"/>
  <c r="L7337" i="1"/>
  <c r="M7337" i="1"/>
  <c r="N7337" i="1"/>
  <c r="D7338" i="1"/>
  <c r="K7338" i="1"/>
  <c r="L7338" i="1"/>
  <c r="M7338" i="1"/>
  <c r="N7338" i="1"/>
  <c r="D7339" i="1"/>
  <c r="K7339" i="1"/>
  <c r="L7339" i="1"/>
  <c r="M7339" i="1"/>
  <c r="N7339" i="1"/>
  <c r="D7340" i="1"/>
  <c r="K7340" i="1"/>
  <c r="L7340" i="1"/>
  <c r="M7340" i="1"/>
  <c r="N7340" i="1"/>
  <c r="D7341" i="1"/>
  <c r="K7341" i="1"/>
  <c r="L7341" i="1"/>
  <c r="M7341" i="1"/>
  <c r="N7341" i="1"/>
  <c r="D7342" i="1"/>
  <c r="K7342" i="1"/>
  <c r="L7342" i="1"/>
  <c r="M7342" i="1"/>
  <c r="N7342" i="1"/>
  <c r="D7343" i="1"/>
  <c r="K7343" i="1"/>
  <c r="L7343" i="1"/>
  <c r="M7343" i="1"/>
  <c r="N7343" i="1"/>
  <c r="D7344" i="1"/>
  <c r="K7344" i="1"/>
  <c r="L7344" i="1"/>
  <c r="M7344" i="1"/>
  <c r="N7344" i="1"/>
  <c r="D7345" i="1"/>
  <c r="K7345" i="1"/>
  <c r="L7345" i="1"/>
  <c r="M7345" i="1"/>
  <c r="N7345" i="1"/>
  <c r="D7346" i="1"/>
  <c r="K7346" i="1"/>
  <c r="L7346" i="1"/>
  <c r="M7346" i="1"/>
  <c r="N7346" i="1"/>
  <c r="D7347" i="1"/>
  <c r="K7347" i="1"/>
  <c r="L7347" i="1"/>
  <c r="M7347" i="1"/>
  <c r="N7347" i="1"/>
  <c r="D7348" i="1"/>
  <c r="K7348" i="1"/>
  <c r="L7348" i="1"/>
  <c r="M7348" i="1"/>
  <c r="N7348" i="1"/>
  <c r="D7349" i="1"/>
  <c r="K7349" i="1"/>
  <c r="L7349" i="1"/>
  <c r="M7349" i="1"/>
  <c r="N7349" i="1"/>
  <c r="D7350" i="1"/>
  <c r="K7350" i="1"/>
  <c r="L7350" i="1"/>
  <c r="M7350" i="1"/>
  <c r="N7350" i="1"/>
  <c r="D7351" i="1"/>
  <c r="K7351" i="1"/>
  <c r="L7351" i="1"/>
  <c r="M7351" i="1"/>
  <c r="N7351" i="1"/>
  <c r="D7352" i="1"/>
  <c r="K7352" i="1"/>
  <c r="L7352" i="1"/>
  <c r="M7352" i="1"/>
  <c r="N7352" i="1"/>
  <c r="D7353" i="1"/>
  <c r="K7353" i="1"/>
  <c r="L7353" i="1"/>
  <c r="M7353" i="1"/>
  <c r="N7353" i="1"/>
  <c r="D7354" i="1"/>
  <c r="K7354" i="1"/>
  <c r="L7354" i="1"/>
  <c r="M7354" i="1"/>
  <c r="N7354" i="1"/>
  <c r="D7355" i="1"/>
  <c r="K7355" i="1"/>
  <c r="L7355" i="1"/>
  <c r="M7355" i="1"/>
  <c r="N7355" i="1"/>
  <c r="D7356" i="1"/>
  <c r="L7356" i="1"/>
  <c r="M7356" i="1"/>
  <c r="N7356" i="1"/>
  <c r="D7357" i="1"/>
  <c r="K7357" i="1"/>
  <c r="L7357" i="1"/>
  <c r="M7357" i="1"/>
  <c r="N7357" i="1"/>
  <c r="D7358" i="1"/>
  <c r="K7358" i="1"/>
  <c r="L7358" i="1"/>
  <c r="M7358" i="1"/>
  <c r="N7358" i="1"/>
  <c r="D7359" i="1"/>
  <c r="K7359" i="1"/>
  <c r="L7359" i="1"/>
  <c r="M7359" i="1"/>
  <c r="N7359" i="1"/>
  <c r="D7360" i="1"/>
  <c r="K7360" i="1"/>
  <c r="L7360" i="1"/>
  <c r="M7360" i="1"/>
  <c r="N7360" i="1"/>
  <c r="D7361" i="1"/>
  <c r="L7361" i="1"/>
  <c r="M7361" i="1"/>
  <c r="N7361" i="1"/>
  <c r="D7188" i="1"/>
  <c r="K7188" i="1"/>
  <c r="L7188" i="1"/>
  <c r="M7188" i="1"/>
  <c r="N7188" i="1"/>
  <c r="D7189" i="1"/>
  <c r="K7189" i="1"/>
  <c r="L7189" i="1"/>
  <c r="M7189" i="1"/>
  <c r="N7189" i="1"/>
  <c r="D7190" i="1"/>
  <c r="K7190" i="1"/>
  <c r="L7190" i="1"/>
  <c r="M7190" i="1"/>
  <c r="N7190" i="1"/>
  <c r="D7191" i="1"/>
  <c r="K7191" i="1"/>
  <c r="L7191" i="1"/>
  <c r="M7191" i="1"/>
  <c r="N7191" i="1"/>
  <c r="D7192" i="1"/>
  <c r="K7192" i="1"/>
  <c r="L7192" i="1"/>
  <c r="M7192" i="1"/>
  <c r="N7192" i="1"/>
  <c r="D7193" i="1"/>
  <c r="K7193" i="1"/>
  <c r="L7193" i="1"/>
  <c r="M7193" i="1"/>
  <c r="N7193" i="1"/>
  <c r="D7194" i="1"/>
  <c r="K7194" i="1"/>
  <c r="L7194" i="1"/>
  <c r="M7194" i="1"/>
  <c r="N7194" i="1"/>
  <c r="D7195" i="1"/>
  <c r="K7195" i="1"/>
  <c r="L7195" i="1"/>
  <c r="M7195" i="1"/>
  <c r="N7195" i="1"/>
  <c r="D7196" i="1"/>
  <c r="K7196" i="1"/>
  <c r="L7196" i="1"/>
  <c r="M7196" i="1"/>
  <c r="N7196" i="1"/>
  <c r="D7197" i="1"/>
  <c r="K7197" i="1"/>
  <c r="L7197" i="1"/>
  <c r="M7197" i="1"/>
  <c r="N7197" i="1"/>
  <c r="D7198" i="1"/>
  <c r="K7198" i="1"/>
  <c r="L7198" i="1"/>
  <c r="M7198" i="1"/>
  <c r="N7198" i="1"/>
  <c r="D7199" i="1"/>
  <c r="K7199" i="1"/>
  <c r="L7199" i="1"/>
  <c r="M7199" i="1"/>
  <c r="N7199" i="1"/>
  <c r="D7200" i="1"/>
  <c r="K7200" i="1"/>
  <c r="L7200" i="1"/>
  <c r="M7200" i="1"/>
  <c r="N7200" i="1"/>
  <c r="D7201" i="1"/>
  <c r="K7201" i="1"/>
  <c r="L7201" i="1"/>
  <c r="M7201" i="1"/>
  <c r="N7201" i="1"/>
  <c r="D7202" i="1"/>
  <c r="L7202" i="1"/>
  <c r="M7202" i="1"/>
  <c r="N7202" i="1"/>
  <c r="D7203" i="1"/>
  <c r="K7203" i="1"/>
  <c r="L7203" i="1"/>
  <c r="M7203" i="1"/>
  <c r="N7203" i="1"/>
  <c r="D7204" i="1"/>
  <c r="K7204" i="1"/>
  <c r="L7204" i="1"/>
  <c r="M7204" i="1"/>
  <c r="N7204" i="1"/>
  <c r="D7205" i="1"/>
  <c r="K7205" i="1"/>
  <c r="L7205" i="1"/>
  <c r="M7205" i="1"/>
  <c r="N7205" i="1"/>
  <c r="D7206" i="1"/>
  <c r="K7206" i="1"/>
  <c r="L7206" i="1"/>
  <c r="M7206" i="1"/>
  <c r="N7206" i="1"/>
  <c r="D7207" i="1"/>
  <c r="K7207" i="1"/>
  <c r="L7207" i="1"/>
  <c r="M7207" i="1"/>
  <c r="N7207" i="1"/>
  <c r="D7208" i="1"/>
  <c r="K7208" i="1"/>
  <c r="L7208" i="1"/>
  <c r="M7208" i="1"/>
  <c r="N7208" i="1"/>
  <c r="D7209" i="1"/>
  <c r="K7209" i="1"/>
  <c r="L7209" i="1"/>
  <c r="M7209" i="1"/>
  <c r="N7209" i="1"/>
  <c r="D7210" i="1"/>
  <c r="K7210" i="1"/>
  <c r="L7210" i="1"/>
  <c r="M7210" i="1"/>
  <c r="N7210" i="1"/>
  <c r="D7211" i="1"/>
  <c r="K7211" i="1"/>
  <c r="L7211" i="1"/>
  <c r="M7211" i="1"/>
  <c r="N7211" i="1"/>
  <c r="D7212" i="1"/>
  <c r="K7212" i="1"/>
  <c r="L7212" i="1"/>
  <c r="M7212" i="1"/>
  <c r="N7212" i="1"/>
  <c r="D7213" i="1"/>
  <c r="K7213" i="1"/>
  <c r="L7213" i="1"/>
  <c r="M7213" i="1"/>
  <c r="N7213" i="1"/>
  <c r="D7214" i="1"/>
  <c r="L7214" i="1"/>
  <c r="M7214" i="1"/>
  <c r="N7214" i="1"/>
  <c r="D7215" i="1"/>
  <c r="K7215" i="1"/>
  <c r="L7215" i="1"/>
  <c r="M7215" i="1"/>
  <c r="N7215" i="1"/>
  <c r="D7216" i="1"/>
  <c r="K7216" i="1"/>
  <c r="L7216" i="1"/>
  <c r="M7216" i="1"/>
  <c r="N7216" i="1"/>
  <c r="D7217" i="1"/>
  <c r="K7217" i="1"/>
  <c r="L7217" i="1"/>
  <c r="M7217" i="1"/>
  <c r="N7217" i="1"/>
  <c r="D7218" i="1"/>
  <c r="K7218" i="1"/>
  <c r="L7218" i="1"/>
  <c r="M7218" i="1"/>
  <c r="N7218" i="1"/>
  <c r="D7219" i="1"/>
  <c r="K7219" i="1"/>
  <c r="L7219" i="1"/>
  <c r="M7219" i="1"/>
  <c r="N7219" i="1"/>
  <c r="D7220" i="1"/>
  <c r="K7220" i="1"/>
  <c r="L7220" i="1"/>
  <c r="M7220" i="1"/>
  <c r="N7220" i="1"/>
  <c r="D7221" i="1"/>
  <c r="K7221" i="1"/>
  <c r="L7221" i="1"/>
  <c r="M7221" i="1"/>
  <c r="N7221" i="1"/>
  <c r="D7222" i="1"/>
  <c r="K7222" i="1"/>
  <c r="L7222" i="1"/>
  <c r="M7222" i="1"/>
  <c r="N7222" i="1"/>
  <c r="D7223" i="1"/>
  <c r="K7223" i="1"/>
  <c r="L7223" i="1"/>
  <c r="M7223" i="1"/>
  <c r="N7223" i="1"/>
  <c r="D7224" i="1"/>
  <c r="K7224" i="1"/>
  <c r="L7224" i="1"/>
  <c r="M7224" i="1"/>
  <c r="N7224" i="1"/>
  <c r="D7225" i="1"/>
  <c r="K7225" i="1"/>
  <c r="L7225" i="1"/>
  <c r="M7225" i="1"/>
  <c r="N7225" i="1"/>
  <c r="D7067" i="1"/>
  <c r="K7067" i="1"/>
  <c r="L7067" i="1"/>
  <c r="M7067" i="1"/>
  <c r="N7067" i="1"/>
  <c r="D7068" i="1"/>
  <c r="K7068" i="1"/>
  <c r="L7068" i="1"/>
  <c r="M7068" i="1"/>
  <c r="N7068" i="1"/>
  <c r="D7069" i="1"/>
  <c r="K7069" i="1"/>
  <c r="L7069" i="1"/>
  <c r="M7069" i="1"/>
  <c r="N7069" i="1"/>
  <c r="D7070" i="1"/>
  <c r="K7070" i="1"/>
  <c r="L7070" i="1"/>
  <c r="M7070" i="1"/>
  <c r="N7070" i="1"/>
  <c r="D7071" i="1"/>
  <c r="K7071" i="1"/>
  <c r="L7071" i="1"/>
  <c r="M7071" i="1"/>
  <c r="N7071" i="1"/>
  <c r="D7072" i="1"/>
  <c r="K7072" i="1"/>
  <c r="L7072" i="1"/>
  <c r="M7072" i="1"/>
  <c r="N7072" i="1"/>
  <c r="D7073" i="1"/>
  <c r="K7073" i="1"/>
  <c r="L7073" i="1"/>
  <c r="M7073" i="1"/>
  <c r="N7073" i="1"/>
  <c r="D7074" i="1"/>
  <c r="K7074" i="1"/>
  <c r="L7074" i="1"/>
  <c r="M7074" i="1"/>
  <c r="N7074" i="1"/>
  <c r="D7075" i="1"/>
  <c r="K7075" i="1"/>
  <c r="L7075" i="1"/>
  <c r="M7075" i="1"/>
  <c r="N7075" i="1"/>
  <c r="D7076" i="1"/>
  <c r="K7076" i="1"/>
  <c r="L7076" i="1"/>
  <c r="M7076" i="1"/>
  <c r="N7076" i="1"/>
  <c r="D7077" i="1"/>
  <c r="K7077" i="1"/>
  <c r="L7077" i="1"/>
  <c r="M7077" i="1"/>
  <c r="N7077" i="1"/>
  <c r="D7078" i="1"/>
  <c r="K7078" i="1"/>
  <c r="L7078" i="1"/>
  <c r="M7078" i="1"/>
  <c r="N7078" i="1"/>
  <c r="D7079" i="1"/>
  <c r="K7079" i="1"/>
  <c r="L7079" i="1"/>
  <c r="M7079" i="1"/>
  <c r="N7079" i="1"/>
  <c r="D7080" i="1"/>
  <c r="K7080" i="1"/>
  <c r="L7080" i="1"/>
  <c r="M7080" i="1"/>
  <c r="N7080" i="1"/>
  <c r="D7081" i="1"/>
  <c r="K7081" i="1"/>
  <c r="L7081" i="1"/>
  <c r="M7081" i="1"/>
  <c r="N7081" i="1"/>
  <c r="D7082" i="1"/>
  <c r="K7082" i="1"/>
  <c r="L7082" i="1"/>
  <c r="M7082" i="1"/>
  <c r="N7082" i="1"/>
  <c r="D7083" i="1"/>
  <c r="K7083" i="1"/>
  <c r="L7083" i="1"/>
  <c r="M7083" i="1"/>
  <c r="N7083" i="1"/>
  <c r="D7084" i="1"/>
  <c r="K7084" i="1"/>
  <c r="L7084" i="1"/>
  <c r="M7084" i="1"/>
  <c r="N7084" i="1"/>
  <c r="D7085" i="1"/>
  <c r="K7085" i="1"/>
  <c r="L7085" i="1"/>
  <c r="M7085" i="1"/>
  <c r="N7085" i="1"/>
  <c r="D7086" i="1"/>
  <c r="K7086" i="1"/>
  <c r="L7086" i="1"/>
  <c r="M7086" i="1"/>
  <c r="N7086" i="1"/>
  <c r="D7087" i="1"/>
  <c r="K7087" i="1"/>
  <c r="L7087" i="1"/>
  <c r="M7087" i="1"/>
  <c r="N7087" i="1"/>
  <c r="D7088" i="1"/>
  <c r="K7088" i="1"/>
  <c r="L7088" i="1"/>
  <c r="M7088" i="1"/>
  <c r="N7088" i="1"/>
  <c r="D7089" i="1"/>
  <c r="K7089" i="1"/>
  <c r="L7089" i="1"/>
  <c r="M7089" i="1"/>
  <c r="N7089" i="1"/>
  <c r="D7090" i="1"/>
  <c r="K7090" i="1"/>
  <c r="L7090" i="1"/>
  <c r="M7090" i="1"/>
  <c r="N7090" i="1"/>
  <c r="D7091" i="1"/>
  <c r="K7091" i="1"/>
  <c r="L7091" i="1"/>
  <c r="M7091" i="1"/>
  <c r="N7091" i="1"/>
  <c r="D7092" i="1"/>
  <c r="K7092" i="1"/>
  <c r="L7092" i="1"/>
  <c r="M7092" i="1"/>
  <c r="N7092" i="1"/>
  <c r="D7093" i="1"/>
  <c r="K7093" i="1"/>
  <c r="L7093" i="1"/>
  <c r="M7093" i="1"/>
  <c r="N7093" i="1"/>
  <c r="D7094" i="1"/>
  <c r="K7094" i="1"/>
  <c r="L7094" i="1"/>
  <c r="M7094" i="1"/>
  <c r="N7094" i="1"/>
  <c r="D7095" i="1"/>
  <c r="K7095" i="1"/>
  <c r="L7095" i="1"/>
  <c r="M7095" i="1"/>
  <c r="N7095" i="1"/>
  <c r="D7096" i="1"/>
  <c r="K7096" i="1"/>
  <c r="L7096" i="1"/>
  <c r="M7096" i="1"/>
  <c r="N7096" i="1"/>
  <c r="D7097" i="1"/>
  <c r="K7097" i="1"/>
  <c r="L7097" i="1"/>
  <c r="M7097" i="1"/>
  <c r="N7097" i="1"/>
  <c r="D7098" i="1"/>
  <c r="K7098" i="1"/>
  <c r="L7098" i="1"/>
  <c r="M7098" i="1"/>
  <c r="N7098" i="1"/>
  <c r="D7099" i="1"/>
  <c r="K7099" i="1"/>
  <c r="L7099" i="1"/>
  <c r="M7099" i="1"/>
  <c r="N7099" i="1"/>
  <c r="D6959" i="1"/>
  <c r="K6959" i="1"/>
  <c r="L6959" i="1"/>
  <c r="M6959" i="1"/>
  <c r="N6959" i="1"/>
  <c r="D6960" i="1"/>
  <c r="K6960" i="1"/>
  <c r="L6960" i="1"/>
  <c r="M6960" i="1"/>
  <c r="N6960" i="1"/>
  <c r="D6961" i="1"/>
  <c r="K6961" i="1"/>
  <c r="L6961" i="1"/>
  <c r="M6961" i="1"/>
  <c r="N6961" i="1"/>
  <c r="D6962" i="1"/>
  <c r="K6962" i="1"/>
  <c r="L6962" i="1"/>
  <c r="M6962" i="1"/>
  <c r="N6962" i="1"/>
  <c r="D6963" i="1"/>
  <c r="K6963" i="1"/>
  <c r="L6963" i="1"/>
  <c r="M6963" i="1"/>
  <c r="N6963" i="1"/>
  <c r="D6964" i="1"/>
  <c r="K6964" i="1"/>
  <c r="L6964" i="1"/>
  <c r="M6964" i="1"/>
  <c r="N6964" i="1"/>
  <c r="D6965" i="1"/>
  <c r="K6965" i="1"/>
  <c r="L6965" i="1"/>
  <c r="M6965" i="1"/>
  <c r="N6965" i="1"/>
  <c r="D6966" i="1"/>
  <c r="K6966" i="1"/>
  <c r="L6966" i="1"/>
  <c r="M6966" i="1"/>
  <c r="N6966" i="1"/>
  <c r="D6967" i="1"/>
  <c r="K6967" i="1"/>
  <c r="L6967" i="1"/>
  <c r="M6967" i="1"/>
  <c r="N6967" i="1"/>
  <c r="D6968" i="1"/>
  <c r="K6968" i="1"/>
  <c r="L6968" i="1"/>
  <c r="M6968" i="1"/>
  <c r="N6968" i="1"/>
  <c r="D6969" i="1"/>
  <c r="L6969" i="1"/>
  <c r="M6969" i="1"/>
  <c r="N6969" i="1"/>
  <c r="D6970" i="1"/>
  <c r="K6970" i="1"/>
  <c r="L6970" i="1"/>
  <c r="M6970" i="1"/>
  <c r="N6970" i="1"/>
  <c r="D6971" i="1"/>
  <c r="K6971" i="1"/>
  <c r="L6971" i="1"/>
  <c r="M6971" i="1"/>
  <c r="N6971" i="1"/>
  <c r="D6972" i="1"/>
  <c r="K6972" i="1"/>
  <c r="L6972" i="1"/>
  <c r="M6972" i="1"/>
  <c r="N6972" i="1"/>
  <c r="D6973" i="1"/>
  <c r="K6973" i="1"/>
  <c r="L6973" i="1"/>
  <c r="M6973" i="1"/>
  <c r="N6973" i="1"/>
  <c r="D6974" i="1"/>
  <c r="K6974" i="1"/>
  <c r="L6974" i="1"/>
  <c r="M6974" i="1"/>
  <c r="N6974" i="1"/>
  <c r="D6975" i="1"/>
  <c r="K6975" i="1"/>
  <c r="L6975" i="1"/>
  <c r="M6975" i="1"/>
  <c r="N6975" i="1"/>
  <c r="D6976" i="1"/>
  <c r="K6976" i="1"/>
  <c r="L6976" i="1"/>
  <c r="M6976" i="1"/>
  <c r="N6976" i="1"/>
  <c r="D6977" i="1"/>
  <c r="K6977" i="1"/>
  <c r="L6977" i="1"/>
  <c r="M6977" i="1"/>
  <c r="N6977" i="1"/>
  <c r="D6978" i="1"/>
  <c r="K6978" i="1"/>
  <c r="L6978" i="1"/>
  <c r="M6978" i="1"/>
  <c r="N6978" i="1"/>
  <c r="D6979" i="1"/>
  <c r="K6979" i="1"/>
  <c r="L6979" i="1"/>
  <c r="M6979" i="1"/>
  <c r="N6979" i="1"/>
  <c r="D6980" i="1"/>
  <c r="K6980" i="1"/>
  <c r="L6980" i="1"/>
  <c r="M6980" i="1"/>
  <c r="N6980" i="1"/>
  <c r="D6981" i="1"/>
  <c r="K6981" i="1"/>
  <c r="L6981" i="1"/>
  <c r="M6981" i="1"/>
  <c r="N6981" i="1"/>
  <c r="D6982" i="1"/>
  <c r="K6982" i="1"/>
  <c r="L6982" i="1"/>
  <c r="M6982" i="1"/>
  <c r="N6982" i="1"/>
  <c r="D6983" i="1"/>
  <c r="K6983" i="1"/>
  <c r="L6983" i="1"/>
  <c r="M6983" i="1"/>
  <c r="N6983" i="1"/>
  <c r="D6984" i="1"/>
  <c r="K6984" i="1"/>
  <c r="L6984" i="1"/>
  <c r="M6984" i="1"/>
  <c r="N6984" i="1"/>
  <c r="D6825" i="1"/>
  <c r="K6825" i="1"/>
  <c r="L6825" i="1"/>
  <c r="M6825" i="1"/>
  <c r="N6825" i="1"/>
  <c r="D6826" i="1"/>
  <c r="K6826" i="1"/>
  <c r="L6826" i="1"/>
  <c r="M6826" i="1"/>
  <c r="N6826" i="1"/>
  <c r="D6827" i="1"/>
  <c r="K6827" i="1"/>
  <c r="L6827" i="1"/>
  <c r="M6827" i="1"/>
  <c r="N6827" i="1"/>
  <c r="D6828" i="1"/>
  <c r="K6828" i="1"/>
  <c r="L6828" i="1"/>
  <c r="M6828" i="1"/>
  <c r="N6828" i="1"/>
  <c r="D6829" i="1"/>
  <c r="K6829" i="1"/>
  <c r="L6829" i="1"/>
  <c r="M6829" i="1"/>
  <c r="N6829" i="1"/>
  <c r="D6830" i="1"/>
  <c r="K6830" i="1"/>
  <c r="L6830" i="1"/>
  <c r="M6830" i="1"/>
  <c r="N6830" i="1"/>
  <c r="D6831" i="1"/>
  <c r="K6831" i="1"/>
  <c r="L6831" i="1"/>
  <c r="M6831" i="1"/>
  <c r="N6831" i="1"/>
  <c r="D6832" i="1"/>
  <c r="K6832" i="1"/>
  <c r="L6832" i="1"/>
  <c r="M6832" i="1"/>
  <c r="N6832" i="1"/>
  <c r="D6833" i="1"/>
  <c r="K6833" i="1"/>
  <c r="L6833" i="1"/>
  <c r="M6833" i="1"/>
  <c r="N6833" i="1"/>
  <c r="D6834" i="1"/>
  <c r="K6834" i="1"/>
  <c r="L6834" i="1"/>
  <c r="M6834" i="1"/>
  <c r="N6834" i="1"/>
  <c r="D6835" i="1"/>
  <c r="K6835" i="1"/>
  <c r="L6835" i="1"/>
  <c r="M6835" i="1"/>
  <c r="N6835" i="1"/>
  <c r="D6836" i="1"/>
  <c r="K6836" i="1"/>
  <c r="L6836" i="1"/>
  <c r="M6836" i="1"/>
  <c r="N6836" i="1"/>
  <c r="D6837" i="1"/>
  <c r="K6837" i="1"/>
  <c r="L6837" i="1"/>
  <c r="M6837" i="1"/>
  <c r="N6837" i="1"/>
  <c r="D6838" i="1"/>
  <c r="K6838" i="1"/>
  <c r="L6838" i="1"/>
  <c r="M6838" i="1"/>
  <c r="N6838" i="1"/>
  <c r="D6839" i="1"/>
  <c r="K6839" i="1"/>
  <c r="L6839" i="1"/>
  <c r="M6839" i="1"/>
  <c r="N6839" i="1"/>
  <c r="D6840" i="1"/>
  <c r="K6840" i="1"/>
  <c r="L6840" i="1"/>
  <c r="M6840" i="1"/>
  <c r="N6840" i="1"/>
  <c r="D6841" i="1"/>
  <c r="K6841" i="1"/>
  <c r="L6841" i="1"/>
  <c r="M6841" i="1"/>
  <c r="N6841" i="1"/>
  <c r="D6842" i="1"/>
  <c r="K6842" i="1"/>
  <c r="L6842" i="1"/>
  <c r="M6842" i="1"/>
  <c r="N6842" i="1"/>
  <c r="D6843" i="1"/>
  <c r="K6843" i="1"/>
  <c r="L6843" i="1"/>
  <c r="M6843" i="1"/>
  <c r="N6843" i="1"/>
  <c r="D6844" i="1"/>
  <c r="L6844" i="1"/>
  <c r="M6844" i="1"/>
  <c r="N6844" i="1"/>
  <c r="D6845" i="1"/>
  <c r="K6845" i="1"/>
  <c r="L6845" i="1"/>
  <c r="M6845" i="1"/>
  <c r="N6845" i="1"/>
  <c r="D6846" i="1"/>
  <c r="K6846" i="1"/>
  <c r="L6846" i="1"/>
  <c r="M6846" i="1"/>
  <c r="N6846" i="1"/>
  <c r="D6847" i="1"/>
  <c r="K6847" i="1"/>
  <c r="L6847" i="1"/>
  <c r="M6847" i="1"/>
  <c r="N6847" i="1"/>
  <c r="D6848" i="1"/>
  <c r="K6848" i="1"/>
  <c r="L6848" i="1"/>
  <c r="M6848" i="1"/>
  <c r="N6848" i="1"/>
  <c r="D6849" i="1"/>
  <c r="K6849" i="1"/>
  <c r="L6849" i="1"/>
  <c r="M6849" i="1"/>
  <c r="N6849" i="1"/>
  <c r="D6850" i="1"/>
  <c r="K6850" i="1"/>
  <c r="L6850" i="1"/>
  <c r="M6850" i="1"/>
  <c r="N6850" i="1"/>
  <c r="D6851" i="1"/>
  <c r="K6851" i="1"/>
  <c r="L6851" i="1"/>
  <c r="M6851" i="1"/>
  <c r="N6851" i="1"/>
  <c r="D6852" i="1"/>
  <c r="K6852" i="1"/>
  <c r="L6852" i="1"/>
  <c r="M6852" i="1"/>
  <c r="N6852" i="1"/>
  <c r="D6853" i="1"/>
  <c r="K6853" i="1"/>
  <c r="L6853" i="1"/>
  <c r="M6853" i="1"/>
  <c r="N6853" i="1"/>
  <c r="D6854" i="1"/>
  <c r="K6854" i="1"/>
  <c r="L6854" i="1"/>
  <c r="M6854" i="1"/>
  <c r="N6854" i="1"/>
  <c r="D6855" i="1"/>
  <c r="K6855" i="1"/>
  <c r="L6855" i="1"/>
  <c r="M6855" i="1"/>
  <c r="N6855" i="1"/>
  <c r="D6856" i="1"/>
  <c r="K6856" i="1"/>
  <c r="L6856" i="1"/>
  <c r="M6856" i="1"/>
  <c r="N6856" i="1"/>
  <c r="D6857" i="1"/>
  <c r="K6857" i="1"/>
  <c r="L6857" i="1"/>
  <c r="M6857" i="1"/>
  <c r="N6857" i="1"/>
  <c r="D6858" i="1"/>
  <c r="K6858" i="1"/>
  <c r="L6858" i="1"/>
  <c r="M6858" i="1"/>
  <c r="N6858" i="1"/>
  <c r="D6859" i="1"/>
  <c r="K6859" i="1"/>
  <c r="L6859" i="1"/>
  <c r="M6859" i="1"/>
  <c r="N6859" i="1"/>
  <c r="D6860" i="1"/>
  <c r="K6860" i="1"/>
  <c r="L6860" i="1"/>
  <c r="M6860" i="1"/>
  <c r="N6860" i="1"/>
  <c r="D6861" i="1"/>
  <c r="K6861" i="1"/>
  <c r="L6861" i="1"/>
  <c r="M6861" i="1"/>
  <c r="N6861" i="1"/>
  <c r="D6862" i="1"/>
  <c r="L6862" i="1"/>
  <c r="M6862" i="1"/>
  <c r="N6862" i="1"/>
  <c r="D6674" i="1"/>
  <c r="K6674" i="1"/>
  <c r="L6674" i="1"/>
  <c r="M6674" i="1"/>
  <c r="N6674" i="1"/>
  <c r="D6675" i="1"/>
  <c r="K6675" i="1"/>
  <c r="L6675" i="1"/>
  <c r="M6675" i="1"/>
  <c r="N6675" i="1"/>
  <c r="D6676" i="1"/>
  <c r="K6676" i="1"/>
  <c r="L6676" i="1"/>
  <c r="M6676" i="1"/>
  <c r="N6676" i="1"/>
  <c r="D6677" i="1"/>
  <c r="K6677" i="1"/>
  <c r="L6677" i="1"/>
  <c r="M6677" i="1"/>
  <c r="N6677" i="1"/>
  <c r="D6678" i="1"/>
  <c r="K6678" i="1"/>
  <c r="L6678" i="1"/>
  <c r="M6678" i="1"/>
  <c r="N6678" i="1"/>
  <c r="D6679" i="1"/>
  <c r="K6679" i="1"/>
  <c r="L6679" i="1"/>
  <c r="M6679" i="1"/>
  <c r="N6679" i="1"/>
  <c r="D6680" i="1"/>
  <c r="K6680" i="1"/>
  <c r="L6680" i="1"/>
  <c r="M6680" i="1"/>
  <c r="N6680" i="1"/>
  <c r="D6681" i="1"/>
  <c r="K6681" i="1"/>
  <c r="L6681" i="1"/>
  <c r="M6681" i="1"/>
  <c r="N6681" i="1"/>
  <c r="D6682" i="1"/>
  <c r="K6682" i="1"/>
  <c r="L6682" i="1"/>
  <c r="M6682" i="1"/>
  <c r="N6682" i="1"/>
  <c r="D6683" i="1"/>
  <c r="K6683" i="1"/>
  <c r="L6683" i="1"/>
  <c r="M6683" i="1"/>
  <c r="N6683" i="1"/>
  <c r="D6684" i="1"/>
  <c r="K6684" i="1"/>
  <c r="L6684" i="1"/>
  <c r="M6684" i="1"/>
  <c r="N6684" i="1"/>
  <c r="D6685" i="1"/>
  <c r="K6685" i="1"/>
  <c r="L6685" i="1"/>
  <c r="M6685" i="1"/>
  <c r="N6685" i="1"/>
  <c r="D6686" i="1"/>
  <c r="K6686" i="1"/>
  <c r="L6686" i="1"/>
  <c r="M6686" i="1"/>
  <c r="N6686" i="1"/>
  <c r="D6687" i="1"/>
  <c r="K6687" i="1"/>
  <c r="L6687" i="1"/>
  <c r="M6687" i="1"/>
  <c r="N6687" i="1"/>
  <c r="D6688" i="1"/>
  <c r="K6688" i="1"/>
  <c r="L6688" i="1"/>
  <c r="M6688" i="1"/>
  <c r="N6688" i="1"/>
  <c r="D6689" i="1"/>
  <c r="K6689" i="1"/>
  <c r="L6689" i="1"/>
  <c r="M6689" i="1"/>
  <c r="N6689" i="1"/>
  <c r="D6690" i="1"/>
  <c r="K6690" i="1"/>
  <c r="L6690" i="1"/>
  <c r="M6690" i="1"/>
  <c r="N6690" i="1"/>
  <c r="D6691" i="1"/>
  <c r="K6691" i="1"/>
  <c r="L6691" i="1"/>
  <c r="M6691" i="1"/>
  <c r="N6691" i="1"/>
  <c r="D6692" i="1"/>
  <c r="K6692" i="1"/>
  <c r="L6692" i="1"/>
  <c r="M6692" i="1"/>
  <c r="N6692" i="1"/>
  <c r="D6693" i="1"/>
  <c r="K6693" i="1"/>
  <c r="L6693" i="1"/>
  <c r="M6693" i="1"/>
  <c r="N6693" i="1"/>
  <c r="D6694" i="1"/>
  <c r="K6694" i="1"/>
  <c r="L6694" i="1"/>
  <c r="M6694" i="1"/>
  <c r="N6694" i="1"/>
  <c r="D6695" i="1"/>
  <c r="K6695" i="1"/>
  <c r="L6695" i="1"/>
  <c r="M6695" i="1"/>
  <c r="N6695" i="1"/>
  <c r="D6696" i="1"/>
  <c r="K6696" i="1"/>
  <c r="L6696" i="1"/>
  <c r="M6696" i="1"/>
  <c r="N6696" i="1"/>
  <c r="D6697" i="1"/>
  <c r="K6697" i="1"/>
  <c r="L6697" i="1"/>
  <c r="M6697" i="1"/>
  <c r="N6697" i="1"/>
  <c r="D6698" i="1"/>
  <c r="K6698" i="1"/>
  <c r="L6698" i="1"/>
  <c r="M6698" i="1"/>
  <c r="N6698" i="1"/>
  <c r="D6699" i="1"/>
  <c r="K6699" i="1"/>
  <c r="L6699" i="1"/>
  <c r="M6699" i="1"/>
  <c r="N6699" i="1"/>
  <c r="D6700" i="1"/>
  <c r="K6700" i="1"/>
  <c r="L6700" i="1"/>
  <c r="M6700" i="1"/>
  <c r="N6700" i="1"/>
  <c r="D6701" i="1"/>
  <c r="K6701" i="1"/>
  <c r="L6701" i="1"/>
  <c r="M6701" i="1"/>
  <c r="N6701" i="1"/>
  <c r="D6702" i="1"/>
  <c r="L6702" i="1"/>
  <c r="M6702" i="1"/>
  <c r="N6702" i="1"/>
  <c r="D6703" i="1"/>
  <c r="K6703" i="1"/>
  <c r="L6703" i="1"/>
  <c r="M6703" i="1"/>
  <c r="N6703" i="1"/>
  <c r="D6704" i="1"/>
  <c r="K6704" i="1"/>
  <c r="L6704" i="1"/>
  <c r="M6704" i="1"/>
  <c r="N6704" i="1"/>
  <c r="D6705" i="1"/>
  <c r="K6705" i="1"/>
  <c r="L6705" i="1"/>
  <c r="M6705" i="1"/>
  <c r="N6705" i="1"/>
  <c r="D6706" i="1"/>
  <c r="K6706" i="1"/>
  <c r="L6706" i="1"/>
  <c r="M6706" i="1"/>
  <c r="N6706" i="1"/>
  <c r="D6707" i="1"/>
  <c r="K6707" i="1"/>
  <c r="L6707" i="1"/>
  <c r="M6707" i="1"/>
  <c r="N6707" i="1"/>
  <c r="D6708" i="1"/>
  <c r="K6708" i="1"/>
  <c r="L6708" i="1"/>
  <c r="M6708" i="1"/>
  <c r="N6708" i="1"/>
  <c r="D6709" i="1"/>
  <c r="K6709" i="1"/>
  <c r="L6709" i="1"/>
  <c r="M6709" i="1"/>
  <c r="N6709" i="1"/>
  <c r="D6710" i="1"/>
  <c r="K6710" i="1"/>
  <c r="L6710" i="1"/>
  <c r="M6710" i="1"/>
  <c r="N6710" i="1"/>
  <c r="D6494" i="1"/>
  <c r="K6494" i="1"/>
  <c r="L6494" i="1"/>
  <c r="M6494" i="1"/>
  <c r="N6494" i="1"/>
  <c r="D6495" i="1"/>
  <c r="K6495" i="1"/>
  <c r="L6495" i="1"/>
  <c r="M6495" i="1"/>
  <c r="N6495" i="1"/>
  <c r="D6496" i="1"/>
  <c r="K6496" i="1"/>
  <c r="L6496" i="1"/>
  <c r="M6496" i="1"/>
  <c r="N6496" i="1"/>
  <c r="D6497" i="1"/>
  <c r="K6497" i="1"/>
  <c r="L6497" i="1"/>
  <c r="M6497" i="1"/>
  <c r="N6497" i="1"/>
  <c r="D6498" i="1"/>
  <c r="K6498" i="1"/>
  <c r="L6498" i="1"/>
  <c r="M6498" i="1"/>
  <c r="N6498" i="1"/>
  <c r="D6499" i="1"/>
  <c r="K6499" i="1"/>
  <c r="L6499" i="1"/>
  <c r="M6499" i="1"/>
  <c r="N6499" i="1"/>
  <c r="D6500" i="1"/>
  <c r="K6500" i="1"/>
  <c r="L6500" i="1"/>
  <c r="M6500" i="1"/>
  <c r="N6500" i="1"/>
  <c r="D6501" i="1"/>
  <c r="K6501" i="1"/>
  <c r="L6501" i="1"/>
  <c r="M6501" i="1"/>
  <c r="N6501" i="1"/>
  <c r="D6502" i="1"/>
  <c r="K6502" i="1"/>
  <c r="L6502" i="1"/>
  <c r="M6502" i="1"/>
  <c r="N6502" i="1"/>
  <c r="D6503" i="1"/>
  <c r="K6503" i="1"/>
  <c r="L6503" i="1"/>
  <c r="M6503" i="1"/>
  <c r="N6503" i="1"/>
  <c r="D6504" i="1"/>
  <c r="K6504" i="1"/>
  <c r="L6504" i="1"/>
  <c r="M6504" i="1"/>
  <c r="N6504" i="1"/>
  <c r="D6505" i="1"/>
  <c r="K6505" i="1"/>
  <c r="L6505" i="1"/>
  <c r="M6505" i="1"/>
  <c r="N6505" i="1"/>
  <c r="D6506" i="1"/>
  <c r="K6506" i="1"/>
  <c r="L6506" i="1"/>
  <c r="M6506" i="1"/>
  <c r="N6506" i="1"/>
  <c r="D6507" i="1"/>
  <c r="K6507" i="1"/>
  <c r="L6507" i="1"/>
  <c r="M6507" i="1"/>
  <c r="N6507" i="1"/>
  <c r="D6508" i="1"/>
  <c r="K6508" i="1"/>
  <c r="L6508" i="1"/>
  <c r="M6508" i="1"/>
  <c r="N6508" i="1"/>
  <c r="D6509" i="1"/>
  <c r="K6509" i="1"/>
  <c r="L6509" i="1"/>
  <c r="M6509" i="1"/>
  <c r="N6509" i="1"/>
  <c r="D6510" i="1"/>
  <c r="K6510" i="1"/>
  <c r="L6510" i="1"/>
  <c r="M6510" i="1"/>
  <c r="N6510" i="1"/>
  <c r="D6511" i="1"/>
  <c r="L6511" i="1"/>
  <c r="M6511" i="1"/>
  <c r="N6511" i="1"/>
  <c r="D6512" i="1"/>
  <c r="K6512" i="1"/>
  <c r="L6512" i="1"/>
  <c r="M6512" i="1"/>
  <c r="N6512" i="1"/>
  <c r="D6513" i="1"/>
  <c r="K6513" i="1"/>
  <c r="L6513" i="1"/>
  <c r="M6513" i="1"/>
  <c r="N6513" i="1"/>
  <c r="D6514" i="1"/>
  <c r="K6514" i="1"/>
  <c r="L6514" i="1"/>
  <c r="M6514" i="1"/>
  <c r="N6514" i="1"/>
  <c r="D6515" i="1"/>
  <c r="K6515" i="1"/>
  <c r="L6515" i="1"/>
  <c r="M6515" i="1"/>
  <c r="N6515" i="1"/>
  <c r="D6516" i="1"/>
  <c r="K6516" i="1"/>
  <c r="L6516" i="1"/>
  <c r="M6516" i="1"/>
  <c r="N6516" i="1"/>
  <c r="D6517" i="1"/>
  <c r="L6517" i="1"/>
  <c r="M6517" i="1"/>
  <c r="N6517" i="1"/>
  <c r="D6518" i="1"/>
  <c r="K6518" i="1"/>
  <c r="L6518" i="1"/>
  <c r="M6518" i="1"/>
  <c r="N6518" i="1"/>
  <c r="D6519" i="1"/>
  <c r="K6519" i="1"/>
  <c r="L6519" i="1"/>
  <c r="M6519" i="1"/>
  <c r="N6519" i="1"/>
  <c r="D6520" i="1"/>
  <c r="K6520" i="1"/>
  <c r="L6520" i="1"/>
  <c r="M6520" i="1"/>
  <c r="N6520" i="1"/>
  <c r="D6521" i="1"/>
  <c r="K6521" i="1"/>
  <c r="L6521" i="1"/>
  <c r="M6521" i="1"/>
  <c r="N6521" i="1"/>
  <c r="D6522" i="1"/>
  <c r="K6522" i="1"/>
  <c r="L6522" i="1"/>
  <c r="M6522" i="1"/>
  <c r="N6522" i="1"/>
  <c r="D6523" i="1"/>
  <c r="K6523" i="1"/>
  <c r="L6523" i="1"/>
  <c r="M6523" i="1"/>
  <c r="N6523" i="1"/>
  <c r="D6524" i="1"/>
  <c r="K6524" i="1"/>
  <c r="L6524" i="1"/>
  <c r="M6524" i="1"/>
  <c r="N6524" i="1"/>
  <c r="D6525" i="1"/>
  <c r="K6525" i="1"/>
  <c r="L6525" i="1"/>
  <c r="M6525" i="1"/>
  <c r="N6525" i="1"/>
  <c r="D6526" i="1"/>
  <c r="K6526" i="1"/>
  <c r="L6526" i="1"/>
  <c r="M6526" i="1"/>
  <c r="N6526" i="1"/>
  <c r="D6527" i="1"/>
  <c r="K6527" i="1"/>
  <c r="L6527" i="1"/>
  <c r="M6527" i="1"/>
  <c r="N6527" i="1"/>
  <c r="D6528" i="1"/>
  <c r="K6528" i="1"/>
  <c r="L6528" i="1"/>
  <c r="M6528" i="1"/>
  <c r="N6528" i="1"/>
  <c r="D6529" i="1"/>
  <c r="K6529" i="1"/>
  <c r="L6529" i="1"/>
  <c r="M6529" i="1"/>
  <c r="N6529" i="1"/>
  <c r="D6530" i="1"/>
  <c r="K6530" i="1"/>
  <c r="L6530" i="1"/>
  <c r="M6530" i="1"/>
  <c r="N6530" i="1"/>
  <c r="D6531" i="1"/>
  <c r="K6531" i="1"/>
  <c r="L6531" i="1"/>
  <c r="M6531" i="1"/>
  <c r="N6531" i="1"/>
  <c r="D6532" i="1"/>
  <c r="K6532" i="1"/>
  <c r="L6532" i="1"/>
  <c r="M6532" i="1"/>
  <c r="N6532" i="1"/>
  <c r="D6533" i="1"/>
  <c r="K6533" i="1"/>
  <c r="L6533" i="1"/>
  <c r="M6533" i="1"/>
  <c r="N6533" i="1"/>
  <c r="D6534" i="1"/>
  <c r="K6534" i="1"/>
  <c r="L6534" i="1"/>
  <c r="M6534" i="1"/>
  <c r="N6534" i="1"/>
  <c r="D6535" i="1"/>
  <c r="K6535" i="1"/>
  <c r="L6535" i="1"/>
  <c r="M6535" i="1"/>
  <c r="N6535" i="1"/>
  <c r="D6536" i="1"/>
  <c r="K6536" i="1"/>
  <c r="L6536" i="1"/>
  <c r="M6536" i="1"/>
  <c r="N6536" i="1"/>
  <c r="D6537" i="1"/>
  <c r="K6537" i="1"/>
  <c r="L6537" i="1"/>
  <c r="M6537" i="1"/>
  <c r="N6537" i="1"/>
  <c r="D6538" i="1"/>
  <c r="K6538" i="1"/>
  <c r="L6538" i="1"/>
  <c r="M6538" i="1"/>
  <c r="N6538" i="1"/>
  <c r="D6539" i="1"/>
  <c r="K6539" i="1"/>
  <c r="L6539" i="1"/>
  <c r="M6539" i="1"/>
  <c r="N6539" i="1"/>
  <c r="D6338" i="1"/>
  <c r="K6338" i="1"/>
  <c r="L6338" i="1"/>
  <c r="M6338" i="1"/>
  <c r="N6338" i="1"/>
  <c r="D6339" i="1"/>
  <c r="K6339" i="1"/>
  <c r="L6339" i="1"/>
  <c r="M6339" i="1"/>
  <c r="N6339" i="1"/>
  <c r="D6340" i="1"/>
  <c r="K6340" i="1"/>
  <c r="L6340" i="1"/>
  <c r="M6340" i="1"/>
  <c r="N6340" i="1"/>
  <c r="D6341" i="1"/>
  <c r="K6341" i="1"/>
  <c r="L6341" i="1"/>
  <c r="M6341" i="1"/>
  <c r="N6341" i="1"/>
  <c r="D6342" i="1"/>
  <c r="K6342" i="1"/>
  <c r="L6342" i="1"/>
  <c r="M6342" i="1"/>
  <c r="N6342" i="1"/>
  <c r="D6343" i="1"/>
  <c r="K6343" i="1"/>
  <c r="L6343" i="1"/>
  <c r="M6343" i="1"/>
  <c r="N6343" i="1"/>
  <c r="D6344" i="1"/>
  <c r="K6344" i="1"/>
  <c r="L6344" i="1"/>
  <c r="M6344" i="1"/>
  <c r="N6344" i="1"/>
  <c r="D6345" i="1"/>
  <c r="K6345" i="1"/>
  <c r="L6345" i="1"/>
  <c r="M6345" i="1"/>
  <c r="N6345" i="1"/>
  <c r="D6346" i="1"/>
  <c r="K6346" i="1"/>
  <c r="L6346" i="1"/>
  <c r="M6346" i="1"/>
  <c r="N6346" i="1"/>
  <c r="D6347" i="1"/>
  <c r="K6347" i="1"/>
  <c r="L6347" i="1"/>
  <c r="M6347" i="1"/>
  <c r="N6347" i="1"/>
  <c r="D6348" i="1"/>
  <c r="K6348" i="1"/>
  <c r="L6348" i="1"/>
  <c r="M6348" i="1"/>
  <c r="N6348" i="1"/>
  <c r="D6349" i="1"/>
  <c r="K6349" i="1"/>
  <c r="L6349" i="1"/>
  <c r="M6349" i="1"/>
  <c r="N6349" i="1"/>
  <c r="D6350" i="1"/>
  <c r="K6350" i="1"/>
  <c r="L6350" i="1"/>
  <c r="M6350" i="1"/>
  <c r="N6350" i="1"/>
  <c r="D6351" i="1"/>
  <c r="K6351" i="1"/>
  <c r="L6351" i="1"/>
  <c r="M6351" i="1"/>
  <c r="N6351" i="1"/>
  <c r="D6352" i="1"/>
  <c r="K6352" i="1"/>
  <c r="L6352" i="1"/>
  <c r="M6352" i="1"/>
  <c r="N6352" i="1"/>
  <c r="D6353" i="1"/>
  <c r="K6353" i="1"/>
  <c r="L6353" i="1"/>
  <c r="M6353" i="1"/>
  <c r="N6353" i="1"/>
  <c r="D6354" i="1"/>
  <c r="K6354" i="1"/>
  <c r="L6354" i="1"/>
  <c r="M6354" i="1"/>
  <c r="N6354" i="1"/>
  <c r="D6355" i="1"/>
  <c r="K6355" i="1"/>
  <c r="L6355" i="1"/>
  <c r="M6355" i="1"/>
  <c r="N6355" i="1"/>
  <c r="D6356" i="1"/>
  <c r="K6356" i="1"/>
  <c r="L6356" i="1"/>
  <c r="M6356" i="1"/>
  <c r="N6356" i="1"/>
  <c r="D6357" i="1"/>
  <c r="K6357" i="1"/>
  <c r="L6357" i="1"/>
  <c r="M6357" i="1"/>
  <c r="N6357" i="1"/>
  <c r="D6358" i="1"/>
  <c r="K6358" i="1"/>
  <c r="L6358" i="1"/>
  <c r="M6358" i="1"/>
  <c r="N6358" i="1"/>
  <c r="D6359" i="1"/>
  <c r="K6359" i="1"/>
  <c r="L6359" i="1"/>
  <c r="M6359" i="1"/>
  <c r="N6359" i="1"/>
  <c r="D6360" i="1"/>
  <c r="K6360" i="1"/>
  <c r="L6360" i="1"/>
  <c r="M6360" i="1"/>
  <c r="N6360" i="1"/>
  <c r="D6361" i="1"/>
  <c r="K6361" i="1"/>
  <c r="L6361" i="1"/>
  <c r="M6361" i="1"/>
  <c r="N6361" i="1"/>
  <c r="D6362" i="1"/>
  <c r="K6362" i="1"/>
  <c r="L6362" i="1"/>
  <c r="M6362" i="1"/>
  <c r="N6362" i="1"/>
  <c r="D6363" i="1"/>
  <c r="K6363" i="1"/>
  <c r="L6363" i="1"/>
  <c r="M6363" i="1"/>
  <c r="N6363" i="1"/>
  <c r="D6364" i="1"/>
  <c r="K6364" i="1"/>
  <c r="L6364" i="1"/>
  <c r="M6364" i="1"/>
  <c r="N6364" i="1"/>
  <c r="D6365" i="1"/>
  <c r="K6365" i="1"/>
  <c r="L6365" i="1"/>
  <c r="M6365" i="1"/>
  <c r="N6365" i="1"/>
  <c r="D6366" i="1"/>
  <c r="L6366" i="1"/>
  <c r="M6366" i="1"/>
  <c r="N6366" i="1"/>
  <c r="D6367" i="1"/>
  <c r="K6367" i="1"/>
  <c r="L6367" i="1"/>
  <c r="M6367" i="1"/>
  <c r="N6367" i="1"/>
  <c r="D6368" i="1"/>
  <c r="K6368" i="1"/>
  <c r="L6368" i="1"/>
  <c r="M6368" i="1"/>
  <c r="N6368" i="1"/>
  <c r="D6369" i="1"/>
  <c r="K6369" i="1"/>
  <c r="L6369" i="1"/>
  <c r="M6369" i="1"/>
  <c r="N6369" i="1"/>
  <c r="D6370" i="1"/>
  <c r="K6370" i="1"/>
  <c r="L6370" i="1"/>
  <c r="M6370" i="1"/>
  <c r="N6370" i="1"/>
  <c r="D6371" i="1"/>
  <c r="L6371" i="1"/>
  <c r="M6371" i="1"/>
  <c r="N6371" i="1"/>
  <c r="D6372" i="1"/>
  <c r="K6372" i="1"/>
  <c r="L6372" i="1"/>
  <c r="M6372" i="1"/>
  <c r="N6372" i="1"/>
  <c r="D6373" i="1"/>
  <c r="K6373" i="1"/>
  <c r="L6373" i="1"/>
  <c r="M6373" i="1"/>
  <c r="N6373" i="1"/>
  <c r="D6374" i="1"/>
  <c r="K6374" i="1"/>
  <c r="L6374" i="1"/>
  <c r="M6374" i="1"/>
  <c r="N6374" i="1"/>
  <c r="D6205" i="1"/>
  <c r="K6205" i="1"/>
  <c r="L6205" i="1"/>
  <c r="M6205" i="1"/>
  <c r="N6205" i="1"/>
  <c r="D6206" i="1"/>
  <c r="K6206" i="1"/>
  <c r="L6206" i="1"/>
  <c r="M6206" i="1"/>
  <c r="N6206" i="1"/>
  <c r="D6207" i="1"/>
  <c r="K6207" i="1"/>
  <c r="L6207" i="1"/>
  <c r="M6207" i="1"/>
  <c r="N6207" i="1"/>
  <c r="D6208" i="1"/>
  <c r="K6208" i="1"/>
  <c r="L6208" i="1"/>
  <c r="M6208" i="1"/>
  <c r="N6208" i="1"/>
  <c r="D6209" i="1"/>
  <c r="K6209" i="1"/>
  <c r="L6209" i="1"/>
  <c r="M6209" i="1"/>
  <c r="N6209" i="1"/>
  <c r="D6210" i="1"/>
  <c r="K6210" i="1"/>
  <c r="L6210" i="1"/>
  <c r="M6210" i="1"/>
  <c r="N6210" i="1"/>
  <c r="D6211" i="1"/>
  <c r="K6211" i="1"/>
  <c r="L6211" i="1"/>
  <c r="M6211" i="1"/>
  <c r="N6211" i="1"/>
  <c r="D6212" i="1"/>
  <c r="K6212" i="1"/>
  <c r="L6212" i="1"/>
  <c r="M6212" i="1"/>
  <c r="N6212" i="1"/>
  <c r="D6213" i="1"/>
  <c r="K6213" i="1"/>
  <c r="L6213" i="1"/>
  <c r="M6213" i="1"/>
  <c r="N6213" i="1"/>
  <c r="D6214" i="1"/>
  <c r="K6214" i="1"/>
  <c r="L6214" i="1"/>
  <c r="M6214" i="1"/>
  <c r="N6214" i="1"/>
  <c r="D6215" i="1"/>
  <c r="K6215" i="1"/>
  <c r="L6215" i="1"/>
  <c r="M6215" i="1"/>
  <c r="N6215" i="1"/>
  <c r="D6216" i="1"/>
  <c r="K6216" i="1"/>
  <c r="L6216" i="1"/>
  <c r="M6216" i="1"/>
  <c r="N6216" i="1"/>
  <c r="D6217" i="1"/>
  <c r="K6217" i="1"/>
  <c r="L6217" i="1"/>
  <c r="M6217" i="1"/>
  <c r="N6217" i="1"/>
  <c r="D6218" i="1"/>
  <c r="K6218" i="1"/>
  <c r="L6218" i="1"/>
  <c r="M6218" i="1"/>
  <c r="N6218" i="1"/>
  <c r="D6093" i="1"/>
  <c r="K6093" i="1"/>
  <c r="L6093" i="1"/>
  <c r="M6093" i="1"/>
  <c r="N6093" i="1"/>
  <c r="D6094" i="1"/>
  <c r="K6094" i="1"/>
  <c r="L6094" i="1"/>
  <c r="M6094" i="1"/>
  <c r="N6094" i="1"/>
  <c r="D6095" i="1"/>
  <c r="K6095" i="1"/>
  <c r="L6095" i="1"/>
  <c r="M6095" i="1"/>
  <c r="N6095" i="1"/>
  <c r="D6096" i="1"/>
  <c r="K6096" i="1"/>
  <c r="L6096" i="1"/>
  <c r="M6096" i="1"/>
  <c r="N6096" i="1"/>
  <c r="D6097" i="1"/>
  <c r="K6097" i="1"/>
  <c r="L6097" i="1"/>
  <c r="M6097" i="1"/>
  <c r="N6097" i="1"/>
  <c r="D6098" i="1"/>
  <c r="K6098" i="1"/>
  <c r="L6098" i="1"/>
  <c r="M6098" i="1"/>
  <c r="N6098" i="1"/>
  <c r="D6099" i="1"/>
  <c r="K6099" i="1"/>
  <c r="L6099" i="1"/>
  <c r="M6099" i="1"/>
  <c r="N6099" i="1"/>
  <c r="D6100" i="1"/>
  <c r="K6100" i="1"/>
  <c r="L6100" i="1"/>
  <c r="M6100" i="1"/>
  <c r="N6100" i="1"/>
  <c r="D6101" i="1"/>
  <c r="K6101" i="1"/>
  <c r="L6101" i="1"/>
  <c r="M6101" i="1"/>
  <c r="N6101" i="1"/>
  <c r="D6102" i="1"/>
  <c r="K6102" i="1"/>
  <c r="L6102" i="1"/>
  <c r="M6102" i="1"/>
  <c r="N6102" i="1"/>
  <c r="D6103" i="1"/>
  <c r="K6103" i="1"/>
  <c r="L6103" i="1"/>
  <c r="M6103" i="1"/>
  <c r="N6103" i="1"/>
  <c r="D6104" i="1"/>
  <c r="K6104" i="1"/>
  <c r="L6104" i="1"/>
  <c r="M6104" i="1"/>
  <c r="N6104" i="1"/>
  <c r="D6105" i="1"/>
  <c r="K6105" i="1"/>
  <c r="L6105" i="1"/>
  <c r="M6105" i="1"/>
  <c r="N6105" i="1"/>
  <c r="D6106" i="1"/>
  <c r="K6106" i="1"/>
  <c r="L6106" i="1"/>
  <c r="M6106" i="1"/>
  <c r="N6106" i="1"/>
  <c r="D5939" i="1"/>
  <c r="K5939" i="1"/>
  <c r="L5939" i="1"/>
  <c r="M5939" i="1"/>
  <c r="N5939" i="1"/>
  <c r="D5940" i="1"/>
  <c r="K5940" i="1"/>
  <c r="L5940" i="1"/>
  <c r="M5940" i="1"/>
  <c r="N5940" i="1"/>
  <c r="D5941" i="1"/>
  <c r="K5941" i="1"/>
  <c r="L5941" i="1"/>
  <c r="M5941" i="1"/>
  <c r="N5941" i="1"/>
  <c r="D5942" i="1"/>
  <c r="K5942" i="1"/>
  <c r="L5942" i="1"/>
  <c r="M5942" i="1"/>
  <c r="N5942" i="1"/>
  <c r="D5943" i="1"/>
  <c r="K5943" i="1"/>
  <c r="L5943" i="1"/>
  <c r="M5943" i="1"/>
  <c r="N5943" i="1"/>
  <c r="D5944" i="1"/>
  <c r="K5944" i="1"/>
  <c r="L5944" i="1"/>
  <c r="M5944" i="1"/>
  <c r="N5944" i="1"/>
  <c r="D5945" i="1"/>
  <c r="K5945" i="1"/>
  <c r="L5945" i="1"/>
  <c r="M5945" i="1"/>
  <c r="N5945" i="1"/>
  <c r="D5946" i="1"/>
  <c r="K5946" i="1"/>
  <c r="L5946" i="1"/>
  <c r="M5946" i="1"/>
  <c r="N5946" i="1"/>
  <c r="D5947" i="1"/>
  <c r="K5947" i="1"/>
  <c r="L5947" i="1"/>
  <c r="M5947" i="1"/>
  <c r="N5947" i="1"/>
  <c r="D5948" i="1"/>
  <c r="K5948" i="1"/>
  <c r="L5948" i="1"/>
  <c r="M5948" i="1"/>
  <c r="N5948" i="1"/>
  <c r="D7300" i="1"/>
  <c r="K7300" i="1"/>
  <c r="L7300" i="1"/>
  <c r="M7300" i="1"/>
  <c r="N7300" i="1"/>
  <c r="D7299" i="1"/>
  <c r="K7299" i="1"/>
  <c r="L7299" i="1"/>
  <c r="M7299" i="1"/>
  <c r="N7299" i="1"/>
  <c r="D7301" i="1"/>
  <c r="K7301" i="1"/>
  <c r="L7301" i="1"/>
  <c r="M7301" i="1"/>
  <c r="N7301" i="1"/>
  <c r="D7297" i="1"/>
  <c r="K7297" i="1"/>
  <c r="L7297" i="1"/>
  <c r="M7297" i="1"/>
  <c r="N7297" i="1"/>
  <c r="D7298" i="1"/>
  <c r="K7298" i="1"/>
  <c r="L7298" i="1"/>
  <c r="M7298" i="1"/>
  <c r="N7298" i="1"/>
  <c r="D7187" i="1"/>
  <c r="K7187" i="1"/>
  <c r="L7187" i="1"/>
  <c r="M7187" i="1"/>
  <c r="N7187" i="1"/>
  <c r="D7029" i="1"/>
  <c r="K7029" i="1"/>
  <c r="L7029" i="1"/>
  <c r="M7029" i="1"/>
  <c r="N7029" i="1"/>
  <c r="D6929" i="1"/>
  <c r="K6929" i="1"/>
  <c r="L6929" i="1"/>
  <c r="M6929" i="1"/>
  <c r="N6929" i="1"/>
  <c r="D6930" i="1"/>
  <c r="K6930" i="1"/>
  <c r="L6930" i="1"/>
  <c r="M6930" i="1"/>
  <c r="N6930" i="1"/>
  <c r="D6767" i="1"/>
  <c r="K6767" i="1"/>
  <c r="L6767" i="1"/>
  <c r="M6767" i="1"/>
  <c r="N6767" i="1"/>
  <c r="D8149" i="1"/>
  <c r="K8149" i="1"/>
  <c r="L8149" i="1"/>
  <c r="M8149" i="1"/>
  <c r="N8149" i="1"/>
  <c r="D8150" i="1"/>
  <c r="K8150" i="1"/>
  <c r="L8150" i="1"/>
  <c r="M8150" i="1"/>
  <c r="N8150" i="1"/>
  <c r="D8089" i="1"/>
  <c r="K8089" i="1"/>
  <c r="L8089" i="1"/>
  <c r="M8089" i="1"/>
  <c r="N8089" i="1"/>
  <c r="D7871" i="1"/>
  <c r="K7871" i="1"/>
  <c r="L7871" i="1"/>
  <c r="M7871" i="1"/>
  <c r="N7871" i="1"/>
  <c r="D7872" i="1"/>
  <c r="K7872" i="1"/>
  <c r="L7872" i="1"/>
  <c r="M7872" i="1"/>
  <c r="N7872" i="1"/>
  <c r="D7873" i="1"/>
  <c r="K7873" i="1"/>
  <c r="L7873" i="1"/>
  <c r="M7873" i="1"/>
  <c r="N7873" i="1"/>
  <c r="D7505" i="1"/>
  <c r="K7505" i="1"/>
  <c r="L7505" i="1"/>
  <c r="M7505" i="1"/>
  <c r="N7505" i="1"/>
  <c r="D7500" i="1"/>
  <c r="K7500" i="1"/>
  <c r="L7500" i="1"/>
  <c r="M7500" i="1"/>
  <c r="N7500" i="1"/>
  <c r="D7501" i="1"/>
  <c r="K7501" i="1"/>
  <c r="L7501" i="1"/>
  <c r="M7501" i="1"/>
  <c r="N7501" i="1"/>
  <c r="D7502" i="1"/>
  <c r="K7502" i="1"/>
  <c r="L7502" i="1"/>
  <c r="M7502" i="1"/>
  <c r="N7502" i="1"/>
  <c r="D7369" i="1"/>
  <c r="K7369" i="1"/>
  <c r="L7369" i="1"/>
  <c r="M7369" i="1"/>
  <c r="N7369" i="1"/>
  <c r="D7367" i="1"/>
  <c r="K7367" i="1"/>
  <c r="L7367" i="1"/>
  <c r="M7367" i="1"/>
  <c r="N7367" i="1"/>
  <c r="D7368" i="1"/>
  <c r="K7368" i="1"/>
  <c r="L7368" i="1"/>
  <c r="M7368" i="1"/>
  <c r="N7368" i="1"/>
  <c r="D7245" i="1"/>
  <c r="K7245" i="1"/>
  <c r="L7245" i="1"/>
  <c r="M7245" i="1"/>
  <c r="N7245" i="1"/>
  <c r="D7246" i="1"/>
  <c r="K7246" i="1"/>
  <c r="L7246" i="1"/>
  <c r="M7246" i="1"/>
  <c r="N7246" i="1"/>
  <c r="D7247" i="1"/>
  <c r="K7247" i="1"/>
  <c r="L7247" i="1"/>
  <c r="M7247" i="1"/>
  <c r="N7247" i="1"/>
  <c r="D7248" i="1"/>
  <c r="K7248" i="1"/>
  <c r="L7248" i="1"/>
  <c r="M7248" i="1"/>
  <c r="N7248" i="1"/>
  <c r="D6957" i="1"/>
  <c r="K6957" i="1"/>
  <c r="L6957" i="1"/>
  <c r="M6957" i="1"/>
  <c r="N6957" i="1"/>
  <c r="D6958" i="1"/>
  <c r="K6958" i="1"/>
  <c r="L6958" i="1"/>
  <c r="M6958" i="1"/>
  <c r="N6958" i="1"/>
  <c r="D6956" i="1"/>
  <c r="K6956" i="1"/>
  <c r="L6956" i="1"/>
  <c r="M6956" i="1"/>
  <c r="N6956" i="1"/>
  <c r="D6953" i="1"/>
  <c r="K6953" i="1"/>
  <c r="L6953" i="1"/>
  <c r="M6953" i="1"/>
  <c r="N6953" i="1"/>
  <c r="D6954" i="1"/>
  <c r="K6954" i="1"/>
  <c r="L6954" i="1"/>
  <c r="M6954" i="1"/>
  <c r="N6954" i="1"/>
  <c r="D6955" i="1"/>
  <c r="K6955" i="1"/>
  <c r="L6955" i="1"/>
  <c r="M6955" i="1"/>
  <c r="N6955" i="1"/>
  <c r="D6873" i="1"/>
  <c r="K6873" i="1"/>
  <c r="L6873" i="1"/>
  <c r="M6873" i="1"/>
  <c r="N6873" i="1"/>
  <c r="D6716" i="1"/>
  <c r="K6716" i="1"/>
  <c r="L6716" i="1"/>
  <c r="M6716" i="1"/>
  <c r="N6716" i="1"/>
  <c r="D6717" i="1"/>
  <c r="K6717" i="1"/>
  <c r="L6717" i="1"/>
  <c r="M6717" i="1"/>
  <c r="N6717" i="1"/>
  <c r="D6547" i="1"/>
  <c r="K6547" i="1"/>
  <c r="L6547" i="1"/>
  <c r="M6547" i="1"/>
  <c r="N6547" i="1"/>
  <c r="D6548" i="1"/>
  <c r="K6548" i="1"/>
  <c r="L6548" i="1"/>
  <c r="M6548" i="1"/>
  <c r="N6548" i="1"/>
  <c r="D6473" i="1"/>
  <c r="K6473" i="1"/>
  <c r="L6473" i="1"/>
  <c r="M6473" i="1"/>
  <c r="N6473" i="1"/>
  <c r="D6474" i="1"/>
  <c r="K6474" i="1"/>
  <c r="L6474" i="1"/>
  <c r="M6474" i="1"/>
  <c r="N6474" i="1"/>
  <c r="D6236" i="1"/>
  <c r="K6236" i="1"/>
  <c r="L6236" i="1"/>
  <c r="M6236" i="1"/>
  <c r="N6236" i="1"/>
  <c r="D6237" i="1"/>
  <c r="K6237" i="1"/>
  <c r="L6237" i="1"/>
  <c r="M6237" i="1"/>
  <c r="N6237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1" i="1"/>
  <c r="K6162" i="1"/>
  <c r="K6163" i="1"/>
  <c r="K6164" i="1"/>
  <c r="K6165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D6166" i="1"/>
  <c r="L6166" i="1"/>
  <c r="M6166" i="1"/>
  <c r="N6166" i="1"/>
  <c r="D6167" i="1"/>
  <c r="L6167" i="1"/>
  <c r="M6167" i="1"/>
  <c r="N6167" i="1"/>
  <c r="D6063" i="1"/>
  <c r="K6063" i="1"/>
  <c r="L6063" i="1"/>
  <c r="M6063" i="1"/>
  <c r="N6063" i="1"/>
  <c r="D6064" i="1"/>
  <c r="K6064" i="1"/>
  <c r="L6064" i="1"/>
  <c r="M6064" i="1"/>
  <c r="N6064" i="1"/>
  <c r="D6065" i="1"/>
  <c r="K6065" i="1"/>
  <c r="L6065" i="1"/>
  <c r="M6065" i="1"/>
  <c r="N6065" i="1"/>
  <c r="D5809" i="1"/>
  <c r="K5809" i="1"/>
  <c r="L5809" i="1"/>
  <c r="M5809" i="1"/>
  <c r="N5809" i="1"/>
  <c r="D5810" i="1"/>
  <c r="K5810" i="1"/>
  <c r="L5810" i="1"/>
  <c r="M5810" i="1"/>
  <c r="N5810" i="1"/>
  <c r="D5652" i="1"/>
  <c r="K5652" i="1"/>
  <c r="L5652" i="1"/>
  <c r="M5652" i="1"/>
  <c r="N5652" i="1"/>
  <c r="D5653" i="1"/>
  <c r="K5653" i="1"/>
  <c r="L5653" i="1"/>
  <c r="M5653" i="1"/>
  <c r="N5653" i="1"/>
  <c r="D5407" i="1"/>
  <c r="K5407" i="1"/>
  <c r="L5407" i="1"/>
  <c r="M5407" i="1"/>
  <c r="N5407" i="1"/>
  <c r="D5408" i="1"/>
  <c r="K5408" i="1"/>
  <c r="L5408" i="1"/>
  <c r="M5408" i="1"/>
  <c r="N5408" i="1"/>
  <c r="D5206" i="1"/>
  <c r="K5206" i="1"/>
  <c r="L5206" i="1"/>
  <c r="M5206" i="1"/>
  <c r="N5206" i="1"/>
  <c r="D5207" i="1"/>
  <c r="K5207" i="1"/>
  <c r="L5207" i="1"/>
  <c r="M5207" i="1"/>
  <c r="N5207" i="1"/>
  <c r="D5027" i="1"/>
  <c r="K5027" i="1"/>
  <c r="L5027" i="1"/>
  <c r="M5027" i="1"/>
  <c r="N5027" i="1"/>
  <c r="D5028" i="1"/>
  <c r="K5028" i="1"/>
  <c r="L5028" i="1"/>
  <c r="M5028" i="1"/>
  <c r="N5028" i="1"/>
  <c r="D3345" i="1"/>
  <c r="K3345" i="1"/>
  <c r="L3345" i="1"/>
  <c r="M3345" i="1"/>
  <c r="N3345" i="1"/>
  <c r="D3346" i="1"/>
  <c r="K3346" i="1"/>
  <c r="L3346" i="1"/>
  <c r="M3346" i="1"/>
  <c r="N3346" i="1"/>
  <c r="D3347" i="1"/>
  <c r="K3347" i="1"/>
  <c r="L3347" i="1"/>
  <c r="M3347" i="1"/>
  <c r="N3347" i="1"/>
  <c r="D3348" i="1"/>
  <c r="K3348" i="1"/>
  <c r="L3348" i="1"/>
  <c r="M3348" i="1"/>
  <c r="N3348" i="1"/>
  <c r="D4856" i="1"/>
  <c r="K4856" i="1"/>
  <c r="L4856" i="1"/>
  <c r="M4856" i="1"/>
  <c r="N4856" i="1"/>
  <c r="D4857" i="1"/>
  <c r="K4857" i="1"/>
  <c r="L4857" i="1"/>
  <c r="M4857" i="1"/>
  <c r="N4857" i="1"/>
  <c r="D4678" i="1"/>
  <c r="K4678" i="1"/>
  <c r="L4678" i="1"/>
  <c r="M4678" i="1"/>
  <c r="N4678" i="1"/>
  <c r="D4679" i="1"/>
  <c r="K4679" i="1"/>
  <c r="L4679" i="1"/>
  <c r="M4679" i="1"/>
  <c r="N4679" i="1"/>
  <c r="D4327" i="1"/>
  <c r="K4327" i="1"/>
  <c r="L4327" i="1"/>
  <c r="M4327" i="1"/>
  <c r="N4327" i="1"/>
  <c r="D4328" i="1"/>
  <c r="K4328" i="1"/>
  <c r="L4328" i="1"/>
  <c r="M4328" i="1"/>
  <c r="N4328" i="1"/>
  <c r="D4137" i="1"/>
  <c r="K4137" i="1"/>
  <c r="L4137" i="1"/>
  <c r="M4137" i="1"/>
  <c r="N4137" i="1"/>
  <c r="D4138" i="1"/>
  <c r="K4138" i="1"/>
  <c r="L4138" i="1"/>
  <c r="M4138" i="1"/>
  <c r="N4138" i="1"/>
  <c r="K7870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9" i="1"/>
  <c r="K7930" i="1"/>
  <c r="K7932" i="1"/>
  <c r="K7965" i="1"/>
  <c r="K7966" i="1"/>
  <c r="K7967" i="1"/>
  <c r="K7968" i="1"/>
  <c r="K7969" i="1"/>
  <c r="K7970" i="1"/>
  <c r="K7971" i="1"/>
  <c r="K7972" i="1"/>
  <c r="K7973" i="1"/>
  <c r="K7974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4" i="1"/>
  <c r="K8055" i="1"/>
  <c r="K8056" i="1"/>
  <c r="K8057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4" i="1"/>
  <c r="K8085" i="1"/>
  <c r="K8086" i="1"/>
  <c r="K8087" i="1"/>
  <c r="K8088" i="1"/>
  <c r="K8090" i="1"/>
  <c r="K8091" i="1"/>
  <c r="K8128" i="1"/>
  <c r="K8129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70" i="1"/>
  <c r="K8172" i="1"/>
  <c r="K8173" i="1"/>
  <c r="K8174" i="1"/>
  <c r="K8175" i="1"/>
  <c r="K8176" i="1"/>
  <c r="K8177" i="1"/>
  <c r="K8178" i="1"/>
  <c r="K8181" i="1"/>
  <c r="K8182" i="1"/>
  <c r="K8183" i="1"/>
  <c r="K8184" i="1"/>
  <c r="K8185" i="1"/>
  <c r="K8186" i="1"/>
  <c r="K8187" i="1"/>
  <c r="K8188" i="1"/>
  <c r="K8189" i="1"/>
  <c r="K8190" i="1"/>
  <c r="K8191" i="1"/>
  <c r="K8193" i="1"/>
  <c r="K8194" i="1"/>
  <c r="K8195" i="1"/>
  <c r="K8196" i="1"/>
  <c r="K8197" i="1"/>
  <c r="K8198" i="1"/>
  <c r="K8199" i="1"/>
  <c r="K8200" i="1"/>
  <c r="K8201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D7843" i="1"/>
  <c r="D7870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90" i="1"/>
  <c r="D8091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90" i="1"/>
  <c r="L8091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90" i="1"/>
  <c r="M8091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90" i="1"/>
  <c r="N8091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L7874" i="1"/>
  <c r="M7874" i="1"/>
  <c r="N7874" i="1"/>
  <c r="L7870" i="1"/>
  <c r="M7870" i="1"/>
  <c r="N7870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D7699" i="1"/>
  <c r="D7700" i="1"/>
  <c r="D6945" i="1"/>
  <c r="K6945" i="1"/>
  <c r="L6945" i="1"/>
  <c r="M6945" i="1"/>
  <c r="N6945" i="1"/>
  <c r="D6946" i="1"/>
  <c r="K6946" i="1"/>
  <c r="L6946" i="1"/>
  <c r="M6946" i="1"/>
  <c r="N6946" i="1"/>
  <c r="D6947" i="1"/>
  <c r="K6947" i="1"/>
  <c r="L6947" i="1"/>
  <c r="M6947" i="1"/>
  <c r="N6947" i="1"/>
  <c r="D6948" i="1"/>
  <c r="K6948" i="1"/>
  <c r="L6948" i="1"/>
  <c r="M6948" i="1"/>
  <c r="N6948" i="1"/>
  <c r="D6949" i="1"/>
  <c r="K6949" i="1"/>
  <c r="L6949" i="1"/>
  <c r="M6949" i="1"/>
  <c r="N6949" i="1"/>
  <c r="D6950" i="1"/>
  <c r="K6950" i="1"/>
  <c r="L6950" i="1"/>
  <c r="M6950" i="1"/>
  <c r="N6950" i="1"/>
  <c r="D6951" i="1"/>
  <c r="K6951" i="1"/>
  <c r="L6951" i="1"/>
  <c r="M6951" i="1"/>
  <c r="N6951" i="1"/>
  <c r="D6952" i="1"/>
  <c r="K6952" i="1"/>
  <c r="L6952" i="1"/>
  <c r="M6952" i="1"/>
  <c r="N6952" i="1"/>
  <c r="D6888" i="1"/>
  <c r="L6888" i="1"/>
  <c r="M6888" i="1"/>
  <c r="N6888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5" i="1"/>
  <c r="K7176" i="1"/>
  <c r="K7177" i="1"/>
  <c r="K7178" i="1"/>
  <c r="K7179" i="1"/>
  <c r="K7180" i="1"/>
  <c r="K7181" i="1"/>
  <c r="K7183" i="1"/>
  <c r="K7184" i="1"/>
  <c r="K7185" i="1"/>
  <c r="K7186" i="1"/>
  <c r="K7226" i="1"/>
  <c r="K7227" i="1"/>
  <c r="K7229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3" i="1"/>
  <c r="K7324" i="1"/>
  <c r="K7325" i="1"/>
  <c r="K7326" i="1"/>
  <c r="K7364" i="1"/>
  <c r="K7365" i="1"/>
  <c r="K7366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5" i="1"/>
  <c r="K7436" i="1"/>
  <c r="K7437" i="1"/>
  <c r="K7438" i="1"/>
  <c r="K7439" i="1"/>
  <c r="K7440" i="1"/>
  <c r="K7441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503" i="1"/>
  <c r="K7504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D694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64" i="1"/>
  <c r="D7365" i="1"/>
  <c r="D7366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503" i="1"/>
  <c r="D7504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64" i="1"/>
  <c r="L7365" i="1"/>
  <c r="L7366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503" i="1"/>
  <c r="L7504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64" i="1"/>
  <c r="M7365" i="1"/>
  <c r="M7366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503" i="1"/>
  <c r="M7504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64" i="1"/>
  <c r="N7365" i="1"/>
  <c r="N7366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503" i="1"/>
  <c r="N7504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L6986" i="1"/>
  <c r="M6986" i="1"/>
  <c r="N6986" i="1"/>
  <c r="L6985" i="1"/>
  <c r="M6985" i="1"/>
  <c r="N6985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75" i="1"/>
  <c r="K6376" i="1"/>
  <c r="K6377" i="1"/>
  <c r="K6378" i="1"/>
  <c r="K6379" i="1"/>
  <c r="K6380" i="1"/>
  <c r="K6381" i="1"/>
  <c r="K6382" i="1"/>
  <c r="K6383" i="1"/>
  <c r="K6384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90" i="1"/>
  <c r="K6491" i="1"/>
  <c r="K6492" i="1"/>
  <c r="K6493" i="1"/>
  <c r="K6540" i="1"/>
  <c r="K6541" i="1"/>
  <c r="K6542" i="1"/>
  <c r="K6543" i="1"/>
  <c r="K6544" i="1"/>
  <c r="K6545" i="1"/>
  <c r="K6546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711" i="1"/>
  <c r="K6712" i="1"/>
  <c r="K6713" i="1"/>
  <c r="K6714" i="1"/>
  <c r="K6715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2" i="1"/>
  <c r="K6803" i="1"/>
  <c r="K6804" i="1"/>
  <c r="K6805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63" i="1"/>
  <c r="K6864" i="1"/>
  <c r="K6865" i="1"/>
  <c r="K6866" i="1"/>
  <c r="K6867" i="1"/>
  <c r="K6868" i="1"/>
  <c r="K6869" i="1"/>
  <c r="K6870" i="1"/>
  <c r="K6871" i="1"/>
  <c r="K6872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1" i="1"/>
  <c r="K6912" i="1"/>
  <c r="K6913" i="1"/>
  <c r="K6914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D6718" i="1"/>
  <c r="D6719" i="1"/>
  <c r="L6718" i="1"/>
  <c r="L6719" i="1"/>
  <c r="M6718" i="1"/>
  <c r="M6719" i="1"/>
  <c r="N6718" i="1"/>
  <c r="N6719" i="1"/>
  <c r="D5661" i="1"/>
  <c r="D5662" i="1"/>
  <c r="K5661" i="1"/>
  <c r="K5662" i="1"/>
  <c r="L5661" i="1"/>
  <c r="L5662" i="1"/>
  <c r="M5661" i="1"/>
  <c r="M5662" i="1"/>
  <c r="N5661" i="1"/>
  <c r="N5662" i="1"/>
  <c r="D3855" i="1"/>
  <c r="D3856" i="1"/>
  <c r="K3855" i="1"/>
  <c r="K3856" i="1"/>
  <c r="L3855" i="1"/>
  <c r="L3856" i="1"/>
  <c r="M3855" i="1"/>
  <c r="M3856" i="1"/>
  <c r="N3855" i="1"/>
  <c r="N3856" i="1"/>
  <c r="D3854" i="1"/>
  <c r="K3854" i="1"/>
  <c r="L3854" i="1"/>
  <c r="M3854" i="1"/>
  <c r="N3854" i="1"/>
  <c r="D6109" i="1"/>
  <c r="K6109" i="1"/>
  <c r="L6109" i="1"/>
  <c r="M6109" i="1"/>
  <c r="N6109" i="1"/>
  <c r="D6712" i="1"/>
  <c r="D6713" i="1"/>
  <c r="D6714" i="1"/>
  <c r="D6715" i="1"/>
  <c r="D6722" i="1"/>
  <c r="D6723" i="1"/>
  <c r="D6720" i="1"/>
  <c r="D6721" i="1"/>
  <c r="D6724" i="1"/>
  <c r="D6725" i="1"/>
  <c r="D6726" i="1"/>
  <c r="D6727" i="1"/>
  <c r="D6728" i="1"/>
  <c r="D6711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9" i="1"/>
  <c r="D6747" i="1"/>
  <c r="D6748" i="1"/>
  <c r="D6752" i="1"/>
  <c r="D6750" i="1"/>
  <c r="D6751" i="1"/>
  <c r="D6754" i="1"/>
  <c r="D6755" i="1"/>
  <c r="D6753" i="1"/>
  <c r="D6756" i="1"/>
  <c r="D6757" i="1"/>
  <c r="D6758" i="1"/>
  <c r="D6759" i="1"/>
  <c r="D6760" i="1"/>
  <c r="D6761" i="1"/>
  <c r="D6762" i="1"/>
  <c r="D6763" i="1"/>
  <c r="D6764" i="1"/>
  <c r="D6765" i="1"/>
  <c r="D6766" i="1"/>
  <c r="D6770" i="1"/>
  <c r="D6771" i="1"/>
  <c r="D6772" i="1"/>
  <c r="D6773" i="1"/>
  <c r="D6774" i="1"/>
  <c r="D6775" i="1"/>
  <c r="D6768" i="1"/>
  <c r="D6769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65" i="1"/>
  <c r="D6866" i="1"/>
  <c r="D6867" i="1"/>
  <c r="D6868" i="1"/>
  <c r="D6869" i="1"/>
  <c r="D6870" i="1"/>
  <c r="D6871" i="1"/>
  <c r="D6872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863" i="1"/>
  <c r="D6916" i="1"/>
  <c r="D6864" i="1"/>
  <c r="D6917" i="1"/>
  <c r="D6918" i="1"/>
  <c r="D6920" i="1"/>
  <c r="D6921" i="1"/>
  <c r="D6919" i="1"/>
  <c r="D6922" i="1"/>
  <c r="D6923" i="1"/>
  <c r="D6924" i="1"/>
  <c r="D6925" i="1"/>
  <c r="D6926" i="1"/>
  <c r="D6927" i="1"/>
  <c r="D6928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L6714" i="1"/>
  <c r="L6715" i="1"/>
  <c r="L6722" i="1"/>
  <c r="L6723" i="1"/>
  <c r="L6720" i="1"/>
  <c r="L6721" i="1"/>
  <c r="L6724" i="1"/>
  <c r="L6725" i="1"/>
  <c r="L6726" i="1"/>
  <c r="L6727" i="1"/>
  <c r="L6728" i="1"/>
  <c r="L6711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9" i="1"/>
  <c r="L6747" i="1"/>
  <c r="L6748" i="1"/>
  <c r="L6752" i="1"/>
  <c r="L6750" i="1"/>
  <c r="L6751" i="1"/>
  <c r="L6754" i="1"/>
  <c r="L6755" i="1"/>
  <c r="L6753" i="1"/>
  <c r="L6756" i="1"/>
  <c r="L6757" i="1"/>
  <c r="L6758" i="1"/>
  <c r="L6759" i="1"/>
  <c r="L6760" i="1"/>
  <c r="L6761" i="1"/>
  <c r="L6762" i="1"/>
  <c r="L6763" i="1"/>
  <c r="L6764" i="1"/>
  <c r="L6765" i="1"/>
  <c r="L6766" i="1"/>
  <c r="L6770" i="1"/>
  <c r="L6771" i="1"/>
  <c r="L6772" i="1"/>
  <c r="L6773" i="1"/>
  <c r="L6774" i="1"/>
  <c r="L6775" i="1"/>
  <c r="L6768" i="1"/>
  <c r="L6769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65" i="1"/>
  <c r="L6866" i="1"/>
  <c r="L6867" i="1"/>
  <c r="L6868" i="1"/>
  <c r="L6869" i="1"/>
  <c r="L6870" i="1"/>
  <c r="L6871" i="1"/>
  <c r="L6872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863" i="1"/>
  <c r="L6916" i="1"/>
  <c r="L6864" i="1"/>
  <c r="L6917" i="1"/>
  <c r="L6918" i="1"/>
  <c r="L6920" i="1"/>
  <c r="L6921" i="1"/>
  <c r="L6919" i="1"/>
  <c r="L6922" i="1"/>
  <c r="L6923" i="1"/>
  <c r="L6924" i="1"/>
  <c r="L6925" i="1"/>
  <c r="L6926" i="1"/>
  <c r="L6927" i="1"/>
  <c r="L6928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M6714" i="1"/>
  <c r="M6715" i="1"/>
  <c r="M6722" i="1"/>
  <c r="M6723" i="1"/>
  <c r="M6720" i="1"/>
  <c r="M6721" i="1"/>
  <c r="M6724" i="1"/>
  <c r="M6725" i="1"/>
  <c r="M6726" i="1"/>
  <c r="M6727" i="1"/>
  <c r="M6728" i="1"/>
  <c r="M6711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9" i="1"/>
  <c r="M6747" i="1"/>
  <c r="M6748" i="1"/>
  <c r="M6752" i="1"/>
  <c r="M6750" i="1"/>
  <c r="M6751" i="1"/>
  <c r="M6754" i="1"/>
  <c r="M6755" i="1"/>
  <c r="M6753" i="1"/>
  <c r="M6756" i="1"/>
  <c r="M6757" i="1"/>
  <c r="M6758" i="1"/>
  <c r="M6759" i="1"/>
  <c r="M6760" i="1"/>
  <c r="M6761" i="1"/>
  <c r="M6762" i="1"/>
  <c r="M6763" i="1"/>
  <c r="M6764" i="1"/>
  <c r="M6765" i="1"/>
  <c r="M6766" i="1"/>
  <c r="M6770" i="1"/>
  <c r="M6771" i="1"/>
  <c r="M6772" i="1"/>
  <c r="M6773" i="1"/>
  <c r="M6774" i="1"/>
  <c r="M6775" i="1"/>
  <c r="M6768" i="1"/>
  <c r="M6769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65" i="1"/>
  <c r="M6866" i="1"/>
  <c r="M6867" i="1"/>
  <c r="M6868" i="1"/>
  <c r="M6869" i="1"/>
  <c r="M6870" i="1"/>
  <c r="M6871" i="1"/>
  <c r="M6872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863" i="1"/>
  <c r="M6916" i="1"/>
  <c r="M6864" i="1"/>
  <c r="M6917" i="1"/>
  <c r="M6918" i="1"/>
  <c r="M6920" i="1"/>
  <c r="M6921" i="1"/>
  <c r="M6919" i="1"/>
  <c r="M6922" i="1"/>
  <c r="M6923" i="1"/>
  <c r="M6924" i="1"/>
  <c r="M6925" i="1"/>
  <c r="M6926" i="1"/>
  <c r="M6927" i="1"/>
  <c r="M6928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N6714" i="1"/>
  <c r="N6715" i="1"/>
  <c r="N6722" i="1"/>
  <c r="N6723" i="1"/>
  <c r="N6720" i="1"/>
  <c r="N6721" i="1"/>
  <c r="N6724" i="1"/>
  <c r="N6725" i="1"/>
  <c r="N6726" i="1"/>
  <c r="N6727" i="1"/>
  <c r="N6728" i="1"/>
  <c r="N6711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9" i="1"/>
  <c r="N6747" i="1"/>
  <c r="N6748" i="1"/>
  <c r="N6752" i="1"/>
  <c r="N6750" i="1"/>
  <c r="N6751" i="1"/>
  <c r="N6754" i="1"/>
  <c r="N6755" i="1"/>
  <c r="N6753" i="1"/>
  <c r="N6756" i="1"/>
  <c r="N6757" i="1"/>
  <c r="N6758" i="1"/>
  <c r="N6759" i="1"/>
  <c r="N6760" i="1"/>
  <c r="N6761" i="1"/>
  <c r="N6762" i="1"/>
  <c r="N6763" i="1"/>
  <c r="N6764" i="1"/>
  <c r="N6765" i="1"/>
  <c r="N6766" i="1"/>
  <c r="N6770" i="1"/>
  <c r="N6771" i="1"/>
  <c r="N6772" i="1"/>
  <c r="N6773" i="1"/>
  <c r="N6774" i="1"/>
  <c r="N6775" i="1"/>
  <c r="N6768" i="1"/>
  <c r="N6769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65" i="1"/>
  <c r="N6866" i="1"/>
  <c r="N6867" i="1"/>
  <c r="N6868" i="1"/>
  <c r="N6869" i="1"/>
  <c r="N6870" i="1"/>
  <c r="N6871" i="1"/>
  <c r="N6872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863" i="1"/>
  <c r="N6916" i="1"/>
  <c r="N6864" i="1"/>
  <c r="N6917" i="1"/>
  <c r="N6918" i="1"/>
  <c r="N6920" i="1"/>
  <c r="N6921" i="1"/>
  <c r="N6919" i="1"/>
  <c r="N6922" i="1"/>
  <c r="N6923" i="1"/>
  <c r="N6924" i="1"/>
  <c r="N6925" i="1"/>
  <c r="N6926" i="1"/>
  <c r="N6927" i="1"/>
  <c r="N6928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L6713" i="1"/>
  <c r="M6713" i="1"/>
  <c r="N6713" i="1"/>
  <c r="D6489" i="1"/>
  <c r="L6489" i="1"/>
  <c r="M6489" i="1"/>
  <c r="N6489" i="1"/>
  <c r="D6540" i="1"/>
  <c r="D6541" i="1"/>
  <c r="D6542" i="1"/>
  <c r="D6543" i="1"/>
  <c r="D6544" i="1"/>
  <c r="D6545" i="1"/>
  <c r="D6546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8" i="1"/>
  <c r="D6594" i="1"/>
  <c r="D6595" i="1"/>
  <c r="D6596" i="1"/>
  <c r="D6597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8" i="1"/>
  <c r="L6594" i="1"/>
  <c r="L6595" i="1"/>
  <c r="L6596" i="1"/>
  <c r="L6597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712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8" i="1"/>
  <c r="M6594" i="1"/>
  <c r="M6595" i="1"/>
  <c r="M6596" i="1"/>
  <c r="M6597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712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8" i="1"/>
  <c r="N6594" i="1"/>
  <c r="N6595" i="1"/>
  <c r="N6596" i="1"/>
  <c r="N6597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712" i="1"/>
  <c r="D6454" i="1"/>
  <c r="D6455" i="1"/>
  <c r="D6465" i="1"/>
  <c r="D6466" i="1"/>
  <c r="D6467" i="1"/>
  <c r="D6456" i="1"/>
  <c r="D6457" i="1"/>
  <c r="D6458" i="1"/>
  <c r="D6462" i="1"/>
  <c r="D6463" i="1"/>
  <c r="D6464" i="1"/>
  <c r="D6468" i="1"/>
  <c r="D6469" i="1"/>
  <c r="D6459" i="1"/>
  <c r="D6460" i="1"/>
  <c r="D6461" i="1"/>
  <c r="D6470" i="1"/>
  <c r="D6471" i="1"/>
  <c r="D6472" i="1"/>
  <c r="D6475" i="1"/>
  <c r="D6476" i="1"/>
  <c r="D6477" i="1"/>
  <c r="D6478" i="1"/>
  <c r="D6479" i="1"/>
  <c r="D6480" i="1"/>
  <c r="D6481" i="1"/>
  <c r="D6484" i="1"/>
  <c r="D6482" i="1"/>
  <c r="D6483" i="1"/>
  <c r="D6485" i="1"/>
  <c r="D6486" i="1"/>
  <c r="D6487" i="1"/>
  <c r="D6488" i="1"/>
  <c r="D6490" i="1"/>
  <c r="D6491" i="1"/>
  <c r="D6492" i="1"/>
  <c r="D6493" i="1"/>
  <c r="L6465" i="1"/>
  <c r="L6466" i="1"/>
  <c r="L6467" i="1"/>
  <c r="L6456" i="1"/>
  <c r="L6457" i="1"/>
  <c r="L6458" i="1"/>
  <c r="L6462" i="1"/>
  <c r="L6463" i="1"/>
  <c r="L6464" i="1"/>
  <c r="L6468" i="1"/>
  <c r="L6469" i="1"/>
  <c r="L6459" i="1"/>
  <c r="L6460" i="1"/>
  <c r="L6461" i="1"/>
  <c r="L6470" i="1"/>
  <c r="L6471" i="1"/>
  <c r="L6472" i="1"/>
  <c r="L6475" i="1"/>
  <c r="L6476" i="1"/>
  <c r="L6477" i="1"/>
  <c r="L6478" i="1"/>
  <c r="L6479" i="1"/>
  <c r="L6480" i="1"/>
  <c r="L6481" i="1"/>
  <c r="L6484" i="1"/>
  <c r="L6482" i="1"/>
  <c r="L6483" i="1"/>
  <c r="L6485" i="1"/>
  <c r="L6486" i="1"/>
  <c r="L6487" i="1"/>
  <c r="L6488" i="1"/>
  <c r="L6490" i="1"/>
  <c r="L6491" i="1"/>
  <c r="L6492" i="1"/>
  <c r="L6493" i="1"/>
  <c r="L6540" i="1"/>
  <c r="L6541" i="1"/>
  <c r="L6542" i="1"/>
  <c r="L6543" i="1"/>
  <c r="L6544" i="1"/>
  <c r="L6545" i="1"/>
  <c r="L6546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M6465" i="1"/>
  <c r="M6466" i="1"/>
  <c r="M6467" i="1"/>
  <c r="M6456" i="1"/>
  <c r="M6457" i="1"/>
  <c r="M6458" i="1"/>
  <c r="M6462" i="1"/>
  <c r="M6463" i="1"/>
  <c r="M6464" i="1"/>
  <c r="M6468" i="1"/>
  <c r="M6469" i="1"/>
  <c r="M6459" i="1"/>
  <c r="M6460" i="1"/>
  <c r="M6461" i="1"/>
  <c r="M6470" i="1"/>
  <c r="M6471" i="1"/>
  <c r="M6472" i="1"/>
  <c r="M6475" i="1"/>
  <c r="M6476" i="1"/>
  <c r="M6477" i="1"/>
  <c r="M6478" i="1"/>
  <c r="M6479" i="1"/>
  <c r="M6480" i="1"/>
  <c r="M6481" i="1"/>
  <c r="M6484" i="1"/>
  <c r="M6482" i="1"/>
  <c r="M6483" i="1"/>
  <c r="M6485" i="1"/>
  <c r="M6486" i="1"/>
  <c r="M6487" i="1"/>
  <c r="M6488" i="1"/>
  <c r="M6490" i="1"/>
  <c r="M6491" i="1"/>
  <c r="M6492" i="1"/>
  <c r="M6493" i="1"/>
  <c r="M6540" i="1"/>
  <c r="M6541" i="1"/>
  <c r="M6542" i="1"/>
  <c r="M6543" i="1"/>
  <c r="M6544" i="1"/>
  <c r="M6545" i="1"/>
  <c r="M6546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N6465" i="1"/>
  <c r="N6466" i="1"/>
  <c r="N6467" i="1"/>
  <c r="N6456" i="1"/>
  <c r="N6457" i="1"/>
  <c r="N6458" i="1"/>
  <c r="N6462" i="1"/>
  <c r="N6463" i="1"/>
  <c r="N6464" i="1"/>
  <c r="N6468" i="1"/>
  <c r="N6469" i="1"/>
  <c r="N6459" i="1"/>
  <c r="N6460" i="1"/>
  <c r="N6461" i="1"/>
  <c r="N6470" i="1"/>
  <c r="N6471" i="1"/>
  <c r="N6472" i="1"/>
  <c r="N6475" i="1"/>
  <c r="N6476" i="1"/>
  <c r="N6477" i="1"/>
  <c r="N6478" i="1"/>
  <c r="N6479" i="1"/>
  <c r="N6480" i="1"/>
  <c r="N6481" i="1"/>
  <c r="N6484" i="1"/>
  <c r="N6482" i="1"/>
  <c r="N6483" i="1"/>
  <c r="N6485" i="1"/>
  <c r="N6486" i="1"/>
  <c r="N6487" i="1"/>
  <c r="N6488" i="1"/>
  <c r="N6490" i="1"/>
  <c r="N6491" i="1"/>
  <c r="N6492" i="1"/>
  <c r="N6493" i="1"/>
  <c r="N6540" i="1"/>
  <c r="N6541" i="1"/>
  <c r="N6542" i="1"/>
  <c r="N6543" i="1"/>
  <c r="N6544" i="1"/>
  <c r="N6545" i="1"/>
  <c r="N6546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L6455" i="1"/>
  <c r="M6455" i="1"/>
  <c r="N6455" i="1"/>
  <c r="K6292" i="1"/>
  <c r="D6291" i="1"/>
  <c r="D6292" i="1"/>
  <c r="D6296" i="1"/>
  <c r="D6297" i="1"/>
  <c r="D6294" i="1"/>
  <c r="D6295" i="1"/>
  <c r="D6298" i="1"/>
  <c r="D6299" i="1"/>
  <c r="D6300" i="1"/>
  <c r="D6301" i="1"/>
  <c r="D6302" i="1"/>
  <c r="D6303" i="1"/>
  <c r="D6304" i="1"/>
  <c r="D6305" i="1"/>
  <c r="D6306" i="1"/>
  <c r="D6293" i="1"/>
  <c r="D6307" i="1"/>
  <c r="D6308" i="1"/>
  <c r="D6309" i="1"/>
  <c r="D6312" i="1"/>
  <c r="D6310" i="1"/>
  <c r="D6311" i="1"/>
  <c r="D6314" i="1"/>
  <c r="D6315" i="1"/>
  <c r="D6313" i="1"/>
  <c r="D6316" i="1"/>
  <c r="D6317" i="1"/>
  <c r="D6319" i="1"/>
  <c r="D6318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90" i="1"/>
  <c r="D6396" i="1"/>
  <c r="D6397" i="1"/>
  <c r="D6398" i="1"/>
  <c r="D6399" i="1"/>
  <c r="D6400" i="1"/>
  <c r="D6391" i="1"/>
  <c r="D6392" i="1"/>
  <c r="D6393" i="1"/>
  <c r="D6394" i="1"/>
  <c r="D6395" i="1"/>
  <c r="D6401" i="1"/>
  <c r="D6404" i="1"/>
  <c r="D6405" i="1"/>
  <c r="D6406" i="1"/>
  <c r="D6402" i="1"/>
  <c r="D6403" i="1"/>
  <c r="D6388" i="1"/>
  <c r="D6389" i="1"/>
  <c r="D6407" i="1"/>
  <c r="D6408" i="1"/>
  <c r="D6409" i="1"/>
  <c r="D6410" i="1"/>
  <c r="D6414" i="1"/>
  <c r="D6415" i="1"/>
  <c r="D6411" i="1"/>
  <c r="D6412" i="1"/>
  <c r="D6413" i="1"/>
  <c r="D6418" i="1"/>
  <c r="D6416" i="1"/>
  <c r="D6417" i="1"/>
  <c r="D6419" i="1"/>
  <c r="D6420" i="1"/>
  <c r="D6421" i="1"/>
  <c r="D6422" i="1"/>
  <c r="D6423" i="1"/>
  <c r="D6424" i="1"/>
  <c r="D6425" i="1"/>
  <c r="D6426" i="1"/>
  <c r="D6430" i="1"/>
  <c r="D6431" i="1"/>
  <c r="D6432" i="1"/>
  <c r="D6433" i="1"/>
  <c r="D6434" i="1"/>
  <c r="D6435" i="1"/>
  <c r="D6427" i="1"/>
  <c r="D6428" i="1"/>
  <c r="D6429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L6296" i="1"/>
  <c r="L6297" i="1"/>
  <c r="L6294" i="1"/>
  <c r="L6295" i="1"/>
  <c r="L6298" i="1"/>
  <c r="L6299" i="1"/>
  <c r="L6300" i="1"/>
  <c r="L6301" i="1"/>
  <c r="L6302" i="1"/>
  <c r="L6303" i="1"/>
  <c r="L6304" i="1"/>
  <c r="L6305" i="1"/>
  <c r="L6306" i="1"/>
  <c r="L6293" i="1"/>
  <c r="L6307" i="1"/>
  <c r="L6308" i="1"/>
  <c r="L6309" i="1"/>
  <c r="L6312" i="1"/>
  <c r="L6310" i="1"/>
  <c r="L6311" i="1"/>
  <c r="L6314" i="1"/>
  <c r="L6315" i="1"/>
  <c r="L6313" i="1"/>
  <c r="L6316" i="1"/>
  <c r="L6317" i="1"/>
  <c r="L6319" i="1"/>
  <c r="L6318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90" i="1"/>
  <c r="L6396" i="1"/>
  <c r="L6397" i="1"/>
  <c r="L6398" i="1"/>
  <c r="L6399" i="1"/>
  <c r="L6400" i="1"/>
  <c r="L6391" i="1"/>
  <c r="L6392" i="1"/>
  <c r="L6393" i="1"/>
  <c r="L6394" i="1"/>
  <c r="L6395" i="1"/>
  <c r="L6401" i="1"/>
  <c r="L6404" i="1"/>
  <c r="L6405" i="1"/>
  <c r="L6406" i="1"/>
  <c r="L6402" i="1"/>
  <c r="L6403" i="1"/>
  <c r="L6388" i="1"/>
  <c r="L6389" i="1"/>
  <c r="L6407" i="1"/>
  <c r="L6408" i="1"/>
  <c r="L6409" i="1"/>
  <c r="L6410" i="1"/>
  <c r="L6414" i="1"/>
  <c r="L6415" i="1"/>
  <c r="L6411" i="1"/>
  <c r="L6412" i="1"/>
  <c r="L6413" i="1"/>
  <c r="L6418" i="1"/>
  <c r="L6416" i="1"/>
  <c r="L6417" i="1"/>
  <c r="L6419" i="1"/>
  <c r="L6420" i="1"/>
  <c r="L6421" i="1"/>
  <c r="L6422" i="1"/>
  <c r="L6423" i="1"/>
  <c r="L6424" i="1"/>
  <c r="L6425" i="1"/>
  <c r="L6426" i="1"/>
  <c r="L6430" i="1"/>
  <c r="L6431" i="1"/>
  <c r="L6432" i="1"/>
  <c r="L6433" i="1"/>
  <c r="L6434" i="1"/>
  <c r="L6435" i="1"/>
  <c r="L6427" i="1"/>
  <c r="L6428" i="1"/>
  <c r="L6429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M6296" i="1"/>
  <c r="M6297" i="1"/>
  <c r="M6294" i="1"/>
  <c r="M6295" i="1"/>
  <c r="M6298" i="1"/>
  <c r="M6299" i="1"/>
  <c r="M6300" i="1"/>
  <c r="M6301" i="1"/>
  <c r="M6302" i="1"/>
  <c r="M6303" i="1"/>
  <c r="M6304" i="1"/>
  <c r="M6305" i="1"/>
  <c r="M6306" i="1"/>
  <c r="M6293" i="1"/>
  <c r="M6307" i="1"/>
  <c r="M6308" i="1"/>
  <c r="M6309" i="1"/>
  <c r="M6312" i="1"/>
  <c r="M6310" i="1"/>
  <c r="M6311" i="1"/>
  <c r="M6314" i="1"/>
  <c r="M6315" i="1"/>
  <c r="M6313" i="1"/>
  <c r="M6316" i="1"/>
  <c r="M6317" i="1"/>
  <c r="M6319" i="1"/>
  <c r="M6318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90" i="1"/>
  <c r="M6396" i="1"/>
  <c r="M6397" i="1"/>
  <c r="M6398" i="1"/>
  <c r="M6399" i="1"/>
  <c r="M6400" i="1"/>
  <c r="M6391" i="1"/>
  <c r="M6392" i="1"/>
  <c r="M6393" i="1"/>
  <c r="M6394" i="1"/>
  <c r="M6395" i="1"/>
  <c r="M6401" i="1"/>
  <c r="M6404" i="1"/>
  <c r="M6405" i="1"/>
  <c r="M6406" i="1"/>
  <c r="M6402" i="1"/>
  <c r="M6403" i="1"/>
  <c r="M6388" i="1"/>
  <c r="M6389" i="1"/>
  <c r="M6407" i="1"/>
  <c r="M6408" i="1"/>
  <c r="M6409" i="1"/>
  <c r="M6410" i="1"/>
  <c r="M6414" i="1"/>
  <c r="M6415" i="1"/>
  <c r="M6411" i="1"/>
  <c r="M6412" i="1"/>
  <c r="M6413" i="1"/>
  <c r="M6418" i="1"/>
  <c r="M6416" i="1"/>
  <c r="M6417" i="1"/>
  <c r="M6419" i="1"/>
  <c r="M6420" i="1"/>
  <c r="M6421" i="1"/>
  <c r="M6422" i="1"/>
  <c r="M6423" i="1"/>
  <c r="M6424" i="1"/>
  <c r="M6425" i="1"/>
  <c r="M6426" i="1"/>
  <c r="M6430" i="1"/>
  <c r="M6431" i="1"/>
  <c r="M6432" i="1"/>
  <c r="M6433" i="1"/>
  <c r="M6434" i="1"/>
  <c r="M6435" i="1"/>
  <c r="M6427" i="1"/>
  <c r="M6428" i="1"/>
  <c r="M6429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N6296" i="1"/>
  <c r="N6297" i="1"/>
  <c r="N6294" i="1"/>
  <c r="N6295" i="1"/>
  <c r="N6298" i="1"/>
  <c r="N6299" i="1"/>
  <c r="N6300" i="1"/>
  <c r="N6301" i="1"/>
  <c r="N6302" i="1"/>
  <c r="N6303" i="1"/>
  <c r="N6304" i="1"/>
  <c r="N6305" i="1"/>
  <c r="N6306" i="1"/>
  <c r="N6293" i="1"/>
  <c r="N6307" i="1"/>
  <c r="N6308" i="1"/>
  <c r="N6309" i="1"/>
  <c r="N6312" i="1"/>
  <c r="N6310" i="1"/>
  <c r="N6311" i="1"/>
  <c r="N6314" i="1"/>
  <c r="N6315" i="1"/>
  <c r="N6313" i="1"/>
  <c r="N6316" i="1"/>
  <c r="N6317" i="1"/>
  <c r="N6319" i="1"/>
  <c r="N6318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90" i="1"/>
  <c r="N6396" i="1"/>
  <c r="N6397" i="1"/>
  <c r="N6398" i="1"/>
  <c r="N6399" i="1"/>
  <c r="N6400" i="1"/>
  <c r="N6391" i="1"/>
  <c r="N6392" i="1"/>
  <c r="N6393" i="1"/>
  <c r="N6394" i="1"/>
  <c r="N6395" i="1"/>
  <c r="N6401" i="1"/>
  <c r="N6404" i="1"/>
  <c r="N6405" i="1"/>
  <c r="N6406" i="1"/>
  <c r="N6402" i="1"/>
  <c r="N6403" i="1"/>
  <c r="N6388" i="1"/>
  <c r="N6389" i="1"/>
  <c r="N6407" i="1"/>
  <c r="N6408" i="1"/>
  <c r="N6409" i="1"/>
  <c r="N6410" i="1"/>
  <c r="N6414" i="1"/>
  <c r="N6415" i="1"/>
  <c r="N6411" i="1"/>
  <c r="N6412" i="1"/>
  <c r="N6413" i="1"/>
  <c r="N6418" i="1"/>
  <c r="N6416" i="1"/>
  <c r="N6417" i="1"/>
  <c r="N6419" i="1"/>
  <c r="N6420" i="1"/>
  <c r="N6421" i="1"/>
  <c r="N6422" i="1"/>
  <c r="N6423" i="1"/>
  <c r="N6424" i="1"/>
  <c r="N6425" i="1"/>
  <c r="N6426" i="1"/>
  <c r="N6430" i="1"/>
  <c r="N6431" i="1"/>
  <c r="N6432" i="1"/>
  <c r="N6433" i="1"/>
  <c r="N6434" i="1"/>
  <c r="N6435" i="1"/>
  <c r="N6427" i="1"/>
  <c r="N6428" i="1"/>
  <c r="N6429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L6292" i="1"/>
  <c r="M6292" i="1"/>
  <c r="N6292" i="1"/>
  <c r="D6204" i="1"/>
  <c r="D6219" i="1"/>
  <c r="D6220" i="1"/>
  <c r="D6221" i="1"/>
  <c r="D6222" i="1"/>
  <c r="D6223" i="1"/>
  <c r="D6224" i="1"/>
  <c r="D6232" i="1"/>
  <c r="D6233" i="1"/>
  <c r="D6234" i="1"/>
  <c r="D6235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K6219" i="1"/>
  <c r="K6220" i="1"/>
  <c r="K6221" i="1"/>
  <c r="K6222" i="1"/>
  <c r="K6223" i="1"/>
  <c r="K6224" i="1"/>
  <c r="K6232" i="1"/>
  <c r="K6233" i="1"/>
  <c r="K6234" i="1"/>
  <c r="K6235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L6221" i="1"/>
  <c r="L6222" i="1"/>
  <c r="L6223" i="1"/>
  <c r="L6224" i="1"/>
  <c r="L6232" i="1"/>
  <c r="L6233" i="1"/>
  <c r="L6234" i="1"/>
  <c r="L6235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M6221" i="1"/>
  <c r="M6222" i="1"/>
  <c r="M6223" i="1"/>
  <c r="M6224" i="1"/>
  <c r="M6232" i="1"/>
  <c r="M6233" i="1"/>
  <c r="M6234" i="1"/>
  <c r="M6235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N6221" i="1"/>
  <c r="N6222" i="1"/>
  <c r="N6223" i="1"/>
  <c r="N6224" i="1"/>
  <c r="N6232" i="1"/>
  <c r="N6233" i="1"/>
  <c r="N6234" i="1"/>
  <c r="N6235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L6220" i="1"/>
  <c r="M6220" i="1"/>
  <c r="N6220" i="1"/>
  <c r="L6219" i="1"/>
  <c r="M6219" i="1"/>
  <c r="N6219" i="1"/>
  <c r="K2219" i="1"/>
  <c r="D4067" i="1"/>
  <c r="L4067" i="1"/>
  <c r="M4067" i="1"/>
  <c r="N4067" i="1"/>
  <c r="D4437" i="1"/>
  <c r="K4437" i="1"/>
  <c r="L4437" i="1"/>
  <c r="M4437" i="1"/>
  <c r="N4437" i="1"/>
  <c r="D4438" i="1"/>
  <c r="K4438" i="1"/>
  <c r="L4438" i="1"/>
  <c r="M4438" i="1"/>
  <c r="N4438" i="1"/>
  <c r="D4439" i="1"/>
  <c r="K4439" i="1"/>
  <c r="L4439" i="1"/>
  <c r="M4439" i="1"/>
  <c r="N4439" i="1"/>
  <c r="D4440" i="1"/>
  <c r="K4440" i="1"/>
  <c r="L4440" i="1"/>
  <c r="M4440" i="1"/>
  <c r="N4440" i="1"/>
  <c r="D4441" i="1"/>
  <c r="K4441" i="1"/>
  <c r="L4441" i="1"/>
  <c r="M4441" i="1"/>
  <c r="N4441" i="1"/>
  <c r="N3459" i="1"/>
  <c r="M3459" i="1"/>
  <c r="L3459" i="1"/>
  <c r="D3459" i="1"/>
  <c r="D3460" i="1"/>
  <c r="L3460" i="1"/>
  <c r="M3460" i="1"/>
  <c r="N3460" i="1"/>
  <c r="D4415" i="1"/>
  <c r="L4415" i="1"/>
  <c r="M4415" i="1"/>
  <c r="N4415" i="1"/>
  <c r="D4224" i="1"/>
  <c r="L4224" i="1"/>
  <c r="M4224" i="1"/>
  <c r="N4224" i="1"/>
  <c r="D4225" i="1"/>
  <c r="L4225" i="1"/>
  <c r="M4225" i="1"/>
  <c r="N4225" i="1"/>
  <c r="D4136" i="1"/>
  <c r="L4136" i="1"/>
  <c r="M4136" i="1"/>
  <c r="N4136" i="1"/>
  <c r="D4223" i="1"/>
  <c r="L4223" i="1"/>
  <c r="M4223" i="1"/>
  <c r="N4223" i="1"/>
  <c r="D3755" i="1"/>
  <c r="L3755" i="1"/>
  <c r="M3755" i="1"/>
  <c r="N3755" i="1"/>
  <c r="D3396" i="1"/>
  <c r="L3396" i="1"/>
  <c r="M3396" i="1"/>
  <c r="N3396" i="1"/>
  <c r="D3443" i="1"/>
  <c r="L3443" i="1"/>
  <c r="M3443" i="1"/>
  <c r="N3443" i="1"/>
  <c r="D3280" i="1"/>
  <c r="L3280" i="1"/>
  <c r="M3280" i="1"/>
  <c r="N3280" i="1"/>
  <c r="D3117" i="1"/>
  <c r="L3117" i="1"/>
  <c r="M3117" i="1"/>
  <c r="N3117" i="1"/>
  <c r="D3118" i="1"/>
  <c r="L3118" i="1"/>
  <c r="M3118" i="1"/>
  <c r="N3118" i="1"/>
  <c r="D3070" i="1"/>
  <c r="L3070" i="1"/>
  <c r="M3070" i="1"/>
  <c r="N3070" i="1"/>
  <c r="D3071" i="1"/>
  <c r="L3071" i="1"/>
  <c r="M3071" i="1"/>
  <c r="N3071" i="1"/>
  <c r="D3200" i="1"/>
  <c r="L3200" i="1"/>
  <c r="M3200" i="1"/>
  <c r="N3200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6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61" i="1"/>
  <c r="K1562" i="1"/>
  <c r="K1563" i="1"/>
  <c r="K1564" i="1"/>
  <c r="K1565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8" i="1"/>
  <c r="K2759" i="1"/>
  <c r="K2760" i="1"/>
  <c r="K2761" i="1"/>
  <c r="K2762" i="1"/>
  <c r="K2763" i="1"/>
  <c r="K2764" i="1"/>
  <c r="K2765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8" i="1"/>
  <c r="K3109" i="1"/>
  <c r="K3111" i="1"/>
  <c r="K3112" i="1"/>
  <c r="K3113" i="1"/>
  <c r="K3115" i="1"/>
  <c r="K3116" i="1"/>
  <c r="K3120" i="1"/>
  <c r="K3121" i="1"/>
  <c r="K3122" i="1"/>
  <c r="K3123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50" i="1"/>
  <c r="K3349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6" i="1"/>
  <c r="K3617" i="1"/>
  <c r="K3618" i="1"/>
  <c r="K3619" i="1"/>
  <c r="K3620" i="1"/>
  <c r="K3621" i="1"/>
  <c r="K3622" i="1"/>
  <c r="K3623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5" i="1"/>
  <c r="K3706" i="1"/>
  <c r="K3707" i="1"/>
  <c r="K3708" i="1"/>
  <c r="K3709" i="1"/>
  <c r="K3710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8" i="1"/>
  <c r="K4069" i="1"/>
  <c r="K4070" i="1"/>
  <c r="K4071" i="1"/>
  <c r="K4072" i="1"/>
  <c r="K4073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5" i="1"/>
  <c r="K4196" i="1"/>
  <c r="K4197" i="1"/>
  <c r="K4198" i="1"/>
  <c r="K4192" i="1"/>
  <c r="K4193" i="1"/>
  <c r="K4194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8" i="1"/>
  <c r="K4759" i="1"/>
  <c r="K4755" i="1"/>
  <c r="K4756" i="1"/>
  <c r="K4757" i="1"/>
  <c r="K4760" i="1"/>
  <c r="K4761" i="1"/>
  <c r="K4762" i="1"/>
  <c r="K4763" i="1"/>
  <c r="K4764" i="1"/>
  <c r="K4765" i="1"/>
  <c r="K4766" i="1"/>
  <c r="K4771" i="1"/>
  <c r="K4767" i="1"/>
  <c r="K4768" i="1"/>
  <c r="K4769" i="1"/>
  <c r="K4770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151" i="1"/>
  <c r="K5152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073" i="1"/>
  <c r="K507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7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8" i="1"/>
  <c r="K5209" i="1"/>
  <c r="K5210" i="1"/>
  <c r="K5211" i="1"/>
  <c r="K5212" i="1"/>
  <c r="K5213" i="1"/>
  <c r="K5214" i="1"/>
  <c r="K5215" i="1"/>
  <c r="K5216" i="1"/>
  <c r="K5217" i="1"/>
  <c r="K5219" i="1"/>
  <c r="K5218" i="1"/>
  <c r="K5220" i="1"/>
  <c r="K5221" i="1"/>
  <c r="K5222" i="1"/>
  <c r="K5223" i="1"/>
  <c r="K5224" i="1"/>
  <c r="K5225" i="1"/>
  <c r="K5226" i="1"/>
  <c r="K5227" i="1"/>
  <c r="K5228" i="1"/>
  <c r="K5229" i="1"/>
  <c r="K5232" i="1"/>
  <c r="K5233" i="1"/>
  <c r="K5234" i="1"/>
  <c r="K5230" i="1"/>
  <c r="K5231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4" i="1"/>
  <c r="K5255" i="1"/>
  <c r="K5253" i="1"/>
  <c r="K5259" i="1"/>
  <c r="K5260" i="1"/>
  <c r="K5261" i="1"/>
  <c r="K5262" i="1"/>
  <c r="K5263" i="1"/>
  <c r="K5264" i="1"/>
  <c r="K5265" i="1"/>
  <c r="K5266" i="1"/>
  <c r="K5256" i="1"/>
  <c r="K5257" i="1"/>
  <c r="K5258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8" i="1"/>
  <c r="K5469" i="1"/>
  <c r="K5473" i="1"/>
  <c r="K5474" i="1"/>
  <c r="K5475" i="1"/>
  <c r="K5476" i="1"/>
  <c r="K5477" i="1"/>
  <c r="K5478" i="1"/>
  <c r="K5479" i="1"/>
  <c r="K5480" i="1"/>
  <c r="K5482" i="1"/>
  <c r="K5483" i="1"/>
  <c r="K5484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4" i="1"/>
  <c r="K5505" i="1"/>
  <c r="K5506" i="1"/>
  <c r="K5507" i="1"/>
  <c r="K5502" i="1"/>
  <c r="K5503" i="1"/>
  <c r="K5509" i="1"/>
  <c r="K5510" i="1"/>
  <c r="K5511" i="1"/>
  <c r="K5512" i="1"/>
  <c r="K5508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8" i="1"/>
  <c r="K5649" i="1"/>
  <c r="K5650" i="1"/>
  <c r="K5651" i="1"/>
  <c r="K5654" i="1"/>
  <c r="K5655" i="1"/>
  <c r="K5656" i="1"/>
  <c r="K5658" i="1"/>
  <c r="K5659" i="1"/>
  <c r="K5660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30" i="1"/>
  <c r="K6031" i="1"/>
  <c r="K6032" i="1"/>
  <c r="K6033" i="1"/>
  <c r="K6034" i="1"/>
  <c r="K6035" i="1"/>
  <c r="K6036" i="1"/>
  <c r="K6037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6" i="1"/>
  <c r="K6067" i="1"/>
  <c r="K6068" i="1"/>
  <c r="K6069" i="1"/>
  <c r="K6070" i="1"/>
  <c r="K6071" i="1"/>
  <c r="K6072" i="1"/>
  <c r="K6073" i="1"/>
  <c r="K6074" i="1"/>
  <c r="K6075" i="1"/>
  <c r="K6076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107" i="1"/>
  <c r="K6108" i="1"/>
  <c r="K6110" i="1"/>
  <c r="K6111" i="1"/>
  <c r="K6112" i="1"/>
  <c r="K6113" i="1"/>
  <c r="K6114" i="1"/>
  <c r="K6115" i="1"/>
  <c r="K6116" i="1"/>
  <c r="K6117" i="1"/>
  <c r="K6118" i="1"/>
  <c r="K6119" i="1"/>
  <c r="K6120" i="1"/>
  <c r="K6122" i="1"/>
  <c r="K6123" i="1"/>
  <c r="K6202" i="1"/>
  <c r="K6203" i="1"/>
  <c r="K6204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3" i="1"/>
  <c r="K739" i="1"/>
  <c r="D3119" i="1"/>
  <c r="L3119" i="1"/>
  <c r="M3119" i="1"/>
  <c r="N3119" i="1"/>
  <c r="D6089" i="1"/>
  <c r="L6089" i="1"/>
  <c r="M6089" i="1"/>
  <c r="N6089" i="1"/>
  <c r="D6090" i="1"/>
  <c r="L6090" i="1"/>
  <c r="M6090" i="1"/>
  <c r="N6090" i="1"/>
  <c r="D6091" i="1"/>
  <c r="L6091" i="1"/>
  <c r="M6091" i="1"/>
  <c r="N6091" i="1"/>
  <c r="D6092" i="1"/>
  <c r="L6092" i="1"/>
  <c r="M6092" i="1"/>
  <c r="N6092" i="1"/>
  <c r="D6066" i="1"/>
  <c r="L6066" i="1"/>
  <c r="M6066" i="1"/>
  <c r="N6066" i="1"/>
  <c r="D6067" i="1"/>
  <c r="L6067" i="1"/>
  <c r="M6067" i="1"/>
  <c r="N6067" i="1"/>
  <c r="D6068" i="1"/>
  <c r="L6068" i="1"/>
  <c r="M6068" i="1"/>
  <c r="N6068" i="1"/>
  <c r="D6069" i="1"/>
  <c r="L6069" i="1"/>
  <c r="M6069" i="1"/>
  <c r="N6069" i="1"/>
  <c r="D6070" i="1"/>
  <c r="L6070" i="1"/>
  <c r="M6070" i="1"/>
  <c r="N6070" i="1"/>
  <c r="D6071" i="1"/>
  <c r="L6071" i="1"/>
  <c r="M6071" i="1"/>
  <c r="N6071" i="1"/>
  <c r="D6072" i="1"/>
  <c r="L6072" i="1"/>
  <c r="M6072" i="1"/>
  <c r="N6072" i="1"/>
  <c r="D6073" i="1"/>
  <c r="L6073" i="1"/>
  <c r="M6073" i="1"/>
  <c r="N6073" i="1"/>
  <c r="D6074" i="1"/>
  <c r="L6074" i="1"/>
  <c r="M6074" i="1"/>
  <c r="N6074" i="1"/>
  <c r="D6075" i="1"/>
  <c r="L6075" i="1"/>
  <c r="M6075" i="1"/>
  <c r="N6075" i="1"/>
  <c r="D6076" i="1"/>
  <c r="L6076" i="1"/>
  <c r="M6076" i="1"/>
  <c r="N6076" i="1"/>
  <c r="D6077" i="1"/>
  <c r="L6077" i="1"/>
  <c r="M6077" i="1"/>
  <c r="N6077" i="1"/>
  <c r="D6078" i="1"/>
  <c r="L6078" i="1"/>
  <c r="M6078" i="1"/>
  <c r="N6078" i="1"/>
  <c r="D6079" i="1"/>
  <c r="L6079" i="1"/>
  <c r="M6079" i="1"/>
  <c r="N6079" i="1"/>
  <c r="D6080" i="1"/>
  <c r="L6080" i="1"/>
  <c r="M6080" i="1"/>
  <c r="N6080" i="1"/>
  <c r="D6081" i="1"/>
  <c r="L6081" i="1"/>
  <c r="M6081" i="1"/>
  <c r="N6081" i="1"/>
  <c r="D6082" i="1"/>
  <c r="L6082" i="1"/>
  <c r="M6082" i="1"/>
  <c r="N6082" i="1"/>
  <c r="D6083" i="1"/>
  <c r="L6083" i="1"/>
  <c r="M6083" i="1"/>
  <c r="N6083" i="1"/>
  <c r="D6084" i="1"/>
  <c r="L6084" i="1"/>
  <c r="M6084" i="1"/>
  <c r="N6084" i="1"/>
  <c r="D6085" i="1"/>
  <c r="L6085" i="1"/>
  <c r="M6085" i="1"/>
  <c r="N6085" i="1"/>
  <c r="D6086" i="1"/>
  <c r="L6086" i="1"/>
  <c r="M6086" i="1"/>
  <c r="N6086" i="1"/>
  <c r="D6087" i="1"/>
  <c r="L6087" i="1"/>
  <c r="M6087" i="1"/>
  <c r="N6087" i="1"/>
  <c r="D6088" i="1"/>
  <c r="L6088" i="1"/>
  <c r="M6088" i="1"/>
  <c r="N6088" i="1"/>
  <c r="D5932" i="1"/>
  <c r="L5932" i="1"/>
  <c r="M5932" i="1"/>
  <c r="N5932" i="1"/>
  <c r="D5933" i="1"/>
  <c r="L5933" i="1"/>
  <c r="M5933" i="1"/>
  <c r="N5933" i="1"/>
  <c r="D5934" i="1"/>
  <c r="L5934" i="1"/>
  <c r="M5934" i="1"/>
  <c r="N5934" i="1"/>
  <c r="D5935" i="1"/>
  <c r="L5935" i="1"/>
  <c r="M5935" i="1"/>
  <c r="N5935" i="1"/>
  <c r="D5936" i="1"/>
  <c r="L5936" i="1"/>
  <c r="M5936" i="1"/>
  <c r="N5936" i="1"/>
  <c r="D5937" i="1"/>
  <c r="L5937" i="1"/>
  <c r="M5937" i="1"/>
  <c r="N5937" i="1"/>
  <c r="D5938" i="1"/>
  <c r="L5938" i="1"/>
  <c r="M5938" i="1"/>
  <c r="N5938" i="1"/>
  <c r="D5910" i="1"/>
  <c r="L5910" i="1"/>
  <c r="M5910" i="1"/>
  <c r="N5910" i="1"/>
  <c r="D5911" i="1"/>
  <c r="L5911" i="1"/>
  <c r="M5911" i="1"/>
  <c r="N5911" i="1"/>
  <c r="D5912" i="1"/>
  <c r="L5912" i="1"/>
  <c r="M5912" i="1"/>
  <c r="N5912" i="1"/>
  <c r="D5913" i="1"/>
  <c r="L5913" i="1"/>
  <c r="M5913" i="1"/>
  <c r="N5913" i="1"/>
  <c r="D5914" i="1"/>
  <c r="L5914" i="1"/>
  <c r="M5914" i="1"/>
  <c r="N5914" i="1"/>
  <c r="D5915" i="1"/>
  <c r="L5915" i="1"/>
  <c r="M5915" i="1"/>
  <c r="N5915" i="1"/>
  <c r="D5916" i="1"/>
  <c r="L5916" i="1"/>
  <c r="M5916" i="1"/>
  <c r="N5916" i="1"/>
  <c r="D5917" i="1"/>
  <c r="L5917" i="1"/>
  <c r="M5917" i="1"/>
  <c r="N5917" i="1"/>
  <c r="D5918" i="1"/>
  <c r="L5918" i="1"/>
  <c r="M5918" i="1"/>
  <c r="N5918" i="1"/>
  <c r="D5919" i="1"/>
  <c r="L5919" i="1"/>
  <c r="M5919" i="1"/>
  <c r="N5919" i="1"/>
  <c r="D5920" i="1"/>
  <c r="L5920" i="1"/>
  <c r="M5920" i="1"/>
  <c r="N5920" i="1"/>
  <c r="D5921" i="1"/>
  <c r="L5921" i="1"/>
  <c r="M5921" i="1"/>
  <c r="N5921" i="1"/>
  <c r="D5922" i="1"/>
  <c r="L5922" i="1"/>
  <c r="M5922" i="1"/>
  <c r="N5922" i="1"/>
  <c r="D5923" i="1"/>
  <c r="L5923" i="1"/>
  <c r="M5923" i="1"/>
  <c r="N5923" i="1"/>
  <c r="D5924" i="1"/>
  <c r="L5924" i="1"/>
  <c r="M5924" i="1"/>
  <c r="N5924" i="1"/>
  <c r="D5925" i="1"/>
  <c r="L5925" i="1"/>
  <c r="M5925" i="1"/>
  <c r="N5925" i="1"/>
  <c r="D5926" i="1"/>
  <c r="L5926" i="1"/>
  <c r="M5926" i="1"/>
  <c r="N5926" i="1"/>
  <c r="D5927" i="1"/>
  <c r="L5927" i="1"/>
  <c r="M5927" i="1"/>
  <c r="N5927" i="1"/>
  <c r="D5928" i="1"/>
  <c r="L5928" i="1"/>
  <c r="M5928" i="1"/>
  <c r="N5928" i="1"/>
  <c r="D5929" i="1"/>
  <c r="L5929" i="1"/>
  <c r="M5929" i="1"/>
  <c r="N5929" i="1"/>
  <c r="D5930" i="1"/>
  <c r="L5930" i="1"/>
  <c r="M5930" i="1"/>
  <c r="N5930" i="1"/>
  <c r="D5931" i="1"/>
  <c r="L5931" i="1"/>
  <c r="M5931" i="1"/>
  <c r="N5931" i="1"/>
  <c r="D5802" i="1"/>
  <c r="L5802" i="1"/>
  <c r="M5802" i="1"/>
  <c r="N5802" i="1"/>
  <c r="D5803" i="1"/>
  <c r="L5803" i="1"/>
  <c r="M5803" i="1"/>
  <c r="N5803" i="1"/>
  <c r="D5804" i="1"/>
  <c r="L5804" i="1"/>
  <c r="M5804" i="1"/>
  <c r="N5804" i="1"/>
  <c r="D5805" i="1"/>
  <c r="L5805" i="1"/>
  <c r="M5805" i="1"/>
  <c r="N5805" i="1"/>
  <c r="D5806" i="1"/>
  <c r="L5806" i="1"/>
  <c r="M5806" i="1"/>
  <c r="N5806" i="1"/>
  <c r="D5807" i="1"/>
  <c r="L5807" i="1"/>
  <c r="M5807" i="1"/>
  <c r="N5807" i="1"/>
  <c r="D5797" i="1"/>
  <c r="L5797" i="1"/>
  <c r="M5797" i="1"/>
  <c r="N5797" i="1"/>
  <c r="D5798" i="1"/>
  <c r="L5798" i="1"/>
  <c r="M5798" i="1"/>
  <c r="N5798" i="1"/>
  <c r="D5799" i="1"/>
  <c r="L5799" i="1"/>
  <c r="M5799" i="1"/>
  <c r="N5799" i="1"/>
  <c r="D5800" i="1"/>
  <c r="L5800" i="1"/>
  <c r="M5800" i="1"/>
  <c r="N5800" i="1"/>
  <c r="D5801" i="1"/>
  <c r="L5801" i="1"/>
  <c r="M5801" i="1"/>
  <c r="N5801" i="1"/>
  <c r="D5764" i="1"/>
  <c r="L5764" i="1"/>
  <c r="M5764" i="1"/>
  <c r="N5764" i="1"/>
  <c r="D5765" i="1"/>
  <c r="L5765" i="1"/>
  <c r="M5765" i="1"/>
  <c r="N5765" i="1"/>
  <c r="D5766" i="1"/>
  <c r="L5766" i="1"/>
  <c r="M5766" i="1"/>
  <c r="N5766" i="1"/>
  <c r="D5767" i="1"/>
  <c r="L5767" i="1"/>
  <c r="M5767" i="1"/>
  <c r="N5767" i="1"/>
  <c r="D5768" i="1"/>
  <c r="L5768" i="1"/>
  <c r="M5768" i="1"/>
  <c r="N5768" i="1"/>
  <c r="D5769" i="1"/>
  <c r="L5769" i="1"/>
  <c r="M5769" i="1"/>
  <c r="N5769" i="1"/>
  <c r="D5770" i="1"/>
  <c r="L5770" i="1"/>
  <c r="M5770" i="1"/>
  <c r="N5770" i="1"/>
  <c r="D5771" i="1"/>
  <c r="L5771" i="1"/>
  <c r="M5771" i="1"/>
  <c r="N5771" i="1"/>
  <c r="D5772" i="1"/>
  <c r="L5772" i="1"/>
  <c r="M5772" i="1"/>
  <c r="N5772" i="1"/>
  <c r="D5773" i="1"/>
  <c r="L5773" i="1"/>
  <c r="M5773" i="1"/>
  <c r="N5773" i="1"/>
  <c r="D5774" i="1"/>
  <c r="L5774" i="1"/>
  <c r="M5774" i="1"/>
  <c r="N5774" i="1"/>
  <c r="D5775" i="1"/>
  <c r="L5775" i="1"/>
  <c r="M5775" i="1"/>
  <c r="N5775" i="1"/>
  <c r="D5776" i="1"/>
  <c r="L5776" i="1"/>
  <c r="M5776" i="1"/>
  <c r="N5776" i="1"/>
  <c r="D5777" i="1"/>
  <c r="L5777" i="1"/>
  <c r="M5777" i="1"/>
  <c r="N5777" i="1"/>
  <c r="D5778" i="1"/>
  <c r="L5778" i="1"/>
  <c r="M5778" i="1"/>
  <c r="N5778" i="1"/>
  <c r="D5779" i="1"/>
  <c r="L5779" i="1"/>
  <c r="M5779" i="1"/>
  <c r="N5779" i="1"/>
  <c r="D5780" i="1"/>
  <c r="L5780" i="1"/>
  <c r="M5780" i="1"/>
  <c r="N5780" i="1"/>
  <c r="D5781" i="1"/>
  <c r="L5781" i="1"/>
  <c r="M5781" i="1"/>
  <c r="N5781" i="1"/>
  <c r="D5782" i="1"/>
  <c r="L5782" i="1"/>
  <c r="M5782" i="1"/>
  <c r="N5782" i="1"/>
  <c r="D5783" i="1"/>
  <c r="L5783" i="1"/>
  <c r="M5783" i="1"/>
  <c r="N5783" i="1"/>
  <c r="D5784" i="1"/>
  <c r="L5784" i="1"/>
  <c r="M5784" i="1"/>
  <c r="N5784" i="1"/>
  <c r="D5785" i="1"/>
  <c r="L5785" i="1"/>
  <c r="M5785" i="1"/>
  <c r="N5785" i="1"/>
  <c r="D5786" i="1"/>
  <c r="L5786" i="1"/>
  <c r="M5786" i="1"/>
  <c r="N5786" i="1"/>
  <c r="D5787" i="1"/>
  <c r="L5787" i="1"/>
  <c r="M5787" i="1"/>
  <c r="N5787" i="1"/>
  <c r="D5788" i="1"/>
  <c r="L5788" i="1"/>
  <c r="M5788" i="1"/>
  <c r="N5788" i="1"/>
  <c r="D5789" i="1"/>
  <c r="L5789" i="1"/>
  <c r="M5789" i="1"/>
  <c r="N5789" i="1"/>
  <c r="D5790" i="1"/>
  <c r="L5790" i="1"/>
  <c r="M5790" i="1"/>
  <c r="N5790" i="1"/>
  <c r="D5791" i="1"/>
  <c r="L5791" i="1"/>
  <c r="M5791" i="1"/>
  <c r="N5791" i="1"/>
  <c r="D5792" i="1"/>
  <c r="L5792" i="1"/>
  <c r="M5792" i="1"/>
  <c r="N5792" i="1"/>
  <c r="D5793" i="1"/>
  <c r="L5793" i="1"/>
  <c r="M5793" i="1"/>
  <c r="N5793" i="1"/>
  <c r="D5794" i="1"/>
  <c r="L5794" i="1"/>
  <c r="M5794" i="1"/>
  <c r="N5794" i="1"/>
  <c r="D5795" i="1"/>
  <c r="L5795" i="1"/>
  <c r="M5795" i="1"/>
  <c r="N5795" i="1"/>
  <c r="D5796" i="1"/>
  <c r="L5796" i="1"/>
  <c r="M5796" i="1"/>
  <c r="N5796" i="1"/>
  <c r="D5635" i="1"/>
  <c r="L5635" i="1"/>
  <c r="M5635" i="1"/>
  <c r="N5635" i="1"/>
  <c r="D5636" i="1"/>
  <c r="L5636" i="1"/>
  <c r="M5636" i="1"/>
  <c r="N5636" i="1"/>
  <c r="D5637" i="1"/>
  <c r="L5637" i="1"/>
  <c r="M5637" i="1"/>
  <c r="N5637" i="1"/>
  <c r="D5638" i="1"/>
  <c r="L5638" i="1"/>
  <c r="M5638" i="1"/>
  <c r="N5638" i="1"/>
  <c r="D5639" i="1"/>
  <c r="L5639" i="1"/>
  <c r="M5639" i="1"/>
  <c r="N5639" i="1"/>
  <c r="D5640" i="1"/>
  <c r="L5640" i="1"/>
  <c r="M5640" i="1"/>
  <c r="N5640" i="1"/>
  <c r="D5641" i="1"/>
  <c r="L5641" i="1"/>
  <c r="M5641" i="1"/>
  <c r="N5641" i="1"/>
  <c r="D5642" i="1"/>
  <c r="L5642" i="1"/>
  <c r="M5642" i="1"/>
  <c r="N5642" i="1"/>
  <c r="D5643" i="1"/>
  <c r="L5643" i="1"/>
  <c r="M5643" i="1"/>
  <c r="N5643" i="1"/>
  <c r="D5644" i="1"/>
  <c r="L5644" i="1"/>
  <c r="M5644" i="1"/>
  <c r="N5644" i="1"/>
  <c r="D5645" i="1"/>
  <c r="L5645" i="1"/>
  <c r="M5645" i="1"/>
  <c r="N5645" i="1"/>
  <c r="D5646" i="1"/>
  <c r="L5646" i="1"/>
  <c r="M5646" i="1"/>
  <c r="N5646" i="1"/>
  <c r="D5647" i="1"/>
  <c r="L5647" i="1"/>
  <c r="M5647" i="1"/>
  <c r="N5647" i="1"/>
  <c r="D5648" i="1"/>
  <c r="L5648" i="1"/>
  <c r="M5648" i="1"/>
  <c r="N5648" i="1"/>
  <c r="D5649" i="1"/>
  <c r="L5649" i="1"/>
  <c r="M5649" i="1"/>
  <c r="N5649" i="1"/>
  <c r="D5650" i="1"/>
  <c r="L5650" i="1"/>
  <c r="M5650" i="1"/>
  <c r="N5650" i="1"/>
  <c r="D5651" i="1"/>
  <c r="L5651" i="1"/>
  <c r="M5651" i="1"/>
  <c r="N5651" i="1"/>
  <c r="D5601" i="1"/>
  <c r="L5601" i="1"/>
  <c r="M5601" i="1"/>
  <c r="N5601" i="1"/>
  <c r="D5602" i="1"/>
  <c r="L5602" i="1"/>
  <c r="M5602" i="1"/>
  <c r="N5602" i="1"/>
  <c r="D5603" i="1"/>
  <c r="L5603" i="1"/>
  <c r="M5603" i="1"/>
  <c r="N5603" i="1"/>
  <c r="D5604" i="1"/>
  <c r="L5604" i="1"/>
  <c r="M5604" i="1"/>
  <c r="N5604" i="1"/>
  <c r="D5605" i="1"/>
  <c r="L5605" i="1"/>
  <c r="M5605" i="1"/>
  <c r="N5605" i="1"/>
  <c r="D5606" i="1"/>
  <c r="L5606" i="1"/>
  <c r="M5606" i="1"/>
  <c r="N5606" i="1"/>
  <c r="D5607" i="1"/>
  <c r="L5607" i="1"/>
  <c r="M5607" i="1"/>
  <c r="N5607" i="1"/>
  <c r="D5608" i="1"/>
  <c r="L5608" i="1"/>
  <c r="M5608" i="1"/>
  <c r="N5608" i="1"/>
  <c r="D5609" i="1"/>
  <c r="L5609" i="1"/>
  <c r="M5609" i="1"/>
  <c r="N5609" i="1"/>
  <c r="D5610" i="1"/>
  <c r="L5610" i="1"/>
  <c r="M5610" i="1"/>
  <c r="N5610" i="1"/>
  <c r="D5611" i="1"/>
  <c r="L5611" i="1"/>
  <c r="M5611" i="1"/>
  <c r="N5611" i="1"/>
  <c r="D5612" i="1"/>
  <c r="L5612" i="1"/>
  <c r="M5612" i="1"/>
  <c r="N5612" i="1"/>
  <c r="D5613" i="1"/>
  <c r="L5613" i="1"/>
  <c r="M5613" i="1"/>
  <c r="N5613" i="1"/>
  <c r="D5614" i="1"/>
  <c r="L5614" i="1"/>
  <c r="M5614" i="1"/>
  <c r="N5614" i="1"/>
  <c r="D5615" i="1"/>
  <c r="L5615" i="1"/>
  <c r="M5615" i="1"/>
  <c r="N5615" i="1"/>
  <c r="D5616" i="1"/>
  <c r="L5616" i="1"/>
  <c r="M5616" i="1"/>
  <c r="N5616" i="1"/>
  <c r="D5617" i="1"/>
  <c r="L5617" i="1"/>
  <c r="M5617" i="1"/>
  <c r="N5617" i="1"/>
  <c r="D5618" i="1"/>
  <c r="L5618" i="1"/>
  <c r="M5618" i="1"/>
  <c r="N5618" i="1"/>
  <c r="D5619" i="1"/>
  <c r="L5619" i="1"/>
  <c r="M5619" i="1"/>
  <c r="N5619" i="1"/>
  <c r="D5620" i="1"/>
  <c r="L5620" i="1"/>
  <c r="M5620" i="1"/>
  <c r="N5620" i="1"/>
  <c r="D5621" i="1"/>
  <c r="L5621" i="1"/>
  <c r="M5621" i="1"/>
  <c r="N5621" i="1"/>
  <c r="D5622" i="1"/>
  <c r="L5622" i="1"/>
  <c r="M5622" i="1"/>
  <c r="N5622" i="1"/>
  <c r="D5623" i="1"/>
  <c r="L5623" i="1"/>
  <c r="M5623" i="1"/>
  <c r="N5623" i="1"/>
  <c r="D5624" i="1"/>
  <c r="L5624" i="1"/>
  <c r="M5624" i="1"/>
  <c r="N5624" i="1"/>
  <c r="D5625" i="1"/>
  <c r="L5625" i="1"/>
  <c r="M5625" i="1"/>
  <c r="N5625" i="1"/>
  <c r="D5626" i="1"/>
  <c r="L5626" i="1"/>
  <c r="M5626" i="1"/>
  <c r="N5626" i="1"/>
  <c r="D5627" i="1"/>
  <c r="L5627" i="1"/>
  <c r="M5627" i="1"/>
  <c r="N5627" i="1"/>
  <c r="D5628" i="1"/>
  <c r="L5628" i="1"/>
  <c r="M5628" i="1"/>
  <c r="N5628" i="1"/>
  <c r="D5629" i="1"/>
  <c r="L5629" i="1"/>
  <c r="M5629" i="1"/>
  <c r="N5629" i="1"/>
  <c r="D5630" i="1"/>
  <c r="L5630" i="1"/>
  <c r="M5630" i="1"/>
  <c r="N5630" i="1"/>
  <c r="D5631" i="1"/>
  <c r="L5631" i="1"/>
  <c r="M5631" i="1"/>
  <c r="N5631" i="1"/>
  <c r="D5632" i="1"/>
  <c r="L5632" i="1"/>
  <c r="M5632" i="1"/>
  <c r="N5632" i="1"/>
  <c r="D5633" i="1"/>
  <c r="L5633" i="1"/>
  <c r="M5633" i="1"/>
  <c r="N5633" i="1"/>
  <c r="D5634" i="1"/>
  <c r="L5634" i="1"/>
  <c r="M5634" i="1"/>
  <c r="N5634" i="1"/>
  <c r="D5473" i="1"/>
  <c r="L5473" i="1"/>
  <c r="M5473" i="1"/>
  <c r="N5473" i="1"/>
  <c r="D5474" i="1"/>
  <c r="L5474" i="1"/>
  <c r="M5474" i="1"/>
  <c r="N5474" i="1"/>
  <c r="D5475" i="1"/>
  <c r="L5475" i="1"/>
  <c r="M5475" i="1"/>
  <c r="N5475" i="1"/>
  <c r="D5476" i="1"/>
  <c r="L5476" i="1"/>
  <c r="M5476" i="1"/>
  <c r="N5476" i="1"/>
  <c r="D5477" i="1"/>
  <c r="L5477" i="1"/>
  <c r="M5477" i="1"/>
  <c r="N5477" i="1"/>
  <c r="D5478" i="1"/>
  <c r="L5478" i="1"/>
  <c r="M5478" i="1"/>
  <c r="N5478" i="1"/>
  <c r="D5479" i="1"/>
  <c r="L5479" i="1"/>
  <c r="M5479" i="1"/>
  <c r="N5479" i="1"/>
  <c r="D5480" i="1"/>
  <c r="L5480" i="1"/>
  <c r="M5480" i="1"/>
  <c r="N5480" i="1"/>
  <c r="D5481" i="1"/>
  <c r="L5481" i="1"/>
  <c r="M5481" i="1"/>
  <c r="N5481" i="1"/>
  <c r="D5482" i="1"/>
  <c r="L5482" i="1"/>
  <c r="M5482" i="1"/>
  <c r="N5482" i="1"/>
  <c r="D5483" i="1"/>
  <c r="L5483" i="1"/>
  <c r="M5483" i="1"/>
  <c r="N5483" i="1"/>
  <c r="D5484" i="1"/>
  <c r="L5484" i="1"/>
  <c r="M5484" i="1"/>
  <c r="N5484" i="1"/>
  <c r="D5485" i="1"/>
  <c r="L5485" i="1"/>
  <c r="M5485" i="1"/>
  <c r="N5485" i="1"/>
  <c r="D5486" i="1"/>
  <c r="L5486" i="1"/>
  <c r="M5486" i="1"/>
  <c r="N5486" i="1"/>
  <c r="D5487" i="1"/>
  <c r="L5487" i="1"/>
  <c r="M5487" i="1"/>
  <c r="N5487" i="1"/>
  <c r="D5488" i="1"/>
  <c r="L5488" i="1"/>
  <c r="M5488" i="1"/>
  <c r="N5488" i="1"/>
  <c r="D5489" i="1"/>
  <c r="L5489" i="1"/>
  <c r="M5489" i="1"/>
  <c r="N5489" i="1"/>
  <c r="D5490" i="1"/>
  <c r="L5490" i="1"/>
  <c r="M5490" i="1"/>
  <c r="N5490" i="1"/>
  <c r="D5491" i="1"/>
  <c r="L5491" i="1"/>
  <c r="M5491" i="1"/>
  <c r="N5491" i="1"/>
  <c r="D5492" i="1"/>
  <c r="L5492" i="1"/>
  <c r="M5492" i="1"/>
  <c r="N5492" i="1"/>
  <c r="D5493" i="1"/>
  <c r="L5493" i="1"/>
  <c r="M5493" i="1"/>
  <c r="N5493" i="1"/>
  <c r="D5494" i="1"/>
  <c r="L5494" i="1"/>
  <c r="M5494" i="1"/>
  <c r="N5494" i="1"/>
  <c r="D5495" i="1"/>
  <c r="L5495" i="1"/>
  <c r="M5495" i="1"/>
  <c r="N5495" i="1"/>
  <c r="D5496" i="1"/>
  <c r="L5496" i="1"/>
  <c r="M5496" i="1"/>
  <c r="N5496" i="1"/>
  <c r="D5497" i="1"/>
  <c r="L5497" i="1"/>
  <c r="M5497" i="1"/>
  <c r="N5497" i="1"/>
  <c r="D5498" i="1"/>
  <c r="L5498" i="1"/>
  <c r="M5498" i="1"/>
  <c r="N5498" i="1"/>
  <c r="D5499" i="1"/>
  <c r="L5499" i="1"/>
  <c r="M5499" i="1"/>
  <c r="N5499" i="1"/>
  <c r="D5500" i="1"/>
  <c r="L5500" i="1"/>
  <c r="M5500" i="1"/>
  <c r="N5500" i="1"/>
  <c r="D5501" i="1"/>
  <c r="L5501" i="1"/>
  <c r="M5501" i="1"/>
  <c r="N5501" i="1"/>
  <c r="D5372" i="1"/>
  <c r="L5372" i="1"/>
  <c r="M5372" i="1"/>
  <c r="N5372" i="1"/>
  <c r="D5373" i="1"/>
  <c r="L5373" i="1"/>
  <c r="M5373" i="1"/>
  <c r="N5373" i="1"/>
  <c r="D5374" i="1"/>
  <c r="L5374" i="1"/>
  <c r="M5374" i="1"/>
  <c r="N5374" i="1"/>
  <c r="D5375" i="1"/>
  <c r="L5375" i="1"/>
  <c r="M5375" i="1"/>
  <c r="N5375" i="1"/>
  <c r="D5376" i="1"/>
  <c r="L5376" i="1"/>
  <c r="M5376" i="1"/>
  <c r="N5376" i="1"/>
  <c r="D5377" i="1"/>
  <c r="L5377" i="1"/>
  <c r="M5377" i="1"/>
  <c r="N5377" i="1"/>
  <c r="D5378" i="1"/>
  <c r="L5378" i="1"/>
  <c r="M5378" i="1"/>
  <c r="N5378" i="1"/>
  <c r="D5379" i="1"/>
  <c r="L5379" i="1"/>
  <c r="M5379" i="1"/>
  <c r="N5379" i="1"/>
  <c r="D5380" i="1"/>
  <c r="L5380" i="1"/>
  <c r="M5380" i="1"/>
  <c r="N5380" i="1"/>
  <c r="D5381" i="1"/>
  <c r="L5381" i="1"/>
  <c r="M5381" i="1"/>
  <c r="N5381" i="1"/>
  <c r="D5382" i="1"/>
  <c r="L5382" i="1"/>
  <c r="M5382" i="1"/>
  <c r="N5382" i="1"/>
  <c r="D5383" i="1"/>
  <c r="L5383" i="1"/>
  <c r="M5383" i="1"/>
  <c r="N5383" i="1"/>
  <c r="D5384" i="1"/>
  <c r="L5384" i="1"/>
  <c r="M5384" i="1"/>
  <c r="N5384" i="1"/>
  <c r="D5385" i="1"/>
  <c r="L5385" i="1"/>
  <c r="M5385" i="1"/>
  <c r="N5385" i="1"/>
  <c r="D5386" i="1"/>
  <c r="L5386" i="1"/>
  <c r="M5386" i="1"/>
  <c r="N5386" i="1"/>
  <c r="D5387" i="1"/>
  <c r="L5387" i="1"/>
  <c r="M5387" i="1"/>
  <c r="N5387" i="1"/>
  <c r="D5388" i="1"/>
  <c r="L5388" i="1"/>
  <c r="M5388" i="1"/>
  <c r="N5388" i="1"/>
  <c r="D5389" i="1"/>
  <c r="L5389" i="1"/>
  <c r="M5389" i="1"/>
  <c r="N5389" i="1"/>
  <c r="D5390" i="1"/>
  <c r="L5390" i="1"/>
  <c r="M5390" i="1"/>
  <c r="N5390" i="1"/>
  <c r="D5345" i="1"/>
  <c r="L5345" i="1"/>
  <c r="M5345" i="1"/>
  <c r="N5345" i="1"/>
  <c r="D5346" i="1"/>
  <c r="L5346" i="1"/>
  <c r="M5346" i="1"/>
  <c r="N5346" i="1"/>
  <c r="D5347" i="1"/>
  <c r="L5347" i="1"/>
  <c r="M5347" i="1"/>
  <c r="N5347" i="1"/>
  <c r="D5348" i="1"/>
  <c r="L5348" i="1"/>
  <c r="M5348" i="1"/>
  <c r="N5348" i="1"/>
  <c r="D5349" i="1"/>
  <c r="L5349" i="1"/>
  <c r="M5349" i="1"/>
  <c r="N5349" i="1"/>
  <c r="D5350" i="1"/>
  <c r="L5350" i="1"/>
  <c r="M5350" i="1"/>
  <c r="N5350" i="1"/>
  <c r="D5351" i="1"/>
  <c r="L5351" i="1"/>
  <c r="M5351" i="1"/>
  <c r="N5351" i="1"/>
  <c r="D5352" i="1"/>
  <c r="L5352" i="1"/>
  <c r="M5352" i="1"/>
  <c r="N5352" i="1"/>
  <c r="D5353" i="1"/>
  <c r="L5353" i="1"/>
  <c r="M5353" i="1"/>
  <c r="N5353" i="1"/>
  <c r="D5354" i="1"/>
  <c r="L5354" i="1"/>
  <c r="M5354" i="1"/>
  <c r="N5354" i="1"/>
  <c r="D5355" i="1"/>
  <c r="L5355" i="1"/>
  <c r="M5355" i="1"/>
  <c r="N5355" i="1"/>
  <c r="D5356" i="1"/>
  <c r="L5356" i="1"/>
  <c r="M5356" i="1"/>
  <c r="N5356" i="1"/>
  <c r="D5357" i="1"/>
  <c r="L5357" i="1"/>
  <c r="M5357" i="1"/>
  <c r="N5357" i="1"/>
  <c r="D5358" i="1"/>
  <c r="L5358" i="1"/>
  <c r="M5358" i="1"/>
  <c r="N5358" i="1"/>
  <c r="D5359" i="1"/>
  <c r="L5359" i="1"/>
  <c r="M5359" i="1"/>
  <c r="N5359" i="1"/>
  <c r="D5360" i="1"/>
  <c r="L5360" i="1"/>
  <c r="M5360" i="1"/>
  <c r="N5360" i="1"/>
  <c r="D5361" i="1"/>
  <c r="L5361" i="1"/>
  <c r="M5361" i="1"/>
  <c r="N5361" i="1"/>
  <c r="D5362" i="1"/>
  <c r="L5362" i="1"/>
  <c r="M5362" i="1"/>
  <c r="N5362" i="1"/>
  <c r="D5363" i="1"/>
  <c r="L5363" i="1"/>
  <c r="M5363" i="1"/>
  <c r="N5363" i="1"/>
  <c r="D5364" i="1"/>
  <c r="L5364" i="1"/>
  <c r="M5364" i="1"/>
  <c r="N5364" i="1"/>
  <c r="D5365" i="1"/>
  <c r="L5365" i="1"/>
  <c r="M5365" i="1"/>
  <c r="N5365" i="1"/>
  <c r="D5366" i="1"/>
  <c r="L5366" i="1"/>
  <c r="M5366" i="1"/>
  <c r="N5366" i="1"/>
  <c r="D5367" i="1"/>
  <c r="L5367" i="1"/>
  <c r="M5367" i="1"/>
  <c r="N5367" i="1"/>
  <c r="D5368" i="1"/>
  <c r="L5368" i="1"/>
  <c r="M5368" i="1"/>
  <c r="N5368" i="1"/>
  <c r="D5369" i="1"/>
  <c r="L5369" i="1"/>
  <c r="M5369" i="1"/>
  <c r="N5369" i="1"/>
  <c r="D5370" i="1"/>
  <c r="L5370" i="1"/>
  <c r="M5370" i="1"/>
  <c r="N5370" i="1"/>
  <c r="D5371" i="1"/>
  <c r="L5371" i="1"/>
  <c r="M5371" i="1"/>
  <c r="N5371" i="1"/>
  <c r="D5153" i="1"/>
  <c r="L5153" i="1"/>
  <c r="M5153" i="1"/>
  <c r="N5153" i="1"/>
  <c r="D5154" i="1"/>
  <c r="L5154" i="1"/>
  <c r="M5154" i="1"/>
  <c r="N5154" i="1"/>
  <c r="D5155" i="1"/>
  <c r="L5155" i="1"/>
  <c r="M5155" i="1"/>
  <c r="N5155" i="1"/>
  <c r="D5156" i="1"/>
  <c r="L5156" i="1"/>
  <c r="M5156" i="1"/>
  <c r="N5156" i="1"/>
  <c r="D5157" i="1"/>
  <c r="L5157" i="1"/>
  <c r="M5157" i="1"/>
  <c r="N5157" i="1"/>
  <c r="D5158" i="1"/>
  <c r="L5158" i="1"/>
  <c r="M5158" i="1"/>
  <c r="N5158" i="1"/>
  <c r="D5159" i="1"/>
  <c r="L5159" i="1"/>
  <c r="M5159" i="1"/>
  <c r="N5159" i="1"/>
  <c r="D5160" i="1"/>
  <c r="L5160" i="1"/>
  <c r="M5160" i="1"/>
  <c r="N5160" i="1"/>
  <c r="D5161" i="1"/>
  <c r="L5161" i="1"/>
  <c r="M5161" i="1"/>
  <c r="N5161" i="1"/>
  <c r="D5162" i="1"/>
  <c r="L5162" i="1"/>
  <c r="M5162" i="1"/>
  <c r="N5162" i="1"/>
  <c r="D5163" i="1"/>
  <c r="L5163" i="1"/>
  <c r="M5163" i="1"/>
  <c r="N5163" i="1"/>
  <c r="D5164" i="1"/>
  <c r="L5164" i="1"/>
  <c r="M5164" i="1"/>
  <c r="N5164" i="1"/>
  <c r="D5165" i="1"/>
  <c r="L5165" i="1"/>
  <c r="M5165" i="1"/>
  <c r="N5165" i="1"/>
  <c r="D5166" i="1"/>
  <c r="L5166" i="1"/>
  <c r="M5166" i="1"/>
  <c r="N5166" i="1"/>
  <c r="D5167" i="1"/>
  <c r="L5167" i="1"/>
  <c r="M5167" i="1"/>
  <c r="N5167" i="1"/>
  <c r="D5168" i="1"/>
  <c r="L5168" i="1"/>
  <c r="M5168" i="1"/>
  <c r="N5168" i="1"/>
  <c r="D5169" i="1"/>
  <c r="L5169" i="1"/>
  <c r="M5169" i="1"/>
  <c r="N5169" i="1"/>
  <c r="D5170" i="1"/>
  <c r="L5170" i="1"/>
  <c r="M5170" i="1"/>
  <c r="N5170" i="1"/>
  <c r="D5171" i="1"/>
  <c r="L5171" i="1"/>
  <c r="M5171" i="1"/>
  <c r="N5171" i="1"/>
  <c r="D5172" i="1"/>
  <c r="L5172" i="1"/>
  <c r="M5172" i="1"/>
  <c r="N5172" i="1"/>
  <c r="D5173" i="1"/>
  <c r="L5173" i="1"/>
  <c r="M5173" i="1"/>
  <c r="N5173" i="1"/>
  <c r="D5174" i="1"/>
  <c r="L5174" i="1"/>
  <c r="M5174" i="1"/>
  <c r="N5174" i="1"/>
  <c r="D5175" i="1"/>
  <c r="L5175" i="1"/>
  <c r="M5175" i="1"/>
  <c r="N5175" i="1"/>
  <c r="D5176" i="1"/>
  <c r="L5176" i="1"/>
  <c r="M5176" i="1"/>
  <c r="N5176" i="1"/>
  <c r="D5177" i="1"/>
  <c r="L5177" i="1"/>
  <c r="M5177" i="1"/>
  <c r="N5177" i="1"/>
  <c r="D5178" i="1"/>
  <c r="L5178" i="1"/>
  <c r="M5178" i="1"/>
  <c r="N5178" i="1"/>
  <c r="D5179" i="1"/>
  <c r="L5179" i="1"/>
  <c r="M5179" i="1"/>
  <c r="N5179" i="1"/>
  <c r="D5180" i="1"/>
  <c r="L5180" i="1"/>
  <c r="M5180" i="1"/>
  <c r="N5180" i="1"/>
  <c r="D5181" i="1"/>
  <c r="L5181" i="1"/>
  <c r="M5181" i="1"/>
  <c r="N5181" i="1"/>
  <c r="D5182" i="1"/>
  <c r="L5182" i="1"/>
  <c r="M5182" i="1"/>
  <c r="N5182" i="1"/>
  <c r="D5183" i="1"/>
  <c r="L5183" i="1"/>
  <c r="M5183" i="1"/>
  <c r="N5183" i="1"/>
  <c r="D5184" i="1"/>
  <c r="L5184" i="1"/>
  <c r="M5184" i="1"/>
  <c r="N5184" i="1"/>
  <c r="D5185" i="1"/>
  <c r="L5185" i="1"/>
  <c r="M5185" i="1"/>
  <c r="N5185" i="1"/>
  <c r="D5186" i="1"/>
  <c r="L5186" i="1"/>
  <c r="M5186" i="1"/>
  <c r="N5186" i="1"/>
  <c r="D5187" i="1"/>
  <c r="L5187" i="1"/>
  <c r="M5187" i="1"/>
  <c r="N5187" i="1"/>
  <c r="D5188" i="1"/>
  <c r="L5188" i="1"/>
  <c r="M5188" i="1"/>
  <c r="N5188" i="1"/>
  <c r="D5189" i="1"/>
  <c r="L5189" i="1"/>
  <c r="M5189" i="1"/>
  <c r="N5189" i="1"/>
  <c r="D5190" i="1"/>
  <c r="L5190" i="1"/>
  <c r="M5190" i="1"/>
  <c r="N5190" i="1"/>
  <c r="D5191" i="1"/>
  <c r="L5191" i="1"/>
  <c r="M5191" i="1"/>
  <c r="N5191" i="1"/>
  <c r="D5192" i="1"/>
  <c r="L5192" i="1"/>
  <c r="M5192" i="1"/>
  <c r="N5192" i="1"/>
  <c r="D5193" i="1"/>
  <c r="L5193" i="1"/>
  <c r="M5193" i="1"/>
  <c r="N5193" i="1"/>
  <c r="D5194" i="1"/>
  <c r="L5194" i="1"/>
  <c r="M5194" i="1"/>
  <c r="N5194" i="1"/>
  <c r="D5195" i="1"/>
  <c r="L5195" i="1"/>
  <c r="M5195" i="1"/>
  <c r="N5195" i="1"/>
  <c r="D5196" i="1"/>
  <c r="L5196" i="1"/>
  <c r="M5196" i="1"/>
  <c r="N5196" i="1"/>
  <c r="D5197" i="1"/>
  <c r="L5197" i="1"/>
  <c r="M5197" i="1"/>
  <c r="N5197" i="1"/>
  <c r="D5198" i="1"/>
  <c r="L5198" i="1"/>
  <c r="M5198" i="1"/>
  <c r="N5198" i="1"/>
  <c r="D4980" i="1"/>
  <c r="L4980" i="1"/>
  <c r="M4980" i="1"/>
  <c r="N4980" i="1"/>
  <c r="D4981" i="1"/>
  <c r="L4981" i="1"/>
  <c r="M4981" i="1"/>
  <c r="N4981" i="1"/>
  <c r="D4982" i="1"/>
  <c r="L4982" i="1"/>
  <c r="M4982" i="1"/>
  <c r="N4982" i="1"/>
  <c r="D4983" i="1"/>
  <c r="L4983" i="1"/>
  <c r="M4983" i="1"/>
  <c r="N4983" i="1"/>
  <c r="D4984" i="1"/>
  <c r="L4984" i="1"/>
  <c r="M4984" i="1"/>
  <c r="N4984" i="1"/>
  <c r="D4985" i="1"/>
  <c r="L4985" i="1"/>
  <c r="M4985" i="1"/>
  <c r="N4985" i="1"/>
  <c r="D4986" i="1"/>
  <c r="L4986" i="1"/>
  <c r="M4986" i="1"/>
  <c r="N4986" i="1"/>
  <c r="D4987" i="1"/>
  <c r="L4987" i="1"/>
  <c r="M4987" i="1"/>
  <c r="N4987" i="1"/>
  <c r="D4988" i="1"/>
  <c r="L4988" i="1"/>
  <c r="M4988" i="1"/>
  <c r="N4988" i="1"/>
  <c r="D4989" i="1"/>
  <c r="L4989" i="1"/>
  <c r="M4989" i="1"/>
  <c r="N4989" i="1"/>
  <c r="D4990" i="1"/>
  <c r="L4990" i="1"/>
  <c r="M4990" i="1"/>
  <c r="N4990" i="1"/>
  <c r="D4991" i="1"/>
  <c r="L4991" i="1"/>
  <c r="M4991" i="1"/>
  <c r="N4991" i="1"/>
  <c r="D4992" i="1"/>
  <c r="L4992" i="1"/>
  <c r="M4992" i="1"/>
  <c r="N4992" i="1"/>
  <c r="D4993" i="1"/>
  <c r="L4993" i="1"/>
  <c r="M4993" i="1"/>
  <c r="N4993" i="1"/>
  <c r="D4994" i="1"/>
  <c r="L4994" i="1"/>
  <c r="M4994" i="1"/>
  <c r="N4994" i="1"/>
  <c r="D4995" i="1"/>
  <c r="L4995" i="1"/>
  <c r="M4995" i="1"/>
  <c r="N4995" i="1"/>
  <c r="D4996" i="1"/>
  <c r="L4996" i="1"/>
  <c r="M4996" i="1"/>
  <c r="N4996" i="1"/>
  <c r="D4997" i="1"/>
  <c r="L4997" i="1"/>
  <c r="M4997" i="1"/>
  <c r="N4997" i="1"/>
  <c r="D4998" i="1"/>
  <c r="L4998" i="1"/>
  <c r="M4998" i="1"/>
  <c r="N4998" i="1"/>
  <c r="D4999" i="1"/>
  <c r="L4999" i="1"/>
  <c r="M4999" i="1"/>
  <c r="N4999" i="1"/>
  <c r="D5000" i="1"/>
  <c r="L5000" i="1"/>
  <c r="M5000" i="1"/>
  <c r="N5000" i="1"/>
  <c r="D5001" i="1"/>
  <c r="L5001" i="1"/>
  <c r="M5001" i="1"/>
  <c r="N5001" i="1"/>
  <c r="D5002" i="1"/>
  <c r="L5002" i="1"/>
  <c r="M5002" i="1"/>
  <c r="N5002" i="1"/>
  <c r="D5003" i="1"/>
  <c r="L5003" i="1"/>
  <c r="M5003" i="1"/>
  <c r="N5003" i="1"/>
  <c r="D5004" i="1"/>
  <c r="L5004" i="1"/>
  <c r="M5004" i="1"/>
  <c r="N5004" i="1"/>
  <c r="D5005" i="1"/>
  <c r="L5005" i="1"/>
  <c r="M5005" i="1"/>
  <c r="N5005" i="1"/>
  <c r="D5006" i="1"/>
  <c r="L5006" i="1"/>
  <c r="M5006" i="1"/>
  <c r="N5006" i="1"/>
  <c r="D5007" i="1"/>
  <c r="L5007" i="1"/>
  <c r="M5007" i="1"/>
  <c r="N5007" i="1"/>
  <c r="D5008" i="1"/>
  <c r="L5008" i="1"/>
  <c r="M5008" i="1"/>
  <c r="N5008" i="1"/>
  <c r="D5009" i="1"/>
  <c r="L5009" i="1"/>
  <c r="M5009" i="1"/>
  <c r="N5009" i="1"/>
  <c r="D5010" i="1"/>
  <c r="L5010" i="1"/>
  <c r="M5010" i="1"/>
  <c r="N5010" i="1"/>
  <c r="D5011" i="1"/>
  <c r="L5011" i="1"/>
  <c r="M5011" i="1"/>
  <c r="N5011" i="1"/>
  <c r="D5012" i="1"/>
  <c r="L5012" i="1"/>
  <c r="M5012" i="1"/>
  <c r="N5012" i="1"/>
  <c r="D5013" i="1"/>
  <c r="L5013" i="1"/>
  <c r="M5013" i="1"/>
  <c r="N5013" i="1"/>
  <c r="D5014" i="1"/>
  <c r="L5014" i="1"/>
  <c r="M5014" i="1"/>
  <c r="N5014" i="1"/>
  <c r="D5015" i="1"/>
  <c r="L5015" i="1"/>
  <c r="M5015" i="1"/>
  <c r="N5015" i="1"/>
  <c r="D5016" i="1"/>
  <c r="L5016" i="1"/>
  <c r="M5016" i="1"/>
  <c r="N5016" i="1"/>
  <c r="D5017" i="1"/>
  <c r="L5017" i="1"/>
  <c r="M5017" i="1"/>
  <c r="N5017" i="1"/>
  <c r="D5018" i="1"/>
  <c r="L5018" i="1"/>
  <c r="M5018" i="1"/>
  <c r="N5018" i="1"/>
  <c r="D5019" i="1"/>
  <c r="L5019" i="1"/>
  <c r="M5019" i="1"/>
  <c r="N5019" i="1"/>
  <c r="D5020" i="1"/>
  <c r="L5020" i="1"/>
  <c r="M5020" i="1"/>
  <c r="N5020" i="1"/>
  <c r="D5021" i="1"/>
  <c r="L5021" i="1"/>
  <c r="M5021" i="1"/>
  <c r="N5021" i="1"/>
  <c r="D4814" i="1"/>
  <c r="L4814" i="1"/>
  <c r="M4814" i="1"/>
  <c r="N4814" i="1"/>
  <c r="D4815" i="1"/>
  <c r="L4815" i="1"/>
  <c r="M4815" i="1"/>
  <c r="N4815" i="1"/>
  <c r="D4816" i="1"/>
  <c r="L4816" i="1"/>
  <c r="M4816" i="1"/>
  <c r="N4816" i="1"/>
  <c r="D4817" i="1"/>
  <c r="L4817" i="1"/>
  <c r="M4817" i="1"/>
  <c r="N4817" i="1"/>
  <c r="D4818" i="1"/>
  <c r="L4818" i="1"/>
  <c r="M4818" i="1"/>
  <c r="N4818" i="1"/>
  <c r="D4819" i="1"/>
  <c r="L4819" i="1"/>
  <c r="M4819" i="1"/>
  <c r="N4819" i="1"/>
  <c r="D4820" i="1"/>
  <c r="L4820" i="1"/>
  <c r="M4820" i="1"/>
  <c r="N4820" i="1"/>
  <c r="D4821" i="1"/>
  <c r="L4821" i="1"/>
  <c r="M4821" i="1"/>
  <c r="N4821" i="1"/>
  <c r="D4822" i="1"/>
  <c r="L4822" i="1"/>
  <c r="M4822" i="1"/>
  <c r="N4822" i="1"/>
  <c r="D4823" i="1"/>
  <c r="L4823" i="1"/>
  <c r="M4823" i="1"/>
  <c r="N4823" i="1"/>
  <c r="D4824" i="1"/>
  <c r="L4824" i="1"/>
  <c r="M4824" i="1"/>
  <c r="N4824" i="1"/>
  <c r="D4825" i="1"/>
  <c r="L4825" i="1"/>
  <c r="M4825" i="1"/>
  <c r="N4825" i="1"/>
  <c r="D4826" i="1"/>
  <c r="L4826" i="1"/>
  <c r="M4826" i="1"/>
  <c r="N4826" i="1"/>
  <c r="D4827" i="1"/>
  <c r="L4827" i="1"/>
  <c r="M4827" i="1"/>
  <c r="N4827" i="1"/>
  <c r="D4828" i="1"/>
  <c r="L4828" i="1"/>
  <c r="M4828" i="1"/>
  <c r="N4828" i="1"/>
  <c r="D4829" i="1"/>
  <c r="L4829" i="1"/>
  <c r="M4829" i="1"/>
  <c r="N4829" i="1"/>
  <c r="D4830" i="1"/>
  <c r="L4830" i="1"/>
  <c r="M4830" i="1"/>
  <c r="N4830" i="1"/>
  <c r="D4831" i="1"/>
  <c r="L4831" i="1"/>
  <c r="M4831" i="1"/>
  <c r="N4831" i="1"/>
  <c r="D4832" i="1"/>
  <c r="L4832" i="1"/>
  <c r="M4832" i="1"/>
  <c r="N4832" i="1"/>
  <c r="D4833" i="1"/>
  <c r="L4833" i="1"/>
  <c r="M4833" i="1"/>
  <c r="N4833" i="1"/>
  <c r="D4834" i="1"/>
  <c r="L4834" i="1"/>
  <c r="M4834" i="1"/>
  <c r="N4834" i="1"/>
  <c r="D4835" i="1"/>
  <c r="L4835" i="1"/>
  <c r="M4835" i="1"/>
  <c r="N4835" i="1"/>
  <c r="D4836" i="1"/>
  <c r="L4836" i="1"/>
  <c r="M4836" i="1"/>
  <c r="N4836" i="1"/>
  <c r="D4837" i="1"/>
  <c r="L4837" i="1"/>
  <c r="M4837" i="1"/>
  <c r="N4837" i="1"/>
  <c r="D4838" i="1"/>
  <c r="L4838" i="1"/>
  <c r="M4838" i="1"/>
  <c r="N4838" i="1"/>
  <c r="D4839" i="1"/>
  <c r="L4839" i="1"/>
  <c r="M4839" i="1"/>
  <c r="N4839" i="1"/>
  <c r="D4840" i="1"/>
  <c r="L4840" i="1"/>
  <c r="M4840" i="1"/>
  <c r="N4840" i="1"/>
  <c r="D4841" i="1"/>
  <c r="L4841" i="1"/>
  <c r="M4841" i="1"/>
  <c r="N4841" i="1"/>
  <c r="D4842" i="1"/>
  <c r="L4842" i="1"/>
  <c r="M4842" i="1"/>
  <c r="N4842" i="1"/>
  <c r="D4843" i="1"/>
  <c r="L4843" i="1"/>
  <c r="M4843" i="1"/>
  <c r="N4843" i="1"/>
  <c r="D4844" i="1"/>
  <c r="L4844" i="1"/>
  <c r="M4844" i="1"/>
  <c r="N4844" i="1"/>
  <c r="D4845" i="1"/>
  <c r="L4845" i="1"/>
  <c r="M4845" i="1"/>
  <c r="N4845" i="1"/>
  <c r="D4846" i="1"/>
  <c r="L4846" i="1"/>
  <c r="M4846" i="1"/>
  <c r="N4846" i="1"/>
  <c r="D4650" i="1"/>
  <c r="L4650" i="1"/>
  <c r="M4650" i="1"/>
  <c r="N4650" i="1"/>
  <c r="D4651" i="1"/>
  <c r="L4651" i="1"/>
  <c r="M4651" i="1"/>
  <c r="N4651" i="1"/>
  <c r="D4652" i="1"/>
  <c r="L4652" i="1"/>
  <c r="M4652" i="1"/>
  <c r="N4652" i="1"/>
  <c r="D4653" i="1"/>
  <c r="L4653" i="1"/>
  <c r="M4653" i="1"/>
  <c r="N4653" i="1"/>
  <c r="D4654" i="1"/>
  <c r="L4654" i="1"/>
  <c r="M4654" i="1"/>
  <c r="N4654" i="1"/>
  <c r="D4655" i="1"/>
  <c r="L4655" i="1"/>
  <c r="M4655" i="1"/>
  <c r="N4655" i="1"/>
  <c r="D4656" i="1"/>
  <c r="L4656" i="1"/>
  <c r="M4656" i="1"/>
  <c r="N4656" i="1"/>
  <c r="D4657" i="1"/>
  <c r="L4657" i="1"/>
  <c r="M4657" i="1"/>
  <c r="N4657" i="1"/>
  <c r="D4658" i="1"/>
  <c r="L4658" i="1"/>
  <c r="M4658" i="1"/>
  <c r="N4658" i="1"/>
  <c r="D4659" i="1"/>
  <c r="L4659" i="1"/>
  <c r="M4659" i="1"/>
  <c r="N4659" i="1"/>
  <c r="D4660" i="1"/>
  <c r="L4660" i="1"/>
  <c r="M4660" i="1"/>
  <c r="N4660" i="1"/>
  <c r="D4661" i="1"/>
  <c r="L4661" i="1"/>
  <c r="M4661" i="1"/>
  <c r="N4661" i="1"/>
  <c r="D4662" i="1"/>
  <c r="L4662" i="1"/>
  <c r="M4662" i="1"/>
  <c r="N4662" i="1"/>
  <c r="D4663" i="1"/>
  <c r="L4663" i="1"/>
  <c r="M4663" i="1"/>
  <c r="N4663" i="1"/>
  <c r="D4664" i="1"/>
  <c r="L4664" i="1"/>
  <c r="M4664" i="1"/>
  <c r="N4664" i="1"/>
  <c r="D4665" i="1"/>
  <c r="L4665" i="1"/>
  <c r="M4665" i="1"/>
  <c r="N4665" i="1"/>
  <c r="D4666" i="1"/>
  <c r="L4666" i="1"/>
  <c r="M4666" i="1"/>
  <c r="N4666" i="1"/>
  <c r="D4667" i="1"/>
  <c r="L4667" i="1"/>
  <c r="M4667" i="1"/>
  <c r="N4667" i="1"/>
  <c r="D4668" i="1"/>
  <c r="L4668" i="1"/>
  <c r="M4668" i="1"/>
  <c r="N4668" i="1"/>
  <c r="D4669" i="1"/>
  <c r="L4669" i="1"/>
  <c r="M4669" i="1"/>
  <c r="N4669" i="1"/>
  <c r="D4670" i="1"/>
  <c r="L4670" i="1"/>
  <c r="M4670" i="1"/>
  <c r="N4670" i="1"/>
  <c r="D4671" i="1"/>
  <c r="L4671" i="1"/>
  <c r="M4671" i="1"/>
  <c r="N4671" i="1"/>
  <c r="D4672" i="1"/>
  <c r="L4672" i="1"/>
  <c r="M4672" i="1"/>
  <c r="N4672" i="1"/>
  <c r="D4673" i="1"/>
  <c r="L4673" i="1"/>
  <c r="M4673" i="1"/>
  <c r="N4673" i="1"/>
  <c r="D4674" i="1"/>
  <c r="L4674" i="1"/>
  <c r="M4674" i="1"/>
  <c r="N4674" i="1"/>
  <c r="D4464" i="1"/>
  <c r="L4464" i="1"/>
  <c r="M4464" i="1"/>
  <c r="N4464" i="1"/>
  <c r="D4465" i="1"/>
  <c r="L4465" i="1"/>
  <c r="M4465" i="1"/>
  <c r="N4465" i="1"/>
  <c r="D4442" i="1"/>
  <c r="L4442" i="1"/>
  <c r="M4442" i="1"/>
  <c r="N4442" i="1"/>
  <c r="D4443" i="1"/>
  <c r="L4443" i="1"/>
  <c r="M4443" i="1"/>
  <c r="N4443" i="1"/>
  <c r="D4444" i="1"/>
  <c r="L4444" i="1"/>
  <c r="M4444" i="1"/>
  <c r="N4444" i="1"/>
  <c r="D4445" i="1"/>
  <c r="L4445" i="1"/>
  <c r="M4445" i="1"/>
  <c r="N4445" i="1"/>
  <c r="D4446" i="1"/>
  <c r="L4446" i="1"/>
  <c r="M4446" i="1"/>
  <c r="N4446" i="1"/>
  <c r="D4447" i="1"/>
  <c r="L4447" i="1"/>
  <c r="M4447" i="1"/>
  <c r="N4447" i="1"/>
  <c r="D4448" i="1"/>
  <c r="L4448" i="1"/>
  <c r="M4448" i="1"/>
  <c r="N4448" i="1"/>
  <c r="D4449" i="1"/>
  <c r="L4449" i="1"/>
  <c r="M4449" i="1"/>
  <c r="N4449" i="1"/>
  <c r="D4450" i="1"/>
  <c r="L4450" i="1"/>
  <c r="M4450" i="1"/>
  <c r="N4450" i="1"/>
  <c r="D4451" i="1"/>
  <c r="L4451" i="1"/>
  <c r="M4451" i="1"/>
  <c r="N4451" i="1"/>
  <c r="D4452" i="1"/>
  <c r="L4452" i="1"/>
  <c r="M4452" i="1"/>
  <c r="N4452" i="1"/>
  <c r="D4453" i="1"/>
  <c r="L4453" i="1"/>
  <c r="M4453" i="1"/>
  <c r="N4453" i="1"/>
  <c r="D4454" i="1"/>
  <c r="L4454" i="1"/>
  <c r="M4454" i="1"/>
  <c r="N4454" i="1"/>
  <c r="D4455" i="1"/>
  <c r="L4455" i="1"/>
  <c r="M4455" i="1"/>
  <c r="N4455" i="1"/>
  <c r="D4456" i="1"/>
  <c r="L4456" i="1"/>
  <c r="M4456" i="1"/>
  <c r="N4456" i="1"/>
  <c r="D4457" i="1"/>
  <c r="L4457" i="1"/>
  <c r="M4457" i="1"/>
  <c r="N4457" i="1"/>
  <c r="D4458" i="1"/>
  <c r="L4458" i="1"/>
  <c r="M4458" i="1"/>
  <c r="N4458" i="1"/>
  <c r="D4459" i="1"/>
  <c r="L4459" i="1"/>
  <c r="M4459" i="1"/>
  <c r="N4459" i="1"/>
  <c r="D4460" i="1"/>
  <c r="L4460" i="1"/>
  <c r="M4460" i="1"/>
  <c r="N4460" i="1"/>
  <c r="D4461" i="1"/>
  <c r="L4461" i="1"/>
  <c r="M4461" i="1"/>
  <c r="N4461" i="1"/>
  <c r="D4462" i="1"/>
  <c r="L4462" i="1"/>
  <c r="M4462" i="1"/>
  <c r="N4462" i="1"/>
  <c r="D4463" i="1"/>
  <c r="L4463" i="1"/>
  <c r="M4463" i="1"/>
  <c r="N4463" i="1"/>
  <c r="D4286" i="1"/>
  <c r="L4286" i="1"/>
  <c r="M4286" i="1"/>
  <c r="N4286" i="1"/>
  <c r="D4287" i="1"/>
  <c r="L4287" i="1"/>
  <c r="M4287" i="1"/>
  <c r="N4287" i="1"/>
  <c r="D4288" i="1"/>
  <c r="L4288" i="1"/>
  <c r="M4288" i="1"/>
  <c r="N4288" i="1"/>
  <c r="D4289" i="1"/>
  <c r="L4289" i="1"/>
  <c r="M4289" i="1"/>
  <c r="N4289" i="1"/>
  <c r="D4290" i="1"/>
  <c r="L4290" i="1"/>
  <c r="M4290" i="1"/>
  <c r="N4290" i="1"/>
  <c r="D4291" i="1"/>
  <c r="L4291" i="1"/>
  <c r="M4291" i="1"/>
  <c r="N4291" i="1"/>
  <c r="D4292" i="1"/>
  <c r="L4292" i="1"/>
  <c r="M4292" i="1"/>
  <c r="N4292" i="1"/>
  <c r="D4293" i="1"/>
  <c r="L4293" i="1"/>
  <c r="M4293" i="1"/>
  <c r="N4293" i="1"/>
  <c r="D4294" i="1"/>
  <c r="L4294" i="1"/>
  <c r="M4294" i="1"/>
  <c r="N4294" i="1"/>
  <c r="D4295" i="1"/>
  <c r="L4295" i="1"/>
  <c r="M4295" i="1"/>
  <c r="N4295" i="1"/>
  <c r="D4296" i="1"/>
  <c r="L4296" i="1"/>
  <c r="M4296" i="1"/>
  <c r="N4296" i="1"/>
  <c r="D4297" i="1"/>
  <c r="L4297" i="1"/>
  <c r="M4297" i="1"/>
  <c r="N4297" i="1"/>
  <c r="D4298" i="1"/>
  <c r="L4298" i="1"/>
  <c r="M4298" i="1"/>
  <c r="N4298" i="1"/>
  <c r="D4299" i="1"/>
  <c r="L4299" i="1"/>
  <c r="M4299" i="1"/>
  <c r="N4299" i="1"/>
  <c r="D4300" i="1"/>
  <c r="L4300" i="1"/>
  <c r="M4300" i="1"/>
  <c r="N4300" i="1"/>
  <c r="D4301" i="1"/>
  <c r="L4301" i="1"/>
  <c r="M4301" i="1"/>
  <c r="N4301" i="1"/>
  <c r="D4302" i="1"/>
  <c r="L4302" i="1"/>
  <c r="M4302" i="1"/>
  <c r="N4302" i="1"/>
  <c r="D4303" i="1"/>
  <c r="L4303" i="1"/>
  <c r="M4303" i="1"/>
  <c r="N4303" i="1"/>
  <c r="D4304" i="1"/>
  <c r="L4304" i="1"/>
  <c r="M4304" i="1"/>
  <c r="N4304" i="1"/>
  <c r="D4305" i="1"/>
  <c r="L4305" i="1"/>
  <c r="M4305" i="1"/>
  <c r="N4305" i="1"/>
  <c r="D4306" i="1"/>
  <c r="L4306" i="1"/>
  <c r="M4306" i="1"/>
  <c r="N4306" i="1"/>
  <c r="D4307" i="1"/>
  <c r="L4307" i="1"/>
  <c r="M4307" i="1"/>
  <c r="N4307" i="1"/>
  <c r="D4308" i="1"/>
  <c r="L4308" i="1"/>
  <c r="M4308" i="1"/>
  <c r="N4308" i="1"/>
  <c r="D4309" i="1"/>
  <c r="L4309" i="1"/>
  <c r="M4309" i="1"/>
  <c r="N4309" i="1"/>
  <c r="D4310" i="1"/>
  <c r="L4310" i="1"/>
  <c r="M4310" i="1"/>
  <c r="N4310" i="1"/>
  <c r="D4311" i="1"/>
  <c r="L4311" i="1"/>
  <c r="M4311" i="1"/>
  <c r="N4311" i="1"/>
  <c r="D4312" i="1"/>
  <c r="L4312" i="1"/>
  <c r="M4312" i="1"/>
  <c r="N4312" i="1"/>
  <c r="D4313" i="1"/>
  <c r="L4313" i="1"/>
  <c r="M4313" i="1"/>
  <c r="N4313" i="1"/>
  <c r="D4314" i="1"/>
  <c r="L4314" i="1"/>
  <c r="M4314" i="1"/>
  <c r="N4314" i="1"/>
  <c r="D4315" i="1"/>
  <c r="L4315" i="1"/>
  <c r="M4315" i="1"/>
  <c r="N4315" i="1"/>
  <c r="D4316" i="1"/>
  <c r="L4316" i="1"/>
  <c r="M4316" i="1"/>
  <c r="N4316" i="1"/>
  <c r="D4317" i="1"/>
  <c r="L4317" i="1"/>
  <c r="M4317" i="1"/>
  <c r="N4317" i="1"/>
  <c r="D4318" i="1"/>
  <c r="L4318" i="1"/>
  <c r="M4318" i="1"/>
  <c r="N4318" i="1"/>
  <c r="D4319" i="1"/>
  <c r="L4319" i="1"/>
  <c r="M4319" i="1"/>
  <c r="N4319" i="1"/>
  <c r="D4320" i="1"/>
  <c r="L4320" i="1"/>
  <c r="M4320" i="1"/>
  <c r="N4320" i="1"/>
  <c r="D4321" i="1"/>
  <c r="L4321" i="1"/>
  <c r="M4321" i="1"/>
  <c r="N4321" i="1"/>
  <c r="D4322" i="1"/>
  <c r="L4322" i="1"/>
  <c r="M4322" i="1"/>
  <c r="N4322" i="1"/>
  <c r="D4323" i="1"/>
  <c r="L4323" i="1"/>
  <c r="M4323" i="1"/>
  <c r="N4323" i="1"/>
  <c r="D4093" i="1"/>
  <c r="L4093" i="1"/>
  <c r="M4093" i="1"/>
  <c r="N4093" i="1"/>
  <c r="D4094" i="1"/>
  <c r="L4094" i="1"/>
  <c r="M4094" i="1"/>
  <c r="N4094" i="1"/>
  <c r="D4095" i="1"/>
  <c r="L4095" i="1"/>
  <c r="M4095" i="1"/>
  <c r="N4095" i="1"/>
  <c r="D4096" i="1"/>
  <c r="L4096" i="1"/>
  <c r="M4096" i="1"/>
  <c r="N4096" i="1"/>
  <c r="D4097" i="1"/>
  <c r="L4097" i="1"/>
  <c r="M4097" i="1"/>
  <c r="N4097" i="1"/>
  <c r="D4098" i="1"/>
  <c r="L4098" i="1"/>
  <c r="M4098" i="1"/>
  <c r="N4098" i="1"/>
  <c r="D4099" i="1"/>
  <c r="L4099" i="1"/>
  <c r="M4099" i="1"/>
  <c r="N4099" i="1"/>
  <c r="D4100" i="1"/>
  <c r="L4100" i="1"/>
  <c r="M4100" i="1"/>
  <c r="N4100" i="1"/>
  <c r="D4101" i="1"/>
  <c r="L4101" i="1"/>
  <c r="M4101" i="1"/>
  <c r="N4101" i="1"/>
  <c r="D4102" i="1"/>
  <c r="L4102" i="1"/>
  <c r="M4102" i="1"/>
  <c r="N4102" i="1"/>
  <c r="D4103" i="1"/>
  <c r="L4103" i="1"/>
  <c r="M4103" i="1"/>
  <c r="N4103" i="1"/>
  <c r="D4104" i="1"/>
  <c r="L4104" i="1"/>
  <c r="M4104" i="1"/>
  <c r="N4104" i="1"/>
  <c r="D4105" i="1"/>
  <c r="L4105" i="1"/>
  <c r="M4105" i="1"/>
  <c r="N4105" i="1"/>
  <c r="D4106" i="1"/>
  <c r="L4106" i="1"/>
  <c r="M4106" i="1"/>
  <c r="N4106" i="1"/>
  <c r="D4107" i="1"/>
  <c r="L4107" i="1"/>
  <c r="M4107" i="1"/>
  <c r="N4107" i="1"/>
  <c r="D4108" i="1"/>
  <c r="L4108" i="1"/>
  <c r="M4108" i="1"/>
  <c r="N4108" i="1"/>
  <c r="D4109" i="1"/>
  <c r="L4109" i="1"/>
  <c r="M4109" i="1"/>
  <c r="N4109" i="1"/>
  <c r="D4110" i="1"/>
  <c r="L4110" i="1"/>
  <c r="M4110" i="1"/>
  <c r="N4110" i="1"/>
  <c r="D4111" i="1"/>
  <c r="L4111" i="1"/>
  <c r="M4111" i="1"/>
  <c r="N4111" i="1"/>
  <c r="D4112" i="1"/>
  <c r="L4112" i="1"/>
  <c r="M4112" i="1"/>
  <c r="N4112" i="1"/>
  <c r="D4113" i="1"/>
  <c r="L4113" i="1"/>
  <c r="M4113" i="1"/>
  <c r="N4113" i="1"/>
  <c r="D4114" i="1"/>
  <c r="L4114" i="1"/>
  <c r="M4114" i="1"/>
  <c r="N4114" i="1"/>
  <c r="D4115" i="1"/>
  <c r="L4115" i="1"/>
  <c r="M4115" i="1"/>
  <c r="N4115" i="1"/>
  <c r="D4116" i="1"/>
  <c r="L4116" i="1"/>
  <c r="M4116" i="1"/>
  <c r="N4116" i="1"/>
  <c r="D4117" i="1"/>
  <c r="L4117" i="1"/>
  <c r="M4117" i="1"/>
  <c r="N4117" i="1"/>
  <c r="D4118" i="1"/>
  <c r="L4118" i="1"/>
  <c r="M4118" i="1"/>
  <c r="N4118" i="1"/>
  <c r="D4119" i="1"/>
  <c r="L4119" i="1"/>
  <c r="M4119" i="1"/>
  <c r="N4119" i="1"/>
  <c r="D4120" i="1"/>
  <c r="L4120" i="1"/>
  <c r="M4120" i="1"/>
  <c r="N4120" i="1"/>
  <c r="D4121" i="1"/>
  <c r="L4121" i="1"/>
  <c r="M4121" i="1"/>
  <c r="N4121" i="1"/>
  <c r="D4122" i="1"/>
  <c r="L4122" i="1"/>
  <c r="M4122" i="1"/>
  <c r="N4122" i="1"/>
  <c r="D4123" i="1"/>
  <c r="L4123" i="1"/>
  <c r="M4123" i="1"/>
  <c r="N4123" i="1"/>
  <c r="D4124" i="1"/>
  <c r="L4124" i="1"/>
  <c r="M4124" i="1"/>
  <c r="N4124" i="1"/>
  <c r="D4125" i="1"/>
  <c r="L4125" i="1"/>
  <c r="M4125" i="1"/>
  <c r="N4125" i="1"/>
  <c r="D4126" i="1"/>
  <c r="L4126" i="1"/>
  <c r="M4126" i="1"/>
  <c r="N4126" i="1"/>
  <c r="D3957" i="1"/>
  <c r="D3958" i="1"/>
  <c r="D3959" i="1"/>
  <c r="D3960" i="1"/>
  <c r="D3961" i="1"/>
  <c r="D3962" i="1"/>
  <c r="D3963" i="1"/>
  <c r="D3964" i="1"/>
  <c r="D3965" i="1"/>
  <c r="L3957" i="1"/>
  <c r="M3957" i="1"/>
  <c r="N3957" i="1"/>
  <c r="L3958" i="1"/>
  <c r="M3958" i="1"/>
  <c r="N3958" i="1"/>
  <c r="L3959" i="1"/>
  <c r="M3959" i="1"/>
  <c r="N3959" i="1"/>
  <c r="L3960" i="1"/>
  <c r="M3960" i="1"/>
  <c r="N3960" i="1"/>
  <c r="L3961" i="1"/>
  <c r="M3961" i="1"/>
  <c r="N3961" i="1"/>
  <c r="L3962" i="1"/>
  <c r="M3962" i="1"/>
  <c r="N3962" i="1"/>
  <c r="L3963" i="1"/>
  <c r="M3963" i="1"/>
  <c r="N3963" i="1"/>
  <c r="L3964" i="1"/>
  <c r="M3964" i="1"/>
  <c r="N3964" i="1"/>
  <c r="L3965" i="1"/>
  <c r="M3965" i="1"/>
  <c r="N3965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107" i="1"/>
  <c r="D6108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88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107" i="1"/>
  <c r="L6108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88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107" i="1"/>
  <c r="M6108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88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107" i="1"/>
  <c r="N6108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88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L6049" i="1"/>
  <c r="M6049" i="1"/>
  <c r="N6049" i="1"/>
  <c r="L6048" i="1"/>
  <c r="M6048" i="1"/>
  <c r="N6048" i="1"/>
  <c r="L6047" i="1"/>
  <c r="M6047" i="1"/>
  <c r="N6047" i="1"/>
  <c r="L6046" i="1"/>
  <c r="M6046" i="1"/>
  <c r="N6046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D5654" i="1"/>
  <c r="D5655" i="1"/>
  <c r="D5656" i="1"/>
  <c r="D5657" i="1"/>
  <c r="D5658" i="1"/>
  <c r="D5659" i="1"/>
  <c r="D5660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808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L5658" i="1"/>
  <c r="L5659" i="1"/>
  <c r="L5660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808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M5658" i="1"/>
  <c r="M5659" i="1"/>
  <c r="M5660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808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N5658" i="1"/>
  <c r="N5659" i="1"/>
  <c r="N5660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808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L5656" i="1"/>
  <c r="L5657" i="1"/>
  <c r="M5656" i="1"/>
  <c r="M5657" i="1"/>
  <c r="N5656" i="1"/>
  <c r="N5657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54" i="1"/>
  <c r="L5655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54" i="1"/>
  <c r="M5655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54" i="1"/>
  <c r="N5655" i="1"/>
  <c r="D3350" i="1" l="1"/>
  <c r="L3350" i="1"/>
  <c r="M3350" i="1"/>
  <c r="N335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2" i="1"/>
  <c r="D5470" i="1"/>
  <c r="D5471" i="1"/>
  <c r="D5504" i="1"/>
  <c r="D5505" i="1"/>
  <c r="D5506" i="1"/>
  <c r="D5507" i="1"/>
  <c r="D5502" i="1"/>
  <c r="D5503" i="1"/>
  <c r="D5509" i="1"/>
  <c r="D5510" i="1"/>
  <c r="D5511" i="1"/>
  <c r="D5512" i="1"/>
  <c r="D5508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71" i="1"/>
  <c r="D5567" i="1"/>
  <c r="D5568" i="1"/>
  <c r="D5569" i="1"/>
  <c r="D5570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2" i="1"/>
  <c r="L5470" i="1"/>
  <c r="L5471" i="1"/>
  <c r="L5504" i="1"/>
  <c r="L5505" i="1"/>
  <c r="L5506" i="1"/>
  <c r="L5507" i="1"/>
  <c r="L5502" i="1"/>
  <c r="L5503" i="1"/>
  <c r="L5509" i="1"/>
  <c r="L5510" i="1"/>
  <c r="L5511" i="1"/>
  <c r="L5512" i="1"/>
  <c r="L5508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71" i="1"/>
  <c r="L5567" i="1"/>
  <c r="L5568" i="1"/>
  <c r="L5569" i="1"/>
  <c r="L5570" i="1"/>
  <c r="L5572" i="1"/>
  <c r="L5573" i="1"/>
  <c r="L5574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2" i="1"/>
  <c r="M5470" i="1"/>
  <c r="M5471" i="1"/>
  <c r="M5504" i="1"/>
  <c r="M5505" i="1"/>
  <c r="M5506" i="1"/>
  <c r="M5507" i="1"/>
  <c r="M5502" i="1"/>
  <c r="M5503" i="1"/>
  <c r="M5509" i="1"/>
  <c r="M5510" i="1"/>
  <c r="M5511" i="1"/>
  <c r="M5512" i="1"/>
  <c r="M5508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71" i="1"/>
  <c r="M5567" i="1"/>
  <c r="M5568" i="1"/>
  <c r="M5569" i="1"/>
  <c r="M5570" i="1"/>
  <c r="M5572" i="1"/>
  <c r="M5573" i="1"/>
  <c r="M5574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2" i="1"/>
  <c r="N5470" i="1"/>
  <c r="N5471" i="1"/>
  <c r="N5504" i="1"/>
  <c r="N5505" i="1"/>
  <c r="N5506" i="1"/>
  <c r="N5507" i="1"/>
  <c r="N5502" i="1"/>
  <c r="N5503" i="1"/>
  <c r="N5509" i="1"/>
  <c r="N5510" i="1"/>
  <c r="N5511" i="1"/>
  <c r="N5512" i="1"/>
  <c r="N5508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71" i="1"/>
  <c r="N5567" i="1"/>
  <c r="N5568" i="1"/>
  <c r="N5569" i="1"/>
  <c r="N5570" i="1"/>
  <c r="N5572" i="1"/>
  <c r="N5573" i="1"/>
  <c r="N5574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75" i="1"/>
  <c r="D4676" i="1"/>
  <c r="D4677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8" i="1"/>
  <c r="D4759" i="1"/>
  <c r="D4755" i="1"/>
  <c r="D4756" i="1"/>
  <c r="D4757" i="1"/>
  <c r="D4760" i="1"/>
  <c r="D4761" i="1"/>
  <c r="D4762" i="1"/>
  <c r="D4763" i="1"/>
  <c r="D4764" i="1"/>
  <c r="D4765" i="1"/>
  <c r="D4766" i="1"/>
  <c r="D4771" i="1"/>
  <c r="D4767" i="1"/>
  <c r="D4768" i="1"/>
  <c r="D4769" i="1"/>
  <c r="D4770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47" i="1"/>
  <c r="D4848" i="1"/>
  <c r="D4849" i="1"/>
  <c r="D4850" i="1"/>
  <c r="D4851" i="1"/>
  <c r="D4852" i="1"/>
  <c r="D4853" i="1"/>
  <c r="D4854" i="1"/>
  <c r="D4855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5022" i="1"/>
  <c r="D5023" i="1"/>
  <c r="D5024" i="1"/>
  <c r="D5025" i="1"/>
  <c r="D5026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151" i="1"/>
  <c r="D5152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072" i="1"/>
  <c r="D5073" i="1"/>
  <c r="D507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99" i="1"/>
  <c r="D5200" i="1"/>
  <c r="D5201" i="1"/>
  <c r="D5202" i="1"/>
  <c r="D5203" i="1"/>
  <c r="D5204" i="1"/>
  <c r="D5205" i="1"/>
  <c r="D5208" i="1"/>
  <c r="D5209" i="1"/>
  <c r="D5210" i="1"/>
  <c r="D5211" i="1"/>
  <c r="D5212" i="1"/>
  <c r="D5213" i="1"/>
  <c r="D5214" i="1"/>
  <c r="D5215" i="1"/>
  <c r="D5216" i="1"/>
  <c r="D5217" i="1"/>
  <c r="D5219" i="1"/>
  <c r="D5218" i="1"/>
  <c r="D5220" i="1"/>
  <c r="D5221" i="1"/>
  <c r="D5222" i="1"/>
  <c r="D5223" i="1"/>
  <c r="D5224" i="1"/>
  <c r="D5225" i="1"/>
  <c r="D5226" i="1"/>
  <c r="D5227" i="1"/>
  <c r="D5228" i="1"/>
  <c r="D5229" i="1"/>
  <c r="D5232" i="1"/>
  <c r="D5233" i="1"/>
  <c r="D5234" i="1"/>
  <c r="D5230" i="1"/>
  <c r="D5231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4" i="1"/>
  <c r="D5255" i="1"/>
  <c r="D5253" i="1"/>
  <c r="D5259" i="1"/>
  <c r="D5260" i="1"/>
  <c r="D5261" i="1"/>
  <c r="D5262" i="1"/>
  <c r="D5263" i="1"/>
  <c r="D5264" i="1"/>
  <c r="D5265" i="1"/>
  <c r="D5266" i="1"/>
  <c r="D5256" i="1"/>
  <c r="D5257" i="1"/>
  <c r="D5258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75" i="1"/>
  <c r="L4676" i="1"/>
  <c r="L4677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8" i="1"/>
  <c r="L4759" i="1"/>
  <c r="L4755" i="1"/>
  <c r="L4756" i="1"/>
  <c r="L4757" i="1"/>
  <c r="L4760" i="1"/>
  <c r="L4761" i="1"/>
  <c r="L4762" i="1"/>
  <c r="L4763" i="1"/>
  <c r="L4764" i="1"/>
  <c r="L4765" i="1"/>
  <c r="L4766" i="1"/>
  <c r="L4771" i="1"/>
  <c r="L4767" i="1"/>
  <c r="L4768" i="1"/>
  <c r="L4769" i="1"/>
  <c r="L4770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47" i="1"/>
  <c r="L4848" i="1"/>
  <c r="L4849" i="1"/>
  <c r="L4850" i="1"/>
  <c r="L4851" i="1"/>
  <c r="L4852" i="1"/>
  <c r="L4853" i="1"/>
  <c r="L4854" i="1"/>
  <c r="L4855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5022" i="1"/>
  <c r="L5023" i="1"/>
  <c r="L5024" i="1"/>
  <c r="L5025" i="1"/>
  <c r="L5026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151" i="1"/>
  <c r="L5152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072" i="1"/>
  <c r="L5073" i="1"/>
  <c r="L507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99" i="1"/>
  <c r="L5200" i="1"/>
  <c r="L5201" i="1"/>
  <c r="L5202" i="1"/>
  <c r="L5203" i="1"/>
  <c r="L5204" i="1"/>
  <c r="L5205" i="1"/>
  <c r="L5208" i="1"/>
  <c r="L5209" i="1"/>
  <c r="L5210" i="1"/>
  <c r="L5211" i="1"/>
  <c r="L5212" i="1"/>
  <c r="L5213" i="1"/>
  <c r="L5214" i="1"/>
  <c r="L5215" i="1"/>
  <c r="L5216" i="1"/>
  <c r="L5217" i="1"/>
  <c r="L5219" i="1"/>
  <c r="L5218" i="1"/>
  <c r="L5220" i="1"/>
  <c r="L5221" i="1"/>
  <c r="L5222" i="1"/>
  <c r="L5223" i="1"/>
  <c r="L5224" i="1"/>
  <c r="L5225" i="1"/>
  <c r="L5226" i="1"/>
  <c r="L5227" i="1"/>
  <c r="L5228" i="1"/>
  <c r="L5229" i="1"/>
  <c r="L5232" i="1"/>
  <c r="L5233" i="1"/>
  <c r="L5234" i="1"/>
  <c r="L5230" i="1"/>
  <c r="L5231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4" i="1"/>
  <c r="L5255" i="1"/>
  <c r="L5253" i="1"/>
  <c r="L5259" i="1"/>
  <c r="L5260" i="1"/>
  <c r="L5261" i="1"/>
  <c r="L5262" i="1"/>
  <c r="L5263" i="1"/>
  <c r="L5264" i="1"/>
  <c r="L5265" i="1"/>
  <c r="L5266" i="1"/>
  <c r="L5256" i="1"/>
  <c r="L5257" i="1"/>
  <c r="L5258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75" i="1"/>
  <c r="M4676" i="1"/>
  <c r="M4677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8" i="1"/>
  <c r="M4759" i="1"/>
  <c r="M4755" i="1"/>
  <c r="M4756" i="1"/>
  <c r="M4757" i="1"/>
  <c r="M4760" i="1"/>
  <c r="M4761" i="1"/>
  <c r="M4762" i="1"/>
  <c r="M4763" i="1"/>
  <c r="M4764" i="1"/>
  <c r="M4765" i="1"/>
  <c r="M4766" i="1"/>
  <c r="M4771" i="1"/>
  <c r="M4767" i="1"/>
  <c r="M4768" i="1"/>
  <c r="M4769" i="1"/>
  <c r="M4770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47" i="1"/>
  <c r="M4848" i="1"/>
  <c r="M4849" i="1"/>
  <c r="M4850" i="1"/>
  <c r="M4851" i="1"/>
  <c r="M4852" i="1"/>
  <c r="M4853" i="1"/>
  <c r="M4854" i="1"/>
  <c r="M4855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5022" i="1"/>
  <c r="M5023" i="1"/>
  <c r="M5024" i="1"/>
  <c r="M5025" i="1"/>
  <c r="M5026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151" i="1"/>
  <c r="M5152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072" i="1"/>
  <c r="M5073" i="1"/>
  <c r="M507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99" i="1"/>
  <c r="M5200" i="1"/>
  <c r="M5201" i="1"/>
  <c r="M5202" i="1"/>
  <c r="M5203" i="1"/>
  <c r="M5204" i="1"/>
  <c r="M5205" i="1"/>
  <c r="M5208" i="1"/>
  <c r="M5209" i="1"/>
  <c r="M5210" i="1"/>
  <c r="M5211" i="1"/>
  <c r="M5212" i="1"/>
  <c r="M5213" i="1"/>
  <c r="M5214" i="1"/>
  <c r="M5215" i="1"/>
  <c r="M5216" i="1"/>
  <c r="M5217" i="1"/>
  <c r="M5219" i="1"/>
  <c r="M5218" i="1"/>
  <c r="M5220" i="1"/>
  <c r="M5221" i="1"/>
  <c r="M5222" i="1"/>
  <c r="M5223" i="1"/>
  <c r="M5224" i="1"/>
  <c r="M5225" i="1"/>
  <c r="M5226" i="1"/>
  <c r="M5227" i="1"/>
  <c r="M5228" i="1"/>
  <c r="M5229" i="1"/>
  <c r="M5232" i="1"/>
  <c r="M5233" i="1"/>
  <c r="M5234" i="1"/>
  <c r="M5230" i="1"/>
  <c r="M5231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4" i="1"/>
  <c r="M5255" i="1"/>
  <c r="M5253" i="1"/>
  <c r="M5259" i="1"/>
  <c r="M5260" i="1"/>
  <c r="M5261" i="1"/>
  <c r="M5262" i="1"/>
  <c r="M5263" i="1"/>
  <c r="M5264" i="1"/>
  <c r="M5265" i="1"/>
  <c r="M5266" i="1"/>
  <c r="M5256" i="1"/>
  <c r="M5257" i="1"/>
  <c r="M5258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75" i="1"/>
  <c r="N4676" i="1"/>
  <c r="N4677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8" i="1"/>
  <c r="N4759" i="1"/>
  <c r="N4755" i="1"/>
  <c r="N4756" i="1"/>
  <c r="N4757" i="1"/>
  <c r="N4760" i="1"/>
  <c r="N4761" i="1"/>
  <c r="N4762" i="1"/>
  <c r="N4763" i="1"/>
  <c r="N4764" i="1"/>
  <c r="N4765" i="1"/>
  <c r="N4766" i="1"/>
  <c r="N4771" i="1"/>
  <c r="N4767" i="1"/>
  <c r="N4768" i="1"/>
  <c r="N4769" i="1"/>
  <c r="N4770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47" i="1"/>
  <c r="N4848" i="1"/>
  <c r="N4849" i="1"/>
  <c r="N4850" i="1"/>
  <c r="N4851" i="1"/>
  <c r="N4852" i="1"/>
  <c r="N4853" i="1"/>
  <c r="N4854" i="1"/>
  <c r="N4855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5022" i="1"/>
  <c r="N5023" i="1"/>
  <c r="N5024" i="1"/>
  <c r="N5025" i="1"/>
  <c r="N5026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151" i="1"/>
  <c r="N5152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072" i="1"/>
  <c r="N5073" i="1"/>
  <c r="N507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99" i="1"/>
  <c r="N5200" i="1"/>
  <c r="N5201" i="1"/>
  <c r="N5202" i="1"/>
  <c r="N5203" i="1"/>
  <c r="N5204" i="1"/>
  <c r="N5205" i="1"/>
  <c r="N5208" i="1"/>
  <c r="N5209" i="1"/>
  <c r="N5210" i="1"/>
  <c r="N5211" i="1"/>
  <c r="N5212" i="1"/>
  <c r="N5213" i="1"/>
  <c r="N5214" i="1"/>
  <c r="N5215" i="1"/>
  <c r="N5216" i="1"/>
  <c r="N5217" i="1"/>
  <c r="N5219" i="1"/>
  <c r="N5218" i="1"/>
  <c r="N5220" i="1"/>
  <c r="N5221" i="1"/>
  <c r="N5222" i="1"/>
  <c r="N5223" i="1"/>
  <c r="N5224" i="1"/>
  <c r="N5225" i="1"/>
  <c r="N5226" i="1"/>
  <c r="N5227" i="1"/>
  <c r="N5228" i="1"/>
  <c r="N5229" i="1"/>
  <c r="N5232" i="1"/>
  <c r="N5233" i="1"/>
  <c r="N5234" i="1"/>
  <c r="N5230" i="1"/>
  <c r="N5231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4" i="1"/>
  <c r="N5255" i="1"/>
  <c r="N5253" i="1"/>
  <c r="N5259" i="1"/>
  <c r="N5260" i="1"/>
  <c r="N5261" i="1"/>
  <c r="N5262" i="1"/>
  <c r="N5263" i="1"/>
  <c r="N5264" i="1"/>
  <c r="N5265" i="1"/>
  <c r="N5266" i="1"/>
  <c r="N5256" i="1"/>
  <c r="N5257" i="1"/>
  <c r="N5258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D4285" i="1"/>
  <c r="D4324" i="1"/>
  <c r="D4325" i="1"/>
  <c r="D4326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L4326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M4326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N4326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L4325" i="1"/>
  <c r="M4325" i="1"/>
  <c r="N4325" i="1"/>
  <c r="L4324" i="1"/>
  <c r="M4324" i="1"/>
  <c r="N4324" i="1"/>
  <c r="D4283" i="1"/>
  <c r="D4284" i="1"/>
  <c r="L4285" i="1"/>
  <c r="M4285" i="1"/>
  <c r="N4285" i="1"/>
  <c r="L4284" i="1"/>
  <c r="M4284" i="1"/>
  <c r="N4284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L4235" i="1"/>
  <c r="M4235" i="1"/>
  <c r="N4235" i="1"/>
  <c r="L4234" i="1"/>
  <c r="M4234" i="1"/>
  <c r="N4234" i="1"/>
  <c r="L4233" i="1"/>
  <c r="M4233" i="1"/>
  <c r="N4233" i="1"/>
  <c r="N4142" i="1"/>
  <c r="M4142" i="1"/>
  <c r="L4142" i="1"/>
  <c r="D4142" i="1"/>
  <c r="D4143" i="1"/>
  <c r="L4143" i="1"/>
  <c r="M4143" i="1"/>
  <c r="N4143" i="1"/>
  <c r="D4144" i="1"/>
  <c r="L4144" i="1"/>
  <c r="M4144" i="1"/>
  <c r="N4144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5" i="1"/>
  <c r="D4196" i="1"/>
  <c r="D4197" i="1"/>
  <c r="D4198" i="1"/>
  <c r="D4192" i="1"/>
  <c r="D4193" i="1"/>
  <c r="D4194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6" i="1"/>
  <c r="D4227" i="1"/>
  <c r="D4228" i="1"/>
  <c r="D4229" i="1"/>
  <c r="D4230" i="1"/>
  <c r="D4231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5" i="1"/>
  <c r="L4196" i="1"/>
  <c r="L4197" i="1"/>
  <c r="L4198" i="1"/>
  <c r="L4192" i="1"/>
  <c r="L4193" i="1"/>
  <c r="L4194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6" i="1"/>
  <c r="L4227" i="1"/>
  <c r="L4228" i="1"/>
  <c r="L4229" i="1"/>
  <c r="L4230" i="1"/>
  <c r="L4231" i="1"/>
  <c r="L4232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5" i="1"/>
  <c r="M4196" i="1"/>
  <c r="M4197" i="1"/>
  <c r="M4198" i="1"/>
  <c r="M4192" i="1"/>
  <c r="M4193" i="1"/>
  <c r="M4194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6" i="1"/>
  <c r="M4227" i="1"/>
  <c r="M4228" i="1"/>
  <c r="M4229" i="1"/>
  <c r="M4230" i="1"/>
  <c r="M4231" i="1"/>
  <c r="M4232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5" i="1"/>
  <c r="N4196" i="1"/>
  <c r="N4197" i="1"/>
  <c r="N4198" i="1"/>
  <c r="N4192" i="1"/>
  <c r="N4193" i="1"/>
  <c r="N4194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6" i="1"/>
  <c r="N4227" i="1"/>
  <c r="N4228" i="1"/>
  <c r="N4229" i="1"/>
  <c r="N4230" i="1"/>
  <c r="N4231" i="1"/>
  <c r="N4232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127" i="1"/>
  <c r="D4128" i="1"/>
  <c r="D4129" i="1"/>
  <c r="D4130" i="1"/>
  <c r="D4131" i="1"/>
  <c r="D4132" i="1"/>
  <c r="D4133" i="1"/>
  <c r="D4134" i="1"/>
  <c r="D4135" i="1"/>
  <c r="D4139" i="1"/>
  <c r="D4140" i="1"/>
  <c r="D4141" i="1"/>
  <c r="D4145" i="1"/>
  <c r="D4146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127" i="1"/>
  <c r="L4128" i="1"/>
  <c r="L4129" i="1"/>
  <c r="L4130" i="1"/>
  <c r="L4131" i="1"/>
  <c r="L4132" i="1"/>
  <c r="L4133" i="1"/>
  <c r="L4134" i="1"/>
  <c r="L4135" i="1"/>
  <c r="L4139" i="1"/>
  <c r="L4140" i="1"/>
  <c r="L4141" i="1"/>
  <c r="L4145" i="1"/>
  <c r="L4146" i="1"/>
  <c r="L4147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127" i="1"/>
  <c r="M4128" i="1"/>
  <c r="M4129" i="1"/>
  <c r="M4130" i="1"/>
  <c r="M4131" i="1"/>
  <c r="M4132" i="1"/>
  <c r="M4133" i="1"/>
  <c r="M4134" i="1"/>
  <c r="M4135" i="1"/>
  <c r="M4139" i="1"/>
  <c r="M4140" i="1"/>
  <c r="M4141" i="1"/>
  <c r="M4145" i="1"/>
  <c r="M4146" i="1"/>
  <c r="M4147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127" i="1"/>
  <c r="N4128" i="1"/>
  <c r="N4129" i="1"/>
  <c r="N4130" i="1"/>
  <c r="N4131" i="1"/>
  <c r="N4132" i="1"/>
  <c r="N4133" i="1"/>
  <c r="N4134" i="1"/>
  <c r="N4135" i="1"/>
  <c r="N4139" i="1"/>
  <c r="N4140" i="1"/>
  <c r="N4141" i="1"/>
  <c r="N4145" i="1"/>
  <c r="N4146" i="1"/>
  <c r="N4147" i="1"/>
  <c r="D4036" i="1"/>
  <c r="D4037" i="1"/>
  <c r="D4038" i="1"/>
  <c r="L4039" i="1"/>
  <c r="M4039" i="1"/>
  <c r="N4039" i="1"/>
  <c r="L4038" i="1"/>
  <c r="M4038" i="1"/>
  <c r="N4038" i="1"/>
  <c r="D3906" i="1"/>
  <c r="L3906" i="1"/>
  <c r="M3906" i="1"/>
  <c r="N3906" i="1"/>
  <c r="D3907" i="1"/>
  <c r="L3907" i="1"/>
  <c r="M3907" i="1"/>
  <c r="N3907" i="1"/>
  <c r="D3908" i="1"/>
  <c r="L3908" i="1"/>
  <c r="M3908" i="1"/>
  <c r="N3908" i="1"/>
  <c r="D3909" i="1"/>
  <c r="L3909" i="1"/>
  <c r="M3909" i="1"/>
  <c r="N3909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9" i="1"/>
  <c r="D3840" i="1"/>
  <c r="D3836" i="1"/>
  <c r="D3837" i="1"/>
  <c r="D3838" i="1"/>
  <c r="D3841" i="1"/>
  <c r="D3842" i="1"/>
  <c r="D3843" i="1"/>
  <c r="D3844" i="1"/>
  <c r="D3845" i="1"/>
  <c r="D3852" i="1"/>
  <c r="D3853" i="1"/>
  <c r="D3846" i="1"/>
  <c r="D3847" i="1"/>
  <c r="D3848" i="1"/>
  <c r="D3849" i="1"/>
  <c r="D3850" i="1"/>
  <c r="D3851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9" i="1"/>
  <c r="L3840" i="1"/>
  <c r="L3836" i="1"/>
  <c r="L3837" i="1"/>
  <c r="L3838" i="1"/>
  <c r="L3841" i="1"/>
  <c r="L3842" i="1"/>
  <c r="L3843" i="1"/>
  <c r="L3844" i="1"/>
  <c r="L3845" i="1"/>
  <c r="L3852" i="1"/>
  <c r="L3853" i="1"/>
  <c r="L3846" i="1"/>
  <c r="L3847" i="1"/>
  <c r="L3848" i="1"/>
  <c r="L3849" i="1"/>
  <c r="L3850" i="1"/>
  <c r="L3851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9" i="1"/>
  <c r="M3840" i="1"/>
  <c r="M3836" i="1"/>
  <c r="M3837" i="1"/>
  <c r="M3838" i="1"/>
  <c r="M3841" i="1"/>
  <c r="M3842" i="1"/>
  <c r="M3843" i="1"/>
  <c r="M3844" i="1"/>
  <c r="M3845" i="1"/>
  <c r="M3852" i="1"/>
  <c r="M3853" i="1"/>
  <c r="M3846" i="1"/>
  <c r="M3847" i="1"/>
  <c r="M3848" i="1"/>
  <c r="M3849" i="1"/>
  <c r="M3850" i="1"/>
  <c r="M3851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9" i="1"/>
  <c r="N3840" i="1"/>
  <c r="N3836" i="1"/>
  <c r="N3837" i="1"/>
  <c r="N3838" i="1"/>
  <c r="N3841" i="1"/>
  <c r="N3842" i="1"/>
  <c r="N3843" i="1"/>
  <c r="N3844" i="1"/>
  <c r="N3845" i="1"/>
  <c r="N3852" i="1"/>
  <c r="N3853" i="1"/>
  <c r="N3846" i="1"/>
  <c r="N3847" i="1"/>
  <c r="N3848" i="1"/>
  <c r="N3849" i="1"/>
  <c r="N3850" i="1"/>
  <c r="N3851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L3808" i="1"/>
  <c r="M3808" i="1"/>
  <c r="N3808" i="1"/>
  <c r="L3807" i="1"/>
  <c r="M3807" i="1"/>
  <c r="N3807" i="1"/>
  <c r="D3803" i="1"/>
  <c r="D3804" i="1"/>
  <c r="D3805" i="1"/>
  <c r="L3806" i="1"/>
  <c r="M3806" i="1"/>
  <c r="N3806" i="1"/>
  <c r="L3805" i="1"/>
  <c r="M3805" i="1"/>
  <c r="N3805" i="1"/>
  <c r="L3804" i="1"/>
  <c r="M3804" i="1"/>
  <c r="N3804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D3657" i="1"/>
  <c r="L3657" i="1"/>
  <c r="M3657" i="1"/>
  <c r="N3657" i="1"/>
  <c r="D3658" i="1"/>
  <c r="L3658" i="1"/>
  <c r="M3658" i="1"/>
  <c r="N3658" i="1"/>
  <c r="D3659" i="1"/>
  <c r="L3659" i="1"/>
  <c r="M3659" i="1"/>
  <c r="N3659" i="1"/>
  <c r="D3660" i="1"/>
  <c r="L3660" i="1"/>
  <c r="M3660" i="1"/>
  <c r="N3660" i="1"/>
  <c r="D3661" i="1"/>
  <c r="L3661" i="1"/>
  <c r="M3661" i="1"/>
  <c r="N3661" i="1"/>
  <c r="D3662" i="1"/>
  <c r="L3662" i="1"/>
  <c r="M3662" i="1"/>
  <c r="N3662" i="1"/>
  <c r="D3663" i="1"/>
  <c r="L3663" i="1"/>
  <c r="M3663" i="1"/>
  <c r="N3663" i="1"/>
  <c r="D3664" i="1"/>
  <c r="L3664" i="1"/>
  <c r="M3664" i="1"/>
  <c r="N3664" i="1"/>
  <c r="D3665" i="1"/>
  <c r="L3665" i="1"/>
  <c r="M3665" i="1"/>
  <c r="N3665" i="1"/>
  <c r="D3666" i="1"/>
  <c r="L3666" i="1"/>
  <c r="M3666" i="1"/>
  <c r="N3666" i="1"/>
  <c r="D3667" i="1"/>
  <c r="L3667" i="1"/>
  <c r="M3667" i="1"/>
  <c r="N3667" i="1"/>
  <c r="D3668" i="1"/>
  <c r="L3668" i="1"/>
  <c r="M3668" i="1"/>
  <c r="N3668" i="1"/>
  <c r="D3669" i="1"/>
  <c r="L3669" i="1"/>
  <c r="M3669" i="1"/>
  <c r="N3669" i="1"/>
  <c r="D3670" i="1"/>
  <c r="L3670" i="1"/>
  <c r="M3670" i="1"/>
  <c r="N3670" i="1"/>
  <c r="D3671" i="1"/>
  <c r="L3671" i="1"/>
  <c r="M3671" i="1"/>
  <c r="N3671" i="1"/>
  <c r="D3672" i="1"/>
  <c r="L3672" i="1"/>
  <c r="M3672" i="1"/>
  <c r="N3672" i="1"/>
  <c r="D3673" i="1"/>
  <c r="L3673" i="1"/>
  <c r="M3673" i="1"/>
  <c r="N3673" i="1"/>
  <c r="D3674" i="1"/>
  <c r="L3674" i="1"/>
  <c r="M3674" i="1"/>
  <c r="N3674" i="1"/>
  <c r="D3675" i="1"/>
  <c r="L3675" i="1"/>
  <c r="M3675" i="1"/>
  <c r="N3675" i="1"/>
  <c r="D3676" i="1"/>
  <c r="L3676" i="1"/>
  <c r="M3676" i="1"/>
  <c r="N3676" i="1"/>
  <c r="D3677" i="1"/>
  <c r="L3677" i="1"/>
  <c r="M3677" i="1"/>
  <c r="N3677" i="1"/>
  <c r="D3678" i="1"/>
  <c r="L3678" i="1"/>
  <c r="M3678" i="1"/>
  <c r="N3678" i="1"/>
  <c r="D3679" i="1"/>
  <c r="L3679" i="1"/>
  <c r="M3679" i="1"/>
  <c r="N3679" i="1"/>
  <c r="D3680" i="1"/>
  <c r="L3680" i="1"/>
  <c r="M3680" i="1"/>
  <c r="N3680" i="1"/>
  <c r="D3681" i="1"/>
  <c r="L3681" i="1"/>
  <c r="M3681" i="1"/>
  <c r="N3681" i="1"/>
  <c r="D3682" i="1"/>
  <c r="L3682" i="1"/>
  <c r="M3682" i="1"/>
  <c r="N3682" i="1"/>
  <c r="D3683" i="1"/>
  <c r="L3683" i="1"/>
  <c r="M3683" i="1"/>
  <c r="N3683" i="1"/>
  <c r="D3684" i="1"/>
  <c r="L3684" i="1"/>
  <c r="M3684" i="1"/>
  <c r="N3684" i="1"/>
  <c r="D3685" i="1"/>
  <c r="L3685" i="1"/>
  <c r="M3685" i="1"/>
  <c r="N3685" i="1"/>
  <c r="D3686" i="1"/>
  <c r="L3686" i="1"/>
  <c r="M3686" i="1"/>
  <c r="N3686" i="1"/>
  <c r="D3687" i="1"/>
  <c r="L3687" i="1"/>
  <c r="M3687" i="1"/>
  <c r="N3687" i="1"/>
  <c r="D3688" i="1"/>
  <c r="L3688" i="1"/>
  <c r="M3688" i="1"/>
  <c r="N3688" i="1"/>
  <c r="D3689" i="1"/>
  <c r="L3689" i="1"/>
  <c r="M3689" i="1"/>
  <c r="N3689" i="1"/>
  <c r="D3690" i="1"/>
  <c r="L3690" i="1"/>
  <c r="M3690" i="1"/>
  <c r="N3690" i="1"/>
  <c r="D3691" i="1"/>
  <c r="L3691" i="1"/>
  <c r="M3691" i="1"/>
  <c r="N3691" i="1"/>
  <c r="D3692" i="1"/>
  <c r="L3692" i="1"/>
  <c r="M3692" i="1"/>
  <c r="N3692" i="1"/>
  <c r="D3693" i="1"/>
  <c r="L3693" i="1"/>
  <c r="M3693" i="1"/>
  <c r="N3693" i="1"/>
  <c r="D3694" i="1"/>
  <c r="L3694" i="1"/>
  <c r="M3694" i="1"/>
  <c r="N3694" i="1"/>
  <c r="D3695" i="1"/>
  <c r="L3695" i="1"/>
  <c r="M3695" i="1"/>
  <c r="N3695" i="1"/>
  <c r="D3482" i="1"/>
  <c r="L3482" i="1"/>
  <c r="M3482" i="1"/>
  <c r="N3482" i="1"/>
  <c r="D3483" i="1"/>
  <c r="L3483" i="1"/>
  <c r="M3483" i="1"/>
  <c r="N3483" i="1"/>
  <c r="D3484" i="1"/>
  <c r="L3484" i="1"/>
  <c r="M3484" i="1"/>
  <c r="N3484" i="1"/>
  <c r="D3485" i="1"/>
  <c r="L3485" i="1"/>
  <c r="M3485" i="1"/>
  <c r="N3485" i="1"/>
  <c r="D3486" i="1"/>
  <c r="L3486" i="1"/>
  <c r="M3486" i="1"/>
  <c r="N3486" i="1"/>
  <c r="D3487" i="1"/>
  <c r="L3487" i="1"/>
  <c r="M3487" i="1"/>
  <c r="N3487" i="1"/>
  <c r="D3488" i="1"/>
  <c r="L3488" i="1"/>
  <c r="M3488" i="1"/>
  <c r="N3488" i="1"/>
  <c r="D3489" i="1"/>
  <c r="L3489" i="1"/>
  <c r="M3489" i="1"/>
  <c r="N3489" i="1"/>
  <c r="D3490" i="1"/>
  <c r="L3490" i="1"/>
  <c r="M3490" i="1"/>
  <c r="N3490" i="1"/>
  <c r="D3491" i="1"/>
  <c r="L3491" i="1"/>
  <c r="M3491" i="1"/>
  <c r="N3491" i="1"/>
  <c r="D3492" i="1"/>
  <c r="L3492" i="1"/>
  <c r="M3492" i="1"/>
  <c r="N3492" i="1"/>
  <c r="D3493" i="1"/>
  <c r="L3493" i="1"/>
  <c r="M3493" i="1"/>
  <c r="N3493" i="1"/>
  <c r="D3494" i="1"/>
  <c r="L3494" i="1"/>
  <c r="M3494" i="1"/>
  <c r="N3494" i="1"/>
  <c r="D3495" i="1"/>
  <c r="L3495" i="1"/>
  <c r="M3495" i="1"/>
  <c r="N3495" i="1"/>
  <c r="D3496" i="1"/>
  <c r="L3496" i="1"/>
  <c r="M3496" i="1"/>
  <c r="N3496" i="1"/>
  <c r="D3497" i="1"/>
  <c r="L3497" i="1"/>
  <c r="M3497" i="1"/>
  <c r="N3497" i="1"/>
  <c r="D3498" i="1"/>
  <c r="L3498" i="1"/>
  <c r="M3498" i="1"/>
  <c r="N3498" i="1"/>
  <c r="D3499" i="1"/>
  <c r="L3499" i="1"/>
  <c r="M3499" i="1"/>
  <c r="N3499" i="1"/>
  <c r="D3500" i="1"/>
  <c r="L3500" i="1"/>
  <c r="M3500" i="1"/>
  <c r="N3500" i="1"/>
  <c r="D3501" i="1"/>
  <c r="L3501" i="1"/>
  <c r="M3501" i="1"/>
  <c r="N3501" i="1"/>
  <c r="D3502" i="1"/>
  <c r="L3502" i="1"/>
  <c r="M3502" i="1"/>
  <c r="N3502" i="1"/>
  <c r="D3503" i="1"/>
  <c r="L3503" i="1"/>
  <c r="M3503" i="1"/>
  <c r="N3503" i="1"/>
  <c r="D3504" i="1"/>
  <c r="L3504" i="1"/>
  <c r="M3504" i="1"/>
  <c r="N3504" i="1"/>
  <c r="D3505" i="1"/>
  <c r="L3505" i="1"/>
  <c r="M3505" i="1"/>
  <c r="N3505" i="1"/>
  <c r="D3506" i="1"/>
  <c r="L3506" i="1"/>
  <c r="M3506" i="1"/>
  <c r="N3506" i="1"/>
  <c r="D3507" i="1"/>
  <c r="L3507" i="1"/>
  <c r="M3507" i="1"/>
  <c r="N3507" i="1"/>
  <c r="D3508" i="1"/>
  <c r="L3508" i="1"/>
  <c r="M3508" i="1"/>
  <c r="N3508" i="1"/>
  <c r="D3509" i="1"/>
  <c r="L3509" i="1"/>
  <c r="M3509" i="1"/>
  <c r="N3509" i="1"/>
  <c r="D3510" i="1"/>
  <c r="L3510" i="1"/>
  <c r="M3510" i="1"/>
  <c r="N3510" i="1"/>
  <c r="D3511" i="1"/>
  <c r="L3511" i="1"/>
  <c r="M3511" i="1"/>
  <c r="N3511" i="1"/>
  <c r="D3512" i="1"/>
  <c r="L3512" i="1"/>
  <c r="M3512" i="1"/>
  <c r="N3512" i="1"/>
  <c r="D3513" i="1"/>
  <c r="L3513" i="1"/>
  <c r="M3513" i="1"/>
  <c r="N3513" i="1"/>
  <c r="D3514" i="1"/>
  <c r="L3514" i="1"/>
  <c r="M3514" i="1"/>
  <c r="N3514" i="1"/>
  <c r="D3515" i="1"/>
  <c r="L3515" i="1"/>
  <c r="M3515" i="1"/>
  <c r="N3515" i="1"/>
  <c r="D3516" i="1"/>
  <c r="L3516" i="1"/>
  <c r="M3516" i="1"/>
  <c r="N3516" i="1"/>
  <c r="D3339" i="1"/>
  <c r="D3340" i="1"/>
  <c r="D3341" i="1"/>
  <c r="L3341" i="1"/>
  <c r="M3341" i="1"/>
  <c r="N3341" i="1"/>
  <c r="D3334" i="1"/>
  <c r="L3334" i="1"/>
  <c r="M3334" i="1"/>
  <c r="N3334" i="1"/>
  <c r="D3335" i="1"/>
  <c r="L3335" i="1"/>
  <c r="M3335" i="1"/>
  <c r="N3335" i="1"/>
  <c r="D3336" i="1"/>
  <c r="L3336" i="1"/>
  <c r="M3336" i="1"/>
  <c r="N3336" i="1"/>
  <c r="D3337" i="1"/>
  <c r="L3337" i="1"/>
  <c r="M3337" i="1"/>
  <c r="N3337" i="1"/>
  <c r="D3338" i="1"/>
  <c r="L3338" i="1"/>
  <c r="M3338" i="1"/>
  <c r="N3338" i="1"/>
  <c r="L3339" i="1"/>
  <c r="M3339" i="1"/>
  <c r="N3339" i="1"/>
  <c r="L3340" i="1"/>
  <c r="M3340" i="1"/>
  <c r="N3340" i="1"/>
  <c r="D3696" i="1"/>
  <c r="D3697" i="1"/>
  <c r="D3698" i="1"/>
  <c r="D3699" i="1"/>
  <c r="D3700" i="1"/>
  <c r="D3701" i="1"/>
  <c r="D3702" i="1"/>
  <c r="D3703" i="1"/>
  <c r="D3705" i="1"/>
  <c r="D3706" i="1"/>
  <c r="D3707" i="1"/>
  <c r="D3708" i="1"/>
  <c r="D3709" i="1"/>
  <c r="D3710" i="1"/>
  <c r="D3712" i="1"/>
  <c r="D3713" i="1"/>
  <c r="D3714" i="1"/>
  <c r="D3715" i="1"/>
  <c r="D3716" i="1"/>
  <c r="D3717" i="1"/>
  <c r="D3718" i="1"/>
  <c r="D3719" i="1"/>
  <c r="D3720" i="1"/>
  <c r="D3721" i="1"/>
  <c r="D3722" i="1"/>
  <c r="D3711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6" i="1"/>
  <c r="D3757" i="1"/>
  <c r="D3758" i="1"/>
  <c r="D3290" i="1"/>
  <c r="D3291" i="1"/>
  <c r="D3292" i="1"/>
  <c r="D3759" i="1"/>
  <c r="D3760" i="1"/>
  <c r="D3761" i="1"/>
  <c r="D3762" i="1"/>
  <c r="D3766" i="1"/>
  <c r="D3763" i="1"/>
  <c r="D3764" i="1"/>
  <c r="D3765" i="1"/>
  <c r="D3767" i="1"/>
  <c r="D3768" i="1"/>
  <c r="D3769" i="1"/>
  <c r="D3770" i="1"/>
  <c r="D3771" i="1"/>
  <c r="D3772" i="1"/>
  <c r="D3773" i="1"/>
  <c r="D3774" i="1"/>
  <c r="L3699" i="1"/>
  <c r="L3700" i="1"/>
  <c r="L3701" i="1"/>
  <c r="L3702" i="1"/>
  <c r="L3703" i="1"/>
  <c r="L3705" i="1"/>
  <c r="L3706" i="1"/>
  <c r="L3707" i="1"/>
  <c r="L3708" i="1"/>
  <c r="L3709" i="1"/>
  <c r="L3710" i="1"/>
  <c r="L3712" i="1"/>
  <c r="L3713" i="1"/>
  <c r="L3714" i="1"/>
  <c r="L3715" i="1"/>
  <c r="L3716" i="1"/>
  <c r="L3717" i="1"/>
  <c r="L3718" i="1"/>
  <c r="L3719" i="1"/>
  <c r="L3720" i="1"/>
  <c r="L3721" i="1"/>
  <c r="L3722" i="1"/>
  <c r="L3711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6" i="1"/>
  <c r="L3757" i="1"/>
  <c r="L3758" i="1"/>
  <c r="L3290" i="1"/>
  <c r="L3291" i="1"/>
  <c r="L3292" i="1"/>
  <c r="L3759" i="1"/>
  <c r="L3760" i="1"/>
  <c r="L3761" i="1"/>
  <c r="L3762" i="1"/>
  <c r="L3766" i="1"/>
  <c r="L3763" i="1"/>
  <c r="L3764" i="1"/>
  <c r="L3765" i="1"/>
  <c r="L3767" i="1"/>
  <c r="L3768" i="1"/>
  <c r="L3769" i="1"/>
  <c r="L3770" i="1"/>
  <c r="L3771" i="1"/>
  <c r="L3772" i="1"/>
  <c r="L3773" i="1"/>
  <c r="L3774" i="1"/>
  <c r="L3775" i="1"/>
  <c r="M3699" i="1"/>
  <c r="M3700" i="1"/>
  <c r="M3701" i="1"/>
  <c r="M3702" i="1"/>
  <c r="M3703" i="1"/>
  <c r="M3705" i="1"/>
  <c r="M3706" i="1"/>
  <c r="M3707" i="1"/>
  <c r="M3708" i="1"/>
  <c r="M3709" i="1"/>
  <c r="M3710" i="1"/>
  <c r="M3712" i="1"/>
  <c r="M3713" i="1"/>
  <c r="M3714" i="1"/>
  <c r="M3715" i="1"/>
  <c r="M3716" i="1"/>
  <c r="M3717" i="1"/>
  <c r="M3718" i="1"/>
  <c r="M3719" i="1"/>
  <c r="M3720" i="1"/>
  <c r="M3721" i="1"/>
  <c r="M3722" i="1"/>
  <c r="M3711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6" i="1"/>
  <c r="M3757" i="1"/>
  <c r="M3758" i="1"/>
  <c r="M3290" i="1"/>
  <c r="M3291" i="1"/>
  <c r="M3292" i="1"/>
  <c r="M3759" i="1"/>
  <c r="M3760" i="1"/>
  <c r="M3761" i="1"/>
  <c r="M3762" i="1"/>
  <c r="M3766" i="1"/>
  <c r="M3763" i="1"/>
  <c r="M3764" i="1"/>
  <c r="M3765" i="1"/>
  <c r="M3767" i="1"/>
  <c r="M3768" i="1"/>
  <c r="M3769" i="1"/>
  <c r="M3770" i="1"/>
  <c r="M3771" i="1"/>
  <c r="M3772" i="1"/>
  <c r="M3773" i="1"/>
  <c r="M3774" i="1"/>
  <c r="M3775" i="1"/>
  <c r="N3699" i="1"/>
  <c r="N3700" i="1"/>
  <c r="N3701" i="1"/>
  <c r="N3702" i="1"/>
  <c r="N3703" i="1"/>
  <c r="N3705" i="1"/>
  <c r="N3706" i="1"/>
  <c r="N3707" i="1"/>
  <c r="N3708" i="1"/>
  <c r="N3709" i="1"/>
  <c r="N3710" i="1"/>
  <c r="N3712" i="1"/>
  <c r="N3713" i="1"/>
  <c r="N3714" i="1"/>
  <c r="N3715" i="1"/>
  <c r="N3716" i="1"/>
  <c r="N3717" i="1"/>
  <c r="N3718" i="1"/>
  <c r="N3719" i="1"/>
  <c r="N3720" i="1"/>
  <c r="N3721" i="1"/>
  <c r="N3722" i="1"/>
  <c r="N3711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6" i="1"/>
  <c r="N3757" i="1"/>
  <c r="N3758" i="1"/>
  <c r="N3290" i="1"/>
  <c r="N3291" i="1"/>
  <c r="N3292" i="1"/>
  <c r="N3759" i="1"/>
  <c r="N3760" i="1"/>
  <c r="N3761" i="1"/>
  <c r="N3762" i="1"/>
  <c r="N3766" i="1"/>
  <c r="N3763" i="1"/>
  <c r="N3764" i="1"/>
  <c r="N3765" i="1"/>
  <c r="N3767" i="1"/>
  <c r="N3768" i="1"/>
  <c r="N3769" i="1"/>
  <c r="N3770" i="1"/>
  <c r="N3771" i="1"/>
  <c r="N3772" i="1"/>
  <c r="N3773" i="1"/>
  <c r="N3774" i="1"/>
  <c r="N3775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96" i="1"/>
  <c r="L3697" i="1"/>
  <c r="L3698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96" i="1"/>
  <c r="M3697" i="1"/>
  <c r="M3698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96" i="1"/>
  <c r="N3697" i="1"/>
  <c r="N3698" i="1"/>
  <c r="D3397" i="1"/>
  <c r="D3398" i="1"/>
  <c r="D3399" i="1"/>
  <c r="D3400" i="1"/>
  <c r="D3331" i="1"/>
  <c r="D3332" i="1"/>
  <c r="D3333" i="1"/>
  <c r="D3344" i="1"/>
  <c r="D3349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75" i="1"/>
  <c r="D3376" i="1"/>
  <c r="D3371" i="1"/>
  <c r="D3372" i="1"/>
  <c r="D3373" i="1"/>
  <c r="D3374" i="1"/>
  <c r="D3379" i="1"/>
  <c r="D3368" i="1"/>
  <c r="D3369" i="1"/>
  <c r="D3370" i="1"/>
  <c r="D3380" i="1"/>
  <c r="D3381" i="1"/>
  <c r="D3382" i="1"/>
  <c r="D3377" i="1"/>
  <c r="D3378" i="1"/>
  <c r="D3388" i="1"/>
  <c r="D3389" i="1"/>
  <c r="D3386" i="1"/>
  <c r="D3387" i="1"/>
  <c r="D3391" i="1"/>
  <c r="D3392" i="1"/>
  <c r="D3393" i="1"/>
  <c r="D3394" i="1"/>
  <c r="D3395" i="1"/>
  <c r="D3390" i="1"/>
  <c r="D3404" i="1"/>
  <c r="D3405" i="1"/>
  <c r="D3383" i="1"/>
  <c r="D3384" i="1"/>
  <c r="D3385" i="1"/>
  <c r="D3401" i="1"/>
  <c r="D3402" i="1"/>
  <c r="D3403" i="1"/>
  <c r="D3406" i="1"/>
  <c r="D3407" i="1"/>
  <c r="D3408" i="1"/>
  <c r="D3409" i="1"/>
  <c r="D3410" i="1"/>
  <c r="D3411" i="1"/>
  <c r="D3412" i="1"/>
  <c r="D3413" i="1"/>
  <c r="D3414" i="1"/>
  <c r="D3418" i="1"/>
  <c r="D3419" i="1"/>
  <c r="D3415" i="1"/>
  <c r="D3416" i="1"/>
  <c r="D3417" i="1"/>
  <c r="D3342" i="1"/>
  <c r="D3343" i="1"/>
  <c r="D3420" i="1"/>
  <c r="D3421" i="1"/>
  <c r="D3422" i="1"/>
  <c r="D3423" i="1"/>
  <c r="D3424" i="1"/>
  <c r="D3425" i="1"/>
  <c r="D3426" i="1"/>
  <c r="D3429" i="1"/>
  <c r="D3430" i="1"/>
  <c r="D3431" i="1"/>
  <c r="D3432" i="1"/>
  <c r="D3433" i="1"/>
  <c r="D3434" i="1"/>
  <c r="D3435" i="1"/>
  <c r="D3436" i="1"/>
  <c r="D3437" i="1"/>
  <c r="D3427" i="1"/>
  <c r="D3428" i="1"/>
  <c r="D3438" i="1"/>
  <c r="D3439" i="1"/>
  <c r="D3440" i="1"/>
  <c r="D3441" i="1"/>
  <c r="D3442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649" i="1"/>
  <c r="D3650" i="1"/>
  <c r="D3651" i="1"/>
  <c r="D3652" i="1"/>
  <c r="D3653" i="1"/>
  <c r="D3654" i="1"/>
  <c r="D3655" i="1"/>
  <c r="D3656" i="1"/>
  <c r="D3520" i="1"/>
  <c r="D3517" i="1"/>
  <c r="D3518" i="1"/>
  <c r="D3519" i="1"/>
  <c r="D3521" i="1"/>
  <c r="D3523" i="1"/>
  <c r="D3524" i="1"/>
  <c r="D3525" i="1"/>
  <c r="D3526" i="1"/>
  <c r="D3527" i="1"/>
  <c r="D3528" i="1"/>
  <c r="D3533" i="1"/>
  <c r="D3534" i="1"/>
  <c r="D3535" i="1"/>
  <c r="D3536" i="1"/>
  <c r="D3522" i="1"/>
  <c r="D3529" i="1"/>
  <c r="D3530" i="1"/>
  <c r="D3531" i="1"/>
  <c r="D3532" i="1"/>
  <c r="D3537" i="1"/>
  <c r="D3539" i="1"/>
  <c r="D3540" i="1"/>
  <c r="D3538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75" i="1"/>
  <c r="L3376" i="1"/>
  <c r="L3371" i="1"/>
  <c r="L3372" i="1"/>
  <c r="L3373" i="1"/>
  <c r="L3374" i="1"/>
  <c r="L3379" i="1"/>
  <c r="L3368" i="1"/>
  <c r="L3369" i="1"/>
  <c r="L3370" i="1"/>
  <c r="L3380" i="1"/>
  <c r="L3381" i="1"/>
  <c r="L3382" i="1"/>
  <c r="L3377" i="1"/>
  <c r="L3378" i="1"/>
  <c r="L3388" i="1"/>
  <c r="L3389" i="1"/>
  <c r="L3386" i="1"/>
  <c r="L3387" i="1"/>
  <c r="L3391" i="1"/>
  <c r="L3392" i="1"/>
  <c r="L3393" i="1"/>
  <c r="L3394" i="1"/>
  <c r="L3395" i="1"/>
  <c r="L3390" i="1"/>
  <c r="L3397" i="1"/>
  <c r="L3398" i="1"/>
  <c r="L3399" i="1"/>
  <c r="L3400" i="1"/>
  <c r="L3404" i="1"/>
  <c r="L3405" i="1"/>
  <c r="L3383" i="1"/>
  <c r="L3384" i="1"/>
  <c r="L3385" i="1"/>
  <c r="L3401" i="1"/>
  <c r="L3402" i="1"/>
  <c r="L3403" i="1"/>
  <c r="L3406" i="1"/>
  <c r="L3407" i="1"/>
  <c r="L3408" i="1"/>
  <c r="L3409" i="1"/>
  <c r="L3410" i="1"/>
  <c r="L3411" i="1"/>
  <c r="L3412" i="1"/>
  <c r="L3413" i="1"/>
  <c r="L3414" i="1"/>
  <c r="L3418" i="1"/>
  <c r="L3419" i="1"/>
  <c r="L3415" i="1"/>
  <c r="L3416" i="1"/>
  <c r="L3417" i="1"/>
  <c r="L3342" i="1"/>
  <c r="L3343" i="1"/>
  <c r="L3420" i="1"/>
  <c r="L3421" i="1"/>
  <c r="L3422" i="1"/>
  <c r="L3423" i="1"/>
  <c r="L3424" i="1"/>
  <c r="L3425" i="1"/>
  <c r="L3426" i="1"/>
  <c r="L3429" i="1"/>
  <c r="L3430" i="1"/>
  <c r="L3431" i="1"/>
  <c r="L3432" i="1"/>
  <c r="L3433" i="1"/>
  <c r="L3434" i="1"/>
  <c r="L3435" i="1"/>
  <c r="L3436" i="1"/>
  <c r="L3437" i="1"/>
  <c r="L3427" i="1"/>
  <c r="L3428" i="1"/>
  <c r="L3438" i="1"/>
  <c r="L3439" i="1"/>
  <c r="L3440" i="1"/>
  <c r="L3441" i="1"/>
  <c r="L3442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649" i="1"/>
  <c r="L3650" i="1"/>
  <c r="L3651" i="1"/>
  <c r="L3652" i="1"/>
  <c r="L3653" i="1"/>
  <c r="L3654" i="1"/>
  <c r="L3655" i="1"/>
  <c r="L3656" i="1"/>
  <c r="L3520" i="1"/>
  <c r="L3517" i="1"/>
  <c r="L3518" i="1"/>
  <c r="L3519" i="1"/>
  <c r="L3521" i="1"/>
  <c r="L3523" i="1"/>
  <c r="L3524" i="1"/>
  <c r="L3525" i="1"/>
  <c r="L3526" i="1"/>
  <c r="L3527" i="1"/>
  <c r="L3528" i="1"/>
  <c r="L3533" i="1"/>
  <c r="L3534" i="1"/>
  <c r="L3535" i="1"/>
  <c r="L3536" i="1"/>
  <c r="L3522" i="1"/>
  <c r="L3529" i="1"/>
  <c r="L3530" i="1"/>
  <c r="L3531" i="1"/>
  <c r="L3532" i="1"/>
  <c r="L3537" i="1"/>
  <c r="L3539" i="1"/>
  <c r="L3540" i="1"/>
  <c r="L3538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75" i="1"/>
  <c r="M3376" i="1"/>
  <c r="M3371" i="1"/>
  <c r="M3372" i="1"/>
  <c r="M3373" i="1"/>
  <c r="M3374" i="1"/>
  <c r="M3379" i="1"/>
  <c r="M3368" i="1"/>
  <c r="M3369" i="1"/>
  <c r="M3370" i="1"/>
  <c r="M3380" i="1"/>
  <c r="M3381" i="1"/>
  <c r="M3382" i="1"/>
  <c r="M3377" i="1"/>
  <c r="M3378" i="1"/>
  <c r="M3388" i="1"/>
  <c r="M3389" i="1"/>
  <c r="M3386" i="1"/>
  <c r="M3387" i="1"/>
  <c r="M3391" i="1"/>
  <c r="M3392" i="1"/>
  <c r="M3393" i="1"/>
  <c r="M3394" i="1"/>
  <c r="M3395" i="1"/>
  <c r="M3390" i="1"/>
  <c r="M3397" i="1"/>
  <c r="M3398" i="1"/>
  <c r="M3399" i="1"/>
  <c r="M3400" i="1"/>
  <c r="M3404" i="1"/>
  <c r="M3405" i="1"/>
  <c r="M3383" i="1"/>
  <c r="M3384" i="1"/>
  <c r="M3385" i="1"/>
  <c r="M3401" i="1"/>
  <c r="M3402" i="1"/>
  <c r="M3403" i="1"/>
  <c r="M3406" i="1"/>
  <c r="M3407" i="1"/>
  <c r="M3408" i="1"/>
  <c r="M3409" i="1"/>
  <c r="M3410" i="1"/>
  <c r="M3411" i="1"/>
  <c r="M3412" i="1"/>
  <c r="M3413" i="1"/>
  <c r="M3414" i="1"/>
  <c r="M3418" i="1"/>
  <c r="M3419" i="1"/>
  <c r="M3415" i="1"/>
  <c r="M3416" i="1"/>
  <c r="M3417" i="1"/>
  <c r="M3342" i="1"/>
  <c r="M3343" i="1"/>
  <c r="M3420" i="1"/>
  <c r="M3421" i="1"/>
  <c r="M3422" i="1"/>
  <c r="M3423" i="1"/>
  <c r="M3424" i="1"/>
  <c r="M3425" i="1"/>
  <c r="M3426" i="1"/>
  <c r="M3429" i="1"/>
  <c r="M3430" i="1"/>
  <c r="M3431" i="1"/>
  <c r="M3432" i="1"/>
  <c r="M3433" i="1"/>
  <c r="M3434" i="1"/>
  <c r="M3435" i="1"/>
  <c r="M3436" i="1"/>
  <c r="M3437" i="1"/>
  <c r="M3427" i="1"/>
  <c r="M3428" i="1"/>
  <c r="M3438" i="1"/>
  <c r="M3439" i="1"/>
  <c r="M3440" i="1"/>
  <c r="M3441" i="1"/>
  <c r="M3442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649" i="1"/>
  <c r="M3650" i="1"/>
  <c r="M3651" i="1"/>
  <c r="M3652" i="1"/>
  <c r="M3653" i="1"/>
  <c r="M3654" i="1"/>
  <c r="M3655" i="1"/>
  <c r="M3656" i="1"/>
  <c r="M3520" i="1"/>
  <c r="M3517" i="1"/>
  <c r="M3518" i="1"/>
  <c r="M3519" i="1"/>
  <c r="M3521" i="1"/>
  <c r="M3523" i="1"/>
  <c r="M3524" i="1"/>
  <c r="M3525" i="1"/>
  <c r="M3526" i="1"/>
  <c r="M3527" i="1"/>
  <c r="M3528" i="1"/>
  <c r="M3533" i="1"/>
  <c r="M3534" i="1"/>
  <c r="M3535" i="1"/>
  <c r="M3536" i="1"/>
  <c r="M3522" i="1"/>
  <c r="M3529" i="1"/>
  <c r="M3530" i="1"/>
  <c r="M3531" i="1"/>
  <c r="M3532" i="1"/>
  <c r="M3537" i="1"/>
  <c r="M3539" i="1"/>
  <c r="M3540" i="1"/>
  <c r="M3538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75" i="1"/>
  <c r="N3376" i="1"/>
  <c r="N3371" i="1"/>
  <c r="N3372" i="1"/>
  <c r="N3373" i="1"/>
  <c r="N3374" i="1"/>
  <c r="N3379" i="1"/>
  <c r="N3368" i="1"/>
  <c r="N3369" i="1"/>
  <c r="N3370" i="1"/>
  <c r="N3380" i="1"/>
  <c r="N3381" i="1"/>
  <c r="N3382" i="1"/>
  <c r="N3377" i="1"/>
  <c r="N3378" i="1"/>
  <c r="N3388" i="1"/>
  <c r="N3389" i="1"/>
  <c r="N3386" i="1"/>
  <c r="N3387" i="1"/>
  <c r="N3391" i="1"/>
  <c r="N3392" i="1"/>
  <c r="N3393" i="1"/>
  <c r="N3394" i="1"/>
  <c r="N3395" i="1"/>
  <c r="N3390" i="1"/>
  <c r="N3397" i="1"/>
  <c r="N3398" i="1"/>
  <c r="N3399" i="1"/>
  <c r="N3400" i="1"/>
  <c r="N3404" i="1"/>
  <c r="N3405" i="1"/>
  <c r="N3383" i="1"/>
  <c r="N3384" i="1"/>
  <c r="N3385" i="1"/>
  <c r="N3401" i="1"/>
  <c r="N3402" i="1"/>
  <c r="N3403" i="1"/>
  <c r="N3406" i="1"/>
  <c r="N3407" i="1"/>
  <c r="N3408" i="1"/>
  <c r="N3409" i="1"/>
  <c r="N3410" i="1"/>
  <c r="N3411" i="1"/>
  <c r="N3412" i="1"/>
  <c r="N3413" i="1"/>
  <c r="N3414" i="1"/>
  <c r="N3418" i="1"/>
  <c r="N3419" i="1"/>
  <c r="N3415" i="1"/>
  <c r="N3416" i="1"/>
  <c r="N3417" i="1"/>
  <c r="N3342" i="1"/>
  <c r="N3343" i="1"/>
  <c r="N3420" i="1"/>
  <c r="N3421" i="1"/>
  <c r="N3422" i="1"/>
  <c r="N3423" i="1"/>
  <c r="N3424" i="1"/>
  <c r="N3425" i="1"/>
  <c r="N3426" i="1"/>
  <c r="N3429" i="1"/>
  <c r="N3430" i="1"/>
  <c r="N3431" i="1"/>
  <c r="N3432" i="1"/>
  <c r="N3433" i="1"/>
  <c r="N3434" i="1"/>
  <c r="N3435" i="1"/>
  <c r="N3436" i="1"/>
  <c r="N3437" i="1"/>
  <c r="N3427" i="1"/>
  <c r="N3428" i="1"/>
  <c r="N3438" i="1"/>
  <c r="N3439" i="1"/>
  <c r="N3440" i="1"/>
  <c r="N3441" i="1"/>
  <c r="N3442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649" i="1"/>
  <c r="N3650" i="1"/>
  <c r="N3651" i="1"/>
  <c r="N3652" i="1"/>
  <c r="N3653" i="1"/>
  <c r="N3654" i="1"/>
  <c r="N3655" i="1"/>
  <c r="N3656" i="1"/>
  <c r="N3520" i="1"/>
  <c r="N3517" i="1"/>
  <c r="N3518" i="1"/>
  <c r="N3519" i="1"/>
  <c r="N3521" i="1"/>
  <c r="N3523" i="1"/>
  <c r="N3524" i="1"/>
  <c r="N3525" i="1"/>
  <c r="N3526" i="1"/>
  <c r="N3527" i="1"/>
  <c r="N3528" i="1"/>
  <c r="N3533" i="1"/>
  <c r="N3534" i="1"/>
  <c r="N3535" i="1"/>
  <c r="N3536" i="1"/>
  <c r="N3522" i="1"/>
  <c r="N3529" i="1"/>
  <c r="N3530" i="1"/>
  <c r="N3531" i="1"/>
  <c r="N3532" i="1"/>
  <c r="N3537" i="1"/>
  <c r="N3539" i="1"/>
  <c r="N3540" i="1"/>
  <c r="N3538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L3349" i="1"/>
  <c r="M3349" i="1"/>
  <c r="N3349" i="1"/>
  <c r="L3344" i="1"/>
  <c r="M3344" i="1"/>
  <c r="N3344" i="1"/>
  <c r="K714" i="1"/>
  <c r="K629" i="1"/>
  <c r="K585" i="1"/>
  <c r="K534" i="1"/>
  <c r="K511" i="1"/>
  <c r="K448" i="1"/>
  <c r="K401" i="1"/>
  <c r="K347" i="1"/>
  <c r="K331" i="1"/>
  <c r="K311" i="1"/>
  <c r="K309" i="1"/>
  <c r="K218" i="1"/>
  <c r="K180" i="1"/>
  <c r="K27" i="1"/>
  <c r="K21" i="1"/>
  <c r="K22" i="1"/>
  <c r="K23" i="1"/>
  <c r="K24" i="1"/>
  <c r="K25" i="1"/>
  <c r="K26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9" i="1"/>
  <c r="K210" i="1"/>
  <c r="K211" i="1"/>
  <c r="K212" i="1"/>
  <c r="K213" i="1"/>
  <c r="K214" i="1"/>
  <c r="K215" i="1"/>
  <c r="K216" i="1"/>
  <c r="K217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10" i="1"/>
  <c r="K313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6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6" i="1"/>
  <c r="K587" i="1"/>
  <c r="K588" i="1"/>
  <c r="K589" i="1"/>
  <c r="K590" i="1"/>
  <c r="K591" i="1"/>
  <c r="K593" i="1"/>
  <c r="K594" i="1"/>
  <c r="K595" i="1"/>
  <c r="K596" i="1"/>
  <c r="K597" i="1"/>
  <c r="K598" i="1"/>
  <c r="K599" i="1"/>
  <c r="K600" i="1"/>
  <c r="K601" i="1"/>
  <c r="K602" i="1"/>
  <c r="K604" i="1"/>
  <c r="K605" i="1"/>
  <c r="K606" i="1"/>
  <c r="K607" i="1"/>
  <c r="K608" i="1"/>
  <c r="K609" i="1"/>
  <c r="K610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6" i="1"/>
  <c r="K7" i="1"/>
  <c r="K8" i="1"/>
  <c r="K9" i="1"/>
  <c r="K10" i="1"/>
  <c r="K11" i="1"/>
  <c r="K12" i="1"/>
  <c r="K13" i="1"/>
  <c r="K15" i="1"/>
  <c r="K16" i="1"/>
  <c r="K17" i="1"/>
  <c r="K18" i="1"/>
  <c r="K19" i="1"/>
  <c r="K20" i="1"/>
  <c r="K5" i="1"/>
  <c r="K4" i="1"/>
  <c r="D3148" i="1"/>
  <c r="L3148" i="1"/>
  <c r="M3148" i="1"/>
  <c r="N3148" i="1"/>
  <c r="D3149" i="1"/>
  <c r="L3149" i="1"/>
  <c r="M3149" i="1"/>
  <c r="N3149" i="1"/>
  <c r="D3150" i="1"/>
  <c r="L3150" i="1"/>
  <c r="M3150" i="1"/>
  <c r="N3150" i="1"/>
  <c r="D3151" i="1"/>
  <c r="L3151" i="1"/>
  <c r="M3151" i="1"/>
  <c r="N3151" i="1"/>
  <c r="D3152" i="1"/>
  <c r="L3152" i="1"/>
  <c r="M3152" i="1"/>
  <c r="N3152" i="1"/>
  <c r="D3153" i="1"/>
  <c r="L3153" i="1"/>
  <c r="M3153" i="1"/>
  <c r="N3153" i="1"/>
  <c r="D3154" i="1"/>
  <c r="L3154" i="1"/>
  <c r="M3154" i="1"/>
  <c r="N3154" i="1"/>
  <c r="D3155" i="1"/>
  <c r="L3155" i="1"/>
  <c r="M3155" i="1"/>
  <c r="N3155" i="1"/>
  <c r="D3156" i="1"/>
  <c r="L3156" i="1"/>
  <c r="M3156" i="1"/>
  <c r="N3156" i="1"/>
  <c r="D3157" i="1"/>
  <c r="L3157" i="1"/>
  <c r="M3157" i="1"/>
  <c r="N3157" i="1"/>
  <c r="D3158" i="1"/>
  <c r="L3158" i="1"/>
  <c r="M3158" i="1"/>
  <c r="N3158" i="1"/>
  <c r="D3159" i="1"/>
  <c r="L3159" i="1"/>
  <c r="M3159" i="1"/>
  <c r="N3159" i="1"/>
  <c r="D3160" i="1"/>
  <c r="L3160" i="1"/>
  <c r="M3160" i="1"/>
  <c r="N3160" i="1"/>
  <c r="D3161" i="1"/>
  <c r="L3161" i="1"/>
  <c r="M3161" i="1"/>
  <c r="N3161" i="1"/>
  <c r="D3162" i="1"/>
  <c r="L3162" i="1"/>
  <c r="M3162" i="1"/>
  <c r="N3162" i="1"/>
  <c r="D3163" i="1"/>
  <c r="L3163" i="1"/>
  <c r="M3163" i="1"/>
  <c r="N3163" i="1"/>
  <c r="D3164" i="1"/>
  <c r="L3164" i="1"/>
  <c r="M3164" i="1"/>
  <c r="N3164" i="1"/>
  <c r="D3165" i="1"/>
  <c r="L3165" i="1"/>
  <c r="M3165" i="1"/>
  <c r="N3165" i="1"/>
  <c r="D3166" i="1"/>
  <c r="L3166" i="1"/>
  <c r="M3166" i="1"/>
  <c r="N3166" i="1"/>
  <c r="D3167" i="1"/>
  <c r="L3167" i="1"/>
  <c r="M3167" i="1"/>
  <c r="N3167" i="1"/>
  <c r="D3168" i="1"/>
  <c r="L3168" i="1"/>
  <c r="M3168" i="1"/>
  <c r="N3168" i="1"/>
  <c r="D3169" i="1"/>
  <c r="L3169" i="1"/>
  <c r="M3169" i="1"/>
  <c r="N3169" i="1"/>
  <c r="D3170" i="1"/>
  <c r="L3170" i="1"/>
  <c r="M3170" i="1"/>
  <c r="N3170" i="1"/>
  <c r="D3171" i="1"/>
  <c r="L3171" i="1"/>
  <c r="M3171" i="1"/>
  <c r="N3171" i="1"/>
  <c r="D3172" i="1"/>
  <c r="L3172" i="1"/>
  <c r="M3172" i="1"/>
  <c r="N3172" i="1"/>
  <c r="D3173" i="1"/>
  <c r="L3173" i="1"/>
  <c r="M3173" i="1"/>
  <c r="N3173" i="1"/>
  <c r="D3174" i="1"/>
  <c r="L3174" i="1"/>
  <c r="M3174" i="1"/>
  <c r="N3174" i="1"/>
  <c r="D3175" i="1"/>
  <c r="L3175" i="1"/>
  <c r="M3175" i="1"/>
  <c r="N3175" i="1"/>
  <c r="D3176" i="1"/>
  <c r="L3176" i="1"/>
  <c r="M3176" i="1"/>
  <c r="N3176" i="1"/>
  <c r="D3177" i="1"/>
  <c r="L3177" i="1"/>
  <c r="M3177" i="1"/>
  <c r="N3177" i="1"/>
  <c r="D3178" i="1"/>
  <c r="L3178" i="1"/>
  <c r="M3178" i="1"/>
  <c r="N3178" i="1"/>
  <c r="D3179" i="1"/>
  <c r="L3179" i="1"/>
  <c r="M3179" i="1"/>
  <c r="N3179" i="1"/>
  <c r="D3180" i="1"/>
  <c r="L3180" i="1"/>
  <c r="M3180" i="1"/>
  <c r="N3180" i="1"/>
  <c r="D3181" i="1"/>
  <c r="L3181" i="1"/>
  <c r="M3181" i="1"/>
  <c r="N3181" i="1"/>
  <c r="D2990" i="1"/>
  <c r="L2990" i="1"/>
  <c r="M2990" i="1"/>
  <c r="N2990" i="1"/>
  <c r="D2991" i="1"/>
  <c r="L2991" i="1"/>
  <c r="M2991" i="1"/>
  <c r="N2991" i="1"/>
  <c r="D2992" i="1"/>
  <c r="L2992" i="1"/>
  <c r="M2992" i="1"/>
  <c r="N2992" i="1"/>
  <c r="D2993" i="1"/>
  <c r="L2993" i="1"/>
  <c r="M2993" i="1"/>
  <c r="N2993" i="1"/>
  <c r="D2994" i="1"/>
  <c r="L2994" i="1"/>
  <c r="M2994" i="1"/>
  <c r="N2994" i="1"/>
  <c r="D2995" i="1"/>
  <c r="L2995" i="1"/>
  <c r="M2995" i="1"/>
  <c r="N2995" i="1"/>
  <c r="D2996" i="1"/>
  <c r="L2996" i="1"/>
  <c r="M2996" i="1"/>
  <c r="N2996" i="1"/>
  <c r="D2997" i="1"/>
  <c r="L2997" i="1"/>
  <c r="M2997" i="1"/>
  <c r="N2997" i="1"/>
  <c r="D2998" i="1"/>
  <c r="L2998" i="1"/>
  <c r="M2998" i="1"/>
  <c r="N2998" i="1"/>
  <c r="D2999" i="1"/>
  <c r="L2999" i="1"/>
  <c r="M2999" i="1"/>
  <c r="N2999" i="1"/>
  <c r="D3000" i="1"/>
  <c r="L3000" i="1"/>
  <c r="M3000" i="1"/>
  <c r="N3000" i="1"/>
  <c r="D3001" i="1"/>
  <c r="L3001" i="1"/>
  <c r="M3001" i="1"/>
  <c r="N3001" i="1"/>
  <c r="D3002" i="1"/>
  <c r="L3002" i="1"/>
  <c r="M3002" i="1"/>
  <c r="N3002" i="1"/>
  <c r="D3003" i="1"/>
  <c r="L3003" i="1"/>
  <c r="M3003" i="1"/>
  <c r="N3003" i="1"/>
  <c r="D3004" i="1"/>
  <c r="L3004" i="1"/>
  <c r="M3004" i="1"/>
  <c r="N3004" i="1"/>
  <c r="D3005" i="1"/>
  <c r="L3005" i="1"/>
  <c r="M3005" i="1"/>
  <c r="N3005" i="1"/>
  <c r="D3006" i="1"/>
  <c r="L3006" i="1"/>
  <c r="M3006" i="1"/>
  <c r="N3006" i="1"/>
  <c r="D3007" i="1"/>
  <c r="L3007" i="1"/>
  <c r="M3007" i="1"/>
  <c r="N3007" i="1"/>
  <c r="D3008" i="1"/>
  <c r="L3008" i="1"/>
  <c r="M3008" i="1"/>
  <c r="N3008" i="1"/>
  <c r="D3009" i="1"/>
  <c r="L3009" i="1"/>
  <c r="M3009" i="1"/>
  <c r="N3009" i="1"/>
  <c r="D3010" i="1"/>
  <c r="L3010" i="1"/>
  <c r="M3010" i="1"/>
  <c r="N3010" i="1"/>
  <c r="D3011" i="1"/>
  <c r="L3011" i="1"/>
  <c r="M3011" i="1"/>
  <c r="N3011" i="1"/>
  <c r="D3012" i="1"/>
  <c r="L3012" i="1"/>
  <c r="M3012" i="1"/>
  <c r="N3012" i="1"/>
  <c r="D3013" i="1"/>
  <c r="L3013" i="1"/>
  <c r="M3013" i="1"/>
  <c r="N3013" i="1"/>
  <c r="D3014" i="1"/>
  <c r="L3014" i="1"/>
  <c r="M3014" i="1"/>
  <c r="N3014" i="1"/>
  <c r="D3015" i="1"/>
  <c r="L3015" i="1"/>
  <c r="M3015" i="1"/>
  <c r="N3015" i="1"/>
  <c r="D3016" i="1"/>
  <c r="L3016" i="1"/>
  <c r="M3016" i="1"/>
  <c r="N3016" i="1"/>
  <c r="D3017" i="1"/>
  <c r="L3017" i="1"/>
  <c r="M3017" i="1"/>
  <c r="N3017" i="1"/>
  <c r="D3018" i="1"/>
  <c r="L3018" i="1"/>
  <c r="M3018" i="1"/>
  <c r="N3018" i="1"/>
  <c r="D3019" i="1"/>
  <c r="L3019" i="1"/>
  <c r="M3019" i="1"/>
  <c r="N3019" i="1"/>
  <c r="D3020" i="1"/>
  <c r="L3020" i="1"/>
  <c r="M3020" i="1"/>
  <c r="N3020" i="1"/>
  <c r="D3021" i="1"/>
  <c r="L3021" i="1"/>
  <c r="M3021" i="1"/>
  <c r="N3021" i="1"/>
  <c r="D3022" i="1"/>
  <c r="L3022" i="1"/>
  <c r="M3022" i="1"/>
  <c r="N3022" i="1"/>
  <c r="D3023" i="1"/>
  <c r="L3023" i="1"/>
  <c r="M3023" i="1"/>
  <c r="N3023" i="1"/>
  <c r="D3024" i="1"/>
  <c r="L3024" i="1"/>
  <c r="M3024" i="1"/>
  <c r="N3024" i="1"/>
  <c r="D3025" i="1"/>
  <c r="L3025" i="1"/>
  <c r="M3025" i="1"/>
  <c r="N3025" i="1"/>
  <c r="D3026" i="1"/>
  <c r="L3026" i="1"/>
  <c r="M3026" i="1"/>
  <c r="N3026" i="1"/>
  <c r="D3027" i="1"/>
  <c r="L3027" i="1"/>
  <c r="M3027" i="1"/>
  <c r="N3027" i="1"/>
  <c r="D3028" i="1"/>
  <c r="L3028" i="1"/>
  <c r="M3028" i="1"/>
  <c r="N3028" i="1"/>
  <c r="D3029" i="1"/>
  <c r="L3029" i="1"/>
  <c r="M3029" i="1"/>
  <c r="N3029" i="1"/>
  <c r="D3030" i="1"/>
  <c r="L3030" i="1"/>
  <c r="M3030" i="1"/>
  <c r="N3030" i="1"/>
  <c r="D2801" i="1"/>
  <c r="L2801" i="1"/>
  <c r="M2801" i="1"/>
  <c r="N2801" i="1"/>
  <c r="D2802" i="1"/>
  <c r="L2802" i="1"/>
  <c r="M2802" i="1"/>
  <c r="N2802" i="1"/>
  <c r="D2803" i="1"/>
  <c r="L2803" i="1"/>
  <c r="M2803" i="1"/>
  <c r="N2803" i="1"/>
  <c r="D2804" i="1"/>
  <c r="L2804" i="1"/>
  <c r="M2804" i="1"/>
  <c r="N2804" i="1"/>
  <c r="D2805" i="1"/>
  <c r="L2805" i="1"/>
  <c r="M2805" i="1"/>
  <c r="N2805" i="1"/>
  <c r="D2806" i="1"/>
  <c r="L2806" i="1"/>
  <c r="M2806" i="1"/>
  <c r="N2806" i="1"/>
  <c r="D2807" i="1"/>
  <c r="L2807" i="1"/>
  <c r="M2807" i="1"/>
  <c r="N2807" i="1"/>
  <c r="D2808" i="1"/>
  <c r="L2808" i="1"/>
  <c r="M2808" i="1"/>
  <c r="N2808" i="1"/>
  <c r="D2809" i="1"/>
  <c r="L2809" i="1"/>
  <c r="M2809" i="1"/>
  <c r="N2809" i="1"/>
  <c r="D2810" i="1"/>
  <c r="L2810" i="1"/>
  <c r="M2810" i="1"/>
  <c r="N2810" i="1"/>
  <c r="D2811" i="1"/>
  <c r="L2811" i="1"/>
  <c r="M2811" i="1"/>
  <c r="N2811" i="1"/>
  <c r="D2812" i="1"/>
  <c r="L2812" i="1"/>
  <c r="M2812" i="1"/>
  <c r="N2812" i="1"/>
  <c r="D2813" i="1"/>
  <c r="L2813" i="1"/>
  <c r="M2813" i="1"/>
  <c r="N2813" i="1"/>
  <c r="D2814" i="1"/>
  <c r="L2814" i="1"/>
  <c r="M2814" i="1"/>
  <c r="N2814" i="1"/>
  <c r="D2815" i="1"/>
  <c r="L2815" i="1"/>
  <c r="M2815" i="1"/>
  <c r="N2815" i="1"/>
  <c r="D2816" i="1"/>
  <c r="L2816" i="1"/>
  <c r="M2816" i="1"/>
  <c r="N2816" i="1"/>
  <c r="D2817" i="1"/>
  <c r="L2817" i="1"/>
  <c r="M2817" i="1"/>
  <c r="N2817" i="1"/>
  <c r="D2818" i="1"/>
  <c r="L2818" i="1"/>
  <c r="M2818" i="1"/>
  <c r="N2818" i="1"/>
  <c r="D2819" i="1"/>
  <c r="L2819" i="1"/>
  <c r="M2819" i="1"/>
  <c r="N2819" i="1"/>
  <c r="D2820" i="1"/>
  <c r="L2820" i="1"/>
  <c r="M2820" i="1"/>
  <c r="N2820" i="1"/>
  <c r="D2821" i="1"/>
  <c r="L2821" i="1"/>
  <c r="M2821" i="1"/>
  <c r="N2821" i="1"/>
  <c r="D2822" i="1"/>
  <c r="L2822" i="1"/>
  <c r="M2822" i="1"/>
  <c r="N2822" i="1"/>
  <c r="D2823" i="1"/>
  <c r="L2823" i="1"/>
  <c r="M2823" i="1"/>
  <c r="N2823" i="1"/>
  <c r="D2824" i="1"/>
  <c r="L2824" i="1"/>
  <c r="M2824" i="1"/>
  <c r="N2824" i="1"/>
  <c r="D2825" i="1"/>
  <c r="L2825" i="1"/>
  <c r="M2825" i="1"/>
  <c r="N2825" i="1"/>
  <c r="D2826" i="1"/>
  <c r="L2826" i="1"/>
  <c r="M2826" i="1"/>
  <c r="N2826" i="1"/>
  <c r="D2827" i="1"/>
  <c r="L2827" i="1"/>
  <c r="M2827" i="1"/>
  <c r="N2827" i="1"/>
  <c r="D2828" i="1"/>
  <c r="L2828" i="1"/>
  <c r="M2828" i="1"/>
  <c r="N2828" i="1"/>
  <c r="D2829" i="1"/>
  <c r="L2829" i="1"/>
  <c r="M2829" i="1"/>
  <c r="N2829" i="1"/>
  <c r="D2830" i="1"/>
  <c r="L2830" i="1"/>
  <c r="M2830" i="1"/>
  <c r="N2830" i="1"/>
  <c r="D2831" i="1"/>
  <c r="L2831" i="1"/>
  <c r="M2831" i="1"/>
  <c r="N2831" i="1"/>
  <c r="D2832" i="1"/>
  <c r="L2832" i="1"/>
  <c r="M2832" i="1"/>
  <c r="N2832" i="1"/>
  <c r="D2833" i="1"/>
  <c r="L2833" i="1"/>
  <c r="M2833" i="1"/>
  <c r="N2833" i="1"/>
  <c r="D2834" i="1"/>
  <c r="L2834" i="1"/>
  <c r="M2834" i="1"/>
  <c r="N2834" i="1"/>
  <c r="D2835" i="1"/>
  <c r="L2835" i="1"/>
  <c r="M2835" i="1"/>
  <c r="N2835" i="1"/>
  <c r="D2836" i="1"/>
  <c r="L2836" i="1"/>
  <c r="M2836" i="1"/>
  <c r="N2836" i="1"/>
  <c r="D2837" i="1"/>
  <c r="L2837" i="1"/>
  <c r="M2837" i="1"/>
  <c r="N2837" i="1"/>
  <c r="D2838" i="1"/>
  <c r="L2838" i="1"/>
  <c r="M2838" i="1"/>
  <c r="N2838" i="1"/>
  <c r="D2839" i="1"/>
  <c r="L2839" i="1"/>
  <c r="M2839" i="1"/>
  <c r="N2839" i="1"/>
  <c r="D2840" i="1"/>
  <c r="L2840" i="1"/>
  <c r="M2840" i="1"/>
  <c r="N2840" i="1"/>
  <c r="D2841" i="1"/>
  <c r="L2841" i="1"/>
  <c r="M2841" i="1"/>
  <c r="N2841" i="1"/>
  <c r="D2842" i="1"/>
  <c r="L2842" i="1"/>
  <c r="M2842" i="1"/>
  <c r="N2842" i="1"/>
  <c r="D2627" i="1"/>
  <c r="L2627" i="1"/>
  <c r="M2627" i="1"/>
  <c r="N2627" i="1"/>
  <c r="D2628" i="1"/>
  <c r="L2628" i="1"/>
  <c r="M2628" i="1"/>
  <c r="N2628" i="1"/>
  <c r="D2629" i="1"/>
  <c r="L2629" i="1"/>
  <c r="M2629" i="1"/>
  <c r="N2629" i="1"/>
  <c r="D2630" i="1"/>
  <c r="L2630" i="1"/>
  <c r="M2630" i="1"/>
  <c r="N2630" i="1"/>
  <c r="D2631" i="1"/>
  <c r="L2631" i="1"/>
  <c r="M2631" i="1"/>
  <c r="N2631" i="1"/>
  <c r="D2632" i="1"/>
  <c r="L2632" i="1"/>
  <c r="M2632" i="1"/>
  <c r="N2632" i="1"/>
  <c r="D2633" i="1"/>
  <c r="L2633" i="1"/>
  <c r="M2633" i="1"/>
  <c r="N2633" i="1"/>
  <c r="D2634" i="1"/>
  <c r="L2634" i="1"/>
  <c r="M2634" i="1"/>
  <c r="N2634" i="1"/>
  <c r="D2635" i="1"/>
  <c r="L2635" i="1"/>
  <c r="M2635" i="1"/>
  <c r="N2635" i="1"/>
  <c r="D2636" i="1"/>
  <c r="L2636" i="1"/>
  <c r="M2636" i="1"/>
  <c r="N2636" i="1"/>
  <c r="D2637" i="1"/>
  <c r="L2637" i="1"/>
  <c r="M2637" i="1"/>
  <c r="N2637" i="1"/>
  <c r="D2638" i="1"/>
  <c r="L2638" i="1"/>
  <c r="M2638" i="1"/>
  <c r="N2638" i="1"/>
  <c r="D2639" i="1"/>
  <c r="L2639" i="1"/>
  <c r="M2639" i="1"/>
  <c r="N2639" i="1"/>
  <c r="D2640" i="1"/>
  <c r="L2640" i="1"/>
  <c r="M2640" i="1"/>
  <c r="N2640" i="1"/>
  <c r="D2641" i="1"/>
  <c r="L2641" i="1"/>
  <c r="M2641" i="1"/>
  <c r="N2641" i="1"/>
  <c r="D2642" i="1"/>
  <c r="L2642" i="1"/>
  <c r="M2642" i="1"/>
  <c r="N2642" i="1"/>
  <c r="D2643" i="1"/>
  <c r="L2643" i="1"/>
  <c r="M2643" i="1"/>
  <c r="N2643" i="1"/>
  <c r="D2644" i="1"/>
  <c r="L2644" i="1"/>
  <c r="M2644" i="1"/>
  <c r="N2644" i="1"/>
  <c r="D2645" i="1"/>
  <c r="L2645" i="1"/>
  <c r="M2645" i="1"/>
  <c r="N2645" i="1"/>
  <c r="D2646" i="1"/>
  <c r="L2646" i="1"/>
  <c r="M2646" i="1"/>
  <c r="N2646" i="1"/>
  <c r="D2647" i="1"/>
  <c r="L2647" i="1"/>
  <c r="M2647" i="1"/>
  <c r="N2647" i="1"/>
  <c r="D2648" i="1"/>
  <c r="L2648" i="1"/>
  <c r="M2648" i="1"/>
  <c r="N2648" i="1"/>
  <c r="D2649" i="1"/>
  <c r="L2649" i="1"/>
  <c r="M2649" i="1"/>
  <c r="N2649" i="1"/>
  <c r="D2650" i="1"/>
  <c r="L2650" i="1"/>
  <c r="M2650" i="1"/>
  <c r="N2650" i="1"/>
  <c r="D2651" i="1"/>
  <c r="L2651" i="1"/>
  <c r="M2651" i="1"/>
  <c r="N2651" i="1"/>
  <c r="D2652" i="1"/>
  <c r="L2652" i="1"/>
  <c r="M2652" i="1"/>
  <c r="N2652" i="1"/>
  <c r="D2653" i="1"/>
  <c r="L2653" i="1"/>
  <c r="M2653" i="1"/>
  <c r="N2653" i="1"/>
  <c r="D2654" i="1"/>
  <c r="L2654" i="1"/>
  <c r="M2654" i="1"/>
  <c r="N2654" i="1"/>
  <c r="D2655" i="1"/>
  <c r="L2655" i="1"/>
  <c r="M2655" i="1"/>
  <c r="N2655" i="1"/>
  <c r="D2656" i="1"/>
  <c r="L2656" i="1"/>
  <c r="M2656" i="1"/>
  <c r="N2656" i="1"/>
  <c r="D2657" i="1"/>
  <c r="L2657" i="1"/>
  <c r="M2657" i="1"/>
  <c r="N2657" i="1"/>
  <c r="D2658" i="1"/>
  <c r="L2658" i="1"/>
  <c r="M2658" i="1"/>
  <c r="N2658" i="1"/>
  <c r="D2659" i="1"/>
  <c r="L2659" i="1"/>
  <c r="M2659" i="1"/>
  <c r="N2659" i="1"/>
  <c r="D2660" i="1"/>
  <c r="L2660" i="1"/>
  <c r="M2660" i="1"/>
  <c r="N2660" i="1"/>
  <c r="D2661" i="1"/>
  <c r="L2661" i="1"/>
  <c r="M2661" i="1"/>
  <c r="N2661" i="1"/>
  <c r="D2662" i="1"/>
  <c r="L2662" i="1"/>
  <c r="M2662" i="1"/>
  <c r="N2662" i="1"/>
  <c r="D2663" i="1"/>
  <c r="L2663" i="1"/>
  <c r="M2663" i="1"/>
  <c r="N2663" i="1"/>
  <c r="D2664" i="1"/>
  <c r="L2664" i="1"/>
  <c r="M2664" i="1"/>
  <c r="N2664" i="1"/>
  <c r="D2665" i="1"/>
  <c r="L2665" i="1"/>
  <c r="M2665" i="1"/>
  <c r="N2665" i="1"/>
  <c r="D2666" i="1"/>
  <c r="L2666" i="1"/>
  <c r="M2666" i="1"/>
  <c r="N2666" i="1"/>
  <c r="D2667" i="1"/>
  <c r="L2667" i="1"/>
  <c r="M2667" i="1"/>
  <c r="N2667" i="1"/>
  <c r="D2472" i="1"/>
  <c r="L2472" i="1"/>
  <c r="M2472" i="1"/>
  <c r="N2472" i="1"/>
  <c r="D2473" i="1"/>
  <c r="L2473" i="1"/>
  <c r="M2473" i="1"/>
  <c r="N2473" i="1"/>
  <c r="D2474" i="1"/>
  <c r="L2474" i="1"/>
  <c r="M2474" i="1"/>
  <c r="N2474" i="1"/>
  <c r="D2475" i="1"/>
  <c r="L2475" i="1"/>
  <c r="M2475" i="1"/>
  <c r="N2475" i="1"/>
  <c r="D2476" i="1"/>
  <c r="L2476" i="1"/>
  <c r="M2476" i="1"/>
  <c r="N2476" i="1"/>
  <c r="D2477" i="1"/>
  <c r="L2477" i="1"/>
  <c r="M2477" i="1"/>
  <c r="N2477" i="1"/>
  <c r="D2478" i="1"/>
  <c r="L2478" i="1"/>
  <c r="M2478" i="1"/>
  <c r="N2478" i="1"/>
  <c r="D2479" i="1"/>
  <c r="L2479" i="1"/>
  <c r="M2479" i="1"/>
  <c r="N2479" i="1"/>
  <c r="D2480" i="1"/>
  <c r="L2480" i="1"/>
  <c r="M2480" i="1"/>
  <c r="N2480" i="1"/>
  <c r="D2481" i="1"/>
  <c r="L2481" i="1"/>
  <c r="M2481" i="1"/>
  <c r="N2481" i="1"/>
  <c r="D2482" i="1"/>
  <c r="L2482" i="1"/>
  <c r="M2482" i="1"/>
  <c r="N2482" i="1"/>
  <c r="D2483" i="1"/>
  <c r="L2483" i="1"/>
  <c r="M2483" i="1"/>
  <c r="N2483" i="1"/>
  <c r="D2484" i="1"/>
  <c r="L2484" i="1"/>
  <c r="M2484" i="1"/>
  <c r="N2484" i="1"/>
  <c r="D2485" i="1"/>
  <c r="L2485" i="1"/>
  <c r="M2485" i="1"/>
  <c r="N2485" i="1"/>
  <c r="D2486" i="1"/>
  <c r="L2486" i="1"/>
  <c r="M2486" i="1"/>
  <c r="N2486" i="1"/>
  <c r="D2487" i="1"/>
  <c r="L2487" i="1"/>
  <c r="M2487" i="1"/>
  <c r="N2487" i="1"/>
  <c r="D2488" i="1"/>
  <c r="L2488" i="1"/>
  <c r="M2488" i="1"/>
  <c r="N2488" i="1"/>
  <c r="D2489" i="1"/>
  <c r="L2489" i="1"/>
  <c r="M2489" i="1"/>
  <c r="N2489" i="1"/>
  <c r="D2490" i="1"/>
  <c r="L2490" i="1"/>
  <c r="M2490" i="1"/>
  <c r="N2490" i="1"/>
  <c r="D2491" i="1"/>
  <c r="L2491" i="1"/>
  <c r="M2491" i="1"/>
  <c r="N2491" i="1"/>
  <c r="D2492" i="1"/>
  <c r="L2492" i="1"/>
  <c r="M2492" i="1"/>
  <c r="N2492" i="1"/>
  <c r="D2493" i="1"/>
  <c r="L2493" i="1"/>
  <c r="M2493" i="1"/>
  <c r="N2493" i="1"/>
  <c r="D2494" i="1"/>
  <c r="L2494" i="1"/>
  <c r="M2494" i="1"/>
  <c r="N2494" i="1"/>
  <c r="D2495" i="1"/>
  <c r="L2495" i="1"/>
  <c r="M2495" i="1"/>
  <c r="N2495" i="1"/>
  <c r="D2496" i="1"/>
  <c r="L2496" i="1"/>
  <c r="M2496" i="1"/>
  <c r="N2496" i="1"/>
  <c r="D2497" i="1"/>
  <c r="L2497" i="1"/>
  <c r="M2497" i="1"/>
  <c r="N2497" i="1"/>
  <c r="D2498" i="1"/>
  <c r="L2498" i="1"/>
  <c r="M2498" i="1"/>
  <c r="N2498" i="1"/>
  <c r="D2499" i="1"/>
  <c r="L2499" i="1"/>
  <c r="M2499" i="1"/>
  <c r="N2499" i="1"/>
  <c r="D2500" i="1"/>
  <c r="L2500" i="1"/>
  <c r="M2500" i="1"/>
  <c r="N2500" i="1"/>
  <c r="D2337" i="1"/>
  <c r="L2337" i="1"/>
  <c r="M2337" i="1"/>
  <c r="N2337" i="1"/>
  <c r="D2338" i="1"/>
  <c r="L2338" i="1"/>
  <c r="M2338" i="1"/>
  <c r="N2338" i="1"/>
  <c r="D2339" i="1"/>
  <c r="L2339" i="1"/>
  <c r="M2339" i="1"/>
  <c r="N2339" i="1"/>
  <c r="D2340" i="1"/>
  <c r="L2340" i="1"/>
  <c r="M2340" i="1"/>
  <c r="N2340" i="1"/>
  <c r="D2170" i="1"/>
  <c r="L2170" i="1"/>
  <c r="M2170" i="1"/>
  <c r="N2170" i="1"/>
  <c r="D2171" i="1"/>
  <c r="L2171" i="1"/>
  <c r="M2171" i="1"/>
  <c r="N217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1" i="1"/>
  <c r="D3282" i="1"/>
  <c r="D3283" i="1"/>
  <c r="D3284" i="1"/>
  <c r="D3285" i="1"/>
  <c r="D3286" i="1"/>
  <c r="D3287" i="1"/>
  <c r="D3288" i="1"/>
  <c r="D3289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1" i="1"/>
  <c r="L3282" i="1"/>
  <c r="L3283" i="1"/>
  <c r="L3284" i="1"/>
  <c r="L3285" i="1"/>
  <c r="L3286" i="1"/>
  <c r="L3287" i="1"/>
  <c r="L3288" i="1"/>
  <c r="L3289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1" i="1"/>
  <c r="M3282" i="1"/>
  <c r="M3283" i="1"/>
  <c r="M3284" i="1"/>
  <c r="M3285" i="1"/>
  <c r="M3286" i="1"/>
  <c r="M3287" i="1"/>
  <c r="M3288" i="1"/>
  <c r="M3289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1" i="1"/>
  <c r="N3282" i="1"/>
  <c r="N3283" i="1"/>
  <c r="N3284" i="1"/>
  <c r="N3285" i="1"/>
  <c r="N3286" i="1"/>
  <c r="N3287" i="1"/>
  <c r="N3288" i="1"/>
  <c r="N3289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2962" i="1"/>
  <c r="M2962" i="1"/>
  <c r="L2962" i="1"/>
  <c r="D2962" i="1"/>
  <c r="N2963" i="1"/>
  <c r="M2963" i="1"/>
  <c r="L2963" i="1"/>
  <c r="D2963" i="1"/>
  <c r="N2966" i="1"/>
  <c r="M2966" i="1"/>
  <c r="L2966" i="1"/>
  <c r="D2966" i="1"/>
  <c r="N2965" i="1"/>
  <c r="M2965" i="1"/>
  <c r="L2965" i="1"/>
  <c r="D2965" i="1"/>
  <c r="N2964" i="1"/>
  <c r="M2964" i="1"/>
  <c r="L2964" i="1"/>
  <c r="D2964" i="1"/>
  <c r="N2967" i="1"/>
  <c r="M2967" i="1"/>
  <c r="L2967" i="1"/>
  <c r="D2967" i="1"/>
  <c r="N2968" i="1"/>
  <c r="M2968" i="1"/>
  <c r="L2968" i="1"/>
  <c r="D2968" i="1"/>
  <c r="N2974" i="1"/>
  <c r="M2974" i="1"/>
  <c r="L2974" i="1"/>
  <c r="D2974" i="1"/>
  <c r="N2973" i="1"/>
  <c r="M2973" i="1"/>
  <c r="L2973" i="1"/>
  <c r="D2973" i="1"/>
  <c r="N2972" i="1"/>
  <c r="M2972" i="1"/>
  <c r="L2972" i="1"/>
  <c r="D2972" i="1"/>
  <c r="N2971" i="1"/>
  <c r="M2971" i="1"/>
  <c r="L2971" i="1"/>
  <c r="D2971" i="1"/>
  <c r="N2970" i="1"/>
  <c r="M2970" i="1"/>
  <c r="L2970" i="1"/>
  <c r="D2970" i="1"/>
  <c r="N2969" i="1"/>
  <c r="M2969" i="1"/>
  <c r="L2969" i="1"/>
  <c r="D2969" i="1"/>
  <c r="N2975" i="1"/>
  <c r="M2975" i="1"/>
  <c r="L2975" i="1"/>
  <c r="D2975" i="1"/>
  <c r="N2977" i="1"/>
  <c r="M2977" i="1"/>
  <c r="L2977" i="1"/>
  <c r="D2977" i="1"/>
  <c r="N2976" i="1"/>
  <c r="M2976" i="1"/>
  <c r="L2976" i="1"/>
  <c r="D2976" i="1"/>
  <c r="N2978" i="1"/>
  <c r="M2978" i="1"/>
  <c r="L2978" i="1"/>
  <c r="D2978" i="1"/>
  <c r="N2980" i="1"/>
  <c r="M2980" i="1"/>
  <c r="L2980" i="1"/>
  <c r="D2980" i="1"/>
  <c r="N2979" i="1"/>
  <c r="M2979" i="1"/>
  <c r="L2979" i="1"/>
  <c r="D2979" i="1"/>
  <c r="N2981" i="1"/>
  <c r="M2981" i="1"/>
  <c r="L2981" i="1"/>
  <c r="D2981" i="1"/>
  <c r="N2986" i="1"/>
  <c r="M2986" i="1"/>
  <c r="L2986" i="1"/>
  <c r="D2986" i="1"/>
  <c r="N2985" i="1"/>
  <c r="M2985" i="1"/>
  <c r="L2985" i="1"/>
  <c r="D2985" i="1"/>
  <c r="N2984" i="1"/>
  <c r="M2984" i="1"/>
  <c r="L2984" i="1"/>
  <c r="D2984" i="1"/>
  <c r="N2983" i="1"/>
  <c r="M2983" i="1"/>
  <c r="L2983" i="1"/>
  <c r="D2983" i="1"/>
  <c r="N2982" i="1"/>
  <c r="M2982" i="1"/>
  <c r="L2982" i="1"/>
  <c r="D2982" i="1"/>
  <c r="N2989" i="1"/>
  <c r="M2989" i="1"/>
  <c r="L2989" i="1"/>
  <c r="D2989" i="1"/>
  <c r="N2988" i="1"/>
  <c r="M2988" i="1"/>
  <c r="L2988" i="1"/>
  <c r="D2988" i="1"/>
  <c r="N2961" i="1"/>
  <c r="M2961" i="1"/>
  <c r="L2961" i="1"/>
  <c r="D2961" i="1"/>
  <c r="N2846" i="1"/>
  <c r="M2846" i="1"/>
  <c r="L2846" i="1"/>
  <c r="D2846" i="1"/>
  <c r="N2987" i="1"/>
  <c r="M2987" i="1"/>
  <c r="L2987" i="1"/>
  <c r="D2987" i="1"/>
  <c r="N2848" i="1"/>
  <c r="M2848" i="1"/>
  <c r="L2848" i="1"/>
  <c r="D2848" i="1"/>
  <c r="N2850" i="1"/>
  <c r="M2850" i="1"/>
  <c r="L2850" i="1"/>
  <c r="D2850" i="1"/>
  <c r="N2849" i="1"/>
  <c r="M2849" i="1"/>
  <c r="L2849" i="1"/>
  <c r="D2849" i="1"/>
  <c r="N2853" i="1"/>
  <c r="M2853" i="1"/>
  <c r="L2853" i="1"/>
  <c r="D2853" i="1"/>
  <c r="N2852" i="1"/>
  <c r="M2852" i="1"/>
  <c r="L2852" i="1"/>
  <c r="D2852" i="1"/>
  <c r="N2851" i="1"/>
  <c r="M2851" i="1"/>
  <c r="L2851" i="1"/>
  <c r="D2851" i="1"/>
  <c r="N2854" i="1"/>
  <c r="M2854" i="1"/>
  <c r="L2854" i="1"/>
  <c r="D2854" i="1"/>
  <c r="N2847" i="1"/>
  <c r="M2847" i="1"/>
  <c r="L2847" i="1"/>
  <c r="D2847" i="1"/>
  <c r="N2857" i="1"/>
  <c r="M2857" i="1"/>
  <c r="L2857" i="1"/>
  <c r="D2857" i="1"/>
  <c r="N2855" i="1"/>
  <c r="M2855" i="1"/>
  <c r="L2855" i="1"/>
  <c r="D2855" i="1"/>
  <c r="N2856" i="1"/>
  <c r="M2856" i="1"/>
  <c r="L2856" i="1"/>
  <c r="D2856" i="1"/>
  <c r="N2864" i="1"/>
  <c r="M2864" i="1"/>
  <c r="L2864" i="1"/>
  <c r="D2864" i="1"/>
  <c r="N2863" i="1"/>
  <c r="M2863" i="1"/>
  <c r="L2863" i="1"/>
  <c r="D2863" i="1"/>
  <c r="N2862" i="1"/>
  <c r="M2862" i="1"/>
  <c r="L2862" i="1"/>
  <c r="D2862" i="1"/>
  <c r="N2861" i="1"/>
  <c r="M2861" i="1"/>
  <c r="L2861" i="1"/>
  <c r="D2861" i="1"/>
  <c r="N2860" i="1"/>
  <c r="M2860" i="1"/>
  <c r="L2860" i="1"/>
  <c r="D2860" i="1"/>
  <c r="N2859" i="1"/>
  <c r="M2859" i="1"/>
  <c r="L2859" i="1"/>
  <c r="D2859" i="1"/>
  <c r="N2858" i="1"/>
  <c r="M2858" i="1"/>
  <c r="L2858" i="1"/>
  <c r="D2858" i="1"/>
  <c r="N2866" i="1"/>
  <c r="M2866" i="1"/>
  <c r="L2866" i="1"/>
  <c r="D2866" i="1"/>
  <c r="N2869" i="1"/>
  <c r="M2869" i="1"/>
  <c r="L2869" i="1"/>
  <c r="D2869" i="1"/>
  <c r="N2865" i="1"/>
  <c r="M2865" i="1"/>
  <c r="L2865" i="1"/>
  <c r="D2865" i="1"/>
  <c r="N2872" i="1"/>
  <c r="M2872" i="1"/>
  <c r="L2872" i="1"/>
  <c r="D2872" i="1"/>
  <c r="N2871" i="1"/>
  <c r="M2871" i="1"/>
  <c r="L2871" i="1"/>
  <c r="D2871" i="1"/>
  <c r="N2870" i="1"/>
  <c r="M2870" i="1"/>
  <c r="L2870" i="1"/>
  <c r="D2870" i="1"/>
  <c r="N2876" i="1"/>
  <c r="M2876" i="1"/>
  <c r="L2876" i="1"/>
  <c r="D2876" i="1"/>
  <c r="N2877" i="1"/>
  <c r="M2877" i="1"/>
  <c r="L2877" i="1"/>
  <c r="D2877" i="1"/>
  <c r="N2875" i="1"/>
  <c r="M2875" i="1"/>
  <c r="L2875" i="1"/>
  <c r="D2875" i="1"/>
  <c r="N2874" i="1"/>
  <c r="M2874" i="1"/>
  <c r="L2874" i="1"/>
  <c r="D2874" i="1"/>
  <c r="N2873" i="1"/>
  <c r="M2873" i="1"/>
  <c r="L2873" i="1"/>
  <c r="D2873" i="1"/>
  <c r="N2879" i="1"/>
  <c r="M2879" i="1"/>
  <c r="L2879" i="1"/>
  <c r="D2879" i="1"/>
  <c r="N2878" i="1"/>
  <c r="M2878" i="1"/>
  <c r="L2878" i="1"/>
  <c r="D2878" i="1"/>
  <c r="N2868" i="1"/>
  <c r="M2868" i="1"/>
  <c r="L2868" i="1"/>
  <c r="D2868" i="1"/>
  <c r="N2867" i="1"/>
  <c r="M2867" i="1"/>
  <c r="L2867" i="1"/>
  <c r="D2867" i="1"/>
  <c r="N2881" i="1"/>
  <c r="M2881" i="1"/>
  <c r="L2881" i="1"/>
  <c r="D2881" i="1"/>
  <c r="N2880" i="1"/>
  <c r="M2880" i="1"/>
  <c r="L2880" i="1"/>
  <c r="D2880" i="1"/>
  <c r="N2882" i="1"/>
  <c r="M2882" i="1"/>
  <c r="L2882" i="1"/>
  <c r="D2882" i="1"/>
  <c r="N2888" i="1"/>
  <c r="M2888" i="1"/>
  <c r="L2888" i="1"/>
  <c r="D2888" i="1"/>
  <c r="N2883" i="1"/>
  <c r="M2883" i="1"/>
  <c r="L2883" i="1"/>
  <c r="D2883" i="1"/>
  <c r="N2884" i="1"/>
  <c r="M2884" i="1"/>
  <c r="L2884" i="1"/>
  <c r="D2884" i="1"/>
  <c r="N2886" i="1"/>
  <c r="M2886" i="1"/>
  <c r="L2886" i="1"/>
  <c r="D2886" i="1"/>
  <c r="N2885" i="1"/>
  <c r="M2885" i="1"/>
  <c r="L2885" i="1"/>
  <c r="D2885" i="1"/>
  <c r="N2887" i="1"/>
  <c r="M2887" i="1"/>
  <c r="L2887" i="1"/>
  <c r="D2887" i="1"/>
  <c r="N2891" i="1"/>
  <c r="M2891" i="1"/>
  <c r="L2891" i="1"/>
  <c r="D2891" i="1"/>
  <c r="N2890" i="1"/>
  <c r="M2890" i="1"/>
  <c r="L2890" i="1"/>
  <c r="D2890" i="1"/>
  <c r="N2889" i="1"/>
  <c r="M2889" i="1"/>
  <c r="L2889" i="1"/>
  <c r="D2889" i="1"/>
  <c r="N2896" i="1"/>
  <c r="M2896" i="1"/>
  <c r="L2896" i="1"/>
  <c r="D2896" i="1"/>
  <c r="N2895" i="1"/>
  <c r="M2895" i="1"/>
  <c r="L2895" i="1"/>
  <c r="D2895" i="1"/>
  <c r="N2894" i="1"/>
  <c r="M2894" i="1"/>
  <c r="L2894" i="1"/>
  <c r="D2894" i="1"/>
  <c r="N2893" i="1"/>
  <c r="M2893" i="1"/>
  <c r="L2893" i="1"/>
  <c r="D2893" i="1"/>
  <c r="N2892" i="1"/>
  <c r="M2892" i="1"/>
  <c r="L2892" i="1"/>
  <c r="D2892" i="1"/>
  <c r="N2899" i="1"/>
  <c r="M2899" i="1"/>
  <c r="L2899" i="1"/>
  <c r="D2899" i="1"/>
  <c r="N2898" i="1"/>
  <c r="M2898" i="1"/>
  <c r="L2898" i="1"/>
  <c r="D2898" i="1"/>
  <c r="N2897" i="1"/>
  <c r="M2897" i="1"/>
  <c r="L2897" i="1"/>
  <c r="D2897" i="1"/>
  <c r="N2908" i="1"/>
  <c r="M2908" i="1"/>
  <c r="L2908" i="1"/>
  <c r="D2908" i="1"/>
  <c r="N2907" i="1"/>
  <c r="M2907" i="1"/>
  <c r="L2907" i="1"/>
  <c r="D2907" i="1"/>
  <c r="N2906" i="1"/>
  <c r="M2906" i="1"/>
  <c r="L2906" i="1"/>
  <c r="D2906" i="1"/>
  <c r="N2903" i="1"/>
  <c r="M2903" i="1"/>
  <c r="L2903" i="1"/>
  <c r="D2903" i="1"/>
  <c r="N2902" i="1"/>
  <c r="M2902" i="1"/>
  <c r="L2902" i="1"/>
  <c r="D2902" i="1"/>
  <c r="N2901" i="1"/>
  <c r="M2901" i="1"/>
  <c r="L2901" i="1"/>
  <c r="D2901" i="1"/>
  <c r="N2905" i="1"/>
  <c r="M2905" i="1"/>
  <c r="L2905" i="1"/>
  <c r="D2905" i="1"/>
  <c r="N2904" i="1"/>
  <c r="M2904" i="1"/>
  <c r="L2904" i="1"/>
  <c r="D2904" i="1"/>
  <c r="N2900" i="1"/>
  <c r="M2900" i="1"/>
  <c r="L2900" i="1"/>
  <c r="D2900" i="1"/>
  <c r="N2909" i="1"/>
  <c r="M2909" i="1"/>
  <c r="L2909" i="1"/>
  <c r="D2909" i="1"/>
  <c r="N2911" i="1"/>
  <c r="M2911" i="1"/>
  <c r="L2911" i="1"/>
  <c r="D2911" i="1"/>
  <c r="N2910" i="1"/>
  <c r="M2910" i="1"/>
  <c r="L2910" i="1"/>
  <c r="D2910" i="1"/>
  <c r="N2917" i="1"/>
  <c r="M2917" i="1"/>
  <c r="L2917" i="1"/>
  <c r="D2917" i="1"/>
  <c r="N2916" i="1"/>
  <c r="M2916" i="1"/>
  <c r="L2916" i="1"/>
  <c r="D2916" i="1"/>
  <c r="N2915" i="1"/>
  <c r="M2915" i="1"/>
  <c r="L2915" i="1"/>
  <c r="D2915" i="1"/>
  <c r="N2914" i="1"/>
  <c r="M2914" i="1"/>
  <c r="L2914" i="1"/>
  <c r="D2914" i="1"/>
  <c r="N2913" i="1"/>
  <c r="M2913" i="1"/>
  <c r="L2913" i="1"/>
  <c r="D2913" i="1"/>
  <c r="N2912" i="1"/>
  <c r="M2912" i="1"/>
  <c r="L2912" i="1"/>
  <c r="D2912" i="1"/>
  <c r="N2922" i="1"/>
  <c r="M2922" i="1"/>
  <c r="L2922" i="1"/>
  <c r="D2922" i="1"/>
  <c r="N2921" i="1"/>
  <c r="M2921" i="1"/>
  <c r="L2921" i="1"/>
  <c r="D2921" i="1"/>
  <c r="N2920" i="1"/>
  <c r="M2920" i="1"/>
  <c r="L2920" i="1"/>
  <c r="D2920" i="1"/>
  <c r="N2919" i="1"/>
  <c r="M2919" i="1"/>
  <c r="L2919" i="1"/>
  <c r="D2919" i="1"/>
  <c r="N2918" i="1"/>
  <c r="M2918" i="1"/>
  <c r="L2918" i="1"/>
  <c r="D2918" i="1"/>
  <c r="N2924" i="1"/>
  <c r="M2924" i="1"/>
  <c r="L2924" i="1"/>
  <c r="D2924" i="1"/>
  <c r="N2923" i="1"/>
  <c r="M2923" i="1"/>
  <c r="L2923" i="1"/>
  <c r="D2923" i="1"/>
  <c r="N2927" i="1"/>
  <c r="M2927" i="1"/>
  <c r="L2927" i="1"/>
  <c r="D2927" i="1"/>
  <c r="N2926" i="1"/>
  <c r="M2926" i="1"/>
  <c r="L2926" i="1"/>
  <c r="D2926" i="1"/>
  <c r="N2925" i="1"/>
  <c r="M2925" i="1"/>
  <c r="L2925" i="1"/>
  <c r="D2925" i="1"/>
  <c r="N2929" i="1"/>
  <c r="M2929" i="1"/>
  <c r="L2929" i="1"/>
  <c r="D2929" i="1"/>
  <c r="N2928" i="1"/>
  <c r="M2928" i="1"/>
  <c r="L2928" i="1"/>
  <c r="D2928" i="1"/>
  <c r="N2932" i="1"/>
  <c r="M2932" i="1"/>
  <c r="L2932" i="1"/>
  <c r="D2932" i="1"/>
  <c r="N2931" i="1"/>
  <c r="M2931" i="1"/>
  <c r="L2931" i="1"/>
  <c r="D2931" i="1"/>
  <c r="N2930" i="1"/>
  <c r="M2930" i="1"/>
  <c r="L2930" i="1"/>
  <c r="D2930" i="1"/>
  <c r="N2939" i="1"/>
  <c r="M2939" i="1"/>
  <c r="L2939" i="1"/>
  <c r="D2939" i="1"/>
  <c r="N2934" i="1"/>
  <c r="M2934" i="1"/>
  <c r="L2934" i="1"/>
  <c r="D2934" i="1"/>
  <c r="N2933" i="1"/>
  <c r="M2933" i="1"/>
  <c r="L2933" i="1"/>
  <c r="D2933" i="1"/>
  <c r="N2941" i="1"/>
  <c r="M2941" i="1"/>
  <c r="L2941" i="1"/>
  <c r="D2941" i="1"/>
  <c r="N2940" i="1"/>
  <c r="M2940" i="1"/>
  <c r="L2940" i="1"/>
  <c r="D2940" i="1"/>
  <c r="N2938" i="1"/>
  <c r="M2938" i="1"/>
  <c r="L2938" i="1"/>
  <c r="D2938" i="1"/>
  <c r="N2937" i="1"/>
  <c r="M2937" i="1"/>
  <c r="L2937" i="1"/>
  <c r="D2937" i="1"/>
  <c r="N2936" i="1"/>
  <c r="M2936" i="1"/>
  <c r="L2936" i="1"/>
  <c r="D2936" i="1"/>
  <c r="N2935" i="1"/>
  <c r="M2935" i="1"/>
  <c r="L2935" i="1"/>
  <c r="D2935" i="1"/>
  <c r="N2943" i="1"/>
  <c r="M2943" i="1"/>
  <c r="L2943" i="1"/>
  <c r="D2943" i="1"/>
  <c r="N2944" i="1"/>
  <c r="M2944" i="1"/>
  <c r="L2944" i="1"/>
  <c r="D2944" i="1"/>
  <c r="N2945" i="1"/>
  <c r="M2945" i="1"/>
  <c r="L2945" i="1"/>
  <c r="D2945" i="1"/>
  <c r="N2942" i="1"/>
  <c r="M2942" i="1"/>
  <c r="L2942" i="1"/>
  <c r="D2942" i="1"/>
  <c r="N2947" i="1"/>
  <c r="M2947" i="1"/>
  <c r="L2947" i="1"/>
  <c r="D2947" i="1"/>
  <c r="N2946" i="1"/>
  <c r="M2946" i="1"/>
  <c r="L2946" i="1"/>
  <c r="D2946" i="1"/>
  <c r="N2952" i="1"/>
  <c r="M2952" i="1"/>
  <c r="L2952" i="1"/>
  <c r="D2952" i="1"/>
  <c r="N2950" i="1"/>
  <c r="M2950" i="1"/>
  <c r="L2950" i="1"/>
  <c r="D2950" i="1"/>
  <c r="N2949" i="1"/>
  <c r="M2949" i="1"/>
  <c r="L2949" i="1"/>
  <c r="D2949" i="1"/>
  <c r="N2948" i="1"/>
  <c r="M2948" i="1"/>
  <c r="L2948" i="1"/>
  <c r="D2948" i="1"/>
  <c r="N2951" i="1"/>
  <c r="M2951" i="1"/>
  <c r="L2951" i="1"/>
  <c r="D2951" i="1"/>
  <c r="N2957" i="1"/>
  <c r="M2957" i="1"/>
  <c r="L2957" i="1"/>
  <c r="D2957" i="1"/>
  <c r="N2956" i="1"/>
  <c r="M2956" i="1"/>
  <c r="L2956" i="1"/>
  <c r="D2956" i="1"/>
  <c r="N2955" i="1"/>
  <c r="M2955" i="1"/>
  <c r="L2955" i="1"/>
  <c r="D2955" i="1"/>
  <c r="N2954" i="1"/>
  <c r="M2954" i="1"/>
  <c r="L2954" i="1"/>
  <c r="D2954" i="1"/>
  <c r="N2953" i="1"/>
  <c r="M2953" i="1"/>
  <c r="L2953" i="1"/>
  <c r="D2953" i="1"/>
  <c r="N2958" i="1"/>
  <c r="M2958" i="1"/>
  <c r="L2958" i="1"/>
  <c r="D2958" i="1"/>
  <c r="N2959" i="1"/>
  <c r="M2959" i="1"/>
  <c r="L2959" i="1"/>
  <c r="D2959" i="1"/>
  <c r="N2960" i="1"/>
  <c r="M2960" i="1"/>
  <c r="L2960" i="1"/>
  <c r="D2960" i="1"/>
  <c r="N2845" i="1"/>
  <c r="M2845" i="1"/>
  <c r="L2845" i="1"/>
  <c r="D2845" i="1"/>
  <c r="N2844" i="1"/>
  <c r="M2844" i="1"/>
  <c r="L2844" i="1"/>
  <c r="D2844" i="1"/>
  <c r="N2843" i="1"/>
  <c r="M2843" i="1"/>
  <c r="L2843" i="1"/>
  <c r="D2843" i="1"/>
  <c r="N2767" i="1"/>
  <c r="M2767" i="1"/>
  <c r="L2767" i="1"/>
  <c r="D2767" i="1"/>
  <c r="D2768" i="1"/>
  <c r="L2768" i="1"/>
  <c r="M2768" i="1"/>
  <c r="N2768" i="1"/>
  <c r="D2766" i="1"/>
  <c r="L2766" i="1"/>
  <c r="M2766" i="1"/>
  <c r="N2766" i="1"/>
  <c r="D2757" i="1"/>
  <c r="L2757" i="1"/>
  <c r="M2757" i="1"/>
  <c r="N2757" i="1"/>
  <c r="D2518" i="1"/>
  <c r="L2518" i="1"/>
  <c r="M2518" i="1"/>
  <c r="N2518" i="1"/>
  <c r="D2593" i="1"/>
  <c r="L2593" i="1"/>
  <c r="M2593" i="1"/>
  <c r="N2593" i="1"/>
  <c r="D2426" i="1"/>
  <c r="L2426" i="1"/>
  <c r="M2426" i="1"/>
  <c r="N2426" i="1"/>
  <c r="D2441" i="1"/>
  <c r="L2441" i="1"/>
  <c r="M2441" i="1"/>
  <c r="N2441" i="1"/>
  <c r="D2362" i="1"/>
  <c r="L2362" i="1"/>
  <c r="M2362" i="1"/>
  <c r="N2362" i="1"/>
  <c r="D655" i="1"/>
  <c r="L655" i="1"/>
  <c r="M655" i="1"/>
  <c r="N655" i="1"/>
  <c r="D656" i="1"/>
  <c r="L656" i="1"/>
  <c r="M656" i="1"/>
  <c r="N656" i="1"/>
  <c r="D657" i="1"/>
  <c r="L657" i="1"/>
  <c r="M657" i="1"/>
  <c r="N657" i="1"/>
  <c r="D2680" i="1"/>
  <c r="L2680" i="1"/>
  <c r="M2680" i="1"/>
  <c r="N2680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056" i="1" l="1"/>
  <c r="D2057" i="1"/>
  <c r="D2058" i="1"/>
  <c r="L2010" i="1"/>
  <c r="L2011" i="1"/>
  <c r="L2012" i="1"/>
  <c r="L2009" i="1"/>
  <c r="L2013" i="1"/>
  <c r="L2014" i="1"/>
  <c r="L2015" i="1"/>
  <c r="L2016" i="1"/>
  <c r="L2017" i="1"/>
  <c r="L2018" i="1"/>
  <c r="L2023" i="1"/>
  <c r="L2025" i="1"/>
  <c r="L2019" i="1"/>
  <c r="L2020" i="1"/>
  <c r="L2021" i="1"/>
  <c r="L2022" i="1"/>
  <c r="L2026" i="1"/>
  <c r="L2027" i="1"/>
  <c r="L2028" i="1"/>
  <c r="L2032" i="1"/>
  <c r="L2033" i="1"/>
  <c r="L2029" i="1"/>
  <c r="L2030" i="1"/>
  <c r="L2031" i="1"/>
  <c r="L2037" i="1"/>
  <c r="L2038" i="1"/>
  <c r="L2039" i="1"/>
  <c r="L2046" i="1"/>
  <c r="L2040" i="1"/>
  <c r="L2041" i="1"/>
  <c r="L2042" i="1"/>
  <c r="L2043" i="1"/>
  <c r="L2044" i="1"/>
  <c r="L2045" i="1"/>
  <c r="L2048" i="1"/>
  <c r="L2049" i="1"/>
  <c r="L2050" i="1"/>
  <c r="L2052" i="1"/>
  <c r="L2053" i="1"/>
  <c r="L2051" i="1"/>
  <c r="L2047" i="1"/>
  <c r="L1961" i="1"/>
  <c r="L1962" i="1"/>
  <c r="L2056" i="1"/>
  <c r="L2057" i="1"/>
  <c r="L2058" i="1"/>
  <c r="L2054" i="1"/>
  <c r="L2055" i="1"/>
  <c r="L2061" i="1"/>
  <c r="L2062" i="1"/>
  <c r="L2063" i="1"/>
  <c r="L2059" i="1"/>
  <c r="L2060" i="1"/>
  <c r="L2064" i="1"/>
  <c r="L2065" i="1"/>
  <c r="L2066" i="1"/>
  <c r="L2067" i="1"/>
  <c r="L2068" i="1"/>
  <c r="L2069" i="1"/>
  <c r="L2072" i="1"/>
  <c r="L2073" i="1"/>
  <c r="L2070" i="1"/>
  <c r="L2071" i="1"/>
  <c r="L2077" i="1"/>
  <c r="L2074" i="1"/>
  <c r="L2081" i="1"/>
  <c r="L2082" i="1"/>
  <c r="L2083" i="1"/>
  <c r="L2078" i="1"/>
  <c r="L2079" i="1"/>
  <c r="L2080" i="1"/>
  <c r="L2084" i="1"/>
  <c r="L2085" i="1"/>
  <c r="L2086" i="1"/>
  <c r="L2087" i="1"/>
  <c r="L2088" i="1"/>
  <c r="L2024" i="1"/>
  <c r="L2089" i="1"/>
  <c r="L2090" i="1"/>
  <c r="L2094" i="1"/>
  <c r="L2095" i="1"/>
  <c r="L2096" i="1"/>
  <c r="L2097" i="1"/>
  <c r="L2034" i="1"/>
  <c r="L2035" i="1"/>
  <c r="L2036" i="1"/>
  <c r="L2091" i="1"/>
  <c r="L2092" i="1"/>
  <c r="L2093" i="1"/>
  <c r="L2098" i="1"/>
  <c r="L2099" i="1"/>
  <c r="L2101" i="1"/>
  <c r="L2102" i="1"/>
  <c r="L2100" i="1"/>
  <c r="L2108" i="1"/>
  <c r="L2109" i="1"/>
  <c r="L2103" i="1"/>
  <c r="L2104" i="1"/>
  <c r="L2105" i="1"/>
  <c r="L2106" i="1"/>
  <c r="L2107" i="1"/>
  <c r="L2110" i="1"/>
  <c r="L2111" i="1"/>
  <c r="L2112" i="1"/>
  <c r="L2113" i="1"/>
  <c r="L2114" i="1"/>
  <c r="L2115" i="1"/>
  <c r="L2116" i="1"/>
  <c r="L2117" i="1"/>
  <c r="L2118" i="1"/>
  <c r="L2119" i="1"/>
  <c r="L2120" i="1"/>
  <c r="L2123" i="1"/>
  <c r="L2124" i="1"/>
  <c r="L2125" i="1"/>
  <c r="L2126" i="1"/>
  <c r="L2121" i="1"/>
  <c r="L2122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4" i="1"/>
  <c r="L2175" i="1"/>
  <c r="L2176" i="1"/>
  <c r="L2177" i="1"/>
  <c r="L2178" i="1"/>
  <c r="L2179" i="1"/>
  <c r="L2180" i="1"/>
  <c r="L2182" i="1"/>
  <c r="L2183" i="1"/>
  <c r="L2184" i="1"/>
  <c r="L2185" i="1"/>
  <c r="L2186" i="1"/>
  <c r="L2187" i="1"/>
  <c r="L2188" i="1"/>
  <c r="L2189" i="1"/>
  <c r="L2193" i="1"/>
  <c r="L2194" i="1"/>
  <c r="L2195" i="1"/>
  <c r="L2191" i="1"/>
  <c r="L2192" i="1"/>
  <c r="L2196" i="1"/>
  <c r="L2197" i="1"/>
  <c r="L2198" i="1"/>
  <c r="L2199" i="1"/>
  <c r="L2201" i="1"/>
  <c r="L2202" i="1"/>
  <c r="L2203" i="1"/>
  <c r="L2200" i="1"/>
  <c r="L2204" i="1"/>
  <c r="L2205" i="1"/>
  <c r="L2206" i="1"/>
  <c r="L2207" i="1"/>
  <c r="L2208" i="1"/>
  <c r="L2209" i="1"/>
  <c r="L2212" i="1"/>
  <c r="L2213" i="1"/>
  <c r="L2214" i="1"/>
  <c r="L2215" i="1"/>
  <c r="L2210" i="1"/>
  <c r="L2211" i="1"/>
  <c r="L2220" i="1"/>
  <c r="L2221" i="1"/>
  <c r="L2222" i="1"/>
  <c r="L2216" i="1"/>
  <c r="L2217" i="1"/>
  <c r="L2218" i="1"/>
  <c r="L2219" i="1"/>
  <c r="L2223" i="1"/>
  <c r="L2224" i="1"/>
  <c r="L2225" i="1"/>
  <c r="L2226" i="1"/>
  <c r="L2181" i="1"/>
  <c r="L2227" i="1"/>
  <c r="L2228" i="1"/>
  <c r="L2232" i="1"/>
  <c r="L2233" i="1"/>
  <c r="L2234" i="1"/>
  <c r="L2247" i="1"/>
  <c r="L2237" i="1"/>
  <c r="L2238" i="1"/>
  <c r="L2229" i="1"/>
  <c r="L2230" i="1"/>
  <c r="L2231" i="1"/>
  <c r="L2240" i="1"/>
  <c r="L2241" i="1"/>
  <c r="L2239" i="1"/>
  <c r="L2235" i="1"/>
  <c r="L2236" i="1"/>
  <c r="L2248" i="1"/>
  <c r="L2249" i="1"/>
  <c r="L2250" i="1"/>
  <c r="L2242" i="1"/>
  <c r="L2243" i="1"/>
  <c r="L2244" i="1"/>
  <c r="L2245" i="1"/>
  <c r="L2246" i="1"/>
  <c r="L2254" i="1"/>
  <c r="L2252" i="1"/>
  <c r="L2253" i="1"/>
  <c r="L2255" i="1"/>
  <c r="L2256" i="1"/>
  <c r="L2257" i="1"/>
  <c r="L2258" i="1"/>
  <c r="L2259" i="1"/>
  <c r="L2265" i="1"/>
  <c r="L2262" i="1"/>
  <c r="L2263" i="1"/>
  <c r="L2264" i="1"/>
  <c r="L2260" i="1"/>
  <c r="L2261" i="1"/>
  <c r="L2268" i="1"/>
  <c r="L2269" i="1"/>
  <c r="L2266" i="1"/>
  <c r="L2267" i="1"/>
  <c r="L2270" i="1"/>
  <c r="L2271" i="1"/>
  <c r="L2272" i="1"/>
  <c r="L2273" i="1"/>
  <c r="L2274" i="1"/>
  <c r="L2275" i="1"/>
  <c r="L2276" i="1"/>
  <c r="L2281" i="1"/>
  <c r="L2282" i="1"/>
  <c r="L2277" i="1"/>
  <c r="L2278" i="1"/>
  <c r="L2279" i="1"/>
  <c r="L2280" i="1"/>
  <c r="L2286" i="1"/>
  <c r="L2287" i="1"/>
  <c r="L2283" i="1"/>
  <c r="L2284" i="1"/>
  <c r="L2285" i="1"/>
  <c r="L2288" i="1"/>
  <c r="L2289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190" i="1"/>
  <c r="L1966" i="1"/>
  <c r="L1967" i="1"/>
  <c r="L1960" i="1"/>
  <c r="L1825" i="1"/>
  <c r="L1826" i="1"/>
  <c r="L1827" i="1"/>
  <c r="L1906" i="1"/>
  <c r="L2251" i="1"/>
  <c r="L2290" i="1"/>
  <c r="L2075" i="1"/>
  <c r="L2076" i="1"/>
  <c r="L2173" i="1"/>
  <c r="L979" i="1"/>
  <c r="L980" i="1"/>
  <c r="L931" i="1"/>
  <c r="L932" i="1"/>
  <c r="L1088" i="1"/>
  <c r="L2172" i="1"/>
  <c r="L762" i="1"/>
  <c r="L740" i="1"/>
  <c r="L1599" i="1"/>
  <c r="L1725" i="1"/>
  <c r="L1726" i="1"/>
  <c r="L1727" i="1"/>
  <c r="L738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457" i="1"/>
  <c r="L2458" i="1"/>
  <c r="L2459" i="1"/>
  <c r="L2460" i="1"/>
  <c r="L2465" i="1"/>
  <c r="L2461" i="1"/>
  <c r="L2462" i="1"/>
  <c r="L2463" i="1"/>
  <c r="L2464" i="1"/>
  <c r="L2466" i="1"/>
  <c r="L2467" i="1"/>
  <c r="L2468" i="1"/>
  <c r="L2469" i="1"/>
  <c r="L2470" i="1"/>
  <c r="L2471" i="1"/>
  <c r="L2447" i="1"/>
  <c r="L2448" i="1"/>
  <c r="L2453" i="1"/>
  <c r="L2449" i="1"/>
  <c r="L2450" i="1"/>
  <c r="L2451" i="1"/>
  <c r="L2452" i="1"/>
  <c r="L2454" i="1"/>
  <c r="L2455" i="1"/>
  <c r="L2456" i="1"/>
  <c r="L2444" i="1"/>
  <c r="L2445" i="1"/>
  <c r="L2446" i="1"/>
  <c r="L2442" i="1"/>
  <c r="L2443" i="1"/>
  <c r="L2410" i="1"/>
  <c r="L2411" i="1"/>
  <c r="L2416" i="1"/>
  <c r="L2407" i="1"/>
  <c r="L2408" i="1"/>
  <c r="L2409" i="1"/>
  <c r="L2412" i="1"/>
  <c r="L2413" i="1"/>
  <c r="L2414" i="1"/>
  <c r="L2415" i="1"/>
  <c r="L2417" i="1"/>
  <c r="L2418" i="1"/>
  <c r="L2419" i="1"/>
  <c r="L2420" i="1"/>
  <c r="L2421" i="1"/>
  <c r="L2422" i="1"/>
  <c r="L2423" i="1"/>
  <c r="L2424" i="1"/>
  <c r="L2425" i="1"/>
  <c r="L2342" i="1"/>
  <c r="L2345" i="1"/>
  <c r="L2346" i="1"/>
  <c r="L2347" i="1"/>
  <c r="L2348" i="1"/>
  <c r="L2356" i="1"/>
  <c r="L2349" i="1"/>
  <c r="L2350" i="1"/>
  <c r="L2351" i="1"/>
  <c r="L2352" i="1"/>
  <c r="L2353" i="1"/>
  <c r="L2354" i="1"/>
  <c r="L2355" i="1"/>
  <c r="L2357" i="1"/>
  <c r="L2360" i="1"/>
  <c r="L2361" i="1"/>
  <c r="L2341" i="1"/>
  <c r="L2358" i="1"/>
  <c r="L2359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8" i="1"/>
  <c r="L2375" i="1"/>
  <c r="L2376" i="1"/>
  <c r="L2377" i="1"/>
  <c r="L2379" i="1"/>
  <c r="L2380" i="1"/>
  <c r="L2343" i="1"/>
  <c r="L2344" i="1"/>
  <c r="L2389" i="1"/>
  <c r="L2381" i="1"/>
  <c r="L2382" i="1"/>
  <c r="L2383" i="1"/>
  <c r="L2384" i="1"/>
  <c r="L2385" i="1"/>
  <c r="L2386" i="1"/>
  <c r="L2387" i="1"/>
  <c r="L2388" i="1"/>
  <c r="L2390" i="1"/>
  <c r="L2392" i="1"/>
  <c r="L2393" i="1"/>
  <c r="L2394" i="1"/>
  <c r="L2391" i="1"/>
  <c r="L2396" i="1"/>
  <c r="L2395" i="1"/>
  <c r="L2397" i="1"/>
  <c r="L2398" i="1"/>
  <c r="L2399" i="1"/>
  <c r="L2400" i="1"/>
  <c r="L2401" i="1"/>
  <c r="L2402" i="1"/>
  <c r="L2403" i="1"/>
  <c r="L2404" i="1"/>
  <c r="L2405" i="1"/>
  <c r="L2406" i="1"/>
  <c r="L2427" i="1"/>
  <c r="L2428" i="1"/>
  <c r="L2431" i="1"/>
  <c r="L2429" i="1"/>
  <c r="L2430" i="1"/>
  <c r="L2433" i="1"/>
  <c r="L2436" i="1"/>
  <c r="L2432" i="1"/>
  <c r="L2434" i="1"/>
  <c r="L2435" i="1"/>
  <c r="L2437" i="1"/>
  <c r="L2438" i="1"/>
  <c r="L2439" i="1"/>
  <c r="L2440" i="1"/>
  <c r="L2502" i="1"/>
  <c r="L2501" i="1"/>
  <c r="L2503" i="1"/>
  <c r="L2505" i="1"/>
  <c r="L2506" i="1"/>
  <c r="L2504" i="1"/>
  <c r="L2507" i="1"/>
  <c r="L2508" i="1"/>
  <c r="L2509" i="1"/>
  <c r="L2510" i="1"/>
  <c r="L2511" i="1"/>
  <c r="L2512" i="1"/>
  <c r="L2513" i="1"/>
  <c r="L2514" i="1"/>
  <c r="L2515" i="1"/>
  <c r="L2516" i="1"/>
  <c r="L2517" i="1"/>
  <c r="L2519" i="1"/>
  <c r="L2520" i="1"/>
  <c r="L2521" i="1"/>
  <c r="L2522" i="1"/>
  <c r="L2523" i="1"/>
  <c r="L2524" i="1"/>
  <c r="L2525" i="1"/>
  <c r="L2527" i="1"/>
  <c r="L2528" i="1"/>
  <c r="L2529" i="1"/>
  <c r="L2530" i="1"/>
  <c r="L2531" i="1"/>
  <c r="L2535" i="1"/>
  <c r="L2536" i="1"/>
  <c r="L2542" i="1"/>
  <c r="L2543" i="1"/>
  <c r="L2544" i="1"/>
  <c r="L2533" i="1"/>
  <c r="L2534" i="1"/>
  <c r="L2537" i="1"/>
  <c r="L2538" i="1"/>
  <c r="L2539" i="1"/>
  <c r="L2540" i="1"/>
  <c r="L2541" i="1"/>
  <c r="L2532" i="1"/>
  <c r="L2545" i="1"/>
  <c r="L2546" i="1"/>
  <c r="L2547" i="1"/>
  <c r="L2550" i="1"/>
  <c r="L2551" i="1"/>
  <c r="L2552" i="1"/>
  <c r="L2553" i="1"/>
  <c r="L2554" i="1"/>
  <c r="L2558" i="1"/>
  <c r="L2559" i="1"/>
  <c r="L2561" i="1"/>
  <c r="L2560" i="1"/>
  <c r="L2548" i="1"/>
  <c r="L2549" i="1"/>
  <c r="L2562" i="1"/>
  <c r="L2563" i="1"/>
  <c r="L2564" i="1"/>
  <c r="L2526" i="1"/>
  <c r="L2555" i="1"/>
  <c r="L2556" i="1"/>
  <c r="L2557" i="1"/>
  <c r="L2565" i="1"/>
  <c r="L2566" i="1"/>
  <c r="L2567" i="1"/>
  <c r="L2568" i="1"/>
  <c r="L2571" i="1"/>
  <c r="L2574" i="1"/>
  <c r="L2575" i="1"/>
  <c r="L2572" i="1"/>
  <c r="L2573" i="1"/>
  <c r="L2576" i="1"/>
  <c r="L2577" i="1"/>
  <c r="L2580" i="1"/>
  <c r="L2578" i="1"/>
  <c r="L2579" i="1"/>
  <c r="L2581" i="1"/>
  <c r="L2582" i="1"/>
  <c r="L2584" i="1"/>
  <c r="L2585" i="1"/>
  <c r="L2586" i="1"/>
  <c r="L2587" i="1"/>
  <c r="L2588" i="1"/>
  <c r="L2589" i="1"/>
  <c r="L2583" i="1"/>
  <c r="L2590" i="1"/>
  <c r="L2569" i="1"/>
  <c r="L2570" i="1"/>
  <c r="L2591" i="1"/>
  <c r="L2592" i="1"/>
  <c r="L2594" i="1"/>
  <c r="L2595" i="1"/>
  <c r="L2601" i="1"/>
  <c r="L2596" i="1"/>
  <c r="L2597" i="1"/>
  <c r="L2598" i="1"/>
  <c r="L2599" i="1"/>
  <c r="L2600" i="1"/>
  <c r="L2602" i="1"/>
  <c r="L2603" i="1"/>
  <c r="L2604" i="1"/>
  <c r="L2605" i="1"/>
  <c r="L2606" i="1"/>
  <c r="L2611" i="1"/>
  <c r="L2607" i="1"/>
  <c r="L2608" i="1"/>
  <c r="L2609" i="1"/>
  <c r="L2610" i="1"/>
  <c r="L2612" i="1"/>
  <c r="L2613" i="1"/>
  <c r="L2614" i="1"/>
  <c r="L2615" i="1"/>
  <c r="L2616" i="1"/>
  <c r="L2619" i="1"/>
  <c r="L2620" i="1"/>
  <c r="L2621" i="1"/>
  <c r="L2622" i="1"/>
  <c r="L2623" i="1"/>
  <c r="L2617" i="1"/>
  <c r="L2618" i="1"/>
  <c r="L2626" i="1"/>
  <c r="L2624" i="1"/>
  <c r="L2625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700" i="1"/>
  <c r="L2697" i="1"/>
  <c r="L2698" i="1"/>
  <c r="L2699" i="1"/>
  <c r="L2696" i="1"/>
  <c r="L2701" i="1"/>
  <c r="L2702" i="1"/>
  <c r="L2703" i="1"/>
  <c r="L2704" i="1"/>
  <c r="L2705" i="1"/>
  <c r="L2706" i="1"/>
  <c r="L2707" i="1"/>
  <c r="L2708" i="1"/>
  <c r="L2710" i="1"/>
  <c r="L2714" i="1"/>
  <c r="L2715" i="1"/>
  <c r="L2711" i="1"/>
  <c r="L2712" i="1"/>
  <c r="L2713" i="1"/>
  <c r="L2716" i="1"/>
  <c r="L2709" i="1"/>
  <c r="L2719" i="1"/>
  <c r="L2720" i="1"/>
  <c r="L2721" i="1"/>
  <c r="L2717" i="1"/>
  <c r="L2718" i="1"/>
  <c r="L2723" i="1"/>
  <c r="L2724" i="1"/>
  <c r="L2722" i="1"/>
  <c r="L2725" i="1"/>
  <c r="L2726" i="1"/>
  <c r="L2727" i="1"/>
  <c r="L2728" i="1"/>
  <c r="L2729" i="1"/>
  <c r="L2730" i="1"/>
  <c r="L2731" i="1"/>
  <c r="L2732" i="1"/>
  <c r="L2736" i="1"/>
  <c r="L2733" i="1"/>
  <c r="L2734" i="1"/>
  <c r="L2735" i="1"/>
  <c r="L2737" i="1"/>
  <c r="L2738" i="1"/>
  <c r="L2739" i="1"/>
  <c r="L2740" i="1"/>
  <c r="L2741" i="1"/>
  <c r="L2750" i="1"/>
  <c r="L2751" i="1"/>
  <c r="L2745" i="1"/>
  <c r="L2746" i="1"/>
  <c r="L2747" i="1"/>
  <c r="L2748" i="1"/>
  <c r="L2749" i="1"/>
  <c r="L2754" i="1"/>
  <c r="L2759" i="1"/>
  <c r="L2752" i="1"/>
  <c r="L2753" i="1"/>
  <c r="L2742" i="1"/>
  <c r="L2743" i="1"/>
  <c r="L2744" i="1"/>
  <c r="L2755" i="1"/>
  <c r="L2756" i="1"/>
  <c r="L2760" i="1"/>
  <c r="L2761" i="1"/>
  <c r="L2762" i="1"/>
  <c r="L2763" i="1"/>
  <c r="L2758" i="1"/>
  <c r="L2764" i="1"/>
  <c r="L2765" i="1"/>
  <c r="L2769" i="1"/>
  <c r="L2770" i="1"/>
  <c r="L2771" i="1"/>
  <c r="L2772" i="1"/>
  <c r="L2774" i="1"/>
  <c r="L2773" i="1"/>
  <c r="L2777" i="1"/>
  <c r="L2775" i="1"/>
  <c r="L2776" i="1"/>
  <c r="L2780" i="1"/>
  <c r="L2781" i="1"/>
  <c r="L2782" i="1"/>
  <c r="L2783" i="1"/>
  <c r="L2784" i="1"/>
  <c r="L2785" i="1"/>
  <c r="L2778" i="1"/>
  <c r="L2779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63" i="1"/>
  <c r="L3057" i="1"/>
  <c r="L3058" i="1"/>
  <c r="L3059" i="1"/>
  <c r="L3060" i="1"/>
  <c r="L3061" i="1"/>
  <c r="L3062" i="1"/>
  <c r="L3064" i="1"/>
  <c r="L3065" i="1"/>
  <c r="L3066" i="1"/>
  <c r="L3067" i="1"/>
  <c r="L3068" i="1"/>
  <c r="L3069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031" i="1"/>
  <c r="L3145" i="1"/>
  <c r="L3146" i="1"/>
  <c r="L3147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M2010" i="1"/>
  <c r="M2011" i="1"/>
  <c r="M2012" i="1"/>
  <c r="M2009" i="1"/>
  <c r="M2013" i="1"/>
  <c r="M2014" i="1"/>
  <c r="M2015" i="1"/>
  <c r="M2016" i="1"/>
  <c r="M2017" i="1"/>
  <c r="M2018" i="1"/>
  <c r="M2023" i="1"/>
  <c r="M2025" i="1"/>
  <c r="M2019" i="1"/>
  <c r="M2020" i="1"/>
  <c r="M2021" i="1"/>
  <c r="M2022" i="1"/>
  <c r="M2026" i="1"/>
  <c r="M2027" i="1"/>
  <c r="M2028" i="1"/>
  <c r="M2032" i="1"/>
  <c r="M2033" i="1"/>
  <c r="M2029" i="1"/>
  <c r="M2030" i="1"/>
  <c r="M2031" i="1"/>
  <c r="M2037" i="1"/>
  <c r="M2038" i="1"/>
  <c r="M2039" i="1"/>
  <c r="M2046" i="1"/>
  <c r="M2040" i="1"/>
  <c r="M2041" i="1"/>
  <c r="M2042" i="1"/>
  <c r="M2043" i="1"/>
  <c r="M2044" i="1"/>
  <c r="M2045" i="1"/>
  <c r="M2048" i="1"/>
  <c r="M2049" i="1"/>
  <c r="M2050" i="1"/>
  <c r="M2052" i="1"/>
  <c r="M2053" i="1"/>
  <c r="M2051" i="1"/>
  <c r="M2047" i="1"/>
  <c r="M1961" i="1"/>
  <c r="M1962" i="1"/>
  <c r="M2056" i="1"/>
  <c r="M2057" i="1"/>
  <c r="M2058" i="1"/>
  <c r="M2054" i="1"/>
  <c r="M2055" i="1"/>
  <c r="M2061" i="1"/>
  <c r="M2062" i="1"/>
  <c r="M2063" i="1"/>
  <c r="M2059" i="1"/>
  <c r="M2060" i="1"/>
  <c r="M2064" i="1"/>
  <c r="M2065" i="1"/>
  <c r="M2066" i="1"/>
  <c r="M2067" i="1"/>
  <c r="M2068" i="1"/>
  <c r="M2069" i="1"/>
  <c r="M2072" i="1"/>
  <c r="M2073" i="1"/>
  <c r="M2070" i="1"/>
  <c r="M2071" i="1"/>
  <c r="M2077" i="1"/>
  <c r="M2074" i="1"/>
  <c r="M2081" i="1"/>
  <c r="M2082" i="1"/>
  <c r="M2083" i="1"/>
  <c r="M2078" i="1"/>
  <c r="M2079" i="1"/>
  <c r="M2080" i="1"/>
  <c r="M2084" i="1"/>
  <c r="M2085" i="1"/>
  <c r="M2086" i="1"/>
  <c r="M2087" i="1"/>
  <c r="M2088" i="1"/>
  <c r="M2024" i="1"/>
  <c r="M2089" i="1"/>
  <c r="M2090" i="1"/>
  <c r="M2094" i="1"/>
  <c r="M2095" i="1"/>
  <c r="M2096" i="1"/>
  <c r="M2097" i="1"/>
  <c r="M2034" i="1"/>
  <c r="M2035" i="1"/>
  <c r="M2036" i="1"/>
  <c r="M2091" i="1"/>
  <c r="M2092" i="1"/>
  <c r="M2093" i="1"/>
  <c r="M2098" i="1"/>
  <c r="M2099" i="1"/>
  <c r="M2101" i="1"/>
  <c r="M2102" i="1"/>
  <c r="M2100" i="1"/>
  <c r="M2108" i="1"/>
  <c r="M2109" i="1"/>
  <c r="M2103" i="1"/>
  <c r="M2104" i="1"/>
  <c r="M2105" i="1"/>
  <c r="M2106" i="1"/>
  <c r="M2107" i="1"/>
  <c r="M2110" i="1"/>
  <c r="M2111" i="1"/>
  <c r="M2112" i="1"/>
  <c r="M2113" i="1"/>
  <c r="M2114" i="1"/>
  <c r="M2115" i="1"/>
  <c r="M2116" i="1"/>
  <c r="M2117" i="1"/>
  <c r="M2118" i="1"/>
  <c r="M2119" i="1"/>
  <c r="M2120" i="1"/>
  <c r="M2123" i="1"/>
  <c r="M2124" i="1"/>
  <c r="M2125" i="1"/>
  <c r="M2126" i="1"/>
  <c r="M2121" i="1"/>
  <c r="M2122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4" i="1"/>
  <c r="M2175" i="1"/>
  <c r="M2176" i="1"/>
  <c r="M2177" i="1"/>
  <c r="M2178" i="1"/>
  <c r="M2179" i="1"/>
  <c r="M2180" i="1"/>
  <c r="M2182" i="1"/>
  <c r="M2183" i="1"/>
  <c r="M2184" i="1"/>
  <c r="M2185" i="1"/>
  <c r="M2186" i="1"/>
  <c r="M2187" i="1"/>
  <c r="M2188" i="1"/>
  <c r="M2189" i="1"/>
  <c r="M2193" i="1"/>
  <c r="M2194" i="1"/>
  <c r="M2195" i="1"/>
  <c r="M2191" i="1"/>
  <c r="M2192" i="1"/>
  <c r="M2196" i="1"/>
  <c r="M2197" i="1"/>
  <c r="M2198" i="1"/>
  <c r="M2199" i="1"/>
  <c r="M2201" i="1"/>
  <c r="M2202" i="1"/>
  <c r="M2203" i="1"/>
  <c r="M2200" i="1"/>
  <c r="M2204" i="1"/>
  <c r="M2205" i="1"/>
  <c r="M2206" i="1"/>
  <c r="M2207" i="1"/>
  <c r="M2208" i="1"/>
  <c r="M2209" i="1"/>
  <c r="M2212" i="1"/>
  <c r="M2213" i="1"/>
  <c r="M2214" i="1"/>
  <c r="M2215" i="1"/>
  <c r="M2210" i="1"/>
  <c r="M2211" i="1"/>
  <c r="M2220" i="1"/>
  <c r="M2221" i="1"/>
  <c r="M2222" i="1"/>
  <c r="M2216" i="1"/>
  <c r="M2217" i="1"/>
  <c r="M2218" i="1"/>
  <c r="M2219" i="1"/>
  <c r="M2223" i="1"/>
  <c r="M2224" i="1"/>
  <c r="M2225" i="1"/>
  <c r="M2226" i="1"/>
  <c r="M2181" i="1"/>
  <c r="M2227" i="1"/>
  <c r="M2228" i="1"/>
  <c r="M2232" i="1"/>
  <c r="M2233" i="1"/>
  <c r="M2234" i="1"/>
  <c r="M2247" i="1"/>
  <c r="M2237" i="1"/>
  <c r="M2238" i="1"/>
  <c r="M2229" i="1"/>
  <c r="M2230" i="1"/>
  <c r="M2231" i="1"/>
  <c r="M2240" i="1"/>
  <c r="M2241" i="1"/>
  <c r="M2239" i="1"/>
  <c r="M2235" i="1"/>
  <c r="M2236" i="1"/>
  <c r="M2248" i="1"/>
  <c r="M2249" i="1"/>
  <c r="M2250" i="1"/>
  <c r="M2242" i="1"/>
  <c r="M2243" i="1"/>
  <c r="M2244" i="1"/>
  <c r="M2245" i="1"/>
  <c r="M2246" i="1"/>
  <c r="M2254" i="1"/>
  <c r="M2252" i="1"/>
  <c r="M2253" i="1"/>
  <c r="M2255" i="1"/>
  <c r="M2256" i="1"/>
  <c r="M2257" i="1"/>
  <c r="M2258" i="1"/>
  <c r="M2259" i="1"/>
  <c r="M2265" i="1"/>
  <c r="M2262" i="1"/>
  <c r="M2263" i="1"/>
  <c r="M2264" i="1"/>
  <c r="M2260" i="1"/>
  <c r="M2261" i="1"/>
  <c r="M2268" i="1"/>
  <c r="M2269" i="1"/>
  <c r="M2266" i="1"/>
  <c r="M2267" i="1"/>
  <c r="M2270" i="1"/>
  <c r="M2271" i="1"/>
  <c r="M2272" i="1"/>
  <c r="M2273" i="1"/>
  <c r="M2274" i="1"/>
  <c r="M2275" i="1"/>
  <c r="M2276" i="1"/>
  <c r="M2281" i="1"/>
  <c r="M2282" i="1"/>
  <c r="M2277" i="1"/>
  <c r="M2278" i="1"/>
  <c r="M2279" i="1"/>
  <c r="M2280" i="1"/>
  <c r="M2286" i="1"/>
  <c r="M2287" i="1"/>
  <c r="M2283" i="1"/>
  <c r="M2284" i="1"/>
  <c r="M2285" i="1"/>
  <c r="M2288" i="1"/>
  <c r="M2289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190" i="1"/>
  <c r="M1966" i="1"/>
  <c r="M1967" i="1"/>
  <c r="M1960" i="1"/>
  <c r="M1825" i="1"/>
  <c r="M1826" i="1"/>
  <c r="M1827" i="1"/>
  <c r="M1906" i="1"/>
  <c r="M2251" i="1"/>
  <c r="M2290" i="1"/>
  <c r="M2075" i="1"/>
  <c r="M2076" i="1"/>
  <c r="M2173" i="1"/>
  <c r="M979" i="1"/>
  <c r="M980" i="1"/>
  <c r="M931" i="1"/>
  <c r="M932" i="1"/>
  <c r="M1088" i="1"/>
  <c r="M2172" i="1"/>
  <c r="M762" i="1"/>
  <c r="M740" i="1"/>
  <c r="M1599" i="1"/>
  <c r="M1725" i="1"/>
  <c r="M1726" i="1"/>
  <c r="M1727" i="1"/>
  <c r="M738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457" i="1"/>
  <c r="M2458" i="1"/>
  <c r="M2459" i="1"/>
  <c r="M2460" i="1"/>
  <c r="M2465" i="1"/>
  <c r="M2461" i="1"/>
  <c r="M2462" i="1"/>
  <c r="M2463" i="1"/>
  <c r="M2464" i="1"/>
  <c r="M2466" i="1"/>
  <c r="M2467" i="1"/>
  <c r="M2468" i="1"/>
  <c r="M2469" i="1"/>
  <c r="M2470" i="1"/>
  <c r="M2471" i="1"/>
  <c r="M2447" i="1"/>
  <c r="M2448" i="1"/>
  <c r="M2453" i="1"/>
  <c r="M2449" i="1"/>
  <c r="M2450" i="1"/>
  <c r="M2451" i="1"/>
  <c r="M2452" i="1"/>
  <c r="M2454" i="1"/>
  <c r="M2455" i="1"/>
  <c r="M2456" i="1"/>
  <c r="M2444" i="1"/>
  <c r="M2445" i="1"/>
  <c r="M2446" i="1"/>
  <c r="M2442" i="1"/>
  <c r="M2443" i="1"/>
  <c r="M2410" i="1"/>
  <c r="M2411" i="1"/>
  <c r="M2416" i="1"/>
  <c r="M2407" i="1"/>
  <c r="M2408" i="1"/>
  <c r="M2409" i="1"/>
  <c r="M2412" i="1"/>
  <c r="M2413" i="1"/>
  <c r="M2414" i="1"/>
  <c r="M2415" i="1"/>
  <c r="M2417" i="1"/>
  <c r="M2418" i="1"/>
  <c r="M2419" i="1"/>
  <c r="M2420" i="1"/>
  <c r="M2421" i="1"/>
  <c r="M2422" i="1"/>
  <c r="M2423" i="1"/>
  <c r="M2424" i="1"/>
  <c r="M2425" i="1"/>
  <c r="M2342" i="1"/>
  <c r="M2345" i="1"/>
  <c r="M2346" i="1"/>
  <c r="M2347" i="1"/>
  <c r="M2348" i="1"/>
  <c r="M2356" i="1"/>
  <c r="M2349" i="1"/>
  <c r="M2350" i="1"/>
  <c r="M2351" i="1"/>
  <c r="M2352" i="1"/>
  <c r="M2353" i="1"/>
  <c r="M2354" i="1"/>
  <c r="M2355" i="1"/>
  <c r="M2357" i="1"/>
  <c r="M2360" i="1"/>
  <c r="M2361" i="1"/>
  <c r="M2341" i="1"/>
  <c r="M2358" i="1"/>
  <c r="M2359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8" i="1"/>
  <c r="M2375" i="1"/>
  <c r="M2376" i="1"/>
  <c r="M2377" i="1"/>
  <c r="M2379" i="1"/>
  <c r="M2380" i="1"/>
  <c r="M2343" i="1"/>
  <c r="M2344" i="1"/>
  <c r="M2389" i="1"/>
  <c r="M2381" i="1"/>
  <c r="M2382" i="1"/>
  <c r="M2383" i="1"/>
  <c r="M2384" i="1"/>
  <c r="M2385" i="1"/>
  <c r="M2386" i="1"/>
  <c r="M2387" i="1"/>
  <c r="M2388" i="1"/>
  <c r="M2390" i="1"/>
  <c r="M2392" i="1"/>
  <c r="M2393" i="1"/>
  <c r="M2394" i="1"/>
  <c r="M2391" i="1"/>
  <c r="M2396" i="1"/>
  <c r="M2395" i="1"/>
  <c r="M2397" i="1"/>
  <c r="M2398" i="1"/>
  <c r="M2399" i="1"/>
  <c r="M2400" i="1"/>
  <c r="M2401" i="1"/>
  <c r="M2402" i="1"/>
  <c r="M2403" i="1"/>
  <c r="M2404" i="1"/>
  <c r="M2405" i="1"/>
  <c r="M2406" i="1"/>
  <c r="M2427" i="1"/>
  <c r="M2428" i="1"/>
  <c r="M2431" i="1"/>
  <c r="M2429" i="1"/>
  <c r="M2430" i="1"/>
  <c r="M2433" i="1"/>
  <c r="M2436" i="1"/>
  <c r="M2432" i="1"/>
  <c r="M2434" i="1"/>
  <c r="M2435" i="1"/>
  <c r="M2437" i="1"/>
  <c r="M2438" i="1"/>
  <c r="M2439" i="1"/>
  <c r="M2440" i="1"/>
  <c r="M2502" i="1"/>
  <c r="M2501" i="1"/>
  <c r="M2503" i="1"/>
  <c r="M2505" i="1"/>
  <c r="M2506" i="1"/>
  <c r="M2504" i="1"/>
  <c r="M2507" i="1"/>
  <c r="M2508" i="1"/>
  <c r="M2509" i="1"/>
  <c r="M2510" i="1"/>
  <c r="M2511" i="1"/>
  <c r="M2512" i="1"/>
  <c r="M2513" i="1"/>
  <c r="M2514" i="1"/>
  <c r="M2515" i="1"/>
  <c r="M2516" i="1"/>
  <c r="M2517" i="1"/>
  <c r="M2519" i="1"/>
  <c r="M2520" i="1"/>
  <c r="M2521" i="1"/>
  <c r="M2522" i="1"/>
  <c r="M2523" i="1"/>
  <c r="M2524" i="1"/>
  <c r="M2525" i="1"/>
  <c r="M2527" i="1"/>
  <c r="M2528" i="1"/>
  <c r="M2529" i="1"/>
  <c r="M2530" i="1"/>
  <c r="M2531" i="1"/>
  <c r="M2535" i="1"/>
  <c r="M2536" i="1"/>
  <c r="M2542" i="1"/>
  <c r="M2543" i="1"/>
  <c r="M2544" i="1"/>
  <c r="M2533" i="1"/>
  <c r="M2534" i="1"/>
  <c r="M2537" i="1"/>
  <c r="M2538" i="1"/>
  <c r="M2539" i="1"/>
  <c r="M2540" i="1"/>
  <c r="M2541" i="1"/>
  <c r="M2532" i="1"/>
  <c r="M2545" i="1"/>
  <c r="M2546" i="1"/>
  <c r="M2547" i="1"/>
  <c r="M2550" i="1"/>
  <c r="M2551" i="1"/>
  <c r="M2552" i="1"/>
  <c r="M2553" i="1"/>
  <c r="M2554" i="1"/>
  <c r="M2558" i="1"/>
  <c r="M2559" i="1"/>
  <c r="M2561" i="1"/>
  <c r="M2560" i="1"/>
  <c r="M2548" i="1"/>
  <c r="M2549" i="1"/>
  <c r="M2562" i="1"/>
  <c r="M2563" i="1"/>
  <c r="M2564" i="1"/>
  <c r="M2526" i="1"/>
  <c r="M2555" i="1"/>
  <c r="M2556" i="1"/>
  <c r="M2557" i="1"/>
  <c r="M2565" i="1"/>
  <c r="M2566" i="1"/>
  <c r="M2567" i="1"/>
  <c r="M2568" i="1"/>
  <c r="M2571" i="1"/>
  <c r="M2574" i="1"/>
  <c r="M2575" i="1"/>
  <c r="M2572" i="1"/>
  <c r="M2573" i="1"/>
  <c r="M2576" i="1"/>
  <c r="M2577" i="1"/>
  <c r="M2580" i="1"/>
  <c r="M2578" i="1"/>
  <c r="M2579" i="1"/>
  <c r="M2581" i="1"/>
  <c r="M2582" i="1"/>
  <c r="M2584" i="1"/>
  <c r="M2585" i="1"/>
  <c r="M2586" i="1"/>
  <c r="M2587" i="1"/>
  <c r="M2588" i="1"/>
  <c r="M2589" i="1"/>
  <c r="M2583" i="1"/>
  <c r="M2590" i="1"/>
  <c r="M2569" i="1"/>
  <c r="M2570" i="1"/>
  <c r="M2591" i="1"/>
  <c r="M2592" i="1"/>
  <c r="M2594" i="1"/>
  <c r="M2595" i="1"/>
  <c r="M2601" i="1"/>
  <c r="M2596" i="1"/>
  <c r="M2597" i="1"/>
  <c r="M2598" i="1"/>
  <c r="M2599" i="1"/>
  <c r="M2600" i="1"/>
  <c r="M2602" i="1"/>
  <c r="M2603" i="1"/>
  <c r="M2604" i="1"/>
  <c r="M2605" i="1"/>
  <c r="M2606" i="1"/>
  <c r="M2611" i="1"/>
  <c r="M2607" i="1"/>
  <c r="M2608" i="1"/>
  <c r="M2609" i="1"/>
  <c r="M2610" i="1"/>
  <c r="M2612" i="1"/>
  <c r="M2613" i="1"/>
  <c r="M2614" i="1"/>
  <c r="M2615" i="1"/>
  <c r="M2616" i="1"/>
  <c r="M2619" i="1"/>
  <c r="M2620" i="1"/>
  <c r="M2621" i="1"/>
  <c r="M2622" i="1"/>
  <c r="M2623" i="1"/>
  <c r="M2617" i="1"/>
  <c r="M2618" i="1"/>
  <c r="M2626" i="1"/>
  <c r="M2624" i="1"/>
  <c r="M2625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700" i="1"/>
  <c r="M2697" i="1"/>
  <c r="M2698" i="1"/>
  <c r="M2699" i="1"/>
  <c r="M2696" i="1"/>
  <c r="M2701" i="1"/>
  <c r="M2702" i="1"/>
  <c r="M2703" i="1"/>
  <c r="M2704" i="1"/>
  <c r="M2705" i="1"/>
  <c r="M2706" i="1"/>
  <c r="M2707" i="1"/>
  <c r="M2708" i="1"/>
  <c r="M2710" i="1"/>
  <c r="M2714" i="1"/>
  <c r="M2715" i="1"/>
  <c r="M2711" i="1"/>
  <c r="M2712" i="1"/>
  <c r="M2713" i="1"/>
  <c r="M2716" i="1"/>
  <c r="M2709" i="1"/>
  <c r="M2719" i="1"/>
  <c r="M2720" i="1"/>
  <c r="M2721" i="1"/>
  <c r="M2717" i="1"/>
  <c r="M2718" i="1"/>
  <c r="M2723" i="1"/>
  <c r="M2724" i="1"/>
  <c r="M2722" i="1"/>
  <c r="M2725" i="1"/>
  <c r="M2726" i="1"/>
  <c r="M2727" i="1"/>
  <c r="M2728" i="1"/>
  <c r="M2729" i="1"/>
  <c r="M2730" i="1"/>
  <c r="M2731" i="1"/>
  <c r="M2732" i="1"/>
  <c r="M2736" i="1"/>
  <c r="M2733" i="1"/>
  <c r="M2734" i="1"/>
  <c r="M2735" i="1"/>
  <c r="M2737" i="1"/>
  <c r="M2738" i="1"/>
  <c r="M2739" i="1"/>
  <c r="M2740" i="1"/>
  <c r="M2741" i="1"/>
  <c r="M2750" i="1"/>
  <c r="M2751" i="1"/>
  <c r="M2745" i="1"/>
  <c r="M2746" i="1"/>
  <c r="M2747" i="1"/>
  <c r="M2748" i="1"/>
  <c r="M2749" i="1"/>
  <c r="M2754" i="1"/>
  <c r="M2759" i="1"/>
  <c r="M2752" i="1"/>
  <c r="M2753" i="1"/>
  <c r="M2742" i="1"/>
  <c r="M2743" i="1"/>
  <c r="M2744" i="1"/>
  <c r="M2755" i="1"/>
  <c r="M2756" i="1"/>
  <c r="M2760" i="1"/>
  <c r="M2761" i="1"/>
  <c r="M2762" i="1"/>
  <c r="M2763" i="1"/>
  <c r="M2758" i="1"/>
  <c r="M2764" i="1"/>
  <c r="M2765" i="1"/>
  <c r="M2769" i="1"/>
  <c r="M2770" i="1"/>
  <c r="M2771" i="1"/>
  <c r="M2772" i="1"/>
  <c r="M2774" i="1"/>
  <c r="M2773" i="1"/>
  <c r="M2777" i="1"/>
  <c r="M2775" i="1"/>
  <c r="M2776" i="1"/>
  <c r="M2780" i="1"/>
  <c r="M2781" i="1"/>
  <c r="M2782" i="1"/>
  <c r="M2783" i="1"/>
  <c r="M2784" i="1"/>
  <c r="M2785" i="1"/>
  <c r="M2778" i="1"/>
  <c r="M2779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63" i="1"/>
  <c r="M3057" i="1"/>
  <c r="M3058" i="1"/>
  <c r="M3059" i="1"/>
  <c r="M3060" i="1"/>
  <c r="M3061" i="1"/>
  <c r="M3062" i="1"/>
  <c r="M3064" i="1"/>
  <c r="M3065" i="1"/>
  <c r="M3066" i="1"/>
  <c r="M3067" i="1"/>
  <c r="M3068" i="1"/>
  <c r="M3069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031" i="1"/>
  <c r="M3145" i="1"/>
  <c r="M3146" i="1"/>
  <c r="M3147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N2010" i="1"/>
  <c r="N2011" i="1"/>
  <c r="N2012" i="1"/>
  <c r="N2009" i="1"/>
  <c r="N2013" i="1"/>
  <c r="N2014" i="1"/>
  <c r="N2015" i="1"/>
  <c r="N2016" i="1"/>
  <c r="N2017" i="1"/>
  <c r="N2018" i="1"/>
  <c r="N2023" i="1"/>
  <c r="N2025" i="1"/>
  <c r="N2019" i="1"/>
  <c r="N2020" i="1"/>
  <c r="N2021" i="1"/>
  <c r="N2022" i="1"/>
  <c r="N2026" i="1"/>
  <c r="N2027" i="1"/>
  <c r="N2028" i="1"/>
  <c r="N2032" i="1"/>
  <c r="N2033" i="1"/>
  <c r="N2029" i="1"/>
  <c r="N2030" i="1"/>
  <c r="N2031" i="1"/>
  <c r="N2037" i="1"/>
  <c r="N2038" i="1"/>
  <c r="N2039" i="1"/>
  <c r="N2046" i="1"/>
  <c r="N2040" i="1"/>
  <c r="N2041" i="1"/>
  <c r="N2042" i="1"/>
  <c r="N2043" i="1"/>
  <c r="N2044" i="1"/>
  <c r="N2045" i="1"/>
  <c r="N2048" i="1"/>
  <c r="N2049" i="1"/>
  <c r="N2050" i="1"/>
  <c r="N2052" i="1"/>
  <c r="N2053" i="1"/>
  <c r="N2051" i="1"/>
  <c r="N2047" i="1"/>
  <c r="N1961" i="1"/>
  <c r="N1962" i="1"/>
  <c r="N2056" i="1"/>
  <c r="N2057" i="1"/>
  <c r="N2058" i="1"/>
  <c r="N2054" i="1"/>
  <c r="N2055" i="1"/>
  <c r="N2061" i="1"/>
  <c r="N2062" i="1"/>
  <c r="N2063" i="1"/>
  <c r="N2059" i="1"/>
  <c r="N2060" i="1"/>
  <c r="N2064" i="1"/>
  <c r="N2065" i="1"/>
  <c r="N2066" i="1"/>
  <c r="N2067" i="1"/>
  <c r="N2068" i="1"/>
  <c r="N2069" i="1"/>
  <c r="N2072" i="1"/>
  <c r="N2073" i="1"/>
  <c r="N2070" i="1"/>
  <c r="N2071" i="1"/>
  <c r="N2077" i="1"/>
  <c r="N2074" i="1"/>
  <c r="N2081" i="1"/>
  <c r="N2082" i="1"/>
  <c r="N2083" i="1"/>
  <c r="N2078" i="1"/>
  <c r="N2079" i="1"/>
  <c r="N2080" i="1"/>
  <c r="N2084" i="1"/>
  <c r="N2085" i="1"/>
  <c r="N2086" i="1"/>
  <c r="N2087" i="1"/>
  <c r="N2088" i="1"/>
  <c r="N2024" i="1"/>
  <c r="N2089" i="1"/>
  <c r="N2090" i="1"/>
  <c r="N2094" i="1"/>
  <c r="N2095" i="1"/>
  <c r="N2096" i="1"/>
  <c r="N2097" i="1"/>
  <c r="N2034" i="1"/>
  <c r="N2035" i="1"/>
  <c r="N2036" i="1"/>
  <c r="N2091" i="1"/>
  <c r="N2092" i="1"/>
  <c r="N2093" i="1"/>
  <c r="N2098" i="1"/>
  <c r="N2099" i="1"/>
  <c r="N2101" i="1"/>
  <c r="N2102" i="1"/>
  <c r="N2100" i="1"/>
  <c r="N2108" i="1"/>
  <c r="N2109" i="1"/>
  <c r="N2103" i="1"/>
  <c r="N2104" i="1"/>
  <c r="N2105" i="1"/>
  <c r="N2106" i="1"/>
  <c r="N2107" i="1"/>
  <c r="N2110" i="1"/>
  <c r="N2111" i="1"/>
  <c r="N2112" i="1"/>
  <c r="N2113" i="1"/>
  <c r="N2114" i="1"/>
  <c r="N2115" i="1"/>
  <c r="N2116" i="1"/>
  <c r="N2117" i="1"/>
  <c r="N2118" i="1"/>
  <c r="N2119" i="1"/>
  <c r="N2120" i="1"/>
  <c r="N2123" i="1"/>
  <c r="N2124" i="1"/>
  <c r="N2125" i="1"/>
  <c r="N2126" i="1"/>
  <c r="N2121" i="1"/>
  <c r="N2122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4" i="1"/>
  <c r="N2175" i="1"/>
  <c r="N2176" i="1"/>
  <c r="N2177" i="1"/>
  <c r="N2178" i="1"/>
  <c r="N2179" i="1"/>
  <c r="N2180" i="1"/>
  <c r="N2182" i="1"/>
  <c r="N2183" i="1"/>
  <c r="N2184" i="1"/>
  <c r="N2185" i="1"/>
  <c r="N2186" i="1"/>
  <c r="N2187" i="1"/>
  <c r="N2188" i="1"/>
  <c r="N2189" i="1"/>
  <c r="N2193" i="1"/>
  <c r="N2194" i="1"/>
  <c r="N2195" i="1"/>
  <c r="N2191" i="1"/>
  <c r="N2192" i="1"/>
  <c r="N2196" i="1"/>
  <c r="N2197" i="1"/>
  <c r="N2198" i="1"/>
  <c r="N2199" i="1"/>
  <c r="N2201" i="1"/>
  <c r="N2202" i="1"/>
  <c r="N2203" i="1"/>
  <c r="N2200" i="1"/>
  <c r="N2204" i="1"/>
  <c r="N2205" i="1"/>
  <c r="N2206" i="1"/>
  <c r="N2207" i="1"/>
  <c r="N2208" i="1"/>
  <c r="N2209" i="1"/>
  <c r="N2212" i="1"/>
  <c r="N2213" i="1"/>
  <c r="N2214" i="1"/>
  <c r="N2215" i="1"/>
  <c r="N2210" i="1"/>
  <c r="N2211" i="1"/>
  <c r="N2220" i="1"/>
  <c r="N2221" i="1"/>
  <c r="N2222" i="1"/>
  <c r="N2216" i="1"/>
  <c r="N2217" i="1"/>
  <c r="N2218" i="1"/>
  <c r="N2219" i="1"/>
  <c r="N2223" i="1"/>
  <c r="N2224" i="1"/>
  <c r="N2225" i="1"/>
  <c r="N2226" i="1"/>
  <c r="N2181" i="1"/>
  <c r="N2227" i="1"/>
  <c r="N2228" i="1"/>
  <c r="N2232" i="1"/>
  <c r="N2233" i="1"/>
  <c r="N2234" i="1"/>
  <c r="N2247" i="1"/>
  <c r="N2237" i="1"/>
  <c r="N2238" i="1"/>
  <c r="N2229" i="1"/>
  <c r="N2230" i="1"/>
  <c r="N2231" i="1"/>
  <c r="N2240" i="1"/>
  <c r="N2241" i="1"/>
  <c r="N2239" i="1"/>
  <c r="N2235" i="1"/>
  <c r="N2236" i="1"/>
  <c r="N2248" i="1"/>
  <c r="N2249" i="1"/>
  <c r="N2250" i="1"/>
  <c r="N2242" i="1"/>
  <c r="N2243" i="1"/>
  <c r="N2244" i="1"/>
  <c r="N2245" i="1"/>
  <c r="N2246" i="1"/>
  <c r="N2254" i="1"/>
  <c r="N2252" i="1"/>
  <c r="N2253" i="1"/>
  <c r="N2255" i="1"/>
  <c r="N2256" i="1"/>
  <c r="N2257" i="1"/>
  <c r="N2258" i="1"/>
  <c r="N2259" i="1"/>
  <c r="N2265" i="1"/>
  <c r="N2262" i="1"/>
  <c r="N2263" i="1"/>
  <c r="N2264" i="1"/>
  <c r="N2260" i="1"/>
  <c r="N2261" i="1"/>
  <c r="N2268" i="1"/>
  <c r="N2269" i="1"/>
  <c r="N2266" i="1"/>
  <c r="N2267" i="1"/>
  <c r="N2270" i="1"/>
  <c r="N2271" i="1"/>
  <c r="N2272" i="1"/>
  <c r="N2273" i="1"/>
  <c r="N2274" i="1"/>
  <c r="N2275" i="1"/>
  <c r="N2276" i="1"/>
  <c r="N2281" i="1"/>
  <c r="N2282" i="1"/>
  <c r="N2277" i="1"/>
  <c r="N2278" i="1"/>
  <c r="N2279" i="1"/>
  <c r="N2280" i="1"/>
  <c r="N2286" i="1"/>
  <c r="N2287" i="1"/>
  <c r="N2283" i="1"/>
  <c r="N2284" i="1"/>
  <c r="N2285" i="1"/>
  <c r="N2288" i="1"/>
  <c r="N2289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190" i="1"/>
  <c r="N1966" i="1"/>
  <c r="N1967" i="1"/>
  <c r="N1960" i="1"/>
  <c r="N1825" i="1"/>
  <c r="N1826" i="1"/>
  <c r="N1827" i="1"/>
  <c r="N1906" i="1"/>
  <c r="N2251" i="1"/>
  <c r="N2290" i="1"/>
  <c r="N2075" i="1"/>
  <c r="N2076" i="1"/>
  <c r="N2173" i="1"/>
  <c r="N979" i="1"/>
  <c r="N980" i="1"/>
  <c r="N931" i="1"/>
  <c r="N932" i="1"/>
  <c r="N1088" i="1"/>
  <c r="N2172" i="1"/>
  <c r="N762" i="1"/>
  <c r="N740" i="1"/>
  <c r="N1599" i="1"/>
  <c r="N1725" i="1"/>
  <c r="N1726" i="1"/>
  <c r="N1727" i="1"/>
  <c r="N738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457" i="1"/>
  <c r="N2458" i="1"/>
  <c r="N2459" i="1"/>
  <c r="N2460" i="1"/>
  <c r="N2465" i="1"/>
  <c r="N2461" i="1"/>
  <c r="N2462" i="1"/>
  <c r="N2463" i="1"/>
  <c r="N2464" i="1"/>
  <c r="N2466" i="1"/>
  <c r="N2467" i="1"/>
  <c r="N2468" i="1"/>
  <c r="N2469" i="1"/>
  <c r="N2470" i="1"/>
  <c r="N2471" i="1"/>
  <c r="N2447" i="1"/>
  <c r="N2448" i="1"/>
  <c r="N2453" i="1"/>
  <c r="N2449" i="1"/>
  <c r="N2450" i="1"/>
  <c r="N2451" i="1"/>
  <c r="N2452" i="1"/>
  <c r="N2454" i="1"/>
  <c r="N2455" i="1"/>
  <c r="N2456" i="1"/>
  <c r="N2444" i="1"/>
  <c r="N2445" i="1"/>
  <c r="N2446" i="1"/>
  <c r="N2442" i="1"/>
  <c r="N2443" i="1"/>
  <c r="N2410" i="1"/>
  <c r="N2411" i="1"/>
  <c r="N2416" i="1"/>
  <c r="N2407" i="1"/>
  <c r="N2408" i="1"/>
  <c r="N2409" i="1"/>
  <c r="N2412" i="1"/>
  <c r="N2413" i="1"/>
  <c r="N2414" i="1"/>
  <c r="N2415" i="1"/>
  <c r="N2417" i="1"/>
  <c r="N2418" i="1"/>
  <c r="N2419" i="1"/>
  <c r="N2420" i="1"/>
  <c r="N2421" i="1"/>
  <c r="N2422" i="1"/>
  <c r="N2423" i="1"/>
  <c r="N2424" i="1"/>
  <c r="N2425" i="1"/>
  <c r="N2342" i="1"/>
  <c r="N2345" i="1"/>
  <c r="N2346" i="1"/>
  <c r="N2347" i="1"/>
  <c r="N2348" i="1"/>
  <c r="N2356" i="1"/>
  <c r="N2349" i="1"/>
  <c r="N2350" i="1"/>
  <c r="N2351" i="1"/>
  <c r="N2352" i="1"/>
  <c r="N2353" i="1"/>
  <c r="N2354" i="1"/>
  <c r="N2355" i="1"/>
  <c r="N2357" i="1"/>
  <c r="N2360" i="1"/>
  <c r="N2361" i="1"/>
  <c r="N2341" i="1"/>
  <c r="N2358" i="1"/>
  <c r="N2359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8" i="1"/>
  <c r="N2375" i="1"/>
  <c r="N2376" i="1"/>
  <c r="N2377" i="1"/>
  <c r="N2379" i="1"/>
  <c r="N2380" i="1"/>
  <c r="N2343" i="1"/>
  <c r="N2344" i="1"/>
  <c r="N2389" i="1"/>
  <c r="N2381" i="1"/>
  <c r="N2382" i="1"/>
  <c r="N2383" i="1"/>
  <c r="N2384" i="1"/>
  <c r="N2385" i="1"/>
  <c r="N2386" i="1"/>
  <c r="N2387" i="1"/>
  <c r="N2388" i="1"/>
  <c r="N2390" i="1"/>
  <c r="N2392" i="1"/>
  <c r="N2393" i="1"/>
  <c r="N2394" i="1"/>
  <c r="N2391" i="1"/>
  <c r="N2396" i="1"/>
  <c r="N2395" i="1"/>
  <c r="N2397" i="1"/>
  <c r="N2398" i="1"/>
  <c r="N2399" i="1"/>
  <c r="N2400" i="1"/>
  <c r="N2401" i="1"/>
  <c r="N2402" i="1"/>
  <c r="N2403" i="1"/>
  <c r="N2404" i="1"/>
  <c r="N2405" i="1"/>
  <c r="N2406" i="1"/>
  <c r="N2427" i="1"/>
  <c r="N2428" i="1"/>
  <c r="N2431" i="1"/>
  <c r="N2429" i="1"/>
  <c r="N2430" i="1"/>
  <c r="N2433" i="1"/>
  <c r="N2436" i="1"/>
  <c r="N2432" i="1"/>
  <c r="N2434" i="1"/>
  <c r="N2435" i="1"/>
  <c r="N2437" i="1"/>
  <c r="N2438" i="1"/>
  <c r="N2439" i="1"/>
  <c r="N2440" i="1"/>
  <c r="N2502" i="1"/>
  <c r="N2501" i="1"/>
  <c r="N2503" i="1"/>
  <c r="N2505" i="1"/>
  <c r="N2506" i="1"/>
  <c r="N2504" i="1"/>
  <c r="N2507" i="1"/>
  <c r="N2508" i="1"/>
  <c r="N2509" i="1"/>
  <c r="N2510" i="1"/>
  <c r="N2511" i="1"/>
  <c r="N2512" i="1"/>
  <c r="N2513" i="1"/>
  <c r="N2514" i="1"/>
  <c r="N2515" i="1"/>
  <c r="N2516" i="1"/>
  <c r="N2517" i="1"/>
  <c r="N2519" i="1"/>
  <c r="N2520" i="1"/>
  <c r="N2521" i="1"/>
  <c r="N2522" i="1"/>
  <c r="N2523" i="1"/>
  <c r="N2524" i="1"/>
  <c r="N2525" i="1"/>
  <c r="N2527" i="1"/>
  <c r="N2528" i="1"/>
  <c r="N2529" i="1"/>
  <c r="N2530" i="1"/>
  <c r="N2531" i="1"/>
  <c r="N2535" i="1"/>
  <c r="N2536" i="1"/>
  <c r="N2542" i="1"/>
  <c r="N2543" i="1"/>
  <c r="N2544" i="1"/>
  <c r="N2533" i="1"/>
  <c r="N2534" i="1"/>
  <c r="N2537" i="1"/>
  <c r="N2538" i="1"/>
  <c r="N2539" i="1"/>
  <c r="N2540" i="1"/>
  <c r="N2541" i="1"/>
  <c r="N2532" i="1"/>
  <c r="N2545" i="1"/>
  <c r="N2546" i="1"/>
  <c r="N2547" i="1"/>
  <c r="N2550" i="1"/>
  <c r="N2551" i="1"/>
  <c r="N2552" i="1"/>
  <c r="N2553" i="1"/>
  <c r="N2554" i="1"/>
  <c r="N2558" i="1"/>
  <c r="N2559" i="1"/>
  <c r="N2561" i="1"/>
  <c r="N2560" i="1"/>
  <c r="N2548" i="1"/>
  <c r="N2549" i="1"/>
  <c r="N2562" i="1"/>
  <c r="N2563" i="1"/>
  <c r="N2564" i="1"/>
  <c r="N2526" i="1"/>
  <c r="N2555" i="1"/>
  <c r="N2556" i="1"/>
  <c r="N2557" i="1"/>
  <c r="N2565" i="1"/>
  <c r="N2566" i="1"/>
  <c r="N2567" i="1"/>
  <c r="N2568" i="1"/>
  <c r="N2571" i="1"/>
  <c r="N2574" i="1"/>
  <c r="N2575" i="1"/>
  <c r="N2572" i="1"/>
  <c r="N2573" i="1"/>
  <c r="N2576" i="1"/>
  <c r="N2577" i="1"/>
  <c r="N2580" i="1"/>
  <c r="N2578" i="1"/>
  <c r="N2579" i="1"/>
  <c r="N2581" i="1"/>
  <c r="N2582" i="1"/>
  <c r="N2584" i="1"/>
  <c r="N2585" i="1"/>
  <c r="N2586" i="1"/>
  <c r="N2587" i="1"/>
  <c r="N2588" i="1"/>
  <c r="N2589" i="1"/>
  <c r="N2583" i="1"/>
  <c r="N2590" i="1"/>
  <c r="N2569" i="1"/>
  <c r="N2570" i="1"/>
  <c r="N2591" i="1"/>
  <c r="N2592" i="1"/>
  <c r="N2594" i="1"/>
  <c r="N2595" i="1"/>
  <c r="N2601" i="1"/>
  <c r="N2596" i="1"/>
  <c r="N2597" i="1"/>
  <c r="N2598" i="1"/>
  <c r="N2599" i="1"/>
  <c r="N2600" i="1"/>
  <c r="N2602" i="1"/>
  <c r="N2603" i="1"/>
  <c r="N2604" i="1"/>
  <c r="N2605" i="1"/>
  <c r="N2606" i="1"/>
  <c r="N2611" i="1"/>
  <c r="N2607" i="1"/>
  <c r="N2608" i="1"/>
  <c r="N2609" i="1"/>
  <c r="N2610" i="1"/>
  <c r="N2612" i="1"/>
  <c r="N2613" i="1"/>
  <c r="N2614" i="1"/>
  <c r="N2615" i="1"/>
  <c r="N2616" i="1"/>
  <c r="N2619" i="1"/>
  <c r="N2620" i="1"/>
  <c r="N2621" i="1"/>
  <c r="N2622" i="1"/>
  <c r="N2623" i="1"/>
  <c r="N2617" i="1"/>
  <c r="N2618" i="1"/>
  <c r="N2626" i="1"/>
  <c r="N2624" i="1"/>
  <c r="N2625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700" i="1"/>
  <c r="N2697" i="1"/>
  <c r="N2698" i="1"/>
  <c r="N2699" i="1"/>
  <c r="N2696" i="1"/>
  <c r="N2701" i="1"/>
  <c r="N2702" i="1"/>
  <c r="N2703" i="1"/>
  <c r="N2704" i="1"/>
  <c r="N2705" i="1"/>
  <c r="N2706" i="1"/>
  <c r="N2707" i="1"/>
  <c r="N2708" i="1"/>
  <c r="N2710" i="1"/>
  <c r="N2714" i="1"/>
  <c r="N2715" i="1"/>
  <c r="N2711" i="1"/>
  <c r="N2712" i="1"/>
  <c r="N2713" i="1"/>
  <c r="N2716" i="1"/>
  <c r="N2709" i="1"/>
  <c r="N2719" i="1"/>
  <c r="N2720" i="1"/>
  <c r="N2721" i="1"/>
  <c r="N2717" i="1"/>
  <c r="N2718" i="1"/>
  <c r="N2723" i="1"/>
  <c r="N2724" i="1"/>
  <c r="N2722" i="1"/>
  <c r="N2725" i="1"/>
  <c r="N2726" i="1"/>
  <c r="N2727" i="1"/>
  <c r="N2728" i="1"/>
  <c r="N2729" i="1"/>
  <c r="N2730" i="1"/>
  <c r="N2731" i="1"/>
  <c r="N2732" i="1"/>
  <c r="N2736" i="1"/>
  <c r="N2733" i="1"/>
  <c r="N2734" i="1"/>
  <c r="N2735" i="1"/>
  <c r="N2737" i="1"/>
  <c r="N2738" i="1"/>
  <c r="N2739" i="1"/>
  <c r="N2740" i="1"/>
  <c r="N2741" i="1"/>
  <c r="N2750" i="1"/>
  <c r="N2751" i="1"/>
  <c r="N2745" i="1"/>
  <c r="N2746" i="1"/>
  <c r="N2747" i="1"/>
  <c r="N2748" i="1"/>
  <c r="N2749" i="1"/>
  <c r="N2754" i="1"/>
  <c r="N2759" i="1"/>
  <c r="N2752" i="1"/>
  <c r="N2753" i="1"/>
  <c r="N2742" i="1"/>
  <c r="N2743" i="1"/>
  <c r="N2744" i="1"/>
  <c r="N2755" i="1"/>
  <c r="N2756" i="1"/>
  <c r="N2760" i="1"/>
  <c r="N2761" i="1"/>
  <c r="N2762" i="1"/>
  <c r="N2763" i="1"/>
  <c r="N2758" i="1"/>
  <c r="N2764" i="1"/>
  <c r="N2765" i="1"/>
  <c r="N2769" i="1"/>
  <c r="N2770" i="1"/>
  <c r="N2771" i="1"/>
  <c r="N2772" i="1"/>
  <c r="N2774" i="1"/>
  <c r="N2773" i="1"/>
  <c r="N2777" i="1"/>
  <c r="N2775" i="1"/>
  <c r="N2776" i="1"/>
  <c r="N2780" i="1"/>
  <c r="N2781" i="1"/>
  <c r="N2782" i="1"/>
  <c r="N2783" i="1"/>
  <c r="N2784" i="1"/>
  <c r="N2785" i="1"/>
  <c r="N2778" i="1"/>
  <c r="N2779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63" i="1"/>
  <c r="N3057" i="1"/>
  <c r="N3058" i="1"/>
  <c r="N3059" i="1"/>
  <c r="N3060" i="1"/>
  <c r="N3061" i="1"/>
  <c r="N3062" i="1"/>
  <c r="N3064" i="1"/>
  <c r="N3065" i="1"/>
  <c r="N3066" i="1"/>
  <c r="N3067" i="1"/>
  <c r="N3068" i="1"/>
  <c r="N3069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031" i="1"/>
  <c r="N3145" i="1"/>
  <c r="N3146" i="1"/>
  <c r="N3147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D2006" i="1"/>
  <c r="D2007" i="1"/>
  <c r="D2008" i="1"/>
  <c r="D2010" i="1"/>
  <c r="D2011" i="1"/>
  <c r="D2012" i="1"/>
  <c r="D2009" i="1"/>
  <c r="D2013" i="1"/>
  <c r="D2014" i="1"/>
  <c r="D2015" i="1"/>
  <c r="D2016" i="1"/>
  <c r="D2017" i="1"/>
  <c r="D2018" i="1"/>
  <c r="D2023" i="1"/>
  <c r="D2025" i="1"/>
  <c r="D2019" i="1"/>
  <c r="D2020" i="1"/>
  <c r="D2021" i="1"/>
  <c r="D2022" i="1"/>
  <c r="D2026" i="1"/>
  <c r="D2027" i="1"/>
  <c r="D2028" i="1"/>
  <c r="D2032" i="1"/>
  <c r="D2033" i="1"/>
  <c r="D2029" i="1"/>
  <c r="D2030" i="1"/>
  <c r="D2031" i="1"/>
  <c r="D2037" i="1"/>
  <c r="D2038" i="1"/>
  <c r="D2039" i="1"/>
  <c r="D2046" i="1"/>
  <c r="D2040" i="1"/>
  <c r="D2041" i="1"/>
  <c r="D2042" i="1"/>
  <c r="D2043" i="1"/>
  <c r="D2044" i="1"/>
  <c r="D2045" i="1"/>
  <c r="D2048" i="1"/>
  <c r="D2049" i="1"/>
  <c r="D2050" i="1"/>
  <c r="D2052" i="1"/>
  <c r="D2053" i="1"/>
  <c r="D2051" i="1"/>
  <c r="D2047" i="1"/>
  <c r="D1961" i="1"/>
  <c r="D1962" i="1"/>
  <c r="D2054" i="1"/>
  <c r="D2055" i="1"/>
  <c r="D2061" i="1"/>
  <c r="D2062" i="1"/>
  <c r="D2063" i="1"/>
  <c r="D2059" i="1"/>
  <c r="D2060" i="1"/>
  <c r="D2064" i="1"/>
  <c r="D2065" i="1"/>
  <c r="D2066" i="1"/>
  <c r="D2067" i="1"/>
  <c r="D2068" i="1"/>
  <c r="D2069" i="1"/>
  <c r="D2072" i="1"/>
  <c r="D2073" i="1"/>
  <c r="D2070" i="1"/>
  <c r="D2071" i="1"/>
  <c r="D2077" i="1"/>
  <c r="D2074" i="1"/>
  <c r="D2081" i="1"/>
  <c r="D2082" i="1"/>
  <c r="D2083" i="1"/>
  <c r="D2078" i="1"/>
  <c r="D2079" i="1"/>
  <c r="D2080" i="1"/>
  <c r="D2084" i="1"/>
  <c r="D2085" i="1"/>
  <c r="D2086" i="1"/>
  <c r="D2087" i="1"/>
  <c r="D2088" i="1"/>
  <c r="D2024" i="1"/>
  <c r="D2089" i="1"/>
  <c r="D2090" i="1"/>
  <c r="D2094" i="1"/>
  <c r="D2095" i="1"/>
  <c r="D2096" i="1"/>
  <c r="D2097" i="1"/>
  <c r="D2034" i="1"/>
  <c r="D2035" i="1"/>
  <c r="D2036" i="1"/>
  <c r="D2091" i="1"/>
  <c r="D2092" i="1"/>
  <c r="D2093" i="1"/>
  <c r="D2098" i="1"/>
  <c r="D2099" i="1"/>
  <c r="D2101" i="1"/>
  <c r="D2102" i="1"/>
  <c r="D2100" i="1"/>
  <c r="D2108" i="1"/>
  <c r="D2109" i="1"/>
  <c r="D2103" i="1"/>
  <c r="D2104" i="1"/>
  <c r="D2105" i="1"/>
  <c r="D2106" i="1"/>
  <c r="D2107" i="1"/>
  <c r="D2110" i="1"/>
  <c r="D2111" i="1"/>
  <c r="D2112" i="1"/>
  <c r="D2113" i="1"/>
  <c r="D2114" i="1"/>
  <c r="D2115" i="1"/>
  <c r="D2116" i="1"/>
  <c r="D2117" i="1"/>
  <c r="D2118" i="1"/>
  <c r="D2119" i="1"/>
  <c r="D2120" i="1"/>
  <c r="D2123" i="1"/>
  <c r="D2124" i="1"/>
  <c r="D2125" i="1"/>
  <c r="D2126" i="1"/>
  <c r="D2121" i="1"/>
  <c r="D2122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4" i="1"/>
  <c r="D2175" i="1"/>
  <c r="D2176" i="1"/>
  <c r="D2177" i="1"/>
  <c r="D2178" i="1"/>
  <c r="D2179" i="1"/>
  <c r="D2180" i="1"/>
  <c r="D2182" i="1"/>
  <c r="D2183" i="1"/>
  <c r="D2184" i="1"/>
  <c r="D2185" i="1"/>
  <c r="D2186" i="1"/>
  <c r="D2187" i="1"/>
  <c r="D2188" i="1"/>
  <c r="D2189" i="1"/>
  <c r="D2193" i="1"/>
  <c r="D2194" i="1"/>
  <c r="D2195" i="1"/>
  <c r="D2191" i="1"/>
  <c r="D2192" i="1"/>
  <c r="D2196" i="1"/>
  <c r="D2197" i="1"/>
  <c r="D2198" i="1"/>
  <c r="D2199" i="1"/>
  <c r="D2201" i="1"/>
  <c r="D2202" i="1"/>
  <c r="D2203" i="1"/>
  <c r="D2200" i="1"/>
  <c r="D2204" i="1"/>
  <c r="D2205" i="1"/>
  <c r="D2206" i="1"/>
  <c r="D2207" i="1"/>
  <c r="D2208" i="1"/>
  <c r="D2209" i="1"/>
  <c r="D2212" i="1"/>
  <c r="D2213" i="1"/>
  <c r="D2214" i="1"/>
  <c r="D2215" i="1"/>
  <c r="D2210" i="1"/>
  <c r="D2211" i="1"/>
  <c r="D2220" i="1"/>
  <c r="D2221" i="1"/>
  <c r="D2222" i="1"/>
  <c r="D2216" i="1"/>
  <c r="D2217" i="1"/>
  <c r="D2218" i="1"/>
  <c r="D2219" i="1"/>
  <c r="D2223" i="1"/>
  <c r="D2224" i="1"/>
  <c r="D2225" i="1"/>
  <c r="D2226" i="1"/>
  <c r="D2181" i="1"/>
  <c r="D2227" i="1"/>
  <c r="D2228" i="1"/>
  <c r="D2232" i="1"/>
  <c r="D2233" i="1"/>
  <c r="D2234" i="1"/>
  <c r="D2247" i="1"/>
  <c r="D2237" i="1"/>
  <c r="D2238" i="1"/>
  <c r="D2229" i="1"/>
  <c r="D2230" i="1"/>
  <c r="D2231" i="1"/>
  <c r="D2240" i="1"/>
  <c r="D2241" i="1"/>
  <c r="D2239" i="1"/>
  <c r="D2235" i="1"/>
  <c r="D2236" i="1"/>
  <c r="D2248" i="1"/>
  <c r="D2249" i="1"/>
  <c r="D2250" i="1"/>
  <c r="D2242" i="1"/>
  <c r="D2243" i="1"/>
  <c r="D2244" i="1"/>
  <c r="D2245" i="1"/>
  <c r="D2246" i="1"/>
  <c r="D2254" i="1"/>
  <c r="D2252" i="1"/>
  <c r="D2253" i="1"/>
  <c r="D2255" i="1"/>
  <c r="D2256" i="1"/>
  <c r="D2257" i="1"/>
  <c r="D2258" i="1"/>
  <c r="D2259" i="1"/>
  <c r="D2265" i="1"/>
  <c r="D2262" i="1"/>
  <c r="D2263" i="1"/>
  <c r="D2264" i="1"/>
  <c r="D2260" i="1"/>
  <c r="D2261" i="1"/>
  <c r="D2268" i="1"/>
  <c r="D2269" i="1"/>
  <c r="D2266" i="1"/>
  <c r="D2267" i="1"/>
  <c r="D2270" i="1"/>
  <c r="D2271" i="1"/>
  <c r="D2272" i="1"/>
  <c r="D2273" i="1"/>
  <c r="D2274" i="1"/>
  <c r="D2275" i="1"/>
  <c r="D2276" i="1"/>
  <c r="D2281" i="1"/>
  <c r="D2282" i="1"/>
  <c r="D2277" i="1"/>
  <c r="D2278" i="1"/>
  <c r="D2279" i="1"/>
  <c r="D2280" i="1"/>
  <c r="D2286" i="1"/>
  <c r="D2287" i="1"/>
  <c r="D2283" i="1"/>
  <c r="D2284" i="1"/>
  <c r="D2285" i="1"/>
  <c r="D2288" i="1"/>
  <c r="D2289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190" i="1"/>
  <c r="D1966" i="1"/>
  <c r="D1967" i="1"/>
  <c r="D1960" i="1"/>
  <c r="D1825" i="1"/>
  <c r="D1826" i="1"/>
  <c r="D1827" i="1"/>
  <c r="D1906" i="1"/>
  <c r="D2251" i="1"/>
  <c r="D2290" i="1"/>
  <c r="D2075" i="1"/>
  <c r="D2076" i="1"/>
  <c r="D2173" i="1"/>
  <c r="D979" i="1"/>
  <c r="D980" i="1"/>
  <c r="D931" i="1"/>
  <c r="D932" i="1"/>
  <c r="D1088" i="1"/>
  <c r="D2172" i="1"/>
  <c r="D762" i="1"/>
  <c r="D740" i="1"/>
  <c r="D1599" i="1"/>
  <c r="D1725" i="1"/>
  <c r="D1726" i="1"/>
  <c r="D1727" i="1"/>
  <c r="D738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457" i="1"/>
  <c r="D2458" i="1"/>
  <c r="D2459" i="1"/>
  <c r="D2460" i="1"/>
  <c r="D2465" i="1"/>
  <c r="D2461" i="1"/>
  <c r="D2462" i="1"/>
  <c r="D2463" i="1"/>
  <c r="D2464" i="1"/>
  <c r="D2466" i="1"/>
  <c r="D2467" i="1"/>
  <c r="D2468" i="1"/>
  <c r="D2469" i="1"/>
  <c r="D2470" i="1"/>
  <c r="D2471" i="1"/>
  <c r="D2447" i="1"/>
  <c r="D2448" i="1"/>
  <c r="D2453" i="1"/>
  <c r="D2449" i="1"/>
  <c r="D2450" i="1"/>
  <c r="D2451" i="1"/>
  <c r="D2452" i="1"/>
  <c r="D2454" i="1"/>
  <c r="D2455" i="1"/>
  <c r="D2456" i="1"/>
  <c r="D2444" i="1"/>
  <c r="D2445" i="1"/>
  <c r="D2446" i="1"/>
  <c r="D2442" i="1"/>
  <c r="D2443" i="1"/>
  <c r="D2410" i="1"/>
  <c r="D2411" i="1"/>
  <c r="D2416" i="1"/>
  <c r="D2407" i="1"/>
  <c r="D2408" i="1"/>
  <c r="D2409" i="1"/>
  <c r="D2412" i="1"/>
  <c r="D2413" i="1"/>
  <c r="D2414" i="1"/>
  <c r="D2415" i="1"/>
  <c r="D2417" i="1"/>
  <c r="D2418" i="1"/>
  <c r="D2419" i="1"/>
  <c r="D2420" i="1"/>
  <c r="D2421" i="1"/>
  <c r="D2422" i="1"/>
  <c r="D2423" i="1"/>
  <c r="D2424" i="1"/>
  <c r="D2425" i="1"/>
  <c r="D2342" i="1"/>
  <c r="D2345" i="1"/>
  <c r="D2346" i="1"/>
  <c r="D2347" i="1"/>
  <c r="D2348" i="1"/>
  <c r="D2356" i="1"/>
  <c r="D2349" i="1"/>
  <c r="D2350" i="1"/>
  <c r="D2351" i="1"/>
  <c r="D2352" i="1"/>
  <c r="D2353" i="1"/>
  <c r="D2354" i="1"/>
  <c r="D2355" i="1"/>
  <c r="D2357" i="1"/>
  <c r="D2360" i="1"/>
  <c r="D2361" i="1"/>
  <c r="D2341" i="1"/>
  <c r="D2358" i="1"/>
  <c r="D2359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8" i="1"/>
  <c r="D2375" i="1"/>
  <c r="D2376" i="1"/>
  <c r="D2377" i="1"/>
  <c r="D2379" i="1"/>
  <c r="D2380" i="1"/>
  <c r="D2343" i="1"/>
  <c r="D2344" i="1"/>
  <c r="D2389" i="1"/>
  <c r="D2381" i="1"/>
  <c r="D2382" i="1"/>
  <c r="D2383" i="1"/>
  <c r="D2384" i="1"/>
  <c r="D2385" i="1"/>
  <c r="D2386" i="1"/>
  <c r="D2387" i="1"/>
  <c r="D2388" i="1"/>
  <c r="D2390" i="1"/>
  <c r="D2392" i="1"/>
  <c r="D2393" i="1"/>
  <c r="D2394" i="1"/>
  <c r="D2391" i="1"/>
  <c r="D2396" i="1"/>
  <c r="D2395" i="1"/>
  <c r="D2397" i="1"/>
  <c r="D2398" i="1"/>
  <c r="D2399" i="1"/>
  <c r="D2400" i="1"/>
  <c r="D2401" i="1"/>
  <c r="D2402" i="1"/>
  <c r="D2403" i="1"/>
  <c r="D2404" i="1"/>
  <c r="D2405" i="1"/>
  <c r="D2406" i="1"/>
  <c r="D2427" i="1"/>
  <c r="D2428" i="1"/>
  <c r="D2431" i="1"/>
  <c r="D2429" i="1"/>
  <c r="D2430" i="1"/>
  <c r="D2433" i="1"/>
  <c r="D2436" i="1"/>
  <c r="D2432" i="1"/>
  <c r="D2434" i="1"/>
  <c r="D2435" i="1"/>
  <c r="D2437" i="1"/>
  <c r="D2438" i="1"/>
  <c r="D2439" i="1"/>
  <c r="D2440" i="1"/>
  <c r="D2502" i="1"/>
  <c r="D2501" i="1"/>
  <c r="D2503" i="1"/>
  <c r="D2505" i="1"/>
  <c r="D2506" i="1"/>
  <c r="D2504" i="1"/>
  <c r="D2507" i="1"/>
  <c r="D2508" i="1"/>
  <c r="D2509" i="1"/>
  <c r="D2510" i="1"/>
  <c r="D2511" i="1"/>
  <c r="D2512" i="1"/>
  <c r="D2513" i="1"/>
  <c r="D2514" i="1"/>
  <c r="D2515" i="1"/>
  <c r="D2516" i="1"/>
  <c r="D2517" i="1"/>
  <c r="D2519" i="1"/>
  <c r="D2520" i="1"/>
  <c r="D2521" i="1"/>
  <c r="D2522" i="1"/>
  <c r="D2523" i="1"/>
  <c r="D2524" i="1"/>
  <c r="D2525" i="1"/>
  <c r="D2527" i="1"/>
  <c r="D2528" i="1"/>
  <c r="D2529" i="1"/>
  <c r="D2530" i="1"/>
  <c r="D2531" i="1"/>
  <c r="D2535" i="1"/>
  <c r="D2536" i="1"/>
  <c r="D2542" i="1"/>
  <c r="D2543" i="1"/>
  <c r="D2544" i="1"/>
  <c r="D2533" i="1"/>
  <c r="D2534" i="1"/>
  <c r="D2537" i="1"/>
  <c r="D2538" i="1"/>
  <c r="D2539" i="1"/>
  <c r="D2540" i="1"/>
  <c r="D2541" i="1"/>
  <c r="D2532" i="1"/>
  <c r="D2545" i="1"/>
  <c r="D2546" i="1"/>
  <c r="D2547" i="1"/>
  <c r="D2550" i="1"/>
  <c r="D2551" i="1"/>
  <c r="D2552" i="1"/>
  <c r="D2553" i="1"/>
  <c r="D2554" i="1"/>
  <c r="D2558" i="1"/>
  <c r="D2559" i="1"/>
  <c r="D2561" i="1"/>
  <c r="D2560" i="1"/>
  <c r="D2548" i="1"/>
  <c r="D2549" i="1"/>
  <c r="D2562" i="1"/>
  <c r="D2563" i="1"/>
  <c r="D2564" i="1"/>
  <c r="D2526" i="1"/>
  <c r="D2555" i="1"/>
  <c r="D2556" i="1"/>
  <c r="D2557" i="1"/>
  <c r="D2565" i="1"/>
  <c r="D2566" i="1"/>
  <c r="D2567" i="1"/>
  <c r="D2568" i="1"/>
  <c r="D2571" i="1"/>
  <c r="D2574" i="1"/>
  <c r="D2575" i="1"/>
  <c r="D2572" i="1"/>
  <c r="D2573" i="1"/>
  <c r="D2576" i="1"/>
  <c r="D2577" i="1"/>
  <c r="D2580" i="1"/>
  <c r="D2578" i="1"/>
  <c r="D2579" i="1"/>
  <c r="D2581" i="1"/>
  <c r="D2582" i="1"/>
  <c r="D2584" i="1"/>
  <c r="D2585" i="1"/>
  <c r="D2586" i="1"/>
  <c r="D2587" i="1"/>
  <c r="D2588" i="1"/>
  <c r="D2589" i="1"/>
  <c r="D2583" i="1"/>
  <c r="D2590" i="1"/>
  <c r="D2569" i="1"/>
  <c r="D2570" i="1"/>
  <c r="D2591" i="1"/>
  <c r="D2592" i="1"/>
  <c r="D2594" i="1"/>
  <c r="D2595" i="1"/>
  <c r="D2601" i="1"/>
  <c r="D2596" i="1"/>
  <c r="D2597" i="1"/>
  <c r="D2598" i="1"/>
  <c r="D2599" i="1"/>
  <c r="D2600" i="1"/>
  <c r="D2602" i="1"/>
  <c r="D2603" i="1"/>
  <c r="D2604" i="1"/>
  <c r="D2605" i="1"/>
  <c r="D2606" i="1"/>
  <c r="D2611" i="1"/>
  <c r="D2607" i="1"/>
  <c r="D2608" i="1"/>
  <c r="D2609" i="1"/>
  <c r="D2610" i="1"/>
  <c r="D2612" i="1"/>
  <c r="D2613" i="1"/>
  <c r="D2614" i="1"/>
  <c r="D2615" i="1"/>
  <c r="D2616" i="1"/>
  <c r="D2619" i="1"/>
  <c r="D2620" i="1"/>
  <c r="D2621" i="1"/>
  <c r="D2622" i="1"/>
  <c r="D2623" i="1"/>
  <c r="D2617" i="1"/>
  <c r="D2618" i="1"/>
  <c r="D2626" i="1"/>
  <c r="D2624" i="1"/>
  <c r="D2625" i="1"/>
  <c r="D2700" i="1"/>
  <c r="D2697" i="1"/>
  <c r="D2698" i="1"/>
  <c r="D2699" i="1"/>
  <c r="D2696" i="1"/>
  <c r="D2701" i="1"/>
  <c r="D2702" i="1"/>
  <c r="D2703" i="1"/>
  <c r="D2704" i="1"/>
  <c r="D2705" i="1"/>
  <c r="D2706" i="1"/>
  <c r="D2707" i="1"/>
  <c r="D2708" i="1"/>
  <c r="D2710" i="1"/>
  <c r="D2714" i="1"/>
  <c r="D2715" i="1"/>
  <c r="D2711" i="1"/>
  <c r="D2712" i="1"/>
  <c r="D2713" i="1"/>
  <c r="D2716" i="1"/>
  <c r="D2709" i="1"/>
  <c r="D2719" i="1"/>
  <c r="D2720" i="1"/>
  <c r="D2721" i="1"/>
  <c r="D2717" i="1"/>
  <c r="D2718" i="1"/>
  <c r="D2723" i="1"/>
  <c r="D2724" i="1"/>
  <c r="D2722" i="1"/>
  <c r="D2725" i="1"/>
  <c r="D2726" i="1"/>
  <c r="D2727" i="1"/>
  <c r="D2728" i="1"/>
  <c r="D2729" i="1"/>
  <c r="D2730" i="1"/>
  <c r="D2731" i="1"/>
  <c r="D2732" i="1"/>
  <c r="D2736" i="1"/>
  <c r="D2733" i="1"/>
  <c r="D2734" i="1"/>
  <c r="D2735" i="1"/>
  <c r="D2737" i="1"/>
  <c r="D2738" i="1"/>
  <c r="D2739" i="1"/>
  <c r="D2740" i="1"/>
  <c r="D2741" i="1"/>
  <c r="D2750" i="1"/>
  <c r="D2751" i="1"/>
  <c r="D2745" i="1"/>
  <c r="D2746" i="1"/>
  <c r="D2747" i="1"/>
  <c r="D2748" i="1"/>
  <c r="D2749" i="1"/>
  <c r="D2754" i="1"/>
  <c r="D2759" i="1"/>
  <c r="D2752" i="1"/>
  <c r="D2753" i="1"/>
  <c r="D2742" i="1"/>
  <c r="D2743" i="1"/>
  <c r="D2744" i="1"/>
  <c r="D2755" i="1"/>
  <c r="D2756" i="1"/>
  <c r="D2760" i="1"/>
  <c r="D2761" i="1"/>
  <c r="D2762" i="1"/>
  <c r="D2763" i="1"/>
  <c r="D2758" i="1"/>
  <c r="D2764" i="1"/>
  <c r="D2765" i="1"/>
  <c r="D2769" i="1"/>
  <c r="D2770" i="1"/>
  <c r="D2771" i="1"/>
  <c r="D2772" i="1"/>
  <c r="D2774" i="1"/>
  <c r="D2773" i="1"/>
  <c r="D2777" i="1"/>
  <c r="D2775" i="1"/>
  <c r="D2776" i="1"/>
  <c r="D2780" i="1"/>
  <c r="D2781" i="1"/>
  <c r="D2782" i="1"/>
  <c r="D2783" i="1"/>
  <c r="D2784" i="1"/>
  <c r="D2785" i="1"/>
  <c r="D2778" i="1"/>
  <c r="D2779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63" i="1"/>
  <c r="D3057" i="1"/>
  <c r="D3058" i="1"/>
  <c r="D3059" i="1"/>
  <c r="D3060" i="1"/>
  <c r="D3061" i="1"/>
  <c r="D3062" i="1"/>
  <c r="D3064" i="1"/>
  <c r="D3065" i="1"/>
  <c r="D3066" i="1"/>
  <c r="D3067" i="1"/>
  <c r="D3068" i="1"/>
  <c r="D3069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031" i="1"/>
  <c r="D3145" i="1"/>
  <c r="D3146" i="1"/>
  <c r="D3147" i="1"/>
  <c r="L1991" i="1"/>
  <c r="M1991" i="1"/>
  <c r="N1991" i="1"/>
  <c r="L2007" i="1"/>
  <c r="L2008" i="1"/>
  <c r="M2007" i="1"/>
  <c r="M2008" i="1"/>
  <c r="N2007" i="1"/>
  <c r="N2008" i="1"/>
  <c r="D1959" i="1"/>
  <c r="D1963" i="1"/>
  <c r="D1964" i="1"/>
  <c r="D1965" i="1"/>
  <c r="D1968" i="1"/>
  <c r="D1969" i="1"/>
  <c r="D1970" i="1"/>
  <c r="D1971" i="1"/>
  <c r="D1972" i="1"/>
  <c r="D1973" i="1"/>
  <c r="D1974" i="1"/>
  <c r="D1975" i="1"/>
  <c r="D1976" i="1"/>
  <c r="D1978" i="1"/>
  <c r="D1980" i="1"/>
  <c r="D1977" i="1"/>
  <c r="D1981" i="1"/>
  <c r="D1979" i="1"/>
  <c r="D1982" i="1"/>
  <c r="D1983" i="1"/>
  <c r="D1984" i="1"/>
  <c r="D1985" i="1"/>
  <c r="D1986" i="1"/>
  <c r="D1987" i="1"/>
  <c r="D1988" i="1"/>
  <c r="D1989" i="1"/>
  <c r="D1990" i="1"/>
  <c r="D1994" i="1"/>
  <c r="D1995" i="1"/>
  <c r="D1996" i="1"/>
  <c r="D1997" i="1"/>
  <c r="D1998" i="1"/>
  <c r="D1992" i="1"/>
  <c r="D1993" i="1"/>
  <c r="D1999" i="1"/>
  <c r="D2000" i="1"/>
  <c r="D2001" i="1"/>
  <c r="D2002" i="1"/>
  <c r="D2003" i="1"/>
  <c r="D2004" i="1"/>
  <c r="D2005" i="1"/>
  <c r="L1965" i="1"/>
  <c r="L1968" i="1"/>
  <c r="L1969" i="1"/>
  <c r="L1970" i="1"/>
  <c r="L1971" i="1"/>
  <c r="L1972" i="1"/>
  <c r="L1973" i="1"/>
  <c r="L1974" i="1"/>
  <c r="L1975" i="1"/>
  <c r="L1976" i="1"/>
  <c r="L1978" i="1"/>
  <c r="L1980" i="1"/>
  <c r="L1977" i="1"/>
  <c r="L1981" i="1"/>
  <c r="L1979" i="1"/>
  <c r="L1982" i="1"/>
  <c r="L1983" i="1"/>
  <c r="L1984" i="1"/>
  <c r="L1985" i="1"/>
  <c r="L1986" i="1"/>
  <c r="L1987" i="1"/>
  <c r="L1988" i="1"/>
  <c r="L1989" i="1"/>
  <c r="L1990" i="1"/>
  <c r="L1994" i="1"/>
  <c r="L1995" i="1"/>
  <c r="L1996" i="1"/>
  <c r="L1997" i="1"/>
  <c r="L1998" i="1"/>
  <c r="L1992" i="1"/>
  <c r="L1993" i="1"/>
  <c r="L1999" i="1"/>
  <c r="L2000" i="1"/>
  <c r="L2001" i="1"/>
  <c r="L2002" i="1"/>
  <c r="L2003" i="1"/>
  <c r="L2004" i="1"/>
  <c r="L2005" i="1"/>
  <c r="L2006" i="1"/>
  <c r="M1965" i="1"/>
  <c r="M1968" i="1"/>
  <c r="M1969" i="1"/>
  <c r="M1970" i="1"/>
  <c r="M1971" i="1"/>
  <c r="M1972" i="1"/>
  <c r="M1973" i="1"/>
  <c r="M1974" i="1"/>
  <c r="M1975" i="1"/>
  <c r="M1976" i="1"/>
  <c r="M1978" i="1"/>
  <c r="M1980" i="1"/>
  <c r="M1977" i="1"/>
  <c r="M1981" i="1"/>
  <c r="M1979" i="1"/>
  <c r="M1982" i="1"/>
  <c r="M1983" i="1"/>
  <c r="M1984" i="1"/>
  <c r="M1985" i="1"/>
  <c r="M1986" i="1"/>
  <c r="M1987" i="1"/>
  <c r="M1988" i="1"/>
  <c r="M1989" i="1"/>
  <c r="M1990" i="1"/>
  <c r="M1994" i="1"/>
  <c r="M1995" i="1"/>
  <c r="M1996" i="1"/>
  <c r="M1997" i="1"/>
  <c r="M1998" i="1"/>
  <c r="M1992" i="1"/>
  <c r="M1993" i="1"/>
  <c r="M1999" i="1"/>
  <c r="M2000" i="1"/>
  <c r="M2001" i="1"/>
  <c r="M2002" i="1"/>
  <c r="M2003" i="1"/>
  <c r="M2004" i="1"/>
  <c r="M2005" i="1"/>
  <c r="M2006" i="1"/>
  <c r="N1965" i="1"/>
  <c r="N1968" i="1"/>
  <c r="N1969" i="1"/>
  <c r="N1970" i="1"/>
  <c r="N1971" i="1"/>
  <c r="N1972" i="1"/>
  <c r="N1973" i="1"/>
  <c r="N1974" i="1"/>
  <c r="N1975" i="1"/>
  <c r="N1976" i="1"/>
  <c r="N1978" i="1"/>
  <c r="N1980" i="1"/>
  <c r="N1977" i="1"/>
  <c r="N1981" i="1"/>
  <c r="N1979" i="1"/>
  <c r="N1982" i="1"/>
  <c r="N1983" i="1"/>
  <c r="N1984" i="1"/>
  <c r="N1985" i="1"/>
  <c r="N1986" i="1"/>
  <c r="N1987" i="1"/>
  <c r="N1988" i="1"/>
  <c r="N1989" i="1"/>
  <c r="N1990" i="1"/>
  <c r="N1994" i="1"/>
  <c r="N1995" i="1"/>
  <c r="N1996" i="1"/>
  <c r="N1997" i="1"/>
  <c r="N1998" i="1"/>
  <c r="N1992" i="1"/>
  <c r="N1993" i="1"/>
  <c r="N1999" i="1"/>
  <c r="N2000" i="1"/>
  <c r="N2001" i="1"/>
  <c r="N2002" i="1"/>
  <c r="N2003" i="1"/>
  <c r="N2004" i="1"/>
  <c r="N2005" i="1"/>
  <c r="N2006" i="1"/>
  <c r="L1964" i="1"/>
  <c r="M1964" i="1"/>
  <c r="N1964" i="1"/>
  <c r="L1963" i="1"/>
  <c r="M1963" i="1"/>
  <c r="N1963" i="1"/>
  <c r="D1955" i="1"/>
  <c r="D1956" i="1"/>
  <c r="D1957" i="1"/>
  <c r="D1958" i="1"/>
  <c r="L1959" i="1"/>
  <c r="M1959" i="1"/>
  <c r="N1959" i="1"/>
  <c r="L1958" i="1"/>
  <c r="M1958" i="1"/>
  <c r="N1958" i="1"/>
  <c r="L1957" i="1"/>
  <c r="M1957" i="1"/>
  <c r="N1957" i="1"/>
  <c r="L1956" i="1"/>
  <c r="M1956" i="1"/>
  <c r="N1956" i="1"/>
  <c r="D1851" i="1"/>
  <c r="D1849" i="1"/>
  <c r="D1859" i="1"/>
  <c r="D1860" i="1"/>
  <c r="D1857" i="1"/>
  <c r="D1858" i="1"/>
  <c r="D1861" i="1"/>
  <c r="D1852" i="1"/>
  <c r="D1853" i="1"/>
  <c r="D1854" i="1"/>
  <c r="D1855" i="1"/>
  <c r="D1856" i="1"/>
  <c r="D1864" i="1"/>
  <c r="D1862" i="1"/>
  <c r="D1863" i="1"/>
  <c r="D1865" i="1"/>
  <c r="D1866" i="1"/>
  <c r="D1867" i="1"/>
  <c r="D1868" i="1"/>
  <c r="D1872" i="1"/>
  <c r="D1873" i="1"/>
  <c r="D1869" i="1"/>
  <c r="D1870" i="1"/>
  <c r="D1871" i="1"/>
  <c r="D1879" i="1"/>
  <c r="D1880" i="1"/>
  <c r="D1877" i="1"/>
  <c r="D1878" i="1"/>
  <c r="D1874" i="1"/>
  <c r="D1875" i="1"/>
  <c r="D1876" i="1"/>
  <c r="D1882" i="1"/>
  <c r="D1883" i="1"/>
  <c r="D1884" i="1"/>
  <c r="D1885" i="1"/>
  <c r="D1881" i="1"/>
  <c r="D1886" i="1"/>
  <c r="D1887" i="1"/>
  <c r="D1888" i="1"/>
  <c r="D1889" i="1"/>
  <c r="D1894" i="1"/>
  <c r="D1895" i="1"/>
  <c r="D1896" i="1"/>
  <c r="D1890" i="1"/>
  <c r="D1891" i="1"/>
  <c r="D1892" i="1"/>
  <c r="D1893" i="1"/>
  <c r="D1897" i="1"/>
  <c r="D1898" i="1"/>
  <c r="D1899" i="1"/>
  <c r="D1900" i="1"/>
  <c r="D1901" i="1"/>
  <c r="D1902" i="1"/>
  <c r="D1904" i="1"/>
  <c r="D1903" i="1"/>
  <c r="D1905" i="1"/>
  <c r="D1907" i="1"/>
  <c r="D1908" i="1"/>
  <c r="D1909" i="1"/>
  <c r="D1910" i="1"/>
  <c r="D1911" i="1"/>
  <c r="D1912" i="1"/>
  <c r="D1913" i="1"/>
  <c r="D1916" i="1"/>
  <c r="D1914" i="1"/>
  <c r="D1915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L1851" i="1"/>
  <c r="L1849" i="1"/>
  <c r="L1859" i="1"/>
  <c r="L1860" i="1"/>
  <c r="L1857" i="1"/>
  <c r="L1858" i="1"/>
  <c r="L1861" i="1"/>
  <c r="L1852" i="1"/>
  <c r="L1853" i="1"/>
  <c r="L1854" i="1"/>
  <c r="L1855" i="1"/>
  <c r="L1856" i="1"/>
  <c r="L1864" i="1"/>
  <c r="L1862" i="1"/>
  <c r="L1863" i="1"/>
  <c r="L1865" i="1"/>
  <c r="L1866" i="1"/>
  <c r="L1867" i="1"/>
  <c r="L1868" i="1"/>
  <c r="L1872" i="1"/>
  <c r="L1873" i="1"/>
  <c r="L1869" i="1"/>
  <c r="L1870" i="1"/>
  <c r="L1871" i="1"/>
  <c r="L1879" i="1"/>
  <c r="L1880" i="1"/>
  <c r="L1877" i="1"/>
  <c r="L1878" i="1"/>
  <c r="L1874" i="1"/>
  <c r="L1875" i="1"/>
  <c r="L1876" i="1"/>
  <c r="L1882" i="1"/>
  <c r="L1883" i="1"/>
  <c r="L1884" i="1"/>
  <c r="L1885" i="1"/>
  <c r="L1881" i="1"/>
  <c r="L1886" i="1"/>
  <c r="L1887" i="1"/>
  <c r="L1888" i="1"/>
  <c r="L1889" i="1"/>
  <c r="L1894" i="1"/>
  <c r="L1895" i="1"/>
  <c r="L1896" i="1"/>
  <c r="L1890" i="1"/>
  <c r="L1891" i="1"/>
  <c r="L1892" i="1"/>
  <c r="L1893" i="1"/>
  <c r="L1897" i="1"/>
  <c r="L1898" i="1"/>
  <c r="L1899" i="1"/>
  <c r="L1900" i="1"/>
  <c r="L1901" i="1"/>
  <c r="L1902" i="1"/>
  <c r="L1904" i="1"/>
  <c r="L1903" i="1"/>
  <c r="L1905" i="1"/>
  <c r="L1907" i="1"/>
  <c r="L1908" i="1"/>
  <c r="L1909" i="1"/>
  <c r="L1910" i="1"/>
  <c r="L1911" i="1"/>
  <c r="L1912" i="1"/>
  <c r="L1913" i="1"/>
  <c r="L1916" i="1"/>
  <c r="L1914" i="1"/>
  <c r="L1915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M1851" i="1"/>
  <c r="M1849" i="1"/>
  <c r="M1859" i="1"/>
  <c r="M1860" i="1"/>
  <c r="M1857" i="1"/>
  <c r="M1858" i="1"/>
  <c r="M1861" i="1"/>
  <c r="M1852" i="1"/>
  <c r="M1853" i="1"/>
  <c r="M1854" i="1"/>
  <c r="M1855" i="1"/>
  <c r="M1856" i="1"/>
  <c r="M1864" i="1"/>
  <c r="M1862" i="1"/>
  <c r="M1863" i="1"/>
  <c r="M1865" i="1"/>
  <c r="M1866" i="1"/>
  <c r="M1867" i="1"/>
  <c r="M1868" i="1"/>
  <c r="M1872" i="1"/>
  <c r="M1873" i="1"/>
  <c r="M1869" i="1"/>
  <c r="M1870" i="1"/>
  <c r="M1871" i="1"/>
  <c r="M1879" i="1"/>
  <c r="M1880" i="1"/>
  <c r="M1877" i="1"/>
  <c r="M1878" i="1"/>
  <c r="M1874" i="1"/>
  <c r="M1875" i="1"/>
  <c r="M1876" i="1"/>
  <c r="M1882" i="1"/>
  <c r="M1883" i="1"/>
  <c r="M1884" i="1"/>
  <c r="M1885" i="1"/>
  <c r="M1881" i="1"/>
  <c r="M1886" i="1"/>
  <c r="M1887" i="1"/>
  <c r="M1888" i="1"/>
  <c r="M1889" i="1"/>
  <c r="M1894" i="1"/>
  <c r="M1895" i="1"/>
  <c r="M1896" i="1"/>
  <c r="M1890" i="1"/>
  <c r="M1891" i="1"/>
  <c r="M1892" i="1"/>
  <c r="M1893" i="1"/>
  <c r="M1897" i="1"/>
  <c r="M1898" i="1"/>
  <c r="M1899" i="1"/>
  <c r="M1900" i="1"/>
  <c r="M1901" i="1"/>
  <c r="M1902" i="1"/>
  <c r="M1904" i="1"/>
  <c r="M1903" i="1"/>
  <c r="M1905" i="1"/>
  <c r="M1907" i="1"/>
  <c r="M1908" i="1"/>
  <c r="M1909" i="1"/>
  <c r="M1910" i="1"/>
  <c r="M1911" i="1"/>
  <c r="M1912" i="1"/>
  <c r="M1913" i="1"/>
  <c r="M1916" i="1"/>
  <c r="M1914" i="1"/>
  <c r="M1915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N1851" i="1"/>
  <c r="N1849" i="1"/>
  <c r="N1859" i="1"/>
  <c r="N1860" i="1"/>
  <c r="N1857" i="1"/>
  <c r="N1858" i="1"/>
  <c r="N1861" i="1"/>
  <c r="N1852" i="1"/>
  <c r="N1853" i="1"/>
  <c r="N1854" i="1"/>
  <c r="N1855" i="1"/>
  <c r="N1856" i="1"/>
  <c r="N1864" i="1"/>
  <c r="N1862" i="1"/>
  <c r="N1863" i="1"/>
  <c r="N1865" i="1"/>
  <c r="N1866" i="1"/>
  <c r="N1867" i="1"/>
  <c r="N1868" i="1"/>
  <c r="N1872" i="1"/>
  <c r="N1873" i="1"/>
  <c r="N1869" i="1"/>
  <c r="N1870" i="1"/>
  <c r="N1871" i="1"/>
  <c r="N1879" i="1"/>
  <c r="N1880" i="1"/>
  <c r="N1877" i="1"/>
  <c r="N1878" i="1"/>
  <c r="N1874" i="1"/>
  <c r="N1875" i="1"/>
  <c r="N1876" i="1"/>
  <c r="N1882" i="1"/>
  <c r="N1883" i="1"/>
  <c r="N1884" i="1"/>
  <c r="N1885" i="1"/>
  <c r="N1881" i="1"/>
  <c r="N1886" i="1"/>
  <c r="N1887" i="1"/>
  <c r="N1888" i="1"/>
  <c r="N1889" i="1"/>
  <c r="N1894" i="1"/>
  <c r="N1895" i="1"/>
  <c r="N1896" i="1"/>
  <c r="N1890" i="1"/>
  <c r="N1891" i="1"/>
  <c r="N1892" i="1"/>
  <c r="N1893" i="1"/>
  <c r="N1897" i="1"/>
  <c r="N1898" i="1"/>
  <c r="N1899" i="1"/>
  <c r="N1900" i="1"/>
  <c r="N1901" i="1"/>
  <c r="N1902" i="1"/>
  <c r="N1904" i="1"/>
  <c r="N1903" i="1"/>
  <c r="N1905" i="1"/>
  <c r="N1907" i="1"/>
  <c r="N1908" i="1"/>
  <c r="N1909" i="1"/>
  <c r="N1910" i="1"/>
  <c r="N1911" i="1"/>
  <c r="N1912" i="1"/>
  <c r="N1913" i="1"/>
  <c r="N1916" i="1"/>
  <c r="N1914" i="1"/>
  <c r="N1915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D1848" i="1"/>
  <c r="L1848" i="1"/>
  <c r="L1850" i="1"/>
  <c r="M1848" i="1"/>
  <c r="M1850" i="1"/>
  <c r="N1848" i="1"/>
  <c r="N1850" i="1"/>
  <c r="L1846" i="1"/>
  <c r="L1847" i="1"/>
  <c r="M1846" i="1"/>
  <c r="M1847" i="1"/>
  <c r="N1846" i="1"/>
  <c r="N1847" i="1"/>
  <c r="D1807" i="1"/>
  <c r="D1808" i="1"/>
  <c r="D1805" i="1"/>
  <c r="D1809" i="1"/>
  <c r="D1810" i="1"/>
  <c r="D1811" i="1"/>
  <c r="D1812" i="1"/>
  <c r="D1813" i="1"/>
  <c r="D1815" i="1"/>
  <c r="D1816" i="1"/>
  <c r="D1817" i="1"/>
  <c r="D1814" i="1"/>
  <c r="D1819" i="1"/>
  <c r="D1820" i="1"/>
  <c r="D1821" i="1"/>
  <c r="D1824" i="1"/>
  <c r="D1822" i="1"/>
  <c r="D1823" i="1"/>
  <c r="D1818" i="1"/>
  <c r="D1828" i="1"/>
  <c r="D1829" i="1"/>
  <c r="D1830" i="1"/>
  <c r="D1834" i="1"/>
  <c r="D1835" i="1"/>
  <c r="D1836" i="1"/>
  <c r="D1832" i="1"/>
  <c r="D1833" i="1"/>
  <c r="D1831" i="1"/>
  <c r="D1837" i="1"/>
  <c r="D1838" i="1"/>
  <c r="D1839" i="1"/>
  <c r="D1840" i="1"/>
  <c r="D1841" i="1"/>
  <c r="D1842" i="1"/>
  <c r="D1843" i="1"/>
  <c r="D1844" i="1"/>
  <c r="D1846" i="1"/>
  <c r="D1801" i="1"/>
  <c r="D1802" i="1"/>
  <c r="D1803" i="1"/>
  <c r="D1804" i="1"/>
  <c r="D1806" i="1"/>
  <c r="L1806" i="1"/>
  <c r="L1807" i="1"/>
  <c r="L1808" i="1"/>
  <c r="L1805" i="1"/>
  <c r="L1809" i="1"/>
  <c r="L1810" i="1"/>
  <c r="L1811" i="1"/>
  <c r="L1812" i="1"/>
  <c r="L1813" i="1"/>
  <c r="L1815" i="1"/>
  <c r="L1816" i="1"/>
  <c r="L1817" i="1"/>
  <c r="L1814" i="1"/>
  <c r="L1819" i="1"/>
  <c r="L1820" i="1"/>
  <c r="L1821" i="1"/>
  <c r="L1824" i="1"/>
  <c r="L1822" i="1"/>
  <c r="L1823" i="1"/>
  <c r="L1818" i="1"/>
  <c r="L1828" i="1"/>
  <c r="L1829" i="1"/>
  <c r="L1830" i="1"/>
  <c r="L1834" i="1"/>
  <c r="L1835" i="1"/>
  <c r="L1836" i="1"/>
  <c r="L1832" i="1"/>
  <c r="L1833" i="1"/>
  <c r="L1831" i="1"/>
  <c r="L1837" i="1"/>
  <c r="L1838" i="1"/>
  <c r="L1839" i="1"/>
  <c r="L1840" i="1"/>
  <c r="L1841" i="1"/>
  <c r="L1842" i="1"/>
  <c r="L1843" i="1"/>
  <c r="L1844" i="1"/>
  <c r="L1845" i="1"/>
  <c r="M1806" i="1"/>
  <c r="M1807" i="1"/>
  <c r="M1808" i="1"/>
  <c r="M1805" i="1"/>
  <c r="M1809" i="1"/>
  <c r="M1810" i="1"/>
  <c r="M1811" i="1"/>
  <c r="M1812" i="1"/>
  <c r="M1813" i="1"/>
  <c r="M1815" i="1"/>
  <c r="M1816" i="1"/>
  <c r="M1817" i="1"/>
  <c r="M1814" i="1"/>
  <c r="M1819" i="1"/>
  <c r="M1820" i="1"/>
  <c r="M1821" i="1"/>
  <c r="M1824" i="1"/>
  <c r="M1822" i="1"/>
  <c r="M1823" i="1"/>
  <c r="M1818" i="1"/>
  <c r="M1828" i="1"/>
  <c r="M1829" i="1"/>
  <c r="M1830" i="1"/>
  <c r="M1834" i="1"/>
  <c r="M1835" i="1"/>
  <c r="M1836" i="1"/>
  <c r="M1832" i="1"/>
  <c r="M1833" i="1"/>
  <c r="M1831" i="1"/>
  <c r="M1837" i="1"/>
  <c r="M1838" i="1"/>
  <c r="M1839" i="1"/>
  <c r="M1840" i="1"/>
  <c r="M1841" i="1"/>
  <c r="M1842" i="1"/>
  <c r="M1843" i="1"/>
  <c r="M1844" i="1"/>
  <c r="M1845" i="1"/>
  <c r="N1806" i="1"/>
  <c r="N1807" i="1"/>
  <c r="N1808" i="1"/>
  <c r="N1805" i="1"/>
  <c r="N1809" i="1"/>
  <c r="N1810" i="1"/>
  <c r="N1811" i="1"/>
  <c r="N1812" i="1"/>
  <c r="N1813" i="1"/>
  <c r="N1815" i="1"/>
  <c r="N1816" i="1"/>
  <c r="N1817" i="1"/>
  <c r="N1814" i="1"/>
  <c r="N1819" i="1"/>
  <c r="N1820" i="1"/>
  <c r="N1821" i="1"/>
  <c r="N1824" i="1"/>
  <c r="N1822" i="1"/>
  <c r="N1823" i="1"/>
  <c r="N1818" i="1"/>
  <c r="N1828" i="1"/>
  <c r="N1829" i="1"/>
  <c r="N1830" i="1"/>
  <c r="N1834" i="1"/>
  <c r="N1835" i="1"/>
  <c r="N1836" i="1"/>
  <c r="N1832" i="1"/>
  <c r="N1833" i="1"/>
  <c r="N1831" i="1"/>
  <c r="N1837" i="1"/>
  <c r="N1838" i="1"/>
  <c r="N1839" i="1"/>
  <c r="N1840" i="1"/>
  <c r="N1841" i="1"/>
  <c r="N1842" i="1"/>
  <c r="N1843" i="1"/>
  <c r="N1844" i="1"/>
  <c r="N1845" i="1"/>
  <c r="L1804" i="1"/>
  <c r="M1804" i="1"/>
  <c r="N1804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L1785" i="1"/>
  <c r="M1785" i="1"/>
  <c r="N1785" i="1"/>
  <c r="L1784" i="1"/>
  <c r="M1784" i="1"/>
  <c r="N1784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D1538" i="1" l="1"/>
  <c r="L1538" i="1"/>
  <c r="M1538" i="1"/>
  <c r="N1538" i="1"/>
  <c r="D1533" i="1"/>
  <c r="L1533" i="1"/>
  <c r="M1533" i="1"/>
  <c r="N1533" i="1"/>
  <c r="D1534" i="1"/>
  <c r="L1534" i="1"/>
  <c r="M1534" i="1"/>
  <c r="N1534" i="1"/>
  <c r="D1535" i="1"/>
  <c r="L1535" i="1"/>
  <c r="M1535" i="1"/>
  <c r="N1535" i="1"/>
  <c r="D1536" i="1"/>
  <c r="L1536" i="1"/>
  <c r="M1536" i="1"/>
  <c r="N1536" i="1"/>
  <c r="D1537" i="1"/>
  <c r="L1537" i="1"/>
  <c r="M1537" i="1"/>
  <c r="N1537" i="1"/>
  <c r="D1539" i="1"/>
  <c r="L1539" i="1"/>
  <c r="M1539" i="1"/>
  <c r="N1539" i="1"/>
  <c r="D1543" i="1"/>
  <c r="L1543" i="1"/>
  <c r="M1543" i="1"/>
  <c r="N1543" i="1"/>
  <c r="D1542" i="1"/>
  <c r="L1542" i="1"/>
  <c r="M1542" i="1"/>
  <c r="N1542" i="1"/>
  <c r="D1540" i="1"/>
  <c r="L1540" i="1"/>
  <c r="M1540" i="1"/>
  <c r="N1540" i="1"/>
  <c r="D1541" i="1"/>
  <c r="L1541" i="1"/>
  <c r="M1541" i="1"/>
  <c r="N1541" i="1"/>
  <c r="D1546" i="1"/>
  <c r="L1546" i="1"/>
  <c r="M1546" i="1"/>
  <c r="N1546" i="1"/>
  <c r="D1544" i="1"/>
  <c r="L1544" i="1"/>
  <c r="M1544" i="1"/>
  <c r="N1544" i="1"/>
  <c r="D1545" i="1"/>
  <c r="L1545" i="1"/>
  <c r="M1545" i="1"/>
  <c r="N1545" i="1"/>
  <c r="D1550" i="1"/>
  <c r="L1550" i="1"/>
  <c r="M1550" i="1"/>
  <c r="N1550" i="1"/>
  <c r="D1551" i="1"/>
  <c r="L1551" i="1"/>
  <c r="M1551" i="1"/>
  <c r="N1551" i="1"/>
  <c r="D1552" i="1"/>
  <c r="L1552" i="1"/>
  <c r="M1552" i="1"/>
  <c r="N1552" i="1"/>
  <c r="D1553" i="1"/>
  <c r="L1553" i="1"/>
  <c r="M1553" i="1"/>
  <c r="N1553" i="1"/>
  <c r="D1547" i="1"/>
  <c r="L1547" i="1"/>
  <c r="M1547" i="1"/>
  <c r="N1547" i="1"/>
  <c r="D1548" i="1"/>
  <c r="L1548" i="1"/>
  <c r="M1548" i="1"/>
  <c r="N1548" i="1"/>
  <c r="D1549" i="1"/>
  <c r="L1549" i="1"/>
  <c r="M1549" i="1"/>
  <c r="N1549" i="1"/>
  <c r="D1554" i="1"/>
  <c r="L1554" i="1"/>
  <c r="M1554" i="1"/>
  <c r="N1554" i="1"/>
  <c r="D1555" i="1"/>
  <c r="L1555" i="1"/>
  <c r="M1555" i="1"/>
  <c r="N1555" i="1"/>
  <c r="D1556" i="1"/>
  <c r="L1556" i="1"/>
  <c r="M1556" i="1"/>
  <c r="N1556" i="1"/>
  <c r="D1557" i="1"/>
  <c r="L1557" i="1"/>
  <c r="M1557" i="1"/>
  <c r="N1557" i="1"/>
  <c r="D1558" i="1"/>
  <c r="L1558" i="1"/>
  <c r="M1558" i="1"/>
  <c r="N1558" i="1"/>
  <c r="D1561" i="1"/>
  <c r="L1561" i="1"/>
  <c r="M1561" i="1"/>
  <c r="N1561" i="1"/>
  <c r="D1562" i="1"/>
  <c r="L1562" i="1"/>
  <c r="M1562" i="1"/>
  <c r="N1562" i="1"/>
  <c r="D1563" i="1"/>
  <c r="L1563" i="1"/>
  <c r="M1563" i="1"/>
  <c r="N1563" i="1"/>
  <c r="D1565" i="1"/>
  <c r="L1565" i="1"/>
  <c r="M1565" i="1"/>
  <c r="N1565" i="1"/>
  <c r="D1567" i="1"/>
  <c r="L1567" i="1"/>
  <c r="M1567" i="1"/>
  <c r="N1567" i="1"/>
  <c r="D1568" i="1"/>
  <c r="L1568" i="1"/>
  <c r="M1568" i="1"/>
  <c r="N1568" i="1"/>
  <c r="D1569" i="1"/>
  <c r="L1569" i="1"/>
  <c r="M1569" i="1"/>
  <c r="N1569" i="1"/>
  <c r="D1570" i="1"/>
  <c r="L1570" i="1"/>
  <c r="M1570" i="1"/>
  <c r="N1570" i="1"/>
  <c r="D1571" i="1"/>
  <c r="L1571" i="1"/>
  <c r="M1571" i="1"/>
  <c r="N1571" i="1"/>
  <c r="D1572" i="1"/>
  <c r="L1572" i="1"/>
  <c r="M1572" i="1"/>
  <c r="N1572" i="1"/>
  <c r="D1564" i="1"/>
  <c r="L1564" i="1"/>
  <c r="M1564" i="1"/>
  <c r="N1564" i="1"/>
  <c r="D1573" i="1"/>
  <c r="L1573" i="1"/>
  <c r="M1573" i="1"/>
  <c r="N1573" i="1"/>
  <c r="D1574" i="1"/>
  <c r="L1574" i="1"/>
  <c r="M1574" i="1"/>
  <c r="N1574" i="1"/>
  <c r="D1559" i="1"/>
  <c r="L1559" i="1"/>
  <c r="M1559" i="1"/>
  <c r="N1559" i="1"/>
  <c r="D1560" i="1"/>
  <c r="L1560" i="1"/>
  <c r="M1560" i="1"/>
  <c r="N1560" i="1"/>
  <c r="D1566" i="1"/>
  <c r="L1566" i="1"/>
  <c r="M1566" i="1"/>
  <c r="N1566" i="1"/>
  <c r="D1526" i="1"/>
  <c r="L1526" i="1"/>
  <c r="M1526" i="1"/>
  <c r="N1526" i="1"/>
  <c r="D1460" i="1"/>
  <c r="L1460" i="1"/>
  <c r="M1460" i="1"/>
  <c r="N1460" i="1"/>
  <c r="L1575" i="1"/>
  <c r="M1575" i="1"/>
  <c r="N1575" i="1"/>
  <c r="D1576" i="1"/>
  <c r="L1576" i="1"/>
  <c r="M1576" i="1"/>
  <c r="N1576" i="1"/>
  <c r="D1577" i="1"/>
  <c r="L1577" i="1"/>
  <c r="M1577" i="1"/>
  <c r="N1577" i="1"/>
  <c r="D1578" i="1"/>
  <c r="L1578" i="1"/>
  <c r="M1578" i="1"/>
  <c r="N1578" i="1"/>
  <c r="D1579" i="1"/>
  <c r="L1579" i="1"/>
  <c r="M1579" i="1"/>
  <c r="N1579" i="1"/>
  <c r="D1580" i="1"/>
  <c r="L1580" i="1"/>
  <c r="M1580" i="1"/>
  <c r="N1580" i="1"/>
  <c r="D1581" i="1"/>
  <c r="L1581" i="1"/>
  <c r="M1581" i="1"/>
  <c r="N1581" i="1"/>
  <c r="D1582" i="1"/>
  <c r="L1582" i="1"/>
  <c r="M1582" i="1"/>
  <c r="N1582" i="1"/>
  <c r="D1583" i="1"/>
  <c r="L1583" i="1"/>
  <c r="M1583" i="1"/>
  <c r="N1583" i="1"/>
  <c r="D1584" i="1"/>
  <c r="L1584" i="1"/>
  <c r="M1584" i="1"/>
  <c r="N1584" i="1"/>
  <c r="D1585" i="1"/>
  <c r="L1585" i="1"/>
  <c r="M1585" i="1"/>
  <c r="N1585" i="1"/>
  <c r="D1586" i="1"/>
  <c r="L1586" i="1"/>
  <c r="M1586" i="1"/>
  <c r="N1586" i="1"/>
  <c r="D1587" i="1"/>
  <c r="L1587" i="1"/>
  <c r="M1587" i="1"/>
  <c r="N1587" i="1"/>
  <c r="D1588" i="1"/>
  <c r="L1588" i="1"/>
  <c r="M1588" i="1"/>
  <c r="N1588" i="1"/>
  <c r="D1589" i="1"/>
  <c r="L1589" i="1"/>
  <c r="M1589" i="1"/>
  <c r="N1589" i="1"/>
  <c r="D1441" i="1"/>
  <c r="L1441" i="1"/>
  <c r="M1441" i="1"/>
  <c r="N1441" i="1"/>
  <c r="D1442" i="1"/>
  <c r="L1442" i="1"/>
  <c r="M1442" i="1"/>
  <c r="N1442" i="1"/>
  <c r="D1443" i="1"/>
  <c r="L1443" i="1"/>
  <c r="M1443" i="1"/>
  <c r="N1443" i="1"/>
  <c r="D1444" i="1"/>
  <c r="L1444" i="1"/>
  <c r="M1444" i="1"/>
  <c r="N1444" i="1"/>
  <c r="D1445" i="1"/>
  <c r="L1445" i="1"/>
  <c r="M1445" i="1"/>
  <c r="N1445" i="1"/>
  <c r="D1446" i="1"/>
  <c r="L1446" i="1"/>
  <c r="M1446" i="1"/>
  <c r="N1446" i="1"/>
  <c r="D1447" i="1"/>
  <c r="L1447" i="1"/>
  <c r="M1447" i="1"/>
  <c r="N1447" i="1"/>
  <c r="D1440" i="1"/>
  <c r="L1440" i="1"/>
  <c r="M1440" i="1"/>
  <c r="N1440" i="1"/>
  <c r="D1448" i="1"/>
  <c r="L1448" i="1"/>
  <c r="M1448" i="1"/>
  <c r="N1448" i="1"/>
  <c r="D1449" i="1"/>
  <c r="L1449" i="1"/>
  <c r="M1449" i="1"/>
  <c r="N1449" i="1"/>
  <c r="D1450" i="1"/>
  <c r="L1450" i="1"/>
  <c r="M1450" i="1"/>
  <c r="N1450" i="1"/>
  <c r="D1451" i="1"/>
  <c r="L1451" i="1"/>
  <c r="M1451" i="1"/>
  <c r="N1451" i="1"/>
  <c r="D1452" i="1"/>
  <c r="L1452" i="1"/>
  <c r="M1452" i="1"/>
  <c r="N1452" i="1"/>
  <c r="D1453" i="1"/>
  <c r="L1453" i="1"/>
  <c r="M1453" i="1"/>
  <c r="N1453" i="1"/>
  <c r="D1454" i="1"/>
  <c r="L1454" i="1"/>
  <c r="M1454" i="1"/>
  <c r="N1454" i="1"/>
  <c r="D1455" i="1"/>
  <c r="L1455" i="1"/>
  <c r="M1455" i="1"/>
  <c r="N1455" i="1"/>
  <c r="D1456" i="1"/>
  <c r="L1456" i="1"/>
  <c r="M1456" i="1"/>
  <c r="N1456" i="1"/>
  <c r="D1458" i="1"/>
  <c r="L1458" i="1"/>
  <c r="M1458" i="1"/>
  <c r="N1458" i="1"/>
  <c r="D1459" i="1"/>
  <c r="L1459" i="1"/>
  <c r="M1459" i="1"/>
  <c r="N1459" i="1"/>
  <c r="D1457" i="1"/>
  <c r="L1457" i="1"/>
  <c r="M1457" i="1"/>
  <c r="N1457" i="1"/>
  <c r="D1461" i="1"/>
  <c r="L1461" i="1"/>
  <c r="M1461" i="1"/>
  <c r="N1461" i="1"/>
  <c r="D1462" i="1"/>
  <c r="L1462" i="1"/>
  <c r="M1462" i="1"/>
  <c r="N1462" i="1"/>
  <c r="D1463" i="1"/>
  <c r="L1463" i="1"/>
  <c r="M1463" i="1"/>
  <c r="N1463" i="1"/>
  <c r="D1464" i="1"/>
  <c r="L1464" i="1"/>
  <c r="M1464" i="1"/>
  <c r="N1464" i="1"/>
  <c r="D1465" i="1"/>
  <c r="L1465" i="1"/>
  <c r="M1465" i="1"/>
  <c r="N1465" i="1"/>
  <c r="D1474" i="1"/>
  <c r="L1474" i="1"/>
  <c r="M1474" i="1"/>
  <c r="N1474" i="1"/>
  <c r="D1475" i="1"/>
  <c r="L1475" i="1"/>
  <c r="M1475" i="1"/>
  <c r="N1475" i="1"/>
  <c r="D1472" i="1"/>
  <c r="L1472" i="1"/>
  <c r="M1472" i="1"/>
  <c r="N1472" i="1"/>
  <c r="D1473" i="1"/>
  <c r="L1473" i="1"/>
  <c r="M1473" i="1"/>
  <c r="N1473" i="1"/>
  <c r="D1466" i="1"/>
  <c r="L1466" i="1"/>
  <c r="M1466" i="1"/>
  <c r="N1466" i="1"/>
  <c r="D1467" i="1"/>
  <c r="L1467" i="1"/>
  <c r="M1467" i="1"/>
  <c r="N1467" i="1"/>
  <c r="D1476" i="1"/>
  <c r="L1476" i="1"/>
  <c r="M1476" i="1"/>
  <c r="N1476" i="1"/>
  <c r="D1470" i="1"/>
  <c r="L1470" i="1"/>
  <c r="M1470" i="1"/>
  <c r="N1470" i="1"/>
  <c r="D1471" i="1"/>
  <c r="L1471" i="1"/>
  <c r="M1471" i="1"/>
  <c r="N1471" i="1"/>
  <c r="D1468" i="1"/>
  <c r="L1468" i="1"/>
  <c r="M1468" i="1"/>
  <c r="N1468" i="1"/>
  <c r="D1469" i="1"/>
  <c r="L1469" i="1"/>
  <c r="M1469" i="1"/>
  <c r="N1469" i="1"/>
  <c r="D1477" i="1"/>
  <c r="L1477" i="1"/>
  <c r="M1477" i="1"/>
  <c r="N1477" i="1"/>
  <c r="D1478" i="1"/>
  <c r="L1478" i="1"/>
  <c r="M1478" i="1"/>
  <c r="N1478" i="1"/>
  <c r="D1479" i="1"/>
  <c r="L1479" i="1"/>
  <c r="M1479" i="1"/>
  <c r="N1479" i="1"/>
  <c r="D1480" i="1"/>
  <c r="L1480" i="1"/>
  <c r="M1480" i="1"/>
  <c r="N1480" i="1"/>
  <c r="D1481" i="1"/>
  <c r="L1481" i="1"/>
  <c r="M1481" i="1"/>
  <c r="N1481" i="1"/>
  <c r="D1482" i="1"/>
  <c r="L1482" i="1"/>
  <c r="M1482" i="1"/>
  <c r="N1482" i="1"/>
  <c r="D1485" i="1"/>
  <c r="L1485" i="1"/>
  <c r="M1485" i="1"/>
  <c r="N1485" i="1"/>
  <c r="D1486" i="1"/>
  <c r="L1486" i="1"/>
  <c r="M1486" i="1"/>
  <c r="N1486" i="1"/>
  <c r="D1487" i="1"/>
  <c r="L1487" i="1"/>
  <c r="M1487" i="1"/>
  <c r="N1487" i="1"/>
  <c r="D1484" i="1"/>
  <c r="L1484" i="1"/>
  <c r="M1484" i="1"/>
  <c r="N1484" i="1"/>
  <c r="D1488" i="1"/>
  <c r="L1488" i="1"/>
  <c r="M1488" i="1"/>
  <c r="N1488" i="1"/>
  <c r="D1489" i="1"/>
  <c r="L1489" i="1"/>
  <c r="M1489" i="1"/>
  <c r="N1489" i="1"/>
  <c r="D1483" i="1"/>
  <c r="L1483" i="1"/>
  <c r="M1483" i="1"/>
  <c r="N1483" i="1"/>
  <c r="D1490" i="1"/>
  <c r="L1490" i="1"/>
  <c r="M1490" i="1"/>
  <c r="N1490" i="1"/>
  <c r="D1501" i="1"/>
  <c r="L1501" i="1"/>
  <c r="M1501" i="1"/>
  <c r="N1501" i="1"/>
  <c r="D1502" i="1"/>
  <c r="L1502" i="1"/>
  <c r="M1502" i="1"/>
  <c r="N1502" i="1"/>
  <c r="D1491" i="1"/>
  <c r="L1491" i="1"/>
  <c r="M1491" i="1"/>
  <c r="N1491" i="1"/>
  <c r="D1492" i="1"/>
  <c r="L1492" i="1"/>
  <c r="M1492" i="1"/>
  <c r="N1492" i="1"/>
  <c r="D1493" i="1"/>
  <c r="L1493" i="1"/>
  <c r="M1493" i="1"/>
  <c r="N1493" i="1"/>
  <c r="D1494" i="1"/>
  <c r="L1494" i="1"/>
  <c r="M1494" i="1"/>
  <c r="N1494" i="1"/>
  <c r="D1495" i="1"/>
  <c r="L1495" i="1"/>
  <c r="M1495" i="1"/>
  <c r="N1495" i="1"/>
  <c r="D1496" i="1"/>
  <c r="L1496" i="1"/>
  <c r="M1496" i="1"/>
  <c r="N1496" i="1"/>
  <c r="D1503" i="1"/>
  <c r="L1503" i="1"/>
  <c r="M1503" i="1"/>
  <c r="N1503" i="1"/>
  <c r="D1504" i="1"/>
  <c r="L1504" i="1"/>
  <c r="M1504" i="1"/>
  <c r="N1504" i="1"/>
  <c r="D1505" i="1"/>
  <c r="L1505" i="1"/>
  <c r="M1505" i="1"/>
  <c r="N1505" i="1"/>
  <c r="D1497" i="1"/>
  <c r="L1497" i="1"/>
  <c r="M1497" i="1"/>
  <c r="N1497" i="1"/>
  <c r="D1498" i="1"/>
  <c r="L1498" i="1"/>
  <c r="M1498" i="1"/>
  <c r="N1498" i="1"/>
  <c r="D1499" i="1"/>
  <c r="L1499" i="1"/>
  <c r="M1499" i="1"/>
  <c r="N1499" i="1"/>
  <c r="D1500" i="1"/>
  <c r="L1500" i="1"/>
  <c r="M1500" i="1"/>
  <c r="N1500" i="1"/>
  <c r="D1506" i="1"/>
  <c r="L1506" i="1"/>
  <c r="M1506" i="1"/>
  <c r="N1506" i="1"/>
  <c r="D1507" i="1"/>
  <c r="L1507" i="1"/>
  <c r="M1507" i="1"/>
  <c r="N1507" i="1"/>
  <c r="D1508" i="1"/>
  <c r="L1508" i="1"/>
  <c r="M1508" i="1"/>
  <c r="N1508" i="1"/>
  <c r="D1509" i="1"/>
  <c r="L1509" i="1"/>
  <c r="M1509" i="1"/>
  <c r="N1509" i="1"/>
  <c r="D1510" i="1"/>
  <c r="L1510" i="1"/>
  <c r="M1510" i="1"/>
  <c r="N1510" i="1"/>
  <c r="D1511" i="1"/>
  <c r="L1511" i="1"/>
  <c r="M1511" i="1"/>
  <c r="N1511" i="1"/>
  <c r="D1512" i="1"/>
  <c r="L1512" i="1"/>
  <c r="M1512" i="1"/>
  <c r="N1512" i="1"/>
  <c r="D1514" i="1"/>
  <c r="L1514" i="1"/>
  <c r="M1514" i="1"/>
  <c r="N1514" i="1"/>
  <c r="D1515" i="1"/>
  <c r="L1515" i="1"/>
  <c r="M1515" i="1"/>
  <c r="N1515" i="1"/>
  <c r="D1513" i="1"/>
  <c r="L1513" i="1"/>
  <c r="M1513" i="1"/>
  <c r="N1513" i="1"/>
  <c r="D1516" i="1"/>
  <c r="L1516" i="1"/>
  <c r="M1516" i="1"/>
  <c r="N1516" i="1"/>
  <c r="D1517" i="1"/>
  <c r="L1517" i="1"/>
  <c r="M1517" i="1"/>
  <c r="N1517" i="1"/>
  <c r="D1518" i="1"/>
  <c r="L1518" i="1"/>
  <c r="M1518" i="1"/>
  <c r="N1518" i="1"/>
  <c r="D1522" i="1"/>
  <c r="L1522" i="1"/>
  <c r="M1522" i="1"/>
  <c r="N1522" i="1"/>
  <c r="D1523" i="1"/>
  <c r="L1523" i="1"/>
  <c r="M1523" i="1"/>
  <c r="N1523" i="1"/>
  <c r="D1519" i="1"/>
  <c r="L1519" i="1"/>
  <c r="M1519" i="1"/>
  <c r="N1519" i="1"/>
  <c r="D1520" i="1"/>
  <c r="L1520" i="1"/>
  <c r="M1520" i="1"/>
  <c r="N1520" i="1"/>
  <c r="D1521" i="1"/>
  <c r="L1521" i="1"/>
  <c r="M1521" i="1"/>
  <c r="N1521" i="1"/>
  <c r="D1524" i="1"/>
  <c r="L1524" i="1"/>
  <c r="M1524" i="1"/>
  <c r="N1524" i="1"/>
  <c r="D1525" i="1"/>
  <c r="L1525" i="1"/>
  <c r="M1525" i="1"/>
  <c r="N1525" i="1"/>
  <c r="D1527" i="1"/>
  <c r="L1527" i="1"/>
  <c r="M1527" i="1"/>
  <c r="N1527" i="1"/>
  <c r="D1528" i="1"/>
  <c r="L1528" i="1"/>
  <c r="M1528" i="1"/>
  <c r="N1528" i="1"/>
  <c r="D1530" i="1"/>
  <c r="L1530" i="1"/>
  <c r="M1530" i="1"/>
  <c r="N1530" i="1"/>
  <c r="D1531" i="1"/>
  <c r="L1531" i="1"/>
  <c r="M1531" i="1"/>
  <c r="N1531" i="1"/>
  <c r="D1532" i="1"/>
  <c r="L1532" i="1"/>
  <c r="M1532" i="1"/>
  <c r="N1532" i="1"/>
  <c r="D1529" i="1"/>
  <c r="L1529" i="1"/>
  <c r="M1529" i="1"/>
  <c r="N1529" i="1"/>
  <c r="D603" i="1"/>
  <c r="L603" i="1"/>
  <c r="M603" i="1"/>
  <c r="N603" i="1"/>
  <c r="D592" i="1"/>
  <c r="L592" i="1"/>
  <c r="M592" i="1"/>
  <c r="N592" i="1"/>
  <c r="D1368" i="1"/>
  <c r="L1368" i="1"/>
  <c r="M1368" i="1"/>
  <c r="N1368" i="1"/>
  <c r="D14" i="1"/>
  <c r="L14" i="1"/>
  <c r="M14" i="1"/>
  <c r="N14" i="1"/>
  <c r="D114" i="1"/>
  <c r="L114" i="1"/>
  <c r="M114" i="1"/>
  <c r="N114" i="1"/>
  <c r="D115" i="1"/>
  <c r="L115" i="1"/>
  <c r="M115" i="1"/>
  <c r="N115" i="1"/>
  <c r="N207" i="1"/>
  <c r="M207" i="1"/>
  <c r="L207" i="1"/>
  <c r="D207" i="1"/>
  <c r="D208" i="1"/>
  <c r="L208" i="1"/>
  <c r="M208" i="1"/>
  <c r="N208" i="1"/>
  <c r="D1592" i="1" l="1"/>
  <c r="D1593" i="1"/>
  <c r="D1594" i="1"/>
  <c r="D1595" i="1"/>
  <c r="D1596" i="1"/>
  <c r="D1597" i="1"/>
  <c r="D1598" i="1"/>
  <c r="D1600" i="1"/>
  <c r="D1601" i="1"/>
  <c r="D1602" i="1"/>
  <c r="D1603" i="1"/>
  <c r="D1604" i="1"/>
  <c r="D1605" i="1"/>
  <c r="D1611" i="1"/>
  <c r="D1606" i="1"/>
  <c r="D1607" i="1"/>
  <c r="D1608" i="1"/>
  <c r="D1609" i="1"/>
  <c r="D1610" i="1"/>
  <c r="D1612" i="1"/>
  <c r="D1615" i="1"/>
  <c r="D1616" i="1"/>
  <c r="D1613" i="1"/>
  <c r="D1614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5" i="1"/>
  <c r="D1646" i="1"/>
  <c r="D1647" i="1"/>
  <c r="D1643" i="1"/>
  <c r="D1644" i="1"/>
  <c r="D1652" i="1"/>
  <c r="D1651" i="1"/>
  <c r="D1648" i="1"/>
  <c r="D1649" i="1"/>
  <c r="D1650" i="1"/>
  <c r="D1653" i="1"/>
  <c r="D1654" i="1"/>
  <c r="D1655" i="1"/>
  <c r="D1656" i="1"/>
  <c r="D1657" i="1"/>
  <c r="D1658" i="1"/>
  <c r="D1659" i="1"/>
  <c r="D1660" i="1"/>
  <c r="D1661" i="1"/>
  <c r="D1662" i="1"/>
  <c r="D1663" i="1"/>
  <c r="D1666" i="1"/>
  <c r="D1667" i="1"/>
  <c r="D1668" i="1"/>
  <c r="D1669" i="1"/>
  <c r="D1670" i="1"/>
  <c r="D1671" i="1"/>
  <c r="D1664" i="1"/>
  <c r="D1665" i="1"/>
  <c r="D1672" i="1"/>
  <c r="D1673" i="1"/>
  <c r="D1674" i="1"/>
  <c r="D1675" i="1"/>
  <c r="D1678" i="1"/>
  <c r="D1679" i="1"/>
  <c r="D1680" i="1"/>
  <c r="D1681" i="1"/>
  <c r="D1676" i="1"/>
  <c r="D1677" i="1"/>
  <c r="D1684" i="1"/>
  <c r="D1695" i="1"/>
  <c r="D1696" i="1"/>
  <c r="D1699" i="1"/>
  <c r="D1700" i="1"/>
  <c r="D1682" i="1"/>
  <c r="D1683" i="1"/>
  <c r="D1701" i="1"/>
  <c r="D1702" i="1"/>
  <c r="D1697" i="1"/>
  <c r="D1698" i="1"/>
  <c r="D1685" i="1"/>
  <c r="D1686" i="1"/>
  <c r="D1687" i="1"/>
  <c r="D1688" i="1"/>
  <c r="D1689" i="1"/>
  <c r="D1690" i="1"/>
  <c r="D1707" i="1"/>
  <c r="D1708" i="1"/>
  <c r="D1691" i="1"/>
  <c r="D1692" i="1"/>
  <c r="D1693" i="1"/>
  <c r="D1694" i="1"/>
  <c r="D1703" i="1"/>
  <c r="D1704" i="1"/>
  <c r="D1705" i="1"/>
  <c r="D1706" i="1"/>
  <c r="D1709" i="1"/>
  <c r="D1710" i="1"/>
  <c r="D1711" i="1"/>
  <c r="D1712" i="1"/>
  <c r="D1713" i="1"/>
  <c r="D1714" i="1"/>
  <c r="D1715" i="1"/>
  <c r="D1718" i="1"/>
  <c r="D1719" i="1"/>
  <c r="D1720" i="1"/>
  <c r="D1716" i="1"/>
  <c r="D1717" i="1"/>
  <c r="D1721" i="1"/>
  <c r="D1722" i="1"/>
  <c r="D1723" i="1"/>
  <c r="D1728" i="1"/>
  <c r="D1724" i="1"/>
  <c r="D1729" i="1"/>
  <c r="D1733" i="1"/>
  <c r="D1730" i="1"/>
  <c r="D1731" i="1"/>
  <c r="D1732" i="1"/>
  <c r="D1734" i="1"/>
  <c r="D1738" i="1"/>
  <c r="D1739" i="1"/>
  <c r="D1740" i="1"/>
  <c r="D1741" i="1"/>
  <c r="D1743" i="1"/>
  <c r="D1744" i="1"/>
  <c r="D1742" i="1"/>
  <c r="D1745" i="1"/>
  <c r="D1735" i="1"/>
  <c r="D1736" i="1"/>
  <c r="D1737" i="1"/>
  <c r="D1746" i="1"/>
  <c r="D1747" i="1"/>
  <c r="D1748" i="1"/>
  <c r="D1749" i="1"/>
  <c r="D1752" i="1"/>
  <c r="D1753" i="1"/>
  <c r="D1754" i="1"/>
  <c r="D1755" i="1"/>
  <c r="D1756" i="1"/>
  <c r="D1757" i="1"/>
  <c r="D1758" i="1"/>
  <c r="D1759" i="1"/>
  <c r="D1750" i="1"/>
  <c r="D1751" i="1"/>
  <c r="D1760" i="1"/>
  <c r="D1761" i="1"/>
  <c r="D1762" i="1"/>
  <c r="D1763" i="1"/>
  <c r="D1764" i="1"/>
  <c r="D1765" i="1"/>
  <c r="L1592" i="1"/>
  <c r="L1593" i="1"/>
  <c r="L1594" i="1"/>
  <c r="L1595" i="1"/>
  <c r="L1596" i="1"/>
  <c r="L1597" i="1"/>
  <c r="L1598" i="1"/>
  <c r="L1600" i="1"/>
  <c r="L1601" i="1"/>
  <c r="L1602" i="1"/>
  <c r="L1603" i="1"/>
  <c r="L1604" i="1"/>
  <c r="L1605" i="1"/>
  <c r="L1611" i="1"/>
  <c r="L1606" i="1"/>
  <c r="L1607" i="1"/>
  <c r="L1608" i="1"/>
  <c r="L1609" i="1"/>
  <c r="L1610" i="1"/>
  <c r="L1612" i="1"/>
  <c r="L1615" i="1"/>
  <c r="L1616" i="1"/>
  <c r="L1613" i="1"/>
  <c r="L1614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5" i="1"/>
  <c r="L1646" i="1"/>
  <c r="L1647" i="1"/>
  <c r="L1643" i="1"/>
  <c r="L1644" i="1"/>
  <c r="L1652" i="1"/>
  <c r="L1651" i="1"/>
  <c r="L1648" i="1"/>
  <c r="L1649" i="1"/>
  <c r="L1650" i="1"/>
  <c r="L1653" i="1"/>
  <c r="L1654" i="1"/>
  <c r="L1655" i="1"/>
  <c r="L1656" i="1"/>
  <c r="L1657" i="1"/>
  <c r="L1658" i="1"/>
  <c r="L1659" i="1"/>
  <c r="L1660" i="1"/>
  <c r="L1661" i="1"/>
  <c r="L1662" i="1"/>
  <c r="L1663" i="1"/>
  <c r="L1666" i="1"/>
  <c r="L1667" i="1"/>
  <c r="L1668" i="1"/>
  <c r="L1669" i="1"/>
  <c r="L1670" i="1"/>
  <c r="L1671" i="1"/>
  <c r="L1664" i="1"/>
  <c r="L1665" i="1"/>
  <c r="L1672" i="1"/>
  <c r="L1673" i="1"/>
  <c r="L1674" i="1"/>
  <c r="L1675" i="1"/>
  <c r="L1678" i="1"/>
  <c r="L1679" i="1"/>
  <c r="L1680" i="1"/>
  <c r="L1681" i="1"/>
  <c r="L1676" i="1"/>
  <c r="L1677" i="1"/>
  <c r="L1684" i="1"/>
  <c r="L1695" i="1"/>
  <c r="L1696" i="1"/>
  <c r="L1699" i="1"/>
  <c r="L1700" i="1"/>
  <c r="L1682" i="1"/>
  <c r="L1683" i="1"/>
  <c r="L1701" i="1"/>
  <c r="L1702" i="1"/>
  <c r="L1697" i="1"/>
  <c r="L1698" i="1"/>
  <c r="L1685" i="1"/>
  <c r="L1686" i="1"/>
  <c r="L1687" i="1"/>
  <c r="L1688" i="1"/>
  <c r="L1689" i="1"/>
  <c r="L1690" i="1"/>
  <c r="L1707" i="1"/>
  <c r="L1708" i="1"/>
  <c r="L1691" i="1"/>
  <c r="L1692" i="1"/>
  <c r="L1693" i="1"/>
  <c r="L1694" i="1"/>
  <c r="L1703" i="1"/>
  <c r="L1704" i="1"/>
  <c r="L1705" i="1"/>
  <c r="L1706" i="1"/>
  <c r="L1709" i="1"/>
  <c r="L1710" i="1"/>
  <c r="L1711" i="1"/>
  <c r="L1712" i="1"/>
  <c r="L1713" i="1"/>
  <c r="L1714" i="1"/>
  <c r="L1715" i="1"/>
  <c r="L1718" i="1"/>
  <c r="L1719" i="1"/>
  <c r="L1720" i="1"/>
  <c r="L1716" i="1"/>
  <c r="L1717" i="1"/>
  <c r="L1721" i="1"/>
  <c r="L1722" i="1"/>
  <c r="L1723" i="1"/>
  <c r="L1728" i="1"/>
  <c r="L1724" i="1"/>
  <c r="L1729" i="1"/>
  <c r="L1733" i="1"/>
  <c r="L1730" i="1"/>
  <c r="L1731" i="1"/>
  <c r="L1732" i="1"/>
  <c r="L1734" i="1"/>
  <c r="L1738" i="1"/>
  <c r="L1739" i="1"/>
  <c r="L1740" i="1"/>
  <c r="L1741" i="1"/>
  <c r="L1743" i="1"/>
  <c r="L1744" i="1"/>
  <c r="L1742" i="1"/>
  <c r="L1745" i="1"/>
  <c r="L1735" i="1"/>
  <c r="L1736" i="1"/>
  <c r="L1737" i="1"/>
  <c r="L1746" i="1"/>
  <c r="L1747" i="1"/>
  <c r="L1748" i="1"/>
  <c r="L1749" i="1"/>
  <c r="L1752" i="1"/>
  <c r="L1753" i="1"/>
  <c r="L1754" i="1"/>
  <c r="L1755" i="1"/>
  <c r="L1756" i="1"/>
  <c r="L1757" i="1"/>
  <c r="L1758" i="1"/>
  <c r="L1759" i="1"/>
  <c r="L1750" i="1"/>
  <c r="L1751" i="1"/>
  <c r="L1760" i="1"/>
  <c r="L1761" i="1"/>
  <c r="L1762" i="1"/>
  <c r="L1763" i="1"/>
  <c r="L1764" i="1"/>
  <c r="L1765" i="1"/>
  <c r="L1766" i="1"/>
  <c r="M1592" i="1"/>
  <c r="M1593" i="1"/>
  <c r="M1594" i="1"/>
  <c r="M1595" i="1"/>
  <c r="M1596" i="1"/>
  <c r="M1597" i="1"/>
  <c r="M1598" i="1"/>
  <c r="M1600" i="1"/>
  <c r="M1601" i="1"/>
  <c r="M1602" i="1"/>
  <c r="M1603" i="1"/>
  <c r="M1604" i="1"/>
  <c r="M1605" i="1"/>
  <c r="M1611" i="1"/>
  <c r="M1606" i="1"/>
  <c r="M1607" i="1"/>
  <c r="M1608" i="1"/>
  <c r="M1609" i="1"/>
  <c r="M1610" i="1"/>
  <c r="M1612" i="1"/>
  <c r="M1615" i="1"/>
  <c r="M1616" i="1"/>
  <c r="M1613" i="1"/>
  <c r="M1614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5" i="1"/>
  <c r="M1646" i="1"/>
  <c r="M1647" i="1"/>
  <c r="M1643" i="1"/>
  <c r="M1644" i="1"/>
  <c r="M1652" i="1"/>
  <c r="M1651" i="1"/>
  <c r="M1648" i="1"/>
  <c r="M1649" i="1"/>
  <c r="M1650" i="1"/>
  <c r="M1653" i="1"/>
  <c r="M1654" i="1"/>
  <c r="M1655" i="1"/>
  <c r="M1656" i="1"/>
  <c r="M1657" i="1"/>
  <c r="M1658" i="1"/>
  <c r="M1659" i="1"/>
  <c r="M1660" i="1"/>
  <c r="M1661" i="1"/>
  <c r="M1662" i="1"/>
  <c r="M1663" i="1"/>
  <c r="M1666" i="1"/>
  <c r="M1667" i="1"/>
  <c r="M1668" i="1"/>
  <c r="M1669" i="1"/>
  <c r="M1670" i="1"/>
  <c r="M1671" i="1"/>
  <c r="M1664" i="1"/>
  <c r="M1665" i="1"/>
  <c r="M1672" i="1"/>
  <c r="M1673" i="1"/>
  <c r="M1674" i="1"/>
  <c r="M1675" i="1"/>
  <c r="M1678" i="1"/>
  <c r="M1679" i="1"/>
  <c r="M1680" i="1"/>
  <c r="M1681" i="1"/>
  <c r="M1676" i="1"/>
  <c r="M1677" i="1"/>
  <c r="M1684" i="1"/>
  <c r="M1695" i="1"/>
  <c r="M1696" i="1"/>
  <c r="M1699" i="1"/>
  <c r="M1700" i="1"/>
  <c r="M1682" i="1"/>
  <c r="M1683" i="1"/>
  <c r="M1701" i="1"/>
  <c r="M1702" i="1"/>
  <c r="M1697" i="1"/>
  <c r="M1698" i="1"/>
  <c r="M1685" i="1"/>
  <c r="M1686" i="1"/>
  <c r="M1687" i="1"/>
  <c r="M1688" i="1"/>
  <c r="M1689" i="1"/>
  <c r="M1690" i="1"/>
  <c r="M1707" i="1"/>
  <c r="M1708" i="1"/>
  <c r="M1691" i="1"/>
  <c r="M1692" i="1"/>
  <c r="M1693" i="1"/>
  <c r="M1694" i="1"/>
  <c r="M1703" i="1"/>
  <c r="M1704" i="1"/>
  <c r="M1705" i="1"/>
  <c r="M1706" i="1"/>
  <c r="M1709" i="1"/>
  <c r="M1710" i="1"/>
  <c r="M1711" i="1"/>
  <c r="M1712" i="1"/>
  <c r="M1713" i="1"/>
  <c r="M1714" i="1"/>
  <c r="M1715" i="1"/>
  <c r="M1718" i="1"/>
  <c r="M1719" i="1"/>
  <c r="M1720" i="1"/>
  <c r="M1716" i="1"/>
  <c r="M1717" i="1"/>
  <c r="M1721" i="1"/>
  <c r="M1722" i="1"/>
  <c r="M1723" i="1"/>
  <c r="M1728" i="1"/>
  <c r="M1724" i="1"/>
  <c r="M1729" i="1"/>
  <c r="M1733" i="1"/>
  <c r="M1730" i="1"/>
  <c r="M1731" i="1"/>
  <c r="M1732" i="1"/>
  <c r="M1734" i="1"/>
  <c r="M1738" i="1"/>
  <c r="M1739" i="1"/>
  <c r="M1740" i="1"/>
  <c r="M1741" i="1"/>
  <c r="M1743" i="1"/>
  <c r="M1744" i="1"/>
  <c r="M1742" i="1"/>
  <c r="M1745" i="1"/>
  <c r="M1735" i="1"/>
  <c r="M1736" i="1"/>
  <c r="M1737" i="1"/>
  <c r="M1746" i="1"/>
  <c r="M1747" i="1"/>
  <c r="M1748" i="1"/>
  <c r="M1749" i="1"/>
  <c r="M1752" i="1"/>
  <c r="M1753" i="1"/>
  <c r="M1754" i="1"/>
  <c r="M1755" i="1"/>
  <c r="M1756" i="1"/>
  <c r="M1757" i="1"/>
  <c r="M1758" i="1"/>
  <c r="M1759" i="1"/>
  <c r="M1750" i="1"/>
  <c r="M1751" i="1"/>
  <c r="M1760" i="1"/>
  <c r="M1761" i="1"/>
  <c r="M1762" i="1"/>
  <c r="M1763" i="1"/>
  <c r="M1764" i="1"/>
  <c r="M1765" i="1"/>
  <c r="M1766" i="1"/>
  <c r="N1592" i="1"/>
  <c r="N1593" i="1"/>
  <c r="N1594" i="1"/>
  <c r="N1595" i="1"/>
  <c r="N1596" i="1"/>
  <c r="N1597" i="1"/>
  <c r="N1598" i="1"/>
  <c r="N1600" i="1"/>
  <c r="N1601" i="1"/>
  <c r="N1602" i="1"/>
  <c r="N1603" i="1"/>
  <c r="N1604" i="1"/>
  <c r="N1605" i="1"/>
  <c r="N1611" i="1"/>
  <c r="N1606" i="1"/>
  <c r="N1607" i="1"/>
  <c r="N1608" i="1"/>
  <c r="N1609" i="1"/>
  <c r="N1610" i="1"/>
  <c r="N1612" i="1"/>
  <c r="N1615" i="1"/>
  <c r="N1616" i="1"/>
  <c r="N1613" i="1"/>
  <c r="N1614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5" i="1"/>
  <c r="N1646" i="1"/>
  <c r="N1647" i="1"/>
  <c r="N1643" i="1"/>
  <c r="N1644" i="1"/>
  <c r="N1652" i="1"/>
  <c r="N1651" i="1"/>
  <c r="N1648" i="1"/>
  <c r="N1649" i="1"/>
  <c r="N1650" i="1"/>
  <c r="N1653" i="1"/>
  <c r="N1654" i="1"/>
  <c r="N1655" i="1"/>
  <c r="N1656" i="1"/>
  <c r="N1657" i="1"/>
  <c r="N1658" i="1"/>
  <c r="N1659" i="1"/>
  <c r="N1660" i="1"/>
  <c r="N1661" i="1"/>
  <c r="N1662" i="1"/>
  <c r="N1663" i="1"/>
  <c r="N1666" i="1"/>
  <c r="N1667" i="1"/>
  <c r="N1668" i="1"/>
  <c r="N1669" i="1"/>
  <c r="N1670" i="1"/>
  <c r="N1671" i="1"/>
  <c r="N1664" i="1"/>
  <c r="N1665" i="1"/>
  <c r="N1672" i="1"/>
  <c r="N1673" i="1"/>
  <c r="N1674" i="1"/>
  <c r="N1675" i="1"/>
  <c r="N1678" i="1"/>
  <c r="N1679" i="1"/>
  <c r="N1680" i="1"/>
  <c r="N1681" i="1"/>
  <c r="N1676" i="1"/>
  <c r="N1677" i="1"/>
  <c r="N1684" i="1"/>
  <c r="N1695" i="1"/>
  <c r="N1696" i="1"/>
  <c r="N1699" i="1"/>
  <c r="N1700" i="1"/>
  <c r="N1682" i="1"/>
  <c r="N1683" i="1"/>
  <c r="N1701" i="1"/>
  <c r="N1702" i="1"/>
  <c r="N1697" i="1"/>
  <c r="N1698" i="1"/>
  <c r="N1685" i="1"/>
  <c r="N1686" i="1"/>
  <c r="N1687" i="1"/>
  <c r="N1688" i="1"/>
  <c r="N1689" i="1"/>
  <c r="N1690" i="1"/>
  <c r="N1707" i="1"/>
  <c r="N1708" i="1"/>
  <c r="N1691" i="1"/>
  <c r="N1692" i="1"/>
  <c r="N1693" i="1"/>
  <c r="N1694" i="1"/>
  <c r="N1703" i="1"/>
  <c r="N1704" i="1"/>
  <c r="N1705" i="1"/>
  <c r="N1706" i="1"/>
  <c r="N1709" i="1"/>
  <c r="N1710" i="1"/>
  <c r="N1711" i="1"/>
  <c r="N1712" i="1"/>
  <c r="N1713" i="1"/>
  <c r="N1714" i="1"/>
  <c r="N1715" i="1"/>
  <c r="N1718" i="1"/>
  <c r="N1719" i="1"/>
  <c r="N1720" i="1"/>
  <c r="N1716" i="1"/>
  <c r="N1717" i="1"/>
  <c r="N1721" i="1"/>
  <c r="N1722" i="1"/>
  <c r="N1723" i="1"/>
  <c r="N1728" i="1"/>
  <c r="N1724" i="1"/>
  <c r="N1729" i="1"/>
  <c r="N1733" i="1"/>
  <c r="N1730" i="1"/>
  <c r="N1731" i="1"/>
  <c r="N1732" i="1"/>
  <c r="N1734" i="1"/>
  <c r="N1738" i="1"/>
  <c r="N1739" i="1"/>
  <c r="N1740" i="1"/>
  <c r="N1741" i="1"/>
  <c r="N1743" i="1"/>
  <c r="N1744" i="1"/>
  <c r="N1742" i="1"/>
  <c r="N1745" i="1"/>
  <c r="N1735" i="1"/>
  <c r="N1736" i="1"/>
  <c r="N1737" i="1"/>
  <c r="N1746" i="1"/>
  <c r="N1747" i="1"/>
  <c r="N1748" i="1"/>
  <c r="N1749" i="1"/>
  <c r="N1752" i="1"/>
  <c r="N1753" i="1"/>
  <c r="N1754" i="1"/>
  <c r="N1755" i="1"/>
  <c r="N1756" i="1"/>
  <c r="N1757" i="1"/>
  <c r="N1758" i="1"/>
  <c r="N1759" i="1"/>
  <c r="N1750" i="1"/>
  <c r="N1751" i="1"/>
  <c r="N1760" i="1"/>
  <c r="N1761" i="1"/>
  <c r="N1762" i="1"/>
  <c r="N1763" i="1"/>
  <c r="N1764" i="1"/>
  <c r="N1765" i="1"/>
  <c r="N1766" i="1"/>
  <c r="L1591" i="1"/>
  <c r="M1591" i="1"/>
  <c r="N1591" i="1"/>
  <c r="L1590" i="1"/>
  <c r="M1590" i="1"/>
  <c r="N159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L1439" i="1"/>
  <c r="M1439" i="1"/>
  <c r="N1439" i="1"/>
  <c r="L1438" i="1"/>
  <c r="M1438" i="1"/>
  <c r="N1438" i="1"/>
  <c r="L1437" i="1"/>
  <c r="M1437" i="1"/>
  <c r="N1437" i="1"/>
  <c r="L1436" i="1"/>
  <c r="M1436" i="1"/>
  <c r="N1436" i="1"/>
  <c r="L1435" i="1"/>
  <c r="M1435" i="1"/>
  <c r="N1435" i="1"/>
  <c r="L1434" i="1"/>
  <c r="M1434" i="1"/>
  <c r="N1434" i="1"/>
  <c r="L1433" i="1"/>
  <c r="M1433" i="1"/>
  <c r="N1433" i="1"/>
  <c r="L1432" i="1"/>
  <c r="M1432" i="1"/>
  <c r="N1432" i="1"/>
  <c r="L1431" i="1"/>
  <c r="M1431" i="1"/>
  <c r="N1431" i="1"/>
  <c r="L1430" i="1"/>
  <c r="M1430" i="1"/>
  <c r="N1430" i="1"/>
  <c r="L1429" i="1"/>
  <c r="M1429" i="1"/>
  <c r="N1429" i="1"/>
  <c r="L1428" i="1"/>
  <c r="M1428" i="1"/>
  <c r="N1428" i="1"/>
  <c r="L1427" i="1"/>
  <c r="M1427" i="1"/>
  <c r="N1427" i="1"/>
  <c r="L1426" i="1"/>
  <c r="M1426" i="1"/>
  <c r="N1426" i="1"/>
  <c r="L1425" i="1"/>
  <c r="M1425" i="1"/>
  <c r="N1425" i="1"/>
  <c r="L1424" i="1"/>
  <c r="M1424" i="1"/>
  <c r="N1424" i="1"/>
  <c r="L1423" i="1"/>
  <c r="M1423" i="1"/>
  <c r="N1423" i="1"/>
  <c r="L1422" i="1"/>
  <c r="M1422" i="1"/>
  <c r="N1422" i="1"/>
  <c r="L1421" i="1"/>
  <c r="M1421" i="1"/>
  <c r="N1421" i="1"/>
  <c r="L1420" i="1"/>
  <c r="M1420" i="1"/>
  <c r="N1420" i="1"/>
  <c r="L1419" i="1"/>
  <c r="M1419" i="1"/>
  <c r="N1419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M939" i="1"/>
  <c r="N939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3" i="1"/>
  <c r="D934" i="1"/>
  <c r="D935" i="1"/>
  <c r="D936" i="1"/>
  <c r="D937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3" i="1"/>
  <c r="L934" i="1"/>
  <c r="L935" i="1"/>
  <c r="L936" i="1"/>
  <c r="L937" i="1"/>
  <c r="L938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3" i="1"/>
  <c r="M934" i="1"/>
  <c r="M935" i="1"/>
  <c r="M936" i="1"/>
  <c r="M937" i="1"/>
  <c r="M938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3" i="1"/>
  <c r="N934" i="1"/>
  <c r="N935" i="1"/>
  <c r="N936" i="1"/>
  <c r="N937" i="1"/>
  <c r="N938" i="1"/>
  <c r="D610" i="1"/>
  <c r="L610" i="1"/>
  <c r="M610" i="1"/>
  <c r="N610" i="1"/>
  <c r="D611" i="1"/>
  <c r="L611" i="1"/>
  <c r="M611" i="1"/>
  <c r="N611" i="1"/>
  <c r="D612" i="1"/>
  <c r="L612" i="1"/>
  <c r="M612" i="1"/>
  <c r="N612" i="1"/>
  <c r="D613" i="1"/>
  <c r="L613" i="1"/>
  <c r="M613" i="1"/>
  <c r="N613" i="1"/>
  <c r="D614" i="1"/>
  <c r="L614" i="1"/>
  <c r="M614" i="1"/>
  <c r="N614" i="1"/>
  <c r="D615" i="1"/>
  <c r="L615" i="1"/>
  <c r="M615" i="1"/>
  <c r="N615" i="1"/>
  <c r="D616" i="1"/>
  <c r="L616" i="1"/>
  <c r="M616" i="1"/>
  <c r="N616" i="1"/>
  <c r="D617" i="1"/>
  <c r="L617" i="1"/>
  <c r="M617" i="1"/>
  <c r="N617" i="1"/>
  <c r="D618" i="1"/>
  <c r="L618" i="1"/>
  <c r="M618" i="1"/>
  <c r="N618" i="1"/>
  <c r="D619" i="1"/>
  <c r="L619" i="1"/>
  <c r="M619" i="1"/>
  <c r="N619" i="1"/>
  <c r="D620" i="1"/>
  <c r="L620" i="1"/>
  <c r="M620" i="1"/>
  <c r="N620" i="1"/>
  <c r="D621" i="1"/>
  <c r="L621" i="1"/>
  <c r="M621" i="1"/>
  <c r="N621" i="1"/>
  <c r="D622" i="1"/>
  <c r="L622" i="1"/>
  <c r="M622" i="1"/>
  <c r="N622" i="1"/>
  <c r="D623" i="1"/>
  <c r="L623" i="1"/>
  <c r="M623" i="1"/>
  <c r="N623" i="1"/>
  <c r="D624" i="1"/>
  <c r="L624" i="1"/>
  <c r="M624" i="1"/>
  <c r="N624" i="1"/>
  <c r="D625" i="1"/>
  <c r="L625" i="1"/>
  <c r="M625" i="1"/>
  <c r="N625" i="1"/>
  <c r="D626" i="1"/>
  <c r="L626" i="1"/>
  <c r="M626" i="1"/>
  <c r="N626" i="1"/>
  <c r="D627" i="1"/>
  <c r="L627" i="1"/>
  <c r="M627" i="1"/>
  <c r="N627" i="1"/>
  <c r="D628" i="1"/>
  <c r="L628" i="1"/>
  <c r="M628" i="1"/>
  <c r="N628" i="1"/>
  <c r="D629" i="1"/>
  <c r="L629" i="1"/>
  <c r="M629" i="1"/>
  <c r="N629" i="1"/>
  <c r="D630" i="1"/>
  <c r="L630" i="1"/>
  <c r="M630" i="1"/>
  <c r="N630" i="1"/>
  <c r="D631" i="1"/>
  <c r="L631" i="1"/>
  <c r="M631" i="1"/>
  <c r="N631" i="1"/>
  <c r="D632" i="1"/>
  <c r="L632" i="1"/>
  <c r="M632" i="1"/>
  <c r="N632" i="1"/>
  <c r="D633" i="1"/>
  <c r="L633" i="1"/>
  <c r="M633" i="1"/>
  <c r="N633" i="1"/>
  <c r="D634" i="1"/>
  <c r="L634" i="1"/>
  <c r="M634" i="1"/>
  <c r="N634" i="1"/>
  <c r="D635" i="1"/>
  <c r="L635" i="1"/>
  <c r="M635" i="1"/>
  <c r="N635" i="1"/>
  <c r="D636" i="1"/>
  <c r="L636" i="1"/>
  <c r="M636" i="1"/>
  <c r="N636" i="1"/>
  <c r="D637" i="1"/>
  <c r="L637" i="1"/>
  <c r="M637" i="1"/>
  <c r="N637" i="1"/>
  <c r="D638" i="1"/>
  <c r="L638" i="1"/>
  <c r="M638" i="1"/>
  <c r="N638" i="1"/>
  <c r="D639" i="1"/>
  <c r="L639" i="1"/>
  <c r="M639" i="1"/>
  <c r="N639" i="1"/>
  <c r="D497" i="1"/>
  <c r="L497" i="1"/>
  <c r="M497" i="1"/>
  <c r="N497" i="1"/>
  <c r="D498" i="1"/>
  <c r="L498" i="1"/>
  <c r="M498" i="1"/>
  <c r="N498" i="1"/>
  <c r="D499" i="1"/>
  <c r="L499" i="1"/>
  <c r="M499" i="1"/>
  <c r="N499" i="1"/>
  <c r="D500" i="1"/>
  <c r="L500" i="1"/>
  <c r="M500" i="1"/>
  <c r="N500" i="1"/>
  <c r="D501" i="1"/>
  <c r="L501" i="1"/>
  <c r="M501" i="1"/>
  <c r="N501" i="1"/>
  <c r="D502" i="1"/>
  <c r="L502" i="1"/>
  <c r="M502" i="1"/>
  <c r="N502" i="1"/>
  <c r="D503" i="1"/>
  <c r="L503" i="1"/>
  <c r="M503" i="1"/>
  <c r="N503" i="1"/>
  <c r="D504" i="1"/>
  <c r="L504" i="1"/>
  <c r="M504" i="1"/>
  <c r="N504" i="1"/>
  <c r="D505" i="1"/>
  <c r="L505" i="1"/>
  <c r="M505" i="1"/>
  <c r="N505" i="1"/>
  <c r="D506" i="1"/>
  <c r="L506" i="1"/>
  <c r="M506" i="1"/>
  <c r="N506" i="1"/>
  <c r="D507" i="1"/>
  <c r="L507" i="1"/>
  <c r="M507" i="1"/>
  <c r="N507" i="1"/>
  <c r="D508" i="1"/>
  <c r="L508" i="1"/>
  <c r="M508" i="1"/>
  <c r="N508" i="1"/>
  <c r="D509" i="1"/>
  <c r="L509" i="1"/>
  <c r="M509" i="1"/>
  <c r="N509" i="1"/>
  <c r="D510" i="1"/>
  <c r="L510" i="1"/>
  <c r="M510" i="1"/>
  <c r="N510" i="1"/>
  <c r="D511" i="1"/>
  <c r="L511" i="1"/>
  <c r="M511" i="1"/>
  <c r="N511" i="1"/>
  <c r="D512" i="1"/>
  <c r="L512" i="1"/>
  <c r="M512" i="1"/>
  <c r="N512" i="1"/>
  <c r="D513" i="1"/>
  <c r="L513" i="1"/>
  <c r="M513" i="1"/>
  <c r="N513" i="1"/>
  <c r="D514" i="1"/>
  <c r="L514" i="1"/>
  <c r="M514" i="1"/>
  <c r="N514" i="1"/>
  <c r="D515" i="1"/>
  <c r="L515" i="1"/>
  <c r="M515" i="1"/>
  <c r="N515" i="1"/>
  <c r="D516" i="1"/>
  <c r="L516" i="1"/>
  <c r="M516" i="1"/>
  <c r="N516" i="1"/>
  <c r="D517" i="1"/>
  <c r="L517" i="1"/>
  <c r="M517" i="1"/>
  <c r="N517" i="1"/>
  <c r="D518" i="1"/>
  <c r="L518" i="1"/>
  <c r="M518" i="1"/>
  <c r="N518" i="1"/>
  <c r="D519" i="1"/>
  <c r="L519" i="1"/>
  <c r="M519" i="1"/>
  <c r="N519" i="1"/>
  <c r="D520" i="1"/>
  <c r="L520" i="1"/>
  <c r="M520" i="1"/>
  <c r="N520" i="1"/>
  <c r="D521" i="1"/>
  <c r="L521" i="1"/>
  <c r="M521" i="1"/>
  <c r="N521" i="1"/>
  <c r="D522" i="1"/>
  <c r="L522" i="1"/>
  <c r="M522" i="1"/>
  <c r="N522" i="1"/>
  <c r="D523" i="1"/>
  <c r="L523" i="1"/>
  <c r="M523" i="1"/>
  <c r="N523" i="1"/>
  <c r="D524" i="1"/>
  <c r="L524" i="1"/>
  <c r="M524" i="1"/>
  <c r="N524" i="1"/>
  <c r="D525" i="1"/>
  <c r="L525" i="1"/>
  <c r="M525" i="1"/>
  <c r="N525" i="1"/>
  <c r="D526" i="1"/>
  <c r="L526" i="1"/>
  <c r="M526" i="1"/>
  <c r="N526" i="1"/>
  <c r="D527" i="1"/>
  <c r="L527" i="1"/>
  <c r="M527" i="1"/>
  <c r="N527" i="1"/>
  <c r="D528" i="1"/>
  <c r="L528" i="1"/>
  <c r="M528" i="1"/>
  <c r="N528" i="1"/>
  <c r="D334" i="1"/>
  <c r="L334" i="1"/>
  <c r="M334" i="1"/>
  <c r="N334" i="1"/>
  <c r="D335" i="1"/>
  <c r="L335" i="1"/>
  <c r="M335" i="1"/>
  <c r="N335" i="1"/>
  <c r="D336" i="1"/>
  <c r="L336" i="1"/>
  <c r="M336" i="1"/>
  <c r="N336" i="1"/>
  <c r="D337" i="1"/>
  <c r="L337" i="1"/>
  <c r="M337" i="1"/>
  <c r="N337" i="1"/>
  <c r="D338" i="1"/>
  <c r="L338" i="1"/>
  <c r="M338" i="1"/>
  <c r="N338" i="1"/>
  <c r="D339" i="1"/>
  <c r="L339" i="1"/>
  <c r="M339" i="1"/>
  <c r="N339" i="1"/>
  <c r="D340" i="1"/>
  <c r="L340" i="1"/>
  <c r="M340" i="1"/>
  <c r="N340" i="1"/>
  <c r="D341" i="1"/>
  <c r="L341" i="1"/>
  <c r="M341" i="1"/>
  <c r="N341" i="1"/>
  <c r="D342" i="1"/>
  <c r="L342" i="1"/>
  <c r="M342" i="1"/>
  <c r="N342" i="1"/>
  <c r="D343" i="1"/>
  <c r="L343" i="1"/>
  <c r="M343" i="1"/>
  <c r="N343" i="1"/>
  <c r="D344" i="1"/>
  <c r="L344" i="1"/>
  <c r="M344" i="1"/>
  <c r="N344" i="1"/>
  <c r="D345" i="1"/>
  <c r="L345" i="1"/>
  <c r="M345" i="1"/>
  <c r="N345" i="1"/>
  <c r="D346" i="1"/>
  <c r="L346" i="1"/>
  <c r="M346" i="1"/>
  <c r="N346" i="1"/>
  <c r="D347" i="1"/>
  <c r="L347" i="1"/>
  <c r="M347" i="1"/>
  <c r="N347" i="1"/>
  <c r="D348" i="1"/>
  <c r="L348" i="1"/>
  <c r="M348" i="1"/>
  <c r="N348" i="1"/>
  <c r="D349" i="1"/>
  <c r="L349" i="1"/>
  <c r="M349" i="1"/>
  <c r="N349" i="1"/>
  <c r="D350" i="1"/>
  <c r="L350" i="1"/>
  <c r="M350" i="1"/>
  <c r="N350" i="1"/>
  <c r="D351" i="1"/>
  <c r="L351" i="1"/>
  <c r="M351" i="1"/>
  <c r="N351" i="1"/>
  <c r="D352" i="1"/>
  <c r="L352" i="1"/>
  <c r="M352" i="1"/>
  <c r="N352" i="1"/>
  <c r="D353" i="1"/>
  <c r="L353" i="1"/>
  <c r="M353" i="1"/>
  <c r="N353" i="1"/>
  <c r="D354" i="1"/>
  <c r="L354" i="1"/>
  <c r="M354" i="1"/>
  <c r="N354" i="1"/>
  <c r="D355" i="1"/>
  <c r="L355" i="1"/>
  <c r="M355" i="1"/>
  <c r="N355" i="1"/>
  <c r="D356" i="1"/>
  <c r="L356" i="1"/>
  <c r="M356" i="1"/>
  <c r="N356" i="1"/>
  <c r="D357" i="1"/>
  <c r="L357" i="1"/>
  <c r="M357" i="1"/>
  <c r="N357" i="1"/>
  <c r="D358" i="1"/>
  <c r="L358" i="1"/>
  <c r="M358" i="1"/>
  <c r="N358" i="1"/>
  <c r="D359" i="1"/>
  <c r="L359" i="1"/>
  <c r="M359" i="1"/>
  <c r="N359" i="1"/>
  <c r="D360" i="1"/>
  <c r="L360" i="1"/>
  <c r="M360" i="1"/>
  <c r="N360" i="1"/>
  <c r="D361" i="1"/>
  <c r="L361" i="1"/>
  <c r="M361" i="1"/>
  <c r="N361" i="1"/>
  <c r="D155" i="1"/>
  <c r="L155" i="1"/>
  <c r="M155" i="1"/>
  <c r="N155" i="1"/>
  <c r="D156" i="1"/>
  <c r="L156" i="1"/>
  <c r="M156" i="1"/>
  <c r="N156" i="1"/>
  <c r="D157" i="1"/>
  <c r="L157" i="1"/>
  <c r="M157" i="1"/>
  <c r="N157" i="1"/>
  <c r="D158" i="1"/>
  <c r="L158" i="1"/>
  <c r="M158" i="1"/>
  <c r="N158" i="1"/>
  <c r="D159" i="1"/>
  <c r="L159" i="1"/>
  <c r="M159" i="1"/>
  <c r="N159" i="1"/>
  <c r="D160" i="1"/>
  <c r="L160" i="1"/>
  <c r="M160" i="1"/>
  <c r="N160" i="1"/>
  <c r="D161" i="1"/>
  <c r="L161" i="1"/>
  <c r="M161" i="1"/>
  <c r="N161" i="1"/>
  <c r="D162" i="1"/>
  <c r="L162" i="1"/>
  <c r="M162" i="1"/>
  <c r="N162" i="1"/>
  <c r="D163" i="1"/>
  <c r="L163" i="1"/>
  <c r="M163" i="1"/>
  <c r="N163" i="1"/>
  <c r="D164" i="1"/>
  <c r="L164" i="1"/>
  <c r="M164" i="1"/>
  <c r="N164" i="1"/>
  <c r="D165" i="1"/>
  <c r="L165" i="1"/>
  <c r="M165" i="1"/>
  <c r="N165" i="1"/>
  <c r="D166" i="1"/>
  <c r="L166" i="1"/>
  <c r="M166" i="1"/>
  <c r="N166" i="1"/>
  <c r="D167" i="1"/>
  <c r="L167" i="1"/>
  <c r="M167" i="1"/>
  <c r="N167" i="1"/>
  <c r="D168" i="1"/>
  <c r="L168" i="1"/>
  <c r="M168" i="1"/>
  <c r="N168" i="1"/>
  <c r="D169" i="1"/>
  <c r="L169" i="1"/>
  <c r="M169" i="1"/>
  <c r="N169" i="1"/>
  <c r="D170" i="1"/>
  <c r="L170" i="1"/>
  <c r="M170" i="1"/>
  <c r="N170" i="1"/>
  <c r="D171" i="1"/>
  <c r="L171" i="1"/>
  <c r="M171" i="1"/>
  <c r="N171" i="1"/>
  <c r="D172" i="1"/>
  <c r="L172" i="1"/>
  <c r="M172" i="1"/>
  <c r="N172" i="1"/>
  <c r="D173" i="1"/>
  <c r="L173" i="1"/>
  <c r="M173" i="1"/>
  <c r="N173" i="1"/>
  <c r="D174" i="1"/>
  <c r="L174" i="1"/>
  <c r="M174" i="1"/>
  <c r="N174" i="1"/>
  <c r="D175" i="1"/>
  <c r="L175" i="1"/>
  <c r="M175" i="1"/>
  <c r="N175" i="1"/>
  <c r="D176" i="1"/>
  <c r="L176" i="1"/>
  <c r="M176" i="1"/>
  <c r="N176" i="1"/>
  <c r="D177" i="1"/>
  <c r="L177" i="1"/>
  <c r="M177" i="1"/>
  <c r="N177" i="1"/>
  <c r="D178" i="1"/>
  <c r="L178" i="1"/>
  <c r="M178" i="1"/>
  <c r="N178" i="1"/>
  <c r="D179" i="1"/>
  <c r="L179" i="1"/>
  <c r="M179" i="1"/>
  <c r="N179" i="1"/>
  <c r="D180" i="1"/>
  <c r="L180" i="1"/>
  <c r="M180" i="1"/>
  <c r="N180" i="1"/>
  <c r="D181" i="1"/>
  <c r="L181" i="1"/>
  <c r="M181" i="1"/>
  <c r="N181" i="1"/>
  <c r="D182" i="1"/>
  <c r="L182" i="1"/>
  <c r="M182" i="1"/>
  <c r="N182" i="1"/>
  <c r="D183" i="1"/>
  <c r="L183" i="1"/>
  <c r="M183" i="1"/>
  <c r="N183" i="1"/>
  <c r="D184" i="1"/>
  <c r="L184" i="1"/>
  <c r="M184" i="1"/>
  <c r="N184" i="1"/>
  <c r="D185" i="1"/>
  <c r="L185" i="1"/>
  <c r="M185" i="1"/>
  <c r="N185" i="1"/>
  <c r="D186" i="1"/>
  <c r="L186" i="1"/>
  <c r="M186" i="1"/>
  <c r="N186" i="1"/>
  <c r="D187" i="1"/>
  <c r="L187" i="1"/>
  <c r="M187" i="1"/>
  <c r="N187" i="1"/>
  <c r="D188" i="1"/>
  <c r="L188" i="1"/>
  <c r="M188" i="1"/>
  <c r="N188" i="1"/>
  <c r="D189" i="1"/>
  <c r="L189" i="1"/>
  <c r="M189" i="1"/>
  <c r="N189" i="1"/>
  <c r="D190" i="1"/>
  <c r="L190" i="1"/>
  <c r="M190" i="1"/>
  <c r="N190" i="1"/>
  <c r="D191" i="1"/>
  <c r="L191" i="1"/>
  <c r="M191" i="1"/>
  <c r="N191" i="1"/>
  <c r="D192" i="1"/>
  <c r="L192" i="1"/>
  <c r="M192" i="1"/>
  <c r="N192" i="1"/>
  <c r="D193" i="1"/>
  <c r="L193" i="1"/>
  <c r="M193" i="1"/>
  <c r="N193" i="1"/>
  <c r="D194" i="1"/>
  <c r="L194" i="1"/>
  <c r="M194" i="1"/>
  <c r="N194" i="1"/>
  <c r="D195" i="1"/>
  <c r="L195" i="1"/>
  <c r="M195" i="1"/>
  <c r="N195" i="1"/>
  <c r="D196" i="1"/>
  <c r="L196" i="1"/>
  <c r="M196" i="1"/>
  <c r="N196" i="1"/>
  <c r="D197" i="1"/>
  <c r="L197" i="1"/>
  <c r="M197" i="1"/>
  <c r="N197" i="1"/>
  <c r="D198" i="1"/>
  <c r="L198" i="1"/>
  <c r="M198" i="1"/>
  <c r="N198" i="1"/>
  <c r="D199" i="1"/>
  <c r="L199" i="1"/>
  <c r="M199" i="1"/>
  <c r="N199" i="1"/>
  <c r="D200" i="1"/>
  <c r="L200" i="1"/>
  <c r="M200" i="1"/>
  <c r="N200" i="1"/>
  <c r="D5" i="1" l="1"/>
  <c r="D6" i="1"/>
  <c r="D7" i="1"/>
  <c r="D8" i="1"/>
  <c r="D9" i="1"/>
  <c r="D10" i="1"/>
  <c r="D11" i="1"/>
  <c r="D12" i="1"/>
  <c r="D13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4" i="1"/>
  <c r="D201" i="1"/>
  <c r="D202" i="1"/>
  <c r="D203" i="1"/>
  <c r="D84" i="1"/>
  <c r="D85" i="1"/>
  <c r="D83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D756" i="1"/>
  <c r="D757" i="1"/>
  <c r="D758" i="1"/>
  <c r="D759" i="1"/>
  <c r="D760" i="1"/>
  <c r="D761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9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9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3" i="1"/>
  <c r="L7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9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3" i="1"/>
  <c r="M7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9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3" i="1"/>
  <c r="N764" i="1"/>
  <c r="D463" i="1"/>
  <c r="D551" i="1"/>
  <c r="D552" i="1"/>
  <c r="D553" i="1"/>
  <c r="D554" i="1"/>
  <c r="D555" i="1"/>
  <c r="D556" i="1"/>
  <c r="D557" i="1"/>
  <c r="D558" i="1"/>
  <c r="D559" i="1"/>
  <c r="D560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3" i="1"/>
  <c r="D594" i="1"/>
  <c r="D595" i="1"/>
  <c r="D596" i="1"/>
  <c r="D597" i="1"/>
  <c r="D598" i="1"/>
  <c r="D599" i="1"/>
  <c r="D600" i="1"/>
  <c r="D601" i="1"/>
  <c r="D602" i="1"/>
  <c r="D604" i="1"/>
  <c r="D605" i="1"/>
  <c r="D606" i="1"/>
  <c r="D607" i="1"/>
  <c r="D608" i="1"/>
  <c r="D609" i="1"/>
  <c r="D640" i="1"/>
  <c r="D561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8" i="1"/>
  <c r="D659" i="1"/>
  <c r="D660" i="1"/>
  <c r="D661" i="1"/>
  <c r="D662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62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4" i="1"/>
  <c r="D465" i="1"/>
  <c r="D466" i="1"/>
  <c r="D467" i="1"/>
  <c r="D468" i="1"/>
  <c r="D469" i="1"/>
  <c r="D470" i="1"/>
  <c r="D471" i="1"/>
  <c r="D475" i="1"/>
  <c r="D476" i="1"/>
  <c r="D477" i="1"/>
  <c r="D478" i="1"/>
  <c r="D472" i="1"/>
  <c r="D473" i="1"/>
  <c r="D474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363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5" i="1"/>
  <c r="L476" i="1"/>
  <c r="L477" i="1"/>
  <c r="L478" i="1"/>
  <c r="L472" i="1"/>
  <c r="L473" i="1"/>
  <c r="L474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363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3" i="1"/>
  <c r="L594" i="1"/>
  <c r="L595" i="1"/>
  <c r="L596" i="1"/>
  <c r="L597" i="1"/>
  <c r="L598" i="1"/>
  <c r="L599" i="1"/>
  <c r="L600" i="1"/>
  <c r="L601" i="1"/>
  <c r="L602" i="1"/>
  <c r="L604" i="1"/>
  <c r="L605" i="1"/>
  <c r="L606" i="1"/>
  <c r="L607" i="1"/>
  <c r="L608" i="1"/>
  <c r="L609" i="1"/>
  <c r="L640" i="1"/>
  <c r="L561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8" i="1"/>
  <c r="L659" i="1"/>
  <c r="L660" i="1"/>
  <c r="L661" i="1"/>
  <c r="L662" i="1"/>
  <c r="L663" i="1"/>
  <c r="L664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5" i="1"/>
  <c r="M476" i="1"/>
  <c r="M477" i="1"/>
  <c r="M478" i="1"/>
  <c r="M472" i="1"/>
  <c r="M473" i="1"/>
  <c r="M474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363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3" i="1"/>
  <c r="M594" i="1"/>
  <c r="M595" i="1"/>
  <c r="M596" i="1"/>
  <c r="M597" i="1"/>
  <c r="M598" i="1"/>
  <c r="M599" i="1"/>
  <c r="M600" i="1"/>
  <c r="M601" i="1"/>
  <c r="M602" i="1"/>
  <c r="M604" i="1"/>
  <c r="M605" i="1"/>
  <c r="M606" i="1"/>
  <c r="M607" i="1"/>
  <c r="M608" i="1"/>
  <c r="M609" i="1"/>
  <c r="M640" i="1"/>
  <c r="M561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8" i="1"/>
  <c r="M659" i="1"/>
  <c r="M660" i="1"/>
  <c r="M661" i="1"/>
  <c r="M662" i="1"/>
  <c r="M663" i="1"/>
  <c r="M664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5" i="1"/>
  <c r="N476" i="1"/>
  <c r="N477" i="1"/>
  <c r="N478" i="1"/>
  <c r="N472" i="1"/>
  <c r="N473" i="1"/>
  <c r="N474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363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3" i="1"/>
  <c r="N594" i="1"/>
  <c r="N595" i="1"/>
  <c r="N596" i="1"/>
  <c r="N597" i="1"/>
  <c r="N598" i="1"/>
  <c r="N599" i="1"/>
  <c r="N600" i="1"/>
  <c r="N601" i="1"/>
  <c r="N602" i="1"/>
  <c r="N604" i="1"/>
  <c r="N605" i="1"/>
  <c r="N606" i="1"/>
  <c r="N607" i="1"/>
  <c r="N608" i="1"/>
  <c r="N609" i="1"/>
  <c r="N640" i="1"/>
  <c r="N561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8" i="1"/>
  <c r="N659" i="1"/>
  <c r="N660" i="1"/>
  <c r="N661" i="1"/>
  <c r="N662" i="1"/>
  <c r="N663" i="1"/>
  <c r="N664" i="1"/>
  <c r="D226" i="1"/>
  <c r="N149" i="1"/>
  <c r="M149" i="1"/>
  <c r="L149" i="1"/>
  <c r="D149" i="1"/>
  <c r="N144" i="1"/>
  <c r="M144" i="1"/>
  <c r="L144" i="1"/>
  <c r="D151" i="1"/>
  <c r="D152" i="1"/>
  <c r="D153" i="1"/>
  <c r="D154" i="1"/>
  <c r="D204" i="1"/>
  <c r="D205" i="1"/>
  <c r="D206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L206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62" i="1"/>
  <c r="L364" i="1"/>
  <c r="L365" i="1"/>
  <c r="L366" i="1"/>
  <c r="L367" i="1"/>
  <c r="L368" i="1"/>
  <c r="L369" i="1"/>
  <c r="L370" i="1"/>
  <c r="L371" i="1"/>
  <c r="M206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62" i="1"/>
  <c r="M364" i="1"/>
  <c r="M365" i="1"/>
  <c r="M366" i="1"/>
  <c r="M367" i="1"/>
  <c r="M368" i="1"/>
  <c r="M369" i="1"/>
  <c r="M370" i="1"/>
  <c r="M371" i="1"/>
  <c r="N206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62" i="1"/>
  <c r="N364" i="1"/>
  <c r="N365" i="1"/>
  <c r="N366" i="1"/>
  <c r="N367" i="1"/>
  <c r="N368" i="1"/>
  <c r="N369" i="1"/>
  <c r="N370" i="1"/>
  <c r="N371" i="1"/>
  <c r="L205" i="1"/>
  <c r="M205" i="1"/>
  <c r="N205" i="1"/>
  <c r="L204" i="1"/>
  <c r="M204" i="1"/>
  <c r="N204" i="1"/>
  <c r="D147" i="1"/>
  <c r="D148" i="1"/>
  <c r="D150" i="1"/>
  <c r="L154" i="1"/>
  <c r="M154" i="1"/>
  <c r="N154" i="1"/>
  <c r="L153" i="1"/>
  <c r="M153" i="1"/>
  <c r="N153" i="1"/>
  <c r="L152" i="1"/>
  <c r="M152" i="1"/>
  <c r="N152" i="1"/>
  <c r="L151" i="1"/>
  <c r="M151" i="1"/>
  <c r="N151" i="1"/>
  <c r="D145" i="1"/>
  <c r="D146" i="1"/>
  <c r="L108" i="1"/>
  <c r="L109" i="1"/>
  <c r="L110" i="1"/>
  <c r="L111" i="1"/>
  <c r="L112" i="1"/>
  <c r="L113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5" i="1"/>
  <c r="L146" i="1"/>
  <c r="L147" i="1"/>
  <c r="L148" i="1"/>
  <c r="L150" i="1"/>
  <c r="M108" i="1"/>
  <c r="M109" i="1"/>
  <c r="M110" i="1"/>
  <c r="M111" i="1"/>
  <c r="M112" i="1"/>
  <c r="M113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5" i="1"/>
  <c r="M146" i="1"/>
  <c r="M147" i="1"/>
  <c r="M148" i="1"/>
  <c r="M150" i="1"/>
  <c r="N108" i="1"/>
  <c r="N109" i="1"/>
  <c r="N110" i="1"/>
  <c r="N111" i="1"/>
  <c r="N112" i="1"/>
  <c r="N113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5" i="1"/>
  <c r="N146" i="1"/>
  <c r="N147" i="1"/>
  <c r="N148" i="1"/>
  <c r="N150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5" i="1"/>
  <c r="M15" i="1"/>
  <c r="N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4" i="1"/>
  <c r="L201" i="1"/>
  <c r="L202" i="1"/>
  <c r="L203" i="1"/>
  <c r="L84" i="1"/>
  <c r="L85" i="1"/>
  <c r="L83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4" i="1"/>
  <c r="M201" i="1"/>
  <c r="M202" i="1"/>
  <c r="M203" i="1"/>
  <c r="M84" i="1"/>
  <c r="M85" i="1"/>
  <c r="M83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4" i="1"/>
  <c r="N201" i="1"/>
  <c r="N202" i="1"/>
  <c r="N203" i="1"/>
  <c r="N84" i="1"/>
  <c r="N85" i="1"/>
  <c r="N83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I84" i="3" l="1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K11247" i="1" s="1"/>
  <c r="I99" i="3"/>
  <c r="I100" i="3"/>
  <c r="I83" i="3"/>
  <c r="K12471" i="1" l="1"/>
  <c r="K12689" i="1"/>
  <c r="K10762" i="1"/>
  <c r="K10290" i="1"/>
  <c r="K10506" i="1"/>
  <c r="K10763" i="1"/>
  <c r="K10581" i="1"/>
  <c r="K10818" i="1"/>
  <c r="K10610" i="1"/>
  <c r="K11375" i="1"/>
  <c r="K10388" i="1"/>
  <c r="K10469" i="1"/>
  <c r="K11082" i="1"/>
  <c r="K10913" i="1"/>
  <c r="K10969" i="1"/>
  <c r="K11164" i="1"/>
  <c r="K11220" i="1"/>
  <c r="K11332" i="1"/>
  <c r="K11468" i="1"/>
  <c r="K10368" i="1"/>
  <c r="K10464" i="1"/>
  <c r="K10761" i="1"/>
  <c r="K11786" i="1"/>
  <c r="K11694" i="1"/>
  <c r="K12130" i="1"/>
  <c r="K10465" i="1"/>
  <c r="K10674" i="1"/>
  <c r="K10582" i="1"/>
  <c r="K11451" i="1"/>
  <c r="K11621" i="1"/>
  <c r="K11043" i="1"/>
  <c r="K6749" i="1"/>
  <c r="K11061" i="1"/>
  <c r="K10291" i="1"/>
  <c r="K10997" i="1"/>
  <c r="K10468" i="1"/>
  <c r="K10847" i="1"/>
  <c r="K11221" i="1"/>
  <c r="K11485" i="1"/>
  <c r="K10764" i="1"/>
  <c r="K10998" i="1"/>
  <c r="K11008" i="1"/>
  <c r="K11371" i="1"/>
  <c r="K11002" i="1"/>
  <c r="K11067" i="1"/>
  <c r="K9178" i="1"/>
  <c r="K12097" i="1"/>
  <c r="K11571" i="1"/>
  <c r="K9548" i="1"/>
  <c r="K10331" i="1"/>
  <c r="K10240" i="1"/>
  <c r="K12129" i="1"/>
  <c r="K11527" i="1"/>
  <c r="K11649" i="1"/>
  <c r="K10332" i="1"/>
  <c r="K11450" i="1"/>
  <c r="K10086" i="1"/>
  <c r="K10238" i="1"/>
  <c r="K9974" i="1"/>
  <c r="K9872" i="1"/>
  <c r="K10040" i="1"/>
  <c r="K10048" i="1"/>
  <c r="K10156" i="1"/>
  <c r="K9835" i="1"/>
  <c r="K9939" i="1"/>
  <c r="K10137" i="1"/>
  <c r="K9896" i="1"/>
  <c r="K10239" i="1"/>
  <c r="K10087" i="1"/>
  <c r="K10241" i="1"/>
  <c r="K10047" i="1"/>
  <c r="K10136" i="1"/>
  <c r="K6160" i="1"/>
  <c r="K9338" i="1"/>
  <c r="K9340" i="1"/>
  <c r="K8754" i="1"/>
  <c r="K8841" i="1"/>
  <c r="K8843" i="1"/>
  <c r="K8913" i="1"/>
  <c r="K9363" i="1"/>
  <c r="K9636" i="1"/>
  <c r="K9758" i="1"/>
  <c r="K8354" i="1"/>
  <c r="K9089" i="1"/>
  <c r="K9249" i="1"/>
  <c r="K9727" i="1"/>
  <c r="K9420" i="1"/>
  <c r="K9451" i="1"/>
  <c r="K9013" i="1"/>
  <c r="K9248" i="1"/>
  <c r="K8313" i="1"/>
  <c r="K8442" i="1"/>
  <c r="K9635" i="1"/>
  <c r="K8524" i="1"/>
  <c r="K8890" i="1"/>
  <c r="K8978" i="1"/>
  <c r="K9169" i="1"/>
  <c r="K8684" i="1"/>
  <c r="K9549" i="1"/>
  <c r="K8818" i="1"/>
  <c r="K8312" i="1"/>
  <c r="K8842" i="1"/>
  <c r="K9025" i="1"/>
  <c r="K8782" i="1"/>
  <c r="K8523" i="1"/>
  <c r="K8457" i="1"/>
  <c r="K8683" i="1"/>
  <c r="K8552" i="1"/>
  <c r="K9339" i="1"/>
  <c r="K8680" i="1"/>
  <c r="K8998" i="1"/>
  <c r="K9777" i="1"/>
  <c r="K8997" i="1"/>
  <c r="K9090" i="1"/>
  <c r="K8458" i="1"/>
  <c r="K8551" i="1"/>
  <c r="K8315" i="1"/>
  <c r="K9452" i="1"/>
  <c r="K8783" i="1"/>
  <c r="K9177" i="1"/>
  <c r="K9233" i="1"/>
  <c r="K8681" i="1"/>
  <c r="K9695" i="1"/>
  <c r="K9232" i="1"/>
  <c r="K9776" i="1"/>
  <c r="K5072" i="1"/>
  <c r="K8202" i="1"/>
  <c r="K7322" i="1"/>
  <c r="K7138" i="1"/>
  <c r="K7442" i="1"/>
  <c r="K7049" i="1"/>
  <c r="K8053" i="1"/>
  <c r="K7931" i="1"/>
  <c r="K7174" i="1"/>
  <c r="K8192" i="1"/>
  <c r="K7276" i="1"/>
  <c r="K6166" i="1"/>
  <c r="K7568" i="1"/>
  <c r="K8083" i="1"/>
  <c r="K7182" i="1"/>
  <c r="K7230" i="1"/>
  <c r="K7548" i="1"/>
  <c r="K7975" i="1"/>
  <c r="K7434" i="1"/>
  <c r="K6167" i="1"/>
  <c r="K8058" i="1"/>
  <c r="K7915" i="1"/>
  <c r="K8130" i="1"/>
  <c r="K6888" i="1"/>
  <c r="K7030" i="1"/>
  <c r="K6317" i="1"/>
  <c r="K6807" i="1"/>
  <c r="K6293" i="1"/>
  <c r="K6801" i="1"/>
  <c r="K6618" i="1"/>
  <c r="K6475" i="1"/>
  <c r="K6316" i="1"/>
  <c r="K6619" i="1"/>
  <c r="K6632" i="1"/>
  <c r="K6800" i="1"/>
  <c r="K6549" i="1"/>
  <c r="K6806" i="1"/>
  <c r="K6910" i="1"/>
  <c r="K6385" i="1"/>
  <c r="K6489" i="1"/>
  <c r="K5126" i="1"/>
  <c r="K5570" i="1"/>
  <c r="K5472" i="1"/>
  <c r="K1089" i="1"/>
  <c r="K4067" i="1"/>
  <c r="K4415" i="1"/>
  <c r="K3071" i="1"/>
  <c r="K2075" i="1"/>
  <c r="K2251" i="1"/>
  <c r="K1368" i="1"/>
  <c r="K1560" i="1"/>
  <c r="K1724" i="1"/>
  <c r="K2768" i="1"/>
  <c r="K5571" i="1"/>
  <c r="K6039" i="1"/>
  <c r="K762" i="1"/>
  <c r="K738" i="1"/>
  <c r="K4225" i="1"/>
  <c r="K3118" i="1"/>
  <c r="K3625" i="1"/>
  <c r="K3754" i="1"/>
  <c r="K5471" i="1"/>
  <c r="K3460" i="1"/>
  <c r="K1826" i="1"/>
  <c r="K2426" i="1"/>
  <c r="K4927" i="1"/>
  <c r="K5128" i="1"/>
  <c r="K979" i="1"/>
  <c r="K3615" i="1"/>
  <c r="K5586" i="1"/>
  <c r="K6038" i="1"/>
  <c r="K3755" i="1"/>
  <c r="K1460" i="1"/>
  <c r="K3973" i="1"/>
  <c r="K4416" i="1"/>
  <c r="K5467" i="1"/>
  <c r="K5470" i="1"/>
  <c r="K1217" i="1"/>
  <c r="K1725" i="1"/>
  <c r="K2593" i="1"/>
  <c r="K4926" i="1"/>
  <c r="K5314" i="1"/>
  <c r="K6028" i="1"/>
  <c r="K5970" i="1"/>
  <c r="K3070" i="1"/>
  <c r="K1726" i="1"/>
  <c r="K4224" i="1"/>
  <c r="K2172" i="1"/>
  <c r="K1088" i="1"/>
  <c r="K6029" i="1"/>
  <c r="K3459" i="1"/>
  <c r="K1559" i="1"/>
  <c r="K2847" i="1"/>
  <c r="K932" i="1"/>
  <c r="K1328" i="1"/>
  <c r="K1825" i="1"/>
  <c r="K4786" i="1"/>
  <c r="K3119" i="1"/>
  <c r="K3298" i="1"/>
  <c r="K3891" i="1"/>
  <c r="K5315" i="1"/>
  <c r="K5745" i="1"/>
  <c r="K1215" i="1"/>
  <c r="K1727" i="1"/>
  <c r="K3117" i="1"/>
  <c r="K2024" i="1"/>
  <c r="K3624" i="1"/>
  <c r="K3753" i="1"/>
  <c r="K4945" i="1"/>
  <c r="K3297" i="1"/>
  <c r="K3890" i="1"/>
  <c r="K5744" i="1"/>
  <c r="K5103" i="1"/>
  <c r="K4785" i="1"/>
  <c r="K4223" i="1"/>
  <c r="K1599" i="1"/>
  <c r="K4074" i="1"/>
  <c r="K3200" i="1"/>
  <c r="K980" i="1"/>
  <c r="K3889" i="1"/>
  <c r="K5657" i="1"/>
  <c r="K3396" i="1"/>
  <c r="K2173" i="1"/>
  <c r="K2441" i="1"/>
  <c r="K2757" i="1"/>
  <c r="K2921" i="1"/>
  <c r="K4804" i="1"/>
  <c r="K5316" i="1"/>
  <c r="K4136" i="1"/>
  <c r="K1566" i="1"/>
  <c r="K1906" i="1"/>
  <c r="K2190" i="1"/>
  <c r="K2290" i="1"/>
  <c r="K2362" i="1"/>
  <c r="K2518" i="1"/>
  <c r="K2766" i="1"/>
  <c r="K3711" i="1"/>
  <c r="K3816" i="1"/>
  <c r="K5102" i="1"/>
  <c r="K5585" i="1"/>
  <c r="K5827" i="1"/>
  <c r="K740" i="1"/>
  <c r="K3280" i="1"/>
  <c r="K931" i="1"/>
  <c r="K2767" i="1"/>
  <c r="K2076" i="1"/>
  <c r="K2920" i="1"/>
  <c r="K4925" i="1"/>
  <c r="K5104" i="1"/>
  <c r="K3107" i="1"/>
  <c r="K4946" i="1"/>
  <c r="K3443" i="1"/>
  <c r="K1526" i="1"/>
  <c r="K3614" i="1"/>
  <c r="K3923" i="1"/>
  <c r="K478" i="1"/>
  <c r="K603" i="1"/>
  <c r="K208" i="1"/>
  <c r="K475" i="1"/>
  <c r="K312" i="1"/>
  <c r="K115" i="1"/>
  <c r="K681" i="1"/>
  <c r="K114" i="1"/>
  <c r="K592" i="1"/>
  <c r="K14" i="1"/>
  <c r="K362" i="1"/>
  <c r="K207" i="1"/>
  <c r="K477" i="1"/>
  <c r="K314" i="1"/>
  <c r="N5" i="1"/>
  <c r="M5" i="1"/>
  <c r="L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B3C9E7-950A-4D4A-8B3B-86DF6CD53EA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5EFDB1-4785-41A3-88A3-53A74066D480}" name="WorksheetConnection_Prjeto Felippe.xlsx!Tabela3" type="102" refreshedVersion="8" minRefreshableVersion="5">
    <extLst>
      <ext xmlns:x15="http://schemas.microsoft.com/office/spreadsheetml/2010/11/main" uri="{DE250136-89BD-433C-8126-D09CA5730AF9}">
        <x15:connection id="Tabela3" autoDelete="1">
          <x15:rangePr sourceName="_xlcn.WorksheetConnection_PrjetoFelippe.xlsxTabela31"/>
        </x15:connection>
      </ext>
    </extLst>
  </connection>
</connections>
</file>

<file path=xl/sharedStrings.xml><?xml version="1.0" encoding="utf-8"?>
<sst xmlns="http://schemas.openxmlformats.org/spreadsheetml/2006/main" count="70552" uniqueCount="805">
  <si>
    <t>FORMAS DE ENTREGA</t>
  </si>
  <si>
    <t>BALCÃO</t>
  </si>
  <si>
    <t>FORMA DE PAGAMENTO</t>
  </si>
  <si>
    <t>PIX</t>
  </si>
  <si>
    <t>CARTÃO DE DÉBITO</t>
  </si>
  <si>
    <t>CARTÃO DE CRÉDITO</t>
  </si>
  <si>
    <t>DINHEIRO</t>
  </si>
  <si>
    <t>CATEGORIA</t>
  </si>
  <si>
    <t>REFEIÇÃO</t>
  </si>
  <si>
    <t>BEBIDA</t>
  </si>
  <si>
    <t>SOBREMESA</t>
  </si>
  <si>
    <t>PREÇO1</t>
  </si>
  <si>
    <t>PREÇO2</t>
  </si>
  <si>
    <t>PREÇO3</t>
  </si>
  <si>
    <t>PREÇO4</t>
  </si>
  <si>
    <t>PREÇO5</t>
  </si>
  <si>
    <t>ITEM</t>
  </si>
  <si>
    <t>ID_ITEM</t>
  </si>
  <si>
    <t>DATA</t>
  </si>
  <si>
    <t>RETIRADA</t>
  </si>
  <si>
    <t>QUANTIDADE</t>
  </si>
  <si>
    <t>TIPO DE VALOR</t>
  </si>
  <si>
    <t>VALOR</t>
  </si>
  <si>
    <t>FATURAMENTO</t>
  </si>
  <si>
    <t>CARD</t>
  </si>
  <si>
    <t>POR FORMA DE ENTREGA</t>
  </si>
  <si>
    <t>POR FORMA DE PAGAMENTO</t>
  </si>
  <si>
    <t>POR CATEGORIA E ITEM</t>
  </si>
  <si>
    <t>FILTRO</t>
  </si>
  <si>
    <t>MÊS</t>
  </si>
  <si>
    <t>SEMANA</t>
  </si>
  <si>
    <t>DIA</t>
  </si>
  <si>
    <t>FORMA DE ENTREGA</t>
  </si>
  <si>
    <t>PEDIDOS</t>
  </si>
  <si>
    <t>ITENS</t>
  </si>
  <si>
    <t>Total Geral</t>
  </si>
  <si>
    <t>Valores</t>
  </si>
  <si>
    <t xml:space="preserve">PEDIDOS </t>
  </si>
  <si>
    <t>POR SEMANA</t>
  </si>
  <si>
    <t>Vegetariano</t>
  </si>
  <si>
    <t>Hambúrguer</t>
  </si>
  <si>
    <t>Steak</t>
  </si>
  <si>
    <t>Linguiça</t>
  </si>
  <si>
    <t>Bisteca</t>
  </si>
  <si>
    <t>Frango Grelhado</t>
  </si>
  <si>
    <t>Bife Acebolado</t>
  </si>
  <si>
    <t>Bife Empanado</t>
  </si>
  <si>
    <t>Do dia</t>
  </si>
  <si>
    <t>Strog de Frango</t>
  </si>
  <si>
    <t>Strog de Carne</t>
  </si>
  <si>
    <t>Carne moída</t>
  </si>
  <si>
    <t>Coca 2L</t>
  </si>
  <si>
    <t>Guaraná 1,5</t>
  </si>
  <si>
    <t>Guaraná 1L</t>
  </si>
  <si>
    <t>Caçulinha</t>
  </si>
  <si>
    <t>Água</t>
  </si>
  <si>
    <t>Água com gás</t>
  </si>
  <si>
    <t>Ice Tea</t>
  </si>
  <si>
    <t>Prats</t>
  </si>
  <si>
    <t>Caixinha</t>
  </si>
  <si>
    <t>Achocolatado</t>
  </si>
  <si>
    <t>ADICIONAIS</t>
  </si>
  <si>
    <t>PORÇÕES</t>
  </si>
  <si>
    <t>TAPIOCA</t>
  </si>
  <si>
    <t>CUSCUZ</t>
  </si>
  <si>
    <t>Café Simples</t>
  </si>
  <si>
    <t>Café Duplo</t>
  </si>
  <si>
    <t>Pingado 100</t>
  </si>
  <si>
    <t>Pingado 200</t>
  </si>
  <si>
    <t>Pingado 300</t>
  </si>
  <si>
    <t>Leite 200</t>
  </si>
  <si>
    <t>Leite 300</t>
  </si>
  <si>
    <t>Leite 500</t>
  </si>
  <si>
    <t>Cappuccino</t>
  </si>
  <si>
    <t>LANCHES</t>
  </si>
  <si>
    <t>Salgado</t>
  </si>
  <si>
    <t>3x PQ P</t>
  </si>
  <si>
    <t>MISTO</t>
  </si>
  <si>
    <t>Forma c Ovo</t>
  </si>
  <si>
    <t>Forma Simples</t>
  </si>
  <si>
    <t>Forma Completo</t>
  </si>
  <si>
    <t>Sal Simples</t>
  </si>
  <si>
    <t>Sal Completo</t>
  </si>
  <si>
    <t>Sal c ovo</t>
  </si>
  <si>
    <t>Macarrão</t>
  </si>
  <si>
    <t>Monster</t>
  </si>
  <si>
    <t>Doce de Amendoim</t>
  </si>
  <si>
    <t>Frango Empanado</t>
  </si>
  <si>
    <t>Torta</t>
  </si>
  <si>
    <t>MARMITA</t>
  </si>
  <si>
    <t>PRATO</t>
  </si>
  <si>
    <t>Life 900</t>
  </si>
  <si>
    <t>Paleta</t>
  </si>
  <si>
    <t>Paçoca</t>
  </si>
  <si>
    <t>Prestígio</t>
  </si>
  <si>
    <t>Caribe</t>
  </si>
  <si>
    <t>Cocada</t>
  </si>
  <si>
    <t>Talento P</t>
  </si>
  <si>
    <t>Débito</t>
  </si>
  <si>
    <t>Crédito</t>
  </si>
  <si>
    <t>Dinheiro</t>
  </si>
  <si>
    <t>Amendoim</t>
  </si>
  <si>
    <t>Legumes</t>
  </si>
  <si>
    <t>Supino</t>
  </si>
  <si>
    <t>Toddynho</t>
  </si>
  <si>
    <t>Halls</t>
  </si>
  <si>
    <t>DOCE</t>
  </si>
  <si>
    <t>Refresco 300</t>
  </si>
  <si>
    <t>Chokito</t>
  </si>
  <si>
    <t>Pão de Mel</t>
  </si>
  <si>
    <t>Coca Café</t>
  </si>
  <si>
    <t>Kit kat</t>
  </si>
  <si>
    <t>GuaraMix Garrafa</t>
  </si>
  <si>
    <t>GuaraMix Copo</t>
  </si>
  <si>
    <t>ENTREGA</t>
  </si>
  <si>
    <t>Jarra 1L</t>
  </si>
  <si>
    <t>Lollo</t>
  </si>
  <si>
    <t>Pirulito</t>
  </si>
  <si>
    <t>Batom</t>
  </si>
  <si>
    <t>Brownie Recheado</t>
  </si>
  <si>
    <t>PQ G</t>
  </si>
  <si>
    <t>PQ P</t>
  </si>
  <si>
    <t>Guaraviton</t>
  </si>
  <si>
    <t>Bala 6x1</t>
  </si>
  <si>
    <t>Trident</t>
  </si>
  <si>
    <t>Paçocão</t>
  </si>
  <si>
    <t>Schweppes mine</t>
  </si>
  <si>
    <t>Schweppes lata</t>
  </si>
  <si>
    <t>Brownie Tradicional</t>
  </si>
  <si>
    <t>ANO</t>
  </si>
  <si>
    <t>Fanta Uva 500</t>
  </si>
  <si>
    <t>Coca Z lata</t>
  </si>
  <si>
    <t>Coca mine</t>
  </si>
  <si>
    <t>Guaraná 600</t>
  </si>
  <si>
    <t>Coca Z mine</t>
  </si>
  <si>
    <t>Guaraná lata</t>
  </si>
  <si>
    <t>Sprite lata</t>
  </si>
  <si>
    <t>Carne Moida P</t>
  </si>
  <si>
    <t>Coca lata</t>
  </si>
  <si>
    <t>Suco 500</t>
  </si>
  <si>
    <t>Fanta Laranja mine</t>
  </si>
  <si>
    <t>Macarrão P</t>
  </si>
  <si>
    <t>Coca 600</t>
  </si>
  <si>
    <t>Fanta Uva lata</t>
  </si>
  <si>
    <t>Fanta Uva mine</t>
  </si>
  <si>
    <t>Strog de Frango P</t>
  </si>
  <si>
    <t>Suco 300</t>
  </si>
  <si>
    <t>Nescau 300</t>
  </si>
  <si>
    <t>Sprite mine</t>
  </si>
  <si>
    <t>Coca 1,5L</t>
  </si>
  <si>
    <t>Doce de Leite Ninho</t>
  </si>
  <si>
    <t>Coca Z 600</t>
  </si>
  <si>
    <t>Fanta Laranja 500</t>
  </si>
  <si>
    <t>Fanta Laranja lata</t>
  </si>
  <si>
    <t>H2O</t>
  </si>
  <si>
    <t>Nescau 200</t>
  </si>
  <si>
    <t>Nescau 500</t>
  </si>
  <si>
    <t>Refresco 500</t>
  </si>
  <si>
    <t>Sneackers</t>
  </si>
  <si>
    <t>Bis</t>
  </si>
  <si>
    <t>03</t>
  </si>
  <si>
    <t>Linguiça Adicional</t>
  </si>
  <si>
    <t>Hamburguer Adicional</t>
  </si>
  <si>
    <t>Fritas Adicional</t>
  </si>
  <si>
    <t>Frango Adicional</t>
  </si>
  <si>
    <t>Bisteca Adicional</t>
  </si>
  <si>
    <t>Bife Adicional</t>
  </si>
  <si>
    <t>Presunto C</t>
  </si>
  <si>
    <t>Queijo C</t>
  </si>
  <si>
    <t>Ovo C</t>
  </si>
  <si>
    <t>Frango C</t>
  </si>
  <si>
    <t>Carne Seca C</t>
  </si>
  <si>
    <t>P&amp;Q C</t>
  </si>
  <si>
    <t>O&amp;Q C</t>
  </si>
  <si>
    <t>P&amp;O&amp;Q C</t>
  </si>
  <si>
    <t>F&amp;Q C</t>
  </si>
  <si>
    <t>C&amp;Q C</t>
  </si>
  <si>
    <t>Simples T</t>
  </si>
  <si>
    <t>Presunto T</t>
  </si>
  <si>
    <t>Queijo T</t>
  </si>
  <si>
    <t>Ovo T</t>
  </si>
  <si>
    <t>Frango T</t>
  </si>
  <si>
    <t>Carne Seca T</t>
  </si>
  <si>
    <t>P&amp;Q T</t>
  </si>
  <si>
    <t>O&amp;Q T</t>
  </si>
  <si>
    <t>P&amp;O&amp;Q T</t>
  </si>
  <si>
    <t>F&amp;Q T</t>
  </si>
  <si>
    <t>C&amp;Q T</t>
  </si>
  <si>
    <t>Queijo Adicional</t>
  </si>
  <si>
    <t>Ovo Porção</t>
  </si>
  <si>
    <t>Queijo Porção</t>
  </si>
  <si>
    <t>Linguiça Porção</t>
  </si>
  <si>
    <t>Fritas Porção</t>
  </si>
  <si>
    <t>Hamburguer Porção</t>
  </si>
  <si>
    <t>Frango Porção</t>
  </si>
  <si>
    <t>Bisteca Porção</t>
  </si>
  <si>
    <t>Bife Porção</t>
  </si>
  <si>
    <t>Batata Palha Adicional</t>
  </si>
  <si>
    <t>Purê Adicional</t>
  </si>
  <si>
    <t>Ovo Adicional</t>
  </si>
  <si>
    <t>Trocar Fritas</t>
  </si>
  <si>
    <t>Pitchula</t>
  </si>
  <si>
    <t>Bife acebolado</t>
  </si>
  <si>
    <t>Frango empanado</t>
  </si>
  <si>
    <t>Frango grelhado</t>
  </si>
  <si>
    <t>Bife empanado</t>
  </si>
  <si>
    <t>Strog de frango</t>
  </si>
  <si>
    <t>R00001</t>
  </si>
  <si>
    <t>Pepsi</t>
  </si>
  <si>
    <t>Só legumes</t>
  </si>
  <si>
    <t>LInguiça</t>
  </si>
  <si>
    <t>Strog de carne</t>
  </si>
  <si>
    <t>Coca café</t>
  </si>
  <si>
    <t>Fanta laranja lata</t>
  </si>
  <si>
    <t>Café simples</t>
  </si>
  <si>
    <t>Simples C</t>
  </si>
  <si>
    <t>Sal c Ovo</t>
  </si>
  <si>
    <t>Sal completo</t>
  </si>
  <si>
    <t>Nescau CX</t>
  </si>
  <si>
    <t>Ice tea</t>
  </si>
  <si>
    <t>Kit Kat</t>
  </si>
  <si>
    <t>Snickers</t>
  </si>
  <si>
    <t>Barra de chocolate</t>
  </si>
  <si>
    <t>L00304</t>
  </si>
  <si>
    <t>Forma completo</t>
  </si>
  <si>
    <t>Açai 500</t>
  </si>
  <si>
    <t>Bis Extra</t>
  </si>
  <si>
    <t>L02803</t>
  </si>
  <si>
    <t>Sprite 600</t>
  </si>
  <si>
    <t>Açai 250</t>
  </si>
  <si>
    <t>L02903</t>
  </si>
  <si>
    <t>L03003</t>
  </si>
  <si>
    <t>C&amp;Q&amp;O T</t>
  </si>
  <si>
    <t>L03103</t>
  </si>
  <si>
    <t>Ouro Branco</t>
  </si>
  <si>
    <t>Sonho de Valsa</t>
  </si>
  <si>
    <t>Sal simples</t>
  </si>
  <si>
    <t>Nescau Cx</t>
  </si>
  <si>
    <t>POOSH</t>
  </si>
  <si>
    <t>L00404</t>
  </si>
  <si>
    <t>Laranja 500</t>
  </si>
  <si>
    <t>Goiaba 300</t>
  </si>
  <si>
    <t>Laranja 300</t>
  </si>
  <si>
    <t>halls</t>
  </si>
  <si>
    <t>Goiaba 1L</t>
  </si>
  <si>
    <t>L00504</t>
  </si>
  <si>
    <t>Goiaba 500</t>
  </si>
  <si>
    <t>Strog de frango P</t>
  </si>
  <si>
    <t>Pastilha</t>
  </si>
  <si>
    <t>Chiclete</t>
  </si>
  <si>
    <t>L00604</t>
  </si>
  <si>
    <t>Limonada</t>
  </si>
  <si>
    <t>Limonada 500</t>
  </si>
  <si>
    <t>COMANDA</t>
  </si>
  <si>
    <t>04</t>
  </si>
  <si>
    <t>(vazio)</t>
  </si>
  <si>
    <t>Biscoito</t>
  </si>
  <si>
    <t>Barra de Chocolate</t>
  </si>
  <si>
    <t>Bombom</t>
  </si>
  <si>
    <t>Preço2</t>
  </si>
  <si>
    <t>chiclete</t>
  </si>
  <si>
    <t>strog de frango</t>
  </si>
  <si>
    <t>L01004</t>
  </si>
  <si>
    <t>MARCA</t>
  </si>
  <si>
    <t>QNT.</t>
  </si>
  <si>
    <t xml:space="preserve"> R$ UND. </t>
  </si>
  <si>
    <t>DESC.</t>
  </si>
  <si>
    <t xml:space="preserve"> TOTAL</t>
  </si>
  <si>
    <t>Atacadão</t>
  </si>
  <si>
    <t>Batata frita</t>
  </si>
  <si>
    <t>TOTAL</t>
  </si>
  <si>
    <t>Finos salgados</t>
  </si>
  <si>
    <t>?</t>
  </si>
  <si>
    <t>Salgados</t>
  </si>
  <si>
    <t>CEASA</t>
  </si>
  <si>
    <t>Alface</t>
  </si>
  <si>
    <t>Tomate</t>
  </si>
  <si>
    <t>Cebolinha</t>
  </si>
  <si>
    <t>Laranja</t>
  </si>
  <si>
    <t>Mandioca</t>
  </si>
  <si>
    <t>Pimenta cheiro</t>
  </si>
  <si>
    <t>D´Ouro Minas</t>
  </si>
  <si>
    <t>Pão de mel</t>
  </si>
  <si>
    <t>Cebola</t>
  </si>
  <si>
    <t>Couve</t>
  </si>
  <si>
    <t>Alho</t>
  </si>
  <si>
    <t>Batata</t>
  </si>
  <si>
    <t>São Jorge</t>
  </si>
  <si>
    <t>Ovos</t>
  </si>
  <si>
    <t>Prat´s</t>
  </si>
  <si>
    <t>Brownie M&amp;M</t>
  </si>
  <si>
    <t>Brownie MA</t>
  </si>
  <si>
    <t>Brownie Cookie</t>
  </si>
  <si>
    <t>Brownie Avela</t>
  </si>
  <si>
    <t>Prats Laranja</t>
  </si>
  <si>
    <t>Prats limonada</t>
  </si>
  <si>
    <t>Prat´s L/acerola</t>
  </si>
  <si>
    <t>Fortes Embalagens</t>
  </si>
  <si>
    <t>Embaladora Manual</t>
  </si>
  <si>
    <t>Garfo</t>
  </si>
  <si>
    <t>Faca</t>
  </si>
  <si>
    <t>PT-102</t>
  </si>
  <si>
    <t>Ceasa</t>
  </si>
  <si>
    <t>Abobora</t>
  </si>
  <si>
    <t>Chuchu</t>
  </si>
  <si>
    <t>Cenoura</t>
  </si>
  <si>
    <t>Batata doce</t>
  </si>
  <si>
    <t>Repolho Roxo</t>
  </si>
  <si>
    <t>Spres</t>
  </si>
  <si>
    <t>Spres 300</t>
  </si>
  <si>
    <t>Spres 900</t>
  </si>
  <si>
    <t xml:space="preserve"> </t>
  </si>
  <si>
    <t>Friatto</t>
  </si>
  <si>
    <t>Coxa S/coxa</t>
  </si>
  <si>
    <t>File de peito</t>
  </si>
  <si>
    <t>Linguiça de frango</t>
  </si>
  <si>
    <t>Presunto</t>
  </si>
  <si>
    <t>Ninho c/ nutella</t>
  </si>
  <si>
    <t>Iougurte</t>
  </si>
  <si>
    <t>Chocolate Premium</t>
  </si>
  <si>
    <t>Morango c/ Leite cond</t>
  </si>
  <si>
    <t>Polvilho</t>
  </si>
  <si>
    <t>Farinha Mand</t>
  </si>
  <si>
    <t>Creme de leite</t>
  </si>
  <si>
    <t>Hamburguer</t>
  </si>
  <si>
    <t>Costela</t>
  </si>
  <si>
    <t>Feijão</t>
  </si>
  <si>
    <t>Touca</t>
  </si>
  <si>
    <t>Toalha americana</t>
  </si>
  <si>
    <t>Luva</t>
  </si>
  <si>
    <t>Mascara</t>
  </si>
  <si>
    <t xml:space="preserve">Saco </t>
  </si>
  <si>
    <t>Canudo</t>
  </si>
  <si>
    <t>Sobradinho Carnes</t>
  </si>
  <si>
    <t>Carne de sol</t>
  </si>
  <si>
    <t>Doce de leite</t>
  </si>
  <si>
    <t>Brownie Trad</t>
  </si>
  <si>
    <t>Brownie DL</t>
  </si>
  <si>
    <t>Brownie MM</t>
  </si>
  <si>
    <t>Brownie Cookies</t>
  </si>
  <si>
    <t>Sobradinho carnes</t>
  </si>
  <si>
    <t>Musculo</t>
  </si>
  <si>
    <t>Acem</t>
  </si>
  <si>
    <t>Sacola</t>
  </si>
  <si>
    <t>Red Bull</t>
  </si>
  <si>
    <t>Arroz</t>
  </si>
  <si>
    <t>Pão de forma</t>
  </si>
  <si>
    <t xml:space="preserve">Leite </t>
  </si>
  <si>
    <t>Fanta laranja 500</t>
  </si>
  <si>
    <t>Sprite 500</t>
  </si>
  <si>
    <t>Fanta mine</t>
  </si>
  <si>
    <t>Fanta uva lata</t>
  </si>
  <si>
    <t>Guarana 600</t>
  </si>
  <si>
    <t>Agua</t>
  </si>
  <si>
    <t>Cheiro verde</t>
  </si>
  <si>
    <t>Beterraba</t>
  </si>
  <si>
    <t>Ype</t>
  </si>
  <si>
    <t>Sabão Guarani</t>
  </si>
  <si>
    <t>Limp ZUPP</t>
  </si>
  <si>
    <t>Alcool</t>
  </si>
  <si>
    <t>Detergente</t>
  </si>
  <si>
    <t>Bombril</t>
  </si>
  <si>
    <t xml:space="preserve">Sal </t>
  </si>
  <si>
    <t>Flocão</t>
  </si>
  <si>
    <t xml:space="preserve">Caldo </t>
  </si>
  <si>
    <t>Tempero</t>
  </si>
  <si>
    <t>Batata palha</t>
  </si>
  <si>
    <t>Bala Freegel</t>
  </si>
  <si>
    <t xml:space="preserve">Pirulito </t>
  </si>
  <si>
    <t>Cha matte</t>
  </si>
  <si>
    <t>Macarrao</t>
  </si>
  <si>
    <t>Margarina</t>
  </si>
  <si>
    <t>L01104</t>
  </si>
  <si>
    <t>Pimentinha</t>
  </si>
  <si>
    <t>L01204</t>
  </si>
  <si>
    <t>Pix</t>
  </si>
  <si>
    <t>L01304</t>
  </si>
  <si>
    <t>Salgadinho</t>
  </si>
  <si>
    <t>Fanta uva 500</t>
  </si>
  <si>
    <t>L01404</t>
  </si>
  <si>
    <t>Purê adicional</t>
  </si>
  <si>
    <t>strog de frango p</t>
  </si>
  <si>
    <t>linguiça</t>
  </si>
  <si>
    <t>ice tea</t>
  </si>
  <si>
    <t>Trocar fritas</t>
  </si>
  <si>
    <t>Coca z mine</t>
  </si>
  <si>
    <t xml:space="preserve"> Compras 02/04/2023 a 08/04/2023</t>
  </si>
  <si>
    <t xml:space="preserve"> Compras 09/04/2023 a 15/04/2023</t>
  </si>
  <si>
    <t xml:space="preserve"> Compras 16/04/2023 a 22/04/2023</t>
  </si>
  <si>
    <t xml:space="preserve"> Compras 28/03/2023 a 01/04/2023</t>
  </si>
  <si>
    <t>D' Ouro minas</t>
  </si>
  <si>
    <t>Pão de queijo Trad.</t>
  </si>
  <si>
    <t>Salgado Comum</t>
  </si>
  <si>
    <t>Guardanapo</t>
  </si>
  <si>
    <t>Pote</t>
  </si>
  <si>
    <t>Saco Papel Pardo</t>
  </si>
  <si>
    <t>Garrafa 300ml</t>
  </si>
  <si>
    <t>Garrafa 500ml</t>
  </si>
  <si>
    <t>Natural Brasil</t>
  </si>
  <si>
    <t>Barra Maracuja</t>
  </si>
  <si>
    <t>Barra Acerola</t>
  </si>
  <si>
    <t>Barra Caju</t>
  </si>
  <si>
    <t xml:space="preserve">ADF comercial </t>
  </si>
  <si>
    <t xml:space="preserve">Cebola </t>
  </si>
  <si>
    <t>Abobrinha</t>
  </si>
  <si>
    <t>Alho Desc</t>
  </si>
  <si>
    <t>Coxão mole</t>
  </si>
  <si>
    <t>Fígado</t>
  </si>
  <si>
    <t xml:space="preserve">Bife </t>
  </si>
  <si>
    <t>Acelga</t>
  </si>
  <si>
    <t>hortifruit</t>
  </si>
  <si>
    <t>Brownie Nozes</t>
  </si>
  <si>
    <t>Big Box</t>
  </si>
  <si>
    <t>Queijo cotagge</t>
  </si>
  <si>
    <t>Mussarela</t>
  </si>
  <si>
    <t>Pão frances</t>
  </si>
  <si>
    <t>Sucrilhos</t>
  </si>
  <si>
    <t>Repolho</t>
  </si>
  <si>
    <t xml:space="preserve">Limão </t>
  </si>
  <si>
    <t>Pimenta</t>
  </si>
  <si>
    <t>Pão de froma</t>
  </si>
  <si>
    <t>Extrato de tomate</t>
  </si>
  <si>
    <t>Agua sanitaria</t>
  </si>
  <si>
    <t>Feijão carioca</t>
  </si>
  <si>
    <t>Leite</t>
  </si>
  <si>
    <t>Ovo</t>
  </si>
  <si>
    <t>Leite Long vida</t>
  </si>
  <si>
    <t>Pulmann</t>
  </si>
  <si>
    <t>Spres 900ml</t>
  </si>
  <si>
    <t>STROG DE Frango</t>
  </si>
  <si>
    <t>Kuat</t>
  </si>
  <si>
    <t>Picolé</t>
  </si>
  <si>
    <t>Mentos</t>
  </si>
  <si>
    <t>L01704</t>
  </si>
  <si>
    <t>L01804</t>
  </si>
  <si>
    <t>Nuts Bar</t>
  </si>
  <si>
    <t>Bis extra</t>
  </si>
  <si>
    <t>L01904</t>
  </si>
  <si>
    <t>L02004</t>
  </si>
  <si>
    <t>Purê Porção</t>
  </si>
  <si>
    <t>L02404</t>
  </si>
  <si>
    <t>L02504</t>
  </si>
  <si>
    <t>Galago</t>
  </si>
  <si>
    <t>Pic Maracuja</t>
  </si>
  <si>
    <t>Pic Limão</t>
  </si>
  <si>
    <t>Pic Morango</t>
  </si>
  <si>
    <t>Pic Chocolate</t>
  </si>
  <si>
    <t>Pic Coco</t>
  </si>
  <si>
    <t>Pic Uva</t>
  </si>
  <si>
    <t xml:space="preserve"> Compras 23/04/2023 a 29/04/2023</t>
  </si>
  <si>
    <t>PT 102</t>
  </si>
  <si>
    <t>Copo 180</t>
  </si>
  <si>
    <t>Garfo forte</t>
  </si>
  <si>
    <t>Saco papel pardo</t>
  </si>
  <si>
    <t>Estação dos frios</t>
  </si>
  <si>
    <t>PAGAMENTOS</t>
  </si>
  <si>
    <t>PAGAMENTO</t>
  </si>
  <si>
    <t>Carne Moída</t>
  </si>
  <si>
    <t>L02604</t>
  </si>
  <si>
    <t>L02704</t>
  </si>
  <si>
    <t>Talento G</t>
  </si>
  <si>
    <t>L02804</t>
  </si>
  <si>
    <t>Poosh</t>
  </si>
  <si>
    <t>L00205</t>
  </si>
  <si>
    <t>Acerola 300</t>
  </si>
  <si>
    <t>Caja 300</t>
  </si>
  <si>
    <t>Acerola 500</t>
  </si>
  <si>
    <t>5 star</t>
  </si>
  <si>
    <t>spres 300</t>
  </si>
  <si>
    <t>Frango adicional</t>
  </si>
  <si>
    <t>Laranja 1L</t>
  </si>
  <si>
    <t>pREÇO1</t>
  </si>
  <si>
    <t>L00905</t>
  </si>
  <si>
    <t>Powerade</t>
  </si>
  <si>
    <t>Cupuaçu 300</t>
  </si>
  <si>
    <t>Guaramix copo</t>
  </si>
  <si>
    <t>Palha italiana</t>
  </si>
  <si>
    <t>CRUNCH</t>
  </si>
  <si>
    <t>L00305</t>
  </si>
  <si>
    <t>Creme 500</t>
  </si>
  <si>
    <t>L00405</t>
  </si>
  <si>
    <t>L00505</t>
  </si>
  <si>
    <t>L00605</t>
  </si>
  <si>
    <t>Sal C ovo</t>
  </si>
  <si>
    <t>L00805</t>
  </si>
  <si>
    <t>5 Star</t>
  </si>
  <si>
    <t>L01005</t>
  </si>
  <si>
    <t>L01105</t>
  </si>
  <si>
    <t>F&amp;Q&amp;O T</t>
  </si>
  <si>
    <t>L01205</t>
  </si>
  <si>
    <t>Creme 300</t>
  </si>
  <si>
    <t>L01505</t>
  </si>
  <si>
    <t>L01605</t>
  </si>
  <si>
    <t>L01705</t>
  </si>
  <si>
    <t>L01805</t>
  </si>
  <si>
    <t>L01905</t>
  </si>
  <si>
    <t>Pão de queijo Lanche</t>
  </si>
  <si>
    <t>Maracuja</t>
  </si>
  <si>
    <t xml:space="preserve">Spres 900 ml </t>
  </si>
  <si>
    <t>Levo</t>
  </si>
  <si>
    <t>Filé de peito</t>
  </si>
  <si>
    <t>Brasal</t>
  </si>
  <si>
    <t>Coca cola</t>
  </si>
  <si>
    <t>Del vale</t>
  </si>
  <si>
    <t xml:space="preserve"> Compras 30/04/2023 a 06/05/2023</t>
  </si>
  <si>
    <t>Dist. Coelho</t>
  </si>
  <si>
    <t>Limão</t>
  </si>
  <si>
    <t>Brocolis</t>
  </si>
  <si>
    <t>file de peito</t>
  </si>
  <si>
    <t>File mignom</t>
  </si>
  <si>
    <t xml:space="preserve">Alho </t>
  </si>
  <si>
    <t>Crespa</t>
  </si>
  <si>
    <t xml:space="preserve">H-1 </t>
  </si>
  <si>
    <t>H-002</t>
  </si>
  <si>
    <t>Laranja c/ Acerola 300</t>
  </si>
  <si>
    <t xml:space="preserve"> Compras 07/05/2023 a 13/05/2023</t>
  </si>
  <si>
    <t xml:space="preserve"> Compras 14/05/2023 a 20/05/2023</t>
  </si>
  <si>
    <t>Repolho Branco</t>
  </si>
  <si>
    <t>Doce de leite ninho</t>
  </si>
  <si>
    <t>Fanta Lar mine</t>
  </si>
  <si>
    <t>Fanta Lar 600</t>
  </si>
  <si>
    <t>Coca z 600</t>
  </si>
  <si>
    <t>Fanta uva mine</t>
  </si>
  <si>
    <t>05</t>
  </si>
  <si>
    <t>Goiaba 1l</t>
  </si>
  <si>
    <t>Laranja 1l</t>
  </si>
  <si>
    <t>Palha Italiana</t>
  </si>
  <si>
    <t>Bala un</t>
  </si>
  <si>
    <t>Maracuja 300</t>
  </si>
  <si>
    <t>Trocar palha</t>
  </si>
  <si>
    <t>Crunch</t>
  </si>
  <si>
    <t>L03005</t>
  </si>
  <si>
    <t>débito</t>
  </si>
  <si>
    <t>Omelete</t>
  </si>
  <si>
    <t>L00106</t>
  </si>
  <si>
    <t>L00206</t>
  </si>
  <si>
    <t>PREÇo2</t>
  </si>
  <si>
    <t>Bananinha</t>
  </si>
  <si>
    <t>SÓ LEGUMES</t>
  </si>
  <si>
    <t>L02205</t>
  </si>
  <si>
    <t>L02305</t>
  </si>
  <si>
    <t>L02405</t>
  </si>
  <si>
    <t>L02505</t>
  </si>
  <si>
    <t>L02605</t>
  </si>
  <si>
    <t>L02905</t>
  </si>
  <si>
    <t>L03105</t>
  </si>
  <si>
    <t>Amendopã</t>
  </si>
  <si>
    <t>L00306</t>
  </si>
  <si>
    <t>L00506</t>
  </si>
  <si>
    <t>L00606</t>
  </si>
  <si>
    <t>PQ P un</t>
  </si>
  <si>
    <t>L00706</t>
  </si>
  <si>
    <t>06</t>
  </si>
  <si>
    <t>Pepsi Zero</t>
  </si>
  <si>
    <t>L02006</t>
  </si>
  <si>
    <t>Steak Adicional</t>
  </si>
  <si>
    <t>pix</t>
  </si>
  <si>
    <t>Abacaxi 300</t>
  </si>
  <si>
    <t>L01306</t>
  </si>
  <si>
    <t>Twix</t>
  </si>
  <si>
    <t xml:space="preserve">3x10 Brownie </t>
  </si>
  <si>
    <t>L00307</t>
  </si>
  <si>
    <t>L02206</t>
  </si>
  <si>
    <t>L02706</t>
  </si>
  <si>
    <t>L02906</t>
  </si>
  <si>
    <t>3x10 Brownie</t>
  </si>
  <si>
    <t>Acerola 1L</t>
  </si>
  <si>
    <t>Guaramix Garrafa</t>
  </si>
  <si>
    <t>L00507</t>
  </si>
  <si>
    <t>L00607</t>
  </si>
  <si>
    <t>07</t>
  </si>
  <si>
    <t>Sonho de valsa</t>
  </si>
  <si>
    <t>L01107</t>
  </si>
  <si>
    <t>L01207</t>
  </si>
  <si>
    <t>L01407</t>
  </si>
  <si>
    <t>L01807</t>
  </si>
  <si>
    <t>L02507</t>
  </si>
  <si>
    <t xml:space="preserve"> Compras 21/05/2023 a 27/05/2023</t>
  </si>
  <si>
    <t xml:space="preserve"> Compras 28/05/2023 a 03/06/2023</t>
  </si>
  <si>
    <t xml:space="preserve"> Compras 04/06/2023 a 10/06/2023</t>
  </si>
  <si>
    <t xml:space="preserve"> Compras 11/06/2023 a 17/06/2023</t>
  </si>
  <si>
    <t xml:space="preserve"> Compras 18/06/2023 a 24/06/2023</t>
  </si>
  <si>
    <t xml:space="preserve"> Compras 25/06/2023 a 01/07/2023</t>
  </si>
  <si>
    <t xml:space="preserve"> Compras 02/07/2023 a 08/07/2023</t>
  </si>
  <si>
    <t xml:space="preserve"> Compras 09/07/2023 a 15/07/2023</t>
  </si>
  <si>
    <t xml:space="preserve"> Compras 16/07/2023 a 22/07/2023</t>
  </si>
  <si>
    <t xml:space="preserve"> Compras 23/07/2023 a 29/07/2023</t>
  </si>
  <si>
    <t xml:space="preserve"> Compras 30/07/2023 a 05/08/2023</t>
  </si>
  <si>
    <t>Assai</t>
  </si>
  <si>
    <t>Pão</t>
  </si>
  <si>
    <t>Adf comercial</t>
  </si>
  <si>
    <t>LG distribuidora</t>
  </si>
  <si>
    <t>Molho pimenta</t>
  </si>
  <si>
    <t>Barra açai</t>
  </si>
  <si>
    <t>LL Poly</t>
  </si>
  <si>
    <t>estaçaõ dos frios</t>
  </si>
  <si>
    <t>Mega fox Distr.</t>
  </si>
  <si>
    <t>Sal</t>
  </si>
  <si>
    <t>Requeijão</t>
  </si>
  <si>
    <t>Barra acerola</t>
  </si>
  <si>
    <t>Arisco</t>
  </si>
  <si>
    <t>Chiclete POOSH</t>
  </si>
  <si>
    <t>Coxaõ mole</t>
  </si>
  <si>
    <t>Catchupe sache</t>
  </si>
  <si>
    <t>Refresco guaramix</t>
  </si>
  <si>
    <t>Amendoim farofa</t>
  </si>
  <si>
    <t>Barakell</t>
  </si>
  <si>
    <t>Pirulito BIGBIG</t>
  </si>
  <si>
    <t>Maionese sache</t>
  </si>
  <si>
    <t>Amendupã bacon</t>
  </si>
  <si>
    <t>Café</t>
  </si>
  <si>
    <t>Miolo de acem</t>
  </si>
  <si>
    <t>Amendupã Calabresa</t>
  </si>
  <si>
    <t>Saleiro</t>
  </si>
  <si>
    <t>7Belo</t>
  </si>
  <si>
    <t>Figado</t>
  </si>
  <si>
    <t>Acucar</t>
  </si>
  <si>
    <t>Amendupã Churrasco</t>
  </si>
  <si>
    <t>Catchup</t>
  </si>
  <si>
    <t>Capa de contrafile</t>
  </si>
  <si>
    <t>Pernil</t>
  </si>
  <si>
    <t>Maionese</t>
  </si>
  <si>
    <t>Sco hamburguer</t>
  </si>
  <si>
    <t>Sabao em po</t>
  </si>
  <si>
    <t>Patinho</t>
  </si>
  <si>
    <t>Pote 100ml</t>
  </si>
  <si>
    <t>detergente</t>
  </si>
  <si>
    <t>Bife</t>
  </si>
  <si>
    <t>Tp 2500</t>
  </si>
  <si>
    <t>Fanta laranja mine</t>
  </si>
  <si>
    <t>Limp Zupp</t>
  </si>
  <si>
    <t>Marmita redodnda</t>
  </si>
  <si>
    <t>Coca zero mine</t>
  </si>
  <si>
    <t>sprite lata</t>
  </si>
  <si>
    <t>Couve picada</t>
  </si>
  <si>
    <t>Oleo</t>
  </si>
  <si>
    <t>Maça</t>
  </si>
  <si>
    <t>Feijão preto</t>
  </si>
  <si>
    <t xml:space="preserve">Acem </t>
  </si>
  <si>
    <t>Pepino</t>
  </si>
  <si>
    <t>Base culianaria</t>
  </si>
  <si>
    <t>Banana</t>
  </si>
  <si>
    <t>Farinha de mand</t>
  </si>
  <si>
    <t>Pepsi lata</t>
  </si>
  <si>
    <t>Bisc. Bauducco</t>
  </si>
  <si>
    <t>Schwepes lata</t>
  </si>
  <si>
    <t>Base culianria</t>
  </si>
  <si>
    <t>Alho desc</t>
  </si>
  <si>
    <t>Algodão</t>
  </si>
  <si>
    <t>Repolho roco</t>
  </si>
  <si>
    <t>cotonete</t>
  </si>
  <si>
    <t>Guarana 1.5L</t>
  </si>
  <si>
    <t>Friato</t>
  </si>
  <si>
    <t>dinheiro</t>
  </si>
  <si>
    <t>bisc. Maisena</t>
  </si>
  <si>
    <t>Coca z 2L</t>
  </si>
  <si>
    <t>Barra cupuaçu</t>
  </si>
  <si>
    <t>Bisc. Passatempo</t>
  </si>
  <si>
    <t>Araki comercio</t>
  </si>
  <si>
    <t>Paçoquinha</t>
  </si>
  <si>
    <t>Refresco</t>
  </si>
  <si>
    <t>Guarana lata</t>
  </si>
  <si>
    <t>Granola</t>
  </si>
  <si>
    <t>Esponja</t>
  </si>
  <si>
    <t>Mexedor de drink</t>
  </si>
  <si>
    <t>Coca 2l</t>
  </si>
  <si>
    <t>Banana prata</t>
  </si>
  <si>
    <t>Tempero arisco</t>
  </si>
  <si>
    <t>Alfajor</t>
  </si>
  <si>
    <t>Sabão em po</t>
  </si>
  <si>
    <t xml:space="preserve">Polvilho </t>
  </si>
  <si>
    <t>Comp. Lacteo</t>
  </si>
  <si>
    <t>Saco lixo 200</t>
  </si>
  <si>
    <t>Suco nutrinectar</t>
  </si>
  <si>
    <t>Flocao</t>
  </si>
  <si>
    <t>Guarana caçulinha</t>
  </si>
  <si>
    <t>Saco hamburguer</t>
  </si>
  <si>
    <t>Copo 180 ml</t>
  </si>
  <si>
    <t xml:space="preserve">Guardanapo </t>
  </si>
  <si>
    <t>Copo 200ml</t>
  </si>
  <si>
    <t>Pote 500ml</t>
  </si>
  <si>
    <t>Kika frutas</t>
  </si>
  <si>
    <t>Sal piramid</t>
  </si>
  <si>
    <t>Sal lebre</t>
  </si>
  <si>
    <t>Copo 300ml</t>
  </si>
  <si>
    <t>Amido de milho</t>
  </si>
  <si>
    <t>Kit uau</t>
  </si>
  <si>
    <t>Granola 1kg</t>
  </si>
  <si>
    <t xml:space="preserve">Coca lata </t>
  </si>
  <si>
    <t>H-06</t>
  </si>
  <si>
    <t>Desengordurante</t>
  </si>
  <si>
    <t>Pernil Suino</t>
  </si>
  <si>
    <t>Schewpes lata</t>
  </si>
  <si>
    <t>Coxao mole</t>
  </si>
  <si>
    <t>Coca zero 600</t>
  </si>
  <si>
    <t xml:space="preserve">Brownie Avela </t>
  </si>
  <si>
    <t>H-1</t>
  </si>
  <si>
    <t>Uva 300ml</t>
  </si>
  <si>
    <t>Açucar</t>
  </si>
  <si>
    <t xml:space="preserve">Xarope </t>
  </si>
  <si>
    <t>Papel aluminio</t>
  </si>
  <si>
    <t>Sabão Protex</t>
  </si>
  <si>
    <t>Sabão Dove</t>
  </si>
  <si>
    <t>Palha magica</t>
  </si>
  <si>
    <t>atacadão</t>
  </si>
  <si>
    <t>Nestle</t>
  </si>
  <si>
    <t>chokito</t>
  </si>
  <si>
    <t>Amaciante</t>
  </si>
  <si>
    <t>Base culinaria</t>
  </si>
  <si>
    <t>Prestigio</t>
  </si>
  <si>
    <t>Saco hambuguer</t>
  </si>
  <si>
    <t>Prestigio Dark</t>
  </si>
  <si>
    <t>Lider &amp; automação</t>
  </si>
  <si>
    <t>CJ. Nav. MACHO</t>
  </si>
  <si>
    <t>Guarana 1,5L</t>
  </si>
  <si>
    <t>Ferverdor ipanema</t>
  </si>
  <si>
    <t>Latte macchiato</t>
  </si>
  <si>
    <t>Adocante</t>
  </si>
  <si>
    <t>Extrato elefante</t>
  </si>
  <si>
    <t>Doces</t>
  </si>
  <si>
    <t>kits amendoim</t>
  </si>
  <si>
    <t>Molho shoyu</t>
  </si>
  <si>
    <t>Bife de coxao</t>
  </si>
  <si>
    <t>Qboa</t>
  </si>
  <si>
    <t>Batata pre frita</t>
  </si>
  <si>
    <t>Brownie trad</t>
  </si>
  <si>
    <t>Café do sitio</t>
  </si>
  <si>
    <t>Limp zupp</t>
  </si>
  <si>
    <t>Pepsi zero</t>
  </si>
  <si>
    <t>Red bull</t>
  </si>
  <si>
    <t>Guaramix</t>
  </si>
  <si>
    <t>Wals dubel</t>
  </si>
  <si>
    <t>Bife de coxão mole</t>
  </si>
  <si>
    <t>Sabao</t>
  </si>
  <si>
    <t>Papel pardo</t>
  </si>
  <si>
    <t>coca mine</t>
  </si>
  <si>
    <t>Mexedor drink</t>
  </si>
  <si>
    <t>Tempero arrisco</t>
  </si>
  <si>
    <t>Dona de casa</t>
  </si>
  <si>
    <t>batata pre frita</t>
  </si>
  <si>
    <t>Guardanapo sache</t>
  </si>
  <si>
    <t>molho tomate</t>
  </si>
  <si>
    <t xml:space="preserve">Feijão </t>
  </si>
  <si>
    <t>Folha louro</t>
  </si>
  <si>
    <t>Caldo de galinha</t>
  </si>
  <si>
    <t>Linguiça Calabresa</t>
  </si>
  <si>
    <t>Recorte Cost. Suina</t>
  </si>
  <si>
    <t>Folha de aluminio</t>
  </si>
  <si>
    <t>Costela  Suina</t>
  </si>
  <si>
    <t>Coca zero 2L</t>
  </si>
  <si>
    <t>Farinha mand</t>
  </si>
  <si>
    <t>Molho de tomate</t>
  </si>
  <si>
    <t xml:space="preserve">Amido </t>
  </si>
  <si>
    <t>Coxa s/coxa</t>
  </si>
  <si>
    <t>Costela Suina</t>
  </si>
  <si>
    <t>Papel</t>
  </si>
  <si>
    <t>Manteiga</t>
  </si>
  <si>
    <t>Distribuidora Sena</t>
  </si>
  <si>
    <t>Freegels</t>
  </si>
  <si>
    <t>31/06</t>
  </si>
  <si>
    <t>C A dos Santos</t>
  </si>
  <si>
    <t>Dobradica com mola</t>
  </si>
  <si>
    <t>Uva 300</t>
  </si>
  <si>
    <t>Bala coffee</t>
  </si>
  <si>
    <t>Laranja C/ acerola 300</t>
  </si>
  <si>
    <t>Bala mint</t>
  </si>
  <si>
    <t>Farinha rosca</t>
  </si>
  <si>
    <t>nestle</t>
  </si>
  <si>
    <t>coca 2L</t>
  </si>
  <si>
    <t>Batata Adoradas</t>
  </si>
  <si>
    <t>Forma simples</t>
  </si>
  <si>
    <t>Guaramix garrafa</t>
  </si>
  <si>
    <t xml:space="preserve"> Compras 06/08/2023 a 12/08/2023</t>
  </si>
  <si>
    <t xml:space="preserve"> Compras 13/08/2023 a 19/08/2023</t>
  </si>
  <si>
    <t xml:space="preserve"> Compras 20/08/2023 a 26/08/2023</t>
  </si>
  <si>
    <t>Pastilha garoto</t>
  </si>
  <si>
    <t>Prestigio DARK</t>
  </si>
  <si>
    <t>Barra Açai</t>
  </si>
  <si>
    <t xml:space="preserve">Bananada </t>
  </si>
  <si>
    <t>Produto diverso</t>
  </si>
  <si>
    <t>Coxa S/ coxa</t>
  </si>
  <si>
    <t xml:space="preserve">Papel Branco </t>
  </si>
  <si>
    <t>Papel Pardo</t>
  </si>
  <si>
    <t>Toalha Americana</t>
  </si>
  <si>
    <t>Saco hamburgao</t>
  </si>
  <si>
    <t xml:space="preserve">Ovo </t>
  </si>
  <si>
    <t>Big box</t>
  </si>
  <si>
    <t>Água saborizada</t>
  </si>
  <si>
    <t>Coxa S/ Coxa</t>
  </si>
  <si>
    <t>Farinha</t>
  </si>
  <si>
    <t>Extrato</t>
  </si>
  <si>
    <t>Tempero Arisco</t>
  </si>
  <si>
    <t xml:space="preserve">Couve </t>
  </si>
  <si>
    <t>Palm. Acai</t>
  </si>
  <si>
    <t>Balde</t>
  </si>
  <si>
    <t>Bombom ferrero</t>
  </si>
  <si>
    <t>Caldo</t>
  </si>
  <si>
    <t>Saco lixo</t>
  </si>
  <si>
    <t>Jogo faca</t>
  </si>
  <si>
    <t>tempero arisco</t>
  </si>
  <si>
    <t>coca zero mine</t>
  </si>
  <si>
    <t>Vinagre</t>
  </si>
  <si>
    <t>PREÇo1</t>
  </si>
  <si>
    <t>L01406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</si>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</sst>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* #,##0_-;\-* #,##0_-;_-* &quot;-&quot;??_-;_-@_-"/>
    <numFmt numFmtId="166" formatCode="_-&quot;R$&quot;\ * #,##0.00_-;\-&quot;R$&quot;\ * #,##0.00_-;_-&quot;R$&quot;\ * &quot;-&quot;??_-;_-@"/>
  </numFmts>
  <fonts count="1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  <family val="2"/>
    </font>
    <font>
      <b/>
      <sz val="11"/>
      <color rgb="FFFF0000"/>
      <name val="Calibri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FF0000"/>
      <name val="Calibri"/>
      <family val="2"/>
    </font>
    <font>
      <b/>
      <sz val="16"/>
      <color rgb="FF000000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698E6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0E1E3"/>
        <bgColor indexed="64"/>
      </patternFill>
    </fill>
    <fill>
      <patternFill patternType="solid">
        <fgColor rgb="FFE2EFD9"/>
        <bgColor rgb="FFE2EFD9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2" fillId="4" borderId="0" xfId="0" applyFont="1" applyFill="1"/>
    <xf numFmtId="0" fontId="2" fillId="3" borderId="0" xfId="0" applyFont="1" applyFill="1"/>
    <xf numFmtId="0" fontId="2" fillId="2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44" fontId="0" fillId="10" borderId="0" xfId="1" applyFont="1" applyFill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4" fillId="0" borderId="6" xfId="0" applyNumberFormat="1" applyFont="1" applyBorder="1"/>
    <xf numFmtId="0" fontId="8" fillId="11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166" fontId="8" fillId="0" borderId="1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66" fontId="5" fillId="0" borderId="1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14" fontId="9" fillId="0" borderId="4" xfId="0" applyNumberFormat="1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6" fillId="0" borderId="18" xfId="0" applyFont="1" applyBorder="1" applyAlignment="1">
      <alignment horizontal="center" vertical="center" wrapText="1"/>
    </xf>
    <xf numFmtId="8" fontId="0" fillId="0" borderId="0" xfId="1" applyNumberFormat="1" applyFont="1"/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6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/>
    <xf numFmtId="0" fontId="13" fillId="0" borderId="16" xfId="0" applyFont="1" applyBorder="1"/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4" fontId="10" fillId="0" borderId="7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0" xfId="0" applyNumberFormat="1"/>
  </cellXfs>
  <cellStyles count="2">
    <cellStyle name="Moeda" xfId="1" builtinId="4"/>
    <cellStyle name="Normal" xfId="0" builtinId="0"/>
  </cellStyles>
  <dxfs count="36"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numFmt numFmtId="165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_-* #,##0_-;\-* #,##0_-;_-* &quot;-&quot;??_-;_-@_-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z val="9"/>
        <color theme="0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</font>
      <fill>
        <patternFill>
          <bgColor rgb="FFE0E1E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9"/>
        <color theme="0"/>
      </font>
      <fill>
        <patternFill>
          <bgColor theme="3"/>
        </patternFill>
      </fill>
    </dxf>
    <dxf>
      <font>
        <sz val="9"/>
        <color rgb="FF454B61"/>
      </font>
      <fill>
        <patternFill>
          <bgColor rgb="FFE0E1E3"/>
        </patternFill>
      </fill>
    </dxf>
    <dxf>
      <font>
        <sz val="9"/>
        <color theme="0"/>
        <name val="Calibri"/>
        <family val="2"/>
        <scheme val="none"/>
      </font>
      <fill>
        <patternFill patternType="solid">
          <fgColor auto="1"/>
          <bgColor rgb="FF252A4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454B61"/>
        </patternFill>
      </fill>
    </dxf>
    <dxf>
      <font>
        <sz val="9"/>
        <color rgb="FF404040"/>
        <name val="Calibri"/>
        <family val="2"/>
        <scheme val="none"/>
      </font>
      <fill>
        <patternFill patternType="solid">
          <fgColor auto="1"/>
          <bgColor rgb="FFE0E1E3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SlicerStyleLight1 2 2 2 2 2 2 3 3 4 2 2 2 2 2 2" pivot="0" table="0" count="10" xr9:uid="{46F89F66-752C-46B2-8D43-051E2F7A2D51}">
      <tableStyleElement type="wholeTable" dxfId="35"/>
      <tableStyleElement type="headerRow" dxfId="34"/>
    </tableStyle>
    <tableStyle name="SlicerStyleLight1 2 2 2 2 2 2 3 3 6 2 3" pivot="0" table="0" count="9" xr9:uid="{91084878-EA5C-45CD-9509-1752658092AE}">
      <tableStyleElement type="wholeTable" dxfId="33"/>
    </tableStyle>
    <tableStyle name="TimeSlicerStyleDark3 2" pivot="0" table="0" count="2" xr9:uid="{FF7AB93F-E066-4DC6-8E5F-14B066EAD1D8}">
      <tableStyleElement type="wholeTable" dxfId="32"/>
      <tableStyleElement type="headerRow" dxfId="31"/>
    </tableStyle>
    <tableStyle name="TimeSlicerStyleLight1 2" pivot="0" table="0" count="9" xr9:uid="{CAA081C6-868B-4B8B-8CDE-8B5244E896F1}">
      <tableStyleElement type="wholeTable" dxfId="30"/>
      <tableStyleElement type="headerRow" dxfId="29"/>
    </tableStyle>
  </tableStyles>
  <colors>
    <mruColors>
      <color rgb="FF454B61"/>
      <color rgb="FF698E65"/>
      <color rgb="FFE0E1E3"/>
      <color rgb="FFEC5080"/>
      <color rgb="FF7E5AA2"/>
      <color rgb="FF039ECA"/>
      <color rgb="FFCECACE"/>
      <color rgb="FF4F4F4F"/>
      <color rgb="FF252A40"/>
      <color rgb="FF2E3349"/>
    </mruColors>
  </colors>
  <extLst>
    <ext xmlns:x14="http://schemas.microsoft.com/office/spreadsheetml/2009/9/main" uri="{46F421CA-312F-682f-3DD2-61675219B42D}">
      <x14:dxfs count="16">
        <dxf>
          <font>
            <color rgb="FF252A40"/>
          </font>
          <fill>
            <gradientFill>
              <stop position="0">
                <color rgb="FF88F6FF"/>
              </stop>
              <stop position="1">
                <color rgb="FF0E60FE"/>
              </stop>
            </gradientFill>
          </fill>
        </dxf>
        <dxf>
          <font>
            <color rgb="FF252A40"/>
          </font>
          <fill>
            <gradientFill>
              <stop position="0">
                <color rgb="FF88F6FF"/>
              </stop>
              <stop position="1">
                <color rgb="FF0E60FE"/>
              </stop>
            </gradientFill>
          </fill>
        </dxf>
        <dxf>
          <font>
            <color rgb="FF252A40"/>
          </font>
          <fill>
            <gradientFill>
              <stop position="0">
                <color rgb="FF88F6FF"/>
              </stop>
              <stop position="1">
                <color rgb="FF0E60FE"/>
              </stop>
            </gradientFill>
          </fill>
        </dxf>
        <dxf>
          <font>
            <color rgb="FF252A40"/>
          </font>
          <fill>
            <gradientFill>
              <stop position="0">
                <color rgb="FF88F6FF"/>
              </stop>
              <stop position="1">
                <color rgb="FF0E60FE"/>
              </stop>
            </gradientFill>
          </fill>
        </dxf>
        <dxf>
          <fill>
            <patternFill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2E3349"/>
            </patternFill>
          </fill>
          <border diagonalUp="0" diagonalDown="0">
            <left style="thin">
              <color rgb="FF52576E"/>
            </left>
            <right style="thin">
              <color rgb="FF52576E"/>
            </right>
            <top style="thin">
              <color rgb="FF52576E"/>
            </top>
            <bottom style="thin">
              <color rgb="FF52576E"/>
            </bottom>
            <vertical/>
            <horizontal/>
          </border>
        </dxf>
        <dxf>
          <fill>
            <patternFill>
              <bgColor theme="0" tint="-0.14996795556505021"/>
            </patternFill>
          </fill>
        </dxf>
        <dxf>
          <fill>
            <patternFill>
              <bgColor rgb="FF252A4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039ECA"/>
            </patternFill>
          </fill>
        </dxf>
        <dxf>
          <font>
            <color theme="0"/>
          </font>
          <fill>
            <patternFill patternType="solid">
              <fgColor auto="1"/>
              <bgColor rgb="FF039ECA"/>
            </patternFill>
          </fill>
        </dxf>
        <dxf>
          <font>
            <color theme="0"/>
          </font>
          <fill>
            <patternFill patternType="solid">
              <fgColor auto="1"/>
              <bgColor rgb="FF039ECA"/>
            </patternFill>
          </fill>
        </dxf>
        <dxf>
          <font>
            <color theme="0"/>
          </font>
          <fill>
            <patternFill patternType="solid">
              <fgColor auto="1"/>
              <bgColor rgb="FF039ECA"/>
            </patternFill>
          </fill>
        </dxf>
        <dxf>
          <font>
            <color rgb="FF404040"/>
          </font>
          <fill>
            <patternFill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698E6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404040"/>
          </font>
          <fill>
            <patternFill>
              <bgColor theme="0" tint="-0.14996795556505021"/>
            </patternFill>
          </fill>
        </dxf>
        <dxf>
          <fill>
            <patternFill>
              <bgColor theme="0" tint="-0.14996795556505021"/>
            </patternFill>
          </fill>
          <border>
            <left style="thin">
              <color rgb="FF698E65"/>
            </left>
            <right style="thin">
              <color rgb="FF698E65"/>
            </right>
            <top style="thin">
              <color rgb="FF698E65"/>
            </top>
            <bottom style="thin">
              <color rgb="FF698E65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 2 2 2 2 2 3 3 4 2 2 2 2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 2 2 2 2 3 3 6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b/>
            <i val="0"/>
            <sz val="9"/>
            <color rgb="FF454B6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rgb="FF454B6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rgb="FF454B6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rgb="FF454B6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3 2"/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26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6.xml"/><Relationship Id="rId21" Type="http://schemas.microsoft.com/office/2007/relationships/slicerCache" Target="slicerCaches/slicerCache2.xml"/><Relationship Id="rId34" Type="http://schemas.openxmlformats.org/officeDocument/2006/relationships/customXml" Target="../customXml/item1.xml"/><Relationship Id="rId42" Type="http://schemas.openxmlformats.org/officeDocument/2006/relationships/customXml" Target="../customXml/item9.xml"/><Relationship Id="rId47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9" Type="http://schemas.openxmlformats.org/officeDocument/2006/relationships/connections" Target="connections.xml"/><Relationship Id="rId11" Type="http://schemas.openxmlformats.org/officeDocument/2006/relationships/pivotCacheDefinition" Target="pivotCache/pivotCacheDefinition6.xml"/><Relationship Id="rId24" Type="http://schemas.microsoft.com/office/2007/relationships/slicerCache" Target="slicerCaches/slicerCache5.xml"/><Relationship Id="rId32" Type="http://schemas.openxmlformats.org/officeDocument/2006/relationships/powerPivotData" Target="model/item.data"/><Relationship Id="rId37" Type="http://schemas.openxmlformats.org/officeDocument/2006/relationships/customXml" Target="../customXml/item4.xml"/><Relationship Id="rId40" Type="http://schemas.openxmlformats.org/officeDocument/2006/relationships/customXml" Target="../customXml/item7.xml"/><Relationship Id="rId45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microsoft.com/office/2007/relationships/slicerCache" Target="slicerCaches/slicerCache4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49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5.xml"/><Relationship Id="rId19" Type="http://schemas.openxmlformats.org/officeDocument/2006/relationships/pivotCacheDefinition" Target="pivotCache/pivotCacheDefinition14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microsoft.com/office/2007/relationships/slicerCache" Target="slicerCaches/slicerCache3.xml"/><Relationship Id="rId27" Type="http://schemas.microsoft.com/office/2011/relationships/timelineCache" Target="timelineCaches/timelineCache1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43" Type="http://schemas.openxmlformats.org/officeDocument/2006/relationships/customXml" Target="../customXml/item10.xml"/><Relationship Id="rId48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microsoft.com/office/2007/relationships/slicerCache" Target="slicerCaches/slicerCache6.xml"/><Relationship Id="rId33" Type="http://schemas.openxmlformats.org/officeDocument/2006/relationships/calcChain" Target="calcChain.xml"/><Relationship Id="rId38" Type="http://schemas.openxmlformats.org/officeDocument/2006/relationships/customXml" Target="../customXml/item5.xml"/><Relationship Id="rId46" Type="http://schemas.openxmlformats.org/officeDocument/2006/relationships/customXml" Target="../customXml/item13.xml"/><Relationship Id="rId20" Type="http://schemas.microsoft.com/office/2007/relationships/slicerCache" Target="slicerCaches/slicerCache1.xml"/><Relationship Id="rId41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rgbClr val="293DB1"/>
            </a:solidFill>
            <a:round/>
          </a:ln>
          <a:effectLst/>
        </c:spPr>
        <c:marker>
          <c:symbol val="circle"/>
          <c:size val="4"/>
          <c:spPr>
            <a:solidFill>
              <a:srgbClr val="EF740B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875" cap="rnd">
            <a:solidFill>
              <a:srgbClr val="293DB1"/>
            </a:solidFill>
            <a:round/>
          </a:ln>
          <a:effectLst/>
        </c:spPr>
        <c:marker>
          <c:symbol val="circle"/>
          <c:size val="4"/>
          <c:spPr>
            <a:solidFill>
              <a:srgbClr val="EF740B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2225" cap="rnd">
            <a:solidFill>
              <a:srgbClr val="FFD391"/>
            </a:solidFill>
            <a:round/>
          </a:ln>
          <a:effectLst/>
        </c:spPr>
        <c:marker>
          <c:symbol val="circle"/>
          <c:size val="5"/>
          <c:spPr>
            <a:solidFill>
              <a:srgbClr val="6F65A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rgbClr val="FFD391"/>
            </a:solidFill>
            <a:round/>
          </a:ln>
          <a:effectLst/>
        </c:spPr>
        <c:marker>
          <c:symbol val="circle"/>
          <c:size val="5"/>
          <c:spPr>
            <a:solidFill>
              <a:srgbClr val="6F65A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050125313283207E-2"/>
          <c:y val="9.586056644880174E-2"/>
          <c:w val="0.95936494780257731"/>
          <c:h val="0.62054204987964545"/>
        </c:manualLayout>
      </c:layout>
      <c:lineChart>
        <c:grouping val="standard"/>
        <c:varyColors val="0"/>
        <c:ser>
          <c:idx val="0"/>
          <c:order val="0"/>
          <c:tx>
            <c:strRef>
              <c:f>TABELAS!$D$12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TABELAS!$C$13:$C$19</c:f>
              <c:strCache>
                <c:ptCount val="6"/>
                <c:pt idx="0">
                  <c:v>03</c:v>
                </c:pt>
                <c:pt idx="1">
                  <c:v>04</c:v>
                </c:pt>
                <c:pt idx="2">
                  <c:v>05</c:v>
                </c:pt>
                <c:pt idx="3">
                  <c:v>06</c:v>
                </c:pt>
                <c:pt idx="4">
                  <c:v>07</c:v>
                </c:pt>
                <c:pt idx="5">
                  <c:v>08</c:v>
                </c:pt>
              </c:strCache>
            </c:strRef>
          </c:cat>
          <c:val>
            <c:numRef>
              <c:f>TABELAS!$D$13:$D$19</c:f>
              <c:numCache>
                <c:formatCode>_("R$"* #,##0.00_);_("R$"* \(#,##0.00\);_("R$"* "-"??_);_(@_)</c:formatCode>
                <c:ptCount val="6"/>
                <c:pt idx="0">
                  <c:v>8768.2000000000007</c:v>
                </c:pt>
                <c:pt idx="1">
                  <c:v>44466.349999999977</c:v>
                </c:pt>
                <c:pt idx="2">
                  <c:v>48303.199999999997</c:v>
                </c:pt>
                <c:pt idx="3">
                  <c:v>33228.500000000007</c:v>
                </c:pt>
                <c:pt idx="4">
                  <c:v>34895.450000000012</c:v>
                </c:pt>
                <c:pt idx="5">
                  <c:v>21359.4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7-4206-8092-D3EC73BF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808656"/>
        <c:axId val="434809640"/>
      </c:lineChart>
      <c:catAx>
        <c:axId val="4348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ECAC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F4F4F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434809640"/>
        <c:crosses val="autoZero"/>
        <c:auto val="1"/>
        <c:lblAlgn val="ctr"/>
        <c:lblOffset val="100"/>
        <c:noMultiLvlLbl val="0"/>
      </c:catAx>
      <c:valAx>
        <c:axId val="43480964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48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4F4F4F"/>
          </a:solidFill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[1-2023 ATUALIZADA.xlsx]TABELAS!Tabela dinâmica7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98E65"/>
          </a:solidFill>
          <a:ln>
            <a:noFill/>
          </a:ln>
          <a:effectLst/>
        </c:spPr>
      </c:pivotFmt>
      <c:pivotFmt>
        <c:idx val="4"/>
        <c:spPr>
          <a:solidFill>
            <a:srgbClr val="698E65"/>
          </a:solidFill>
          <a:ln>
            <a:noFill/>
          </a:ln>
          <a:effectLst/>
        </c:spPr>
      </c:pivotFmt>
      <c:pivotFmt>
        <c:idx val="5"/>
        <c:spPr>
          <a:solidFill>
            <a:srgbClr val="698E65"/>
          </a:solidFill>
          <a:ln>
            <a:noFill/>
          </a:ln>
          <a:effectLst/>
        </c:spPr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rgbClr val="7E5AA2"/>
          </a:solidFill>
          <a:ln>
            <a:noFill/>
          </a:ln>
          <a:effectLst/>
        </c:spPr>
      </c:pivotFmt>
      <c:pivotFmt>
        <c:idx val="14"/>
        <c:spPr>
          <a:solidFill>
            <a:srgbClr val="7E5AA2"/>
          </a:solidFill>
          <a:ln>
            <a:noFill/>
          </a:ln>
          <a:effectLst/>
        </c:spPr>
      </c:pivotFmt>
      <c:pivotFmt>
        <c:idx val="15"/>
        <c:spPr>
          <a:solidFill>
            <a:srgbClr val="7E5AA2"/>
          </a:solidFill>
          <a:ln>
            <a:noFill/>
          </a:ln>
          <a:effectLst/>
        </c:spPr>
      </c:pivotFmt>
      <c:pivotFmt>
        <c:idx val="16"/>
        <c:spPr>
          <a:solidFill>
            <a:srgbClr val="7E5AA2"/>
          </a:solidFill>
          <a:ln>
            <a:noFill/>
          </a:ln>
          <a:effectLst/>
        </c:spPr>
      </c:pivotFmt>
      <c:pivotFmt>
        <c:idx val="17"/>
        <c:spPr>
          <a:solidFill>
            <a:srgbClr val="7E5AA2"/>
          </a:solidFill>
          <a:ln>
            <a:noFill/>
          </a:ln>
          <a:effectLst/>
        </c:spPr>
      </c:pivotFmt>
      <c:pivotFmt>
        <c:idx val="18"/>
        <c:spPr>
          <a:solidFill>
            <a:srgbClr val="7E5AA2"/>
          </a:solidFill>
          <a:ln>
            <a:noFill/>
          </a:ln>
          <a:effectLst/>
        </c:spPr>
      </c:pivotFmt>
      <c:pivotFmt>
        <c:idx val="19"/>
        <c:spPr>
          <a:solidFill>
            <a:srgbClr val="7E5AA2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TABELAS!$M$12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TABELAS!$L$13:$L$22</c:f>
              <c:strCache>
                <c:ptCount val="9"/>
                <c:pt idx="0">
                  <c:v>REFEIÇÃO</c:v>
                </c:pt>
                <c:pt idx="1">
                  <c:v>MISTO</c:v>
                </c:pt>
                <c:pt idx="2">
                  <c:v>ADICIONAIS</c:v>
                </c:pt>
                <c:pt idx="3">
                  <c:v>BEBIDA</c:v>
                </c:pt>
                <c:pt idx="4">
                  <c:v>CUSCUZ</c:v>
                </c:pt>
                <c:pt idx="5">
                  <c:v>LANCHES</c:v>
                </c:pt>
                <c:pt idx="6">
                  <c:v>PORÇÕES</c:v>
                </c:pt>
                <c:pt idx="7">
                  <c:v>SOBREMESA</c:v>
                </c:pt>
                <c:pt idx="8">
                  <c:v>TAPIOCA</c:v>
                </c:pt>
              </c:strCache>
            </c:strRef>
          </c:cat>
          <c:val>
            <c:numRef>
              <c:f>TABELAS!$M$13:$M$22</c:f>
              <c:numCache>
                <c:formatCode>_("R$"* #,##0.00_);_("R$"* \(#,##0.00\);_("R$"* "-"??_);_(@_)</c:formatCode>
                <c:ptCount val="9"/>
                <c:pt idx="0">
                  <c:v>145294.49999999977</c:v>
                </c:pt>
                <c:pt idx="1">
                  <c:v>3898.5</c:v>
                </c:pt>
                <c:pt idx="2">
                  <c:v>2816</c:v>
                </c:pt>
                <c:pt idx="3">
                  <c:v>20691.900000000001</c:v>
                </c:pt>
                <c:pt idx="4">
                  <c:v>634</c:v>
                </c:pt>
                <c:pt idx="5">
                  <c:v>5869.9000000000005</c:v>
                </c:pt>
                <c:pt idx="6">
                  <c:v>1060</c:v>
                </c:pt>
                <c:pt idx="7">
                  <c:v>8717.7999999999993</c:v>
                </c:pt>
                <c:pt idx="8">
                  <c:v>2038.5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9-4DF6-98AB-41046E4A4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9721000"/>
        <c:axId val="2099712144"/>
      </c:barChart>
      <c:catAx>
        <c:axId val="209972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ECAC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54B6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2099712144"/>
        <c:crosses val="autoZero"/>
        <c:auto val="1"/>
        <c:lblAlgn val="ctr"/>
        <c:lblOffset val="100"/>
        <c:noMultiLvlLbl val="0"/>
      </c:catAx>
      <c:valAx>
        <c:axId val="20997121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9972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454B61"/>
          </a:solidFill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[1-2023 ATUALIZADA.xlsx]TABELAS!Tabela dinâmica5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884651615562776"/>
          <c:y val="6.2499717686383439E-2"/>
          <c:w val="0.50891295314313334"/>
          <c:h val="0.86782979876685395"/>
        </c:manualLayout>
      </c:layout>
      <c:pieChart>
        <c:varyColors val="1"/>
        <c:ser>
          <c:idx val="0"/>
          <c:order val="0"/>
          <c:tx>
            <c:strRef>
              <c:f>TABELAS!$G$12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E5-4223-B531-10C57FE2A0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E5-4223-B531-10C57FE2A0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E5-4223-B531-10C57FE2A0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6A-4732-8001-6CE35ED8F6F2}"/>
              </c:ext>
            </c:extLst>
          </c:dPt>
          <c:cat>
            <c:strRef>
              <c:f>TABELAS!$F$13:$F$17</c:f>
              <c:strCache>
                <c:ptCount val="4"/>
                <c:pt idx="0">
                  <c:v>(vazio)</c:v>
                </c:pt>
                <c:pt idx="1">
                  <c:v>BALCÃO</c:v>
                </c:pt>
                <c:pt idx="2">
                  <c:v>MARMITA</c:v>
                </c:pt>
                <c:pt idx="3">
                  <c:v>PRATO</c:v>
                </c:pt>
              </c:strCache>
            </c:strRef>
          </c:cat>
          <c:val>
            <c:numRef>
              <c:f>TABELAS!$G$13:$G$17</c:f>
              <c:numCache>
                <c:formatCode>_("R$"* #,##0.00_);_("R$"* \(#,##0.00\);_("R$"* "-"??_);_(@_)</c:formatCode>
                <c:ptCount val="4"/>
                <c:pt idx="0">
                  <c:v>16</c:v>
                </c:pt>
                <c:pt idx="1">
                  <c:v>27921.149999999998</c:v>
                </c:pt>
                <c:pt idx="2">
                  <c:v>24718.700000000019</c:v>
                </c:pt>
                <c:pt idx="3">
                  <c:v>138365.24999999994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06-4976-A017-62E3974D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454B6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[1-2023 ATUALIZADA.xlsx]TABELAS!Tabela dinâmica6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9ECA"/>
          </a:solidFill>
          <a:ln>
            <a:noFill/>
          </a:ln>
          <a:effectLst/>
        </c:spPr>
      </c:pivotFmt>
      <c:pivotFmt>
        <c:idx val="4"/>
        <c:spPr>
          <a:solidFill>
            <a:srgbClr val="7E5AA2"/>
          </a:solidFill>
          <a:ln>
            <a:noFill/>
          </a:ln>
          <a:effectLst/>
        </c:spPr>
      </c:pivotFmt>
      <c:pivotFmt>
        <c:idx val="5"/>
        <c:spPr>
          <a:solidFill>
            <a:srgbClr val="EC508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513794543600828"/>
          <c:y val="1.5414258188824663E-2"/>
          <c:w val="0.42910949649301672"/>
          <c:h val="0.97687861271676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TABELAS!$I$13:$I$18</c:f>
              <c:strCache>
                <c:ptCount val="5"/>
                <c:pt idx="0">
                  <c:v>(vazio)</c:v>
                </c:pt>
                <c:pt idx="1">
                  <c:v>Crédito</c:v>
                </c:pt>
                <c:pt idx="2">
                  <c:v>Débito</c:v>
                </c:pt>
                <c:pt idx="3">
                  <c:v>Dinheiro</c:v>
                </c:pt>
                <c:pt idx="4">
                  <c:v>PIX</c:v>
                </c:pt>
              </c:strCache>
            </c:strRef>
          </c:cat>
          <c:val>
            <c:numRef>
              <c:f>TABELAS!$J$13:$J$18</c:f>
              <c:numCache>
                <c:formatCode>_("R$"* #,##0.00_);_("R$"* \(#,##0.00\);_("R$"* "-"??_);_(@_)</c:formatCode>
                <c:ptCount val="5"/>
                <c:pt idx="0">
                  <c:v>42315.850000000006</c:v>
                </c:pt>
                <c:pt idx="1">
                  <c:v>54216.55</c:v>
                </c:pt>
                <c:pt idx="2">
                  <c:v>59788.2</c:v>
                </c:pt>
                <c:pt idx="3">
                  <c:v>16209.5</c:v>
                </c:pt>
                <c:pt idx="4">
                  <c:v>18491.000000000015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0-4642-ADF2-56CC1BF5E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775496"/>
        <c:axId val="2131779432"/>
      </c:barChart>
      <c:catAx>
        <c:axId val="2131775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2131779432"/>
        <c:crosses val="autoZero"/>
        <c:auto val="1"/>
        <c:lblAlgn val="ctr"/>
        <c:lblOffset val="100"/>
        <c:noMultiLvlLbl val="0"/>
      </c:catAx>
      <c:valAx>
        <c:axId val="21317794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3177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dinâmica11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rgbClr val="293DB1"/>
            </a:solidFill>
            <a:round/>
          </a:ln>
          <a:effectLst/>
        </c:spPr>
        <c:marker>
          <c:symbol val="circle"/>
          <c:size val="4"/>
          <c:spPr>
            <a:solidFill>
              <a:srgbClr val="EF740B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875" cap="rnd">
            <a:solidFill>
              <a:srgbClr val="293DB1"/>
            </a:solidFill>
            <a:round/>
          </a:ln>
          <a:effectLst/>
        </c:spPr>
        <c:marker>
          <c:symbol val="circle"/>
          <c:size val="4"/>
          <c:spPr>
            <a:solidFill>
              <a:srgbClr val="EF740B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2225" cap="rnd">
            <a:solidFill>
              <a:srgbClr val="FFD391"/>
            </a:solidFill>
            <a:round/>
          </a:ln>
          <a:effectLst/>
        </c:spPr>
        <c:marker>
          <c:symbol val="circle"/>
          <c:size val="5"/>
          <c:spPr>
            <a:solidFill>
              <a:srgbClr val="6F65A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rgbClr val="FFD391"/>
            </a:solidFill>
            <a:round/>
          </a:ln>
          <a:effectLst/>
        </c:spPr>
        <c:marker>
          <c:symbol val="circle"/>
          <c:size val="5"/>
          <c:spPr>
            <a:solidFill>
              <a:srgbClr val="6F65A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050125313283207E-2"/>
          <c:y val="9.586056644880174E-2"/>
          <c:w val="0.95936494780257731"/>
          <c:h val="0.62054204987964545"/>
        </c:manualLayout>
      </c:layout>
      <c:lineChart>
        <c:grouping val="standard"/>
        <c:varyColors val="0"/>
        <c:ser>
          <c:idx val="0"/>
          <c:order val="0"/>
          <c:tx>
            <c:strRef>
              <c:f>TABELAS!$Q$12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gradFill flip="none" rotWithShape="1">
                <a:gsLst>
                  <a:gs pos="0">
                    <a:srgbClr val="698E65"/>
                  </a:gs>
                  <a:gs pos="100000">
                    <a:srgbClr val="EC5080"/>
                  </a:gs>
                  <a:gs pos="66000">
                    <a:srgbClr val="7E5AA2"/>
                  </a:gs>
                  <a:gs pos="33000">
                    <a:srgbClr val="039ECA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rgbClr val="454B6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4F4F4F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TABELAS!$P$13:$P$43</c:f>
              <c:multiLvlStrCache>
                <c:ptCount val="24"/>
                <c:lvl>
                  <c:pt idx="0">
                    <c:v>13</c:v>
                  </c:pt>
                  <c:pt idx="1">
                    <c:v>14</c:v>
                  </c:pt>
                  <c:pt idx="2">
                    <c:v>15</c:v>
                  </c:pt>
                  <c:pt idx="3">
                    <c:v>16</c:v>
                  </c:pt>
                  <c:pt idx="4">
                    <c:v>17</c:v>
                  </c:pt>
                  <c:pt idx="5">
                    <c:v>18</c:v>
                  </c:pt>
                  <c:pt idx="6">
                    <c:v>19</c:v>
                  </c:pt>
                  <c:pt idx="7">
                    <c:v>20</c:v>
                  </c:pt>
                  <c:pt idx="8">
                    <c:v>21</c:v>
                  </c:pt>
                  <c:pt idx="9">
                    <c:v>22</c:v>
                  </c:pt>
                  <c:pt idx="10">
                    <c:v>22</c:v>
                  </c:pt>
                  <c:pt idx="11">
                    <c:v>23</c:v>
                  </c:pt>
                  <c:pt idx="12">
                    <c:v>24</c:v>
                  </c:pt>
                  <c:pt idx="13">
                    <c:v>25</c:v>
                  </c:pt>
                  <c:pt idx="14">
                    <c:v>26</c:v>
                  </c:pt>
                  <c:pt idx="15">
                    <c:v>27</c:v>
                  </c:pt>
                  <c:pt idx="16">
                    <c:v>28</c:v>
                  </c:pt>
                  <c:pt idx="17">
                    <c:v>29</c:v>
                  </c:pt>
                  <c:pt idx="18">
                    <c:v>30</c:v>
                  </c:pt>
                  <c:pt idx="19">
                    <c:v>31</c:v>
                  </c:pt>
                  <c:pt idx="20">
                    <c:v>31</c:v>
                  </c:pt>
                  <c:pt idx="21">
                    <c:v>32</c:v>
                  </c:pt>
                  <c:pt idx="22">
                    <c:v>33</c:v>
                  </c:pt>
                  <c:pt idx="23">
                    <c:v>34</c:v>
                  </c:pt>
                </c:lvl>
                <c:lvl>
                  <c:pt idx="0">
                    <c:v>03</c:v>
                  </c:pt>
                  <c:pt idx="1">
                    <c:v>04</c:v>
                  </c:pt>
                  <c:pt idx="5">
                    <c:v>05</c:v>
                  </c:pt>
                  <c:pt idx="10">
                    <c:v>06</c:v>
                  </c:pt>
                  <c:pt idx="15">
                    <c:v>07</c:v>
                  </c:pt>
                  <c:pt idx="20">
                    <c:v>08</c:v>
                  </c:pt>
                </c:lvl>
              </c:multiLvlStrCache>
            </c:multiLvlStrRef>
          </c:cat>
          <c:val>
            <c:numRef>
              <c:f>TABELAS!$Q$13:$Q$43</c:f>
              <c:numCache>
                <c:formatCode>General</c:formatCode>
                <c:ptCount val="24"/>
                <c:pt idx="0">
                  <c:v>636</c:v>
                </c:pt>
                <c:pt idx="1">
                  <c:v>800</c:v>
                </c:pt>
                <c:pt idx="2">
                  <c:v>901</c:v>
                </c:pt>
                <c:pt idx="3">
                  <c:v>690</c:v>
                </c:pt>
                <c:pt idx="4">
                  <c:v>776</c:v>
                </c:pt>
                <c:pt idx="5">
                  <c:v>868</c:v>
                </c:pt>
                <c:pt idx="6">
                  <c:v>827</c:v>
                </c:pt>
                <c:pt idx="7">
                  <c:v>717</c:v>
                </c:pt>
                <c:pt idx="8">
                  <c:v>766</c:v>
                </c:pt>
                <c:pt idx="9">
                  <c:v>379</c:v>
                </c:pt>
                <c:pt idx="10">
                  <c:v>506</c:v>
                </c:pt>
                <c:pt idx="11">
                  <c:v>367</c:v>
                </c:pt>
                <c:pt idx="12">
                  <c:v>452</c:v>
                </c:pt>
                <c:pt idx="13">
                  <c:v>505</c:v>
                </c:pt>
                <c:pt idx="14">
                  <c:v>516</c:v>
                </c:pt>
                <c:pt idx="15">
                  <c:v>576</c:v>
                </c:pt>
                <c:pt idx="16">
                  <c:v>727</c:v>
                </c:pt>
                <c:pt idx="17">
                  <c:v>468</c:v>
                </c:pt>
                <c:pt idx="18">
                  <c:v>608</c:v>
                </c:pt>
                <c:pt idx="19">
                  <c:v>76</c:v>
                </c:pt>
                <c:pt idx="20">
                  <c:v>297</c:v>
                </c:pt>
                <c:pt idx="21">
                  <c:v>279</c:v>
                </c:pt>
                <c:pt idx="22">
                  <c:v>503</c:v>
                </c:pt>
                <c:pt idx="23">
                  <c:v>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3-4E98-83B6-62444AD6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808656"/>
        <c:axId val="434809640"/>
      </c:lineChart>
      <c:catAx>
        <c:axId val="4348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ECAC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F4F4F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434809640"/>
        <c:crosses val="autoZero"/>
        <c:auto val="1"/>
        <c:lblAlgn val="ctr"/>
        <c:lblOffset val="100"/>
        <c:noMultiLvlLbl val="0"/>
      </c:catAx>
      <c:valAx>
        <c:axId val="434809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48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4F4F4F"/>
          </a:solidFill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dinâmica10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884651615562776"/>
          <c:y val="6.2499717686383439E-2"/>
          <c:w val="0.50891295314313334"/>
          <c:h val="0.86782979876685395"/>
        </c:manualLayout>
      </c:layout>
      <c:pieChart>
        <c:varyColors val="1"/>
        <c:ser>
          <c:idx val="0"/>
          <c:order val="0"/>
          <c:tx>
            <c:strRef>
              <c:f>TABELAS!$T$12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04-48AA-BB6B-F2753C7EEE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04-48AA-BB6B-F2753C7EEE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04-48AA-BB6B-F2753C7EEE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04-48AA-BB6B-F2753C7EEE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TABELAS!$S$13:$S$17</c:f>
              <c:strCache>
                <c:ptCount val="4"/>
                <c:pt idx="0">
                  <c:v>(vazio)</c:v>
                </c:pt>
                <c:pt idx="1">
                  <c:v>BALCÃO</c:v>
                </c:pt>
                <c:pt idx="2">
                  <c:v>MARMITA</c:v>
                </c:pt>
                <c:pt idx="3">
                  <c:v>PRATO</c:v>
                </c:pt>
              </c:strCache>
            </c:strRef>
          </c:cat>
          <c:val>
            <c:numRef>
              <c:f>TABELAS!$T$13:$T$17</c:f>
              <c:numCache>
                <c:formatCode>General</c:formatCode>
                <c:ptCount val="4"/>
                <c:pt idx="0">
                  <c:v>1</c:v>
                </c:pt>
                <c:pt idx="1">
                  <c:v>1955</c:v>
                </c:pt>
                <c:pt idx="2">
                  <c:v>1586</c:v>
                </c:pt>
                <c:pt idx="3">
                  <c:v>10086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7C-4DA5-AA20-187B8C41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454B6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dinâmica9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9ECA"/>
          </a:solidFill>
          <a:ln>
            <a:noFill/>
          </a:ln>
          <a:effectLst/>
        </c:spPr>
      </c:pivotFmt>
      <c:pivotFmt>
        <c:idx val="4"/>
        <c:spPr>
          <a:solidFill>
            <a:srgbClr val="7E5AA2"/>
          </a:solidFill>
          <a:ln>
            <a:noFill/>
          </a:ln>
          <a:effectLst/>
        </c:spPr>
      </c:pivotFmt>
      <c:pivotFmt>
        <c:idx val="5"/>
        <c:spPr>
          <a:solidFill>
            <a:srgbClr val="EC508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C5080"/>
          </a:solidFill>
          <a:ln>
            <a:noFill/>
          </a:ln>
          <a:effectLst/>
        </c:spPr>
      </c:pivotFmt>
      <c:pivotFmt>
        <c:idx val="8"/>
        <c:spPr>
          <a:solidFill>
            <a:srgbClr val="7E5AA2"/>
          </a:solidFill>
          <a:ln>
            <a:noFill/>
          </a:ln>
          <a:effectLst/>
        </c:spPr>
      </c:pivotFmt>
      <c:pivotFmt>
        <c:idx val="9"/>
        <c:spPr>
          <a:solidFill>
            <a:srgbClr val="039ECA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C5080"/>
          </a:solidFill>
          <a:ln>
            <a:noFill/>
          </a:ln>
          <a:effectLst/>
        </c:spPr>
      </c:pivotFmt>
      <c:pivotFmt>
        <c:idx val="12"/>
        <c:spPr>
          <a:solidFill>
            <a:srgbClr val="7E5AA2"/>
          </a:solidFill>
          <a:ln>
            <a:noFill/>
          </a:ln>
          <a:effectLst/>
        </c:spPr>
      </c:pivotFmt>
      <c:pivotFmt>
        <c:idx val="13"/>
        <c:spPr>
          <a:solidFill>
            <a:srgbClr val="039ECA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C5080"/>
          </a:solidFill>
          <a:ln>
            <a:noFill/>
          </a:ln>
          <a:effectLst/>
        </c:spPr>
      </c:pivotFmt>
      <c:pivotFmt>
        <c:idx val="16"/>
        <c:spPr>
          <a:solidFill>
            <a:srgbClr val="7E5AA2"/>
          </a:solidFill>
          <a:ln>
            <a:noFill/>
          </a:ln>
          <a:effectLst/>
        </c:spPr>
      </c:pivotFmt>
      <c:pivotFmt>
        <c:idx val="17"/>
        <c:spPr>
          <a:solidFill>
            <a:srgbClr val="039ECA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C5080"/>
          </a:solidFill>
          <a:ln>
            <a:noFill/>
          </a:ln>
          <a:effectLst/>
        </c:spPr>
      </c:pivotFmt>
      <c:pivotFmt>
        <c:idx val="20"/>
        <c:spPr>
          <a:solidFill>
            <a:srgbClr val="7E5AA2"/>
          </a:solidFill>
          <a:ln>
            <a:noFill/>
          </a:ln>
          <a:effectLst/>
        </c:spPr>
      </c:pivotFmt>
      <c:pivotFmt>
        <c:idx val="21"/>
        <c:spPr>
          <a:solidFill>
            <a:srgbClr val="039ECA"/>
          </a:solidFill>
          <a:ln>
            <a:noFill/>
          </a:ln>
          <a:effectLst/>
        </c:spPr>
      </c:pivotFmt>
      <c:pivotFmt>
        <c:idx val="22"/>
        <c:spPr>
          <a:solidFill>
            <a:srgbClr val="EC5080"/>
          </a:solidFill>
          <a:ln>
            <a:noFill/>
          </a:ln>
          <a:effectLst/>
        </c:spPr>
      </c:pivotFmt>
      <c:pivotFmt>
        <c:idx val="23"/>
        <c:spPr>
          <a:solidFill>
            <a:srgbClr val="7E5AA2"/>
          </a:solidFill>
          <a:ln>
            <a:noFill/>
          </a:ln>
          <a:effectLst/>
        </c:spPr>
      </c:pivotFmt>
      <c:pivotFmt>
        <c:idx val="24"/>
        <c:spPr>
          <a:solidFill>
            <a:srgbClr val="039ECA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0513794543600828"/>
          <c:y val="1.5414258188824663E-2"/>
          <c:w val="0.42910949649301672"/>
          <c:h val="0.97687861271676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TABELAS!$W$12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TABELAS!$V$13:$V$18</c:f>
              <c:strCache>
                <c:ptCount val="5"/>
                <c:pt idx="0">
                  <c:v>(vazio)</c:v>
                </c:pt>
                <c:pt idx="1">
                  <c:v>Crédito</c:v>
                </c:pt>
                <c:pt idx="2">
                  <c:v>Débito</c:v>
                </c:pt>
                <c:pt idx="3">
                  <c:v>Dinheiro</c:v>
                </c:pt>
                <c:pt idx="4">
                  <c:v>PIX</c:v>
                </c:pt>
              </c:strCache>
            </c:strRef>
          </c:cat>
          <c:val>
            <c:numRef>
              <c:f>TABELAS!$W$13:$W$18</c:f>
              <c:numCache>
                <c:formatCode>General</c:formatCode>
                <c:ptCount val="5"/>
                <c:pt idx="0">
                  <c:v>2913</c:v>
                </c:pt>
                <c:pt idx="1">
                  <c:v>3990</c:v>
                </c:pt>
                <c:pt idx="2">
                  <c:v>4311</c:v>
                </c:pt>
                <c:pt idx="3">
                  <c:v>1178</c:v>
                </c:pt>
                <c:pt idx="4">
                  <c:v>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50-44AF-8104-F9EEF1E97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775496"/>
        <c:axId val="2131779432"/>
      </c:barChart>
      <c:catAx>
        <c:axId val="2131775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2131779432"/>
        <c:crosses val="autoZero"/>
        <c:auto val="1"/>
        <c:lblAlgn val="ctr"/>
        <c:lblOffset val="100"/>
        <c:noMultiLvlLbl val="0"/>
      </c:catAx>
      <c:valAx>
        <c:axId val="2131779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177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98E65"/>
          </a:solidFill>
          <a:ln>
            <a:noFill/>
          </a:ln>
          <a:effectLst/>
        </c:spPr>
      </c:pivotFmt>
      <c:pivotFmt>
        <c:idx val="4"/>
        <c:spPr>
          <a:solidFill>
            <a:srgbClr val="698E65"/>
          </a:solidFill>
          <a:ln>
            <a:noFill/>
          </a:ln>
          <a:effectLst/>
        </c:spPr>
      </c:pivotFmt>
      <c:pivotFmt>
        <c:idx val="5"/>
        <c:spPr>
          <a:solidFill>
            <a:srgbClr val="698E65"/>
          </a:solidFill>
          <a:ln>
            <a:noFill/>
          </a:ln>
          <a:effectLst/>
        </c:spPr>
      </c:pivotFmt>
      <c:pivotFmt>
        <c:idx val="6"/>
        <c:spPr>
          <a:solidFill>
            <a:srgbClr val="039ECA"/>
          </a:solidFill>
          <a:ln>
            <a:noFill/>
          </a:ln>
          <a:effectLst/>
        </c:spPr>
      </c:pivotFmt>
      <c:pivotFmt>
        <c:idx val="7"/>
        <c:spPr>
          <a:solidFill>
            <a:srgbClr val="039ECA"/>
          </a:solidFill>
          <a:ln>
            <a:noFill/>
          </a:ln>
          <a:effectLst/>
        </c:spPr>
      </c:pivotFmt>
      <c:pivotFmt>
        <c:idx val="8"/>
        <c:spPr>
          <a:solidFill>
            <a:srgbClr val="039ECA"/>
          </a:solidFill>
          <a:ln>
            <a:noFill/>
          </a:ln>
          <a:effectLst/>
        </c:spPr>
      </c:pivotFmt>
      <c:pivotFmt>
        <c:idx val="9"/>
        <c:spPr>
          <a:solidFill>
            <a:srgbClr val="039ECA"/>
          </a:solidFill>
          <a:ln>
            <a:noFill/>
          </a:ln>
          <a:effectLst/>
        </c:spPr>
      </c:pivotFmt>
      <c:pivotFmt>
        <c:idx val="10"/>
        <c:spPr>
          <a:solidFill>
            <a:srgbClr val="039ECA"/>
          </a:solidFill>
          <a:ln>
            <a:noFill/>
          </a:ln>
          <a:effectLst/>
        </c:spPr>
      </c:pivotFmt>
      <c:pivotFmt>
        <c:idx val="11"/>
        <c:spPr>
          <a:solidFill>
            <a:srgbClr val="039ECA"/>
          </a:solidFill>
          <a:ln>
            <a:noFill/>
          </a:ln>
          <a:effectLst/>
        </c:spPr>
      </c:pivotFmt>
      <c:pivotFmt>
        <c:idx val="12"/>
        <c:spPr>
          <a:solidFill>
            <a:srgbClr val="039ECA"/>
          </a:solidFill>
          <a:ln>
            <a:noFill/>
          </a:ln>
          <a:effectLst/>
        </c:spPr>
      </c:pivotFmt>
      <c:pivotFmt>
        <c:idx val="13"/>
        <c:spPr>
          <a:solidFill>
            <a:srgbClr val="7E5AA2"/>
          </a:solidFill>
          <a:ln>
            <a:noFill/>
          </a:ln>
          <a:effectLst/>
        </c:spPr>
      </c:pivotFmt>
      <c:pivotFmt>
        <c:idx val="14"/>
        <c:spPr>
          <a:solidFill>
            <a:srgbClr val="7E5AA2"/>
          </a:solidFill>
          <a:ln>
            <a:noFill/>
          </a:ln>
          <a:effectLst/>
        </c:spPr>
      </c:pivotFmt>
      <c:pivotFmt>
        <c:idx val="15"/>
        <c:spPr>
          <a:solidFill>
            <a:srgbClr val="7E5AA2"/>
          </a:solidFill>
          <a:ln>
            <a:noFill/>
          </a:ln>
          <a:effectLst/>
        </c:spPr>
      </c:pivotFmt>
      <c:pivotFmt>
        <c:idx val="16"/>
        <c:spPr>
          <a:solidFill>
            <a:srgbClr val="7E5AA2"/>
          </a:solidFill>
          <a:ln>
            <a:noFill/>
          </a:ln>
          <a:effectLst/>
        </c:spPr>
      </c:pivotFmt>
      <c:pivotFmt>
        <c:idx val="17"/>
        <c:spPr>
          <a:solidFill>
            <a:srgbClr val="7E5AA2"/>
          </a:solidFill>
          <a:ln>
            <a:noFill/>
          </a:ln>
          <a:effectLst/>
        </c:spPr>
      </c:pivotFmt>
      <c:pivotFmt>
        <c:idx val="18"/>
        <c:spPr>
          <a:solidFill>
            <a:srgbClr val="7E5AA2"/>
          </a:solidFill>
          <a:ln>
            <a:noFill/>
          </a:ln>
          <a:effectLst/>
        </c:spPr>
      </c:pivotFmt>
      <c:pivotFmt>
        <c:idx val="19"/>
        <c:spPr>
          <a:solidFill>
            <a:srgbClr val="7E5AA2"/>
          </a:solidFill>
          <a:ln>
            <a:noFill/>
          </a:ln>
          <a:effectLst/>
        </c:spPr>
      </c:pivotFmt>
      <c:pivotFmt>
        <c:idx val="20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7E5AA2"/>
          </a:solidFill>
          <a:ln>
            <a:noFill/>
          </a:ln>
          <a:effectLst/>
        </c:spPr>
      </c:pivotFmt>
      <c:pivotFmt>
        <c:idx val="22"/>
        <c:spPr>
          <a:solidFill>
            <a:srgbClr val="7E5AA2"/>
          </a:solidFill>
          <a:ln>
            <a:noFill/>
          </a:ln>
          <a:effectLst/>
        </c:spPr>
      </c:pivotFmt>
      <c:pivotFmt>
        <c:idx val="23"/>
        <c:spPr>
          <a:solidFill>
            <a:srgbClr val="7E5AA2"/>
          </a:solidFill>
          <a:ln>
            <a:noFill/>
          </a:ln>
          <a:effectLst/>
        </c:spPr>
      </c:pivotFmt>
      <c:pivotFmt>
        <c:idx val="24"/>
        <c:spPr>
          <a:solidFill>
            <a:srgbClr val="7E5AA2"/>
          </a:solidFill>
          <a:ln>
            <a:noFill/>
          </a:ln>
          <a:effectLst/>
        </c:spPr>
      </c:pivotFmt>
      <c:pivotFmt>
        <c:idx val="25"/>
        <c:spPr>
          <a:solidFill>
            <a:srgbClr val="7E5AA2"/>
          </a:solidFill>
          <a:ln>
            <a:noFill/>
          </a:ln>
          <a:effectLst/>
        </c:spPr>
      </c:pivotFmt>
      <c:pivotFmt>
        <c:idx val="26"/>
        <c:spPr>
          <a:solidFill>
            <a:srgbClr val="7E5AA2"/>
          </a:solidFill>
          <a:ln>
            <a:noFill/>
          </a:ln>
          <a:effectLst/>
        </c:spPr>
      </c:pivotFmt>
      <c:pivotFmt>
        <c:idx val="27"/>
        <c:spPr>
          <a:solidFill>
            <a:srgbClr val="7E5AA2"/>
          </a:solidFill>
          <a:ln>
            <a:noFill/>
          </a:ln>
          <a:effectLst/>
        </c:spPr>
      </c:pivotFmt>
      <c:pivotFmt>
        <c:idx val="28"/>
        <c:spPr>
          <a:solidFill>
            <a:srgbClr val="698E65"/>
          </a:solidFill>
          <a:ln>
            <a:noFill/>
          </a:ln>
          <a:effectLst/>
        </c:spPr>
      </c:pivotFmt>
      <c:pivotFmt>
        <c:idx val="29"/>
        <c:spPr>
          <a:solidFill>
            <a:srgbClr val="698E65"/>
          </a:solidFill>
          <a:ln>
            <a:noFill/>
          </a:ln>
          <a:effectLst/>
        </c:spPr>
      </c:pivotFmt>
      <c:pivotFmt>
        <c:idx val="30"/>
        <c:spPr>
          <a:solidFill>
            <a:srgbClr val="698E65"/>
          </a:solidFill>
          <a:ln>
            <a:noFill/>
          </a:ln>
          <a:effectLst/>
        </c:spPr>
      </c:pivotFmt>
      <c:pivotFmt>
        <c:idx val="31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7E5AA2"/>
          </a:solidFill>
          <a:ln>
            <a:noFill/>
          </a:ln>
          <a:effectLst/>
        </c:spPr>
      </c:pivotFmt>
      <c:pivotFmt>
        <c:idx val="33"/>
        <c:spPr>
          <a:solidFill>
            <a:srgbClr val="7E5AA2"/>
          </a:solidFill>
          <a:ln>
            <a:noFill/>
          </a:ln>
          <a:effectLst/>
        </c:spPr>
      </c:pivotFmt>
      <c:pivotFmt>
        <c:idx val="34"/>
        <c:spPr>
          <a:solidFill>
            <a:srgbClr val="7E5AA2"/>
          </a:solidFill>
          <a:ln>
            <a:noFill/>
          </a:ln>
          <a:effectLst/>
        </c:spPr>
      </c:pivotFmt>
      <c:pivotFmt>
        <c:idx val="35"/>
        <c:spPr>
          <a:solidFill>
            <a:srgbClr val="7E5AA2"/>
          </a:solidFill>
          <a:ln>
            <a:noFill/>
          </a:ln>
          <a:effectLst/>
        </c:spPr>
      </c:pivotFmt>
      <c:pivotFmt>
        <c:idx val="36"/>
        <c:spPr>
          <a:solidFill>
            <a:srgbClr val="7E5AA2"/>
          </a:solidFill>
          <a:ln>
            <a:noFill/>
          </a:ln>
          <a:effectLst/>
        </c:spPr>
      </c:pivotFmt>
      <c:pivotFmt>
        <c:idx val="37"/>
        <c:spPr>
          <a:solidFill>
            <a:srgbClr val="7E5AA2"/>
          </a:solidFill>
          <a:ln>
            <a:noFill/>
          </a:ln>
          <a:effectLst/>
        </c:spPr>
      </c:pivotFmt>
      <c:pivotFmt>
        <c:idx val="38"/>
        <c:spPr>
          <a:solidFill>
            <a:srgbClr val="7E5AA2"/>
          </a:solidFill>
          <a:ln>
            <a:noFill/>
          </a:ln>
          <a:effectLst/>
        </c:spPr>
      </c:pivotFmt>
      <c:pivotFmt>
        <c:idx val="39"/>
        <c:spPr>
          <a:solidFill>
            <a:srgbClr val="698E65"/>
          </a:solidFill>
          <a:ln>
            <a:noFill/>
          </a:ln>
          <a:effectLst/>
        </c:spPr>
      </c:pivotFmt>
      <c:pivotFmt>
        <c:idx val="40"/>
        <c:spPr>
          <a:solidFill>
            <a:srgbClr val="698E65"/>
          </a:solidFill>
          <a:ln>
            <a:noFill/>
          </a:ln>
          <a:effectLst/>
        </c:spPr>
      </c:pivotFmt>
      <c:pivotFmt>
        <c:idx val="41"/>
        <c:spPr>
          <a:solidFill>
            <a:srgbClr val="698E65"/>
          </a:solidFill>
          <a:ln>
            <a:noFill/>
          </a:ln>
          <a:effectLst/>
        </c:spPr>
      </c:pivotFmt>
      <c:pivotFmt>
        <c:idx val="42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7E5AA2"/>
          </a:solidFill>
          <a:ln>
            <a:noFill/>
          </a:ln>
          <a:effectLst/>
        </c:spPr>
      </c:pivotFmt>
      <c:pivotFmt>
        <c:idx val="44"/>
        <c:spPr>
          <a:solidFill>
            <a:srgbClr val="7E5AA2"/>
          </a:solidFill>
          <a:ln>
            <a:noFill/>
          </a:ln>
          <a:effectLst/>
        </c:spPr>
      </c:pivotFmt>
      <c:pivotFmt>
        <c:idx val="45"/>
        <c:spPr>
          <a:solidFill>
            <a:srgbClr val="7E5AA2"/>
          </a:solidFill>
          <a:ln>
            <a:noFill/>
          </a:ln>
          <a:effectLst/>
        </c:spPr>
      </c:pivotFmt>
      <c:pivotFmt>
        <c:idx val="46"/>
        <c:spPr>
          <a:solidFill>
            <a:srgbClr val="7E5AA2"/>
          </a:solidFill>
          <a:ln>
            <a:noFill/>
          </a:ln>
          <a:effectLst/>
        </c:spPr>
      </c:pivotFmt>
      <c:pivotFmt>
        <c:idx val="47"/>
        <c:spPr>
          <a:solidFill>
            <a:srgbClr val="7E5AA2"/>
          </a:solidFill>
          <a:ln>
            <a:noFill/>
          </a:ln>
          <a:effectLst/>
        </c:spPr>
      </c:pivotFmt>
      <c:pivotFmt>
        <c:idx val="48"/>
        <c:spPr>
          <a:solidFill>
            <a:srgbClr val="7E5AA2"/>
          </a:solidFill>
          <a:ln>
            <a:noFill/>
          </a:ln>
          <a:effectLst/>
        </c:spPr>
      </c:pivotFmt>
      <c:pivotFmt>
        <c:idx val="49"/>
        <c:spPr>
          <a:solidFill>
            <a:srgbClr val="7E5AA2"/>
          </a:solidFill>
          <a:ln>
            <a:noFill/>
          </a:ln>
          <a:effectLst/>
        </c:spPr>
      </c:pivotFmt>
      <c:pivotFmt>
        <c:idx val="50"/>
        <c:spPr>
          <a:solidFill>
            <a:srgbClr val="698E65"/>
          </a:solidFill>
          <a:ln>
            <a:noFill/>
          </a:ln>
          <a:effectLst/>
        </c:spPr>
      </c:pivotFmt>
      <c:pivotFmt>
        <c:idx val="51"/>
        <c:spPr>
          <a:solidFill>
            <a:srgbClr val="698E65"/>
          </a:solidFill>
          <a:ln>
            <a:noFill/>
          </a:ln>
          <a:effectLst/>
        </c:spPr>
      </c:pivotFmt>
      <c:pivotFmt>
        <c:idx val="52"/>
        <c:spPr>
          <a:solidFill>
            <a:srgbClr val="698E65"/>
          </a:solidFill>
          <a:ln>
            <a:noFill/>
          </a:ln>
          <a:effectLst/>
        </c:spPr>
      </c:pivotFmt>
      <c:pivotFmt>
        <c:idx val="53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7E5AA2"/>
          </a:solidFill>
          <a:ln>
            <a:noFill/>
          </a:ln>
          <a:effectLst/>
        </c:spPr>
      </c:pivotFmt>
      <c:pivotFmt>
        <c:idx val="55"/>
        <c:spPr>
          <a:solidFill>
            <a:srgbClr val="7E5AA2"/>
          </a:solidFill>
          <a:ln>
            <a:noFill/>
          </a:ln>
          <a:effectLst/>
        </c:spPr>
      </c:pivotFmt>
      <c:pivotFmt>
        <c:idx val="56"/>
        <c:spPr>
          <a:solidFill>
            <a:srgbClr val="7E5AA2"/>
          </a:solidFill>
          <a:ln>
            <a:noFill/>
          </a:ln>
          <a:effectLst/>
        </c:spPr>
      </c:pivotFmt>
      <c:pivotFmt>
        <c:idx val="57"/>
        <c:spPr>
          <a:solidFill>
            <a:srgbClr val="7E5AA2"/>
          </a:solidFill>
          <a:ln>
            <a:noFill/>
          </a:ln>
          <a:effectLst/>
        </c:spPr>
      </c:pivotFmt>
      <c:pivotFmt>
        <c:idx val="58"/>
        <c:spPr>
          <a:solidFill>
            <a:srgbClr val="7E5AA2"/>
          </a:solidFill>
          <a:ln>
            <a:noFill/>
          </a:ln>
          <a:effectLst/>
        </c:spPr>
      </c:pivotFmt>
      <c:pivotFmt>
        <c:idx val="59"/>
        <c:spPr>
          <a:solidFill>
            <a:srgbClr val="7E5AA2"/>
          </a:solidFill>
          <a:ln>
            <a:noFill/>
          </a:ln>
          <a:effectLst/>
        </c:spPr>
      </c:pivotFmt>
      <c:pivotFmt>
        <c:idx val="60"/>
        <c:spPr>
          <a:solidFill>
            <a:srgbClr val="7E5AA2"/>
          </a:solidFill>
          <a:ln>
            <a:noFill/>
          </a:ln>
          <a:effectLst/>
        </c:spPr>
      </c:pivotFmt>
      <c:pivotFmt>
        <c:idx val="61"/>
        <c:spPr>
          <a:solidFill>
            <a:srgbClr val="698E65"/>
          </a:solidFill>
          <a:ln>
            <a:noFill/>
          </a:ln>
          <a:effectLst/>
        </c:spPr>
      </c:pivotFmt>
      <c:pivotFmt>
        <c:idx val="62"/>
        <c:spPr>
          <a:solidFill>
            <a:srgbClr val="698E65"/>
          </a:solidFill>
          <a:ln>
            <a:noFill/>
          </a:ln>
          <a:effectLst/>
        </c:spPr>
      </c:pivotFmt>
      <c:pivotFmt>
        <c:idx val="63"/>
        <c:spPr>
          <a:solidFill>
            <a:srgbClr val="698E65"/>
          </a:solidFill>
          <a:ln>
            <a:noFill/>
          </a:ln>
          <a:effectLst/>
        </c:spPr>
      </c:pivotFmt>
      <c:pivotFmt>
        <c:idx val="64"/>
        <c:spPr>
          <a:solidFill>
            <a:srgbClr val="7E5AA2"/>
          </a:solidFill>
          <a:ln>
            <a:noFill/>
          </a:ln>
          <a:effectLst/>
        </c:spPr>
      </c:pivotFmt>
      <c:pivotFmt>
        <c:idx val="65"/>
        <c:spPr>
          <a:solidFill>
            <a:srgbClr val="7E5AA2"/>
          </a:solidFill>
          <a:ln>
            <a:noFill/>
          </a:ln>
          <a:effectLst/>
        </c:spPr>
      </c:pivotFmt>
      <c:pivotFmt>
        <c:idx val="66"/>
        <c:spPr>
          <a:solidFill>
            <a:srgbClr val="7E5AA2"/>
          </a:solidFill>
          <a:ln>
            <a:noFill/>
          </a:ln>
          <a:effectLst/>
        </c:spPr>
      </c:pivotFmt>
      <c:pivotFmt>
        <c:idx val="67"/>
        <c:spPr>
          <a:solidFill>
            <a:srgbClr val="7E5AA2"/>
          </a:solidFill>
          <a:ln>
            <a:noFill/>
          </a:ln>
          <a:effectLst/>
        </c:spPr>
      </c:pivotFmt>
      <c:pivotFmt>
        <c:idx val="68"/>
        <c:spPr>
          <a:solidFill>
            <a:srgbClr val="7E5AA2"/>
          </a:solidFill>
          <a:ln>
            <a:noFill/>
          </a:ln>
          <a:effectLst/>
        </c:spPr>
      </c:pivotFmt>
      <c:pivotFmt>
        <c:idx val="69"/>
        <c:spPr>
          <a:solidFill>
            <a:srgbClr val="7E5AA2"/>
          </a:solidFill>
          <a:ln>
            <a:noFill/>
          </a:ln>
          <a:effectLst/>
        </c:spPr>
      </c:pivotFmt>
      <c:pivotFmt>
        <c:idx val="70"/>
        <c:spPr>
          <a:solidFill>
            <a:srgbClr val="7E5AA2"/>
          </a:solidFill>
          <a:ln>
            <a:noFill/>
          </a:ln>
          <a:effectLst/>
        </c:spPr>
      </c:pivotFmt>
      <c:pivotFmt>
        <c:idx val="71"/>
        <c:spPr>
          <a:solidFill>
            <a:srgbClr val="698E65"/>
          </a:solidFill>
          <a:ln>
            <a:noFill/>
          </a:ln>
          <a:effectLst/>
        </c:spPr>
      </c:pivotFmt>
      <c:pivotFmt>
        <c:idx val="72"/>
        <c:spPr>
          <a:solidFill>
            <a:srgbClr val="698E65"/>
          </a:solidFill>
          <a:ln>
            <a:noFill/>
          </a:ln>
          <a:effectLst/>
        </c:spPr>
      </c:pivotFmt>
      <c:pivotFmt>
        <c:idx val="73"/>
        <c:spPr>
          <a:solidFill>
            <a:srgbClr val="698E65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TABELAS!$Z$12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TABELAS!$Y$13:$Y$22</c:f>
              <c:strCache>
                <c:ptCount val="9"/>
                <c:pt idx="0">
                  <c:v>MISTO</c:v>
                </c:pt>
                <c:pt idx="1">
                  <c:v>ADICIONAIS</c:v>
                </c:pt>
                <c:pt idx="2">
                  <c:v>BEBIDA</c:v>
                </c:pt>
                <c:pt idx="3">
                  <c:v>CUSCUZ</c:v>
                </c:pt>
                <c:pt idx="4">
                  <c:v>LANCHES</c:v>
                </c:pt>
                <c:pt idx="5">
                  <c:v>PORÇÕES</c:v>
                </c:pt>
                <c:pt idx="6">
                  <c:v>REFEIÇÃO</c:v>
                </c:pt>
                <c:pt idx="7">
                  <c:v>SOBREMESA</c:v>
                </c:pt>
                <c:pt idx="8">
                  <c:v>TAPIOCA</c:v>
                </c:pt>
              </c:strCache>
            </c:strRef>
          </c:cat>
          <c:val>
            <c:numRef>
              <c:f>TABELAS!$Z$13:$Z$22</c:f>
              <c:numCache>
                <c:formatCode>General</c:formatCode>
                <c:ptCount val="9"/>
                <c:pt idx="0">
                  <c:v>161</c:v>
                </c:pt>
                <c:pt idx="1">
                  <c:v>844</c:v>
                </c:pt>
                <c:pt idx="2">
                  <c:v>3588</c:v>
                </c:pt>
                <c:pt idx="3">
                  <c:v>62</c:v>
                </c:pt>
                <c:pt idx="4">
                  <c:v>178</c:v>
                </c:pt>
                <c:pt idx="5">
                  <c:v>151</c:v>
                </c:pt>
                <c:pt idx="6">
                  <c:v>7616</c:v>
                </c:pt>
                <c:pt idx="7">
                  <c:v>842</c:v>
                </c:pt>
                <c:pt idx="8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B-4C67-B8D0-53E51EB7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9721000"/>
        <c:axId val="2099712144"/>
      </c:barChart>
      <c:catAx>
        <c:axId val="209972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ECAC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54B6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2099712144"/>
        <c:crosses val="autoZero"/>
        <c:auto val="1"/>
        <c:lblAlgn val="ctr"/>
        <c:lblOffset val="100"/>
        <c:noMultiLvlLbl val="0"/>
      </c:catAx>
      <c:valAx>
        <c:axId val="2099712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972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454B61"/>
          </a:solidFill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dinâmica12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rgbClr val="293DB1"/>
            </a:solidFill>
            <a:round/>
          </a:ln>
          <a:effectLst/>
        </c:spPr>
        <c:marker>
          <c:symbol val="circle"/>
          <c:size val="4"/>
          <c:spPr>
            <a:solidFill>
              <a:srgbClr val="EF740B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875" cap="rnd">
            <a:solidFill>
              <a:srgbClr val="293DB1"/>
            </a:solidFill>
            <a:round/>
          </a:ln>
          <a:effectLst/>
        </c:spPr>
        <c:marker>
          <c:symbol val="circle"/>
          <c:size val="4"/>
          <c:spPr>
            <a:solidFill>
              <a:srgbClr val="EF740B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 cap="rnd">
            <a:solidFill>
              <a:srgbClr val="9DB6CC"/>
            </a:solidFill>
            <a:round/>
          </a:ln>
          <a:effectLst/>
        </c:spPr>
        <c:marker>
          <c:symbol val="circle"/>
          <c:size val="4"/>
          <c:spPr>
            <a:solidFill>
              <a:srgbClr val="1068D6"/>
            </a:solidFill>
            <a:ln w="9525">
              <a:solidFill>
                <a:srgbClr val="9DB6C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2225" cap="rnd">
            <a:solidFill>
              <a:srgbClr val="FFD391"/>
            </a:solidFill>
            <a:round/>
          </a:ln>
          <a:effectLst/>
        </c:spPr>
        <c:marker>
          <c:symbol val="circle"/>
          <c:size val="5"/>
          <c:spPr>
            <a:solidFill>
              <a:srgbClr val="6F65A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 cap="rnd">
            <a:solidFill>
              <a:srgbClr val="FFD391"/>
            </a:solidFill>
            <a:round/>
          </a:ln>
          <a:effectLst/>
        </c:spPr>
        <c:marker>
          <c:symbol val="circle"/>
          <c:size val="5"/>
          <c:spPr>
            <a:solidFill>
              <a:srgbClr val="6F65A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2225" cap="rnd">
            <a:gradFill>
              <a:gsLst>
                <a:gs pos="0">
                  <a:srgbClr val="88F6FF"/>
                </a:gs>
                <a:gs pos="100000">
                  <a:srgbClr val="0E60FE"/>
                </a:gs>
              </a:gsLst>
              <a:lin ang="5400000" scaled="0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2225" cap="rnd">
            <a:gradFill flip="none" rotWithShape="1">
              <a:gsLst>
                <a:gs pos="0">
                  <a:srgbClr val="698E65"/>
                </a:gs>
                <a:gs pos="100000">
                  <a:srgbClr val="EC5080"/>
                </a:gs>
                <a:gs pos="66000">
                  <a:srgbClr val="7E5AA2"/>
                </a:gs>
                <a:gs pos="33000">
                  <a:srgbClr val="039ECA"/>
                </a:gs>
              </a:gsLst>
              <a:lin ang="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rgbClr val="454B6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F4F4F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050125313283207E-2"/>
          <c:y val="9.586056644880174E-2"/>
          <c:w val="0.95936494780257731"/>
          <c:h val="0.62054204987964545"/>
        </c:manualLayout>
      </c:layout>
      <c:lineChart>
        <c:grouping val="standard"/>
        <c:varyColors val="0"/>
        <c:ser>
          <c:idx val="0"/>
          <c:order val="0"/>
          <c:tx>
            <c:strRef>
              <c:f>TABELAS!$AD$12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TABELAS!$AC$13:$AC$23</c:f>
              <c:multiLvlStrCache>
                <c:ptCount val="9"/>
                <c:lvl>
                  <c:pt idx="5">
                    <c:v>31</c:v>
                  </c:pt>
                  <c:pt idx="6">
                    <c:v>32</c:v>
                  </c:pt>
                  <c:pt idx="7">
                    <c:v>33</c:v>
                  </c:pt>
                  <c:pt idx="8">
                    <c:v>34</c:v>
                  </c:pt>
                </c:lvl>
                <c:lvl>
                  <c:pt idx="0">
                    <c:v>03</c:v>
                  </c:pt>
                  <c:pt idx="1">
                    <c:v>04</c:v>
                  </c:pt>
                  <c:pt idx="2">
                    <c:v>05</c:v>
                  </c:pt>
                  <c:pt idx="3">
                    <c:v>06</c:v>
                  </c:pt>
                  <c:pt idx="4">
                    <c:v>07</c:v>
                  </c:pt>
                  <c:pt idx="5">
                    <c:v>08</c:v>
                  </c:pt>
                </c:lvl>
              </c:multiLvlStrCache>
            </c:multiLvlStrRef>
          </c:cat>
          <c:val>
            <c:numRef>
              <c:f>TABELAS!$AD$13:$AD$23</c:f>
              <c:numCache>
                <c:formatCode>General</c:formatCode>
                <c:ptCount val="9"/>
                <c:pt idx="0">
                  <c:v>939</c:v>
                </c:pt>
                <c:pt idx="1">
                  <c:v>5013</c:v>
                </c:pt>
                <c:pt idx="2">
                  <c:v>5608</c:v>
                </c:pt>
                <c:pt idx="3">
                  <c:v>3062</c:v>
                </c:pt>
                <c:pt idx="4">
                  <c:v>2739</c:v>
                </c:pt>
                <c:pt idx="5">
                  <c:v>347</c:v>
                </c:pt>
                <c:pt idx="6">
                  <c:v>307</c:v>
                </c:pt>
                <c:pt idx="7">
                  <c:v>580</c:v>
                </c:pt>
                <c:pt idx="8">
                  <c:v>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4-4EAE-A2B7-D793781F1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808656"/>
        <c:axId val="434809640"/>
      </c:lineChart>
      <c:catAx>
        <c:axId val="4348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ECAC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F4F4F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434809640"/>
        <c:crosses val="autoZero"/>
        <c:auto val="1"/>
        <c:lblAlgn val="ctr"/>
        <c:lblOffset val="100"/>
        <c:noMultiLvlLbl val="0"/>
      </c:catAx>
      <c:valAx>
        <c:axId val="434809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48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4F4F4F"/>
          </a:solidFill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dinâmica13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7E5AA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EC508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884651615562776"/>
          <c:y val="6.2499717686383439E-2"/>
          <c:w val="0.50891295314313334"/>
          <c:h val="0.86782979876685395"/>
        </c:manualLayout>
      </c:layout>
      <c:pieChart>
        <c:varyColors val="1"/>
        <c:ser>
          <c:idx val="0"/>
          <c:order val="0"/>
          <c:tx>
            <c:strRef>
              <c:f>TABELAS!$AG$12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18-4A67-B09E-086668B84B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18-4A67-B09E-086668B84B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18-4A67-B09E-086668B84B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18-4A67-B09E-086668B84BD7}"/>
              </c:ext>
            </c:extLst>
          </c:dPt>
          <c:cat>
            <c:strRef>
              <c:f>TABELAS!$AF$13:$AF$17</c:f>
              <c:strCache>
                <c:ptCount val="4"/>
                <c:pt idx="0">
                  <c:v>(vazio)</c:v>
                </c:pt>
                <c:pt idx="1">
                  <c:v>BALCÃO</c:v>
                </c:pt>
                <c:pt idx="2">
                  <c:v>MARMITA</c:v>
                </c:pt>
                <c:pt idx="3">
                  <c:v>PRATO</c:v>
                </c:pt>
              </c:strCache>
            </c:strRef>
          </c:cat>
          <c:val>
            <c:numRef>
              <c:f>TABELAS!$AG$13:$AG$17</c:f>
              <c:numCache>
                <c:formatCode>General</c:formatCode>
                <c:ptCount val="4"/>
                <c:pt idx="0">
                  <c:v>2</c:v>
                </c:pt>
                <c:pt idx="1">
                  <c:v>6181</c:v>
                </c:pt>
                <c:pt idx="2">
                  <c:v>1778</c:v>
                </c:pt>
                <c:pt idx="3">
                  <c:v>11075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5D-413F-8B00-B77EF3ABA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454B6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dinâmica14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9ECA"/>
          </a:solidFill>
          <a:ln>
            <a:noFill/>
          </a:ln>
          <a:effectLst/>
        </c:spPr>
      </c:pivotFmt>
      <c:pivotFmt>
        <c:idx val="4"/>
        <c:spPr>
          <a:solidFill>
            <a:srgbClr val="7E5AA2"/>
          </a:solidFill>
          <a:ln>
            <a:noFill/>
          </a:ln>
          <a:effectLst/>
        </c:spPr>
      </c:pivotFmt>
      <c:pivotFmt>
        <c:idx val="5"/>
        <c:spPr>
          <a:solidFill>
            <a:srgbClr val="EC508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C5080"/>
          </a:solidFill>
          <a:ln>
            <a:noFill/>
          </a:ln>
          <a:effectLst/>
        </c:spPr>
      </c:pivotFmt>
      <c:pivotFmt>
        <c:idx val="8"/>
        <c:spPr>
          <a:solidFill>
            <a:srgbClr val="7E5AA2"/>
          </a:solidFill>
          <a:ln>
            <a:noFill/>
          </a:ln>
          <a:effectLst/>
        </c:spPr>
      </c:pivotFmt>
      <c:pivotFmt>
        <c:idx val="9"/>
        <c:spPr>
          <a:solidFill>
            <a:srgbClr val="039ECA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C5080"/>
          </a:solidFill>
          <a:ln>
            <a:noFill/>
          </a:ln>
          <a:effectLst/>
        </c:spPr>
      </c:pivotFmt>
      <c:pivotFmt>
        <c:idx val="12"/>
        <c:spPr>
          <a:solidFill>
            <a:srgbClr val="7E5AA2"/>
          </a:solidFill>
          <a:ln>
            <a:noFill/>
          </a:ln>
          <a:effectLst/>
        </c:spPr>
      </c:pivotFmt>
      <c:pivotFmt>
        <c:idx val="13"/>
        <c:spPr>
          <a:solidFill>
            <a:srgbClr val="039ECA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C5080"/>
          </a:solidFill>
          <a:ln>
            <a:noFill/>
          </a:ln>
          <a:effectLst/>
        </c:spPr>
      </c:pivotFmt>
      <c:pivotFmt>
        <c:idx val="16"/>
        <c:spPr>
          <a:solidFill>
            <a:srgbClr val="7E5AA2"/>
          </a:solidFill>
          <a:ln>
            <a:noFill/>
          </a:ln>
          <a:effectLst/>
        </c:spPr>
      </c:pivotFmt>
      <c:pivotFmt>
        <c:idx val="17"/>
        <c:spPr>
          <a:solidFill>
            <a:srgbClr val="039ECA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C5080"/>
          </a:solidFill>
          <a:ln>
            <a:noFill/>
          </a:ln>
          <a:effectLst/>
        </c:spPr>
      </c:pivotFmt>
      <c:pivotFmt>
        <c:idx val="20"/>
        <c:spPr>
          <a:solidFill>
            <a:srgbClr val="7E5AA2"/>
          </a:solidFill>
          <a:ln>
            <a:noFill/>
          </a:ln>
          <a:effectLst/>
        </c:spPr>
      </c:pivotFmt>
      <c:pivotFmt>
        <c:idx val="21"/>
        <c:spPr>
          <a:solidFill>
            <a:srgbClr val="039ECA"/>
          </a:solidFill>
          <a:ln>
            <a:noFill/>
          </a:ln>
          <a:effectLst/>
        </c:spPr>
      </c:pivotFmt>
      <c:pivotFmt>
        <c:idx val="22"/>
        <c:spPr>
          <a:solidFill>
            <a:srgbClr val="EC5080"/>
          </a:solidFill>
          <a:ln>
            <a:noFill/>
          </a:ln>
          <a:effectLst/>
        </c:spPr>
      </c:pivotFmt>
      <c:pivotFmt>
        <c:idx val="23"/>
        <c:spPr>
          <a:solidFill>
            <a:srgbClr val="7E5AA2"/>
          </a:solidFill>
          <a:ln>
            <a:noFill/>
          </a:ln>
          <a:effectLst/>
        </c:spPr>
      </c:pivotFmt>
      <c:pivotFmt>
        <c:idx val="24"/>
        <c:spPr>
          <a:solidFill>
            <a:srgbClr val="039ECA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513794543600828"/>
          <c:y val="1.5414258188824663E-2"/>
          <c:w val="0.42910949649301672"/>
          <c:h val="0.97687861271676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TABELAS!$AJ$12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TABELAS!$AI$13:$AI$18</c:f>
              <c:strCache>
                <c:ptCount val="5"/>
                <c:pt idx="0">
                  <c:v>(vazio)</c:v>
                </c:pt>
                <c:pt idx="1">
                  <c:v>Crédito</c:v>
                </c:pt>
                <c:pt idx="2">
                  <c:v>Débito</c:v>
                </c:pt>
                <c:pt idx="3">
                  <c:v>Dinheiro</c:v>
                </c:pt>
                <c:pt idx="4">
                  <c:v>PIX</c:v>
                </c:pt>
              </c:strCache>
            </c:strRef>
          </c:cat>
          <c:val>
            <c:numRef>
              <c:f>TABELAS!$AJ$13:$AJ$18</c:f>
              <c:numCache>
                <c:formatCode>General</c:formatCode>
                <c:ptCount val="5"/>
                <c:pt idx="0">
                  <c:v>7243</c:v>
                </c:pt>
                <c:pt idx="1">
                  <c:v>4375</c:v>
                </c:pt>
                <c:pt idx="2">
                  <c:v>4812</c:v>
                </c:pt>
                <c:pt idx="3">
                  <c:v>1262</c:v>
                </c:pt>
                <c:pt idx="4">
                  <c:v>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C-4866-B62E-FB6E3F248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775496"/>
        <c:axId val="2131779432"/>
      </c:barChart>
      <c:catAx>
        <c:axId val="2131775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2131779432"/>
        <c:crosses val="autoZero"/>
        <c:auto val="1"/>
        <c:lblAlgn val="ctr"/>
        <c:lblOffset val="100"/>
        <c:noMultiLvlLbl val="0"/>
      </c:catAx>
      <c:valAx>
        <c:axId val="2131779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177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[1-2023 ATUALIZADA.xlsx]TABELAS!Tabela dinâmica15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98E65"/>
          </a:solidFill>
          <a:ln>
            <a:noFill/>
          </a:ln>
          <a:effectLst/>
        </c:spPr>
      </c:pivotFmt>
      <c:pivotFmt>
        <c:idx val="4"/>
        <c:spPr>
          <a:solidFill>
            <a:srgbClr val="698E65"/>
          </a:solidFill>
          <a:ln>
            <a:noFill/>
          </a:ln>
          <a:effectLst/>
        </c:spPr>
      </c:pivotFmt>
      <c:pivotFmt>
        <c:idx val="5"/>
        <c:spPr>
          <a:solidFill>
            <a:srgbClr val="698E65"/>
          </a:solidFill>
          <a:ln>
            <a:noFill/>
          </a:ln>
          <a:effectLst/>
        </c:spPr>
      </c:pivotFmt>
      <c:pivotFmt>
        <c:idx val="6"/>
        <c:spPr>
          <a:solidFill>
            <a:srgbClr val="039ECA"/>
          </a:solidFill>
          <a:ln>
            <a:noFill/>
          </a:ln>
          <a:effectLst/>
        </c:spPr>
      </c:pivotFmt>
      <c:pivotFmt>
        <c:idx val="7"/>
        <c:spPr>
          <a:solidFill>
            <a:srgbClr val="039ECA"/>
          </a:solidFill>
          <a:ln>
            <a:noFill/>
          </a:ln>
          <a:effectLst/>
        </c:spPr>
      </c:pivotFmt>
      <c:pivotFmt>
        <c:idx val="8"/>
        <c:spPr>
          <a:solidFill>
            <a:srgbClr val="039ECA"/>
          </a:solidFill>
          <a:ln>
            <a:noFill/>
          </a:ln>
          <a:effectLst/>
        </c:spPr>
      </c:pivotFmt>
      <c:pivotFmt>
        <c:idx val="9"/>
        <c:spPr>
          <a:solidFill>
            <a:srgbClr val="039ECA"/>
          </a:solidFill>
          <a:ln>
            <a:noFill/>
          </a:ln>
          <a:effectLst/>
        </c:spPr>
      </c:pivotFmt>
      <c:pivotFmt>
        <c:idx val="10"/>
        <c:spPr>
          <a:solidFill>
            <a:srgbClr val="039ECA"/>
          </a:solidFill>
          <a:ln>
            <a:noFill/>
          </a:ln>
          <a:effectLst/>
        </c:spPr>
      </c:pivotFmt>
      <c:pivotFmt>
        <c:idx val="11"/>
        <c:spPr>
          <a:solidFill>
            <a:srgbClr val="039ECA"/>
          </a:solidFill>
          <a:ln>
            <a:noFill/>
          </a:ln>
          <a:effectLst/>
        </c:spPr>
      </c:pivotFmt>
      <c:pivotFmt>
        <c:idx val="12"/>
        <c:spPr>
          <a:solidFill>
            <a:srgbClr val="039ECA"/>
          </a:solidFill>
          <a:ln>
            <a:noFill/>
          </a:ln>
          <a:effectLst/>
        </c:spPr>
      </c:pivotFmt>
      <c:pivotFmt>
        <c:idx val="13"/>
        <c:spPr>
          <a:solidFill>
            <a:srgbClr val="7E5AA2"/>
          </a:solidFill>
          <a:ln>
            <a:noFill/>
          </a:ln>
          <a:effectLst/>
        </c:spPr>
      </c:pivotFmt>
      <c:pivotFmt>
        <c:idx val="14"/>
        <c:spPr>
          <a:solidFill>
            <a:srgbClr val="7E5AA2"/>
          </a:solidFill>
          <a:ln>
            <a:noFill/>
          </a:ln>
          <a:effectLst/>
        </c:spPr>
      </c:pivotFmt>
      <c:pivotFmt>
        <c:idx val="15"/>
        <c:spPr>
          <a:solidFill>
            <a:srgbClr val="7E5AA2"/>
          </a:solidFill>
          <a:ln>
            <a:noFill/>
          </a:ln>
          <a:effectLst/>
        </c:spPr>
      </c:pivotFmt>
      <c:pivotFmt>
        <c:idx val="16"/>
        <c:spPr>
          <a:solidFill>
            <a:srgbClr val="7E5AA2"/>
          </a:solidFill>
          <a:ln>
            <a:noFill/>
          </a:ln>
          <a:effectLst/>
        </c:spPr>
      </c:pivotFmt>
      <c:pivotFmt>
        <c:idx val="17"/>
        <c:spPr>
          <a:solidFill>
            <a:srgbClr val="7E5AA2"/>
          </a:solidFill>
          <a:ln>
            <a:noFill/>
          </a:ln>
          <a:effectLst/>
        </c:spPr>
      </c:pivotFmt>
      <c:pivotFmt>
        <c:idx val="18"/>
        <c:spPr>
          <a:solidFill>
            <a:srgbClr val="7E5AA2"/>
          </a:solidFill>
          <a:ln>
            <a:noFill/>
          </a:ln>
          <a:effectLst/>
        </c:spPr>
      </c:pivotFmt>
      <c:pivotFmt>
        <c:idx val="19"/>
        <c:spPr>
          <a:solidFill>
            <a:srgbClr val="7E5AA2"/>
          </a:solidFill>
          <a:ln>
            <a:noFill/>
          </a:ln>
          <a:effectLst/>
        </c:spPr>
      </c:pivotFmt>
      <c:pivotFmt>
        <c:idx val="20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7E5AA2"/>
          </a:solidFill>
          <a:ln>
            <a:noFill/>
          </a:ln>
          <a:effectLst/>
        </c:spPr>
      </c:pivotFmt>
      <c:pivotFmt>
        <c:idx val="22"/>
        <c:spPr>
          <a:solidFill>
            <a:srgbClr val="7E5AA2"/>
          </a:solidFill>
          <a:ln>
            <a:noFill/>
          </a:ln>
          <a:effectLst/>
        </c:spPr>
      </c:pivotFmt>
      <c:pivotFmt>
        <c:idx val="23"/>
        <c:spPr>
          <a:solidFill>
            <a:srgbClr val="7E5AA2"/>
          </a:solidFill>
          <a:ln>
            <a:noFill/>
          </a:ln>
          <a:effectLst/>
        </c:spPr>
      </c:pivotFmt>
      <c:pivotFmt>
        <c:idx val="24"/>
        <c:spPr>
          <a:solidFill>
            <a:srgbClr val="7E5AA2"/>
          </a:solidFill>
          <a:ln>
            <a:noFill/>
          </a:ln>
          <a:effectLst/>
        </c:spPr>
      </c:pivotFmt>
      <c:pivotFmt>
        <c:idx val="25"/>
        <c:spPr>
          <a:solidFill>
            <a:srgbClr val="7E5AA2"/>
          </a:solidFill>
          <a:ln>
            <a:noFill/>
          </a:ln>
          <a:effectLst/>
        </c:spPr>
      </c:pivotFmt>
      <c:pivotFmt>
        <c:idx val="26"/>
        <c:spPr>
          <a:solidFill>
            <a:srgbClr val="7E5AA2"/>
          </a:solidFill>
          <a:ln>
            <a:noFill/>
          </a:ln>
          <a:effectLst/>
        </c:spPr>
      </c:pivotFmt>
      <c:pivotFmt>
        <c:idx val="27"/>
        <c:spPr>
          <a:solidFill>
            <a:srgbClr val="7E5AA2"/>
          </a:solidFill>
          <a:ln>
            <a:noFill/>
          </a:ln>
          <a:effectLst/>
        </c:spPr>
      </c:pivotFmt>
      <c:pivotFmt>
        <c:idx val="28"/>
        <c:spPr>
          <a:solidFill>
            <a:srgbClr val="698E65"/>
          </a:solidFill>
          <a:ln>
            <a:noFill/>
          </a:ln>
          <a:effectLst/>
        </c:spPr>
      </c:pivotFmt>
      <c:pivotFmt>
        <c:idx val="29"/>
        <c:spPr>
          <a:solidFill>
            <a:srgbClr val="698E65"/>
          </a:solidFill>
          <a:ln>
            <a:noFill/>
          </a:ln>
          <a:effectLst/>
        </c:spPr>
      </c:pivotFmt>
      <c:pivotFmt>
        <c:idx val="30"/>
        <c:spPr>
          <a:solidFill>
            <a:srgbClr val="698E65"/>
          </a:solidFill>
          <a:ln>
            <a:noFill/>
          </a:ln>
          <a:effectLst/>
        </c:spPr>
      </c:pivotFmt>
      <c:pivotFmt>
        <c:idx val="31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7E5AA2"/>
          </a:solidFill>
          <a:ln>
            <a:noFill/>
          </a:ln>
          <a:effectLst/>
        </c:spPr>
      </c:pivotFmt>
      <c:pivotFmt>
        <c:idx val="33"/>
        <c:spPr>
          <a:solidFill>
            <a:srgbClr val="7E5AA2"/>
          </a:solidFill>
          <a:ln>
            <a:noFill/>
          </a:ln>
          <a:effectLst/>
        </c:spPr>
      </c:pivotFmt>
      <c:pivotFmt>
        <c:idx val="34"/>
        <c:spPr>
          <a:solidFill>
            <a:srgbClr val="7E5AA2"/>
          </a:solidFill>
          <a:ln>
            <a:noFill/>
          </a:ln>
          <a:effectLst/>
        </c:spPr>
      </c:pivotFmt>
      <c:pivotFmt>
        <c:idx val="35"/>
        <c:spPr>
          <a:solidFill>
            <a:srgbClr val="7E5AA2"/>
          </a:solidFill>
          <a:ln>
            <a:noFill/>
          </a:ln>
          <a:effectLst/>
        </c:spPr>
      </c:pivotFmt>
      <c:pivotFmt>
        <c:idx val="36"/>
        <c:spPr>
          <a:solidFill>
            <a:srgbClr val="7E5AA2"/>
          </a:solidFill>
          <a:ln>
            <a:noFill/>
          </a:ln>
          <a:effectLst/>
        </c:spPr>
      </c:pivotFmt>
      <c:pivotFmt>
        <c:idx val="37"/>
        <c:spPr>
          <a:solidFill>
            <a:srgbClr val="7E5AA2"/>
          </a:solidFill>
          <a:ln>
            <a:noFill/>
          </a:ln>
          <a:effectLst/>
        </c:spPr>
      </c:pivotFmt>
      <c:pivotFmt>
        <c:idx val="38"/>
        <c:spPr>
          <a:solidFill>
            <a:srgbClr val="7E5AA2"/>
          </a:solidFill>
          <a:ln>
            <a:noFill/>
          </a:ln>
          <a:effectLst/>
        </c:spPr>
      </c:pivotFmt>
      <c:pivotFmt>
        <c:idx val="39"/>
        <c:spPr>
          <a:solidFill>
            <a:srgbClr val="698E65"/>
          </a:solidFill>
          <a:ln>
            <a:noFill/>
          </a:ln>
          <a:effectLst/>
        </c:spPr>
      </c:pivotFmt>
      <c:pivotFmt>
        <c:idx val="40"/>
        <c:spPr>
          <a:solidFill>
            <a:srgbClr val="698E65"/>
          </a:solidFill>
          <a:ln>
            <a:noFill/>
          </a:ln>
          <a:effectLst/>
        </c:spPr>
      </c:pivotFmt>
      <c:pivotFmt>
        <c:idx val="41"/>
        <c:spPr>
          <a:solidFill>
            <a:srgbClr val="698E65"/>
          </a:solidFill>
          <a:ln>
            <a:noFill/>
          </a:ln>
          <a:effectLst/>
        </c:spPr>
      </c:pivotFmt>
      <c:pivotFmt>
        <c:idx val="42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7E5AA2"/>
          </a:solidFill>
          <a:ln>
            <a:noFill/>
          </a:ln>
          <a:effectLst/>
        </c:spPr>
      </c:pivotFmt>
      <c:pivotFmt>
        <c:idx val="44"/>
        <c:spPr>
          <a:solidFill>
            <a:srgbClr val="7E5AA2"/>
          </a:solidFill>
          <a:ln>
            <a:noFill/>
          </a:ln>
          <a:effectLst/>
        </c:spPr>
      </c:pivotFmt>
      <c:pivotFmt>
        <c:idx val="45"/>
        <c:spPr>
          <a:solidFill>
            <a:srgbClr val="7E5AA2"/>
          </a:solidFill>
          <a:ln>
            <a:noFill/>
          </a:ln>
          <a:effectLst/>
        </c:spPr>
      </c:pivotFmt>
      <c:pivotFmt>
        <c:idx val="46"/>
        <c:spPr>
          <a:solidFill>
            <a:srgbClr val="7E5AA2"/>
          </a:solidFill>
          <a:ln>
            <a:noFill/>
          </a:ln>
          <a:effectLst/>
        </c:spPr>
      </c:pivotFmt>
      <c:pivotFmt>
        <c:idx val="47"/>
        <c:spPr>
          <a:solidFill>
            <a:srgbClr val="7E5AA2"/>
          </a:solidFill>
          <a:ln>
            <a:noFill/>
          </a:ln>
          <a:effectLst/>
        </c:spPr>
      </c:pivotFmt>
      <c:pivotFmt>
        <c:idx val="48"/>
        <c:spPr>
          <a:solidFill>
            <a:srgbClr val="7E5AA2"/>
          </a:solidFill>
          <a:ln>
            <a:noFill/>
          </a:ln>
          <a:effectLst/>
        </c:spPr>
      </c:pivotFmt>
      <c:pivotFmt>
        <c:idx val="49"/>
        <c:spPr>
          <a:solidFill>
            <a:srgbClr val="7E5AA2"/>
          </a:solidFill>
          <a:ln>
            <a:noFill/>
          </a:ln>
          <a:effectLst/>
        </c:spPr>
      </c:pivotFmt>
      <c:pivotFmt>
        <c:idx val="50"/>
        <c:spPr>
          <a:solidFill>
            <a:srgbClr val="698E65"/>
          </a:solidFill>
          <a:ln>
            <a:noFill/>
          </a:ln>
          <a:effectLst/>
        </c:spPr>
      </c:pivotFmt>
      <c:pivotFmt>
        <c:idx val="51"/>
        <c:spPr>
          <a:solidFill>
            <a:srgbClr val="698E65"/>
          </a:solidFill>
          <a:ln>
            <a:noFill/>
          </a:ln>
          <a:effectLst/>
        </c:spPr>
      </c:pivotFmt>
      <c:pivotFmt>
        <c:idx val="52"/>
        <c:spPr>
          <a:solidFill>
            <a:srgbClr val="698E65"/>
          </a:solidFill>
          <a:ln>
            <a:noFill/>
          </a:ln>
          <a:effectLst/>
        </c:spPr>
      </c:pivotFmt>
      <c:pivotFmt>
        <c:idx val="53"/>
        <c:spPr>
          <a:solidFill>
            <a:srgbClr val="039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7E5AA2"/>
          </a:solidFill>
          <a:ln>
            <a:noFill/>
          </a:ln>
          <a:effectLst/>
        </c:spPr>
      </c:pivotFmt>
      <c:pivotFmt>
        <c:idx val="55"/>
        <c:spPr>
          <a:solidFill>
            <a:srgbClr val="7E5AA2"/>
          </a:solidFill>
          <a:ln>
            <a:noFill/>
          </a:ln>
          <a:effectLst/>
        </c:spPr>
      </c:pivotFmt>
      <c:pivotFmt>
        <c:idx val="56"/>
        <c:spPr>
          <a:solidFill>
            <a:srgbClr val="7E5AA2"/>
          </a:solidFill>
          <a:ln>
            <a:noFill/>
          </a:ln>
          <a:effectLst/>
        </c:spPr>
      </c:pivotFmt>
      <c:pivotFmt>
        <c:idx val="57"/>
        <c:spPr>
          <a:solidFill>
            <a:srgbClr val="7E5AA2"/>
          </a:solidFill>
          <a:ln>
            <a:noFill/>
          </a:ln>
          <a:effectLst/>
        </c:spPr>
      </c:pivotFmt>
      <c:pivotFmt>
        <c:idx val="58"/>
        <c:spPr>
          <a:solidFill>
            <a:srgbClr val="7E5AA2"/>
          </a:solidFill>
          <a:ln>
            <a:noFill/>
          </a:ln>
          <a:effectLst/>
        </c:spPr>
      </c:pivotFmt>
      <c:pivotFmt>
        <c:idx val="59"/>
        <c:spPr>
          <a:solidFill>
            <a:srgbClr val="7E5AA2"/>
          </a:solidFill>
          <a:ln>
            <a:noFill/>
          </a:ln>
          <a:effectLst/>
        </c:spPr>
      </c:pivotFmt>
      <c:pivotFmt>
        <c:idx val="60"/>
        <c:spPr>
          <a:solidFill>
            <a:srgbClr val="7E5AA2"/>
          </a:solidFill>
          <a:ln>
            <a:noFill/>
          </a:ln>
          <a:effectLst/>
        </c:spPr>
      </c:pivotFmt>
      <c:pivotFmt>
        <c:idx val="61"/>
        <c:spPr>
          <a:solidFill>
            <a:srgbClr val="698E65"/>
          </a:solidFill>
          <a:ln>
            <a:noFill/>
          </a:ln>
          <a:effectLst/>
        </c:spPr>
      </c:pivotFmt>
      <c:pivotFmt>
        <c:idx val="62"/>
        <c:spPr>
          <a:solidFill>
            <a:srgbClr val="698E65"/>
          </a:solidFill>
          <a:ln>
            <a:noFill/>
          </a:ln>
          <a:effectLst/>
        </c:spPr>
      </c:pivotFmt>
      <c:pivotFmt>
        <c:idx val="63"/>
        <c:spPr>
          <a:solidFill>
            <a:srgbClr val="698E65"/>
          </a:solidFill>
          <a:ln>
            <a:noFill/>
          </a:ln>
          <a:effectLst/>
        </c:spPr>
      </c:pivotFmt>
      <c:pivotFmt>
        <c:idx val="64"/>
        <c:spPr>
          <a:solidFill>
            <a:srgbClr val="7E5AA2"/>
          </a:solidFill>
          <a:ln>
            <a:noFill/>
          </a:ln>
          <a:effectLst/>
        </c:spPr>
      </c:pivotFmt>
      <c:pivotFmt>
        <c:idx val="65"/>
        <c:spPr>
          <a:solidFill>
            <a:srgbClr val="7E5AA2"/>
          </a:solidFill>
          <a:ln>
            <a:noFill/>
          </a:ln>
          <a:effectLst/>
        </c:spPr>
      </c:pivotFmt>
      <c:pivotFmt>
        <c:idx val="66"/>
        <c:spPr>
          <a:solidFill>
            <a:srgbClr val="7E5AA2"/>
          </a:solidFill>
          <a:ln>
            <a:noFill/>
          </a:ln>
          <a:effectLst/>
        </c:spPr>
      </c:pivotFmt>
      <c:pivotFmt>
        <c:idx val="67"/>
        <c:spPr>
          <a:solidFill>
            <a:srgbClr val="7E5AA2"/>
          </a:solidFill>
          <a:ln>
            <a:noFill/>
          </a:ln>
          <a:effectLst/>
        </c:spPr>
      </c:pivotFmt>
      <c:pivotFmt>
        <c:idx val="68"/>
        <c:spPr>
          <a:solidFill>
            <a:srgbClr val="7E5AA2"/>
          </a:solidFill>
          <a:ln>
            <a:noFill/>
          </a:ln>
          <a:effectLst/>
        </c:spPr>
      </c:pivotFmt>
      <c:pivotFmt>
        <c:idx val="69"/>
        <c:spPr>
          <a:solidFill>
            <a:srgbClr val="7E5AA2"/>
          </a:solidFill>
          <a:ln>
            <a:noFill/>
          </a:ln>
          <a:effectLst/>
        </c:spPr>
      </c:pivotFmt>
      <c:pivotFmt>
        <c:idx val="70"/>
        <c:spPr>
          <a:solidFill>
            <a:srgbClr val="7E5AA2"/>
          </a:solidFill>
          <a:ln>
            <a:noFill/>
          </a:ln>
          <a:effectLst/>
        </c:spPr>
      </c:pivotFmt>
      <c:pivotFmt>
        <c:idx val="71"/>
        <c:spPr>
          <a:solidFill>
            <a:srgbClr val="698E65"/>
          </a:solidFill>
          <a:ln>
            <a:noFill/>
          </a:ln>
          <a:effectLst/>
        </c:spPr>
      </c:pivotFmt>
      <c:pivotFmt>
        <c:idx val="72"/>
        <c:spPr>
          <a:solidFill>
            <a:srgbClr val="698E65"/>
          </a:solidFill>
          <a:ln>
            <a:noFill/>
          </a:ln>
          <a:effectLst/>
        </c:spPr>
      </c:pivotFmt>
      <c:pivotFmt>
        <c:idx val="73"/>
        <c:spPr>
          <a:solidFill>
            <a:srgbClr val="698E65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454B6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TABELAS!$AM$12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TABELAS!$AL$13:$AL$22</c:f>
              <c:strCache>
                <c:ptCount val="9"/>
                <c:pt idx="0">
                  <c:v>MISTO</c:v>
                </c:pt>
                <c:pt idx="1">
                  <c:v>ADICIONAIS</c:v>
                </c:pt>
                <c:pt idx="2">
                  <c:v>BEBIDA</c:v>
                </c:pt>
                <c:pt idx="3">
                  <c:v>CUSCUZ</c:v>
                </c:pt>
                <c:pt idx="4">
                  <c:v>LANCHES</c:v>
                </c:pt>
                <c:pt idx="5">
                  <c:v>PORÇÕES</c:v>
                </c:pt>
                <c:pt idx="6">
                  <c:v>REFEIÇÃO</c:v>
                </c:pt>
                <c:pt idx="7">
                  <c:v>SOBREMESA</c:v>
                </c:pt>
                <c:pt idx="8">
                  <c:v>TAPIOCA</c:v>
                </c:pt>
              </c:strCache>
            </c:strRef>
          </c:cat>
          <c:val>
            <c:numRef>
              <c:f>TABELAS!$AM$13:$AM$22</c:f>
              <c:numCache>
                <c:formatCode>General</c:formatCode>
                <c:ptCount val="9"/>
                <c:pt idx="0">
                  <c:v>750</c:v>
                </c:pt>
                <c:pt idx="1">
                  <c:v>977</c:v>
                </c:pt>
                <c:pt idx="2">
                  <c:v>5008</c:v>
                </c:pt>
                <c:pt idx="3">
                  <c:v>69</c:v>
                </c:pt>
                <c:pt idx="4">
                  <c:v>1322</c:v>
                </c:pt>
                <c:pt idx="5">
                  <c:v>243</c:v>
                </c:pt>
                <c:pt idx="6">
                  <c:v>8400</c:v>
                </c:pt>
                <c:pt idx="7">
                  <c:v>2025</c:v>
                </c:pt>
                <c:pt idx="8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5-4382-91E8-A1F937D4D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9721000"/>
        <c:axId val="2099712144"/>
      </c:barChart>
      <c:catAx>
        <c:axId val="209972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ECACE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54B6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2099712144"/>
        <c:crosses val="autoZero"/>
        <c:auto val="1"/>
        <c:lblAlgn val="ctr"/>
        <c:lblOffset val="100"/>
        <c:noMultiLvlLbl val="0"/>
      </c:catAx>
      <c:valAx>
        <c:axId val="2099712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972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rgbClr val="454B61"/>
          </a:solidFill>
          <a:latin typeface="Arial Narrow" panose="020B0606020202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BASE!A1"/><Relationship Id="rId13" Type="http://schemas.openxmlformats.org/officeDocument/2006/relationships/image" Target="../media/image9.svg"/><Relationship Id="rId3" Type="http://schemas.openxmlformats.org/officeDocument/2006/relationships/image" Target="../media/image2.png"/><Relationship Id="rId7" Type="http://schemas.openxmlformats.org/officeDocument/2006/relationships/image" Target="../media/image5.svg"/><Relationship Id="rId12" Type="http://schemas.openxmlformats.org/officeDocument/2006/relationships/image" Target="../media/image8.png"/><Relationship Id="rId2" Type="http://schemas.openxmlformats.org/officeDocument/2006/relationships/hyperlink" Target="#PAINEL!A1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hyperlink" Target="#LISTAS!A1"/><Relationship Id="rId5" Type="http://schemas.openxmlformats.org/officeDocument/2006/relationships/hyperlink" Target="#TABELAS!A1"/><Relationship Id="rId10" Type="http://schemas.openxmlformats.org/officeDocument/2006/relationships/image" Target="../media/image7.svg"/><Relationship Id="rId4" Type="http://schemas.openxmlformats.org/officeDocument/2006/relationships/image" Target="../media/image3.sv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4.png"/><Relationship Id="rId3" Type="http://schemas.openxmlformats.org/officeDocument/2006/relationships/image" Target="../media/image3.svg"/><Relationship Id="rId7" Type="http://schemas.openxmlformats.org/officeDocument/2006/relationships/hyperlink" Target="#BASE!A1"/><Relationship Id="rId12" Type="http://schemas.openxmlformats.org/officeDocument/2006/relationships/image" Target="../media/image13.svg"/><Relationship Id="rId2" Type="http://schemas.openxmlformats.org/officeDocument/2006/relationships/image" Target="../media/image2.png"/><Relationship Id="rId1" Type="http://schemas.openxmlformats.org/officeDocument/2006/relationships/hyperlink" Target="#PAINEL!A1"/><Relationship Id="rId6" Type="http://schemas.openxmlformats.org/officeDocument/2006/relationships/image" Target="../media/image5.svg"/><Relationship Id="rId11" Type="http://schemas.openxmlformats.org/officeDocument/2006/relationships/image" Target="../media/image12.png"/><Relationship Id="rId5" Type="http://schemas.openxmlformats.org/officeDocument/2006/relationships/image" Target="../media/image4.png"/><Relationship Id="rId10" Type="http://schemas.openxmlformats.org/officeDocument/2006/relationships/hyperlink" Target="#LISTAS!A1"/><Relationship Id="rId4" Type="http://schemas.openxmlformats.org/officeDocument/2006/relationships/hyperlink" Target="#TABELAS!A1"/><Relationship Id="rId9" Type="http://schemas.openxmlformats.org/officeDocument/2006/relationships/image" Target="../media/image11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4.png"/><Relationship Id="rId3" Type="http://schemas.openxmlformats.org/officeDocument/2006/relationships/image" Target="../media/image3.svg"/><Relationship Id="rId7" Type="http://schemas.openxmlformats.org/officeDocument/2006/relationships/hyperlink" Target="#BASE!A1"/><Relationship Id="rId12" Type="http://schemas.openxmlformats.org/officeDocument/2006/relationships/image" Target="../media/image9.svg"/><Relationship Id="rId2" Type="http://schemas.openxmlformats.org/officeDocument/2006/relationships/image" Target="../media/image2.png"/><Relationship Id="rId1" Type="http://schemas.openxmlformats.org/officeDocument/2006/relationships/hyperlink" Target="#PAINEL!A1"/><Relationship Id="rId6" Type="http://schemas.openxmlformats.org/officeDocument/2006/relationships/image" Target="../media/image16.svg"/><Relationship Id="rId11" Type="http://schemas.openxmlformats.org/officeDocument/2006/relationships/image" Target="../media/image8.png"/><Relationship Id="rId5" Type="http://schemas.openxmlformats.org/officeDocument/2006/relationships/image" Target="../media/image15.png"/><Relationship Id="rId10" Type="http://schemas.openxmlformats.org/officeDocument/2006/relationships/hyperlink" Target="#LISTAS!A1"/><Relationship Id="rId4" Type="http://schemas.openxmlformats.org/officeDocument/2006/relationships/hyperlink" Target="#TABELAS!A1"/><Relationship Id="rId9" Type="http://schemas.openxmlformats.org/officeDocument/2006/relationships/image" Target="../media/image11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chart" Target="../charts/chart1.xml"/><Relationship Id="rId18" Type="http://schemas.openxmlformats.org/officeDocument/2006/relationships/chart" Target="../charts/chart6.xml"/><Relationship Id="rId3" Type="http://schemas.openxmlformats.org/officeDocument/2006/relationships/image" Target="../media/image18.svg"/><Relationship Id="rId21" Type="http://schemas.openxmlformats.org/officeDocument/2006/relationships/chart" Target="../charts/chart9.xml"/><Relationship Id="rId7" Type="http://schemas.openxmlformats.org/officeDocument/2006/relationships/hyperlink" Target="#BASE!A1"/><Relationship Id="rId12" Type="http://schemas.openxmlformats.org/officeDocument/2006/relationships/image" Target="../media/image9.svg"/><Relationship Id="rId17" Type="http://schemas.openxmlformats.org/officeDocument/2006/relationships/chart" Target="../charts/chart5.xml"/><Relationship Id="rId25" Type="http://schemas.openxmlformats.org/officeDocument/2006/relationships/image" Target="../media/image14.png"/><Relationship Id="rId2" Type="http://schemas.openxmlformats.org/officeDocument/2006/relationships/image" Target="../media/image17.png"/><Relationship Id="rId16" Type="http://schemas.openxmlformats.org/officeDocument/2006/relationships/chart" Target="../charts/chart4.xml"/><Relationship Id="rId20" Type="http://schemas.openxmlformats.org/officeDocument/2006/relationships/chart" Target="../charts/chart8.xml"/><Relationship Id="rId1" Type="http://schemas.openxmlformats.org/officeDocument/2006/relationships/hyperlink" Target="#PAINEL!A1"/><Relationship Id="rId6" Type="http://schemas.openxmlformats.org/officeDocument/2006/relationships/image" Target="../media/image5.svg"/><Relationship Id="rId11" Type="http://schemas.openxmlformats.org/officeDocument/2006/relationships/image" Target="../media/image8.png"/><Relationship Id="rId24" Type="http://schemas.openxmlformats.org/officeDocument/2006/relationships/chart" Target="../charts/chart12.xml"/><Relationship Id="rId5" Type="http://schemas.openxmlformats.org/officeDocument/2006/relationships/image" Target="../media/image4.png"/><Relationship Id="rId15" Type="http://schemas.openxmlformats.org/officeDocument/2006/relationships/chart" Target="../charts/chart3.xml"/><Relationship Id="rId23" Type="http://schemas.openxmlformats.org/officeDocument/2006/relationships/chart" Target="../charts/chart11.xml"/><Relationship Id="rId10" Type="http://schemas.openxmlformats.org/officeDocument/2006/relationships/hyperlink" Target="#LISTAS!A1"/><Relationship Id="rId19" Type="http://schemas.openxmlformats.org/officeDocument/2006/relationships/chart" Target="../charts/chart7.xml"/><Relationship Id="rId4" Type="http://schemas.openxmlformats.org/officeDocument/2006/relationships/hyperlink" Target="#TABELAS!A1"/><Relationship Id="rId9" Type="http://schemas.openxmlformats.org/officeDocument/2006/relationships/image" Target="../media/image11.svg"/><Relationship Id="rId14" Type="http://schemas.openxmlformats.org/officeDocument/2006/relationships/chart" Target="../charts/chart2.xml"/><Relationship Id="rId2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94853</xdr:colOff>
      <xdr:row>0</xdr:row>
      <xdr:rowOff>127979</xdr:rowOff>
    </xdr:from>
    <xdr:to>
      <xdr:col>8</xdr:col>
      <xdr:colOff>530801</xdr:colOff>
      <xdr:row>0</xdr:row>
      <xdr:rowOff>495882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7B2C013-62D9-43FE-BA41-BBF133EEAD29}"/>
            </a:ext>
          </a:extLst>
        </xdr:cNvPr>
        <xdr:cNvSpPr txBox="1"/>
      </xdr:nvSpPr>
      <xdr:spPr>
        <a:xfrm>
          <a:off x="1742678" y="127979"/>
          <a:ext cx="5150823" cy="3679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 algn="l"/>
          <a:r>
            <a:rPr lang="pt-BR" sz="2800" b="1" cap="small" baseline="0">
              <a:solidFill>
                <a:srgbClr val="454B6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Registro de Pedidos</a:t>
          </a:r>
          <a:endParaRPr lang="pt-BR" sz="2000" b="1" cap="small" baseline="0">
            <a:solidFill>
              <a:srgbClr val="454B61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 editAs="oneCell">
    <xdr:from>
      <xdr:col>1</xdr:col>
      <xdr:colOff>295275</xdr:colOff>
      <xdr:row>0</xdr:row>
      <xdr:rowOff>45027</xdr:rowOff>
    </xdr:from>
    <xdr:to>
      <xdr:col>2</xdr:col>
      <xdr:colOff>608676</xdr:colOff>
      <xdr:row>1</xdr:row>
      <xdr:rowOff>687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D252902-24E6-4956-8691-4D5944990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5027"/>
          <a:ext cx="1015711" cy="534780"/>
        </a:xfrm>
        <a:prstGeom prst="rect">
          <a:avLst/>
        </a:prstGeom>
      </xdr:spPr>
    </xdr:pic>
    <xdr:clientData/>
  </xdr:twoCellAnchor>
  <xdr:twoCellAnchor>
    <xdr:from>
      <xdr:col>12</xdr:col>
      <xdr:colOff>505330</xdr:colOff>
      <xdr:row>0</xdr:row>
      <xdr:rowOff>32290</xdr:rowOff>
    </xdr:from>
    <xdr:to>
      <xdr:col>13</xdr:col>
      <xdr:colOff>48022</xdr:colOff>
      <xdr:row>0</xdr:row>
      <xdr:rowOff>183103</xdr:rowOff>
    </xdr:to>
    <xdr:sp macro="[0]!Apresentar_on" textlink="">
      <xdr:nvSpPr>
        <xdr:cNvPr id="14" name="Retângulo 13">
          <a:extLst>
            <a:ext uri="{FF2B5EF4-FFF2-40B4-BE49-F238E27FC236}">
              <a16:creationId xmlns:a16="http://schemas.microsoft.com/office/drawing/2014/main" id="{86B8B50D-F9F1-4046-8B57-1210E00713E3}"/>
            </a:ext>
          </a:extLst>
        </xdr:cNvPr>
        <xdr:cNvSpPr/>
      </xdr:nvSpPr>
      <xdr:spPr>
        <a:xfrm>
          <a:off x="10125580" y="32290"/>
          <a:ext cx="148828" cy="150813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306892</xdr:colOff>
      <xdr:row>0</xdr:row>
      <xdr:rowOff>109118</xdr:rowOff>
    </xdr:from>
    <xdr:to>
      <xdr:col>12</xdr:col>
      <xdr:colOff>455720</xdr:colOff>
      <xdr:row>0</xdr:row>
      <xdr:rowOff>183103</xdr:rowOff>
    </xdr:to>
    <xdr:sp macro="[0]!Apresentar_off" textlink="">
      <xdr:nvSpPr>
        <xdr:cNvPr id="15" name="Retângulo 14">
          <a:extLst>
            <a:ext uri="{FF2B5EF4-FFF2-40B4-BE49-F238E27FC236}">
              <a16:creationId xmlns:a16="http://schemas.microsoft.com/office/drawing/2014/main" id="{4E624DAC-0BE6-4FDD-B057-0D0EB3F77A25}"/>
            </a:ext>
          </a:extLst>
        </xdr:cNvPr>
        <xdr:cNvSpPr/>
      </xdr:nvSpPr>
      <xdr:spPr>
        <a:xfrm>
          <a:off x="9927142" y="109118"/>
          <a:ext cx="148828" cy="7398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11</xdr:col>
      <xdr:colOff>248986</xdr:colOff>
      <xdr:row>0</xdr:row>
      <xdr:rowOff>95250</xdr:rowOff>
    </xdr:from>
    <xdr:to>
      <xdr:col>12</xdr:col>
      <xdr:colOff>156779</xdr:colOff>
      <xdr:row>0</xdr:row>
      <xdr:rowOff>464400</xdr:rowOff>
    </xdr:to>
    <xdr:pic>
      <xdr:nvPicPr>
        <xdr:cNvPr id="16" name="Gráfico 15" descr="Gráfico de pizza com preenchimento sólido">
          <a:hlinkClick xmlns:r="http://schemas.openxmlformats.org/officeDocument/2006/relationships" r:id="rId2" tooltip="DASHBOARD"/>
          <a:extLst>
            <a:ext uri="{FF2B5EF4-FFF2-40B4-BE49-F238E27FC236}">
              <a16:creationId xmlns:a16="http://schemas.microsoft.com/office/drawing/2014/main" id="{51A73488-B778-4B8B-A021-CFB1B8308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63100" y="95250"/>
          <a:ext cx="369150" cy="369150"/>
        </a:xfrm>
        <a:prstGeom prst="rect">
          <a:avLst/>
        </a:prstGeom>
      </xdr:spPr>
    </xdr:pic>
    <xdr:clientData/>
  </xdr:twoCellAnchor>
  <xdr:twoCellAnchor editAs="oneCell">
    <xdr:from>
      <xdr:col>10</xdr:col>
      <xdr:colOff>339173</xdr:colOff>
      <xdr:row>0</xdr:row>
      <xdr:rowOff>95250</xdr:rowOff>
    </xdr:from>
    <xdr:to>
      <xdr:col>11</xdr:col>
      <xdr:colOff>23764</xdr:colOff>
      <xdr:row>0</xdr:row>
      <xdr:rowOff>464400</xdr:rowOff>
    </xdr:to>
    <xdr:pic>
      <xdr:nvPicPr>
        <xdr:cNvPr id="17" name="Gráfico 16" descr="Tabela com preenchimento sólido">
          <a:hlinkClick xmlns:r="http://schemas.openxmlformats.org/officeDocument/2006/relationships" r:id="rId5" tooltip="TABELAS"/>
          <a:extLst>
            <a:ext uri="{FF2B5EF4-FFF2-40B4-BE49-F238E27FC236}">
              <a16:creationId xmlns:a16="http://schemas.microsoft.com/office/drawing/2014/main" id="{A202B4A6-9EB5-40F2-9600-72345899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747150" y="95250"/>
          <a:ext cx="369150" cy="3691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0</xdr:row>
      <xdr:rowOff>95250</xdr:rowOff>
    </xdr:from>
    <xdr:to>
      <xdr:col>9</xdr:col>
      <xdr:colOff>750150</xdr:colOff>
      <xdr:row>0</xdr:row>
      <xdr:rowOff>464400</xdr:rowOff>
    </xdr:to>
    <xdr:pic>
      <xdr:nvPicPr>
        <xdr:cNvPr id="18" name="Gráfico 17" descr="Banco de dados com preenchimento sólido">
          <a:hlinkClick xmlns:r="http://schemas.openxmlformats.org/officeDocument/2006/relationships" r:id="rId8" tooltip="BASE DE DADOS"/>
          <a:extLst>
            <a:ext uri="{FF2B5EF4-FFF2-40B4-BE49-F238E27FC236}">
              <a16:creationId xmlns:a16="http://schemas.microsoft.com/office/drawing/2014/main" id="{AD583663-8DB0-463E-BCFC-BAB9D33B0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715250" y="95250"/>
          <a:ext cx="369150" cy="369150"/>
        </a:xfrm>
        <a:prstGeom prst="rect">
          <a:avLst/>
        </a:prstGeom>
      </xdr:spPr>
    </xdr:pic>
    <xdr:clientData/>
  </xdr:twoCellAnchor>
  <xdr:twoCellAnchor editAs="oneCell">
    <xdr:from>
      <xdr:col>9</xdr:col>
      <xdr:colOff>896950</xdr:colOff>
      <xdr:row>0</xdr:row>
      <xdr:rowOff>95250</xdr:rowOff>
    </xdr:from>
    <xdr:to>
      <xdr:col>10</xdr:col>
      <xdr:colOff>398113</xdr:colOff>
      <xdr:row>0</xdr:row>
      <xdr:rowOff>464400</xdr:rowOff>
    </xdr:to>
    <xdr:pic>
      <xdr:nvPicPr>
        <xdr:cNvPr id="19" name="Gráfico 18" descr="Área de Transferência Marcada com preenchimento sólido">
          <a:hlinkClick xmlns:r="http://schemas.openxmlformats.org/officeDocument/2006/relationships" r:id="rId11" tooltip="LISTAS"/>
          <a:extLst>
            <a:ext uri="{FF2B5EF4-FFF2-40B4-BE49-F238E27FC236}">
              <a16:creationId xmlns:a16="http://schemas.microsoft.com/office/drawing/2014/main" id="{C17A3050-E178-45DE-9616-ABAD24C7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231200" y="95250"/>
          <a:ext cx="369150" cy="36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391861</xdr:colOff>
      <xdr:row>0</xdr:row>
      <xdr:rowOff>104775</xdr:rowOff>
    </xdr:from>
    <xdr:to>
      <xdr:col>11</xdr:col>
      <xdr:colOff>13905</xdr:colOff>
      <xdr:row>0</xdr:row>
      <xdr:rowOff>473925</xdr:rowOff>
    </xdr:to>
    <xdr:pic>
      <xdr:nvPicPr>
        <xdr:cNvPr id="26" name="Gráfico 25" descr="Gráfico de pizza com preenchimento sólido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C83DD403-19EF-4671-BBB0-29F543C0B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297611" y="104775"/>
          <a:ext cx="372614" cy="369150"/>
        </a:xfrm>
        <a:prstGeom prst="rect">
          <a:avLst/>
        </a:prstGeom>
      </xdr:spPr>
    </xdr:pic>
    <xdr:clientData/>
  </xdr:twoCellAnchor>
  <xdr:twoCellAnchor editAs="oneCell">
    <xdr:from>
      <xdr:col>9</xdr:col>
      <xdr:colOff>539198</xdr:colOff>
      <xdr:row>0</xdr:row>
      <xdr:rowOff>104775</xdr:rowOff>
    </xdr:from>
    <xdr:to>
      <xdr:col>10</xdr:col>
      <xdr:colOff>161241</xdr:colOff>
      <xdr:row>0</xdr:row>
      <xdr:rowOff>473925</xdr:rowOff>
    </xdr:to>
    <xdr:pic>
      <xdr:nvPicPr>
        <xdr:cNvPr id="27" name="Gráfico 26" descr="Tabela com preenchimento sólido">
          <a:hlinkClick xmlns:r="http://schemas.openxmlformats.org/officeDocument/2006/relationships" r:id="rId4" tooltip="TABELAS"/>
          <a:extLst>
            <a:ext uri="{FF2B5EF4-FFF2-40B4-BE49-F238E27FC236}">
              <a16:creationId xmlns:a16="http://schemas.microsoft.com/office/drawing/2014/main" id="{75FEB3DA-E1F6-43C1-994E-638A049B9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778198" y="104775"/>
          <a:ext cx="372613" cy="36915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104775</xdr:rowOff>
    </xdr:from>
    <xdr:to>
      <xdr:col>8</xdr:col>
      <xdr:colOff>540600</xdr:colOff>
      <xdr:row>0</xdr:row>
      <xdr:rowOff>473925</xdr:rowOff>
    </xdr:to>
    <xdr:pic>
      <xdr:nvPicPr>
        <xdr:cNvPr id="28" name="Gráfico 27" descr="Banco de dados com preenchimento sólido">
          <a:hlinkClick xmlns:r="http://schemas.openxmlformats.org/officeDocument/2006/relationships" r:id="rId7" tooltip="BASE DE DADOS"/>
          <a:extLst>
            <a:ext uri="{FF2B5EF4-FFF2-40B4-BE49-F238E27FC236}">
              <a16:creationId xmlns:a16="http://schemas.microsoft.com/office/drawing/2014/main" id="{F672878E-C699-48AB-9366-3C8E32B58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743700" y="104775"/>
          <a:ext cx="369150" cy="369150"/>
        </a:xfrm>
        <a:prstGeom prst="rect">
          <a:avLst/>
        </a:prstGeom>
      </xdr:spPr>
    </xdr:pic>
    <xdr:clientData/>
  </xdr:twoCellAnchor>
  <xdr:twoCellAnchor editAs="oneCell">
    <xdr:from>
      <xdr:col>9</xdr:col>
      <xdr:colOff>20650</xdr:colOff>
      <xdr:row>0</xdr:row>
      <xdr:rowOff>104775</xdr:rowOff>
    </xdr:from>
    <xdr:to>
      <xdr:col>9</xdr:col>
      <xdr:colOff>392398</xdr:colOff>
      <xdr:row>0</xdr:row>
      <xdr:rowOff>473925</xdr:rowOff>
    </xdr:to>
    <xdr:pic>
      <xdr:nvPicPr>
        <xdr:cNvPr id="29" name="Gráfico 28" descr="Área de Transferência Marcada com preenchimento sólido">
          <a:hlinkClick xmlns:r="http://schemas.openxmlformats.org/officeDocument/2006/relationships" r:id="rId10" tooltip="LISTAS"/>
          <a:extLst>
            <a:ext uri="{FF2B5EF4-FFF2-40B4-BE49-F238E27FC236}">
              <a16:creationId xmlns:a16="http://schemas.microsoft.com/office/drawing/2014/main" id="{71170DCF-6208-41E9-8D54-9FEDE043F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259650" y="104775"/>
          <a:ext cx="371748" cy="369150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0</xdr:row>
      <xdr:rowOff>57150</xdr:rowOff>
    </xdr:from>
    <xdr:to>
      <xdr:col>1</xdr:col>
      <xdr:colOff>1343025</xdr:colOff>
      <xdr:row>1</xdr:row>
      <xdr:rowOff>10905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729A0F5-6BC4-483A-B422-B7B0EF42C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7150"/>
          <a:ext cx="1019175" cy="534780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0</xdr:row>
      <xdr:rowOff>114739</xdr:rowOff>
    </xdr:from>
    <xdr:to>
      <xdr:col>8</xdr:col>
      <xdr:colOff>230728</xdr:colOff>
      <xdr:row>0</xdr:row>
      <xdr:rowOff>482642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743236C-43BC-4CBF-808E-1B50478BEC6D}"/>
            </a:ext>
          </a:extLst>
        </xdr:cNvPr>
        <xdr:cNvSpPr txBox="1"/>
      </xdr:nvSpPr>
      <xdr:spPr>
        <a:xfrm>
          <a:off x="1647825" y="114739"/>
          <a:ext cx="5155153" cy="3679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 algn="l"/>
          <a:r>
            <a:rPr lang="pt-BR" sz="2800" b="1" cap="small" baseline="0">
              <a:solidFill>
                <a:srgbClr val="454B6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Listas</a:t>
          </a:r>
          <a:endParaRPr lang="pt-BR" sz="2000" b="1" cap="small" baseline="0">
            <a:solidFill>
              <a:srgbClr val="454B61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11</xdr:col>
      <xdr:colOff>585391</xdr:colOff>
      <xdr:row>0</xdr:row>
      <xdr:rowOff>38100</xdr:rowOff>
    </xdr:from>
    <xdr:to>
      <xdr:col>12</xdr:col>
      <xdr:colOff>67469</xdr:colOff>
      <xdr:row>0</xdr:row>
      <xdr:rowOff>188913</xdr:rowOff>
    </xdr:to>
    <xdr:sp macro="[0]!Apresentar_on" textlink="">
      <xdr:nvSpPr>
        <xdr:cNvPr id="20" name="Retângulo 19">
          <a:extLst>
            <a:ext uri="{FF2B5EF4-FFF2-40B4-BE49-F238E27FC236}">
              <a16:creationId xmlns:a16="http://schemas.microsoft.com/office/drawing/2014/main" id="{C998018F-E716-4606-81D5-F41A0B5C8AF9}"/>
            </a:ext>
          </a:extLst>
        </xdr:cNvPr>
        <xdr:cNvSpPr/>
      </xdr:nvSpPr>
      <xdr:spPr>
        <a:xfrm>
          <a:off x="9157891" y="38100"/>
          <a:ext cx="148828" cy="150813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386953</xdr:colOff>
      <xdr:row>0</xdr:row>
      <xdr:rowOff>114928</xdr:rowOff>
    </xdr:from>
    <xdr:to>
      <xdr:col>11</xdr:col>
      <xdr:colOff>535781</xdr:colOff>
      <xdr:row>0</xdr:row>
      <xdr:rowOff>188913</xdr:rowOff>
    </xdr:to>
    <xdr:sp macro="[0]!Apresentar_off" textlink="">
      <xdr:nvSpPr>
        <xdr:cNvPr id="21" name="Retângulo 20">
          <a:extLst>
            <a:ext uri="{FF2B5EF4-FFF2-40B4-BE49-F238E27FC236}">
              <a16:creationId xmlns:a16="http://schemas.microsoft.com/office/drawing/2014/main" id="{5EC302EE-124E-4303-BDC5-E45F99BABAE8}"/>
            </a:ext>
          </a:extLst>
        </xdr:cNvPr>
        <xdr:cNvSpPr/>
      </xdr:nvSpPr>
      <xdr:spPr>
        <a:xfrm>
          <a:off x="8959453" y="114928"/>
          <a:ext cx="148828" cy="7398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810961</xdr:colOff>
      <xdr:row>0</xdr:row>
      <xdr:rowOff>104775</xdr:rowOff>
    </xdr:from>
    <xdr:to>
      <xdr:col>13</xdr:col>
      <xdr:colOff>175830</xdr:colOff>
      <xdr:row>0</xdr:row>
      <xdr:rowOff>473925</xdr:rowOff>
    </xdr:to>
    <xdr:pic>
      <xdr:nvPicPr>
        <xdr:cNvPr id="13" name="Gráfico 12" descr="Gráfico de pizza com preenchimento sólido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ADB0E618-4C82-49FB-93BC-71CFC5223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764711" y="104775"/>
          <a:ext cx="372614" cy="36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291548</xdr:colOff>
      <xdr:row>0</xdr:row>
      <xdr:rowOff>104775</xdr:rowOff>
    </xdr:from>
    <xdr:to>
      <xdr:col>12</xdr:col>
      <xdr:colOff>664161</xdr:colOff>
      <xdr:row>0</xdr:row>
      <xdr:rowOff>473925</xdr:rowOff>
    </xdr:to>
    <xdr:pic>
      <xdr:nvPicPr>
        <xdr:cNvPr id="14" name="Gráfico 13" descr="Tabela com preenchimento sólido">
          <a:hlinkClick xmlns:r="http://schemas.openxmlformats.org/officeDocument/2006/relationships" r:id="rId4" tooltip="TABELAS"/>
          <a:extLst>
            <a:ext uri="{FF2B5EF4-FFF2-40B4-BE49-F238E27FC236}">
              <a16:creationId xmlns:a16="http://schemas.microsoft.com/office/drawing/2014/main" id="{1AC5F327-6A0E-4E09-B398-386306EF4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245298" y="104775"/>
          <a:ext cx="372613" cy="36915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0</xdr:row>
      <xdr:rowOff>104775</xdr:rowOff>
    </xdr:from>
    <xdr:to>
      <xdr:col>11</xdr:col>
      <xdr:colOff>826350</xdr:colOff>
      <xdr:row>0</xdr:row>
      <xdr:rowOff>473925</xdr:rowOff>
    </xdr:to>
    <xdr:pic>
      <xdr:nvPicPr>
        <xdr:cNvPr id="15" name="Gráfico 14" descr="Banco de dados com preenchimento sólido">
          <a:hlinkClick xmlns:r="http://schemas.openxmlformats.org/officeDocument/2006/relationships" r:id="rId7" tooltip="BASE DE DADOS"/>
          <a:extLst>
            <a:ext uri="{FF2B5EF4-FFF2-40B4-BE49-F238E27FC236}">
              <a16:creationId xmlns:a16="http://schemas.microsoft.com/office/drawing/2014/main" id="{749BA80A-CC24-46CF-9191-9CB9985CD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210800" y="104775"/>
          <a:ext cx="369150" cy="369150"/>
        </a:xfrm>
        <a:prstGeom prst="rect">
          <a:avLst/>
        </a:prstGeom>
      </xdr:spPr>
    </xdr:pic>
    <xdr:clientData/>
  </xdr:twoCellAnchor>
  <xdr:twoCellAnchor editAs="oneCell">
    <xdr:from>
      <xdr:col>11</xdr:col>
      <xdr:colOff>973150</xdr:colOff>
      <xdr:row>0</xdr:row>
      <xdr:rowOff>104775</xdr:rowOff>
    </xdr:from>
    <xdr:to>
      <xdr:col>12</xdr:col>
      <xdr:colOff>453358</xdr:colOff>
      <xdr:row>0</xdr:row>
      <xdr:rowOff>473925</xdr:rowOff>
    </xdr:to>
    <xdr:pic>
      <xdr:nvPicPr>
        <xdr:cNvPr id="16" name="Gráfico 15" descr="Área de Transferência Marcada com preenchimento sólido">
          <a:hlinkClick xmlns:r="http://schemas.openxmlformats.org/officeDocument/2006/relationships" r:id="rId10" tooltip="LISTAS"/>
          <a:extLst>
            <a:ext uri="{FF2B5EF4-FFF2-40B4-BE49-F238E27FC236}">
              <a16:creationId xmlns:a16="http://schemas.microsoft.com/office/drawing/2014/main" id="{3154B10E-76C7-48AC-B368-821CE0089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726750" y="104775"/>
          <a:ext cx="371748" cy="36915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0</xdr:row>
      <xdr:rowOff>57150</xdr:rowOff>
    </xdr:from>
    <xdr:to>
      <xdr:col>0</xdr:col>
      <xdr:colOff>1438275</xdr:colOff>
      <xdr:row>1</xdr:row>
      <xdr:rowOff>10905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DA3A309-9DE0-426B-8F42-5E02E5EE7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7150"/>
          <a:ext cx="1019175" cy="534780"/>
        </a:xfrm>
        <a:prstGeom prst="rect">
          <a:avLst/>
        </a:prstGeom>
      </xdr:spPr>
    </xdr:pic>
    <xdr:clientData/>
  </xdr:twoCellAnchor>
  <xdr:twoCellAnchor>
    <xdr:from>
      <xdr:col>1</xdr:col>
      <xdr:colOff>64546</xdr:colOff>
      <xdr:row>0</xdr:row>
      <xdr:rowOff>102002</xdr:rowOff>
    </xdr:from>
    <xdr:to>
      <xdr:col>7</xdr:col>
      <xdr:colOff>95249</xdr:colOff>
      <xdr:row>0</xdr:row>
      <xdr:rowOff>469905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6C2647A-BF19-4E09-AFB7-3D7C34861B71}"/>
            </a:ext>
          </a:extLst>
        </xdr:cNvPr>
        <xdr:cNvSpPr txBox="1"/>
      </xdr:nvSpPr>
      <xdr:spPr>
        <a:xfrm>
          <a:off x="1864771" y="102002"/>
          <a:ext cx="5155153" cy="3679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 algn="l"/>
          <a:r>
            <a:rPr lang="pt-BR" sz="2800" b="1" cap="small" baseline="0">
              <a:solidFill>
                <a:srgbClr val="454B6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Tabelas</a:t>
          </a:r>
          <a:endParaRPr lang="pt-BR" sz="2000" b="1" cap="small" baseline="0">
            <a:solidFill>
              <a:srgbClr val="454B61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13</xdr:col>
      <xdr:colOff>623490</xdr:colOff>
      <xdr:row>0</xdr:row>
      <xdr:rowOff>68656</xdr:rowOff>
    </xdr:from>
    <xdr:to>
      <xdr:col>13</xdr:col>
      <xdr:colOff>772318</xdr:colOff>
      <xdr:row>0</xdr:row>
      <xdr:rowOff>219469</xdr:rowOff>
    </xdr:to>
    <xdr:sp macro="[0]!Apresentar_on" textlink="">
      <xdr:nvSpPr>
        <xdr:cNvPr id="6" name="Retângulo 5">
          <a:extLst>
            <a:ext uri="{FF2B5EF4-FFF2-40B4-BE49-F238E27FC236}">
              <a16:creationId xmlns:a16="http://schemas.microsoft.com/office/drawing/2014/main" id="{878D35FB-D45C-4579-B38D-7456A8085B87}"/>
            </a:ext>
          </a:extLst>
        </xdr:cNvPr>
        <xdr:cNvSpPr/>
      </xdr:nvSpPr>
      <xdr:spPr>
        <a:xfrm>
          <a:off x="12605940" y="68656"/>
          <a:ext cx="148828" cy="150813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425052</xdr:colOff>
      <xdr:row>0</xdr:row>
      <xdr:rowOff>145484</xdr:rowOff>
    </xdr:from>
    <xdr:to>
      <xdr:col>13</xdr:col>
      <xdr:colOff>573880</xdr:colOff>
      <xdr:row>0</xdr:row>
      <xdr:rowOff>219469</xdr:rowOff>
    </xdr:to>
    <xdr:sp macro="[0]!Apresentar_off" textlink="">
      <xdr:nvSpPr>
        <xdr:cNvPr id="7" name="Retângulo 6">
          <a:extLst>
            <a:ext uri="{FF2B5EF4-FFF2-40B4-BE49-F238E27FC236}">
              <a16:creationId xmlns:a16="http://schemas.microsoft.com/office/drawing/2014/main" id="{92875749-49B3-41D4-9765-B7300E666252}"/>
            </a:ext>
          </a:extLst>
        </xdr:cNvPr>
        <xdr:cNvSpPr/>
      </xdr:nvSpPr>
      <xdr:spPr>
        <a:xfrm>
          <a:off x="12407502" y="145484"/>
          <a:ext cx="148828" cy="7398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0</xdr:colOff>
      <xdr:row>42</xdr:row>
      <xdr:rowOff>167640</xdr:rowOff>
    </xdr:from>
    <xdr:to>
      <xdr:col>1</xdr:col>
      <xdr:colOff>0</xdr:colOff>
      <xdr:row>56</xdr:row>
      <xdr:rowOff>32385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TEM 1">
              <a:extLst>
                <a:ext uri="{FF2B5EF4-FFF2-40B4-BE49-F238E27FC236}">
                  <a16:creationId xmlns:a16="http://schemas.microsoft.com/office/drawing/2014/main" id="{10389E86-71B6-4FB2-B7C0-F3A3A88653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244840"/>
              <a:ext cx="1828800" cy="24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78105</xdr:rowOff>
    </xdr:from>
    <xdr:to>
      <xdr:col>1</xdr:col>
      <xdr:colOff>0</xdr:colOff>
      <xdr:row>42</xdr:row>
      <xdr:rowOff>125730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IA 1">
              <a:extLst>
                <a:ext uri="{FF2B5EF4-FFF2-40B4-BE49-F238E27FC236}">
                  <a16:creationId xmlns:a16="http://schemas.microsoft.com/office/drawing/2014/main" id="{08CC67CA-A81F-4BBF-AED2-569442E8D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77865"/>
              <a:ext cx="1828800" cy="24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2383</xdr:colOff>
      <xdr:row>33</xdr:row>
      <xdr:rowOff>113109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9D3450E-4113-4437-B6A3-E21CBD2D4FAB}"/>
            </a:ext>
          </a:extLst>
        </xdr:cNvPr>
        <xdr:cNvSpPr/>
      </xdr:nvSpPr>
      <xdr:spPr>
        <a:xfrm rot="16200000" flipH="1">
          <a:off x="3202187" y="-3202187"/>
          <a:ext cx="6399609" cy="12803983"/>
        </a:xfrm>
        <a:prstGeom prst="rect">
          <a:avLst/>
        </a:prstGeom>
        <a:solidFill>
          <a:srgbClr val="E0E1E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pt-BR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19</xdr:col>
      <xdr:colOff>182311</xdr:colOff>
      <xdr:row>0</xdr:row>
      <xdr:rowOff>95250</xdr:rowOff>
    </xdr:from>
    <xdr:to>
      <xdr:col>19</xdr:col>
      <xdr:colOff>554925</xdr:colOff>
      <xdr:row>2</xdr:row>
      <xdr:rowOff>83400</xdr:rowOff>
    </xdr:to>
    <xdr:pic>
      <xdr:nvPicPr>
        <xdr:cNvPr id="17" name="Gráfico 16" descr="Gráfico de pizza com preenchimento sólido">
          <a:hlinkClick xmlns:r="http://schemas.openxmlformats.org/officeDocument/2006/relationships" r:id="rId1" tooltip="DASHBOARD"/>
          <a:extLst>
            <a:ext uri="{FF2B5EF4-FFF2-40B4-BE49-F238E27FC236}">
              <a16:creationId xmlns:a16="http://schemas.microsoft.com/office/drawing/2014/main" id="{A6F86598-EF7A-49F0-A373-EDB0420B0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764711" y="95250"/>
          <a:ext cx="372614" cy="369150"/>
        </a:xfrm>
        <a:prstGeom prst="rect">
          <a:avLst/>
        </a:prstGeom>
      </xdr:spPr>
    </xdr:pic>
    <xdr:clientData/>
  </xdr:twoCellAnchor>
  <xdr:twoCellAnchor editAs="oneCell">
    <xdr:from>
      <xdr:col>18</xdr:col>
      <xdr:colOff>272498</xdr:colOff>
      <xdr:row>0</xdr:row>
      <xdr:rowOff>95250</xdr:rowOff>
    </xdr:from>
    <xdr:to>
      <xdr:col>19</xdr:col>
      <xdr:colOff>35511</xdr:colOff>
      <xdr:row>2</xdr:row>
      <xdr:rowOff>83400</xdr:rowOff>
    </xdr:to>
    <xdr:pic>
      <xdr:nvPicPr>
        <xdr:cNvPr id="18" name="Gráfico 17" descr="Tabela com preenchimento sólido">
          <a:hlinkClick xmlns:r="http://schemas.openxmlformats.org/officeDocument/2006/relationships" r:id="rId4" tooltip="TABELAS"/>
          <a:extLst>
            <a:ext uri="{FF2B5EF4-FFF2-40B4-BE49-F238E27FC236}">
              <a16:creationId xmlns:a16="http://schemas.microsoft.com/office/drawing/2014/main" id="{0ED963B1-F9B0-4360-93A8-8C7D68331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245298" y="95250"/>
          <a:ext cx="372613" cy="369150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0</xdr:row>
      <xdr:rowOff>95250</xdr:rowOff>
    </xdr:from>
    <xdr:to>
      <xdr:col>17</xdr:col>
      <xdr:colOff>216750</xdr:colOff>
      <xdr:row>2</xdr:row>
      <xdr:rowOff>83400</xdr:rowOff>
    </xdr:to>
    <xdr:pic>
      <xdr:nvPicPr>
        <xdr:cNvPr id="19" name="Gráfico 18" descr="Banco de dados com preenchimento sólido">
          <a:hlinkClick xmlns:r="http://schemas.openxmlformats.org/officeDocument/2006/relationships" r:id="rId7" tooltip="BASE DE DADOS"/>
          <a:extLst>
            <a:ext uri="{FF2B5EF4-FFF2-40B4-BE49-F238E27FC236}">
              <a16:creationId xmlns:a16="http://schemas.microsoft.com/office/drawing/2014/main" id="{609ACB7A-1EA2-4DFC-8931-6B3105C38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210800" y="95250"/>
          <a:ext cx="369150" cy="369150"/>
        </a:xfrm>
        <a:prstGeom prst="rect">
          <a:avLst/>
        </a:prstGeom>
      </xdr:spPr>
    </xdr:pic>
    <xdr:clientData/>
  </xdr:twoCellAnchor>
  <xdr:twoCellAnchor editAs="oneCell">
    <xdr:from>
      <xdr:col>17</xdr:col>
      <xdr:colOff>363550</xdr:colOff>
      <xdr:row>0</xdr:row>
      <xdr:rowOff>95250</xdr:rowOff>
    </xdr:from>
    <xdr:to>
      <xdr:col>18</xdr:col>
      <xdr:colOff>125698</xdr:colOff>
      <xdr:row>2</xdr:row>
      <xdr:rowOff>83400</xdr:rowOff>
    </xdr:to>
    <xdr:pic>
      <xdr:nvPicPr>
        <xdr:cNvPr id="20" name="Gráfico 19" descr="Área de Transferência Marcada com preenchimento sólido">
          <a:hlinkClick xmlns:r="http://schemas.openxmlformats.org/officeDocument/2006/relationships" r:id="rId10" tooltip="LISTAS"/>
          <a:extLst>
            <a:ext uri="{FF2B5EF4-FFF2-40B4-BE49-F238E27FC236}">
              <a16:creationId xmlns:a16="http://schemas.microsoft.com/office/drawing/2014/main" id="{EC7ACDC5-1D87-44E0-86A3-8CC46988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726750" y="95250"/>
          <a:ext cx="371748" cy="369150"/>
        </a:xfrm>
        <a:prstGeom prst="rect">
          <a:avLst/>
        </a:prstGeom>
      </xdr:spPr>
    </xdr:pic>
    <xdr:clientData/>
  </xdr:twoCellAnchor>
  <xdr:twoCellAnchor>
    <xdr:from>
      <xdr:col>0</xdr:col>
      <xdr:colOff>83483</xdr:colOff>
      <xdr:row>10</xdr:row>
      <xdr:rowOff>169770</xdr:rowOff>
    </xdr:from>
    <xdr:to>
      <xdr:col>3</xdr:col>
      <xdr:colOff>38813</xdr:colOff>
      <xdr:row>18</xdr:row>
      <xdr:rowOff>6260</xdr:rowOff>
    </xdr:to>
    <xdr:grpSp>
      <xdr:nvGrpSpPr>
        <xdr:cNvPr id="142" name="Agrupar 141">
          <a:extLst>
            <a:ext uri="{FF2B5EF4-FFF2-40B4-BE49-F238E27FC236}">
              <a16:creationId xmlns:a16="http://schemas.microsoft.com/office/drawing/2014/main" id="{CC51286F-C99E-F73D-D89C-BAAA5AB2B684}"/>
            </a:ext>
          </a:extLst>
        </xdr:cNvPr>
        <xdr:cNvGrpSpPr/>
      </xdr:nvGrpSpPr>
      <xdr:grpSpPr>
        <a:xfrm>
          <a:off x="83483" y="2074770"/>
          <a:ext cx="1784130" cy="1360490"/>
          <a:chOff x="1978958" y="2179545"/>
          <a:chExt cx="1784130" cy="1360490"/>
        </a:xfrm>
      </xdr:grpSpPr>
      <xdr:sp macro="[0]!FAT" textlink="TABELAS!D5">
        <xdr:nvSpPr>
          <xdr:cNvPr id="140" name="Retângulo 139">
            <a:extLst>
              <a:ext uri="{FF2B5EF4-FFF2-40B4-BE49-F238E27FC236}">
                <a16:creationId xmlns:a16="http://schemas.microsoft.com/office/drawing/2014/main" id="{757F70C5-11A6-4E19-ABF4-94FE1ACF5B17}"/>
              </a:ext>
            </a:extLst>
          </xdr:cNvPr>
          <xdr:cNvSpPr/>
        </xdr:nvSpPr>
        <xdr:spPr>
          <a:xfrm>
            <a:off x="1978958" y="2179545"/>
            <a:ext cx="1779829" cy="1359866"/>
          </a:xfrm>
          <a:prstGeom prst="rect">
            <a:avLst/>
          </a:prstGeom>
          <a:solidFill>
            <a:srgbClr val="454B61"/>
          </a:solidFill>
          <a:ln w="1270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fld id="{DB4FA95F-D2E5-49CA-BA69-56BD403073F8}" type="TxLink">
              <a:rPr lang="en-US" sz="1600" b="1" i="0" u="none" strike="noStrike" kern="120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Calibri"/>
              </a:rPr>
              <a:pPr marL="0" indent="0" algn="ctr" defTabSz="914400" rtl="0" eaLnBrk="1" latinLnBrk="0" hangingPunct="1"/>
              <a:t> R$ 191.021,10 </a:t>
            </a:fld>
            <a:endParaRPr lang="pt-BR" sz="2800" b="1" kern="12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endParaRPr>
          </a:p>
        </xdr:txBody>
      </xdr:sp>
      <xdr:sp macro="[0]!FAT" textlink="">
        <xdr:nvSpPr>
          <xdr:cNvPr id="141" name="CaixaDeTexto 140">
            <a:extLst>
              <a:ext uri="{FF2B5EF4-FFF2-40B4-BE49-F238E27FC236}">
                <a16:creationId xmlns:a16="http://schemas.microsoft.com/office/drawing/2014/main" id="{C737AF34-E706-4DC6-971C-C079BDA6E20E}"/>
              </a:ext>
            </a:extLst>
          </xdr:cNvPr>
          <xdr:cNvSpPr txBox="1"/>
        </xdr:nvSpPr>
        <xdr:spPr>
          <a:xfrm>
            <a:off x="2000963" y="3241164"/>
            <a:ext cx="1762125" cy="29887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ctr"/>
            <a:r>
              <a:rPr lang="pt-BR" sz="11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FATURAMENTO</a:t>
            </a:r>
          </a:p>
        </xdr:txBody>
      </xdr:sp>
    </xdr:grpSp>
    <xdr:clientData/>
  </xdr:twoCellAnchor>
  <xdr:twoCellAnchor>
    <xdr:from>
      <xdr:col>13</xdr:col>
      <xdr:colOff>437123</xdr:colOff>
      <xdr:row>10</xdr:row>
      <xdr:rowOff>173609</xdr:rowOff>
    </xdr:from>
    <xdr:to>
      <xdr:col>20</xdr:col>
      <xdr:colOff>529361</xdr:colOff>
      <xdr:row>33</xdr:row>
      <xdr:rowOff>19050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637E3826-625A-B8FB-20B2-DA7320B9F06D}"/>
            </a:ext>
          </a:extLst>
        </xdr:cNvPr>
        <xdr:cNvSpPr/>
      </xdr:nvSpPr>
      <xdr:spPr>
        <a:xfrm>
          <a:off x="8361923" y="2078609"/>
          <a:ext cx="4359438" cy="4226941"/>
        </a:xfrm>
        <a:prstGeom prst="rect">
          <a:avLst/>
        </a:prstGeom>
        <a:solidFill>
          <a:schemeClr val="bg1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20</xdr:col>
      <xdr:colOff>224580</xdr:colOff>
      <xdr:row>1</xdr:row>
      <xdr:rowOff>20296</xdr:rowOff>
    </xdr:from>
    <xdr:to>
      <xdr:col>20</xdr:col>
      <xdr:colOff>487135</xdr:colOff>
      <xdr:row>2</xdr:row>
      <xdr:rowOff>9199</xdr:rowOff>
    </xdr:to>
    <xdr:grpSp>
      <xdr:nvGrpSpPr>
        <xdr:cNvPr id="55" name="apres_off" hidden="1">
          <a:extLst>
            <a:ext uri="{FF2B5EF4-FFF2-40B4-BE49-F238E27FC236}">
              <a16:creationId xmlns:a16="http://schemas.microsoft.com/office/drawing/2014/main" id="{53CFA805-A84D-1F8E-155A-1CE99F415098}"/>
            </a:ext>
          </a:extLst>
        </xdr:cNvPr>
        <xdr:cNvGrpSpPr/>
      </xdr:nvGrpSpPr>
      <xdr:grpSpPr>
        <a:xfrm>
          <a:off x="12416580" y="210796"/>
          <a:ext cx="262555" cy="179403"/>
          <a:chOff x="12416580" y="210796"/>
          <a:chExt cx="262555" cy="179403"/>
        </a:xfrm>
        <a:gradFill>
          <a:gsLst>
            <a:gs pos="0">
              <a:srgbClr val="88F6FF"/>
            </a:gs>
            <a:gs pos="100000">
              <a:srgbClr val="0E60FE"/>
            </a:gs>
          </a:gsLst>
          <a:lin ang="5400000" scaled="0"/>
        </a:gradFill>
      </xdr:grpSpPr>
      <xdr:sp macro="[0]!Apresentar_off" textlink="">
        <xdr:nvSpPr>
          <xdr:cNvPr id="52" name="Forma Livre: Forma 51" hidden="1">
            <a:extLst>
              <a:ext uri="{FF2B5EF4-FFF2-40B4-BE49-F238E27FC236}">
                <a16:creationId xmlns:a16="http://schemas.microsoft.com/office/drawing/2014/main" id="{0A3F01C5-40C4-B3D5-3FEF-DB4C25064D68}"/>
              </a:ext>
            </a:extLst>
          </xdr:cNvPr>
          <xdr:cNvSpPr/>
        </xdr:nvSpPr>
        <xdr:spPr>
          <a:xfrm>
            <a:off x="12463336" y="210796"/>
            <a:ext cx="215799" cy="154657"/>
          </a:xfrm>
          <a:custGeom>
            <a:avLst/>
            <a:gdLst>
              <a:gd name="connsiteX0" fmla="*/ 203811 w 215799"/>
              <a:gd name="connsiteY0" fmla="*/ 0 h 154657"/>
              <a:gd name="connsiteX1" fmla="*/ 11989 w 215799"/>
              <a:gd name="connsiteY1" fmla="*/ 0 h 154657"/>
              <a:gd name="connsiteX2" fmla="*/ 0 w 215799"/>
              <a:gd name="connsiteY2" fmla="*/ 12373 h 154657"/>
              <a:gd name="connsiteX3" fmla="*/ 0 w 215799"/>
              <a:gd name="connsiteY3" fmla="*/ 57223 h 154657"/>
              <a:gd name="connsiteX4" fmla="*/ 10790 w 215799"/>
              <a:gd name="connsiteY4" fmla="*/ 55677 h 154657"/>
              <a:gd name="connsiteX5" fmla="*/ 17983 w 215799"/>
              <a:gd name="connsiteY5" fmla="*/ 56295 h 154657"/>
              <a:gd name="connsiteX6" fmla="*/ 17983 w 215799"/>
              <a:gd name="connsiteY6" fmla="*/ 18559 h 154657"/>
              <a:gd name="connsiteX7" fmla="*/ 197816 w 215799"/>
              <a:gd name="connsiteY7" fmla="*/ 18559 h 154657"/>
              <a:gd name="connsiteX8" fmla="*/ 197816 w 215799"/>
              <a:gd name="connsiteY8" fmla="*/ 136099 h 154657"/>
              <a:gd name="connsiteX9" fmla="*/ 96211 w 215799"/>
              <a:gd name="connsiteY9" fmla="*/ 136099 h 154657"/>
              <a:gd name="connsiteX10" fmla="*/ 79127 w 215799"/>
              <a:gd name="connsiteY10" fmla="*/ 154658 h 154657"/>
              <a:gd name="connsiteX11" fmla="*/ 203811 w 215799"/>
              <a:gd name="connsiteY11" fmla="*/ 154658 h 154657"/>
              <a:gd name="connsiteX12" fmla="*/ 215800 w 215799"/>
              <a:gd name="connsiteY12" fmla="*/ 142285 h 154657"/>
              <a:gd name="connsiteX13" fmla="*/ 215800 w 215799"/>
              <a:gd name="connsiteY13" fmla="*/ 12373 h 154657"/>
              <a:gd name="connsiteX14" fmla="*/ 203811 w 215799"/>
              <a:gd name="connsiteY14" fmla="*/ 0 h 1546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215799" h="154657">
                <a:moveTo>
                  <a:pt x="203811" y="0"/>
                </a:moveTo>
                <a:lnTo>
                  <a:pt x="11989" y="0"/>
                </a:lnTo>
                <a:cubicBezTo>
                  <a:pt x="5395" y="0"/>
                  <a:pt x="0" y="5568"/>
                  <a:pt x="0" y="12373"/>
                </a:cubicBezTo>
                <a:lnTo>
                  <a:pt x="0" y="57223"/>
                </a:lnTo>
                <a:cubicBezTo>
                  <a:pt x="3297" y="56295"/>
                  <a:pt x="7193" y="55677"/>
                  <a:pt x="10790" y="55677"/>
                </a:cubicBezTo>
                <a:cubicBezTo>
                  <a:pt x="13188" y="55677"/>
                  <a:pt x="15586" y="55986"/>
                  <a:pt x="17983" y="56295"/>
                </a:cubicBezTo>
                <a:lnTo>
                  <a:pt x="17983" y="18559"/>
                </a:lnTo>
                <a:lnTo>
                  <a:pt x="197816" y="18559"/>
                </a:lnTo>
                <a:lnTo>
                  <a:pt x="197816" y="136099"/>
                </a:lnTo>
                <a:lnTo>
                  <a:pt x="96211" y="136099"/>
                </a:lnTo>
                <a:lnTo>
                  <a:pt x="79127" y="154658"/>
                </a:lnTo>
                <a:lnTo>
                  <a:pt x="203811" y="154658"/>
                </a:lnTo>
                <a:cubicBezTo>
                  <a:pt x="210405" y="154658"/>
                  <a:pt x="215800" y="149090"/>
                  <a:pt x="215800" y="142285"/>
                </a:cubicBezTo>
                <a:lnTo>
                  <a:pt x="215800" y="12373"/>
                </a:lnTo>
                <a:cubicBezTo>
                  <a:pt x="215800" y="5568"/>
                  <a:pt x="210405" y="0"/>
                  <a:pt x="203811" y="0"/>
                </a:cubicBezTo>
              </a:path>
            </a:pathLst>
          </a:custGeom>
          <a:grpFill/>
          <a:ln w="2977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[0]!Apresentar_off" textlink="">
        <xdr:nvSpPr>
          <xdr:cNvPr id="53" name="Forma Livre: Forma 52" hidden="1">
            <a:extLst>
              <a:ext uri="{FF2B5EF4-FFF2-40B4-BE49-F238E27FC236}">
                <a16:creationId xmlns:a16="http://schemas.microsoft.com/office/drawing/2014/main" id="{FE2756A9-BF20-A5DE-F50F-FD9CEDE5C226}"/>
              </a:ext>
            </a:extLst>
          </xdr:cNvPr>
          <xdr:cNvSpPr/>
        </xdr:nvSpPr>
        <xdr:spPr>
          <a:xfrm>
            <a:off x="12448944" y="278846"/>
            <a:ext cx="50958" cy="52583"/>
          </a:xfrm>
          <a:custGeom>
            <a:avLst/>
            <a:gdLst>
              <a:gd name="connsiteX0" fmla="*/ 25482 w 50958"/>
              <a:gd name="connsiteY0" fmla="*/ 52584 h 52583"/>
              <a:gd name="connsiteX1" fmla="*/ 50958 w 50958"/>
              <a:gd name="connsiteY1" fmla="*/ 26292 h 52583"/>
              <a:gd name="connsiteX2" fmla="*/ 25482 w 50958"/>
              <a:gd name="connsiteY2" fmla="*/ 0 h 52583"/>
              <a:gd name="connsiteX3" fmla="*/ 6 w 50958"/>
              <a:gd name="connsiteY3" fmla="*/ 26292 h 52583"/>
              <a:gd name="connsiteX4" fmla="*/ 25482 w 50958"/>
              <a:gd name="connsiteY4" fmla="*/ 52584 h 525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50958" h="52583">
                <a:moveTo>
                  <a:pt x="25482" y="52584"/>
                </a:moveTo>
                <a:cubicBezTo>
                  <a:pt x="39569" y="52584"/>
                  <a:pt x="50958" y="40830"/>
                  <a:pt x="50958" y="26292"/>
                </a:cubicBezTo>
                <a:cubicBezTo>
                  <a:pt x="50958" y="11754"/>
                  <a:pt x="39569" y="0"/>
                  <a:pt x="25482" y="0"/>
                </a:cubicBezTo>
                <a:cubicBezTo>
                  <a:pt x="11395" y="0"/>
                  <a:pt x="6" y="11754"/>
                  <a:pt x="6" y="26292"/>
                </a:cubicBezTo>
                <a:cubicBezTo>
                  <a:pt x="-294" y="40830"/>
                  <a:pt x="11395" y="52584"/>
                  <a:pt x="25482" y="52584"/>
                </a:cubicBezTo>
              </a:path>
            </a:pathLst>
          </a:custGeom>
          <a:grpFill/>
          <a:ln w="2977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[0]!Apresentar_off" textlink="">
        <xdr:nvSpPr>
          <xdr:cNvPr id="54" name="Forma Livre: Forma 53" hidden="1">
            <a:extLst>
              <a:ext uri="{FF2B5EF4-FFF2-40B4-BE49-F238E27FC236}">
                <a16:creationId xmlns:a16="http://schemas.microsoft.com/office/drawing/2014/main" id="{4F991675-B0D6-F308-FF80-C48FF48DD110}"/>
              </a:ext>
            </a:extLst>
          </xdr:cNvPr>
          <xdr:cNvSpPr/>
        </xdr:nvSpPr>
        <xdr:spPr>
          <a:xfrm>
            <a:off x="12416580" y="294793"/>
            <a:ext cx="157788" cy="95406"/>
          </a:xfrm>
          <a:custGeom>
            <a:avLst/>
            <a:gdLst>
              <a:gd name="connsiteX0" fmla="*/ 155855 w 157788"/>
              <a:gd name="connsiteY0" fmla="*/ 6014 h 95406"/>
              <a:gd name="connsiteX1" fmla="*/ 138172 w 157788"/>
              <a:gd name="connsiteY1" fmla="*/ 1993 h 95406"/>
              <a:gd name="connsiteX2" fmla="*/ 135774 w 157788"/>
              <a:gd name="connsiteY2" fmla="*/ 4468 h 95406"/>
              <a:gd name="connsiteX3" fmla="*/ 92015 w 157788"/>
              <a:gd name="connsiteY3" fmla="*/ 51484 h 95406"/>
              <a:gd name="connsiteX4" fmla="*/ 78827 w 157788"/>
              <a:gd name="connsiteY4" fmla="*/ 45916 h 95406"/>
              <a:gd name="connsiteX5" fmla="*/ 57846 w 157788"/>
              <a:gd name="connsiteY5" fmla="*/ 43132 h 95406"/>
              <a:gd name="connsiteX6" fmla="*/ 36866 w 157788"/>
              <a:gd name="connsiteY6" fmla="*/ 46535 h 95406"/>
              <a:gd name="connsiteX7" fmla="*/ 10191 w 157788"/>
              <a:gd name="connsiteY7" fmla="*/ 61072 h 95406"/>
              <a:gd name="connsiteX8" fmla="*/ 6294 w 157788"/>
              <a:gd name="connsiteY8" fmla="*/ 68187 h 95406"/>
              <a:gd name="connsiteX9" fmla="*/ 0 w 157788"/>
              <a:gd name="connsiteY9" fmla="*/ 95406 h 95406"/>
              <a:gd name="connsiteX10" fmla="*/ 89617 w 157788"/>
              <a:gd name="connsiteY10" fmla="*/ 95406 h 95406"/>
              <a:gd name="connsiteX11" fmla="*/ 89617 w 157788"/>
              <a:gd name="connsiteY11" fmla="*/ 95097 h 95406"/>
              <a:gd name="connsiteX12" fmla="*/ 115093 w 157788"/>
              <a:gd name="connsiteY12" fmla="*/ 64475 h 95406"/>
              <a:gd name="connsiteX13" fmla="*/ 154357 w 157788"/>
              <a:gd name="connsiteY13" fmla="*/ 21789 h 95406"/>
              <a:gd name="connsiteX14" fmla="*/ 155855 w 157788"/>
              <a:gd name="connsiteY14" fmla="*/ 6014 h 954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157788" h="95406">
                <a:moveTo>
                  <a:pt x="155855" y="6014"/>
                </a:moveTo>
                <a:cubicBezTo>
                  <a:pt x="151959" y="-172"/>
                  <a:pt x="144166" y="-1719"/>
                  <a:pt x="138172" y="1993"/>
                </a:cubicBezTo>
                <a:cubicBezTo>
                  <a:pt x="136973" y="2612"/>
                  <a:pt x="136373" y="3849"/>
                  <a:pt x="135774" y="4468"/>
                </a:cubicBezTo>
                <a:lnTo>
                  <a:pt x="92015" y="51484"/>
                </a:lnTo>
                <a:cubicBezTo>
                  <a:pt x="87819" y="49318"/>
                  <a:pt x="83323" y="47463"/>
                  <a:pt x="78827" y="45916"/>
                </a:cubicBezTo>
                <a:cubicBezTo>
                  <a:pt x="71933" y="44679"/>
                  <a:pt x="64740" y="43132"/>
                  <a:pt x="57846" y="43132"/>
                </a:cubicBezTo>
                <a:cubicBezTo>
                  <a:pt x="50953" y="43132"/>
                  <a:pt x="43759" y="44369"/>
                  <a:pt x="36866" y="46535"/>
                </a:cubicBezTo>
                <a:cubicBezTo>
                  <a:pt x="26675" y="49318"/>
                  <a:pt x="17684" y="54577"/>
                  <a:pt x="10191" y="61072"/>
                </a:cubicBezTo>
                <a:cubicBezTo>
                  <a:pt x="8392" y="62928"/>
                  <a:pt x="6894" y="65712"/>
                  <a:pt x="6294" y="68187"/>
                </a:cubicBezTo>
                <a:lnTo>
                  <a:pt x="0" y="95406"/>
                </a:lnTo>
                <a:lnTo>
                  <a:pt x="89617" y="95406"/>
                </a:lnTo>
                <a:lnTo>
                  <a:pt x="89617" y="95097"/>
                </a:lnTo>
                <a:lnTo>
                  <a:pt x="115093" y="64475"/>
                </a:lnTo>
                <a:lnTo>
                  <a:pt x="154357" y="21789"/>
                </a:lnTo>
                <a:cubicBezTo>
                  <a:pt x="157953" y="18078"/>
                  <a:pt x="159152" y="10963"/>
                  <a:pt x="155855" y="6014"/>
                </a:cubicBezTo>
              </a:path>
            </a:pathLst>
          </a:custGeom>
          <a:grpFill/>
          <a:ln w="2977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</xdr:grpSp>
    <xdr:clientData/>
  </xdr:twoCellAnchor>
  <xdr:twoCellAnchor>
    <xdr:from>
      <xdr:col>3</xdr:col>
      <xdr:colOff>35971</xdr:colOff>
      <xdr:row>0</xdr:row>
      <xdr:rowOff>92477</xdr:rowOff>
    </xdr:from>
    <xdr:to>
      <xdr:col>11</xdr:col>
      <xdr:colOff>314324</xdr:colOff>
      <xdr:row>2</xdr:row>
      <xdr:rowOff>79380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89A5B0D0-50DC-490A-8F52-9E467E25C2D5}"/>
            </a:ext>
          </a:extLst>
        </xdr:cNvPr>
        <xdr:cNvSpPr txBox="1"/>
      </xdr:nvSpPr>
      <xdr:spPr>
        <a:xfrm>
          <a:off x="1864771" y="92477"/>
          <a:ext cx="5155153" cy="3679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 algn="l"/>
          <a:r>
            <a:rPr lang="pt-BR" sz="2800" b="1" cap="small" baseline="0">
              <a:solidFill>
                <a:srgbClr val="454B6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Dashboard</a:t>
          </a:r>
          <a:endParaRPr lang="pt-BR" sz="2000" b="1" cap="small" baseline="0">
            <a:solidFill>
              <a:srgbClr val="454B61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 editAs="absolute">
    <xdr:from>
      <xdr:col>3</xdr:col>
      <xdr:colOff>158562</xdr:colOff>
      <xdr:row>3</xdr:row>
      <xdr:rowOff>38101</xdr:rowOff>
    </xdr:from>
    <xdr:to>
      <xdr:col>6</xdr:col>
      <xdr:colOff>138392</xdr:colOff>
      <xdr:row>10</xdr:row>
      <xdr:rowOff>58201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MÊS">
              <a:extLst>
                <a:ext uri="{FF2B5EF4-FFF2-40B4-BE49-F238E27FC236}">
                  <a16:creationId xmlns:a16="http://schemas.microsoft.com/office/drawing/2014/main" id="{30F30AF6-4E97-4B78-93BD-51439CC5A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7362" y="609601"/>
              <a:ext cx="1808630" cy="135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225798</xdr:colOff>
      <xdr:row>3</xdr:row>
      <xdr:rowOff>42582</xdr:rowOff>
    </xdr:from>
    <xdr:to>
      <xdr:col>9</xdr:col>
      <xdr:colOff>205627</xdr:colOff>
      <xdr:row>10</xdr:row>
      <xdr:rowOff>62682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7" name="SEMANA">
              <a:extLst>
                <a:ext uri="{FF2B5EF4-FFF2-40B4-BE49-F238E27FC236}">
                  <a16:creationId xmlns:a16="http://schemas.microsoft.com/office/drawing/2014/main" id="{FFFFE072-6FFE-479D-B4E3-AA0D133FF1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3398" y="614082"/>
              <a:ext cx="1808629" cy="135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91887</xdr:colOff>
      <xdr:row>3</xdr:row>
      <xdr:rowOff>42582</xdr:rowOff>
    </xdr:from>
    <xdr:to>
      <xdr:col>3</xdr:col>
      <xdr:colOff>71717</xdr:colOff>
      <xdr:row>10</xdr:row>
      <xdr:rowOff>62682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9" name="RETIRADA">
              <a:extLst>
                <a:ext uri="{FF2B5EF4-FFF2-40B4-BE49-F238E27FC236}">
                  <a16:creationId xmlns:a16="http://schemas.microsoft.com/office/drawing/2014/main" id="{9237EEEE-688A-49CA-9ACE-8B78308118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IR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887" y="614082"/>
              <a:ext cx="1808630" cy="135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295275</xdr:colOff>
      <xdr:row>3</xdr:row>
      <xdr:rowOff>38101</xdr:rowOff>
    </xdr:from>
    <xdr:to>
      <xdr:col>20</xdr:col>
      <xdr:colOff>523875</xdr:colOff>
      <xdr:row>10</xdr:row>
      <xdr:rowOff>59393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8" name="DATA">
              <a:extLst>
                <a:ext uri="{FF2B5EF4-FFF2-40B4-BE49-F238E27FC236}">
                  <a16:creationId xmlns:a16="http://schemas.microsoft.com/office/drawing/2014/main" id="{5DC99CAB-221F-4543-B075-85B40B49E0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609601"/>
              <a:ext cx="6934200" cy="13547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82770</xdr:colOff>
      <xdr:row>18</xdr:row>
      <xdr:rowOff>87934</xdr:rowOff>
    </xdr:from>
    <xdr:to>
      <xdr:col>3</xdr:col>
      <xdr:colOff>33799</xdr:colOff>
      <xdr:row>25</xdr:row>
      <xdr:rowOff>114300</xdr:rowOff>
    </xdr:to>
    <xdr:sp macro="[0]!PED" textlink="TABELAS!D6">
      <xdr:nvSpPr>
        <xdr:cNvPr id="66" name="Retângulo 65">
          <a:extLst>
            <a:ext uri="{FF2B5EF4-FFF2-40B4-BE49-F238E27FC236}">
              <a16:creationId xmlns:a16="http://schemas.microsoft.com/office/drawing/2014/main" id="{1E6181E7-7C13-3116-457E-6EE5B5FE9925}"/>
            </a:ext>
          </a:extLst>
        </xdr:cNvPr>
        <xdr:cNvSpPr/>
      </xdr:nvSpPr>
      <xdr:spPr>
        <a:xfrm>
          <a:off x="82770" y="3516934"/>
          <a:ext cx="1779829" cy="1359866"/>
        </a:xfrm>
        <a:prstGeom prst="rect">
          <a:avLst/>
        </a:prstGeom>
        <a:solidFill>
          <a:schemeClr val="tx2"/>
        </a:solidFill>
        <a:ln w="12700">
          <a:solidFill>
            <a:srgbClr val="52576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fld id="{D3ECBE77-4B5D-48B9-8F4B-C41816001FB3}" type="TxLink">
            <a:rPr lang="en-US" sz="4400" b="0" i="0" u="none" strike="noStrike" kern="1200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 defTabSz="914400" rtl="0" eaLnBrk="1" latinLnBrk="0" hangingPunct="1"/>
            <a:t> 6.510 </a:t>
          </a:fld>
          <a:endParaRPr lang="pt-BR" sz="6600" kern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82770</xdr:colOff>
      <xdr:row>26</xdr:row>
      <xdr:rowOff>2209</xdr:rowOff>
    </xdr:from>
    <xdr:to>
      <xdr:col>3</xdr:col>
      <xdr:colOff>33799</xdr:colOff>
      <xdr:row>33</xdr:row>
      <xdr:rowOff>28575</xdr:rowOff>
    </xdr:to>
    <xdr:sp macro="[0]!ITEM" textlink="TABELAS!D7">
      <xdr:nvSpPr>
        <xdr:cNvPr id="67" name="Retângulo 66">
          <a:extLst>
            <a:ext uri="{FF2B5EF4-FFF2-40B4-BE49-F238E27FC236}">
              <a16:creationId xmlns:a16="http://schemas.microsoft.com/office/drawing/2014/main" id="{5D679B7D-22AE-01FE-8286-05F11351C7C2}"/>
            </a:ext>
          </a:extLst>
        </xdr:cNvPr>
        <xdr:cNvSpPr/>
      </xdr:nvSpPr>
      <xdr:spPr>
        <a:xfrm>
          <a:off x="82770" y="4955209"/>
          <a:ext cx="1779829" cy="1359866"/>
        </a:xfrm>
        <a:prstGeom prst="rect">
          <a:avLst/>
        </a:prstGeom>
        <a:solidFill>
          <a:srgbClr val="454B61"/>
        </a:solidFill>
        <a:ln w="12700">
          <a:solidFill>
            <a:srgbClr val="52576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fld id="{D4935218-3696-43F9-BA9E-9F7BFA9D700E}" type="TxLink">
            <a:rPr lang="en-US" sz="3600" b="0" i="0" u="none" strike="noStrike" kern="1200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 defTabSz="914400" rtl="0" eaLnBrk="1" latinLnBrk="0" hangingPunct="1"/>
            <a:t> 13.628 </a:t>
          </a:fld>
          <a:endParaRPr lang="pt-BR" sz="3600" b="0" i="0" u="none" strike="noStrike" kern="1200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104775</xdr:colOff>
      <xdr:row>24</xdr:row>
      <xdr:rowOff>44653</xdr:rowOff>
    </xdr:from>
    <xdr:to>
      <xdr:col>3</xdr:col>
      <xdr:colOff>38100</xdr:colOff>
      <xdr:row>25</xdr:row>
      <xdr:rowOff>153024</xdr:rowOff>
    </xdr:to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E21923E4-3F24-64B9-5367-9301609741E4}"/>
            </a:ext>
          </a:extLst>
        </xdr:cNvPr>
        <xdr:cNvSpPr txBox="1"/>
      </xdr:nvSpPr>
      <xdr:spPr>
        <a:xfrm>
          <a:off x="104775" y="4616653"/>
          <a:ext cx="1762125" cy="298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 algn="ctr"/>
          <a:r>
            <a:rPr lang="pt-BR" sz="1100" b="1" cap="small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PEDIDOS</a:t>
          </a:r>
        </a:p>
      </xdr:txBody>
    </xdr:sp>
    <xdr:clientData/>
  </xdr:twoCellAnchor>
  <xdr:twoCellAnchor>
    <xdr:from>
      <xdr:col>0</xdr:col>
      <xdr:colOff>104775</xdr:colOff>
      <xdr:row>31</xdr:row>
      <xdr:rowOff>101803</xdr:rowOff>
    </xdr:from>
    <xdr:to>
      <xdr:col>3</xdr:col>
      <xdr:colOff>38100</xdr:colOff>
      <xdr:row>33</xdr:row>
      <xdr:rowOff>19674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DFFC2BB6-3561-8F83-3286-631B5D70A232}"/>
            </a:ext>
          </a:extLst>
        </xdr:cNvPr>
        <xdr:cNvSpPr txBox="1"/>
      </xdr:nvSpPr>
      <xdr:spPr>
        <a:xfrm>
          <a:off x="104775" y="6007303"/>
          <a:ext cx="1762125" cy="298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 algn="ctr"/>
          <a:r>
            <a:rPr lang="pt-BR" sz="1100" b="1" cap="small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ITENS</a:t>
          </a:r>
        </a:p>
      </xdr:txBody>
    </xdr:sp>
    <xdr:clientData/>
  </xdr:twoCellAnchor>
  <xdr:twoCellAnchor>
    <xdr:from>
      <xdr:col>3</xdr:col>
      <xdr:colOff>214966</xdr:colOff>
      <xdr:row>10</xdr:row>
      <xdr:rowOff>173609</xdr:rowOff>
    </xdr:from>
    <xdr:to>
      <xdr:col>13</xdr:col>
      <xdr:colOff>327422</xdr:colOff>
      <xdr:row>22</xdr:row>
      <xdr:rowOff>39687</xdr:rowOff>
    </xdr:to>
    <xdr:sp macro="" textlink="">
      <xdr:nvSpPr>
        <xdr:cNvPr id="116" name="Retângulo 115">
          <a:extLst>
            <a:ext uri="{FF2B5EF4-FFF2-40B4-BE49-F238E27FC236}">
              <a16:creationId xmlns:a16="http://schemas.microsoft.com/office/drawing/2014/main" id="{E29B6F77-AF40-B572-CF2C-69DB2078672B}"/>
            </a:ext>
          </a:extLst>
        </xdr:cNvPr>
        <xdr:cNvSpPr/>
      </xdr:nvSpPr>
      <xdr:spPr>
        <a:xfrm>
          <a:off x="2043766" y="2078609"/>
          <a:ext cx="6208456" cy="2152078"/>
        </a:xfrm>
        <a:prstGeom prst="rect">
          <a:avLst/>
        </a:prstGeom>
        <a:solidFill>
          <a:schemeClr val="bg1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3</xdr:col>
      <xdr:colOff>214376</xdr:colOff>
      <xdr:row>22</xdr:row>
      <xdr:rowOff>123999</xdr:rowOff>
    </xdr:from>
    <xdr:to>
      <xdr:col>8</xdr:col>
      <xdr:colOff>208359</xdr:colOff>
      <xdr:row>33</xdr:row>
      <xdr:rowOff>19843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A82321C2-0BC1-3FC5-67A5-83D2A09BC862}"/>
            </a:ext>
          </a:extLst>
        </xdr:cNvPr>
        <xdr:cNvSpPr/>
      </xdr:nvSpPr>
      <xdr:spPr>
        <a:xfrm>
          <a:off x="2043176" y="4314999"/>
          <a:ext cx="3041983" cy="1991344"/>
        </a:xfrm>
        <a:prstGeom prst="rect">
          <a:avLst/>
        </a:prstGeom>
        <a:solidFill>
          <a:schemeClr val="bg1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8</xdr:col>
      <xdr:colOff>333438</xdr:colOff>
      <xdr:row>22</xdr:row>
      <xdr:rowOff>123999</xdr:rowOff>
    </xdr:from>
    <xdr:to>
      <xdr:col>13</xdr:col>
      <xdr:colOff>327421</xdr:colOff>
      <xdr:row>33</xdr:row>
      <xdr:rowOff>19843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AD8F78A2-EDB5-8486-504A-B8F7DE280E4F}"/>
            </a:ext>
          </a:extLst>
        </xdr:cNvPr>
        <xdr:cNvSpPr/>
      </xdr:nvSpPr>
      <xdr:spPr>
        <a:xfrm>
          <a:off x="5210238" y="4314999"/>
          <a:ext cx="3041983" cy="1991344"/>
        </a:xfrm>
        <a:prstGeom prst="rect">
          <a:avLst/>
        </a:prstGeom>
        <a:solidFill>
          <a:schemeClr val="bg1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0</xdr:col>
      <xdr:colOff>82755</xdr:colOff>
      <xdr:row>10</xdr:row>
      <xdr:rowOff>173608</xdr:rowOff>
    </xdr:from>
    <xdr:to>
      <xdr:col>20</xdr:col>
      <xdr:colOff>526999</xdr:colOff>
      <xdr:row>33</xdr:row>
      <xdr:rowOff>19050</xdr:rowOff>
    </xdr:to>
    <xdr:grpSp>
      <xdr:nvGrpSpPr>
        <xdr:cNvPr id="139" name="FATURAMENTO" hidden="1">
          <a:extLst>
            <a:ext uri="{FF2B5EF4-FFF2-40B4-BE49-F238E27FC236}">
              <a16:creationId xmlns:a16="http://schemas.microsoft.com/office/drawing/2014/main" id="{FE3944A3-9660-F479-59E9-FC6B2C3D8445}"/>
            </a:ext>
          </a:extLst>
        </xdr:cNvPr>
        <xdr:cNvGrpSpPr/>
      </xdr:nvGrpSpPr>
      <xdr:grpSpPr>
        <a:xfrm>
          <a:off x="82755" y="2078608"/>
          <a:ext cx="12636244" cy="4226942"/>
          <a:chOff x="82770" y="2078608"/>
          <a:chExt cx="12636244" cy="4226942"/>
        </a:xfrm>
      </xdr:grpSpPr>
      <xdr:sp macro="" textlink="">
        <xdr:nvSpPr>
          <xdr:cNvPr id="125" name="CaixaDeTexto 124" hidden="1">
            <a:extLst>
              <a:ext uri="{FF2B5EF4-FFF2-40B4-BE49-F238E27FC236}">
                <a16:creationId xmlns:a16="http://schemas.microsoft.com/office/drawing/2014/main" id="{097FF89B-C96C-4F3F-B774-39FC479DC412}"/>
              </a:ext>
            </a:extLst>
          </xdr:cNvPr>
          <xdr:cNvSpPr txBox="1"/>
        </xdr:nvSpPr>
        <xdr:spPr>
          <a:xfrm>
            <a:off x="8361362" y="2078608"/>
            <a:ext cx="4357652" cy="177946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FATURAMENTO POR ITEM</a:t>
            </a:r>
          </a:p>
        </xdr:txBody>
      </xdr:sp>
      <xdr:sp macro="" textlink="TABELAS!D5">
        <xdr:nvSpPr>
          <xdr:cNvPr id="60" name="Retângulo 59" hidden="1">
            <a:extLst>
              <a:ext uri="{FF2B5EF4-FFF2-40B4-BE49-F238E27FC236}">
                <a16:creationId xmlns:a16="http://schemas.microsoft.com/office/drawing/2014/main" id="{6DA5AE01-3E31-192E-4CCF-69A9B890B2CF}"/>
              </a:ext>
            </a:extLst>
          </xdr:cNvPr>
          <xdr:cNvSpPr/>
        </xdr:nvSpPr>
        <xdr:spPr>
          <a:xfrm>
            <a:off x="82770" y="2078659"/>
            <a:ext cx="1779829" cy="1359866"/>
          </a:xfrm>
          <a:prstGeom prst="rect">
            <a:avLst/>
          </a:prstGeom>
          <a:solidFill>
            <a:srgbClr val="698E65"/>
          </a:solidFill>
          <a:ln w="1270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fld id="{DB4FA95F-D2E5-49CA-BA69-56BD403073F8}" type="TxLink">
              <a:rPr lang="en-US" sz="1600" b="1" i="0" u="none" strike="noStrike" kern="120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Calibri"/>
              </a:rPr>
              <a:pPr marL="0" indent="0" algn="ctr" defTabSz="914400" rtl="0" eaLnBrk="1" latinLnBrk="0" hangingPunct="1"/>
              <a:t> R$ 191.021,10 </a:t>
            </a:fld>
            <a:endParaRPr lang="pt-BR" sz="2800" b="1" kern="12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endParaRPr>
          </a:p>
        </xdr:txBody>
      </xdr:sp>
      <xdr:sp macro="" textlink="">
        <xdr:nvSpPr>
          <xdr:cNvPr id="70" name="CaixaDeTexto 69" hidden="1">
            <a:extLst>
              <a:ext uri="{FF2B5EF4-FFF2-40B4-BE49-F238E27FC236}">
                <a16:creationId xmlns:a16="http://schemas.microsoft.com/office/drawing/2014/main" id="{7A207349-77FB-05C0-3A54-FCDBC2CFF9A8}"/>
              </a:ext>
            </a:extLst>
          </xdr:cNvPr>
          <xdr:cNvSpPr txBox="1"/>
        </xdr:nvSpPr>
        <xdr:spPr>
          <a:xfrm>
            <a:off x="104775" y="3140278"/>
            <a:ext cx="1762125" cy="29887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ctr"/>
            <a:r>
              <a:rPr lang="pt-BR" sz="11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FATURAMENTO</a:t>
            </a:r>
          </a:p>
        </xdr:txBody>
      </xdr:sp>
      <xdr:sp macro="" textlink="">
        <xdr:nvSpPr>
          <xdr:cNvPr id="117" name="CaixaDeTexto 116" hidden="1">
            <a:extLst>
              <a:ext uri="{FF2B5EF4-FFF2-40B4-BE49-F238E27FC236}">
                <a16:creationId xmlns:a16="http://schemas.microsoft.com/office/drawing/2014/main" id="{7F3F7EDA-9EDE-272B-B09D-8CD676A19E79}"/>
              </a:ext>
            </a:extLst>
          </xdr:cNvPr>
          <xdr:cNvSpPr txBox="1"/>
        </xdr:nvSpPr>
        <xdr:spPr>
          <a:xfrm>
            <a:off x="2043766" y="2078608"/>
            <a:ext cx="6206123" cy="177925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FATURAMENTO POR SEMANA</a:t>
            </a:r>
          </a:p>
        </xdr:txBody>
      </xdr:sp>
      <xdr:graphicFrame macro="">
        <xdr:nvGraphicFramePr>
          <xdr:cNvPr id="71" name="Gráfico 70" hidden="1">
            <a:extLst>
              <a:ext uri="{FF2B5EF4-FFF2-40B4-BE49-F238E27FC236}">
                <a16:creationId xmlns:a16="http://schemas.microsoft.com/office/drawing/2014/main" id="{876C8EE5-E6D9-4CDF-B0C8-911B6215FB29}"/>
              </a:ext>
            </a:extLst>
          </xdr:cNvPr>
          <xdr:cNvGraphicFramePr>
            <a:graphicFrameLocks/>
          </xdr:cNvGraphicFramePr>
        </xdr:nvGraphicFramePr>
        <xdr:xfrm>
          <a:off x="1958685" y="2254198"/>
          <a:ext cx="6268158" cy="19363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72" name="Gráfico 71" hidden="1">
            <a:extLst>
              <a:ext uri="{FF2B5EF4-FFF2-40B4-BE49-F238E27FC236}">
                <a16:creationId xmlns:a16="http://schemas.microsoft.com/office/drawing/2014/main" id="{0A7390F2-6F17-41E6-B232-67B15BA0B92F}"/>
              </a:ext>
            </a:extLst>
          </xdr:cNvPr>
          <xdr:cNvGraphicFramePr>
            <a:graphicFrameLocks/>
          </xdr:cNvGraphicFramePr>
        </xdr:nvGraphicFramePr>
        <xdr:xfrm>
          <a:off x="8361362" y="2247525"/>
          <a:ext cx="4356497" cy="4058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30" name="CaixaDeTexto 129" hidden="1">
            <a:extLst>
              <a:ext uri="{FF2B5EF4-FFF2-40B4-BE49-F238E27FC236}">
                <a16:creationId xmlns:a16="http://schemas.microsoft.com/office/drawing/2014/main" id="{0E161CAF-303E-96C1-D7F8-B529B940E5CC}"/>
              </a:ext>
            </a:extLst>
          </xdr:cNvPr>
          <xdr:cNvSpPr txBox="1"/>
        </xdr:nvSpPr>
        <xdr:spPr>
          <a:xfrm>
            <a:off x="2043176" y="4314998"/>
            <a:ext cx="3040840" cy="177906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FATURAMENTO POR FORMA DE ENTREGA</a:t>
            </a:r>
          </a:p>
        </xdr:txBody>
      </xdr:sp>
      <xdr:sp macro="" textlink="">
        <xdr:nvSpPr>
          <xdr:cNvPr id="133" name="CaixaDeTexto 132" hidden="1">
            <a:extLst>
              <a:ext uri="{FF2B5EF4-FFF2-40B4-BE49-F238E27FC236}">
                <a16:creationId xmlns:a16="http://schemas.microsoft.com/office/drawing/2014/main" id="{5AB499B8-940F-E83B-D473-D9B7A4FE1B07}"/>
              </a:ext>
            </a:extLst>
          </xdr:cNvPr>
          <xdr:cNvSpPr txBox="1"/>
        </xdr:nvSpPr>
        <xdr:spPr>
          <a:xfrm>
            <a:off x="5210238" y="4314998"/>
            <a:ext cx="3040840" cy="177906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FATURAMENTO POR FORMA DE PGTO</a:t>
            </a:r>
          </a:p>
        </xdr:txBody>
      </xdr:sp>
      <xdr:graphicFrame macro="">
        <xdr:nvGraphicFramePr>
          <xdr:cNvPr id="134" name="Gráfico 133" hidden="1">
            <a:extLst>
              <a:ext uri="{FF2B5EF4-FFF2-40B4-BE49-F238E27FC236}">
                <a16:creationId xmlns:a16="http://schemas.microsoft.com/office/drawing/2014/main" id="{AA3C3027-EAB4-4346-ADA7-C088BD17816F}"/>
              </a:ext>
            </a:extLst>
          </xdr:cNvPr>
          <xdr:cNvGraphicFramePr>
            <a:graphicFrameLocks/>
          </xdr:cNvGraphicFramePr>
        </xdr:nvGraphicFramePr>
        <xdr:xfrm>
          <a:off x="2043176" y="4495577"/>
          <a:ext cx="3041983" cy="17909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135" name="Gráfico 134" hidden="1">
            <a:extLst>
              <a:ext uri="{FF2B5EF4-FFF2-40B4-BE49-F238E27FC236}">
                <a16:creationId xmlns:a16="http://schemas.microsoft.com/office/drawing/2014/main" id="{0C2CADB7-5918-4CC5-90E7-E11974B26B58}"/>
              </a:ext>
            </a:extLst>
          </xdr:cNvPr>
          <xdr:cNvGraphicFramePr>
            <a:graphicFrameLocks/>
          </xdr:cNvGraphicFramePr>
        </xdr:nvGraphicFramePr>
        <xdr:xfrm>
          <a:off x="5224066" y="4480719"/>
          <a:ext cx="3028156" cy="1815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20</xdr:col>
      <xdr:colOff>404415</xdr:colOff>
      <xdr:row>0</xdr:row>
      <xdr:rowOff>68656</xdr:rowOff>
    </xdr:from>
    <xdr:to>
      <xdr:col>20</xdr:col>
      <xdr:colOff>553243</xdr:colOff>
      <xdr:row>1</xdr:row>
      <xdr:rowOff>28969</xdr:rowOff>
    </xdr:to>
    <xdr:sp macro="[0]!Apresentar_on" textlink="">
      <xdr:nvSpPr>
        <xdr:cNvPr id="136" name="Retângulo 135">
          <a:extLst>
            <a:ext uri="{FF2B5EF4-FFF2-40B4-BE49-F238E27FC236}">
              <a16:creationId xmlns:a16="http://schemas.microsoft.com/office/drawing/2014/main" id="{683ECEF4-F613-CE3A-F51E-C8EDE397B65A}"/>
            </a:ext>
          </a:extLst>
        </xdr:cNvPr>
        <xdr:cNvSpPr/>
      </xdr:nvSpPr>
      <xdr:spPr>
        <a:xfrm>
          <a:off x="12596415" y="68656"/>
          <a:ext cx="148828" cy="150813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205977</xdr:colOff>
      <xdr:row>0</xdr:row>
      <xdr:rowOff>145484</xdr:rowOff>
    </xdr:from>
    <xdr:to>
      <xdr:col>20</xdr:col>
      <xdr:colOff>354805</xdr:colOff>
      <xdr:row>1</xdr:row>
      <xdr:rowOff>28969</xdr:rowOff>
    </xdr:to>
    <xdr:sp macro="[0]!Apresentar_off" textlink="">
      <xdr:nvSpPr>
        <xdr:cNvPr id="137" name="Retângulo 136">
          <a:extLst>
            <a:ext uri="{FF2B5EF4-FFF2-40B4-BE49-F238E27FC236}">
              <a16:creationId xmlns:a16="http://schemas.microsoft.com/office/drawing/2014/main" id="{A88207ED-C76B-EEE2-A474-4AF6F1ACCF95}"/>
            </a:ext>
          </a:extLst>
        </xdr:cNvPr>
        <xdr:cNvSpPr/>
      </xdr:nvSpPr>
      <xdr:spPr>
        <a:xfrm>
          <a:off x="12397977" y="145484"/>
          <a:ext cx="148828" cy="7398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82754</xdr:colOff>
      <xdr:row>10</xdr:row>
      <xdr:rowOff>173608</xdr:rowOff>
    </xdr:from>
    <xdr:to>
      <xdr:col>20</xdr:col>
      <xdr:colOff>532198</xdr:colOff>
      <xdr:row>33</xdr:row>
      <xdr:rowOff>20714</xdr:rowOff>
    </xdr:to>
    <xdr:grpSp>
      <xdr:nvGrpSpPr>
        <xdr:cNvPr id="181" name="PEDIDOS" hidden="1">
          <a:extLst>
            <a:ext uri="{FF2B5EF4-FFF2-40B4-BE49-F238E27FC236}">
              <a16:creationId xmlns:a16="http://schemas.microsoft.com/office/drawing/2014/main" id="{1C2FD696-77E3-00B1-3846-1CED7265F47A}"/>
            </a:ext>
          </a:extLst>
        </xdr:cNvPr>
        <xdr:cNvGrpSpPr/>
      </xdr:nvGrpSpPr>
      <xdr:grpSpPr>
        <a:xfrm>
          <a:off x="82754" y="2078608"/>
          <a:ext cx="12641444" cy="4228606"/>
          <a:chOff x="13089949" y="2017156"/>
          <a:chExt cx="12739767" cy="4087268"/>
        </a:xfrm>
      </xdr:grpSpPr>
      <xdr:sp macro="" textlink="">
        <xdr:nvSpPr>
          <xdr:cNvPr id="144" name="CaixaDeTexto 143" hidden="1">
            <a:extLst>
              <a:ext uri="{FF2B5EF4-FFF2-40B4-BE49-F238E27FC236}">
                <a16:creationId xmlns:a16="http://schemas.microsoft.com/office/drawing/2014/main" id="{FB1BAC86-FF76-2F51-34D0-1ED231ECDB1A}"/>
              </a:ext>
            </a:extLst>
          </xdr:cNvPr>
          <xdr:cNvSpPr txBox="1"/>
        </xdr:nvSpPr>
        <xdr:spPr>
          <a:xfrm>
            <a:off x="21438157" y="2017156"/>
            <a:ext cx="4391559" cy="171996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PEDIDOS POR ITEM</a:t>
            </a:r>
          </a:p>
        </xdr:txBody>
      </xdr:sp>
      <xdr:sp macro="" textlink="">
        <xdr:nvSpPr>
          <xdr:cNvPr id="147" name="CaixaDeTexto 146" hidden="1">
            <a:extLst>
              <a:ext uri="{FF2B5EF4-FFF2-40B4-BE49-F238E27FC236}">
                <a16:creationId xmlns:a16="http://schemas.microsoft.com/office/drawing/2014/main" id="{7C565DF5-AE50-A558-B2B7-F69F1336659C}"/>
              </a:ext>
            </a:extLst>
          </xdr:cNvPr>
          <xdr:cNvSpPr txBox="1"/>
        </xdr:nvSpPr>
        <xdr:spPr>
          <a:xfrm>
            <a:off x="15071404" y="2017156"/>
            <a:ext cx="6254413" cy="171976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PEDIDOS POR SEMANA</a:t>
            </a:r>
          </a:p>
        </xdr:txBody>
      </xdr:sp>
      <xdr:sp macro="" textlink="">
        <xdr:nvSpPr>
          <xdr:cNvPr id="150" name="CaixaDeTexto 149" hidden="1">
            <a:extLst>
              <a:ext uri="{FF2B5EF4-FFF2-40B4-BE49-F238E27FC236}">
                <a16:creationId xmlns:a16="http://schemas.microsoft.com/office/drawing/2014/main" id="{AC663B67-7C24-65A1-D862-3034FCB11576}"/>
              </a:ext>
            </a:extLst>
          </xdr:cNvPr>
          <xdr:cNvSpPr txBox="1"/>
        </xdr:nvSpPr>
        <xdr:spPr>
          <a:xfrm>
            <a:off x="15070809" y="4178767"/>
            <a:ext cx="3064501" cy="171957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PEDIDOS POR FORMA DE ENTREGA</a:t>
            </a:r>
          </a:p>
        </xdr:txBody>
      </xdr:sp>
      <xdr:sp macro="" textlink="">
        <xdr:nvSpPr>
          <xdr:cNvPr id="151" name="CaixaDeTexto 150" hidden="1">
            <a:extLst>
              <a:ext uri="{FF2B5EF4-FFF2-40B4-BE49-F238E27FC236}">
                <a16:creationId xmlns:a16="http://schemas.microsoft.com/office/drawing/2014/main" id="{CB979EDA-D21A-3547-3480-8B8986DEF3DF}"/>
              </a:ext>
            </a:extLst>
          </xdr:cNvPr>
          <xdr:cNvSpPr txBox="1"/>
        </xdr:nvSpPr>
        <xdr:spPr>
          <a:xfrm>
            <a:off x="18262514" y="4178767"/>
            <a:ext cx="3064501" cy="171957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PEDIDOS POR FORMA DE PGTO</a:t>
            </a:r>
          </a:p>
        </xdr:txBody>
      </xdr:sp>
      <xdr:grpSp>
        <xdr:nvGrpSpPr>
          <xdr:cNvPr id="156" name="Agrupar 155" hidden="1">
            <a:extLst>
              <a:ext uri="{FF2B5EF4-FFF2-40B4-BE49-F238E27FC236}">
                <a16:creationId xmlns:a16="http://schemas.microsoft.com/office/drawing/2014/main" id="{ACD27469-ED50-8E40-82BD-7F6F48B87491}"/>
              </a:ext>
            </a:extLst>
          </xdr:cNvPr>
          <xdr:cNvGrpSpPr/>
        </xdr:nvGrpSpPr>
        <xdr:grpSpPr>
          <a:xfrm>
            <a:off x="13089949" y="3406321"/>
            <a:ext cx="1798878" cy="1355574"/>
            <a:chOff x="10637084" y="3406321"/>
            <a:chExt cx="1798878" cy="1355574"/>
          </a:xfrm>
        </xdr:grpSpPr>
        <xdr:sp macro="" textlink="TABELAS!D6">
          <xdr:nvSpPr>
            <xdr:cNvPr id="154" name="Retângulo 153" hidden="1">
              <a:extLst>
                <a:ext uri="{FF2B5EF4-FFF2-40B4-BE49-F238E27FC236}">
                  <a16:creationId xmlns:a16="http://schemas.microsoft.com/office/drawing/2014/main" id="{FAFFD2E8-DE76-94AB-939B-6AB723E69A03}"/>
                </a:ext>
              </a:extLst>
            </xdr:cNvPr>
            <xdr:cNvSpPr/>
          </xdr:nvSpPr>
          <xdr:spPr>
            <a:xfrm>
              <a:off x="10637084" y="3406321"/>
              <a:ext cx="1794577" cy="1316850"/>
            </a:xfrm>
            <a:prstGeom prst="rect">
              <a:avLst/>
            </a:prstGeom>
            <a:solidFill>
              <a:srgbClr val="698E65"/>
            </a:solidFill>
            <a:ln w="12700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fld id="{D3ECBE77-4B5D-48B9-8F4B-C41816001FB3}" type="TxLink">
                <a:rPr lang="en-US" sz="4400" b="0" i="0" u="none" strike="noStrike" kern="1200">
                  <a:solidFill>
                    <a:schemeClr val="bg1"/>
                  </a:solidFill>
                  <a:latin typeface="Calibri"/>
                  <a:ea typeface="+mn-ea"/>
                  <a:cs typeface="Calibri"/>
                </a:rPr>
                <a:pPr marL="0" indent="0" algn="ctr" defTabSz="914400" rtl="0" eaLnBrk="1" latinLnBrk="0" hangingPunct="1"/>
                <a:t> 6.510 </a:t>
              </a:fld>
              <a:endParaRPr lang="pt-BR" sz="6600" kern="1200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55" name="CaixaDeTexto 154" hidden="1">
              <a:extLst>
                <a:ext uri="{FF2B5EF4-FFF2-40B4-BE49-F238E27FC236}">
                  <a16:creationId xmlns:a16="http://schemas.microsoft.com/office/drawing/2014/main" id="{53428270-8B5B-F44D-EADC-8FDE9AC43A2E}"/>
                </a:ext>
              </a:extLst>
            </xdr:cNvPr>
            <xdr:cNvSpPr txBox="1"/>
          </xdr:nvSpPr>
          <xdr:spPr>
            <a:xfrm>
              <a:off x="10659089" y="4469169"/>
              <a:ext cx="1776873" cy="292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marL="0" indent="0" algn="ctr"/>
              <a:r>
                <a:rPr lang="pt-BR" sz="1100" b="1" cap="small" baseline="0">
                  <a:solidFill>
                    <a:schemeClr val="bg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rPr>
                <a:t>PEDIDOS</a:t>
              </a:r>
            </a:p>
          </xdr:txBody>
        </xdr:sp>
      </xdr:grpSp>
      <xdr:graphicFrame macro="">
        <xdr:nvGraphicFramePr>
          <xdr:cNvPr id="157" name="Gráfico 156" hidden="1">
            <a:extLst>
              <a:ext uri="{FF2B5EF4-FFF2-40B4-BE49-F238E27FC236}">
                <a16:creationId xmlns:a16="http://schemas.microsoft.com/office/drawing/2014/main" id="{6E92B32E-CC81-4BCB-ABE5-5A66D7A99FF2}"/>
              </a:ext>
            </a:extLst>
          </xdr:cNvPr>
          <xdr:cNvGraphicFramePr>
            <a:graphicFrameLocks/>
          </xdr:cNvGraphicFramePr>
        </xdr:nvGraphicFramePr>
        <xdr:xfrm>
          <a:off x="14984592" y="2186875"/>
          <a:ext cx="6318000" cy="18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158" name="Gráfico 157" hidden="1">
            <a:extLst>
              <a:ext uri="{FF2B5EF4-FFF2-40B4-BE49-F238E27FC236}">
                <a16:creationId xmlns:a16="http://schemas.microsoft.com/office/drawing/2014/main" id="{AF9FCF61-0517-4BF5-86F4-2B8BB3D5DBA9}"/>
              </a:ext>
            </a:extLst>
          </xdr:cNvPr>
          <xdr:cNvGraphicFramePr>
            <a:graphicFrameLocks/>
          </xdr:cNvGraphicFramePr>
        </xdr:nvGraphicFramePr>
        <xdr:xfrm>
          <a:off x="15070809" y="4353307"/>
          <a:ext cx="3067200" cy="173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aphicFrame macro="">
        <xdr:nvGraphicFramePr>
          <xdr:cNvPr id="159" name="Gráfico 158" hidden="1">
            <a:extLst>
              <a:ext uri="{FF2B5EF4-FFF2-40B4-BE49-F238E27FC236}">
                <a16:creationId xmlns:a16="http://schemas.microsoft.com/office/drawing/2014/main" id="{5A2A643E-5394-4A8D-AB1E-D1899F618A20}"/>
              </a:ext>
            </a:extLst>
          </xdr:cNvPr>
          <xdr:cNvGraphicFramePr>
            <a:graphicFrameLocks/>
          </xdr:cNvGraphicFramePr>
        </xdr:nvGraphicFramePr>
        <xdr:xfrm>
          <a:off x="18276450" y="4338946"/>
          <a:ext cx="3052800" cy="175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160" name="Gráfico 159" hidden="1">
            <a:extLst>
              <a:ext uri="{FF2B5EF4-FFF2-40B4-BE49-F238E27FC236}">
                <a16:creationId xmlns:a16="http://schemas.microsoft.com/office/drawing/2014/main" id="{8B98BF1D-7295-41A4-9F2B-B8050FFBEDB1}"/>
              </a:ext>
            </a:extLst>
          </xdr:cNvPr>
          <xdr:cNvGraphicFramePr>
            <a:graphicFrameLocks/>
          </xdr:cNvGraphicFramePr>
        </xdr:nvGraphicFramePr>
        <xdr:xfrm>
          <a:off x="21436552" y="2180424"/>
          <a:ext cx="4392000" cy="392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</xdr:grpSp>
    <xdr:clientData/>
  </xdr:twoCellAnchor>
  <xdr:twoCellAnchor>
    <xdr:from>
      <xdr:col>0</xdr:col>
      <xdr:colOff>82755</xdr:colOff>
      <xdr:row>10</xdr:row>
      <xdr:rowOff>173608</xdr:rowOff>
    </xdr:from>
    <xdr:to>
      <xdr:col>20</xdr:col>
      <xdr:colOff>532199</xdr:colOff>
      <xdr:row>33</xdr:row>
      <xdr:rowOff>28575</xdr:rowOff>
    </xdr:to>
    <xdr:grpSp>
      <xdr:nvGrpSpPr>
        <xdr:cNvPr id="180" name="ITENS">
          <a:extLst>
            <a:ext uri="{FF2B5EF4-FFF2-40B4-BE49-F238E27FC236}">
              <a16:creationId xmlns:a16="http://schemas.microsoft.com/office/drawing/2014/main" id="{940BABF8-D0E7-1AF3-D0E0-AF7829B9F3AB}"/>
            </a:ext>
          </a:extLst>
        </xdr:cNvPr>
        <xdr:cNvGrpSpPr/>
      </xdr:nvGrpSpPr>
      <xdr:grpSpPr>
        <a:xfrm>
          <a:off x="82755" y="2078608"/>
          <a:ext cx="12641444" cy="4236467"/>
          <a:chOff x="27208458" y="2017156"/>
          <a:chExt cx="12739767" cy="4095129"/>
        </a:xfrm>
      </xdr:grpSpPr>
      <xdr:graphicFrame macro="">
        <xdr:nvGraphicFramePr>
          <xdr:cNvPr id="161" name="Gráfico 160">
            <a:extLst>
              <a:ext uri="{FF2B5EF4-FFF2-40B4-BE49-F238E27FC236}">
                <a16:creationId xmlns:a16="http://schemas.microsoft.com/office/drawing/2014/main" id="{35F7031B-2AA0-4A97-BA87-53C8612075A5}"/>
              </a:ext>
            </a:extLst>
          </xdr:cNvPr>
          <xdr:cNvGraphicFramePr>
            <a:graphicFrameLocks/>
          </xdr:cNvGraphicFramePr>
        </xdr:nvGraphicFramePr>
        <xdr:xfrm>
          <a:off x="29103101" y="2186875"/>
          <a:ext cx="6318000" cy="18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graphicFrame macro="">
        <xdr:nvGraphicFramePr>
          <xdr:cNvPr id="162" name="Gráfico 161">
            <a:extLst>
              <a:ext uri="{FF2B5EF4-FFF2-40B4-BE49-F238E27FC236}">
                <a16:creationId xmlns:a16="http://schemas.microsoft.com/office/drawing/2014/main" id="{AF5666D8-39D9-4FBB-A7E4-630F9359DEB7}"/>
              </a:ext>
            </a:extLst>
          </xdr:cNvPr>
          <xdr:cNvGraphicFramePr>
            <a:graphicFrameLocks/>
          </xdr:cNvGraphicFramePr>
        </xdr:nvGraphicFramePr>
        <xdr:xfrm>
          <a:off x="29189318" y="4353307"/>
          <a:ext cx="3067200" cy="173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graphicFrame macro="">
        <xdr:nvGraphicFramePr>
          <xdr:cNvPr id="163" name="Gráfico 162">
            <a:extLst>
              <a:ext uri="{FF2B5EF4-FFF2-40B4-BE49-F238E27FC236}">
                <a16:creationId xmlns:a16="http://schemas.microsoft.com/office/drawing/2014/main" id="{8B76DE3F-37FC-45FA-92DE-197AF8C83ADA}"/>
              </a:ext>
            </a:extLst>
          </xdr:cNvPr>
          <xdr:cNvGraphicFramePr>
            <a:graphicFrameLocks/>
          </xdr:cNvGraphicFramePr>
        </xdr:nvGraphicFramePr>
        <xdr:xfrm>
          <a:off x="32394959" y="4338946"/>
          <a:ext cx="3052800" cy="175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aphicFrame macro="">
        <xdr:nvGraphicFramePr>
          <xdr:cNvPr id="164" name="Gráfico 163">
            <a:extLst>
              <a:ext uri="{FF2B5EF4-FFF2-40B4-BE49-F238E27FC236}">
                <a16:creationId xmlns:a16="http://schemas.microsoft.com/office/drawing/2014/main" id="{30EAE334-9658-4662-BA2F-0BADC0532EB1}"/>
              </a:ext>
            </a:extLst>
          </xdr:cNvPr>
          <xdr:cNvGraphicFramePr>
            <a:graphicFrameLocks/>
          </xdr:cNvGraphicFramePr>
        </xdr:nvGraphicFramePr>
        <xdr:xfrm>
          <a:off x="35555061" y="2180424"/>
          <a:ext cx="4392000" cy="392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  <xdr:sp macro="" textlink="">
        <xdr:nvSpPr>
          <xdr:cNvPr id="165" name="CaixaDeTexto 164">
            <a:extLst>
              <a:ext uri="{FF2B5EF4-FFF2-40B4-BE49-F238E27FC236}">
                <a16:creationId xmlns:a16="http://schemas.microsoft.com/office/drawing/2014/main" id="{9C967740-543F-A3E9-B0E0-B8705D9C5529}"/>
              </a:ext>
            </a:extLst>
          </xdr:cNvPr>
          <xdr:cNvSpPr txBox="1"/>
        </xdr:nvSpPr>
        <xdr:spPr>
          <a:xfrm>
            <a:off x="35556666" y="2017156"/>
            <a:ext cx="4391559" cy="171996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ITENS POR ITEM</a:t>
            </a: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B3808F22-3F47-5BDD-323B-5D90BB30781E}"/>
              </a:ext>
            </a:extLst>
          </xdr:cNvPr>
          <xdr:cNvSpPr txBox="1"/>
        </xdr:nvSpPr>
        <xdr:spPr>
          <a:xfrm>
            <a:off x="29189913" y="2017156"/>
            <a:ext cx="6254413" cy="171976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ITENS POR SEMANA</a:t>
            </a:r>
          </a:p>
        </xdr:txBody>
      </xdr:sp>
      <xdr:sp macro="" textlink="">
        <xdr:nvSpPr>
          <xdr:cNvPr id="167" name="CaixaDeTexto 166">
            <a:extLst>
              <a:ext uri="{FF2B5EF4-FFF2-40B4-BE49-F238E27FC236}">
                <a16:creationId xmlns:a16="http://schemas.microsoft.com/office/drawing/2014/main" id="{B976DA69-3176-F358-5D69-AC1F392A53F7}"/>
              </a:ext>
            </a:extLst>
          </xdr:cNvPr>
          <xdr:cNvSpPr txBox="1"/>
        </xdr:nvSpPr>
        <xdr:spPr>
          <a:xfrm>
            <a:off x="29189318" y="4178767"/>
            <a:ext cx="3064501" cy="171957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ITENS POR FORMA DE ENTREGA</a:t>
            </a:r>
          </a:p>
        </xdr:txBody>
      </xdr:sp>
      <xdr:sp macro="" textlink="">
        <xdr:nvSpPr>
          <xdr:cNvPr id="168" name="CaixaDeTexto 167">
            <a:extLst>
              <a:ext uri="{FF2B5EF4-FFF2-40B4-BE49-F238E27FC236}">
                <a16:creationId xmlns:a16="http://schemas.microsoft.com/office/drawing/2014/main" id="{E9DB507E-AE83-E2BD-6B57-60D01090A4CA}"/>
              </a:ext>
            </a:extLst>
          </xdr:cNvPr>
          <xdr:cNvSpPr txBox="1"/>
        </xdr:nvSpPr>
        <xdr:spPr>
          <a:xfrm>
            <a:off x="32381023" y="4178767"/>
            <a:ext cx="3064501" cy="171957"/>
          </a:xfrm>
          <a:prstGeom prst="rect">
            <a:avLst/>
          </a:prstGeom>
          <a:solidFill>
            <a:srgbClr val="454B6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l"/>
            <a:r>
              <a:rPr lang="pt-BR" sz="10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ITENS POR FORMA DE PGTO</a:t>
            </a:r>
          </a:p>
        </xdr:txBody>
      </xdr:sp>
      <xdr:sp macro="" textlink="TABELAS!D7">
        <xdr:nvSpPr>
          <xdr:cNvPr id="177" name="Retângulo 176">
            <a:extLst>
              <a:ext uri="{FF2B5EF4-FFF2-40B4-BE49-F238E27FC236}">
                <a16:creationId xmlns:a16="http://schemas.microsoft.com/office/drawing/2014/main" id="{BCA472C2-74A6-75E8-29E8-6289C3E71F0D}"/>
              </a:ext>
            </a:extLst>
          </xdr:cNvPr>
          <xdr:cNvSpPr/>
        </xdr:nvSpPr>
        <xdr:spPr>
          <a:xfrm>
            <a:off x="27208458" y="4795435"/>
            <a:ext cx="1794577" cy="1316850"/>
          </a:xfrm>
          <a:prstGeom prst="rect">
            <a:avLst/>
          </a:prstGeom>
          <a:solidFill>
            <a:srgbClr val="698E65"/>
          </a:solidFill>
          <a:ln w="1270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fld id="{D4935218-3696-43F9-BA9E-9F7BFA9D700E}" type="TxLink">
              <a:rPr lang="en-US" sz="3600" b="0" i="0" u="none" strike="noStrike" kern="1200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 defTabSz="914400" rtl="0" eaLnBrk="1" latinLnBrk="0" hangingPunct="1"/>
              <a:t> 13.628 </a:t>
            </a:fld>
            <a:endParaRPr lang="pt-BR" sz="3600" b="0" i="0" u="none" strike="noStrike" kern="1200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78" name="CaixaDeTexto 177">
            <a:extLst>
              <a:ext uri="{FF2B5EF4-FFF2-40B4-BE49-F238E27FC236}">
                <a16:creationId xmlns:a16="http://schemas.microsoft.com/office/drawing/2014/main" id="{97504797-90B3-4059-A8F0-A44F2CEAC5EC}"/>
              </a:ext>
            </a:extLst>
          </xdr:cNvPr>
          <xdr:cNvSpPr txBox="1"/>
        </xdr:nvSpPr>
        <xdr:spPr>
          <a:xfrm>
            <a:off x="27230463" y="5816803"/>
            <a:ext cx="1776873" cy="2865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marL="0" indent="0" algn="ctr"/>
            <a:r>
              <a:rPr lang="pt-BR" sz="1100" b="1" cap="small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ITENS</a:t>
            </a:r>
          </a:p>
        </xdr:txBody>
      </xdr:sp>
    </xdr:grpSp>
    <xdr:clientData/>
  </xdr:twoCellAnchor>
  <xdr:twoCellAnchor editAs="oneCell">
    <xdr:from>
      <xdr:col>0</xdr:col>
      <xdr:colOff>419100</xdr:colOff>
      <xdr:row>0</xdr:row>
      <xdr:rowOff>47625</xdr:rowOff>
    </xdr:from>
    <xdr:to>
      <xdr:col>2</xdr:col>
      <xdr:colOff>219075</xdr:colOff>
      <xdr:row>3</xdr:row>
      <xdr:rowOff>10905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0885987-606C-4D82-2D9D-A119AFE57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7625"/>
          <a:ext cx="1019175" cy="534780"/>
        </a:xfrm>
        <a:prstGeom prst="rect">
          <a:avLst/>
        </a:prstGeom>
      </xdr:spPr>
    </xdr:pic>
    <xdr:clientData/>
  </xdr:twoCellAnchor>
  <xdr:twoCellAnchor editAs="oneCell">
    <xdr:from>
      <xdr:col>24</xdr:col>
      <xdr:colOff>133350</xdr:colOff>
      <xdr:row>0</xdr:row>
      <xdr:rowOff>66675</xdr:rowOff>
    </xdr:from>
    <xdr:to>
      <xdr:col>27</xdr:col>
      <xdr:colOff>133350</xdr:colOff>
      <xdr:row>13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TEM">
              <a:extLst>
                <a:ext uri="{FF2B5EF4-FFF2-40B4-BE49-F238E27FC236}">
                  <a16:creationId xmlns:a16="http://schemas.microsoft.com/office/drawing/2014/main" id="{E05932CC-91AA-4627-8E6E-7811563746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0" y="66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47625</xdr:colOff>
      <xdr:row>0</xdr:row>
      <xdr:rowOff>76200</xdr:rowOff>
    </xdr:from>
    <xdr:to>
      <xdr:col>24</xdr:col>
      <xdr:colOff>47625</xdr:colOff>
      <xdr:row>13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29C2998B-2AFF-4057-9793-02EF2DDBB2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9225" y="7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38100</xdr:colOff>
      <xdr:row>14</xdr:row>
      <xdr:rowOff>0</xdr:rowOff>
    </xdr:from>
    <xdr:to>
      <xdr:col>24</xdr:col>
      <xdr:colOff>38100</xdr:colOff>
      <xdr:row>27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NO">
              <a:extLst>
                <a:ext uri="{FF2B5EF4-FFF2-40B4-BE49-F238E27FC236}">
                  <a16:creationId xmlns:a16="http://schemas.microsoft.com/office/drawing/2014/main" id="{79EF1B65-02BD-4F02-A274-A7E6385947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9700" y="2667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4991203707" backgroundQuery="1" createdVersion="8" refreshedVersion="8" minRefreshableVersion="3" recordCount="0" supportSubquery="1" supportAdvancedDrill="1" xr:uid="{174755DE-B5D1-429B-A582-A141886E2A60}">
  <cacheSource type="external" connectionId="1"/>
  <cacheFields count="9">
    <cacheField name="[Measures].[Contagem Distinta de COMANDA]" caption="Contagem Distinta de COMANDA" numFmtId="0" hierarchy="16" level="32767"/>
    <cacheField name="[Measures].[Contagem de ID_ITEM]" caption="Contagem de ID_ITEM" numFmtId="0" hierarchy="17" level="32767"/>
    <cacheField name="[Measures].[Soma de VALOR]" caption="Soma de VALOR" numFmtId="0" hierarchy="19" level="32767"/>
    <cacheField name="[Tabela3].[CATEGORIA].[CATEGORIA]" caption="CATEGORIA" numFmtId="0" hierarchy="5" level="1">
      <sharedItems containsSemiMixedTypes="0" containsNonDate="0" containsString="0"/>
    </cacheField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6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7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4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5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8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4995601849" backgroundQuery="1" createdVersion="8" refreshedVersion="8" minRefreshableVersion="3" recordCount="0" supportSubquery="1" supportAdvancedDrill="1" xr:uid="{08A22978-90F1-4192-925B-A6AF0996ACBC}">
  <cacheSource type="external" connectionId="1"/>
  <cacheFields count="7">
    <cacheField name="[Tabela3].[MÊS].[MÊS]" caption="MÊS" numFmtId="0" hierarchy="10" level="1">
      <sharedItems count="6">
        <s v="03"/>
        <s v="04"/>
        <s v="05"/>
        <s v="06"/>
        <s v="07"/>
        <s v="08"/>
      </sharedItems>
    </cacheField>
    <cacheField name="[Tabela3].[SEMANA].[SEMANA]" caption="SEMANA" numFmtId="0" hierarchy="11" level="1">
      <sharedItems containsSemiMixedTypes="0" containsNonDate="0" containsString="0" containsNumber="1" containsInteger="1" minValue="31" maxValue="34" count="4">
        <n v="31"/>
        <n v="32"/>
        <n v="33"/>
        <n v="34"/>
      </sharedItems>
      <extLst>
        <ext xmlns:x15="http://schemas.microsoft.com/office/spreadsheetml/2010/11/main" uri="{4F2E5C28-24EA-4eb8-9CBF-B6C8F9C3D259}">
          <x15:cachedUniqueNames>
            <x15:cachedUniqueName index="0" name="[Tabela3].[SEMANA].&amp;[31]"/>
            <x15:cachedUniqueName index="1" name="[Tabela3].[SEMANA].&amp;[32]"/>
            <x15:cachedUniqueName index="2" name="[Tabela3].[SEMANA].&amp;[33]"/>
            <x15:cachedUniqueName index="3" name="[Tabela3].[SEMANA].&amp;[34]"/>
          </x15:cachedUniqueNames>
        </ext>
      </extLst>
    </cacheField>
    <cacheField name="[Measures].[Soma de VALOR]" caption="Soma de VALOR" numFmtId="0" hierarchy="19" level="32767"/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CATEGORIA].[CATEGORIA]" caption="CATEGORIA" numFmtId="0" hierarchy="5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4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1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4997453704" backgroundQuery="1" createdVersion="8" refreshedVersion="8" minRefreshableVersion="3" recordCount="0" supportSubquery="1" supportAdvancedDrill="1" xr:uid="{6455340C-1FFA-4E9C-8CAE-5ADAB36B5934}">
  <cacheSource type="external" connectionId="1"/>
  <cacheFields count="8">
    <cacheField name="[Tabela3].[FORMA DE PAGAMENTO].[FORMA DE PAGAMENTO]" caption="FORMA DE PAGAMENTO" numFmtId="0" hierarchy="4" level="1">
      <sharedItems containsBlank="1" count="5">
        <m/>
        <s v="Crédito"/>
        <s v="Débito"/>
        <s v="Dinheiro"/>
        <s v="PIX"/>
      </sharedItems>
    </cacheField>
    <cacheField name="[Measures].[Soma de VALOR]" caption="Soma de VALOR" numFmtId="0" hierarchy="19" level="32767"/>
    <cacheField name="[Tabela3].[CATEGORIA].[CATEGORIA]" caption="CATEGORIA" numFmtId="0" hierarchy="5" level="1">
      <sharedItems containsSemiMixedTypes="0" containsNonDate="0" containsString="0"/>
    </cacheField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2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6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7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4999305558" backgroundQuery="1" createdVersion="8" refreshedVersion="8" minRefreshableVersion="3" recordCount="0" supportSubquery="1" supportAdvancedDrill="1" xr:uid="{D8AE72D0-2842-4780-9729-7C835FF94C13}">
  <cacheSource type="external" connectionId="1"/>
  <cacheFields count="7">
    <cacheField name="[Tabela3].[CATEGORIA].[CATEGORIA]" caption="CATEGORIA" numFmtId="0" hierarchy="5" level="1">
      <sharedItems count="9">
        <s v="ADICIONAIS"/>
        <s v="BEBIDA"/>
        <s v="CUSCUZ"/>
        <s v="LANCHES"/>
        <s v="MISTO"/>
        <s v="PORÇÕES"/>
        <s v="REFEIÇÃO"/>
        <s v="SOBREMESA"/>
        <s v="TAPIOCA"/>
      </sharedItems>
    </cacheField>
    <cacheField name="[Tabela3].[ITEM].[ITEM]" caption="ITEM" numFmtId="0" hierarchy="6" level="1">
      <sharedItems containsNonDate="0" count="5">
        <s v="Forma completo"/>
        <s v="Forma Simples"/>
        <s v="Sal c ovo"/>
        <s v="Sal completo"/>
        <s v="Sal simples"/>
      </sharedItems>
    </cacheField>
    <cacheField name="[Measures].[Soma de VALOR]" caption="Soma de VALOR" numFmtId="0" hierarchy="19" level="32767"/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1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01388891" backgroundQuery="1" createdVersion="8" refreshedVersion="8" minRefreshableVersion="3" recordCount="0" supportSubquery="1" supportAdvancedDrill="1" xr:uid="{14FFA51F-3FCF-4C62-A1D1-5C5E2676DAD9}">
  <cacheSource type="external" connectionId="1"/>
  <cacheFields count="7">
    <cacheField name="[Tabela3].[CATEGORIA].[CATEGORIA]" caption="CATEGORIA" numFmtId="0" hierarchy="5" level="1">
      <sharedItems count="9">
        <s v="ADICIONAIS"/>
        <s v="BEBIDA"/>
        <s v="CUSCUZ"/>
        <s v="LANCHES"/>
        <s v="MISTO"/>
        <s v="PORÇÕES"/>
        <s v="REFEIÇÃO"/>
        <s v="SOBREMESA"/>
        <s v="TAPIOCA"/>
      </sharedItems>
    </cacheField>
    <cacheField name="[Measures].[Contagem de COMANDA]" caption="Contagem de COMANDA" numFmtId="0" hierarchy="15" level="32767"/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4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2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3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037037" backgroundQuery="1" createdVersion="8" refreshedVersion="8" minRefreshableVersion="3" recordCount="0" supportSubquery="1" supportAdvancedDrill="1" xr:uid="{ADC9B052-3284-4871-A680-A29E942A66EB}">
  <cacheSource type="external" connectionId="1"/>
  <cacheFields count="8">
    <cacheField name="[Tabela3].[FORMA DE PAGAMENTO].[FORMA DE PAGAMENTO]" caption="FORMA DE PAGAMENTO" numFmtId="0" hierarchy="4" level="1">
      <sharedItems containsBlank="1" count="5">
        <m/>
        <s v="Crédito"/>
        <s v="Débito"/>
        <s v="Dinheiro"/>
        <s v="PIX"/>
      </sharedItems>
    </cacheField>
    <cacheField name="[Measures].[Contagem de COMANDA]" caption="Contagem de COMANDA" numFmtId="0" hierarchy="15" level="32767"/>
    <cacheField name="[Tabela3].[CATEGORIA].[CATEGORIA]" caption="CATEGORIA" numFmtId="0" hierarchy="5" level="1">
      <sharedItems containsSemiMixedTypes="0" containsNonDate="0" containsString="0"/>
    </cacheField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2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6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7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05439816" backgroundQuery="1" createdVersion="8" refreshedVersion="8" minRefreshableVersion="3" recordCount="0" supportSubquery="1" supportAdvancedDrill="1" xr:uid="{8A6C8739-92E6-48DE-8420-B4E1CB567A8E}">
  <cacheSource type="external" connectionId="1"/>
  <cacheFields count="7">
    <cacheField name="[Tabela3].[RETIRADA].[RETIRADA]" caption="RETIRADA" numFmtId="0" hierarchy="3" level="1">
      <sharedItems containsBlank="1" count="4">
        <m/>
        <s v="BALCÃO"/>
        <s v="MARMITA"/>
        <s v="PRATO"/>
      </sharedItems>
    </cacheField>
    <cacheField name="[Measures].[Contagem de COMANDA]" caption="Contagem de COMANDA" numFmtId="0" hierarchy="15" level="32767"/>
    <cacheField name="[Tabela3].[CATEGORIA].[CATEGORIA]" caption="CATEGORIA" numFmtId="0" hierarchy="5" level="1">
      <sharedItems containsSemiMixedTypes="0" containsNonDate="0" containsString="0"/>
    </cacheField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2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07291664" backgroundQuery="1" createdVersion="8" refreshedVersion="8" minRefreshableVersion="3" recordCount="0" supportSubquery="1" supportAdvancedDrill="1" xr:uid="{46267D5D-AD1C-4844-949B-7B7BA3B266C2}">
  <cacheSource type="external" connectionId="1"/>
  <cacheFields count="7">
    <cacheField name="[Tabela3].[MÊS].[MÊS]" caption="MÊS" numFmtId="0" hierarchy="10" level="1">
      <sharedItems count="6">
        <s v="03"/>
        <s v="04"/>
        <s v="05"/>
        <s v="06"/>
        <s v="07"/>
        <s v="08"/>
      </sharedItems>
    </cacheField>
    <cacheField name="[Tabela3].[SEMANA].[SEMANA]" caption="SEMANA" numFmtId="0" hierarchy="11" level="1">
      <sharedItems containsSemiMixedTypes="0" containsString="0" containsNumber="1" containsInteger="1" minValue="13" maxValue="34" count="22"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</sharedItems>
      <extLst>
        <ext xmlns:x15="http://schemas.microsoft.com/office/spreadsheetml/2010/11/main" uri="{4F2E5C28-24EA-4eb8-9CBF-B6C8F9C3D259}">
          <x15:cachedUniqueNames>
            <x15:cachedUniqueName index="0" name="[Tabela3].[SEMANA].&amp;[13]"/>
            <x15:cachedUniqueName index="1" name="[Tabela3].[SEMANA].&amp;[14]"/>
            <x15:cachedUniqueName index="2" name="[Tabela3].[SEMANA].&amp;[15]"/>
            <x15:cachedUniqueName index="3" name="[Tabela3].[SEMANA].&amp;[16]"/>
            <x15:cachedUniqueName index="4" name="[Tabela3].[SEMANA].&amp;[17]"/>
            <x15:cachedUniqueName index="5" name="[Tabela3].[SEMANA].&amp;[18]"/>
            <x15:cachedUniqueName index="6" name="[Tabela3].[SEMANA].&amp;[19]"/>
            <x15:cachedUniqueName index="7" name="[Tabela3].[SEMANA].&amp;[20]"/>
            <x15:cachedUniqueName index="8" name="[Tabela3].[SEMANA].&amp;[21]"/>
            <x15:cachedUniqueName index="9" name="[Tabela3].[SEMANA].&amp;[22]"/>
            <x15:cachedUniqueName index="10" name="[Tabela3].[SEMANA].&amp;[23]"/>
            <x15:cachedUniqueName index="11" name="[Tabela3].[SEMANA].&amp;[24]"/>
            <x15:cachedUniqueName index="12" name="[Tabela3].[SEMANA].&amp;[25]"/>
            <x15:cachedUniqueName index="13" name="[Tabela3].[SEMANA].&amp;[26]"/>
            <x15:cachedUniqueName index="14" name="[Tabela3].[SEMANA].&amp;[27]"/>
            <x15:cachedUniqueName index="15" name="[Tabela3].[SEMANA].&amp;[28]"/>
            <x15:cachedUniqueName index="16" name="[Tabela3].[SEMANA].&amp;[29]"/>
            <x15:cachedUniqueName index="17" name="[Tabela3].[SEMANA].&amp;[30]"/>
            <x15:cachedUniqueName index="18" name="[Tabela3].[SEMANA].&amp;[31]"/>
            <x15:cachedUniqueName index="19" name="[Tabela3].[SEMANA].&amp;[32]"/>
            <x15:cachedUniqueName index="20" name="[Tabela3].[SEMANA].&amp;[33]"/>
            <x15:cachedUniqueName index="21" name="[Tabela3].[SEMANA].&amp;[34]"/>
          </x15:cachedUniqueNames>
        </ext>
      </extLst>
    </cacheField>
    <cacheField name="[Measures].[Contagem de COMANDA]" caption="Contagem de COMANDA" numFmtId="0" hierarchy="15" level="32767"/>
    <cacheField name="[Tabela3].[CATEGORIA].[CATEGORIA]" caption="CATEGORIA" numFmtId="0" hierarchy="5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4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1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0902778" backgroundQuery="1" createdVersion="8" refreshedVersion="8" minRefreshableVersion="3" recordCount="0" supportSubquery="1" supportAdvancedDrill="1" xr:uid="{9447B164-B947-4B9F-BD71-522BFEA4AFA0}">
  <cacheSource type="external" connectionId="1"/>
  <cacheFields count="7">
    <cacheField name="[Tabela3].[MÊS].[MÊS]" caption="MÊS" numFmtId="0" hierarchy="10" level="1">
      <sharedItems count="6">
        <s v="03"/>
        <s v="04"/>
        <s v="05"/>
        <s v="06"/>
        <s v="07"/>
        <s v="08"/>
      </sharedItems>
    </cacheField>
    <cacheField name="[Tabela3].[SEMANA].[SEMANA]" caption="SEMANA" numFmtId="0" hierarchy="11" level="1">
      <sharedItems containsSemiMixedTypes="0" containsString="0" containsNumber="1" containsInteger="1" minValue="31" maxValue="34" count="4">
        <n v="31"/>
        <n v="32"/>
        <n v="33"/>
        <n v="34"/>
      </sharedItems>
      <extLst>
        <ext xmlns:x15="http://schemas.microsoft.com/office/spreadsheetml/2010/11/main" uri="{4F2E5C28-24EA-4eb8-9CBF-B6C8F9C3D259}">
          <x15:cachedUniqueNames>
            <x15:cachedUniqueName index="0" name="[Tabela3].[SEMANA].&amp;[31]"/>
            <x15:cachedUniqueName index="1" name="[Tabela3].[SEMANA].&amp;[32]"/>
            <x15:cachedUniqueName index="2" name="[Tabela3].[SEMANA].&amp;[33]"/>
            <x15:cachedUniqueName index="3" name="[Tabela3].[SEMANA].&amp;[34]"/>
          </x15:cachedUniqueNames>
        </ext>
      </extLst>
    </cacheField>
    <cacheField name="[Measures].[Soma de QUANTIDADE]" caption="Soma de QUANTIDADE" numFmtId="0" hierarchy="18" level="32767"/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CATEGORIA].[CATEGORIA]" caption="CATEGORIA" numFmtId="0" hierarchy="5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4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1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10879628" backgroundQuery="1" createdVersion="8" refreshedVersion="8" minRefreshableVersion="3" recordCount="0" supportSubquery="1" supportAdvancedDrill="1" xr:uid="{63A2E92D-4E7D-42F7-8071-781D0E61F013}">
  <cacheSource type="external" connectionId="1"/>
  <cacheFields count="7">
    <cacheField name="[Tabela3].[RETIRADA].[RETIRADA]" caption="RETIRADA" numFmtId="0" hierarchy="3" level="1">
      <sharedItems containsBlank="1" count="4">
        <m/>
        <s v="BALCÃO"/>
        <s v="MARMITA"/>
        <s v="PRATO"/>
      </sharedItems>
    </cacheField>
    <cacheField name="[Tabela3].[CATEGORIA].[CATEGORIA]" caption="CATEGORIA" numFmtId="0" hierarchy="5" level="1">
      <sharedItems containsSemiMixedTypes="0" containsNonDate="0" containsString="0"/>
    </cacheField>
    <cacheField name="[Measures].[Soma de QUANTIDADE]" caption="Soma de QUANTIDADE" numFmtId="0" hierarchy="18" level="32767"/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1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12731483" backgroundQuery="1" createdVersion="8" refreshedVersion="8" minRefreshableVersion="3" recordCount="0" supportSubquery="1" supportAdvancedDrill="1" xr:uid="{3DD28BD0-A263-4961-BE0F-00969424CF2F}">
  <cacheSource type="external" connectionId="1"/>
  <cacheFields count="8">
    <cacheField name="[Tabela3].[FORMA DE PAGAMENTO].[FORMA DE PAGAMENTO]" caption="FORMA DE PAGAMENTO" numFmtId="0" hierarchy="4" level="1">
      <sharedItems containsBlank="1" count="5">
        <m/>
        <s v="Crédito"/>
        <s v="Débito"/>
        <s v="Dinheiro"/>
        <s v="PIX"/>
      </sharedItems>
    </cacheField>
    <cacheField name="[Tabela3].[CATEGORIA].[CATEGORIA]" caption="CATEGORIA" numFmtId="0" hierarchy="5" level="1">
      <sharedItems containsSemiMixedTypes="0" containsNonDate="0" containsString="0"/>
    </cacheField>
    <cacheField name="[Measures].[Soma de QUANTIDADE]" caption="Soma de QUANTIDADE" numFmtId="0" hierarchy="18" level="32767"/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1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6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7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14467592" backgroundQuery="1" createdVersion="8" refreshedVersion="8" minRefreshableVersion="3" recordCount="0" supportSubquery="1" supportAdvancedDrill="1" xr:uid="{06C05AB0-3A1F-414F-A65F-760AC5EB6A65}">
  <cacheSource type="external" connectionId="1"/>
  <cacheFields count="7">
    <cacheField name="[Tabela3].[CATEGORIA].[CATEGORIA]" caption="CATEGORIA" numFmtId="0" hierarchy="5" level="1">
      <sharedItems count="9">
        <s v="ADICIONAIS"/>
        <s v="BEBIDA"/>
        <s v="CUSCUZ"/>
        <s v="LANCHES"/>
        <s v="MISTO"/>
        <s v="PORÇÕES"/>
        <s v="REFEIÇÃO"/>
        <s v="SOBREMESA"/>
        <s v="TAPIOCA"/>
      </sharedItems>
    </cacheField>
    <cacheField name="[Tabela3].[ITEM].[ITEM]" caption="ITEM" numFmtId="0" hierarchy="6" level="1">
      <sharedItems containsNonDate="0" count="28">
        <s v="Bife acebolado"/>
        <s v="Bife Adicional"/>
        <s v="Bife empanado"/>
        <s v="Bisteca"/>
        <s v="Carne moída"/>
        <s v="Coca 2L"/>
        <s v="Coca lata"/>
        <s v="Coca mine"/>
        <s v="Coca Z mine"/>
        <s v="Do dia"/>
        <s v="Frango empanado"/>
        <s v="Frango grelhado"/>
        <s v="Frango Porção"/>
        <s v="Fritas Adicional"/>
        <s v="Guaraná lata"/>
        <s v="Hambúrguer"/>
        <s v="Linguiça"/>
        <s v="Linguiça Adicional"/>
        <s v="Macarrão"/>
        <s v="Macarrão P"/>
        <s v="Ovo Adicional"/>
        <s v="Schweppes lata"/>
        <s v="Só legumes"/>
        <s v="Steak"/>
        <s v="Strog de Carne"/>
        <s v="Strog de frango"/>
        <s v="Strog de frango P"/>
        <s v="Vegetariano"/>
      </sharedItems>
    </cacheField>
    <cacheField name="[Measures].[Soma de QUANTIDADE]" caption="Soma de QUANTIDADE" numFmtId="0" hierarchy="18" level="32767"/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RETIRADA].[RETIRADA]" caption="RETIRADA" numFmtId="0" hierarchy="3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1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5016435185" backgroundQuery="1" createdVersion="8" refreshedVersion="8" minRefreshableVersion="3" recordCount="0" supportSubquery="1" supportAdvancedDrill="1" xr:uid="{2F67AD54-CF41-4308-B696-C97E49968703}">
  <cacheSource type="external" connectionId="1"/>
  <cacheFields count="7">
    <cacheField name="[Tabela3].[RETIRADA].[RETIRADA]" caption="RETIRADA" numFmtId="0" hierarchy="3" level="1">
      <sharedItems containsBlank="1" count="4">
        <m/>
        <s v="BALCÃO"/>
        <s v="MARMITA"/>
        <s v="PRATO"/>
      </sharedItems>
    </cacheField>
    <cacheField name="[Measures].[Soma de VALOR]" caption="Soma de VALOR" numFmtId="0" hierarchy="19" level="32767"/>
    <cacheField name="[Tabela3].[CATEGORIA].[CATEGORIA]" caption="CATEGORIA" numFmtId="0" hierarchy="5" level="1">
      <sharedItems containsSemiMixedTypes="0" containsNonDate="0" containsString="0"/>
    </cacheField>
    <cacheField name="[Tabela3].[MÊS].[MÊS]" caption="MÊS" numFmtId="0" hierarchy="10" level="1">
      <sharedItems containsSemiMixedTypes="0" containsNonDate="0" containsString="0"/>
    </cacheField>
    <cacheField name="[Tabela3].[SEMANA].[SEMANA]" caption="SEMANA" numFmtId="0" hierarchy="11" level="1">
      <sharedItems containsSemiMixedTypes="0" containsNonDate="0" containsString="0"/>
    </cacheField>
    <cacheField name="[Tabela3].[ITEM].[ITEM]" caption="ITEM" numFmtId="0" hierarchy="6" level="1">
      <sharedItems containsSemiMixedTypes="0" containsNonDate="0" containsString="0"/>
    </cacheField>
    <cacheField name="[Tabela3].[ANO].[ANO]" caption="ANO" numFmtId="0" hierarchy="12" level="1">
      <sharedItems containsSemiMixedTypes="0" containsNonDate="0" containsString="0"/>
    </cacheField>
  </cacheFields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>
      <fieldsUsage count="2">
        <fieldUsage x="-1"/>
        <fieldUsage x="0"/>
      </fieldsUsage>
    </cacheHierarchy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>
      <fieldsUsage count="2">
        <fieldUsage x="-1"/>
        <fieldUsage x="2"/>
      </fieldsUsage>
    </cacheHierarchy>
    <cacheHierarchy uniqueName="[Tabela3].[ITEM]" caption="ITEM" attribute="1" defaultMemberUniqueName="[Tabela3].[ITEM].[All]" allUniqueName="[Tabela3].[ITEM].[All]" dimensionUniqueName="[Tabela3]" displayFolder="" count="2" memberValueDatatype="130" unbalanced="0">
      <fieldsUsage count="2">
        <fieldUsage x="-1"/>
        <fieldUsage x="5"/>
      </fieldsUsage>
    </cacheHierarchy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>
      <fieldsUsage count="2">
        <fieldUsage x="-1"/>
        <fieldUsage x="3"/>
      </fieldsUsage>
    </cacheHierarchy>
    <cacheHierarchy uniqueName="[Tabela3].[SEMANA]" caption="SEMANA" attribute="1" defaultMemberUniqueName="[Tabela3].[SEMANA].[All]" allUniqueName="[Tabela3].[SEMANA].[All]" dimensionUniqueName="[Tabela3]" displayFolder="" count="2" memberValueDatatype="20" unbalanced="0">
      <fieldsUsage count="2">
        <fieldUsage x="-1"/>
        <fieldUsage x="4"/>
      </fieldsUsage>
    </cacheHierarchy>
    <cacheHierarchy uniqueName="[Tabela3].[ANO]" caption="ANO" attribute="1" defaultMemberUniqueName="[Tabela3].[ANO].[All]" allUniqueName="[Tabela3].[ANO].[All]" dimensionUniqueName="[Tabela3]" displayFolder="" count="2" memberValueDatatype="20" unbalanced="0">
      <fieldsUsage count="2">
        <fieldUsage x="-1"/>
        <fieldUsage x="6"/>
      </fieldsUsage>
    </cacheHierarchy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ela3" uniqueName="[Tabela3]" caption="Tabela3"/>
  </dimensions>
  <measureGroups count="1">
    <measureGroup name="Tabela3" caption="Tabe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4987962966" backgroundQuery="1" createdVersion="3" refreshedVersion="8" minRefreshableVersion="3" recordCount="0" supportSubquery="1" supportAdvancedDrill="1" xr:uid="{AE42EA5E-3A67-49F7-834F-75145FAC6F7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abela3].[DATA]" caption="DATA" attribute="1" time="1" defaultMemberUniqueName="[Tabela3].[DATA].[All]" allUniqueName="[Tabela3].[DATA].[All]" dimensionUniqueName="[Tabela3]" displayFolder="" count="0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2" memberValueDatatype="130" unbalanced="0"/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2" memberValueDatatype="130" unbalanced="0"/>
    <cacheHierarchy uniqueName="[Tabela3].[ITEM]" caption="ITEM" attribute="1" defaultMemberUniqueName="[Tabela3].[ITEM].[All]" allUniqueName="[Tabela3].[ITEM].[All]" dimensionUniqueName="[Tabela3]" displayFolder="" count="2" memberValueDatatype="130" unbalanced="0"/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2" memberValueDatatype="130" unbalanced="0"/>
    <cacheHierarchy uniqueName="[Tabela3].[SEMANA]" caption="SEMANA" attribute="1" defaultMemberUniqueName="[Tabela3].[SEMANA].[All]" allUniqueName="[Tabela3].[SEMANA].[All]" dimensionUniqueName="[Tabela3]" displayFolder="" count="2" memberValueDatatype="20" unbalanced="0"/>
    <cacheHierarchy uniqueName="[Tabela3].[ANO]" caption="ANO" attribute="1" defaultMemberUniqueName="[Tabela3].[ANO].[All]" allUniqueName="[Tabela3].[ANO].[All]" dimensionUniqueName="[Tabela3]" displayFolder="" count="2" memberValueDatatype="20" unbalanced="0"/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28991057"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pe" refreshedDate="45193.684988773151" backgroundQuery="1" createdVersion="3" refreshedVersion="8" minRefreshableVersion="3" recordCount="0" supportSubquery="1" supportAdvancedDrill="1" xr:uid="{C1A2F547-E696-4CCA-B774-FC2AAB39F25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abela3].[DATA]" caption="DATA" attribute="1" time="1" defaultMemberUniqueName="[Tabela3].[DATA].[All]" allUniqueName="[Tabela3].[DATA].[All]" dimensionUniqueName="[Tabela3]" displayFolder="" count="2" memberValueDatatype="7" unbalanced="0"/>
    <cacheHierarchy uniqueName="[Tabela3].[COMANDA]" caption="COMANDA" attribute="1" defaultMemberUniqueName="[Tabela3].[COMANDA].[All]" allUniqueName="[Tabela3].[COMANDA].[All]" dimensionUniqueName="[Tabela3]" displayFolder="" count="0" memberValueDatatype="130" unbalanced="0"/>
    <cacheHierarchy uniqueName="[Tabela3].[ID_ITEM]" caption="ID_ITEM" attribute="1" defaultMemberUniqueName="[Tabela3].[ID_ITEM].[All]" allUniqueName="[Tabela3].[ID_ITEM].[All]" dimensionUniqueName="[Tabela3]" displayFolder="" count="0" memberValueDatatype="20" unbalanced="0"/>
    <cacheHierarchy uniqueName="[Tabela3].[RETIRADA]" caption="RETIRADA" attribute="1" defaultMemberUniqueName="[Tabela3].[RETIRADA].[All]" allUniqueName="[Tabela3].[RETIRADA].[All]" dimensionUniqueName="[Tabela3]" displayFolder="" count="0" memberValueDatatype="130" unbalanced="0"/>
    <cacheHierarchy uniqueName="[Tabela3].[FORMA DE PAGAMENTO]" caption="FORMA DE PAGAMENTO" attribute="1" defaultMemberUniqueName="[Tabela3].[FORMA DE PAGAMENTO].[All]" allUniqueName="[Tabela3].[FORMA DE PAGAMENTO].[All]" dimensionUniqueName="[Tabela3]" displayFolder="" count="0" memberValueDatatype="130" unbalanced="0"/>
    <cacheHierarchy uniqueName="[Tabela3].[CATEGORIA]" caption="CATEGORIA" attribute="1" defaultMemberUniqueName="[Tabela3].[CATEGORIA].[All]" allUniqueName="[Tabela3].[CATEGORIA].[All]" dimensionUniqueName="[Tabela3]" displayFolder="" count="0" memberValueDatatype="130" unbalanced="0"/>
    <cacheHierarchy uniqueName="[Tabela3].[ITEM]" caption="ITEM" attribute="1" defaultMemberUniqueName="[Tabela3].[ITEM].[All]" allUniqueName="[Tabela3].[ITEM].[All]" dimensionUniqueName="[Tabela3]" displayFolder="" count="0" memberValueDatatype="130" unbalanced="0"/>
    <cacheHierarchy uniqueName="[Tabela3].[QUANTIDADE]" caption="QUANTIDADE" attribute="1" defaultMemberUniqueName="[Tabela3].[QUANTIDADE].[All]" allUniqueName="[Tabela3].[QUANTIDADE].[All]" dimensionUniqueName="[Tabela3]" displayFolder="" count="0" memberValueDatatype="20" unbalanced="0"/>
    <cacheHierarchy uniqueName="[Tabela3].[TIPO DE VALOR]" caption="TIPO DE VALOR" attribute="1" defaultMemberUniqueName="[Tabela3].[TIPO DE VALOR].[All]" allUniqueName="[Tabela3].[TIPO DE VALOR].[All]" dimensionUniqueName="[Tabela3]" displayFolder="" count="0" memberValueDatatype="130" unbalanced="0"/>
    <cacheHierarchy uniqueName="[Tabela3].[VALOR]" caption="VALOR" attribute="1" defaultMemberUniqueName="[Tabela3].[VALOR].[All]" allUniqueName="[Tabela3].[VALOR].[All]" dimensionUniqueName="[Tabela3]" displayFolder="" count="0" memberValueDatatype="5" unbalanced="0"/>
    <cacheHierarchy uniqueName="[Tabela3].[MÊS]" caption="MÊS" attribute="1" defaultMemberUniqueName="[Tabela3].[MÊS].[All]" allUniqueName="[Tabela3].[MÊS].[All]" dimensionUniqueName="[Tabela3]" displayFolder="" count="0" memberValueDatatype="130" unbalanced="0"/>
    <cacheHierarchy uniqueName="[Tabela3].[SEMANA]" caption="SEMANA" attribute="1" defaultMemberUniqueName="[Tabela3].[SEMANA].[All]" allUniqueName="[Tabela3].[SEMANA].[All]" dimensionUniqueName="[Tabela3]" displayFolder="" count="0" memberValueDatatype="20" unbalanced="0"/>
    <cacheHierarchy uniqueName="[Tabela3].[ANO]" caption="ANO" attribute="1" defaultMemberUniqueName="[Tabela3].[ANO].[All]" allUniqueName="[Tabela3].[ANO].[All]" dimensionUniqueName="[Tabela3]" displayFolder="" count="0" memberValueDatatype="20" unbalanced="0"/>
    <cacheHierarchy uniqueName="[Measures].[__XL_Count Tabela3]" caption="__XL_Count Tabela3" measure="1" displayFolder="" measureGroup="Tabela3" count="0" hidden="1"/>
    <cacheHierarchy uniqueName="[Measures].[__No measures defined]" caption="__No measures defined" measure="1" displayFolder="" count="0" hidden="1"/>
    <cacheHierarchy uniqueName="[Measures].[Contagem de COMANDA]" caption="Contagem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COMANDA]" caption="Contagem Distinta de COMANDA" measure="1" displayFolder="" measureGroup="Tabela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D_ITEM]" caption="Contagem de ID_ITEM" measure="1" displayFolder="" measureGroup="Tabela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QUANTIDADE]" caption="Soma de QUANTIDADE" measure="1" displayFolder="" measureGroup="Tabela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VALOR]" caption="Soma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ITEM]" caption="Contagem de ITEM" measure="1" displayFolder="" measureGroup="Tabela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VALOR]" caption="Contagem de VALOR" measure="1" displayFolder="" measureGroup="Tabela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95134559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10220-D9AA-4A11-95FC-26D632E7B4F6}" name="Tabela dinâmica12" cacheId="99" dataOnRows="1" applyNumberFormats="0" applyBorderFormats="0" applyFontFormats="0" applyPatternFormats="0" applyAlignmentFormats="0" applyWidthHeightFormats="1" dataCaption="Valores" tag="826d29df-1716-4712-a30d-218c14d4dcf7" updatedVersion="8" minRefreshableVersion="5" useAutoFormatting="1" subtotalHiddenItems="1" itemPrintTitles="1" createdVersion="8" indent="0" outline="1" outlineData="1" multipleFieldFilters="0" chartFormat="6" rowHeaderCaption="SEMANA">
  <location ref="AC12:AD23" firstHeaderRow="1" firstDataRow="1" firstDataCol="1"/>
  <pivotFields count="7">
    <pivotField axis="axisRow" allDrilled="1" subtotalTop="0" showAll="0" dataSourceSort="1" defaultSubtotal="0" defaultAttributeDrillState="1">
      <items count="6">
        <item x="0" e="0"/>
        <item x="1" e="0"/>
        <item x="2" e="0"/>
        <item x="3" e="0"/>
        <item x="4" e="0"/>
        <item x="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11">
    <i>
      <x/>
    </i>
    <i>
      <x v="1"/>
    </i>
    <i>
      <x v="2"/>
    </i>
    <i>
      <x v="3"/>
    </i>
    <i>
      <x v="4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ITENS" fld="2" baseField="0" baseItem="0"/>
  </dataFields>
  <chartFormats count="1"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"/>
    <pivotHierarchy dragToData="1" caption="ITENS"/>
    <pivotHierarchy dragToData="1" caption="ITENS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2">
    <rowHierarchyUsage hierarchyUsage="10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7F220-81D8-44AD-842B-2ECBBF750196}" name="Tabela dinâmica7" cacheId="84" dataOnRows="1" applyNumberFormats="0" applyBorderFormats="0" applyFontFormats="0" applyPatternFormats="0" applyAlignmentFormats="0" applyWidthHeightFormats="1" dataCaption="Valores" tag="e3071ab0-1b9e-4ee8-8963-2ebd554c0ea5" updatedVersion="8" minRefreshableVersion="5" useAutoFormatting="1" subtotalHiddenItems="1" itemPrintTitles="1" createdVersion="8" indent="0" outline="1" outlineData="1" multipleFieldFilters="0" chartFormat="13" rowHeaderCaption="ITEM">
  <location ref="L12:M22" firstHeaderRow="1" firstDataRow="1" firstDataCol="1"/>
  <pivotFields count="7">
    <pivotField axis="axisRow" allDrilled="1" subtotalTop="0" showAll="0" defaultSubtotal="0">
      <items count="9">
        <item x="6" e="0"/>
        <item x="4" e="0"/>
        <item x="0" e="0"/>
        <item x="1" e="0"/>
        <item x="2" e="0"/>
        <item x="3" e="0"/>
        <item x="5" e="0"/>
        <item x="7" e="0"/>
        <item x="8" e="0"/>
      </items>
    </pivotField>
    <pivotField axis="axisRow" allDrilled="1" subtotalTop="0" showAll="0" defaultSubtotal="0" defaultAttributeDrillState="1">
      <items count="5">
        <item x="1"/>
        <item x="3"/>
        <item x="0"/>
        <item x="2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FATURAMENTO" fld="2" baseField="0" baseItem="0" numFmtId="44"/>
  </dataFields>
  <formats count="4">
    <format dxfId="14">
      <pivotArea collapsedLevelsAreSubtotals="1" fieldPosition="0">
        <references count="1">
          <reference field="0" count="1">
            <x v="0"/>
          </reference>
        </references>
      </pivotArea>
    </format>
    <format dxfId="13">
      <pivotArea collapsedLevelsAreSubtotals="1" fieldPosition="0">
        <references count="1">
          <reference field="0" count="1">
            <x v="1048832"/>
          </reference>
        </references>
      </pivotArea>
    </format>
    <format dxfId="12">
      <pivotArea grandRow="1" outline="0" collapsedLevelsAreSubtotals="1" fieldPosition="0"/>
    </format>
    <format dxfId="11">
      <pivotArea outline="0" collapsedLevelsAreSubtotals="1" fieldPosition="0"/>
    </format>
  </formats>
  <chartFormats count="1"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 "/>
    <pivotHierarchy dragToData="1" caption="ITENS"/>
    <pivotHierarchy dragToData="1"/>
    <pivotHierarchy dragToData="1" caption="FATURAMENTO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BA7D3-520C-43F4-A7A0-1554CED6DA20}" name="Tabela dinâmica11" cacheId="96" dataOnRows="1" applyNumberFormats="0" applyBorderFormats="0" applyFontFormats="0" applyPatternFormats="0" applyAlignmentFormats="0" applyWidthHeightFormats="1" dataCaption="Valores" tag="93fe3cae-d764-453d-bf56-1846b0af0425" updatedVersion="8" minRefreshableVersion="5" useAutoFormatting="1" subtotalHiddenItems="1" itemPrintTitles="1" createdVersion="8" indent="0" outline="1" outlineData="1" multipleFieldFilters="0" chartFormat="7" rowHeaderCaption="SEMANA">
  <location ref="P12:Q43" firstHeaderRow="1" firstDataRow="1" firstDataCol="1"/>
  <pivotFields count="7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31">
    <i>
      <x/>
    </i>
    <i r="1">
      <x/>
    </i>
    <i>
      <x v="1"/>
    </i>
    <i r="1"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 r="1">
      <x v="9"/>
    </i>
    <i>
      <x v="3"/>
    </i>
    <i r="1">
      <x v="9"/>
    </i>
    <i r="1">
      <x v="10"/>
    </i>
    <i r="1">
      <x v="11"/>
    </i>
    <i r="1">
      <x v="12"/>
    </i>
    <i r="1">
      <x v="13"/>
    </i>
    <i>
      <x v="4"/>
    </i>
    <i r="1">
      <x v="14"/>
    </i>
    <i r="1">
      <x v="15"/>
    </i>
    <i r="1">
      <x v="16"/>
    </i>
    <i r="1">
      <x v="17"/>
    </i>
    <i r="1">
      <x v="18"/>
    </i>
    <i>
      <x v="5"/>
    </i>
    <i r="1">
      <x v="18"/>
    </i>
    <i r="1">
      <x v="19"/>
    </i>
    <i r="1">
      <x v="20"/>
    </i>
    <i r="1">
      <x v="21"/>
    </i>
    <i t="grand">
      <x/>
    </i>
  </rowItems>
  <colItems count="1">
    <i/>
  </colItems>
  <dataFields count="1">
    <dataField name="PEDIDOS" fld="2" subtotal="count" baseField="0" baseItem="0"/>
  </dataFields>
  <chartFormats count="1"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 caption="PEDIDOS"/>
    <pivotHierarchy dragToData="1" caption="PEDIDOS"/>
    <pivotHierarchy dragToData="1" caption="ITENS"/>
    <pivotHierarchy dragToData="1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2">
    <rowHierarchyUsage hierarchyUsage="10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1166D-5855-46C7-91BD-0228AE566AD0}" name="Tabela dinâmica4" cacheId="78" dataOnRows="1" applyNumberFormats="0" applyBorderFormats="0" applyFontFormats="0" applyPatternFormats="0" applyAlignmentFormats="0" applyWidthHeightFormats="1" dataCaption="Valores" tag="cf12a932-ead4-45b9-9a9f-fbe995e6cbe0" updatedVersion="8" minRefreshableVersion="5" useAutoFormatting="1" subtotalHiddenItems="1" itemPrintTitles="1" createdVersion="8" indent="0" outline="1" outlineData="1" multipleFieldFilters="0" chartFormat="9" rowHeaderCaption="SEMANA">
  <location ref="C12:D19" firstHeaderRow="1" firstDataRow="1" firstDataCol="1"/>
  <pivotFields count="7">
    <pivotField axis="axisRow" allDrilled="1" subtotalTop="0" showAll="0" dataSourceSort="1" defaultSubtotal="0" defaultAttributeDrillState="1">
      <items count="6">
        <item x="0" e="0"/>
        <item x="1" e="0"/>
        <item x="2" e="0"/>
        <item x="3" e="0"/>
        <item x="4" e="0"/>
        <item x="5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FATURAMENTO" fld="2" baseField="0" baseItem="0" numFmtId="44"/>
  </dataFields>
  <formats count="3">
    <format dxfId="17">
      <pivotArea collapsedLevelsAreSubtotals="1" fieldPosition="0">
        <references count="2">
          <reference field="0" count="0" selected="0"/>
          <reference field="1" count="0"/>
        </references>
      </pivotArea>
    </format>
    <format dxfId="16">
      <pivotArea grandRow="1" outline="0" collapsedLevelsAreSubtotals="1" fieldPosition="0"/>
    </format>
    <format dxfId="15">
      <pivotArea outline="0" collapsedLevelsAreSubtotals="1" fieldPosition="0"/>
    </format>
  </formats>
  <chartFormats count="1"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 "/>
    <pivotHierarchy dragToData="1" caption="ITENS"/>
    <pivotHierarchy dragToData="1"/>
    <pivotHierarchy dragToData="1" caption="FATURAMENTO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F2B67-B11F-4E67-A198-0CED3E73359F}" name="Tabela dinâmica6" cacheId="81" dataOnRows="1" applyNumberFormats="0" applyBorderFormats="0" applyFontFormats="0" applyPatternFormats="0" applyAlignmentFormats="0" applyWidthHeightFormats="1" dataCaption="Valores" tag="443fb23b-98cb-4fcc-bc98-53703c4765ca" updatedVersion="8" minRefreshableVersion="5" useAutoFormatting="1" subtotalHiddenItems="1" itemPrintTitles="1" createdVersion="8" indent="0" outline="1" outlineData="1" multipleFieldFilters="0" chartFormat="9" rowHeaderCaption="PAGAMENTOS">
  <location ref="I12:J18" firstHeaderRow="1" firstDataRow="1" firstDataCol="1"/>
  <pivotFields count="8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ATURAMENTO" fld="1" baseField="0" baseItem="0" numFmtId="44"/>
  </dataFields>
  <formats count="1">
    <format dxfId="18">
      <pivotArea outline="0" collapsedLevelsAreSubtotals="1" fieldPosition="0"/>
    </format>
  </formats>
  <chartFormats count="1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 "/>
    <pivotHierarchy dragToData="1" caption="ITENS"/>
    <pivotHierarchy dragToData="1"/>
    <pivotHierarchy dragToData="1" caption="FATURAMENTO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C1D37-D1CF-4C06-82FF-E7180CD33EA2}" name="Tabela dinâmica15" cacheId="108" dataOnRows="1" applyNumberFormats="0" applyBorderFormats="0" applyFontFormats="0" applyPatternFormats="0" applyAlignmentFormats="0" applyWidthHeightFormats="1" dataCaption="Valores" tag="d49cc769-a46b-4d8c-b016-1c55c6908890" updatedVersion="8" minRefreshableVersion="5" useAutoFormatting="1" subtotalHiddenItems="1" itemPrintTitles="1" createdVersion="8" indent="0" outline="1" outlineData="1" multipleFieldFilters="0" chartFormat="7" rowHeaderCaption="ITEM">
  <location ref="AL12:AM22" firstHeaderRow="1" firstDataRow="1" firstDataCol="1"/>
  <pivotFields count="7">
    <pivotField axis="axisRow" allDrilled="1" subtotalTop="0" showAll="0" defaultSubtotal="0">
      <items count="9">
        <item x="4" e="0"/>
        <item x="0" e="0"/>
        <item x="1" e="0"/>
        <item x="2" e="0"/>
        <item x="3" e="0"/>
        <item x="5" e="0"/>
        <item x="6" e="0"/>
        <item x="7" e="0"/>
        <item x="8" e="0"/>
      </items>
    </pivotField>
    <pivotField axis="axisRow" allDrilled="1" subtotalTop="0" showAll="0" sortType="a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ITENS" fld="2" baseField="0" baseItem="0"/>
  </dataFields>
  <chartFormats count="1">
    <chartFormat chart="6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"/>
    <pivotHierarchy dragToData="1" caption="ITENS"/>
    <pivotHierarchy dragToData="1" caption="ITENS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2">
    <rowHierarchyUsage hierarchyUsage="5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D43EB-B7FF-438E-985A-73B61401F96F}" name="Tabela dinâmica14" cacheId="105" dataOnRows="1" applyNumberFormats="0" applyBorderFormats="0" applyFontFormats="0" applyPatternFormats="0" applyAlignmentFormats="0" applyWidthHeightFormats="1" dataCaption="Valores" tag="c77d6004-550d-421c-ab03-962c62ab44f4" updatedVersion="8" minRefreshableVersion="5" useAutoFormatting="1" subtotalHiddenItems="1" itemPrintTitles="1" createdVersion="8" indent="0" outline="1" outlineData="1" multipleFieldFilters="0" chartFormat="6" rowHeaderCaption="PAGAMENTO">
  <location ref="AI12:AJ18" firstHeaderRow="1" firstDataRow="1" firstDataCol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ITENS" fld="2" baseField="0" baseItem="0"/>
  </dataFields>
  <chartFormats count="1"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"/>
    <pivotHierarchy dragToData="1" caption="ITENS"/>
    <pivotHierarchy dragToData="1" caption="ITENS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FE114-9BA3-4D30-969C-C03B972EA190}" name="Tabela dinâmica5" cacheId="111" dataOnRows="1" applyNumberFormats="0" applyBorderFormats="0" applyFontFormats="0" applyPatternFormats="0" applyAlignmentFormats="0" applyWidthHeightFormats="1" dataCaption="Valores" tag="b0e0f684-b4b1-4097-8bdd-9cb14912d911" updatedVersion="8" minRefreshableVersion="5" useAutoFormatting="1" subtotalHiddenItems="1" itemPrintTitles="1" createdVersion="8" indent="0" outline="1" outlineData="1" multipleFieldFilters="0" chartFormat="7" rowHeaderCaption="ENTREGA">
  <location ref="F12:G17" firstHeaderRow="1" firstDataRow="1" firstDataCol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FATURAMENTO" fld="1" baseField="0" baseItem="0" numFmtId="44"/>
  </dataFields>
  <formats count="1">
    <format dxfId="19">
      <pivotArea outline="0" collapsedLevelsAreSubtotals="1" fieldPosition="0"/>
    </format>
  </formats>
  <chartFormats count="5"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 "/>
    <pivotHierarchy dragToData="1" caption="ITENS"/>
    <pivotHierarchy dragToData="1"/>
    <pivotHierarchy dragToData="1" caption="FATURAMENTO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04EB0-2B54-4BB5-8B05-19B9F7169175}" name="Tabela dinâmica8" cacheId="87" dataOnRows="1" applyNumberFormats="0" applyBorderFormats="0" applyFontFormats="0" applyPatternFormats="0" applyAlignmentFormats="0" applyWidthHeightFormats="1" dataCaption="Valores" tag="399f539a-aa4c-4dc7-b9f1-184611df3a5f" updatedVersion="8" minRefreshableVersion="5" useAutoFormatting="1" subtotalHiddenItems="1" itemPrintTitles="1" createdVersion="8" indent="0" outline="1" outlineData="1" multipleFieldFilters="0" chartFormat="8" rowHeaderCaption="ITEM">
  <location ref="Y12:Z22" firstHeaderRow="1" firstDataRow="1" firstDataCol="1"/>
  <pivotFields count="7">
    <pivotField axis="axisRow" allDrilled="1" subtotalTop="0" showAll="0" defaultSubtotal="0" defaultAttributeDrillState="1">
      <items count="9">
        <item x="4"/>
        <item x="0"/>
        <item x="1"/>
        <item x="2"/>
        <item x="3"/>
        <item x="5"/>
        <item x="6"/>
        <item x="7"/>
        <item x="8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PEDIDOS" fld="1" subtotal="count" baseField="0" baseItem="0"/>
  </dataFields>
  <chartFormats count="1">
    <chartFormat chart="6" format="7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 caption="PEDIDOS"/>
    <pivotHierarchy dragToData="1" caption="PEDIDOS"/>
    <pivotHierarchy dragToData="1" caption="ITENS"/>
    <pivotHierarchy dragToData="1" caption="PEDIDOS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AA038-B48B-4170-80BD-B0055592A9F2}" name="Tabela dinâmica10" cacheId="93" dataOnRows="1" applyNumberFormats="0" applyBorderFormats="0" applyFontFormats="0" applyPatternFormats="0" applyAlignmentFormats="0" applyWidthHeightFormats="1" dataCaption="Valores" tag="c818331c-e7ed-4ed9-94b3-b80ae993ce1d" updatedVersion="8" minRefreshableVersion="5" useAutoFormatting="1" subtotalHiddenItems="1" itemPrintTitles="1" createdVersion="8" indent="0" outline="1" outlineData="1" multipleFieldFilters="0" chartFormat="7" rowHeaderCaption="ENTREGA">
  <location ref="S12:T17" firstHeaderRow="1" firstDataRow="1" firstDataCol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DIDOS" fld="1" subtotal="count" baseField="0" baseItem="0"/>
  </dataFields>
  <chartFormats count="5"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 caption="PEDIDOS"/>
    <pivotHierarchy dragToData="1" caption="PEDIDOS"/>
    <pivotHierarchy dragToData="1" caption="ITENS"/>
    <pivotHierarchy dragToData="1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D077B-A976-4E24-BD82-71F8BA5F4B58}" name="Tabela dinâmica13" cacheId="102" dataOnRows="1" applyNumberFormats="0" applyBorderFormats="0" applyFontFormats="0" applyPatternFormats="0" applyAlignmentFormats="0" applyWidthHeightFormats="1" dataCaption="Valores" tag="6a5c9374-080d-4ac4-9313-6011a51346c0" updatedVersion="8" minRefreshableVersion="5" useAutoFormatting="1" subtotalHiddenItems="1" itemPrintTitles="1" createdVersion="8" indent="0" outline="1" outlineData="1" multipleFieldFilters="0" chartFormat="6" rowHeaderCaption="ENTREGA">
  <location ref="AF12:AG17" firstHeaderRow="1" firstDataRow="1" firstDataCol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ITENS" fld="2" baseField="0" baseItem="0"/>
  </dataFields>
  <chartFormats count="5">
    <chartFormat chart="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 caption="PEDIDOS"/>
    <pivotHierarchy dragToData="1" caption="PEDIDOS"/>
    <pivotHierarchy dragToData="1" caption="ITENS"/>
    <pivotHierarchy dragToData="1" caption="ITENS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04E30-F0FB-4A2F-9F1F-2D49D3510DCE}" name="Tabela dinâmica9" cacheId="90" dataOnRows="1" applyNumberFormats="0" applyBorderFormats="0" applyFontFormats="0" applyPatternFormats="0" applyAlignmentFormats="0" applyWidthHeightFormats="1" dataCaption="Valores" tag="f0500e72-38bd-40b5-ba76-80cc3e05ff8a" updatedVersion="8" minRefreshableVersion="5" useAutoFormatting="1" subtotalHiddenItems="1" itemPrintTitles="1" createdVersion="8" indent="0" outline="1" outlineData="1" multipleFieldFilters="0" chartFormat="8" rowHeaderCaption="PAGAMENTO">
  <location ref="V12:W18" firstHeaderRow="1" firstDataRow="1" firstDataCol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EDIDOS" fld="1" subtotal="count" baseField="0" baseItem="0"/>
  </dataFields>
  <chartFormats count="1"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 caption="PEDIDOS"/>
    <pivotHierarchy dragToData="1" caption="PEDIDOS"/>
    <pivotHierarchy dragToData="1" caption="ITENS"/>
    <pivotHierarchy dragToData="1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7A7B1-7405-467C-B052-98DB70468F8E}" name="Tabela dinâmica3" cacheId="75" dataOnRows="1" applyNumberFormats="0" applyBorderFormats="0" applyFontFormats="0" applyPatternFormats="0" applyAlignmentFormats="0" applyWidthHeightFormats="1" dataCaption="Valores" tag="bb6ba890-041f-45e6-9231-0c878c91b557" updatedVersion="8" minRefreshableVersion="5" useAutoFormatting="1" subtotalHiddenItems="1" itemPrintTitles="1" createdVersion="8" indent="0" outline="1" outlineData="1" multipleFieldFilters="0">
  <location ref="C4:D7" firstHeaderRow="1" firstDataRow="1" firstDataCol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FATURAMENTO" fld="2" baseField="0" baseItem="0"/>
    <dataField name="PEDIDOS 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ITENS" fld="1" subtotal="count" baseField="0" baseItem="0"/>
  </dataFields>
  <formats count="2">
    <format dxfId="21">
      <pivotArea collapsedLevelsAreSubtotals="1" fieldPosition="0">
        <references count="1">
          <reference field="4294967294" count="2">
            <x v="1"/>
            <x v="2"/>
          </reference>
        </references>
      </pivotArea>
    </format>
    <format dxfId="20">
      <pivotArea collapsedLevelsAreSubtotals="1" fieldPosition="0">
        <references count="1">
          <reference field="4294967294" count="1">
            <x v="0"/>
          </reference>
        </references>
      </pivotArea>
    </format>
  </formats>
  <pivotHierarchies count="22"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PEDIDOS "/>
    <pivotHierarchy dragToData="1" caption="ITENS"/>
    <pivotHierarchy dragToData="1"/>
    <pivotHierarchy dragToData="1" caption="FATURAMENTO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jeto Felippe.xlsx!Tabela3">
        <x15:activeTabTopLevelEntity name="[Tabe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699F96AD-1B47-4E91-A200-5D1165ED782F}" sourceName="[Tabela3].[MÊS]">
  <pivotTables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  <pivotTable tabId="4" name="Tabela dinâmica10"/>
    <pivotTable tabId="4" name="Tabela dinâmica11"/>
    <pivotTable tabId="4" name="Tabela dinâmica12"/>
    <pivotTable tabId="4" name="Tabela dinâmica13"/>
    <pivotTable tabId="4" name="Tabela dinâmica14"/>
    <pivotTable tabId="4" name="Tabela dinâmica15"/>
  </pivotTables>
  <data>
    <olap pivotCacheId="228991057">
      <levels count="2">
        <level uniqueName="[Tabela3].[MÊS].[(All)]" sourceCaption="(All)" count="0"/>
        <level uniqueName="[Tabela3].[MÊS].[MÊS]" sourceCaption="MÊS" count="7">
          <ranges>
            <range startItem="0">
              <i n="[Tabela3].[MÊS].&amp;" c="(vazio)"/>
              <i n="[Tabela3].[MÊS].&amp;[03]" c="03"/>
              <i n="[Tabela3].[MÊS].&amp;[04]" c="04"/>
              <i n="[Tabela3].[MÊS].&amp;[05]" c="05"/>
              <i n="[Tabela3].[MÊS].&amp;[06]" c="06"/>
              <i n="[Tabela3].[MÊS].&amp;[07]" c="07"/>
              <i n="[Tabela3].[MÊS].&amp;[08]" c="08"/>
            </range>
          </ranges>
        </level>
      </levels>
      <selections count="1">
        <selection n="[Tabela3].[MÊ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75D0CDA8-A855-4415-B13B-A87E92B52660}" sourceName="[Tabela3].[SEMANA]">
  <pivotTables>
    <pivotTable tabId="4" name="Tabela dinâmica3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  <pivotTable tabId="4" name="Tabela dinâmica10"/>
    <pivotTable tabId="4" name="Tabela dinâmica11"/>
    <pivotTable tabId="4" name="Tabela dinâmica12"/>
    <pivotTable tabId="4" name="Tabela dinâmica13"/>
    <pivotTable tabId="4" name="Tabela dinâmica14"/>
    <pivotTable tabId="4" name="Tabela dinâmica15"/>
  </pivotTables>
  <data>
    <olap pivotCacheId="228991057">
      <levels count="2">
        <level uniqueName="[Tabela3].[SEMANA].[(All)]" sourceCaption="(All)" count="0"/>
        <level uniqueName="[Tabela3].[SEMANA].[SEMANA]" sourceCaption="SEMANA" count="23">
          <ranges>
            <range startItem="0">
              <i n="[Tabela3].[SEMANA].&amp;" c="(vazio)"/>
              <i n="[Tabela3].[SEMANA].&amp;[13]" c="13"/>
              <i n="[Tabela3].[SEMANA].&amp;[14]" c="14"/>
              <i n="[Tabela3].[SEMANA].&amp;[15]" c="15"/>
              <i n="[Tabela3].[SEMANA].&amp;[16]" c="16"/>
              <i n="[Tabela3].[SEMANA].&amp;[17]" c="17"/>
              <i n="[Tabela3].[SEMANA].&amp;[18]" c="18"/>
              <i n="[Tabela3].[SEMANA].&amp;[19]" c="19"/>
              <i n="[Tabela3].[SEMANA].&amp;[20]" c="20"/>
              <i n="[Tabela3].[SEMANA].&amp;[21]" c="21"/>
              <i n="[Tabela3].[SEMANA].&amp;[22]" c="22"/>
              <i n="[Tabela3].[SEMANA].&amp;[23]" c="23"/>
              <i n="[Tabela3].[SEMANA].&amp;[24]" c="24"/>
              <i n="[Tabela3].[SEMANA].&amp;[25]" c="25"/>
              <i n="[Tabela3].[SEMANA].&amp;[26]" c="26"/>
              <i n="[Tabela3].[SEMANA].&amp;[27]" c="27"/>
              <i n="[Tabela3].[SEMANA].&amp;[28]" c="28"/>
              <i n="[Tabela3].[SEMANA].&amp;[29]" c="29"/>
              <i n="[Tabela3].[SEMANA].&amp;[30]" c="30"/>
              <i n="[Tabela3].[SEMANA].&amp;[31]" c="31"/>
              <i n="[Tabela3].[SEMANA].&amp;[32]" c="32"/>
              <i n="[Tabela3].[SEMANA].&amp;[33]" c="33"/>
              <i n="[Tabela3].[SEMANA].&amp;[34]" c="34"/>
            </range>
          </ranges>
        </level>
      </levels>
      <selections count="1">
        <selection n="[Tabela3].[SEMAN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TIRADA" xr10:uid="{0D9B75B4-5250-47F1-8972-C193F0083289}" sourceName="[Tabela3].[RETIRADA]">
  <pivotTables>
    <pivotTable tabId="4" name="Tabela dinâmica3"/>
    <pivotTable tabId="4" name="Tabela dinâmica10"/>
    <pivotTable tabId="4" name="Tabela dinâmica11"/>
    <pivotTable tabId="4" name="Tabela dinâmica12"/>
    <pivotTable tabId="4" name="Tabela dinâmica13"/>
    <pivotTable tabId="4" name="Tabela dinâmica14"/>
    <pivotTable tabId="4" name="Tabela dinâmica15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data>
    <olap pivotCacheId="228991057">
      <levels count="2">
        <level uniqueName="[Tabela3].[RETIRADA].[(All)]" sourceCaption="(All)" count="0"/>
        <level uniqueName="[Tabela3].[RETIRADA].[RETIRADA]" sourceCaption="RETIRADA" count="4">
          <ranges>
            <range startItem="0">
              <i n="[Tabela3].[RETIRADA].&amp;" c="(vazio)"/>
              <i n="[Tabela3].[RETIRADA].&amp;[BALCÃO]" c="BALCÃO"/>
              <i n="[Tabela3].[RETIRADA].&amp;[MARMITA]" c="MARMITA"/>
              <i n="[Tabela3].[RETIRADA].&amp;[PRATO]" c="PRATO"/>
            </range>
          </ranges>
        </level>
      </levels>
      <selections count="1">
        <selection n="[Tabela3].[RETIRADA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TEM" xr10:uid="{B21240B9-A034-4698-A7A1-856C114E6EE8}" sourceName="[Tabela3].[ITEM]">
  <pivotTables>
    <pivotTable tabId="4" name="Tabela dinâmica6"/>
    <pivotTable tabId="4" name="Tabela dinâmica10"/>
    <pivotTable tabId="4" name="Tabela dinâmica11"/>
    <pivotTable tabId="4" name="Tabela dinâmica12"/>
    <pivotTable tabId="4" name="Tabela dinâmica13"/>
    <pivotTable tabId="4" name="Tabela dinâmica14"/>
    <pivotTable tabId="4" name="Tabela dinâmica15"/>
    <pivotTable tabId="4" name="Tabela dinâmica3"/>
    <pivotTable tabId="4" name="Tabela dinâmica4"/>
    <pivotTable tabId="4" name="Tabela dinâmica5"/>
    <pivotTable tabId="4" name="Tabela dinâmica7"/>
    <pivotTable tabId="4" name="Tabela dinâmica8"/>
    <pivotTable tabId="4" name="Tabela dinâmica9"/>
  </pivotTables>
  <data>
    <olap pivotCacheId="228991057">
      <levels count="2">
        <level uniqueName="[Tabela3].[ITEM].[(All)]" sourceCaption="(All)" count="0"/>
        <level uniqueName="[Tabela3].[ITEM].[ITEM]" sourceCaption="ITEM" count="192">
          <ranges>
            <range startItem="0">
              <i n="[Tabela3].[ITEM].&amp;[3x PQ P]" c="3x PQ P"/>
              <i n="[Tabela3].[ITEM].&amp;[3x10 Brownie]" c="3x10 Brownie"/>
              <i n="[Tabela3].[ITEM].&amp;[5 star]" c="5 star"/>
              <i n="[Tabela3].[ITEM].&amp;[Abacaxi 300]" c="Abacaxi 300"/>
              <i n="[Tabela3].[ITEM].&amp;[Açai 250]" c="Açai 250"/>
              <i n="[Tabela3].[ITEM].&amp;[Açai 500]" c="Açai 500"/>
              <i n="[Tabela3].[ITEM].&amp;[Acerola 1L]" c="Acerola 1L"/>
              <i n="[Tabela3].[ITEM].&amp;[Acerola 300]" c="Acerola 300"/>
              <i n="[Tabela3].[ITEM].&amp;[Acerola 500]" c="Acerola 500"/>
              <i n="[Tabela3].[ITEM].&amp;[Água]" c="Água"/>
              <i n="[Tabela3].[ITEM].&amp;[Água com gás]" c="Água com gás"/>
              <i n="[Tabela3].[ITEM].&amp;[Amendoim]" c="Amendoim"/>
              <i n="[Tabela3].[ITEM].&amp;[Amendopã]" c="Amendopã"/>
              <i n="[Tabela3].[ITEM].&amp;[Bala 6x1]" c="Bala 6x1"/>
              <i n="[Tabela3].[ITEM].&amp;[Bala un]" c="Bala un"/>
              <i n="[Tabela3].[ITEM].&amp;[Bananinha]" c="Bananinha"/>
              <i n="[Tabela3].[ITEM].&amp;[Barra de chocolate]" c="Barra de chocolate"/>
              <i n="[Tabela3].[ITEM].&amp;[Batom]" c="Batom"/>
              <i n="[Tabela3].[ITEM].&amp;[Bife acebolado]" c="Bife acebolado"/>
              <i n="[Tabela3].[ITEM].&amp;[Bife Adicional]" c="Bife Adicional"/>
              <i n="[Tabela3].[ITEM].&amp;[Bife empanado]" c="Bife empanado"/>
              <i n="[Tabela3].[ITEM].&amp;[Bife Porção]" c="Bife Porção"/>
              <i n="[Tabela3].[ITEM].&amp;[Bis Extra]" c="Bis Extra"/>
              <i n="[Tabela3].[ITEM].&amp;[Biscoito]" c="Biscoito"/>
              <i n="[Tabela3].[ITEM].&amp;[Bisteca]" c="Bisteca"/>
              <i n="[Tabela3].[ITEM].&amp;[Bisteca Adicional]" c="Bisteca Adicional"/>
              <i n="[Tabela3].[ITEM].&amp;[Bisteca Porção]" c="Bisteca Porção"/>
              <i n="[Tabela3].[ITEM].&amp;[Brownie Recheado]" c="Brownie Recheado"/>
              <i n="[Tabela3].[ITEM].&amp;[Brownie Tradicional]" c="Brownie Tradicional"/>
              <i n="[Tabela3].[ITEM].&amp;[C&amp;Q C]" c="C&amp;Q C"/>
              <i n="[Tabela3].[ITEM].&amp;[C&amp;Q T]" c="C&amp;Q T"/>
              <i n="[Tabela3].[ITEM].&amp;[C&amp;Q&amp;O T]" c="C&amp;Q&amp;O T"/>
              <i n="[Tabela3].[ITEM].&amp;[Caçulinha]" c="Caçulinha"/>
              <i n="[Tabela3].[ITEM].&amp;[Café simples]" c="Café simples"/>
              <i n="[Tabela3].[ITEM].&amp;[Caixinha]" c="Caixinha"/>
              <i n="[Tabela3].[ITEM].&amp;[Caja 300]" c="Caja 300"/>
              <i n="[Tabela3].[ITEM].&amp;[Cappuccino]" c="Cappuccino"/>
              <i n="[Tabela3].[ITEM].&amp;[Caribe]" c="Caribe"/>
              <i n="[Tabela3].[ITEM].&amp;[Carne moída]" c="Carne moída"/>
              <i n="[Tabela3].[ITEM].&amp;[Carne Seca C]" c="Carne Seca C"/>
              <i n="[Tabela3].[ITEM].&amp;[Carne Seca T]" c="Carne Seca T"/>
              <i n="[Tabela3].[ITEM].&amp;[Chiclete]" c="Chiclete"/>
              <i n="[Tabela3].[ITEM].&amp;[Chokito]" c="Chokito"/>
              <i n="[Tabela3].[ITEM].&amp;[Coca 2L]" c="Coca 2L"/>
              <i n="[Tabela3].[ITEM].&amp;[Coca 600]" c="Coca 600"/>
              <i n="[Tabela3].[ITEM].&amp;[Coca café]" c="Coca café"/>
              <i n="[Tabela3].[ITEM].&amp;[Coca lata]" c="Coca lata"/>
              <i n="[Tabela3].[ITEM].&amp;[Coca mine]" c="Coca mine"/>
              <i n="[Tabela3].[ITEM].&amp;[Coca Z 600]" c="Coca Z 600"/>
              <i n="[Tabela3].[ITEM].&amp;[Coca Z lata]" c="Coca Z lata"/>
              <i n="[Tabela3].[ITEM].&amp;[Coca Z mine]" c="Coca Z mine"/>
              <i n="[Tabela3].[ITEM].&amp;[Cocada]" c="Cocada"/>
              <i n="[Tabela3].[ITEM].&amp;[Creme 300]" c="Creme 300"/>
              <i n="[Tabela3].[ITEM].&amp;[Creme 500]" c="Creme 500"/>
              <i n="[Tabela3].[ITEM].&amp;[CRUNCH]" c="CRUNCH"/>
              <i n="[Tabela3].[ITEM].&amp;[Cupuaçu 300]" c="Cupuaçu 300"/>
              <i n="[Tabela3].[ITEM].&amp;[Do dia]" c="Do dia"/>
              <i n="[Tabela3].[ITEM].&amp;[Doce de Amendoim]" c="Doce de Amendoim"/>
              <i n="[Tabela3].[ITEM].&amp;[Doce de Leite Ninho]" c="Doce de Leite Ninho"/>
              <i n="[Tabela3].[ITEM].&amp;[F&amp;Q T]" c="F&amp;Q T"/>
              <i n="[Tabela3].[ITEM].&amp;[F&amp;Q&amp;O T]" c="F&amp;Q&amp;O T"/>
              <i n="[Tabela3].[ITEM].&amp;[Fanta Laranja 500]" c="Fanta Laranja 500"/>
              <i n="[Tabela3].[ITEM].&amp;[Fanta laranja lata]" c="Fanta laranja lata"/>
              <i n="[Tabela3].[ITEM].&amp;[Fanta Laranja mine]" c="Fanta Laranja mine"/>
              <i n="[Tabela3].[ITEM].&amp;[Fanta Uva 500]" c="Fanta Uva 500"/>
              <i n="[Tabela3].[ITEM].&amp;[Fanta Uva lata]" c="Fanta Uva lata"/>
              <i n="[Tabela3].[ITEM].&amp;[Fanta Uva mine]" c="Fanta Uva mine"/>
              <i n="[Tabela3].[ITEM].&amp;[Forma completo]" c="Forma completo"/>
              <i n="[Tabela3].[ITEM].&amp;[Forma Simples]" c="Forma Simples"/>
              <i n="[Tabela3].[ITEM].&amp;[Frango Adicional]" c="Frango Adicional"/>
              <i n="[Tabela3].[ITEM].&amp;[Frango C]" c="Frango C"/>
              <i n="[Tabela3].[ITEM].&amp;[Frango empanado]" c="Frango empanado"/>
              <i n="[Tabela3].[ITEM].&amp;[Frango grelhado]" c="Frango grelhado"/>
              <i n="[Tabela3].[ITEM].&amp;[Frango Porção]" c="Frango Porção"/>
              <i n="[Tabela3].[ITEM].&amp;[Frango T]" c="Frango T"/>
              <i n="[Tabela3].[ITEM].&amp;[Fritas Adicional]" c="Fritas Adicional"/>
              <i n="[Tabela3].[ITEM].&amp;[Fritas Porção]" c="Fritas Porção"/>
              <i n="[Tabela3].[ITEM].&amp;[Goiaba 1L]" c="Goiaba 1L"/>
              <i n="[Tabela3].[ITEM].&amp;[Goiaba 300]" c="Goiaba 300"/>
              <i n="[Tabela3].[ITEM].&amp;[Goiaba 500]" c="Goiaba 500"/>
              <i n="[Tabela3].[ITEM].&amp;[Guaramix copo]" c="Guaramix copo"/>
              <i n="[Tabela3].[ITEM].&amp;[Guaramix Garrafa]" c="Guaramix Garrafa"/>
              <i n="[Tabela3].[ITEM].&amp;[Guaraná 1,5]" c="Guaraná 1,5"/>
              <i n="[Tabela3].[ITEM].&amp;[Guaraná 1L]" c="Guaraná 1L"/>
              <i n="[Tabela3].[ITEM].&amp;[Guaraná 600]" c="Guaraná 600"/>
              <i n="[Tabela3].[ITEM].&amp;[Guaraná lata]" c="Guaraná lata"/>
              <i n="[Tabela3].[ITEM].&amp;[H2O]" c="H2O"/>
              <i n="[Tabela3].[ITEM].&amp;[Halls]" c="Halls"/>
              <i n="[Tabela3].[ITEM].&amp;[Hambúrguer]" c="Hambúrguer"/>
              <i n="[Tabela3].[ITEM].&amp;[Hamburguer Adicional]" c="Hamburguer Adicional"/>
              <i n="[Tabela3].[ITEM].&amp;[Ice tea]" c="Ice tea"/>
              <i n="[Tabela3].[ITEM].&amp;[Jarra 1L]" c="Jarra 1L"/>
              <i n="[Tabela3].[ITEM].&amp;[Kit Kat]" c="Kit Kat"/>
              <i n="[Tabela3].[ITEM].&amp;[Kuat]" c="Kuat"/>
              <i n="[Tabela3].[ITEM].&amp;[Laranja 1L]" c="Laranja 1L"/>
              <i n="[Tabela3].[ITEM].&amp;[Laranja 300]" c="Laranja 300"/>
              <i n="[Tabela3].[ITEM].&amp;[Laranja 500]" c="Laranja 500"/>
              <i n="[Tabela3].[ITEM].&amp;[Limonada]" c="Limonada"/>
              <i n="[Tabela3].[ITEM].&amp;[Limonada 500]" c="Limonada 500"/>
              <i n="[Tabela3].[ITEM].&amp;[Linguiça]" c="Linguiça"/>
              <i n="[Tabela3].[ITEM].&amp;[Linguiça Adicional]" c="Linguiça Adicional"/>
              <i n="[Tabela3].[ITEM].&amp;[Lollo]" c="Lollo"/>
              <i n="[Tabela3].[ITEM].&amp;[Macarrão]" c="Macarrão"/>
              <i n="[Tabela3].[ITEM].&amp;[Macarrão P]" c="Macarrão P"/>
              <i n="[Tabela3].[ITEM].&amp;[Maracuja 300]" c="Maracuja 300"/>
              <i n="[Tabela3].[ITEM].&amp;[Mentos]" c="Mentos"/>
              <i n="[Tabela3].[ITEM].&amp;[Monster]" c="Monster"/>
              <i n="[Tabela3].[ITEM].&amp;[Nescau 200]" c="Nescau 200"/>
              <i n="[Tabela3].[ITEM].&amp;[Nescau 300]" c="Nescau 300"/>
              <i n="[Tabela3].[ITEM].&amp;[Nescau CX]" c="Nescau CX"/>
              <i n="[Tabela3].[ITEM].&amp;[Nuts Bar]" c="Nuts Bar"/>
              <i n="[Tabela3].[ITEM].&amp;[O&amp;Q C]" c="O&amp;Q C"/>
              <i n="[Tabela3].[ITEM].&amp;[O&amp;Q T]" c="O&amp;Q T"/>
              <i n="[Tabela3].[ITEM].&amp;[Omelete]" c="Omelete"/>
              <i n="[Tabela3].[ITEM].&amp;[Ouro Branco]" c="Ouro Branco"/>
              <i n="[Tabela3].[ITEM].&amp;[Ovo Adicional]" c="Ovo Adicional"/>
              <i n="[Tabela3].[ITEM].&amp;[Ovo C]" c="Ovo C"/>
              <i n="[Tabela3].[ITEM].&amp;[Ovo Porção]" c="Ovo Porção"/>
              <i n="[Tabela3].[ITEM].&amp;[Ovo T]" c="Ovo T"/>
              <i n="[Tabela3].[ITEM].&amp;[P&amp;O&amp;Q C]" c="P&amp;O&amp;Q C"/>
              <i n="[Tabela3].[ITEM].&amp;[P&amp;O&amp;Q T]" c="P&amp;O&amp;Q T"/>
              <i n="[Tabela3].[ITEM].&amp;[P&amp;Q C]" c="P&amp;Q C"/>
              <i n="[Tabela3].[ITEM].&amp;[P&amp;Q T]" c="P&amp;Q T"/>
              <i n="[Tabela3].[ITEM].&amp;[Paçoca]" c="Paçoca"/>
              <i n="[Tabela3].[ITEM].&amp;[Paçocão]" c="Paçocão"/>
              <i n="[Tabela3].[ITEM].&amp;[Paleta]" c="Paleta"/>
              <i n="[Tabela3].[ITEM].&amp;[Palha italiana]" c="Palha italiana"/>
              <i n="[Tabela3].[ITEM].&amp;[Pão de mel]" c="Pão de mel"/>
              <i n="[Tabela3].[ITEM].&amp;[Pastilha]" c="Pastilha"/>
              <i n="[Tabela3].[ITEM].&amp;[Pepsi]" c="Pepsi"/>
              <i n="[Tabela3].[ITEM].&amp;[Pepsi Zero]" c="Pepsi Zero"/>
              <i n="[Tabela3].[ITEM].&amp;[Picolé]" c="Picolé"/>
              <i n="[Tabela3].[ITEM].&amp;[Pimentinha]" c="Pimentinha"/>
              <i n="[Tabela3].[ITEM].&amp;[Pingado 100]" c="Pingado 100"/>
              <i n="[Tabela3].[ITEM].&amp;[Pingado 200]" c="Pingado 200"/>
              <i n="[Tabela3].[ITEM].&amp;[Pingado 300]" c="Pingado 300"/>
              <i n="[Tabela3].[ITEM].&amp;[Pirulito]" c="Pirulito"/>
              <i n="[Tabela3].[ITEM].&amp;[Pitchula]" c="Pitchula"/>
              <i n="[Tabela3].[ITEM].&amp;[POOSH]" c="POOSH"/>
              <i n="[Tabela3].[ITEM].&amp;[Powerade]" c="Powerade"/>
              <i n="[Tabela3].[ITEM].&amp;[PQ G]" c="PQ G"/>
              <i n="[Tabela3].[ITEM].&amp;[PQ P]" c="PQ P"/>
              <i n="[Tabela3].[ITEM].&amp;[PQ P un]" c="PQ P un"/>
              <i n="[Tabela3].[ITEM].&amp;[Prats]" c="Prats"/>
              <i n="[Tabela3].[ITEM].&amp;[Prestígio]" c="Prestígio"/>
              <i n="[Tabela3].[ITEM].&amp;[Presunto C]" c="Presunto C"/>
              <i n="[Tabela3].[ITEM].&amp;[Presunto T]" c="Presunto T"/>
              <i n="[Tabela3].[ITEM].&amp;[Purê adicional]" c="Purê adicional"/>
              <i n="[Tabela3].[ITEM].&amp;[Purê Porção]" c="Purê Porção"/>
              <i n="[Tabela3].[ITEM].&amp;[Queijo Adicional]" c="Queijo Adicional"/>
              <i n="[Tabela3].[ITEM].&amp;[Queijo C]" c="Queijo C"/>
              <i n="[Tabela3].[ITEM].&amp;[Queijo Porção]" c="Queijo Porção"/>
              <i n="[Tabela3].[ITEM].&amp;[Queijo T]" c="Queijo T"/>
              <i n="[Tabela3].[ITEM].&amp;[Red Bull]" c="Red Bull"/>
              <i n="[Tabela3].[ITEM].&amp;[Refresco 300]" c="Refresco 300"/>
              <i n="[Tabela3].[ITEM].&amp;[Refresco 500]" c="Refresco 500"/>
              <i n="[Tabela3].[ITEM].&amp;[Sal c ovo]" c="Sal c ovo"/>
              <i n="[Tabela3].[ITEM].&amp;[Sal completo]" c="Sal completo"/>
              <i n="[Tabela3].[ITEM].&amp;[Sal simples]" c="Sal simples"/>
              <i n="[Tabela3].[ITEM].&amp;[Salgadinho]" c="Salgadinho"/>
              <i n="[Tabela3].[ITEM].&amp;[Salgado]" c="Salgado"/>
              <i n="[Tabela3].[ITEM].&amp;[Schweppes lata]" c="Schweppes lata"/>
              <i n="[Tabela3].[ITEM].&amp;[Schweppes mine]" c="Schweppes mine"/>
              <i n="[Tabela3].[ITEM].&amp;[Simples C]" c="Simples C"/>
              <i n="[Tabela3].[ITEM].&amp;[Simples T]" c="Simples T"/>
              <i n="[Tabela3].[ITEM].&amp;[Snickers]" c="Snickers"/>
              <i n="[Tabela3].[ITEM].&amp;[Só legumes]" c="Só legumes"/>
              <i n="[Tabela3].[ITEM].&amp;[Sonho de Valsa]" c="Sonho de Valsa"/>
              <i n="[Tabela3].[ITEM].&amp;[Spres 300]" c="Spres 300"/>
              <i n="[Tabela3].[ITEM].&amp;[Spres 900]" c="Spres 900"/>
              <i n="[Tabela3].[ITEM].&amp;[Spres 900ml]" c="Spres 900ml"/>
              <i n="[Tabela3].[ITEM].&amp;[Sprite 600]" c="Sprite 600"/>
              <i n="[Tabela3].[ITEM].&amp;[Sprite lata]" c="Sprite lata"/>
              <i n="[Tabela3].[ITEM].&amp;[Sprite mine]" c="Sprite mine"/>
              <i n="[Tabela3].[ITEM].&amp;[Steak]" c="Steak"/>
              <i n="[Tabela3].[ITEM].&amp;[Steak Adicional]" c="Steak Adicional"/>
              <i n="[Tabela3].[ITEM].&amp;[Strog de Carne]" c="Strog de Carne"/>
              <i n="[Tabela3].[ITEM].&amp;[Strog de frango]" c="Strog de frango"/>
              <i n="[Tabela3].[ITEM].&amp;[Strog de frango P]" c="Strog de frango P"/>
              <i n="[Tabela3].[ITEM].&amp;[Suco 300]" c="Suco 300"/>
              <i n="[Tabela3].[ITEM].&amp;[Suco 500]" c="Suco 500"/>
              <i n="[Tabela3].[ITEM].&amp;[Supino]" c="Supino"/>
              <i n="[Tabela3].[ITEM].&amp;[Talento G]" c="Talento G"/>
              <i n="[Tabela3].[ITEM].&amp;[Talento P]" c="Talento P"/>
              <i n="[Tabela3].[ITEM].&amp;[Toddynho]" c="Toddynho"/>
              <i n="[Tabela3].[ITEM].&amp;[Torta]" c="Torta"/>
              <i n="[Tabela3].[ITEM].&amp;[Trident]" c="Trident"/>
              <i n="[Tabela3].[ITEM].&amp;[Trocar fritas]" c="Trocar fritas"/>
              <i n="[Tabela3].[ITEM].&amp;[Trocar palha]" c="Trocar palha"/>
              <i n="[Tabela3].[ITEM].&amp;[Twix]" c="Twix"/>
              <i n="[Tabela3].[ITEM].&amp;[Vegetariano]" c="Vegetariano"/>
              <i n="[Tabela3].[ITEM].&amp;" c="(vazio)"/>
            </range>
          </ranges>
        </level>
      </levels>
      <selections count="1">
        <selection n="[Tabela3].[ITEM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87F38C32-39C5-4FB9-8BA2-D09E70C19348}" sourceName="[Tabela3].[CATEGORIA]">
  <pivotTables>
    <pivotTable tabId="4" name="Tabela dinâmica6"/>
    <pivotTable tabId="4" name="Tabela dinâmica10"/>
    <pivotTable tabId="4" name="Tabela dinâmica11"/>
    <pivotTable tabId="4" name="Tabela dinâmica12"/>
    <pivotTable tabId="4" name="Tabela dinâmica13"/>
    <pivotTable tabId="4" name="Tabela dinâmica14"/>
    <pivotTable tabId="4" name="Tabela dinâmica15"/>
    <pivotTable tabId="4" name="Tabela dinâmica3"/>
    <pivotTable tabId="4" name="Tabela dinâmica4"/>
    <pivotTable tabId="4" name="Tabela dinâmica5"/>
    <pivotTable tabId="4" name="Tabela dinâmica7"/>
    <pivotTable tabId="4" name="Tabela dinâmica8"/>
    <pivotTable tabId="4" name="Tabela dinâmica9"/>
  </pivotTables>
  <data>
    <olap pivotCacheId="228991057">
      <levels count="2">
        <level uniqueName="[Tabela3].[CATEGORIA].[(All)]" sourceCaption="(All)" count="0"/>
        <level uniqueName="[Tabela3].[CATEGORIA].[CATEGORIA]" sourceCaption="CATEGORIA" count="10">
          <ranges>
            <range startItem="0">
              <i n="[Tabela3].[CATEGORIA].&amp;[ADICIONAIS]" c="ADICIONAIS"/>
              <i n="[Tabela3].[CATEGORIA].&amp;[BEBIDA]" c="BEBIDA"/>
              <i n="[Tabela3].[CATEGORIA].&amp;[CUSCUZ]" c="CUSCUZ"/>
              <i n="[Tabela3].[CATEGORIA].&amp;[LANCHES]" c="LANCHES"/>
              <i n="[Tabela3].[CATEGORIA].&amp;[MISTO]" c="MISTO"/>
              <i n="[Tabela3].[CATEGORIA].&amp;[PORÇÕES]" c="PORÇÕES"/>
              <i n="[Tabela3].[CATEGORIA].&amp;[REFEIÇÃO]" c="REFEIÇÃO"/>
              <i n="[Tabela3].[CATEGORIA].&amp;[SOBREMESA]" c="SOBREMESA"/>
              <i n="[Tabela3].[CATEGORIA].&amp;[TAPIOCA]" c="TAPIOCA"/>
              <i n="[Tabela3].[CATEGORIA].&amp;" c="(vazio)"/>
            </range>
          </ranges>
        </level>
      </levels>
      <selections count="1">
        <selection n="[Tabela3].[CATEGORIA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A0F8916-A787-4327-A4B6-0910814C2B9E}" sourceName="[Tabela3].[ANO]">
  <pivotTables>
    <pivotTable tabId="4" name="Tabela dinâmica5"/>
    <pivotTable tabId="4" name="Tabela dinâmica10"/>
    <pivotTable tabId="4" name="Tabela dinâmica11"/>
    <pivotTable tabId="4" name="Tabela dinâmica12"/>
    <pivotTable tabId="4" name="Tabela dinâmica13"/>
    <pivotTable tabId="4" name="Tabela dinâmica14"/>
    <pivotTable tabId="4" name="Tabela dinâmica15"/>
    <pivotTable tabId="4" name="Tabela dinâmica3"/>
    <pivotTable tabId="4" name="Tabela dinâmica4"/>
    <pivotTable tabId="4" name="Tabela dinâmica6"/>
    <pivotTable tabId="4" name="Tabela dinâmica7"/>
    <pivotTable tabId="4" name="Tabela dinâmica8"/>
    <pivotTable tabId="4" name="Tabela dinâmica9"/>
  </pivotTables>
  <data>
    <olap pivotCacheId="228991057">
      <levels count="2">
        <level uniqueName="[Tabela3].[ANO].[(All)]" sourceCaption="(All)" count="0"/>
        <level uniqueName="[Tabela3].[ANO].[ANO]" sourceCaption="ANO" count="2">
          <ranges>
            <range startItem="0">
              <i n="[Tabela3].[ANO].&amp;" c="(vazio)"/>
              <i n="[Tabela3].[ANO].&amp;[2023]" c="2023"/>
            </range>
          </ranges>
        </level>
      </levels>
      <selections count="1">
        <selection n="[Tabela3].[AN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1" xr10:uid="{3B4791BF-46BD-4E7C-8691-C3FCC35D2656}" cache="SegmentaçãodeDados_ITEM" caption="ITEM" startItem="6" level="1" rowHeight="241300"/>
  <slicer name="CATEGORIA 1" xr10:uid="{A27FFA21-7B84-48BF-97E2-3A371E1E5D39}" cache="SegmentaçãodeDados_CATEGORIA" caption="CATEGORIA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F4E322B8-2026-4888-9902-FC822DB9F644}" cache="SegmentaçãodeDados_MÊS" caption="MÊS" columnCount="4" level="1" style="SlicerStyleLight1 2 2 2 2 2 2 3 3 4 2 2 2 2 2 2" rowHeight="241300"/>
  <slicer name="SEMANA" xr10:uid="{40D0C2FE-A966-49AF-A825-18F606D60982}" cache="SegmentaçãodeDados_SEMANA" caption="SEMANA" columnCount="4" level="1" style="SlicerStyleLight1 2 2 2 2 2 2 3 3 4 2 2 2 2 2 2" rowHeight="216000"/>
  <slicer name="RETIRADA" xr10:uid="{E9450FD5-7099-4DF3-9738-04FD463B503B}" cache="SegmentaçãodeDados_RETIRADA" caption="RETIRADA" startItem="1" level="1" style="SlicerStyleLight1 2 2 2 2 2 2 3 3 4 2 2 2 2 2 2" rowHeight="241300"/>
  <slicer name="ITEM" xr10:uid="{17BE12E3-28F6-4AAA-96D1-7007E193E422}" cache="SegmentaçãodeDados_ITEM" caption="ITEM" startItem="4" level="1" rowHeight="241300"/>
  <slicer name="CATEGORIA" xr10:uid="{C029E7AB-2EF1-47D9-85BD-7434CEF6E0AC}" cache="SegmentaçãodeDados_CATEGORIA" caption="CATEGORIA" level="1" rowHeight="241300"/>
  <slicer name="ANO" xr10:uid="{A71A9BB5-3B7E-4F37-9538-E5E02FCAA975}" cache="SegmentaçãodeDados_ANO" caption="ANO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4648AA-BCEC-45FF-96D5-B85BE02ADE9D}" name="Tabela3" displayName="Tabela3" ref="B3:N13632" totalsRowShown="0" headerRowDxfId="28">
  <autoFilter ref="B3:N13632" xr:uid="{AC4648AA-BCEC-45FF-96D5-B85BE02ADE9D}"/>
  <sortState xmlns:xlrd2="http://schemas.microsoft.com/office/spreadsheetml/2017/richdata2" ref="B4:N6944">
    <sortCondition ref="B4:B6944"/>
    <sortCondition ref="C4:C6944"/>
  </sortState>
  <tableColumns count="13">
    <tableColumn id="1" xr3:uid="{A22C5BF8-76DE-4E14-BC9F-99C590DFC9DB}" name="DATA" dataDxfId="27"/>
    <tableColumn id="2" xr3:uid="{0E2EE1F8-2F3C-46F4-9038-44A81A9023A4}" name="COMANDA"/>
    <tableColumn id="3" xr3:uid="{E91D35F6-E88E-4CAD-995A-81C29D4E15E8}" name="ID_ITEM" dataDxfId="26">
      <calculatedColumnFormula>COUNTIF(C$4:C4,Tabela3[[#This Row],[COMANDA]])</calculatedColumnFormula>
    </tableColumn>
    <tableColumn id="4" xr3:uid="{74222D0C-E86A-4C97-968B-6B63EF961EB6}" name="RETIRADA"/>
    <tableColumn id="5" xr3:uid="{62B2C40D-6074-41B3-82F9-3858896CA0A2}" name="FORMA DE PAGAMENTO"/>
    <tableColumn id="6" xr3:uid="{30294F47-FC0E-4819-AC0A-5FA08DC79078}" name="CATEGORIA"/>
    <tableColumn id="7" xr3:uid="{34F38C5A-18F7-4145-A9BD-29FC0466E74A}" name="ITEM"/>
    <tableColumn id="8" xr3:uid="{3E0CE1C3-B0B7-4BBA-9303-36DD576A19EF}" name="QUANTIDADE" dataDxfId="25"/>
    <tableColumn id="9" xr3:uid="{4D4C85E4-BB22-44F8-A496-4FB82CA84B42}" name="TIPO DE VALOR"/>
    <tableColumn id="10" xr3:uid="{A8CC5164-5622-4BB4-899C-E41A60E881C2}" name="VALOR" dataCellStyle="Moeda">
      <calculatedColumnFormula>INDEX(LISTAS!$H:$Q,MATCH(BASE!H4,LISTAS!$G:$G,0),MATCH(BASE!J4,LISTAS!$H$3:$Q$3,0))*Tabela3[[#This Row],[QUANTIDADE]]</calculatedColumnFormula>
    </tableColumn>
    <tableColumn id="12" xr3:uid="{389E406A-8574-4107-8DF1-E8661D94283E}" name="MÊS" dataDxfId="24">
      <calculatedColumnFormula>TEXT(Tabela3[[#This Row],[DATA]],"MM")</calculatedColumnFormula>
    </tableColumn>
    <tableColumn id="13" xr3:uid="{57C6BF58-2A6B-4CAE-9BE0-9BD6CA15A576}" name="SEMANA" dataDxfId="23">
      <calculatedColumnFormula>WEEKNUM(Tabela3[[#This Row],[DATA]])</calculatedColumnFormula>
    </tableColumn>
    <tableColumn id="11" xr3:uid="{328D455A-7305-452E-963C-4533C98F8AD2}" name="ANO" dataDxfId="22">
      <calculatedColumnFormula>YEAR(Tabela3[[#This Row],[DATA]])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5A3A4B-9015-4669-A559-51486676E455}" name="Tabela4" displayName="Tabela4" ref="B3:B7" totalsRowShown="0">
  <autoFilter ref="B3:B7" xr:uid="{F85A3A4B-9015-4669-A559-51486676E455}"/>
  <tableColumns count="1">
    <tableColumn id="1" xr3:uid="{9FC0EFC9-7C92-4D76-9477-E96886ED298D}" name="FORMAS DE ENTREG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9EB897-CBC5-4926-AE1E-6402B182E8F8}" name="Tabela5" displayName="Tabela5" ref="D3:D7" totalsRowShown="0">
  <autoFilter ref="D3:D7" xr:uid="{649EB897-CBC5-4926-AE1E-6402B182E8F8}"/>
  <tableColumns count="1">
    <tableColumn id="1" xr3:uid="{20480D44-C2FD-45BD-AD0B-3028D155748D}" name="FORMA DE PAGA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DDB799-D8F9-4ACE-802A-C6FFB52ADFE1}" name="Tabela6" displayName="Tabela6" ref="F3:L199" totalsRowShown="0">
  <autoFilter ref="F3:L199" xr:uid="{77DDB799-D8F9-4ACE-802A-C6FFB52ADFE1}"/>
  <sortState xmlns:xlrd2="http://schemas.microsoft.com/office/spreadsheetml/2017/richdata2" ref="F4:L4">
    <sortCondition ref="F4"/>
  </sortState>
  <tableColumns count="7">
    <tableColumn id="1" xr3:uid="{195B8AAD-9238-430E-B3DB-14DF99D6459D}" name="CATEGORIA"/>
    <tableColumn id="2" xr3:uid="{B30960D8-B961-41FF-BD96-E9E9EEC59614}" name="ITEM"/>
    <tableColumn id="3" xr3:uid="{92FF553D-0F55-4CFF-AEE0-D4D545F62574}" name="PREÇO1" dataCellStyle="Moeda"/>
    <tableColumn id="4" xr3:uid="{CEF4EC29-C250-44C0-9900-026576FCA18B}" name="PREÇO2" dataCellStyle="Moeda"/>
    <tableColumn id="5" xr3:uid="{CE83FA53-DCB3-4029-BE9E-90ECBA3C0FE2}" name="PREÇO3" dataCellStyle="Moeda"/>
    <tableColumn id="6" xr3:uid="{3C7AF3E7-4D8D-4A09-89E3-D08F2371CB15}" name="PREÇO4" dataCellStyle="Moeda"/>
    <tableColumn id="7" xr3:uid="{D64DD7EA-CD3E-4F59-BC16-F7E41F999773}" name="PREÇO5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FELIPPE">
      <a:dk1>
        <a:sysClr val="windowText" lastClr="000000"/>
      </a:dk1>
      <a:lt1>
        <a:sysClr val="window" lastClr="FFFFFF"/>
      </a:lt1>
      <a:dk2>
        <a:srgbClr val="454B61"/>
      </a:dk2>
      <a:lt2>
        <a:srgbClr val="CECACE"/>
      </a:lt2>
      <a:accent1>
        <a:srgbClr val="698E65"/>
      </a:accent1>
      <a:accent2>
        <a:srgbClr val="039ECA"/>
      </a:accent2>
      <a:accent3>
        <a:srgbClr val="EC5080"/>
      </a:accent3>
      <a:accent4>
        <a:srgbClr val="7E5AA2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FELIPPE">
    <a:dk1>
      <a:sysClr val="windowText" lastClr="000000"/>
    </a:dk1>
    <a:lt1>
      <a:sysClr val="window" lastClr="FFFFFF"/>
    </a:lt1>
    <a:dk2>
      <a:srgbClr val="454B61"/>
    </a:dk2>
    <a:lt2>
      <a:srgbClr val="CECACE"/>
    </a:lt2>
    <a:accent1>
      <a:srgbClr val="698E65"/>
    </a:accent1>
    <a:accent2>
      <a:srgbClr val="039ECA"/>
    </a:accent2>
    <a:accent3>
      <a:srgbClr val="EC5080"/>
    </a:accent3>
    <a:accent4>
      <a:srgbClr val="7E5AA2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FELIPPE">
    <a:dk1>
      <a:sysClr val="windowText" lastClr="000000"/>
    </a:dk1>
    <a:lt1>
      <a:sysClr val="window" lastClr="FFFFFF"/>
    </a:lt1>
    <a:dk2>
      <a:srgbClr val="454B61"/>
    </a:dk2>
    <a:lt2>
      <a:srgbClr val="CECACE"/>
    </a:lt2>
    <a:accent1>
      <a:srgbClr val="698E65"/>
    </a:accent1>
    <a:accent2>
      <a:srgbClr val="039ECA"/>
    </a:accent2>
    <a:accent3>
      <a:srgbClr val="EC5080"/>
    </a:accent3>
    <a:accent4>
      <a:srgbClr val="7E5AA2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FELIPPE">
    <a:dk1>
      <a:sysClr val="windowText" lastClr="000000"/>
    </a:dk1>
    <a:lt1>
      <a:sysClr val="window" lastClr="FFFFFF"/>
    </a:lt1>
    <a:dk2>
      <a:srgbClr val="454B61"/>
    </a:dk2>
    <a:lt2>
      <a:srgbClr val="CECACE"/>
    </a:lt2>
    <a:accent1>
      <a:srgbClr val="698E65"/>
    </a:accent1>
    <a:accent2>
      <a:srgbClr val="039ECA"/>
    </a:accent2>
    <a:accent3>
      <a:srgbClr val="EC5080"/>
    </a:accent3>
    <a:accent4>
      <a:srgbClr val="7E5AA2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FELIPPE">
    <a:dk1>
      <a:sysClr val="windowText" lastClr="000000"/>
    </a:dk1>
    <a:lt1>
      <a:sysClr val="window" lastClr="FFFFFF"/>
    </a:lt1>
    <a:dk2>
      <a:srgbClr val="454B61"/>
    </a:dk2>
    <a:lt2>
      <a:srgbClr val="CECACE"/>
    </a:lt2>
    <a:accent1>
      <a:srgbClr val="698E65"/>
    </a:accent1>
    <a:accent2>
      <a:srgbClr val="039ECA"/>
    </a:accent2>
    <a:accent3>
      <a:srgbClr val="EC5080"/>
    </a:accent3>
    <a:accent4>
      <a:srgbClr val="7E5AA2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FELIPPE">
    <a:dk1>
      <a:sysClr val="windowText" lastClr="000000"/>
    </a:dk1>
    <a:lt1>
      <a:sysClr val="window" lastClr="FFFFFF"/>
    </a:lt1>
    <a:dk2>
      <a:srgbClr val="454B61"/>
    </a:dk2>
    <a:lt2>
      <a:srgbClr val="CECACE"/>
    </a:lt2>
    <a:accent1>
      <a:srgbClr val="698E65"/>
    </a:accent1>
    <a:accent2>
      <a:srgbClr val="039ECA"/>
    </a:accent2>
    <a:accent3>
      <a:srgbClr val="EC5080"/>
    </a:accent3>
    <a:accent4>
      <a:srgbClr val="7E5AA2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FELIPPE">
    <a:dk1>
      <a:sysClr val="windowText" lastClr="000000"/>
    </a:dk1>
    <a:lt1>
      <a:sysClr val="window" lastClr="FFFFFF"/>
    </a:lt1>
    <a:dk2>
      <a:srgbClr val="454B61"/>
    </a:dk2>
    <a:lt2>
      <a:srgbClr val="CECACE"/>
    </a:lt2>
    <a:accent1>
      <a:srgbClr val="698E65"/>
    </a:accent1>
    <a:accent2>
      <a:srgbClr val="039ECA"/>
    </a:accent2>
    <a:accent3>
      <a:srgbClr val="EC5080"/>
    </a:accent3>
    <a:accent4>
      <a:srgbClr val="7E5AA2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A" xr10:uid="{02DB8185-3CC5-4DBB-A334-95E72D7605A2}" sourceName="[Tabela3].[DATA]">
  <pivotTables>
    <pivotTable tabId="4" name="Tabela dinâmica3"/>
    <pivotTable tabId="4" name="Tabela dinâmica10"/>
    <pivotTable tabId="4" name="Tabela dinâmica11"/>
    <pivotTable tabId="4" name="Tabela dinâmica12"/>
    <pivotTable tabId="4" name="Tabela dinâmica13"/>
    <pivotTable tabId="4" name="Tabela dinâmica14"/>
    <pivotTable tabId="4" name="Tabela dinâmica15"/>
    <pivotTable tabId="4" name="Tabela dinâmica4"/>
    <pivotTable tabId="4" name="Tabela dinâmica5"/>
    <pivotTable tabId="4" name="Tabela dinâmica6"/>
    <pivotTable tabId="4" name="Tabela dinâmica7"/>
    <pivotTable tabId="4" name="Tabela dinâmica8"/>
    <pivotTable tabId="4" name="Tabela dinâmica9"/>
  </pivotTables>
  <state minimalRefreshVersion="6" lastRefreshVersion="6" pivotCacheId="1951345592" filterType="unknown"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C4EEE990-13EC-4076-B394-9356E21FE223}" cache="Timeline_DATA" caption="DATA" level="3" selectionLevel="3" scrollPosition="2023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microsoft.com/office/2007/relationships/slicer" Target="../slicers/slicer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3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19F9-A7D9-47A5-A418-9B05CA5953C4}">
  <sheetPr codeName="Planilha1"/>
  <dimension ref="A1:IU13632"/>
  <sheetViews>
    <sheetView showGridLines="0" showRowColHeaders="0" zoomScaleNormal="100" workbookViewId="0">
      <pane ySplit="3" topLeftCell="A4" activePane="bottomLeft" state="frozen"/>
      <selection pane="bottomLeft" activeCell="K13633" sqref="K13633"/>
    </sheetView>
  </sheetViews>
  <sheetFormatPr defaultColWidth="0" defaultRowHeight="15"/>
  <cols>
    <col min="1" max="1" width="1.7109375" customWidth="1"/>
    <col min="2" max="2" width="10.5703125" bestFit="1" customWidth="1"/>
    <col min="3" max="3" width="12.42578125" bestFit="1" customWidth="1"/>
    <col min="4" max="4" width="10" customWidth="1"/>
    <col min="5" max="5" width="11.7109375" bestFit="1" customWidth="1"/>
    <col min="6" max="6" width="14.42578125" customWidth="1"/>
    <col min="7" max="7" width="13" bestFit="1" customWidth="1"/>
    <col min="8" max="8" width="19.140625" bestFit="1" customWidth="1"/>
    <col min="9" max="9" width="9.42578125" customWidth="1"/>
    <col min="10" max="10" width="13.140625" customWidth="1"/>
    <col min="11" max="11" width="10.28515625" bestFit="1" customWidth="1"/>
    <col min="12" max="12" width="7" bestFit="1" customWidth="1"/>
    <col min="13" max="13" width="10.7109375" bestFit="1" customWidth="1"/>
    <col min="14" max="14" width="7.140625" style="18" bestFit="1" customWidth="1"/>
    <col min="15" max="229" width="9.140625" hidden="1" customWidth="1"/>
    <col min="230" max="230" width="10.85546875" hidden="1" customWidth="1"/>
    <col min="231" max="241" width="9.140625" hidden="1" customWidth="1"/>
    <col min="242" max="242" width="10.85546875" hidden="1" customWidth="1"/>
    <col min="243" max="254" width="9.140625" hidden="1" customWidth="1"/>
    <col min="255" max="255" width="10.85546875" hidden="1" customWidth="1"/>
    <col min="256" max="16384" width="9.140625" hidden="1"/>
  </cols>
  <sheetData>
    <row r="1" spans="1:14" ht="45.7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9"/>
    </row>
    <row r="3" spans="1:14" s="23" customFormat="1" ht="29.45" customHeight="1">
      <c r="B3" s="23" t="s">
        <v>18</v>
      </c>
      <c r="C3" s="23" t="s">
        <v>253</v>
      </c>
      <c r="D3" s="23" t="s">
        <v>17</v>
      </c>
      <c r="E3" s="23" t="s">
        <v>19</v>
      </c>
      <c r="F3" s="23" t="s">
        <v>2</v>
      </c>
      <c r="G3" s="23" t="s">
        <v>7</v>
      </c>
      <c r="H3" s="23" t="s">
        <v>16</v>
      </c>
      <c r="I3" s="23" t="s">
        <v>20</v>
      </c>
      <c r="J3" s="23" t="s">
        <v>21</v>
      </c>
      <c r="K3" s="23" t="s">
        <v>22</v>
      </c>
      <c r="L3" s="23" t="s">
        <v>29</v>
      </c>
      <c r="M3" s="23" t="s">
        <v>30</v>
      </c>
      <c r="N3" s="23" t="s">
        <v>129</v>
      </c>
    </row>
    <row r="4" spans="1:14">
      <c r="B4" s="1">
        <v>45013</v>
      </c>
      <c r="C4">
        <v>12030</v>
      </c>
      <c r="D4" s="18">
        <f>COUNTIF(C$4:C4,Tabela3[[#This Row],[COMANDA]])</f>
        <v>1</v>
      </c>
      <c r="E4" t="s">
        <v>90</v>
      </c>
      <c r="F4" t="s">
        <v>3</v>
      </c>
      <c r="G4" t="s">
        <v>8</v>
      </c>
      <c r="H4" t="s">
        <v>40</v>
      </c>
      <c r="I4" s="2">
        <v>1</v>
      </c>
      <c r="J4" t="s">
        <v>11</v>
      </c>
      <c r="K4" s="21">
        <f>INDEX(LISTAS!$H:$Q,MATCH(BASE!H4,LISTAS!$G:$G,0),MATCH(BASE!J4,LISTAS!$H$3:$Q$3,0))*Tabela3[[#This Row],[QUANTIDADE]]</f>
        <v>14</v>
      </c>
      <c r="L4" s="2" t="str">
        <f>TEXT(Tabela3[[#This Row],[DATA]],"MM")</f>
        <v>03</v>
      </c>
      <c r="M4" s="2">
        <f>WEEKNUM(Tabela3[[#This Row],[DATA]])</f>
        <v>13</v>
      </c>
      <c r="N4" s="18">
        <f>YEAR(Tabela3[[#This Row],[DATA]])</f>
        <v>2023</v>
      </c>
    </row>
    <row r="5" spans="1:14">
      <c r="B5" s="1">
        <v>45013</v>
      </c>
      <c r="C5">
        <v>12031</v>
      </c>
      <c r="D5" s="18">
        <f>COUNTIF(C$4:C5,Tabela3[[#This Row],[COMANDA]])</f>
        <v>1</v>
      </c>
      <c r="E5" t="s">
        <v>89</v>
      </c>
      <c r="F5" t="s">
        <v>100</v>
      </c>
      <c r="G5" t="s">
        <v>8</v>
      </c>
      <c r="H5" t="s">
        <v>42</v>
      </c>
      <c r="I5" s="2">
        <v>1</v>
      </c>
      <c r="J5" t="s">
        <v>11</v>
      </c>
      <c r="K5" s="21">
        <f>INDEX(LISTAS!$H:$Q,MATCH(BASE!H5,LISTAS!$G:$G,0),MATCH(BASE!J5,LISTAS!$H$3:$Q$3,0))*Tabela3[[#This Row],[QUANTIDADE]]</f>
        <v>16</v>
      </c>
      <c r="L5" s="2" t="str">
        <f>TEXT(Tabela3[[#This Row],[DATA]],"MM")</f>
        <v>03</v>
      </c>
      <c r="M5" s="2">
        <f>WEEKNUM(Tabela3[[#This Row],[DATA]])</f>
        <v>13</v>
      </c>
      <c r="N5" s="18">
        <f>YEAR(Tabela3[[#This Row],[DATA]])</f>
        <v>2023</v>
      </c>
    </row>
    <row r="6" spans="1:14">
      <c r="B6" s="1">
        <v>45013</v>
      </c>
      <c r="C6">
        <v>12031</v>
      </c>
      <c r="D6" s="18">
        <f>COUNTIF(C$4:C6,Tabela3[[#This Row],[COMANDA]])</f>
        <v>2</v>
      </c>
      <c r="E6" t="s">
        <v>89</v>
      </c>
      <c r="F6" t="s">
        <v>100</v>
      </c>
      <c r="G6" t="s">
        <v>9</v>
      </c>
      <c r="H6" t="s">
        <v>135</v>
      </c>
      <c r="I6" s="2">
        <v>1</v>
      </c>
      <c r="J6" t="s">
        <v>11</v>
      </c>
      <c r="K6" s="21">
        <f>INDEX(LISTAS!$H:$Q,MATCH(BASE!H6,LISTAS!$G:$G,0),MATCH(BASE!J6,LISTAS!$H$3:$Q$3,0))*Tabela3[[#This Row],[QUANTIDADE]]</f>
        <v>4</v>
      </c>
      <c r="L6" s="2" t="str">
        <f>TEXT(Tabela3[[#This Row],[DATA]],"MM")</f>
        <v>03</v>
      </c>
      <c r="M6" s="2">
        <f>WEEKNUM(Tabela3[[#This Row],[DATA]])</f>
        <v>13</v>
      </c>
      <c r="N6" s="18">
        <f>YEAR(Tabela3[[#This Row],[DATA]])</f>
        <v>2023</v>
      </c>
    </row>
    <row r="7" spans="1:14">
      <c r="B7" s="1">
        <v>45013</v>
      </c>
      <c r="C7">
        <v>12032</v>
      </c>
      <c r="D7" s="18">
        <f>COUNTIF(C$4:C7,Tabela3[[#This Row],[COMANDA]])</f>
        <v>1</v>
      </c>
      <c r="E7" t="s">
        <v>89</v>
      </c>
      <c r="F7" t="s">
        <v>98</v>
      </c>
      <c r="G7" t="s">
        <v>8</v>
      </c>
      <c r="H7" t="s">
        <v>40</v>
      </c>
      <c r="I7" s="2">
        <v>1</v>
      </c>
      <c r="J7" t="s">
        <v>11</v>
      </c>
      <c r="K7" s="21">
        <f>INDEX(LISTAS!$H:$Q,MATCH(BASE!H7,LISTAS!$G:$G,0),MATCH(BASE!J7,LISTAS!$H$3:$Q$3,0))*Tabela3[[#This Row],[QUANTIDADE]]</f>
        <v>14</v>
      </c>
      <c r="L7" s="2" t="str">
        <f>TEXT(Tabela3[[#This Row],[DATA]],"MM")</f>
        <v>03</v>
      </c>
      <c r="M7" s="2">
        <f>WEEKNUM(Tabela3[[#This Row],[DATA]])</f>
        <v>13</v>
      </c>
      <c r="N7" s="18">
        <f>YEAR(Tabela3[[#This Row],[DATA]])</f>
        <v>2023</v>
      </c>
    </row>
    <row r="8" spans="1:14">
      <c r="B8" s="1">
        <v>45013</v>
      </c>
      <c r="C8">
        <v>12033</v>
      </c>
      <c r="D8" s="18">
        <f>COUNTIF(C$4:C8,Tabela3[[#This Row],[COMANDA]])</f>
        <v>1</v>
      </c>
      <c r="E8" t="s">
        <v>89</v>
      </c>
      <c r="F8" t="s">
        <v>98</v>
      </c>
      <c r="G8" t="s">
        <v>8</v>
      </c>
      <c r="H8" t="s">
        <v>47</v>
      </c>
      <c r="I8" s="2">
        <v>1</v>
      </c>
      <c r="J8" t="s">
        <v>11</v>
      </c>
      <c r="K8" s="21">
        <f>INDEX(LISTAS!$H:$Q,MATCH(BASE!H8,LISTAS!$G:$G,0),MATCH(BASE!J8,LISTAS!$H$3:$Q$3,0))*Tabela3[[#This Row],[QUANTIDADE]]</f>
        <v>16</v>
      </c>
      <c r="L8" s="2" t="str">
        <f>TEXT(Tabela3[[#This Row],[DATA]],"MM")</f>
        <v>03</v>
      </c>
      <c r="M8" s="2">
        <f>WEEKNUM(Tabela3[[#This Row],[DATA]])</f>
        <v>13</v>
      </c>
      <c r="N8" s="18">
        <f>YEAR(Tabela3[[#This Row],[DATA]])</f>
        <v>2023</v>
      </c>
    </row>
    <row r="9" spans="1:14">
      <c r="B9" s="1">
        <v>45013</v>
      </c>
      <c r="C9">
        <v>12033</v>
      </c>
      <c r="D9" s="18">
        <f>COUNTIF(C$4:C9,Tabela3[[#This Row],[COMANDA]])</f>
        <v>2</v>
      </c>
      <c r="E9" t="s">
        <v>89</v>
      </c>
      <c r="F9" t="s">
        <v>98</v>
      </c>
      <c r="G9" t="s">
        <v>61</v>
      </c>
      <c r="H9" t="s">
        <v>163</v>
      </c>
      <c r="I9" s="2">
        <v>1</v>
      </c>
      <c r="J9" t="s">
        <v>11</v>
      </c>
      <c r="K9" s="21">
        <f>INDEX(LISTAS!$H:$Q,MATCH(BASE!H9,LISTAS!$G:$G,0),MATCH(BASE!J9,LISTAS!$H$3:$Q$3,0))*Tabela3[[#This Row],[QUANTIDADE]]</f>
        <v>4</v>
      </c>
      <c r="L9" s="2" t="str">
        <f>TEXT(Tabela3[[#This Row],[DATA]],"MM")</f>
        <v>03</v>
      </c>
      <c r="M9" s="2">
        <f>WEEKNUM(Tabela3[[#This Row],[DATA]])</f>
        <v>13</v>
      </c>
      <c r="N9" s="18">
        <f>YEAR(Tabela3[[#This Row],[DATA]])</f>
        <v>2023</v>
      </c>
    </row>
    <row r="10" spans="1:14">
      <c r="B10" s="1">
        <v>45013</v>
      </c>
      <c r="C10">
        <v>12034</v>
      </c>
      <c r="D10" s="18">
        <f>COUNTIF(C$4:C10,Tabela3[[#This Row],[COMANDA]])</f>
        <v>1</v>
      </c>
      <c r="E10" t="s">
        <v>90</v>
      </c>
      <c r="F10" t="s">
        <v>98</v>
      </c>
      <c r="G10" t="s">
        <v>8</v>
      </c>
      <c r="H10" t="s">
        <v>39</v>
      </c>
      <c r="I10" s="2">
        <v>1</v>
      </c>
      <c r="J10" t="s">
        <v>11</v>
      </c>
      <c r="K10" s="21">
        <f>INDEX(LISTAS!$H:$Q,MATCH(BASE!H10,LISTAS!$G:$G,0),MATCH(BASE!J10,LISTAS!$H$3:$Q$3,0))*Tabela3[[#This Row],[QUANTIDADE]]</f>
        <v>12</v>
      </c>
      <c r="L10" s="2" t="str">
        <f>TEXT(Tabela3[[#This Row],[DATA]],"MM")</f>
        <v>03</v>
      </c>
      <c r="M10" s="2">
        <f>WEEKNUM(Tabela3[[#This Row],[DATA]])</f>
        <v>13</v>
      </c>
      <c r="N10" s="18">
        <f>YEAR(Tabela3[[#This Row],[DATA]])</f>
        <v>2023</v>
      </c>
    </row>
    <row r="11" spans="1:14">
      <c r="B11" s="1">
        <v>45013</v>
      </c>
      <c r="C11">
        <v>12035</v>
      </c>
      <c r="D11" s="18">
        <f>COUNTIF(C$4:C11,Tabela3[[#This Row],[COMANDA]])</f>
        <v>1</v>
      </c>
      <c r="E11" t="s">
        <v>90</v>
      </c>
      <c r="F11" t="s">
        <v>3</v>
      </c>
      <c r="G11" t="s">
        <v>8</v>
      </c>
      <c r="H11" t="s">
        <v>202</v>
      </c>
      <c r="I11" s="2">
        <v>1</v>
      </c>
      <c r="J11" t="s">
        <v>11</v>
      </c>
      <c r="K11" s="21">
        <f>INDEX(LISTAS!$H:$Q,MATCH(BASE!H11,LISTAS!$G:$G,0),MATCH(BASE!J11,LISTAS!$H$3:$Q$3,0))*Tabela3[[#This Row],[QUANTIDADE]]</f>
        <v>20</v>
      </c>
      <c r="L11" s="2" t="str">
        <f>TEXT(Tabela3[[#This Row],[DATA]],"MM")</f>
        <v>03</v>
      </c>
      <c r="M11" s="2">
        <f>WEEKNUM(Tabela3[[#This Row],[DATA]])</f>
        <v>13</v>
      </c>
      <c r="N11" s="18">
        <f>YEAR(Tabela3[[#This Row],[DATA]])</f>
        <v>2023</v>
      </c>
    </row>
    <row r="12" spans="1:14">
      <c r="B12" s="1">
        <v>45013</v>
      </c>
      <c r="C12">
        <v>12035</v>
      </c>
      <c r="D12" s="18">
        <f>COUNTIF(C$4:C12,Tabela3[[#This Row],[COMANDA]])</f>
        <v>2</v>
      </c>
      <c r="E12" t="s">
        <v>90</v>
      </c>
      <c r="F12" t="s">
        <v>3</v>
      </c>
      <c r="G12" t="s">
        <v>74</v>
      </c>
      <c r="H12" t="s">
        <v>75</v>
      </c>
      <c r="I12" s="2">
        <v>1</v>
      </c>
      <c r="J12" t="s">
        <v>11</v>
      </c>
      <c r="K12" s="21">
        <f>INDEX(LISTAS!$H:$Q,MATCH(BASE!H12,LISTAS!$G:$G,0),MATCH(BASE!J12,LISTAS!$H$3:$Q$3,0))*Tabela3[[#This Row],[QUANTIDADE]]</f>
        <v>6</v>
      </c>
      <c r="L12" s="2" t="str">
        <f>TEXT(Tabela3[[#This Row],[DATA]],"MM")</f>
        <v>03</v>
      </c>
      <c r="M12" s="2">
        <f>WEEKNUM(Tabela3[[#This Row],[DATA]])</f>
        <v>13</v>
      </c>
      <c r="N12" s="18">
        <f>YEAR(Tabela3[[#This Row],[DATA]])</f>
        <v>2023</v>
      </c>
    </row>
    <row r="13" spans="1:14">
      <c r="B13" s="1">
        <v>45013</v>
      </c>
      <c r="C13">
        <v>12036</v>
      </c>
      <c r="D13" s="18">
        <f>COUNTIF(C$4:C13,Tabela3[[#This Row],[COMANDA]])</f>
        <v>1</v>
      </c>
      <c r="E13" t="s">
        <v>90</v>
      </c>
      <c r="F13" t="s">
        <v>99</v>
      </c>
      <c r="G13" t="s">
        <v>8</v>
      </c>
      <c r="H13" t="s">
        <v>202</v>
      </c>
      <c r="I13" s="2">
        <v>1</v>
      </c>
      <c r="J13" t="s">
        <v>11</v>
      </c>
      <c r="K13" s="21">
        <f>INDEX(LISTAS!$H:$Q,MATCH(BASE!H13,LISTAS!$G:$G,0),MATCH(BASE!J13,LISTAS!$H$3:$Q$3,0))*Tabela3[[#This Row],[QUANTIDADE]]</f>
        <v>20</v>
      </c>
      <c r="L13" s="2" t="str">
        <f>TEXT(Tabela3[[#This Row],[DATA]],"MM")</f>
        <v>03</v>
      </c>
      <c r="M13" s="2">
        <f>WEEKNUM(Tabela3[[#This Row],[DATA]])</f>
        <v>13</v>
      </c>
      <c r="N13" s="18">
        <f>YEAR(Tabela3[[#This Row],[DATA]])</f>
        <v>2023</v>
      </c>
    </row>
    <row r="14" spans="1:14">
      <c r="B14" s="1">
        <v>45013</v>
      </c>
      <c r="C14">
        <v>12037</v>
      </c>
      <c r="D14" s="18">
        <f>COUNTIF(C$4:C14,Tabela3[[#This Row],[COMANDA]])</f>
        <v>1</v>
      </c>
      <c r="E14" t="s">
        <v>90</v>
      </c>
      <c r="F14" t="s">
        <v>3</v>
      </c>
      <c r="G14" t="s">
        <v>8</v>
      </c>
      <c r="H14" t="s">
        <v>202</v>
      </c>
      <c r="I14" s="2">
        <v>1</v>
      </c>
      <c r="J14" t="s">
        <v>259</v>
      </c>
      <c r="K14" s="21">
        <f>INDEX(LISTAS!$H:$Q,MATCH(BASE!H14,LISTAS!$G:$G,0),MATCH(BASE!J14,LISTAS!$H$3:$Q$3,0))*Tabela3[[#This Row],[QUANTIDADE]]</f>
        <v>18</v>
      </c>
      <c r="L14" s="2" t="str">
        <f>TEXT(Tabela3[[#This Row],[DATA]],"MM")</f>
        <v>03</v>
      </c>
      <c r="M14" s="2">
        <f>WEEKNUM(Tabela3[[#This Row],[DATA]])</f>
        <v>13</v>
      </c>
      <c r="N14" s="18">
        <f>YEAR(Tabela3[[#This Row],[DATA]])</f>
        <v>2023</v>
      </c>
    </row>
    <row r="15" spans="1:14">
      <c r="B15" s="1">
        <v>45013</v>
      </c>
      <c r="C15">
        <v>12038</v>
      </c>
      <c r="D15" s="18">
        <f>COUNTIF(C$4:C15,Tabela3[[#This Row],[COMANDA]])</f>
        <v>1</v>
      </c>
      <c r="E15" t="s">
        <v>90</v>
      </c>
      <c r="F15" t="s">
        <v>98</v>
      </c>
      <c r="G15" t="s">
        <v>8</v>
      </c>
      <c r="H15" t="s">
        <v>42</v>
      </c>
      <c r="I15" s="2">
        <v>1</v>
      </c>
      <c r="J15" t="s">
        <v>11</v>
      </c>
      <c r="K15" s="21">
        <f>INDEX(LISTAS!$H:$Q,MATCH(BASE!H15,LISTAS!$G:$G,0),MATCH(BASE!J15,LISTAS!$H$3:$Q$3,0))*Tabela3[[#This Row],[QUANTIDADE]]</f>
        <v>16</v>
      </c>
      <c r="L15" s="2" t="str">
        <f>TEXT(Tabela3[[#This Row],[DATA]],"MM")</f>
        <v>03</v>
      </c>
      <c r="M15" s="2">
        <f>WEEKNUM(Tabela3[[#This Row],[DATA]])</f>
        <v>13</v>
      </c>
      <c r="N15" s="18">
        <f>YEAR(Tabela3[[#This Row],[DATA]])</f>
        <v>2023</v>
      </c>
    </row>
    <row r="16" spans="1:14">
      <c r="B16" s="1">
        <v>45013</v>
      </c>
      <c r="C16">
        <v>12039</v>
      </c>
      <c r="D16" s="18">
        <f>COUNTIF(C$4:C16,Tabela3[[#This Row],[COMANDA]])</f>
        <v>1</v>
      </c>
      <c r="E16" t="s">
        <v>90</v>
      </c>
      <c r="F16" t="s">
        <v>98</v>
      </c>
      <c r="G16" t="s">
        <v>8</v>
      </c>
      <c r="H16" t="s">
        <v>203</v>
      </c>
      <c r="I16" s="2">
        <v>2</v>
      </c>
      <c r="J16" t="s">
        <v>11</v>
      </c>
      <c r="K16" s="21">
        <f>INDEX(LISTAS!$H:$Q,MATCH(BASE!H16,LISTAS!$G:$G,0),MATCH(BASE!J16,LISTAS!$H$3:$Q$3,0))*Tabela3[[#This Row],[QUANTIDADE]]</f>
        <v>40</v>
      </c>
      <c r="L16" s="2" t="str">
        <f>TEXT(Tabela3[[#This Row],[DATA]],"MM")</f>
        <v>03</v>
      </c>
      <c r="M16" s="2">
        <f>WEEKNUM(Tabela3[[#This Row],[DATA]])</f>
        <v>13</v>
      </c>
      <c r="N16" s="18">
        <f>YEAR(Tabela3[[#This Row],[DATA]])</f>
        <v>2023</v>
      </c>
    </row>
    <row r="17" spans="2:14">
      <c r="B17" s="1">
        <v>45013</v>
      </c>
      <c r="C17">
        <v>12039</v>
      </c>
      <c r="D17" s="18">
        <f>COUNTIF(C$4:C17,Tabela3[[#This Row],[COMANDA]])</f>
        <v>2</v>
      </c>
      <c r="E17" t="s">
        <v>90</v>
      </c>
      <c r="F17" t="s">
        <v>98</v>
      </c>
      <c r="G17" t="s">
        <v>8</v>
      </c>
      <c r="H17" t="s">
        <v>202</v>
      </c>
      <c r="I17" s="2">
        <v>1</v>
      </c>
      <c r="J17" t="s">
        <v>11</v>
      </c>
      <c r="K17" s="21">
        <f>INDEX(LISTAS!$H:$Q,MATCH(BASE!H17,LISTAS!$G:$G,0),MATCH(BASE!J17,LISTAS!$H$3:$Q$3,0))*Tabela3[[#This Row],[QUANTIDADE]]</f>
        <v>20</v>
      </c>
      <c r="L17" s="2" t="str">
        <f>TEXT(Tabela3[[#This Row],[DATA]],"MM")</f>
        <v>03</v>
      </c>
      <c r="M17" s="2">
        <f>WEEKNUM(Tabela3[[#This Row],[DATA]])</f>
        <v>13</v>
      </c>
      <c r="N17" s="18">
        <f>YEAR(Tabela3[[#This Row],[DATA]])</f>
        <v>2023</v>
      </c>
    </row>
    <row r="18" spans="2:14">
      <c r="B18" s="1">
        <v>45013</v>
      </c>
      <c r="C18">
        <v>12039</v>
      </c>
      <c r="D18" s="18">
        <f>COUNTIF(C$4:C18,Tabela3[[#This Row],[COMANDA]])</f>
        <v>3</v>
      </c>
      <c r="E18" t="s">
        <v>90</v>
      </c>
      <c r="F18" t="s">
        <v>98</v>
      </c>
      <c r="G18" t="s">
        <v>61</v>
      </c>
      <c r="H18" t="s">
        <v>161</v>
      </c>
      <c r="I18" s="2">
        <v>1</v>
      </c>
      <c r="J18" t="s">
        <v>11</v>
      </c>
      <c r="K18" s="21">
        <f>INDEX(LISTAS!$H:$Q,MATCH(BASE!H18,LISTAS!$G:$G,0),MATCH(BASE!J18,LISTAS!$H$3:$Q$3,0))*Tabela3[[#This Row],[QUANTIDADE]]</f>
        <v>3</v>
      </c>
      <c r="L18" s="2" t="str">
        <f>TEXT(Tabela3[[#This Row],[DATA]],"MM")</f>
        <v>03</v>
      </c>
      <c r="M18" s="2">
        <f>WEEKNUM(Tabela3[[#This Row],[DATA]])</f>
        <v>13</v>
      </c>
      <c r="N18" s="18">
        <f>YEAR(Tabela3[[#This Row],[DATA]])</f>
        <v>2023</v>
      </c>
    </row>
    <row r="19" spans="2:14">
      <c r="B19" s="1">
        <v>45013</v>
      </c>
      <c r="C19">
        <v>12039</v>
      </c>
      <c r="D19" s="18">
        <f>COUNTIF(C$4:C19,Tabela3[[#This Row],[COMANDA]])</f>
        <v>4</v>
      </c>
      <c r="E19" t="s">
        <v>90</v>
      </c>
      <c r="F19" t="s">
        <v>98</v>
      </c>
      <c r="G19" t="s">
        <v>9</v>
      </c>
      <c r="H19" t="s">
        <v>51</v>
      </c>
      <c r="I19" s="2">
        <v>1</v>
      </c>
      <c r="J19" t="s">
        <v>11</v>
      </c>
      <c r="K19" s="21">
        <f>INDEX(LISTAS!$H:$Q,MATCH(BASE!H19,LISTAS!$G:$G,0),MATCH(BASE!J19,LISTAS!$H$3:$Q$3,0))*Tabela3[[#This Row],[QUANTIDADE]]</f>
        <v>10</v>
      </c>
      <c r="L19" s="2" t="str">
        <f>TEXT(Tabela3[[#This Row],[DATA]],"MM")</f>
        <v>03</v>
      </c>
      <c r="M19" s="2">
        <f>WEEKNUM(Tabela3[[#This Row],[DATA]])</f>
        <v>13</v>
      </c>
      <c r="N19" s="18">
        <f>YEAR(Tabela3[[#This Row],[DATA]])</f>
        <v>2023</v>
      </c>
    </row>
    <row r="20" spans="2:14">
      <c r="B20" s="1">
        <v>45013</v>
      </c>
      <c r="C20">
        <v>12040</v>
      </c>
      <c r="D20" s="18">
        <f>COUNTIF(C$4:C20,Tabela3[[#This Row],[COMANDA]])</f>
        <v>1</v>
      </c>
      <c r="E20" t="s">
        <v>90</v>
      </c>
      <c r="F20" t="s">
        <v>100</v>
      </c>
      <c r="G20" t="s">
        <v>8</v>
      </c>
      <c r="H20" t="s">
        <v>47</v>
      </c>
      <c r="I20" s="2">
        <v>1</v>
      </c>
      <c r="J20" t="s">
        <v>11</v>
      </c>
      <c r="K20" s="21">
        <f>INDEX(LISTAS!$H:$Q,MATCH(BASE!H20,LISTAS!$G:$G,0),MATCH(BASE!J20,LISTAS!$H$3:$Q$3,0))*Tabela3[[#This Row],[QUANTIDADE]]</f>
        <v>16</v>
      </c>
      <c r="L20" s="2" t="str">
        <f>TEXT(Tabela3[[#This Row],[DATA]],"MM")</f>
        <v>03</v>
      </c>
      <c r="M20" s="2">
        <f>WEEKNUM(Tabela3[[#This Row],[DATA]])</f>
        <v>13</v>
      </c>
      <c r="N20" s="18">
        <f>YEAR(Tabela3[[#This Row],[DATA]])</f>
        <v>2023</v>
      </c>
    </row>
    <row r="21" spans="2:14">
      <c r="B21" s="1">
        <v>45013</v>
      </c>
      <c r="C21">
        <v>12040</v>
      </c>
      <c r="D21" s="18">
        <f>COUNTIF(C$4:C21,Tabela3[[#This Row],[COMANDA]])</f>
        <v>2</v>
      </c>
      <c r="E21" t="s">
        <v>90</v>
      </c>
      <c r="F21" t="s">
        <v>100</v>
      </c>
      <c r="G21" t="s">
        <v>8</v>
      </c>
      <c r="H21" t="s">
        <v>204</v>
      </c>
      <c r="I21" s="2">
        <v>1</v>
      </c>
      <c r="J21" t="s">
        <v>11</v>
      </c>
      <c r="K21" s="21">
        <f>INDEX(LISTAS!$H:$Q,MATCH(BASE!H21,LISTAS!$G:$G,0),MATCH(BASE!J21,LISTAS!$H$3:$Q$3,0))*Tabela3[[#This Row],[QUANTIDADE]]</f>
        <v>18</v>
      </c>
      <c r="L21" s="2" t="str">
        <f>TEXT(Tabela3[[#This Row],[DATA]],"MM")</f>
        <v>03</v>
      </c>
      <c r="M21" s="2">
        <f>WEEKNUM(Tabela3[[#This Row],[DATA]])</f>
        <v>13</v>
      </c>
      <c r="N21" s="18">
        <f>YEAR(Tabela3[[#This Row],[DATA]])</f>
        <v>2023</v>
      </c>
    </row>
    <row r="22" spans="2:14">
      <c r="B22" s="1">
        <v>45013</v>
      </c>
      <c r="C22">
        <v>12041</v>
      </c>
      <c r="D22" s="18">
        <f>COUNTIF(C$4:C22,Tabela3[[#This Row],[COMANDA]])</f>
        <v>1</v>
      </c>
      <c r="E22" t="s">
        <v>90</v>
      </c>
      <c r="F22" t="s">
        <v>98</v>
      </c>
      <c r="G22" t="s">
        <v>8</v>
      </c>
      <c r="H22" t="s">
        <v>202</v>
      </c>
      <c r="I22" s="2">
        <v>1</v>
      </c>
      <c r="J22" t="s">
        <v>11</v>
      </c>
      <c r="K22" s="21">
        <f>INDEX(LISTAS!$H:$Q,MATCH(BASE!H22,LISTAS!$G:$G,0),MATCH(BASE!J22,LISTAS!$H$3:$Q$3,0))*Tabela3[[#This Row],[QUANTIDADE]]</f>
        <v>20</v>
      </c>
      <c r="L22" s="2" t="str">
        <f>TEXT(Tabela3[[#This Row],[DATA]],"MM")</f>
        <v>03</v>
      </c>
      <c r="M22" s="2">
        <f>WEEKNUM(Tabela3[[#This Row],[DATA]])</f>
        <v>13</v>
      </c>
      <c r="N22" s="18">
        <f>YEAR(Tabela3[[#This Row],[DATA]])</f>
        <v>2023</v>
      </c>
    </row>
    <row r="23" spans="2:14">
      <c r="B23" s="1">
        <v>45013</v>
      </c>
      <c r="C23">
        <v>12041</v>
      </c>
      <c r="D23" s="18">
        <f>COUNTIF(C$4:C23,Tabela3[[#This Row],[COMANDA]])</f>
        <v>2</v>
      </c>
      <c r="E23" t="s">
        <v>90</v>
      </c>
      <c r="F23" t="s">
        <v>98</v>
      </c>
      <c r="G23" t="s">
        <v>8</v>
      </c>
      <c r="H23" t="s">
        <v>205</v>
      </c>
      <c r="I23" s="2">
        <v>1</v>
      </c>
      <c r="J23" t="s">
        <v>11</v>
      </c>
      <c r="K23" s="21">
        <f>INDEX(LISTAS!$H:$Q,MATCH(BASE!H23,LISTAS!$G:$G,0),MATCH(BASE!J23,LISTAS!$H$3:$Q$3,0))*Tabela3[[#This Row],[QUANTIDADE]]</f>
        <v>22</v>
      </c>
      <c r="L23" s="2" t="str">
        <f>TEXT(Tabela3[[#This Row],[DATA]],"MM")</f>
        <v>03</v>
      </c>
      <c r="M23" s="2">
        <f>WEEKNUM(Tabela3[[#This Row],[DATA]])</f>
        <v>13</v>
      </c>
      <c r="N23" s="18">
        <f>YEAR(Tabela3[[#This Row],[DATA]])</f>
        <v>2023</v>
      </c>
    </row>
    <row r="24" spans="2:14">
      <c r="B24" s="1">
        <v>45013</v>
      </c>
      <c r="C24">
        <v>12041</v>
      </c>
      <c r="D24" s="18">
        <f>COUNTIF(C$4:C24,Tabela3[[#This Row],[COMANDA]])</f>
        <v>3</v>
      </c>
      <c r="E24" t="s">
        <v>90</v>
      </c>
      <c r="F24" t="s">
        <v>98</v>
      </c>
      <c r="G24" t="s">
        <v>9</v>
      </c>
      <c r="H24" t="s">
        <v>132</v>
      </c>
      <c r="I24" s="2">
        <v>1</v>
      </c>
      <c r="J24" t="s">
        <v>11</v>
      </c>
      <c r="K24" s="21">
        <f>INDEX(LISTAS!$H:$Q,MATCH(BASE!H24,LISTAS!$G:$G,0),MATCH(BASE!J24,LISTAS!$H$3:$Q$3,0))*Tabela3[[#This Row],[QUANTIDADE]]</f>
        <v>3</v>
      </c>
      <c r="L24" s="2" t="str">
        <f>TEXT(Tabela3[[#This Row],[DATA]],"MM")</f>
        <v>03</v>
      </c>
      <c r="M24" s="2">
        <f>WEEKNUM(Tabela3[[#This Row],[DATA]])</f>
        <v>13</v>
      </c>
      <c r="N24" s="18">
        <f>YEAR(Tabela3[[#This Row],[DATA]])</f>
        <v>2023</v>
      </c>
    </row>
    <row r="25" spans="2:14">
      <c r="B25" s="1">
        <v>45013</v>
      </c>
      <c r="C25">
        <v>12041</v>
      </c>
      <c r="D25" s="18">
        <f>COUNTIF(C$4:C25,Tabela3[[#This Row],[COMANDA]])</f>
        <v>4</v>
      </c>
      <c r="E25" t="s">
        <v>90</v>
      </c>
      <c r="F25" t="s">
        <v>98</v>
      </c>
      <c r="G25" t="s">
        <v>9</v>
      </c>
      <c r="H25" t="s">
        <v>127</v>
      </c>
      <c r="I25" s="2">
        <v>1</v>
      </c>
      <c r="J25" t="s">
        <v>11</v>
      </c>
      <c r="K25" s="21">
        <f>INDEX(LISTAS!$H:$Q,MATCH(BASE!H25,LISTAS!$G:$G,0),MATCH(BASE!J25,LISTAS!$H$3:$Q$3,0))*Tabela3[[#This Row],[QUANTIDADE]]</f>
        <v>4.5</v>
      </c>
      <c r="L25" s="2" t="str">
        <f>TEXT(Tabela3[[#This Row],[DATA]],"MM")</f>
        <v>03</v>
      </c>
      <c r="M25" s="2">
        <f>WEEKNUM(Tabela3[[#This Row],[DATA]])</f>
        <v>13</v>
      </c>
      <c r="N25" s="18">
        <f>YEAR(Tabela3[[#This Row],[DATA]])</f>
        <v>2023</v>
      </c>
    </row>
    <row r="26" spans="2:14">
      <c r="B26" s="1">
        <v>45013</v>
      </c>
      <c r="C26">
        <v>12042</v>
      </c>
      <c r="D26" s="18">
        <f>COUNTIF(C$4:C26,Tabela3[[#This Row],[COMANDA]])</f>
        <v>1</v>
      </c>
      <c r="E26" t="s">
        <v>90</v>
      </c>
      <c r="F26" t="s">
        <v>3</v>
      </c>
      <c r="G26" t="s">
        <v>8</v>
      </c>
      <c r="H26" t="s">
        <v>204</v>
      </c>
      <c r="I26" s="2">
        <v>1</v>
      </c>
      <c r="J26" t="s">
        <v>11</v>
      </c>
      <c r="K26" s="21">
        <f>INDEX(LISTAS!$H:$Q,MATCH(BASE!H26,LISTAS!$G:$G,0),MATCH(BASE!J26,LISTAS!$H$3:$Q$3,0))*Tabela3[[#This Row],[QUANTIDADE]]</f>
        <v>18</v>
      </c>
      <c r="L26" s="2" t="str">
        <f>TEXT(Tabela3[[#This Row],[DATA]],"MM")</f>
        <v>03</v>
      </c>
      <c r="M26" s="2">
        <f>WEEKNUM(Tabela3[[#This Row],[DATA]])</f>
        <v>13</v>
      </c>
      <c r="N26" s="18">
        <f>YEAR(Tabela3[[#This Row],[DATA]])</f>
        <v>2023</v>
      </c>
    </row>
    <row r="27" spans="2:14">
      <c r="B27" s="1">
        <v>45013</v>
      </c>
      <c r="C27">
        <v>12042</v>
      </c>
      <c r="D27" s="18">
        <f>COUNTIF(C$4:C27,Tabela3[[#This Row],[COMANDA]])</f>
        <v>2</v>
      </c>
      <c r="E27" t="s">
        <v>90</v>
      </c>
      <c r="F27" t="s">
        <v>3</v>
      </c>
      <c r="G27" t="s">
        <v>9</v>
      </c>
      <c r="H27" t="s">
        <v>132</v>
      </c>
      <c r="I27" s="2">
        <v>1</v>
      </c>
      <c r="J27" t="s">
        <v>11</v>
      </c>
      <c r="K27" s="21">
        <f>INDEX(LISTAS!$H:$Q,MATCH(BASE!H27,LISTAS!$G:$G,0),MATCH(BASE!J27,LISTAS!$H$3:$Q$3,0))*Tabela3[[#This Row],[QUANTIDADE]]</f>
        <v>3</v>
      </c>
      <c r="L27" s="2" t="str">
        <f>TEXT(Tabela3[[#This Row],[DATA]],"MM")</f>
        <v>03</v>
      </c>
      <c r="M27" s="2">
        <f>WEEKNUM(Tabela3[[#This Row],[DATA]])</f>
        <v>13</v>
      </c>
      <c r="N27" s="18">
        <f>YEAR(Tabela3[[#This Row],[DATA]])</f>
        <v>2023</v>
      </c>
    </row>
    <row r="28" spans="2:14">
      <c r="B28" s="1">
        <v>45013</v>
      </c>
      <c r="C28">
        <v>12043</v>
      </c>
      <c r="D28" s="18">
        <f>COUNTIF(C$4:C28,Tabela3[[#This Row],[COMANDA]])</f>
        <v>1</v>
      </c>
      <c r="E28" t="s">
        <v>89</v>
      </c>
      <c r="F28" t="s">
        <v>3</v>
      </c>
      <c r="G28" t="s">
        <v>8</v>
      </c>
      <c r="H28" t="s">
        <v>84</v>
      </c>
      <c r="I28" s="2">
        <v>1</v>
      </c>
      <c r="J28" t="s">
        <v>11</v>
      </c>
      <c r="K28" s="21">
        <f>INDEX(LISTAS!$H:$Q,MATCH(BASE!H28,LISTAS!$G:$G,0),MATCH(BASE!J28,LISTAS!$H$3:$Q$3,0))*Tabela3[[#This Row],[QUANTIDADE]]</f>
        <v>16</v>
      </c>
      <c r="L28" s="2" t="str">
        <f>TEXT(Tabela3[[#This Row],[DATA]],"MM")</f>
        <v>03</v>
      </c>
      <c r="M28" s="2">
        <f>WEEKNUM(Tabela3[[#This Row],[DATA]])</f>
        <v>13</v>
      </c>
      <c r="N28" s="18">
        <f>YEAR(Tabela3[[#This Row],[DATA]])</f>
        <v>2023</v>
      </c>
    </row>
    <row r="29" spans="2:14">
      <c r="B29" s="1">
        <v>45013</v>
      </c>
      <c r="C29">
        <v>12043</v>
      </c>
      <c r="D29" s="18">
        <f>COUNTIF(C$4:C29,Tabela3[[#This Row],[COMANDA]])</f>
        <v>2</v>
      </c>
      <c r="E29" t="s">
        <v>89</v>
      </c>
      <c r="F29" t="s">
        <v>3</v>
      </c>
      <c r="G29" t="s">
        <v>9</v>
      </c>
      <c r="H29" t="s">
        <v>138</v>
      </c>
      <c r="I29" s="2">
        <v>1</v>
      </c>
      <c r="J29" t="s">
        <v>11</v>
      </c>
      <c r="K29" s="21">
        <f>INDEX(LISTAS!$H:$Q,MATCH(BASE!H29,LISTAS!$G:$G,0),MATCH(BASE!J29,LISTAS!$H$3:$Q$3,0))*Tabela3[[#This Row],[QUANTIDADE]]</f>
        <v>4</v>
      </c>
      <c r="L29" s="2" t="str">
        <f>TEXT(Tabela3[[#This Row],[DATA]],"MM")</f>
        <v>03</v>
      </c>
      <c r="M29" s="2">
        <f>WEEKNUM(Tabela3[[#This Row],[DATA]])</f>
        <v>13</v>
      </c>
      <c r="N29" s="18">
        <f>YEAR(Tabela3[[#This Row],[DATA]])</f>
        <v>2023</v>
      </c>
    </row>
    <row r="30" spans="2:14">
      <c r="B30" s="1">
        <v>45013</v>
      </c>
      <c r="C30">
        <v>12044</v>
      </c>
      <c r="D30" s="18">
        <f>COUNTIF(C$4:C30,Tabela3[[#This Row],[COMANDA]])</f>
        <v>1</v>
      </c>
      <c r="E30" t="s">
        <v>90</v>
      </c>
      <c r="F30" t="s">
        <v>98</v>
      </c>
      <c r="G30" t="s">
        <v>8</v>
      </c>
      <c r="H30" t="s">
        <v>203</v>
      </c>
      <c r="I30" s="2">
        <v>1</v>
      </c>
      <c r="J30" t="s">
        <v>11</v>
      </c>
      <c r="K30" s="21">
        <f>INDEX(LISTAS!$H:$Q,MATCH(BASE!H30,LISTAS!$G:$G,0),MATCH(BASE!J30,LISTAS!$H$3:$Q$3,0))*Tabela3[[#This Row],[QUANTIDADE]]</f>
        <v>20</v>
      </c>
      <c r="L30" s="2" t="str">
        <f>TEXT(Tabela3[[#This Row],[DATA]],"MM")</f>
        <v>03</v>
      </c>
      <c r="M30" s="2">
        <f>WEEKNUM(Tabela3[[#This Row],[DATA]])</f>
        <v>13</v>
      </c>
      <c r="N30" s="18">
        <f>YEAR(Tabela3[[#This Row],[DATA]])</f>
        <v>2023</v>
      </c>
    </row>
    <row r="31" spans="2:14">
      <c r="B31" s="1">
        <v>45013</v>
      </c>
      <c r="C31">
        <v>12044</v>
      </c>
      <c r="D31" s="18">
        <f>COUNTIF(C$4:C31,Tabela3[[#This Row],[COMANDA]])</f>
        <v>2</v>
      </c>
      <c r="E31" t="s">
        <v>90</v>
      </c>
      <c r="F31" t="s">
        <v>98</v>
      </c>
      <c r="G31" t="s">
        <v>9</v>
      </c>
      <c r="H31" t="s">
        <v>138</v>
      </c>
      <c r="I31" s="2">
        <v>1</v>
      </c>
      <c r="J31" t="s">
        <v>11</v>
      </c>
      <c r="K31" s="21">
        <f>INDEX(LISTAS!$H:$Q,MATCH(BASE!H31,LISTAS!$G:$G,0),MATCH(BASE!J31,LISTAS!$H$3:$Q$3,0))*Tabela3[[#This Row],[QUANTIDADE]]</f>
        <v>4</v>
      </c>
      <c r="L31" s="2" t="str">
        <f>TEXT(Tabela3[[#This Row],[DATA]],"MM")</f>
        <v>03</v>
      </c>
      <c r="M31" s="2">
        <f>WEEKNUM(Tabela3[[#This Row],[DATA]])</f>
        <v>13</v>
      </c>
      <c r="N31" s="18">
        <f>YEAR(Tabela3[[#This Row],[DATA]])</f>
        <v>2023</v>
      </c>
    </row>
    <row r="32" spans="2:14">
      <c r="B32" s="1">
        <v>45013</v>
      </c>
      <c r="C32">
        <v>12045</v>
      </c>
      <c r="D32" s="18">
        <f>COUNTIF(C$4:C32,Tabela3[[#This Row],[COMANDA]])</f>
        <v>1</v>
      </c>
      <c r="E32" t="s">
        <v>90</v>
      </c>
      <c r="F32" t="s">
        <v>99</v>
      </c>
      <c r="G32" t="s">
        <v>8</v>
      </c>
      <c r="H32" t="s">
        <v>204</v>
      </c>
      <c r="I32" s="2">
        <v>1</v>
      </c>
      <c r="J32" t="s">
        <v>11</v>
      </c>
      <c r="K32" s="21">
        <f>INDEX(LISTAS!$H:$Q,MATCH(BASE!H32,LISTAS!$G:$G,0),MATCH(BASE!J32,LISTAS!$H$3:$Q$3,0))*Tabela3[[#This Row],[QUANTIDADE]]</f>
        <v>18</v>
      </c>
      <c r="L32" s="2" t="str">
        <f>TEXT(Tabela3[[#This Row],[DATA]],"MM")</f>
        <v>03</v>
      </c>
      <c r="M32" s="2">
        <f>WEEKNUM(Tabela3[[#This Row],[DATA]])</f>
        <v>13</v>
      </c>
      <c r="N32" s="18">
        <f>YEAR(Tabela3[[#This Row],[DATA]])</f>
        <v>2023</v>
      </c>
    </row>
    <row r="33" spans="2:14">
      <c r="B33" s="1">
        <v>45013</v>
      </c>
      <c r="C33">
        <v>12045</v>
      </c>
      <c r="D33" s="18">
        <f>COUNTIF(C$4:C33,Tabela3[[#This Row],[COMANDA]])</f>
        <v>2</v>
      </c>
      <c r="E33" t="s">
        <v>90</v>
      </c>
      <c r="F33" t="s">
        <v>99</v>
      </c>
      <c r="G33" t="s">
        <v>9</v>
      </c>
      <c r="H33" t="s">
        <v>126</v>
      </c>
      <c r="I33" s="2">
        <v>1</v>
      </c>
      <c r="J33" t="s">
        <v>11</v>
      </c>
      <c r="K33" s="21">
        <f>INDEX(LISTAS!$H:$Q,MATCH(BASE!H33,LISTAS!$G:$G,0),MATCH(BASE!J33,LISTAS!$H$3:$Q$3,0))*Tabela3[[#This Row],[QUANTIDADE]]</f>
        <v>3.5</v>
      </c>
      <c r="L33" s="2" t="str">
        <f>TEXT(Tabela3[[#This Row],[DATA]],"MM")</f>
        <v>03</v>
      </c>
      <c r="M33" s="2">
        <f>WEEKNUM(Tabela3[[#This Row],[DATA]])</f>
        <v>13</v>
      </c>
      <c r="N33" s="18">
        <f>YEAR(Tabela3[[#This Row],[DATA]])</f>
        <v>2023</v>
      </c>
    </row>
    <row r="34" spans="2:14">
      <c r="B34" s="1">
        <v>45013</v>
      </c>
      <c r="C34">
        <v>12046</v>
      </c>
      <c r="D34" s="18">
        <f>COUNTIF(C$4:C34,Tabela3[[#This Row],[COMANDA]])</f>
        <v>1</v>
      </c>
      <c r="E34" t="s">
        <v>89</v>
      </c>
      <c r="F34" t="s">
        <v>98</v>
      </c>
      <c r="G34" t="s">
        <v>8</v>
      </c>
      <c r="H34" t="s">
        <v>84</v>
      </c>
      <c r="I34" s="2">
        <v>1</v>
      </c>
      <c r="J34" t="s">
        <v>11</v>
      </c>
      <c r="K34" s="21">
        <f>INDEX(LISTAS!$H:$Q,MATCH(BASE!H34,LISTAS!$G:$G,0),MATCH(BASE!J34,LISTAS!$H$3:$Q$3,0))*Tabela3[[#This Row],[QUANTIDADE]]</f>
        <v>16</v>
      </c>
      <c r="L34" s="2" t="str">
        <f>TEXT(Tabela3[[#This Row],[DATA]],"MM")</f>
        <v>03</v>
      </c>
      <c r="M34" s="2">
        <f>WEEKNUM(Tabela3[[#This Row],[DATA]])</f>
        <v>13</v>
      </c>
      <c r="N34" s="18">
        <f>YEAR(Tabela3[[#This Row],[DATA]])</f>
        <v>2023</v>
      </c>
    </row>
    <row r="35" spans="2:14">
      <c r="B35" s="1">
        <v>45013</v>
      </c>
      <c r="C35">
        <v>12047</v>
      </c>
      <c r="D35" s="18">
        <f>COUNTIF(C$4:C35,Tabela3[[#This Row],[COMANDA]])</f>
        <v>1</v>
      </c>
      <c r="E35" t="s">
        <v>90</v>
      </c>
      <c r="F35" t="s">
        <v>100</v>
      </c>
      <c r="G35" t="s">
        <v>8</v>
      </c>
      <c r="H35" t="s">
        <v>42</v>
      </c>
      <c r="I35" s="2">
        <v>1</v>
      </c>
      <c r="J35" t="s">
        <v>11</v>
      </c>
      <c r="K35" s="21">
        <f>INDEX(LISTAS!$H:$Q,MATCH(BASE!H35,LISTAS!$G:$G,0),MATCH(BASE!J35,LISTAS!$H$3:$Q$3,0))*Tabela3[[#This Row],[QUANTIDADE]]</f>
        <v>16</v>
      </c>
      <c r="L35" s="2" t="str">
        <f>TEXT(Tabela3[[#This Row],[DATA]],"MM")</f>
        <v>03</v>
      </c>
      <c r="M35" s="2">
        <f>WEEKNUM(Tabela3[[#This Row],[DATA]])</f>
        <v>13</v>
      </c>
      <c r="N35" s="18">
        <f>YEAR(Tabela3[[#This Row],[DATA]])</f>
        <v>2023</v>
      </c>
    </row>
    <row r="36" spans="2:14">
      <c r="B36" s="1">
        <v>45013</v>
      </c>
      <c r="C36">
        <v>12048</v>
      </c>
      <c r="D36" s="18">
        <f>COUNTIF(C$4:C36,Tabela3[[#This Row],[COMANDA]])</f>
        <v>1</v>
      </c>
      <c r="E36" t="s">
        <v>90</v>
      </c>
      <c r="F36" t="s">
        <v>3</v>
      </c>
      <c r="G36" t="s">
        <v>8</v>
      </c>
      <c r="H36" t="s">
        <v>204</v>
      </c>
      <c r="I36" s="2">
        <v>1</v>
      </c>
      <c r="J36" t="s">
        <v>11</v>
      </c>
      <c r="K36" s="21">
        <f>INDEX(LISTAS!$H:$Q,MATCH(BASE!H36,LISTAS!$G:$G,0),MATCH(BASE!J36,LISTAS!$H$3:$Q$3,0))*Tabela3[[#This Row],[QUANTIDADE]]</f>
        <v>18</v>
      </c>
      <c r="L36" s="2" t="str">
        <f>TEXT(Tabela3[[#This Row],[DATA]],"MM")</f>
        <v>03</v>
      </c>
      <c r="M36" s="2">
        <f>WEEKNUM(Tabela3[[#This Row],[DATA]])</f>
        <v>13</v>
      </c>
      <c r="N36" s="18">
        <f>YEAR(Tabela3[[#This Row],[DATA]])</f>
        <v>2023</v>
      </c>
    </row>
    <row r="37" spans="2:14">
      <c r="B37" s="1">
        <v>45013</v>
      </c>
      <c r="C37">
        <v>12048</v>
      </c>
      <c r="D37" s="18">
        <f>COUNTIF(C$4:C37,Tabela3[[#This Row],[COMANDA]])</f>
        <v>2</v>
      </c>
      <c r="E37" t="s">
        <v>90</v>
      </c>
      <c r="F37" t="s">
        <v>98</v>
      </c>
      <c r="G37" t="s">
        <v>8</v>
      </c>
      <c r="H37" t="s">
        <v>47</v>
      </c>
      <c r="I37" s="2">
        <v>1</v>
      </c>
      <c r="J37" t="s">
        <v>11</v>
      </c>
      <c r="K37" s="21">
        <f>INDEX(LISTAS!$H:$Q,MATCH(BASE!H37,LISTAS!$G:$G,0),MATCH(BASE!J37,LISTAS!$H$3:$Q$3,0))*Tabela3[[#This Row],[QUANTIDADE]]</f>
        <v>16</v>
      </c>
      <c r="L37" s="2" t="str">
        <f>TEXT(Tabela3[[#This Row],[DATA]],"MM")</f>
        <v>03</v>
      </c>
      <c r="M37" s="2">
        <f>WEEKNUM(Tabela3[[#This Row],[DATA]])</f>
        <v>13</v>
      </c>
      <c r="N37" s="18">
        <f>YEAR(Tabela3[[#This Row],[DATA]])</f>
        <v>2023</v>
      </c>
    </row>
    <row r="38" spans="2:14">
      <c r="B38" s="1">
        <v>45013</v>
      </c>
      <c r="C38">
        <v>12048</v>
      </c>
      <c r="D38" s="18">
        <f>COUNTIF(C$4:C38,Tabela3[[#This Row],[COMANDA]])</f>
        <v>3</v>
      </c>
      <c r="E38" t="s">
        <v>90</v>
      </c>
      <c r="F38" t="s">
        <v>98</v>
      </c>
      <c r="G38" t="s">
        <v>9</v>
      </c>
      <c r="H38" t="s">
        <v>126</v>
      </c>
      <c r="I38" s="2">
        <v>1</v>
      </c>
      <c r="J38" t="s">
        <v>11</v>
      </c>
      <c r="K38" s="21">
        <f>INDEX(LISTAS!$H:$Q,MATCH(BASE!H38,LISTAS!$G:$G,0),MATCH(BASE!J38,LISTAS!$H$3:$Q$3,0))*Tabela3[[#This Row],[QUANTIDADE]]</f>
        <v>3.5</v>
      </c>
      <c r="L38" s="2" t="str">
        <f>TEXT(Tabela3[[#This Row],[DATA]],"MM")</f>
        <v>03</v>
      </c>
      <c r="M38" s="2">
        <f>WEEKNUM(Tabela3[[#This Row],[DATA]])</f>
        <v>13</v>
      </c>
      <c r="N38" s="18">
        <f>YEAR(Tabela3[[#This Row],[DATA]])</f>
        <v>2023</v>
      </c>
    </row>
    <row r="39" spans="2:14">
      <c r="B39" s="1">
        <v>45013</v>
      </c>
      <c r="C39">
        <v>12048</v>
      </c>
      <c r="D39" s="18">
        <f>COUNTIF(C$4:C39,Tabela3[[#This Row],[COMANDA]])</f>
        <v>4</v>
      </c>
      <c r="E39" t="s">
        <v>90</v>
      </c>
      <c r="F39" t="s">
        <v>3</v>
      </c>
      <c r="G39" t="s">
        <v>74</v>
      </c>
      <c r="H39" t="s">
        <v>75</v>
      </c>
      <c r="I39" s="2">
        <v>1</v>
      </c>
      <c r="J39" t="s">
        <v>11</v>
      </c>
      <c r="K39" s="21">
        <f>INDEX(LISTAS!$H:$Q,MATCH(BASE!H39,LISTAS!$G:$G,0),MATCH(BASE!J39,LISTAS!$H$3:$Q$3,0))*Tabela3[[#This Row],[QUANTIDADE]]</f>
        <v>6</v>
      </c>
      <c r="L39" s="2" t="str">
        <f>TEXT(Tabela3[[#This Row],[DATA]],"MM")</f>
        <v>03</v>
      </c>
      <c r="M39" s="2">
        <f>WEEKNUM(Tabela3[[#This Row],[DATA]])</f>
        <v>13</v>
      </c>
      <c r="N39" s="18">
        <f>YEAR(Tabela3[[#This Row],[DATA]])</f>
        <v>2023</v>
      </c>
    </row>
    <row r="40" spans="2:14">
      <c r="B40" s="1">
        <v>45013</v>
      </c>
      <c r="C40">
        <v>12049</v>
      </c>
      <c r="D40" s="18">
        <f>COUNTIF(C$4:C40,Tabela3[[#This Row],[COMANDA]])</f>
        <v>1</v>
      </c>
      <c r="E40" t="s">
        <v>90</v>
      </c>
      <c r="F40" t="s">
        <v>99</v>
      </c>
      <c r="G40" t="s">
        <v>8</v>
      </c>
      <c r="H40" t="s">
        <v>43</v>
      </c>
      <c r="I40" s="2">
        <v>1</v>
      </c>
      <c r="J40" t="s">
        <v>11</v>
      </c>
      <c r="K40" s="21">
        <f>INDEX(LISTAS!$H:$Q,MATCH(BASE!H40,LISTAS!$G:$G,0),MATCH(BASE!J40,LISTAS!$H$3:$Q$3,0))*Tabela3[[#This Row],[QUANTIDADE]]</f>
        <v>18</v>
      </c>
      <c r="L40" s="2" t="str">
        <f>TEXT(Tabela3[[#This Row],[DATA]],"MM")</f>
        <v>03</v>
      </c>
      <c r="M40" s="2">
        <f>WEEKNUM(Tabela3[[#This Row],[DATA]])</f>
        <v>13</v>
      </c>
      <c r="N40" s="18">
        <f>YEAR(Tabela3[[#This Row],[DATA]])</f>
        <v>2023</v>
      </c>
    </row>
    <row r="41" spans="2:14">
      <c r="B41" s="1">
        <v>45013</v>
      </c>
      <c r="C41">
        <v>12049</v>
      </c>
      <c r="D41" s="18">
        <f>COUNTIF(C$4:C41,Tabela3[[#This Row],[COMANDA]])</f>
        <v>2</v>
      </c>
      <c r="E41" t="s">
        <v>90</v>
      </c>
      <c r="F41" t="s">
        <v>99</v>
      </c>
      <c r="G41" t="s">
        <v>9</v>
      </c>
      <c r="H41" t="s">
        <v>154</v>
      </c>
      <c r="I41" s="2">
        <v>1</v>
      </c>
      <c r="J41" t="s">
        <v>11</v>
      </c>
      <c r="K41" s="21">
        <f>INDEX(LISTAS!$H:$Q,MATCH(BASE!H41,LISTAS!$G:$G,0),MATCH(BASE!J41,LISTAS!$H$3:$Q$3,0))*Tabela3[[#This Row],[QUANTIDADE]]</f>
        <v>6</v>
      </c>
      <c r="L41" s="2" t="str">
        <f>TEXT(Tabela3[[#This Row],[DATA]],"MM")</f>
        <v>03</v>
      </c>
      <c r="M41" s="2">
        <f>WEEKNUM(Tabela3[[#This Row],[DATA]])</f>
        <v>13</v>
      </c>
      <c r="N41" s="18">
        <f>YEAR(Tabela3[[#This Row],[DATA]])</f>
        <v>2023</v>
      </c>
    </row>
    <row r="42" spans="2:14">
      <c r="B42" s="1">
        <v>45013</v>
      </c>
      <c r="C42">
        <v>12049</v>
      </c>
      <c r="D42" s="18">
        <f>COUNTIF(C$4:C42,Tabela3[[#This Row],[COMANDA]])</f>
        <v>3</v>
      </c>
      <c r="E42" t="s">
        <v>90</v>
      </c>
      <c r="F42" t="s">
        <v>99</v>
      </c>
      <c r="G42" t="s">
        <v>10</v>
      </c>
      <c r="H42" t="s">
        <v>95</v>
      </c>
      <c r="I42" s="2">
        <v>1</v>
      </c>
      <c r="J42" t="s">
        <v>11</v>
      </c>
      <c r="K42" s="21">
        <f>INDEX(LISTAS!$H:$Q,MATCH(BASE!H42,LISTAS!$G:$G,0),MATCH(BASE!J42,LISTAS!$H$3:$Q$3,0))*Tabela3[[#This Row],[QUANTIDADE]]</f>
        <v>2.5</v>
      </c>
      <c r="L42" s="2" t="str">
        <f>TEXT(Tabela3[[#This Row],[DATA]],"MM")</f>
        <v>03</v>
      </c>
      <c r="M42" s="2">
        <f>WEEKNUM(Tabela3[[#This Row],[DATA]])</f>
        <v>13</v>
      </c>
      <c r="N42" s="18">
        <f>YEAR(Tabela3[[#This Row],[DATA]])</f>
        <v>2023</v>
      </c>
    </row>
    <row r="43" spans="2:14">
      <c r="B43" s="1">
        <v>45013</v>
      </c>
      <c r="C43">
        <v>12050</v>
      </c>
      <c r="D43" s="18">
        <f>COUNTIF(C$4:C43,Tabela3[[#This Row],[COMANDA]])</f>
        <v>1</v>
      </c>
      <c r="E43" t="s">
        <v>90</v>
      </c>
      <c r="F43" t="s">
        <v>99</v>
      </c>
      <c r="G43" t="s">
        <v>8</v>
      </c>
      <c r="H43" t="s">
        <v>40</v>
      </c>
      <c r="I43" s="2">
        <v>1</v>
      </c>
      <c r="J43" t="s">
        <v>11</v>
      </c>
      <c r="K43" s="21">
        <f>INDEX(LISTAS!$H:$Q,MATCH(BASE!H43,LISTAS!$G:$G,0),MATCH(BASE!J43,LISTAS!$H$3:$Q$3,0))*Tabela3[[#This Row],[QUANTIDADE]]</f>
        <v>14</v>
      </c>
      <c r="L43" s="2" t="str">
        <f>TEXT(Tabela3[[#This Row],[DATA]],"MM")</f>
        <v>03</v>
      </c>
      <c r="M43" s="2">
        <f>WEEKNUM(Tabela3[[#This Row],[DATA]])</f>
        <v>13</v>
      </c>
      <c r="N43" s="18">
        <f>YEAR(Tabela3[[#This Row],[DATA]])</f>
        <v>2023</v>
      </c>
    </row>
    <row r="44" spans="2:14">
      <c r="B44" s="1">
        <v>45013</v>
      </c>
      <c r="C44">
        <v>12051</v>
      </c>
      <c r="D44" s="18">
        <f>COUNTIF(C$4:C44,Tabela3[[#This Row],[COMANDA]])</f>
        <v>1</v>
      </c>
      <c r="E44" t="s">
        <v>90</v>
      </c>
      <c r="F44" t="s">
        <v>99</v>
      </c>
      <c r="G44" t="s">
        <v>8</v>
      </c>
      <c r="H44" t="s">
        <v>206</v>
      </c>
      <c r="I44" s="2">
        <v>1</v>
      </c>
      <c r="J44" t="s">
        <v>11</v>
      </c>
      <c r="K44" s="21">
        <f>INDEX(LISTAS!$H:$Q,MATCH(BASE!H44,LISTAS!$G:$G,0),MATCH(BASE!J44,LISTAS!$H$3:$Q$3,0))*Tabela3[[#This Row],[QUANTIDADE]]</f>
        <v>18</v>
      </c>
      <c r="L44" s="2" t="str">
        <f>TEXT(Tabela3[[#This Row],[DATA]],"MM")</f>
        <v>03</v>
      </c>
      <c r="M44" s="2">
        <f>WEEKNUM(Tabela3[[#This Row],[DATA]])</f>
        <v>13</v>
      </c>
      <c r="N44" s="18">
        <f>YEAR(Tabela3[[#This Row],[DATA]])</f>
        <v>2023</v>
      </c>
    </row>
    <row r="45" spans="2:14">
      <c r="B45" s="1">
        <v>45013</v>
      </c>
      <c r="C45">
        <v>12052</v>
      </c>
      <c r="D45" s="18">
        <f>COUNTIF(C$4:C45,Tabela3[[#This Row],[COMANDA]])</f>
        <v>1</v>
      </c>
      <c r="E45" t="s">
        <v>90</v>
      </c>
      <c r="F45" t="s">
        <v>98</v>
      </c>
      <c r="G45" t="s">
        <v>8</v>
      </c>
      <c r="H45" t="s">
        <v>204</v>
      </c>
      <c r="I45" s="2">
        <v>1</v>
      </c>
      <c r="J45" t="s">
        <v>11</v>
      </c>
      <c r="K45" s="21">
        <f>INDEX(LISTAS!$H:$Q,MATCH(BASE!H45,LISTAS!$G:$G,0),MATCH(BASE!J45,LISTAS!$H$3:$Q$3,0))*Tabela3[[#This Row],[QUANTIDADE]]</f>
        <v>18</v>
      </c>
      <c r="L45" s="2" t="str">
        <f>TEXT(Tabela3[[#This Row],[DATA]],"MM")</f>
        <v>03</v>
      </c>
      <c r="M45" s="2">
        <f>WEEKNUM(Tabela3[[#This Row],[DATA]])</f>
        <v>13</v>
      </c>
      <c r="N45" s="18">
        <f>YEAR(Tabela3[[#This Row],[DATA]])</f>
        <v>2023</v>
      </c>
    </row>
    <row r="46" spans="2:14">
      <c r="B46" s="1">
        <v>45013</v>
      </c>
      <c r="C46">
        <v>12052</v>
      </c>
      <c r="D46" s="18">
        <f>COUNTIF(C$4:C46,Tabela3[[#This Row],[COMANDA]])</f>
        <v>2</v>
      </c>
      <c r="E46" t="s">
        <v>90</v>
      </c>
      <c r="F46" t="s">
        <v>98</v>
      </c>
      <c r="G46" t="s">
        <v>9</v>
      </c>
      <c r="H46" t="s">
        <v>58</v>
      </c>
      <c r="I46" s="2">
        <v>1</v>
      </c>
      <c r="J46" t="s">
        <v>11</v>
      </c>
      <c r="K46" s="21">
        <f>INDEX(LISTAS!$H:$Q,MATCH(BASE!H46,LISTAS!$G:$G,0),MATCH(BASE!J46,LISTAS!$H$3:$Q$3,0))*Tabela3[[#This Row],[QUANTIDADE]]</f>
        <v>5</v>
      </c>
      <c r="L46" s="2" t="str">
        <f>TEXT(Tabela3[[#This Row],[DATA]],"MM")</f>
        <v>03</v>
      </c>
      <c r="M46" s="2">
        <f>WEEKNUM(Tabela3[[#This Row],[DATA]])</f>
        <v>13</v>
      </c>
      <c r="N46" s="18">
        <f>YEAR(Tabela3[[#This Row],[DATA]])</f>
        <v>2023</v>
      </c>
    </row>
    <row r="47" spans="2:14">
      <c r="B47" s="1">
        <v>45013</v>
      </c>
      <c r="C47">
        <v>12053</v>
      </c>
      <c r="D47" s="18">
        <f>COUNTIF(C$4:C47,Tabela3[[#This Row],[COMANDA]])</f>
        <v>1</v>
      </c>
      <c r="E47" t="s">
        <v>89</v>
      </c>
      <c r="F47" t="s">
        <v>98</v>
      </c>
      <c r="G47" t="s">
        <v>8</v>
      </c>
      <c r="H47" t="s">
        <v>43</v>
      </c>
      <c r="I47" s="2">
        <v>1</v>
      </c>
      <c r="J47" t="s">
        <v>11</v>
      </c>
      <c r="K47" s="21">
        <f>INDEX(LISTAS!$H:$Q,MATCH(BASE!H47,LISTAS!$G:$G,0),MATCH(BASE!J47,LISTAS!$H$3:$Q$3,0))*Tabela3[[#This Row],[QUANTIDADE]]</f>
        <v>18</v>
      </c>
      <c r="L47" s="2" t="str">
        <f>TEXT(Tabela3[[#This Row],[DATA]],"MM")</f>
        <v>03</v>
      </c>
      <c r="M47" s="2">
        <f>WEEKNUM(Tabela3[[#This Row],[DATA]])</f>
        <v>13</v>
      </c>
      <c r="N47" s="18">
        <f>YEAR(Tabela3[[#This Row],[DATA]])</f>
        <v>2023</v>
      </c>
    </row>
    <row r="48" spans="2:14">
      <c r="B48" s="1">
        <v>45013</v>
      </c>
      <c r="C48">
        <v>12054</v>
      </c>
      <c r="D48" s="18">
        <f>COUNTIF(C$4:C48,Tabela3[[#This Row],[COMANDA]])</f>
        <v>1</v>
      </c>
      <c r="E48" t="s">
        <v>90</v>
      </c>
      <c r="F48" t="s">
        <v>99</v>
      </c>
      <c r="G48" t="s">
        <v>8</v>
      </c>
      <c r="H48" t="s">
        <v>204</v>
      </c>
      <c r="I48" s="2">
        <v>1</v>
      </c>
      <c r="J48" t="s">
        <v>11</v>
      </c>
      <c r="K48" s="21">
        <f>INDEX(LISTAS!$H:$Q,MATCH(BASE!H48,LISTAS!$G:$G,0),MATCH(BASE!J48,LISTAS!$H$3:$Q$3,0))*Tabela3[[#This Row],[QUANTIDADE]]</f>
        <v>18</v>
      </c>
      <c r="L48" s="2" t="str">
        <f>TEXT(Tabela3[[#This Row],[DATA]],"MM")</f>
        <v>03</v>
      </c>
      <c r="M48" s="2">
        <f>WEEKNUM(Tabela3[[#This Row],[DATA]])</f>
        <v>13</v>
      </c>
      <c r="N48" s="18">
        <f>YEAR(Tabela3[[#This Row],[DATA]])</f>
        <v>2023</v>
      </c>
    </row>
    <row r="49" spans="2:14">
      <c r="B49" s="1">
        <v>45013</v>
      </c>
      <c r="C49">
        <v>12055</v>
      </c>
      <c r="D49" s="18">
        <f>COUNTIF(C$4:C49,Tabela3[[#This Row],[COMANDA]])</f>
        <v>1</v>
      </c>
      <c r="E49" t="s">
        <v>90</v>
      </c>
      <c r="F49" t="s">
        <v>3</v>
      </c>
      <c r="G49" t="s">
        <v>8</v>
      </c>
      <c r="H49" t="s">
        <v>202</v>
      </c>
      <c r="I49" s="2">
        <v>1</v>
      </c>
      <c r="J49" t="s">
        <v>11</v>
      </c>
      <c r="K49" s="21">
        <f>INDEX(LISTAS!$H:$Q,MATCH(BASE!H49,LISTAS!$G:$G,0),MATCH(BASE!J49,LISTAS!$H$3:$Q$3,0))*Tabela3[[#This Row],[QUANTIDADE]]</f>
        <v>20</v>
      </c>
      <c r="L49" s="2" t="str">
        <f>TEXT(Tabela3[[#This Row],[DATA]],"MM")</f>
        <v>03</v>
      </c>
      <c r="M49" s="2">
        <f>WEEKNUM(Tabela3[[#This Row],[DATA]])</f>
        <v>13</v>
      </c>
      <c r="N49" s="18">
        <f>YEAR(Tabela3[[#This Row],[DATA]])</f>
        <v>2023</v>
      </c>
    </row>
    <row r="50" spans="2:14">
      <c r="B50" s="1">
        <v>45013</v>
      </c>
      <c r="C50">
        <v>12055</v>
      </c>
      <c r="D50" s="18">
        <f>COUNTIF(C$4:C50,Tabela3[[#This Row],[COMANDA]])</f>
        <v>2</v>
      </c>
      <c r="E50" t="s">
        <v>90</v>
      </c>
      <c r="F50" t="s">
        <v>3</v>
      </c>
      <c r="G50" t="s">
        <v>8</v>
      </c>
      <c r="H50" t="s">
        <v>206</v>
      </c>
      <c r="I50" s="2">
        <v>1</v>
      </c>
      <c r="J50" t="s">
        <v>11</v>
      </c>
      <c r="K50" s="21">
        <f>INDEX(LISTAS!$H:$Q,MATCH(BASE!H50,LISTAS!$G:$G,0),MATCH(BASE!J50,LISTAS!$H$3:$Q$3,0))*Tabela3[[#This Row],[QUANTIDADE]]</f>
        <v>18</v>
      </c>
      <c r="L50" s="2" t="str">
        <f>TEXT(Tabela3[[#This Row],[DATA]],"MM")</f>
        <v>03</v>
      </c>
      <c r="M50" s="2">
        <f>WEEKNUM(Tabela3[[#This Row],[DATA]])</f>
        <v>13</v>
      </c>
      <c r="N50" s="18">
        <f>YEAR(Tabela3[[#This Row],[DATA]])</f>
        <v>2023</v>
      </c>
    </row>
    <row r="51" spans="2:14">
      <c r="B51" s="1">
        <v>45013</v>
      </c>
      <c r="C51">
        <v>12055</v>
      </c>
      <c r="D51" s="18">
        <f>COUNTIF(C$4:C51,Tabela3[[#This Row],[COMANDA]])</f>
        <v>3</v>
      </c>
      <c r="E51" t="s">
        <v>90</v>
      </c>
      <c r="F51" t="s">
        <v>3</v>
      </c>
      <c r="G51" t="s">
        <v>9</v>
      </c>
      <c r="H51" t="s">
        <v>55</v>
      </c>
      <c r="I51" s="2">
        <v>1</v>
      </c>
      <c r="J51" t="s">
        <v>11</v>
      </c>
      <c r="K51" s="21">
        <f>INDEX(LISTAS!$H:$Q,MATCH(BASE!H51,LISTAS!$G:$G,0),MATCH(BASE!J51,LISTAS!$H$3:$Q$3,0))*Tabela3[[#This Row],[QUANTIDADE]]</f>
        <v>3</v>
      </c>
      <c r="L51" s="2" t="str">
        <f>TEXT(Tabela3[[#This Row],[DATA]],"MM")</f>
        <v>03</v>
      </c>
      <c r="M51" s="2">
        <f>WEEKNUM(Tabela3[[#This Row],[DATA]])</f>
        <v>13</v>
      </c>
      <c r="N51" s="18">
        <f>YEAR(Tabela3[[#This Row],[DATA]])</f>
        <v>2023</v>
      </c>
    </row>
    <row r="52" spans="2:14">
      <c r="B52" s="1">
        <v>45013</v>
      </c>
      <c r="C52">
        <v>12055</v>
      </c>
      <c r="D52" s="18">
        <f>COUNTIF(C$4:C52,Tabela3[[#This Row],[COMANDA]])</f>
        <v>4</v>
      </c>
      <c r="E52" t="s">
        <v>90</v>
      </c>
      <c r="F52" t="s">
        <v>3</v>
      </c>
      <c r="G52" t="s">
        <v>9</v>
      </c>
      <c r="H52" t="s">
        <v>127</v>
      </c>
      <c r="I52" s="2">
        <v>1</v>
      </c>
      <c r="J52" t="s">
        <v>11</v>
      </c>
      <c r="K52" s="21">
        <f>INDEX(LISTAS!$H:$Q,MATCH(BASE!H52,LISTAS!$G:$G,0),MATCH(BASE!J52,LISTAS!$H$3:$Q$3,0))*Tabela3[[#This Row],[QUANTIDADE]]</f>
        <v>4.5</v>
      </c>
      <c r="L52" s="2" t="str">
        <f>TEXT(Tabela3[[#This Row],[DATA]],"MM")</f>
        <v>03</v>
      </c>
      <c r="M52" s="2">
        <f>WEEKNUM(Tabela3[[#This Row],[DATA]])</f>
        <v>13</v>
      </c>
      <c r="N52" s="18">
        <f>YEAR(Tabela3[[#This Row],[DATA]])</f>
        <v>2023</v>
      </c>
    </row>
    <row r="53" spans="2:14">
      <c r="B53" s="1">
        <v>45013</v>
      </c>
      <c r="C53">
        <v>12056</v>
      </c>
      <c r="D53" s="18">
        <f>COUNTIF(C$4:C53,Tabela3[[#This Row],[COMANDA]])</f>
        <v>1</v>
      </c>
      <c r="E53" t="s">
        <v>90</v>
      </c>
      <c r="F53" t="s">
        <v>98</v>
      </c>
      <c r="G53" t="s">
        <v>8</v>
      </c>
      <c r="H53" t="s">
        <v>203</v>
      </c>
      <c r="I53" s="2">
        <v>1</v>
      </c>
      <c r="J53" t="s">
        <v>11</v>
      </c>
      <c r="K53" s="21">
        <f>INDEX(LISTAS!$H:$Q,MATCH(BASE!H53,LISTAS!$G:$G,0),MATCH(BASE!J53,LISTAS!$H$3:$Q$3,0))*Tabela3[[#This Row],[QUANTIDADE]]</f>
        <v>20</v>
      </c>
      <c r="L53" s="2" t="str">
        <f>TEXT(Tabela3[[#This Row],[DATA]],"MM")</f>
        <v>03</v>
      </c>
      <c r="M53" s="2">
        <f>WEEKNUM(Tabela3[[#This Row],[DATA]])</f>
        <v>13</v>
      </c>
      <c r="N53" s="18">
        <f>YEAR(Tabela3[[#This Row],[DATA]])</f>
        <v>2023</v>
      </c>
    </row>
    <row r="54" spans="2:14">
      <c r="B54" s="1">
        <v>45013</v>
      </c>
      <c r="C54">
        <v>12056</v>
      </c>
      <c r="D54" s="18">
        <f>COUNTIF(C$4:C54,Tabela3[[#This Row],[COMANDA]])</f>
        <v>2</v>
      </c>
      <c r="E54" t="s">
        <v>90</v>
      </c>
      <c r="F54" t="s">
        <v>100</v>
      </c>
      <c r="G54" t="s">
        <v>8</v>
      </c>
      <c r="H54" t="s">
        <v>202</v>
      </c>
      <c r="I54" s="2">
        <v>1</v>
      </c>
      <c r="J54" t="s">
        <v>11</v>
      </c>
      <c r="K54" s="21">
        <f>INDEX(LISTAS!$H:$Q,MATCH(BASE!H54,LISTAS!$G:$G,0),MATCH(BASE!J54,LISTAS!$H$3:$Q$3,0))*Tabela3[[#This Row],[QUANTIDADE]]</f>
        <v>20</v>
      </c>
      <c r="L54" s="2" t="str">
        <f>TEXT(Tabela3[[#This Row],[DATA]],"MM")</f>
        <v>03</v>
      </c>
      <c r="M54" s="2">
        <f>WEEKNUM(Tabela3[[#This Row],[DATA]])</f>
        <v>13</v>
      </c>
      <c r="N54" s="18">
        <f>YEAR(Tabela3[[#This Row],[DATA]])</f>
        <v>2023</v>
      </c>
    </row>
    <row r="55" spans="2:14">
      <c r="B55" s="1">
        <v>45013</v>
      </c>
      <c r="C55">
        <v>12056</v>
      </c>
      <c r="D55" s="18">
        <f>COUNTIF(C$4:C55,Tabela3[[#This Row],[COMANDA]])</f>
        <v>3</v>
      </c>
      <c r="E55" t="s">
        <v>90</v>
      </c>
      <c r="F55" t="s">
        <v>99</v>
      </c>
      <c r="G55" t="s">
        <v>8</v>
      </c>
      <c r="H55" t="s">
        <v>205</v>
      </c>
      <c r="I55" s="2">
        <v>1</v>
      </c>
      <c r="J55" t="s">
        <v>11</v>
      </c>
      <c r="K55" s="21">
        <f>INDEX(LISTAS!$H:$Q,MATCH(BASE!H55,LISTAS!$G:$G,0),MATCH(BASE!J55,LISTAS!$H$3:$Q$3,0))*Tabela3[[#This Row],[QUANTIDADE]]</f>
        <v>22</v>
      </c>
      <c r="L55" s="2" t="str">
        <f>TEXT(Tabela3[[#This Row],[DATA]],"MM")</f>
        <v>03</v>
      </c>
      <c r="M55" s="2">
        <f>WEEKNUM(Tabela3[[#This Row],[DATA]])</f>
        <v>13</v>
      </c>
      <c r="N55" s="18">
        <f>YEAR(Tabela3[[#This Row],[DATA]])</f>
        <v>2023</v>
      </c>
    </row>
    <row r="56" spans="2:14">
      <c r="B56" s="1">
        <v>45013</v>
      </c>
      <c r="C56">
        <v>12056</v>
      </c>
      <c r="D56" s="18">
        <f>COUNTIF(C$4:C56,Tabela3[[#This Row],[COMANDA]])</f>
        <v>4</v>
      </c>
      <c r="E56" t="s">
        <v>90</v>
      </c>
      <c r="F56" t="s">
        <v>99</v>
      </c>
      <c r="G56" t="s">
        <v>9</v>
      </c>
      <c r="H56" t="s">
        <v>131</v>
      </c>
      <c r="I56" s="2">
        <v>1</v>
      </c>
      <c r="J56" t="s">
        <v>11</v>
      </c>
      <c r="K56" s="21">
        <f>INDEX(LISTAS!$H:$Q,MATCH(BASE!H56,LISTAS!$G:$G,0),MATCH(BASE!J56,LISTAS!$H$3:$Q$3,0))*Tabela3[[#This Row],[QUANTIDADE]]</f>
        <v>4</v>
      </c>
      <c r="L56" s="2" t="str">
        <f>TEXT(Tabela3[[#This Row],[DATA]],"MM")</f>
        <v>03</v>
      </c>
      <c r="M56" s="2">
        <f>WEEKNUM(Tabela3[[#This Row],[DATA]])</f>
        <v>13</v>
      </c>
      <c r="N56" s="18">
        <f>YEAR(Tabela3[[#This Row],[DATA]])</f>
        <v>2023</v>
      </c>
    </row>
    <row r="57" spans="2:14">
      <c r="B57" s="1">
        <v>45013</v>
      </c>
      <c r="C57">
        <v>12057</v>
      </c>
      <c r="D57" s="18">
        <f>COUNTIF(C$4:C57,Tabela3[[#This Row],[COMANDA]])</f>
        <v>1</v>
      </c>
      <c r="E57" t="s">
        <v>90</v>
      </c>
      <c r="F57" t="s">
        <v>98</v>
      </c>
      <c r="G57" t="s">
        <v>8</v>
      </c>
      <c r="H57" t="s">
        <v>202</v>
      </c>
      <c r="I57" s="2">
        <v>1</v>
      </c>
      <c r="J57" t="s">
        <v>11</v>
      </c>
      <c r="K57" s="21">
        <f>INDEX(LISTAS!$H:$Q,MATCH(BASE!H57,LISTAS!$G:$G,0),MATCH(BASE!J57,LISTAS!$H$3:$Q$3,0))*Tabela3[[#This Row],[QUANTIDADE]]</f>
        <v>20</v>
      </c>
      <c r="L57" s="2" t="str">
        <f>TEXT(Tabela3[[#This Row],[DATA]],"MM")</f>
        <v>03</v>
      </c>
      <c r="M57" s="2">
        <f>WEEKNUM(Tabela3[[#This Row],[DATA]])</f>
        <v>13</v>
      </c>
      <c r="N57" s="18">
        <f>YEAR(Tabela3[[#This Row],[DATA]])</f>
        <v>2023</v>
      </c>
    </row>
    <row r="58" spans="2:14">
      <c r="B58" s="1">
        <v>45013</v>
      </c>
      <c r="C58">
        <v>12058</v>
      </c>
      <c r="D58" s="18">
        <f>COUNTIF(C$4:C58,Tabela3[[#This Row],[COMANDA]])</f>
        <v>1</v>
      </c>
      <c r="E58" t="s">
        <v>90</v>
      </c>
      <c r="F58" t="s">
        <v>3</v>
      </c>
      <c r="G58" t="s">
        <v>8</v>
      </c>
      <c r="H58" t="s">
        <v>43</v>
      </c>
      <c r="I58" s="2">
        <v>1</v>
      </c>
      <c r="J58" t="s">
        <v>11</v>
      </c>
      <c r="K58" s="21">
        <f>INDEX(LISTAS!$H:$Q,MATCH(BASE!H58,LISTAS!$G:$G,0),MATCH(BASE!J58,LISTAS!$H$3:$Q$3,0))*Tabela3[[#This Row],[QUANTIDADE]]</f>
        <v>18</v>
      </c>
      <c r="L58" s="2" t="str">
        <f>TEXT(Tabela3[[#This Row],[DATA]],"MM")</f>
        <v>03</v>
      </c>
      <c r="M58" s="2">
        <f>WEEKNUM(Tabela3[[#This Row],[DATA]])</f>
        <v>13</v>
      </c>
      <c r="N58" s="18">
        <f>YEAR(Tabela3[[#This Row],[DATA]])</f>
        <v>2023</v>
      </c>
    </row>
    <row r="59" spans="2:14">
      <c r="B59" s="1">
        <v>45013</v>
      </c>
      <c r="C59">
        <v>12059</v>
      </c>
      <c r="D59" s="18">
        <f>COUNTIF(C$4:C59,Tabela3[[#This Row],[COMANDA]])</f>
        <v>1</v>
      </c>
      <c r="E59" t="s">
        <v>90</v>
      </c>
      <c r="F59" t="s">
        <v>98</v>
      </c>
      <c r="G59" t="s">
        <v>8</v>
      </c>
      <c r="H59" t="s">
        <v>202</v>
      </c>
      <c r="I59" s="2">
        <v>1</v>
      </c>
      <c r="J59" t="s">
        <v>11</v>
      </c>
      <c r="K59" s="21">
        <f>INDEX(LISTAS!$H:$Q,MATCH(BASE!H59,LISTAS!$G:$G,0),MATCH(BASE!J59,LISTAS!$H$3:$Q$3,0))*Tabela3[[#This Row],[QUANTIDADE]]</f>
        <v>20</v>
      </c>
      <c r="L59" s="2" t="str">
        <f>TEXT(Tabela3[[#This Row],[DATA]],"MM")</f>
        <v>03</v>
      </c>
      <c r="M59" s="2">
        <f>WEEKNUM(Tabela3[[#This Row],[DATA]])</f>
        <v>13</v>
      </c>
      <c r="N59" s="18">
        <f>YEAR(Tabela3[[#This Row],[DATA]])</f>
        <v>2023</v>
      </c>
    </row>
    <row r="60" spans="2:14">
      <c r="B60" s="1">
        <v>45013</v>
      </c>
      <c r="C60">
        <v>12060</v>
      </c>
      <c r="D60" s="18">
        <f>COUNTIF(C$4:C60,Tabela3[[#This Row],[COMANDA]])</f>
        <v>1</v>
      </c>
      <c r="E60" t="s">
        <v>90</v>
      </c>
      <c r="G60" t="s">
        <v>8</v>
      </c>
      <c r="H60" t="s">
        <v>202</v>
      </c>
      <c r="I60" s="2">
        <v>1</v>
      </c>
      <c r="J60" t="s">
        <v>11</v>
      </c>
      <c r="K60" s="21">
        <f>INDEX(LISTAS!$H:$Q,MATCH(BASE!H60,LISTAS!$G:$G,0),MATCH(BASE!J60,LISTAS!$H$3:$Q$3,0))*Tabela3[[#This Row],[QUANTIDADE]]</f>
        <v>20</v>
      </c>
      <c r="L60" s="2" t="str">
        <f>TEXT(Tabela3[[#This Row],[DATA]],"MM")</f>
        <v>03</v>
      </c>
      <c r="M60" s="2">
        <f>WEEKNUM(Tabela3[[#This Row],[DATA]])</f>
        <v>13</v>
      </c>
      <c r="N60" s="18">
        <f>YEAR(Tabela3[[#This Row],[DATA]])</f>
        <v>2023</v>
      </c>
    </row>
    <row r="61" spans="2:14">
      <c r="B61" s="1">
        <v>45013</v>
      </c>
      <c r="C61">
        <v>12060</v>
      </c>
      <c r="D61" s="18">
        <f>COUNTIF(C$4:C61,Tabela3[[#This Row],[COMANDA]])</f>
        <v>2</v>
      </c>
      <c r="E61" t="s">
        <v>90</v>
      </c>
      <c r="G61" t="s">
        <v>9</v>
      </c>
      <c r="H61" t="s">
        <v>138</v>
      </c>
      <c r="I61" s="2">
        <v>1</v>
      </c>
      <c r="J61" t="s">
        <v>11</v>
      </c>
      <c r="K61" s="21">
        <f>INDEX(LISTAS!$H:$Q,MATCH(BASE!H61,LISTAS!$G:$G,0),MATCH(BASE!J61,LISTAS!$H$3:$Q$3,0))*Tabela3[[#This Row],[QUANTIDADE]]</f>
        <v>4</v>
      </c>
      <c r="L61" s="2" t="str">
        <f>TEXT(Tabela3[[#This Row],[DATA]],"MM")</f>
        <v>03</v>
      </c>
      <c r="M61" s="2">
        <f>WEEKNUM(Tabela3[[#This Row],[DATA]])</f>
        <v>13</v>
      </c>
      <c r="N61" s="18">
        <f>YEAR(Tabela3[[#This Row],[DATA]])</f>
        <v>2023</v>
      </c>
    </row>
    <row r="62" spans="2:14">
      <c r="B62" s="1">
        <v>45013</v>
      </c>
      <c r="C62">
        <v>12061</v>
      </c>
      <c r="D62" s="18">
        <f>COUNTIF(C$4:C62,Tabela3[[#This Row],[COMANDA]])</f>
        <v>1</v>
      </c>
      <c r="E62" t="s">
        <v>90</v>
      </c>
      <c r="F62" t="s">
        <v>99</v>
      </c>
      <c r="G62" t="s">
        <v>8</v>
      </c>
      <c r="H62" t="s">
        <v>206</v>
      </c>
      <c r="I62" s="2">
        <v>1</v>
      </c>
      <c r="J62" t="s">
        <v>11</v>
      </c>
      <c r="K62" s="21">
        <f>INDEX(LISTAS!$H:$Q,MATCH(BASE!H62,LISTAS!$G:$G,0),MATCH(BASE!J62,LISTAS!$H$3:$Q$3,0))*Tabela3[[#This Row],[QUANTIDADE]]</f>
        <v>18</v>
      </c>
      <c r="L62" s="2" t="str">
        <f>TEXT(Tabela3[[#This Row],[DATA]],"MM")</f>
        <v>03</v>
      </c>
      <c r="M62" s="2">
        <f>WEEKNUM(Tabela3[[#This Row],[DATA]])</f>
        <v>13</v>
      </c>
      <c r="N62" s="18">
        <f>YEAR(Tabela3[[#This Row],[DATA]])</f>
        <v>2023</v>
      </c>
    </row>
    <row r="63" spans="2:14">
      <c r="B63" s="1">
        <v>45013</v>
      </c>
      <c r="C63">
        <v>12061</v>
      </c>
      <c r="D63" s="18">
        <f>COUNTIF(C$4:C63,Tabela3[[#This Row],[COMANDA]])</f>
        <v>2</v>
      </c>
      <c r="E63" t="s">
        <v>90</v>
      </c>
      <c r="F63" t="s">
        <v>99</v>
      </c>
      <c r="G63" t="s">
        <v>9</v>
      </c>
      <c r="H63" t="s">
        <v>142</v>
      </c>
      <c r="I63" s="2">
        <v>1</v>
      </c>
      <c r="J63" t="s">
        <v>11</v>
      </c>
      <c r="K63" s="21">
        <f>INDEX(LISTAS!$H:$Q,MATCH(BASE!H63,LISTAS!$G:$G,0),MATCH(BASE!J63,LISTAS!$H$3:$Q$3,0))*Tabela3[[#This Row],[QUANTIDADE]]</f>
        <v>6</v>
      </c>
      <c r="L63" s="2" t="str">
        <f>TEXT(Tabela3[[#This Row],[DATA]],"MM")</f>
        <v>03</v>
      </c>
      <c r="M63" s="2">
        <f>WEEKNUM(Tabela3[[#This Row],[DATA]])</f>
        <v>13</v>
      </c>
      <c r="N63" s="18">
        <f>YEAR(Tabela3[[#This Row],[DATA]])</f>
        <v>2023</v>
      </c>
    </row>
    <row r="64" spans="2:14">
      <c r="B64" s="1">
        <v>45013</v>
      </c>
      <c r="C64">
        <v>12061</v>
      </c>
      <c r="D64" s="18">
        <f>COUNTIF(C$4:C64,Tabela3[[#This Row],[COMANDA]])</f>
        <v>3</v>
      </c>
      <c r="E64" t="s">
        <v>90</v>
      </c>
      <c r="F64" t="s">
        <v>99</v>
      </c>
      <c r="G64" t="s">
        <v>9</v>
      </c>
      <c r="H64" t="s">
        <v>55</v>
      </c>
      <c r="I64" s="2">
        <v>1</v>
      </c>
      <c r="J64" t="s">
        <v>11</v>
      </c>
      <c r="K64" s="21">
        <f>INDEX(LISTAS!$H:$Q,MATCH(BASE!H64,LISTAS!$G:$G,0),MATCH(BASE!J64,LISTAS!$H$3:$Q$3,0))*Tabela3[[#This Row],[QUANTIDADE]]</f>
        <v>3</v>
      </c>
      <c r="L64" s="2" t="str">
        <f>TEXT(Tabela3[[#This Row],[DATA]],"MM")</f>
        <v>03</v>
      </c>
      <c r="M64" s="2">
        <f>WEEKNUM(Tabela3[[#This Row],[DATA]])</f>
        <v>13</v>
      </c>
      <c r="N64" s="18">
        <f>YEAR(Tabela3[[#This Row],[DATA]])</f>
        <v>2023</v>
      </c>
    </row>
    <row r="65" spans="2:14">
      <c r="B65" s="1">
        <v>45013</v>
      </c>
      <c r="C65">
        <v>12062</v>
      </c>
      <c r="D65" s="18">
        <f>COUNTIF(C$4:C65,Tabela3[[#This Row],[COMANDA]])</f>
        <v>1</v>
      </c>
      <c r="E65" t="s">
        <v>90</v>
      </c>
      <c r="F65" t="s">
        <v>99</v>
      </c>
      <c r="G65" t="s">
        <v>8</v>
      </c>
      <c r="H65" t="s">
        <v>47</v>
      </c>
      <c r="I65" s="2">
        <v>1</v>
      </c>
      <c r="J65" t="s">
        <v>11</v>
      </c>
      <c r="K65" s="21">
        <f>INDEX(LISTAS!$H:$Q,MATCH(BASE!H65,LISTAS!$G:$G,0),MATCH(BASE!J65,LISTAS!$H$3:$Q$3,0))*Tabela3[[#This Row],[QUANTIDADE]]</f>
        <v>16</v>
      </c>
      <c r="L65" s="2" t="str">
        <f>TEXT(Tabela3[[#This Row],[DATA]],"MM")</f>
        <v>03</v>
      </c>
      <c r="M65" s="2">
        <f>WEEKNUM(Tabela3[[#This Row],[DATA]])</f>
        <v>13</v>
      </c>
      <c r="N65" s="18">
        <f>YEAR(Tabela3[[#This Row],[DATA]])</f>
        <v>2023</v>
      </c>
    </row>
    <row r="66" spans="2:14">
      <c r="B66" s="1">
        <v>45013</v>
      </c>
      <c r="C66">
        <v>12062</v>
      </c>
      <c r="D66" s="18">
        <f>COUNTIF(C$4:C66,Tabela3[[#This Row],[COMANDA]])</f>
        <v>2</v>
      </c>
      <c r="E66" t="s">
        <v>90</v>
      </c>
      <c r="F66" t="s">
        <v>99</v>
      </c>
      <c r="G66" t="s">
        <v>61</v>
      </c>
      <c r="H66" t="s">
        <v>161</v>
      </c>
      <c r="I66" s="2">
        <v>1</v>
      </c>
      <c r="J66" t="s">
        <v>11</v>
      </c>
      <c r="K66" s="21">
        <f>INDEX(LISTAS!$H:$Q,MATCH(BASE!H66,LISTAS!$G:$G,0),MATCH(BASE!J66,LISTAS!$H$3:$Q$3,0))*Tabela3[[#This Row],[QUANTIDADE]]</f>
        <v>3</v>
      </c>
      <c r="L66" s="2" t="str">
        <f>TEXT(Tabela3[[#This Row],[DATA]],"MM")</f>
        <v>03</v>
      </c>
      <c r="M66" s="2">
        <f>WEEKNUM(Tabela3[[#This Row],[DATA]])</f>
        <v>13</v>
      </c>
      <c r="N66" s="18">
        <f>YEAR(Tabela3[[#This Row],[DATA]])</f>
        <v>2023</v>
      </c>
    </row>
    <row r="67" spans="2:14">
      <c r="B67" s="1">
        <v>45013</v>
      </c>
      <c r="C67">
        <v>12064</v>
      </c>
      <c r="D67" s="18">
        <f>COUNTIF(C$4:C67,Tabela3[[#This Row],[COMANDA]])</f>
        <v>1</v>
      </c>
      <c r="E67" t="s">
        <v>90</v>
      </c>
      <c r="F67" t="s">
        <v>98</v>
      </c>
      <c r="G67" t="s">
        <v>8</v>
      </c>
      <c r="H67" t="s">
        <v>206</v>
      </c>
      <c r="I67" s="2">
        <v>1</v>
      </c>
      <c r="J67" t="s">
        <v>11</v>
      </c>
      <c r="K67" s="21">
        <f>INDEX(LISTAS!$H:$Q,MATCH(BASE!H67,LISTAS!$G:$G,0),MATCH(BASE!J67,LISTAS!$H$3:$Q$3,0))*Tabela3[[#This Row],[QUANTIDADE]]</f>
        <v>18</v>
      </c>
      <c r="L67" s="2" t="str">
        <f>TEXT(Tabela3[[#This Row],[DATA]],"MM")</f>
        <v>03</v>
      </c>
      <c r="M67" s="2">
        <f>WEEKNUM(Tabela3[[#This Row],[DATA]])</f>
        <v>13</v>
      </c>
      <c r="N67" s="18">
        <f>YEAR(Tabela3[[#This Row],[DATA]])</f>
        <v>2023</v>
      </c>
    </row>
    <row r="68" spans="2:14">
      <c r="B68" s="1">
        <v>45013</v>
      </c>
      <c r="C68">
        <v>12065</v>
      </c>
      <c r="D68" s="18">
        <f>COUNTIF(C$4:C68,Tabela3[[#This Row],[COMANDA]])</f>
        <v>1</v>
      </c>
      <c r="E68" t="s">
        <v>90</v>
      </c>
      <c r="F68" t="s">
        <v>98</v>
      </c>
      <c r="G68" t="s">
        <v>8</v>
      </c>
      <c r="H68" t="s">
        <v>204</v>
      </c>
      <c r="I68" s="2">
        <v>1</v>
      </c>
      <c r="J68" t="s">
        <v>11</v>
      </c>
      <c r="K68" s="21">
        <f>INDEX(LISTAS!$H:$Q,MATCH(BASE!H68,LISTAS!$G:$G,0),MATCH(BASE!J68,LISTAS!$H$3:$Q$3,0))*Tabela3[[#This Row],[QUANTIDADE]]</f>
        <v>18</v>
      </c>
      <c r="L68" s="2" t="str">
        <f>TEXT(Tabela3[[#This Row],[DATA]],"MM")</f>
        <v>03</v>
      </c>
      <c r="M68" s="2">
        <f>WEEKNUM(Tabela3[[#This Row],[DATA]])</f>
        <v>13</v>
      </c>
      <c r="N68" s="18">
        <f>YEAR(Tabela3[[#This Row],[DATA]])</f>
        <v>2023</v>
      </c>
    </row>
    <row r="69" spans="2:14">
      <c r="B69" s="1">
        <v>45013</v>
      </c>
      <c r="C69">
        <v>12066</v>
      </c>
      <c r="D69" s="18">
        <f>COUNTIF(C$4:C69,Tabela3[[#This Row],[COMANDA]])</f>
        <v>1</v>
      </c>
      <c r="E69" t="s">
        <v>90</v>
      </c>
      <c r="F69" t="s">
        <v>100</v>
      </c>
      <c r="G69" t="s">
        <v>8</v>
      </c>
      <c r="H69" t="s">
        <v>39</v>
      </c>
      <c r="I69" s="2">
        <v>1</v>
      </c>
      <c r="J69" t="s">
        <v>11</v>
      </c>
      <c r="K69" s="21">
        <f>INDEX(LISTAS!$H:$Q,MATCH(BASE!H69,LISTAS!$G:$G,0),MATCH(BASE!J69,LISTAS!$H$3:$Q$3,0))*Tabela3[[#This Row],[QUANTIDADE]]</f>
        <v>12</v>
      </c>
      <c r="L69" s="2" t="str">
        <f>TEXT(Tabela3[[#This Row],[DATA]],"MM")</f>
        <v>03</v>
      </c>
      <c r="M69" s="2">
        <f>WEEKNUM(Tabela3[[#This Row],[DATA]])</f>
        <v>13</v>
      </c>
      <c r="N69" s="18">
        <f>YEAR(Tabela3[[#This Row],[DATA]])</f>
        <v>2023</v>
      </c>
    </row>
    <row r="70" spans="2:14">
      <c r="B70" s="1">
        <v>45013</v>
      </c>
      <c r="C70">
        <v>12066</v>
      </c>
      <c r="D70" s="18">
        <f>COUNTIF(C$4:C70,Tabela3[[#This Row],[COMANDA]])</f>
        <v>2</v>
      </c>
      <c r="E70" t="s">
        <v>90</v>
      </c>
      <c r="F70" t="s">
        <v>100</v>
      </c>
      <c r="G70" t="s">
        <v>9</v>
      </c>
      <c r="H70" t="s">
        <v>58</v>
      </c>
      <c r="I70" s="2">
        <v>1</v>
      </c>
      <c r="J70" t="s">
        <v>11</v>
      </c>
      <c r="K70" s="21">
        <f>INDEX(LISTAS!$H:$Q,MATCH(BASE!H70,LISTAS!$G:$G,0),MATCH(BASE!J70,LISTAS!$H$3:$Q$3,0))*Tabela3[[#This Row],[QUANTIDADE]]</f>
        <v>5</v>
      </c>
      <c r="L70" s="2" t="str">
        <f>TEXT(Tabela3[[#This Row],[DATA]],"MM")</f>
        <v>03</v>
      </c>
      <c r="M70" s="2">
        <f>WEEKNUM(Tabela3[[#This Row],[DATA]])</f>
        <v>13</v>
      </c>
      <c r="N70" s="18">
        <f>YEAR(Tabela3[[#This Row],[DATA]])</f>
        <v>2023</v>
      </c>
    </row>
    <row r="71" spans="2:14">
      <c r="B71" s="1">
        <v>45013</v>
      </c>
      <c r="C71">
        <v>12067</v>
      </c>
      <c r="D71" s="18">
        <f>COUNTIF(C$4:C71,Tabela3[[#This Row],[COMANDA]])</f>
        <v>1</v>
      </c>
      <c r="E71" t="s">
        <v>90</v>
      </c>
      <c r="F71" t="s">
        <v>98</v>
      </c>
      <c r="G71" t="s">
        <v>8</v>
      </c>
      <c r="H71" t="s">
        <v>43</v>
      </c>
      <c r="I71" s="2">
        <v>1</v>
      </c>
      <c r="J71" t="s">
        <v>11</v>
      </c>
      <c r="K71" s="21">
        <f>INDEX(LISTAS!$H:$Q,MATCH(BASE!H71,LISTAS!$G:$G,0),MATCH(BASE!J71,LISTAS!$H$3:$Q$3,0))*Tabela3[[#This Row],[QUANTIDADE]]</f>
        <v>18</v>
      </c>
      <c r="L71" s="2" t="str">
        <f>TEXT(Tabela3[[#This Row],[DATA]],"MM")</f>
        <v>03</v>
      </c>
      <c r="M71" s="2">
        <f>WEEKNUM(Tabela3[[#This Row],[DATA]])</f>
        <v>13</v>
      </c>
      <c r="N71" s="18">
        <f>YEAR(Tabela3[[#This Row],[DATA]])</f>
        <v>2023</v>
      </c>
    </row>
    <row r="72" spans="2:14">
      <c r="B72" s="1">
        <v>45013</v>
      </c>
      <c r="C72">
        <v>12067</v>
      </c>
      <c r="D72" s="18">
        <f>COUNTIF(C$4:C72,Tabela3[[#This Row],[COMANDA]])</f>
        <v>2</v>
      </c>
      <c r="E72" t="s">
        <v>90</v>
      </c>
      <c r="F72" t="s">
        <v>98</v>
      </c>
      <c r="G72" t="s">
        <v>61</v>
      </c>
      <c r="H72" t="s">
        <v>199</v>
      </c>
      <c r="I72" s="2">
        <v>2</v>
      </c>
      <c r="J72" t="s">
        <v>11</v>
      </c>
      <c r="K72" s="21">
        <f>INDEX(LISTAS!$H:$Q,MATCH(BASE!H72,LISTAS!$G:$G,0),MATCH(BASE!J72,LISTAS!$H$3:$Q$3,0))*Tabela3[[#This Row],[QUANTIDADE]]</f>
        <v>2</v>
      </c>
      <c r="L72" s="2" t="str">
        <f>TEXT(Tabela3[[#This Row],[DATA]],"MM")</f>
        <v>03</v>
      </c>
      <c r="M72" s="2">
        <f>WEEKNUM(Tabela3[[#This Row],[DATA]])</f>
        <v>13</v>
      </c>
      <c r="N72" s="18">
        <f>YEAR(Tabela3[[#This Row],[DATA]])</f>
        <v>2023</v>
      </c>
    </row>
    <row r="73" spans="2:14">
      <c r="B73" s="1">
        <v>45013</v>
      </c>
      <c r="C73">
        <v>12067</v>
      </c>
      <c r="D73" s="18">
        <f>COUNTIF(C$4:C73,Tabela3[[#This Row],[COMANDA]])</f>
        <v>3</v>
      </c>
      <c r="E73" t="s">
        <v>90</v>
      </c>
      <c r="F73" t="s">
        <v>98</v>
      </c>
      <c r="G73" t="s">
        <v>9</v>
      </c>
      <c r="H73" t="s">
        <v>134</v>
      </c>
      <c r="I73" s="2">
        <v>1</v>
      </c>
      <c r="J73" t="s">
        <v>11</v>
      </c>
      <c r="K73" s="21">
        <f>INDEX(LISTAS!$H:$Q,MATCH(BASE!H73,LISTAS!$G:$G,0),MATCH(BASE!J73,LISTAS!$H$3:$Q$3,0))*Tabela3[[#This Row],[QUANTIDADE]]</f>
        <v>3</v>
      </c>
      <c r="L73" s="2" t="str">
        <f>TEXT(Tabela3[[#This Row],[DATA]],"MM")</f>
        <v>03</v>
      </c>
      <c r="M73" s="2">
        <f>WEEKNUM(Tabela3[[#This Row],[DATA]])</f>
        <v>13</v>
      </c>
      <c r="N73" s="18">
        <f>YEAR(Tabela3[[#This Row],[DATA]])</f>
        <v>2023</v>
      </c>
    </row>
    <row r="74" spans="2:14">
      <c r="B74" s="1">
        <v>45013</v>
      </c>
      <c r="C74">
        <v>12068</v>
      </c>
      <c r="D74" s="18">
        <f>COUNTIF(C$4:C74,Tabela3[[#This Row],[COMANDA]])</f>
        <v>1</v>
      </c>
      <c r="E74" t="s">
        <v>90</v>
      </c>
      <c r="F74" t="s">
        <v>98</v>
      </c>
      <c r="G74" t="s">
        <v>8</v>
      </c>
      <c r="H74" t="s">
        <v>41</v>
      </c>
      <c r="I74" s="2">
        <v>1</v>
      </c>
      <c r="J74" t="s">
        <v>11</v>
      </c>
      <c r="K74" s="21">
        <f>INDEX(LISTAS!$H:$Q,MATCH(BASE!H74,LISTAS!$G:$G,0),MATCH(BASE!J74,LISTAS!$H$3:$Q$3,0))*Tabela3[[#This Row],[QUANTIDADE]]</f>
        <v>14</v>
      </c>
      <c r="L74" s="2" t="str">
        <f>TEXT(Tabela3[[#This Row],[DATA]],"MM")</f>
        <v>03</v>
      </c>
      <c r="M74" s="2">
        <f>WEEKNUM(Tabela3[[#This Row],[DATA]])</f>
        <v>13</v>
      </c>
      <c r="N74" s="18">
        <f>YEAR(Tabela3[[#This Row],[DATA]])</f>
        <v>2023</v>
      </c>
    </row>
    <row r="75" spans="2:14">
      <c r="B75" s="1">
        <v>45013</v>
      </c>
      <c r="C75">
        <v>12068</v>
      </c>
      <c r="D75" s="18">
        <f>COUNTIF(C$4:C75,Tabela3[[#This Row],[COMANDA]])</f>
        <v>2</v>
      </c>
      <c r="E75" t="s">
        <v>90</v>
      </c>
      <c r="F75" t="s">
        <v>98</v>
      </c>
      <c r="G75" t="s">
        <v>61</v>
      </c>
      <c r="H75" t="s">
        <v>163</v>
      </c>
      <c r="I75" s="2">
        <v>1</v>
      </c>
      <c r="J75" t="s">
        <v>11</v>
      </c>
      <c r="K75" s="21">
        <f>INDEX(LISTAS!$H:$Q,MATCH(BASE!H75,LISTAS!$G:$G,0),MATCH(BASE!J75,LISTAS!$H$3:$Q$3,0))*Tabela3[[#This Row],[QUANTIDADE]]</f>
        <v>4</v>
      </c>
      <c r="L75" s="2" t="str">
        <f>TEXT(Tabela3[[#This Row],[DATA]],"MM")</f>
        <v>03</v>
      </c>
      <c r="M75" s="2">
        <f>WEEKNUM(Tabela3[[#This Row],[DATA]])</f>
        <v>13</v>
      </c>
      <c r="N75" s="18">
        <f>YEAR(Tabela3[[#This Row],[DATA]])</f>
        <v>2023</v>
      </c>
    </row>
    <row r="76" spans="2:14">
      <c r="B76" s="1">
        <v>45013</v>
      </c>
      <c r="C76">
        <v>12069</v>
      </c>
      <c r="D76" s="18">
        <f>COUNTIF(C$4:C76,Tabela3[[#This Row],[COMANDA]])</f>
        <v>1</v>
      </c>
      <c r="E76" t="s">
        <v>90</v>
      </c>
      <c r="F76" t="s">
        <v>100</v>
      </c>
      <c r="G76" t="s">
        <v>8</v>
      </c>
      <c r="H76" t="s">
        <v>41</v>
      </c>
      <c r="I76" s="2">
        <v>1</v>
      </c>
      <c r="J76" t="s">
        <v>11</v>
      </c>
      <c r="K76" s="21">
        <f>INDEX(LISTAS!$H:$Q,MATCH(BASE!H76,LISTAS!$G:$G,0),MATCH(BASE!J76,LISTAS!$H$3:$Q$3,0))*Tabela3[[#This Row],[QUANTIDADE]]</f>
        <v>14</v>
      </c>
      <c r="L76" s="2" t="str">
        <f>TEXT(Tabela3[[#This Row],[DATA]],"MM")</f>
        <v>03</v>
      </c>
      <c r="M76" s="2">
        <f>WEEKNUM(Tabela3[[#This Row],[DATA]])</f>
        <v>13</v>
      </c>
      <c r="N76" s="18">
        <f>YEAR(Tabela3[[#This Row],[DATA]])</f>
        <v>2023</v>
      </c>
    </row>
    <row r="77" spans="2:14">
      <c r="B77" s="1">
        <v>45013</v>
      </c>
      <c r="C77">
        <v>12070</v>
      </c>
      <c r="D77" s="18">
        <f>COUNTIF(C$4:C77,Tabela3[[#This Row],[COMANDA]])</f>
        <v>1</v>
      </c>
      <c r="E77" t="s">
        <v>90</v>
      </c>
      <c r="F77" t="s">
        <v>3</v>
      </c>
      <c r="G77" t="s">
        <v>8</v>
      </c>
      <c r="H77" t="s">
        <v>204</v>
      </c>
      <c r="I77" s="2">
        <v>1</v>
      </c>
      <c r="J77" t="s">
        <v>11</v>
      </c>
      <c r="K77" s="21">
        <f>INDEX(LISTAS!$H:$Q,MATCH(BASE!H77,LISTAS!$G:$G,0),MATCH(BASE!J77,LISTAS!$H$3:$Q$3,0))*Tabela3[[#This Row],[QUANTIDADE]]</f>
        <v>18</v>
      </c>
      <c r="L77" s="2" t="str">
        <f>TEXT(Tabela3[[#This Row],[DATA]],"MM")</f>
        <v>03</v>
      </c>
      <c r="M77" s="2">
        <f>WEEKNUM(Tabela3[[#This Row],[DATA]])</f>
        <v>13</v>
      </c>
      <c r="N77" s="18">
        <f>YEAR(Tabela3[[#This Row],[DATA]])</f>
        <v>2023</v>
      </c>
    </row>
    <row r="78" spans="2:14">
      <c r="B78" s="1">
        <v>45013</v>
      </c>
      <c r="C78">
        <v>12070</v>
      </c>
      <c r="D78" s="18">
        <f>COUNTIF(C$4:C78,Tabela3[[#This Row],[COMANDA]])</f>
        <v>2</v>
      </c>
      <c r="E78" t="s">
        <v>90</v>
      </c>
      <c r="F78" t="s">
        <v>3</v>
      </c>
      <c r="G78" t="s">
        <v>9</v>
      </c>
      <c r="H78" t="s">
        <v>126</v>
      </c>
      <c r="I78" s="2">
        <v>1</v>
      </c>
      <c r="J78" t="s">
        <v>11</v>
      </c>
      <c r="K78" s="21">
        <f>INDEX(LISTAS!$H:$Q,MATCH(BASE!H78,LISTAS!$G:$G,0),MATCH(BASE!J78,LISTAS!$H$3:$Q$3,0))*Tabela3[[#This Row],[QUANTIDADE]]</f>
        <v>3.5</v>
      </c>
      <c r="L78" s="2" t="str">
        <f>TEXT(Tabela3[[#This Row],[DATA]],"MM")</f>
        <v>03</v>
      </c>
      <c r="M78" s="2">
        <f>WEEKNUM(Tabela3[[#This Row],[DATA]])</f>
        <v>13</v>
      </c>
      <c r="N78" s="18">
        <f>YEAR(Tabela3[[#This Row],[DATA]])</f>
        <v>2023</v>
      </c>
    </row>
    <row r="79" spans="2:14">
      <c r="B79" s="1">
        <v>45013</v>
      </c>
      <c r="C79">
        <v>12071</v>
      </c>
      <c r="D79" s="18">
        <f>COUNTIF(C$4:C79,Tabela3[[#This Row],[COMANDA]])</f>
        <v>1</v>
      </c>
      <c r="E79" t="s">
        <v>90</v>
      </c>
      <c r="F79" t="s">
        <v>99</v>
      </c>
      <c r="G79" t="s">
        <v>8</v>
      </c>
      <c r="H79" t="s">
        <v>40</v>
      </c>
      <c r="I79" s="2">
        <v>1</v>
      </c>
      <c r="J79" t="s">
        <v>11</v>
      </c>
      <c r="K79" s="21">
        <f>INDEX(LISTAS!$H:$Q,MATCH(BASE!H79,LISTAS!$G:$G,0),MATCH(BASE!J79,LISTAS!$H$3:$Q$3,0))*Tabela3[[#This Row],[QUANTIDADE]]</f>
        <v>14</v>
      </c>
      <c r="L79" s="2" t="str">
        <f>TEXT(Tabela3[[#This Row],[DATA]],"MM")</f>
        <v>03</v>
      </c>
      <c r="M79" s="2">
        <f>WEEKNUM(Tabela3[[#This Row],[DATA]])</f>
        <v>13</v>
      </c>
      <c r="N79" s="18">
        <f>YEAR(Tabela3[[#This Row],[DATA]])</f>
        <v>2023</v>
      </c>
    </row>
    <row r="80" spans="2:14">
      <c r="B80" s="1">
        <v>45013</v>
      </c>
      <c r="C80">
        <v>12071</v>
      </c>
      <c r="D80" s="18">
        <f>COUNTIF(C$4:C80,Tabela3[[#This Row],[COMANDA]])</f>
        <v>2</v>
      </c>
      <c r="E80" t="s">
        <v>90</v>
      </c>
      <c r="F80" t="s">
        <v>99</v>
      </c>
      <c r="G80" t="s">
        <v>9</v>
      </c>
      <c r="H80" t="s">
        <v>131</v>
      </c>
      <c r="I80" s="2">
        <v>1</v>
      </c>
      <c r="J80" t="s">
        <v>11</v>
      </c>
      <c r="K80" s="21">
        <f>INDEX(LISTAS!$H:$Q,MATCH(BASE!H80,LISTAS!$G:$G,0),MATCH(BASE!J80,LISTAS!$H$3:$Q$3,0))*Tabela3[[#This Row],[QUANTIDADE]]</f>
        <v>4</v>
      </c>
      <c r="L80" s="2" t="str">
        <f>TEXT(Tabela3[[#This Row],[DATA]],"MM")</f>
        <v>03</v>
      </c>
      <c r="M80" s="2">
        <f>WEEKNUM(Tabela3[[#This Row],[DATA]])</f>
        <v>13</v>
      </c>
      <c r="N80" s="18">
        <f>YEAR(Tabela3[[#This Row],[DATA]])</f>
        <v>2023</v>
      </c>
    </row>
    <row r="81" spans="2:14">
      <c r="B81" s="1">
        <v>45013</v>
      </c>
      <c r="C81">
        <v>12072</v>
      </c>
      <c r="D81" s="18">
        <f>COUNTIF(C$4:C81,Tabela3[[#This Row],[COMANDA]])</f>
        <v>1</v>
      </c>
      <c r="E81" t="s">
        <v>90</v>
      </c>
      <c r="F81" t="s">
        <v>98</v>
      </c>
      <c r="G81" t="s">
        <v>8</v>
      </c>
      <c r="H81" t="s">
        <v>206</v>
      </c>
      <c r="I81" s="2">
        <v>1</v>
      </c>
      <c r="J81" t="s">
        <v>11</v>
      </c>
      <c r="K81" s="21">
        <f>INDEX(LISTAS!$H:$Q,MATCH(BASE!H81,LISTAS!$G:$G,0),MATCH(BASE!J81,LISTAS!$H$3:$Q$3,0))*Tabela3[[#This Row],[QUANTIDADE]]</f>
        <v>18</v>
      </c>
      <c r="L81" s="2" t="str">
        <f>TEXT(Tabela3[[#This Row],[DATA]],"MM")</f>
        <v>03</v>
      </c>
      <c r="M81" s="2">
        <f>WEEKNUM(Tabela3[[#This Row],[DATA]])</f>
        <v>13</v>
      </c>
      <c r="N81" s="18">
        <f>YEAR(Tabela3[[#This Row],[DATA]])</f>
        <v>2023</v>
      </c>
    </row>
    <row r="82" spans="2:14">
      <c r="B82" s="1">
        <v>45013</v>
      </c>
      <c r="C82">
        <v>12072</v>
      </c>
      <c r="D82" s="18">
        <f>COUNTIF(C$4:C82,Tabela3[[#This Row],[COMANDA]])</f>
        <v>2</v>
      </c>
      <c r="E82" t="s">
        <v>90</v>
      </c>
      <c r="F82" t="s">
        <v>98</v>
      </c>
      <c r="G82" t="s">
        <v>9</v>
      </c>
      <c r="H82" t="s">
        <v>138</v>
      </c>
      <c r="I82" s="2">
        <v>1</v>
      </c>
      <c r="J82" t="s">
        <v>11</v>
      </c>
      <c r="K82" s="21">
        <f>INDEX(LISTAS!$H:$Q,MATCH(BASE!H82,LISTAS!$G:$G,0),MATCH(BASE!J82,LISTAS!$H$3:$Q$3,0))*Tabela3[[#This Row],[QUANTIDADE]]</f>
        <v>4</v>
      </c>
      <c r="L82" s="2" t="str">
        <f>TEXT(Tabela3[[#This Row],[DATA]],"MM")</f>
        <v>03</v>
      </c>
      <c r="M82" s="2">
        <f>WEEKNUM(Tabela3[[#This Row],[DATA]])</f>
        <v>13</v>
      </c>
      <c r="N82" s="18">
        <f>YEAR(Tabela3[[#This Row],[DATA]])</f>
        <v>2023</v>
      </c>
    </row>
    <row r="83" spans="2:14">
      <c r="B83" s="1">
        <v>45013</v>
      </c>
      <c r="C83">
        <v>12073</v>
      </c>
      <c r="D83" s="18">
        <f>COUNTIF(C$4:C83,Tabela3[[#This Row],[COMANDA]])</f>
        <v>1</v>
      </c>
      <c r="E83" t="s">
        <v>90</v>
      </c>
      <c r="F83" t="s">
        <v>100</v>
      </c>
      <c r="G83" t="s">
        <v>8</v>
      </c>
      <c r="H83" t="s">
        <v>41</v>
      </c>
      <c r="I83" s="2">
        <v>1</v>
      </c>
      <c r="J83" t="s">
        <v>11</v>
      </c>
      <c r="K83" s="21">
        <f>INDEX(LISTAS!$H:$Q,MATCH(BASE!H83,LISTAS!$G:$G,0),MATCH(BASE!J83,LISTAS!$H$3:$Q$3,0))*Tabela3[[#This Row],[QUANTIDADE]]</f>
        <v>14</v>
      </c>
      <c r="L83" s="2" t="str">
        <f>TEXT(Tabela3[[#This Row],[DATA]],"MM")</f>
        <v>03</v>
      </c>
      <c r="M83" s="2">
        <f>WEEKNUM(Tabela3[[#This Row],[DATA]])</f>
        <v>13</v>
      </c>
      <c r="N83" s="18">
        <f>YEAR(Tabela3[[#This Row],[DATA]])</f>
        <v>2023</v>
      </c>
    </row>
    <row r="84" spans="2:14">
      <c r="B84" s="1">
        <v>45013</v>
      </c>
      <c r="C84">
        <v>12074</v>
      </c>
      <c r="D84" s="18">
        <f>COUNTIF(C$4:C84,Tabela3[[#This Row],[COMANDA]])</f>
        <v>1</v>
      </c>
      <c r="E84" t="s">
        <v>90</v>
      </c>
      <c r="F84" t="s">
        <v>98</v>
      </c>
      <c r="G84" t="s">
        <v>8</v>
      </c>
      <c r="H84" t="s">
        <v>202</v>
      </c>
      <c r="I84" s="2">
        <v>2</v>
      </c>
      <c r="J84" t="s">
        <v>11</v>
      </c>
      <c r="K84" s="21">
        <f>INDEX(LISTAS!$H:$Q,MATCH(BASE!H84,LISTAS!$G:$G,0),MATCH(BASE!J84,LISTAS!$H$3:$Q$3,0))*Tabela3[[#This Row],[QUANTIDADE]]</f>
        <v>40</v>
      </c>
      <c r="L84" s="2" t="str">
        <f>TEXT(Tabela3[[#This Row],[DATA]],"MM")</f>
        <v>03</v>
      </c>
      <c r="M84" s="2">
        <f>WEEKNUM(Tabela3[[#This Row],[DATA]])</f>
        <v>13</v>
      </c>
      <c r="N84" s="18">
        <f>YEAR(Tabela3[[#This Row],[DATA]])</f>
        <v>2023</v>
      </c>
    </row>
    <row r="85" spans="2:14">
      <c r="B85" s="1">
        <v>45013</v>
      </c>
      <c r="C85">
        <v>12074</v>
      </c>
      <c r="D85" s="18">
        <f>COUNTIF(C$4:C85,Tabela3[[#This Row],[COMANDA]])</f>
        <v>2</v>
      </c>
      <c r="E85" t="s">
        <v>90</v>
      </c>
      <c r="F85" t="s">
        <v>98</v>
      </c>
      <c r="G85" t="s">
        <v>9</v>
      </c>
      <c r="H85" t="s">
        <v>142</v>
      </c>
      <c r="I85" s="2">
        <v>1</v>
      </c>
      <c r="J85" t="s">
        <v>11</v>
      </c>
      <c r="K85" s="21">
        <f>INDEX(LISTAS!$H:$Q,MATCH(BASE!H85,LISTAS!$G:$G,0),MATCH(BASE!J85,LISTAS!$H$3:$Q$3,0))*Tabela3[[#This Row],[QUANTIDADE]]</f>
        <v>6</v>
      </c>
      <c r="L85" s="2" t="str">
        <f>TEXT(Tabela3[[#This Row],[DATA]],"MM")</f>
        <v>03</v>
      </c>
      <c r="M85" s="2">
        <f>WEEKNUM(Tabela3[[#This Row],[DATA]])</f>
        <v>13</v>
      </c>
      <c r="N85" s="18">
        <f>YEAR(Tabela3[[#This Row],[DATA]])</f>
        <v>2023</v>
      </c>
    </row>
    <row r="86" spans="2:14">
      <c r="B86" s="1">
        <v>45013</v>
      </c>
      <c r="C86">
        <v>12075</v>
      </c>
      <c r="D86" s="18">
        <f>COUNTIF(C$4:C86,Tabela3[[#This Row],[COMANDA]])</f>
        <v>1</v>
      </c>
      <c r="E86" t="s">
        <v>90</v>
      </c>
      <c r="F86" t="s">
        <v>98</v>
      </c>
      <c r="G86" t="s">
        <v>8</v>
      </c>
      <c r="H86" t="s">
        <v>204</v>
      </c>
      <c r="I86" s="2">
        <v>2</v>
      </c>
      <c r="J86" t="s">
        <v>11</v>
      </c>
      <c r="K86" s="21">
        <f>INDEX(LISTAS!$H:$Q,MATCH(BASE!H86,LISTAS!$G:$G,0),MATCH(BASE!J86,LISTAS!$H$3:$Q$3,0))*Tabela3[[#This Row],[QUANTIDADE]]</f>
        <v>36</v>
      </c>
      <c r="L86" s="2" t="str">
        <f>TEXT(Tabela3[[#This Row],[DATA]],"MM")</f>
        <v>03</v>
      </c>
      <c r="M86" s="2">
        <f>WEEKNUM(Tabela3[[#This Row],[DATA]])</f>
        <v>13</v>
      </c>
      <c r="N86" s="18">
        <f>YEAR(Tabela3[[#This Row],[DATA]])</f>
        <v>2023</v>
      </c>
    </row>
    <row r="87" spans="2:14">
      <c r="B87" s="1">
        <v>45013</v>
      </c>
      <c r="C87">
        <v>12075</v>
      </c>
      <c r="D87" s="18">
        <f>COUNTIF(C$4:C87,Tabela3[[#This Row],[COMANDA]])</f>
        <v>2</v>
      </c>
      <c r="E87" t="s">
        <v>90</v>
      </c>
      <c r="F87" t="s">
        <v>98</v>
      </c>
      <c r="G87" t="s">
        <v>8</v>
      </c>
      <c r="H87" t="s">
        <v>203</v>
      </c>
      <c r="I87" s="2">
        <v>1</v>
      </c>
      <c r="J87" t="s">
        <v>11</v>
      </c>
      <c r="K87" s="21">
        <f>INDEX(LISTAS!$H:$Q,MATCH(BASE!H87,LISTAS!$G:$G,0),MATCH(BASE!J87,LISTAS!$H$3:$Q$3,0))*Tabela3[[#This Row],[QUANTIDADE]]</f>
        <v>20</v>
      </c>
      <c r="L87" s="2" t="str">
        <f>TEXT(Tabela3[[#This Row],[DATA]],"MM")</f>
        <v>03</v>
      </c>
      <c r="M87" s="2">
        <f>WEEKNUM(Tabela3[[#This Row],[DATA]])</f>
        <v>13</v>
      </c>
      <c r="N87" s="18">
        <f>YEAR(Tabela3[[#This Row],[DATA]])</f>
        <v>2023</v>
      </c>
    </row>
    <row r="88" spans="2:14">
      <c r="B88" s="1">
        <v>45013</v>
      </c>
      <c r="C88">
        <v>12076</v>
      </c>
      <c r="D88" s="18">
        <f>COUNTIF(C$4:C88,Tabela3[[#This Row],[COMANDA]])</f>
        <v>1</v>
      </c>
      <c r="E88" t="s">
        <v>90</v>
      </c>
      <c r="G88" t="s">
        <v>8</v>
      </c>
      <c r="H88" t="s">
        <v>41</v>
      </c>
      <c r="I88" s="2">
        <v>3</v>
      </c>
      <c r="J88" t="s">
        <v>11</v>
      </c>
      <c r="K88" s="21">
        <f>INDEX(LISTAS!$H:$Q,MATCH(BASE!H88,LISTAS!$G:$G,0),MATCH(BASE!J88,LISTAS!$H$3:$Q$3,0))*Tabela3[[#This Row],[QUANTIDADE]]</f>
        <v>42</v>
      </c>
      <c r="L88" s="2" t="str">
        <f>TEXT(Tabela3[[#This Row],[DATA]],"MM")</f>
        <v>03</v>
      </c>
      <c r="M88" s="2">
        <f>WEEKNUM(Tabela3[[#This Row],[DATA]])</f>
        <v>13</v>
      </c>
      <c r="N88" s="18">
        <f>YEAR(Tabela3[[#This Row],[DATA]])</f>
        <v>2023</v>
      </c>
    </row>
    <row r="89" spans="2:14">
      <c r="B89" s="1">
        <v>45013</v>
      </c>
      <c r="C89">
        <v>12076</v>
      </c>
      <c r="D89" s="18">
        <f>COUNTIF(C$4:C89,Tabela3[[#This Row],[COMANDA]])</f>
        <v>2</v>
      </c>
      <c r="E89" t="s">
        <v>90</v>
      </c>
      <c r="G89" t="s">
        <v>8</v>
      </c>
      <c r="H89" t="s">
        <v>203</v>
      </c>
      <c r="I89" s="2">
        <v>1</v>
      </c>
      <c r="J89" t="s">
        <v>11</v>
      </c>
      <c r="K89" s="21">
        <f>INDEX(LISTAS!$H:$Q,MATCH(BASE!H89,LISTAS!$G:$G,0),MATCH(BASE!J89,LISTAS!$H$3:$Q$3,0))*Tabela3[[#This Row],[QUANTIDADE]]</f>
        <v>20</v>
      </c>
      <c r="L89" s="2" t="str">
        <f>TEXT(Tabela3[[#This Row],[DATA]],"MM")</f>
        <v>03</v>
      </c>
      <c r="M89" s="2">
        <f>WEEKNUM(Tabela3[[#This Row],[DATA]])</f>
        <v>13</v>
      </c>
      <c r="N89" s="18">
        <f>YEAR(Tabela3[[#This Row],[DATA]])</f>
        <v>2023</v>
      </c>
    </row>
    <row r="90" spans="2:14">
      <c r="B90" s="1">
        <v>45013</v>
      </c>
      <c r="C90">
        <v>12077</v>
      </c>
      <c r="D90" s="18">
        <f>COUNTIF(C$4:C90,Tabela3[[#This Row],[COMANDA]])</f>
        <v>1</v>
      </c>
      <c r="E90" t="s">
        <v>89</v>
      </c>
      <c r="F90" t="s">
        <v>98</v>
      </c>
      <c r="G90" t="s">
        <v>8</v>
      </c>
      <c r="H90" t="s">
        <v>204</v>
      </c>
      <c r="I90" s="2">
        <v>1</v>
      </c>
      <c r="J90" t="s">
        <v>11</v>
      </c>
      <c r="K90" s="21">
        <f>INDEX(LISTAS!$H:$Q,MATCH(BASE!H90,LISTAS!$G:$G,0),MATCH(BASE!J90,LISTAS!$H$3:$Q$3,0))*Tabela3[[#This Row],[QUANTIDADE]]</f>
        <v>18</v>
      </c>
      <c r="L90" s="2" t="str">
        <f>TEXT(Tabela3[[#This Row],[DATA]],"MM")</f>
        <v>03</v>
      </c>
      <c r="M90" s="2">
        <f>WEEKNUM(Tabela3[[#This Row],[DATA]])</f>
        <v>13</v>
      </c>
      <c r="N90" s="18">
        <f>YEAR(Tabela3[[#This Row],[DATA]])</f>
        <v>2023</v>
      </c>
    </row>
    <row r="91" spans="2:14">
      <c r="B91" s="1">
        <v>45013</v>
      </c>
      <c r="C91">
        <v>12077</v>
      </c>
      <c r="D91" s="18">
        <f>COUNTIF(C$4:C91,Tabela3[[#This Row],[COMANDA]])</f>
        <v>2</v>
      </c>
      <c r="E91" t="s">
        <v>89</v>
      </c>
      <c r="F91" t="s">
        <v>99</v>
      </c>
      <c r="G91" t="s">
        <v>8</v>
      </c>
      <c r="H91" t="s">
        <v>202</v>
      </c>
      <c r="I91" s="2">
        <v>1</v>
      </c>
      <c r="J91" t="s">
        <v>11</v>
      </c>
      <c r="K91" s="21">
        <f>INDEX(LISTAS!$H:$Q,MATCH(BASE!H91,LISTAS!$G:$G,0),MATCH(BASE!J91,LISTAS!$H$3:$Q$3,0))*Tabela3[[#This Row],[QUANTIDADE]]</f>
        <v>20</v>
      </c>
      <c r="L91" s="2" t="str">
        <f>TEXT(Tabela3[[#This Row],[DATA]],"MM")</f>
        <v>03</v>
      </c>
      <c r="M91" s="2">
        <f>WEEKNUM(Tabela3[[#This Row],[DATA]])</f>
        <v>13</v>
      </c>
      <c r="N91" s="18">
        <f>YEAR(Tabela3[[#This Row],[DATA]])</f>
        <v>2023</v>
      </c>
    </row>
    <row r="92" spans="2:14">
      <c r="B92" s="1">
        <v>45013</v>
      </c>
      <c r="C92">
        <v>12077</v>
      </c>
      <c r="D92" s="18">
        <f>COUNTIF(C$4:C92,Tabela3[[#This Row],[COMANDA]])</f>
        <v>3</v>
      </c>
      <c r="E92" t="s">
        <v>89</v>
      </c>
      <c r="F92" t="s">
        <v>99</v>
      </c>
      <c r="G92" t="s">
        <v>9</v>
      </c>
      <c r="H92" t="s">
        <v>131</v>
      </c>
      <c r="I92" s="2">
        <v>1</v>
      </c>
      <c r="J92" t="s">
        <v>11</v>
      </c>
      <c r="K92" s="21">
        <f>INDEX(LISTAS!$H:$Q,MATCH(BASE!H92,LISTAS!$G:$G,0),MATCH(BASE!J92,LISTAS!$H$3:$Q$3,0))*Tabela3[[#This Row],[QUANTIDADE]]</f>
        <v>4</v>
      </c>
      <c r="L92" s="2" t="str">
        <f>TEXT(Tabela3[[#This Row],[DATA]],"MM")</f>
        <v>03</v>
      </c>
      <c r="M92" s="2">
        <f>WEEKNUM(Tabela3[[#This Row],[DATA]])</f>
        <v>13</v>
      </c>
      <c r="N92" s="18">
        <f>YEAR(Tabela3[[#This Row],[DATA]])</f>
        <v>2023</v>
      </c>
    </row>
    <row r="93" spans="2:14">
      <c r="B93" s="1">
        <v>45013</v>
      </c>
      <c r="C93">
        <v>12078</v>
      </c>
      <c r="D93" s="18">
        <f>COUNTIF(C$4:C93,Tabela3[[#This Row],[COMANDA]])</f>
        <v>1</v>
      </c>
      <c r="E93" t="s">
        <v>90</v>
      </c>
      <c r="F93" t="s">
        <v>98</v>
      </c>
      <c r="G93" t="s">
        <v>8</v>
      </c>
      <c r="H93" t="s">
        <v>204</v>
      </c>
      <c r="I93" s="2">
        <v>1</v>
      </c>
      <c r="J93" t="s">
        <v>11</v>
      </c>
      <c r="K93" s="21">
        <f>INDEX(LISTAS!$H:$Q,MATCH(BASE!H93,LISTAS!$G:$G,0),MATCH(BASE!J93,LISTAS!$H$3:$Q$3,0))*Tabela3[[#This Row],[QUANTIDADE]]</f>
        <v>18</v>
      </c>
      <c r="L93" s="2" t="str">
        <f>TEXT(Tabela3[[#This Row],[DATA]],"MM")</f>
        <v>03</v>
      </c>
      <c r="M93" s="2">
        <f>WEEKNUM(Tabela3[[#This Row],[DATA]])</f>
        <v>13</v>
      </c>
      <c r="N93" s="18">
        <f>YEAR(Tabela3[[#This Row],[DATA]])</f>
        <v>2023</v>
      </c>
    </row>
    <row r="94" spans="2:14">
      <c r="B94" s="1">
        <v>45013</v>
      </c>
      <c r="C94">
        <v>12079</v>
      </c>
      <c r="D94" s="18">
        <f>COUNTIF(C$4:C94,Tabela3[[#This Row],[COMANDA]])</f>
        <v>1</v>
      </c>
      <c r="E94" t="s">
        <v>90</v>
      </c>
      <c r="F94" t="s">
        <v>99</v>
      </c>
      <c r="G94" t="s">
        <v>8</v>
      </c>
      <c r="H94" t="s">
        <v>42</v>
      </c>
      <c r="I94" s="2">
        <v>1</v>
      </c>
      <c r="J94" t="s">
        <v>11</v>
      </c>
      <c r="K94" s="21">
        <f>INDEX(LISTAS!$H:$Q,MATCH(BASE!H94,LISTAS!$G:$G,0),MATCH(BASE!J94,LISTAS!$H$3:$Q$3,0))*Tabela3[[#This Row],[QUANTIDADE]]</f>
        <v>16</v>
      </c>
      <c r="L94" s="2" t="str">
        <f>TEXT(Tabela3[[#This Row],[DATA]],"MM")</f>
        <v>03</v>
      </c>
      <c r="M94" s="2">
        <f>WEEKNUM(Tabela3[[#This Row],[DATA]])</f>
        <v>13</v>
      </c>
      <c r="N94" s="18">
        <f>YEAR(Tabela3[[#This Row],[DATA]])</f>
        <v>2023</v>
      </c>
    </row>
    <row r="95" spans="2:14">
      <c r="B95" s="1">
        <v>45013</v>
      </c>
      <c r="C95">
        <v>12079</v>
      </c>
      <c r="D95" s="18">
        <f>COUNTIF(C$4:C95,Tabela3[[#This Row],[COMANDA]])</f>
        <v>2</v>
      </c>
      <c r="E95" t="s">
        <v>90</v>
      </c>
      <c r="F95" t="s">
        <v>99</v>
      </c>
      <c r="G95" t="s">
        <v>8</v>
      </c>
      <c r="H95" t="s">
        <v>204</v>
      </c>
      <c r="I95" s="2">
        <v>1</v>
      </c>
      <c r="J95" t="s">
        <v>11</v>
      </c>
      <c r="K95" s="21">
        <f>INDEX(LISTAS!$H:$Q,MATCH(BASE!H95,LISTAS!$G:$G,0),MATCH(BASE!J95,LISTAS!$H$3:$Q$3,0))*Tabela3[[#This Row],[QUANTIDADE]]</f>
        <v>18</v>
      </c>
      <c r="L95" s="2" t="str">
        <f>TEXT(Tabela3[[#This Row],[DATA]],"MM")</f>
        <v>03</v>
      </c>
      <c r="M95" s="2">
        <f>WEEKNUM(Tabela3[[#This Row],[DATA]])</f>
        <v>13</v>
      </c>
      <c r="N95" s="18">
        <f>YEAR(Tabela3[[#This Row],[DATA]])</f>
        <v>2023</v>
      </c>
    </row>
    <row r="96" spans="2:14">
      <c r="B96" s="1">
        <v>45013</v>
      </c>
      <c r="C96">
        <v>12080</v>
      </c>
      <c r="D96" s="18">
        <f>COUNTIF(C$4:C96,Tabela3[[#This Row],[COMANDA]])</f>
        <v>1</v>
      </c>
      <c r="E96" t="s">
        <v>90</v>
      </c>
      <c r="G96" t="s">
        <v>8</v>
      </c>
      <c r="H96" t="s">
        <v>39</v>
      </c>
      <c r="I96" s="2">
        <v>1</v>
      </c>
      <c r="J96" t="s">
        <v>11</v>
      </c>
      <c r="K96" s="21">
        <f>INDEX(LISTAS!$H:$Q,MATCH(BASE!H96,LISTAS!$G:$G,0),MATCH(BASE!J96,LISTAS!$H$3:$Q$3,0))*Tabela3[[#This Row],[QUANTIDADE]]</f>
        <v>12</v>
      </c>
      <c r="L96" s="2" t="str">
        <f>TEXT(Tabela3[[#This Row],[DATA]],"MM")</f>
        <v>03</v>
      </c>
      <c r="M96" s="2">
        <f>WEEKNUM(Tabela3[[#This Row],[DATA]])</f>
        <v>13</v>
      </c>
      <c r="N96" s="18">
        <f>YEAR(Tabela3[[#This Row],[DATA]])</f>
        <v>2023</v>
      </c>
    </row>
    <row r="97" spans="2:14">
      <c r="B97" s="1">
        <v>45013</v>
      </c>
      <c r="C97">
        <v>12081</v>
      </c>
      <c r="D97" s="18">
        <f>COUNTIF(C$4:C97,Tabela3[[#This Row],[COMANDA]])</f>
        <v>1</v>
      </c>
      <c r="E97" t="s">
        <v>90</v>
      </c>
      <c r="F97" t="s">
        <v>98</v>
      </c>
      <c r="G97" t="s">
        <v>8</v>
      </c>
      <c r="H97" t="s">
        <v>204</v>
      </c>
      <c r="I97" s="2">
        <v>1</v>
      </c>
      <c r="J97" t="s">
        <v>11</v>
      </c>
      <c r="K97" s="21">
        <f>INDEX(LISTAS!$H:$Q,MATCH(BASE!H97,LISTAS!$G:$G,0),MATCH(BASE!J97,LISTAS!$H$3:$Q$3,0))*Tabela3[[#This Row],[QUANTIDADE]]</f>
        <v>18</v>
      </c>
      <c r="L97" s="2" t="str">
        <f>TEXT(Tabela3[[#This Row],[DATA]],"MM")</f>
        <v>03</v>
      </c>
      <c r="M97" s="2">
        <f>WEEKNUM(Tabela3[[#This Row],[DATA]])</f>
        <v>13</v>
      </c>
      <c r="N97" s="18">
        <f>YEAR(Tabela3[[#This Row],[DATA]])</f>
        <v>2023</v>
      </c>
    </row>
    <row r="98" spans="2:14">
      <c r="B98" s="1">
        <v>45013</v>
      </c>
      <c r="C98">
        <v>12081</v>
      </c>
      <c r="D98" s="18">
        <f>COUNTIF(C$4:C98,Tabela3[[#This Row],[COMANDA]])</f>
        <v>2</v>
      </c>
      <c r="E98" t="s">
        <v>90</v>
      </c>
      <c r="F98" t="s">
        <v>98</v>
      </c>
      <c r="G98" t="s">
        <v>8</v>
      </c>
      <c r="H98" t="s">
        <v>206</v>
      </c>
      <c r="I98" s="2">
        <v>1</v>
      </c>
      <c r="J98" t="s">
        <v>11</v>
      </c>
      <c r="K98" s="21">
        <f>INDEX(LISTAS!$H:$Q,MATCH(BASE!H98,LISTAS!$G:$G,0),MATCH(BASE!J98,LISTAS!$H$3:$Q$3,0))*Tabela3[[#This Row],[QUANTIDADE]]</f>
        <v>18</v>
      </c>
      <c r="L98" s="2" t="str">
        <f>TEXT(Tabela3[[#This Row],[DATA]],"MM")</f>
        <v>03</v>
      </c>
      <c r="M98" s="2">
        <f>WEEKNUM(Tabela3[[#This Row],[DATA]])</f>
        <v>13</v>
      </c>
      <c r="N98" s="18">
        <f>YEAR(Tabela3[[#This Row],[DATA]])</f>
        <v>2023</v>
      </c>
    </row>
    <row r="99" spans="2:14">
      <c r="B99" s="1">
        <v>45013</v>
      </c>
      <c r="C99">
        <v>12081</v>
      </c>
      <c r="D99" s="18">
        <f>COUNTIF(C$4:C99,Tabela3[[#This Row],[COMANDA]])</f>
        <v>3</v>
      </c>
      <c r="E99" t="s">
        <v>90</v>
      </c>
      <c r="F99" t="s">
        <v>98</v>
      </c>
      <c r="G99" t="s">
        <v>9</v>
      </c>
      <c r="H99" t="s">
        <v>208</v>
      </c>
      <c r="I99" s="2">
        <v>1</v>
      </c>
      <c r="J99" t="s">
        <v>11</v>
      </c>
      <c r="K99" s="21">
        <f>INDEX(LISTAS!$H:$Q,MATCH(BASE!H99,LISTAS!$G:$G,0),MATCH(BASE!J99,LISTAS!$H$3:$Q$3,0))*Tabela3[[#This Row],[QUANTIDADE]]</f>
        <v>4</v>
      </c>
      <c r="L99" s="2" t="str">
        <f>TEXT(Tabela3[[#This Row],[DATA]],"MM")</f>
        <v>03</v>
      </c>
      <c r="M99" s="2">
        <f>WEEKNUM(Tabela3[[#This Row],[DATA]])</f>
        <v>13</v>
      </c>
      <c r="N99" s="18">
        <f>YEAR(Tabela3[[#This Row],[DATA]])</f>
        <v>2023</v>
      </c>
    </row>
    <row r="100" spans="2:14">
      <c r="B100" s="1">
        <v>45013</v>
      </c>
      <c r="C100">
        <v>12082</v>
      </c>
      <c r="D100" s="18">
        <f>COUNTIF(C$4:C100,Tabela3[[#This Row],[COMANDA]])</f>
        <v>1</v>
      </c>
      <c r="E100" t="s">
        <v>90</v>
      </c>
      <c r="F100" t="s">
        <v>100</v>
      </c>
      <c r="G100" t="s">
        <v>8</v>
      </c>
      <c r="H100" t="s">
        <v>42</v>
      </c>
      <c r="I100" s="2">
        <v>1</v>
      </c>
      <c r="J100" t="s">
        <v>11</v>
      </c>
      <c r="K100" s="21">
        <f>INDEX(LISTAS!$H:$Q,MATCH(BASE!H100,LISTAS!$G:$G,0),MATCH(BASE!J100,LISTAS!$H$3:$Q$3,0))*Tabela3[[#This Row],[QUANTIDADE]]</f>
        <v>16</v>
      </c>
      <c r="L100" s="2" t="str">
        <f>TEXT(Tabela3[[#This Row],[DATA]],"MM")</f>
        <v>03</v>
      </c>
      <c r="M100" s="2">
        <f>WEEKNUM(Tabela3[[#This Row],[DATA]])</f>
        <v>13</v>
      </c>
      <c r="N100" s="18">
        <f>YEAR(Tabela3[[#This Row],[DATA]])</f>
        <v>2023</v>
      </c>
    </row>
    <row r="101" spans="2:14">
      <c r="B101" s="1">
        <v>45013</v>
      </c>
      <c r="C101">
        <v>12082</v>
      </c>
      <c r="D101" s="18">
        <f>COUNTIF(C$4:C101,Tabela3[[#This Row],[COMANDA]])</f>
        <v>2</v>
      </c>
      <c r="E101" t="s">
        <v>90</v>
      </c>
      <c r="F101" t="s">
        <v>99</v>
      </c>
      <c r="G101" t="s">
        <v>8</v>
      </c>
      <c r="H101" t="s">
        <v>42</v>
      </c>
      <c r="I101" s="2">
        <v>1</v>
      </c>
      <c r="J101" t="s">
        <v>11</v>
      </c>
      <c r="K101" s="21">
        <f>INDEX(LISTAS!$H:$Q,MATCH(BASE!H101,LISTAS!$G:$G,0),MATCH(BASE!J101,LISTAS!$H$3:$Q$3,0))*Tabela3[[#This Row],[QUANTIDADE]]</f>
        <v>16</v>
      </c>
      <c r="L101" s="2" t="str">
        <f>TEXT(Tabela3[[#This Row],[DATA]],"MM")</f>
        <v>03</v>
      </c>
      <c r="M101" s="2">
        <f>WEEKNUM(Tabela3[[#This Row],[DATA]])</f>
        <v>13</v>
      </c>
      <c r="N101" s="18">
        <f>YEAR(Tabela3[[#This Row],[DATA]])</f>
        <v>2023</v>
      </c>
    </row>
    <row r="102" spans="2:14">
      <c r="B102" s="1">
        <v>45013</v>
      </c>
      <c r="C102">
        <v>12082</v>
      </c>
      <c r="D102" s="18">
        <f>COUNTIF(C$4:C102,Tabela3[[#This Row],[COMANDA]])</f>
        <v>3</v>
      </c>
      <c r="E102" t="s">
        <v>90</v>
      </c>
      <c r="F102" t="s">
        <v>99</v>
      </c>
      <c r="G102" t="s">
        <v>9</v>
      </c>
      <c r="H102" t="s">
        <v>142</v>
      </c>
      <c r="I102" s="2">
        <v>1</v>
      </c>
      <c r="J102" t="s">
        <v>11</v>
      </c>
      <c r="K102" s="21">
        <f>INDEX(LISTAS!$H:$Q,MATCH(BASE!H102,LISTAS!$G:$G,0),MATCH(BASE!J102,LISTAS!$H$3:$Q$3,0))*Tabela3[[#This Row],[QUANTIDADE]]</f>
        <v>6</v>
      </c>
      <c r="L102" s="2" t="str">
        <f>TEXT(Tabela3[[#This Row],[DATA]],"MM")</f>
        <v>03</v>
      </c>
      <c r="M102" s="2">
        <f>WEEKNUM(Tabela3[[#This Row],[DATA]])</f>
        <v>13</v>
      </c>
      <c r="N102" s="18">
        <f>YEAR(Tabela3[[#This Row],[DATA]])</f>
        <v>2023</v>
      </c>
    </row>
    <row r="103" spans="2:14">
      <c r="B103" s="1">
        <v>45013</v>
      </c>
      <c r="C103">
        <v>12082</v>
      </c>
      <c r="D103" s="18">
        <f>COUNTIF(C$4:C103,Tabela3[[#This Row],[COMANDA]])</f>
        <v>4</v>
      </c>
      <c r="E103" t="s">
        <v>90</v>
      </c>
      <c r="F103" t="s">
        <v>98</v>
      </c>
      <c r="G103" t="s">
        <v>8</v>
      </c>
      <c r="H103" t="s">
        <v>42</v>
      </c>
      <c r="I103" s="2">
        <v>1</v>
      </c>
      <c r="J103" t="s">
        <v>11</v>
      </c>
      <c r="K103" s="21">
        <f>INDEX(LISTAS!$H:$Q,MATCH(BASE!H103,LISTAS!$G:$G,0),MATCH(BASE!J103,LISTAS!$H$3:$Q$3,0))*Tabela3[[#This Row],[QUANTIDADE]]</f>
        <v>16</v>
      </c>
      <c r="L103" s="2" t="str">
        <f>TEXT(Tabela3[[#This Row],[DATA]],"MM")</f>
        <v>03</v>
      </c>
      <c r="M103" s="2">
        <f>WEEKNUM(Tabela3[[#This Row],[DATA]])</f>
        <v>13</v>
      </c>
      <c r="N103" s="18">
        <f>YEAR(Tabela3[[#This Row],[DATA]])</f>
        <v>2023</v>
      </c>
    </row>
    <row r="104" spans="2:14">
      <c r="B104" s="1">
        <v>45013</v>
      </c>
      <c r="C104">
        <v>12083</v>
      </c>
      <c r="D104" s="18">
        <f>COUNTIF(C$4:C104,Tabela3[[#This Row],[COMANDA]])</f>
        <v>1</v>
      </c>
      <c r="E104" t="s">
        <v>89</v>
      </c>
      <c r="F104" t="s">
        <v>99</v>
      </c>
      <c r="G104" t="s">
        <v>8</v>
      </c>
      <c r="H104" t="s">
        <v>84</v>
      </c>
      <c r="I104" s="2">
        <v>1</v>
      </c>
      <c r="J104" t="s">
        <v>11</v>
      </c>
      <c r="K104" s="21">
        <f>INDEX(LISTAS!$H:$Q,MATCH(BASE!H104,LISTAS!$G:$G,0),MATCH(BASE!J104,LISTAS!$H$3:$Q$3,0))*Tabela3[[#This Row],[QUANTIDADE]]</f>
        <v>16</v>
      </c>
      <c r="L104" s="2" t="str">
        <f>TEXT(Tabela3[[#This Row],[DATA]],"MM")</f>
        <v>03</v>
      </c>
      <c r="M104" s="2">
        <f>WEEKNUM(Tabela3[[#This Row],[DATA]])</f>
        <v>13</v>
      </c>
      <c r="N104" s="18">
        <f>YEAR(Tabela3[[#This Row],[DATA]])</f>
        <v>2023</v>
      </c>
    </row>
    <row r="105" spans="2:14">
      <c r="B105" s="1">
        <v>45013</v>
      </c>
      <c r="C105">
        <v>12083</v>
      </c>
      <c r="D105" s="18">
        <f>COUNTIF(C$4:C105,Tabela3[[#This Row],[COMANDA]])</f>
        <v>2</v>
      </c>
      <c r="E105" t="s">
        <v>89</v>
      </c>
      <c r="F105" t="s">
        <v>99</v>
      </c>
      <c r="G105" t="s">
        <v>9</v>
      </c>
      <c r="H105" t="s">
        <v>138</v>
      </c>
      <c r="I105" s="2">
        <v>1</v>
      </c>
      <c r="J105" t="s">
        <v>11</v>
      </c>
      <c r="K105" s="21">
        <f>INDEX(LISTAS!$H:$Q,MATCH(BASE!H105,LISTAS!$G:$G,0),MATCH(BASE!J105,LISTAS!$H$3:$Q$3,0))*Tabela3[[#This Row],[QUANTIDADE]]</f>
        <v>4</v>
      </c>
      <c r="L105" s="2" t="str">
        <f>TEXT(Tabela3[[#This Row],[DATA]],"MM")</f>
        <v>03</v>
      </c>
      <c r="M105" s="2">
        <f>WEEKNUM(Tabela3[[#This Row],[DATA]])</f>
        <v>13</v>
      </c>
      <c r="N105" s="18">
        <f>YEAR(Tabela3[[#This Row],[DATA]])</f>
        <v>2023</v>
      </c>
    </row>
    <row r="106" spans="2:14">
      <c r="B106" s="1">
        <v>45013</v>
      </c>
      <c r="C106">
        <v>12084</v>
      </c>
      <c r="D106" s="18">
        <f>COUNTIF(C$4:C106,Tabela3[[#This Row],[COMANDA]])</f>
        <v>1</v>
      </c>
      <c r="E106" t="s">
        <v>90</v>
      </c>
      <c r="G106" t="s">
        <v>8</v>
      </c>
      <c r="H106" t="s">
        <v>204</v>
      </c>
      <c r="I106" s="2">
        <v>1</v>
      </c>
      <c r="J106" t="s">
        <v>11</v>
      </c>
      <c r="K106" s="21">
        <f>INDEX(LISTAS!$H:$Q,MATCH(BASE!H106,LISTAS!$G:$G,0),MATCH(BASE!J106,LISTAS!$H$3:$Q$3,0))*Tabela3[[#This Row],[QUANTIDADE]]</f>
        <v>18</v>
      </c>
      <c r="L106" s="2" t="str">
        <f>TEXT(Tabela3[[#This Row],[DATA]],"MM")</f>
        <v>03</v>
      </c>
      <c r="M106" s="2">
        <f>WEEKNUM(Tabela3[[#This Row],[DATA]])</f>
        <v>13</v>
      </c>
      <c r="N106" s="18">
        <f>YEAR(Tabela3[[#This Row],[DATA]])</f>
        <v>2023</v>
      </c>
    </row>
    <row r="107" spans="2:14">
      <c r="B107" s="1">
        <v>45013</v>
      </c>
      <c r="C107">
        <v>12084</v>
      </c>
      <c r="D107" s="18">
        <f>COUNTIF(C$4:C107,Tabela3[[#This Row],[COMANDA]])</f>
        <v>2</v>
      </c>
      <c r="E107" t="s">
        <v>90</v>
      </c>
      <c r="G107" t="s">
        <v>9</v>
      </c>
      <c r="H107" t="s">
        <v>138</v>
      </c>
      <c r="I107" s="2">
        <v>1</v>
      </c>
      <c r="J107" t="s">
        <v>11</v>
      </c>
      <c r="K107" s="21">
        <f>INDEX(LISTAS!$H:$Q,MATCH(BASE!H107,LISTAS!$G:$G,0),MATCH(BASE!J107,LISTAS!$H$3:$Q$3,0))*Tabela3[[#This Row],[QUANTIDADE]]</f>
        <v>4</v>
      </c>
      <c r="L107" s="2" t="str">
        <f>TEXT(Tabela3[[#This Row],[DATA]],"MM")</f>
        <v>03</v>
      </c>
      <c r="M107" s="2">
        <f>WEEKNUM(Tabela3[[#This Row],[DATA]])</f>
        <v>13</v>
      </c>
      <c r="N107" s="18">
        <f>YEAR(Tabela3[[#This Row],[DATA]])</f>
        <v>2023</v>
      </c>
    </row>
    <row r="108" spans="2:14">
      <c r="B108" s="1">
        <v>45013</v>
      </c>
      <c r="C108">
        <v>12085</v>
      </c>
      <c r="D108" s="18">
        <f>COUNTIF(C$4:C108,Tabela3[[#This Row],[COMANDA]])</f>
        <v>1</v>
      </c>
      <c r="E108" t="s">
        <v>90</v>
      </c>
      <c r="F108" t="s">
        <v>99</v>
      </c>
      <c r="G108" t="s">
        <v>8</v>
      </c>
      <c r="H108" t="s">
        <v>84</v>
      </c>
      <c r="I108" s="2">
        <v>1</v>
      </c>
      <c r="J108" t="s">
        <v>11</v>
      </c>
      <c r="K108" s="21">
        <f>INDEX(LISTAS!$H:$Q,MATCH(BASE!H108,LISTAS!$G:$G,0),MATCH(BASE!J108,LISTAS!$H$3:$Q$3,0))*Tabela3[[#This Row],[QUANTIDADE]]</f>
        <v>16</v>
      </c>
      <c r="L108" s="2" t="str">
        <f>TEXT(Tabela3[[#This Row],[DATA]],"MM")</f>
        <v>03</v>
      </c>
      <c r="M108" s="2">
        <f>WEEKNUM(Tabela3[[#This Row],[DATA]])</f>
        <v>13</v>
      </c>
      <c r="N108" s="18">
        <f>YEAR(Tabela3[[#This Row],[DATA]])</f>
        <v>2023</v>
      </c>
    </row>
    <row r="109" spans="2:14">
      <c r="B109" s="1">
        <v>45013</v>
      </c>
      <c r="C109">
        <v>12085</v>
      </c>
      <c r="D109" s="18">
        <f>COUNTIF(C$4:C109,Tabela3[[#This Row],[COMANDA]])</f>
        <v>2</v>
      </c>
      <c r="E109" t="s">
        <v>90</v>
      </c>
      <c r="F109" t="s">
        <v>99</v>
      </c>
      <c r="G109" t="s">
        <v>9</v>
      </c>
      <c r="H109" t="s">
        <v>131</v>
      </c>
      <c r="I109" s="2">
        <v>1</v>
      </c>
      <c r="J109" t="s">
        <v>11</v>
      </c>
      <c r="K109" s="21">
        <f>INDEX(LISTAS!$H:$Q,MATCH(BASE!H109,LISTAS!$G:$G,0),MATCH(BASE!J109,LISTAS!$H$3:$Q$3,0))*Tabela3[[#This Row],[QUANTIDADE]]</f>
        <v>4</v>
      </c>
      <c r="L109" s="2" t="str">
        <f>TEXT(Tabela3[[#This Row],[DATA]],"MM")</f>
        <v>03</v>
      </c>
      <c r="M109" s="2">
        <f>WEEKNUM(Tabela3[[#This Row],[DATA]])</f>
        <v>13</v>
      </c>
      <c r="N109" s="18">
        <f>YEAR(Tabela3[[#This Row],[DATA]])</f>
        <v>2023</v>
      </c>
    </row>
    <row r="110" spans="2:14">
      <c r="B110" s="1">
        <v>45013</v>
      </c>
      <c r="C110">
        <v>12086</v>
      </c>
      <c r="D110" s="18">
        <f>COUNTIF(C$4:C110,Tabela3[[#This Row],[COMANDA]])</f>
        <v>1</v>
      </c>
      <c r="E110" t="s">
        <v>90</v>
      </c>
      <c r="F110" t="s">
        <v>99</v>
      </c>
      <c r="G110" t="s">
        <v>8</v>
      </c>
      <c r="H110" t="s">
        <v>206</v>
      </c>
      <c r="I110" s="2">
        <v>1</v>
      </c>
      <c r="J110" t="s">
        <v>11</v>
      </c>
      <c r="K110" s="21">
        <f>INDEX(LISTAS!$H:$Q,MATCH(BASE!H110,LISTAS!$G:$G,0),MATCH(BASE!J110,LISTAS!$H$3:$Q$3,0))*Tabela3[[#This Row],[QUANTIDADE]]</f>
        <v>18</v>
      </c>
      <c r="L110" s="2" t="str">
        <f>TEXT(Tabela3[[#This Row],[DATA]],"MM")</f>
        <v>03</v>
      </c>
      <c r="M110" s="2">
        <f>WEEKNUM(Tabela3[[#This Row],[DATA]])</f>
        <v>13</v>
      </c>
      <c r="N110" s="18">
        <f>YEAR(Tabela3[[#This Row],[DATA]])</f>
        <v>2023</v>
      </c>
    </row>
    <row r="111" spans="2:14">
      <c r="B111" s="1">
        <v>45013</v>
      </c>
      <c r="C111">
        <v>12087</v>
      </c>
      <c r="D111" s="18">
        <f>COUNTIF(C$4:C111,Tabela3[[#This Row],[COMANDA]])</f>
        <v>1</v>
      </c>
      <c r="E111" t="s">
        <v>90</v>
      </c>
      <c r="F111" t="s">
        <v>98</v>
      </c>
      <c r="G111" t="s">
        <v>8</v>
      </c>
      <c r="H111" t="s">
        <v>42</v>
      </c>
      <c r="I111" s="2">
        <v>1</v>
      </c>
      <c r="J111" t="s">
        <v>11</v>
      </c>
      <c r="K111" s="21">
        <f>INDEX(LISTAS!$H:$Q,MATCH(BASE!H111,LISTAS!$G:$G,0),MATCH(BASE!J111,LISTAS!$H$3:$Q$3,0))*Tabela3[[#This Row],[QUANTIDADE]]</f>
        <v>16</v>
      </c>
      <c r="L111" s="2" t="str">
        <f>TEXT(Tabela3[[#This Row],[DATA]],"MM")</f>
        <v>03</v>
      </c>
      <c r="M111" s="2">
        <f>WEEKNUM(Tabela3[[#This Row],[DATA]])</f>
        <v>13</v>
      </c>
      <c r="N111" s="18">
        <f>YEAR(Tabela3[[#This Row],[DATA]])</f>
        <v>2023</v>
      </c>
    </row>
    <row r="112" spans="2:14">
      <c r="B112" s="1">
        <v>45013</v>
      </c>
      <c r="C112">
        <v>12087</v>
      </c>
      <c r="D112" s="18">
        <f>COUNTIF(C$4:C112,Tabela3[[#This Row],[COMANDA]])</f>
        <v>2</v>
      </c>
      <c r="E112" t="s">
        <v>90</v>
      </c>
      <c r="F112" t="s">
        <v>98</v>
      </c>
      <c r="G112" t="s">
        <v>9</v>
      </c>
      <c r="H112" t="s">
        <v>142</v>
      </c>
      <c r="I112" s="2">
        <v>1</v>
      </c>
      <c r="J112" t="s">
        <v>11</v>
      </c>
      <c r="K112" s="21">
        <f>INDEX(LISTAS!$H:$Q,MATCH(BASE!H112,LISTAS!$G:$G,0),MATCH(BASE!J112,LISTAS!$H$3:$Q$3,0))*Tabela3[[#This Row],[QUANTIDADE]]</f>
        <v>6</v>
      </c>
      <c r="L112" s="2" t="str">
        <f>TEXT(Tabela3[[#This Row],[DATA]],"MM")</f>
        <v>03</v>
      </c>
      <c r="M112" s="2">
        <f>WEEKNUM(Tabela3[[#This Row],[DATA]])</f>
        <v>13</v>
      </c>
      <c r="N112" s="18">
        <f>YEAR(Tabela3[[#This Row],[DATA]])</f>
        <v>2023</v>
      </c>
    </row>
    <row r="113" spans="2:14">
      <c r="B113" s="1">
        <v>45013</v>
      </c>
      <c r="C113">
        <v>12088</v>
      </c>
      <c r="D113" s="18">
        <f>COUNTIF(C$4:C113,Tabela3[[#This Row],[COMANDA]])</f>
        <v>1</v>
      </c>
      <c r="E113" t="s">
        <v>90</v>
      </c>
      <c r="F113" t="s">
        <v>99</v>
      </c>
      <c r="G113" t="s">
        <v>8</v>
      </c>
      <c r="H113" t="s">
        <v>84</v>
      </c>
      <c r="I113" s="2">
        <v>1</v>
      </c>
      <c r="J113" t="s">
        <v>11</v>
      </c>
      <c r="K113" s="21">
        <f>INDEX(LISTAS!$H:$Q,MATCH(BASE!H113,LISTAS!$G:$G,0),MATCH(BASE!J113,LISTAS!$H$3:$Q$3,0))*Tabela3[[#This Row],[QUANTIDADE]]</f>
        <v>16</v>
      </c>
      <c r="L113" s="2" t="str">
        <f>TEXT(Tabela3[[#This Row],[DATA]],"MM")</f>
        <v>03</v>
      </c>
      <c r="M113" s="2">
        <f>WEEKNUM(Tabela3[[#This Row],[DATA]])</f>
        <v>13</v>
      </c>
      <c r="N113" s="18">
        <f>YEAR(Tabela3[[#This Row],[DATA]])</f>
        <v>2023</v>
      </c>
    </row>
    <row r="114" spans="2:14">
      <c r="B114" s="1">
        <v>45013</v>
      </c>
      <c r="C114">
        <v>12089</v>
      </c>
      <c r="D114" s="18">
        <f>COUNTIF(C$4:C114,Tabela3[[#This Row],[COMANDA]])</f>
        <v>1</v>
      </c>
      <c r="E114" t="s">
        <v>90</v>
      </c>
      <c r="F114" t="s">
        <v>3</v>
      </c>
      <c r="G114" t="s">
        <v>8</v>
      </c>
      <c r="H114" t="s">
        <v>202</v>
      </c>
      <c r="I114" s="2">
        <v>1</v>
      </c>
      <c r="J114" t="s">
        <v>259</v>
      </c>
      <c r="K114" s="21">
        <f>INDEX(LISTAS!$H:$Q,MATCH(BASE!H114,LISTAS!$G:$G,0),MATCH(BASE!J114,LISTAS!$H$3:$Q$3,0))*Tabela3[[#This Row],[QUANTIDADE]]</f>
        <v>18</v>
      </c>
      <c r="L114" s="2" t="str">
        <f>TEXT(Tabela3[[#This Row],[DATA]],"MM")</f>
        <v>03</v>
      </c>
      <c r="M114" s="2">
        <f>WEEKNUM(Tabela3[[#This Row],[DATA]])</f>
        <v>13</v>
      </c>
      <c r="N114" s="18">
        <f>YEAR(Tabela3[[#This Row],[DATA]])</f>
        <v>2023</v>
      </c>
    </row>
    <row r="115" spans="2:14">
      <c r="B115" s="1">
        <v>45013</v>
      </c>
      <c r="C115">
        <v>12089</v>
      </c>
      <c r="D115" s="18">
        <f>COUNTIF(C$4:C115,Tabela3[[#This Row],[COMANDA]])</f>
        <v>2</v>
      </c>
      <c r="E115" t="s">
        <v>89</v>
      </c>
      <c r="F115" t="s">
        <v>3</v>
      </c>
      <c r="G115" t="s">
        <v>8</v>
      </c>
      <c r="H115" t="s">
        <v>206</v>
      </c>
      <c r="I115" s="2">
        <v>1</v>
      </c>
      <c r="J115" t="s">
        <v>259</v>
      </c>
      <c r="K115" s="21">
        <f>INDEX(LISTAS!$H:$Q,MATCH(BASE!H115,LISTAS!$G:$G,0),MATCH(BASE!J115,LISTAS!$H$3:$Q$3,0))*Tabela3[[#This Row],[QUANTIDADE]]</f>
        <v>16.2</v>
      </c>
      <c r="L115" s="2" t="str">
        <f>TEXT(Tabela3[[#This Row],[DATA]],"MM")</f>
        <v>03</v>
      </c>
      <c r="M115" s="2">
        <f>WEEKNUM(Tabela3[[#This Row],[DATA]])</f>
        <v>13</v>
      </c>
      <c r="N115" s="18">
        <f>YEAR(Tabela3[[#This Row],[DATA]])</f>
        <v>2023</v>
      </c>
    </row>
    <row r="116" spans="2:14">
      <c r="B116" s="1">
        <v>45013</v>
      </c>
      <c r="C116">
        <v>12090</v>
      </c>
      <c r="D116" s="18">
        <f>COUNTIF(C$4:C116,Tabela3[[#This Row],[COMANDA]])</f>
        <v>1</v>
      </c>
      <c r="E116" t="s">
        <v>90</v>
      </c>
      <c r="F116" t="s">
        <v>99</v>
      </c>
      <c r="G116" t="s">
        <v>8</v>
      </c>
      <c r="H116" t="s">
        <v>84</v>
      </c>
      <c r="I116" s="2">
        <v>1</v>
      </c>
      <c r="J116" t="s">
        <v>11</v>
      </c>
      <c r="K116" s="21">
        <f>INDEX(LISTAS!$H:$Q,MATCH(BASE!H116,LISTAS!$G:$G,0),MATCH(BASE!J116,LISTAS!$H$3:$Q$3,0))*Tabela3[[#This Row],[QUANTIDADE]]</f>
        <v>16</v>
      </c>
      <c r="L116" s="2" t="str">
        <f>TEXT(Tabela3[[#This Row],[DATA]],"MM")</f>
        <v>03</v>
      </c>
      <c r="M116" s="2">
        <f>WEEKNUM(Tabela3[[#This Row],[DATA]])</f>
        <v>13</v>
      </c>
      <c r="N116" s="18">
        <f>YEAR(Tabela3[[#This Row],[DATA]])</f>
        <v>2023</v>
      </c>
    </row>
    <row r="117" spans="2:14">
      <c r="B117" s="1">
        <v>45013</v>
      </c>
      <c r="C117">
        <v>12090</v>
      </c>
      <c r="D117" s="18">
        <f>COUNTIF(C$4:C117,Tabela3[[#This Row],[COMANDA]])</f>
        <v>2</v>
      </c>
      <c r="E117" t="s">
        <v>90</v>
      </c>
      <c r="F117" t="s">
        <v>99</v>
      </c>
      <c r="G117" t="s">
        <v>61</v>
      </c>
      <c r="H117" t="s">
        <v>199</v>
      </c>
      <c r="I117" s="2">
        <v>1</v>
      </c>
      <c r="J117" t="s">
        <v>11</v>
      </c>
      <c r="K117" s="21">
        <f>INDEX(LISTAS!$H:$Q,MATCH(BASE!H117,LISTAS!$G:$G,0),MATCH(BASE!J117,LISTAS!$H$3:$Q$3,0))*Tabela3[[#This Row],[QUANTIDADE]]</f>
        <v>1</v>
      </c>
      <c r="L117" s="2" t="str">
        <f>TEXT(Tabela3[[#This Row],[DATA]],"MM")</f>
        <v>03</v>
      </c>
      <c r="M117" s="2">
        <f>WEEKNUM(Tabela3[[#This Row],[DATA]])</f>
        <v>13</v>
      </c>
      <c r="N117" s="18">
        <f>YEAR(Tabela3[[#This Row],[DATA]])</f>
        <v>2023</v>
      </c>
    </row>
    <row r="118" spans="2:14">
      <c r="B118" s="1">
        <v>45013</v>
      </c>
      <c r="C118">
        <v>12090</v>
      </c>
      <c r="D118" s="18">
        <f>COUNTIF(C$4:C118,Tabela3[[#This Row],[COMANDA]])</f>
        <v>3</v>
      </c>
      <c r="E118" t="s">
        <v>90</v>
      </c>
      <c r="F118" t="s">
        <v>99</v>
      </c>
      <c r="G118" t="s">
        <v>61</v>
      </c>
      <c r="H118" t="s">
        <v>164</v>
      </c>
      <c r="I118" s="2">
        <v>1</v>
      </c>
      <c r="J118" t="s">
        <v>11</v>
      </c>
      <c r="K118" s="21">
        <f>INDEX(LISTAS!$H:$Q,MATCH(BASE!H118,LISTAS!$G:$G,0),MATCH(BASE!J118,LISTAS!$H$3:$Q$3,0))*Tabela3[[#This Row],[QUANTIDADE]]</f>
        <v>6</v>
      </c>
      <c r="L118" s="2" t="str">
        <f>TEXT(Tabela3[[#This Row],[DATA]],"MM")</f>
        <v>03</v>
      </c>
      <c r="M118" s="2">
        <f>WEEKNUM(Tabela3[[#This Row],[DATA]])</f>
        <v>13</v>
      </c>
      <c r="N118" s="18">
        <f>YEAR(Tabela3[[#This Row],[DATA]])</f>
        <v>2023</v>
      </c>
    </row>
    <row r="119" spans="2:14">
      <c r="B119" s="1">
        <v>45013</v>
      </c>
      <c r="C119">
        <v>12090</v>
      </c>
      <c r="D119" s="18">
        <f>COUNTIF(C$4:C119,Tabela3[[#This Row],[COMANDA]])</f>
        <v>4</v>
      </c>
      <c r="E119" t="s">
        <v>90</v>
      </c>
      <c r="F119" t="s">
        <v>99</v>
      </c>
      <c r="G119" t="s">
        <v>9</v>
      </c>
      <c r="H119" t="s">
        <v>136</v>
      </c>
      <c r="I119" s="2">
        <v>1</v>
      </c>
      <c r="J119" t="s">
        <v>11</v>
      </c>
      <c r="K119" s="21">
        <f>INDEX(LISTAS!$H:$Q,MATCH(BASE!H119,LISTAS!$G:$G,0),MATCH(BASE!J119,LISTAS!$H$3:$Q$3,0))*Tabela3[[#This Row],[QUANTIDADE]]</f>
        <v>4</v>
      </c>
      <c r="L119" s="2" t="str">
        <f>TEXT(Tabela3[[#This Row],[DATA]],"MM")</f>
        <v>03</v>
      </c>
      <c r="M119" s="2">
        <f>WEEKNUM(Tabela3[[#This Row],[DATA]])</f>
        <v>13</v>
      </c>
      <c r="N119" s="18">
        <f>YEAR(Tabela3[[#This Row],[DATA]])</f>
        <v>2023</v>
      </c>
    </row>
    <row r="120" spans="2:14">
      <c r="B120" s="1">
        <v>45013</v>
      </c>
      <c r="C120">
        <v>12091</v>
      </c>
      <c r="D120" s="18">
        <f>COUNTIF(C$4:C120,Tabela3[[#This Row],[COMANDA]])</f>
        <v>1</v>
      </c>
      <c r="E120" t="s">
        <v>90</v>
      </c>
      <c r="F120" t="s">
        <v>99</v>
      </c>
      <c r="G120" t="s">
        <v>8</v>
      </c>
      <c r="H120" t="s">
        <v>205</v>
      </c>
      <c r="I120" s="2">
        <v>1</v>
      </c>
      <c r="J120" t="s">
        <v>11</v>
      </c>
      <c r="K120" s="21">
        <f>INDEX(LISTAS!$H:$Q,MATCH(BASE!H120,LISTAS!$G:$G,0),MATCH(BASE!J120,LISTAS!$H$3:$Q$3,0))*Tabela3[[#This Row],[QUANTIDADE]]</f>
        <v>22</v>
      </c>
      <c r="L120" s="2" t="str">
        <f>TEXT(Tabela3[[#This Row],[DATA]],"MM")</f>
        <v>03</v>
      </c>
      <c r="M120" s="2">
        <f>WEEKNUM(Tabela3[[#This Row],[DATA]])</f>
        <v>13</v>
      </c>
      <c r="N120" s="18">
        <f>YEAR(Tabela3[[#This Row],[DATA]])</f>
        <v>2023</v>
      </c>
    </row>
    <row r="121" spans="2:14">
      <c r="B121" s="1">
        <v>45013</v>
      </c>
      <c r="C121">
        <v>12092</v>
      </c>
      <c r="D121" s="18">
        <f>COUNTIF(C$4:C121,Tabela3[[#This Row],[COMANDA]])</f>
        <v>1</v>
      </c>
      <c r="E121" t="s">
        <v>90</v>
      </c>
      <c r="F121" t="s">
        <v>100</v>
      </c>
      <c r="G121" t="s">
        <v>8</v>
      </c>
      <c r="H121" t="s">
        <v>206</v>
      </c>
      <c r="I121" s="2">
        <v>1</v>
      </c>
      <c r="J121" t="s">
        <v>11</v>
      </c>
      <c r="K121" s="21">
        <f>INDEX(LISTAS!$H:$Q,MATCH(BASE!H121,LISTAS!$G:$G,0),MATCH(BASE!J121,LISTAS!$H$3:$Q$3,0))*Tabela3[[#This Row],[QUANTIDADE]]</f>
        <v>18</v>
      </c>
      <c r="L121" s="2" t="str">
        <f>TEXT(Tabela3[[#This Row],[DATA]],"MM")</f>
        <v>03</v>
      </c>
      <c r="M121" s="2">
        <f>WEEKNUM(Tabela3[[#This Row],[DATA]])</f>
        <v>13</v>
      </c>
      <c r="N121" s="18">
        <f>YEAR(Tabela3[[#This Row],[DATA]])</f>
        <v>2023</v>
      </c>
    </row>
    <row r="122" spans="2:14">
      <c r="B122" s="1">
        <v>45013</v>
      </c>
      <c r="C122">
        <v>12092</v>
      </c>
      <c r="D122" s="18">
        <f>COUNTIF(C$4:C122,Tabela3[[#This Row],[COMANDA]])</f>
        <v>2</v>
      </c>
      <c r="E122" t="s">
        <v>90</v>
      </c>
      <c r="F122" t="s">
        <v>100</v>
      </c>
      <c r="G122" t="s">
        <v>61</v>
      </c>
      <c r="H122" t="s">
        <v>163</v>
      </c>
      <c r="I122" s="2">
        <v>1</v>
      </c>
      <c r="J122" t="s">
        <v>11</v>
      </c>
      <c r="K122" s="21">
        <f>INDEX(LISTAS!$H:$Q,MATCH(BASE!H122,LISTAS!$G:$G,0),MATCH(BASE!J122,LISTAS!$H$3:$Q$3,0))*Tabela3[[#This Row],[QUANTIDADE]]</f>
        <v>4</v>
      </c>
      <c r="L122" s="2" t="str">
        <f>TEXT(Tabela3[[#This Row],[DATA]],"MM")</f>
        <v>03</v>
      </c>
      <c r="M122" s="2">
        <f>WEEKNUM(Tabela3[[#This Row],[DATA]])</f>
        <v>13</v>
      </c>
      <c r="N122" s="18">
        <f>YEAR(Tabela3[[#This Row],[DATA]])</f>
        <v>2023</v>
      </c>
    </row>
    <row r="123" spans="2:14">
      <c r="B123" s="1">
        <v>45013</v>
      </c>
      <c r="C123">
        <v>12093</v>
      </c>
      <c r="D123" s="18">
        <f>COUNTIF(C$4:C123,Tabela3[[#This Row],[COMANDA]])</f>
        <v>1</v>
      </c>
      <c r="E123" t="s">
        <v>90</v>
      </c>
      <c r="F123" t="s">
        <v>100</v>
      </c>
      <c r="G123" t="s">
        <v>8</v>
      </c>
      <c r="H123" t="s">
        <v>204</v>
      </c>
      <c r="I123" s="2">
        <v>1</v>
      </c>
      <c r="J123" t="s">
        <v>11</v>
      </c>
      <c r="K123" s="21">
        <f>INDEX(LISTAS!$H:$Q,MATCH(BASE!H123,LISTAS!$G:$G,0),MATCH(BASE!J123,LISTAS!$H$3:$Q$3,0))*Tabela3[[#This Row],[QUANTIDADE]]</f>
        <v>18</v>
      </c>
      <c r="L123" s="2" t="str">
        <f>TEXT(Tabela3[[#This Row],[DATA]],"MM")</f>
        <v>03</v>
      </c>
      <c r="M123" s="2">
        <f>WEEKNUM(Tabela3[[#This Row],[DATA]])</f>
        <v>13</v>
      </c>
      <c r="N123" s="18">
        <f>YEAR(Tabela3[[#This Row],[DATA]])</f>
        <v>2023</v>
      </c>
    </row>
    <row r="124" spans="2:14">
      <c r="B124" s="1">
        <v>45013</v>
      </c>
      <c r="C124">
        <v>12093</v>
      </c>
      <c r="D124" s="18">
        <f>COUNTIF(C$4:C124,Tabela3[[#This Row],[COMANDA]])</f>
        <v>2</v>
      </c>
      <c r="E124" t="s">
        <v>90</v>
      </c>
      <c r="F124" t="s">
        <v>100</v>
      </c>
      <c r="G124" t="s">
        <v>9</v>
      </c>
      <c r="H124" t="s">
        <v>138</v>
      </c>
      <c r="I124" s="2">
        <v>1</v>
      </c>
      <c r="J124" t="s">
        <v>11</v>
      </c>
      <c r="K124" s="21">
        <f>INDEX(LISTAS!$H:$Q,MATCH(BASE!H124,LISTAS!$G:$G,0),MATCH(BASE!J124,LISTAS!$H$3:$Q$3,0))*Tabela3[[#This Row],[QUANTIDADE]]</f>
        <v>4</v>
      </c>
      <c r="L124" s="2" t="str">
        <f>TEXT(Tabela3[[#This Row],[DATA]],"MM")</f>
        <v>03</v>
      </c>
      <c r="M124" s="2">
        <f>WEEKNUM(Tabela3[[#This Row],[DATA]])</f>
        <v>13</v>
      </c>
      <c r="N124" s="18">
        <f>YEAR(Tabela3[[#This Row],[DATA]])</f>
        <v>2023</v>
      </c>
    </row>
    <row r="125" spans="2:14">
      <c r="B125" s="1">
        <v>45013</v>
      </c>
      <c r="C125">
        <v>12094</v>
      </c>
      <c r="D125" s="18">
        <f>COUNTIF(C$4:C125,Tabela3[[#This Row],[COMANDA]])</f>
        <v>1</v>
      </c>
      <c r="E125" t="s">
        <v>89</v>
      </c>
      <c r="F125" t="s">
        <v>99</v>
      </c>
      <c r="G125" t="s">
        <v>8</v>
      </c>
      <c r="H125" t="s">
        <v>202</v>
      </c>
      <c r="I125" s="2">
        <v>1</v>
      </c>
      <c r="J125" t="s">
        <v>11</v>
      </c>
      <c r="K125" s="21">
        <f>INDEX(LISTAS!$H:$Q,MATCH(BASE!H125,LISTAS!$G:$G,0),MATCH(BASE!J125,LISTAS!$H$3:$Q$3,0))*Tabela3[[#This Row],[QUANTIDADE]]</f>
        <v>20</v>
      </c>
      <c r="L125" s="2" t="str">
        <f>TEXT(Tabela3[[#This Row],[DATA]],"MM")</f>
        <v>03</v>
      </c>
      <c r="M125" s="2">
        <f>WEEKNUM(Tabela3[[#This Row],[DATA]])</f>
        <v>13</v>
      </c>
      <c r="N125" s="18">
        <f>YEAR(Tabela3[[#This Row],[DATA]])</f>
        <v>2023</v>
      </c>
    </row>
    <row r="126" spans="2:14">
      <c r="B126" s="1">
        <v>45013</v>
      </c>
      <c r="C126">
        <v>12095</v>
      </c>
      <c r="D126" s="18">
        <f>COUNTIF(C$4:C126,Tabela3[[#This Row],[COMANDA]])</f>
        <v>1</v>
      </c>
      <c r="E126" t="s">
        <v>89</v>
      </c>
      <c r="F126" t="s">
        <v>100</v>
      </c>
      <c r="G126" t="s">
        <v>8</v>
      </c>
      <c r="H126" t="s">
        <v>84</v>
      </c>
      <c r="I126" s="2">
        <v>1</v>
      </c>
      <c r="J126" t="s">
        <v>11</v>
      </c>
      <c r="K126" s="21">
        <f>INDEX(LISTAS!$H:$Q,MATCH(BASE!H126,LISTAS!$G:$G,0),MATCH(BASE!J126,LISTAS!$H$3:$Q$3,0))*Tabela3[[#This Row],[QUANTIDADE]]</f>
        <v>16</v>
      </c>
      <c r="L126" s="2" t="str">
        <f>TEXT(Tabela3[[#This Row],[DATA]],"MM")</f>
        <v>03</v>
      </c>
      <c r="M126" s="2">
        <f>WEEKNUM(Tabela3[[#This Row],[DATA]])</f>
        <v>13</v>
      </c>
      <c r="N126" s="18">
        <f>YEAR(Tabela3[[#This Row],[DATA]])</f>
        <v>2023</v>
      </c>
    </row>
    <row r="127" spans="2:14">
      <c r="B127" s="1">
        <v>45013</v>
      </c>
      <c r="C127">
        <v>12096</v>
      </c>
      <c r="D127" s="18">
        <f>COUNTIF(C$4:C127,Tabela3[[#This Row],[COMANDA]])</f>
        <v>1</v>
      </c>
      <c r="E127" t="s">
        <v>90</v>
      </c>
      <c r="F127" t="s">
        <v>98</v>
      </c>
      <c r="G127" t="s">
        <v>9</v>
      </c>
      <c r="H127" t="s">
        <v>55</v>
      </c>
      <c r="I127" s="2">
        <v>1</v>
      </c>
      <c r="J127" t="s">
        <v>11</v>
      </c>
      <c r="K127" s="21">
        <f>INDEX(LISTAS!$H:$Q,MATCH(BASE!H127,LISTAS!$G:$G,0),MATCH(BASE!J127,LISTAS!$H$3:$Q$3,0))*Tabela3[[#This Row],[QUANTIDADE]]</f>
        <v>3</v>
      </c>
      <c r="L127" s="2" t="str">
        <f>TEXT(Tabela3[[#This Row],[DATA]],"MM")</f>
        <v>03</v>
      </c>
      <c r="M127" s="2">
        <f>WEEKNUM(Tabela3[[#This Row],[DATA]])</f>
        <v>13</v>
      </c>
      <c r="N127" s="18">
        <f>YEAR(Tabela3[[#This Row],[DATA]])</f>
        <v>2023</v>
      </c>
    </row>
    <row r="128" spans="2:14">
      <c r="B128" s="1">
        <v>45013</v>
      </c>
      <c r="C128">
        <v>12096</v>
      </c>
      <c r="D128" s="18">
        <f>COUNTIF(C$4:C128,Tabela3[[#This Row],[COMANDA]])</f>
        <v>2</v>
      </c>
      <c r="E128" t="s">
        <v>90</v>
      </c>
      <c r="F128" t="s">
        <v>98</v>
      </c>
      <c r="G128" t="s">
        <v>10</v>
      </c>
      <c r="H128" t="s">
        <v>119</v>
      </c>
      <c r="I128" s="2">
        <v>1</v>
      </c>
      <c r="J128" t="s">
        <v>11</v>
      </c>
      <c r="K128" s="21">
        <f>INDEX(LISTAS!$H:$Q,MATCH(BASE!H128,LISTAS!$G:$G,0),MATCH(BASE!J128,LISTAS!$H$3:$Q$3,0))*Tabela3[[#This Row],[QUANTIDADE]]</f>
        <v>6</v>
      </c>
      <c r="L128" s="2" t="str">
        <f>TEXT(Tabela3[[#This Row],[DATA]],"MM")</f>
        <v>03</v>
      </c>
      <c r="M128" s="2">
        <f>WEEKNUM(Tabela3[[#This Row],[DATA]])</f>
        <v>13</v>
      </c>
      <c r="N128" s="18">
        <f>YEAR(Tabela3[[#This Row],[DATA]])</f>
        <v>2023</v>
      </c>
    </row>
    <row r="129" spans="2:14">
      <c r="B129" s="1">
        <v>45013</v>
      </c>
      <c r="C129">
        <v>12096</v>
      </c>
      <c r="D129" s="18">
        <f>COUNTIF(C$4:C129,Tabela3[[#This Row],[COMANDA]])</f>
        <v>3</v>
      </c>
      <c r="E129" t="s">
        <v>90</v>
      </c>
      <c r="F129" t="s">
        <v>98</v>
      </c>
      <c r="G129" t="s">
        <v>8</v>
      </c>
      <c r="H129" t="s">
        <v>209</v>
      </c>
      <c r="I129" s="2">
        <v>1</v>
      </c>
      <c r="J129" t="s">
        <v>11</v>
      </c>
      <c r="K129" s="21">
        <f>INDEX(LISTAS!$H:$Q,MATCH(BASE!H129,LISTAS!$G:$G,0),MATCH(BASE!J129,LISTAS!$H$3:$Q$3,0))*Tabela3[[#This Row],[QUANTIDADE]]</f>
        <v>8</v>
      </c>
      <c r="L129" s="2" t="str">
        <f>TEXT(Tabela3[[#This Row],[DATA]],"MM")</f>
        <v>03</v>
      </c>
      <c r="M129" s="2">
        <f>WEEKNUM(Tabela3[[#This Row],[DATA]])</f>
        <v>13</v>
      </c>
      <c r="N129" s="18">
        <f>YEAR(Tabela3[[#This Row],[DATA]])</f>
        <v>2023</v>
      </c>
    </row>
    <row r="130" spans="2:14">
      <c r="B130" s="1">
        <v>45013</v>
      </c>
      <c r="C130">
        <v>12097</v>
      </c>
      <c r="D130" s="18">
        <f>COUNTIF(C$4:C130,Tabela3[[#This Row],[COMANDA]])</f>
        <v>1</v>
      </c>
      <c r="E130" t="s">
        <v>90</v>
      </c>
      <c r="F130" t="s">
        <v>98</v>
      </c>
      <c r="G130" t="s">
        <v>8</v>
      </c>
      <c r="H130" t="s">
        <v>41</v>
      </c>
      <c r="I130" s="2">
        <v>1</v>
      </c>
      <c r="J130" t="s">
        <v>11</v>
      </c>
      <c r="K130" s="21">
        <f>INDEX(LISTAS!$H:$Q,MATCH(BASE!H130,LISTAS!$G:$G,0),MATCH(BASE!J130,LISTAS!$H$3:$Q$3,0))*Tabela3[[#This Row],[QUANTIDADE]]</f>
        <v>14</v>
      </c>
      <c r="L130" s="2" t="str">
        <f>TEXT(Tabela3[[#This Row],[DATA]],"MM")</f>
        <v>03</v>
      </c>
      <c r="M130" s="2">
        <f>WEEKNUM(Tabela3[[#This Row],[DATA]])</f>
        <v>13</v>
      </c>
      <c r="N130" s="18">
        <f>YEAR(Tabela3[[#This Row],[DATA]])</f>
        <v>2023</v>
      </c>
    </row>
    <row r="131" spans="2:14">
      <c r="B131" s="1">
        <v>45013</v>
      </c>
      <c r="C131">
        <v>12097</v>
      </c>
      <c r="D131" s="18">
        <f>COUNTIF(C$4:C131,Tabela3[[#This Row],[COMANDA]])</f>
        <v>2</v>
      </c>
      <c r="E131" t="s">
        <v>90</v>
      </c>
      <c r="F131" t="s">
        <v>98</v>
      </c>
      <c r="G131" t="s">
        <v>61</v>
      </c>
      <c r="H131" t="s">
        <v>163</v>
      </c>
      <c r="I131" s="2">
        <v>1</v>
      </c>
      <c r="J131" t="s">
        <v>11</v>
      </c>
      <c r="K131" s="21">
        <f>INDEX(LISTAS!$H:$Q,MATCH(BASE!H131,LISTAS!$G:$G,0),MATCH(BASE!J131,LISTAS!$H$3:$Q$3,0))*Tabela3[[#This Row],[QUANTIDADE]]</f>
        <v>4</v>
      </c>
      <c r="L131" s="2" t="str">
        <f>TEXT(Tabela3[[#This Row],[DATA]],"MM")</f>
        <v>03</v>
      </c>
      <c r="M131" s="2">
        <f>WEEKNUM(Tabela3[[#This Row],[DATA]])</f>
        <v>13</v>
      </c>
      <c r="N131" s="18">
        <f>YEAR(Tabela3[[#This Row],[DATA]])</f>
        <v>2023</v>
      </c>
    </row>
    <row r="132" spans="2:14">
      <c r="B132" s="1">
        <v>45013</v>
      </c>
      <c r="C132">
        <v>12097</v>
      </c>
      <c r="D132" s="18">
        <f>COUNTIF(C$4:C132,Tabela3[[#This Row],[COMANDA]])</f>
        <v>3</v>
      </c>
      <c r="E132" t="s">
        <v>90</v>
      </c>
      <c r="F132" t="s">
        <v>99</v>
      </c>
      <c r="G132" t="s">
        <v>8</v>
      </c>
      <c r="H132" t="s">
        <v>206</v>
      </c>
      <c r="I132" s="2">
        <v>1</v>
      </c>
      <c r="J132" t="s">
        <v>11</v>
      </c>
      <c r="K132" s="21">
        <f>INDEX(LISTAS!$H:$Q,MATCH(BASE!H132,LISTAS!$G:$G,0),MATCH(BASE!J132,LISTAS!$H$3:$Q$3,0))*Tabela3[[#This Row],[QUANTIDADE]]</f>
        <v>18</v>
      </c>
      <c r="L132" s="2" t="str">
        <f>TEXT(Tabela3[[#This Row],[DATA]],"MM")</f>
        <v>03</v>
      </c>
      <c r="M132" s="2">
        <f>WEEKNUM(Tabela3[[#This Row],[DATA]])</f>
        <v>13</v>
      </c>
      <c r="N132" s="18">
        <f>YEAR(Tabela3[[#This Row],[DATA]])</f>
        <v>2023</v>
      </c>
    </row>
    <row r="133" spans="2:14">
      <c r="B133" s="1">
        <v>45013</v>
      </c>
      <c r="C133">
        <v>12098</v>
      </c>
      <c r="D133" s="18">
        <f>COUNTIF(C$4:C133,Tabela3[[#This Row],[COMANDA]])</f>
        <v>1</v>
      </c>
      <c r="E133" t="s">
        <v>90</v>
      </c>
      <c r="F133" t="s">
        <v>99</v>
      </c>
      <c r="G133" t="s">
        <v>8</v>
      </c>
      <c r="H133" t="s">
        <v>202</v>
      </c>
      <c r="I133" s="2">
        <v>1</v>
      </c>
      <c r="J133" t="s">
        <v>11</v>
      </c>
      <c r="K133" s="21">
        <f>INDEX(LISTAS!$H:$Q,MATCH(BASE!H133,LISTAS!$G:$G,0),MATCH(BASE!J133,LISTAS!$H$3:$Q$3,0))*Tabela3[[#This Row],[QUANTIDADE]]</f>
        <v>20</v>
      </c>
      <c r="L133" s="2" t="str">
        <f>TEXT(Tabela3[[#This Row],[DATA]],"MM")</f>
        <v>03</v>
      </c>
      <c r="M133" s="2">
        <f>WEEKNUM(Tabela3[[#This Row],[DATA]])</f>
        <v>13</v>
      </c>
      <c r="N133" s="18">
        <f>YEAR(Tabela3[[#This Row],[DATA]])</f>
        <v>2023</v>
      </c>
    </row>
    <row r="134" spans="2:14">
      <c r="B134" s="1">
        <v>45013</v>
      </c>
      <c r="C134">
        <v>12098</v>
      </c>
      <c r="D134" s="18">
        <f>COUNTIF(C$4:C134,Tabela3[[#This Row],[COMANDA]])</f>
        <v>2</v>
      </c>
      <c r="E134" t="s">
        <v>90</v>
      </c>
      <c r="F134" t="s">
        <v>99</v>
      </c>
      <c r="G134" t="s">
        <v>9</v>
      </c>
      <c r="H134" t="s">
        <v>136</v>
      </c>
      <c r="I134" s="2">
        <v>1</v>
      </c>
      <c r="J134" t="s">
        <v>11</v>
      </c>
      <c r="K134" s="21">
        <f>INDEX(LISTAS!$H:$Q,MATCH(BASE!H134,LISTAS!$G:$G,0),MATCH(BASE!J134,LISTAS!$H$3:$Q$3,0))*Tabela3[[#This Row],[QUANTIDADE]]</f>
        <v>4</v>
      </c>
      <c r="L134" s="2" t="str">
        <f>TEXT(Tabela3[[#This Row],[DATA]],"MM")</f>
        <v>03</v>
      </c>
      <c r="M134" s="2">
        <f>WEEKNUM(Tabela3[[#This Row],[DATA]])</f>
        <v>13</v>
      </c>
      <c r="N134" s="18">
        <f>YEAR(Tabela3[[#This Row],[DATA]])</f>
        <v>2023</v>
      </c>
    </row>
    <row r="135" spans="2:14">
      <c r="B135" s="1">
        <v>45013</v>
      </c>
      <c r="C135">
        <v>12099</v>
      </c>
      <c r="D135" s="18">
        <f>COUNTIF(C$4:C135,Tabela3[[#This Row],[COMANDA]])</f>
        <v>1</v>
      </c>
      <c r="E135" t="s">
        <v>90</v>
      </c>
      <c r="F135" t="s">
        <v>99</v>
      </c>
      <c r="G135" t="s">
        <v>8</v>
      </c>
      <c r="H135" t="s">
        <v>47</v>
      </c>
      <c r="I135" s="2">
        <v>1</v>
      </c>
      <c r="J135" t="s">
        <v>11</v>
      </c>
      <c r="K135" s="21">
        <f>INDEX(LISTAS!$H:$Q,MATCH(BASE!H135,LISTAS!$G:$G,0),MATCH(BASE!J135,LISTAS!$H$3:$Q$3,0))*Tabela3[[#This Row],[QUANTIDADE]]</f>
        <v>16</v>
      </c>
      <c r="L135" s="2" t="str">
        <f>TEXT(Tabela3[[#This Row],[DATA]],"MM")</f>
        <v>03</v>
      </c>
      <c r="M135" s="2">
        <f>WEEKNUM(Tabela3[[#This Row],[DATA]])</f>
        <v>13</v>
      </c>
      <c r="N135" s="18">
        <f>YEAR(Tabela3[[#This Row],[DATA]])</f>
        <v>2023</v>
      </c>
    </row>
    <row r="136" spans="2:14">
      <c r="B136" s="1">
        <v>45013</v>
      </c>
      <c r="C136">
        <v>12099</v>
      </c>
      <c r="D136" s="18">
        <f>COUNTIF(C$4:C136,Tabela3[[#This Row],[COMANDA]])</f>
        <v>2</v>
      </c>
      <c r="E136" t="s">
        <v>90</v>
      </c>
      <c r="F136" t="s">
        <v>99</v>
      </c>
      <c r="G136" t="s">
        <v>8</v>
      </c>
      <c r="H136" t="s">
        <v>202</v>
      </c>
      <c r="I136" s="2">
        <v>1</v>
      </c>
      <c r="J136" t="s">
        <v>11</v>
      </c>
      <c r="K136" s="21">
        <f>INDEX(LISTAS!$H:$Q,MATCH(BASE!H136,LISTAS!$G:$G,0),MATCH(BASE!J136,LISTAS!$H$3:$Q$3,0))*Tabela3[[#This Row],[QUANTIDADE]]</f>
        <v>20</v>
      </c>
      <c r="L136" s="2" t="str">
        <f>TEXT(Tabela3[[#This Row],[DATA]],"MM")</f>
        <v>03</v>
      </c>
      <c r="M136" s="2">
        <f>WEEKNUM(Tabela3[[#This Row],[DATA]])</f>
        <v>13</v>
      </c>
      <c r="N136" s="18">
        <f>YEAR(Tabela3[[#This Row],[DATA]])</f>
        <v>2023</v>
      </c>
    </row>
    <row r="137" spans="2:14">
      <c r="B137" s="1">
        <v>45013</v>
      </c>
      <c r="C137">
        <v>12099</v>
      </c>
      <c r="D137" s="18">
        <f>COUNTIF(C$4:C137,Tabela3[[#This Row],[COMANDA]])</f>
        <v>3</v>
      </c>
      <c r="E137" t="s">
        <v>90</v>
      </c>
      <c r="F137" t="s">
        <v>99</v>
      </c>
      <c r="G137" t="s">
        <v>9</v>
      </c>
      <c r="H137" t="s">
        <v>138</v>
      </c>
      <c r="I137" s="2">
        <v>1</v>
      </c>
      <c r="J137" t="s">
        <v>11</v>
      </c>
      <c r="K137" s="21">
        <f>INDEX(LISTAS!$H:$Q,MATCH(BASE!H137,LISTAS!$G:$G,0),MATCH(BASE!J137,LISTAS!$H$3:$Q$3,0))*Tabela3[[#This Row],[QUANTIDADE]]</f>
        <v>4</v>
      </c>
      <c r="L137" s="2" t="str">
        <f>TEXT(Tabela3[[#This Row],[DATA]],"MM")</f>
        <v>03</v>
      </c>
      <c r="M137" s="2">
        <f>WEEKNUM(Tabela3[[#This Row],[DATA]])</f>
        <v>13</v>
      </c>
      <c r="N137" s="18">
        <f>YEAR(Tabela3[[#This Row],[DATA]])</f>
        <v>2023</v>
      </c>
    </row>
    <row r="138" spans="2:14">
      <c r="B138" s="1">
        <v>45013</v>
      </c>
      <c r="C138">
        <v>12100</v>
      </c>
      <c r="D138" s="18">
        <f>COUNTIF(C$4:C138,Tabela3[[#This Row],[COMANDA]])</f>
        <v>1</v>
      </c>
      <c r="E138" t="s">
        <v>90</v>
      </c>
      <c r="F138" t="s">
        <v>99</v>
      </c>
      <c r="G138" t="s">
        <v>8</v>
      </c>
      <c r="H138" t="s">
        <v>43</v>
      </c>
      <c r="I138" s="2">
        <v>1</v>
      </c>
      <c r="J138" t="s">
        <v>11</v>
      </c>
      <c r="K138" s="21">
        <f>INDEX(LISTAS!$H:$Q,MATCH(BASE!H138,LISTAS!$G:$G,0),MATCH(BASE!J138,LISTAS!$H$3:$Q$3,0))*Tabela3[[#This Row],[QUANTIDADE]]</f>
        <v>18</v>
      </c>
      <c r="L138" s="2" t="str">
        <f>TEXT(Tabela3[[#This Row],[DATA]],"MM")</f>
        <v>03</v>
      </c>
      <c r="M138" s="2">
        <f>WEEKNUM(Tabela3[[#This Row],[DATA]])</f>
        <v>13</v>
      </c>
      <c r="N138" s="18">
        <f>YEAR(Tabela3[[#This Row],[DATA]])</f>
        <v>2023</v>
      </c>
    </row>
    <row r="139" spans="2:14">
      <c r="B139" s="1">
        <v>45013</v>
      </c>
      <c r="C139">
        <v>12100</v>
      </c>
      <c r="D139" s="18">
        <f>COUNTIF(C$4:C139,Tabela3[[#This Row],[COMANDA]])</f>
        <v>2</v>
      </c>
      <c r="E139" t="s">
        <v>90</v>
      </c>
      <c r="F139" t="s">
        <v>99</v>
      </c>
      <c r="G139" t="s">
        <v>9</v>
      </c>
      <c r="H139" t="s">
        <v>133</v>
      </c>
      <c r="I139" s="2">
        <v>1</v>
      </c>
      <c r="J139" t="s">
        <v>11</v>
      </c>
      <c r="K139" s="21">
        <f>INDEX(LISTAS!$H:$Q,MATCH(BASE!H139,LISTAS!$G:$G,0),MATCH(BASE!J139,LISTAS!$H$3:$Q$3,0))*Tabela3[[#This Row],[QUANTIDADE]]</f>
        <v>6</v>
      </c>
      <c r="L139" s="2" t="str">
        <f>TEXT(Tabela3[[#This Row],[DATA]],"MM")</f>
        <v>03</v>
      </c>
      <c r="M139" s="2">
        <f>WEEKNUM(Tabela3[[#This Row],[DATA]])</f>
        <v>13</v>
      </c>
      <c r="N139" s="18">
        <f>YEAR(Tabela3[[#This Row],[DATA]])</f>
        <v>2023</v>
      </c>
    </row>
    <row r="140" spans="2:14">
      <c r="B140" s="1">
        <v>45013</v>
      </c>
      <c r="C140">
        <v>12101</v>
      </c>
      <c r="D140" s="18">
        <f>COUNTIF(C$4:C140,Tabela3[[#This Row],[COMANDA]])</f>
        <v>1</v>
      </c>
      <c r="E140" t="s">
        <v>90</v>
      </c>
      <c r="F140" t="s">
        <v>99</v>
      </c>
      <c r="G140" t="s">
        <v>8</v>
      </c>
      <c r="H140" t="s">
        <v>42</v>
      </c>
      <c r="I140" s="2">
        <v>1</v>
      </c>
      <c r="J140" t="s">
        <v>11</v>
      </c>
      <c r="K140" s="21">
        <f>INDEX(LISTAS!$H:$Q,MATCH(BASE!H140,LISTAS!$G:$G,0),MATCH(BASE!J140,LISTAS!$H$3:$Q$3,0))*Tabela3[[#This Row],[QUANTIDADE]]</f>
        <v>16</v>
      </c>
      <c r="L140" s="2" t="str">
        <f>TEXT(Tabela3[[#This Row],[DATA]],"MM")</f>
        <v>03</v>
      </c>
      <c r="M140" s="2">
        <f>WEEKNUM(Tabela3[[#This Row],[DATA]])</f>
        <v>13</v>
      </c>
      <c r="N140" s="18">
        <f>YEAR(Tabela3[[#This Row],[DATA]])</f>
        <v>2023</v>
      </c>
    </row>
    <row r="141" spans="2:14">
      <c r="B141" s="1">
        <v>45013</v>
      </c>
      <c r="C141">
        <v>12102</v>
      </c>
      <c r="D141" s="18">
        <f>COUNTIF(C$4:C141,Tabela3[[#This Row],[COMANDA]])</f>
        <v>1</v>
      </c>
      <c r="E141" t="s">
        <v>89</v>
      </c>
      <c r="F141" t="s">
        <v>98</v>
      </c>
      <c r="G141" t="s">
        <v>8</v>
      </c>
      <c r="H141" t="s">
        <v>42</v>
      </c>
      <c r="I141" s="2">
        <v>1</v>
      </c>
      <c r="J141" t="s">
        <v>11</v>
      </c>
      <c r="K141" s="21">
        <f>INDEX(LISTAS!$H:$Q,MATCH(BASE!H141,LISTAS!$G:$G,0),MATCH(BASE!J141,LISTAS!$H$3:$Q$3,0))*Tabela3[[#This Row],[QUANTIDADE]]</f>
        <v>16</v>
      </c>
      <c r="L141" s="2" t="str">
        <f>TEXT(Tabela3[[#This Row],[DATA]],"MM")</f>
        <v>03</v>
      </c>
      <c r="M141" s="2">
        <f>WEEKNUM(Tabela3[[#This Row],[DATA]])</f>
        <v>13</v>
      </c>
      <c r="N141" s="18">
        <f>YEAR(Tabela3[[#This Row],[DATA]])</f>
        <v>2023</v>
      </c>
    </row>
    <row r="142" spans="2:14">
      <c r="B142" s="1">
        <v>45013</v>
      </c>
      <c r="C142">
        <v>12103</v>
      </c>
      <c r="D142" s="18">
        <f>COUNTIF(C$4:C142,Tabela3[[#This Row],[COMANDA]])</f>
        <v>1</v>
      </c>
      <c r="E142" t="s">
        <v>90</v>
      </c>
      <c r="F142" t="s">
        <v>99</v>
      </c>
      <c r="G142" t="s">
        <v>8</v>
      </c>
      <c r="H142" t="s">
        <v>206</v>
      </c>
      <c r="I142" s="2">
        <v>1</v>
      </c>
      <c r="J142" t="s">
        <v>11</v>
      </c>
      <c r="K142" s="21">
        <f>INDEX(LISTAS!$H:$Q,MATCH(BASE!H142,LISTAS!$G:$G,0),MATCH(BASE!J142,LISTAS!$H$3:$Q$3,0))*Tabela3[[#This Row],[QUANTIDADE]]</f>
        <v>18</v>
      </c>
      <c r="L142" s="2" t="str">
        <f>TEXT(Tabela3[[#This Row],[DATA]],"MM")</f>
        <v>03</v>
      </c>
      <c r="M142" s="2">
        <f>WEEKNUM(Tabela3[[#This Row],[DATA]])</f>
        <v>13</v>
      </c>
      <c r="N142" s="18">
        <f>YEAR(Tabela3[[#This Row],[DATA]])</f>
        <v>2023</v>
      </c>
    </row>
    <row r="143" spans="2:14">
      <c r="B143" s="1">
        <v>45013</v>
      </c>
      <c r="C143">
        <v>12103</v>
      </c>
      <c r="D143" s="18">
        <f>COUNTIF(C$4:C143,Tabela3[[#This Row],[COMANDA]])</f>
        <v>2</v>
      </c>
      <c r="E143" t="s">
        <v>90</v>
      </c>
      <c r="F143" t="s">
        <v>99</v>
      </c>
      <c r="G143" t="s">
        <v>9</v>
      </c>
      <c r="H143" t="s">
        <v>133</v>
      </c>
      <c r="I143" s="2">
        <v>1</v>
      </c>
      <c r="J143" t="s">
        <v>11</v>
      </c>
      <c r="K143" s="21">
        <f>INDEX(LISTAS!$H:$Q,MATCH(BASE!H143,LISTAS!$G:$G,0),MATCH(BASE!J143,LISTAS!$H$3:$Q$3,0))*Tabela3[[#This Row],[QUANTIDADE]]</f>
        <v>6</v>
      </c>
      <c r="L143" s="2" t="str">
        <f>TEXT(Tabela3[[#This Row],[DATA]],"MM")</f>
        <v>03</v>
      </c>
      <c r="M143" s="2">
        <f>WEEKNUM(Tabela3[[#This Row],[DATA]])</f>
        <v>13</v>
      </c>
      <c r="N143" s="18">
        <f>YEAR(Tabela3[[#This Row],[DATA]])</f>
        <v>2023</v>
      </c>
    </row>
    <row r="144" spans="2:14">
      <c r="B144" s="1">
        <v>45013</v>
      </c>
      <c r="C144">
        <v>12104</v>
      </c>
      <c r="D144" s="18">
        <f>COUNTIF(C$4:C144,Tabela3[[#This Row],[COMANDA]])</f>
        <v>1</v>
      </c>
      <c r="E144" t="s">
        <v>90</v>
      </c>
      <c r="F144" t="s">
        <v>99</v>
      </c>
      <c r="G144" t="s">
        <v>8</v>
      </c>
      <c r="H144" t="s">
        <v>206</v>
      </c>
      <c r="I144" s="2">
        <v>1</v>
      </c>
      <c r="J144" t="s">
        <v>11</v>
      </c>
      <c r="K144" s="21">
        <f>INDEX(LISTAS!$H:$Q,MATCH(BASE!H144,LISTAS!$G:$G,0),MATCH(BASE!J144,LISTAS!$H$3:$Q$3,0))*Tabela3[[#This Row],[QUANTIDADE]]</f>
        <v>18</v>
      </c>
      <c r="L144" s="2" t="str">
        <f>TEXT(Tabela3[[#This Row],[DATA]],"MM")</f>
        <v>03</v>
      </c>
      <c r="M144" s="2">
        <f>WEEKNUM(Tabela3[[#This Row],[DATA]])</f>
        <v>13</v>
      </c>
      <c r="N144" s="18">
        <f>YEAR(Tabela3[[#This Row],[DATA]])</f>
        <v>2023</v>
      </c>
    </row>
    <row r="145" spans="2:14">
      <c r="B145" s="1">
        <v>45013</v>
      </c>
      <c r="C145">
        <v>12105</v>
      </c>
      <c r="D145" s="18">
        <f>COUNTIF(C$4:C145,Tabela3[[#This Row],[COMANDA]])</f>
        <v>1</v>
      </c>
      <c r="E145" t="s">
        <v>90</v>
      </c>
      <c r="F145" t="s">
        <v>99</v>
      </c>
      <c r="G145" t="s">
        <v>8</v>
      </c>
      <c r="H145" t="s">
        <v>204</v>
      </c>
      <c r="I145" s="2">
        <v>1</v>
      </c>
      <c r="J145" t="s">
        <v>11</v>
      </c>
      <c r="K145" s="21">
        <f>INDEX(LISTAS!$H:$Q,MATCH(BASE!H145,LISTAS!$G:$G,0),MATCH(BASE!J145,LISTAS!$H$3:$Q$3,0))*Tabela3[[#This Row],[QUANTIDADE]]</f>
        <v>18</v>
      </c>
      <c r="L145" s="2" t="str">
        <f>TEXT(Tabela3[[#This Row],[DATA]],"MM")</f>
        <v>03</v>
      </c>
      <c r="M145" s="2">
        <f>WEEKNUM(Tabela3[[#This Row],[DATA]])</f>
        <v>13</v>
      </c>
      <c r="N145" s="18">
        <f>YEAR(Tabela3[[#This Row],[DATA]])</f>
        <v>2023</v>
      </c>
    </row>
    <row r="146" spans="2:14">
      <c r="B146" s="1">
        <v>45013</v>
      </c>
      <c r="C146">
        <v>12105</v>
      </c>
      <c r="D146" s="18">
        <f>COUNTIF(C$4:C146,Tabela3[[#This Row],[COMANDA]])</f>
        <v>2</v>
      </c>
      <c r="E146" t="s">
        <v>90</v>
      </c>
      <c r="F146" t="s">
        <v>98</v>
      </c>
      <c r="G146" t="s">
        <v>8</v>
      </c>
      <c r="H146" t="s">
        <v>204</v>
      </c>
      <c r="I146" s="2">
        <v>1</v>
      </c>
      <c r="J146" t="s">
        <v>11</v>
      </c>
      <c r="K146" s="21">
        <f>INDEX(LISTAS!$H:$Q,MATCH(BASE!H146,LISTAS!$G:$G,0),MATCH(BASE!J146,LISTAS!$H$3:$Q$3,0))*Tabela3[[#This Row],[QUANTIDADE]]</f>
        <v>18</v>
      </c>
      <c r="L146" s="2" t="str">
        <f>TEXT(Tabela3[[#This Row],[DATA]],"MM")</f>
        <v>03</v>
      </c>
      <c r="M146" s="2">
        <f>WEEKNUM(Tabela3[[#This Row],[DATA]])</f>
        <v>13</v>
      </c>
      <c r="N146" s="18">
        <f>YEAR(Tabela3[[#This Row],[DATA]])</f>
        <v>2023</v>
      </c>
    </row>
    <row r="147" spans="2:14">
      <c r="B147" s="1">
        <v>45013</v>
      </c>
      <c r="C147">
        <v>12106</v>
      </c>
      <c r="D147" s="18">
        <f>COUNTIF(C$4:C147,Tabela3[[#This Row],[COMANDA]])</f>
        <v>1</v>
      </c>
      <c r="E147" t="s">
        <v>90</v>
      </c>
      <c r="F147" t="s">
        <v>100</v>
      </c>
      <c r="G147" t="s">
        <v>8</v>
      </c>
      <c r="H147" t="s">
        <v>204</v>
      </c>
      <c r="I147" s="2">
        <v>1</v>
      </c>
      <c r="J147" t="s">
        <v>11</v>
      </c>
      <c r="K147" s="21">
        <f>INDEX(LISTAS!$H:$Q,MATCH(BASE!H147,LISTAS!$G:$G,0),MATCH(BASE!J147,LISTAS!$H$3:$Q$3,0))*Tabela3[[#This Row],[QUANTIDADE]]</f>
        <v>18</v>
      </c>
      <c r="L147" s="2" t="str">
        <f>TEXT(Tabela3[[#This Row],[DATA]],"MM")</f>
        <v>03</v>
      </c>
      <c r="M147" s="2">
        <f>WEEKNUM(Tabela3[[#This Row],[DATA]])</f>
        <v>13</v>
      </c>
      <c r="N147" s="18">
        <f>YEAR(Tabela3[[#This Row],[DATA]])</f>
        <v>2023</v>
      </c>
    </row>
    <row r="148" spans="2:14">
      <c r="B148" s="1">
        <v>45013</v>
      </c>
      <c r="C148">
        <v>12106</v>
      </c>
      <c r="D148" s="18">
        <f>COUNTIF(C$4:C148,Tabela3[[#This Row],[COMANDA]])</f>
        <v>2</v>
      </c>
      <c r="E148" t="s">
        <v>90</v>
      </c>
      <c r="F148" t="s">
        <v>100</v>
      </c>
      <c r="G148" t="s">
        <v>9</v>
      </c>
      <c r="H148" t="s">
        <v>55</v>
      </c>
      <c r="I148" s="2">
        <v>1</v>
      </c>
      <c r="J148" t="s">
        <v>11</v>
      </c>
      <c r="K148" s="21">
        <f>INDEX(LISTAS!$H:$Q,MATCH(BASE!H148,LISTAS!$G:$G,0),MATCH(BASE!J148,LISTAS!$H$3:$Q$3,0))*Tabela3[[#This Row],[QUANTIDADE]]</f>
        <v>3</v>
      </c>
      <c r="L148" s="2" t="str">
        <f>TEXT(Tabela3[[#This Row],[DATA]],"MM")</f>
        <v>03</v>
      </c>
      <c r="M148" s="2">
        <f>WEEKNUM(Tabela3[[#This Row],[DATA]])</f>
        <v>13</v>
      </c>
      <c r="N148" s="18">
        <f>YEAR(Tabela3[[#This Row],[DATA]])</f>
        <v>2023</v>
      </c>
    </row>
    <row r="149" spans="2:14">
      <c r="B149" s="1">
        <v>45013</v>
      </c>
      <c r="C149">
        <v>12107</v>
      </c>
      <c r="D149" s="18">
        <f>COUNTIF(C$4:C149,Tabela3[[#This Row],[COMANDA]])</f>
        <v>1</v>
      </c>
      <c r="E149" t="s">
        <v>90</v>
      </c>
      <c r="F149" t="s">
        <v>98</v>
      </c>
      <c r="G149" t="s">
        <v>8</v>
      </c>
      <c r="H149" t="s">
        <v>40</v>
      </c>
      <c r="I149" s="2">
        <v>1</v>
      </c>
      <c r="J149" t="s">
        <v>11</v>
      </c>
      <c r="K149" s="21">
        <f>INDEX(LISTAS!$H:$Q,MATCH(BASE!H149,LISTAS!$G:$G,0),MATCH(BASE!J149,LISTAS!$H$3:$Q$3,0))*Tabela3[[#This Row],[QUANTIDADE]]</f>
        <v>14</v>
      </c>
      <c r="L149" s="2" t="str">
        <f>TEXT(Tabela3[[#This Row],[DATA]],"MM")</f>
        <v>03</v>
      </c>
      <c r="M149" s="2">
        <f>WEEKNUM(Tabela3[[#This Row],[DATA]])</f>
        <v>13</v>
      </c>
      <c r="N149" s="18">
        <f>YEAR(Tabela3[[#This Row],[DATA]])</f>
        <v>2023</v>
      </c>
    </row>
    <row r="150" spans="2:14">
      <c r="B150" s="1">
        <v>45013</v>
      </c>
      <c r="C150">
        <v>12108</v>
      </c>
      <c r="D150" s="18">
        <f>COUNTIF(C$4:C150,Tabela3[[#This Row],[COMANDA]])</f>
        <v>1</v>
      </c>
      <c r="E150" t="s">
        <v>90</v>
      </c>
      <c r="G150" t="s">
        <v>8</v>
      </c>
      <c r="H150" t="s">
        <v>47</v>
      </c>
      <c r="I150" s="2">
        <v>1</v>
      </c>
      <c r="J150" t="s">
        <v>11</v>
      </c>
      <c r="K150" s="21">
        <f>INDEX(LISTAS!$H:$Q,MATCH(BASE!H150,LISTAS!$G:$G,0),MATCH(BASE!J150,LISTAS!$H$3:$Q$3,0))*Tabela3[[#This Row],[QUANTIDADE]]</f>
        <v>16</v>
      </c>
      <c r="L150" s="2" t="str">
        <f>TEXT(Tabela3[[#This Row],[DATA]],"MM")</f>
        <v>03</v>
      </c>
      <c r="M150" s="2">
        <f>WEEKNUM(Tabela3[[#This Row],[DATA]])</f>
        <v>13</v>
      </c>
      <c r="N150" s="18">
        <f>YEAR(Tabela3[[#This Row],[DATA]])</f>
        <v>2023</v>
      </c>
    </row>
    <row r="151" spans="2:14">
      <c r="B151" s="1">
        <v>45013</v>
      </c>
      <c r="C151">
        <v>12108</v>
      </c>
      <c r="D151" s="18">
        <f>COUNTIF(C$4:C151,Tabela3[[#This Row],[COMANDA]])</f>
        <v>2</v>
      </c>
      <c r="E151" t="s">
        <v>90</v>
      </c>
      <c r="G151" t="s">
        <v>9</v>
      </c>
      <c r="H151" t="s">
        <v>135</v>
      </c>
      <c r="I151" s="2">
        <v>1</v>
      </c>
      <c r="J151" t="s">
        <v>11</v>
      </c>
      <c r="K151" s="21">
        <f>INDEX(LISTAS!$H:$Q,MATCH(BASE!H151,LISTAS!$G:$G,0),MATCH(BASE!J151,LISTAS!$H$3:$Q$3,0))*Tabela3[[#This Row],[QUANTIDADE]]</f>
        <v>4</v>
      </c>
      <c r="L151" s="2" t="str">
        <f>TEXT(Tabela3[[#This Row],[DATA]],"MM")</f>
        <v>03</v>
      </c>
      <c r="M151" s="2">
        <f>WEEKNUM(Tabela3[[#This Row],[DATA]])</f>
        <v>13</v>
      </c>
      <c r="N151" s="18">
        <f>YEAR(Tabela3[[#This Row],[DATA]])</f>
        <v>2023</v>
      </c>
    </row>
    <row r="152" spans="2:14">
      <c r="B152" s="1">
        <v>45013</v>
      </c>
      <c r="C152">
        <v>12109</v>
      </c>
      <c r="D152" s="18">
        <f>COUNTIF(C$4:C152,Tabela3[[#This Row],[COMANDA]])</f>
        <v>1</v>
      </c>
      <c r="E152" t="s">
        <v>90</v>
      </c>
      <c r="G152" t="s">
        <v>8</v>
      </c>
      <c r="H152" t="s">
        <v>203</v>
      </c>
      <c r="I152" s="2">
        <v>1</v>
      </c>
      <c r="J152" t="s">
        <v>11</v>
      </c>
      <c r="K152" s="21">
        <f>INDEX(LISTAS!$H:$Q,MATCH(BASE!H152,LISTAS!$G:$G,0),MATCH(BASE!J152,LISTAS!$H$3:$Q$3,0))*Tabela3[[#This Row],[QUANTIDADE]]</f>
        <v>20</v>
      </c>
      <c r="L152" s="2" t="str">
        <f>TEXT(Tabela3[[#This Row],[DATA]],"MM")</f>
        <v>03</v>
      </c>
      <c r="M152" s="2">
        <f>WEEKNUM(Tabela3[[#This Row],[DATA]])</f>
        <v>13</v>
      </c>
      <c r="N152" s="18">
        <f>YEAR(Tabela3[[#This Row],[DATA]])</f>
        <v>2023</v>
      </c>
    </row>
    <row r="153" spans="2:14">
      <c r="B153" s="1">
        <v>45013</v>
      </c>
      <c r="C153">
        <v>12110</v>
      </c>
      <c r="D153" s="18">
        <f>COUNTIF(C$4:C153,Tabela3[[#This Row],[COMANDA]])</f>
        <v>1</v>
      </c>
      <c r="E153" t="s">
        <v>90</v>
      </c>
      <c r="G153" t="s">
        <v>8</v>
      </c>
      <c r="H153" t="s">
        <v>47</v>
      </c>
      <c r="I153" s="2">
        <v>1</v>
      </c>
      <c r="J153" t="s">
        <v>11</v>
      </c>
      <c r="K153" s="21">
        <f>INDEX(LISTAS!$H:$Q,MATCH(BASE!H153,LISTAS!$G:$G,0),MATCH(BASE!J153,LISTAS!$H$3:$Q$3,0))*Tabela3[[#This Row],[QUANTIDADE]]</f>
        <v>16</v>
      </c>
      <c r="L153" s="2" t="str">
        <f>TEXT(Tabela3[[#This Row],[DATA]],"MM")</f>
        <v>03</v>
      </c>
      <c r="M153" s="2">
        <f>WEEKNUM(Tabela3[[#This Row],[DATA]])</f>
        <v>13</v>
      </c>
      <c r="N153" s="18">
        <f>YEAR(Tabela3[[#This Row],[DATA]])</f>
        <v>2023</v>
      </c>
    </row>
    <row r="154" spans="2:14">
      <c r="B154" s="1">
        <v>45013</v>
      </c>
      <c r="C154">
        <v>12110</v>
      </c>
      <c r="D154" s="18">
        <f>COUNTIF(C$4:C154,Tabela3[[#This Row],[COMANDA]])</f>
        <v>2</v>
      </c>
      <c r="E154" t="s">
        <v>90</v>
      </c>
      <c r="G154" t="s">
        <v>9</v>
      </c>
      <c r="H154" t="s">
        <v>58</v>
      </c>
      <c r="I154" s="2">
        <v>1</v>
      </c>
      <c r="J154" t="s">
        <v>11</v>
      </c>
      <c r="K154" s="21">
        <f>INDEX(LISTAS!$H:$Q,MATCH(BASE!H154,LISTAS!$G:$G,0),MATCH(BASE!J154,LISTAS!$H$3:$Q$3,0))*Tabela3[[#This Row],[QUANTIDADE]]</f>
        <v>5</v>
      </c>
      <c r="L154" s="2" t="str">
        <f>TEXT(Tabela3[[#This Row],[DATA]],"MM")</f>
        <v>03</v>
      </c>
      <c r="M154" s="2">
        <f>WEEKNUM(Tabela3[[#This Row],[DATA]])</f>
        <v>13</v>
      </c>
      <c r="N154" s="18">
        <f>YEAR(Tabela3[[#This Row],[DATA]])</f>
        <v>2023</v>
      </c>
    </row>
    <row r="155" spans="2:14">
      <c r="B155" s="1">
        <v>45013</v>
      </c>
      <c r="C155" t="s">
        <v>227</v>
      </c>
      <c r="D155" s="18">
        <f>COUNTIF(C$4:C155,Tabela3[[#This Row],[COMANDA]])</f>
        <v>1</v>
      </c>
      <c r="E155" t="s">
        <v>1</v>
      </c>
      <c r="G155" t="s">
        <v>77</v>
      </c>
      <c r="H155" t="s">
        <v>83</v>
      </c>
      <c r="I155" s="2">
        <v>1</v>
      </c>
      <c r="J155" t="s">
        <v>11</v>
      </c>
      <c r="K155" s="21">
        <f>INDEX(LISTAS!$H:$Q,MATCH(BASE!H155,LISTAS!$G:$G,0),MATCH(BASE!J155,LISTAS!$H$3:$Q$3,0))*Tabela3[[#This Row],[QUANTIDADE]]</f>
        <v>4.5</v>
      </c>
      <c r="L155" s="2" t="str">
        <f>TEXT(Tabela3[[#This Row],[DATA]],"MM")</f>
        <v>03</v>
      </c>
      <c r="M155" s="2">
        <f>WEEKNUM(Tabela3[[#This Row],[DATA]])</f>
        <v>13</v>
      </c>
      <c r="N155" s="18">
        <f>YEAR(Tabela3[[#This Row],[DATA]])</f>
        <v>2023</v>
      </c>
    </row>
    <row r="156" spans="2:14">
      <c r="B156" s="1">
        <v>45013</v>
      </c>
      <c r="C156" t="s">
        <v>227</v>
      </c>
      <c r="D156" s="18">
        <f>COUNTIF(C$4:C156,Tabela3[[#This Row],[COMANDA]])</f>
        <v>2</v>
      </c>
      <c r="E156" t="s">
        <v>1</v>
      </c>
      <c r="G156" t="s">
        <v>9</v>
      </c>
      <c r="H156" t="s">
        <v>68</v>
      </c>
      <c r="I156" s="2">
        <v>1</v>
      </c>
      <c r="J156" t="s">
        <v>11</v>
      </c>
      <c r="K156" s="21">
        <f>INDEX(LISTAS!$H:$Q,MATCH(BASE!H156,LISTAS!$G:$G,0),MATCH(BASE!J156,LISTAS!$H$3:$Q$3,0))*Tabela3[[#This Row],[QUANTIDADE]]</f>
        <v>3</v>
      </c>
      <c r="L156" s="2" t="str">
        <f>TEXT(Tabela3[[#This Row],[DATA]],"MM")</f>
        <v>03</v>
      </c>
      <c r="M156" s="2">
        <f>WEEKNUM(Tabela3[[#This Row],[DATA]])</f>
        <v>13</v>
      </c>
      <c r="N156" s="18">
        <f>YEAR(Tabela3[[#This Row],[DATA]])</f>
        <v>2023</v>
      </c>
    </row>
    <row r="157" spans="2:14">
      <c r="B157" s="1">
        <v>45013</v>
      </c>
      <c r="C157" t="s">
        <v>227</v>
      </c>
      <c r="D157" s="18">
        <f>COUNTIF(C$4:C157,Tabela3[[#This Row],[COMANDA]])</f>
        <v>3</v>
      </c>
      <c r="E157" t="s">
        <v>1</v>
      </c>
      <c r="G157" t="s">
        <v>74</v>
      </c>
      <c r="H157" t="s">
        <v>76</v>
      </c>
      <c r="I157" s="2">
        <v>5</v>
      </c>
      <c r="J157" t="s">
        <v>11</v>
      </c>
      <c r="K157" s="21">
        <f>INDEX(LISTAS!$H:$Q,MATCH(BASE!H157,LISTAS!$G:$G,0),MATCH(BASE!J157,LISTAS!$H$3:$Q$3,0))*Tabela3[[#This Row],[QUANTIDADE]]</f>
        <v>10</v>
      </c>
      <c r="L157" s="2" t="str">
        <f>TEXT(Tabela3[[#This Row],[DATA]],"MM")</f>
        <v>03</v>
      </c>
      <c r="M157" s="2">
        <f>WEEKNUM(Tabela3[[#This Row],[DATA]])</f>
        <v>13</v>
      </c>
      <c r="N157" s="18">
        <f>YEAR(Tabela3[[#This Row],[DATA]])</f>
        <v>2023</v>
      </c>
    </row>
    <row r="158" spans="2:14">
      <c r="B158" s="1">
        <v>45013</v>
      </c>
      <c r="C158" t="s">
        <v>227</v>
      </c>
      <c r="D158" s="18">
        <f>COUNTIF(C$4:C158,Tabela3[[#This Row],[COMANDA]])</f>
        <v>4</v>
      </c>
      <c r="E158" t="s">
        <v>1</v>
      </c>
      <c r="G158" t="s">
        <v>9</v>
      </c>
      <c r="H158" t="s">
        <v>214</v>
      </c>
      <c r="I158" s="2">
        <v>7</v>
      </c>
      <c r="J158" t="s">
        <v>11</v>
      </c>
      <c r="K158" s="21">
        <f>INDEX(LISTAS!$H:$Q,MATCH(BASE!H158,LISTAS!$G:$G,0),MATCH(BASE!J158,LISTAS!$H$3:$Q$3,0))*Tabela3[[#This Row],[QUANTIDADE]]</f>
        <v>7</v>
      </c>
      <c r="L158" s="2" t="str">
        <f>TEXT(Tabela3[[#This Row],[DATA]],"MM")</f>
        <v>03</v>
      </c>
      <c r="M158" s="2">
        <f>WEEKNUM(Tabela3[[#This Row],[DATA]])</f>
        <v>13</v>
      </c>
      <c r="N158" s="18">
        <f>YEAR(Tabela3[[#This Row],[DATA]])</f>
        <v>2023</v>
      </c>
    </row>
    <row r="159" spans="2:14">
      <c r="B159" s="1">
        <v>45013</v>
      </c>
      <c r="C159" t="s">
        <v>227</v>
      </c>
      <c r="D159" s="18">
        <f>COUNTIF(C$4:C159,Tabela3[[#This Row],[COMANDA]])</f>
        <v>5</v>
      </c>
      <c r="E159" t="s">
        <v>1</v>
      </c>
      <c r="G159" t="s">
        <v>63</v>
      </c>
      <c r="H159" t="s">
        <v>183</v>
      </c>
      <c r="I159" s="2">
        <v>1</v>
      </c>
      <c r="J159" t="s">
        <v>11</v>
      </c>
      <c r="K159" s="21">
        <f>INDEX(LISTAS!$H:$Q,MATCH(BASE!H159,LISTAS!$G:$G,0),MATCH(BASE!J159,LISTAS!$H$3:$Q$3,0))*Tabela3[[#This Row],[QUANTIDADE]]</f>
        <v>7</v>
      </c>
      <c r="L159" s="2" t="str">
        <f>TEXT(Tabela3[[#This Row],[DATA]],"MM")</f>
        <v>03</v>
      </c>
      <c r="M159" s="2">
        <f>WEEKNUM(Tabela3[[#This Row],[DATA]])</f>
        <v>13</v>
      </c>
      <c r="N159" s="18">
        <f>YEAR(Tabela3[[#This Row],[DATA]])</f>
        <v>2023</v>
      </c>
    </row>
    <row r="160" spans="2:14">
      <c r="B160" s="1">
        <v>45013</v>
      </c>
      <c r="C160" t="s">
        <v>227</v>
      </c>
      <c r="D160" s="18">
        <f>COUNTIF(C$4:C160,Tabela3[[#This Row],[COMANDA]])</f>
        <v>6</v>
      </c>
      <c r="E160" t="s">
        <v>1</v>
      </c>
      <c r="G160" t="s">
        <v>77</v>
      </c>
      <c r="H160" t="s">
        <v>217</v>
      </c>
      <c r="I160" s="2">
        <v>4</v>
      </c>
      <c r="J160" t="s">
        <v>11</v>
      </c>
      <c r="K160" s="21">
        <f>INDEX(LISTAS!$H:$Q,MATCH(BASE!H160,LISTAS!$G:$G,0),MATCH(BASE!J160,LISTAS!$H$3:$Q$3,0))*Tabela3[[#This Row],[QUANTIDADE]]</f>
        <v>24</v>
      </c>
      <c r="L160" s="2" t="str">
        <f>TEXT(Tabela3[[#This Row],[DATA]],"MM")</f>
        <v>03</v>
      </c>
      <c r="M160" s="2">
        <f>WEEKNUM(Tabela3[[#This Row],[DATA]])</f>
        <v>13</v>
      </c>
      <c r="N160" s="18">
        <f>YEAR(Tabela3[[#This Row],[DATA]])</f>
        <v>2023</v>
      </c>
    </row>
    <row r="161" spans="2:14">
      <c r="B161" s="1">
        <v>45013</v>
      </c>
      <c r="C161" t="s">
        <v>227</v>
      </c>
      <c r="D161" s="18">
        <f>COUNTIF(C$4:C161,Tabela3[[#This Row],[COMANDA]])</f>
        <v>7</v>
      </c>
      <c r="E161" t="s">
        <v>1</v>
      </c>
      <c r="G161" t="s">
        <v>9</v>
      </c>
      <c r="H161" t="s">
        <v>59</v>
      </c>
      <c r="I161" s="2">
        <v>1</v>
      </c>
      <c r="J161" t="s">
        <v>11</v>
      </c>
      <c r="K161" s="21">
        <f>INDEX(LISTAS!$H:$Q,MATCH(BASE!H161,LISTAS!$G:$G,0),MATCH(BASE!J161,LISTAS!$H$3:$Q$3,0))*Tabela3[[#This Row],[QUANTIDADE]]</f>
        <v>3</v>
      </c>
      <c r="L161" s="2" t="str">
        <f>TEXT(Tabela3[[#This Row],[DATA]],"MM")</f>
        <v>03</v>
      </c>
      <c r="M161" s="2">
        <f>WEEKNUM(Tabela3[[#This Row],[DATA]])</f>
        <v>13</v>
      </c>
      <c r="N161" s="18">
        <f>YEAR(Tabela3[[#This Row],[DATA]])</f>
        <v>2023</v>
      </c>
    </row>
    <row r="162" spans="2:14">
      <c r="B162" s="1">
        <v>45013</v>
      </c>
      <c r="C162" t="s">
        <v>227</v>
      </c>
      <c r="D162" s="18">
        <f>COUNTIF(C$4:C162,Tabela3[[#This Row],[COMANDA]])</f>
        <v>8</v>
      </c>
      <c r="E162" t="s">
        <v>1</v>
      </c>
      <c r="G162" t="s">
        <v>74</v>
      </c>
      <c r="H162" t="s">
        <v>75</v>
      </c>
      <c r="I162" s="2">
        <v>7</v>
      </c>
      <c r="J162" t="s">
        <v>12</v>
      </c>
      <c r="K162" s="21">
        <f>INDEX(LISTAS!$H:$Q,MATCH(BASE!H162,LISTAS!$G:$G,0),MATCH(BASE!J162,LISTAS!$H$3:$Q$3,0))*Tabela3[[#This Row],[QUANTIDADE]]</f>
        <v>35</v>
      </c>
      <c r="L162" s="2" t="str">
        <f>TEXT(Tabela3[[#This Row],[DATA]],"MM")</f>
        <v>03</v>
      </c>
      <c r="M162" s="2">
        <f>WEEKNUM(Tabela3[[#This Row],[DATA]])</f>
        <v>13</v>
      </c>
      <c r="N162" s="18">
        <f>YEAR(Tabela3[[#This Row],[DATA]])</f>
        <v>2023</v>
      </c>
    </row>
    <row r="163" spans="2:14">
      <c r="B163" s="1">
        <v>45013</v>
      </c>
      <c r="C163" t="s">
        <v>227</v>
      </c>
      <c r="D163" s="18">
        <f>COUNTIF(C$4:C163,Tabela3[[#This Row],[COMANDA]])</f>
        <v>9</v>
      </c>
      <c r="E163" t="s">
        <v>1</v>
      </c>
      <c r="G163" t="s">
        <v>9</v>
      </c>
      <c r="H163" t="s">
        <v>147</v>
      </c>
      <c r="I163" s="2">
        <v>1</v>
      </c>
      <c r="J163" t="s">
        <v>11</v>
      </c>
      <c r="K163" s="21">
        <f>INDEX(LISTAS!$H:$Q,MATCH(BASE!H163,LISTAS!$G:$G,0),MATCH(BASE!J163,LISTAS!$H$3:$Q$3,0))*Tabela3[[#This Row],[QUANTIDADE]]</f>
        <v>4.5</v>
      </c>
      <c r="L163" s="2" t="str">
        <f>TEXT(Tabela3[[#This Row],[DATA]],"MM")</f>
        <v>03</v>
      </c>
      <c r="M163" s="2">
        <f>WEEKNUM(Tabela3[[#This Row],[DATA]])</f>
        <v>13</v>
      </c>
      <c r="N163" s="18">
        <f>YEAR(Tabela3[[#This Row],[DATA]])</f>
        <v>2023</v>
      </c>
    </row>
    <row r="164" spans="2:14">
      <c r="B164" s="1">
        <v>45013</v>
      </c>
      <c r="C164" t="s">
        <v>227</v>
      </c>
      <c r="D164" s="18">
        <f>COUNTIF(C$4:C164,Tabela3[[#This Row],[COMANDA]])</f>
        <v>10</v>
      </c>
      <c r="E164" t="s">
        <v>1</v>
      </c>
      <c r="G164" t="s">
        <v>74</v>
      </c>
      <c r="H164" t="s">
        <v>120</v>
      </c>
      <c r="I164" s="2">
        <v>10</v>
      </c>
      <c r="J164" t="s">
        <v>11</v>
      </c>
      <c r="K164" s="21">
        <f>INDEX(LISTAS!$H:$Q,MATCH(BASE!H164,LISTAS!$G:$G,0),MATCH(BASE!J164,LISTAS!$H$3:$Q$3,0))*Tabela3[[#This Row],[QUANTIDADE]]</f>
        <v>30</v>
      </c>
      <c r="L164" s="2" t="str">
        <f>TEXT(Tabela3[[#This Row],[DATA]],"MM")</f>
        <v>03</v>
      </c>
      <c r="M164" s="2">
        <f>WEEKNUM(Tabela3[[#This Row],[DATA]])</f>
        <v>13</v>
      </c>
      <c r="N164" s="18">
        <f>YEAR(Tabela3[[#This Row],[DATA]])</f>
        <v>2023</v>
      </c>
    </row>
    <row r="165" spans="2:14">
      <c r="B165" s="1">
        <v>45013</v>
      </c>
      <c r="C165" t="s">
        <v>227</v>
      </c>
      <c r="D165" s="18">
        <f>COUNTIF(C$4:C165,Tabela3[[#This Row],[COMANDA]])</f>
        <v>11</v>
      </c>
      <c r="E165" t="s">
        <v>1</v>
      </c>
      <c r="G165" t="s">
        <v>63</v>
      </c>
      <c r="H165" t="s">
        <v>184</v>
      </c>
      <c r="I165" s="2">
        <v>1</v>
      </c>
      <c r="J165" t="s">
        <v>11</v>
      </c>
      <c r="K165" s="21">
        <f>INDEX(LISTAS!$H:$Q,MATCH(BASE!H165,LISTAS!$G:$G,0),MATCH(BASE!J165,LISTAS!$H$3:$Q$3,0))*Tabela3[[#This Row],[QUANTIDADE]]</f>
        <v>8</v>
      </c>
      <c r="L165" s="2" t="str">
        <f>TEXT(Tabela3[[#This Row],[DATA]],"MM")</f>
        <v>03</v>
      </c>
      <c r="M165" s="2">
        <f>WEEKNUM(Tabela3[[#This Row],[DATA]])</f>
        <v>13</v>
      </c>
      <c r="N165" s="18">
        <f>YEAR(Tabela3[[#This Row],[DATA]])</f>
        <v>2023</v>
      </c>
    </row>
    <row r="166" spans="2:14">
      <c r="B166" s="1">
        <v>45013</v>
      </c>
      <c r="C166" t="s">
        <v>227</v>
      </c>
      <c r="D166" s="18">
        <f>COUNTIF(C$4:C166,Tabela3[[#This Row],[COMANDA]])</f>
        <v>12</v>
      </c>
      <c r="E166" t="s">
        <v>1</v>
      </c>
      <c r="G166" t="s">
        <v>74</v>
      </c>
      <c r="H166" t="s">
        <v>75</v>
      </c>
      <c r="I166" s="2">
        <v>21</v>
      </c>
      <c r="J166" t="s">
        <v>11</v>
      </c>
      <c r="K166" s="21">
        <f>INDEX(LISTAS!$H:$Q,MATCH(BASE!H166,LISTAS!$G:$G,0),MATCH(BASE!J166,LISTAS!$H$3:$Q$3,0))*Tabela3[[#This Row],[QUANTIDADE]]</f>
        <v>126</v>
      </c>
      <c r="L166" s="2" t="str">
        <f>TEXT(Tabela3[[#This Row],[DATA]],"MM")</f>
        <v>03</v>
      </c>
      <c r="M166" s="2">
        <f>WEEKNUM(Tabela3[[#This Row],[DATA]])</f>
        <v>13</v>
      </c>
      <c r="N166" s="18">
        <f>YEAR(Tabela3[[#This Row],[DATA]])</f>
        <v>2023</v>
      </c>
    </row>
    <row r="167" spans="2:14">
      <c r="B167" s="1">
        <v>45013</v>
      </c>
      <c r="C167" t="s">
        <v>227</v>
      </c>
      <c r="D167" s="18">
        <f>COUNTIF(C$4:C167,Tabela3[[#This Row],[COMANDA]])</f>
        <v>13</v>
      </c>
      <c r="E167" t="s">
        <v>1</v>
      </c>
      <c r="G167" t="s">
        <v>9</v>
      </c>
      <c r="H167" t="s">
        <v>55</v>
      </c>
      <c r="I167" s="2">
        <v>6</v>
      </c>
      <c r="J167" t="s">
        <v>11</v>
      </c>
      <c r="K167" s="21">
        <f>INDEX(LISTAS!$H:$Q,MATCH(BASE!H167,LISTAS!$G:$G,0),MATCH(BASE!J167,LISTAS!$H$3:$Q$3,0))*Tabela3[[#This Row],[QUANTIDADE]]</f>
        <v>18</v>
      </c>
      <c r="L167" s="2" t="str">
        <f>TEXT(Tabela3[[#This Row],[DATA]],"MM")</f>
        <v>03</v>
      </c>
      <c r="M167" s="2">
        <f>WEEKNUM(Tabela3[[#This Row],[DATA]])</f>
        <v>13</v>
      </c>
      <c r="N167" s="18">
        <f>YEAR(Tabela3[[#This Row],[DATA]])</f>
        <v>2023</v>
      </c>
    </row>
    <row r="168" spans="2:14">
      <c r="B168" s="1">
        <v>45013</v>
      </c>
      <c r="C168" t="s">
        <v>227</v>
      </c>
      <c r="D168" s="18">
        <f>COUNTIF(C$4:C168,Tabela3[[#This Row],[COMANDA]])</f>
        <v>14</v>
      </c>
      <c r="E168" t="s">
        <v>1</v>
      </c>
      <c r="G168" t="s">
        <v>77</v>
      </c>
      <c r="H168" t="s">
        <v>224</v>
      </c>
      <c r="I168" s="2">
        <v>6</v>
      </c>
      <c r="J168" t="s">
        <v>11</v>
      </c>
      <c r="K168" s="21">
        <f>INDEX(LISTAS!$H:$Q,MATCH(BASE!H168,LISTAS!$G:$G,0),MATCH(BASE!J168,LISTAS!$H$3:$Q$3,0))*Tabela3[[#This Row],[QUANTIDADE]]</f>
        <v>33</v>
      </c>
      <c r="L168" s="2" t="str">
        <f>TEXT(Tabela3[[#This Row],[DATA]],"MM")</f>
        <v>03</v>
      </c>
      <c r="M168" s="2">
        <f>WEEKNUM(Tabela3[[#This Row],[DATA]])</f>
        <v>13</v>
      </c>
      <c r="N168" s="18">
        <f>YEAR(Tabela3[[#This Row],[DATA]])</f>
        <v>2023</v>
      </c>
    </row>
    <row r="169" spans="2:14">
      <c r="B169" s="1">
        <v>45013</v>
      </c>
      <c r="C169" t="s">
        <v>227</v>
      </c>
      <c r="D169" s="18">
        <f>COUNTIF(C$4:C169,Tabela3[[#This Row],[COMANDA]])</f>
        <v>15</v>
      </c>
      <c r="E169" t="s">
        <v>1</v>
      </c>
      <c r="G169" t="s">
        <v>9</v>
      </c>
      <c r="H169" t="s">
        <v>85</v>
      </c>
      <c r="I169" s="2">
        <v>4</v>
      </c>
      <c r="J169" t="s">
        <v>11</v>
      </c>
      <c r="K169" s="21">
        <f>INDEX(LISTAS!$H:$Q,MATCH(BASE!H169,LISTAS!$G:$G,0),MATCH(BASE!J169,LISTAS!$H$3:$Q$3,0))*Tabela3[[#This Row],[QUANTIDADE]]</f>
        <v>40</v>
      </c>
      <c r="L169" s="2" t="str">
        <f>TEXT(Tabela3[[#This Row],[DATA]],"MM")</f>
        <v>03</v>
      </c>
      <c r="M169" s="2">
        <f>WEEKNUM(Tabela3[[#This Row],[DATA]])</f>
        <v>13</v>
      </c>
      <c r="N169" s="18">
        <f>YEAR(Tabela3[[#This Row],[DATA]])</f>
        <v>2023</v>
      </c>
    </row>
    <row r="170" spans="2:14">
      <c r="B170" s="1">
        <v>45013</v>
      </c>
      <c r="C170" t="s">
        <v>227</v>
      </c>
      <c r="D170" s="18">
        <f>COUNTIF(C$4:C170,Tabela3[[#This Row],[COMANDA]])</f>
        <v>16</v>
      </c>
      <c r="E170" t="s">
        <v>1</v>
      </c>
      <c r="G170" t="s">
        <v>9</v>
      </c>
      <c r="H170" t="s">
        <v>126</v>
      </c>
      <c r="I170" s="2">
        <v>1</v>
      </c>
      <c r="J170" t="s">
        <v>11</v>
      </c>
      <c r="K170" s="21">
        <f>INDEX(LISTAS!$H:$Q,MATCH(BASE!H170,LISTAS!$G:$G,0),MATCH(BASE!J170,LISTAS!$H$3:$Q$3,0))*Tabela3[[#This Row],[QUANTIDADE]]</f>
        <v>3.5</v>
      </c>
      <c r="L170" s="2" t="str">
        <f>TEXT(Tabela3[[#This Row],[DATA]],"MM")</f>
        <v>03</v>
      </c>
      <c r="M170" s="2">
        <f>WEEKNUM(Tabela3[[#This Row],[DATA]])</f>
        <v>13</v>
      </c>
      <c r="N170" s="18">
        <f>YEAR(Tabela3[[#This Row],[DATA]])</f>
        <v>2023</v>
      </c>
    </row>
    <row r="171" spans="2:14">
      <c r="B171" s="1">
        <v>45013</v>
      </c>
      <c r="C171" t="s">
        <v>227</v>
      </c>
      <c r="D171" s="18">
        <f>COUNTIF(C$4:C171,Tabela3[[#This Row],[COMANDA]])</f>
        <v>17</v>
      </c>
      <c r="E171" t="s">
        <v>1</v>
      </c>
      <c r="G171" t="s">
        <v>9</v>
      </c>
      <c r="H171" t="s">
        <v>104</v>
      </c>
      <c r="I171" s="2">
        <v>1</v>
      </c>
      <c r="J171" t="s">
        <v>11</v>
      </c>
      <c r="K171" s="21">
        <f>INDEX(LISTAS!$H:$Q,MATCH(BASE!H171,LISTAS!$G:$G,0),MATCH(BASE!J171,LISTAS!$H$3:$Q$3,0))*Tabela3[[#This Row],[QUANTIDADE]]</f>
        <v>4</v>
      </c>
      <c r="L171" s="2" t="str">
        <f>TEXT(Tabela3[[#This Row],[DATA]],"MM")</f>
        <v>03</v>
      </c>
      <c r="M171" s="2">
        <f>WEEKNUM(Tabela3[[#This Row],[DATA]])</f>
        <v>13</v>
      </c>
      <c r="N171" s="18">
        <f>YEAR(Tabela3[[#This Row],[DATA]])</f>
        <v>2023</v>
      </c>
    </row>
    <row r="172" spans="2:14">
      <c r="B172" s="1">
        <v>45013</v>
      </c>
      <c r="C172" t="s">
        <v>227</v>
      </c>
      <c r="D172" s="18">
        <f>COUNTIF(C$4:C172,Tabela3[[#This Row],[COMANDA]])</f>
        <v>18</v>
      </c>
      <c r="E172" t="s">
        <v>1</v>
      </c>
      <c r="G172" t="s">
        <v>64</v>
      </c>
      <c r="H172" t="s">
        <v>215</v>
      </c>
      <c r="I172" s="2">
        <v>1</v>
      </c>
      <c r="J172" t="s">
        <v>11</v>
      </c>
      <c r="K172" s="21">
        <f>INDEX(LISTAS!$H:$Q,MATCH(BASE!H172,LISTAS!$G:$G,0),MATCH(BASE!J172,LISTAS!$H$3:$Q$3,0))*Tabela3[[#This Row],[QUANTIDADE]]</f>
        <v>5</v>
      </c>
      <c r="L172" s="2" t="str">
        <f>TEXT(Tabela3[[#This Row],[DATA]],"MM")</f>
        <v>03</v>
      </c>
      <c r="M172" s="2">
        <f>WEEKNUM(Tabela3[[#This Row],[DATA]])</f>
        <v>13</v>
      </c>
      <c r="N172" s="18">
        <f>YEAR(Tabela3[[#This Row],[DATA]])</f>
        <v>2023</v>
      </c>
    </row>
    <row r="173" spans="2:14">
      <c r="B173" s="1">
        <v>45013</v>
      </c>
      <c r="C173" t="s">
        <v>227</v>
      </c>
      <c r="D173" s="18">
        <f>COUNTIF(C$4:C173,Tabela3[[#This Row],[COMANDA]])</f>
        <v>19</v>
      </c>
      <c r="E173" t="s">
        <v>1</v>
      </c>
      <c r="G173" t="s">
        <v>77</v>
      </c>
      <c r="H173" t="s">
        <v>79</v>
      </c>
      <c r="I173" s="2">
        <v>1</v>
      </c>
      <c r="J173" t="s">
        <v>11</v>
      </c>
      <c r="K173" s="21">
        <f>INDEX(LISTAS!$H:$Q,MATCH(BASE!H173,LISTAS!$G:$G,0),MATCH(BASE!J173,LISTAS!$H$3:$Q$3,0))*Tabela3[[#This Row],[QUANTIDADE]]</f>
        <v>4.5</v>
      </c>
      <c r="L173" s="2" t="str">
        <f>TEXT(Tabela3[[#This Row],[DATA]],"MM")</f>
        <v>03</v>
      </c>
      <c r="M173" s="2">
        <f>WEEKNUM(Tabela3[[#This Row],[DATA]])</f>
        <v>13</v>
      </c>
      <c r="N173" s="18">
        <f>YEAR(Tabela3[[#This Row],[DATA]])</f>
        <v>2023</v>
      </c>
    </row>
    <row r="174" spans="2:14">
      <c r="B174" s="1">
        <v>45013</v>
      </c>
      <c r="C174" t="s">
        <v>227</v>
      </c>
      <c r="D174" s="18">
        <f>COUNTIF(C$4:C174,Tabela3[[#This Row],[COMANDA]])</f>
        <v>20</v>
      </c>
      <c r="E174" t="s">
        <v>1</v>
      </c>
      <c r="G174" t="s">
        <v>9</v>
      </c>
      <c r="H174" t="s">
        <v>58</v>
      </c>
      <c r="I174" s="2">
        <v>1</v>
      </c>
      <c r="J174" t="s">
        <v>11</v>
      </c>
      <c r="K174" s="21">
        <f>INDEX(LISTAS!$H:$Q,MATCH(BASE!H174,LISTAS!$G:$G,0),MATCH(BASE!J174,LISTAS!$H$3:$Q$3,0))*Tabela3[[#This Row],[QUANTIDADE]]</f>
        <v>5</v>
      </c>
      <c r="L174" s="2" t="str">
        <f>TEXT(Tabela3[[#This Row],[DATA]],"MM")</f>
        <v>03</v>
      </c>
      <c r="M174" s="2">
        <f>WEEKNUM(Tabela3[[#This Row],[DATA]])</f>
        <v>13</v>
      </c>
      <c r="N174" s="18">
        <f>YEAR(Tabela3[[#This Row],[DATA]])</f>
        <v>2023</v>
      </c>
    </row>
    <row r="175" spans="2:14">
      <c r="B175" s="1">
        <v>45013</v>
      </c>
      <c r="C175" t="s">
        <v>227</v>
      </c>
      <c r="D175" s="18">
        <f>COUNTIF(C$4:C175,Tabela3[[#This Row],[COMANDA]])</f>
        <v>21</v>
      </c>
      <c r="E175" t="s">
        <v>1</v>
      </c>
      <c r="G175" t="s">
        <v>10</v>
      </c>
      <c r="H175" t="s">
        <v>119</v>
      </c>
      <c r="I175" s="2">
        <v>15</v>
      </c>
      <c r="J175" t="s">
        <v>11</v>
      </c>
      <c r="K175" s="21">
        <f>INDEX(LISTAS!$H:$Q,MATCH(BASE!H175,LISTAS!$G:$G,0),MATCH(BASE!J175,LISTAS!$H$3:$Q$3,0))*Tabela3[[#This Row],[QUANTIDADE]]</f>
        <v>90</v>
      </c>
      <c r="L175" s="2" t="str">
        <f>TEXT(Tabela3[[#This Row],[DATA]],"MM")</f>
        <v>03</v>
      </c>
      <c r="M175" s="2">
        <f>WEEKNUM(Tabela3[[#This Row],[DATA]])</f>
        <v>13</v>
      </c>
      <c r="N175" s="18">
        <f>YEAR(Tabela3[[#This Row],[DATA]])</f>
        <v>2023</v>
      </c>
    </row>
    <row r="176" spans="2:14">
      <c r="B176" s="1">
        <v>45013</v>
      </c>
      <c r="C176" t="s">
        <v>227</v>
      </c>
      <c r="D176" s="18">
        <f>COUNTIF(C$4:C176,Tabela3[[#This Row],[COMANDA]])</f>
        <v>22</v>
      </c>
      <c r="E176" t="s">
        <v>1</v>
      </c>
      <c r="G176" t="s">
        <v>10</v>
      </c>
      <c r="H176" t="s">
        <v>105</v>
      </c>
      <c r="I176" s="2">
        <v>2</v>
      </c>
      <c r="J176" t="s">
        <v>11</v>
      </c>
      <c r="K176" s="21">
        <f>INDEX(LISTAS!$H:$Q,MATCH(BASE!H176,LISTAS!$G:$G,0),MATCH(BASE!J176,LISTAS!$H$3:$Q$3,0))*Tabela3[[#This Row],[QUANTIDADE]]</f>
        <v>6</v>
      </c>
      <c r="L176" s="2" t="str">
        <f>TEXT(Tabela3[[#This Row],[DATA]],"MM")</f>
        <v>03</v>
      </c>
      <c r="M176" s="2">
        <f>WEEKNUM(Tabela3[[#This Row],[DATA]])</f>
        <v>13</v>
      </c>
      <c r="N176" s="18">
        <f>YEAR(Tabela3[[#This Row],[DATA]])</f>
        <v>2023</v>
      </c>
    </row>
    <row r="177" spans="2:14">
      <c r="B177" s="1">
        <v>45013</v>
      </c>
      <c r="C177" t="s">
        <v>227</v>
      </c>
      <c r="D177" s="18">
        <f>COUNTIF(C$4:C177,Tabela3[[#This Row],[COMANDA]])</f>
        <v>23</v>
      </c>
      <c r="E177" t="s">
        <v>1</v>
      </c>
      <c r="G177" t="s">
        <v>10</v>
      </c>
      <c r="H177" t="s">
        <v>225</v>
      </c>
      <c r="I177" s="2">
        <v>3</v>
      </c>
      <c r="J177" t="s">
        <v>11</v>
      </c>
      <c r="K177" s="21">
        <f>INDEX(LISTAS!$H:$Q,MATCH(BASE!H177,LISTAS!$G:$G,0),MATCH(BASE!J177,LISTAS!$H$3:$Q$3,0))*Tabela3[[#This Row],[QUANTIDADE]]</f>
        <v>36</v>
      </c>
      <c r="L177" s="2" t="str">
        <f>TEXT(Tabela3[[#This Row],[DATA]],"MM")</f>
        <v>03</v>
      </c>
      <c r="M177" s="2">
        <f>WEEKNUM(Tabela3[[#This Row],[DATA]])</f>
        <v>13</v>
      </c>
      <c r="N177" s="18">
        <f>YEAR(Tabela3[[#This Row],[DATA]])</f>
        <v>2023</v>
      </c>
    </row>
    <row r="178" spans="2:14">
      <c r="B178" s="1">
        <v>45013</v>
      </c>
      <c r="C178" t="s">
        <v>227</v>
      </c>
      <c r="D178" s="18">
        <f>COUNTIF(C$4:C178,Tabela3[[#This Row],[COMANDA]])</f>
        <v>24</v>
      </c>
      <c r="E178" t="s">
        <v>1</v>
      </c>
      <c r="G178" t="s">
        <v>9</v>
      </c>
      <c r="H178" t="s">
        <v>138</v>
      </c>
      <c r="I178" s="2">
        <v>2</v>
      </c>
      <c r="J178" t="s">
        <v>11</v>
      </c>
      <c r="K178" s="21">
        <f>INDEX(LISTAS!$H:$Q,MATCH(BASE!H178,LISTAS!$G:$G,0),MATCH(BASE!J178,LISTAS!$H$3:$Q$3,0))*Tabela3[[#This Row],[QUANTIDADE]]</f>
        <v>8</v>
      </c>
      <c r="L178" s="2" t="str">
        <f>TEXT(Tabela3[[#This Row],[DATA]],"MM")</f>
        <v>03</v>
      </c>
      <c r="M178" s="2">
        <f>WEEKNUM(Tabela3[[#This Row],[DATA]])</f>
        <v>13</v>
      </c>
      <c r="N178" s="18">
        <f>YEAR(Tabela3[[#This Row],[DATA]])</f>
        <v>2023</v>
      </c>
    </row>
    <row r="179" spans="2:14">
      <c r="B179" s="1">
        <v>45013</v>
      </c>
      <c r="C179" t="s">
        <v>227</v>
      </c>
      <c r="D179" s="18">
        <f>COUNTIF(C$4:C179,Tabela3[[#This Row],[COMANDA]])</f>
        <v>25</v>
      </c>
      <c r="E179" t="s">
        <v>1</v>
      </c>
      <c r="G179" t="s">
        <v>9</v>
      </c>
      <c r="H179" t="s">
        <v>51</v>
      </c>
      <c r="I179" s="2">
        <v>1</v>
      </c>
      <c r="J179" t="s">
        <v>11</v>
      </c>
      <c r="K179" s="21">
        <f>INDEX(LISTAS!$H:$Q,MATCH(BASE!H179,LISTAS!$G:$G,0),MATCH(BASE!J179,LISTAS!$H$3:$Q$3,0))*Tabela3[[#This Row],[QUANTIDADE]]</f>
        <v>10</v>
      </c>
      <c r="L179" s="2" t="str">
        <f>TEXT(Tabela3[[#This Row],[DATA]],"MM")</f>
        <v>03</v>
      </c>
      <c r="M179" s="2">
        <f>WEEKNUM(Tabela3[[#This Row],[DATA]])</f>
        <v>13</v>
      </c>
      <c r="N179" s="18">
        <f>YEAR(Tabela3[[#This Row],[DATA]])</f>
        <v>2023</v>
      </c>
    </row>
    <row r="180" spans="2:14">
      <c r="B180" s="1">
        <v>45013</v>
      </c>
      <c r="C180" t="s">
        <v>227</v>
      </c>
      <c r="D180" s="18">
        <f>COUNTIF(C$4:C180,Tabela3[[#This Row],[COMANDA]])</f>
        <v>26</v>
      </c>
      <c r="E180" t="s">
        <v>1</v>
      </c>
      <c r="G180" t="s">
        <v>9</v>
      </c>
      <c r="H180" t="s">
        <v>132</v>
      </c>
      <c r="I180" s="2">
        <v>1</v>
      </c>
      <c r="J180" t="s">
        <v>11</v>
      </c>
      <c r="K180" s="21">
        <f>INDEX(LISTAS!$H:$Q,MATCH(BASE!H180,LISTAS!$G:$G,0),MATCH(BASE!J180,LISTAS!$H$3:$Q$3,0))*Tabela3[[#This Row],[QUANTIDADE]]</f>
        <v>3</v>
      </c>
      <c r="L180" s="2" t="str">
        <f>TEXT(Tabela3[[#This Row],[DATA]],"MM")</f>
        <v>03</v>
      </c>
      <c r="M180" s="2">
        <f>WEEKNUM(Tabela3[[#This Row],[DATA]])</f>
        <v>13</v>
      </c>
      <c r="N180" s="18">
        <f>YEAR(Tabela3[[#This Row],[DATA]])</f>
        <v>2023</v>
      </c>
    </row>
    <row r="181" spans="2:14">
      <c r="B181" s="1">
        <v>45013</v>
      </c>
      <c r="C181" t="s">
        <v>227</v>
      </c>
      <c r="D181" s="18">
        <f>COUNTIF(C$4:C181,Tabela3[[#This Row],[COMANDA]])</f>
        <v>27</v>
      </c>
      <c r="E181" t="s">
        <v>1</v>
      </c>
      <c r="G181" t="s">
        <v>9</v>
      </c>
      <c r="H181" t="s">
        <v>142</v>
      </c>
      <c r="I181" s="2">
        <v>3</v>
      </c>
      <c r="J181" t="s">
        <v>11</v>
      </c>
      <c r="K181" s="21">
        <f>INDEX(LISTAS!$H:$Q,MATCH(BASE!H181,LISTAS!$G:$G,0),MATCH(BASE!J181,LISTAS!$H$3:$Q$3,0))*Tabela3[[#This Row],[QUANTIDADE]]</f>
        <v>18</v>
      </c>
      <c r="L181" s="2" t="str">
        <f>TEXT(Tabela3[[#This Row],[DATA]],"MM")</f>
        <v>03</v>
      </c>
      <c r="M181" s="2">
        <f>WEEKNUM(Tabela3[[#This Row],[DATA]])</f>
        <v>13</v>
      </c>
      <c r="N181" s="18">
        <f>YEAR(Tabela3[[#This Row],[DATA]])</f>
        <v>2023</v>
      </c>
    </row>
    <row r="182" spans="2:14">
      <c r="B182" s="1">
        <v>45013</v>
      </c>
      <c r="C182" t="s">
        <v>227</v>
      </c>
      <c r="D182" s="18">
        <f>COUNTIF(C$4:C182,Tabela3[[#This Row],[COMANDA]])</f>
        <v>28</v>
      </c>
      <c r="E182" t="s">
        <v>1</v>
      </c>
      <c r="G182" t="s">
        <v>10</v>
      </c>
      <c r="H182" t="s">
        <v>94</v>
      </c>
      <c r="I182" s="2">
        <v>2</v>
      </c>
      <c r="J182" t="s">
        <v>11</v>
      </c>
      <c r="K182" s="21">
        <f>INDEX(LISTAS!$H:$Q,MATCH(BASE!H182,LISTAS!$G:$G,0),MATCH(BASE!J182,LISTAS!$H$3:$Q$3,0))*Tabela3[[#This Row],[QUANTIDADE]]</f>
        <v>5</v>
      </c>
      <c r="L182" s="2" t="str">
        <f>TEXT(Tabela3[[#This Row],[DATA]],"MM")</f>
        <v>03</v>
      </c>
      <c r="M182" s="2">
        <f>WEEKNUM(Tabela3[[#This Row],[DATA]])</f>
        <v>13</v>
      </c>
      <c r="N182" s="18">
        <f>YEAR(Tabela3[[#This Row],[DATA]])</f>
        <v>2023</v>
      </c>
    </row>
    <row r="183" spans="2:14">
      <c r="B183" s="1">
        <v>45013</v>
      </c>
      <c r="C183" t="s">
        <v>227</v>
      </c>
      <c r="D183" s="18">
        <f>COUNTIF(C$4:C183,Tabela3[[#This Row],[COMANDA]])</f>
        <v>29</v>
      </c>
      <c r="E183" t="s">
        <v>1</v>
      </c>
      <c r="G183" t="s">
        <v>9</v>
      </c>
      <c r="H183" t="s">
        <v>127</v>
      </c>
      <c r="I183" s="2">
        <v>1</v>
      </c>
      <c r="J183" t="s">
        <v>11</v>
      </c>
      <c r="K183" s="21">
        <f>INDEX(LISTAS!$H:$Q,MATCH(BASE!H183,LISTAS!$G:$G,0),MATCH(BASE!J183,LISTAS!$H$3:$Q$3,0))*Tabela3[[#This Row],[QUANTIDADE]]</f>
        <v>4.5</v>
      </c>
      <c r="L183" s="2" t="str">
        <f>TEXT(Tabela3[[#This Row],[DATA]],"MM")</f>
        <v>03</v>
      </c>
      <c r="M183" s="2">
        <f>WEEKNUM(Tabela3[[#This Row],[DATA]])</f>
        <v>13</v>
      </c>
      <c r="N183" s="18">
        <f>YEAR(Tabela3[[#This Row],[DATA]])</f>
        <v>2023</v>
      </c>
    </row>
    <row r="184" spans="2:14">
      <c r="B184" s="1">
        <v>45013</v>
      </c>
      <c r="C184" t="s">
        <v>227</v>
      </c>
      <c r="D184" s="18">
        <f>COUNTIF(C$4:C184,Tabela3[[#This Row],[COMANDA]])</f>
        <v>30</v>
      </c>
      <c r="E184" t="s">
        <v>1</v>
      </c>
      <c r="G184" t="s">
        <v>10</v>
      </c>
      <c r="H184" t="s">
        <v>97</v>
      </c>
      <c r="I184" s="2">
        <v>1</v>
      </c>
      <c r="J184" t="s">
        <v>11</v>
      </c>
      <c r="K184" s="21">
        <f>INDEX(LISTAS!$H:$Q,MATCH(BASE!H184,LISTAS!$G:$G,0),MATCH(BASE!J184,LISTAS!$H$3:$Q$3,0))*Tabela3[[#This Row],[QUANTIDADE]]</f>
        <v>2.5</v>
      </c>
      <c r="L184" s="2" t="str">
        <f>TEXT(Tabela3[[#This Row],[DATA]],"MM")</f>
        <v>03</v>
      </c>
      <c r="M184" s="2">
        <f>WEEKNUM(Tabela3[[#This Row],[DATA]])</f>
        <v>13</v>
      </c>
      <c r="N184" s="18">
        <f>YEAR(Tabela3[[#This Row],[DATA]])</f>
        <v>2023</v>
      </c>
    </row>
    <row r="185" spans="2:14">
      <c r="B185" s="1">
        <v>45013</v>
      </c>
      <c r="C185" t="s">
        <v>227</v>
      </c>
      <c r="D185" s="18">
        <f>COUNTIF(C$4:C185,Tabela3[[#This Row],[COMANDA]])</f>
        <v>31</v>
      </c>
      <c r="E185" t="s">
        <v>1</v>
      </c>
      <c r="G185" t="s">
        <v>9</v>
      </c>
      <c r="H185" t="s">
        <v>212</v>
      </c>
      <c r="I185" s="2">
        <v>1</v>
      </c>
      <c r="J185" t="s">
        <v>11</v>
      </c>
      <c r="K185" s="21">
        <f>INDEX(LISTAS!$H:$Q,MATCH(BASE!H185,LISTAS!$G:$G,0),MATCH(BASE!J185,LISTAS!$H$3:$Q$3,0))*Tabela3[[#This Row],[QUANTIDADE]]</f>
        <v>4</v>
      </c>
      <c r="L185" s="2" t="str">
        <f>TEXT(Tabela3[[#This Row],[DATA]],"MM")</f>
        <v>03</v>
      </c>
      <c r="M185" s="2">
        <f>WEEKNUM(Tabela3[[#This Row],[DATA]])</f>
        <v>13</v>
      </c>
      <c r="N185" s="18">
        <f>YEAR(Tabela3[[#This Row],[DATA]])</f>
        <v>2023</v>
      </c>
    </row>
    <row r="186" spans="2:14">
      <c r="B186" s="1">
        <v>45013</v>
      </c>
      <c r="C186" t="s">
        <v>227</v>
      </c>
      <c r="D186" s="18">
        <f>COUNTIF(C$4:C186,Tabela3[[#This Row],[COMANDA]])</f>
        <v>32</v>
      </c>
      <c r="E186" t="s">
        <v>1</v>
      </c>
      <c r="G186" t="s">
        <v>10</v>
      </c>
      <c r="H186" t="s">
        <v>116</v>
      </c>
      <c r="I186" s="2">
        <v>1</v>
      </c>
      <c r="J186" t="s">
        <v>11</v>
      </c>
      <c r="K186" s="21">
        <f>INDEX(LISTAS!$H:$Q,MATCH(BASE!H186,LISTAS!$G:$G,0),MATCH(BASE!J186,LISTAS!$H$3:$Q$3,0))*Tabela3[[#This Row],[QUANTIDADE]]</f>
        <v>2.5</v>
      </c>
      <c r="L186" s="2" t="str">
        <f>TEXT(Tabela3[[#This Row],[DATA]],"MM")</f>
        <v>03</v>
      </c>
      <c r="M186" s="2">
        <f>WEEKNUM(Tabela3[[#This Row],[DATA]])</f>
        <v>13</v>
      </c>
      <c r="N186" s="18">
        <f>YEAR(Tabela3[[#This Row],[DATA]])</f>
        <v>2023</v>
      </c>
    </row>
    <row r="187" spans="2:14">
      <c r="B187" s="1">
        <v>45013</v>
      </c>
      <c r="C187" t="s">
        <v>227</v>
      </c>
      <c r="D187" s="18">
        <f>COUNTIF(C$4:C187,Tabela3[[#This Row],[COMANDA]])</f>
        <v>33</v>
      </c>
      <c r="E187" t="s">
        <v>1</v>
      </c>
      <c r="G187" t="s">
        <v>10</v>
      </c>
      <c r="H187" t="s">
        <v>226</v>
      </c>
      <c r="I187" s="2">
        <v>1</v>
      </c>
      <c r="J187" t="s">
        <v>11</v>
      </c>
      <c r="K187" s="21">
        <f>INDEX(LISTAS!$H:$Q,MATCH(BASE!H187,LISTAS!$G:$G,0),MATCH(BASE!J187,LISTAS!$H$3:$Q$3,0))*Tabela3[[#This Row],[QUANTIDADE]]</f>
        <v>3.5</v>
      </c>
      <c r="L187" s="2" t="str">
        <f>TEXT(Tabela3[[#This Row],[DATA]],"MM")</f>
        <v>03</v>
      </c>
      <c r="M187" s="2">
        <f>WEEKNUM(Tabela3[[#This Row],[DATA]])</f>
        <v>13</v>
      </c>
      <c r="N187" s="18">
        <f>YEAR(Tabela3[[#This Row],[DATA]])</f>
        <v>2023</v>
      </c>
    </row>
    <row r="188" spans="2:14">
      <c r="B188" s="1">
        <v>45013</v>
      </c>
      <c r="C188" t="s">
        <v>227</v>
      </c>
      <c r="D188" s="18">
        <f>COUNTIF(C$4:C188,Tabela3[[#This Row],[COMANDA]])</f>
        <v>34</v>
      </c>
      <c r="E188" t="s">
        <v>1</v>
      </c>
      <c r="G188" t="s">
        <v>9</v>
      </c>
      <c r="H188" t="s">
        <v>131</v>
      </c>
      <c r="I188" s="2">
        <v>1</v>
      </c>
      <c r="J188" t="s">
        <v>11</v>
      </c>
      <c r="K188" s="21">
        <f>INDEX(LISTAS!$H:$Q,MATCH(BASE!H188,LISTAS!$G:$G,0),MATCH(BASE!J188,LISTAS!$H$3:$Q$3,0))*Tabela3[[#This Row],[QUANTIDADE]]</f>
        <v>4</v>
      </c>
      <c r="L188" s="2" t="str">
        <f>TEXT(Tabela3[[#This Row],[DATA]],"MM")</f>
        <v>03</v>
      </c>
      <c r="M188" s="2">
        <f>WEEKNUM(Tabela3[[#This Row],[DATA]])</f>
        <v>13</v>
      </c>
      <c r="N188" s="18">
        <f>YEAR(Tabela3[[#This Row],[DATA]])</f>
        <v>2023</v>
      </c>
    </row>
    <row r="189" spans="2:14">
      <c r="B189" s="1">
        <v>45013</v>
      </c>
      <c r="C189" t="s">
        <v>227</v>
      </c>
      <c r="D189" s="18">
        <f>COUNTIF(C$4:C189,Tabela3[[#This Row],[COMANDA]])</f>
        <v>35</v>
      </c>
      <c r="E189" t="s">
        <v>1</v>
      </c>
      <c r="G189" t="s">
        <v>9</v>
      </c>
      <c r="H189" t="s">
        <v>134</v>
      </c>
      <c r="I189" s="2">
        <v>1</v>
      </c>
      <c r="J189" t="s">
        <v>11</v>
      </c>
      <c r="K189" s="21">
        <f>INDEX(LISTAS!$H:$Q,MATCH(BASE!H189,LISTAS!$G:$G,0),MATCH(BASE!J189,LISTAS!$H$3:$Q$3,0))*Tabela3[[#This Row],[QUANTIDADE]]</f>
        <v>3</v>
      </c>
      <c r="L189" s="2" t="str">
        <f>TEXT(Tabela3[[#This Row],[DATA]],"MM")</f>
        <v>03</v>
      </c>
      <c r="M189" s="2">
        <f>WEEKNUM(Tabela3[[#This Row],[DATA]])</f>
        <v>13</v>
      </c>
      <c r="N189" s="18">
        <f>YEAR(Tabela3[[#This Row],[DATA]])</f>
        <v>2023</v>
      </c>
    </row>
    <row r="190" spans="2:14">
      <c r="B190" s="1">
        <v>45013</v>
      </c>
      <c r="C190" t="s">
        <v>227</v>
      </c>
      <c r="D190" s="18">
        <f>COUNTIF(C$4:C190,Tabela3[[#This Row],[COMANDA]])</f>
        <v>36</v>
      </c>
      <c r="E190" t="s">
        <v>1</v>
      </c>
      <c r="G190" t="s">
        <v>63</v>
      </c>
      <c r="H190" t="s">
        <v>187</v>
      </c>
      <c r="I190" s="2">
        <v>1</v>
      </c>
      <c r="J190" t="s">
        <v>11</v>
      </c>
      <c r="K190" s="21">
        <f>INDEX(LISTAS!$H:$Q,MATCH(BASE!H190,LISTAS!$G:$G,0),MATCH(BASE!J190,LISTAS!$H$3:$Q$3,0))*Tabela3[[#This Row],[QUANTIDADE]]</f>
        <v>13</v>
      </c>
      <c r="L190" s="2" t="str">
        <f>TEXT(Tabela3[[#This Row],[DATA]],"MM")</f>
        <v>03</v>
      </c>
      <c r="M190" s="2">
        <f>WEEKNUM(Tabela3[[#This Row],[DATA]])</f>
        <v>13</v>
      </c>
      <c r="N190" s="18">
        <f>YEAR(Tabela3[[#This Row],[DATA]])</f>
        <v>2023</v>
      </c>
    </row>
    <row r="191" spans="2:14">
      <c r="B191" s="1">
        <v>45013</v>
      </c>
      <c r="C191" t="s">
        <v>227</v>
      </c>
      <c r="D191" s="18">
        <f>COUNTIF(C$4:C191,Tabela3[[#This Row],[COMANDA]])</f>
        <v>37</v>
      </c>
      <c r="E191" t="s">
        <v>1</v>
      </c>
      <c r="G191" t="s">
        <v>9</v>
      </c>
      <c r="H191" t="s">
        <v>154</v>
      </c>
      <c r="I191" s="2">
        <v>1</v>
      </c>
      <c r="J191" t="s">
        <v>11</v>
      </c>
      <c r="K191" s="21">
        <f>INDEX(LISTAS!$H:$Q,MATCH(BASE!H191,LISTAS!$G:$G,0),MATCH(BASE!J191,LISTAS!$H$3:$Q$3,0))*Tabela3[[#This Row],[QUANTIDADE]]</f>
        <v>6</v>
      </c>
      <c r="L191" s="2" t="str">
        <f>TEXT(Tabela3[[#This Row],[DATA]],"MM")</f>
        <v>03</v>
      </c>
      <c r="M191" s="2">
        <f>WEEKNUM(Tabela3[[#This Row],[DATA]])</f>
        <v>13</v>
      </c>
      <c r="N191" s="18">
        <f>YEAR(Tabela3[[#This Row],[DATA]])</f>
        <v>2023</v>
      </c>
    </row>
    <row r="192" spans="2:14">
      <c r="B192" s="1">
        <v>45013</v>
      </c>
      <c r="C192" t="s">
        <v>227</v>
      </c>
      <c r="D192" s="18">
        <f>COUNTIF(C$4:C192,Tabela3[[#This Row],[COMANDA]])</f>
        <v>38</v>
      </c>
      <c r="E192" t="s">
        <v>1</v>
      </c>
      <c r="G192" t="s">
        <v>64</v>
      </c>
      <c r="H192" t="s">
        <v>176</v>
      </c>
      <c r="I192" s="2">
        <v>1</v>
      </c>
      <c r="J192" t="s">
        <v>11</v>
      </c>
      <c r="K192" s="21">
        <f>INDEX(LISTAS!$H:$Q,MATCH(BASE!H192,LISTAS!$G:$G,0),MATCH(BASE!J192,LISTAS!$H$3:$Q$3,0))*Tabela3[[#This Row],[QUANTIDADE]]</f>
        <v>14</v>
      </c>
      <c r="L192" s="2" t="str">
        <f>TEXT(Tabela3[[#This Row],[DATA]],"MM")</f>
        <v>03</v>
      </c>
      <c r="M192" s="2">
        <f>WEEKNUM(Tabela3[[#This Row],[DATA]])</f>
        <v>13</v>
      </c>
      <c r="N192" s="18">
        <f>YEAR(Tabela3[[#This Row],[DATA]])</f>
        <v>2023</v>
      </c>
    </row>
    <row r="193" spans="2:14">
      <c r="B193" s="1">
        <v>45013</v>
      </c>
      <c r="C193" t="s">
        <v>227</v>
      </c>
      <c r="D193" s="18">
        <f>COUNTIF(C$4:C193,Tabela3[[#This Row],[COMANDA]])</f>
        <v>39</v>
      </c>
      <c r="E193" t="s">
        <v>1</v>
      </c>
      <c r="G193" t="s">
        <v>9</v>
      </c>
      <c r="H193" t="s">
        <v>143</v>
      </c>
      <c r="I193" s="2">
        <v>1</v>
      </c>
      <c r="J193" t="s">
        <v>11</v>
      </c>
      <c r="K193" s="21">
        <f>INDEX(LISTAS!$H:$Q,MATCH(BASE!H193,LISTAS!$G:$G,0),MATCH(BASE!J193,LISTAS!$H$3:$Q$3,0))*Tabela3[[#This Row],[QUANTIDADE]]</f>
        <v>4</v>
      </c>
      <c r="L193" s="2" t="str">
        <f>TEXT(Tabela3[[#This Row],[DATA]],"MM")</f>
        <v>03</v>
      </c>
      <c r="M193" s="2">
        <f>WEEKNUM(Tabela3[[#This Row],[DATA]])</f>
        <v>13</v>
      </c>
      <c r="N193" s="18">
        <f>YEAR(Tabela3[[#This Row],[DATA]])</f>
        <v>2023</v>
      </c>
    </row>
    <row r="194" spans="2:14">
      <c r="B194" s="1">
        <v>45013</v>
      </c>
      <c r="C194" t="s">
        <v>227</v>
      </c>
      <c r="D194" s="18">
        <f>COUNTIF(C$4:C194,Tabela3[[#This Row],[COMANDA]])</f>
        <v>40</v>
      </c>
      <c r="E194" t="s">
        <v>1</v>
      </c>
      <c r="G194" t="s">
        <v>9</v>
      </c>
      <c r="H194" t="s">
        <v>228</v>
      </c>
      <c r="I194" s="2">
        <v>1</v>
      </c>
      <c r="J194" t="s">
        <v>11</v>
      </c>
      <c r="K194" s="21">
        <f>INDEX(LISTAS!$H:$Q,MATCH(BASE!H194,LISTAS!$G:$G,0),MATCH(BASE!J194,LISTAS!$H$3:$Q$3,0))*Tabela3[[#This Row],[QUANTIDADE]]</f>
        <v>6</v>
      </c>
      <c r="L194" s="2" t="str">
        <f>TEXT(Tabela3[[#This Row],[DATA]],"MM")</f>
        <v>03</v>
      </c>
      <c r="M194" s="2">
        <f>WEEKNUM(Tabela3[[#This Row],[DATA]])</f>
        <v>13</v>
      </c>
      <c r="N194" s="18">
        <f>YEAR(Tabela3[[#This Row],[DATA]])</f>
        <v>2023</v>
      </c>
    </row>
    <row r="195" spans="2:14">
      <c r="B195" s="1">
        <v>45013</v>
      </c>
      <c r="C195" t="s">
        <v>227</v>
      </c>
      <c r="D195" s="18">
        <f>COUNTIF(C$4:C195,Tabela3[[#This Row],[COMANDA]])</f>
        <v>41</v>
      </c>
      <c r="E195" t="s">
        <v>1</v>
      </c>
      <c r="G195" t="s">
        <v>9</v>
      </c>
      <c r="H195" t="s">
        <v>54</v>
      </c>
      <c r="I195" s="2">
        <v>1</v>
      </c>
      <c r="J195" t="s">
        <v>11</v>
      </c>
      <c r="K195" s="21">
        <f>INDEX(LISTAS!$H:$Q,MATCH(BASE!H195,LISTAS!$G:$G,0),MATCH(BASE!J195,LISTAS!$H$3:$Q$3,0))*Tabela3[[#This Row],[QUANTIDADE]]</f>
        <v>3</v>
      </c>
      <c r="L195" s="2" t="str">
        <f>TEXT(Tabela3[[#This Row],[DATA]],"MM")</f>
        <v>03</v>
      </c>
      <c r="M195" s="2">
        <f>WEEKNUM(Tabela3[[#This Row],[DATA]])</f>
        <v>13</v>
      </c>
      <c r="N195" s="18">
        <f>YEAR(Tabela3[[#This Row],[DATA]])</f>
        <v>2023</v>
      </c>
    </row>
    <row r="196" spans="2:14">
      <c r="B196" s="1">
        <v>45013</v>
      </c>
      <c r="C196" t="s">
        <v>227</v>
      </c>
      <c r="D196" s="18">
        <f>COUNTIF(C$4:C196,Tabela3[[#This Row],[COMANDA]])</f>
        <v>42</v>
      </c>
      <c r="E196" t="s">
        <v>1</v>
      </c>
      <c r="G196" t="s">
        <v>10</v>
      </c>
      <c r="H196" t="s">
        <v>229</v>
      </c>
      <c r="I196" s="2">
        <v>2</v>
      </c>
      <c r="J196" t="s">
        <v>11</v>
      </c>
      <c r="K196" s="21">
        <f>INDEX(LISTAS!$H:$Q,MATCH(BASE!H196,LISTAS!$G:$G,0),MATCH(BASE!J196,LISTAS!$H$3:$Q$3,0))*Tabela3[[#This Row],[QUANTIDADE]]</f>
        <v>14</v>
      </c>
      <c r="L196" s="2" t="str">
        <f>TEXT(Tabela3[[#This Row],[DATA]],"MM")</f>
        <v>03</v>
      </c>
      <c r="M196" s="2">
        <f>WEEKNUM(Tabela3[[#This Row],[DATA]])</f>
        <v>13</v>
      </c>
      <c r="N196" s="18">
        <f>YEAR(Tabela3[[#This Row],[DATA]])</f>
        <v>2023</v>
      </c>
    </row>
    <row r="197" spans="2:14">
      <c r="B197" s="1">
        <v>45013</v>
      </c>
      <c r="C197" t="s">
        <v>227</v>
      </c>
      <c r="D197" s="18">
        <f>COUNTIF(C$4:C197,Tabela3[[#This Row],[COMANDA]])</f>
        <v>43</v>
      </c>
      <c r="E197" t="s">
        <v>1</v>
      </c>
      <c r="G197" t="s">
        <v>9</v>
      </c>
      <c r="H197" t="s">
        <v>201</v>
      </c>
      <c r="I197" s="2">
        <v>1</v>
      </c>
      <c r="J197" t="s">
        <v>11</v>
      </c>
      <c r="K197" s="21">
        <f>INDEX(LISTAS!$H:$Q,MATCH(BASE!H197,LISTAS!$G:$G,0),MATCH(BASE!J197,LISTAS!$H$3:$Q$3,0))*Tabela3[[#This Row],[QUANTIDADE]]</f>
        <v>3</v>
      </c>
      <c r="L197" s="2" t="str">
        <f>TEXT(Tabela3[[#This Row],[DATA]],"MM")</f>
        <v>03</v>
      </c>
      <c r="M197" s="2">
        <f>WEEKNUM(Tabela3[[#This Row],[DATA]])</f>
        <v>13</v>
      </c>
      <c r="N197" s="18">
        <f>YEAR(Tabela3[[#This Row],[DATA]])</f>
        <v>2023</v>
      </c>
    </row>
    <row r="198" spans="2:14">
      <c r="B198" s="1">
        <v>45013</v>
      </c>
      <c r="C198" t="s">
        <v>227</v>
      </c>
      <c r="D198" s="18">
        <f>COUNTIF(C$4:C198,Tabela3[[#This Row],[COMANDA]])</f>
        <v>44</v>
      </c>
      <c r="E198" t="s">
        <v>1</v>
      </c>
      <c r="G198" t="s">
        <v>9</v>
      </c>
      <c r="H198" t="s">
        <v>59</v>
      </c>
      <c r="I198" s="2">
        <v>1</v>
      </c>
      <c r="J198" t="s">
        <v>11</v>
      </c>
      <c r="K198" s="21">
        <f>INDEX(LISTAS!$H:$Q,MATCH(BASE!H198,LISTAS!$G:$G,0),MATCH(BASE!J198,LISTAS!$H$3:$Q$3,0))*Tabela3[[#This Row],[QUANTIDADE]]</f>
        <v>3</v>
      </c>
      <c r="L198" s="2" t="str">
        <f>TEXT(Tabela3[[#This Row],[DATA]],"MM")</f>
        <v>03</v>
      </c>
      <c r="M198" s="2">
        <f>WEEKNUM(Tabela3[[#This Row],[DATA]])</f>
        <v>13</v>
      </c>
      <c r="N198" s="18">
        <f>YEAR(Tabela3[[#This Row],[DATA]])</f>
        <v>2023</v>
      </c>
    </row>
    <row r="199" spans="2:14">
      <c r="B199" s="1">
        <v>45013</v>
      </c>
      <c r="C199" t="s">
        <v>227</v>
      </c>
      <c r="D199" s="18">
        <f>COUNTIF(C$4:C199,Tabela3[[#This Row],[COMANDA]])</f>
        <v>45</v>
      </c>
      <c r="E199" t="s">
        <v>1</v>
      </c>
      <c r="G199" t="s">
        <v>63</v>
      </c>
      <c r="H199" t="s">
        <v>180</v>
      </c>
      <c r="I199" s="2">
        <v>1</v>
      </c>
      <c r="J199" t="s">
        <v>11</v>
      </c>
      <c r="K199" s="21">
        <f>INDEX(LISTAS!$H:$Q,MATCH(BASE!H199,LISTAS!$G:$G,0),MATCH(BASE!J199,LISTAS!$H$3:$Q$3,0))*Tabela3[[#This Row],[QUANTIDADE]]</f>
        <v>6</v>
      </c>
      <c r="L199" s="2" t="str">
        <f>TEXT(Tabela3[[#This Row],[DATA]],"MM")</f>
        <v>03</v>
      </c>
      <c r="M199" s="2">
        <f>WEEKNUM(Tabela3[[#This Row],[DATA]])</f>
        <v>13</v>
      </c>
      <c r="N199" s="18">
        <f>YEAR(Tabela3[[#This Row],[DATA]])</f>
        <v>2023</v>
      </c>
    </row>
    <row r="200" spans="2:14">
      <c r="B200" s="1">
        <v>45013</v>
      </c>
      <c r="C200" t="s">
        <v>227</v>
      </c>
      <c r="D200" s="18">
        <f>COUNTIF(C$4:C200,Tabela3[[#This Row],[COMANDA]])</f>
        <v>46</v>
      </c>
      <c r="E200" t="s">
        <v>1</v>
      </c>
      <c r="G200" t="s">
        <v>9</v>
      </c>
      <c r="H200" t="s">
        <v>140</v>
      </c>
      <c r="I200" s="2">
        <v>1</v>
      </c>
      <c r="J200" t="s">
        <v>11</v>
      </c>
      <c r="K200" s="21">
        <f>INDEX(LISTAS!$H:$Q,MATCH(BASE!H200,LISTAS!$G:$G,0),MATCH(BASE!J200,LISTAS!$H$3:$Q$3,0))*Tabela3[[#This Row],[QUANTIDADE]]</f>
        <v>3</v>
      </c>
      <c r="L200" s="2" t="str">
        <f>TEXT(Tabela3[[#This Row],[DATA]],"MM")</f>
        <v>03</v>
      </c>
      <c r="M200" s="2">
        <f>WEEKNUM(Tabela3[[#This Row],[DATA]])</f>
        <v>13</v>
      </c>
      <c r="N200" s="18">
        <f>YEAR(Tabela3[[#This Row],[DATA]])</f>
        <v>2023</v>
      </c>
    </row>
    <row r="201" spans="2:14">
      <c r="B201" s="1">
        <v>45013</v>
      </c>
      <c r="C201" t="s">
        <v>207</v>
      </c>
      <c r="D201" s="18">
        <f>COUNTIF(C$4:C201,Tabela3[[#This Row],[COMANDA]])</f>
        <v>1</v>
      </c>
      <c r="E201" t="s">
        <v>90</v>
      </c>
      <c r="G201" t="s">
        <v>8</v>
      </c>
      <c r="H201" t="s">
        <v>206</v>
      </c>
      <c r="I201" s="2">
        <v>1</v>
      </c>
      <c r="J201" t="s">
        <v>11</v>
      </c>
      <c r="K201" s="21">
        <f>INDEX(LISTAS!$H:$Q,MATCH(BASE!H201,LISTAS!$G:$G,0),MATCH(BASE!J201,LISTAS!$H$3:$Q$3,0))*Tabela3[[#This Row],[QUANTIDADE]]</f>
        <v>18</v>
      </c>
      <c r="L201" s="2" t="str">
        <f>TEXT(Tabela3[[#This Row],[DATA]],"MM")</f>
        <v>03</v>
      </c>
      <c r="M201" s="2">
        <f>WEEKNUM(Tabela3[[#This Row],[DATA]])</f>
        <v>13</v>
      </c>
      <c r="N201" s="18">
        <f>YEAR(Tabela3[[#This Row],[DATA]])</f>
        <v>2023</v>
      </c>
    </row>
    <row r="202" spans="2:14">
      <c r="B202" s="1">
        <v>45013</v>
      </c>
      <c r="C202" t="s">
        <v>207</v>
      </c>
      <c r="D202" s="18">
        <f>COUNTIF(C$4:C202,Tabela3[[#This Row],[COMANDA]])</f>
        <v>2</v>
      </c>
      <c r="E202" t="s">
        <v>90</v>
      </c>
      <c r="G202" t="s">
        <v>9</v>
      </c>
      <c r="H202" t="s">
        <v>56</v>
      </c>
      <c r="I202" s="2">
        <v>1</v>
      </c>
      <c r="J202" t="s">
        <v>11</v>
      </c>
      <c r="K202" s="21">
        <f>INDEX(LISTAS!$H:$Q,MATCH(BASE!H202,LISTAS!$G:$G,0),MATCH(BASE!J202,LISTAS!$H$3:$Q$3,0))*Tabela3[[#This Row],[QUANTIDADE]]</f>
        <v>3</v>
      </c>
      <c r="L202" s="2" t="str">
        <f>TEXT(Tabela3[[#This Row],[DATA]],"MM")</f>
        <v>03</v>
      </c>
      <c r="M202" s="2">
        <f>WEEKNUM(Tabela3[[#This Row],[DATA]])</f>
        <v>13</v>
      </c>
      <c r="N202" s="18">
        <f>YEAR(Tabela3[[#This Row],[DATA]])</f>
        <v>2023</v>
      </c>
    </row>
    <row r="203" spans="2:14">
      <c r="B203" s="1">
        <v>45013</v>
      </c>
      <c r="C203" t="s">
        <v>207</v>
      </c>
      <c r="D203" s="18">
        <f>COUNTIF(C$4:C203,Tabela3[[#This Row],[COMANDA]])</f>
        <v>3</v>
      </c>
      <c r="E203" t="s">
        <v>90</v>
      </c>
      <c r="G203" t="s">
        <v>62</v>
      </c>
      <c r="H203" t="s">
        <v>192</v>
      </c>
      <c r="I203" s="2">
        <v>1</v>
      </c>
      <c r="J203" t="s">
        <v>11</v>
      </c>
      <c r="K203" s="21">
        <f>INDEX(LISTAS!$H:$Q,MATCH(BASE!H203,LISTAS!$G:$G,0),MATCH(BASE!J203,LISTAS!$H$3:$Q$3,0))*Tabela3[[#This Row],[QUANTIDADE]]</f>
        <v>6</v>
      </c>
      <c r="L203" s="2" t="str">
        <f>TEXT(Tabela3[[#This Row],[DATA]],"MM")</f>
        <v>03</v>
      </c>
      <c r="M203" s="2">
        <f>WEEKNUM(Tabela3[[#This Row],[DATA]])</f>
        <v>13</v>
      </c>
      <c r="N203" s="18">
        <f>YEAR(Tabela3[[#This Row],[DATA]])</f>
        <v>2023</v>
      </c>
    </row>
    <row r="204" spans="2:14">
      <c r="B204" s="1">
        <v>45014</v>
      </c>
      <c r="C204">
        <v>12111</v>
      </c>
      <c r="D204" s="18">
        <f>COUNTIF(C$4:C204,Tabela3[[#This Row],[COMANDA]])</f>
        <v>1</v>
      </c>
      <c r="E204" t="s">
        <v>89</v>
      </c>
      <c r="F204" t="s">
        <v>98</v>
      </c>
      <c r="G204" t="s">
        <v>8</v>
      </c>
      <c r="H204" t="s">
        <v>43</v>
      </c>
      <c r="I204" s="2">
        <v>1</v>
      </c>
      <c r="J204" t="s">
        <v>11</v>
      </c>
      <c r="K204" s="21">
        <f>INDEX(LISTAS!$H:$Q,MATCH(BASE!H204,LISTAS!$G:$G,0),MATCH(BASE!J204,LISTAS!$H$3:$Q$3,0))*Tabela3[[#This Row],[QUANTIDADE]]</f>
        <v>18</v>
      </c>
      <c r="L204" s="2" t="str">
        <f>TEXT(Tabela3[[#This Row],[DATA]],"MM")</f>
        <v>03</v>
      </c>
      <c r="M204" s="2">
        <f>WEEKNUM(Tabela3[[#This Row],[DATA]])</f>
        <v>13</v>
      </c>
      <c r="N204" s="18">
        <f>YEAR(Tabela3[[#This Row],[DATA]])</f>
        <v>2023</v>
      </c>
    </row>
    <row r="205" spans="2:14">
      <c r="B205" s="1">
        <v>45014</v>
      </c>
      <c r="C205">
        <v>12112</v>
      </c>
      <c r="D205" s="18">
        <f>COUNTIF(C$4:C205,Tabela3[[#This Row],[COMANDA]])</f>
        <v>1</v>
      </c>
      <c r="E205" t="s">
        <v>89</v>
      </c>
      <c r="F205" t="s">
        <v>99</v>
      </c>
      <c r="G205" t="s">
        <v>8</v>
      </c>
      <c r="H205" t="s">
        <v>206</v>
      </c>
      <c r="I205" s="2">
        <v>1</v>
      </c>
      <c r="J205" t="s">
        <v>11</v>
      </c>
      <c r="K205" s="21">
        <f>INDEX(LISTAS!$H:$Q,MATCH(BASE!H205,LISTAS!$G:$G,0),MATCH(BASE!J205,LISTAS!$H$3:$Q$3,0))*Tabela3[[#This Row],[QUANTIDADE]]</f>
        <v>18</v>
      </c>
      <c r="L205" s="2" t="str">
        <f>TEXT(Tabela3[[#This Row],[DATA]],"MM")</f>
        <v>03</v>
      </c>
      <c r="M205" s="2">
        <f>WEEKNUM(Tabela3[[#This Row],[DATA]])</f>
        <v>13</v>
      </c>
      <c r="N205" s="18">
        <f>YEAR(Tabela3[[#This Row],[DATA]])</f>
        <v>2023</v>
      </c>
    </row>
    <row r="206" spans="2:14">
      <c r="B206" s="1">
        <v>45014</v>
      </c>
      <c r="C206">
        <v>12112</v>
      </c>
      <c r="D206" s="18">
        <f>COUNTIF(C$4:C206,Tabela3[[#This Row],[COMANDA]])</f>
        <v>2</v>
      </c>
      <c r="E206" t="s">
        <v>89</v>
      </c>
      <c r="F206" t="s">
        <v>99</v>
      </c>
      <c r="G206" t="s">
        <v>9</v>
      </c>
      <c r="H206" t="s">
        <v>59</v>
      </c>
      <c r="I206" s="2">
        <v>1</v>
      </c>
      <c r="J206" t="s">
        <v>11</v>
      </c>
      <c r="K206" s="21">
        <f>INDEX(LISTAS!$H:$Q,MATCH(BASE!H206,LISTAS!$G:$G,0),MATCH(BASE!J206,LISTAS!$H$3:$Q$3,0))*Tabela3[[#This Row],[QUANTIDADE]]</f>
        <v>3</v>
      </c>
      <c r="L206" s="2" t="str">
        <f>TEXT(Tabela3[[#This Row],[DATA]],"MM")</f>
        <v>03</v>
      </c>
      <c r="M206" s="2">
        <f>WEEKNUM(Tabela3[[#This Row],[DATA]])</f>
        <v>13</v>
      </c>
      <c r="N206" s="18">
        <f>YEAR(Tabela3[[#This Row],[DATA]])</f>
        <v>2023</v>
      </c>
    </row>
    <row r="207" spans="2:14">
      <c r="B207" s="1">
        <v>45014</v>
      </c>
      <c r="C207">
        <v>12113</v>
      </c>
      <c r="D207" s="18">
        <f>COUNTIF(C$4:C207,Tabela3[[#This Row],[COMANDA]])</f>
        <v>1</v>
      </c>
      <c r="E207" t="s">
        <v>90</v>
      </c>
      <c r="F207" t="s">
        <v>3</v>
      </c>
      <c r="G207" t="s">
        <v>8</v>
      </c>
      <c r="H207" t="s">
        <v>49</v>
      </c>
      <c r="I207" s="2">
        <v>1</v>
      </c>
      <c r="J207" t="s">
        <v>259</v>
      </c>
      <c r="K207" s="21">
        <f>INDEX(LISTAS!$H:$Q,MATCH(BASE!H207,LISTAS!$G:$G,0),MATCH(BASE!J207,LISTAS!$H$3:$Q$3,0))*Tabela3[[#This Row],[QUANTIDADE]]</f>
        <v>18</v>
      </c>
      <c r="L207" s="2" t="str">
        <f>TEXT(Tabela3[[#This Row],[DATA]],"MM")</f>
        <v>03</v>
      </c>
      <c r="M207" s="2">
        <f>WEEKNUM(Tabela3[[#This Row],[DATA]])</f>
        <v>13</v>
      </c>
      <c r="N207" s="18">
        <f>YEAR(Tabela3[[#This Row],[DATA]])</f>
        <v>2023</v>
      </c>
    </row>
    <row r="208" spans="2:14">
      <c r="B208" s="1">
        <v>45014</v>
      </c>
      <c r="C208">
        <v>12113</v>
      </c>
      <c r="D208" s="18">
        <f>COUNTIF(C$4:C208,Tabela3[[#This Row],[COMANDA]])</f>
        <v>2</v>
      </c>
      <c r="E208" t="s">
        <v>90</v>
      </c>
      <c r="F208" t="s">
        <v>3</v>
      </c>
      <c r="G208" t="s">
        <v>8</v>
      </c>
      <c r="H208" t="s">
        <v>203</v>
      </c>
      <c r="I208" s="2">
        <v>1</v>
      </c>
      <c r="J208" t="s">
        <v>259</v>
      </c>
      <c r="K208" s="21">
        <f>INDEX(LISTAS!$H:$Q,MATCH(BASE!H208,LISTAS!$G:$G,0),MATCH(BASE!J208,LISTAS!$H$3:$Q$3,0))*Tabela3[[#This Row],[QUANTIDADE]]</f>
        <v>18</v>
      </c>
      <c r="L208" s="2" t="str">
        <f>TEXT(Tabela3[[#This Row],[DATA]],"MM")</f>
        <v>03</v>
      </c>
      <c r="M208" s="2">
        <f>WEEKNUM(Tabela3[[#This Row],[DATA]])</f>
        <v>13</v>
      </c>
      <c r="N208" s="18">
        <f>YEAR(Tabela3[[#This Row],[DATA]])</f>
        <v>2023</v>
      </c>
    </row>
    <row r="209" spans="2:14">
      <c r="B209" s="1">
        <v>45014</v>
      </c>
      <c r="C209">
        <v>12114</v>
      </c>
      <c r="D209" s="18">
        <f>COUNTIF(C$4:C209,Tabela3[[#This Row],[COMANDA]])</f>
        <v>1</v>
      </c>
      <c r="E209" t="s">
        <v>90</v>
      </c>
      <c r="F209" t="s">
        <v>98</v>
      </c>
      <c r="G209" t="s">
        <v>8</v>
      </c>
      <c r="H209" t="s">
        <v>39</v>
      </c>
      <c r="I209" s="2">
        <v>1</v>
      </c>
      <c r="J209" t="s">
        <v>11</v>
      </c>
      <c r="K209" s="21">
        <f>INDEX(LISTAS!$H:$Q,MATCH(BASE!H209,LISTAS!$G:$G,0),MATCH(BASE!J209,LISTAS!$H$3:$Q$3,0))*Tabela3[[#This Row],[QUANTIDADE]]</f>
        <v>12</v>
      </c>
      <c r="L209" s="2" t="str">
        <f>TEXT(Tabela3[[#This Row],[DATA]],"MM")</f>
        <v>03</v>
      </c>
      <c r="M209" s="2">
        <f>WEEKNUM(Tabela3[[#This Row],[DATA]])</f>
        <v>13</v>
      </c>
      <c r="N209" s="18">
        <f>YEAR(Tabela3[[#This Row],[DATA]])</f>
        <v>2023</v>
      </c>
    </row>
    <row r="210" spans="2:14">
      <c r="B210" s="1">
        <v>45014</v>
      </c>
      <c r="C210">
        <v>12115</v>
      </c>
      <c r="D210" s="18">
        <f>COUNTIF(C$4:C210,Tabela3[[#This Row],[COMANDA]])</f>
        <v>1</v>
      </c>
      <c r="E210" t="s">
        <v>90</v>
      </c>
      <c r="F210" t="s">
        <v>3</v>
      </c>
      <c r="G210" t="s">
        <v>8</v>
      </c>
      <c r="H210" t="s">
        <v>204</v>
      </c>
      <c r="I210" s="2">
        <v>1</v>
      </c>
      <c r="J210" t="s">
        <v>11</v>
      </c>
      <c r="K210" s="21">
        <f>INDEX(LISTAS!$H:$Q,MATCH(BASE!H210,LISTAS!$G:$G,0),MATCH(BASE!J210,LISTAS!$H$3:$Q$3,0))*Tabela3[[#This Row],[QUANTIDADE]]</f>
        <v>18</v>
      </c>
      <c r="L210" s="2" t="str">
        <f>TEXT(Tabela3[[#This Row],[DATA]],"MM")</f>
        <v>03</v>
      </c>
      <c r="M210" s="2">
        <f>WEEKNUM(Tabela3[[#This Row],[DATA]])</f>
        <v>13</v>
      </c>
      <c r="N210" s="18">
        <f>YEAR(Tabela3[[#This Row],[DATA]])</f>
        <v>2023</v>
      </c>
    </row>
    <row r="211" spans="2:14">
      <c r="B211" s="1">
        <v>45014</v>
      </c>
      <c r="C211">
        <v>12115</v>
      </c>
      <c r="D211" s="18">
        <f>COUNTIF(C$4:C211,Tabela3[[#This Row],[COMANDA]])</f>
        <v>2</v>
      </c>
      <c r="E211" t="s">
        <v>90</v>
      </c>
      <c r="F211" t="s">
        <v>3</v>
      </c>
      <c r="G211" t="s">
        <v>61</v>
      </c>
      <c r="H211" t="s">
        <v>199</v>
      </c>
      <c r="I211" s="2">
        <v>1</v>
      </c>
      <c r="J211" t="s">
        <v>11</v>
      </c>
      <c r="K211" s="21">
        <f>INDEX(LISTAS!$H:$Q,MATCH(BASE!H211,LISTAS!$G:$G,0),MATCH(BASE!J211,LISTAS!$H$3:$Q$3,0))*Tabela3[[#This Row],[QUANTIDADE]]</f>
        <v>1</v>
      </c>
      <c r="L211" s="2" t="str">
        <f>TEXT(Tabela3[[#This Row],[DATA]],"MM")</f>
        <v>03</v>
      </c>
      <c r="M211" s="2">
        <f>WEEKNUM(Tabela3[[#This Row],[DATA]])</f>
        <v>13</v>
      </c>
      <c r="N211" s="18">
        <f>YEAR(Tabela3[[#This Row],[DATA]])</f>
        <v>2023</v>
      </c>
    </row>
    <row r="212" spans="2:14">
      <c r="B212" s="1">
        <v>45014</v>
      </c>
      <c r="C212">
        <v>12115</v>
      </c>
      <c r="D212" s="18">
        <f>COUNTIF(C$4:C212,Tabela3[[#This Row],[COMANDA]])</f>
        <v>3</v>
      </c>
      <c r="E212" t="s">
        <v>90</v>
      </c>
      <c r="F212" t="s">
        <v>100</v>
      </c>
      <c r="G212" t="s">
        <v>8</v>
      </c>
      <c r="H212" t="s">
        <v>204</v>
      </c>
      <c r="I212" s="2">
        <v>1</v>
      </c>
      <c r="J212" t="s">
        <v>11</v>
      </c>
      <c r="K212" s="21">
        <f>INDEX(LISTAS!$H:$Q,MATCH(BASE!H212,LISTAS!$G:$G,0),MATCH(BASE!J212,LISTAS!$H$3:$Q$3,0))*Tabela3[[#This Row],[QUANTIDADE]]</f>
        <v>18</v>
      </c>
      <c r="L212" s="2" t="str">
        <f>TEXT(Tabela3[[#This Row],[DATA]],"MM")</f>
        <v>03</v>
      </c>
      <c r="M212" s="2">
        <f>WEEKNUM(Tabela3[[#This Row],[DATA]])</f>
        <v>13</v>
      </c>
      <c r="N212" s="18">
        <f>YEAR(Tabela3[[#This Row],[DATA]])</f>
        <v>2023</v>
      </c>
    </row>
    <row r="213" spans="2:14">
      <c r="B213" s="1">
        <v>45014</v>
      </c>
      <c r="C213">
        <v>12116</v>
      </c>
      <c r="D213" s="18">
        <f>COUNTIF(C$4:C213,Tabela3[[#This Row],[COMANDA]])</f>
        <v>1</v>
      </c>
      <c r="E213" t="s">
        <v>90</v>
      </c>
      <c r="F213" t="s">
        <v>100</v>
      </c>
      <c r="G213" t="s">
        <v>8</v>
      </c>
      <c r="H213" t="s">
        <v>42</v>
      </c>
      <c r="I213" s="2">
        <v>1</v>
      </c>
      <c r="J213" t="s">
        <v>11</v>
      </c>
      <c r="K213" s="21">
        <f>INDEX(LISTAS!$H:$Q,MATCH(BASE!H213,LISTAS!$G:$G,0),MATCH(BASE!J213,LISTAS!$H$3:$Q$3,0))*Tabela3[[#This Row],[QUANTIDADE]]</f>
        <v>16</v>
      </c>
      <c r="L213" s="2" t="str">
        <f>TEXT(Tabela3[[#This Row],[DATA]],"MM")</f>
        <v>03</v>
      </c>
      <c r="M213" s="2">
        <f>WEEKNUM(Tabela3[[#This Row],[DATA]])</f>
        <v>13</v>
      </c>
      <c r="N213" s="18">
        <f>YEAR(Tabela3[[#This Row],[DATA]])</f>
        <v>2023</v>
      </c>
    </row>
    <row r="214" spans="2:14">
      <c r="B214" s="1">
        <v>45014</v>
      </c>
      <c r="C214">
        <v>12117</v>
      </c>
      <c r="D214" s="18">
        <f>COUNTIF(C$4:C214,Tabela3[[#This Row],[COMANDA]])</f>
        <v>1</v>
      </c>
      <c r="E214" t="s">
        <v>90</v>
      </c>
      <c r="F214" t="s">
        <v>98</v>
      </c>
      <c r="G214" t="s">
        <v>8</v>
      </c>
      <c r="H214" t="s">
        <v>43</v>
      </c>
      <c r="I214" s="2">
        <v>1</v>
      </c>
      <c r="J214" t="s">
        <v>11</v>
      </c>
      <c r="K214" s="21">
        <f>INDEX(LISTAS!$H:$Q,MATCH(BASE!H214,LISTAS!$G:$G,0),MATCH(BASE!J214,LISTAS!$H$3:$Q$3,0))*Tabela3[[#This Row],[QUANTIDADE]]</f>
        <v>18</v>
      </c>
      <c r="L214" s="2" t="str">
        <f>TEXT(Tabela3[[#This Row],[DATA]],"MM")</f>
        <v>03</v>
      </c>
      <c r="M214" s="2">
        <f>WEEKNUM(Tabela3[[#This Row],[DATA]])</f>
        <v>13</v>
      </c>
      <c r="N214" s="18">
        <f>YEAR(Tabela3[[#This Row],[DATA]])</f>
        <v>2023</v>
      </c>
    </row>
    <row r="215" spans="2:14">
      <c r="B215" s="1">
        <v>45014</v>
      </c>
      <c r="C215">
        <v>12119</v>
      </c>
      <c r="D215" s="18">
        <f>COUNTIF(C$4:C215,Tabela3[[#This Row],[COMANDA]])</f>
        <v>1</v>
      </c>
      <c r="E215" t="s">
        <v>90</v>
      </c>
      <c r="F215" t="s">
        <v>99</v>
      </c>
      <c r="G215" t="s">
        <v>8</v>
      </c>
      <c r="H215" t="s">
        <v>84</v>
      </c>
      <c r="I215" s="2">
        <v>1</v>
      </c>
      <c r="J215" t="s">
        <v>11</v>
      </c>
      <c r="K215" s="21">
        <f>INDEX(LISTAS!$H:$Q,MATCH(BASE!H215,LISTAS!$G:$G,0),MATCH(BASE!J215,LISTAS!$H$3:$Q$3,0))*Tabela3[[#This Row],[QUANTIDADE]]</f>
        <v>16</v>
      </c>
      <c r="L215" s="2" t="str">
        <f>TEXT(Tabela3[[#This Row],[DATA]],"MM")</f>
        <v>03</v>
      </c>
      <c r="M215" s="2">
        <f>WEEKNUM(Tabela3[[#This Row],[DATA]])</f>
        <v>13</v>
      </c>
      <c r="N215" s="18">
        <f>YEAR(Tabela3[[#This Row],[DATA]])</f>
        <v>2023</v>
      </c>
    </row>
    <row r="216" spans="2:14">
      <c r="B216" s="1">
        <v>45014</v>
      </c>
      <c r="C216">
        <v>12120</v>
      </c>
      <c r="D216" s="18">
        <f>COUNTIF(C$4:C216,Tabela3[[#This Row],[COMANDA]])</f>
        <v>1</v>
      </c>
      <c r="E216" t="s">
        <v>90</v>
      </c>
      <c r="F216" t="s">
        <v>99</v>
      </c>
      <c r="G216" t="s">
        <v>8</v>
      </c>
      <c r="H216" t="s">
        <v>42</v>
      </c>
      <c r="I216" s="2">
        <v>2</v>
      </c>
      <c r="J216" t="s">
        <v>11</v>
      </c>
      <c r="K216" s="21">
        <f>INDEX(LISTAS!$H:$Q,MATCH(BASE!H216,LISTAS!$G:$G,0),MATCH(BASE!J216,LISTAS!$H$3:$Q$3,0))*Tabela3[[#This Row],[QUANTIDADE]]</f>
        <v>32</v>
      </c>
      <c r="L216" s="2" t="str">
        <f>TEXT(Tabela3[[#This Row],[DATA]],"MM")</f>
        <v>03</v>
      </c>
      <c r="M216" s="2">
        <f>WEEKNUM(Tabela3[[#This Row],[DATA]])</f>
        <v>13</v>
      </c>
      <c r="N216" s="18">
        <f>YEAR(Tabela3[[#This Row],[DATA]])</f>
        <v>2023</v>
      </c>
    </row>
    <row r="217" spans="2:14">
      <c r="B217" s="1">
        <v>45014</v>
      </c>
      <c r="C217">
        <v>12121</v>
      </c>
      <c r="D217" s="18">
        <f>COUNTIF(C$4:C217,Tabela3[[#This Row],[COMANDA]])</f>
        <v>1</v>
      </c>
      <c r="E217" t="s">
        <v>90</v>
      </c>
      <c r="F217" t="s">
        <v>100</v>
      </c>
      <c r="G217" t="s">
        <v>8</v>
      </c>
      <c r="H217" t="s">
        <v>204</v>
      </c>
      <c r="I217" s="2">
        <v>1</v>
      </c>
      <c r="J217" t="s">
        <v>11</v>
      </c>
      <c r="K217" s="21">
        <f>INDEX(LISTAS!$H:$Q,MATCH(BASE!H217,LISTAS!$G:$G,0),MATCH(BASE!J217,LISTAS!$H$3:$Q$3,0))*Tabela3[[#This Row],[QUANTIDADE]]</f>
        <v>18</v>
      </c>
      <c r="L217" s="2" t="str">
        <f>TEXT(Tabela3[[#This Row],[DATA]],"MM")</f>
        <v>03</v>
      </c>
      <c r="M217" s="2">
        <f>WEEKNUM(Tabela3[[#This Row],[DATA]])</f>
        <v>13</v>
      </c>
      <c r="N217" s="18">
        <f>YEAR(Tabela3[[#This Row],[DATA]])</f>
        <v>2023</v>
      </c>
    </row>
    <row r="218" spans="2:14">
      <c r="B218" s="1">
        <v>45014</v>
      </c>
      <c r="C218">
        <v>12121</v>
      </c>
      <c r="D218" s="18">
        <f>COUNTIF(C$4:C218,Tabela3[[#This Row],[COMANDA]])</f>
        <v>2</v>
      </c>
      <c r="E218" t="s">
        <v>90</v>
      </c>
      <c r="F218" t="s">
        <v>100</v>
      </c>
      <c r="G218" t="s">
        <v>9</v>
      </c>
      <c r="H218" t="s">
        <v>132</v>
      </c>
      <c r="I218" s="2">
        <v>1</v>
      </c>
      <c r="J218" t="s">
        <v>11</v>
      </c>
      <c r="K218" s="21">
        <f>INDEX(LISTAS!$H:$Q,MATCH(BASE!H218,LISTAS!$G:$G,0),MATCH(BASE!J218,LISTAS!$H$3:$Q$3,0))*Tabela3[[#This Row],[QUANTIDADE]]</f>
        <v>3</v>
      </c>
      <c r="L218" s="2" t="str">
        <f>TEXT(Tabela3[[#This Row],[DATA]],"MM")</f>
        <v>03</v>
      </c>
      <c r="M218" s="2">
        <f>WEEKNUM(Tabela3[[#This Row],[DATA]])</f>
        <v>13</v>
      </c>
      <c r="N218" s="18">
        <f>YEAR(Tabela3[[#This Row],[DATA]])</f>
        <v>2023</v>
      </c>
    </row>
    <row r="219" spans="2:14">
      <c r="B219" s="1">
        <v>45014</v>
      </c>
      <c r="C219">
        <v>12122</v>
      </c>
      <c r="D219" s="18">
        <f>COUNTIF(C$4:C219,Tabela3[[#This Row],[COMANDA]])</f>
        <v>1</v>
      </c>
      <c r="E219" t="s">
        <v>90</v>
      </c>
      <c r="F219" t="s">
        <v>100</v>
      </c>
      <c r="G219" t="s">
        <v>8</v>
      </c>
      <c r="H219" t="s">
        <v>203</v>
      </c>
      <c r="I219" s="2">
        <v>1</v>
      </c>
      <c r="J219" t="s">
        <v>11</v>
      </c>
      <c r="K219" s="21">
        <f>INDEX(LISTAS!$H:$Q,MATCH(BASE!H219,LISTAS!$G:$G,0),MATCH(BASE!J219,LISTAS!$H$3:$Q$3,0))*Tabela3[[#This Row],[QUANTIDADE]]</f>
        <v>20</v>
      </c>
      <c r="L219" s="2" t="str">
        <f>TEXT(Tabela3[[#This Row],[DATA]],"MM")</f>
        <v>03</v>
      </c>
      <c r="M219" s="2">
        <f>WEEKNUM(Tabela3[[#This Row],[DATA]])</f>
        <v>13</v>
      </c>
      <c r="N219" s="18">
        <f>YEAR(Tabela3[[#This Row],[DATA]])</f>
        <v>2023</v>
      </c>
    </row>
    <row r="220" spans="2:14">
      <c r="B220" s="1">
        <v>45014</v>
      </c>
      <c r="C220">
        <v>12122</v>
      </c>
      <c r="D220" s="18">
        <f>COUNTIF(C$4:C220,Tabela3[[#This Row],[COMANDA]])</f>
        <v>2</v>
      </c>
      <c r="E220" t="s">
        <v>90</v>
      </c>
      <c r="F220" t="s">
        <v>100</v>
      </c>
      <c r="G220" t="s">
        <v>9</v>
      </c>
      <c r="H220" t="s">
        <v>59</v>
      </c>
      <c r="I220" s="2">
        <v>1</v>
      </c>
      <c r="J220" t="s">
        <v>11</v>
      </c>
      <c r="K220" s="21">
        <f>INDEX(LISTAS!$H:$Q,MATCH(BASE!H220,LISTAS!$G:$G,0),MATCH(BASE!J220,LISTAS!$H$3:$Q$3,0))*Tabela3[[#This Row],[QUANTIDADE]]</f>
        <v>3</v>
      </c>
      <c r="L220" s="2" t="str">
        <f>TEXT(Tabela3[[#This Row],[DATA]],"MM")</f>
        <v>03</v>
      </c>
      <c r="M220" s="2">
        <f>WEEKNUM(Tabela3[[#This Row],[DATA]])</f>
        <v>13</v>
      </c>
      <c r="N220" s="18">
        <f>YEAR(Tabela3[[#This Row],[DATA]])</f>
        <v>2023</v>
      </c>
    </row>
    <row r="221" spans="2:14">
      <c r="B221" s="1">
        <v>45014</v>
      </c>
      <c r="C221">
        <v>12123</v>
      </c>
      <c r="D221" s="18">
        <f>COUNTIF(C$4:C221,Tabela3[[#This Row],[COMANDA]])</f>
        <v>1</v>
      </c>
      <c r="E221" t="s">
        <v>90</v>
      </c>
      <c r="F221" t="s">
        <v>98</v>
      </c>
      <c r="G221" t="s">
        <v>8</v>
      </c>
      <c r="H221" t="s">
        <v>206</v>
      </c>
      <c r="I221" s="2">
        <v>2</v>
      </c>
      <c r="J221" t="s">
        <v>11</v>
      </c>
      <c r="K221" s="21">
        <f>INDEX(LISTAS!$H:$Q,MATCH(BASE!H221,LISTAS!$G:$G,0),MATCH(BASE!J221,LISTAS!$H$3:$Q$3,0))*Tabela3[[#This Row],[QUANTIDADE]]</f>
        <v>36</v>
      </c>
      <c r="L221" s="2" t="str">
        <f>TEXT(Tabela3[[#This Row],[DATA]],"MM")</f>
        <v>03</v>
      </c>
      <c r="M221" s="2">
        <f>WEEKNUM(Tabela3[[#This Row],[DATA]])</f>
        <v>13</v>
      </c>
      <c r="N221" s="18">
        <f>YEAR(Tabela3[[#This Row],[DATA]])</f>
        <v>2023</v>
      </c>
    </row>
    <row r="222" spans="2:14">
      <c r="B222" s="1">
        <v>45014</v>
      </c>
      <c r="C222">
        <v>12123</v>
      </c>
      <c r="D222" s="18">
        <f>COUNTIF(C$4:C222,Tabela3[[#This Row],[COMANDA]])</f>
        <v>2</v>
      </c>
      <c r="E222" t="s">
        <v>90</v>
      </c>
      <c r="F222" t="s">
        <v>98</v>
      </c>
      <c r="G222" t="s">
        <v>9</v>
      </c>
      <c r="H222" t="s">
        <v>52</v>
      </c>
      <c r="I222" s="2">
        <v>1</v>
      </c>
      <c r="J222" t="s">
        <v>11</v>
      </c>
      <c r="K222" s="21">
        <f>INDEX(LISTAS!$H:$Q,MATCH(BASE!H222,LISTAS!$G:$G,0),MATCH(BASE!J222,LISTAS!$H$3:$Q$3,0))*Tabela3[[#This Row],[QUANTIDADE]]</f>
        <v>8</v>
      </c>
      <c r="L222" s="2" t="str">
        <f>TEXT(Tabela3[[#This Row],[DATA]],"MM")</f>
        <v>03</v>
      </c>
      <c r="M222" s="2">
        <f>WEEKNUM(Tabela3[[#This Row],[DATA]])</f>
        <v>13</v>
      </c>
      <c r="N222" s="18">
        <f>YEAR(Tabela3[[#This Row],[DATA]])</f>
        <v>2023</v>
      </c>
    </row>
    <row r="223" spans="2:14">
      <c r="B223" s="1">
        <v>45014</v>
      </c>
      <c r="C223">
        <v>12124</v>
      </c>
      <c r="D223" s="18">
        <f>COUNTIF(C$4:C223,Tabela3[[#This Row],[COMANDA]])</f>
        <v>1</v>
      </c>
      <c r="E223" t="s">
        <v>90</v>
      </c>
      <c r="F223" t="s">
        <v>98</v>
      </c>
      <c r="G223" t="s">
        <v>8</v>
      </c>
      <c r="H223" t="s">
        <v>210</v>
      </c>
      <c r="I223" s="2">
        <v>1</v>
      </c>
      <c r="J223" t="s">
        <v>11</v>
      </c>
      <c r="K223" s="21">
        <f>INDEX(LISTAS!$H:$Q,MATCH(BASE!H223,LISTAS!$G:$G,0),MATCH(BASE!J223,LISTAS!$H$3:$Q$3,0))*Tabela3[[#This Row],[QUANTIDADE]]</f>
        <v>16</v>
      </c>
      <c r="L223" s="2" t="str">
        <f>TEXT(Tabela3[[#This Row],[DATA]],"MM")</f>
        <v>03</v>
      </c>
      <c r="M223" s="2">
        <f>WEEKNUM(Tabela3[[#This Row],[DATA]])</f>
        <v>13</v>
      </c>
      <c r="N223" s="18">
        <f>YEAR(Tabela3[[#This Row],[DATA]])</f>
        <v>2023</v>
      </c>
    </row>
    <row r="224" spans="2:14">
      <c r="B224" s="1">
        <v>45014</v>
      </c>
      <c r="C224">
        <v>12125</v>
      </c>
      <c r="D224" s="18">
        <f>COUNTIF(C$4:C224,Tabela3[[#This Row],[COMANDA]])</f>
        <v>1</v>
      </c>
      <c r="E224" t="s">
        <v>90</v>
      </c>
      <c r="F224" t="s">
        <v>98</v>
      </c>
      <c r="G224" t="s">
        <v>8</v>
      </c>
      <c r="H224" t="s">
        <v>203</v>
      </c>
      <c r="I224" s="2">
        <v>1</v>
      </c>
      <c r="J224" t="s">
        <v>11</v>
      </c>
      <c r="K224" s="21">
        <f>INDEX(LISTAS!$H:$Q,MATCH(BASE!H224,LISTAS!$G:$G,0),MATCH(BASE!J224,LISTAS!$H$3:$Q$3,0))*Tabela3[[#This Row],[QUANTIDADE]]</f>
        <v>20</v>
      </c>
      <c r="L224" s="2" t="str">
        <f>TEXT(Tabela3[[#This Row],[DATA]],"MM")</f>
        <v>03</v>
      </c>
      <c r="M224" s="2">
        <f>WEEKNUM(Tabela3[[#This Row],[DATA]])</f>
        <v>13</v>
      </c>
      <c r="N224" s="18">
        <f>YEAR(Tabela3[[#This Row],[DATA]])</f>
        <v>2023</v>
      </c>
    </row>
    <row r="225" spans="2:14">
      <c r="B225" s="1">
        <v>45014</v>
      </c>
      <c r="C225">
        <v>12125</v>
      </c>
      <c r="D225" s="18">
        <f>COUNTIF(C$4:C225,Tabela3[[#This Row],[COMANDA]])</f>
        <v>2</v>
      </c>
      <c r="E225" t="s">
        <v>90</v>
      </c>
      <c r="F225" t="s">
        <v>98</v>
      </c>
      <c r="G225" t="s">
        <v>9</v>
      </c>
      <c r="H225" t="s">
        <v>133</v>
      </c>
      <c r="I225" s="2">
        <v>1</v>
      </c>
      <c r="J225" t="s">
        <v>11</v>
      </c>
      <c r="K225" s="21">
        <f>INDEX(LISTAS!$H:$Q,MATCH(BASE!H225,LISTAS!$G:$G,0),MATCH(BASE!J225,LISTAS!$H$3:$Q$3,0))*Tabela3[[#This Row],[QUANTIDADE]]</f>
        <v>6</v>
      </c>
      <c r="L225" s="2" t="str">
        <f>TEXT(Tabela3[[#This Row],[DATA]],"MM")</f>
        <v>03</v>
      </c>
      <c r="M225" s="2">
        <f>WEEKNUM(Tabela3[[#This Row],[DATA]])</f>
        <v>13</v>
      </c>
      <c r="N225" s="18">
        <f>YEAR(Tabela3[[#This Row],[DATA]])</f>
        <v>2023</v>
      </c>
    </row>
    <row r="226" spans="2:14">
      <c r="B226" s="1">
        <v>45014</v>
      </c>
      <c r="C226">
        <v>12126</v>
      </c>
      <c r="D226" s="18">
        <f>COUNTIF(C$4:C226,Tabela3[[#This Row],[COMANDA]])</f>
        <v>1</v>
      </c>
      <c r="E226" t="s">
        <v>90</v>
      </c>
      <c r="F226" t="s">
        <v>3</v>
      </c>
      <c r="G226" t="s">
        <v>8</v>
      </c>
      <c r="H226" t="s">
        <v>203</v>
      </c>
      <c r="I226" s="2">
        <v>1</v>
      </c>
      <c r="J226" t="s">
        <v>11</v>
      </c>
      <c r="K226" s="21">
        <f>INDEX(LISTAS!$H:$Q,MATCH(BASE!H226,LISTAS!$G:$G,0),MATCH(BASE!J226,LISTAS!$H$3:$Q$3,0))*Tabela3[[#This Row],[QUANTIDADE]]</f>
        <v>20</v>
      </c>
      <c r="L226" s="2" t="str">
        <f>TEXT(Tabela3[[#This Row],[DATA]],"MM")</f>
        <v>03</v>
      </c>
      <c r="M226" s="2">
        <f>WEEKNUM(Tabela3[[#This Row],[DATA]])</f>
        <v>13</v>
      </c>
      <c r="N226" s="18">
        <f>YEAR(Tabela3[[#This Row],[DATA]])</f>
        <v>2023</v>
      </c>
    </row>
    <row r="227" spans="2:14">
      <c r="B227" s="1">
        <v>45014</v>
      </c>
      <c r="C227">
        <v>12127</v>
      </c>
      <c r="D227" s="18">
        <f>COUNTIF(C$4:C227,Tabela3[[#This Row],[COMANDA]])</f>
        <v>1</v>
      </c>
      <c r="E227" t="s">
        <v>90</v>
      </c>
      <c r="F227" t="s">
        <v>3</v>
      </c>
      <c r="G227" t="s">
        <v>8</v>
      </c>
      <c r="H227" t="s">
        <v>84</v>
      </c>
      <c r="I227" s="2">
        <v>1</v>
      </c>
      <c r="J227" t="s">
        <v>11</v>
      </c>
      <c r="K227" s="21">
        <f>INDEX(LISTAS!$H:$Q,MATCH(BASE!H227,LISTAS!$G:$G,0),MATCH(BASE!J227,LISTAS!$H$3:$Q$3,0))*Tabela3[[#This Row],[QUANTIDADE]]</f>
        <v>16</v>
      </c>
      <c r="L227" s="2" t="str">
        <f>TEXT(Tabela3[[#This Row],[DATA]],"MM")</f>
        <v>03</v>
      </c>
      <c r="M227" s="2">
        <f>WEEKNUM(Tabela3[[#This Row],[DATA]])</f>
        <v>13</v>
      </c>
      <c r="N227" s="18">
        <f>YEAR(Tabela3[[#This Row],[DATA]])</f>
        <v>2023</v>
      </c>
    </row>
    <row r="228" spans="2:14">
      <c r="B228" s="1">
        <v>45014</v>
      </c>
      <c r="C228">
        <v>12128</v>
      </c>
      <c r="D228" s="18">
        <f>COUNTIF(C$4:C228,Tabela3[[#This Row],[COMANDA]])</f>
        <v>1</v>
      </c>
      <c r="E228" t="s">
        <v>90</v>
      </c>
      <c r="F228" t="s">
        <v>3</v>
      </c>
      <c r="G228" t="s">
        <v>8</v>
      </c>
      <c r="H228" t="s">
        <v>42</v>
      </c>
      <c r="I228" s="2">
        <v>1</v>
      </c>
      <c r="J228" t="s">
        <v>11</v>
      </c>
      <c r="K228" s="21">
        <f>INDEX(LISTAS!$H:$Q,MATCH(BASE!H228,LISTAS!$G:$G,0),MATCH(BASE!J228,LISTAS!$H$3:$Q$3,0))*Tabela3[[#This Row],[QUANTIDADE]]</f>
        <v>16</v>
      </c>
      <c r="L228" s="2" t="str">
        <f>TEXT(Tabela3[[#This Row],[DATA]],"MM")</f>
        <v>03</v>
      </c>
      <c r="M228" s="2">
        <f>WEEKNUM(Tabela3[[#This Row],[DATA]])</f>
        <v>13</v>
      </c>
      <c r="N228" s="18">
        <f>YEAR(Tabela3[[#This Row],[DATA]])</f>
        <v>2023</v>
      </c>
    </row>
    <row r="229" spans="2:14">
      <c r="B229" s="1">
        <v>45014</v>
      </c>
      <c r="C229">
        <v>12128</v>
      </c>
      <c r="D229" s="18">
        <f>COUNTIF(C$4:C229,Tabela3[[#This Row],[COMANDA]])</f>
        <v>2</v>
      </c>
      <c r="E229" t="s">
        <v>90</v>
      </c>
      <c r="F229" t="s">
        <v>3</v>
      </c>
      <c r="G229" t="s">
        <v>9</v>
      </c>
      <c r="H229" t="s">
        <v>142</v>
      </c>
      <c r="I229" s="2">
        <v>1</v>
      </c>
      <c r="J229" t="s">
        <v>11</v>
      </c>
      <c r="K229" s="21">
        <f>INDEX(LISTAS!$H:$Q,MATCH(BASE!H229,LISTAS!$G:$G,0),MATCH(BASE!J229,LISTAS!$H$3:$Q$3,0))*Tabela3[[#This Row],[QUANTIDADE]]</f>
        <v>6</v>
      </c>
      <c r="L229" s="2" t="str">
        <f>TEXT(Tabela3[[#This Row],[DATA]],"MM")</f>
        <v>03</v>
      </c>
      <c r="M229" s="2">
        <f>WEEKNUM(Tabela3[[#This Row],[DATA]])</f>
        <v>13</v>
      </c>
      <c r="N229" s="18">
        <f>YEAR(Tabela3[[#This Row],[DATA]])</f>
        <v>2023</v>
      </c>
    </row>
    <row r="230" spans="2:14">
      <c r="B230" s="1">
        <v>45014</v>
      </c>
      <c r="C230">
        <v>12129</v>
      </c>
      <c r="D230" s="18">
        <f>COUNTIF(C$4:C230,Tabela3[[#This Row],[COMANDA]])</f>
        <v>1</v>
      </c>
      <c r="E230" t="s">
        <v>90</v>
      </c>
      <c r="F230" t="s">
        <v>99</v>
      </c>
      <c r="G230" t="s">
        <v>8</v>
      </c>
      <c r="H230" t="s">
        <v>43</v>
      </c>
      <c r="I230" s="2">
        <v>1</v>
      </c>
      <c r="J230" t="s">
        <v>11</v>
      </c>
      <c r="K230" s="21">
        <f>INDEX(LISTAS!$H:$Q,MATCH(BASE!H230,LISTAS!$G:$G,0),MATCH(BASE!J230,LISTAS!$H$3:$Q$3,0))*Tabela3[[#This Row],[QUANTIDADE]]</f>
        <v>18</v>
      </c>
      <c r="L230" s="2" t="str">
        <f>TEXT(Tabela3[[#This Row],[DATA]],"MM")</f>
        <v>03</v>
      </c>
      <c r="M230" s="2">
        <f>WEEKNUM(Tabela3[[#This Row],[DATA]])</f>
        <v>13</v>
      </c>
      <c r="N230" s="18">
        <f>YEAR(Tabela3[[#This Row],[DATA]])</f>
        <v>2023</v>
      </c>
    </row>
    <row r="231" spans="2:14">
      <c r="B231" s="1">
        <v>45014</v>
      </c>
      <c r="C231">
        <v>12129</v>
      </c>
      <c r="D231" s="18">
        <f>COUNTIF(C$4:C231,Tabela3[[#This Row],[COMANDA]])</f>
        <v>2</v>
      </c>
      <c r="E231" t="s">
        <v>90</v>
      </c>
      <c r="F231" t="s">
        <v>99</v>
      </c>
      <c r="G231" t="s">
        <v>8</v>
      </c>
      <c r="H231" t="s">
        <v>41</v>
      </c>
      <c r="I231" s="2">
        <v>1</v>
      </c>
      <c r="J231" t="s">
        <v>11</v>
      </c>
      <c r="K231" s="21">
        <f>INDEX(LISTAS!$H:$Q,MATCH(BASE!H231,LISTAS!$G:$G,0),MATCH(BASE!J231,LISTAS!$H$3:$Q$3,0))*Tabela3[[#This Row],[QUANTIDADE]]</f>
        <v>14</v>
      </c>
      <c r="L231" s="2" t="str">
        <f>TEXT(Tabela3[[#This Row],[DATA]],"MM")</f>
        <v>03</v>
      </c>
      <c r="M231" s="2">
        <f>WEEKNUM(Tabela3[[#This Row],[DATA]])</f>
        <v>13</v>
      </c>
      <c r="N231" s="18">
        <f>YEAR(Tabela3[[#This Row],[DATA]])</f>
        <v>2023</v>
      </c>
    </row>
    <row r="232" spans="2:14">
      <c r="B232" s="1">
        <v>45014</v>
      </c>
      <c r="C232">
        <v>12129</v>
      </c>
      <c r="D232" s="18">
        <f>COUNTIF(C$4:C232,Tabela3[[#This Row],[COMANDA]])</f>
        <v>3</v>
      </c>
      <c r="E232" t="s">
        <v>90</v>
      </c>
      <c r="F232" t="s">
        <v>99</v>
      </c>
      <c r="G232" t="s">
        <v>61</v>
      </c>
      <c r="H232" t="s">
        <v>163</v>
      </c>
      <c r="I232" s="2">
        <v>1</v>
      </c>
      <c r="J232" t="s">
        <v>11</v>
      </c>
      <c r="K232" s="21">
        <f>INDEX(LISTAS!$H:$Q,MATCH(BASE!H232,LISTAS!$G:$G,0),MATCH(BASE!J232,LISTAS!$H$3:$Q$3,0))*Tabela3[[#This Row],[QUANTIDADE]]</f>
        <v>4</v>
      </c>
      <c r="L232" s="2" t="str">
        <f>TEXT(Tabela3[[#This Row],[DATA]],"MM")</f>
        <v>03</v>
      </c>
      <c r="M232" s="2">
        <f>WEEKNUM(Tabela3[[#This Row],[DATA]])</f>
        <v>13</v>
      </c>
      <c r="N232" s="18">
        <f>YEAR(Tabela3[[#This Row],[DATA]])</f>
        <v>2023</v>
      </c>
    </row>
    <row r="233" spans="2:14">
      <c r="B233" s="1">
        <v>45014</v>
      </c>
      <c r="C233">
        <v>12130</v>
      </c>
      <c r="D233" s="18">
        <f>COUNTIF(C$4:C233,Tabela3[[#This Row],[COMANDA]])</f>
        <v>1</v>
      </c>
      <c r="E233" t="s">
        <v>90</v>
      </c>
      <c r="F233" t="s">
        <v>99</v>
      </c>
      <c r="G233" t="s">
        <v>8</v>
      </c>
      <c r="H233" t="s">
        <v>42</v>
      </c>
      <c r="I233" s="2">
        <v>1</v>
      </c>
      <c r="J233" t="s">
        <v>11</v>
      </c>
      <c r="K233" s="21">
        <f>INDEX(LISTAS!$H:$Q,MATCH(BASE!H233,LISTAS!$G:$G,0),MATCH(BASE!J233,LISTAS!$H$3:$Q$3,0))*Tabela3[[#This Row],[QUANTIDADE]]</f>
        <v>16</v>
      </c>
      <c r="L233" s="2" t="str">
        <f>TEXT(Tabela3[[#This Row],[DATA]],"MM")</f>
        <v>03</v>
      </c>
      <c r="M233" s="2">
        <f>WEEKNUM(Tabela3[[#This Row],[DATA]])</f>
        <v>13</v>
      </c>
      <c r="N233" s="18">
        <f>YEAR(Tabela3[[#This Row],[DATA]])</f>
        <v>2023</v>
      </c>
    </row>
    <row r="234" spans="2:14">
      <c r="B234" s="1">
        <v>45014</v>
      </c>
      <c r="C234">
        <v>12131</v>
      </c>
      <c r="D234" s="18">
        <f>COUNTIF(C$4:C234,Tabela3[[#This Row],[COMANDA]])</f>
        <v>1</v>
      </c>
      <c r="E234" t="s">
        <v>90</v>
      </c>
      <c r="F234" t="s">
        <v>98</v>
      </c>
      <c r="G234" t="s">
        <v>8</v>
      </c>
      <c r="H234" t="s">
        <v>41</v>
      </c>
      <c r="I234" s="2">
        <v>1</v>
      </c>
      <c r="J234" t="s">
        <v>11</v>
      </c>
      <c r="K234" s="21">
        <f>INDEX(LISTAS!$H:$Q,MATCH(BASE!H234,LISTAS!$G:$G,0),MATCH(BASE!J234,LISTAS!$H$3:$Q$3,0))*Tabela3[[#This Row],[QUANTIDADE]]</f>
        <v>14</v>
      </c>
      <c r="L234" s="2" t="str">
        <f>TEXT(Tabela3[[#This Row],[DATA]],"MM")</f>
        <v>03</v>
      </c>
      <c r="M234" s="2">
        <f>WEEKNUM(Tabela3[[#This Row],[DATA]])</f>
        <v>13</v>
      </c>
      <c r="N234" s="18">
        <f>YEAR(Tabela3[[#This Row],[DATA]])</f>
        <v>2023</v>
      </c>
    </row>
    <row r="235" spans="2:14">
      <c r="B235" s="1">
        <v>45014</v>
      </c>
      <c r="C235">
        <v>12132</v>
      </c>
      <c r="D235" s="18">
        <f>COUNTIF(C$4:C235,Tabela3[[#This Row],[COMANDA]])</f>
        <v>1</v>
      </c>
      <c r="E235" t="s">
        <v>90</v>
      </c>
      <c r="F235" t="s">
        <v>98</v>
      </c>
      <c r="G235" t="s">
        <v>8</v>
      </c>
      <c r="H235" t="s">
        <v>42</v>
      </c>
      <c r="I235" s="2">
        <v>1</v>
      </c>
      <c r="J235" t="s">
        <v>11</v>
      </c>
      <c r="K235" s="21">
        <f>INDEX(LISTAS!$H:$Q,MATCH(BASE!H235,LISTAS!$G:$G,0),MATCH(BASE!J235,LISTAS!$H$3:$Q$3,0))*Tabela3[[#This Row],[QUANTIDADE]]</f>
        <v>16</v>
      </c>
      <c r="L235" s="2" t="str">
        <f>TEXT(Tabela3[[#This Row],[DATA]],"MM")</f>
        <v>03</v>
      </c>
      <c r="M235" s="2">
        <f>WEEKNUM(Tabela3[[#This Row],[DATA]])</f>
        <v>13</v>
      </c>
      <c r="N235" s="18">
        <f>YEAR(Tabela3[[#This Row],[DATA]])</f>
        <v>2023</v>
      </c>
    </row>
    <row r="236" spans="2:14">
      <c r="B236" s="1">
        <v>45014</v>
      </c>
      <c r="C236">
        <v>12133</v>
      </c>
      <c r="D236" s="18">
        <f>COUNTIF(C$4:C236,Tabela3[[#This Row],[COMANDA]])</f>
        <v>1</v>
      </c>
      <c r="E236" t="s">
        <v>90</v>
      </c>
      <c r="G236" t="s">
        <v>8</v>
      </c>
      <c r="H236" t="s">
        <v>39</v>
      </c>
      <c r="I236" s="2">
        <v>1</v>
      </c>
      <c r="J236" t="s">
        <v>11</v>
      </c>
      <c r="K236" s="21">
        <f>INDEX(LISTAS!$H:$Q,MATCH(BASE!H236,LISTAS!$G:$G,0),MATCH(BASE!J236,LISTAS!$H$3:$Q$3,0))*Tabela3[[#This Row],[QUANTIDADE]]</f>
        <v>12</v>
      </c>
      <c r="L236" s="2" t="str">
        <f>TEXT(Tabela3[[#This Row],[DATA]],"MM")</f>
        <v>03</v>
      </c>
      <c r="M236" s="2">
        <f>WEEKNUM(Tabela3[[#This Row],[DATA]])</f>
        <v>13</v>
      </c>
      <c r="N236" s="18">
        <f>YEAR(Tabela3[[#This Row],[DATA]])</f>
        <v>2023</v>
      </c>
    </row>
    <row r="237" spans="2:14">
      <c r="B237" s="1">
        <v>45014</v>
      </c>
      <c r="C237">
        <v>12133</v>
      </c>
      <c r="D237" s="18">
        <f>COUNTIF(C$4:C237,Tabela3[[#This Row],[COMANDA]])</f>
        <v>2</v>
      </c>
      <c r="E237" t="s">
        <v>90</v>
      </c>
      <c r="G237" t="s">
        <v>8</v>
      </c>
      <c r="H237" t="s">
        <v>84</v>
      </c>
      <c r="I237" s="2">
        <v>1</v>
      </c>
      <c r="J237" t="s">
        <v>11</v>
      </c>
      <c r="K237" s="21">
        <f>INDEX(LISTAS!$H:$Q,MATCH(BASE!H237,LISTAS!$G:$G,0),MATCH(BASE!J237,LISTAS!$H$3:$Q$3,0))*Tabela3[[#This Row],[QUANTIDADE]]</f>
        <v>16</v>
      </c>
      <c r="L237" s="2" t="str">
        <f>TEXT(Tabela3[[#This Row],[DATA]],"MM")</f>
        <v>03</v>
      </c>
      <c r="M237" s="2">
        <f>WEEKNUM(Tabela3[[#This Row],[DATA]])</f>
        <v>13</v>
      </c>
      <c r="N237" s="18">
        <f>YEAR(Tabela3[[#This Row],[DATA]])</f>
        <v>2023</v>
      </c>
    </row>
    <row r="238" spans="2:14">
      <c r="B238" s="1">
        <v>45014</v>
      </c>
      <c r="C238">
        <v>12134</v>
      </c>
      <c r="D238" s="18">
        <f>COUNTIF(C$4:C238,Tabela3[[#This Row],[COMANDA]])</f>
        <v>1</v>
      </c>
      <c r="E238" t="s">
        <v>90</v>
      </c>
      <c r="F238" t="s">
        <v>100</v>
      </c>
      <c r="G238" t="s">
        <v>8</v>
      </c>
      <c r="H238" t="s">
        <v>211</v>
      </c>
      <c r="I238" s="2">
        <v>1</v>
      </c>
      <c r="J238" t="s">
        <v>11</v>
      </c>
      <c r="K238" s="21">
        <f>INDEX(LISTAS!$H:$Q,MATCH(BASE!H238,LISTAS!$G:$G,0),MATCH(BASE!J238,LISTAS!$H$3:$Q$3,0))*Tabela3[[#This Row],[QUANTIDADE]]</f>
        <v>20</v>
      </c>
      <c r="L238" s="2" t="str">
        <f>TEXT(Tabela3[[#This Row],[DATA]],"MM")</f>
        <v>03</v>
      </c>
      <c r="M238" s="2">
        <f>WEEKNUM(Tabela3[[#This Row],[DATA]])</f>
        <v>13</v>
      </c>
      <c r="N238" s="18">
        <f>YEAR(Tabela3[[#This Row],[DATA]])</f>
        <v>2023</v>
      </c>
    </row>
    <row r="239" spans="2:14">
      <c r="B239" s="1">
        <v>45014</v>
      </c>
      <c r="C239">
        <v>12134</v>
      </c>
      <c r="D239" s="18">
        <f>COUNTIF(C$4:C239,Tabela3[[#This Row],[COMANDA]])</f>
        <v>2</v>
      </c>
      <c r="E239" t="s">
        <v>90</v>
      </c>
      <c r="F239" t="s">
        <v>100</v>
      </c>
      <c r="G239" t="s">
        <v>9</v>
      </c>
      <c r="H239" t="s">
        <v>208</v>
      </c>
      <c r="I239" s="2">
        <v>1</v>
      </c>
      <c r="J239" t="s">
        <v>11</v>
      </c>
      <c r="K239" s="21">
        <f>INDEX(LISTAS!$H:$Q,MATCH(BASE!H239,LISTAS!$G:$G,0),MATCH(BASE!J239,LISTAS!$H$3:$Q$3,0))*Tabela3[[#This Row],[QUANTIDADE]]</f>
        <v>4</v>
      </c>
      <c r="L239" s="2" t="str">
        <f>TEXT(Tabela3[[#This Row],[DATA]],"MM")</f>
        <v>03</v>
      </c>
      <c r="M239" s="2">
        <f>WEEKNUM(Tabela3[[#This Row],[DATA]])</f>
        <v>13</v>
      </c>
      <c r="N239" s="18">
        <f>YEAR(Tabela3[[#This Row],[DATA]])</f>
        <v>2023</v>
      </c>
    </row>
    <row r="240" spans="2:14">
      <c r="B240" s="1">
        <v>45014</v>
      </c>
      <c r="C240">
        <v>12135</v>
      </c>
      <c r="D240" s="18">
        <f>COUNTIF(C$4:C240,Tabela3[[#This Row],[COMANDA]])</f>
        <v>1</v>
      </c>
      <c r="E240" t="s">
        <v>89</v>
      </c>
      <c r="F240" t="s">
        <v>99</v>
      </c>
      <c r="G240" t="s">
        <v>8</v>
      </c>
      <c r="H240" t="s">
        <v>204</v>
      </c>
      <c r="I240" s="2">
        <v>1</v>
      </c>
      <c r="J240" t="s">
        <v>11</v>
      </c>
      <c r="K240" s="21">
        <f>INDEX(LISTAS!$H:$Q,MATCH(BASE!H240,LISTAS!$G:$G,0),MATCH(BASE!J240,LISTAS!$H$3:$Q$3,0))*Tabela3[[#This Row],[QUANTIDADE]]</f>
        <v>18</v>
      </c>
      <c r="L240" s="2" t="str">
        <f>TEXT(Tabela3[[#This Row],[DATA]],"MM")</f>
        <v>03</v>
      </c>
      <c r="M240" s="2">
        <f>WEEKNUM(Tabela3[[#This Row],[DATA]])</f>
        <v>13</v>
      </c>
      <c r="N240" s="18">
        <f>YEAR(Tabela3[[#This Row],[DATA]])</f>
        <v>2023</v>
      </c>
    </row>
    <row r="241" spans="2:14">
      <c r="B241" s="1">
        <v>45014</v>
      </c>
      <c r="C241">
        <v>12136</v>
      </c>
      <c r="D241" s="18">
        <f>COUNTIF(C$4:C241,Tabela3[[#This Row],[COMANDA]])</f>
        <v>1</v>
      </c>
      <c r="E241" t="s">
        <v>90</v>
      </c>
      <c r="F241" t="s">
        <v>100</v>
      </c>
      <c r="G241" t="s">
        <v>8</v>
      </c>
      <c r="H241" t="s">
        <v>206</v>
      </c>
      <c r="I241" s="2">
        <v>1</v>
      </c>
      <c r="J241" t="s">
        <v>11</v>
      </c>
      <c r="K241" s="21">
        <f>INDEX(LISTAS!$H:$Q,MATCH(BASE!H241,LISTAS!$G:$G,0),MATCH(BASE!J241,LISTAS!$H$3:$Q$3,0))*Tabela3[[#This Row],[QUANTIDADE]]</f>
        <v>18</v>
      </c>
      <c r="L241" s="2" t="str">
        <f>TEXT(Tabela3[[#This Row],[DATA]],"MM")</f>
        <v>03</v>
      </c>
      <c r="M241" s="2">
        <f>WEEKNUM(Tabela3[[#This Row],[DATA]])</f>
        <v>13</v>
      </c>
      <c r="N241" s="18">
        <f>YEAR(Tabela3[[#This Row],[DATA]])</f>
        <v>2023</v>
      </c>
    </row>
    <row r="242" spans="2:14">
      <c r="B242" s="1">
        <v>45014</v>
      </c>
      <c r="C242">
        <v>12137</v>
      </c>
      <c r="D242" s="18">
        <f>COUNTIF(C$4:C242,Tabela3[[#This Row],[COMANDA]])</f>
        <v>1</v>
      </c>
      <c r="E242" t="s">
        <v>90</v>
      </c>
      <c r="F242" t="s">
        <v>98</v>
      </c>
      <c r="G242" t="s">
        <v>8</v>
      </c>
      <c r="H242" t="s">
        <v>204</v>
      </c>
      <c r="I242" s="2">
        <v>1</v>
      </c>
      <c r="J242" t="s">
        <v>11</v>
      </c>
      <c r="K242" s="21">
        <f>INDEX(LISTAS!$H:$Q,MATCH(BASE!H242,LISTAS!$G:$G,0),MATCH(BASE!J242,LISTAS!$H$3:$Q$3,0))*Tabela3[[#This Row],[QUANTIDADE]]</f>
        <v>18</v>
      </c>
      <c r="L242" s="2" t="str">
        <f>TEXT(Tabela3[[#This Row],[DATA]],"MM")</f>
        <v>03</v>
      </c>
      <c r="M242" s="2">
        <f>WEEKNUM(Tabela3[[#This Row],[DATA]])</f>
        <v>13</v>
      </c>
      <c r="N242" s="18">
        <f>YEAR(Tabela3[[#This Row],[DATA]])</f>
        <v>2023</v>
      </c>
    </row>
    <row r="243" spans="2:14">
      <c r="B243" s="1">
        <v>45014</v>
      </c>
      <c r="C243">
        <v>12137</v>
      </c>
      <c r="D243" s="18">
        <f>COUNTIF(C$4:C243,Tabela3[[#This Row],[COMANDA]])</f>
        <v>2</v>
      </c>
      <c r="E243" t="s">
        <v>90</v>
      </c>
      <c r="F243" t="s">
        <v>98</v>
      </c>
      <c r="G243" t="s">
        <v>9</v>
      </c>
      <c r="H243" t="s">
        <v>143</v>
      </c>
      <c r="I243" s="2">
        <v>1</v>
      </c>
      <c r="J243" t="s">
        <v>11</v>
      </c>
      <c r="K243" s="21">
        <f>INDEX(LISTAS!$H:$Q,MATCH(BASE!H243,LISTAS!$G:$G,0),MATCH(BASE!J243,LISTAS!$H$3:$Q$3,0))*Tabela3[[#This Row],[QUANTIDADE]]</f>
        <v>4</v>
      </c>
      <c r="L243" s="2" t="str">
        <f>TEXT(Tabela3[[#This Row],[DATA]],"MM")</f>
        <v>03</v>
      </c>
      <c r="M243" s="2">
        <f>WEEKNUM(Tabela3[[#This Row],[DATA]])</f>
        <v>13</v>
      </c>
      <c r="N243" s="18">
        <f>YEAR(Tabela3[[#This Row],[DATA]])</f>
        <v>2023</v>
      </c>
    </row>
    <row r="244" spans="2:14">
      <c r="B244" s="1">
        <v>45014</v>
      </c>
      <c r="C244">
        <v>12138</v>
      </c>
      <c r="D244" s="18">
        <f>COUNTIF(C$4:C244,Tabela3[[#This Row],[COMANDA]])</f>
        <v>1</v>
      </c>
      <c r="E244" t="s">
        <v>90</v>
      </c>
      <c r="F244" t="s">
        <v>98</v>
      </c>
      <c r="G244" t="s">
        <v>8</v>
      </c>
      <c r="H244" t="s">
        <v>84</v>
      </c>
      <c r="I244" s="2">
        <v>1</v>
      </c>
      <c r="J244" t="s">
        <v>11</v>
      </c>
      <c r="K244" s="21">
        <f>INDEX(LISTAS!$H:$Q,MATCH(BASE!H244,LISTAS!$G:$G,0),MATCH(BASE!J244,LISTAS!$H$3:$Q$3,0))*Tabela3[[#This Row],[QUANTIDADE]]</f>
        <v>16</v>
      </c>
      <c r="L244" s="2" t="str">
        <f>TEXT(Tabela3[[#This Row],[DATA]],"MM")</f>
        <v>03</v>
      </c>
      <c r="M244" s="2">
        <f>WEEKNUM(Tabela3[[#This Row],[DATA]])</f>
        <v>13</v>
      </c>
      <c r="N244" s="18">
        <f>YEAR(Tabela3[[#This Row],[DATA]])</f>
        <v>2023</v>
      </c>
    </row>
    <row r="245" spans="2:14">
      <c r="B245" s="1">
        <v>45014</v>
      </c>
      <c r="C245">
        <v>12139</v>
      </c>
      <c r="D245" s="18">
        <f>COUNTIF(C$4:C245,Tabela3[[#This Row],[COMANDA]])</f>
        <v>1</v>
      </c>
      <c r="E245" t="s">
        <v>90</v>
      </c>
      <c r="F245" t="s">
        <v>99</v>
      </c>
      <c r="G245" t="s">
        <v>8</v>
      </c>
      <c r="H245" t="s">
        <v>206</v>
      </c>
      <c r="I245" s="2">
        <v>2</v>
      </c>
      <c r="J245" t="s">
        <v>11</v>
      </c>
      <c r="K245" s="21">
        <f>INDEX(LISTAS!$H:$Q,MATCH(BASE!H245,LISTAS!$G:$G,0),MATCH(BASE!J245,LISTAS!$H$3:$Q$3,0))*Tabela3[[#This Row],[QUANTIDADE]]</f>
        <v>36</v>
      </c>
      <c r="L245" s="2" t="str">
        <f>TEXT(Tabela3[[#This Row],[DATA]],"MM")</f>
        <v>03</v>
      </c>
      <c r="M245" s="2">
        <f>WEEKNUM(Tabela3[[#This Row],[DATA]])</f>
        <v>13</v>
      </c>
      <c r="N245" s="18">
        <f>YEAR(Tabela3[[#This Row],[DATA]])</f>
        <v>2023</v>
      </c>
    </row>
    <row r="246" spans="2:14">
      <c r="B246" s="1">
        <v>45014</v>
      </c>
      <c r="C246">
        <v>12139</v>
      </c>
      <c r="D246" s="18">
        <f>COUNTIF(C$4:C246,Tabela3[[#This Row],[COMANDA]])</f>
        <v>2</v>
      </c>
      <c r="E246" t="s">
        <v>90</v>
      </c>
      <c r="F246" t="s">
        <v>99</v>
      </c>
      <c r="G246" t="s">
        <v>10</v>
      </c>
      <c r="H246" t="s">
        <v>88</v>
      </c>
      <c r="I246" s="2">
        <v>2</v>
      </c>
      <c r="J246" t="s">
        <v>12</v>
      </c>
      <c r="K246" s="21">
        <f>INDEX(LISTAS!$H:$Q,MATCH(BASE!H246,LISTAS!$G:$G,0),MATCH(BASE!J246,LISTAS!$H$3:$Q$3,0))*Tabela3[[#This Row],[QUANTIDADE]]</f>
        <v>18</v>
      </c>
      <c r="L246" s="2" t="str">
        <f>TEXT(Tabela3[[#This Row],[DATA]],"MM")</f>
        <v>03</v>
      </c>
      <c r="M246" s="2">
        <f>WEEKNUM(Tabela3[[#This Row],[DATA]])</f>
        <v>13</v>
      </c>
      <c r="N246" s="18">
        <f>YEAR(Tabela3[[#This Row],[DATA]])</f>
        <v>2023</v>
      </c>
    </row>
    <row r="247" spans="2:14">
      <c r="B247" s="1">
        <v>45014</v>
      </c>
      <c r="C247">
        <v>12139</v>
      </c>
      <c r="D247" s="18">
        <f>COUNTIF(C$4:C247,Tabela3[[#This Row],[COMANDA]])</f>
        <v>3</v>
      </c>
      <c r="E247" t="s">
        <v>90</v>
      </c>
      <c r="F247" t="s">
        <v>99</v>
      </c>
      <c r="G247" t="s">
        <v>9</v>
      </c>
      <c r="H247" t="s">
        <v>54</v>
      </c>
      <c r="I247" s="2">
        <v>1</v>
      </c>
      <c r="J247" t="s">
        <v>11</v>
      </c>
      <c r="K247" s="21">
        <f>INDEX(LISTAS!$H:$Q,MATCH(BASE!H247,LISTAS!$G:$G,0),MATCH(BASE!J247,LISTAS!$H$3:$Q$3,0))*Tabela3[[#This Row],[QUANTIDADE]]</f>
        <v>3</v>
      </c>
      <c r="L247" s="2" t="str">
        <f>TEXT(Tabela3[[#This Row],[DATA]],"MM")</f>
        <v>03</v>
      </c>
      <c r="M247" s="2">
        <f>WEEKNUM(Tabela3[[#This Row],[DATA]])</f>
        <v>13</v>
      </c>
      <c r="N247" s="18">
        <f>YEAR(Tabela3[[#This Row],[DATA]])</f>
        <v>2023</v>
      </c>
    </row>
    <row r="248" spans="2:14">
      <c r="B248" s="1">
        <v>45014</v>
      </c>
      <c r="C248">
        <v>12140</v>
      </c>
      <c r="D248" s="18">
        <f>COUNTIF(C$4:C248,Tabela3[[#This Row],[COMANDA]])</f>
        <v>1</v>
      </c>
      <c r="E248" t="s">
        <v>90</v>
      </c>
      <c r="F248" t="s">
        <v>100</v>
      </c>
      <c r="G248" t="s">
        <v>8</v>
      </c>
      <c r="H248" t="s">
        <v>204</v>
      </c>
      <c r="I248" s="2">
        <v>1</v>
      </c>
      <c r="J248" t="s">
        <v>11</v>
      </c>
      <c r="K248" s="21">
        <f>INDEX(LISTAS!$H:$Q,MATCH(BASE!H248,LISTAS!$G:$G,0),MATCH(BASE!J248,LISTAS!$H$3:$Q$3,0))*Tabela3[[#This Row],[QUANTIDADE]]</f>
        <v>18</v>
      </c>
      <c r="L248" s="2" t="str">
        <f>TEXT(Tabela3[[#This Row],[DATA]],"MM")</f>
        <v>03</v>
      </c>
      <c r="M248" s="2">
        <f>WEEKNUM(Tabela3[[#This Row],[DATA]])</f>
        <v>13</v>
      </c>
      <c r="N248" s="18">
        <f>YEAR(Tabela3[[#This Row],[DATA]])</f>
        <v>2023</v>
      </c>
    </row>
    <row r="249" spans="2:14">
      <c r="B249" s="1">
        <v>45014</v>
      </c>
      <c r="C249">
        <v>12141</v>
      </c>
      <c r="D249" s="18">
        <f>COUNTIF(C$4:C249,Tabela3[[#This Row],[COMANDA]])</f>
        <v>1</v>
      </c>
      <c r="E249" t="s">
        <v>90</v>
      </c>
      <c r="F249" t="s">
        <v>99</v>
      </c>
      <c r="G249" t="s">
        <v>8</v>
      </c>
      <c r="H249" t="s">
        <v>204</v>
      </c>
      <c r="I249" s="2">
        <v>1</v>
      </c>
      <c r="J249" t="s">
        <v>11</v>
      </c>
      <c r="K249" s="21">
        <f>INDEX(LISTAS!$H:$Q,MATCH(BASE!H249,LISTAS!$G:$G,0),MATCH(BASE!J249,LISTAS!$H$3:$Q$3,0))*Tabela3[[#This Row],[QUANTIDADE]]</f>
        <v>18</v>
      </c>
      <c r="L249" s="2" t="str">
        <f>TEXT(Tabela3[[#This Row],[DATA]],"MM")</f>
        <v>03</v>
      </c>
      <c r="M249" s="2">
        <f>WEEKNUM(Tabela3[[#This Row],[DATA]])</f>
        <v>13</v>
      </c>
      <c r="N249" s="18">
        <f>YEAR(Tabela3[[#This Row],[DATA]])</f>
        <v>2023</v>
      </c>
    </row>
    <row r="250" spans="2:14">
      <c r="B250" s="1">
        <v>45014</v>
      </c>
      <c r="C250">
        <v>12141</v>
      </c>
      <c r="D250" s="18">
        <f>COUNTIF(C$4:C250,Tabela3[[#This Row],[COMANDA]])</f>
        <v>2</v>
      </c>
      <c r="E250" t="s">
        <v>90</v>
      </c>
      <c r="F250" t="s">
        <v>100</v>
      </c>
      <c r="G250" t="s">
        <v>8</v>
      </c>
      <c r="H250" t="s">
        <v>204</v>
      </c>
      <c r="I250" s="2">
        <v>1</v>
      </c>
      <c r="J250" t="s">
        <v>11</v>
      </c>
      <c r="K250" s="21">
        <f>INDEX(LISTAS!$H:$Q,MATCH(BASE!H250,LISTAS!$G:$G,0),MATCH(BASE!J250,LISTAS!$H$3:$Q$3,0))*Tabela3[[#This Row],[QUANTIDADE]]</f>
        <v>18</v>
      </c>
      <c r="L250" s="2" t="str">
        <f>TEXT(Tabela3[[#This Row],[DATA]],"MM")</f>
        <v>03</v>
      </c>
      <c r="M250" s="2">
        <f>WEEKNUM(Tabela3[[#This Row],[DATA]])</f>
        <v>13</v>
      </c>
      <c r="N250" s="18">
        <f>YEAR(Tabela3[[#This Row],[DATA]])</f>
        <v>2023</v>
      </c>
    </row>
    <row r="251" spans="2:14">
      <c r="B251" s="1">
        <v>45014</v>
      </c>
      <c r="C251">
        <v>12141</v>
      </c>
      <c r="D251" s="18">
        <f>COUNTIF(C$4:C251,Tabela3[[#This Row],[COMANDA]])</f>
        <v>3</v>
      </c>
      <c r="E251" t="s">
        <v>90</v>
      </c>
      <c r="F251" t="s">
        <v>100</v>
      </c>
      <c r="G251" t="s">
        <v>9</v>
      </c>
      <c r="H251" t="s">
        <v>138</v>
      </c>
      <c r="I251" s="2">
        <v>1</v>
      </c>
      <c r="J251" t="s">
        <v>11</v>
      </c>
      <c r="K251" s="21">
        <f>INDEX(LISTAS!$H:$Q,MATCH(BASE!H251,LISTAS!$G:$G,0),MATCH(BASE!J251,LISTAS!$H$3:$Q$3,0))*Tabela3[[#This Row],[QUANTIDADE]]</f>
        <v>4</v>
      </c>
      <c r="L251" s="2" t="str">
        <f>TEXT(Tabela3[[#This Row],[DATA]],"MM")</f>
        <v>03</v>
      </c>
      <c r="M251" s="2">
        <f>WEEKNUM(Tabela3[[#This Row],[DATA]])</f>
        <v>13</v>
      </c>
      <c r="N251" s="18">
        <f>YEAR(Tabela3[[#This Row],[DATA]])</f>
        <v>2023</v>
      </c>
    </row>
    <row r="252" spans="2:14">
      <c r="B252" s="1">
        <v>45014</v>
      </c>
      <c r="C252">
        <v>12142</v>
      </c>
      <c r="D252" s="18">
        <f>COUNTIF(C$4:C252,Tabela3[[#This Row],[COMANDA]])</f>
        <v>1</v>
      </c>
      <c r="E252" t="s">
        <v>90</v>
      </c>
      <c r="F252" t="s">
        <v>100</v>
      </c>
      <c r="G252" t="s">
        <v>8</v>
      </c>
      <c r="H252" t="s">
        <v>42</v>
      </c>
      <c r="I252" s="2">
        <v>1</v>
      </c>
      <c r="J252" t="s">
        <v>11</v>
      </c>
      <c r="K252" s="21">
        <f>INDEX(LISTAS!$H:$Q,MATCH(BASE!H252,LISTAS!$G:$G,0),MATCH(BASE!J252,LISTAS!$H$3:$Q$3,0))*Tabela3[[#This Row],[QUANTIDADE]]</f>
        <v>16</v>
      </c>
      <c r="L252" s="2" t="str">
        <f>TEXT(Tabela3[[#This Row],[DATA]],"MM")</f>
        <v>03</v>
      </c>
      <c r="M252" s="2">
        <f>WEEKNUM(Tabela3[[#This Row],[DATA]])</f>
        <v>13</v>
      </c>
      <c r="N252" s="18">
        <f>YEAR(Tabela3[[#This Row],[DATA]])</f>
        <v>2023</v>
      </c>
    </row>
    <row r="253" spans="2:14">
      <c r="B253" s="1">
        <v>45014</v>
      </c>
      <c r="C253">
        <v>12143</v>
      </c>
      <c r="D253" s="18">
        <f>COUNTIF(C$4:C253,Tabela3[[#This Row],[COMANDA]])</f>
        <v>1</v>
      </c>
      <c r="E253" t="s">
        <v>90</v>
      </c>
      <c r="F253" t="s">
        <v>99</v>
      </c>
      <c r="G253" t="s">
        <v>8</v>
      </c>
      <c r="H253" t="s">
        <v>39</v>
      </c>
      <c r="I253" s="2">
        <v>1</v>
      </c>
      <c r="J253" t="s">
        <v>11</v>
      </c>
      <c r="K253" s="21">
        <f>INDEX(LISTAS!$H:$Q,MATCH(BASE!H253,LISTAS!$G:$G,0),MATCH(BASE!J253,LISTAS!$H$3:$Q$3,0))*Tabela3[[#This Row],[QUANTIDADE]]</f>
        <v>12</v>
      </c>
      <c r="L253" s="2" t="str">
        <f>TEXT(Tabela3[[#This Row],[DATA]],"MM")</f>
        <v>03</v>
      </c>
      <c r="M253" s="2">
        <f>WEEKNUM(Tabela3[[#This Row],[DATA]])</f>
        <v>13</v>
      </c>
      <c r="N253" s="18">
        <f>YEAR(Tabela3[[#This Row],[DATA]])</f>
        <v>2023</v>
      </c>
    </row>
    <row r="254" spans="2:14">
      <c r="B254" s="1">
        <v>45014</v>
      </c>
      <c r="C254">
        <v>12143</v>
      </c>
      <c r="D254" s="18">
        <f>COUNTIF(C$4:C254,Tabela3[[#This Row],[COMANDA]])</f>
        <v>2</v>
      </c>
      <c r="E254" t="s">
        <v>90</v>
      </c>
      <c r="F254" t="s">
        <v>98</v>
      </c>
      <c r="G254" t="s">
        <v>8</v>
      </c>
      <c r="H254" t="s">
        <v>211</v>
      </c>
      <c r="I254" s="2">
        <v>1</v>
      </c>
      <c r="J254" t="s">
        <v>11</v>
      </c>
      <c r="K254" s="21">
        <f>INDEX(LISTAS!$H:$Q,MATCH(BASE!H254,LISTAS!$G:$G,0),MATCH(BASE!J254,LISTAS!$H$3:$Q$3,0))*Tabela3[[#This Row],[QUANTIDADE]]</f>
        <v>20</v>
      </c>
      <c r="L254" s="2" t="str">
        <f>TEXT(Tabela3[[#This Row],[DATA]],"MM")</f>
        <v>03</v>
      </c>
      <c r="M254" s="2">
        <f>WEEKNUM(Tabela3[[#This Row],[DATA]])</f>
        <v>13</v>
      </c>
      <c r="N254" s="18">
        <f>YEAR(Tabela3[[#This Row],[DATA]])</f>
        <v>2023</v>
      </c>
    </row>
    <row r="255" spans="2:14">
      <c r="B255" s="1">
        <v>45014</v>
      </c>
      <c r="C255">
        <v>12143</v>
      </c>
      <c r="D255" s="18">
        <f>COUNTIF(C$4:C255,Tabela3[[#This Row],[COMANDA]])</f>
        <v>3</v>
      </c>
      <c r="E255" t="s">
        <v>90</v>
      </c>
      <c r="F255" t="s">
        <v>98</v>
      </c>
      <c r="G255" t="s">
        <v>61</v>
      </c>
      <c r="H255" t="s">
        <v>163</v>
      </c>
      <c r="I255" s="2">
        <v>1</v>
      </c>
      <c r="J255" t="s">
        <v>11</v>
      </c>
      <c r="K255" s="21">
        <f>INDEX(LISTAS!$H:$Q,MATCH(BASE!H255,LISTAS!$G:$G,0),MATCH(BASE!J255,LISTAS!$H$3:$Q$3,0))*Tabela3[[#This Row],[QUANTIDADE]]</f>
        <v>4</v>
      </c>
      <c r="L255" s="2" t="str">
        <f>TEXT(Tabela3[[#This Row],[DATA]],"MM")</f>
        <v>03</v>
      </c>
      <c r="M255" s="2">
        <f>WEEKNUM(Tabela3[[#This Row],[DATA]])</f>
        <v>13</v>
      </c>
      <c r="N255" s="18">
        <f>YEAR(Tabela3[[#This Row],[DATA]])</f>
        <v>2023</v>
      </c>
    </row>
    <row r="256" spans="2:14">
      <c r="B256" s="1">
        <v>45014</v>
      </c>
      <c r="C256">
        <v>12143</v>
      </c>
      <c r="D256" s="18">
        <f>COUNTIF(C$4:C256,Tabela3[[#This Row],[COMANDA]])</f>
        <v>4</v>
      </c>
      <c r="E256" t="s">
        <v>90</v>
      </c>
      <c r="F256" t="s">
        <v>98</v>
      </c>
      <c r="G256" t="s">
        <v>9</v>
      </c>
      <c r="H256" t="s">
        <v>142</v>
      </c>
      <c r="I256" s="2">
        <v>1</v>
      </c>
      <c r="J256" t="s">
        <v>11</v>
      </c>
      <c r="K256" s="21">
        <f>INDEX(LISTAS!$H:$Q,MATCH(BASE!H256,LISTAS!$G:$G,0),MATCH(BASE!J256,LISTAS!$H$3:$Q$3,0))*Tabela3[[#This Row],[QUANTIDADE]]</f>
        <v>6</v>
      </c>
      <c r="L256" s="2" t="str">
        <f>TEXT(Tabela3[[#This Row],[DATA]],"MM")</f>
        <v>03</v>
      </c>
      <c r="M256" s="2">
        <f>WEEKNUM(Tabela3[[#This Row],[DATA]])</f>
        <v>13</v>
      </c>
      <c r="N256" s="18">
        <f>YEAR(Tabela3[[#This Row],[DATA]])</f>
        <v>2023</v>
      </c>
    </row>
    <row r="257" spans="2:14">
      <c r="B257" s="1">
        <v>45014</v>
      </c>
      <c r="C257">
        <v>12144</v>
      </c>
      <c r="D257" s="18">
        <f>COUNTIF(C$4:C257,Tabela3[[#This Row],[COMANDA]])</f>
        <v>1</v>
      </c>
      <c r="E257" t="s">
        <v>89</v>
      </c>
      <c r="F257" t="s">
        <v>99</v>
      </c>
      <c r="G257" t="s">
        <v>8</v>
      </c>
      <c r="H257" t="s">
        <v>40</v>
      </c>
      <c r="I257" s="2">
        <v>2</v>
      </c>
      <c r="J257" t="s">
        <v>11</v>
      </c>
      <c r="K257" s="21">
        <f>INDEX(LISTAS!$H:$Q,MATCH(BASE!H257,LISTAS!$G:$G,0),MATCH(BASE!J257,LISTAS!$H$3:$Q$3,0))*Tabela3[[#This Row],[QUANTIDADE]]</f>
        <v>28</v>
      </c>
      <c r="L257" s="2" t="str">
        <f>TEXT(Tabela3[[#This Row],[DATA]],"MM")</f>
        <v>03</v>
      </c>
      <c r="M257" s="2">
        <f>WEEKNUM(Tabela3[[#This Row],[DATA]])</f>
        <v>13</v>
      </c>
      <c r="N257" s="18">
        <f>YEAR(Tabela3[[#This Row],[DATA]])</f>
        <v>2023</v>
      </c>
    </row>
    <row r="258" spans="2:14">
      <c r="B258" s="1">
        <v>45014</v>
      </c>
      <c r="C258">
        <v>12145</v>
      </c>
      <c r="D258" s="18">
        <f>COUNTIF(C$4:C258,Tabela3[[#This Row],[COMANDA]])</f>
        <v>1</v>
      </c>
      <c r="E258" t="s">
        <v>90</v>
      </c>
      <c r="F258" t="s">
        <v>99</v>
      </c>
      <c r="G258" t="s">
        <v>8</v>
      </c>
      <c r="H258" t="s">
        <v>206</v>
      </c>
      <c r="I258" s="2">
        <v>1</v>
      </c>
      <c r="J258" t="s">
        <v>11</v>
      </c>
      <c r="K258" s="21">
        <f>INDEX(LISTAS!$H:$Q,MATCH(BASE!H258,LISTAS!$G:$G,0),MATCH(BASE!J258,LISTAS!$H$3:$Q$3,0))*Tabela3[[#This Row],[QUANTIDADE]]</f>
        <v>18</v>
      </c>
      <c r="L258" s="2" t="str">
        <f>TEXT(Tabela3[[#This Row],[DATA]],"MM")</f>
        <v>03</v>
      </c>
      <c r="M258" s="2">
        <f>WEEKNUM(Tabela3[[#This Row],[DATA]])</f>
        <v>13</v>
      </c>
      <c r="N258" s="18">
        <f>YEAR(Tabela3[[#This Row],[DATA]])</f>
        <v>2023</v>
      </c>
    </row>
    <row r="259" spans="2:14">
      <c r="B259" s="1">
        <v>45014</v>
      </c>
      <c r="C259">
        <v>12146</v>
      </c>
      <c r="D259" s="18">
        <f>COUNTIF(C$4:C259,Tabela3[[#This Row],[COMANDA]])</f>
        <v>1</v>
      </c>
      <c r="E259" t="s">
        <v>90</v>
      </c>
      <c r="F259" t="s">
        <v>99</v>
      </c>
      <c r="G259" t="s">
        <v>8</v>
      </c>
      <c r="H259" t="s">
        <v>204</v>
      </c>
      <c r="I259" s="2">
        <v>1</v>
      </c>
      <c r="J259" t="s">
        <v>11</v>
      </c>
      <c r="K259" s="21">
        <f>INDEX(LISTAS!$H:$Q,MATCH(BASE!H259,LISTAS!$G:$G,0),MATCH(BASE!J259,LISTAS!$H$3:$Q$3,0))*Tabela3[[#This Row],[QUANTIDADE]]</f>
        <v>18</v>
      </c>
      <c r="L259" s="2" t="str">
        <f>TEXT(Tabela3[[#This Row],[DATA]],"MM")</f>
        <v>03</v>
      </c>
      <c r="M259" s="2">
        <f>WEEKNUM(Tabela3[[#This Row],[DATA]])</f>
        <v>13</v>
      </c>
      <c r="N259" s="18">
        <f>YEAR(Tabela3[[#This Row],[DATA]])</f>
        <v>2023</v>
      </c>
    </row>
    <row r="260" spans="2:14">
      <c r="B260" s="1">
        <v>45014</v>
      </c>
      <c r="C260">
        <v>12146</v>
      </c>
      <c r="D260" s="18">
        <f>COUNTIF(C$4:C260,Tabela3[[#This Row],[COMANDA]])</f>
        <v>2</v>
      </c>
      <c r="E260" t="s">
        <v>90</v>
      </c>
      <c r="F260" t="s">
        <v>99</v>
      </c>
      <c r="G260" t="s">
        <v>8</v>
      </c>
      <c r="H260" t="s">
        <v>206</v>
      </c>
      <c r="I260" s="2">
        <v>1</v>
      </c>
      <c r="J260" t="s">
        <v>11</v>
      </c>
      <c r="K260" s="21">
        <f>INDEX(LISTAS!$H:$Q,MATCH(BASE!H260,LISTAS!$G:$G,0),MATCH(BASE!J260,LISTAS!$H$3:$Q$3,0))*Tabela3[[#This Row],[QUANTIDADE]]</f>
        <v>18</v>
      </c>
      <c r="L260" s="2" t="str">
        <f>TEXT(Tabela3[[#This Row],[DATA]],"MM")</f>
        <v>03</v>
      </c>
      <c r="M260" s="2">
        <f>WEEKNUM(Tabela3[[#This Row],[DATA]])</f>
        <v>13</v>
      </c>
      <c r="N260" s="18">
        <f>YEAR(Tabela3[[#This Row],[DATA]])</f>
        <v>2023</v>
      </c>
    </row>
    <row r="261" spans="2:14">
      <c r="B261" s="1">
        <v>45014</v>
      </c>
      <c r="C261">
        <v>12146</v>
      </c>
      <c r="D261" s="18">
        <f>COUNTIF(C$4:C261,Tabela3[[#This Row],[COMANDA]])</f>
        <v>3</v>
      </c>
      <c r="E261" t="s">
        <v>90</v>
      </c>
      <c r="F261" t="s">
        <v>99</v>
      </c>
      <c r="G261" t="s">
        <v>9</v>
      </c>
      <c r="H261" t="s">
        <v>142</v>
      </c>
      <c r="I261" s="2">
        <v>1</v>
      </c>
      <c r="J261" t="s">
        <v>11</v>
      </c>
      <c r="K261" s="21">
        <f>INDEX(LISTAS!$H:$Q,MATCH(BASE!H261,LISTAS!$G:$G,0),MATCH(BASE!J261,LISTAS!$H$3:$Q$3,0))*Tabela3[[#This Row],[QUANTIDADE]]</f>
        <v>6</v>
      </c>
      <c r="L261" s="2" t="str">
        <f>TEXT(Tabela3[[#This Row],[DATA]],"MM")</f>
        <v>03</v>
      </c>
      <c r="M261" s="2">
        <f>WEEKNUM(Tabela3[[#This Row],[DATA]])</f>
        <v>13</v>
      </c>
      <c r="N261" s="18">
        <f>YEAR(Tabela3[[#This Row],[DATA]])</f>
        <v>2023</v>
      </c>
    </row>
    <row r="262" spans="2:14">
      <c r="B262" s="1">
        <v>45014</v>
      </c>
      <c r="C262">
        <v>12147</v>
      </c>
      <c r="D262" s="18">
        <f>COUNTIF(C$4:C262,Tabela3[[#This Row],[COMANDA]])</f>
        <v>1</v>
      </c>
      <c r="E262" t="s">
        <v>90</v>
      </c>
      <c r="F262" t="s">
        <v>98</v>
      </c>
      <c r="G262" t="s">
        <v>8</v>
      </c>
      <c r="H262" t="s">
        <v>206</v>
      </c>
      <c r="I262" s="2">
        <v>1</v>
      </c>
      <c r="J262" t="s">
        <v>11</v>
      </c>
      <c r="K262" s="21">
        <f>INDEX(LISTAS!$H:$Q,MATCH(BASE!H262,LISTAS!$G:$G,0),MATCH(BASE!J262,LISTAS!$H$3:$Q$3,0))*Tabela3[[#This Row],[QUANTIDADE]]</f>
        <v>18</v>
      </c>
      <c r="L262" s="2" t="str">
        <f>TEXT(Tabela3[[#This Row],[DATA]],"MM")</f>
        <v>03</v>
      </c>
      <c r="M262" s="2">
        <f>WEEKNUM(Tabela3[[#This Row],[DATA]])</f>
        <v>13</v>
      </c>
      <c r="N262" s="18">
        <f>YEAR(Tabela3[[#This Row],[DATA]])</f>
        <v>2023</v>
      </c>
    </row>
    <row r="263" spans="2:14">
      <c r="B263" s="1">
        <v>45014</v>
      </c>
      <c r="C263">
        <v>12147</v>
      </c>
      <c r="D263" s="18">
        <f>COUNTIF(C$4:C263,Tabela3[[#This Row],[COMANDA]])</f>
        <v>2</v>
      </c>
      <c r="E263" t="s">
        <v>90</v>
      </c>
      <c r="F263" t="s">
        <v>98</v>
      </c>
      <c r="G263" t="s">
        <v>9</v>
      </c>
      <c r="H263" t="s">
        <v>55</v>
      </c>
      <c r="I263" s="2">
        <v>1</v>
      </c>
      <c r="J263" t="s">
        <v>11</v>
      </c>
      <c r="K263" s="21">
        <f>INDEX(LISTAS!$H:$Q,MATCH(BASE!H263,LISTAS!$G:$G,0),MATCH(BASE!J263,LISTAS!$H$3:$Q$3,0))*Tabela3[[#This Row],[QUANTIDADE]]</f>
        <v>3</v>
      </c>
      <c r="L263" s="2" t="str">
        <f>TEXT(Tabela3[[#This Row],[DATA]],"MM")</f>
        <v>03</v>
      </c>
      <c r="M263" s="2">
        <f>WEEKNUM(Tabela3[[#This Row],[DATA]])</f>
        <v>13</v>
      </c>
      <c r="N263" s="18">
        <f>YEAR(Tabela3[[#This Row],[DATA]])</f>
        <v>2023</v>
      </c>
    </row>
    <row r="264" spans="2:14">
      <c r="B264" s="1">
        <v>45014</v>
      </c>
      <c r="C264">
        <v>12148</v>
      </c>
      <c r="D264" s="18">
        <f>COUNTIF(C$4:C264,Tabela3[[#This Row],[COMANDA]])</f>
        <v>1</v>
      </c>
      <c r="E264" t="s">
        <v>90</v>
      </c>
      <c r="F264" t="s">
        <v>99</v>
      </c>
      <c r="G264" t="s">
        <v>8</v>
      </c>
      <c r="H264" t="s">
        <v>202</v>
      </c>
      <c r="I264" s="2">
        <v>1</v>
      </c>
      <c r="J264" t="s">
        <v>11</v>
      </c>
      <c r="K264" s="21">
        <f>INDEX(LISTAS!$H:$Q,MATCH(BASE!H264,LISTAS!$G:$G,0),MATCH(BASE!J264,LISTAS!$H$3:$Q$3,0))*Tabela3[[#This Row],[QUANTIDADE]]</f>
        <v>20</v>
      </c>
      <c r="L264" s="2" t="str">
        <f>TEXT(Tabela3[[#This Row],[DATA]],"MM")</f>
        <v>03</v>
      </c>
      <c r="M264" s="2">
        <f>WEEKNUM(Tabela3[[#This Row],[DATA]])</f>
        <v>13</v>
      </c>
      <c r="N264" s="18">
        <f>YEAR(Tabela3[[#This Row],[DATA]])</f>
        <v>2023</v>
      </c>
    </row>
    <row r="265" spans="2:14">
      <c r="B265" s="1">
        <v>45014</v>
      </c>
      <c r="C265">
        <v>12148</v>
      </c>
      <c r="D265" s="18">
        <f>COUNTIF(C$4:C265,Tabela3[[#This Row],[COMANDA]])</f>
        <v>2</v>
      </c>
      <c r="E265" t="s">
        <v>90</v>
      </c>
      <c r="F265" t="s">
        <v>99</v>
      </c>
      <c r="G265" t="s">
        <v>61</v>
      </c>
      <c r="H265" t="s">
        <v>199</v>
      </c>
      <c r="I265" s="2">
        <v>1</v>
      </c>
      <c r="J265" t="s">
        <v>11</v>
      </c>
      <c r="K265" s="21">
        <f>INDEX(LISTAS!$H:$Q,MATCH(BASE!H265,LISTAS!$G:$G,0),MATCH(BASE!J265,LISTAS!$H$3:$Q$3,0))*Tabela3[[#This Row],[QUANTIDADE]]</f>
        <v>1</v>
      </c>
      <c r="L265" s="2" t="str">
        <f>TEXT(Tabela3[[#This Row],[DATA]],"MM")</f>
        <v>03</v>
      </c>
      <c r="M265" s="2">
        <f>WEEKNUM(Tabela3[[#This Row],[DATA]])</f>
        <v>13</v>
      </c>
      <c r="N265" s="18">
        <f>YEAR(Tabela3[[#This Row],[DATA]])</f>
        <v>2023</v>
      </c>
    </row>
    <row r="266" spans="2:14">
      <c r="B266" s="1">
        <v>45014</v>
      </c>
      <c r="C266">
        <v>12149</v>
      </c>
      <c r="D266" s="18">
        <f>COUNTIF(C$4:C266,Tabela3[[#This Row],[COMANDA]])</f>
        <v>1</v>
      </c>
      <c r="E266" t="s">
        <v>90</v>
      </c>
      <c r="F266" t="s">
        <v>98</v>
      </c>
      <c r="G266" t="s">
        <v>8</v>
      </c>
      <c r="H266" t="s">
        <v>204</v>
      </c>
      <c r="I266" s="2">
        <v>2</v>
      </c>
      <c r="J266" t="s">
        <v>11</v>
      </c>
      <c r="K266" s="21">
        <f>INDEX(LISTAS!$H:$Q,MATCH(BASE!H266,LISTAS!$G:$G,0),MATCH(BASE!J266,LISTAS!$H$3:$Q$3,0))*Tabela3[[#This Row],[QUANTIDADE]]</f>
        <v>36</v>
      </c>
      <c r="L266" s="2" t="str">
        <f>TEXT(Tabela3[[#This Row],[DATA]],"MM")</f>
        <v>03</v>
      </c>
      <c r="M266" s="2">
        <f>WEEKNUM(Tabela3[[#This Row],[DATA]])</f>
        <v>13</v>
      </c>
      <c r="N266" s="18">
        <f>YEAR(Tabela3[[#This Row],[DATA]])</f>
        <v>2023</v>
      </c>
    </row>
    <row r="267" spans="2:14">
      <c r="B267" s="1">
        <v>45014</v>
      </c>
      <c r="C267">
        <v>12149</v>
      </c>
      <c r="D267" s="18">
        <f>COUNTIF(C$4:C267,Tabela3[[#This Row],[COMANDA]])</f>
        <v>2</v>
      </c>
      <c r="E267" t="s">
        <v>90</v>
      </c>
      <c r="F267" t="s">
        <v>98</v>
      </c>
      <c r="G267" t="s">
        <v>9</v>
      </c>
      <c r="H267" t="s">
        <v>131</v>
      </c>
      <c r="I267" s="2">
        <v>1</v>
      </c>
      <c r="J267" t="s">
        <v>11</v>
      </c>
      <c r="K267" s="21">
        <f>INDEX(LISTAS!$H:$Q,MATCH(BASE!H267,LISTAS!$G:$G,0),MATCH(BASE!J267,LISTAS!$H$3:$Q$3,0))*Tabela3[[#This Row],[QUANTIDADE]]</f>
        <v>4</v>
      </c>
      <c r="L267" s="2" t="str">
        <f>TEXT(Tabela3[[#This Row],[DATA]],"MM")</f>
        <v>03</v>
      </c>
      <c r="M267" s="2">
        <f>WEEKNUM(Tabela3[[#This Row],[DATA]])</f>
        <v>13</v>
      </c>
      <c r="N267" s="18">
        <f>YEAR(Tabela3[[#This Row],[DATA]])</f>
        <v>2023</v>
      </c>
    </row>
    <row r="268" spans="2:14">
      <c r="B268" s="1">
        <v>45014</v>
      </c>
      <c r="C268">
        <v>12150</v>
      </c>
      <c r="D268" s="18">
        <f>COUNTIF(C$4:C268,Tabela3[[#This Row],[COMANDA]])</f>
        <v>1</v>
      </c>
      <c r="E268" t="s">
        <v>90</v>
      </c>
      <c r="F268" t="s">
        <v>99</v>
      </c>
      <c r="G268" t="s">
        <v>8</v>
      </c>
      <c r="H268" t="s">
        <v>206</v>
      </c>
      <c r="I268" s="2">
        <v>1</v>
      </c>
      <c r="J268" t="s">
        <v>11</v>
      </c>
      <c r="K268" s="21">
        <f>INDEX(LISTAS!$H:$Q,MATCH(BASE!H268,LISTAS!$G:$G,0),MATCH(BASE!J268,LISTAS!$H$3:$Q$3,0))*Tabela3[[#This Row],[QUANTIDADE]]</f>
        <v>18</v>
      </c>
      <c r="L268" s="2" t="str">
        <f>TEXT(Tabela3[[#This Row],[DATA]],"MM")</f>
        <v>03</v>
      </c>
      <c r="M268" s="2">
        <f>WEEKNUM(Tabela3[[#This Row],[DATA]])</f>
        <v>13</v>
      </c>
      <c r="N268" s="18">
        <f>YEAR(Tabela3[[#This Row],[DATA]])</f>
        <v>2023</v>
      </c>
    </row>
    <row r="269" spans="2:14">
      <c r="B269" s="1">
        <v>45014</v>
      </c>
      <c r="C269">
        <v>12150</v>
      </c>
      <c r="D269" s="18">
        <f>COUNTIF(C$4:C269,Tabela3[[#This Row],[COMANDA]])</f>
        <v>2</v>
      </c>
      <c r="E269" t="s">
        <v>90</v>
      </c>
      <c r="F269" t="s">
        <v>99</v>
      </c>
      <c r="G269" t="s">
        <v>9</v>
      </c>
      <c r="H269" t="s">
        <v>56</v>
      </c>
      <c r="I269" s="2">
        <v>1</v>
      </c>
      <c r="J269" t="s">
        <v>11</v>
      </c>
      <c r="K269" s="21">
        <f>INDEX(LISTAS!$H:$Q,MATCH(BASE!H269,LISTAS!$G:$G,0),MATCH(BASE!J269,LISTAS!$H$3:$Q$3,0))*Tabela3[[#This Row],[QUANTIDADE]]</f>
        <v>3</v>
      </c>
      <c r="L269" s="2" t="str">
        <f>TEXT(Tabela3[[#This Row],[DATA]],"MM")</f>
        <v>03</v>
      </c>
      <c r="M269" s="2">
        <f>WEEKNUM(Tabela3[[#This Row],[DATA]])</f>
        <v>13</v>
      </c>
      <c r="N269" s="18">
        <f>YEAR(Tabela3[[#This Row],[DATA]])</f>
        <v>2023</v>
      </c>
    </row>
    <row r="270" spans="2:14">
      <c r="B270" s="1">
        <v>45014</v>
      </c>
      <c r="C270">
        <v>12151</v>
      </c>
      <c r="D270" s="18">
        <f>COUNTIF(C$4:C270,Tabela3[[#This Row],[COMANDA]])</f>
        <v>1</v>
      </c>
      <c r="E270" t="s">
        <v>90</v>
      </c>
      <c r="F270" t="s">
        <v>99</v>
      </c>
      <c r="G270" t="s">
        <v>8</v>
      </c>
      <c r="H270" t="s">
        <v>41</v>
      </c>
      <c r="I270" s="2">
        <v>1</v>
      </c>
      <c r="J270" t="s">
        <v>11</v>
      </c>
      <c r="K270" s="21">
        <f>INDEX(LISTAS!$H:$Q,MATCH(BASE!H270,LISTAS!$G:$G,0),MATCH(BASE!J270,LISTAS!$H$3:$Q$3,0))*Tabela3[[#This Row],[QUANTIDADE]]</f>
        <v>14</v>
      </c>
      <c r="L270" s="2" t="str">
        <f>TEXT(Tabela3[[#This Row],[DATA]],"MM")</f>
        <v>03</v>
      </c>
      <c r="M270" s="2">
        <f>WEEKNUM(Tabela3[[#This Row],[DATA]])</f>
        <v>13</v>
      </c>
      <c r="N270" s="18">
        <f>YEAR(Tabela3[[#This Row],[DATA]])</f>
        <v>2023</v>
      </c>
    </row>
    <row r="271" spans="2:14">
      <c r="B271" s="1">
        <v>45014</v>
      </c>
      <c r="C271">
        <v>12151</v>
      </c>
      <c r="D271" s="18">
        <f>COUNTIF(C$4:C271,Tabela3[[#This Row],[COMANDA]])</f>
        <v>2</v>
      </c>
      <c r="E271" t="s">
        <v>90</v>
      </c>
      <c r="F271" t="s">
        <v>99</v>
      </c>
      <c r="G271" t="s">
        <v>61</v>
      </c>
      <c r="H271" t="s">
        <v>163</v>
      </c>
      <c r="I271" s="2">
        <v>1</v>
      </c>
      <c r="J271" t="s">
        <v>11</v>
      </c>
      <c r="K271" s="21">
        <f>INDEX(LISTAS!$H:$Q,MATCH(BASE!H271,LISTAS!$G:$G,0),MATCH(BASE!J271,LISTAS!$H$3:$Q$3,0))*Tabela3[[#This Row],[QUANTIDADE]]</f>
        <v>4</v>
      </c>
      <c r="L271" s="2" t="str">
        <f>TEXT(Tabela3[[#This Row],[DATA]],"MM")</f>
        <v>03</v>
      </c>
      <c r="M271" s="2">
        <f>WEEKNUM(Tabela3[[#This Row],[DATA]])</f>
        <v>13</v>
      </c>
      <c r="N271" s="18">
        <f>YEAR(Tabela3[[#This Row],[DATA]])</f>
        <v>2023</v>
      </c>
    </row>
    <row r="272" spans="2:14">
      <c r="B272" s="1">
        <v>45014</v>
      </c>
      <c r="C272">
        <v>12151</v>
      </c>
      <c r="D272" s="18">
        <f>COUNTIF(C$4:C272,Tabela3[[#This Row],[COMANDA]])</f>
        <v>3</v>
      </c>
      <c r="E272" t="s">
        <v>90</v>
      </c>
      <c r="F272" t="s">
        <v>99</v>
      </c>
      <c r="G272" t="s">
        <v>9</v>
      </c>
      <c r="H272" t="s">
        <v>59</v>
      </c>
      <c r="I272" s="2">
        <v>1</v>
      </c>
      <c r="J272" t="s">
        <v>11</v>
      </c>
      <c r="K272" s="21">
        <f>INDEX(LISTAS!$H:$Q,MATCH(BASE!H272,LISTAS!$G:$G,0),MATCH(BASE!J272,LISTAS!$H$3:$Q$3,0))*Tabela3[[#This Row],[QUANTIDADE]]</f>
        <v>3</v>
      </c>
      <c r="L272" s="2" t="str">
        <f>TEXT(Tabela3[[#This Row],[DATA]],"MM")</f>
        <v>03</v>
      </c>
      <c r="M272" s="2">
        <f>WEEKNUM(Tabela3[[#This Row],[DATA]])</f>
        <v>13</v>
      </c>
      <c r="N272" s="18">
        <f>YEAR(Tabela3[[#This Row],[DATA]])</f>
        <v>2023</v>
      </c>
    </row>
    <row r="273" spans="2:14">
      <c r="B273" s="1">
        <v>45014</v>
      </c>
      <c r="C273">
        <v>12152</v>
      </c>
      <c r="D273" s="18">
        <f>COUNTIF(C$4:C273,Tabela3[[#This Row],[COMANDA]])</f>
        <v>1</v>
      </c>
      <c r="E273" t="s">
        <v>89</v>
      </c>
      <c r="G273" t="s">
        <v>8</v>
      </c>
      <c r="H273" t="s">
        <v>42</v>
      </c>
      <c r="I273" s="2">
        <v>1</v>
      </c>
      <c r="J273" t="s">
        <v>11</v>
      </c>
      <c r="K273" s="21">
        <f>INDEX(LISTAS!$H:$Q,MATCH(BASE!H273,LISTAS!$G:$G,0),MATCH(BASE!J273,LISTAS!$H$3:$Q$3,0))*Tabela3[[#This Row],[QUANTIDADE]]</f>
        <v>16</v>
      </c>
      <c r="L273" s="2" t="str">
        <f>TEXT(Tabela3[[#This Row],[DATA]],"MM")</f>
        <v>03</v>
      </c>
      <c r="M273" s="2">
        <f>WEEKNUM(Tabela3[[#This Row],[DATA]])</f>
        <v>13</v>
      </c>
      <c r="N273" s="18">
        <f>YEAR(Tabela3[[#This Row],[DATA]])</f>
        <v>2023</v>
      </c>
    </row>
    <row r="274" spans="2:14">
      <c r="B274" s="1">
        <v>45014</v>
      </c>
      <c r="C274">
        <v>12152</v>
      </c>
      <c r="D274" s="18">
        <f>COUNTIF(C$4:C274,Tabela3[[#This Row],[COMANDA]])</f>
        <v>2</v>
      </c>
      <c r="E274" t="s">
        <v>89</v>
      </c>
      <c r="G274" t="s">
        <v>9</v>
      </c>
      <c r="H274" t="s">
        <v>59</v>
      </c>
      <c r="I274" s="2">
        <v>1</v>
      </c>
      <c r="J274" t="s">
        <v>11</v>
      </c>
      <c r="K274" s="21">
        <f>INDEX(LISTAS!$H:$Q,MATCH(BASE!H274,LISTAS!$G:$G,0),MATCH(BASE!J274,LISTAS!$H$3:$Q$3,0))*Tabela3[[#This Row],[QUANTIDADE]]</f>
        <v>3</v>
      </c>
      <c r="L274" s="2" t="str">
        <f>TEXT(Tabela3[[#This Row],[DATA]],"MM")</f>
        <v>03</v>
      </c>
      <c r="M274" s="2">
        <f>WEEKNUM(Tabela3[[#This Row],[DATA]])</f>
        <v>13</v>
      </c>
      <c r="N274" s="18">
        <f>YEAR(Tabela3[[#This Row],[DATA]])</f>
        <v>2023</v>
      </c>
    </row>
    <row r="275" spans="2:14">
      <c r="B275" s="1">
        <v>45014</v>
      </c>
      <c r="C275">
        <v>12153</v>
      </c>
      <c r="D275" s="18">
        <f>COUNTIF(C$4:C275,Tabela3[[#This Row],[COMANDA]])</f>
        <v>1</v>
      </c>
      <c r="E275" t="s">
        <v>90</v>
      </c>
      <c r="F275" t="s">
        <v>98</v>
      </c>
      <c r="G275" t="s">
        <v>8</v>
      </c>
      <c r="H275" t="s">
        <v>204</v>
      </c>
      <c r="I275" s="2">
        <v>1</v>
      </c>
      <c r="J275" t="s">
        <v>11</v>
      </c>
      <c r="K275" s="21">
        <f>INDEX(LISTAS!$H:$Q,MATCH(BASE!H275,LISTAS!$G:$G,0),MATCH(BASE!J275,LISTAS!$H$3:$Q$3,0))*Tabela3[[#This Row],[QUANTIDADE]]</f>
        <v>18</v>
      </c>
      <c r="L275" s="2" t="str">
        <f>TEXT(Tabela3[[#This Row],[DATA]],"MM")</f>
        <v>03</v>
      </c>
      <c r="M275" s="2">
        <f>WEEKNUM(Tabela3[[#This Row],[DATA]])</f>
        <v>13</v>
      </c>
      <c r="N275" s="18">
        <f>YEAR(Tabela3[[#This Row],[DATA]])</f>
        <v>2023</v>
      </c>
    </row>
    <row r="276" spans="2:14">
      <c r="B276" s="1">
        <v>45014</v>
      </c>
      <c r="C276">
        <v>12154</v>
      </c>
      <c r="D276" s="18">
        <f>COUNTIF(C$4:C276,Tabela3[[#This Row],[COMANDA]])</f>
        <v>1</v>
      </c>
      <c r="E276" t="s">
        <v>90</v>
      </c>
      <c r="F276" t="s">
        <v>99</v>
      </c>
      <c r="G276" t="s">
        <v>8</v>
      </c>
      <c r="H276" t="s">
        <v>204</v>
      </c>
      <c r="I276" s="2">
        <v>1</v>
      </c>
      <c r="J276" t="s">
        <v>11</v>
      </c>
      <c r="K276" s="21">
        <f>INDEX(LISTAS!$H:$Q,MATCH(BASE!H276,LISTAS!$G:$G,0),MATCH(BASE!J276,LISTAS!$H$3:$Q$3,0))*Tabela3[[#This Row],[QUANTIDADE]]</f>
        <v>18</v>
      </c>
      <c r="L276" s="2" t="str">
        <f>TEXT(Tabela3[[#This Row],[DATA]],"MM")</f>
        <v>03</v>
      </c>
      <c r="M276" s="2">
        <f>WEEKNUM(Tabela3[[#This Row],[DATA]])</f>
        <v>13</v>
      </c>
      <c r="N276" s="18">
        <f>YEAR(Tabela3[[#This Row],[DATA]])</f>
        <v>2023</v>
      </c>
    </row>
    <row r="277" spans="2:14">
      <c r="B277" s="1">
        <v>45014</v>
      </c>
      <c r="C277">
        <v>12154</v>
      </c>
      <c r="D277" s="18">
        <f>COUNTIF(C$4:C277,Tabela3[[#This Row],[COMANDA]])</f>
        <v>2</v>
      </c>
      <c r="E277" t="s">
        <v>90</v>
      </c>
      <c r="F277" t="s">
        <v>99</v>
      </c>
      <c r="G277" t="s">
        <v>9</v>
      </c>
      <c r="H277" t="s">
        <v>130</v>
      </c>
      <c r="I277" s="2">
        <v>1</v>
      </c>
      <c r="J277" t="s">
        <v>11</v>
      </c>
      <c r="K277" s="21">
        <f>INDEX(LISTAS!$H:$Q,MATCH(BASE!H277,LISTAS!$G:$G,0),MATCH(BASE!J277,LISTAS!$H$3:$Q$3,0))*Tabela3[[#This Row],[QUANTIDADE]]</f>
        <v>6</v>
      </c>
      <c r="L277" s="2" t="str">
        <f>TEXT(Tabela3[[#This Row],[DATA]],"MM")</f>
        <v>03</v>
      </c>
      <c r="M277" s="2">
        <f>WEEKNUM(Tabela3[[#This Row],[DATA]])</f>
        <v>13</v>
      </c>
      <c r="N277" s="18">
        <f>YEAR(Tabela3[[#This Row],[DATA]])</f>
        <v>2023</v>
      </c>
    </row>
    <row r="278" spans="2:14">
      <c r="B278" s="1">
        <v>45014</v>
      </c>
      <c r="C278">
        <v>12155</v>
      </c>
      <c r="D278" s="18">
        <f>COUNTIF(C$4:C278,Tabela3[[#This Row],[COMANDA]])</f>
        <v>1</v>
      </c>
      <c r="E278" t="s">
        <v>90</v>
      </c>
      <c r="F278" t="s">
        <v>100</v>
      </c>
      <c r="G278" t="s">
        <v>8</v>
      </c>
      <c r="H278" t="s">
        <v>204</v>
      </c>
      <c r="I278" s="2">
        <v>1</v>
      </c>
      <c r="J278" t="s">
        <v>11</v>
      </c>
      <c r="K278" s="21">
        <f>INDEX(LISTAS!$H:$Q,MATCH(BASE!H278,LISTAS!$G:$G,0),MATCH(BASE!J278,LISTAS!$H$3:$Q$3,0))*Tabela3[[#This Row],[QUANTIDADE]]</f>
        <v>18</v>
      </c>
      <c r="L278" s="2" t="str">
        <f>TEXT(Tabela3[[#This Row],[DATA]],"MM")</f>
        <v>03</v>
      </c>
      <c r="M278" s="2">
        <f>WEEKNUM(Tabela3[[#This Row],[DATA]])</f>
        <v>13</v>
      </c>
      <c r="N278" s="18">
        <f>YEAR(Tabela3[[#This Row],[DATA]])</f>
        <v>2023</v>
      </c>
    </row>
    <row r="279" spans="2:14">
      <c r="B279" s="1">
        <v>45014</v>
      </c>
      <c r="C279">
        <v>12155</v>
      </c>
      <c r="D279" s="18">
        <f>COUNTIF(C$4:C279,Tabela3[[#This Row],[COMANDA]])</f>
        <v>2</v>
      </c>
      <c r="E279" t="s">
        <v>90</v>
      </c>
      <c r="F279" t="s">
        <v>100</v>
      </c>
      <c r="G279" t="s">
        <v>9</v>
      </c>
      <c r="H279" t="s">
        <v>154</v>
      </c>
      <c r="I279" s="2">
        <v>1</v>
      </c>
      <c r="J279" t="s">
        <v>11</v>
      </c>
      <c r="K279" s="21">
        <f>INDEX(LISTAS!$H:$Q,MATCH(BASE!H279,LISTAS!$G:$G,0),MATCH(BASE!J279,LISTAS!$H$3:$Q$3,0))*Tabela3[[#This Row],[QUANTIDADE]]</f>
        <v>6</v>
      </c>
      <c r="L279" s="2" t="str">
        <f>TEXT(Tabela3[[#This Row],[DATA]],"MM")</f>
        <v>03</v>
      </c>
      <c r="M279" s="2">
        <f>WEEKNUM(Tabela3[[#This Row],[DATA]])</f>
        <v>13</v>
      </c>
      <c r="N279" s="18">
        <f>YEAR(Tabela3[[#This Row],[DATA]])</f>
        <v>2023</v>
      </c>
    </row>
    <row r="280" spans="2:14">
      <c r="B280" s="1">
        <v>45014</v>
      </c>
      <c r="C280">
        <v>12156</v>
      </c>
      <c r="D280" s="18">
        <f>COUNTIF(C$4:C280,Tabela3[[#This Row],[COMANDA]])</f>
        <v>1</v>
      </c>
      <c r="E280" t="s">
        <v>90</v>
      </c>
      <c r="F280" t="s">
        <v>99</v>
      </c>
      <c r="G280" t="s">
        <v>8</v>
      </c>
      <c r="H280" t="s">
        <v>43</v>
      </c>
      <c r="I280" s="2">
        <v>1</v>
      </c>
      <c r="J280" t="s">
        <v>11</v>
      </c>
      <c r="K280" s="21">
        <f>INDEX(LISTAS!$H:$Q,MATCH(BASE!H280,LISTAS!$G:$G,0),MATCH(BASE!J280,LISTAS!$H$3:$Q$3,0))*Tabela3[[#This Row],[QUANTIDADE]]</f>
        <v>18</v>
      </c>
      <c r="L280" s="2" t="str">
        <f>TEXT(Tabela3[[#This Row],[DATA]],"MM")</f>
        <v>03</v>
      </c>
      <c r="M280" s="2">
        <f>WEEKNUM(Tabela3[[#This Row],[DATA]])</f>
        <v>13</v>
      </c>
      <c r="N280" s="18">
        <f>YEAR(Tabela3[[#This Row],[DATA]])</f>
        <v>2023</v>
      </c>
    </row>
    <row r="281" spans="2:14">
      <c r="B281" s="1">
        <v>45014</v>
      </c>
      <c r="C281">
        <v>12156</v>
      </c>
      <c r="D281" s="18">
        <f>COUNTIF(C$4:C281,Tabela3[[#This Row],[COMANDA]])</f>
        <v>2</v>
      </c>
      <c r="E281" t="s">
        <v>90</v>
      </c>
      <c r="F281" t="s">
        <v>99</v>
      </c>
      <c r="G281" t="s">
        <v>74</v>
      </c>
      <c r="H281" t="s">
        <v>75</v>
      </c>
      <c r="I281" s="2">
        <v>1</v>
      </c>
      <c r="J281" t="s">
        <v>11</v>
      </c>
      <c r="K281" s="21">
        <f>INDEX(LISTAS!$H:$Q,MATCH(BASE!H281,LISTAS!$G:$G,0),MATCH(BASE!J281,LISTAS!$H$3:$Q$3,0))*Tabela3[[#This Row],[QUANTIDADE]]</f>
        <v>6</v>
      </c>
      <c r="L281" s="2" t="str">
        <f>TEXT(Tabela3[[#This Row],[DATA]],"MM")</f>
        <v>03</v>
      </c>
      <c r="M281" s="2">
        <f>WEEKNUM(Tabela3[[#This Row],[DATA]])</f>
        <v>13</v>
      </c>
      <c r="N281" s="18">
        <f>YEAR(Tabela3[[#This Row],[DATA]])</f>
        <v>2023</v>
      </c>
    </row>
    <row r="282" spans="2:14">
      <c r="B282" s="1">
        <v>45014</v>
      </c>
      <c r="C282">
        <v>12157</v>
      </c>
      <c r="D282" s="18">
        <f>COUNTIF(C$4:C282,Tabela3[[#This Row],[COMANDA]])</f>
        <v>1</v>
      </c>
      <c r="E282" t="s">
        <v>90</v>
      </c>
      <c r="F282" t="s">
        <v>98</v>
      </c>
      <c r="G282" t="s">
        <v>8</v>
      </c>
      <c r="H282" t="s">
        <v>204</v>
      </c>
      <c r="I282" s="2">
        <v>1</v>
      </c>
      <c r="J282" t="s">
        <v>11</v>
      </c>
      <c r="K282" s="21">
        <f>INDEX(LISTAS!$H:$Q,MATCH(BASE!H282,LISTAS!$G:$G,0),MATCH(BASE!J282,LISTAS!$H$3:$Q$3,0))*Tabela3[[#This Row],[QUANTIDADE]]</f>
        <v>18</v>
      </c>
      <c r="L282" s="2" t="str">
        <f>TEXT(Tabela3[[#This Row],[DATA]],"MM")</f>
        <v>03</v>
      </c>
      <c r="M282" s="2">
        <f>WEEKNUM(Tabela3[[#This Row],[DATA]])</f>
        <v>13</v>
      </c>
      <c r="N282" s="18">
        <f>YEAR(Tabela3[[#This Row],[DATA]])</f>
        <v>2023</v>
      </c>
    </row>
    <row r="283" spans="2:14">
      <c r="B283" s="1">
        <v>45014</v>
      </c>
      <c r="C283">
        <v>12157</v>
      </c>
      <c r="D283" s="18">
        <f>COUNTIF(C$4:C283,Tabela3[[#This Row],[COMANDA]])</f>
        <v>2</v>
      </c>
      <c r="E283" t="s">
        <v>90</v>
      </c>
      <c r="F283" t="s">
        <v>98</v>
      </c>
      <c r="G283" t="s">
        <v>61</v>
      </c>
      <c r="H283" t="s">
        <v>199</v>
      </c>
      <c r="I283" s="2">
        <v>1</v>
      </c>
      <c r="J283" t="s">
        <v>11</v>
      </c>
      <c r="K283" s="21">
        <f>INDEX(LISTAS!$H:$Q,MATCH(BASE!H283,LISTAS!$G:$G,0),MATCH(BASE!J283,LISTAS!$H$3:$Q$3,0))*Tabela3[[#This Row],[QUANTIDADE]]</f>
        <v>1</v>
      </c>
      <c r="L283" s="2" t="str">
        <f>TEXT(Tabela3[[#This Row],[DATA]],"MM")</f>
        <v>03</v>
      </c>
      <c r="M283" s="2">
        <f>WEEKNUM(Tabela3[[#This Row],[DATA]])</f>
        <v>13</v>
      </c>
      <c r="N283" s="18">
        <f>YEAR(Tabela3[[#This Row],[DATA]])</f>
        <v>2023</v>
      </c>
    </row>
    <row r="284" spans="2:14">
      <c r="B284" s="1">
        <v>45014</v>
      </c>
      <c r="C284">
        <v>12157</v>
      </c>
      <c r="D284" s="18">
        <f>COUNTIF(C$4:C284,Tabela3[[#This Row],[COMANDA]])</f>
        <v>3</v>
      </c>
      <c r="E284" t="s">
        <v>90</v>
      </c>
      <c r="F284" t="s">
        <v>98</v>
      </c>
      <c r="G284" t="s">
        <v>8</v>
      </c>
      <c r="H284" t="s">
        <v>206</v>
      </c>
      <c r="I284" s="2">
        <v>1</v>
      </c>
      <c r="J284" t="s">
        <v>11</v>
      </c>
      <c r="K284" s="21">
        <f>INDEX(LISTAS!$H:$Q,MATCH(BASE!H284,LISTAS!$G:$G,0),MATCH(BASE!J284,LISTAS!$H$3:$Q$3,0))*Tabela3[[#This Row],[QUANTIDADE]]</f>
        <v>18</v>
      </c>
      <c r="L284" s="2" t="str">
        <f>TEXT(Tabela3[[#This Row],[DATA]],"MM")</f>
        <v>03</v>
      </c>
      <c r="M284" s="2">
        <f>WEEKNUM(Tabela3[[#This Row],[DATA]])</f>
        <v>13</v>
      </c>
      <c r="N284" s="18">
        <f>YEAR(Tabela3[[#This Row],[DATA]])</f>
        <v>2023</v>
      </c>
    </row>
    <row r="285" spans="2:14">
      <c r="B285" s="1">
        <v>45014</v>
      </c>
      <c r="C285">
        <v>12158</v>
      </c>
      <c r="D285" s="18">
        <f>COUNTIF(C$4:C285,Tabela3[[#This Row],[COMANDA]])</f>
        <v>1</v>
      </c>
      <c r="E285" t="s">
        <v>90</v>
      </c>
      <c r="F285" t="s">
        <v>98</v>
      </c>
      <c r="G285" t="s">
        <v>8</v>
      </c>
      <c r="H285" t="s">
        <v>203</v>
      </c>
      <c r="I285" s="2">
        <v>1</v>
      </c>
      <c r="J285" t="s">
        <v>11</v>
      </c>
      <c r="K285" s="21">
        <f>INDEX(LISTAS!$H:$Q,MATCH(BASE!H285,LISTAS!$G:$G,0),MATCH(BASE!J285,LISTAS!$H$3:$Q$3,0))*Tabela3[[#This Row],[QUANTIDADE]]</f>
        <v>20</v>
      </c>
      <c r="L285" s="2" t="str">
        <f>TEXT(Tabela3[[#This Row],[DATA]],"MM")</f>
        <v>03</v>
      </c>
      <c r="M285" s="2">
        <f>WEEKNUM(Tabela3[[#This Row],[DATA]])</f>
        <v>13</v>
      </c>
      <c r="N285" s="18">
        <f>YEAR(Tabela3[[#This Row],[DATA]])</f>
        <v>2023</v>
      </c>
    </row>
    <row r="286" spans="2:14">
      <c r="B286" s="1">
        <v>45014</v>
      </c>
      <c r="C286">
        <v>12158</v>
      </c>
      <c r="D286" s="18">
        <f>COUNTIF(C$4:C286,Tabela3[[#This Row],[COMANDA]])</f>
        <v>2</v>
      </c>
      <c r="E286" t="s">
        <v>90</v>
      </c>
      <c r="F286" t="s">
        <v>98</v>
      </c>
      <c r="G286" t="s">
        <v>9</v>
      </c>
      <c r="H286" t="s">
        <v>138</v>
      </c>
      <c r="I286" s="2">
        <v>1</v>
      </c>
      <c r="J286" t="s">
        <v>11</v>
      </c>
      <c r="K286" s="21">
        <f>INDEX(LISTAS!$H:$Q,MATCH(BASE!H286,LISTAS!$G:$G,0),MATCH(BASE!J286,LISTAS!$H$3:$Q$3,0))*Tabela3[[#This Row],[QUANTIDADE]]</f>
        <v>4</v>
      </c>
      <c r="L286" s="2" t="str">
        <f>TEXT(Tabela3[[#This Row],[DATA]],"MM")</f>
        <v>03</v>
      </c>
      <c r="M286" s="2">
        <f>WEEKNUM(Tabela3[[#This Row],[DATA]])</f>
        <v>13</v>
      </c>
      <c r="N286" s="18">
        <f>YEAR(Tabela3[[#This Row],[DATA]])</f>
        <v>2023</v>
      </c>
    </row>
    <row r="287" spans="2:14">
      <c r="B287" s="1">
        <v>45014</v>
      </c>
      <c r="C287">
        <v>12159</v>
      </c>
      <c r="D287" s="18">
        <f>COUNTIF(C$4:C287,Tabela3[[#This Row],[COMANDA]])</f>
        <v>1</v>
      </c>
      <c r="E287" t="s">
        <v>90</v>
      </c>
      <c r="F287" t="s">
        <v>98</v>
      </c>
      <c r="G287" t="s">
        <v>8</v>
      </c>
      <c r="H287" t="s">
        <v>84</v>
      </c>
      <c r="I287" s="2">
        <v>1</v>
      </c>
      <c r="J287" t="s">
        <v>11</v>
      </c>
      <c r="K287" s="21">
        <f>INDEX(LISTAS!$H:$Q,MATCH(BASE!H287,LISTAS!$G:$G,0),MATCH(BASE!J287,LISTAS!$H$3:$Q$3,0))*Tabela3[[#This Row],[QUANTIDADE]]</f>
        <v>16</v>
      </c>
      <c r="L287" s="2" t="str">
        <f>TEXT(Tabela3[[#This Row],[DATA]],"MM")</f>
        <v>03</v>
      </c>
      <c r="M287" s="2">
        <f>WEEKNUM(Tabela3[[#This Row],[DATA]])</f>
        <v>13</v>
      </c>
      <c r="N287" s="18">
        <f>YEAR(Tabela3[[#This Row],[DATA]])</f>
        <v>2023</v>
      </c>
    </row>
    <row r="288" spans="2:14">
      <c r="B288" s="1">
        <v>45014</v>
      </c>
      <c r="C288">
        <v>12159</v>
      </c>
      <c r="D288" s="18">
        <f>COUNTIF(C$4:C288,Tabela3[[#This Row],[COMANDA]])</f>
        <v>2</v>
      </c>
      <c r="E288" t="s">
        <v>90</v>
      </c>
      <c r="F288" t="s">
        <v>98</v>
      </c>
      <c r="G288" t="s">
        <v>9</v>
      </c>
      <c r="H288" t="s">
        <v>59</v>
      </c>
      <c r="I288" s="2">
        <v>1</v>
      </c>
      <c r="J288" t="s">
        <v>11</v>
      </c>
      <c r="K288" s="21">
        <f>INDEX(LISTAS!$H:$Q,MATCH(BASE!H288,LISTAS!$G:$G,0),MATCH(BASE!J288,LISTAS!$H$3:$Q$3,0))*Tabela3[[#This Row],[QUANTIDADE]]</f>
        <v>3</v>
      </c>
      <c r="L288" s="2" t="str">
        <f>TEXT(Tabela3[[#This Row],[DATA]],"MM")</f>
        <v>03</v>
      </c>
      <c r="M288" s="2">
        <f>WEEKNUM(Tabela3[[#This Row],[DATA]])</f>
        <v>13</v>
      </c>
      <c r="N288" s="18">
        <f>YEAR(Tabela3[[#This Row],[DATA]])</f>
        <v>2023</v>
      </c>
    </row>
    <row r="289" spans="2:14">
      <c r="B289" s="1">
        <v>45014</v>
      </c>
      <c r="C289">
        <v>12160</v>
      </c>
      <c r="D289" s="18">
        <f>COUNTIF(C$4:C289,Tabela3[[#This Row],[COMANDA]])</f>
        <v>1</v>
      </c>
      <c r="E289" t="s">
        <v>90</v>
      </c>
      <c r="F289" t="s">
        <v>99</v>
      </c>
      <c r="G289" t="s">
        <v>8</v>
      </c>
      <c r="H289" t="s">
        <v>39</v>
      </c>
      <c r="I289" s="2">
        <v>2</v>
      </c>
      <c r="J289" t="s">
        <v>11</v>
      </c>
      <c r="K289" s="21">
        <f>INDEX(LISTAS!$H:$Q,MATCH(BASE!H289,LISTAS!$G:$G,0),MATCH(BASE!J289,LISTAS!$H$3:$Q$3,0))*Tabela3[[#This Row],[QUANTIDADE]]</f>
        <v>24</v>
      </c>
      <c r="L289" s="2" t="str">
        <f>TEXT(Tabela3[[#This Row],[DATA]],"MM")</f>
        <v>03</v>
      </c>
      <c r="M289" s="2">
        <f>WEEKNUM(Tabela3[[#This Row],[DATA]])</f>
        <v>13</v>
      </c>
      <c r="N289" s="18">
        <f>YEAR(Tabela3[[#This Row],[DATA]])</f>
        <v>2023</v>
      </c>
    </row>
    <row r="290" spans="2:14">
      <c r="B290" s="1">
        <v>45014</v>
      </c>
      <c r="C290">
        <v>12161</v>
      </c>
      <c r="D290" s="18">
        <f>COUNTIF(C$4:C290,Tabela3[[#This Row],[COMANDA]])</f>
        <v>1</v>
      </c>
      <c r="E290" t="s">
        <v>90</v>
      </c>
      <c r="F290" t="s">
        <v>99</v>
      </c>
      <c r="G290" t="s">
        <v>8</v>
      </c>
      <c r="H290" t="s">
        <v>42</v>
      </c>
      <c r="I290" s="2">
        <v>1</v>
      </c>
      <c r="J290" t="s">
        <v>11</v>
      </c>
      <c r="K290" s="21">
        <f>INDEX(LISTAS!$H:$Q,MATCH(BASE!H290,LISTAS!$G:$G,0),MATCH(BASE!J290,LISTAS!$H$3:$Q$3,0))*Tabela3[[#This Row],[QUANTIDADE]]</f>
        <v>16</v>
      </c>
      <c r="L290" s="2" t="str">
        <f>TEXT(Tabela3[[#This Row],[DATA]],"MM")</f>
        <v>03</v>
      </c>
      <c r="M290" s="2">
        <f>WEEKNUM(Tabela3[[#This Row],[DATA]])</f>
        <v>13</v>
      </c>
      <c r="N290" s="18">
        <f>YEAR(Tabela3[[#This Row],[DATA]])</f>
        <v>2023</v>
      </c>
    </row>
    <row r="291" spans="2:14">
      <c r="B291" s="1">
        <v>45014</v>
      </c>
      <c r="C291">
        <v>12161</v>
      </c>
      <c r="D291" s="18">
        <f>COUNTIF(C$4:C291,Tabela3[[#This Row],[COMANDA]])</f>
        <v>2</v>
      </c>
      <c r="E291" t="s">
        <v>90</v>
      </c>
      <c r="F291" t="s">
        <v>99</v>
      </c>
      <c r="G291" t="s">
        <v>9</v>
      </c>
      <c r="H291" t="s">
        <v>135</v>
      </c>
      <c r="I291" s="2">
        <v>1</v>
      </c>
      <c r="J291" t="s">
        <v>11</v>
      </c>
      <c r="K291" s="21">
        <f>INDEX(LISTAS!$H:$Q,MATCH(BASE!H291,LISTAS!$G:$G,0),MATCH(BASE!J291,LISTAS!$H$3:$Q$3,0))*Tabela3[[#This Row],[QUANTIDADE]]</f>
        <v>4</v>
      </c>
      <c r="L291" s="2" t="str">
        <f>TEXT(Tabela3[[#This Row],[DATA]],"MM")</f>
        <v>03</v>
      </c>
      <c r="M291" s="2">
        <f>WEEKNUM(Tabela3[[#This Row],[DATA]])</f>
        <v>13</v>
      </c>
      <c r="N291" s="18">
        <f>YEAR(Tabela3[[#This Row],[DATA]])</f>
        <v>2023</v>
      </c>
    </row>
    <row r="292" spans="2:14">
      <c r="B292" s="1">
        <v>45014</v>
      </c>
      <c r="C292">
        <v>12162</v>
      </c>
      <c r="D292" s="18">
        <f>COUNTIF(C$4:C292,Tabela3[[#This Row],[COMANDA]])</f>
        <v>1</v>
      </c>
      <c r="E292" t="s">
        <v>90</v>
      </c>
      <c r="F292" t="s">
        <v>99</v>
      </c>
      <c r="G292" t="s">
        <v>8</v>
      </c>
      <c r="H292" t="s">
        <v>42</v>
      </c>
      <c r="I292" s="2">
        <v>1</v>
      </c>
      <c r="J292" t="s">
        <v>11</v>
      </c>
      <c r="K292" s="21">
        <f>INDEX(LISTAS!$H:$Q,MATCH(BASE!H292,LISTAS!$G:$G,0),MATCH(BASE!J292,LISTAS!$H$3:$Q$3,0))*Tabela3[[#This Row],[QUANTIDADE]]</f>
        <v>16</v>
      </c>
      <c r="L292" s="2" t="str">
        <f>TEXT(Tabela3[[#This Row],[DATA]],"MM")</f>
        <v>03</v>
      </c>
      <c r="M292" s="2">
        <f>WEEKNUM(Tabela3[[#This Row],[DATA]])</f>
        <v>13</v>
      </c>
      <c r="N292" s="18">
        <f>YEAR(Tabela3[[#This Row],[DATA]])</f>
        <v>2023</v>
      </c>
    </row>
    <row r="293" spans="2:14">
      <c r="B293" s="1">
        <v>45014</v>
      </c>
      <c r="C293">
        <v>12163</v>
      </c>
      <c r="D293" s="18">
        <f>COUNTIF(C$4:C293,Tabela3[[#This Row],[COMANDA]])</f>
        <v>1</v>
      </c>
      <c r="E293" t="s">
        <v>90</v>
      </c>
      <c r="G293" t="s">
        <v>8</v>
      </c>
      <c r="H293" t="s">
        <v>206</v>
      </c>
      <c r="I293" s="2">
        <v>6</v>
      </c>
      <c r="J293" t="s">
        <v>11</v>
      </c>
      <c r="K293" s="21">
        <f>INDEX(LISTAS!$H:$Q,MATCH(BASE!H293,LISTAS!$G:$G,0),MATCH(BASE!J293,LISTAS!$H$3:$Q$3,0))*Tabela3[[#This Row],[QUANTIDADE]]</f>
        <v>108</v>
      </c>
      <c r="L293" s="2" t="str">
        <f>TEXT(Tabela3[[#This Row],[DATA]],"MM")</f>
        <v>03</v>
      </c>
      <c r="M293" s="2">
        <f>WEEKNUM(Tabela3[[#This Row],[DATA]])</f>
        <v>13</v>
      </c>
      <c r="N293" s="18">
        <f>YEAR(Tabela3[[#This Row],[DATA]])</f>
        <v>2023</v>
      </c>
    </row>
    <row r="294" spans="2:14">
      <c r="B294" s="1">
        <v>45014</v>
      </c>
      <c r="C294">
        <v>12163</v>
      </c>
      <c r="D294" s="18">
        <f>COUNTIF(C$4:C294,Tabela3[[#This Row],[COMANDA]])</f>
        <v>2</v>
      </c>
      <c r="E294" t="s">
        <v>90</v>
      </c>
      <c r="G294" t="s">
        <v>9</v>
      </c>
      <c r="H294" t="s">
        <v>52</v>
      </c>
      <c r="I294" s="2">
        <v>2</v>
      </c>
      <c r="J294" t="s">
        <v>11</v>
      </c>
      <c r="K294" s="21">
        <f>INDEX(LISTAS!$H:$Q,MATCH(BASE!H294,LISTAS!$G:$G,0),MATCH(BASE!J294,LISTAS!$H$3:$Q$3,0))*Tabela3[[#This Row],[QUANTIDADE]]</f>
        <v>16</v>
      </c>
      <c r="L294" s="2" t="str">
        <f>TEXT(Tabela3[[#This Row],[DATA]],"MM")</f>
        <v>03</v>
      </c>
      <c r="M294" s="2">
        <f>WEEKNUM(Tabela3[[#This Row],[DATA]])</f>
        <v>13</v>
      </c>
      <c r="N294" s="18">
        <f>YEAR(Tabela3[[#This Row],[DATA]])</f>
        <v>2023</v>
      </c>
    </row>
    <row r="295" spans="2:14">
      <c r="B295" s="1">
        <v>45014</v>
      </c>
      <c r="C295">
        <v>12164</v>
      </c>
      <c r="D295" s="18">
        <f>COUNTIF(C$4:C295,Tabela3[[#This Row],[COMANDA]])</f>
        <v>1</v>
      </c>
      <c r="E295" t="s">
        <v>89</v>
      </c>
      <c r="F295" t="s">
        <v>99</v>
      </c>
      <c r="G295" t="s">
        <v>8</v>
      </c>
      <c r="H295" t="s">
        <v>40</v>
      </c>
      <c r="I295" s="2">
        <v>1</v>
      </c>
      <c r="J295" t="s">
        <v>11</v>
      </c>
      <c r="K295" s="21">
        <f>INDEX(LISTAS!$H:$Q,MATCH(BASE!H295,LISTAS!$G:$G,0),MATCH(BASE!J295,LISTAS!$H$3:$Q$3,0))*Tabela3[[#This Row],[QUANTIDADE]]</f>
        <v>14</v>
      </c>
      <c r="L295" s="2" t="str">
        <f>TEXT(Tabela3[[#This Row],[DATA]],"MM")</f>
        <v>03</v>
      </c>
      <c r="M295" s="2">
        <f>WEEKNUM(Tabela3[[#This Row],[DATA]])</f>
        <v>13</v>
      </c>
      <c r="N295" s="18">
        <f>YEAR(Tabela3[[#This Row],[DATA]])</f>
        <v>2023</v>
      </c>
    </row>
    <row r="296" spans="2:14">
      <c r="B296" s="1">
        <v>45014</v>
      </c>
      <c r="C296">
        <v>12164</v>
      </c>
      <c r="D296" s="18">
        <f>COUNTIF(C$4:C296,Tabela3[[#This Row],[COMANDA]])</f>
        <v>2</v>
      </c>
      <c r="E296" t="s">
        <v>89</v>
      </c>
      <c r="F296" t="s">
        <v>98</v>
      </c>
      <c r="G296" t="s">
        <v>8</v>
      </c>
      <c r="H296" t="s">
        <v>40</v>
      </c>
      <c r="I296" s="2">
        <v>1</v>
      </c>
      <c r="J296" t="s">
        <v>11</v>
      </c>
      <c r="K296" s="21">
        <f>INDEX(LISTAS!$H:$Q,MATCH(BASE!H296,LISTAS!$G:$G,0),MATCH(BASE!J296,LISTAS!$H$3:$Q$3,0))*Tabela3[[#This Row],[QUANTIDADE]]</f>
        <v>14</v>
      </c>
      <c r="L296" s="2" t="str">
        <f>TEXT(Tabela3[[#This Row],[DATA]],"MM")</f>
        <v>03</v>
      </c>
      <c r="M296" s="2">
        <f>WEEKNUM(Tabela3[[#This Row],[DATA]])</f>
        <v>13</v>
      </c>
      <c r="N296" s="18">
        <f>YEAR(Tabela3[[#This Row],[DATA]])</f>
        <v>2023</v>
      </c>
    </row>
    <row r="297" spans="2:14">
      <c r="B297" s="1">
        <v>45014</v>
      </c>
      <c r="C297">
        <v>12165</v>
      </c>
      <c r="D297" s="18">
        <f>COUNTIF(C$4:C297,Tabela3[[#This Row],[COMANDA]])</f>
        <v>1</v>
      </c>
      <c r="E297" t="s">
        <v>89</v>
      </c>
      <c r="F297" t="s">
        <v>99</v>
      </c>
      <c r="G297" t="s">
        <v>8</v>
      </c>
      <c r="H297" t="s">
        <v>204</v>
      </c>
      <c r="I297" s="2">
        <v>2</v>
      </c>
      <c r="J297" t="s">
        <v>11</v>
      </c>
      <c r="K297" s="21">
        <f>INDEX(LISTAS!$H:$Q,MATCH(BASE!H297,LISTAS!$G:$G,0),MATCH(BASE!J297,LISTAS!$H$3:$Q$3,0))*Tabela3[[#This Row],[QUANTIDADE]]</f>
        <v>36</v>
      </c>
      <c r="L297" s="2" t="str">
        <f>TEXT(Tabela3[[#This Row],[DATA]],"MM")</f>
        <v>03</v>
      </c>
      <c r="M297" s="2">
        <f>WEEKNUM(Tabela3[[#This Row],[DATA]])</f>
        <v>13</v>
      </c>
      <c r="N297" s="18">
        <f>YEAR(Tabela3[[#This Row],[DATA]])</f>
        <v>2023</v>
      </c>
    </row>
    <row r="298" spans="2:14">
      <c r="B298" s="1">
        <v>45014</v>
      </c>
      <c r="C298">
        <v>12166</v>
      </c>
      <c r="D298" s="18">
        <f>COUNTIF(C$4:C298,Tabela3[[#This Row],[COMANDA]])</f>
        <v>1</v>
      </c>
      <c r="E298" t="s">
        <v>90</v>
      </c>
      <c r="F298" t="s">
        <v>98</v>
      </c>
      <c r="G298" t="s">
        <v>8</v>
      </c>
      <c r="H298" t="s">
        <v>41</v>
      </c>
      <c r="I298" s="2">
        <v>1</v>
      </c>
      <c r="J298" t="s">
        <v>11</v>
      </c>
      <c r="K298" s="21">
        <f>INDEX(LISTAS!$H:$Q,MATCH(BASE!H298,LISTAS!$G:$G,0),MATCH(BASE!J298,LISTAS!$H$3:$Q$3,0))*Tabela3[[#This Row],[QUANTIDADE]]</f>
        <v>14</v>
      </c>
      <c r="L298" s="2" t="str">
        <f>TEXT(Tabela3[[#This Row],[DATA]],"MM")</f>
        <v>03</v>
      </c>
      <c r="M298" s="2">
        <f>WEEKNUM(Tabela3[[#This Row],[DATA]])</f>
        <v>13</v>
      </c>
      <c r="N298" s="18">
        <f>YEAR(Tabela3[[#This Row],[DATA]])</f>
        <v>2023</v>
      </c>
    </row>
    <row r="299" spans="2:14">
      <c r="B299" s="1">
        <v>45014</v>
      </c>
      <c r="C299">
        <v>12166</v>
      </c>
      <c r="D299" s="18">
        <f>COUNTIF(C$4:C299,Tabela3[[#This Row],[COMANDA]])</f>
        <v>2</v>
      </c>
      <c r="E299" t="s">
        <v>90</v>
      </c>
      <c r="F299" t="s">
        <v>98</v>
      </c>
      <c r="G299" t="s">
        <v>61</v>
      </c>
      <c r="H299" t="s">
        <v>199</v>
      </c>
      <c r="I299" s="2">
        <v>1</v>
      </c>
      <c r="J299" t="s">
        <v>11</v>
      </c>
      <c r="K299" s="21">
        <f>INDEX(LISTAS!$H:$Q,MATCH(BASE!H299,LISTAS!$G:$G,0),MATCH(BASE!J299,LISTAS!$H$3:$Q$3,0))*Tabela3[[#This Row],[QUANTIDADE]]</f>
        <v>1</v>
      </c>
      <c r="L299" s="2" t="str">
        <f>TEXT(Tabela3[[#This Row],[DATA]],"MM")</f>
        <v>03</v>
      </c>
      <c r="M299" s="2">
        <f>WEEKNUM(Tabela3[[#This Row],[DATA]])</f>
        <v>13</v>
      </c>
      <c r="N299" s="18">
        <f>YEAR(Tabela3[[#This Row],[DATA]])</f>
        <v>2023</v>
      </c>
    </row>
    <row r="300" spans="2:14">
      <c r="B300" s="1">
        <v>45014</v>
      </c>
      <c r="C300">
        <v>12167</v>
      </c>
      <c r="D300" s="18">
        <f>COUNTIF(C$4:C300,Tabela3[[#This Row],[COMANDA]])</f>
        <v>1</v>
      </c>
      <c r="E300" t="s">
        <v>89</v>
      </c>
      <c r="F300" t="s">
        <v>100</v>
      </c>
      <c r="G300" t="s">
        <v>8</v>
      </c>
      <c r="H300" t="s">
        <v>202</v>
      </c>
      <c r="I300" s="2">
        <v>1</v>
      </c>
      <c r="J300" t="s">
        <v>11</v>
      </c>
      <c r="K300" s="21">
        <f>INDEX(LISTAS!$H:$Q,MATCH(BASE!H300,LISTAS!$G:$G,0),MATCH(BASE!J300,LISTAS!$H$3:$Q$3,0))*Tabela3[[#This Row],[QUANTIDADE]]</f>
        <v>20</v>
      </c>
      <c r="L300" s="2" t="str">
        <f>TEXT(Tabela3[[#This Row],[DATA]],"MM")</f>
        <v>03</v>
      </c>
      <c r="M300" s="2">
        <f>WEEKNUM(Tabela3[[#This Row],[DATA]])</f>
        <v>13</v>
      </c>
      <c r="N300" s="18">
        <f>YEAR(Tabela3[[#This Row],[DATA]])</f>
        <v>2023</v>
      </c>
    </row>
    <row r="301" spans="2:14">
      <c r="B301" s="1">
        <v>45014</v>
      </c>
      <c r="C301">
        <v>12168</v>
      </c>
      <c r="D301" s="18">
        <f>COUNTIF(C$4:C301,Tabela3[[#This Row],[COMANDA]])</f>
        <v>1</v>
      </c>
      <c r="E301" t="s">
        <v>90</v>
      </c>
      <c r="F301" t="s">
        <v>98</v>
      </c>
      <c r="G301" t="s">
        <v>8</v>
      </c>
      <c r="H301" t="s">
        <v>42</v>
      </c>
      <c r="I301" s="2">
        <v>1</v>
      </c>
      <c r="J301" t="s">
        <v>11</v>
      </c>
      <c r="K301" s="21">
        <f>INDEX(LISTAS!$H:$Q,MATCH(BASE!H301,LISTAS!$G:$G,0),MATCH(BASE!J301,LISTAS!$H$3:$Q$3,0))*Tabela3[[#This Row],[QUANTIDADE]]</f>
        <v>16</v>
      </c>
      <c r="L301" s="2" t="str">
        <f>TEXT(Tabela3[[#This Row],[DATA]],"MM")</f>
        <v>03</v>
      </c>
      <c r="M301" s="2">
        <f>WEEKNUM(Tabela3[[#This Row],[DATA]])</f>
        <v>13</v>
      </c>
      <c r="N301" s="18">
        <f>YEAR(Tabela3[[#This Row],[DATA]])</f>
        <v>2023</v>
      </c>
    </row>
    <row r="302" spans="2:14">
      <c r="B302" s="1">
        <v>45014</v>
      </c>
      <c r="C302">
        <v>12169</v>
      </c>
      <c r="D302" s="18">
        <f>COUNTIF(C$4:C302,Tabela3[[#This Row],[COMANDA]])</f>
        <v>1</v>
      </c>
      <c r="E302" t="s">
        <v>90</v>
      </c>
      <c r="F302" t="s">
        <v>3</v>
      </c>
      <c r="G302" t="s">
        <v>8</v>
      </c>
      <c r="H302" t="s">
        <v>84</v>
      </c>
      <c r="I302" s="2">
        <v>1</v>
      </c>
      <c r="J302" t="s">
        <v>11</v>
      </c>
      <c r="K302" s="21">
        <f>INDEX(LISTAS!$H:$Q,MATCH(BASE!H302,LISTAS!$G:$G,0),MATCH(BASE!J302,LISTAS!$H$3:$Q$3,0))*Tabela3[[#This Row],[QUANTIDADE]]</f>
        <v>16</v>
      </c>
      <c r="L302" s="2" t="str">
        <f>TEXT(Tabela3[[#This Row],[DATA]],"MM")</f>
        <v>03</v>
      </c>
      <c r="M302" s="2">
        <f>WEEKNUM(Tabela3[[#This Row],[DATA]])</f>
        <v>13</v>
      </c>
      <c r="N302" s="18">
        <f>YEAR(Tabela3[[#This Row],[DATA]])</f>
        <v>2023</v>
      </c>
    </row>
    <row r="303" spans="2:14">
      <c r="B303" s="1">
        <v>45014</v>
      </c>
      <c r="C303">
        <v>12169</v>
      </c>
      <c r="D303" s="18">
        <f>COUNTIF(C$4:C303,Tabela3[[#This Row],[COMANDA]])</f>
        <v>2</v>
      </c>
      <c r="E303" t="s">
        <v>90</v>
      </c>
      <c r="F303" t="s">
        <v>3</v>
      </c>
      <c r="G303" t="s">
        <v>9</v>
      </c>
      <c r="H303" t="s">
        <v>154</v>
      </c>
      <c r="I303" s="2">
        <v>1</v>
      </c>
      <c r="J303" t="s">
        <v>11</v>
      </c>
      <c r="K303" s="21">
        <f>INDEX(LISTAS!$H:$Q,MATCH(BASE!H303,LISTAS!$G:$G,0),MATCH(BASE!J303,LISTAS!$H$3:$Q$3,0))*Tabela3[[#This Row],[QUANTIDADE]]</f>
        <v>6</v>
      </c>
      <c r="L303" s="2" t="str">
        <f>TEXT(Tabela3[[#This Row],[DATA]],"MM")</f>
        <v>03</v>
      </c>
      <c r="M303" s="2">
        <f>WEEKNUM(Tabela3[[#This Row],[DATA]])</f>
        <v>13</v>
      </c>
      <c r="N303" s="18">
        <f>YEAR(Tabela3[[#This Row],[DATA]])</f>
        <v>2023</v>
      </c>
    </row>
    <row r="304" spans="2:14">
      <c r="B304" s="1">
        <v>45014</v>
      </c>
      <c r="C304">
        <v>12170</v>
      </c>
      <c r="D304" s="18">
        <f>COUNTIF(C$4:C304,Tabela3[[#This Row],[COMANDA]])</f>
        <v>1</v>
      </c>
      <c r="E304" t="s">
        <v>90</v>
      </c>
      <c r="G304" t="s">
        <v>8</v>
      </c>
      <c r="H304" t="s">
        <v>211</v>
      </c>
      <c r="I304" s="2">
        <v>1</v>
      </c>
      <c r="J304" t="s">
        <v>11</v>
      </c>
      <c r="K304" s="21">
        <f>INDEX(LISTAS!$H:$Q,MATCH(BASE!H304,LISTAS!$G:$G,0),MATCH(BASE!J304,LISTAS!$H$3:$Q$3,0))*Tabela3[[#This Row],[QUANTIDADE]]</f>
        <v>20</v>
      </c>
      <c r="L304" s="2" t="str">
        <f>TEXT(Tabela3[[#This Row],[DATA]],"MM")</f>
        <v>03</v>
      </c>
      <c r="M304" s="2">
        <f>WEEKNUM(Tabela3[[#This Row],[DATA]])</f>
        <v>13</v>
      </c>
      <c r="N304" s="18">
        <f>YEAR(Tabela3[[#This Row],[DATA]])</f>
        <v>2023</v>
      </c>
    </row>
    <row r="305" spans="2:14">
      <c r="B305" s="1">
        <v>45014</v>
      </c>
      <c r="C305">
        <v>12171</v>
      </c>
      <c r="D305" s="18">
        <f>COUNTIF(C$4:C305,Tabela3[[#This Row],[COMANDA]])</f>
        <v>1</v>
      </c>
      <c r="E305" t="s">
        <v>90</v>
      </c>
      <c r="F305" t="s">
        <v>99</v>
      </c>
      <c r="G305" t="s">
        <v>8</v>
      </c>
      <c r="H305" t="s">
        <v>204</v>
      </c>
      <c r="I305" s="2">
        <v>1</v>
      </c>
      <c r="J305" t="s">
        <v>11</v>
      </c>
      <c r="K305" s="21">
        <f>INDEX(LISTAS!$H:$Q,MATCH(BASE!H305,LISTAS!$G:$G,0),MATCH(BASE!J305,LISTAS!$H$3:$Q$3,0))*Tabela3[[#This Row],[QUANTIDADE]]</f>
        <v>18</v>
      </c>
      <c r="L305" s="2" t="str">
        <f>TEXT(Tabela3[[#This Row],[DATA]],"MM")</f>
        <v>03</v>
      </c>
      <c r="M305" s="2">
        <f>WEEKNUM(Tabela3[[#This Row],[DATA]])</f>
        <v>13</v>
      </c>
      <c r="N305" s="18">
        <f>YEAR(Tabela3[[#This Row],[DATA]])</f>
        <v>2023</v>
      </c>
    </row>
    <row r="306" spans="2:14">
      <c r="B306" s="1">
        <v>45014</v>
      </c>
      <c r="C306">
        <v>12171</v>
      </c>
      <c r="D306" s="18">
        <f>COUNTIF(C$4:C306,Tabela3[[#This Row],[COMANDA]])</f>
        <v>2</v>
      </c>
      <c r="E306" t="s">
        <v>90</v>
      </c>
      <c r="F306" t="s">
        <v>3</v>
      </c>
      <c r="G306" t="s">
        <v>8</v>
      </c>
      <c r="H306" t="s">
        <v>211</v>
      </c>
      <c r="I306" s="2">
        <v>1</v>
      </c>
      <c r="J306" t="s">
        <v>11</v>
      </c>
      <c r="K306" s="21">
        <f>INDEX(LISTAS!$H:$Q,MATCH(BASE!H306,LISTAS!$G:$G,0),MATCH(BASE!J306,LISTAS!$H$3:$Q$3,0))*Tabela3[[#This Row],[QUANTIDADE]]</f>
        <v>20</v>
      </c>
      <c r="L306" s="2" t="str">
        <f>TEXT(Tabela3[[#This Row],[DATA]],"MM")</f>
        <v>03</v>
      </c>
      <c r="M306" s="2">
        <f>WEEKNUM(Tabela3[[#This Row],[DATA]])</f>
        <v>13</v>
      </c>
      <c r="N306" s="18">
        <f>YEAR(Tabela3[[#This Row],[DATA]])</f>
        <v>2023</v>
      </c>
    </row>
    <row r="307" spans="2:14">
      <c r="B307" s="1">
        <v>45014</v>
      </c>
      <c r="C307">
        <v>12172</v>
      </c>
      <c r="D307" s="18">
        <f>COUNTIF(C$4:C307,Tabela3[[#This Row],[COMANDA]])</f>
        <v>1</v>
      </c>
      <c r="E307" t="s">
        <v>90</v>
      </c>
      <c r="F307" t="s">
        <v>99</v>
      </c>
      <c r="G307" t="s">
        <v>8</v>
      </c>
      <c r="H307" t="s">
        <v>204</v>
      </c>
      <c r="I307" s="2">
        <v>1</v>
      </c>
      <c r="J307" t="s">
        <v>11</v>
      </c>
      <c r="K307" s="21">
        <f>INDEX(LISTAS!$H:$Q,MATCH(BASE!H307,LISTAS!$G:$G,0),MATCH(BASE!J307,LISTAS!$H$3:$Q$3,0))*Tabela3[[#This Row],[QUANTIDADE]]</f>
        <v>18</v>
      </c>
      <c r="L307" s="2" t="str">
        <f>TEXT(Tabela3[[#This Row],[DATA]],"MM")</f>
        <v>03</v>
      </c>
      <c r="M307" s="2">
        <f>WEEKNUM(Tabela3[[#This Row],[DATA]])</f>
        <v>13</v>
      </c>
      <c r="N307" s="18">
        <f>YEAR(Tabela3[[#This Row],[DATA]])</f>
        <v>2023</v>
      </c>
    </row>
    <row r="308" spans="2:14">
      <c r="B308" s="1">
        <v>45014</v>
      </c>
      <c r="C308">
        <v>12172</v>
      </c>
      <c r="D308" s="18">
        <f>COUNTIF(C$4:C308,Tabela3[[#This Row],[COMANDA]])</f>
        <v>2</v>
      </c>
      <c r="E308" t="s">
        <v>90</v>
      </c>
      <c r="F308" t="s">
        <v>99</v>
      </c>
      <c r="G308" t="s">
        <v>61</v>
      </c>
      <c r="H308" t="s">
        <v>199</v>
      </c>
      <c r="I308" s="2">
        <v>1</v>
      </c>
      <c r="J308" t="s">
        <v>11</v>
      </c>
      <c r="K308" s="21">
        <f>INDEX(LISTAS!$H:$Q,MATCH(BASE!H308,LISTAS!$G:$G,0),MATCH(BASE!J308,LISTAS!$H$3:$Q$3,0))*Tabela3[[#This Row],[QUANTIDADE]]</f>
        <v>1</v>
      </c>
      <c r="L308" s="2" t="str">
        <f>TEXT(Tabela3[[#This Row],[DATA]],"MM")</f>
        <v>03</v>
      </c>
      <c r="M308" s="2">
        <f>WEEKNUM(Tabela3[[#This Row],[DATA]])</f>
        <v>13</v>
      </c>
      <c r="N308" s="18">
        <f>YEAR(Tabela3[[#This Row],[DATA]])</f>
        <v>2023</v>
      </c>
    </row>
    <row r="309" spans="2:14">
      <c r="B309" s="1">
        <v>45014</v>
      </c>
      <c r="C309">
        <v>12172</v>
      </c>
      <c r="D309" s="18">
        <f>COUNTIF(C$4:C309,Tabela3[[#This Row],[COMANDA]])</f>
        <v>3</v>
      </c>
      <c r="E309" t="s">
        <v>90</v>
      </c>
      <c r="F309" t="s">
        <v>99</v>
      </c>
      <c r="G309" t="s">
        <v>9</v>
      </c>
      <c r="H309" t="s">
        <v>132</v>
      </c>
      <c r="I309" s="2">
        <v>1</v>
      </c>
      <c r="J309" t="s">
        <v>11</v>
      </c>
      <c r="K309" s="21">
        <f>INDEX(LISTAS!$H:$Q,MATCH(BASE!H309,LISTAS!$G:$G,0),MATCH(BASE!J309,LISTAS!$H$3:$Q$3,0))*Tabela3[[#This Row],[QUANTIDADE]]</f>
        <v>3</v>
      </c>
      <c r="L309" s="2" t="str">
        <f>TEXT(Tabela3[[#This Row],[DATA]],"MM")</f>
        <v>03</v>
      </c>
      <c r="M309" s="2">
        <f>WEEKNUM(Tabela3[[#This Row],[DATA]])</f>
        <v>13</v>
      </c>
      <c r="N309" s="18">
        <f>YEAR(Tabela3[[#This Row],[DATA]])</f>
        <v>2023</v>
      </c>
    </row>
    <row r="310" spans="2:14">
      <c r="B310" s="1">
        <v>45014</v>
      </c>
      <c r="C310">
        <v>12173</v>
      </c>
      <c r="D310" s="18">
        <f>COUNTIF(C$4:C310,Tabela3[[#This Row],[COMANDA]])</f>
        <v>1</v>
      </c>
      <c r="E310" t="s">
        <v>90</v>
      </c>
      <c r="F310" t="s">
        <v>99</v>
      </c>
      <c r="G310" t="s">
        <v>8</v>
      </c>
      <c r="H310" t="s">
        <v>84</v>
      </c>
      <c r="I310" s="2">
        <v>1</v>
      </c>
      <c r="J310" t="s">
        <v>11</v>
      </c>
      <c r="K310" s="21">
        <f>INDEX(LISTAS!$H:$Q,MATCH(BASE!H310,LISTAS!$G:$G,0),MATCH(BASE!J310,LISTAS!$H$3:$Q$3,0))*Tabela3[[#This Row],[QUANTIDADE]]</f>
        <v>16</v>
      </c>
      <c r="L310" s="2" t="str">
        <f>TEXT(Tabela3[[#This Row],[DATA]],"MM")</f>
        <v>03</v>
      </c>
      <c r="M310" s="2">
        <f>WEEKNUM(Tabela3[[#This Row],[DATA]])</f>
        <v>13</v>
      </c>
      <c r="N310" s="18">
        <f>YEAR(Tabela3[[#This Row],[DATA]])</f>
        <v>2023</v>
      </c>
    </row>
    <row r="311" spans="2:14">
      <c r="B311" s="1">
        <v>45014</v>
      </c>
      <c r="C311">
        <v>12173</v>
      </c>
      <c r="D311" s="18">
        <f>COUNTIF(C$4:C311,Tabela3[[#This Row],[COMANDA]])</f>
        <v>2</v>
      </c>
      <c r="E311" t="s">
        <v>90</v>
      </c>
      <c r="F311" t="s">
        <v>99</v>
      </c>
      <c r="G311" t="s">
        <v>9</v>
      </c>
      <c r="H311" t="s">
        <v>132</v>
      </c>
      <c r="I311" s="2">
        <v>1</v>
      </c>
      <c r="J311" t="s">
        <v>11</v>
      </c>
      <c r="K311" s="21">
        <f>INDEX(LISTAS!$H:$Q,MATCH(BASE!H311,LISTAS!$G:$G,0),MATCH(BASE!J311,LISTAS!$H$3:$Q$3,0))*Tabela3[[#This Row],[QUANTIDADE]]</f>
        <v>3</v>
      </c>
      <c r="L311" s="2" t="str">
        <f>TEXT(Tabela3[[#This Row],[DATA]],"MM")</f>
        <v>03</v>
      </c>
      <c r="M311" s="2">
        <f>WEEKNUM(Tabela3[[#This Row],[DATA]])</f>
        <v>13</v>
      </c>
      <c r="N311" s="18">
        <f>YEAR(Tabela3[[#This Row],[DATA]])</f>
        <v>2023</v>
      </c>
    </row>
    <row r="312" spans="2:14">
      <c r="B312" s="1">
        <v>45014</v>
      </c>
      <c r="C312">
        <v>12174</v>
      </c>
      <c r="D312" s="18">
        <f>COUNTIF(C$4:C312,Tabela3[[#This Row],[COMANDA]])</f>
        <v>1</v>
      </c>
      <c r="E312" t="s">
        <v>89</v>
      </c>
      <c r="F312" t="s">
        <v>3</v>
      </c>
      <c r="G312" t="s">
        <v>8</v>
      </c>
      <c r="H312" t="s">
        <v>41</v>
      </c>
      <c r="I312" s="2">
        <v>1</v>
      </c>
      <c r="J312" t="s">
        <v>12</v>
      </c>
      <c r="K312" s="21">
        <f>INDEX(LISTAS!$H:$Q,MATCH(BASE!H312,LISTAS!$G:$G,0),MATCH(BASE!J312,LISTAS!$H$3:$Q$3,0))*Tabela3[[#This Row],[QUANTIDADE]]</f>
        <v>12.6</v>
      </c>
      <c r="L312" s="2" t="str">
        <f>TEXT(Tabela3[[#This Row],[DATA]],"MM")</f>
        <v>03</v>
      </c>
      <c r="M312" s="2">
        <f>WEEKNUM(Tabela3[[#This Row],[DATA]])</f>
        <v>13</v>
      </c>
      <c r="N312" s="18">
        <f>YEAR(Tabela3[[#This Row],[DATA]])</f>
        <v>2023</v>
      </c>
    </row>
    <row r="313" spans="2:14">
      <c r="B313" s="1">
        <v>45014</v>
      </c>
      <c r="C313">
        <v>12174</v>
      </c>
      <c r="D313" s="18">
        <f>COUNTIF(C$4:C313,Tabela3[[#This Row],[COMANDA]])</f>
        <v>2</v>
      </c>
      <c r="E313" t="s">
        <v>89</v>
      </c>
      <c r="F313" t="s">
        <v>3</v>
      </c>
      <c r="G313" t="s">
        <v>61</v>
      </c>
      <c r="H313" t="s">
        <v>188</v>
      </c>
      <c r="I313" s="2">
        <v>1</v>
      </c>
      <c r="J313" t="s">
        <v>11</v>
      </c>
      <c r="K313" s="21">
        <f>INDEX(LISTAS!$H:$Q,MATCH(BASE!H313,LISTAS!$G:$G,0),MATCH(BASE!J313,LISTAS!$H$3:$Q$3,0))*Tabela3[[#This Row],[QUANTIDADE]]</f>
        <v>2</v>
      </c>
      <c r="L313" s="2" t="str">
        <f>TEXT(Tabela3[[#This Row],[DATA]],"MM")</f>
        <v>03</v>
      </c>
      <c r="M313" s="2">
        <f>WEEKNUM(Tabela3[[#This Row],[DATA]])</f>
        <v>13</v>
      </c>
      <c r="N313" s="18">
        <f>YEAR(Tabela3[[#This Row],[DATA]])</f>
        <v>2023</v>
      </c>
    </row>
    <row r="314" spans="2:14">
      <c r="B314" s="1">
        <v>45014</v>
      </c>
      <c r="C314">
        <v>12174</v>
      </c>
      <c r="D314" s="18">
        <f>COUNTIF(C$4:C314,Tabela3[[#This Row],[COMANDA]])</f>
        <v>3</v>
      </c>
      <c r="E314" t="s">
        <v>89</v>
      </c>
      <c r="F314" t="s">
        <v>3</v>
      </c>
      <c r="G314" t="s">
        <v>8</v>
      </c>
      <c r="H314" t="s">
        <v>204</v>
      </c>
      <c r="I314" s="2">
        <v>1</v>
      </c>
      <c r="J314" t="s">
        <v>12</v>
      </c>
      <c r="K314" s="21">
        <f>INDEX(LISTAS!$H:$Q,MATCH(BASE!H314,LISTAS!$G:$G,0),MATCH(BASE!J314,LISTAS!$H$3:$Q$3,0))*Tabela3[[#This Row],[QUANTIDADE]]</f>
        <v>16.2</v>
      </c>
      <c r="L314" s="2" t="str">
        <f>TEXT(Tabela3[[#This Row],[DATA]],"MM")</f>
        <v>03</v>
      </c>
      <c r="M314" s="2">
        <f>WEEKNUM(Tabela3[[#This Row],[DATA]])</f>
        <v>13</v>
      </c>
      <c r="N314" s="18">
        <f>YEAR(Tabela3[[#This Row],[DATA]])</f>
        <v>2023</v>
      </c>
    </row>
    <row r="315" spans="2:14">
      <c r="B315" s="1">
        <v>45014</v>
      </c>
      <c r="C315">
        <v>12175</v>
      </c>
      <c r="D315" s="18">
        <f>COUNTIF(C$4:C315,Tabela3[[#This Row],[COMANDA]])</f>
        <v>1</v>
      </c>
      <c r="E315" t="s">
        <v>90</v>
      </c>
      <c r="F315" t="s">
        <v>3</v>
      </c>
      <c r="G315" t="s">
        <v>8</v>
      </c>
      <c r="H315" t="s">
        <v>211</v>
      </c>
      <c r="I315" s="2">
        <v>1</v>
      </c>
      <c r="J315" t="s">
        <v>11</v>
      </c>
      <c r="K315" s="21">
        <f>INDEX(LISTAS!$H:$Q,MATCH(BASE!H315,LISTAS!$G:$G,0),MATCH(BASE!J315,LISTAS!$H$3:$Q$3,0))*Tabela3[[#This Row],[QUANTIDADE]]</f>
        <v>20</v>
      </c>
      <c r="L315" s="2" t="str">
        <f>TEXT(Tabela3[[#This Row],[DATA]],"MM")</f>
        <v>03</v>
      </c>
      <c r="M315" s="2">
        <f>WEEKNUM(Tabela3[[#This Row],[DATA]])</f>
        <v>13</v>
      </c>
      <c r="N315" s="18">
        <f>YEAR(Tabela3[[#This Row],[DATA]])</f>
        <v>2023</v>
      </c>
    </row>
    <row r="316" spans="2:14">
      <c r="B316" s="1">
        <v>45014</v>
      </c>
      <c r="C316">
        <v>12176</v>
      </c>
      <c r="D316" s="18">
        <f>COUNTIF(C$4:C316,Tabela3[[#This Row],[COMANDA]])</f>
        <v>1</v>
      </c>
      <c r="E316" t="s">
        <v>90</v>
      </c>
      <c r="F316" t="s">
        <v>98</v>
      </c>
      <c r="G316" t="s">
        <v>8</v>
      </c>
      <c r="H316" t="s">
        <v>204</v>
      </c>
      <c r="I316" s="2">
        <v>1</v>
      </c>
      <c r="J316" t="s">
        <v>11</v>
      </c>
      <c r="K316" s="21">
        <f>INDEX(LISTAS!$H:$Q,MATCH(BASE!H316,LISTAS!$G:$G,0),MATCH(BASE!J316,LISTAS!$H$3:$Q$3,0))*Tabela3[[#This Row],[QUANTIDADE]]</f>
        <v>18</v>
      </c>
      <c r="L316" s="2" t="str">
        <f>TEXT(Tabela3[[#This Row],[DATA]],"MM")</f>
        <v>03</v>
      </c>
      <c r="M316" s="2">
        <f>WEEKNUM(Tabela3[[#This Row],[DATA]])</f>
        <v>13</v>
      </c>
      <c r="N316" s="18">
        <f>YEAR(Tabela3[[#This Row],[DATA]])</f>
        <v>2023</v>
      </c>
    </row>
    <row r="317" spans="2:14">
      <c r="B317" s="1">
        <v>45014</v>
      </c>
      <c r="C317">
        <v>12176</v>
      </c>
      <c r="D317" s="18">
        <f>COUNTIF(C$4:C317,Tabela3[[#This Row],[COMANDA]])</f>
        <v>2</v>
      </c>
      <c r="E317" t="s">
        <v>90</v>
      </c>
      <c r="F317" t="s">
        <v>98</v>
      </c>
      <c r="G317" t="s">
        <v>9</v>
      </c>
      <c r="H317" t="s">
        <v>148</v>
      </c>
      <c r="I317" s="2">
        <v>1</v>
      </c>
      <c r="J317" t="s">
        <v>11</v>
      </c>
      <c r="K317" s="21">
        <f>INDEX(LISTAS!$H:$Q,MATCH(BASE!H317,LISTAS!$G:$G,0),MATCH(BASE!J317,LISTAS!$H$3:$Q$3,0))*Tabela3[[#This Row],[QUANTIDADE]]</f>
        <v>3</v>
      </c>
      <c r="L317" s="2" t="str">
        <f>TEXT(Tabela3[[#This Row],[DATA]],"MM")</f>
        <v>03</v>
      </c>
      <c r="M317" s="2">
        <f>WEEKNUM(Tabela3[[#This Row],[DATA]])</f>
        <v>13</v>
      </c>
      <c r="N317" s="18">
        <f>YEAR(Tabela3[[#This Row],[DATA]])</f>
        <v>2023</v>
      </c>
    </row>
    <row r="318" spans="2:14">
      <c r="B318" s="1">
        <v>45014</v>
      </c>
      <c r="C318">
        <v>12177</v>
      </c>
      <c r="D318" s="18">
        <f>COUNTIF(C$4:C318,Tabela3[[#This Row],[COMANDA]])</f>
        <v>1</v>
      </c>
      <c r="E318" t="s">
        <v>90</v>
      </c>
      <c r="F318" t="s">
        <v>99</v>
      </c>
      <c r="G318" t="s">
        <v>8</v>
      </c>
      <c r="H318" t="s">
        <v>39</v>
      </c>
      <c r="I318" s="2">
        <v>1</v>
      </c>
      <c r="J318" t="s">
        <v>11</v>
      </c>
      <c r="K318" s="21">
        <f>INDEX(LISTAS!$H:$Q,MATCH(BASE!H318,LISTAS!$G:$G,0),MATCH(BASE!J318,LISTAS!$H$3:$Q$3,0))*Tabela3[[#This Row],[QUANTIDADE]]</f>
        <v>12</v>
      </c>
      <c r="L318" s="2" t="str">
        <f>TEXT(Tabela3[[#This Row],[DATA]],"MM")</f>
        <v>03</v>
      </c>
      <c r="M318" s="2">
        <f>WEEKNUM(Tabela3[[#This Row],[DATA]])</f>
        <v>13</v>
      </c>
      <c r="N318" s="18">
        <f>YEAR(Tabela3[[#This Row],[DATA]])</f>
        <v>2023</v>
      </c>
    </row>
    <row r="319" spans="2:14">
      <c r="B319" s="1">
        <v>45014</v>
      </c>
      <c r="C319">
        <v>12178</v>
      </c>
      <c r="D319" s="18">
        <f>COUNTIF(C$4:C319,Tabela3[[#This Row],[COMANDA]])</f>
        <v>1</v>
      </c>
      <c r="E319" t="s">
        <v>90</v>
      </c>
      <c r="F319" t="s">
        <v>99</v>
      </c>
      <c r="G319" t="s">
        <v>8</v>
      </c>
      <c r="H319" t="s">
        <v>39</v>
      </c>
      <c r="I319" s="2">
        <v>1</v>
      </c>
      <c r="J319" t="s">
        <v>11</v>
      </c>
      <c r="K319" s="21">
        <f>INDEX(LISTAS!$H:$Q,MATCH(BASE!H319,LISTAS!$G:$G,0),MATCH(BASE!J319,LISTAS!$H$3:$Q$3,0))*Tabela3[[#This Row],[QUANTIDADE]]</f>
        <v>12</v>
      </c>
      <c r="L319" s="2" t="str">
        <f>TEXT(Tabela3[[#This Row],[DATA]],"MM")</f>
        <v>03</v>
      </c>
      <c r="M319" s="2">
        <f>WEEKNUM(Tabela3[[#This Row],[DATA]])</f>
        <v>13</v>
      </c>
      <c r="N319" s="18">
        <f>YEAR(Tabela3[[#This Row],[DATA]])</f>
        <v>2023</v>
      </c>
    </row>
    <row r="320" spans="2:14">
      <c r="B320" s="1">
        <v>45014</v>
      </c>
      <c r="C320">
        <v>12178</v>
      </c>
      <c r="D320" s="18">
        <f>COUNTIF(C$4:C320,Tabela3[[#This Row],[COMANDA]])</f>
        <v>2</v>
      </c>
      <c r="E320" t="s">
        <v>90</v>
      </c>
      <c r="F320" t="s">
        <v>99</v>
      </c>
      <c r="G320" t="s">
        <v>61</v>
      </c>
      <c r="H320" t="s">
        <v>166</v>
      </c>
      <c r="I320" s="2">
        <v>1</v>
      </c>
      <c r="J320" t="s">
        <v>11</v>
      </c>
      <c r="K320" s="21">
        <f>INDEX(LISTAS!$H:$Q,MATCH(BASE!H320,LISTAS!$G:$G,0),MATCH(BASE!J320,LISTAS!$H$3:$Q$3,0))*Tabela3[[#This Row],[QUANTIDADE]]</f>
        <v>8</v>
      </c>
      <c r="L320" s="2" t="str">
        <f>TEXT(Tabela3[[#This Row],[DATA]],"MM")</f>
        <v>03</v>
      </c>
      <c r="M320" s="2">
        <f>WEEKNUM(Tabela3[[#This Row],[DATA]])</f>
        <v>13</v>
      </c>
      <c r="N320" s="18">
        <f>YEAR(Tabela3[[#This Row],[DATA]])</f>
        <v>2023</v>
      </c>
    </row>
    <row r="321" spans="2:14">
      <c r="B321" s="1">
        <v>45014</v>
      </c>
      <c r="C321">
        <v>12179</v>
      </c>
      <c r="D321" s="18">
        <f>COUNTIF(C$4:C321,Tabela3[[#This Row],[COMANDA]])</f>
        <v>1</v>
      </c>
      <c r="E321" t="s">
        <v>90</v>
      </c>
      <c r="F321" t="s">
        <v>98</v>
      </c>
      <c r="G321" t="s">
        <v>8</v>
      </c>
      <c r="H321" t="s">
        <v>204</v>
      </c>
      <c r="I321" s="2">
        <v>1</v>
      </c>
      <c r="J321" t="s">
        <v>11</v>
      </c>
      <c r="K321" s="21">
        <f>INDEX(LISTAS!$H:$Q,MATCH(BASE!H321,LISTAS!$G:$G,0),MATCH(BASE!J321,LISTAS!$H$3:$Q$3,0))*Tabela3[[#This Row],[QUANTIDADE]]</f>
        <v>18</v>
      </c>
      <c r="L321" s="2" t="str">
        <f>TEXT(Tabela3[[#This Row],[DATA]],"MM")</f>
        <v>03</v>
      </c>
      <c r="M321" s="2">
        <f>WEEKNUM(Tabela3[[#This Row],[DATA]])</f>
        <v>13</v>
      </c>
      <c r="N321" s="18">
        <f>YEAR(Tabela3[[#This Row],[DATA]])</f>
        <v>2023</v>
      </c>
    </row>
    <row r="322" spans="2:14">
      <c r="B322" s="1">
        <v>45014</v>
      </c>
      <c r="C322">
        <v>12179</v>
      </c>
      <c r="D322" s="18">
        <f>COUNTIF(C$4:C322,Tabela3[[#This Row],[COMANDA]])</f>
        <v>2</v>
      </c>
      <c r="E322" t="s">
        <v>90</v>
      </c>
      <c r="F322" t="s">
        <v>98</v>
      </c>
      <c r="G322" t="s">
        <v>9</v>
      </c>
      <c r="H322" t="s">
        <v>138</v>
      </c>
      <c r="I322" s="2">
        <v>1</v>
      </c>
      <c r="J322" t="s">
        <v>11</v>
      </c>
      <c r="K322" s="21">
        <f>INDEX(LISTAS!$H:$Q,MATCH(BASE!H322,LISTAS!$G:$G,0),MATCH(BASE!J322,LISTAS!$H$3:$Q$3,0))*Tabela3[[#This Row],[QUANTIDADE]]</f>
        <v>4</v>
      </c>
      <c r="L322" s="2" t="str">
        <f>TEXT(Tabela3[[#This Row],[DATA]],"MM")</f>
        <v>03</v>
      </c>
      <c r="M322" s="2">
        <f>WEEKNUM(Tabela3[[#This Row],[DATA]])</f>
        <v>13</v>
      </c>
      <c r="N322" s="18">
        <f>YEAR(Tabela3[[#This Row],[DATA]])</f>
        <v>2023</v>
      </c>
    </row>
    <row r="323" spans="2:14">
      <c r="B323" s="1">
        <v>45014</v>
      </c>
      <c r="C323">
        <v>12180</v>
      </c>
      <c r="D323" s="18">
        <f>COUNTIF(C$4:C323,Tabela3[[#This Row],[COMANDA]])</f>
        <v>1</v>
      </c>
      <c r="E323" t="s">
        <v>90</v>
      </c>
      <c r="G323" t="s">
        <v>8</v>
      </c>
      <c r="H323" t="s">
        <v>211</v>
      </c>
      <c r="I323" s="2">
        <v>2</v>
      </c>
      <c r="J323" t="s">
        <v>11</v>
      </c>
      <c r="K323" s="21">
        <f>INDEX(LISTAS!$H:$Q,MATCH(BASE!H323,LISTAS!$G:$G,0),MATCH(BASE!J323,LISTAS!$H$3:$Q$3,0))*Tabela3[[#This Row],[QUANTIDADE]]</f>
        <v>40</v>
      </c>
      <c r="L323" s="2" t="str">
        <f>TEXT(Tabela3[[#This Row],[DATA]],"MM")</f>
        <v>03</v>
      </c>
      <c r="M323" s="2">
        <f>WEEKNUM(Tabela3[[#This Row],[DATA]])</f>
        <v>13</v>
      </c>
      <c r="N323" s="18">
        <f>YEAR(Tabela3[[#This Row],[DATA]])</f>
        <v>2023</v>
      </c>
    </row>
    <row r="324" spans="2:14">
      <c r="B324" s="1">
        <v>45014</v>
      </c>
      <c r="C324">
        <v>12181</v>
      </c>
      <c r="D324" s="18">
        <f>COUNTIF(C$4:C324,Tabela3[[#This Row],[COMANDA]])</f>
        <v>1</v>
      </c>
      <c r="E324" t="s">
        <v>90</v>
      </c>
      <c r="F324" t="s">
        <v>99</v>
      </c>
      <c r="G324" t="s">
        <v>8</v>
      </c>
      <c r="H324" t="s">
        <v>202</v>
      </c>
      <c r="I324" s="2">
        <v>1</v>
      </c>
      <c r="J324" t="s">
        <v>11</v>
      </c>
      <c r="K324" s="21">
        <f>INDEX(LISTAS!$H:$Q,MATCH(BASE!H324,LISTAS!$G:$G,0),MATCH(BASE!J324,LISTAS!$H$3:$Q$3,0))*Tabela3[[#This Row],[QUANTIDADE]]</f>
        <v>20</v>
      </c>
      <c r="L324" s="2" t="str">
        <f>TEXT(Tabela3[[#This Row],[DATA]],"MM")</f>
        <v>03</v>
      </c>
      <c r="M324" s="2">
        <f>WEEKNUM(Tabela3[[#This Row],[DATA]])</f>
        <v>13</v>
      </c>
      <c r="N324" s="18">
        <f>YEAR(Tabela3[[#This Row],[DATA]])</f>
        <v>2023</v>
      </c>
    </row>
    <row r="325" spans="2:14">
      <c r="B325" s="1">
        <v>45014</v>
      </c>
      <c r="C325">
        <v>12182</v>
      </c>
      <c r="D325" s="18">
        <f>COUNTIF(C$4:C325,Tabela3[[#This Row],[COMANDA]])</f>
        <v>1</v>
      </c>
      <c r="E325" t="s">
        <v>90</v>
      </c>
      <c r="F325" t="s">
        <v>99</v>
      </c>
      <c r="G325" t="s">
        <v>8</v>
      </c>
      <c r="H325" t="s">
        <v>204</v>
      </c>
      <c r="I325" s="2">
        <v>1</v>
      </c>
      <c r="J325" t="s">
        <v>11</v>
      </c>
      <c r="K325" s="21">
        <f>INDEX(LISTAS!$H:$Q,MATCH(BASE!H325,LISTAS!$G:$G,0),MATCH(BASE!J325,LISTAS!$H$3:$Q$3,0))*Tabela3[[#This Row],[QUANTIDADE]]</f>
        <v>18</v>
      </c>
      <c r="L325" s="2" t="str">
        <f>TEXT(Tabela3[[#This Row],[DATA]],"MM")</f>
        <v>03</v>
      </c>
      <c r="M325" s="2">
        <f>WEEKNUM(Tabela3[[#This Row],[DATA]])</f>
        <v>13</v>
      </c>
      <c r="N325" s="18">
        <f>YEAR(Tabela3[[#This Row],[DATA]])</f>
        <v>2023</v>
      </c>
    </row>
    <row r="326" spans="2:14">
      <c r="B326" s="1">
        <v>45014</v>
      </c>
      <c r="C326">
        <v>12182</v>
      </c>
      <c r="D326" s="18">
        <f>COUNTIF(C$4:C326,Tabela3[[#This Row],[COMANDA]])</f>
        <v>2</v>
      </c>
      <c r="E326" t="s">
        <v>90</v>
      </c>
      <c r="F326" t="s">
        <v>99</v>
      </c>
      <c r="G326" t="s">
        <v>9</v>
      </c>
      <c r="H326" t="s">
        <v>152</v>
      </c>
      <c r="I326" s="2">
        <v>1</v>
      </c>
      <c r="J326" t="s">
        <v>11</v>
      </c>
      <c r="K326" s="21">
        <f>INDEX(LISTAS!$H:$Q,MATCH(BASE!H326,LISTAS!$G:$G,0),MATCH(BASE!J326,LISTAS!$H$3:$Q$3,0))*Tabela3[[#This Row],[QUANTIDADE]]</f>
        <v>6</v>
      </c>
      <c r="L326" s="2" t="str">
        <f>TEXT(Tabela3[[#This Row],[DATA]],"MM")</f>
        <v>03</v>
      </c>
      <c r="M326" s="2">
        <f>WEEKNUM(Tabela3[[#This Row],[DATA]])</f>
        <v>13</v>
      </c>
      <c r="N326" s="18">
        <f>YEAR(Tabela3[[#This Row],[DATA]])</f>
        <v>2023</v>
      </c>
    </row>
    <row r="327" spans="2:14">
      <c r="B327" s="1">
        <v>45014</v>
      </c>
      <c r="C327">
        <v>12183</v>
      </c>
      <c r="D327" s="18">
        <f>COUNTIF(C$4:C327,Tabela3[[#This Row],[COMANDA]])</f>
        <v>1</v>
      </c>
      <c r="E327" t="s">
        <v>90</v>
      </c>
      <c r="F327" t="s">
        <v>98</v>
      </c>
      <c r="G327" t="s">
        <v>8</v>
      </c>
      <c r="H327" t="s">
        <v>42</v>
      </c>
      <c r="I327" s="2">
        <v>1</v>
      </c>
      <c r="J327" t="s">
        <v>11</v>
      </c>
      <c r="K327" s="21">
        <f>INDEX(LISTAS!$H:$Q,MATCH(BASE!H327,LISTAS!$G:$G,0),MATCH(BASE!J327,LISTAS!$H$3:$Q$3,0))*Tabela3[[#This Row],[QUANTIDADE]]</f>
        <v>16</v>
      </c>
      <c r="L327" s="2" t="str">
        <f>TEXT(Tabela3[[#This Row],[DATA]],"MM")</f>
        <v>03</v>
      </c>
      <c r="M327" s="2">
        <f>WEEKNUM(Tabela3[[#This Row],[DATA]])</f>
        <v>13</v>
      </c>
      <c r="N327" s="18">
        <f>YEAR(Tabela3[[#This Row],[DATA]])</f>
        <v>2023</v>
      </c>
    </row>
    <row r="328" spans="2:14">
      <c r="B328" s="1">
        <v>45014</v>
      </c>
      <c r="C328">
        <v>12183</v>
      </c>
      <c r="D328" s="18">
        <f>COUNTIF(C$4:C328,Tabela3[[#This Row],[COMANDA]])</f>
        <v>2</v>
      </c>
      <c r="E328" t="s">
        <v>90</v>
      </c>
      <c r="F328" t="s">
        <v>98</v>
      </c>
      <c r="G328" t="s">
        <v>8</v>
      </c>
      <c r="H328" t="s">
        <v>203</v>
      </c>
      <c r="I328" s="2">
        <v>1</v>
      </c>
      <c r="J328" t="s">
        <v>11</v>
      </c>
      <c r="K328" s="21">
        <f>INDEX(LISTAS!$H:$Q,MATCH(BASE!H328,LISTAS!$G:$G,0),MATCH(BASE!J328,LISTAS!$H$3:$Q$3,0))*Tabela3[[#This Row],[QUANTIDADE]]</f>
        <v>20</v>
      </c>
      <c r="L328" s="2" t="str">
        <f>TEXT(Tabela3[[#This Row],[DATA]],"MM")</f>
        <v>03</v>
      </c>
      <c r="M328" s="2">
        <f>WEEKNUM(Tabela3[[#This Row],[DATA]])</f>
        <v>13</v>
      </c>
      <c r="N328" s="18">
        <f>YEAR(Tabela3[[#This Row],[DATA]])</f>
        <v>2023</v>
      </c>
    </row>
    <row r="329" spans="2:14">
      <c r="B329" s="1">
        <v>45014</v>
      </c>
      <c r="C329">
        <v>12184</v>
      </c>
      <c r="D329" s="18">
        <f>COUNTIF(C$4:C329,Tabela3[[#This Row],[COMANDA]])</f>
        <v>1</v>
      </c>
      <c r="E329" t="s">
        <v>90</v>
      </c>
      <c r="G329" t="s">
        <v>8</v>
      </c>
      <c r="H329" t="s">
        <v>202</v>
      </c>
      <c r="I329" s="2">
        <v>1</v>
      </c>
      <c r="J329" t="s">
        <v>11</v>
      </c>
      <c r="K329" s="21">
        <f>INDEX(LISTAS!$H:$Q,MATCH(BASE!H329,LISTAS!$G:$G,0),MATCH(BASE!J329,LISTAS!$H$3:$Q$3,0))*Tabela3[[#This Row],[QUANTIDADE]]</f>
        <v>20</v>
      </c>
      <c r="L329" s="2" t="str">
        <f>TEXT(Tabela3[[#This Row],[DATA]],"MM")</f>
        <v>03</v>
      </c>
      <c r="M329" s="2">
        <f>WEEKNUM(Tabela3[[#This Row],[DATA]])</f>
        <v>13</v>
      </c>
      <c r="N329" s="18">
        <f>YEAR(Tabela3[[#This Row],[DATA]])</f>
        <v>2023</v>
      </c>
    </row>
    <row r="330" spans="2:14">
      <c r="B330" s="1">
        <v>45014</v>
      </c>
      <c r="C330">
        <v>12185</v>
      </c>
      <c r="D330" s="18">
        <f>COUNTIF(C$4:C330,Tabela3[[#This Row],[COMANDA]])</f>
        <v>1</v>
      </c>
      <c r="E330" t="s">
        <v>90</v>
      </c>
      <c r="F330" t="s">
        <v>98</v>
      </c>
      <c r="G330" t="s">
        <v>8</v>
      </c>
      <c r="H330" t="s">
        <v>40</v>
      </c>
      <c r="I330" s="2">
        <v>1</v>
      </c>
      <c r="J330" t="s">
        <v>11</v>
      </c>
      <c r="K330" s="21">
        <f>INDEX(LISTAS!$H:$Q,MATCH(BASE!H330,LISTAS!$G:$G,0),MATCH(BASE!J330,LISTAS!$H$3:$Q$3,0))*Tabela3[[#This Row],[QUANTIDADE]]</f>
        <v>14</v>
      </c>
      <c r="L330" s="2" t="str">
        <f>TEXT(Tabela3[[#This Row],[DATA]],"MM")</f>
        <v>03</v>
      </c>
      <c r="M330" s="2">
        <f>WEEKNUM(Tabela3[[#This Row],[DATA]])</f>
        <v>13</v>
      </c>
      <c r="N330" s="18">
        <f>YEAR(Tabela3[[#This Row],[DATA]])</f>
        <v>2023</v>
      </c>
    </row>
    <row r="331" spans="2:14">
      <c r="B331" s="1">
        <v>45014</v>
      </c>
      <c r="C331">
        <v>12185</v>
      </c>
      <c r="D331" s="18">
        <f>COUNTIF(C$4:C331,Tabela3[[#This Row],[COMANDA]])</f>
        <v>2</v>
      </c>
      <c r="E331" t="s">
        <v>90</v>
      </c>
      <c r="F331" t="s">
        <v>98</v>
      </c>
      <c r="G331" t="s">
        <v>9</v>
      </c>
      <c r="H331" t="s">
        <v>132</v>
      </c>
      <c r="I331" s="2">
        <v>1</v>
      </c>
      <c r="J331" t="s">
        <v>11</v>
      </c>
      <c r="K331" s="21">
        <f>INDEX(LISTAS!$H:$Q,MATCH(BASE!H331,LISTAS!$G:$G,0),MATCH(BASE!J331,LISTAS!$H$3:$Q$3,0))*Tabela3[[#This Row],[QUANTIDADE]]</f>
        <v>3</v>
      </c>
      <c r="L331" s="2" t="str">
        <f>TEXT(Tabela3[[#This Row],[DATA]],"MM")</f>
        <v>03</v>
      </c>
      <c r="M331" s="2">
        <f>WEEKNUM(Tabela3[[#This Row],[DATA]])</f>
        <v>13</v>
      </c>
      <c r="N331" s="18">
        <f>YEAR(Tabela3[[#This Row],[DATA]])</f>
        <v>2023</v>
      </c>
    </row>
    <row r="332" spans="2:14">
      <c r="B332" s="1">
        <v>45014</v>
      </c>
      <c r="C332">
        <v>12186</v>
      </c>
      <c r="D332" s="18">
        <f>COUNTIF(C$4:C332,Tabela3[[#This Row],[COMANDA]])</f>
        <v>1</v>
      </c>
      <c r="E332" t="s">
        <v>90</v>
      </c>
      <c r="G332" t="s">
        <v>8</v>
      </c>
      <c r="H332" t="s">
        <v>84</v>
      </c>
      <c r="I332" s="2">
        <v>1</v>
      </c>
      <c r="J332" t="s">
        <v>11</v>
      </c>
      <c r="K332" s="21">
        <f>INDEX(LISTAS!$H:$Q,MATCH(BASE!H332,LISTAS!$G:$G,0),MATCH(BASE!J332,LISTAS!$H$3:$Q$3,0))*Tabela3[[#This Row],[QUANTIDADE]]</f>
        <v>16</v>
      </c>
      <c r="L332" s="2" t="str">
        <f>TEXT(Tabela3[[#This Row],[DATA]],"MM")</f>
        <v>03</v>
      </c>
      <c r="M332" s="2">
        <f>WEEKNUM(Tabela3[[#This Row],[DATA]])</f>
        <v>13</v>
      </c>
      <c r="N332" s="18">
        <f>YEAR(Tabela3[[#This Row],[DATA]])</f>
        <v>2023</v>
      </c>
    </row>
    <row r="333" spans="2:14">
      <c r="B333" s="1">
        <v>45014</v>
      </c>
      <c r="C333">
        <v>12186</v>
      </c>
      <c r="D333" s="18">
        <f>COUNTIF(C$4:C333,Tabela3[[#This Row],[COMANDA]])</f>
        <v>2</v>
      </c>
      <c r="E333" t="s">
        <v>90</v>
      </c>
      <c r="G333" t="s">
        <v>9</v>
      </c>
      <c r="H333" t="s">
        <v>138</v>
      </c>
      <c r="I333" s="2">
        <v>1</v>
      </c>
      <c r="J333" t="s">
        <v>11</v>
      </c>
      <c r="K333" s="21">
        <f>INDEX(LISTAS!$H:$Q,MATCH(BASE!H333,LISTAS!$G:$G,0),MATCH(BASE!J333,LISTAS!$H$3:$Q$3,0))*Tabela3[[#This Row],[QUANTIDADE]]</f>
        <v>4</v>
      </c>
      <c r="L333" s="2" t="str">
        <f>TEXT(Tabela3[[#This Row],[DATA]],"MM")</f>
        <v>03</v>
      </c>
      <c r="M333" s="2">
        <f>WEEKNUM(Tabela3[[#This Row],[DATA]])</f>
        <v>13</v>
      </c>
      <c r="N333" s="18">
        <f>YEAR(Tabela3[[#This Row],[DATA]])</f>
        <v>2023</v>
      </c>
    </row>
    <row r="334" spans="2:14">
      <c r="B334" s="1">
        <v>45014</v>
      </c>
      <c r="C334" t="s">
        <v>230</v>
      </c>
      <c r="D334" s="18">
        <f>COUNTIF(C$4:C334,Tabela3[[#This Row],[COMANDA]])</f>
        <v>1</v>
      </c>
      <c r="E334" t="s">
        <v>1</v>
      </c>
      <c r="G334" t="s">
        <v>77</v>
      </c>
      <c r="H334" t="s">
        <v>79</v>
      </c>
      <c r="I334" s="2">
        <v>5</v>
      </c>
      <c r="J334" t="s">
        <v>11</v>
      </c>
      <c r="K334" s="21">
        <f>INDEX(LISTAS!$H:$Q,MATCH(BASE!H334,LISTAS!$G:$G,0),MATCH(BASE!J334,LISTAS!$H$3:$Q$3,0))*Tabela3[[#This Row],[QUANTIDADE]]</f>
        <v>22.5</v>
      </c>
      <c r="L334" s="2" t="str">
        <f>TEXT(Tabela3[[#This Row],[DATA]],"MM")</f>
        <v>03</v>
      </c>
      <c r="M334" s="2">
        <f>WEEKNUM(Tabela3[[#This Row],[DATA]])</f>
        <v>13</v>
      </c>
      <c r="N334" s="18">
        <f>YEAR(Tabela3[[#This Row],[DATA]])</f>
        <v>2023</v>
      </c>
    </row>
    <row r="335" spans="2:14">
      <c r="B335" s="1">
        <v>45014</v>
      </c>
      <c r="C335" t="s">
        <v>230</v>
      </c>
      <c r="D335" s="18">
        <f>COUNTIF(C$4:C335,Tabela3[[#This Row],[COMANDA]])</f>
        <v>2</v>
      </c>
      <c r="E335" t="s">
        <v>1</v>
      </c>
      <c r="G335" t="s">
        <v>9</v>
      </c>
      <c r="H335" t="s">
        <v>104</v>
      </c>
      <c r="I335" s="2">
        <v>3</v>
      </c>
      <c r="J335" t="s">
        <v>11</v>
      </c>
      <c r="K335" s="21">
        <f>INDEX(LISTAS!$H:$Q,MATCH(BASE!H335,LISTAS!$G:$G,0),MATCH(BASE!J335,LISTAS!$H$3:$Q$3,0))*Tabela3[[#This Row],[QUANTIDADE]]</f>
        <v>12</v>
      </c>
      <c r="L335" s="2" t="str">
        <f>TEXT(Tabela3[[#This Row],[DATA]],"MM")</f>
        <v>03</v>
      </c>
      <c r="M335" s="2">
        <f>WEEKNUM(Tabela3[[#This Row],[DATA]])</f>
        <v>13</v>
      </c>
      <c r="N335" s="18">
        <f>YEAR(Tabela3[[#This Row],[DATA]])</f>
        <v>2023</v>
      </c>
    </row>
    <row r="336" spans="2:14">
      <c r="B336" s="1">
        <v>45014</v>
      </c>
      <c r="C336" t="s">
        <v>230</v>
      </c>
      <c r="D336" s="18">
        <f>COUNTIF(C$4:C336,Tabela3[[#This Row],[COMANDA]])</f>
        <v>3</v>
      </c>
      <c r="E336" t="s">
        <v>1</v>
      </c>
      <c r="G336" t="s">
        <v>9</v>
      </c>
      <c r="H336" t="s">
        <v>214</v>
      </c>
      <c r="I336" s="2">
        <v>16</v>
      </c>
      <c r="J336" t="s">
        <v>11</v>
      </c>
      <c r="K336" s="21">
        <f>INDEX(LISTAS!$H:$Q,MATCH(BASE!H336,LISTAS!$G:$G,0),MATCH(BASE!J336,LISTAS!$H$3:$Q$3,0))*Tabela3[[#This Row],[QUANTIDADE]]</f>
        <v>16</v>
      </c>
      <c r="L336" s="2" t="str">
        <f>TEXT(Tabela3[[#This Row],[DATA]],"MM")</f>
        <v>03</v>
      </c>
      <c r="M336" s="2">
        <f>WEEKNUM(Tabela3[[#This Row],[DATA]])</f>
        <v>13</v>
      </c>
      <c r="N336" s="18">
        <f>YEAR(Tabela3[[#This Row],[DATA]])</f>
        <v>2023</v>
      </c>
    </row>
    <row r="337" spans="2:14">
      <c r="B337" s="1">
        <v>45014</v>
      </c>
      <c r="C337" t="s">
        <v>230</v>
      </c>
      <c r="D337" s="18">
        <f>COUNTIF(C$4:C337,Tabela3[[#This Row],[COMANDA]])</f>
        <v>4</v>
      </c>
      <c r="E337" t="s">
        <v>1</v>
      </c>
      <c r="G337" t="s">
        <v>77</v>
      </c>
      <c r="H337" t="s">
        <v>224</v>
      </c>
      <c r="I337" s="2">
        <v>9</v>
      </c>
      <c r="J337" t="s">
        <v>11</v>
      </c>
      <c r="K337" s="21">
        <f>INDEX(LISTAS!$H:$Q,MATCH(BASE!H337,LISTAS!$G:$G,0),MATCH(BASE!J337,LISTAS!$H$3:$Q$3,0))*Tabela3[[#This Row],[QUANTIDADE]]</f>
        <v>49.5</v>
      </c>
      <c r="L337" s="2" t="str">
        <f>TEXT(Tabela3[[#This Row],[DATA]],"MM")</f>
        <v>03</v>
      </c>
      <c r="M337" s="2">
        <f>WEEKNUM(Tabela3[[#This Row],[DATA]])</f>
        <v>13</v>
      </c>
      <c r="N337" s="18">
        <f>YEAR(Tabela3[[#This Row],[DATA]])</f>
        <v>2023</v>
      </c>
    </row>
    <row r="338" spans="2:14">
      <c r="B338" s="1">
        <v>45014</v>
      </c>
      <c r="C338" t="s">
        <v>230</v>
      </c>
      <c r="D338" s="18">
        <f>COUNTIF(C$4:C338,Tabela3[[#This Row],[COMANDA]])</f>
        <v>5</v>
      </c>
      <c r="E338" t="s">
        <v>1</v>
      </c>
      <c r="G338" t="s">
        <v>9</v>
      </c>
      <c r="H338" t="s">
        <v>58</v>
      </c>
      <c r="I338" s="2">
        <v>3</v>
      </c>
      <c r="J338" t="s">
        <v>11</v>
      </c>
      <c r="K338" s="21">
        <f>INDEX(LISTAS!$H:$Q,MATCH(BASE!H338,LISTAS!$G:$G,0),MATCH(BASE!J338,LISTAS!$H$3:$Q$3,0))*Tabela3[[#This Row],[QUANTIDADE]]</f>
        <v>15</v>
      </c>
      <c r="L338" s="2" t="str">
        <f>TEXT(Tabela3[[#This Row],[DATA]],"MM")</f>
        <v>03</v>
      </c>
      <c r="M338" s="2">
        <f>WEEKNUM(Tabela3[[#This Row],[DATA]])</f>
        <v>13</v>
      </c>
      <c r="N338" s="18">
        <f>YEAR(Tabela3[[#This Row],[DATA]])</f>
        <v>2023</v>
      </c>
    </row>
    <row r="339" spans="2:14">
      <c r="B339" s="1">
        <v>45014</v>
      </c>
      <c r="C339" t="s">
        <v>230</v>
      </c>
      <c r="D339" s="18">
        <f>COUNTIF(C$4:C339,Tabela3[[#This Row],[COMANDA]])</f>
        <v>6</v>
      </c>
      <c r="E339" t="s">
        <v>1</v>
      </c>
      <c r="G339" t="s">
        <v>74</v>
      </c>
      <c r="H339" t="s">
        <v>76</v>
      </c>
      <c r="I339" s="2">
        <v>4</v>
      </c>
      <c r="J339" t="s">
        <v>11</v>
      </c>
      <c r="K339" s="21">
        <f>INDEX(LISTAS!$H:$Q,MATCH(BASE!H339,LISTAS!$G:$G,0),MATCH(BASE!J339,LISTAS!$H$3:$Q$3,0))*Tabela3[[#This Row],[QUANTIDADE]]</f>
        <v>8</v>
      </c>
      <c r="L339" s="2" t="str">
        <f>TEXT(Tabela3[[#This Row],[DATA]],"MM")</f>
        <v>03</v>
      </c>
      <c r="M339" s="2">
        <f>WEEKNUM(Tabela3[[#This Row],[DATA]])</f>
        <v>13</v>
      </c>
      <c r="N339" s="18">
        <f>YEAR(Tabela3[[#This Row],[DATA]])</f>
        <v>2023</v>
      </c>
    </row>
    <row r="340" spans="2:14">
      <c r="B340" s="1">
        <v>45014</v>
      </c>
      <c r="C340" t="s">
        <v>230</v>
      </c>
      <c r="D340" s="18">
        <f>COUNTIF(C$4:C340,Tabela3[[#This Row],[COMANDA]])</f>
        <v>7</v>
      </c>
      <c r="E340" t="s">
        <v>1</v>
      </c>
      <c r="G340" t="s">
        <v>74</v>
      </c>
      <c r="H340" t="s">
        <v>120</v>
      </c>
      <c r="I340" s="2">
        <v>6</v>
      </c>
      <c r="J340" t="s">
        <v>11</v>
      </c>
      <c r="K340" s="21">
        <f>INDEX(LISTAS!$H:$Q,MATCH(BASE!H340,LISTAS!$G:$G,0),MATCH(BASE!J340,LISTAS!$H$3:$Q$3,0))*Tabela3[[#This Row],[QUANTIDADE]]</f>
        <v>18</v>
      </c>
      <c r="L340" s="2" t="str">
        <f>TEXT(Tabela3[[#This Row],[DATA]],"MM")</f>
        <v>03</v>
      </c>
      <c r="M340" s="2">
        <f>WEEKNUM(Tabela3[[#This Row],[DATA]])</f>
        <v>13</v>
      </c>
      <c r="N340" s="18">
        <f>YEAR(Tabela3[[#This Row],[DATA]])</f>
        <v>2023</v>
      </c>
    </row>
    <row r="341" spans="2:14">
      <c r="B341" s="1">
        <v>45014</v>
      </c>
      <c r="C341" t="s">
        <v>230</v>
      </c>
      <c r="D341" s="18">
        <f>COUNTIF(C$4:C341,Tabela3[[#This Row],[COMANDA]])</f>
        <v>8</v>
      </c>
      <c r="E341" t="s">
        <v>1</v>
      </c>
      <c r="G341" t="s">
        <v>9</v>
      </c>
      <c r="H341" t="s">
        <v>85</v>
      </c>
      <c r="I341" s="2">
        <v>5</v>
      </c>
      <c r="J341" t="s">
        <v>11</v>
      </c>
      <c r="K341" s="21">
        <f>INDEX(LISTAS!$H:$Q,MATCH(BASE!H341,LISTAS!$G:$G,0),MATCH(BASE!J341,LISTAS!$H$3:$Q$3,0))*Tabela3[[#This Row],[QUANTIDADE]]</f>
        <v>50</v>
      </c>
      <c r="L341" s="2" t="str">
        <f>TEXT(Tabela3[[#This Row],[DATA]],"MM")</f>
        <v>03</v>
      </c>
      <c r="M341" s="2">
        <f>WEEKNUM(Tabela3[[#This Row],[DATA]])</f>
        <v>13</v>
      </c>
      <c r="N341" s="18">
        <f>YEAR(Tabela3[[#This Row],[DATA]])</f>
        <v>2023</v>
      </c>
    </row>
    <row r="342" spans="2:14">
      <c r="B342" s="1">
        <v>45014</v>
      </c>
      <c r="C342" t="s">
        <v>230</v>
      </c>
      <c r="D342" s="18">
        <f>COUNTIF(C$4:C342,Tabela3[[#This Row],[COMANDA]])</f>
        <v>9</v>
      </c>
      <c r="E342" t="s">
        <v>1</v>
      </c>
      <c r="G342" t="s">
        <v>74</v>
      </c>
      <c r="H342" t="s">
        <v>75</v>
      </c>
      <c r="I342" s="2">
        <v>16</v>
      </c>
      <c r="J342" t="s">
        <v>11</v>
      </c>
      <c r="K342" s="21">
        <f>INDEX(LISTAS!$H:$Q,MATCH(BASE!H342,LISTAS!$G:$G,0),MATCH(BASE!J342,LISTAS!$H$3:$Q$3,0))*Tabela3[[#This Row],[QUANTIDADE]]</f>
        <v>96</v>
      </c>
      <c r="L342" s="2" t="str">
        <f>TEXT(Tabela3[[#This Row],[DATA]],"MM")</f>
        <v>03</v>
      </c>
      <c r="M342" s="2">
        <f>WEEKNUM(Tabela3[[#This Row],[DATA]])</f>
        <v>13</v>
      </c>
      <c r="N342" s="18">
        <f>YEAR(Tabela3[[#This Row],[DATA]])</f>
        <v>2023</v>
      </c>
    </row>
    <row r="343" spans="2:14">
      <c r="B343" s="1">
        <v>45014</v>
      </c>
      <c r="C343" t="s">
        <v>230</v>
      </c>
      <c r="D343" s="18">
        <f>COUNTIF(C$4:C343,Tabela3[[#This Row],[COMANDA]])</f>
        <v>10</v>
      </c>
      <c r="E343" t="s">
        <v>1</v>
      </c>
      <c r="G343" t="s">
        <v>9</v>
      </c>
      <c r="H343" t="s">
        <v>144</v>
      </c>
      <c r="I343" s="2">
        <v>2</v>
      </c>
      <c r="J343" t="s">
        <v>11</v>
      </c>
      <c r="K343" s="21">
        <f>INDEX(LISTAS!$H:$Q,MATCH(BASE!H343,LISTAS!$G:$G,0),MATCH(BASE!J343,LISTAS!$H$3:$Q$3,0))*Tabela3[[#This Row],[QUANTIDADE]]</f>
        <v>6</v>
      </c>
      <c r="L343" s="2" t="str">
        <f>TEXT(Tabela3[[#This Row],[DATA]],"MM")</f>
        <v>03</v>
      </c>
      <c r="M343" s="2">
        <f>WEEKNUM(Tabela3[[#This Row],[DATA]])</f>
        <v>13</v>
      </c>
      <c r="N343" s="18">
        <f>YEAR(Tabela3[[#This Row],[DATA]])</f>
        <v>2023</v>
      </c>
    </row>
    <row r="344" spans="2:14">
      <c r="B344" s="1">
        <v>45014</v>
      </c>
      <c r="C344" t="s">
        <v>230</v>
      </c>
      <c r="D344" s="18">
        <f>COUNTIF(C$4:C344,Tabela3[[#This Row],[COMANDA]])</f>
        <v>11</v>
      </c>
      <c r="E344" t="s">
        <v>1</v>
      </c>
      <c r="G344" t="s">
        <v>10</v>
      </c>
      <c r="H344" t="s">
        <v>128</v>
      </c>
      <c r="I344" s="2">
        <v>2</v>
      </c>
      <c r="J344" t="s">
        <v>11</v>
      </c>
      <c r="K344" s="21">
        <f>INDEX(LISTAS!$H:$Q,MATCH(BASE!H344,LISTAS!$G:$G,0),MATCH(BASE!J344,LISTAS!$H$3:$Q$3,0))*Tabela3[[#This Row],[QUANTIDADE]]</f>
        <v>10</v>
      </c>
      <c r="L344" s="2" t="str">
        <f>TEXT(Tabela3[[#This Row],[DATA]],"MM")</f>
        <v>03</v>
      </c>
      <c r="M344" s="2">
        <f>WEEKNUM(Tabela3[[#This Row],[DATA]])</f>
        <v>13</v>
      </c>
      <c r="N344" s="18">
        <f>YEAR(Tabela3[[#This Row],[DATA]])</f>
        <v>2023</v>
      </c>
    </row>
    <row r="345" spans="2:14">
      <c r="B345" s="1">
        <v>45014</v>
      </c>
      <c r="C345" t="s">
        <v>230</v>
      </c>
      <c r="D345" s="18">
        <f>COUNTIF(C$4:C345,Tabela3[[#This Row],[COMANDA]])</f>
        <v>12</v>
      </c>
      <c r="E345" t="s">
        <v>1</v>
      </c>
      <c r="G345" t="s">
        <v>63</v>
      </c>
      <c r="H345" t="s">
        <v>184</v>
      </c>
      <c r="I345" s="2">
        <v>1</v>
      </c>
      <c r="J345" t="s">
        <v>11</v>
      </c>
      <c r="K345" s="21">
        <f>INDEX(LISTAS!$H:$Q,MATCH(BASE!H345,LISTAS!$G:$G,0),MATCH(BASE!J345,LISTAS!$H$3:$Q$3,0))*Tabela3[[#This Row],[QUANTIDADE]]</f>
        <v>8</v>
      </c>
      <c r="L345" s="2" t="str">
        <f>TEXT(Tabela3[[#This Row],[DATA]],"MM")</f>
        <v>03</v>
      </c>
      <c r="M345" s="2">
        <f>WEEKNUM(Tabela3[[#This Row],[DATA]])</f>
        <v>13</v>
      </c>
      <c r="N345" s="18">
        <f>YEAR(Tabela3[[#This Row],[DATA]])</f>
        <v>2023</v>
      </c>
    </row>
    <row r="346" spans="2:14">
      <c r="B346" s="1">
        <v>45014</v>
      </c>
      <c r="C346" t="s">
        <v>230</v>
      </c>
      <c r="D346" s="18">
        <f>COUNTIF(C$4:C346,Tabela3[[#This Row],[COMANDA]])</f>
        <v>13</v>
      </c>
      <c r="E346" t="s">
        <v>1</v>
      </c>
      <c r="G346" t="s">
        <v>9</v>
      </c>
      <c r="H346" t="s">
        <v>55</v>
      </c>
      <c r="I346" s="2">
        <v>2</v>
      </c>
      <c r="J346" t="s">
        <v>11</v>
      </c>
      <c r="K346" s="21">
        <f>INDEX(LISTAS!$H:$Q,MATCH(BASE!H346,LISTAS!$G:$G,0),MATCH(BASE!J346,LISTAS!$H$3:$Q$3,0))*Tabela3[[#This Row],[QUANTIDADE]]</f>
        <v>6</v>
      </c>
      <c r="L346" s="2" t="str">
        <f>TEXT(Tabela3[[#This Row],[DATA]],"MM")</f>
        <v>03</v>
      </c>
      <c r="M346" s="2">
        <f>WEEKNUM(Tabela3[[#This Row],[DATA]])</f>
        <v>13</v>
      </c>
      <c r="N346" s="18">
        <f>YEAR(Tabela3[[#This Row],[DATA]])</f>
        <v>2023</v>
      </c>
    </row>
    <row r="347" spans="2:14">
      <c r="B347" s="1">
        <v>45014</v>
      </c>
      <c r="C347" t="s">
        <v>230</v>
      </c>
      <c r="D347" s="18">
        <f>COUNTIF(C$4:C347,Tabela3[[#This Row],[COMANDA]])</f>
        <v>14</v>
      </c>
      <c r="E347" t="s">
        <v>1</v>
      </c>
      <c r="G347" t="s">
        <v>9</v>
      </c>
      <c r="H347" t="s">
        <v>132</v>
      </c>
      <c r="I347" s="2">
        <v>1</v>
      </c>
      <c r="J347" t="s">
        <v>11</v>
      </c>
      <c r="K347" s="21">
        <f>INDEX(LISTAS!$H:$Q,MATCH(BASE!H347,LISTAS!$G:$G,0),MATCH(BASE!J347,LISTAS!$H$3:$Q$3,0))*Tabela3[[#This Row],[QUANTIDADE]]</f>
        <v>3</v>
      </c>
      <c r="L347" s="2" t="str">
        <f>TEXT(Tabela3[[#This Row],[DATA]],"MM")</f>
        <v>03</v>
      </c>
      <c r="M347" s="2">
        <f>WEEKNUM(Tabela3[[#This Row],[DATA]])</f>
        <v>13</v>
      </c>
      <c r="N347" s="18">
        <f>YEAR(Tabela3[[#This Row],[DATA]])</f>
        <v>2023</v>
      </c>
    </row>
    <row r="348" spans="2:14">
      <c r="B348" s="1">
        <v>45014</v>
      </c>
      <c r="C348" t="s">
        <v>230</v>
      </c>
      <c r="D348" s="18">
        <f>COUNTIF(C$4:C348,Tabela3[[#This Row],[COMANDA]])</f>
        <v>15</v>
      </c>
      <c r="E348" t="s">
        <v>1</v>
      </c>
      <c r="G348" t="s">
        <v>9</v>
      </c>
      <c r="H348" t="s">
        <v>138</v>
      </c>
      <c r="I348" s="2">
        <v>1</v>
      </c>
      <c r="J348" t="s">
        <v>11</v>
      </c>
      <c r="K348" s="21">
        <f>INDEX(LISTAS!$H:$Q,MATCH(BASE!H348,LISTAS!$G:$G,0),MATCH(BASE!J348,LISTAS!$H$3:$Q$3,0))*Tabela3[[#This Row],[QUANTIDADE]]</f>
        <v>4</v>
      </c>
      <c r="L348" s="2" t="str">
        <f>TEXT(Tabela3[[#This Row],[DATA]],"MM")</f>
        <v>03</v>
      </c>
      <c r="M348" s="2">
        <f>WEEKNUM(Tabela3[[#This Row],[DATA]])</f>
        <v>13</v>
      </c>
      <c r="N348" s="18">
        <f>YEAR(Tabela3[[#This Row],[DATA]])</f>
        <v>2023</v>
      </c>
    </row>
    <row r="349" spans="2:14">
      <c r="B349" s="1">
        <v>45014</v>
      </c>
      <c r="C349" t="s">
        <v>230</v>
      </c>
      <c r="D349" s="18">
        <f>COUNTIF(C$4:C349,Tabela3[[#This Row],[COMANDA]])</f>
        <v>16</v>
      </c>
      <c r="E349" t="s">
        <v>1</v>
      </c>
      <c r="G349" t="s">
        <v>10</v>
      </c>
      <c r="H349" t="s">
        <v>105</v>
      </c>
      <c r="I349" s="2">
        <v>1</v>
      </c>
      <c r="J349" t="s">
        <v>11</v>
      </c>
      <c r="K349" s="21">
        <f>INDEX(LISTAS!$H:$Q,MATCH(BASE!H349,LISTAS!$G:$G,0),MATCH(BASE!J349,LISTAS!$H$3:$Q$3,0))*Tabela3[[#This Row],[QUANTIDADE]]</f>
        <v>3</v>
      </c>
      <c r="L349" s="2" t="str">
        <f>TEXT(Tabela3[[#This Row],[DATA]],"MM")</f>
        <v>03</v>
      </c>
      <c r="M349" s="2">
        <f>WEEKNUM(Tabela3[[#This Row],[DATA]])</f>
        <v>13</v>
      </c>
      <c r="N349" s="18">
        <f>YEAR(Tabela3[[#This Row],[DATA]])</f>
        <v>2023</v>
      </c>
    </row>
    <row r="350" spans="2:14">
      <c r="B350" s="1">
        <v>45014</v>
      </c>
      <c r="C350" t="s">
        <v>230</v>
      </c>
      <c r="D350" s="18">
        <f>COUNTIF(C$4:C350,Tabela3[[#This Row],[COMANDA]])</f>
        <v>17</v>
      </c>
      <c r="E350" t="s">
        <v>1</v>
      </c>
      <c r="G350" t="s">
        <v>10</v>
      </c>
      <c r="H350" t="s">
        <v>94</v>
      </c>
      <c r="I350" s="2">
        <v>2</v>
      </c>
      <c r="J350" t="s">
        <v>11</v>
      </c>
      <c r="K350" s="21">
        <f>INDEX(LISTAS!$H:$Q,MATCH(BASE!H350,LISTAS!$G:$G,0),MATCH(BASE!J350,LISTAS!$H$3:$Q$3,0))*Tabela3[[#This Row],[QUANTIDADE]]</f>
        <v>5</v>
      </c>
      <c r="L350" s="2" t="str">
        <f>TEXT(Tabela3[[#This Row],[DATA]],"MM")</f>
        <v>03</v>
      </c>
      <c r="M350" s="2">
        <f>WEEKNUM(Tabela3[[#This Row],[DATA]])</f>
        <v>13</v>
      </c>
      <c r="N350" s="18">
        <f>YEAR(Tabela3[[#This Row],[DATA]])</f>
        <v>2023</v>
      </c>
    </row>
    <row r="351" spans="2:14">
      <c r="B351" s="1">
        <v>45014</v>
      </c>
      <c r="C351" t="s">
        <v>230</v>
      </c>
      <c r="D351" s="18">
        <f>COUNTIF(C$4:C351,Tabela3[[#This Row],[COMANDA]])</f>
        <v>18</v>
      </c>
      <c r="E351" t="s">
        <v>1</v>
      </c>
      <c r="G351" t="s">
        <v>9</v>
      </c>
      <c r="H351" t="s">
        <v>133</v>
      </c>
      <c r="I351" s="2">
        <v>3</v>
      </c>
      <c r="J351" t="s">
        <v>11</v>
      </c>
      <c r="K351" s="21">
        <f>INDEX(LISTAS!$H:$Q,MATCH(BASE!H351,LISTAS!$G:$G,0),MATCH(BASE!J351,LISTAS!$H$3:$Q$3,0))*Tabela3[[#This Row],[QUANTIDADE]]</f>
        <v>18</v>
      </c>
      <c r="L351" s="2" t="str">
        <f>TEXT(Tabela3[[#This Row],[DATA]],"MM")</f>
        <v>03</v>
      </c>
      <c r="M351" s="2">
        <f>WEEKNUM(Tabela3[[#This Row],[DATA]])</f>
        <v>13</v>
      </c>
      <c r="N351" s="18">
        <f>YEAR(Tabela3[[#This Row],[DATA]])</f>
        <v>2023</v>
      </c>
    </row>
    <row r="352" spans="2:14">
      <c r="B352" s="1">
        <v>45014</v>
      </c>
      <c r="C352" t="s">
        <v>230</v>
      </c>
      <c r="D352" s="18">
        <f>COUNTIF(C$4:C352,Tabela3[[#This Row],[COMANDA]])</f>
        <v>19</v>
      </c>
      <c r="E352" t="s">
        <v>1</v>
      </c>
      <c r="G352" t="s">
        <v>9</v>
      </c>
      <c r="H352" t="s">
        <v>140</v>
      </c>
      <c r="I352" s="2">
        <v>1</v>
      </c>
      <c r="J352" t="s">
        <v>11</v>
      </c>
      <c r="K352" s="21">
        <f>INDEX(LISTAS!$H:$Q,MATCH(BASE!H352,LISTAS!$G:$G,0),MATCH(BASE!J352,LISTAS!$H$3:$Q$3,0))*Tabela3[[#This Row],[QUANTIDADE]]</f>
        <v>3</v>
      </c>
      <c r="L352" s="2" t="str">
        <f>TEXT(Tabela3[[#This Row],[DATA]],"MM")</f>
        <v>03</v>
      </c>
      <c r="M352" s="2">
        <f>WEEKNUM(Tabela3[[#This Row],[DATA]])</f>
        <v>13</v>
      </c>
      <c r="N352" s="18">
        <f>YEAR(Tabela3[[#This Row],[DATA]])</f>
        <v>2023</v>
      </c>
    </row>
    <row r="353" spans="2:14">
      <c r="B353" s="1">
        <v>45014</v>
      </c>
      <c r="C353" t="s">
        <v>230</v>
      </c>
      <c r="D353" s="18">
        <f>COUNTIF(C$4:C353,Tabela3[[#This Row],[COMANDA]])</f>
        <v>20</v>
      </c>
      <c r="E353" t="s">
        <v>1</v>
      </c>
      <c r="G353" t="s">
        <v>9</v>
      </c>
      <c r="H353" t="s">
        <v>142</v>
      </c>
      <c r="I353" s="2">
        <v>1</v>
      </c>
      <c r="J353" t="s">
        <v>11</v>
      </c>
      <c r="K353" s="21">
        <f>INDEX(LISTAS!$H:$Q,MATCH(BASE!H353,LISTAS!$G:$G,0),MATCH(BASE!J353,LISTAS!$H$3:$Q$3,0))*Tabela3[[#This Row],[QUANTIDADE]]</f>
        <v>6</v>
      </c>
      <c r="L353" s="2" t="str">
        <f>TEXT(Tabela3[[#This Row],[DATA]],"MM")</f>
        <v>03</v>
      </c>
      <c r="M353" s="2">
        <f>WEEKNUM(Tabela3[[#This Row],[DATA]])</f>
        <v>13</v>
      </c>
      <c r="N353" s="18">
        <f>YEAR(Tabela3[[#This Row],[DATA]])</f>
        <v>2023</v>
      </c>
    </row>
    <row r="354" spans="2:14">
      <c r="B354" s="1">
        <v>45014</v>
      </c>
      <c r="C354" t="s">
        <v>230</v>
      </c>
      <c r="D354" s="18">
        <f>COUNTIF(C$4:C354,Tabela3[[#This Row],[COMANDA]])</f>
        <v>21</v>
      </c>
      <c r="E354" t="s">
        <v>1</v>
      </c>
      <c r="G354" t="s">
        <v>62</v>
      </c>
      <c r="H354" t="s">
        <v>192</v>
      </c>
      <c r="I354" s="2">
        <v>1</v>
      </c>
      <c r="J354" t="s">
        <v>11</v>
      </c>
      <c r="K354" s="21">
        <f>INDEX(LISTAS!$H:$Q,MATCH(BASE!H354,LISTAS!$G:$G,0),MATCH(BASE!J354,LISTAS!$H$3:$Q$3,0))*Tabela3[[#This Row],[QUANTIDADE]]</f>
        <v>6</v>
      </c>
      <c r="L354" s="2" t="str">
        <f>TEXT(Tabela3[[#This Row],[DATA]],"MM")</f>
        <v>03</v>
      </c>
      <c r="M354" s="2">
        <f>WEEKNUM(Tabela3[[#This Row],[DATA]])</f>
        <v>13</v>
      </c>
      <c r="N354" s="18">
        <f>YEAR(Tabela3[[#This Row],[DATA]])</f>
        <v>2023</v>
      </c>
    </row>
    <row r="355" spans="2:14">
      <c r="B355" s="1">
        <v>45014</v>
      </c>
      <c r="C355" t="s">
        <v>230</v>
      </c>
      <c r="D355" s="18">
        <f>COUNTIF(C$4:C355,Tabela3[[#This Row],[COMANDA]])</f>
        <v>22</v>
      </c>
      <c r="E355" t="s">
        <v>1</v>
      </c>
      <c r="G355" t="s">
        <v>9</v>
      </c>
      <c r="H355" t="s">
        <v>127</v>
      </c>
      <c r="I355" s="2">
        <v>1</v>
      </c>
      <c r="J355" t="s">
        <v>11</v>
      </c>
      <c r="K355" s="21">
        <f>INDEX(LISTAS!$H:$Q,MATCH(BASE!H355,LISTAS!$G:$G,0),MATCH(BASE!J355,LISTAS!$H$3:$Q$3,0))*Tabela3[[#This Row],[QUANTIDADE]]</f>
        <v>4.5</v>
      </c>
      <c r="L355" s="2" t="str">
        <f>TEXT(Tabela3[[#This Row],[DATA]],"MM")</f>
        <v>03</v>
      </c>
      <c r="M355" s="2">
        <f>WEEKNUM(Tabela3[[#This Row],[DATA]])</f>
        <v>13</v>
      </c>
      <c r="N355" s="18">
        <f>YEAR(Tabela3[[#This Row],[DATA]])</f>
        <v>2023</v>
      </c>
    </row>
    <row r="356" spans="2:14">
      <c r="B356" s="1">
        <v>45014</v>
      </c>
      <c r="C356" t="s">
        <v>230</v>
      </c>
      <c r="D356" s="18">
        <f>COUNTIF(C$4:C356,Tabela3[[#This Row],[COMANDA]])</f>
        <v>23</v>
      </c>
      <c r="E356" t="s">
        <v>1</v>
      </c>
      <c r="G356" t="s">
        <v>10</v>
      </c>
      <c r="H356" t="s">
        <v>221</v>
      </c>
      <c r="I356" s="2">
        <v>1</v>
      </c>
      <c r="J356" t="s">
        <v>11</v>
      </c>
      <c r="K356" s="21">
        <f>INDEX(LISTAS!$H:$Q,MATCH(BASE!H356,LISTAS!$G:$G,0),MATCH(BASE!J356,LISTAS!$H$3:$Q$3,0))*Tabela3[[#This Row],[QUANTIDADE]]</f>
        <v>3.5</v>
      </c>
      <c r="L356" s="2" t="str">
        <f>TEXT(Tabela3[[#This Row],[DATA]],"MM")</f>
        <v>03</v>
      </c>
      <c r="M356" s="2">
        <f>WEEKNUM(Tabela3[[#This Row],[DATA]])</f>
        <v>13</v>
      </c>
      <c r="N356" s="18">
        <f>YEAR(Tabela3[[#This Row],[DATA]])</f>
        <v>2023</v>
      </c>
    </row>
    <row r="357" spans="2:14">
      <c r="B357" s="1">
        <v>45014</v>
      </c>
      <c r="C357" t="s">
        <v>230</v>
      </c>
      <c r="D357" s="18">
        <f>COUNTIF(C$4:C357,Tabela3[[#This Row],[COMANDA]])</f>
        <v>24</v>
      </c>
      <c r="E357" t="s">
        <v>1</v>
      </c>
      <c r="G357" t="s">
        <v>10</v>
      </c>
      <c r="H357" t="s">
        <v>93</v>
      </c>
      <c r="I357" s="2">
        <v>7</v>
      </c>
      <c r="J357" t="s">
        <v>11</v>
      </c>
      <c r="K357" s="21">
        <f>INDEX(LISTAS!$H:$Q,MATCH(BASE!H357,LISTAS!$G:$G,0),MATCH(BASE!J357,LISTAS!$H$3:$Q$3,0))*Tabela3[[#This Row],[QUANTIDADE]]</f>
        <v>3.5</v>
      </c>
      <c r="L357" s="2" t="str">
        <f>TEXT(Tabela3[[#This Row],[DATA]],"MM")</f>
        <v>03</v>
      </c>
      <c r="M357" s="2">
        <f>WEEKNUM(Tabela3[[#This Row],[DATA]])</f>
        <v>13</v>
      </c>
      <c r="N357" s="18">
        <f>YEAR(Tabela3[[#This Row],[DATA]])</f>
        <v>2023</v>
      </c>
    </row>
    <row r="358" spans="2:14">
      <c r="B358" s="1">
        <v>45014</v>
      </c>
      <c r="C358" t="s">
        <v>230</v>
      </c>
      <c r="D358" s="18">
        <f>COUNTIF(C$4:C358,Tabela3[[#This Row],[COMANDA]])</f>
        <v>25</v>
      </c>
      <c r="E358" t="s">
        <v>1</v>
      </c>
      <c r="G358" t="s">
        <v>10</v>
      </c>
      <c r="H358" t="s">
        <v>97</v>
      </c>
      <c r="I358" s="2">
        <v>1</v>
      </c>
      <c r="J358" t="s">
        <v>11</v>
      </c>
      <c r="K358" s="21">
        <f>INDEX(LISTAS!$H:$Q,MATCH(BASE!H358,LISTAS!$G:$G,0),MATCH(BASE!J358,LISTAS!$H$3:$Q$3,0))*Tabela3[[#This Row],[QUANTIDADE]]</f>
        <v>2.5</v>
      </c>
      <c r="L358" s="2" t="str">
        <f>TEXT(Tabela3[[#This Row],[DATA]],"MM")</f>
        <v>03</v>
      </c>
      <c r="M358" s="2">
        <f>WEEKNUM(Tabela3[[#This Row],[DATA]])</f>
        <v>13</v>
      </c>
      <c r="N358" s="18">
        <f>YEAR(Tabela3[[#This Row],[DATA]])</f>
        <v>2023</v>
      </c>
    </row>
    <row r="359" spans="2:14">
      <c r="B359" s="1">
        <v>45014</v>
      </c>
      <c r="C359" t="s">
        <v>230</v>
      </c>
      <c r="D359" s="18">
        <f>COUNTIF(C$4:C359,Tabela3[[#This Row],[COMANDA]])</f>
        <v>26</v>
      </c>
      <c r="E359" t="s">
        <v>1</v>
      </c>
      <c r="G359" t="s">
        <v>9</v>
      </c>
      <c r="H359" t="s">
        <v>51</v>
      </c>
      <c r="I359" s="2">
        <v>2</v>
      </c>
      <c r="J359" t="s">
        <v>11</v>
      </c>
      <c r="K359" s="21">
        <f>INDEX(LISTAS!$H:$Q,MATCH(BASE!H359,LISTAS!$G:$G,0),MATCH(BASE!J359,LISTAS!$H$3:$Q$3,0))*Tabela3[[#This Row],[QUANTIDADE]]</f>
        <v>20</v>
      </c>
      <c r="L359" s="2" t="str">
        <f>TEXT(Tabela3[[#This Row],[DATA]],"MM")</f>
        <v>03</v>
      </c>
      <c r="M359" s="2">
        <f>WEEKNUM(Tabela3[[#This Row],[DATA]])</f>
        <v>13</v>
      </c>
      <c r="N359" s="18">
        <f>YEAR(Tabela3[[#This Row],[DATA]])</f>
        <v>2023</v>
      </c>
    </row>
    <row r="360" spans="2:14">
      <c r="B360" s="1">
        <v>45014</v>
      </c>
      <c r="C360" t="s">
        <v>230</v>
      </c>
      <c r="D360" s="18">
        <f>COUNTIF(C$4:C360,Tabela3[[#This Row],[COMANDA]])</f>
        <v>27</v>
      </c>
      <c r="E360" t="s">
        <v>1</v>
      </c>
      <c r="G360" t="s">
        <v>10</v>
      </c>
      <c r="H360" t="s">
        <v>119</v>
      </c>
      <c r="I360" s="2">
        <v>4</v>
      </c>
      <c r="J360" t="s">
        <v>11</v>
      </c>
      <c r="K360" s="21">
        <f>INDEX(LISTAS!$H:$Q,MATCH(BASE!H360,LISTAS!$G:$G,0),MATCH(BASE!J360,LISTAS!$H$3:$Q$3,0))*Tabela3[[#This Row],[QUANTIDADE]]</f>
        <v>24</v>
      </c>
      <c r="L360" s="2" t="str">
        <f>TEXT(Tabela3[[#This Row],[DATA]],"MM")</f>
        <v>03</v>
      </c>
      <c r="M360" s="2">
        <f>WEEKNUM(Tabela3[[#This Row],[DATA]])</f>
        <v>13</v>
      </c>
      <c r="N360" s="18">
        <f>YEAR(Tabela3[[#This Row],[DATA]])</f>
        <v>2023</v>
      </c>
    </row>
    <row r="361" spans="2:14">
      <c r="B361" s="1">
        <v>45014</v>
      </c>
      <c r="C361" t="s">
        <v>230</v>
      </c>
      <c r="D361" s="18">
        <f>COUNTIF(C$4:C361,Tabela3[[#This Row],[COMANDA]])</f>
        <v>28</v>
      </c>
      <c r="E361" t="s">
        <v>1</v>
      </c>
      <c r="G361" t="s">
        <v>9</v>
      </c>
      <c r="H361" t="s">
        <v>131</v>
      </c>
      <c r="I361" s="2">
        <v>1</v>
      </c>
      <c r="J361" t="s">
        <v>11</v>
      </c>
      <c r="K361" s="21">
        <f>INDEX(LISTAS!$H:$Q,MATCH(BASE!H361,LISTAS!$G:$G,0),MATCH(BASE!J361,LISTAS!$H$3:$Q$3,0))*Tabela3[[#This Row],[QUANTIDADE]]</f>
        <v>4</v>
      </c>
      <c r="L361" s="2" t="str">
        <f>TEXT(Tabela3[[#This Row],[DATA]],"MM")</f>
        <v>03</v>
      </c>
      <c r="M361" s="2">
        <f>WEEKNUM(Tabela3[[#This Row],[DATA]])</f>
        <v>13</v>
      </c>
      <c r="N361" s="18">
        <f>YEAR(Tabela3[[#This Row],[DATA]])</f>
        <v>2023</v>
      </c>
    </row>
    <row r="362" spans="2:14">
      <c r="B362" s="1">
        <v>45015</v>
      </c>
      <c r="C362">
        <v>12187</v>
      </c>
      <c r="D362" s="18">
        <f>COUNTIF(C$4:C362,Tabela3[[#This Row],[COMANDA]])</f>
        <v>1</v>
      </c>
      <c r="E362" t="s">
        <v>90</v>
      </c>
      <c r="F362" t="s">
        <v>3</v>
      </c>
      <c r="G362" t="s">
        <v>8</v>
      </c>
      <c r="H362" t="s">
        <v>211</v>
      </c>
      <c r="I362" s="2">
        <v>1</v>
      </c>
      <c r="J362" t="s">
        <v>12</v>
      </c>
      <c r="K362" s="21">
        <f>INDEX(LISTAS!$H:$Q,MATCH(BASE!H362,LISTAS!$G:$G,0),MATCH(BASE!J362,LISTAS!$H$3:$Q$3,0))*Tabela3[[#This Row],[QUANTIDADE]]</f>
        <v>18</v>
      </c>
      <c r="L362" s="2" t="str">
        <f>TEXT(Tabela3[[#This Row],[DATA]],"MM")</f>
        <v>03</v>
      </c>
      <c r="M362" s="2">
        <f>WEEKNUM(Tabela3[[#This Row],[DATA]])</f>
        <v>13</v>
      </c>
      <c r="N362" s="18">
        <f>YEAR(Tabela3[[#This Row],[DATA]])</f>
        <v>2023</v>
      </c>
    </row>
    <row r="363" spans="2:14">
      <c r="B363" s="1">
        <v>45015</v>
      </c>
      <c r="C363">
        <v>12188</v>
      </c>
      <c r="D363" s="18">
        <f>COUNTIF(C$4:C363,Tabela3[[#This Row],[COMANDA]])</f>
        <v>1</v>
      </c>
      <c r="E363" t="s">
        <v>89</v>
      </c>
      <c r="G363" t="s">
        <v>8</v>
      </c>
      <c r="H363" t="s">
        <v>47</v>
      </c>
      <c r="I363" s="2">
        <v>1</v>
      </c>
      <c r="J363" t="s">
        <v>11</v>
      </c>
      <c r="K363" s="21">
        <f>INDEX(LISTAS!$H:$Q,MATCH(BASE!H363,LISTAS!$G:$G,0),MATCH(BASE!J363,LISTAS!$H$3:$Q$3,0))*Tabela3[[#This Row],[QUANTIDADE]]</f>
        <v>16</v>
      </c>
      <c r="L363" s="2" t="str">
        <f>TEXT(Tabela3[[#This Row],[DATA]],"MM")</f>
        <v>03</v>
      </c>
      <c r="M363" s="2">
        <f>WEEKNUM(Tabela3[[#This Row],[DATA]])</f>
        <v>13</v>
      </c>
      <c r="N363" s="18">
        <f>YEAR(Tabela3[[#This Row],[DATA]])</f>
        <v>2023</v>
      </c>
    </row>
    <row r="364" spans="2:14">
      <c r="B364" s="1">
        <v>45015</v>
      </c>
      <c r="C364">
        <v>12189</v>
      </c>
      <c r="D364" s="18">
        <f>COUNTIF(C$4:C364,Tabela3[[#This Row],[COMANDA]])</f>
        <v>1</v>
      </c>
      <c r="E364" t="s">
        <v>90</v>
      </c>
      <c r="F364" t="s">
        <v>99</v>
      </c>
      <c r="G364" t="s">
        <v>8</v>
      </c>
      <c r="H364" t="s">
        <v>47</v>
      </c>
      <c r="I364" s="2">
        <v>1</v>
      </c>
      <c r="J364" t="s">
        <v>11</v>
      </c>
      <c r="K364" s="21">
        <f>INDEX(LISTAS!$H:$Q,MATCH(BASE!H364,LISTAS!$G:$G,0),MATCH(BASE!J364,LISTAS!$H$3:$Q$3,0))*Tabela3[[#This Row],[QUANTIDADE]]</f>
        <v>16</v>
      </c>
      <c r="L364" s="2" t="str">
        <f>TEXT(Tabela3[[#This Row],[DATA]],"MM")</f>
        <v>03</v>
      </c>
      <c r="M364" s="2">
        <f>WEEKNUM(Tabela3[[#This Row],[DATA]])</f>
        <v>13</v>
      </c>
      <c r="N364" s="18">
        <f>YEAR(Tabela3[[#This Row],[DATA]])</f>
        <v>2023</v>
      </c>
    </row>
    <row r="365" spans="2:14">
      <c r="B365" s="1">
        <v>45015</v>
      </c>
      <c r="C365">
        <v>12190</v>
      </c>
      <c r="D365" s="18">
        <f>COUNTIF(C$4:C365,Tabela3[[#This Row],[COMANDA]])</f>
        <v>1</v>
      </c>
      <c r="E365" t="s">
        <v>90</v>
      </c>
      <c r="G365" t="s">
        <v>8</v>
      </c>
      <c r="H365" t="s">
        <v>47</v>
      </c>
      <c r="I365" s="2">
        <v>1</v>
      </c>
      <c r="J365" t="s">
        <v>11</v>
      </c>
      <c r="K365" s="21">
        <f>INDEX(LISTAS!$H:$Q,MATCH(BASE!H365,LISTAS!$G:$G,0),MATCH(BASE!J365,LISTAS!$H$3:$Q$3,0))*Tabela3[[#This Row],[QUANTIDADE]]</f>
        <v>16</v>
      </c>
      <c r="L365" s="2" t="str">
        <f>TEXT(Tabela3[[#This Row],[DATA]],"MM")</f>
        <v>03</v>
      </c>
      <c r="M365" s="2">
        <f>WEEKNUM(Tabela3[[#This Row],[DATA]])</f>
        <v>13</v>
      </c>
      <c r="N365" s="18">
        <f>YEAR(Tabela3[[#This Row],[DATA]])</f>
        <v>2023</v>
      </c>
    </row>
    <row r="366" spans="2:14">
      <c r="B366" s="1">
        <v>45015</v>
      </c>
      <c r="C366">
        <v>12191</v>
      </c>
      <c r="D366" s="18">
        <f>COUNTIF(C$4:C366,Tabela3[[#This Row],[COMANDA]])</f>
        <v>1</v>
      </c>
      <c r="E366" t="s">
        <v>89</v>
      </c>
      <c r="F366" t="s">
        <v>100</v>
      </c>
      <c r="G366" t="s">
        <v>8</v>
      </c>
      <c r="H366" t="s">
        <v>202</v>
      </c>
      <c r="I366" s="2">
        <v>1</v>
      </c>
      <c r="J366" t="s">
        <v>11</v>
      </c>
      <c r="K366" s="21">
        <f>INDEX(LISTAS!$H:$Q,MATCH(BASE!H366,LISTAS!$G:$G,0),MATCH(BASE!J366,LISTAS!$H$3:$Q$3,0))*Tabela3[[#This Row],[QUANTIDADE]]</f>
        <v>20</v>
      </c>
      <c r="L366" s="2" t="str">
        <f>TEXT(Tabela3[[#This Row],[DATA]],"MM")</f>
        <v>03</v>
      </c>
      <c r="M366" s="2">
        <f>WEEKNUM(Tabela3[[#This Row],[DATA]])</f>
        <v>13</v>
      </c>
      <c r="N366" s="18">
        <f>YEAR(Tabela3[[#This Row],[DATA]])</f>
        <v>2023</v>
      </c>
    </row>
    <row r="367" spans="2:14">
      <c r="B367" s="1">
        <v>45015</v>
      </c>
      <c r="C367">
        <v>12192</v>
      </c>
      <c r="D367" s="18">
        <f>COUNTIF(C$4:C367,Tabela3[[#This Row],[COMANDA]])</f>
        <v>1</v>
      </c>
      <c r="E367" t="s">
        <v>90</v>
      </c>
      <c r="G367" t="s">
        <v>8</v>
      </c>
      <c r="H367" t="s">
        <v>42</v>
      </c>
      <c r="I367" s="2">
        <v>1</v>
      </c>
      <c r="J367" t="s">
        <v>11</v>
      </c>
      <c r="K367" s="21">
        <f>INDEX(LISTAS!$H:$Q,MATCH(BASE!H367,LISTAS!$G:$G,0),MATCH(BASE!J367,LISTAS!$H$3:$Q$3,0))*Tabela3[[#This Row],[QUANTIDADE]]</f>
        <v>16</v>
      </c>
      <c r="L367" s="2" t="str">
        <f>TEXT(Tabela3[[#This Row],[DATA]],"MM")</f>
        <v>03</v>
      </c>
      <c r="M367" s="2">
        <f>WEEKNUM(Tabela3[[#This Row],[DATA]])</f>
        <v>13</v>
      </c>
      <c r="N367" s="18">
        <f>YEAR(Tabela3[[#This Row],[DATA]])</f>
        <v>2023</v>
      </c>
    </row>
    <row r="368" spans="2:14">
      <c r="B368" s="1">
        <v>45015</v>
      </c>
      <c r="C368">
        <v>12193</v>
      </c>
      <c r="D368" s="18">
        <f>COUNTIF(C$4:C368,Tabela3[[#This Row],[COMANDA]])</f>
        <v>1</v>
      </c>
      <c r="E368" t="s">
        <v>90</v>
      </c>
      <c r="F368" t="s">
        <v>3</v>
      </c>
      <c r="G368" t="s">
        <v>8</v>
      </c>
      <c r="H368" t="s">
        <v>204</v>
      </c>
      <c r="I368" s="2">
        <v>1</v>
      </c>
      <c r="J368" t="s">
        <v>11</v>
      </c>
      <c r="K368" s="21">
        <f>INDEX(LISTAS!$H:$Q,MATCH(BASE!H368,LISTAS!$G:$G,0),MATCH(BASE!J368,LISTAS!$H$3:$Q$3,0))*Tabela3[[#This Row],[QUANTIDADE]]</f>
        <v>18</v>
      </c>
      <c r="L368" s="2" t="str">
        <f>TEXT(Tabela3[[#This Row],[DATA]],"MM")</f>
        <v>03</v>
      </c>
      <c r="M368" s="2">
        <f>WEEKNUM(Tabela3[[#This Row],[DATA]])</f>
        <v>13</v>
      </c>
      <c r="N368" s="18">
        <f>YEAR(Tabela3[[#This Row],[DATA]])</f>
        <v>2023</v>
      </c>
    </row>
    <row r="369" spans="2:14">
      <c r="B369" s="1">
        <v>45015</v>
      </c>
      <c r="C369">
        <v>12193</v>
      </c>
      <c r="D369" s="18">
        <f>COUNTIF(C$4:C369,Tabela3[[#This Row],[COMANDA]])</f>
        <v>2</v>
      </c>
      <c r="E369" t="s">
        <v>90</v>
      </c>
      <c r="F369" t="s">
        <v>3</v>
      </c>
      <c r="G369" t="s">
        <v>61</v>
      </c>
      <c r="H369" t="s">
        <v>199</v>
      </c>
      <c r="I369" s="2">
        <v>1</v>
      </c>
      <c r="J369" t="s">
        <v>11</v>
      </c>
      <c r="K369" s="21">
        <f>INDEX(LISTAS!$H:$Q,MATCH(BASE!H369,LISTAS!$G:$G,0),MATCH(BASE!J369,LISTAS!$H$3:$Q$3,0))*Tabela3[[#This Row],[QUANTIDADE]]</f>
        <v>1</v>
      </c>
      <c r="L369" s="2" t="str">
        <f>TEXT(Tabela3[[#This Row],[DATA]],"MM")</f>
        <v>03</v>
      </c>
      <c r="M369" s="2">
        <f>WEEKNUM(Tabela3[[#This Row],[DATA]])</f>
        <v>13</v>
      </c>
      <c r="N369" s="18">
        <f>YEAR(Tabela3[[#This Row],[DATA]])</f>
        <v>2023</v>
      </c>
    </row>
    <row r="370" spans="2:14">
      <c r="B370" s="1">
        <v>45015</v>
      </c>
      <c r="C370">
        <v>12193</v>
      </c>
      <c r="D370" s="18">
        <f>COUNTIF(C$4:C370,Tabela3[[#This Row],[COMANDA]])</f>
        <v>3</v>
      </c>
      <c r="E370" t="s">
        <v>90</v>
      </c>
      <c r="F370" t="s">
        <v>100</v>
      </c>
      <c r="G370" t="s">
        <v>8</v>
      </c>
      <c r="H370" t="s">
        <v>47</v>
      </c>
      <c r="I370" s="2">
        <v>1</v>
      </c>
      <c r="J370" t="s">
        <v>11</v>
      </c>
      <c r="K370" s="21">
        <f>INDEX(LISTAS!$H:$Q,MATCH(BASE!H370,LISTAS!$G:$G,0),MATCH(BASE!J370,LISTAS!$H$3:$Q$3,0))*Tabela3[[#This Row],[QUANTIDADE]]</f>
        <v>16</v>
      </c>
      <c r="L370" s="2" t="str">
        <f>TEXT(Tabela3[[#This Row],[DATA]],"MM")</f>
        <v>03</v>
      </c>
      <c r="M370" s="2">
        <f>WEEKNUM(Tabela3[[#This Row],[DATA]])</f>
        <v>13</v>
      </c>
      <c r="N370" s="18">
        <f>YEAR(Tabela3[[#This Row],[DATA]])</f>
        <v>2023</v>
      </c>
    </row>
    <row r="371" spans="2:14">
      <c r="B371" s="1">
        <v>45015</v>
      </c>
      <c r="C371">
        <v>12193</v>
      </c>
      <c r="D371" s="18">
        <f>COUNTIF(C$4:C371,Tabela3[[#This Row],[COMANDA]])</f>
        <v>4</v>
      </c>
      <c r="E371" t="s">
        <v>90</v>
      </c>
      <c r="F371" t="s">
        <v>98</v>
      </c>
      <c r="G371" t="s">
        <v>8</v>
      </c>
      <c r="H371" t="s">
        <v>47</v>
      </c>
      <c r="I371" s="2">
        <v>1</v>
      </c>
      <c r="J371" t="s">
        <v>11</v>
      </c>
      <c r="K371" s="21">
        <f>INDEX(LISTAS!$H:$Q,MATCH(BASE!H371,LISTAS!$G:$G,0),MATCH(BASE!J371,LISTAS!$H$3:$Q$3,0))*Tabela3[[#This Row],[QUANTIDADE]]</f>
        <v>16</v>
      </c>
      <c r="L371" s="2" t="str">
        <f>TEXT(Tabela3[[#This Row],[DATA]],"MM")</f>
        <v>03</v>
      </c>
      <c r="M371" s="2">
        <f>WEEKNUM(Tabela3[[#This Row],[DATA]])</f>
        <v>13</v>
      </c>
      <c r="N371" s="18">
        <f>YEAR(Tabela3[[#This Row],[DATA]])</f>
        <v>2023</v>
      </c>
    </row>
    <row r="372" spans="2:14">
      <c r="B372" s="1">
        <v>45015</v>
      </c>
      <c r="C372">
        <v>12194</v>
      </c>
      <c r="D372" s="18">
        <f>COUNTIF(C$4:C372,Tabela3[[#This Row],[COMANDA]])</f>
        <v>1</v>
      </c>
      <c r="E372" t="s">
        <v>90</v>
      </c>
      <c r="F372" t="s">
        <v>99</v>
      </c>
      <c r="G372" t="s">
        <v>8</v>
      </c>
      <c r="H372" t="s">
        <v>40</v>
      </c>
      <c r="I372" s="2">
        <v>1</v>
      </c>
      <c r="J372" t="s">
        <v>11</v>
      </c>
      <c r="K372" s="21">
        <f>INDEX(LISTAS!$H:$Q,MATCH(BASE!H372,LISTAS!$G:$G,0),MATCH(BASE!J372,LISTAS!$H$3:$Q$3,0))*Tabela3[[#This Row],[QUANTIDADE]]</f>
        <v>14</v>
      </c>
      <c r="L372" s="2" t="str">
        <f>TEXT(Tabela3[[#This Row],[DATA]],"MM")</f>
        <v>03</v>
      </c>
      <c r="M372" s="2">
        <f>WEEKNUM(Tabela3[[#This Row],[DATA]])</f>
        <v>13</v>
      </c>
      <c r="N372" s="18">
        <f>YEAR(Tabela3[[#This Row],[DATA]])</f>
        <v>2023</v>
      </c>
    </row>
    <row r="373" spans="2:14">
      <c r="B373" s="1">
        <v>45015</v>
      </c>
      <c r="C373">
        <v>12195</v>
      </c>
      <c r="D373" s="18">
        <f>COUNTIF(C$4:C373,Tabela3[[#This Row],[COMANDA]])</f>
        <v>1</v>
      </c>
      <c r="E373" t="s">
        <v>90</v>
      </c>
      <c r="F373" t="s">
        <v>98</v>
      </c>
      <c r="G373" t="s">
        <v>8</v>
      </c>
      <c r="H373" t="s">
        <v>206</v>
      </c>
      <c r="I373" s="2">
        <v>2</v>
      </c>
      <c r="J373" t="s">
        <v>11</v>
      </c>
      <c r="K373" s="21">
        <f>INDEX(LISTAS!$H:$Q,MATCH(BASE!H373,LISTAS!$G:$G,0),MATCH(BASE!J373,LISTAS!$H$3:$Q$3,0))*Tabela3[[#This Row],[QUANTIDADE]]</f>
        <v>36</v>
      </c>
      <c r="L373" s="2" t="str">
        <f>TEXT(Tabela3[[#This Row],[DATA]],"MM")</f>
        <v>03</v>
      </c>
      <c r="M373" s="2">
        <f>WEEKNUM(Tabela3[[#This Row],[DATA]])</f>
        <v>13</v>
      </c>
      <c r="N373" s="18">
        <f>YEAR(Tabela3[[#This Row],[DATA]])</f>
        <v>2023</v>
      </c>
    </row>
    <row r="374" spans="2:14">
      <c r="B374" s="1">
        <v>45015</v>
      </c>
      <c r="C374">
        <v>12195</v>
      </c>
      <c r="D374" s="18">
        <f>COUNTIF(C$4:C374,Tabela3[[#This Row],[COMANDA]])</f>
        <v>2</v>
      </c>
      <c r="E374" t="s">
        <v>90</v>
      </c>
      <c r="F374" t="s">
        <v>98</v>
      </c>
      <c r="G374" t="s">
        <v>9</v>
      </c>
      <c r="H374" t="s">
        <v>135</v>
      </c>
      <c r="I374" s="2">
        <v>1</v>
      </c>
      <c r="J374" t="s">
        <v>11</v>
      </c>
      <c r="K374" s="21">
        <f>INDEX(LISTAS!$H:$Q,MATCH(BASE!H374,LISTAS!$G:$G,0),MATCH(BASE!J374,LISTAS!$H$3:$Q$3,0))*Tabela3[[#This Row],[QUANTIDADE]]</f>
        <v>4</v>
      </c>
      <c r="L374" s="2" t="str">
        <f>TEXT(Tabela3[[#This Row],[DATA]],"MM")</f>
        <v>03</v>
      </c>
      <c r="M374" s="2">
        <f>WEEKNUM(Tabela3[[#This Row],[DATA]])</f>
        <v>13</v>
      </c>
      <c r="N374" s="18">
        <f>YEAR(Tabela3[[#This Row],[DATA]])</f>
        <v>2023</v>
      </c>
    </row>
    <row r="375" spans="2:14">
      <c r="B375" s="1">
        <v>45015</v>
      </c>
      <c r="C375">
        <v>12195</v>
      </c>
      <c r="D375" s="18">
        <f>COUNTIF(C$4:C375,Tabela3[[#This Row],[COMANDA]])</f>
        <v>3</v>
      </c>
      <c r="E375" t="s">
        <v>90</v>
      </c>
      <c r="F375" t="s">
        <v>98</v>
      </c>
      <c r="G375" t="s">
        <v>9</v>
      </c>
      <c r="H375" t="s">
        <v>138</v>
      </c>
      <c r="I375" s="2">
        <v>1</v>
      </c>
      <c r="J375" t="s">
        <v>11</v>
      </c>
      <c r="K375" s="21">
        <f>INDEX(LISTAS!$H:$Q,MATCH(BASE!H375,LISTAS!$G:$G,0),MATCH(BASE!J375,LISTAS!$H$3:$Q$3,0))*Tabela3[[#This Row],[QUANTIDADE]]</f>
        <v>4</v>
      </c>
      <c r="L375" s="2" t="str">
        <f>TEXT(Tabela3[[#This Row],[DATA]],"MM")</f>
        <v>03</v>
      </c>
      <c r="M375" s="2">
        <f>WEEKNUM(Tabela3[[#This Row],[DATA]])</f>
        <v>13</v>
      </c>
      <c r="N375" s="18">
        <f>YEAR(Tabela3[[#This Row],[DATA]])</f>
        <v>2023</v>
      </c>
    </row>
    <row r="376" spans="2:14">
      <c r="B376" s="1">
        <v>45015</v>
      </c>
      <c r="C376">
        <v>12196</v>
      </c>
      <c r="D376" s="18">
        <f>COUNTIF(C$4:C376,Tabela3[[#This Row],[COMANDA]])</f>
        <v>1</v>
      </c>
      <c r="E376" t="s">
        <v>90</v>
      </c>
      <c r="F376" t="s">
        <v>99</v>
      </c>
      <c r="G376" t="s">
        <v>8</v>
      </c>
      <c r="H376" t="s">
        <v>204</v>
      </c>
      <c r="I376" s="2">
        <v>2</v>
      </c>
      <c r="J376" t="s">
        <v>11</v>
      </c>
      <c r="K376" s="21">
        <f>INDEX(LISTAS!$H:$Q,MATCH(BASE!H376,LISTAS!$G:$G,0),MATCH(BASE!J376,LISTAS!$H$3:$Q$3,0))*Tabela3[[#This Row],[QUANTIDADE]]</f>
        <v>36</v>
      </c>
      <c r="L376" s="2" t="str">
        <f>TEXT(Tabela3[[#This Row],[DATA]],"MM")</f>
        <v>03</v>
      </c>
      <c r="M376" s="2">
        <f>WEEKNUM(Tabela3[[#This Row],[DATA]])</f>
        <v>13</v>
      </c>
      <c r="N376" s="18">
        <f>YEAR(Tabela3[[#This Row],[DATA]])</f>
        <v>2023</v>
      </c>
    </row>
    <row r="377" spans="2:14">
      <c r="B377" s="1">
        <v>45015</v>
      </c>
      <c r="C377">
        <v>12196</v>
      </c>
      <c r="D377" s="18">
        <f>COUNTIF(C$4:C377,Tabela3[[#This Row],[COMANDA]])</f>
        <v>2</v>
      </c>
      <c r="E377" t="s">
        <v>90</v>
      </c>
      <c r="F377" t="s">
        <v>99</v>
      </c>
      <c r="G377" t="s">
        <v>9</v>
      </c>
      <c r="H377" t="s">
        <v>146</v>
      </c>
      <c r="I377" s="2">
        <v>1</v>
      </c>
      <c r="J377" t="s">
        <v>11</v>
      </c>
      <c r="K377" s="21">
        <f>INDEX(LISTAS!$H:$Q,MATCH(BASE!H377,LISTAS!$G:$G,0),MATCH(BASE!J377,LISTAS!$H$3:$Q$3,0))*Tabela3[[#This Row],[QUANTIDADE]]</f>
        <v>4</v>
      </c>
      <c r="L377" s="2" t="str">
        <f>TEXT(Tabela3[[#This Row],[DATA]],"MM")</f>
        <v>03</v>
      </c>
      <c r="M377" s="2">
        <f>WEEKNUM(Tabela3[[#This Row],[DATA]])</f>
        <v>13</v>
      </c>
      <c r="N377" s="18">
        <f>YEAR(Tabela3[[#This Row],[DATA]])</f>
        <v>2023</v>
      </c>
    </row>
    <row r="378" spans="2:14">
      <c r="B378" s="1">
        <v>45015</v>
      </c>
      <c r="C378">
        <v>12196</v>
      </c>
      <c r="D378" s="18">
        <f>COUNTIF(C$4:C378,Tabela3[[#This Row],[COMANDA]])</f>
        <v>3</v>
      </c>
      <c r="E378" t="s">
        <v>90</v>
      </c>
      <c r="F378" t="s">
        <v>99</v>
      </c>
      <c r="G378" t="s">
        <v>9</v>
      </c>
      <c r="H378" t="s">
        <v>58</v>
      </c>
      <c r="I378" s="2">
        <v>1</v>
      </c>
      <c r="J378" t="s">
        <v>11</v>
      </c>
      <c r="K378" s="21">
        <f>INDEX(LISTAS!$H:$Q,MATCH(BASE!H378,LISTAS!$G:$G,0),MATCH(BASE!J378,LISTAS!$H$3:$Q$3,0))*Tabela3[[#This Row],[QUANTIDADE]]</f>
        <v>5</v>
      </c>
      <c r="L378" s="2" t="str">
        <f>TEXT(Tabela3[[#This Row],[DATA]],"MM")</f>
        <v>03</v>
      </c>
      <c r="M378" s="2">
        <f>WEEKNUM(Tabela3[[#This Row],[DATA]])</f>
        <v>13</v>
      </c>
      <c r="N378" s="18">
        <f>YEAR(Tabela3[[#This Row],[DATA]])</f>
        <v>2023</v>
      </c>
    </row>
    <row r="379" spans="2:14">
      <c r="B379" s="1">
        <v>45015</v>
      </c>
      <c r="C379">
        <v>12197</v>
      </c>
      <c r="D379" s="18">
        <f>COUNTIF(C$4:C379,Tabela3[[#This Row],[COMANDA]])</f>
        <v>1</v>
      </c>
      <c r="E379" t="s">
        <v>90</v>
      </c>
      <c r="F379" t="s">
        <v>99</v>
      </c>
      <c r="G379" t="s">
        <v>8</v>
      </c>
      <c r="H379" t="s">
        <v>202</v>
      </c>
      <c r="I379" s="2">
        <v>1</v>
      </c>
      <c r="J379" t="s">
        <v>11</v>
      </c>
      <c r="K379" s="21">
        <f>INDEX(LISTAS!$H:$Q,MATCH(BASE!H379,LISTAS!$G:$G,0),MATCH(BASE!J379,LISTAS!$H$3:$Q$3,0))*Tabela3[[#This Row],[QUANTIDADE]]</f>
        <v>20</v>
      </c>
      <c r="L379" s="2" t="str">
        <f>TEXT(Tabela3[[#This Row],[DATA]],"MM")</f>
        <v>03</v>
      </c>
      <c r="M379" s="2">
        <f>WEEKNUM(Tabela3[[#This Row],[DATA]])</f>
        <v>13</v>
      </c>
      <c r="N379" s="18">
        <f>YEAR(Tabela3[[#This Row],[DATA]])</f>
        <v>2023</v>
      </c>
    </row>
    <row r="380" spans="2:14">
      <c r="B380" s="1">
        <v>45015</v>
      </c>
      <c r="C380">
        <v>12198</v>
      </c>
      <c r="D380" s="18">
        <f>COUNTIF(C$4:C380,Tabela3[[#This Row],[COMANDA]])</f>
        <v>1</v>
      </c>
      <c r="E380" t="s">
        <v>90</v>
      </c>
      <c r="F380" t="s">
        <v>98</v>
      </c>
      <c r="G380" t="s">
        <v>8</v>
      </c>
      <c r="H380" t="s">
        <v>41</v>
      </c>
      <c r="I380" s="2">
        <v>1</v>
      </c>
      <c r="J380" t="s">
        <v>11</v>
      </c>
      <c r="K380" s="21">
        <f>INDEX(LISTAS!$H:$Q,MATCH(BASE!H380,LISTAS!$G:$G,0),MATCH(BASE!J380,LISTAS!$H$3:$Q$3,0))*Tabela3[[#This Row],[QUANTIDADE]]</f>
        <v>14</v>
      </c>
      <c r="L380" s="2" t="str">
        <f>TEXT(Tabela3[[#This Row],[DATA]],"MM")</f>
        <v>03</v>
      </c>
      <c r="M380" s="2">
        <f>WEEKNUM(Tabela3[[#This Row],[DATA]])</f>
        <v>13</v>
      </c>
      <c r="N380" s="18">
        <f>YEAR(Tabela3[[#This Row],[DATA]])</f>
        <v>2023</v>
      </c>
    </row>
    <row r="381" spans="2:14">
      <c r="B381" s="1">
        <v>45015</v>
      </c>
      <c r="C381">
        <v>12199</v>
      </c>
      <c r="D381" s="18">
        <f>COUNTIF(C$4:C381,Tabela3[[#This Row],[COMANDA]])</f>
        <v>1</v>
      </c>
      <c r="E381" t="s">
        <v>90</v>
      </c>
      <c r="F381" t="s">
        <v>99</v>
      </c>
      <c r="G381" t="s">
        <v>8</v>
      </c>
      <c r="H381" t="s">
        <v>43</v>
      </c>
      <c r="I381" s="2">
        <v>1</v>
      </c>
      <c r="J381" t="s">
        <v>11</v>
      </c>
      <c r="K381" s="21">
        <f>INDEX(LISTAS!$H:$Q,MATCH(BASE!H381,LISTAS!$G:$G,0),MATCH(BASE!J381,LISTAS!$H$3:$Q$3,0))*Tabela3[[#This Row],[QUANTIDADE]]</f>
        <v>18</v>
      </c>
      <c r="L381" s="2" t="str">
        <f>TEXT(Tabela3[[#This Row],[DATA]],"MM")</f>
        <v>03</v>
      </c>
      <c r="M381" s="2">
        <f>WEEKNUM(Tabela3[[#This Row],[DATA]])</f>
        <v>13</v>
      </c>
      <c r="N381" s="18">
        <f>YEAR(Tabela3[[#This Row],[DATA]])</f>
        <v>2023</v>
      </c>
    </row>
    <row r="382" spans="2:14">
      <c r="B382" s="1">
        <v>45015</v>
      </c>
      <c r="C382">
        <v>12200</v>
      </c>
      <c r="D382" s="18">
        <f>COUNTIF(C$4:C382,Tabela3[[#This Row],[COMANDA]])</f>
        <v>1</v>
      </c>
      <c r="E382" t="s">
        <v>90</v>
      </c>
      <c r="F382" t="s">
        <v>98</v>
      </c>
      <c r="G382" t="s">
        <v>8</v>
      </c>
      <c r="H382" t="s">
        <v>206</v>
      </c>
      <c r="I382" s="2">
        <v>1</v>
      </c>
      <c r="J382" t="s">
        <v>11</v>
      </c>
      <c r="K382" s="21">
        <f>INDEX(LISTAS!$H:$Q,MATCH(BASE!H382,LISTAS!$G:$G,0),MATCH(BASE!J382,LISTAS!$H$3:$Q$3,0))*Tabela3[[#This Row],[QUANTIDADE]]</f>
        <v>18</v>
      </c>
      <c r="L382" s="2" t="str">
        <f>TEXT(Tabela3[[#This Row],[DATA]],"MM")</f>
        <v>03</v>
      </c>
      <c r="M382" s="2">
        <f>WEEKNUM(Tabela3[[#This Row],[DATA]])</f>
        <v>13</v>
      </c>
      <c r="N382" s="18">
        <f>YEAR(Tabela3[[#This Row],[DATA]])</f>
        <v>2023</v>
      </c>
    </row>
    <row r="383" spans="2:14">
      <c r="B383" s="1">
        <v>45015</v>
      </c>
      <c r="C383">
        <v>12200</v>
      </c>
      <c r="D383" s="18">
        <f>COUNTIF(C$4:C383,Tabela3[[#This Row],[COMANDA]])</f>
        <v>2</v>
      </c>
      <c r="E383" t="s">
        <v>90</v>
      </c>
      <c r="F383" t="s">
        <v>98</v>
      </c>
      <c r="G383" t="s">
        <v>9</v>
      </c>
      <c r="H383" t="s">
        <v>135</v>
      </c>
      <c r="I383" s="2">
        <v>1</v>
      </c>
      <c r="J383" t="s">
        <v>11</v>
      </c>
      <c r="K383" s="21">
        <f>INDEX(LISTAS!$H:$Q,MATCH(BASE!H383,LISTAS!$G:$G,0),MATCH(BASE!J383,LISTAS!$H$3:$Q$3,0))*Tabela3[[#This Row],[QUANTIDADE]]</f>
        <v>4</v>
      </c>
      <c r="L383" s="2" t="str">
        <f>TEXT(Tabela3[[#This Row],[DATA]],"MM")</f>
        <v>03</v>
      </c>
      <c r="M383" s="2">
        <f>WEEKNUM(Tabela3[[#This Row],[DATA]])</f>
        <v>13</v>
      </c>
      <c r="N383" s="18">
        <f>YEAR(Tabela3[[#This Row],[DATA]])</f>
        <v>2023</v>
      </c>
    </row>
    <row r="384" spans="2:14">
      <c r="B384" s="1">
        <v>45015</v>
      </c>
      <c r="C384">
        <v>12201</v>
      </c>
      <c r="D384" s="18">
        <f>COUNTIF(C$4:C384,Tabela3[[#This Row],[COMANDA]])</f>
        <v>1</v>
      </c>
      <c r="E384" t="s">
        <v>90</v>
      </c>
      <c r="G384" t="s">
        <v>8</v>
      </c>
      <c r="H384" t="s">
        <v>41</v>
      </c>
      <c r="I384" s="2">
        <v>1</v>
      </c>
      <c r="J384" t="s">
        <v>11</v>
      </c>
      <c r="K384" s="21">
        <f>INDEX(LISTAS!$H:$Q,MATCH(BASE!H384,LISTAS!$G:$G,0),MATCH(BASE!J384,LISTAS!$H$3:$Q$3,0))*Tabela3[[#This Row],[QUANTIDADE]]</f>
        <v>14</v>
      </c>
      <c r="L384" s="2" t="str">
        <f>TEXT(Tabela3[[#This Row],[DATA]],"MM")</f>
        <v>03</v>
      </c>
      <c r="M384" s="2">
        <f>WEEKNUM(Tabela3[[#This Row],[DATA]])</f>
        <v>13</v>
      </c>
      <c r="N384" s="18">
        <f>YEAR(Tabela3[[#This Row],[DATA]])</f>
        <v>2023</v>
      </c>
    </row>
    <row r="385" spans="2:14">
      <c r="B385" s="1">
        <v>45015</v>
      </c>
      <c r="C385">
        <v>12202</v>
      </c>
      <c r="D385" s="18">
        <f>COUNTIF(C$4:C385,Tabela3[[#This Row],[COMANDA]])</f>
        <v>1</v>
      </c>
      <c r="E385" t="s">
        <v>90</v>
      </c>
      <c r="F385" t="s">
        <v>98</v>
      </c>
      <c r="G385" t="s">
        <v>8</v>
      </c>
      <c r="H385" t="s">
        <v>47</v>
      </c>
      <c r="I385" s="2">
        <v>1</v>
      </c>
      <c r="J385" t="s">
        <v>11</v>
      </c>
      <c r="K385" s="21">
        <f>INDEX(LISTAS!$H:$Q,MATCH(BASE!H385,LISTAS!$G:$G,0),MATCH(BASE!J385,LISTAS!$H$3:$Q$3,0))*Tabela3[[#This Row],[QUANTIDADE]]</f>
        <v>16</v>
      </c>
      <c r="L385" s="2" t="str">
        <f>TEXT(Tabela3[[#This Row],[DATA]],"MM")</f>
        <v>03</v>
      </c>
      <c r="M385" s="2">
        <f>WEEKNUM(Tabela3[[#This Row],[DATA]])</f>
        <v>13</v>
      </c>
      <c r="N385" s="18">
        <f>YEAR(Tabela3[[#This Row],[DATA]])</f>
        <v>2023</v>
      </c>
    </row>
    <row r="386" spans="2:14">
      <c r="B386" s="1">
        <v>45015</v>
      </c>
      <c r="C386">
        <v>12202</v>
      </c>
      <c r="D386" s="18">
        <f>COUNTIF(C$4:C386,Tabela3[[#This Row],[COMANDA]])</f>
        <v>2</v>
      </c>
      <c r="E386" t="s">
        <v>90</v>
      </c>
      <c r="F386" t="s">
        <v>98</v>
      </c>
      <c r="G386" t="s">
        <v>10</v>
      </c>
      <c r="H386" t="s">
        <v>97</v>
      </c>
      <c r="I386" s="2">
        <v>1</v>
      </c>
      <c r="J386" t="s">
        <v>11</v>
      </c>
      <c r="K386" s="21">
        <f>INDEX(LISTAS!$H:$Q,MATCH(BASE!H386,LISTAS!$G:$G,0),MATCH(BASE!J386,LISTAS!$H$3:$Q$3,0))*Tabela3[[#This Row],[QUANTIDADE]]</f>
        <v>2.5</v>
      </c>
      <c r="L386" s="2" t="str">
        <f>TEXT(Tabela3[[#This Row],[DATA]],"MM")</f>
        <v>03</v>
      </c>
      <c r="M386" s="2">
        <f>WEEKNUM(Tabela3[[#This Row],[DATA]])</f>
        <v>13</v>
      </c>
      <c r="N386" s="18">
        <f>YEAR(Tabela3[[#This Row],[DATA]])</f>
        <v>2023</v>
      </c>
    </row>
    <row r="387" spans="2:14">
      <c r="B387" s="1">
        <v>45015</v>
      </c>
      <c r="C387">
        <v>12203</v>
      </c>
      <c r="D387" s="18">
        <f>COUNTIF(C$4:C387,Tabela3[[#This Row],[COMANDA]])</f>
        <v>1</v>
      </c>
      <c r="E387" t="s">
        <v>89</v>
      </c>
      <c r="F387" t="s">
        <v>99</v>
      </c>
      <c r="G387" t="s">
        <v>8</v>
      </c>
      <c r="H387" t="s">
        <v>47</v>
      </c>
      <c r="I387" s="2">
        <v>1</v>
      </c>
      <c r="J387" t="s">
        <v>11</v>
      </c>
      <c r="K387" s="21">
        <f>INDEX(LISTAS!$H:$Q,MATCH(BASE!H387,LISTAS!$G:$G,0),MATCH(BASE!J387,LISTAS!$H$3:$Q$3,0))*Tabela3[[#This Row],[QUANTIDADE]]</f>
        <v>16</v>
      </c>
      <c r="L387" s="2" t="str">
        <f>TEXT(Tabela3[[#This Row],[DATA]],"MM")</f>
        <v>03</v>
      </c>
      <c r="M387" s="2">
        <f>WEEKNUM(Tabela3[[#This Row],[DATA]])</f>
        <v>13</v>
      </c>
      <c r="N387" s="18">
        <f>YEAR(Tabela3[[#This Row],[DATA]])</f>
        <v>2023</v>
      </c>
    </row>
    <row r="388" spans="2:14">
      <c r="B388" s="1">
        <v>45015</v>
      </c>
      <c r="C388">
        <v>12203</v>
      </c>
      <c r="D388" s="18">
        <f>COUNTIF(C$4:C388,Tabela3[[#This Row],[COMANDA]])</f>
        <v>2</v>
      </c>
      <c r="E388" t="s">
        <v>89</v>
      </c>
      <c r="F388" t="s">
        <v>99</v>
      </c>
      <c r="G388" t="s">
        <v>8</v>
      </c>
      <c r="H388" t="s">
        <v>40</v>
      </c>
      <c r="I388" s="2">
        <v>1</v>
      </c>
      <c r="J388" t="s">
        <v>11</v>
      </c>
      <c r="K388" s="21">
        <f>INDEX(LISTAS!$H:$Q,MATCH(BASE!H388,LISTAS!$G:$G,0),MATCH(BASE!J388,LISTAS!$H$3:$Q$3,0))*Tabela3[[#This Row],[QUANTIDADE]]</f>
        <v>14</v>
      </c>
      <c r="L388" s="2" t="str">
        <f>TEXT(Tabela3[[#This Row],[DATA]],"MM")</f>
        <v>03</v>
      </c>
      <c r="M388" s="2">
        <f>WEEKNUM(Tabela3[[#This Row],[DATA]])</f>
        <v>13</v>
      </c>
      <c r="N388" s="18">
        <f>YEAR(Tabela3[[#This Row],[DATA]])</f>
        <v>2023</v>
      </c>
    </row>
    <row r="389" spans="2:14">
      <c r="B389" s="1">
        <v>45015</v>
      </c>
      <c r="C389">
        <v>12204</v>
      </c>
      <c r="D389" s="18">
        <f>COUNTIF(C$4:C389,Tabela3[[#This Row],[COMANDA]])</f>
        <v>1</v>
      </c>
      <c r="E389" t="s">
        <v>90</v>
      </c>
      <c r="F389" t="s">
        <v>99</v>
      </c>
      <c r="G389" t="s">
        <v>8</v>
      </c>
      <c r="H389" t="s">
        <v>204</v>
      </c>
      <c r="I389" s="2">
        <v>1</v>
      </c>
      <c r="J389" t="s">
        <v>11</v>
      </c>
      <c r="K389" s="21">
        <f>INDEX(LISTAS!$H:$Q,MATCH(BASE!H389,LISTAS!$G:$G,0),MATCH(BASE!J389,LISTAS!$H$3:$Q$3,0))*Tabela3[[#This Row],[QUANTIDADE]]</f>
        <v>18</v>
      </c>
      <c r="L389" s="2" t="str">
        <f>TEXT(Tabela3[[#This Row],[DATA]],"MM")</f>
        <v>03</v>
      </c>
      <c r="M389" s="2">
        <f>WEEKNUM(Tabela3[[#This Row],[DATA]])</f>
        <v>13</v>
      </c>
      <c r="N389" s="18">
        <f>YEAR(Tabela3[[#This Row],[DATA]])</f>
        <v>2023</v>
      </c>
    </row>
    <row r="390" spans="2:14">
      <c r="B390" s="1">
        <v>45015</v>
      </c>
      <c r="C390">
        <v>12205</v>
      </c>
      <c r="D390" s="18">
        <f>COUNTIF(C$4:C390,Tabela3[[#This Row],[COMANDA]])</f>
        <v>1</v>
      </c>
      <c r="E390" t="s">
        <v>1</v>
      </c>
      <c r="F390" t="s">
        <v>98</v>
      </c>
      <c r="G390" t="s">
        <v>8</v>
      </c>
      <c r="H390" t="s">
        <v>40</v>
      </c>
      <c r="I390" s="2">
        <v>1</v>
      </c>
      <c r="J390" t="s">
        <v>11</v>
      </c>
      <c r="K390" s="21">
        <f>INDEX(LISTAS!$H:$Q,MATCH(BASE!H390,LISTAS!$G:$G,0),MATCH(BASE!J390,LISTAS!$H$3:$Q$3,0))*Tabela3[[#This Row],[QUANTIDADE]]</f>
        <v>14</v>
      </c>
      <c r="L390" s="2" t="str">
        <f>TEXT(Tabela3[[#This Row],[DATA]],"MM")</f>
        <v>03</v>
      </c>
      <c r="M390" s="2">
        <f>WEEKNUM(Tabela3[[#This Row],[DATA]])</f>
        <v>13</v>
      </c>
      <c r="N390" s="18">
        <f>YEAR(Tabela3[[#This Row],[DATA]])</f>
        <v>2023</v>
      </c>
    </row>
    <row r="391" spans="2:14">
      <c r="B391" s="1">
        <v>45015</v>
      </c>
      <c r="C391">
        <v>12206</v>
      </c>
      <c r="D391" s="18">
        <f>COUNTIF(C$4:C391,Tabela3[[#This Row],[COMANDA]])</f>
        <v>1</v>
      </c>
      <c r="E391" t="s">
        <v>90</v>
      </c>
      <c r="G391" t="s">
        <v>8</v>
      </c>
      <c r="H391" t="s">
        <v>47</v>
      </c>
      <c r="I391" s="2">
        <v>3</v>
      </c>
      <c r="J391" t="s">
        <v>11</v>
      </c>
      <c r="K391" s="21">
        <f>INDEX(LISTAS!$H:$Q,MATCH(BASE!H391,LISTAS!$G:$G,0),MATCH(BASE!J391,LISTAS!$H$3:$Q$3,0))*Tabela3[[#This Row],[QUANTIDADE]]</f>
        <v>48</v>
      </c>
      <c r="L391" s="2" t="str">
        <f>TEXT(Tabela3[[#This Row],[DATA]],"MM")</f>
        <v>03</v>
      </c>
      <c r="M391" s="2">
        <f>WEEKNUM(Tabela3[[#This Row],[DATA]])</f>
        <v>13</v>
      </c>
      <c r="N391" s="18">
        <f>YEAR(Tabela3[[#This Row],[DATA]])</f>
        <v>2023</v>
      </c>
    </row>
    <row r="392" spans="2:14">
      <c r="B392" s="1">
        <v>45015</v>
      </c>
      <c r="C392">
        <v>12206</v>
      </c>
      <c r="D392" s="18">
        <f>COUNTIF(C$4:C392,Tabela3[[#This Row],[COMANDA]])</f>
        <v>2</v>
      </c>
      <c r="E392" t="s">
        <v>90</v>
      </c>
      <c r="G392" t="s">
        <v>8</v>
      </c>
      <c r="H392" t="s">
        <v>204</v>
      </c>
      <c r="I392" s="2">
        <v>1</v>
      </c>
      <c r="J392" t="s">
        <v>11</v>
      </c>
      <c r="K392" s="21">
        <f>INDEX(LISTAS!$H:$Q,MATCH(BASE!H392,LISTAS!$G:$G,0),MATCH(BASE!J392,LISTAS!$H$3:$Q$3,0))*Tabela3[[#This Row],[QUANTIDADE]]</f>
        <v>18</v>
      </c>
      <c r="L392" s="2" t="str">
        <f>TEXT(Tabela3[[#This Row],[DATA]],"MM")</f>
        <v>03</v>
      </c>
      <c r="M392" s="2">
        <f>WEEKNUM(Tabela3[[#This Row],[DATA]])</f>
        <v>13</v>
      </c>
      <c r="N392" s="18">
        <f>YEAR(Tabela3[[#This Row],[DATA]])</f>
        <v>2023</v>
      </c>
    </row>
    <row r="393" spans="2:14">
      <c r="B393" s="1">
        <v>45015</v>
      </c>
      <c r="C393">
        <v>12206</v>
      </c>
      <c r="D393" s="18">
        <f>COUNTIF(C$4:C393,Tabela3[[#This Row],[COMANDA]])</f>
        <v>3</v>
      </c>
      <c r="E393" t="s">
        <v>90</v>
      </c>
      <c r="G393" t="s">
        <v>61</v>
      </c>
      <c r="H393" t="s">
        <v>199</v>
      </c>
      <c r="I393" s="2">
        <v>1</v>
      </c>
      <c r="J393" t="s">
        <v>11</v>
      </c>
      <c r="K393" s="21">
        <f>INDEX(LISTAS!$H:$Q,MATCH(BASE!H393,LISTAS!$G:$G,0),MATCH(BASE!J393,LISTAS!$H$3:$Q$3,0))*Tabela3[[#This Row],[QUANTIDADE]]</f>
        <v>1</v>
      </c>
      <c r="L393" s="2" t="str">
        <f>TEXT(Tabela3[[#This Row],[DATA]],"MM")</f>
        <v>03</v>
      </c>
      <c r="M393" s="2">
        <f>WEEKNUM(Tabela3[[#This Row],[DATA]])</f>
        <v>13</v>
      </c>
      <c r="N393" s="18">
        <f>YEAR(Tabela3[[#This Row],[DATA]])</f>
        <v>2023</v>
      </c>
    </row>
    <row r="394" spans="2:14">
      <c r="B394" s="1">
        <v>45015</v>
      </c>
      <c r="C394">
        <v>12206</v>
      </c>
      <c r="D394" s="18">
        <f>COUNTIF(C$4:C394,Tabela3[[#This Row],[COMANDA]])</f>
        <v>4</v>
      </c>
      <c r="E394" t="s">
        <v>90</v>
      </c>
      <c r="G394" t="s">
        <v>9</v>
      </c>
      <c r="H394" t="s">
        <v>138</v>
      </c>
      <c r="I394" s="2">
        <v>1</v>
      </c>
      <c r="J394" t="s">
        <v>11</v>
      </c>
      <c r="K394" s="21">
        <f>INDEX(LISTAS!$H:$Q,MATCH(BASE!H394,LISTAS!$G:$G,0),MATCH(BASE!J394,LISTAS!$H$3:$Q$3,0))*Tabela3[[#This Row],[QUANTIDADE]]</f>
        <v>4</v>
      </c>
      <c r="L394" s="2" t="str">
        <f>TEXT(Tabela3[[#This Row],[DATA]],"MM")</f>
        <v>03</v>
      </c>
      <c r="M394" s="2">
        <f>WEEKNUM(Tabela3[[#This Row],[DATA]])</f>
        <v>13</v>
      </c>
      <c r="N394" s="18">
        <f>YEAR(Tabela3[[#This Row],[DATA]])</f>
        <v>2023</v>
      </c>
    </row>
    <row r="395" spans="2:14">
      <c r="B395" s="1">
        <v>45015</v>
      </c>
      <c r="C395">
        <v>12207</v>
      </c>
      <c r="D395" s="18">
        <f>COUNTIF(C$4:C395,Tabela3[[#This Row],[COMANDA]])</f>
        <v>1</v>
      </c>
      <c r="E395" t="s">
        <v>90</v>
      </c>
      <c r="F395" t="s">
        <v>98</v>
      </c>
      <c r="G395" t="s">
        <v>8</v>
      </c>
      <c r="H395" t="s">
        <v>84</v>
      </c>
      <c r="I395" s="2">
        <v>1</v>
      </c>
      <c r="J395" t="s">
        <v>11</v>
      </c>
      <c r="K395" s="21">
        <f>INDEX(LISTAS!$H:$Q,MATCH(BASE!H395,LISTAS!$G:$G,0),MATCH(BASE!J395,LISTAS!$H$3:$Q$3,0))*Tabela3[[#This Row],[QUANTIDADE]]</f>
        <v>16</v>
      </c>
      <c r="L395" s="2" t="str">
        <f>TEXT(Tabela3[[#This Row],[DATA]],"MM")</f>
        <v>03</v>
      </c>
      <c r="M395" s="2">
        <f>WEEKNUM(Tabela3[[#This Row],[DATA]])</f>
        <v>13</v>
      </c>
      <c r="N395" s="18">
        <f>YEAR(Tabela3[[#This Row],[DATA]])</f>
        <v>2023</v>
      </c>
    </row>
    <row r="396" spans="2:14">
      <c r="B396" s="1">
        <v>45015</v>
      </c>
      <c r="C396">
        <v>12208</v>
      </c>
      <c r="D396" s="18">
        <f>COUNTIF(C$4:C396,Tabela3[[#This Row],[COMANDA]])</f>
        <v>1</v>
      </c>
      <c r="E396" t="s">
        <v>89</v>
      </c>
      <c r="F396" t="s">
        <v>99</v>
      </c>
      <c r="G396" t="s">
        <v>8</v>
      </c>
      <c r="H396" t="s">
        <v>206</v>
      </c>
      <c r="I396" s="2">
        <v>1</v>
      </c>
      <c r="J396" t="s">
        <v>11</v>
      </c>
      <c r="K396" s="21">
        <f>INDEX(LISTAS!$H:$Q,MATCH(BASE!H396,LISTAS!$G:$G,0),MATCH(BASE!J396,LISTAS!$H$3:$Q$3,0))*Tabela3[[#This Row],[QUANTIDADE]]</f>
        <v>18</v>
      </c>
      <c r="L396" s="2" t="str">
        <f>TEXT(Tabela3[[#This Row],[DATA]],"MM")</f>
        <v>03</v>
      </c>
      <c r="M396" s="2">
        <f>WEEKNUM(Tabela3[[#This Row],[DATA]])</f>
        <v>13</v>
      </c>
      <c r="N396" s="18">
        <f>YEAR(Tabela3[[#This Row],[DATA]])</f>
        <v>2023</v>
      </c>
    </row>
    <row r="397" spans="2:14">
      <c r="B397" s="1">
        <v>45015</v>
      </c>
      <c r="C397">
        <v>12208</v>
      </c>
      <c r="D397" s="18">
        <f>COUNTIF(C$4:C397,Tabela3[[#This Row],[COMANDA]])</f>
        <v>2</v>
      </c>
      <c r="E397" t="s">
        <v>89</v>
      </c>
      <c r="F397" t="s">
        <v>99</v>
      </c>
      <c r="G397" t="s">
        <v>9</v>
      </c>
      <c r="H397" t="s">
        <v>59</v>
      </c>
      <c r="I397" s="2">
        <v>1</v>
      </c>
      <c r="J397" t="s">
        <v>11</v>
      </c>
      <c r="K397" s="21">
        <f>INDEX(LISTAS!$H:$Q,MATCH(BASE!H397,LISTAS!$G:$G,0),MATCH(BASE!J397,LISTAS!$H$3:$Q$3,0))*Tabela3[[#This Row],[QUANTIDADE]]</f>
        <v>3</v>
      </c>
      <c r="L397" s="2" t="str">
        <f>TEXT(Tabela3[[#This Row],[DATA]],"MM")</f>
        <v>03</v>
      </c>
      <c r="M397" s="2">
        <f>WEEKNUM(Tabela3[[#This Row],[DATA]])</f>
        <v>13</v>
      </c>
      <c r="N397" s="18">
        <f>YEAR(Tabela3[[#This Row],[DATA]])</f>
        <v>2023</v>
      </c>
    </row>
    <row r="398" spans="2:14">
      <c r="B398" s="1">
        <v>45015</v>
      </c>
      <c r="C398">
        <v>12209</v>
      </c>
      <c r="D398" s="18">
        <f>COUNTIF(C$4:C398,Tabela3[[#This Row],[COMANDA]])</f>
        <v>1</v>
      </c>
      <c r="E398" t="s">
        <v>90</v>
      </c>
      <c r="G398" t="s">
        <v>8</v>
      </c>
      <c r="H398" t="s">
        <v>204</v>
      </c>
      <c r="I398" s="2">
        <v>2</v>
      </c>
      <c r="J398" t="s">
        <v>11</v>
      </c>
      <c r="K398" s="21">
        <f>INDEX(LISTAS!$H:$Q,MATCH(BASE!H398,LISTAS!$G:$G,0),MATCH(BASE!J398,LISTAS!$H$3:$Q$3,0))*Tabela3[[#This Row],[QUANTIDADE]]</f>
        <v>36</v>
      </c>
      <c r="L398" s="2" t="str">
        <f>TEXT(Tabela3[[#This Row],[DATA]],"MM")</f>
        <v>03</v>
      </c>
      <c r="M398" s="2">
        <f>WEEKNUM(Tabela3[[#This Row],[DATA]])</f>
        <v>13</v>
      </c>
      <c r="N398" s="18">
        <f>YEAR(Tabela3[[#This Row],[DATA]])</f>
        <v>2023</v>
      </c>
    </row>
    <row r="399" spans="2:14">
      <c r="B399" s="1">
        <v>45015</v>
      </c>
      <c r="C399">
        <v>12209</v>
      </c>
      <c r="D399" s="18">
        <f>COUNTIF(C$4:C399,Tabela3[[#This Row],[COMANDA]])</f>
        <v>2</v>
      </c>
      <c r="E399" t="s">
        <v>90</v>
      </c>
      <c r="G399" t="s">
        <v>8</v>
      </c>
      <c r="H399" t="s">
        <v>206</v>
      </c>
      <c r="I399" s="2">
        <v>1</v>
      </c>
      <c r="J399" t="s">
        <v>11</v>
      </c>
      <c r="K399" s="21">
        <f>INDEX(LISTAS!$H:$Q,MATCH(BASE!H399,LISTAS!$G:$G,0),MATCH(BASE!J399,LISTAS!$H$3:$Q$3,0))*Tabela3[[#This Row],[QUANTIDADE]]</f>
        <v>18</v>
      </c>
      <c r="L399" s="2" t="str">
        <f>TEXT(Tabela3[[#This Row],[DATA]],"MM")</f>
        <v>03</v>
      </c>
      <c r="M399" s="2">
        <f>WEEKNUM(Tabela3[[#This Row],[DATA]])</f>
        <v>13</v>
      </c>
      <c r="N399" s="18">
        <f>YEAR(Tabela3[[#This Row],[DATA]])</f>
        <v>2023</v>
      </c>
    </row>
    <row r="400" spans="2:14">
      <c r="B400" s="1">
        <v>45015</v>
      </c>
      <c r="C400">
        <v>12209</v>
      </c>
      <c r="D400" s="18">
        <f>COUNTIF(C$4:C400,Tabela3[[#This Row],[COMANDA]])</f>
        <v>3</v>
      </c>
      <c r="E400" t="s">
        <v>90</v>
      </c>
      <c r="G400" t="s">
        <v>9</v>
      </c>
      <c r="H400" t="s">
        <v>154</v>
      </c>
      <c r="I400" s="2">
        <v>1</v>
      </c>
      <c r="J400" t="s">
        <v>11</v>
      </c>
      <c r="K400" s="21">
        <f>INDEX(LISTAS!$H:$Q,MATCH(BASE!H400,LISTAS!$G:$G,0),MATCH(BASE!J400,LISTAS!$H$3:$Q$3,0))*Tabela3[[#This Row],[QUANTIDADE]]</f>
        <v>6</v>
      </c>
      <c r="L400" s="2" t="str">
        <f>TEXT(Tabela3[[#This Row],[DATA]],"MM")</f>
        <v>03</v>
      </c>
      <c r="M400" s="2">
        <f>WEEKNUM(Tabela3[[#This Row],[DATA]])</f>
        <v>13</v>
      </c>
      <c r="N400" s="18">
        <f>YEAR(Tabela3[[#This Row],[DATA]])</f>
        <v>2023</v>
      </c>
    </row>
    <row r="401" spans="2:14">
      <c r="B401" s="1">
        <v>45015</v>
      </c>
      <c r="C401">
        <v>12209</v>
      </c>
      <c r="D401" s="18">
        <f>COUNTIF(C$4:C401,Tabela3[[#This Row],[COMANDA]])</f>
        <v>4</v>
      </c>
      <c r="E401" t="s">
        <v>90</v>
      </c>
      <c r="G401" t="s">
        <v>9</v>
      </c>
      <c r="H401" t="s">
        <v>132</v>
      </c>
      <c r="I401" s="2">
        <v>1</v>
      </c>
      <c r="J401" t="s">
        <v>11</v>
      </c>
      <c r="K401" s="21">
        <f>INDEX(LISTAS!$H:$Q,MATCH(BASE!H401,LISTAS!$G:$G,0),MATCH(BASE!J401,LISTAS!$H$3:$Q$3,0))*Tabela3[[#This Row],[QUANTIDADE]]</f>
        <v>3</v>
      </c>
      <c r="L401" s="2" t="str">
        <f>TEXT(Tabela3[[#This Row],[DATA]],"MM")</f>
        <v>03</v>
      </c>
      <c r="M401" s="2">
        <f>WEEKNUM(Tabela3[[#This Row],[DATA]])</f>
        <v>13</v>
      </c>
      <c r="N401" s="18">
        <f>YEAR(Tabela3[[#This Row],[DATA]])</f>
        <v>2023</v>
      </c>
    </row>
    <row r="402" spans="2:14">
      <c r="B402" s="1">
        <v>45015</v>
      </c>
      <c r="C402">
        <v>12210</v>
      </c>
      <c r="D402" s="18">
        <f>COUNTIF(C$4:C402,Tabela3[[#This Row],[COMANDA]])</f>
        <v>1</v>
      </c>
      <c r="E402" t="s">
        <v>90</v>
      </c>
      <c r="F402" t="s">
        <v>99</v>
      </c>
      <c r="G402" t="s">
        <v>8</v>
      </c>
      <c r="H402" t="s">
        <v>43</v>
      </c>
      <c r="I402" s="2">
        <v>1</v>
      </c>
      <c r="J402" t="s">
        <v>11</v>
      </c>
      <c r="K402" s="21">
        <f>INDEX(LISTAS!$H:$Q,MATCH(BASE!H402,LISTAS!$G:$G,0),MATCH(BASE!J402,LISTAS!$H$3:$Q$3,0))*Tabela3[[#This Row],[QUANTIDADE]]</f>
        <v>18</v>
      </c>
      <c r="L402" s="2" t="str">
        <f>TEXT(Tabela3[[#This Row],[DATA]],"MM")</f>
        <v>03</v>
      </c>
      <c r="M402" s="2">
        <f>WEEKNUM(Tabela3[[#This Row],[DATA]])</f>
        <v>13</v>
      </c>
      <c r="N402" s="18">
        <f>YEAR(Tabela3[[#This Row],[DATA]])</f>
        <v>2023</v>
      </c>
    </row>
    <row r="403" spans="2:14">
      <c r="B403" s="1">
        <v>45015</v>
      </c>
      <c r="C403">
        <v>12210</v>
      </c>
      <c r="D403" s="18">
        <f>COUNTIF(C$4:C403,Tabela3[[#This Row],[COMANDA]])</f>
        <v>2</v>
      </c>
      <c r="E403" t="s">
        <v>90</v>
      </c>
      <c r="F403" t="s">
        <v>99</v>
      </c>
      <c r="G403" t="s">
        <v>9</v>
      </c>
      <c r="H403" t="s">
        <v>148</v>
      </c>
      <c r="I403" s="2">
        <v>1</v>
      </c>
      <c r="J403" t="s">
        <v>11</v>
      </c>
      <c r="K403" s="21">
        <f>INDEX(LISTAS!$H:$Q,MATCH(BASE!H403,LISTAS!$G:$G,0),MATCH(BASE!J403,LISTAS!$H$3:$Q$3,0))*Tabela3[[#This Row],[QUANTIDADE]]</f>
        <v>3</v>
      </c>
      <c r="L403" s="2" t="str">
        <f>TEXT(Tabela3[[#This Row],[DATA]],"MM")</f>
        <v>03</v>
      </c>
      <c r="M403" s="2">
        <f>WEEKNUM(Tabela3[[#This Row],[DATA]])</f>
        <v>13</v>
      </c>
      <c r="N403" s="18">
        <f>YEAR(Tabela3[[#This Row],[DATA]])</f>
        <v>2023</v>
      </c>
    </row>
    <row r="404" spans="2:14">
      <c r="B404" s="1">
        <v>45015</v>
      </c>
      <c r="C404">
        <v>12211</v>
      </c>
      <c r="D404" s="18">
        <f>COUNTIF(C$4:C404,Tabela3[[#This Row],[COMANDA]])</f>
        <v>1</v>
      </c>
      <c r="E404" t="s">
        <v>90</v>
      </c>
      <c r="F404" t="s">
        <v>98</v>
      </c>
      <c r="G404" t="s">
        <v>8</v>
      </c>
      <c r="H404" t="s">
        <v>204</v>
      </c>
      <c r="I404" s="2">
        <v>1</v>
      </c>
      <c r="J404" t="s">
        <v>11</v>
      </c>
      <c r="K404" s="21">
        <f>INDEX(LISTAS!$H:$Q,MATCH(BASE!H404,LISTAS!$G:$G,0),MATCH(BASE!J404,LISTAS!$H$3:$Q$3,0))*Tabela3[[#This Row],[QUANTIDADE]]</f>
        <v>18</v>
      </c>
      <c r="L404" s="2" t="str">
        <f>TEXT(Tabela3[[#This Row],[DATA]],"MM")</f>
        <v>03</v>
      </c>
      <c r="M404" s="2">
        <f>WEEKNUM(Tabela3[[#This Row],[DATA]])</f>
        <v>13</v>
      </c>
      <c r="N404" s="18">
        <f>YEAR(Tabela3[[#This Row],[DATA]])</f>
        <v>2023</v>
      </c>
    </row>
    <row r="405" spans="2:14">
      <c r="B405" s="1">
        <v>45015</v>
      </c>
      <c r="C405">
        <v>12211</v>
      </c>
      <c r="D405" s="18">
        <f>COUNTIF(C$4:C405,Tabela3[[#This Row],[COMANDA]])</f>
        <v>2</v>
      </c>
      <c r="E405" t="s">
        <v>90</v>
      </c>
      <c r="F405" t="s">
        <v>98</v>
      </c>
      <c r="G405" t="s">
        <v>8</v>
      </c>
      <c r="H405" t="s">
        <v>84</v>
      </c>
      <c r="I405" s="2">
        <v>1</v>
      </c>
      <c r="J405" t="s">
        <v>11</v>
      </c>
      <c r="K405" s="21">
        <f>INDEX(LISTAS!$H:$Q,MATCH(BASE!H405,LISTAS!$G:$G,0),MATCH(BASE!J405,LISTAS!$H$3:$Q$3,0))*Tabela3[[#This Row],[QUANTIDADE]]</f>
        <v>16</v>
      </c>
      <c r="L405" s="2" t="str">
        <f>TEXT(Tabela3[[#This Row],[DATA]],"MM")</f>
        <v>03</v>
      </c>
      <c r="M405" s="2">
        <f>WEEKNUM(Tabela3[[#This Row],[DATA]])</f>
        <v>13</v>
      </c>
      <c r="N405" s="18">
        <f>YEAR(Tabela3[[#This Row],[DATA]])</f>
        <v>2023</v>
      </c>
    </row>
    <row r="406" spans="2:14">
      <c r="B406" s="1">
        <v>45015</v>
      </c>
      <c r="C406">
        <v>12211</v>
      </c>
      <c r="D406" s="18">
        <f>COUNTIF(C$4:C406,Tabela3[[#This Row],[COMANDA]])</f>
        <v>3</v>
      </c>
      <c r="E406" t="s">
        <v>90</v>
      </c>
      <c r="F406" t="s">
        <v>98</v>
      </c>
      <c r="G406" t="s">
        <v>9</v>
      </c>
      <c r="H406" t="s">
        <v>142</v>
      </c>
      <c r="I406" s="2">
        <v>1</v>
      </c>
      <c r="J406" t="s">
        <v>11</v>
      </c>
      <c r="K406" s="21">
        <f>INDEX(LISTAS!$H:$Q,MATCH(BASE!H406,LISTAS!$G:$G,0),MATCH(BASE!J406,LISTAS!$H$3:$Q$3,0))*Tabela3[[#This Row],[QUANTIDADE]]</f>
        <v>6</v>
      </c>
      <c r="L406" s="2" t="str">
        <f>TEXT(Tabela3[[#This Row],[DATA]],"MM")</f>
        <v>03</v>
      </c>
      <c r="M406" s="2">
        <f>WEEKNUM(Tabela3[[#This Row],[DATA]])</f>
        <v>13</v>
      </c>
      <c r="N406" s="18">
        <f>YEAR(Tabela3[[#This Row],[DATA]])</f>
        <v>2023</v>
      </c>
    </row>
    <row r="407" spans="2:14">
      <c r="B407" s="1">
        <v>45015</v>
      </c>
      <c r="C407">
        <v>12212</v>
      </c>
      <c r="D407" s="18">
        <f>COUNTIF(C$4:C407,Tabela3[[#This Row],[COMANDA]])</f>
        <v>1</v>
      </c>
      <c r="E407" t="s">
        <v>90</v>
      </c>
      <c r="F407" t="s">
        <v>99</v>
      </c>
      <c r="G407" t="s">
        <v>8</v>
      </c>
      <c r="H407" t="s">
        <v>203</v>
      </c>
      <c r="I407" s="2">
        <v>1</v>
      </c>
      <c r="J407" t="s">
        <v>11</v>
      </c>
      <c r="K407" s="21">
        <f>INDEX(LISTAS!$H:$Q,MATCH(BASE!H407,LISTAS!$G:$G,0),MATCH(BASE!J407,LISTAS!$H$3:$Q$3,0))*Tabela3[[#This Row],[QUANTIDADE]]</f>
        <v>20</v>
      </c>
      <c r="L407" s="2" t="str">
        <f>TEXT(Tabela3[[#This Row],[DATA]],"MM")</f>
        <v>03</v>
      </c>
      <c r="M407" s="2">
        <f>WEEKNUM(Tabela3[[#This Row],[DATA]])</f>
        <v>13</v>
      </c>
      <c r="N407" s="18">
        <f>YEAR(Tabela3[[#This Row],[DATA]])</f>
        <v>2023</v>
      </c>
    </row>
    <row r="408" spans="2:14">
      <c r="B408" s="1">
        <v>45015</v>
      </c>
      <c r="C408">
        <v>12213</v>
      </c>
      <c r="D408" s="18">
        <f>COUNTIF(C$4:C408,Tabela3[[#This Row],[COMANDA]])</f>
        <v>1</v>
      </c>
      <c r="E408" t="s">
        <v>90</v>
      </c>
      <c r="F408" t="s">
        <v>98</v>
      </c>
      <c r="G408" t="s">
        <v>8</v>
      </c>
      <c r="H408" t="s">
        <v>41</v>
      </c>
      <c r="I408" s="2">
        <v>1</v>
      </c>
      <c r="J408" t="s">
        <v>11</v>
      </c>
      <c r="K408" s="21">
        <f>INDEX(LISTAS!$H:$Q,MATCH(BASE!H408,LISTAS!$G:$G,0),MATCH(BASE!J408,LISTAS!$H$3:$Q$3,0))*Tabela3[[#This Row],[QUANTIDADE]]</f>
        <v>14</v>
      </c>
      <c r="L408" s="2" t="str">
        <f>TEXT(Tabela3[[#This Row],[DATA]],"MM")</f>
        <v>03</v>
      </c>
      <c r="M408" s="2">
        <f>WEEKNUM(Tabela3[[#This Row],[DATA]])</f>
        <v>13</v>
      </c>
      <c r="N408" s="18">
        <f>YEAR(Tabela3[[#This Row],[DATA]])</f>
        <v>2023</v>
      </c>
    </row>
    <row r="409" spans="2:14">
      <c r="B409" s="1">
        <v>45015</v>
      </c>
      <c r="C409">
        <v>12214</v>
      </c>
      <c r="D409" s="18">
        <f>COUNTIF(C$4:C409,Tabela3[[#This Row],[COMANDA]])</f>
        <v>1</v>
      </c>
      <c r="E409" t="s">
        <v>90</v>
      </c>
      <c r="F409" t="s">
        <v>100</v>
      </c>
      <c r="G409" t="s">
        <v>8</v>
      </c>
      <c r="H409" t="s">
        <v>202</v>
      </c>
      <c r="I409" s="2">
        <v>2</v>
      </c>
      <c r="J409" t="s">
        <v>11</v>
      </c>
      <c r="K409" s="21">
        <f>INDEX(LISTAS!$H:$Q,MATCH(BASE!H409,LISTAS!$G:$G,0),MATCH(BASE!J409,LISTAS!$H$3:$Q$3,0))*Tabela3[[#This Row],[QUANTIDADE]]</f>
        <v>40</v>
      </c>
      <c r="L409" s="2" t="str">
        <f>TEXT(Tabela3[[#This Row],[DATA]],"MM")</f>
        <v>03</v>
      </c>
      <c r="M409" s="2">
        <f>WEEKNUM(Tabela3[[#This Row],[DATA]])</f>
        <v>13</v>
      </c>
      <c r="N409" s="18">
        <f>YEAR(Tabela3[[#This Row],[DATA]])</f>
        <v>2023</v>
      </c>
    </row>
    <row r="410" spans="2:14">
      <c r="B410" s="1">
        <v>45015</v>
      </c>
      <c r="C410">
        <v>12214</v>
      </c>
      <c r="D410" s="18">
        <f>COUNTIF(C$4:C410,Tabela3[[#This Row],[COMANDA]])</f>
        <v>2</v>
      </c>
      <c r="E410" t="s">
        <v>90</v>
      </c>
      <c r="F410" t="s">
        <v>98</v>
      </c>
      <c r="G410" t="s">
        <v>9</v>
      </c>
      <c r="H410" t="s">
        <v>51</v>
      </c>
      <c r="I410" s="2">
        <v>1</v>
      </c>
      <c r="J410" t="s">
        <v>11</v>
      </c>
      <c r="K410" s="21">
        <f>INDEX(LISTAS!$H:$Q,MATCH(BASE!H410,LISTAS!$G:$G,0),MATCH(BASE!J410,LISTAS!$H$3:$Q$3,0))*Tabela3[[#This Row],[QUANTIDADE]]</f>
        <v>10</v>
      </c>
      <c r="L410" s="2" t="str">
        <f>TEXT(Tabela3[[#This Row],[DATA]],"MM")</f>
        <v>03</v>
      </c>
      <c r="M410" s="2">
        <f>WEEKNUM(Tabela3[[#This Row],[DATA]])</f>
        <v>13</v>
      </c>
      <c r="N410" s="18">
        <f>YEAR(Tabela3[[#This Row],[DATA]])</f>
        <v>2023</v>
      </c>
    </row>
    <row r="411" spans="2:14">
      <c r="B411" s="1">
        <v>45015</v>
      </c>
      <c r="C411">
        <v>12215</v>
      </c>
      <c r="D411" s="18">
        <f>COUNTIF(C$4:C411,Tabela3[[#This Row],[COMANDA]])</f>
        <v>1</v>
      </c>
      <c r="E411" t="s">
        <v>90</v>
      </c>
      <c r="F411" t="s">
        <v>99</v>
      </c>
      <c r="G411" t="s">
        <v>8</v>
      </c>
      <c r="H411" t="s">
        <v>203</v>
      </c>
      <c r="I411" s="2">
        <v>1</v>
      </c>
      <c r="J411" t="s">
        <v>11</v>
      </c>
      <c r="K411" s="21">
        <f>INDEX(LISTAS!$H:$Q,MATCH(BASE!H411,LISTAS!$G:$G,0),MATCH(BASE!J411,LISTAS!$H$3:$Q$3,0))*Tabela3[[#This Row],[QUANTIDADE]]</f>
        <v>20</v>
      </c>
      <c r="L411" s="2" t="str">
        <f>TEXT(Tabela3[[#This Row],[DATA]],"MM")</f>
        <v>03</v>
      </c>
      <c r="M411" s="2">
        <f>WEEKNUM(Tabela3[[#This Row],[DATA]])</f>
        <v>13</v>
      </c>
      <c r="N411" s="18">
        <f>YEAR(Tabela3[[#This Row],[DATA]])</f>
        <v>2023</v>
      </c>
    </row>
    <row r="412" spans="2:14">
      <c r="B412" s="1">
        <v>45015</v>
      </c>
      <c r="C412">
        <v>12215</v>
      </c>
      <c r="D412" s="18">
        <f>COUNTIF(C$4:C412,Tabela3[[#This Row],[COMANDA]])</f>
        <v>2</v>
      </c>
      <c r="E412" t="s">
        <v>90</v>
      </c>
      <c r="F412" t="s">
        <v>99</v>
      </c>
      <c r="G412" t="s">
        <v>9</v>
      </c>
      <c r="H412" t="s">
        <v>131</v>
      </c>
      <c r="I412" s="2">
        <v>1</v>
      </c>
      <c r="J412" t="s">
        <v>11</v>
      </c>
      <c r="K412" s="21">
        <f>INDEX(LISTAS!$H:$Q,MATCH(BASE!H412,LISTAS!$G:$G,0),MATCH(BASE!J412,LISTAS!$H$3:$Q$3,0))*Tabela3[[#This Row],[QUANTIDADE]]</f>
        <v>4</v>
      </c>
      <c r="L412" s="2" t="str">
        <f>TEXT(Tabela3[[#This Row],[DATA]],"MM")</f>
        <v>03</v>
      </c>
      <c r="M412" s="2">
        <f>WEEKNUM(Tabela3[[#This Row],[DATA]])</f>
        <v>13</v>
      </c>
      <c r="N412" s="18">
        <f>YEAR(Tabela3[[#This Row],[DATA]])</f>
        <v>2023</v>
      </c>
    </row>
    <row r="413" spans="2:14">
      <c r="B413" s="1">
        <v>45015</v>
      </c>
      <c r="C413">
        <v>12216</v>
      </c>
      <c r="D413" s="18">
        <f>COUNTIF(C$4:C413,Tabela3[[#This Row],[COMANDA]])</f>
        <v>1</v>
      </c>
      <c r="E413" t="s">
        <v>90</v>
      </c>
      <c r="F413" t="s">
        <v>98</v>
      </c>
      <c r="G413" t="s">
        <v>8</v>
      </c>
      <c r="H413" t="s">
        <v>206</v>
      </c>
      <c r="I413" s="2">
        <v>1</v>
      </c>
      <c r="J413" t="s">
        <v>11</v>
      </c>
      <c r="K413" s="21">
        <f>INDEX(LISTAS!$H:$Q,MATCH(BASE!H413,LISTAS!$G:$G,0),MATCH(BASE!J413,LISTAS!$H$3:$Q$3,0))*Tabela3[[#This Row],[QUANTIDADE]]</f>
        <v>18</v>
      </c>
      <c r="L413" s="2" t="str">
        <f>TEXT(Tabela3[[#This Row],[DATA]],"MM")</f>
        <v>03</v>
      </c>
      <c r="M413" s="2">
        <f>WEEKNUM(Tabela3[[#This Row],[DATA]])</f>
        <v>13</v>
      </c>
      <c r="N413" s="18">
        <f>YEAR(Tabela3[[#This Row],[DATA]])</f>
        <v>2023</v>
      </c>
    </row>
    <row r="414" spans="2:14">
      <c r="B414" s="1">
        <v>45015</v>
      </c>
      <c r="C414">
        <v>12217</v>
      </c>
      <c r="D414" s="18">
        <f>COUNTIF(C$4:C414,Tabela3[[#This Row],[COMANDA]])</f>
        <v>1</v>
      </c>
      <c r="E414" t="s">
        <v>90</v>
      </c>
      <c r="F414" t="s">
        <v>98</v>
      </c>
      <c r="G414" t="s">
        <v>8</v>
      </c>
      <c r="H414" t="s">
        <v>202</v>
      </c>
      <c r="I414" s="2">
        <v>1</v>
      </c>
      <c r="J414" t="s">
        <v>11</v>
      </c>
      <c r="K414" s="21">
        <f>INDEX(LISTAS!$H:$Q,MATCH(BASE!H414,LISTAS!$G:$G,0),MATCH(BASE!J414,LISTAS!$H$3:$Q$3,0))*Tabela3[[#This Row],[QUANTIDADE]]</f>
        <v>20</v>
      </c>
      <c r="L414" s="2" t="str">
        <f>TEXT(Tabela3[[#This Row],[DATA]],"MM")</f>
        <v>03</v>
      </c>
      <c r="M414" s="2">
        <f>WEEKNUM(Tabela3[[#This Row],[DATA]])</f>
        <v>13</v>
      </c>
      <c r="N414" s="18">
        <f>YEAR(Tabela3[[#This Row],[DATA]])</f>
        <v>2023</v>
      </c>
    </row>
    <row r="415" spans="2:14">
      <c r="B415" s="1">
        <v>45015</v>
      </c>
      <c r="C415">
        <v>12218</v>
      </c>
      <c r="D415" s="18">
        <f>COUNTIF(C$4:C415,Tabela3[[#This Row],[COMANDA]])</f>
        <v>1</v>
      </c>
      <c r="E415" t="s">
        <v>90</v>
      </c>
      <c r="G415" t="s">
        <v>8</v>
      </c>
      <c r="H415" t="s">
        <v>43</v>
      </c>
      <c r="I415" s="2">
        <v>1</v>
      </c>
      <c r="J415" t="s">
        <v>11</v>
      </c>
      <c r="K415" s="21">
        <f>INDEX(LISTAS!$H:$Q,MATCH(BASE!H415,LISTAS!$G:$G,0),MATCH(BASE!J415,LISTAS!$H$3:$Q$3,0))*Tabela3[[#This Row],[QUANTIDADE]]</f>
        <v>18</v>
      </c>
      <c r="L415" s="2" t="str">
        <f>TEXT(Tabela3[[#This Row],[DATA]],"MM")</f>
        <v>03</v>
      </c>
      <c r="M415" s="2">
        <f>WEEKNUM(Tabela3[[#This Row],[DATA]])</f>
        <v>13</v>
      </c>
      <c r="N415" s="18">
        <f>YEAR(Tabela3[[#This Row],[DATA]])</f>
        <v>2023</v>
      </c>
    </row>
    <row r="416" spans="2:14">
      <c r="B416" s="1">
        <v>45015</v>
      </c>
      <c r="C416">
        <v>12219</v>
      </c>
      <c r="D416" s="18">
        <f>COUNTIF(C$4:C416,Tabela3[[#This Row],[COMANDA]])</f>
        <v>1</v>
      </c>
      <c r="E416" t="s">
        <v>90</v>
      </c>
      <c r="F416" t="s">
        <v>98</v>
      </c>
      <c r="G416" t="s">
        <v>8</v>
      </c>
      <c r="H416" t="s">
        <v>204</v>
      </c>
      <c r="I416" s="2">
        <v>1</v>
      </c>
      <c r="J416" t="s">
        <v>11</v>
      </c>
      <c r="K416" s="21">
        <f>INDEX(LISTAS!$H:$Q,MATCH(BASE!H416,LISTAS!$G:$G,0),MATCH(BASE!J416,LISTAS!$H$3:$Q$3,0))*Tabela3[[#This Row],[QUANTIDADE]]</f>
        <v>18</v>
      </c>
      <c r="L416" s="2" t="str">
        <f>TEXT(Tabela3[[#This Row],[DATA]],"MM")</f>
        <v>03</v>
      </c>
      <c r="M416" s="2">
        <f>WEEKNUM(Tabela3[[#This Row],[DATA]])</f>
        <v>13</v>
      </c>
      <c r="N416" s="18">
        <f>YEAR(Tabela3[[#This Row],[DATA]])</f>
        <v>2023</v>
      </c>
    </row>
    <row r="417" spans="2:14">
      <c r="B417" s="1">
        <v>45015</v>
      </c>
      <c r="C417">
        <v>12219</v>
      </c>
      <c r="D417" s="18">
        <f>COUNTIF(C$4:C417,Tabela3[[#This Row],[COMANDA]])</f>
        <v>2</v>
      </c>
      <c r="E417" t="s">
        <v>90</v>
      </c>
      <c r="F417" t="s">
        <v>98</v>
      </c>
      <c r="G417" t="s">
        <v>9</v>
      </c>
      <c r="H417" t="s">
        <v>142</v>
      </c>
      <c r="I417" s="2">
        <v>1</v>
      </c>
      <c r="J417" t="s">
        <v>11</v>
      </c>
      <c r="K417" s="21">
        <f>INDEX(LISTAS!$H:$Q,MATCH(BASE!H417,LISTAS!$G:$G,0),MATCH(BASE!J417,LISTAS!$H$3:$Q$3,0))*Tabela3[[#This Row],[QUANTIDADE]]</f>
        <v>6</v>
      </c>
      <c r="L417" s="2" t="str">
        <f>TEXT(Tabela3[[#This Row],[DATA]],"MM")</f>
        <v>03</v>
      </c>
      <c r="M417" s="2">
        <f>WEEKNUM(Tabela3[[#This Row],[DATA]])</f>
        <v>13</v>
      </c>
      <c r="N417" s="18">
        <f>YEAR(Tabela3[[#This Row],[DATA]])</f>
        <v>2023</v>
      </c>
    </row>
    <row r="418" spans="2:14">
      <c r="B418" s="1">
        <v>45015</v>
      </c>
      <c r="C418">
        <v>12220</v>
      </c>
      <c r="D418" s="18">
        <f>COUNTIF(C$4:C418,Tabela3[[#This Row],[COMANDA]])</f>
        <v>1</v>
      </c>
      <c r="E418" t="s">
        <v>89</v>
      </c>
      <c r="F418" t="s">
        <v>99</v>
      </c>
      <c r="G418" t="s">
        <v>8</v>
      </c>
      <c r="H418" t="s">
        <v>204</v>
      </c>
      <c r="I418" s="2">
        <v>1</v>
      </c>
      <c r="J418" t="s">
        <v>11</v>
      </c>
      <c r="K418" s="21">
        <f>INDEX(LISTAS!$H:$Q,MATCH(BASE!H418,LISTAS!$G:$G,0),MATCH(BASE!J418,LISTAS!$H$3:$Q$3,0))*Tabela3[[#This Row],[QUANTIDADE]]</f>
        <v>18</v>
      </c>
      <c r="L418" s="2" t="str">
        <f>TEXT(Tabela3[[#This Row],[DATA]],"MM")</f>
        <v>03</v>
      </c>
      <c r="M418" s="2">
        <f>WEEKNUM(Tabela3[[#This Row],[DATA]])</f>
        <v>13</v>
      </c>
      <c r="N418" s="18">
        <f>YEAR(Tabela3[[#This Row],[DATA]])</f>
        <v>2023</v>
      </c>
    </row>
    <row r="419" spans="2:14">
      <c r="B419" s="1">
        <v>45015</v>
      </c>
      <c r="C419">
        <v>12221</v>
      </c>
      <c r="D419" s="18">
        <f>COUNTIF(C$4:C419,Tabela3[[#This Row],[COMANDA]])</f>
        <v>1</v>
      </c>
      <c r="E419" t="s">
        <v>89</v>
      </c>
      <c r="F419" t="s">
        <v>3</v>
      </c>
      <c r="G419" t="s">
        <v>8</v>
      </c>
      <c r="H419" t="s">
        <v>84</v>
      </c>
      <c r="I419" s="2">
        <v>1</v>
      </c>
      <c r="J419" t="s">
        <v>11</v>
      </c>
      <c r="K419" s="21">
        <f>INDEX(LISTAS!$H:$Q,MATCH(BASE!H419,LISTAS!$G:$G,0),MATCH(BASE!J419,LISTAS!$H$3:$Q$3,0))*Tabela3[[#This Row],[QUANTIDADE]]</f>
        <v>16</v>
      </c>
      <c r="L419" s="2" t="str">
        <f>TEXT(Tabela3[[#This Row],[DATA]],"MM")</f>
        <v>03</v>
      </c>
      <c r="M419" s="2">
        <f>WEEKNUM(Tabela3[[#This Row],[DATA]])</f>
        <v>13</v>
      </c>
      <c r="N419" s="18">
        <f>YEAR(Tabela3[[#This Row],[DATA]])</f>
        <v>2023</v>
      </c>
    </row>
    <row r="420" spans="2:14">
      <c r="B420" s="1">
        <v>45015</v>
      </c>
      <c r="C420">
        <v>12222</v>
      </c>
      <c r="D420" s="18">
        <f>COUNTIF(C$4:C420,Tabela3[[#This Row],[COMANDA]])</f>
        <v>1</v>
      </c>
      <c r="E420" t="s">
        <v>89</v>
      </c>
      <c r="F420" t="s">
        <v>98</v>
      </c>
      <c r="G420" t="s">
        <v>8</v>
      </c>
      <c r="H420" t="s">
        <v>202</v>
      </c>
      <c r="I420" s="2">
        <v>1</v>
      </c>
      <c r="J420" t="s">
        <v>11</v>
      </c>
      <c r="K420" s="21">
        <f>INDEX(LISTAS!$H:$Q,MATCH(BASE!H420,LISTAS!$G:$G,0),MATCH(BASE!J420,LISTAS!$H$3:$Q$3,0))*Tabela3[[#This Row],[QUANTIDADE]]</f>
        <v>20</v>
      </c>
      <c r="L420" s="2" t="str">
        <f>TEXT(Tabela3[[#This Row],[DATA]],"MM")</f>
        <v>03</v>
      </c>
      <c r="M420" s="2">
        <f>WEEKNUM(Tabela3[[#This Row],[DATA]])</f>
        <v>13</v>
      </c>
      <c r="N420" s="18">
        <f>YEAR(Tabela3[[#This Row],[DATA]])</f>
        <v>2023</v>
      </c>
    </row>
    <row r="421" spans="2:14">
      <c r="B421" s="1">
        <v>45015</v>
      </c>
      <c r="C421">
        <v>12223</v>
      </c>
      <c r="D421" s="18">
        <f>COUNTIF(C$4:C421,Tabela3[[#This Row],[COMANDA]])</f>
        <v>1</v>
      </c>
      <c r="E421" t="s">
        <v>89</v>
      </c>
      <c r="F421" t="s">
        <v>98</v>
      </c>
      <c r="G421" t="s">
        <v>8</v>
      </c>
      <c r="H421" t="s">
        <v>43</v>
      </c>
      <c r="I421" s="2">
        <v>1</v>
      </c>
      <c r="J421" t="s">
        <v>11</v>
      </c>
      <c r="K421" s="21">
        <f>INDEX(LISTAS!$H:$Q,MATCH(BASE!H421,LISTAS!$G:$G,0),MATCH(BASE!J421,LISTAS!$H$3:$Q$3,0))*Tabela3[[#This Row],[QUANTIDADE]]</f>
        <v>18</v>
      </c>
      <c r="L421" s="2" t="str">
        <f>TEXT(Tabela3[[#This Row],[DATA]],"MM")</f>
        <v>03</v>
      </c>
      <c r="M421" s="2">
        <f>WEEKNUM(Tabela3[[#This Row],[DATA]])</f>
        <v>13</v>
      </c>
      <c r="N421" s="18">
        <f>YEAR(Tabela3[[#This Row],[DATA]])</f>
        <v>2023</v>
      </c>
    </row>
    <row r="422" spans="2:14">
      <c r="B422" s="1">
        <v>45015</v>
      </c>
      <c r="C422">
        <v>12224</v>
      </c>
      <c r="D422" s="18">
        <f>COUNTIF(C$4:C422,Tabela3[[#This Row],[COMANDA]])</f>
        <v>1</v>
      </c>
      <c r="E422" t="s">
        <v>89</v>
      </c>
      <c r="F422" t="s">
        <v>3</v>
      </c>
      <c r="G422" t="s">
        <v>8</v>
      </c>
      <c r="H422" t="s">
        <v>84</v>
      </c>
      <c r="I422" s="2">
        <v>1</v>
      </c>
      <c r="J422" t="s">
        <v>11</v>
      </c>
      <c r="K422" s="21">
        <f>INDEX(LISTAS!$H:$Q,MATCH(BASE!H422,LISTAS!$G:$G,0),MATCH(BASE!J422,LISTAS!$H$3:$Q$3,0))*Tabela3[[#This Row],[QUANTIDADE]]</f>
        <v>16</v>
      </c>
      <c r="L422" s="2" t="str">
        <f>TEXT(Tabela3[[#This Row],[DATA]],"MM")</f>
        <v>03</v>
      </c>
      <c r="M422" s="2">
        <f>WEEKNUM(Tabela3[[#This Row],[DATA]])</f>
        <v>13</v>
      </c>
      <c r="N422" s="18">
        <f>YEAR(Tabela3[[#This Row],[DATA]])</f>
        <v>2023</v>
      </c>
    </row>
    <row r="423" spans="2:14">
      <c r="B423" s="1">
        <v>45015</v>
      </c>
      <c r="C423">
        <v>12225</v>
      </c>
      <c r="D423" s="18">
        <f>COUNTIF(C$4:C423,Tabela3[[#This Row],[COMANDA]])</f>
        <v>1</v>
      </c>
      <c r="E423" t="s">
        <v>90</v>
      </c>
      <c r="F423" t="s">
        <v>99</v>
      </c>
      <c r="G423" t="s">
        <v>8</v>
      </c>
      <c r="H423" t="s">
        <v>42</v>
      </c>
      <c r="I423" s="2">
        <v>1</v>
      </c>
      <c r="J423" t="s">
        <v>11</v>
      </c>
      <c r="K423" s="21">
        <f>INDEX(LISTAS!$H:$Q,MATCH(BASE!H423,LISTAS!$G:$G,0),MATCH(BASE!J423,LISTAS!$H$3:$Q$3,0))*Tabela3[[#This Row],[QUANTIDADE]]</f>
        <v>16</v>
      </c>
      <c r="L423" s="2" t="str">
        <f>TEXT(Tabela3[[#This Row],[DATA]],"MM")</f>
        <v>03</v>
      </c>
      <c r="M423" s="2">
        <f>WEEKNUM(Tabela3[[#This Row],[DATA]])</f>
        <v>13</v>
      </c>
      <c r="N423" s="18">
        <f>YEAR(Tabela3[[#This Row],[DATA]])</f>
        <v>2023</v>
      </c>
    </row>
    <row r="424" spans="2:14">
      <c r="B424" s="1">
        <v>45015</v>
      </c>
      <c r="C424">
        <v>12225</v>
      </c>
      <c r="D424" s="18">
        <f>COUNTIF(C$4:C424,Tabela3[[#This Row],[COMANDA]])</f>
        <v>2</v>
      </c>
      <c r="E424" t="s">
        <v>90</v>
      </c>
      <c r="F424" t="s">
        <v>99</v>
      </c>
      <c r="G424" t="s">
        <v>9</v>
      </c>
      <c r="H424" t="s">
        <v>142</v>
      </c>
      <c r="I424" s="2">
        <v>1</v>
      </c>
      <c r="J424" t="s">
        <v>11</v>
      </c>
      <c r="K424" s="21">
        <f>INDEX(LISTAS!$H:$Q,MATCH(BASE!H424,LISTAS!$G:$G,0),MATCH(BASE!J424,LISTAS!$H$3:$Q$3,0))*Tabela3[[#This Row],[QUANTIDADE]]</f>
        <v>6</v>
      </c>
      <c r="L424" s="2" t="str">
        <f>TEXT(Tabela3[[#This Row],[DATA]],"MM")</f>
        <v>03</v>
      </c>
      <c r="M424" s="2">
        <f>WEEKNUM(Tabela3[[#This Row],[DATA]])</f>
        <v>13</v>
      </c>
      <c r="N424" s="18">
        <f>YEAR(Tabela3[[#This Row],[DATA]])</f>
        <v>2023</v>
      </c>
    </row>
    <row r="425" spans="2:14">
      <c r="B425" s="1">
        <v>45015</v>
      </c>
      <c r="C425">
        <v>12226</v>
      </c>
      <c r="D425" s="18">
        <f>COUNTIF(C$4:C425,Tabela3[[#This Row],[COMANDA]])</f>
        <v>1</v>
      </c>
      <c r="E425" t="s">
        <v>90</v>
      </c>
      <c r="F425" t="s">
        <v>98</v>
      </c>
      <c r="G425" t="s">
        <v>8</v>
      </c>
      <c r="H425" t="s">
        <v>43</v>
      </c>
      <c r="I425" s="2">
        <v>1</v>
      </c>
      <c r="J425" t="s">
        <v>11</v>
      </c>
      <c r="K425" s="21">
        <f>INDEX(LISTAS!$H:$Q,MATCH(BASE!H425,LISTAS!$G:$G,0),MATCH(BASE!J425,LISTAS!$H$3:$Q$3,0))*Tabela3[[#This Row],[QUANTIDADE]]</f>
        <v>18</v>
      </c>
      <c r="L425" s="2" t="str">
        <f>TEXT(Tabela3[[#This Row],[DATA]],"MM")</f>
        <v>03</v>
      </c>
      <c r="M425" s="2">
        <f>WEEKNUM(Tabela3[[#This Row],[DATA]])</f>
        <v>13</v>
      </c>
      <c r="N425" s="18">
        <f>YEAR(Tabela3[[#This Row],[DATA]])</f>
        <v>2023</v>
      </c>
    </row>
    <row r="426" spans="2:14">
      <c r="B426" s="1">
        <v>45015</v>
      </c>
      <c r="C426">
        <v>12227</v>
      </c>
      <c r="D426" s="18">
        <f>COUNTIF(C$4:C426,Tabela3[[#This Row],[COMANDA]])</f>
        <v>1</v>
      </c>
      <c r="E426" t="s">
        <v>90</v>
      </c>
      <c r="F426" t="s">
        <v>98</v>
      </c>
      <c r="G426" t="s">
        <v>8</v>
      </c>
      <c r="H426" t="s">
        <v>84</v>
      </c>
      <c r="I426" s="2">
        <v>1</v>
      </c>
      <c r="J426" t="s">
        <v>11</v>
      </c>
      <c r="K426" s="21">
        <f>INDEX(LISTAS!$H:$Q,MATCH(BASE!H426,LISTAS!$G:$G,0),MATCH(BASE!J426,LISTAS!$H$3:$Q$3,0))*Tabela3[[#This Row],[QUANTIDADE]]</f>
        <v>16</v>
      </c>
      <c r="L426" s="2" t="str">
        <f>TEXT(Tabela3[[#This Row],[DATA]],"MM")</f>
        <v>03</v>
      </c>
      <c r="M426" s="2">
        <f>WEEKNUM(Tabela3[[#This Row],[DATA]])</f>
        <v>13</v>
      </c>
      <c r="N426" s="18">
        <f>YEAR(Tabela3[[#This Row],[DATA]])</f>
        <v>2023</v>
      </c>
    </row>
    <row r="427" spans="2:14">
      <c r="B427" s="1">
        <v>45015</v>
      </c>
      <c r="C427">
        <v>12228</v>
      </c>
      <c r="D427" s="18">
        <f>COUNTIF(C$4:C427,Tabela3[[#This Row],[COMANDA]])</f>
        <v>1</v>
      </c>
      <c r="E427" t="s">
        <v>90</v>
      </c>
      <c r="F427" t="s">
        <v>99</v>
      </c>
      <c r="G427" t="s">
        <v>8</v>
      </c>
      <c r="H427" t="s">
        <v>42</v>
      </c>
      <c r="I427" s="2">
        <v>1</v>
      </c>
      <c r="J427" t="s">
        <v>11</v>
      </c>
      <c r="K427" s="21">
        <f>INDEX(LISTAS!$H:$Q,MATCH(BASE!H427,LISTAS!$G:$G,0),MATCH(BASE!J427,LISTAS!$H$3:$Q$3,0))*Tabela3[[#This Row],[QUANTIDADE]]</f>
        <v>16</v>
      </c>
      <c r="L427" s="2" t="str">
        <f>TEXT(Tabela3[[#This Row],[DATA]],"MM")</f>
        <v>03</v>
      </c>
      <c r="M427" s="2">
        <f>WEEKNUM(Tabela3[[#This Row],[DATA]])</f>
        <v>13</v>
      </c>
      <c r="N427" s="18">
        <f>YEAR(Tabela3[[#This Row],[DATA]])</f>
        <v>2023</v>
      </c>
    </row>
    <row r="428" spans="2:14">
      <c r="B428" s="1">
        <v>45015</v>
      </c>
      <c r="C428">
        <v>12228</v>
      </c>
      <c r="D428" s="18">
        <f>COUNTIF(C$4:C428,Tabela3[[#This Row],[COMANDA]])</f>
        <v>2</v>
      </c>
      <c r="E428" t="s">
        <v>90</v>
      </c>
      <c r="F428" t="s">
        <v>99</v>
      </c>
      <c r="G428" t="s">
        <v>9</v>
      </c>
      <c r="H428" t="s">
        <v>127</v>
      </c>
      <c r="I428" s="2">
        <v>1</v>
      </c>
      <c r="J428" t="s">
        <v>11</v>
      </c>
      <c r="K428" s="21">
        <f>INDEX(LISTAS!$H:$Q,MATCH(BASE!H428,LISTAS!$G:$G,0),MATCH(BASE!J428,LISTAS!$H$3:$Q$3,0))*Tabela3[[#This Row],[QUANTIDADE]]</f>
        <v>4.5</v>
      </c>
      <c r="L428" s="2" t="str">
        <f>TEXT(Tabela3[[#This Row],[DATA]],"MM")</f>
        <v>03</v>
      </c>
      <c r="M428" s="2">
        <f>WEEKNUM(Tabela3[[#This Row],[DATA]])</f>
        <v>13</v>
      </c>
      <c r="N428" s="18">
        <f>YEAR(Tabela3[[#This Row],[DATA]])</f>
        <v>2023</v>
      </c>
    </row>
    <row r="429" spans="2:14">
      <c r="B429" s="1">
        <v>45015</v>
      </c>
      <c r="C429">
        <v>12229</v>
      </c>
      <c r="D429" s="18">
        <f>COUNTIF(C$4:C429,Tabela3[[#This Row],[COMANDA]])</f>
        <v>1</v>
      </c>
      <c r="E429" t="s">
        <v>90</v>
      </c>
      <c r="F429" t="s">
        <v>99</v>
      </c>
      <c r="G429" t="s">
        <v>8</v>
      </c>
      <c r="H429" t="s">
        <v>42</v>
      </c>
      <c r="I429" s="2">
        <v>1</v>
      </c>
      <c r="J429" t="s">
        <v>11</v>
      </c>
      <c r="K429" s="21">
        <f>INDEX(LISTAS!$H:$Q,MATCH(BASE!H429,LISTAS!$G:$G,0),MATCH(BASE!J429,LISTAS!$H$3:$Q$3,0))*Tabela3[[#This Row],[QUANTIDADE]]</f>
        <v>16</v>
      </c>
      <c r="L429" s="2" t="str">
        <f>TEXT(Tabela3[[#This Row],[DATA]],"MM")</f>
        <v>03</v>
      </c>
      <c r="M429" s="2">
        <f>WEEKNUM(Tabela3[[#This Row],[DATA]])</f>
        <v>13</v>
      </c>
      <c r="N429" s="18">
        <f>YEAR(Tabela3[[#This Row],[DATA]])</f>
        <v>2023</v>
      </c>
    </row>
    <row r="430" spans="2:14">
      <c r="B430" s="1">
        <v>45015</v>
      </c>
      <c r="C430">
        <v>12229</v>
      </c>
      <c r="D430" s="18">
        <f>COUNTIF(C$4:C430,Tabela3[[#This Row],[COMANDA]])</f>
        <v>2</v>
      </c>
      <c r="E430" t="s">
        <v>90</v>
      </c>
      <c r="F430" t="s">
        <v>99</v>
      </c>
      <c r="G430" t="s">
        <v>61</v>
      </c>
      <c r="H430" t="s">
        <v>162</v>
      </c>
      <c r="I430" s="2">
        <v>1</v>
      </c>
      <c r="J430" t="s">
        <v>11</v>
      </c>
      <c r="K430" s="21">
        <f>INDEX(LISTAS!$H:$Q,MATCH(BASE!H430,LISTAS!$G:$G,0),MATCH(BASE!J430,LISTAS!$H$3:$Q$3,0))*Tabela3[[#This Row],[QUANTIDADE]]</f>
        <v>1.5</v>
      </c>
      <c r="L430" s="2" t="str">
        <f>TEXT(Tabela3[[#This Row],[DATA]],"MM")</f>
        <v>03</v>
      </c>
      <c r="M430" s="2">
        <f>WEEKNUM(Tabela3[[#This Row],[DATA]])</f>
        <v>13</v>
      </c>
      <c r="N430" s="18">
        <f>YEAR(Tabela3[[#This Row],[DATA]])</f>
        <v>2023</v>
      </c>
    </row>
    <row r="431" spans="2:14">
      <c r="B431" s="1">
        <v>45015</v>
      </c>
      <c r="C431">
        <v>12230</v>
      </c>
      <c r="D431" s="18">
        <f>COUNTIF(C$4:C431,Tabela3[[#This Row],[COMANDA]])</f>
        <v>1</v>
      </c>
      <c r="E431" t="s">
        <v>90</v>
      </c>
      <c r="F431" t="s">
        <v>99</v>
      </c>
      <c r="G431" t="s">
        <v>8</v>
      </c>
      <c r="H431" t="s">
        <v>206</v>
      </c>
      <c r="I431" s="2">
        <v>1</v>
      </c>
      <c r="J431" t="s">
        <v>11</v>
      </c>
      <c r="K431" s="21">
        <f>INDEX(LISTAS!$H:$Q,MATCH(BASE!H431,LISTAS!$G:$G,0),MATCH(BASE!J431,LISTAS!$H$3:$Q$3,0))*Tabela3[[#This Row],[QUANTIDADE]]</f>
        <v>18</v>
      </c>
      <c r="L431" s="2" t="str">
        <f>TEXT(Tabela3[[#This Row],[DATA]],"MM")</f>
        <v>03</v>
      </c>
      <c r="M431" s="2">
        <f>WEEKNUM(Tabela3[[#This Row],[DATA]])</f>
        <v>13</v>
      </c>
      <c r="N431" s="18">
        <f>YEAR(Tabela3[[#This Row],[DATA]])</f>
        <v>2023</v>
      </c>
    </row>
    <row r="432" spans="2:14">
      <c r="B432" s="1">
        <v>45015</v>
      </c>
      <c r="C432">
        <v>12230</v>
      </c>
      <c r="D432" s="18">
        <f>COUNTIF(C$4:C432,Tabela3[[#This Row],[COMANDA]])</f>
        <v>2</v>
      </c>
      <c r="E432" t="s">
        <v>90</v>
      </c>
      <c r="F432" t="s">
        <v>99</v>
      </c>
      <c r="G432" t="s">
        <v>61</v>
      </c>
      <c r="H432" t="s">
        <v>163</v>
      </c>
      <c r="I432" s="2">
        <v>1</v>
      </c>
      <c r="J432" t="s">
        <v>11</v>
      </c>
      <c r="K432" s="21">
        <f>INDEX(LISTAS!$H:$Q,MATCH(BASE!H432,LISTAS!$G:$G,0),MATCH(BASE!J432,LISTAS!$H$3:$Q$3,0))*Tabela3[[#This Row],[QUANTIDADE]]</f>
        <v>4</v>
      </c>
      <c r="L432" s="2" t="str">
        <f>TEXT(Tabela3[[#This Row],[DATA]],"MM")</f>
        <v>03</v>
      </c>
      <c r="M432" s="2">
        <f>WEEKNUM(Tabela3[[#This Row],[DATA]])</f>
        <v>13</v>
      </c>
      <c r="N432" s="18">
        <f>YEAR(Tabela3[[#This Row],[DATA]])</f>
        <v>2023</v>
      </c>
    </row>
    <row r="433" spans="2:14">
      <c r="B433" s="1">
        <v>45015</v>
      </c>
      <c r="C433">
        <v>12230</v>
      </c>
      <c r="D433" s="18">
        <f>COUNTIF(C$4:C433,Tabela3[[#This Row],[COMANDA]])</f>
        <v>3</v>
      </c>
      <c r="E433" t="s">
        <v>90</v>
      </c>
      <c r="F433" t="s">
        <v>99</v>
      </c>
      <c r="G433" t="s">
        <v>9</v>
      </c>
      <c r="H433" t="s">
        <v>208</v>
      </c>
      <c r="I433" s="2">
        <v>1</v>
      </c>
      <c r="J433" t="s">
        <v>11</v>
      </c>
      <c r="K433" s="21">
        <f>INDEX(LISTAS!$H:$Q,MATCH(BASE!H433,LISTAS!$G:$G,0),MATCH(BASE!J433,LISTAS!$H$3:$Q$3,0))*Tabela3[[#This Row],[QUANTIDADE]]</f>
        <v>4</v>
      </c>
      <c r="L433" s="2" t="str">
        <f>TEXT(Tabela3[[#This Row],[DATA]],"MM")</f>
        <v>03</v>
      </c>
      <c r="M433" s="2">
        <f>WEEKNUM(Tabela3[[#This Row],[DATA]])</f>
        <v>13</v>
      </c>
      <c r="N433" s="18">
        <f>YEAR(Tabela3[[#This Row],[DATA]])</f>
        <v>2023</v>
      </c>
    </row>
    <row r="434" spans="2:14">
      <c r="B434" s="1">
        <v>45015</v>
      </c>
      <c r="C434">
        <v>12231</v>
      </c>
      <c r="D434" s="18">
        <f>COUNTIF(C$4:C434,Tabela3[[#This Row],[COMANDA]])</f>
        <v>1</v>
      </c>
      <c r="E434" t="s">
        <v>90</v>
      </c>
      <c r="G434" t="s">
        <v>8</v>
      </c>
      <c r="H434" t="s">
        <v>42</v>
      </c>
      <c r="I434" s="2">
        <v>1</v>
      </c>
      <c r="J434" t="s">
        <v>11</v>
      </c>
      <c r="K434" s="21">
        <f>INDEX(LISTAS!$H:$Q,MATCH(BASE!H434,LISTAS!$G:$G,0),MATCH(BASE!J434,LISTAS!$H$3:$Q$3,0))*Tabela3[[#This Row],[QUANTIDADE]]</f>
        <v>16</v>
      </c>
      <c r="L434" s="2" t="str">
        <f>TEXT(Tabela3[[#This Row],[DATA]],"MM")</f>
        <v>03</v>
      </c>
      <c r="M434" s="2">
        <f>WEEKNUM(Tabela3[[#This Row],[DATA]])</f>
        <v>13</v>
      </c>
      <c r="N434" s="18">
        <f>YEAR(Tabela3[[#This Row],[DATA]])</f>
        <v>2023</v>
      </c>
    </row>
    <row r="435" spans="2:14">
      <c r="B435" s="1">
        <v>45015</v>
      </c>
      <c r="C435">
        <v>12231</v>
      </c>
      <c r="D435" s="18">
        <f>COUNTIF(C$4:C435,Tabela3[[#This Row],[COMANDA]])</f>
        <v>2</v>
      </c>
      <c r="E435" t="s">
        <v>90</v>
      </c>
      <c r="G435" t="s">
        <v>9</v>
      </c>
      <c r="H435" t="s">
        <v>154</v>
      </c>
      <c r="I435" s="2">
        <v>1</v>
      </c>
      <c r="J435" t="s">
        <v>11</v>
      </c>
      <c r="K435" s="21">
        <f>INDEX(LISTAS!$H:$Q,MATCH(BASE!H435,LISTAS!$G:$G,0),MATCH(BASE!J435,LISTAS!$H$3:$Q$3,0))*Tabela3[[#This Row],[QUANTIDADE]]</f>
        <v>6</v>
      </c>
      <c r="L435" s="2" t="str">
        <f>TEXT(Tabela3[[#This Row],[DATA]],"MM")</f>
        <v>03</v>
      </c>
      <c r="M435" s="2">
        <f>WEEKNUM(Tabela3[[#This Row],[DATA]])</f>
        <v>13</v>
      </c>
      <c r="N435" s="18">
        <f>YEAR(Tabela3[[#This Row],[DATA]])</f>
        <v>2023</v>
      </c>
    </row>
    <row r="436" spans="2:14">
      <c r="B436" s="1">
        <v>45015</v>
      </c>
      <c r="C436">
        <v>12232</v>
      </c>
      <c r="D436" s="18">
        <f>COUNTIF(C$4:C436,Tabela3[[#This Row],[COMANDA]])</f>
        <v>1</v>
      </c>
      <c r="E436" t="s">
        <v>90</v>
      </c>
      <c r="F436" t="s">
        <v>99</v>
      </c>
      <c r="G436" t="s">
        <v>8</v>
      </c>
      <c r="H436" t="s">
        <v>203</v>
      </c>
      <c r="I436" s="2">
        <v>1</v>
      </c>
      <c r="J436" t="s">
        <v>11</v>
      </c>
      <c r="K436" s="21">
        <f>INDEX(LISTAS!$H:$Q,MATCH(BASE!H436,LISTAS!$G:$G,0),MATCH(BASE!J436,LISTAS!$H$3:$Q$3,0))*Tabela3[[#This Row],[QUANTIDADE]]</f>
        <v>20</v>
      </c>
      <c r="L436" s="2" t="str">
        <f>TEXT(Tabela3[[#This Row],[DATA]],"MM")</f>
        <v>03</v>
      </c>
      <c r="M436" s="2">
        <f>WEEKNUM(Tabela3[[#This Row],[DATA]])</f>
        <v>13</v>
      </c>
      <c r="N436" s="18">
        <f>YEAR(Tabela3[[#This Row],[DATA]])</f>
        <v>2023</v>
      </c>
    </row>
    <row r="437" spans="2:14">
      <c r="B437" s="1">
        <v>45015</v>
      </c>
      <c r="C437">
        <v>12232</v>
      </c>
      <c r="D437" s="18">
        <f>COUNTIF(C$4:C437,Tabela3[[#This Row],[COMANDA]])</f>
        <v>2</v>
      </c>
      <c r="E437" t="s">
        <v>90</v>
      </c>
      <c r="F437" t="s">
        <v>99</v>
      </c>
      <c r="G437" t="s">
        <v>8</v>
      </c>
      <c r="H437" t="s">
        <v>202</v>
      </c>
      <c r="I437" s="2">
        <v>1</v>
      </c>
      <c r="J437" t="s">
        <v>11</v>
      </c>
      <c r="K437" s="21">
        <f>INDEX(LISTAS!$H:$Q,MATCH(BASE!H437,LISTAS!$G:$G,0),MATCH(BASE!J437,LISTAS!$H$3:$Q$3,0))*Tabela3[[#This Row],[QUANTIDADE]]</f>
        <v>20</v>
      </c>
      <c r="L437" s="2" t="str">
        <f>TEXT(Tabela3[[#This Row],[DATA]],"MM")</f>
        <v>03</v>
      </c>
      <c r="M437" s="2">
        <f>WEEKNUM(Tabela3[[#This Row],[DATA]])</f>
        <v>13</v>
      </c>
      <c r="N437" s="18">
        <f>YEAR(Tabela3[[#This Row],[DATA]])</f>
        <v>2023</v>
      </c>
    </row>
    <row r="438" spans="2:14">
      <c r="B438" s="1">
        <v>45015</v>
      </c>
      <c r="C438">
        <v>12232</v>
      </c>
      <c r="D438" s="18">
        <f>COUNTIF(C$4:C438,Tabela3[[#This Row],[COMANDA]])</f>
        <v>3</v>
      </c>
      <c r="E438" t="s">
        <v>90</v>
      </c>
      <c r="F438" t="s">
        <v>99</v>
      </c>
      <c r="G438" t="s">
        <v>9</v>
      </c>
      <c r="H438" t="s">
        <v>131</v>
      </c>
      <c r="I438" s="2">
        <v>2</v>
      </c>
      <c r="J438" t="s">
        <v>11</v>
      </c>
      <c r="K438" s="21">
        <f>INDEX(LISTAS!$H:$Q,MATCH(BASE!H438,LISTAS!$G:$G,0),MATCH(BASE!J438,LISTAS!$H$3:$Q$3,0))*Tabela3[[#This Row],[QUANTIDADE]]</f>
        <v>8</v>
      </c>
      <c r="L438" s="2" t="str">
        <f>TEXT(Tabela3[[#This Row],[DATA]],"MM")</f>
        <v>03</v>
      </c>
      <c r="M438" s="2">
        <f>WEEKNUM(Tabela3[[#This Row],[DATA]])</f>
        <v>13</v>
      </c>
      <c r="N438" s="18">
        <f>YEAR(Tabela3[[#This Row],[DATA]])</f>
        <v>2023</v>
      </c>
    </row>
    <row r="439" spans="2:14">
      <c r="B439" s="1">
        <v>45015</v>
      </c>
      <c r="C439">
        <v>12233</v>
      </c>
      <c r="D439" s="18">
        <f>COUNTIF(C$4:C439,Tabela3[[#This Row],[COMANDA]])</f>
        <v>1</v>
      </c>
      <c r="E439" t="s">
        <v>90</v>
      </c>
      <c r="F439" t="s">
        <v>99</v>
      </c>
      <c r="G439" t="s">
        <v>8</v>
      </c>
      <c r="H439" t="s">
        <v>203</v>
      </c>
      <c r="I439" s="2">
        <v>1</v>
      </c>
      <c r="J439" t="s">
        <v>11</v>
      </c>
      <c r="K439" s="21">
        <f>INDEX(LISTAS!$H:$Q,MATCH(BASE!H439,LISTAS!$G:$G,0),MATCH(BASE!J439,LISTAS!$H$3:$Q$3,0))*Tabela3[[#This Row],[QUANTIDADE]]</f>
        <v>20</v>
      </c>
      <c r="L439" s="2" t="str">
        <f>TEXT(Tabela3[[#This Row],[DATA]],"MM")</f>
        <v>03</v>
      </c>
      <c r="M439" s="2">
        <f>WEEKNUM(Tabela3[[#This Row],[DATA]])</f>
        <v>13</v>
      </c>
      <c r="N439" s="18">
        <f>YEAR(Tabela3[[#This Row],[DATA]])</f>
        <v>2023</v>
      </c>
    </row>
    <row r="440" spans="2:14">
      <c r="B440" s="1">
        <v>45015</v>
      </c>
      <c r="C440">
        <v>12233</v>
      </c>
      <c r="D440" s="18">
        <f>COUNTIF(C$4:C440,Tabela3[[#This Row],[COMANDA]])</f>
        <v>2</v>
      </c>
      <c r="E440" t="s">
        <v>90</v>
      </c>
      <c r="F440" t="s">
        <v>99</v>
      </c>
      <c r="G440" t="s">
        <v>8</v>
      </c>
      <c r="H440" t="s">
        <v>202</v>
      </c>
      <c r="I440" s="2">
        <v>1</v>
      </c>
      <c r="J440" t="s">
        <v>11</v>
      </c>
      <c r="K440" s="21">
        <f>INDEX(LISTAS!$H:$Q,MATCH(BASE!H440,LISTAS!$G:$G,0),MATCH(BASE!J440,LISTAS!$H$3:$Q$3,0))*Tabela3[[#This Row],[QUANTIDADE]]</f>
        <v>20</v>
      </c>
      <c r="L440" s="2" t="str">
        <f>TEXT(Tabela3[[#This Row],[DATA]],"MM")</f>
        <v>03</v>
      </c>
      <c r="M440" s="2">
        <f>WEEKNUM(Tabela3[[#This Row],[DATA]])</f>
        <v>13</v>
      </c>
      <c r="N440" s="18">
        <f>YEAR(Tabela3[[#This Row],[DATA]])</f>
        <v>2023</v>
      </c>
    </row>
    <row r="441" spans="2:14">
      <c r="B441" s="1">
        <v>45015</v>
      </c>
      <c r="C441">
        <v>12233</v>
      </c>
      <c r="D441" s="18">
        <f>COUNTIF(C$4:C441,Tabela3[[#This Row],[COMANDA]])</f>
        <v>3</v>
      </c>
      <c r="E441" t="s">
        <v>90</v>
      </c>
      <c r="F441" t="s">
        <v>98</v>
      </c>
      <c r="G441" t="s">
        <v>8</v>
      </c>
      <c r="H441" t="s">
        <v>84</v>
      </c>
      <c r="I441" s="2">
        <v>1</v>
      </c>
      <c r="J441" t="s">
        <v>11</v>
      </c>
      <c r="K441" s="21">
        <f>INDEX(LISTAS!$H:$Q,MATCH(BASE!H441,LISTAS!$G:$G,0),MATCH(BASE!J441,LISTAS!$H$3:$Q$3,0))*Tabela3[[#This Row],[QUANTIDADE]]</f>
        <v>16</v>
      </c>
      <c r="L441" s="2" t="str">
        <f>TEXT(Tabela3[[#This Row],[DATA]],"MM")</f>
        <v>03</v>
      </c>
      <c r="M441" s="2">
        <f>WEEKNUM(Tabela3[[#This Row],[DATA]])</f>
        <v>13</v>
      </c>
      <c r="N441" s="18">
        <f>YEAR(Tabela3[[#This Row],[DATA]])</f>
        <v>2023</v>
      </c>
    </row>
    <row r="442" spans="2:14">
      <c r="B442" s="1">
        <v>45015</v>
      </c>
      <c r="C442">
        <v>12233</v>
      </c>
      <c r="D442" s="18">
        <f>COUNTIF(C$4:C442,Tabela3[[#This Row],[COMANDA]])</f>
        <v>4</v>
      </c>
      <c r="E442" t="s">
        <v>90</v>
      </c>
      <c r="F442" t="s">
        <v>99</v>
      </c>
      <c r="G442" t="s">
        <v>61</v>
      </c>
      <c r="H442" t="s">
        <v>199</v>
      </c>
      <c r="I442" s="2">
        <v>1</v>
      </c>
      <c r="J442" t="s">
        <v>11</v>
      </c>
      <c r="K442" s="21">
        <f>INDEX(LISTAS!$H:$Q,MATCH(BASE!H442,LISTAS!$G:$G,0),MATCH(BASE!J442,LISTAS!$H$3:$Q$3,0))*Tabela3[[#This Row],[QUANTIDADE]]</f>
        <v>1</v>
      </c>
      <c r="L442" s="2" t="str">
        <f>TEXT(Tabela3[[#This Row],[DATA]],"MM")</f>
        <v>03</v>
      </c>
      <c r="M442" s="2">
        <f>WEEKNUM(Tabela3[[#This Row],[DATA]])</f>
        <v>13</v>
      </c>
      <c r="N442" s="18">
        <f>YEAR(Tabela3[[#This Row],[DATA]])</f>
        <v>2023</v>
      </c>
    </row>
    <row r="443" spans="2:14">
      <c r="B443" s="1">
        <v>45015</v>
      </c>
      <c r="C443">
        <v>12234</v>
      </c>
      <c r="D443" s="18">
        <f>COUNTIF(C$4:C443,Tabela3[[#This Row],[COMANDA]])</f>
        <v>1</v>
      </c>
      <c r="E443" t="s">
        <v>90</v>
      </c>
      <c r="G443" t="s">
        <v>8</v>
      </c>
      <c r="H443" t="s">
        <v>204</v>
      </c>
      <c r="I443" s="2">
        <v>1</v>
      </c>
      <c r="J443" t="s">
        <v>11</v>
      </c>
      <c r="K443" s="21">
        <f>INDEX(LISTAS!$H:$Q,MATCH(BASE!H443,LISTAS!$G:$G,0),MATCH(BASE!J443,LISTAS!$H$3:$Q$3,0))*Tabela3[[#This Row],[QUANTIDADE]]</f>
        <v>18</v>
      </c>
      <c r="L443" s="2" t="str">
        <f>TEXT(Tabela3[[#This Row],[DATA]],"MM")</f>
        <v>03</v>
      </c>
      <c r="M443" s="2">
        <f>WEEKNUM(Tabela3[[#This Row],[DATA]])</f>
        <v>13</v>
      </c>
      <c r="N443" s="18">
        <f>YEAR(Tabela3[[#This Row],[DATA]])</f>
        <v>2023</v>
      </c>
    </row>
    <row r="444" spans="2:14">
      <c r="B444" s="1">
        <v>45015</v>
      </c>
      <c r="C444">
        <v>12234</v>
      </c>
      <c r="D444" s="18">
        <f>COUNTIF(C$4:C444,Tabela3[[#This Row],[COMANDA]])</f>
        <v>2</v>
      </c>
      <c r="E444" t="s">
        <v>90</v>
      </c>
      <c r="G444" t="s">
        <v>9</v>
      </c>
      <c r="H444" t="s">
        <v>143</v>
      </c>
      <c r="I444" s="2">
        <v>1</v>
      </c>
      <c r="J444" t="s">
        <v>11</v>
      </c>
      <c r="K444" s="21">
        <f>INDEX(LISTAS!$H:$Q,MATCH(BASE!H444,LISTAS!$G:$G,0),MATCH(BASE!J444,LISTAS!$H$3:$Q$3,0))*Tabela3[[#This Row],[QUANTIDADE]]</f>
        <v>4</v>
      </c>
      <c r="L444" s="2" t="str">
        <f>TEXT(Tabela3[[#This Row],[DATA]],"MM")</f>
        <v>03</v>
      </c>
      <c r="M444" s="2">
        <f>WEEKNUM(Tabela3[[#This Row],[DATA]])</f>
        <v>13</v>
      </c>
      <c r="N444" s="18">
        <f>YEAR(Tabela3[[#This Row],[DATA]])</f>
        <v>2023</v>
      </c>
    </row>
    <row r="445" spans="2:14">
      <c r="B445" s="1">
        <v>45015</v>
      </c>
      <c r="C445">
        <v>12235</v>
      </c>
      <c r="D445" s="18">
        <f>COUNTIF(C$4:C445,Tabela3[[#This Row],[COMANDA]])</f>
        <v>1</v>
      </c>
      <c r="E445" t="s">
        <v>90</v>
      </c>
      <c r="G445" t="s">
        <v>8</v>
      </c>
      <c r="H445" t="s">
        <v>203</v>
      </c>
      <c r="I445" s="2">
        <v>1</v>
      </c>
      <c r="J445" t="s">
        <v>11</v>
      </c>
      <c r="K445" s="21">
        <f>INDEX(LISTAS!$H:$Q,MATCH(BASE!H445,LISTAS!$G:$G,0),MATCH(BASE!J445,LISTAS!$H$3:$Q$3,0))*Tabela3[[#This Row],[QUANTIDADE]]</f>
        <v>20</v>
      </c>
      <c r="L445" s="2" t="str">
        <f>TEXT(Tabela3[[#This Row],[DATA]],"MM")</f>
        <v>03</v>
      </c>
      <c r="M445" s="2">
        <f>WEEKNUM(Tabela3[[#This Row],[DATA]])</f>
        <v>13</v>
      </c>
      <c r="N445" s="18">
        <f>YEAR(Tabela3[[#This Row],[DATA]])</f>
        <v>2023</v>
      </c>
    </row>
    <row r="446" spans="2:14">
      <c r="B446" s="1">
        <v>45015</v>
      </c>
      <c r="C446">
        <v>12235</v>
      </c>
      <c r="D446" s="18">
        <f>COUNTIF(C$4:C446,Tabela3[[#This Row],[COMANDA]])</f>
        <v>2</v>
      </c>
      <c r="E446" t="s">
        <v>90</v>
      </c>
      <c r="G446" t="s">
        <v>9</v>
      </c>
      <c r="H446" t="s">
        <v>55</v>
      </c>
      <c r="I446" s="2">
        <v>1</v>
      </c>
      <c r="J446" t="s">
        <v>11</v>
      </c>
      <c r="K446" s="21">
        <f>INDEX(LISTAS!$H:$Q,MATCH(BASE!H446,LISTAS!$G:$G,0),MATCH(BASE!J446,LISTAS!$H$3:$Q$3,0))*Tabela3[[#This Row],[QUANTIDADE]]</f>
        <v>3</v>
      </c>
      <c r="L446" s="2" t="str">
        <f>TEXT(Tabela3[[#This Row],[DATA]],"MM")</f>
        <v>03</v>
      </c>
      <c r="M446" s="2">
        <f>WEEKNUM(Tabela3[[#This Row],[DATA]])</f>
        <v>13</v>
      </c>
      <c r="N446" s="18">
        <f>YEAR(Tabela3[[#This Row],[DATA]])</f>
        <v>2023</v>
      </c>
    </row>
    <row r="447" spans="2:14">
      <c r="B447" s="1">
        <v>45015</v>
      </c>
      <c r="C447">
        <v>12236</v>
      </c>
      <c r="D447" s="18">
        <f>COUNTIF(C$4:C447,Tabela3[[#This Row],[COMANDA]])</f>
        <v>1</v>
      </c>
      <c r="E447" t="s">
        <v>90</v>
      </c>
      <c r="F447" t="s">
        <v>99</v>
      </c>
      <c r="G447" t="s">
        <v>8</v>
      </c>
      <c r="H447" t="s">
        <v>206</v>
      </c>
      <c r="I447" s="2">
        <v>1</v>
      </c>
      <c r="J447" t="s">
        <v>11</v>
      </c>
      <c r="K447" s="21">
        <f>INDEX(LISTAS!$H:$Q,MATCH(BASE!H447,LISTAS!$G:$G,0),MATCH(BASE!J447,LISTAS!$H$3:$Q$3,0))*Tabela3[[#This Row],[QUANTIDADE]]</f>
        <v>18</v>
      </c>
      <c r="L447" s="2" t="str">
        <f>TEXT(Tabela3[[#This Row],[DATA]],"MM")</f>
        <v>03</v>
      </c>
      <c r="M447" s="2">
        <f>WEEKNUM(Tabela3[[#This Row],[DATA]])</f>
        <v>13</v>
      </c>
      <c r="N447" s="18">
        <f>YEAR(Tabela3[[#This Row],[DATA]])</f>
        <v>2023</v>
      </c>
    </row>
    <row r="448" spans="2:14">
      <c r="B448" s="1">
        <v>45015</v>
      </c>
      <c r="C448">
        <v>12236</v>
      </c>
      <c r="D448" s="18">
        <f>COUNTIF(C$4:C448,Tabela3[[#This Row],[COMANDA]])</f>
        <v>2</v>
      </c>
      <c r="E448" t="s">
        <v>90</v>
      </c>
      <c r="F448" t="s">
        <v>99</v>
      </c>
      <c r="G448" t="s">
        <v>9</v>
      </c>
      <c r="H448" t="s">
        <v>132</v>
      </c>
      <c r="I448" s="2">
        <v>1</v>
      </c>
      <c r="J448" t="s">
        <v>11</v>
      </c>
      <c r="K448" s="21">
        <f>INDEX(LISTAS!$H:$Q,MATCH(BASE!H448,LISTAS!$G:$G,0),MATCH(BASE!J448,LISTAS!$H$3:$Q$3,0))*Tabela3[[#This Row],[QUANTIDADE]]</f>
        <v>3</v>
      </c>
      <c r="L448" s="2" t="str">
        <f>TEXT(Tabela3[[#This Row],[DATA]],"MM")</f>
        <v>03</v>
      </c>
      <c r="M448" s="2">
        <f>WEEKNUM(Tabela3[[#This Row],[DATA]])</f>
        <v>13</v>
      </c>
      <c r="N448" s="18">
        <f>YEAR(Tabela3[[#This Row],[DATA]])</f>
        <v>2023</v>
      </c>
    </row>
    <row r="449" spans="2:14">
      <c r="B449" s="1">
        <v>45015</v>
      </c>
      <c r="C449">
        <v>12237</v>
      </c>
      <c r="D449" s="18">
        <f>COUNTIF(C$4:C449,Tabela3[[#This Row],[COMANDA]])</f>
        <v>1</v>
      </c>
      <c r="E449" t="s">
        <v>90</v>
      </c>
      <c r="F449" t="s">
        <v>3</v>
      </c>
      <c r="G449" t="s">
        <v>8</v>
      </c>
      <c r="H449" t="s">
        <v>204</v>
      </c>
      <c r="I449" s="2">
        <v>1</v>
      </c>
      <c r="J449" t="s">
        <v>11</v>
      </c>
      <c r="K449" s="21">
        <f>INDEX(LISTAS!$H:$Q,MATCH(BASE!H449,LISTAS!$G:$G,0),MATCH(BASE!J449,LISTAS!$H$3:$Q$3,0))*Tabela3[[#This Row],[QUANTIDADE]]</f>
        <v>18</v>
      </c>
      <c r="L449" s="2" t="str">
        <f>TEXT(Tabela3[[#This Row],[DATA]],"MM")</f>
        <v>03</v>
      </c>
      <c r="M449" s="2">
        <f>WEEKNUM(Tabela3[[#This Row],[DATA]])</f>
        <v>13</v>
      </c>
      <c r="N449" s="18">
        <f>YEAR(Tabela3[[#This Row],[DATA]])</f>
        <v>2023</v>
      </c>
    </row>
    <row r="450" spans="2:14">
      <c r="B450" s="1">
        <v>45015</v>
      </c>
      <c r="C450">
        <v>12237</v>
      </c>
      <c r="D450" s="18">
        <f>COUNTIF(C$4:C450,Tabela3[[#This Row],[COMANDA]])</f>
        <v>2</v>
      </c>
      <c r="E450" t="s">
        <v>90</v>
      </c>
      <c r="F450" t="s">
        <v>3</v>
      </c>
      <c r="G450" t="s">
        <v>9</v>
      </c>
      <c r="H450" t="s">
        <v>58</v>
      </c>
      <c r="I450" s="2">
        <v>1</v>
      </c>
      <c r="J450" t="s">
        <v>11</v>
      </c>
      <c r="K450" s="21">
        <f>INDEX(LISTAS!$H:$Q,MATCH(BASE!H450,LISTAS!$G:$G,0),MATCH(BASE!J450,LISTAS!$H$3:$Q$3,0))*Tabela3[[#This Row],[QUANTIDADE]]</f>
        <v>5</v>
      </c>
      <c r="L450" s="2" t="str">
        <f>TEXT(Tabela3[[#This Row],[DATA]],"MM")</f>
        <v>03</v>
      </c>
      <c r="M450" s="2">
        <f>WEEKNUM(Tabela3[[#This Row],[DATA]])</f>
        <v>13</v>
      </c>
      <c r="N450" s="18">
        <f>YEAR(Tabela3[[#This Row],[DATA]])</f>
        <v>2023</v>
      </c>
    </row>
    <row r="451" spans="2:14">
      <c r="B451" s="1">
        <v>45015</v>
      </c>
      <c r="C451">
        <v>12238</v>
      </c>
      <c r="D451" s="18">
        <f>COUNTIF(C$4:C451,Tabela3[[#This Row],[COMANDA]])</f>
        <v>1</v>
      </c>
      <c r="E451" t="s">
        <v>89</v>
      </c>
      <c r="F451" t="s">
        <v>99</v>
      </c>
      <c r="G451" t="s">
        <v>8</v>
      </c>
      <c r="H451" t="s">
        <v>204</v>
      </c>
      <c r="I451" s="2">
        <v>1</v>
      </c>
      <c r="J451" t="s">
        <v>11</v>
      </c>
      <c r="K451" s="21">
        <f>INDEX(LISTAS!$H:$Q,MATCH(BASE!H451,LISTAS!$G:$G,0),MATCH(BASE!J451,LISTAS!$H$3:$Q$3,0))*Tabela3[[#This Row],[QUANTIDADE]]</f>
        <v>18</v>
      </c>
      <c r="L451" s="2" t="str">
        <f>TEXT(Tabela3[[#This Row],[DATA]],"MM")</f>
        <v>03</v>
      </c>
      <c r="M451" s="2">
        <f>WEEKNUM(Tabela3[[#This Row],[DATA]])</f>
        <v>13</v>
      </c>
      <c r="N451" s="18">
        <f>YEAR(Tabela3[[#This Row],[DATA]])</f>
        <v>2023</v>
      </c>
    </row>
    <row r="452" spans="2:14">
      <c r="B452" s="1">
        <v>45015</v>
      </c>
      <c r="C452">
        <v>12239</v>
      </c>
      <c r="D452" s="18">
        <f>COUNTIF(C$4:C452,Tabela3[[#This Row],[COMANDA]])</f>
        <v>1</v>
      </c>
      <c r="E452" t="s">
        <v>90</v>
      </c>
      <c r="F452" t="s">
        <v>99</v>
      </c>
      <c r="G452" t="s">
        <v>8</v>
      </c>
      <c r="H452" t="s">
        <v>202</v>
      </c>
      <c r="I452" s="2">
        <v>1</v>
      </c>
      <c r="J452" t="s">
        <v>11</v>
      </c>
      <c r="K452" s="21">
        <f>INDEX(LISTAS!$H:$Q,MATCH(BASE!H452,LISTAS!$G:$G,0),MATCH(BASE!J452,LISTAS!$H$3:$Q$3,0))*Tabela3[[#This Row],[QUANTIDADE]]</f>
        <v>20</v>
      </c>
      <c r="L452" s="2" t="str">
        <f>TEXT(Tabela3[[#This Row],[DATA]],"MM")</f>
        <v>03</v>
      </c>
      <c r="M452" s="2">
        <f>WEEKNUM(Tabela3[[#This Row],[DATA]])</f>
        <v>13</v>
      </c>
      <c r="N452" s="18">
        <f>YEAR(Tabela3[[#This Row],[DATA]])</f>
        <v>2023</v>
      </c>
    </row>
    <row r="453" spans="2:14">
      <c r="B453" s="1">
        <v>45015</v>
      </c>
      <c r="C453">
        <v>12239</v>
      </c>
      <c r="D453" s="18">
        <f>COUNTIF(C$4:C453,Tabela3[[#This Row],[COMANDA]])</f>
        <v>2</v>
      </c>
      <c r="E453" t="s">
        <v>90</v>
      </c>
      <c r="F453" t="s">
        <v>99</v>
      </c>
      <c r="G453" t="s">
        <v>9</v>
      </c>
      <c r="H453" t="s">
        <v>127</v>
      </c>
      <c r="I453" s="2">
        <v>1</v>
      </c>
      <c r="J453" t="s">
        <v>11</v>
      </c>
      <c r="K453" s="21">
        <f>INDEX(LISTAS!$H:$Q,MATCH(BASE!H453,LISTAS!$G:$G,0),MATCH(BASE!J453,LISTAS!$H$3:$Q$3,0))*Tabela3[[#This Row],[QUANTIDADE]]</f>
        <v>4.5</v>
      </c>
      <c r="L453" s="2" t="str">
        <f>TEXT(Tabela3[[#This Row],[DATA]],"MM")</f>
        <v>03</v>
      </c>
      <c r="M453" s="2">
        <f>WEEKNUM(Tabela3[[#This Row],[DATA]])</f>
        <v>13</v>
      </c>
      <c r="N453" s="18">
        <f>YEAR(Tabela3[[#This Row],[DATA]])</f>
        <v>2023</v>
      </c>
    </row>
    <row r="454" spans="2:14">
      <c r="B454" s="1">
        <v>45015</v>
      </c>
      <c r="C454">
        <v>12240</v>
      </c>
      <c r="D454" s="18">
        <f>COUNTIF(C$4:C454,Tabela3[[#This Row],[COMANDA]])</f>
        <v>1</v>
      </c>
      <c r="E454" t="s">
        <v>89</v>
      </c>
      <c r="F454" t="s">
        <v>98</v>
      </c>
      <c r="G454" t="s">
        <v>8</v>
      </c>
      <c r="H454" t="s">
        <v>84</v>
      </c>
      <c r="I454" s="2">
        <v>1</v>
      </c>
      <c r="J454" t="s">
        <v>11</v>
      </c>
      <c r="K454" s="21">
        <f>INDEX(LISTAS!$H:$Q,MATCH(BASE!H454,LISTAS!$G:$G,0),MATCH(BASE!J454,LISTAS!$H$3:$Q$3,0))*Tabela3[[#This Row],[QUANTIDADE]]</f>
        <v>16</v>
      </c>
      <c r="L454" s="2" t="str">
        <f>TEXT(Tabela3[[#This Row],[DATA]],"MM")</f>
        <v>03</v>
      </c>
      <c r="M454" s="2">
        <f>WEEKNUM(Tabela3[[#This Row],[DATA]])</f>
        <v>13</v>
      </c>
      <c r="N454" s="18">
        <f>YEAR(Tabela3[[#This Row],[DATA]])</f>
        <v>2023</v>
      </c>
    </row>
    <row r="455" spans="2:14">
      <c r="B455" s="1">
        <v>45015</v>
      </c>
      <c r="C455">
        <v>12241</v>
      </c>
      <c r="D455" s="18">
        <f>COUNTIF(C$4:C455,Tabela3[[#This Row],[COMANDA]])</f>
        <v>1</v>
      </c>
      <c r="E455" t="s">
        <v>90</v>
      </c>
      <c r="F455" t="s">
        <v>98</v>
      </c>
      <c r="G455" t="s">
        <v>8</v>
      </c>
      <c r="H455" t="s">
        <v>204</v>
      </c>
      <c r="I455" s="2">
        <v>1</v>
      </c>
      <c r="J455" t="s">
        <v>11</v>
      </c>
      <c r="K455" s="21">
        <f>INDEX(LISTAS!$H:$Q,MATCH(BASE!H455,LISTAS!$G:$G,0),MATCH(BASE!J455,LISTAS!$H$3:$Q$3,0))*Tabela3[[#This Row],[QUANTIDADE]]</f>
        <v>18</v>
      </c>
      <c r="L455" s="2" t="str">
        <f>TEXT(Tabela3[[#This Row],[DATA]],"MM")</f>
        <v>03</v>
      </c>
      <c r="M455" s="2">
        <f>WEEKNUM(Tabela3[[#This Row],[DATA]])</f>
        <v>13</v>
      </c>
      <c r="N455" s="18">
        <f>YEAR(Tabela3[[#This Row],[DATA]])</f>
        <v>2023</v>
      </c>
    </row>
    <row r="456" spans="2:14">
      <c r="B456" s="1">
        <v>45015</v>
      </c>
      <c r="C456">
        <v>12242</v>
      </c>
      <c r="D456" s="18">
        <f>COUNTIF(C$4:C456,Tabela3[[#This Row],[COMANDA]])</f>
        <v>1</v>
      </c>
      <c r="E456" t="s">
        <v>90</v>
      </c>
      <c r="F456" t="s">
        <v>98</v>
      </c>
      <c r="G456" t="s">
        <v>8</v>
      </c>
      <c r="H456" t="s">
        <v>204</v>
      </c>
      <c r="I456" s="2">
        <v>1</v>
      </c>
      <c r="J456" t="s">
        <v>11</v>
      </c>
      <c r="K456" s="21">
        <f>INDEX(LISTAS!$H:$Q,MATCH(BASE!H456,LISTAS!$G:$G,0),MATCH(BASE!J456,LISTAS!$H$3:$Q$3,0))*Tabela3[[#This Row],[QUANTIDADE]]</f>
        <v>18</v>
      </c>
      <c r="L456" s="2" t="str">
        <f>TEXT(Tabela3[[#This Row],[DATA]],"MM")</f>
        <v>03</v>
      </c>
      <c r="M456" s="2">
        <f>WEEKNUM(Tabela3[[#This Row],[DATA]])</f>
        <v>13</v>
      </c>
      <c r="N456" s="18">
        <f>YEAR(Tabela3[[#This Row],[DATA]])</f>
        <v>2023</v>
      </c>
    </row>
    <row r="457" spans="2:14">
      <c r="B457" s="1">
        <v>45015</v>
      </c>
      <c r="C457">
        <v>12242</v>
      </c>
      <c r="D457" s="18">
        <f>COUNTIF(C$4:C457,Tabela3[[#This Row],[COMANDA]])</f>
        <v>2</v>
      </c>
      <c r="E457" t="s">
        <v>90</v>
      </c>
      <c r="F457" t="s">
        <v>98</v>
      </c>
      <c r="G457" t="s">
        <v>9</v>
      </c>
      <c r="H457" t="s">
        <v>148</v>
      </c>
      <c r="I457" s="2">
        <v>1</v>
      </c>
      <c r="J457" t="s">
        <v>11</v>
      </c>
      <c r="K457" s="21">
        <f>INDEX(LISTAS!$H:$Q,MATCH(BASE!H457,LISTAS!$G:$G,0),MATCH(BASE!J457,LISTAS!$H$3:$Q$3,0))*Tabela3[[#This Row],[QUANTIDADE]]</f>
        <v>3</v>
      </c>
      <c r="L457" s="2" t="str">
        <f>TEXT(Tabela3[[#This Row],[DATA]],"MM")</f>
        <v>03</v>
      </c>
      <c r="M457" s="2">
        <f>WEEKNUM(Tabela3[[#This Row],[DATA]])</f>
        <v>13</v>
      </c>
      <c r="N457" s="18">
        <f>YEAR(Tabela3[[#This Row],[DATA]])</f>
        <v>2023</v>
      </c>
    </row>
    <row r="458" spans="2:14">
      <c r="B458" s="1">
        <v>45015</v>
      </c>
      <c r="C458">
        <v>12243</v>
      </c>
      <c r="D458" s="18">
        <f>COUNTIF(C$4:C458,Tabela3[[#This Row],[COMANDA]])</f>
        <v>1</v>
      </c>
      <c r="E458" t="s">
        <v>90</v>
      </c>
      <c r="G458" t="s">
        <v>8</v>
      </c>
      <c r="H458" t="s">
        <v>42</v>
      </c>
      <c r="I458" s="2">
        <v>1</v>
      </c>
      <c r="J458" t="s">
        <v>11</v>
      </c>
      <c r="K458" s="21">
        <f>INDEX(LISTAS!$H:$Q,MATCH(BASE!H458,LISTAS!$G:$G,0),MATCH(BASE!J458,LISTAS!$H$3:$Q$3,0))*Tabela3[[#This Row],[QUANTIDADE]]</f>
        <v>16</v>
      </c>
      <c r="L458" s="2" t="str">
        <f>TEXT(Tabela3[[#This Row],[DATA]],"MM")</f>
        <v>03</v>
      </c>
      <c r="M458" s="2">
        <f>WEEKNUM(Tabela3[[#This Row],[DATA]])</f>
        <v>13</v>
      </c>
      <c r="N458" s="18">
        <f>YEAR(Tabela3[[#This Row],[DATA]])</f>
        <v>2023</v>
      </c>
    </row>
    <row r="459" spans="2:14">
      <c r="B459" s="1">
        <v>45015</v>
      </c>
      <c r="C459">
        <v>12243</v>
      </c>
      <c r="D459" s="18">
        <f>COUNTIF(C$4:C459,Tabela3[[#This Row],[COMANDA]])</f>
        <v>2</v>
      </c>
      <c r="E459" t="s">
        <v>90</v>
      </c>
      <c r="G459" t="s">
        <v>8</v>
      </c>
      <c r="H459" t="s">
        <v>202</v>
      </c>
      <c r="I459" s="2">
        <v>1</v>
      </c>
      <c r="J459" t="s">
        <v>11</v>
      </c>
      <c r="K459" s="21">
        <f>INDEX(LISTAS!$H:$Q,MATCH(BASE!H459,LISTAS!$G:$G,0),MATCH(BASE!J459,LISTAS!$H$3:$Q$3,0))*Tabela3[[#This Row],[QUANTIDADE]]</f>
        <v>20</v>
      </c>
      <c r="L459" s="2" t="str">
        <f>TEXT(Tabela3[[#This Row],[DATA]],"MM")</f>
        <v>03</v>
      </c>
      <c r="M459" s="2">
        <f>WEEKNUM(Tabela3[[#This Row],[DATA]])</f>
        <v>13</v>
      </c>
      <c r="N459" s="18">
        <f>YEAR(Tabela3[[#This Row],[DATA]])</f>
        <v>2023</v>
      </c>
    </row>
    <row r="460" spans="2:14">
      <c r="B460" s="1">
        <v>45015</v>
      </c>
      <c r="C460">
        <v>12243</v>
      </c>
      <c r="D460" s="18">
        <f>COUNTIF(C$4:C460,Tabela3[[#This Row],[COMANDA]])</f>
        <v>3</v>
      </c>
      <c r="E460" t="s">
        <v>90</v>
      </c>
      <c r="G460" t="s">
        <v>61</v>
      </c>
      <c r="H460" t="s">
        <v>199</v>
      </c>
      <c r="I460" s="2">
        <v>2</v>
      </c>
      <c r="J460" t="s">
        <v>11</v>
      </c>
      <c r="K460" s="21">
        <f>INDEX(LISTAS!$H:$Q,MATCH(BASE!H460,LISTAS!$G:$G,0),MATCH(BASE!J460,LISTAS!$H$3:$Q$3,0))*Tabela3[[#This Row],[QUANTIDADE]]</f>
        <v>2</v>
      </c>
      <c r="L460" s="2" t="str">
        <f>TEXT(Tabela3[[#This Row],[DATA]],"MM")</f>
        <v>03</v>
      </c>
      <c r="M460" s="2">
        <f>WEEKNUM(Tabela3[[#This Row],[DATA]])</f>
        <v>13</v>
      </c>
      <c r="N460" s="18">
        <f>YEAR(Tabela3[[#This Row],[DATA]])</f>
        <v>2023</v>
      </c>
    </row>
    <row r="461" spans="2:14">
      <c r="B461" s="1">
        <v>45015</v>
      </c>
      <c r="C461">
        <v>12243</v>
      </c>
      <c r="D461" s="18">
        <f>COUNTIF(C$4:C461,Tabela3[[#This Row],[COMANDA]])</f>
        <v>4</v>
      </c>
      <c r="E461" t="s">
        <v>90</v>
      </c>
      <c r="G461" t="s">
        <v>9</v>
      </c>
      <c r="H461" t="s">
        <v>142</v>
      </c>
      <c r="I461" s="2">
        <v>1</v>
      </c>
      <c r="J461" t="s">
        <v>11</v>
      </c>
      <c r="K461" s="21">
        <f>INDEX(LISTAS!$H:$Q,MATCH(BASE!H461,LISTAS!$G:$G,0),MATCH(BASE!J461,LISTAS!$H$3:$Q$3,0))*Tabela3[[#This Row],[QUANTIDADE]]</f>
        <v>6</v>
      </c>
      <c r="L461" s="2" t="str">
        <f>TEXT(Tabela3[[#This Row],[DATA]],"MM")</f>
        <v>03</v>
      </c>
      <c r="M461" s="2">
        <f>WEEKNUM(Tabela3[[#This Row],[DATA]])</f>
        <v>13</v>
      </c>
      <c r="N461" s="18">
        <f>YEAR(Tabela3[[#This Row],[DATA]])</f>
        <v>2023</v>
      </c>
    </row>
    <row r="462" spans="2:14">
      <c r="B462" s="1">
        <v>45015</v>
      </c>
      <c r="C462">
        <v>12244</v>
      </c>
      <c r="D462" s="18">
        <f>COUNTIF(C$4:C462,Tabela3[[#This Row],[COMANDA]])</f>
        <v>1</v>
      </c>
      <c r="E462" t="s">
        <v>90</v>
      </c>
      <c r="F462" t="s">
        <v>98</v>
      </c>
      <c r="G462" t="s">
        <v>8</v>
      </c>
      <c r="H462" t="s">
        <v>203</v>
      </c>
      <c r="I462" s="2">
        <v>1</v>
      </c>
      <c r="J462" t="s">
        <v>11</v>
      </c>
      <c r="K462" s="21">
        <f>INDEX(LISTAS!$H:$Q,MATCH(BASE!H462,LISTAS!$G:$G,0),MATCH(BASE!J462,LISTAS!$H$3:$Q$3,0))*Tabela3[[#This Row],[QUANTIDADE]]</f>
        <v>20</v>
      </c>
      <c r="L462" s="2" t="str">
        <f>TEXT(Tabela3[[#This Row],[DATA]],"MM")</f>
        <v>03</v>
      </c>
      <c r="M462" s="2">
        <f>WEEKNUM(Tabela3[[#This Row],[DATA]])</f>
        <v>13</v>
      </c>
      <c r="N462" s="18">
        <f>YEAR(Tabela3[[#This Row],[DATA]])</f>
        <v>2023</v>
      </c>
    </row>
    <row r="463" spans="2:14">
      <c r="B463" s="1">
        <v>45015</v>
      </c>
      <c r="C463">
        <v>12245</v>
      </c>
      <c r="D463" s="18">
        <f>COUNTIF(C$4:C463,Tabela3[[#This Row],[COMANDA]])</f>
        <v>1</v>
      </c>
      <c r="E463" t="s">
        <v>90</v>
      </c>
      <c r="F463" t="s">
        <v>99</v>
      </c>
      <c r="G463" t="s">
        <v>8</v>
      </c>
      <c r="H463" t="s">
        <v>42</v>
      </c>
      <c r="I463" s="2">
        <v>1</v>
      </c>
      <c r="J463" t="s">
        <v>11</v>
      </c>
      <c r="K463" s="21">
        <f>INDEX(LISTAS!$H:$Q,MATCH(BASE!H463,LISTAS!$G:$G,0),MATCH(BASE!J463,LISTAS!$H$3:$Q$3,0))*Tabela3[[#This Row],[QUANTIDADE]]</f>
        <v>16</v>
      </c>
      <c r="L463" s="2" t="str">
        <f>TEXT(Tabela3[[#This Row],[DATA]],"MM")</f>
        <v>03</v>
      </c>
      <c r="M463" s="2">
        <f>WEEKNUM(Tabela3[[#This Row],[DATA]])</f>
        <v>13</v>
      </c>
      <c r="N463" s="18">
        <f>YEAR(Tabela3[[#This Row],[DATA]])</f>
        <v>2023</v>
      </c>
    </row>
    <row r="464" spans="2:14">
      <c r="B464" s="1">
        <v>45015</v>
      </c>
      <c r="C464">
        <v>12246</v>
      </c>
      <c r="D464" s="18">
        <f>COUNTIF(C$4:C464,Tabela3[[#This Row],[COMANDA]])</f>
        <v>1</v>
      </c>
      <c r="E464" t="s">
        <v>90</v>
      </c>
      <c r="F464" t="s">
        <v>98</v>
      </c>
      <c r="G464" t="s">
        <v>8</v>
      </c>
      <c r="H464" t="s">
        <v>84</v>
      </c>
      <c r="I464" s="2">
        <v>1</v>
      </c>
      <c r="J464" t="s">
        <v>11</v>
      </c>
      <c r="K464" s="21">
        <f>INDEX(LISTAS!$H:$Q,MATCH(BASE!H464,LISTAS!$G:$G,0),MATCH(BASE!J464,LISTAS!$H$3:$Q$3,0))*Tabela3[[#This Row],[QUANTIDADE]]</f>
        <v>16</v>
      </c>
      <c r="L464" s="2" t="str">
        <f>TEXT(Tabela3[[#This Row],[DATA]],"MM")</f>
        <v>03</v>
      </c>
      <c r="M464" s="2">
        <f>WEEKNUM(Tabela3[[#This Row],[DATA]])</f>
        <v>13</v>
      </c>
      <c r="N464" s="18">
        <f>YEAR(Tabela3[[#This Row],[DATA]])</f>
        <v>2023</v>
      </c>
    </row>
    <row r="465" spans="2:14">
      <c r="B465" s="1">
        <v>45015</v>
      </c>
      <c r="C465">
        <v>12247</v>
      </c>
      <c r="D465" s="18">
        <f>COUNTIF(C$4:C465,Tabela3[[#This Row],[COMANDA]])</f>
        <v>1</v>
      </c>
      <c r="E465" t="s">
        <v>90</v>
      </c>
      <c r="F465" t="s">
        <v>99</v>
      </c>
      <c r="G465" t="s">
        <v>8</v>
      </c>
      <c r="H465" t="s">
        <v>204</v>
      </c>
      <c r="I465" s="2">
        <v>2</v>
      </c>
      <c r="J465" t="s">
        <v>11</v>
      </c>
      <c r="K465" s="21">
        <f>INDEX(LISTAS!$H:$Q,MATCH(BASE!H465,LISTAS!$G:$G,0),MATCH(BASE!J465,LISTAS!$H$3:$Q$3,0))*Tabela3[[#This Row],[QUANTIDADE]]</f>
        <v>36</v>
      </c>
      <c r="L465" s="2" t="str">
        <f>TEXT(Tabela3[[#This Row],[DATA]],"MM")</f>
        <v>03</v>
      </c>
      <c r="M465" s="2">
        <f>WEEKNUM(Tabela3[[#This Row],[DATA]])</f>
        <v>13</v>
      </c>
      <c r="N465" s="18">
        <f>YEAR(Tabela3[[#This Row],[DATA]])</f>
        <v>2023</v>
      </c>
    </row>
    <row r="466" spans="2:14">
      <c r="B466" s="1">
        <v>45015</v>
      </c>
      <c r="C466">
        <v>12247</v>
      </c>
      <c r="D466" s="18">
        <f>COUNTIF(C$4:C466,Tabela3[[#This Row],[COMANDA]])</f>
        <v>2</v>
      </c>
      <c r="E466" t="s">
        <v>90</v>
      </c>
      <c r="F466" t="s">
        <v>99</v>
      </c>
      <c r="G466" t="s">
        <v>9</v>
      </c>
      <c r="H466" t="s">
        <v>138</v>
      </c>
      <c r="I466" s="2">
        <v>1</v>
      </c>
      <c r="J466" t="s">
        <v>11</v>
      </c>
      <c r="K466" s="21">
        <f>INDEX(LISTAS!$H:$Q,MATCH(BASE!H466,LISTAS!$G:$G,0),MATCH(BASE!J466,LISTAS!$H$3:$Q$3,0))*Tabela3[[#This Row],[QUANTIDADE]]</f>
        <v>4</v>
      </c>
      <c r="L466" s="2" t="str">
        <f>TEXT(Tabela3[[#This Row],[DATA]],"MM")</f>
        <v>03</v>
      </c>
      <c r="M466" s="2">
        <f>WEEKNUM(Tabela3[[#This Row],[DATA]])</f>
        <v>13</v>
      </c>
      <c r="N466" s="18">
        <f>YEAR(Tabela3[[#This Row],[DATA]])</f>
        <v>2023</v>
      </c>
    </row>
    <row r="467" spans="2:14">
      <c r="B467" s="1">
        <v>45015</v>
      </c>
      <c r="C467">
        <v>12247</v>
      </c>
      <c r="D467" s="18">
        <f>COUNTIF(C$4:C467,Tabela3[[#This Row],[COMANDA]])</f>
        <v>3</v>
      </c>
      <c r="E467" t="s">
        <v>90</v>
      </c>
      <c r="F467" t="s">
        <v>99</v>
      </c>
      <c r="G467" t="s">
        <v>9</v>
      </c>
      <c r="H467" t="s">
        <v>212</v>
      </c>
      <c r="I467" s="2">
        <v>1</v>
      </c>
      <c r="J467" t="s">
        <v>11</v>
      </c>
      <c r="K467" s="21">
        <f>INDEX(LISTAS!$H:$Q,MATCH(BASE!H467,LISTAS!$G:$G,0),MATCH(BASE!J467,LISTAS!$H$3:$Q$3,0))*Tabela3[[#This Row],[QUANTIDADE]]</f>
        <v>4</v>
      </c>
      <c r="L467" s="2" t="str">
        <f>TEXT(Tabela3[[#This Row],[DATA]],"MM")</f>
        <v>03</v>
      </c>
      <c r="M467" s="2">
        <f>WEEKNUM(Tabela3[[#This Row],[DATA]])</f>
        <v>13</v>
      </c>
      <c r="N467" s="18">
        <f>YEAR(Tabela3[[#This Row],[DATA]])</f>
        <v>2023</v>
      </c>
    </row>
    <row r="468" spans="2:14">
      <c r="B468" s="1">
        <v>45015</v>
      </c>
      <c r="C468">
        <v>12248</v>
      </c>
      <c r="D468" s="18">
        <f>COUNTIF(C$4:C468,Tabela3[[#This Row],[COMANDA]])</f>
        <v>1</v>
      </c>
      <c r="E468" t="s">
        <v>90</v>
      </c>
      <c r="F468" t="s">
        <v>99</v>
      </c>
      <c r="G468" t="s">
        <v>8</v>
      </c>
      <c r="H468" t="s">
        <v>211</v>
      </c>
      <c r="I468" s="2">
        <v>1</v>
      </c>
      <c r="J468" t="s">
        <v>11</v>
      </c>
      <c r="K468" s="21">
        <f>INDEX(LISTAS!$H:$Q,MATCH(BASE!H468,LISTAS!$G:$G,0),MATCH(BASE!J468,LISTAS!$H$3:$Q$3,0))*Tabela3[[#This Row],[QUANTIDADE]]</f>
        <v>20</v>
      </c>
      <c r="L468" s="2" t="str">
        <f>TEXT(Tabela3[[#This Row],[DATA]],"MM")</f>
        <v>03</v>
      </c>
      <c r="M468" s="2">
        <f>WEEKNUM(Tabela3[[#This Row],[DATA]])</f>
        <v>13</v>
      </c>
      <c r="N468" s="18">
        <f>YEAR(Tabela3[[#This Row],[DATA]])</f>
        <v>2023</v>
      </c>
    </row>
    <row r="469" spans="2:14">
      <c r="B469" s="1">
        <v>45015</v>
      </c>
      <c r="C469">
        <v>12248</v>
      </c>
      <c r="D469" s="18">
        <f>COUNTIF(C$4:C469,Tabela3[[#This Row],[COMANDA]])</f>
        <v>2</v>
      </c>
      <c r="E469" t="s">
        <v>90</v>
      </c>
      <c r="F469" t="s">
        <v>99</v>
      </c>
      <c r="G469" t="s">
        <v>8</v>
      </c>
      <c r="H469" t="s">
        <v>84</v>
      </c>
      <c r="I469" s="2">
        <v>1</v>
      </c>
      <c r="J469" t="s">
        <v>11</v>
      </c>
      <c r="K469" s="21">
        <f>INDEX(LISTAS!$H:$Q,MATCH(BASE!H469,LISTAS!$G:$G,0),MATCH(BASE!J469,LISTAS!$H$3:$Q$3,0))*Tabela3[[#This Row],[QUANTIDADE]]</f>
        <v>16</v>
      </c>
      <c r="L469" s="2" t="str">
        <f>TEXT(Tabela3[[#This Row],[DATA]],"MM")</f>
        <v>03</v>
      </c>
      <c r="M469" s="2">
        <f>WEEKNUM(Tabela3[[#This Row],[DATA]])</f>
        <v>13</v>
      </c>
      <c r="N469" s="18">
        <f>YEAR(Tabela3[[#This Row],[DATA]])</f>
        <v>2023</v>
      </c>
    </row>
    <row r="470" spans="2:14">
      <c r="B470" s="1">
        <v>45015</v>
      </c>
      <c r="C470">
        <v>12248</v>
      </c>
      <c r="D470" s="18">
        <f>COUNTIF(C$4:C470,Tabela3[[#This Row],[COMANDA]])</f>
        <v>3</v>
      </c>
      <c r="E470" t="s">
        <v>90</v>
      </c>
      <c r="F470" t="s">
        <v>99</v>
      </c>
      <c r="G470" t="s">
        <v>9</v>
      </c>
      <c r="H470" t="s">
        <v>148</v>
      </c>
      <c r="I470" s="2">
        <v>1</v>
      </c>
      <c r="J470" t="s">
        <v>11</v>
      </c>
      <c r="K470" s="21">
        <f>INDEX(LISTAS!$H:$Q,MATCH(BASE!H470,LISTAS!$G:$G,0),MATCH(BASE!J470,LISTAS!$H$3:$Q$3,0))*Tabela3[[#This Row],[QUANTIDADE]]</f>
        <v>3</v>
      </c>
      <c r="L470" s="2" t="str">
        <f>TEXT(Tabela3[[#This Row],[DATA]],"MM")</f>
        <v>03</v>
      </c>
      <c r="M470" s="2">
        <f>WEEKNUM(Tabela3[[#This Row],[DATA]])</f>
        <v>13</v>
      </c>
      <c r="N470" s="18">
        <f>YEAR(Tabela3[[#This Row],[DATA]])</f>
        <v>2023</v>
      </c>
    </row>
    <row r="471" spans="2:14">
      <c r="B471" s="1">
        <v>45015</v>
      </c>
      <c r="C471">
        <v>12248</v>
      </c>
      <c r="D471" s="18">
        <f>COUNTIF(C$4:C471,Tabela3[[#This Row],[COMANDA]])</f>
        <v>4</v>
      </c>
      <c r="E471" t="s">
        <v>90</v>
      </c>
      <c r="F471" t="s">
        <v>99</v>
      </c>
      <c r="G471" t="s">
        <v>9</v>
      </c>
      <c r="H471" t="s">
        <v>133</v>
      </c>
      <c r="I471" s="2">
        <v>1</v>
      </c>
      <c r="J471" t="s">
        <v>11</v>
      </c>
      <c r="K471" s="21">
        <f>INDEX(LISTAS!$H:$Q,MATCH(BASE!H471,LISTAS!$G:$G,0),MATCH(BASE!J471,LISTAS!$H$3:$Q$3,0))*Tabela3[[#This Row],[QUANTIDADE]]</f>
        <v>6</v>
      </c>
      <c r="L471" s="2" t="str">
        <f>TEXT(Tabela3[[#This Row],[DATA]],"MM")</f>
        <v>03</v>
      </c>
      <c r="M471" s="2">
        <f>WEEKNUM(Tabela3[[#This Row],[DATA]])</f>
        <v>13</v>
      </c>
      <c r="N471" s="18">
        <f>YEAR(Tabela3[[#This Row],[DATA]])</f>
        <v>2023</v>
      </c>
    </row>
    <row r="472" spans="2:14">
      <c r="B472" s="1">
        <v>45015</v>
      </c>
      <c r="C472">
        <v>12249</v>
      </c>
      <c r="D472" s="18">
        <f>COUNTIF(C$4:C472,Tabela3[[#This Row],[COMANDA]])</f>
        <v>1</v>
      </c>
      <c r="E472" t="s">
        <v>90</v>
      </c>
      <c r="F472" t="s">
        <v>98</v>
      </c>
      <c r="G472" t="s">
        <v>8</v>
      </c>
      <c r="H472" t="s">
        <v>42</v>
      </c>
      <c r="I472" s="2">
        <v>1</v>
      </c>
      <c r="J472" t="s">
        <v>11</v>
      </c>
      <c r="K472" s="21">
        <f>INDEX(LISTAS!$H:$Q,MATCH(BASE!H472,LISTAS!$G:$G,0),MATCH(BASE!J472,LISTAS!$H$3:$Q$3,0))*Tabela3[[#This Row],[QUANTIDADE]]</f>
        <v>16</v>
      </c>
      <c r="L472" s="2" t="str">
        <f>TEXT(Tabela3[[#This Row],[DATA]],"MM")</f>
        <v>03</v>
      </c>
      <c r="M472" s="2">
        <f>WEEKNUM(Tabela3[[#This Row],[DATA]])</f>
        <v>13</v>
      </c>
      <c r="N472" s="18">
        <f>YEAR(Tabela3[[#This Row],[DATA]])</f>
        <v>2023</v>
      </c>
    </row>
    <row r="473" spans="2:14">
      <c r="B473" s="1">
        <v>45015</v>
      </c>
      <c r="C473">
        <v>12249</v>
      </c>
      <c r="D473" s="18">
        <f>COUNTIF(C$4:C473,Tabela3[[#This Row],[COMANDA]])</f>
        <v>2</v>
      </c>
      <c r="E473" t="s">
        <v>90</v>
      </c>
      <c r="F473" t="s">
        <v>98</v>
      </c>
      <c r="G473" t="s">
        <v>8</v>
      </c>
      <c r="H473" t="s">
        <v>202</v>
      </c>
      <c r="I473" s="2">
        <v>1</v>
      </c>
      <c r="J473" t="s">
        <v>11</v>
      </c>
      <c r="K473" s="21">
        <f>INDEX(LISTAS!$H:$Q,MATCH(BASE!H473,LISTAS!$G:$G,0),MATCH(BASE!J473,LISTAS!$H$3:$Q$3,0))*Tabela3[[#This Row],[QUANTIDADE]]</f>
        <v>20</v>
      </c>
      <c r="L473" s="2" t="str">
        <f>TEXT(Tabela3[[#This Row],[DATA]],"MM")</f>
        <v>03</v>
      </c>
      <c r="M473" s="2">
        <f>WEEKNUM(Tabela3[[#This Row],[DATA]])</f>
        <v>13</v>
      </c>
      <c r="N473" s="18">
        <f>YEAR(Tabela3[[#This Row],[DATA]])</f>
        <v>2023</v>
      </c>
    </row>
    <row r="474" spans="2:14">
      <c r="B474" s="1">
        <v>45015</v>
      </c>
      <c r="C474">
        <v>12249</v>
      </c>
      <c r="D474" s="18">
        <f>COUNTIF(C$4:C474,Tabela3[[#This Row],[COMANDA]])</f>
        <v>3</v>
      </c>
      <c r="E474" t="s">
        <v>90</v>
      </c>
      <c r="F474" t="s">
        <v>98</v>
      </c>
      <c r="G474" t="s">
        <v>9</v>
      </c>
      <c r="H474" t="s">
        <v>133</v>
      </c>
      <c r="I474" s="2">
        <v>1</v>
      </c>
      <c r="J474" t="s">
        <v>11</v>
      </c>
      <c r="K474" s="21">
        <f>INDEX(LISTAS!$H:$Q,MATCH(BASE!H474,LISTAS!$G:$G,0),MATCH(BASE!J474,LISTAS!$H$3:$Q$3,0))*Tabela3[[#This Row],[QUANTIDADE]]</f>
        <v>6</v>
      </c>
      <c r="L474" s="2" t="str">
        <f>TEXT(Tabela3[[#This Row],[DATA]],"MM")</f>
        <v>03</v>
      </c>
      <c r="M474" s="2">
        <f>WEEKNUM(Tabela3[[#This Row],[DATA]])</f>
        <v>13</v>
      </c>
      <c r="N474" s="18">
        <f>YEAR(Tabela3[[#This Row],[DATA]])</f>
        <v>2023</v>
      </c>
    </row>
    <row r="475" spans="2:14">
      <c r="B475" s="1">
        <v>45015</v>
      </c>
      <c r="C475">
        <v>12250</v>
      </c>
      <c r="D475" s="18">
        <f>COUNTIF(C$4:C475,Tabela3[[#This Row],[COMANDA]])</f>
        <v>1</v>
      </c>
      <c r="E475" t="s">
        <v>90</v>
      </c>
      <c r="F475" t="s">
        <v>3</v>
      </c>
      <c r="G475" t="s">
        <v>8</v>
      </c>
      <c r="H475" t="s">
        <v>41</v>
      </c>
      <c r="I475" s="2">
        <v>1</v>
      </c>
      <c r="J475" t="s">
        <v>12</v>
      </c>
      <c r="K475" s="21">
        <f>INDEX(LISTAS!$H:$Q,MATCH(BASE!H475,LISTAS!$G:$G,0),MATCH(BASE!J475,LISTAS!$H$3:$Q$3,0))*Tabela3[[#This Row],[QUANTIDADE]]</f>
        <v>12.6</v>
      </c>
      <c r="L475" s="2" t="str">
        <f>TEXT(Tabela3[[#This Row],[DATA]],"MM")</f>
        <v>03</v>
      </c>
      <c r="M475" s="2">
        <f>WEEKNUM(Tabela3[[#This Row],[DATA]])</f>
        <v>13</v>
      </c>
      <c r="N475" s="18">
        <f>YEAR(Tabela3[[#This Row],[DATA]])</f>
        <v>2023</v>
      </c>
    </row>
    <row r="476" spans="2:14">
      <c r="B476" s="1">
        <v>45015</v>
      </c>
      <c r="C476">
        <v>12250</v>
      </c>
      <c r="D476" s="18">
        <f>COUNTIF(C$4:C476,Tabela3[[#This Row],[COMANDA]])</f>
        <v>2</v>
      </c>
      <c r="E476" t="s">
        <v>90</v>
      </c>
      <c r="F476" t="s">
        <v>3</v>
      </c>
      <c r="G476" t="s">
        <v>61</v>
      </c>
      <c r="H476" t="s">
        <v>163</v>
      </c>
      <c r="I476" s="2">
        <v>1</v>
      </c>
      <c r="J476" t="s">
        <v>11</v>
      </c>
      <c r="K476" s="21">
        <f>INDEX(LISTAS!$H:$Q,MATCH(BASE!H476,LISTAS!$G:$G,0),MATCH(BASE!J476,LISTAS!$H$3:$Q$3,0))*Tabela3[[#This Row],[QUANTIDADE]]</f>
        <v>4</v>
      </c>
      <c r="L476" s="2" t="str">
        <f>TEXT(Tabela3[[#This Row],[DATA]],"MM")</f>
        <v>03</v>
      </c>
      <c r="M476" s="2">
        <f>WEEKNUM(Tabela3[[#This Row],[DATA]])</f>
        <v>13</v>
      </c>
      <c r="N476" s="18">
        <f>YEAR(Tabela3[[#This Row],[DATA]])</f>
        <v>2023</v>
      </c>
    </row>
    <row r="477" spans="2:14">
      <c r="B477" s="1">
        <v>45015</v>
      </c>
      <c r="C477">
        <v>12250</v>
      </c>
      <c r="D477" s="18">
        <f>COUNTIF(C$4:C477,Tabela3[[#This Row],[COMANDA]])</f>
        <v>3</v>
      </c>
      <c r="E477" t="s">
        <v>89</v>
      </c>
      <c r="F477" t="s">
        <v>3</v>
      </c>
      <c r="G477" t="s">
        <v>8</v>
      </c>
      <c r="H477" t="s">
        <v>204</v>
      </c>
      <c r="I477" s="2">
        <v>1</v>
      </c>
      <c r="J477" t="s">
        <v>12</v>
      </c>
      <c r="K477" s="21">
        <f>INDEX(LISTAS!$H:$Q,MATCH(BASE!H477,LISTAS!$G:$G,0),MATCH(BASE!J477,LISTAS!$H$3:$Q$3,0))*Tabela3[[#This Row],[QUANTIDADE]]</f>
        <v>16.2</v>
      </c>
      <c r="L477" s="2" t="str">
        <f>TEXT(Tabela3[[#This Row],[DATA]],"MM")</f>
        <v>03</v>
      </c>
      <c r="M477" s="2">
        <f>WEEKNUM(Tabela3[[#This Row],[DATA]])</f>
        <v>13</v>
      </c>
      <c r="N477" s="18">
        <f>YEAR(Tabela3[[#This Row],[DATA]])</f>
        <v>2023</v>
      </c>
    </row>
    <row r="478" spans="2:14">
      <c r="B478" s="1">
        <v>45015</v>
      </c>
      <c r="C478">
        <v>12250</v>
      </c>
      <c r="D478" s="18">
        <f>COUNTIF(C$4:C478,Tabela3[[#This Row],[COMANDA]])</f>
        <v>4</v>
      </c>
      <c r="E478" t="s">
        <v>89</v>
      </c>
      <c r="F478" t="s">
        <v>3</v>
      </c>
      <c r="G478" t="s">
        <v>8</v>
      </c>
      <c r="H478" t="s">
        <v>42</v>
      </c>
      <c r="I478" s="2">
        <v>1</v>
      </c>
      <c r="J478" t="s">
        <v>12</v>
      </c>
      <c r="K478" s="21">
        <f>INDEX(LISTAS!$H:$Q,MATCH(BASE!H478,LISTAS!$G:$G,0),MATCH(BASE!J478,LISTAS!$H$3:$Q$3,0))*Tabela3[[#This Row],[QUANTIDADE]]</f>
        <v>14.4</v>
      </c>
      <c r="L478" s="2" t="str">
        <f>TEXT(Tabela3[[#This Row],[DATA]],"MM")</f>
        <v>03</v>
      </c>
      <c r="M478" s="2">
        <f>WEEKNUM(Tabela3[[#This Row],[DATA]])</f>
        <v>13</v>
      </c>
      <c r="N478" s="18">
        <f>YEAR(Tabela3[[#This Row],[DATA]])</f>
        <v>2023</v>
      </c>
    </row>
    <row r="479" spans="2:14">
      <c r="B479" s="1">
        <v>45015</v>
      </c>
      <c r="C479">
        <v>12251</v>
      </c>
      <c r="D479" s="18">
        <f>COUNTIF(C$4:C479,Tabela3[[#This Row],[COMANDA]])</f>
        <v>1</v>
      </c>
      <c r="E479" t="s">
        <v>90</v>
      </c>
      <c r="G479" t="s">
        <v>8</v>
      </c>
      <c r="H479" t="s">
        <v>39</v>
      </c>
      <c r="I479" s="2">
        <v>1</v>
      </c>
      <c r="J479" t="s">
        <v>11</v>
      </c>
      <c r="K479" s="21">
        <f>INDEX(LISTAS!$H:$Q,MATCH(BASE!H479,LISTAS!$G:$G,0),MATCH(BASE!J479,LISTAS!$H$3:$Q$3,0))*Tabela3[[#This Row],[QUANTIDADE]]</f>
        <v>12</v>
      </c>
      <c r="L479" s="2" t="str">
        <f>TEXT(Tabela3[[#This Row],[DATA]],"MM")</f>
        <v>03</v>
      </c>
      <c r="M479" s="2">
        <f>WEEKNUM(Tabela3[[#This Row],[DATA]])</f>
        <v>13</v>
      </c>
      <c r="N479" s="18">
        <f>YEAR(Tabela3[[#This Row],[DATA]])</f>
        <v>2023</v>
      </c>
    </row>
    <row r="480" spans="2:14">
      <c r="B480" s="1">
        <v>45015</v>
      </c>
      <c r="C480">
        <v>12252</v>
      </c>
      <c r="D480" s="18">
        <f>COUNTIF(C$4:C480,Tabela3[[#This Row],[COMANDA]])</f>
        <v>1</v>
      </c>
      <c r="E480" t="s">
        <v>90</v>
      </c>
      <c r="F480" t="s">
        <v>98</v>
      </c>
      <c r="G480" t="s">
        <v>8</v>
      </c>
      <c r="H480" t="s">
        <v>202</v>
      </c>
      <c r="I480" s="2">
        <v>1</v>
      </c>
      <c r="J480" t="s">
        <v>11</v>
      </c>
      <c r="K480" s="21">
        <f>INDEX(LISTAS!$H:$Q,MATCH(BASE!H480,LISTAS!$G:$G,0),MATCH(BASE!J480,LISTAS!$H$3:$Q$3,0))*Tabela3[[#This Row],[QUANTIDADE]]</f>
        <v>20</v>
      </c>
      <c r="L480" s="2" t="str">
        <f>TEXT(Tabela3[[#This Row],[DATA]],"MM")</f>
        <v>03</v>
      </c>
      <c r="M480" s="2">
        <f>WEEKNUM(Tabela3[[#This Row],[DATA]])</f>
        <v>13</v>
      </c>
      <c r="N480" s="18">
        <f>YEAR(Tabela3[[#This Row],[DATA]])</f>
        <v>2023</v>
      </c>
    </row>
    <row r="481" spans="2:14">
      <c r="B481" s="1">
        <v>45015</v>
      </c>
      <c r="C481">
        <v>12253</v>
      </c>
      <c r="D481" s="18">
        <f>COUNTIF(C$4:C481,Tabela3[[#This Row],[COMANDA]])</f>
        <v>1</v>
      </c>
      <c r="E481" t="s">
        <v>90</v>
      </c>
      <c r="F481" t="s">
        <v>98</v>
      </c>
      <c r="G481" t="s">
        <v>8</v>
      </c>
      <c r="H481" t="s">
        <v>43</v>
      </c>
      <c r="I481" s="2">
        <v>1</v>
      </c>
      <c r="J481" t="s">
        <v>11</v>
      </c>
      <c r="K481" s="21">
        <f>INDEX(LISTAS!$H:$Q,MATCH(BASE!H481,LISTAS!$G:$G,0),MATCH(BASE!J481,LISTAS!$H$3:$Q$3,0))*Tabela3[[#This Row],[QUANTIDADE]]</f>
        <v>18</v>
      </c>
      <c r="L481" s="2" t="str">
        <f>TEXT(Tabela3[[#This Row],[DATA]],"MM")</f>
        <v>03</v>
      </c>
      <c r="M481" s="2">
        <f>WEEKNUM(Tabela3[[#This Row],[DATA]])</f>
        <v>13</v>
      </c>
      <c r="N481" s="18">
        <f>YEAR(Tabela3[[#This Row],[DATA]])</f>
        <v>2023</v>
      </c>
    </row>
    <row r="482" spans="2:14">
      <c r="B482" s="1">
        <v>45015</v>
      </c>
      <c r="C482">
        <v>12253</v>
      </c>
      <c r="D482" s="18">
        <f>COUNTIF(C$4:C482,Tabela3[[#This Row],[COMANDA]])</f>
        <v>2</v>
      </c>
      <c r="E482" t="s">
        <v>90</v>
      </c>
      <c r="F482" t="s">
        <v>98</v>
      </c>
      <c r="G482" t="s">
        <v>61</v>
      </c>
      <c r="H482" t="s">
        <v>163</v>
      </c>
      <c r="I482" s="2">
        <v>1</v>
      </c>
      <c r="J482" t="s">
        <v>11</v>
      </c>
      <c r="K482" s="21">
        <f>INDEX(LISTAS!$H:$Q,MATCH(BASE!H482,LISTAS!$G:$G,0),MATCH(BASE!J482,LISTAS!$H$3:$Q$3,0))*Tabela3[[#This Row],[QUANTIDADE]]</f>
        <v>4</v>
      </c>
      <c r="L482" s="2" t="str">
        <f>TEXT(Tabela3[[#This Row],[DATA]],"MM")</f>
        <v>03</v>
      </c>
      <c r="M482" s="2">
        <f>WEEKNUM(Tabela3[[#This Row],[DATA]])</f>
        <v>13</v>
      </c>
      <c r="N482" s="18">
        <f>YEAR(Tabela3[[#This Row],[DATA]])</f>
        <v>2023</v>
      </c>
    </row>
    <row r="483" spans="2:14">
      <c r="B483" s="1">
        <v>45015</v>
      </c>
      <c r="C483">
        <v>12254</v>
      </c>
      <c r="D483" s="18">
        <f>COUNTIF(C$4:C483,Tabela3[[#This Row],[COMANDA]])</f>
        <v>1</v>
      </c>
      <c r="E483" t="s">
        <v>90</v>
      </c>
      <c r="F483" t="s">
        <v>99</v>
      </c>
      <c r="G483" t="s">
        <v>8</v>
      </c>
      <c r="H483" t="s">
        <v>204</v>
      </c>
      <c r="I483" s="2">
        <v>1</v>
      </c>
      <c r="J483" t="s">
        <v>11</v>
      </c>
      <c r="K483" s="21">
        <f>INDEX(LISTAS!$H:$Q,MATCH(BASE!H483,LISTAS!$G:$G,0),MATCH(BASE!J483,LISTAS!$H$3:$Q$3,0))*Tabela3[[#This Row],[QUANTIDADE]]</f>
        <v>18</v>
      </c>
      <c r="L483" s="2" t="str">
        <f>TEXT(Tabela3[[#This Row],[DATA]],"MM")</f>
        <v>03</v>
      </c>
      <c r="M483" s="2">
        <f>WEEKNUM(Tabela3[[#This Row],[DATA]])</f>
        <v>13</v>
      </c>
      <c r="N483" s="18">
        <f>YEAR(Tabela3[[#This Row],[DATA]])</f>
        <v>2023</v>
      </c>
    </row>
    <row r="484" spans="2:14">
      <c r="B484" s="1">
        <v>45015</v>
      </c>
      <c r="C484">
        <v>12255</v>
      </c>
      <c r="D484" s="18">
        <f>COUNTIF(C$4:C484,Tabela3[[#This Row],[COMANDA]])</f>
        <v>1</v>
      </c>
      <c r="E484" t="s">
        <v>90</v>
      </c>
      <c r="F484" t="s">
        <v>99</v>
      </c>
      <c r="G484" t="s">
        <v>8</v>
      </c>
      <c r="H484" t="s">
        <v>39</v>
      </c>
      <c r="I484" s="2">
        <v>1</v>
      </c>
      <c r="J484" t="s">
        <v>11</v>
      </c>
      <c r="K484" s="21">
        <f>INDEX(LISTAS!$H:$Q,MATCH(BASE!H484,LISTAS!$G:$G,0),MATCH(BASE!J484,LISTAS!$H$3:$Q$3,0))*Tabela3[[#This Row],[QUANTIDADE]]</f>
        <v>12</v>
      </c>
      <c r="L484" s="2" t="str">
        <f>TEXT(Tabela3[[#This Row],[DATA]],"MM")</f>
        <v>03</v>
      </c>
      <c r="M484" s="2">
        <f>WEEKNUM(Tabela3[[#This Row],[DATA]])</f>
        <v>13</v>
      </c>
      <c r="N484" s="18">
        <f>YEAR(Tabela3[[#This Row],[DATA]])</f>
        <v>2023</v>
      </c>
    </row>
    <row r="485" spans="2:14">
      <c r="B485" s="1">
        <v>45015</v>
      </c>
      <c r="C485">
        <v>12255</v>
      </c>
      <c r="D485" s="18">
        <f>COUNTIF(C$4:C485,Tabela3[[#This Row],[COMANDA]])</f>
        <v>2</v>
      </c>
      <c r="E485" t="s">
        <v>90</v>
      </c>
      <c r="F485" t="s">
        <v>99</v>
      </c>
      <c r="G485" t="s">
        <v>61</v>
      </c>
      <c r="H485" t="s">
        <v>166</v>
      </c>
      <c r="I485" s="2">
        <v>1</v>
      </c>
      <c r="J485" t="s">
        <v>11</v>
      </c>
      <c r="K485" s="21">
        <f>INDEX(LISTAS!$H:$Q,MATCH(BASE!H485,LISTAS!$G:$G,0),MATCH(BASE!J485,LISTAS!$H$3:$Q$3,0))*Tabela3[[#This Row],[QUANTIDADE]]</f>
        <v>8</v>
      </c>
      <c r="L485" s="2" t="str">
        <f>TEXT(Tabela3[[#This Row],[DATA]],"MM")</f>
        <v>03</v>
      </c>
      <c r="M485" s="2">
        <f>WEEKNUM(Tabela3[[#This Row],[DATA]])</f>
        <v>13</v>
      </c>
      <c r="N485" s="18">
        <f>YEAR(Tabela3[[#This Row],[DATA]])</f>
        <v>2023</v>
      </c>
    </row>
    <row r="486" spans="2:14">
      <c r="B486" s="1">
        <v>45015</v>
      </c>
      <c r="C486">
        <v>12256</v>
      </c>
      <c r="D486" s="18">
        <f>COUNTIF(C$4:C486,Tabela3[[#This Row],[COMANDA]])</f>
        <v>1</v>
      </c>
      <c r="E486" t="s">
        <v>90</v>
      </c>
      <c r="F486" t="s">
        <v>99</v>
      </c>
      <c r="G486" t="s">
        <v>8</v>
      </c>
      <c r="H486" t="s">
        <v>206</v>
      </c>
      <c r="I486" s="2">
        <v>1</v>
      </c>
      <c r="J486" t="s">
        <v>11</v>
      </c>
      <c r="K486" s="21">
        <f>INDEX(LISTAS!$H:$Q,MATCH(BASE!H486,LISTAS!$G:$G,0),MATCH(BASE!J486,LISTAS!$H$3:$Q$3,0))*Tabela3[[#This Row],[QUANTIDADE]]</f>
        <v>18</v>
      </c>
      <c r="L486" s="2" t="str">
        <f>TEXT(Tabela3[[#This Row],[DATA]],"MM")</f>
        <v>03</v>
      </c>
      <c r="M486" s="2">
        <f>WEEKNUM(Tabela3[[#This Row],[DATA]])</f>
        <v>13</v>
      </c>
      <c r="N486" s="18">
        <f>YEAR(Tabela3[[#This Row],[DATA]])</f>
        <v>2023</v>
      </c>
    </row>
    <row r="487" spans="2:14">
      <c r="B487" s="1">
        <v>45015</v>
      </c>
      <c r="C487">
        <v>12256</v>
      </c>
      <c r="D487" s="18">
        <f>COUNTIF(C$4:C487,Tabela3[[#This Row],[COMANDA]])</f>
        <v>2</v>
      </c>
      <c r="E487" t="s">
        <v>90</v>
      </c>
      <c r="F487" t="s">
        <v>99</v>
      </c>
      <c r="G487" t="s">
        <v>9</v>
      </c>
      <c r="H487" t="s">
        <v>133</v>
      </c>
      <c r="I487" s="2">
        <v>1</v>
      </c>
      <c r="J487" t="s">
        <v>11</v>
      </c>
      <c r="K487" s="21">
        <f>INDEX(LISTAS!$H:$Q,MATCH(BASE!H487,LISTAS!$G:$G,0),MATCH(BASE!J487,LISTAS!$H$3:$Q$3,0))*Tabela3[[#This Row],[QUANTIDADE]]</f>
        <v>6</v>
      </c>
      <c r="L487" s="2" t="str">
        <f>TEXT(Tabela3[[#This Row],[DATA]],"MM")</f>
        <v>03</v>
      </c>
      <c r="M487" s="2">
        <f>WEEKNUM(Tabela3[[#This Row],[DATA]])</f>
        <v>13</v>
      </c>
      <c r="N487" s="18">
        <f>YEAR(Tabela3[[#This Row],[DATA]])</f>
        <v>2023</v>
      </c>
    </row>
    <row r="488" spans="2:14">
      <c r="B488" s="1">
        <v>45015</v>
      </c>
      <c r="C488">
        <v>12257</v>
      </c>
      <c r="D488" s="18">
        <f>COUNTIF(C$4:C488,Tabela3[[#This Row],[COMANDA]])</f>
        <v>1</v>
      </c>
      <c r="E488" t="s">
        <v>90</v>
      </c>
      <c r="F488" t="s">
        <v>99</v>
      </c>
      <c r="G488" t="s">
        <v>8</v>
      </c>
      <c r="H488" t="s">
        <v>203</v>
      </c>
      <c r="I488" s="2">
        <v>1</v>
      </c>
      <c r="J488" t="s">
        <v>11</v>
      </c>
      <c r="K488" s="21">
        <f>INDEX(LISTAS!$H:$Q,MATCH(BASE!H488,LISTAS!$G:$G,0),MATCH(BASE!J488,LISTAS!$H$3:$Q$3,0))*Tabela3[[#This Row],[QUANTIDADE]]</f>
        <v>20</v>
      </c>
      <c r="L488" s="2" t="str">
        <f>TEXT(Tabela3[[#This Row],[DATA]],"MM")</f>
        <v>03</v>
      </c>
      <c r="M488" s="2">
        <f>WEEKNUM(Tabela3[[#This Row],[DATA]])</f>
        <v>13</v>
      </c>
      <c r="N488" s="18">
        <f>YEAR(Tabela3[[#This Row],[DATA]])</f>
        <v>2023</v>
      </c>
    </row>
    <row r="489" spans="2:14">
      <c r="B489" s="1">
        <v>45015</v>
      </c>
      <c r="C489">
        <v>12258</v>
      </c>
      <c r="D489" s="18">
        <f>COUNTIF(C$4:C489,Tabela3[[#This Row],[COMANDA]])</f>
        <v>1</v>
      </c>
      <c r="E489" t="s">
        <v>90</v>
      </c>
      <c r="F489" t="s">
        <v>99</v>
      </c>
      <c r="G489" t="s">
        <v>8</v>
      </c>
      <c r="H489" t="s">
        <v>206</v>
      </c>
      <c r="I489" s="2">
        <v>1</v>
      </c>
      <c r="J489" t="s">
        <v>11</v>
      </c>
      <c r="K489" s="21">
        <f>INDEX(LISTAS!$H:$Q,MATCH(BASE!H489,LISTAS!$G:$G,0),MATCH(BASE!J489,LISTAS!$H$3:$Q$3,0))*Tabela3[[#This Row],[QUANTIDADE]]</f>
        <v>18</v>
      </c>
      <c r="L489" s="2" t="str">
        <f>TEXT(Tabela3[[#This Row],[DATA]],"MM")</f>
        <v>03</v>
      </c>
      <c r="M489" s="2">
        <f>WEEKNUM(Tabela3[[#This Row],[DATA]])</f>
        <v>13</v>
      </c>
      <c r="N489" s="18">
        <f>YEAR(Tabela3[[#This Row],[DATA]])</f>
        <v>2023</v>
      </c>
    </row>
    <row r="490" spans="2:14">
      <c r="B490" s="1">
        <v>45015</v>
      </c>
      <c r="C490">
        <v>12259</v>
      </c>
      <c r="D490" s="18">
        <f>COUNTIF(C$4:C490,Tabela3[[#This Row],[COMANDA]])</f>
        <v>1</v>
      </c>
      <c r="E490" t="s">
        <v>90</v>
      </c>
      <c r="F490" t="s">
        <v>98</v>
      </c>
      <c r="G490" t="s">
        <v>8</v>
      </c>
      <c r="H490" t="s">
        <v>84</v>
      </c>
      <c r="I490" s="2">
        <v>1</v>
      </c>
      <c r="J490" t="s">
        <v>11</v>
      </c>
      <c r="K490" s="21">
        <f>INDEX(LISTAS!$H:$Q,MATCH(BASE!H490,LISTAS!$G:$G,0),MATCH(BASE!J490,LISTAS!$H$3:$Q$3,0))*Tabela3[[#This Row],[QUANTIDADE]]</f>
        <v>16</v>
      </c>
      <c r="L490" s="2" t="str">
        <f>TEXT(Tabela3[[#This Row],[DATA]],"MM")</f>
        <v>03</v>
      </c>
      <c r="M490" s="2">
        <f>WEEKNUM(Tabela3[[#This Row],[DATA]])</f>
        <v>13</v>
      </c>
      <c r="N490" s="18">
        <f>YEAR(Tabela3[[#This Row],[DATA]])</f>
        <v>2023</v>
      </c>
    </row>
    <row r="491" spans="2:14">
      <c r="B491" s="1">
        <v>45015</v>
      </c>
      <c r="C491">
        <v>12260</v>
      </c>
      <c r="D491" s="18">
        <f>COUNTIF(C$4:C491,Tabela3[[#This Row],[COMANDA]])</f>
        <v>1</v>
      </c>
      <c r="E491" t="s">
        <v>90</v>
      </c>
      <c r="F491" t="s">
        <v>99</v>
      </c>
      <c r="G491" t="s">
        <v>8</v>
      </c>
      <c r="H491" t="s">
        <v>206</v>
      </c>
      <c r="I491" s="2">
        <v>1</v>
      </c>
      <c r="J491" t="s">
        <v>11</v>
      </c>
      <c r="K491" s="21">
        <f>INDEX(LISTAS!$H:$Q,MATCH(BASE!H491,LISTAS!$G:$G,0),MATCH(BASE!J491,LISTAS!$H$3:$Q$3,0))*Tabela3[[#This Row],[QUANTIDADE]]</f>
        <v>18</v>
      </c>
      <c r="L491" s="2" t="str">
        <f>TEXT(Tabela3[[#This Row],[DATA]],"MM")</f>
        <v>03</v>
      </c>
      <c r="M491" s="2">
        <f>WEEKNUM(Tabela3[[#This Row],[DATA]])</f>
        <v>13</v>
      </c>
      <c r="N491" s="18">
        <f>YEAR(Tabela3[[#This Row],[DATA]])</f>
        <v>2023</v>
      </c>
    </row>
    <row r="492" spans="2:14">
      <c r="B492" s="1">
        <v>45015</v>
      </c>
      <c r="C492">
        <v>12260</v>
      </c>
      <c r="D492" s="18">
        <f>COUNTIF(C$4:C492,Tabela3[[#This Row],[COMANDA]])</f>
        <v>2</v>
      </c>
      <c r="E492" t="s">
        <v>90</v>
      </c>
      <c r="F492" t="s">
        <v>99</v>
      </c>
      <c r="G492" t="s">
        <v>61</v>
      </c>
      <c r="H492" t="s">
        <v>163</v>
      </c>
      <c r="I492" s="2">
        <v>1</v>
      </c>
      <c r="J492" t="s">
        <v>11</v>
      </c>
      <c r="K492" s="21">
        <f>INDEX(LISTAS!$H:$Q,MATCH(BASE!H492,LISTAS!$G:$G,0),MATCH(BASE!J492,LISTAS!$H$3:$Q$3,0))*Tabela3[[#This Row],[QUANTIDADE]]</f>
        <v>4</v>
      </c>
      <c r="L492" s="2" t="str">
        <f>TEXT(Tabela3[[#This Row],[DATA]],"MM")</f>
        <v>03</v>
      </c>
      <c r="M492" s="2">
        <f>WEEKNUM(Tabela3[[#This Row],[DATA]])</f>
        <v>13</v>
      </c>
      <c r="N492" s="18">
        <f>YEAR(Tabela3[[#This Row],[DATA]])</f>
        <v>2023</v>
      </c>
    </row>
    <row r="493" spans="2:14">
      <c r="B493" s="1">
        <v>45015</v>
      </c>
      <c r="C493">
        <v>12260</v>
      </c>
      <c r="D493" s="18">
        <f>COUNTIF(C$4:C493,Tabela3[[#This Row],[COMANDA]])</f>
        <v>3</v>
      </c>
      <c r="E493" t="s">
        <v>90</v>
      </c>
      <c r="F493" t="s">
        <v>99</v>
      </c>
      <c r="G493" t="s">
        <v>9</v>
      </c>
      <c r="H493" t="s">
        <v>58</v>
      </c>
      <c r="I493" s="2">
        <v>1</v>
      </c>
      <c r="J493" t="s">
        <v>11</v>
      </c>
      <c r="K493" s="21">
        <f>INDEX(LISTAS!$H:$Q,MATCH(BASE!H493,LISTAS!$G:$G,0),MATCH(BASE!J493,LISTAS!$H$3:$Q$3,0))*Tabela3[[#This Row],[QUANTIDADE]]</f>
        <v>5</v>
      </c>
      <c r="L493" s="2" t="str">
        <f>TEXT(Tabela3[[#This Row],[DATA]],"MM")</f>
        <v>03</v>
      </c>
      <c r="M493" s="2">
        <f>WEEKNUM(Tabela3[[#This Row],[DATA]])</f>
        <v>13</v>
      </c>
      <c r="N493" s="18">
        <f>YEAR(Tabela3[[#This Row],[DATA]])</f>
        <v>2023</v>
      </c>
    </row>
    <row r="494" spans="2:14">
      <c r="B494" s="1">
        <v>45015</v>
      </c>
      <c r="C494">
        <v>12261</v>
      </c>
      <c r="D494" s="18">
        <f>COUNTIF(C$4:C494,Tabela3[[#This Row],[COMANDA]])</f>
        <v>1</v>
      </c>
      <c r="E494" t="s">
        <v>90</v>
      </c>
      <c r="F494" t="s">
        <v>98</v>
      </c>
      <c r="G494" t="s">
        <v>8</v>
      </c>
      <c r="H494" t="s">
        <v>40</v>
      </c>
      <c r="I494" s="2">
        <v>1</v>
      </c>
      <c r="J494" t="s">
        <v>11</v>
      </c>
      <c r="K494" s="21">
        <f>INDEX(LISTAS!$H:$Q,MATCH(BASE!H494,LISTAS!$G:$G,0),MATCH(BASE!J494,LISTAS!$H$3:$Q$3,0))*Tabela3[[#This Row],[QUANTIDADE]]</f>
        <v>14</v>
      </c>
      <c r="L494" s="2" t="str">
        <f>TEXT(Tabela3[[#This Row],[DATA]],"MM")</f>
        <v>03</v>
      </c>
      <c r="M494" s="2">
        <f>WEEKNUM(Tabela3[[#This Row],[DATA]])</f>
        <v>13</v>
      </c>
      <c r="N494" s="18">
        <f>YEAR(Tabela3[[#This Row],[DATA]])</f>
        <v>2023</v>
      </c>
    </row>
    <row r="495" spans="2:14">
      <c r="B495" s="1">
        <v>45015</v>
      </c>
      <c r="C495">
        <v>12262</v>
      </c>
      <c r="D495" s="18">
        <f>COUNTIF(C$4:C495,Tabela3[[#This Row],[COMANDA]])</f>
        <v>1</v>
      </c>
      <c r="E495" t="s">
        <v>89</v>
      </c>
      <c r="G495" t="s">
        <v>8</v>
      </c>
      <c r="H495" t="s">
        <v>41</v>
      </c>
      <c r="I495" s="2">
        <v>1</v>
      </c>
      <c r="J495" t="s">
        <v>11</v>
      </c>
      <c r="K495" s="21">
        <f>INDEX(LISTAS!$H:$Q,MATCH(BASE!H495,LISTAS!$G:$G,0),MATCH(BASE!J495,LISTAS!$H$3:$Q$3,0))*Tabela3[[#This Row],[QUANTIDADE]]</f>
        <v>14</v>
      </c>
      <c r="L495" s="2" t="str">
        <f>TEXT(Tabela3[[#This Row],[DATA]],"MM")</f>
        <v>03</v>
      </c>
      <c r="M495" s="2">
        <f>WEEKNUM(Tabela3[[#This Row],[DATA]])</f>
        <v>13</v>
      </c>
      <c r="N495" s="18">
        <f>YEAR(Tabela3[[#This Row],[DATA]])</f>
        <v>2023</v>
      </c>
    </row>
    <row r="496" spans="2:14">
      <c r="B496" s="1">
        <v>45015</v>
      </c>
      <c r="C496">
        <v>12263</v>
      </c>
      <c r="D496" s="18">
        <f>COUNTIF(C$4:C496,Tabela3[[#This Row],[COMANDA]])</f>
        <v>1</v>
      </c>
      <c r="E496" t="s">
        <v>90</v>
      </c>
      <c r="G496" t="s">
        <v>8</v>
      </c>
      <c r="H496" t="s">
        <v>206</v>
      </c>
      <c r="I496" s="2">
        <v>1</v>
      </c>
      <c r="J496" t="s">
        <v>11</v>
      </c>
      <c r="K496" s="21">
        <f>INDEX(LISTAS!$H:$Q,MATCH(BASE!H496,LISTAS!$G:$G,0),MATCH(BASE!J496,LISTAS!$H$3:$Q$3,0))*Tabela3[[#This Row],[QUANTIDADE]]</f>
        <v>18</v>
      </c>
      <c r="L496" s="2" t="str">
        <f>TEXT(Tabela3[[#This Row],[DATA]],"MM")</f>
        <v>03</v>
      </c>
      <c r="M496" s="2">
        <f>WEEKNUM(Tabela3[[#This Row],[DATA]])</f>
        <v>13</v>
      </c>
      <c r="N496" s="18">
        <f>YEAR(Tabela3[[#This Row],[DATA]])</f>
        <v>2023</v>
      </c>
    </row>
    <row r="497" spans="2:14">
      <c r="B497" s="1">
        <v>45015</v>
      </c>
      <c r="C497" t="s">
        <v>231</v>
      </c>
      <c r="D497" s="18">
        <f>COUNTIF(C$4:C497,Tabela3[[#This Row],[COMANDA]])</f>
        <v>1</v>
      </c>
      <c r="E497" t="s">
        <v>1</v>
      </c>
      <c r="G497" t="s">
        <v>9</v>
      </c>
      <c r="H497" t="s">
        <v>147</v>
      </c>
      <c r="I497" s="2">
        <v>2</v>
      </c>
      <c r="J497" t="s">
        <v>11</v>
      </c>
      <c r="K497" s="21">
        <f>INDEX(LISTAS!$H:$Q,MATCH(BASE!H497,LISTAS!$G:$G,0),MATCH(BASE!J497,LISTAS!$H$3:$Q$3,0))*Tabela3[[#This Row],[QUANTIDADE]]</f>
        <v>9</v>
      </c>
      <c r="L497" s="2" t="str">
        <f>TEXT(Tabela3[[#This Row],[DATA]],"MM")</f>
        <v>03</v>
      </c>
      <c r="M497" s="2">
        <f>WEEKNUM(Tabela3[[#This Row],[DATA]])</f>
        <v>13</v>
      </c>
      <c r="N497" s="18">
        <f>YEAR(Tabela3[[#This Row],[DATA]])</f>
        <v>2023</v>
      </c>
    </row>
    <row r="498" spans="2:14">
      <c r="B498" s="1">
        <v>45015</v>
      </c>
      <c r="C498" t="s">
        <v>231</v>
      </c>
      <c r="D498" s="18">
        <f>COUNTIF(C$4:C498,Tabela3[[#This Row],[COMANDA]])</f>
        <v>2</v>
      </c>
      <c r="E498" t="s">
        <v>1</v>
      </c>
      <c r="G498" t="s">
        <v>9</v>
      </c>
      <c r="H498" t="s">
        <v>69</v>
      </c>
      <c r="I498" s="2">
        <v>1</v>
      </c>
      <c r="J498" t="s">
        <v>11</v>
      </c>
      <c r="K498" s="21">
        <f>INDEX(LISTAS!$H:$Q,MATCH(BASE!H498,LISTAS!$G:$G,0),MATCH(BASE!J498,LISTAS!$H$3:$Q$3,0))*Tabela3[[#This Row],[QUANTIDADE]]</f>
        <v>4</v>
      </c>
      <c r="L498" s="2" t="str">
        <f>TEXT(Tabela3[[#This Row],[DATA]],"MM")</f>
        <v>03</v>
      </c>
      <c r="M498" s="2">
        <f>WEEKNUM(Tabela3[[#This Row],[DATA]])</f>
        <v>13</v>
      </c>
      <c r="N498" s="18">
        <f>YEAR(Tabela3[[#This Row],[DATA]])</f>
        <v>2023</v>
      </c>
    </row>
    <row r="499" spans="2:14">
      <c r="B499" s="1">
        <v>45015</v>
      </c>
      <c r="C499" t="s">
        <v>231</v>
      </c>
      <c r="D499" s="18">
        <f>COUNTIF(C$4:C499,Tabela3[[#This Row],[COMANDA]])</f>
        <v>3</v>
      </c>
      <c r="E499" t="s">
        <v>1</v>
      </c>
      <c r="G499" t="s">
        <v>77</v>
      </c>
      <c r="H499" t="s">
        <v>79</v>
      </c>
      <c r="I499" s="2">
        <v>8</v>
      </c>
      <c r="J499" t="s">
        <v>11</v>
      </c>
      <c r="K499" s="21">
        <f>INDEX(LISTAS!$H:$Q,MATCH(BASE!H499,LISTAS!$G:$G,0),MATCH(BASE!J499,LISTAS!$H$3:$Q$3,0))*Tabela3[[#This Row],[QUANTIDADE]]</f>
        <v>36</v>
      </c>
      <c r="L499" s="2" t="str">
        <f>TEXT(Tabela3[[#This Row],[DATA]],"MM")</f>
        <v>03</v>
      </c>
      <c r="M499" s="2">
        <f>WEEKNUM(Tabela3[[#This Row],[DATA]])</f>
        <v>13</v>
      </c>
      <c r="N499" s="18">
        <f>YEAR(Tabela3[[#This Row],[DATA]])</f>
        <v>2023</v>
      </c>
    </row>
    <row r="500" spans="2:14">
      <c r="B500" s="1">
        <v>45015</v>
      </c>
      <c r="C500" t="s">
        <v>231</v>
      </c>
      <c r="D500" s="18">
        <f>COUNTIF(C$4:C500,Tabela3[[#This Row],[COMANDA]])</f>
        <v>4</v>
      </c>
      <c r="E500" t="s">
        <v>1</v>
      </c>
      <c r="G500" t="s">
        <v>77</v>
      </c>
      <c r="H500" t="s">
        <v>224</v>
      </c>
      <c r="I500" s="2">
        <v>6</v>
      </c>
      <c r="J500" t="s">
        <v>11</v>
      </c>
      <c r="K500" s="21">
        <f>INDEX(LISTAS!$H:$Q,MATCH(BASE!H500,LISTAS!$G:$G,0),MATCH(BASE!J500,LISTAS!$H$3:$Q$3,0))*Tabela3[[#This Row],[QUANTIDADE]]</f>
        <v>33</v>
      </c>
      <c r="L500" s="2" t="str">
        <f>TEXT(Tabela3[[#This Row],[DATA]],"MM")</f>
        <v>03</v>
      </c>
      <c r="M500" s="2">
        <f>WEEKNUM(Tabela3[[#This Row],[DATA]])</f>
        <v>13</v>
      </c>
      <c r="N500" s="18">
        <f>YEAR(Tabela3[[#This Row],[DATA]])</f>
        <v>2023</v>
      </c>
    </row>
    <row r="501" spans="2:14">
      <c r="B501" s="1">
        <v>45015</v>
      </c>
      <c r="C501" t="s">
        <v>231</v>
      </c>
      <c r="D501" s="18">
        <f>COUNTIF(C$4:C501,Tabela3[[#This Row],[COMANDA]])</f>
        <v>5</v>
      </c>
      <c r="E501" t="s">
        <v>1</v>
      </c>
      <c r="G501" t="s">
        <v>9</v>
      </c>
      <c r="H501" t="s">
        <v>214</v>
      </c>
      <c r="I501" s="2">
        <v>16</v>
      </c>
      <c r="J501" t="s">
        <v>11</v>
      </c>
      <c r="K501" s="21">
        <f>INDEX(LISTAS!$H:$Q,MATCH(BASE!H501,LISTAS!$G:$G,0),MATCH(BASE!J501,LISTAS!$H$3:$Q$3,0))*Tabela3[[#This Row],[QUANTIDADE]]</f>
        <v>16</v>
      </c>
      <c r="L501" s="2" t="str">
        <f>TEXT(Tabela3[[#This Row],[DATA]],"MM")</f>
        <v>03</v>
      </c>
      <c r="M501" s="2">
        <f>WEEKNUM(Tabela3[[#This Row],[DATA]])</f>
        <v>13</v>
      </c>
      <c r="N501" s="18">
        <f>YEAR(Tabela3[[#This Row],[DATA]])</f>
        <v>2023</v>
      </c>
    </row>
    <row r="502" spans="2:14">
      <c r="B502" s="1">
        <v>45015</v>
      </c>
      <c r="C502" t="s">
        <v>231</v>
      </c>
      <c r="D502" s="18">
        <f>COUNTIF(C$4:C502,Tabela3[[#This Row],[COMANDA]])</f>
        <v>6</v>
      </c>
      <c r="E502" t="s">
        <v>1</v>
      </c>
      <c r="G502" t="s">
        <v>9</v>
      </c>
      <c r="H502" t="s">
        <v>59</v>
      </c>
      <c r="I502" s="2">
        <v>1</v>
      </c>
      <c r="J502" t="s">
        <v>11</v>
      </c>
      <c r="K502" s="21">
        <f>INDEX(LISTAS!$H:$Q,MATCH(BASE!H502,LISTAS!$G:$G,0),MATCH(BASE!J502,LISTAS!$H$3:$Q$3,0))*Tabela3[[#This Row],[QUANTIDADE]]</f>
        <v>3</v>
      </c>
      <c r="L502" s="2" t="str">
        <f>TEXT(Tabela3[[#This Row],[DATA]],"MM")</f>
        <v>03</v>
      </c>
      <c r="M502" s="2">
        <f>WEEKNUM(Tabela3[[#This Row],[DATA]])</f>
        <v>13</v>
      </c>
      <c r="N502" s="18">
        <f>YEAR(Tabela3[[#This Row],[DATA]])</f>
        <v>2023</v>
      </c>
    </row>
    <row r="503" spans="2:14">
      <c r="B503" s="1">
        <v>45015</v>
      </c>
      <c r="C503" t="s">
        <v>231</v>
      </c>
      <c r="D503" s="18">
        <f>COUNTIF(C$4:C503,Tabela3[[#This Row],[COMANDA]])</f>
        <v>7</v>
      </c>
      <c r="E503" t="s">
        <v>1</v>
      </c>
      <c r="G503" t="s">
        <v>74</v>
      </c>
      <c r="H503" t="s">
        <v>76</v>
      </c>
      <c r="I503" s="2">
        <v>5</v>
      </c>
      <c r="J503" t="s">
        <v>11</v>
      </c>
      <c r="K503" s="21">
        <f>INDEX(LISTAS!$H:$Q,MATCH(BASE!H503,LISTAS!$G:$G,0),MATCH(BASE!J503,LISTAS!$H$3:$Q$3,0))*Tabela3[[#This Row],[QUANTIDADE]]</f>
        <v>10</v>
      </c>
      <c r="L503" s="2" t="str">
        <f>TEXT(Tabela3[[#This Row],[DATA]],"MM")</f>
        <v>03</v>
      </c>
      <c r="M503" s="2">
        <f>WEEKNUM(Tabela3[[#This Row],[DATA]])</f>
        <v>13</v>
      </c>
      <c r="N503" s="18">
        <f>YEAR(Tabela3[[#This Row],[DATA]])</f>
        <v>2023</v>
      </c>
    </row>
    <row r="504" spans="2:14">
      <c r="B504" s="1">
        <v>45015</v>
      </c>
      <c r="C504" t="s">
        <v>231</v>
      </c>
      <c r="D504" s="18">
        <f>COUNTIF(C$4:C504,Tabela3[[#This Row],[COMANDA]])</f>
        <v>8</v>
      </c>
      <c r="E504" t="s">
        <v>1</v>
      </c>
      <c r="G504" t="s">
        <v>9</v>
      </c>
      <c r="H504" t="s">
        <v>58</v>
      </c>
      <c r="I504" s="2">
        <v>3</v>
      </c>
      <c r="J504" t="s">
        <v>11</v>
      </c>
      <c r="K504" s="21">
        <f>INDEX(LISTAS!$H:$Q,MATCH(BASE!H504,LISTAS!$G:$G,0),MATCH(BASE!J504,LISTAS!$H$3:$Q$3,0))*Tabela3[[#This Row],[QUANTIDADE]]</f>
        <v>15</v>
      </c>
      <c r="L504" s="2" t="str">
        <f>TEXT(Tabela3[[#This Row],[DATA]],"MM")</f>
        <v>03</v>
      </c>
      <c r="M504" s="2">
        <f>WEEKNUM(Tabela3[[#This Row],[DATA]])</f>
        <v>13</v>
      </c>
      <c r="N504" s="18">
        <f>YEAR(Tabela3[[#This Row],[DATA]])</f>
        <v>2023</v>
      </c>
    </row>
    <row r="505" spans="2:14">
      <c r="B505" s="1">
        <v>45015</v>
      </c>
      <c r="C505" t="s">
        <v>231</v>
      </c>
      <c r="D505" s="18">
        <f>COUNTIF(C$4:C505,Tabela3[[#This Row],[COMANDA]])</f>
        <v>9</v>
      </c>
      <c r="E505" t="s">
        <v>1</v>
      </c>
      <c r="G505" t="s">
        <v>9</v>
      </c>
      <c r="H505" t="s">
        <v>104</v>
      </c>
      <c r="I505" s="2">
        <v>4</v>
      </c>
      <c r="J505" t="s">
        <v>11</v>
      </c>
      <c r="K505" s="21">
        <f>INDEX(LISTAS!$H:$Q,MATCH(BASE!H505,LISTAS!$G:$G,0),MATCH(BASE!J505,LISTAS!$H$3:$Q$3,0))*Tabela3[[#This Row],[QUANTIDADE]]</f>
        <v>16</v>
      </c>
      <c r="L505" s="2" t="str">
        <f>TEXT(Tabela3[[#This Row],[DATA]],"MM")</f>
        <v>03</v>
      </c>
      <c r="M505" s="2">
        <f>WEEKNUM(Tabela3[[#This Row],[DATA]])</f>
        <v>13</v>
      </c>
      <c r="N505" s="18">
        <f>YEAR(Tabela3[[#This Row],[DATA]])</f>
        <v>2023</v>
      </c>
    </row>
    <row r="506" spans="2:14">
      <c r="B506" s="1">
        <v>45015</v>
      </c>
      <c r="C506" t="s">
        <v>231</v>
      </c>
      <c r="D506" s="18">
        <f>COUNTIF(C$4:C506,Tabela3[[#This Row],[COMANDA]])</f>
        <v>10</v>
      </c>
      <c r="E506" t="s">
        <v>1</v>
      </c>
      <c r="G506" t="s">
        <v>74</v>
      </c>
      <c r="H506" t="s">
        <v>120</v>
      </c>
      <c r="I506" s="2">
        <v>11</v>
      </c>
      <c r="J506" t="s">
        <v>11</v>
      </c>
      <c r="K506" s="21">
        <f>INDEX(LISTAS!$H:$Q,MATCH(BASE!H506,LISTAS!$G:$G,0),MATCH(BASE!J506,LISTAS!$H$3:$Q$3,0))*Tabela3[[#This Row],[QUANTIDADE]]</f>
        <v>33</v>
      </c>
      <c r="L506" s="2" t="str">
        <f>TEXT(Tabela3[[#This Row],[DATA]],"MM")</f>
        <v>03</v>
      </c>
      <c r="M506" s="2">
        <f>WEEKNUM(Tabela3[[#This Row],[DATA]])</f>
        <v>13</v>
      </c>
      <c r="N506" s="18">
        <f>YEAR(Tabela3[[#This Row],[DATA]])</f>
        <v>2023</v>
      </c>
    </row>
    <row r="507" spans="2:14">
      <c r="B507" s="1">
        <v>45015</v>
      </c>
      <c r="C507" t="s">
        <v>231</v>
      </c>
      <c r="D507" s="18">
        <f>COUNTIF(C$4:C507,Tabela3[[#This Row],[COMANDA]])</f>
        <v>11</v>
      </c>
      <c r="E507" t="s">
        <v>1</v>
      </c>
      <c r="G507" t="s">
        <v>9</v>
      </c>
      <c r="H507" t="s">
        <v>138</v>
      </c>
      <c r="I507" s="2">
        <v>2</v>
      </c>
      <c r="J507" t="s">
        <v>11</v>
      </c>
      <c r="K507" s="21">
        <f>INDEX(LISTAS!$H:$Q,MATCH(BASE!H507,LISTAS!$G:$G,0),MATCH(BASE!J507,LISTAS!$H$3:$Q$3,0))*Tabela3[[#This Row],[QUANTIDADE]]</f>
        <v>8</v>
      </c>
      <c r="L507" s="2" t="str">
        <f>TEXT(Tabela3[[#This Row],[DATA]],"MM")</f>
        <v>03</v>
      </c>
      <c r="M507" s="2">
        <f>WEEKNUM(Tabela3[[#This Row],[DATA]])</f>
        <v>13</v>
      </c>
      <c r="N507" s="18">
        <f>YEAR(Tabela3[[#This Row],[DATA]])</f>
        <v>2023</v>
      </c>
    </row>
    <row r="508" spans="2:14">
      <c r="B508" s="1">
        <v>45015</v>
      </c>
      <c r="C508" t="s">
        <v>231</v>
      </c>
      <c r="D508" s="18">
        <f>COUNTIF(C$4:C508,Tabela3[[#This Row],[COMANDA]])</f>
        <v>12</v>
      </c>
      <c r="E508" t="s">
        <v>1</v>
      </c>
      <c r="G508" t="s">
        <v>9</v>
      </c>
      <c r="H508" t="s">
        <v>68</v>
      </c>
      <c r="I508" s="2">
        <v>1</v>
      </c>
      <c r="J508" t="s">
        <v>11</v>
      </c>
      <c r="K508" s="21">
        <f>INDEX(LISTAS!$H:$Q,MATCH(BASE!H508,LISTAS!$G:$G,0),MATCH(BASE!J508,LISTAS!$H$3:$Q$3,0))*Tabela3[[#This Row],[QUANTIDADE]]</f>
        <v>3</v>
      </c>
      <c r="L508" s="2" t="str">
        <f>TEXT(Tabela3[[#This Row],[DATA]],"MM")</f>
        <v>03</v>
      </c>
      <c r="M508" s="2">
        <f>WEEKNUM(Tabela3[[#This Row],[DATA]])</f>
        <v>13</v>
      </c>
      <c r="N508" s="18">
        <f>YEAR(Tabela3[[#This Row],[DATA]])</f>
        <v>2023</v>
      </c>
    </row>
    <row r="509" spans="2:14">
      <c r="B509" s="1">
        <v>45015</v>
      </c>
      <c r="C509" t="s">
        <v>231</v>
      </c>
      <c r="D509" s="18">
        <f>COUNTIF(C$4:C509,Tabela3[[#This Row],[COMANDA]])</f>
        <v>13</v>
      </c>
      <c r="E509" t="s">
        <v>1</v>
      </c>
      <c r="G509" t="s">
        <v>63</v>
      </c>
      <c r="H509" t="s">
        <v>187</v>
      </c>
      <c r="I509" s="2">
        <v>3</v>
      </c>
      <c r="J509" t="s">
        <v>11</v>
      </c>
      <c r="K509" s="21">
        <f>INDEX(LISTAS!$H:$Q,MATCH(BASE!H509,LISTAS!$G:$G,0),MATCH(BASE!J509,LISTAS!$H$3:$Q$3,0))*Tabela3[[#This Row],[QUANTIDADE]]</f>
        <v>39</v>
      </c>
      <c r="L509" s="2" t="str">
        <f>TEXT(Tabela3[[#This Row],[DATA]],"MM")</f>
        <v>03</v>
      </c>
      <c r="M509" s="2">
        <f>WEEKNUM(Tabela3[[#This Row],[DATA]])</f>
        <v>13</v>
      </c>
      <c r="N509" s="18">
        <f>YEAR(Tabela3[[#This Row],[DATA]])</f>
        <v>2023</v>
      </c>
    </row>
    <row r="510" spans="2:14">
      <c r="B510" s="1">
        <v>45015</v>
      </c>
      <c r="C510" t="s">
        <v>231</v>
      </c>
      <c r="D510" s="18">
        <f>COUNTIF(C$4:C510,Tabela3[[#This Row],[COMANDA]])</f>
        <v>14</v>
      </c>
      <c r="E510" t="s">
        <v>1</v>
      </c>
      <c r="G510" t="s">
        <v>9</v>
      </c>
      <c r="H510" t="s">
        <v>85</v>
      </c>
      <c r="I510" s="2">
        <v>1</v>
      </c>
      <c r="J510" t="s">
        <v>11</v>
      </c>
      <c r="K510" s="21">
        <f>INDEX(LISTAS!$H:$Q,MATCH(BASE!H510,LISTAS!$G:$G,0),MATCH(BASE!J510,LISTAS!$H$3:$Q$3,0))*Tabela3[[#This Row],[QUANTIDADE]]</f>
        <v>10</v>
      </c>
      <c r="L510" s="2" t="str">
        <f>TEXT(Tabela3[[#This Row],[DATA]],"MM")</f>
        <v>03</v>
      </c>
      <c r="M510" s="2">
        <f>WEEKNUM(Tabela3[[#This Row],[DATA]])</f>
        <v>13</v>
      </c>
      <c r="N510" s="18">
        <f>YEAR(Tabela3[[#This Row],[DATA]])</f>
        <v>2023</v>
      </c>
    </row>
    <row r="511" spans="2:14">
      <c r="B511" s="1">
        <v>45015</v>
      </c>
      <c r="C511" t="s">
        <v>231</v>
      </c>
      <c r="D511" s="18">
        <f>COUNTIF(C$4:C511,Tabela3[[#This Row],[COMANDA]])</f>
        <v>15</v>
      </c>
      <c r="E511" t="s">
        <v>1</v>
      </c>
      <c r="G511" t="s">
        <v>9</v>
      </c>
      <c r="H511" t="s">
        <v>132</v>
      </c>
      <c r="I511" s="2">
        <v>1</v>
      </c>
      <c r="J511" t="s">
        <v>11</v>
      </c>
      <c r="K511" s="21">
        <f>INDEX(LISTAS!$H:$Q,MATCH(BASE!H511,LISTAS!$G:$G,0),MATCH(BASE!J511,LISTAS!$H$3:$Q$3,0))*Tabela3[[#This Row],[QUANTIDADE]]</f>
        <v>3</v>
      </c>
      <c r="L511" s="2" t="str">
        <f>TEXT(Tabela3[[#This Row],[DATA]],"MM")</f>
        <v>03</v>
      </c>
      <c r="M511" s="2">
        <f>WEEKNUM(Tabela3[[#This Row],[DATA]])</f>
        <v>13</v>
      </c>
      <c r="N511" s="18">
        <f>YEAR(Tabela3[[#This Row],[DATA]])</f>
        <v>2023</v>
      </c>
    </row>
    <row r="512" spans="2:14">
      <c r="B512" s="1">
        <v>45015</v>
      </c>
      <c r="C512" t="s">
        <v>231</v>
      </c>
      <c r="D512" s="18">
        <f>COUNTIF(C$4:C512,Tabela3[[#This Row],[COMANDA]])</f>
        <v>16</v>
      </c>
      <c r="E512" t="s">
        <v>1</v>
      </c>
      <c r="G512" t="s">
        <v>9</v>
      </c>
      <c r="H512" t="s">
        <v>55</v>
      </c>
      <c r="I512" s="2">
        <v>4</v>
      </c>
      <c r="J512" t="s">
        <v>11</v>
      </c>
      <c r="K512" s="21">
        <f>INDEX(LISTAS!$H:$Q,MATCH(BASE!H512,LISTAS!$G:$G,0),MATCH(BASE!J512,LISTAS!$H$3:$Q$3,0))*Tabela3[[#This Row],[QUANTIDADE]]</f>
        <v>12</v>
      </c>
      <c r="L512" s="2" t="str">
        <f>TEXT(Tabela3[[#This Row],[DATA]],"MM")</f>
        <v>03</v>
      </c>
      <c r="M512" s="2">
        <f>WEEKNUM(Tabela3[[#This Row],[DATA]])</f>
        <v>13</v>
      </c>
      <c r="N512" s="18">
        <f>YEAR(Tabela3[[#This Row],[DATA]])</f>
        <v>2023</v>
      </c>
    </row>
    <row r="513" spans="2:14">
      <c r="B513" s="1">
        <v>45015</v>
      </c>
      <c r="C513" t="s">
        <v>231</v>
      </c>
      <c r="D513" s="18">
        <f>COUNTIF(C$4:C513,Tabela3[[#This Row],[COMANDA]])</f>
        <v>17</v>
      </c>
      <c r="E513" t="s">
        <v>1</v>
      </c>
      <c r="G513" t="s">
        <v>10</v>
      </c>
      <c r="H513" t="s">
        <v>221</v>
      </c>
      <c r="I513" s="2">
        <v>1</v>
      </c>
      <c r="J513" t="s">
        <v>11</v>
      </c>
      <c r="K513" s="21">
        <f>INDEX(LISTAS!$H:$Q,MATCH(BASE!H513,LISTAS!$G:$G,0),MATCH(BASE!J513,LISTAS!$H$3:$Q$3,0))*Tabela3[[#This Row],[QUANTIDADE]]</f>
        <v>3.5</v>
      </c>
      <c r="L513" s="2" t="str">
        <f>TEXT(Tabela3[[#This Row],[DATA]],"MM")</f>
        <v>03</v>
      </c>
      <c r="M513" s="2">
        <f>WEEKNUM(Tabela3[[#This Row],[DATA]])</f>
        <v>13</v>
      </c>
      <c r="N513" s="18">
        <f>YEAR(Tabela3[[#This Row],[DATA]])</f>
        <v>2023</v>
      </c>
    </row>
    <row r="514" spans="2:14">
      <c r="B514" s="1">
        <v>45015</v>
      </c>
      <c r="C514" t="s">
        <v>231</v>
      </c>
      <c r="D514" s="18">
        <f>COUNTIF(C$4:C514,Tabela3[[#This Row],[COMANDA]])</f>
        <v>18</v>
      </c>
      <c r="E514" t="s">
        <v>1</v>
      </c>
      <c r="G514" t="s">
        <v>63</v>
      </c>
      <c r="H514" t="s">
        <v>183</v>
      </c>
      <c r="I514" s="2">
        <v>1</v>
      </c>
      <c r="J514" t="s">
        <v>11</v>
      </c>
      <c r="K514" s="21">
        <f>INDEX(LISTAS!$H:$Q,MATCH(BASE!H514,LISTAS!$G:$G,0),MATCH(BASE!J514,LISTAS!$H$3:$Q$3,0))*Tabela3[[#This Row],[QUANTIDADE]]</f>
        <v>7</v>
      </c>
      <c r="L514" s="2" t="str">
        <f>TEXT(Tabela3[[#This Row],[DATA]],"MM")</f>
        <v>03</v>
      </c>
      <c r="M514" s="2">
        <f>WEEKNUM(Tabela3[[#This Row],[DATA]])</f>
        <v>13</v>
      </c>
      <c r="N514" s="18">
        <f>YEAR(Tabela3[[#This Row],[DATA]])</f>
        <v>2023</v>
      </c>
    </row>
    <row r="515" spans="2:14">
      <c r="B515" s="1">
        <v>45015</v>
      </c>
      <c r="C515" t="s">
        <v>231</v>
      </c>
      <c r="D515" s="18">
        <f>COUNTIF(C$4:C515,Tabela3[[#This Row],[COMANDA]])</f>
        <v>19</v>
      </c>
      <c r="E515" t="s">
        <v>1</v>
      </c>
      <c r="G515" t="s">
        <v>63</v>
      </c>
      <c r="H515" t="s">
        <v>179</v>
      </c>
      <c r="I515" s="2">
        <v>1</v>
      </c>
      <c r="J515" t="s">
        <v>11</v>
      </c>
      <c r="K515" s="21">
        <f>INDEX(LISTAS!$H:$Q,MATCH(BASE!H515,LISTAS!$G:$G,0),MATCH(BASE!J515,LISTAS!$H$3:$Q$3,0))*Tabela3[[#This Row],[QUANTIDADE]]</f>
        <v>6.5</v>
      </c>
      <c r="L515" s="2" t="str">
        <f>TEXT(Tabela3[[#This Row],[DATA]],"MM")</f>
        <v>03</v>
      </c>
      <c r="M515" s="2">
        <f>WEEKNUM(Tabela3[[#This Row],[DATA]])</f>
        <v>13</v>
      </c>
      <c r="N515" s="18">
        <f>YEAR(Tabela3[[#This Row],[DATA]])</f>
        <v>2023</v>
      </c>
    </row>
    <row r="516" spans="2:14">
      <c r="B516" s="1">
        <v>45015</v>
      </c>
      <c r="C516" t="s">
        <v>231</v>
      </c>
      <c r="D516" s="18">
        <f>COUNTIF(C$4:C516,Tabela3[[#This Row],[COMANDA]])</f>
        <v>20</v>
      </c>
      <c r="E516" t="s">
        <v>1</v>
      </c>
      <c r="G516" t="s">
        <v>9</v>
      </c>
      <c r="H516" t="s">
        <v>56</v>
      </c>
      <c r="I516" s="2">
        <v>2</v>
      </c>
      <c r="J516" t="s">
        <v>11</v>
      </c>
      <c r="K516" s="21">
        <f>INDEX(LISTAS!$H:$Q,MATCH(BASE!H516,LISTAS!$G:$G,0),MATCH(BASE!J516,LISTAS!$H$3:$Q$3,0))*Tabela3[[#This Row],[QUANTIDADE]]</f>
        <v>6</v>
      </c>
      <c r="L516" s="2" t="str">
        <f>TEXT(Tabela3[[#This Row],[DATA]],"MM")</f>
        <v>03</v>
      </c>
      <c r="M516" s="2">
        <f>WEEKNUM(Tabela3[[#This Row],[DATA]])</f>
        <v>13</v>
      </c>
      <c r="N516" s="18">
        <f>YEAR(Tabela3[[#This Row],[DATA]])</f>
        <v>2023</v>
      </c>
    </row>
    <row r="517" spans="2:14">
      <c r="B517" s="1">
        <v>45015</v>
      </c>
      <c r="C517" t="s">
        <v>231</v>
      </c>
      <c r="D517" s="18">
        <f>COUNTIF(C$4:C517,Tabela3[[#This Row],[COMANDA]])</f>
        <v>21</v>
      </c>
      <c r="E517" t="s">
        <v>1</v>
      </c>
      <c r="G517" t="s">
        <v>10</v>
      </c>
      <c r="H517" t="s">
        <v>124</v>
      </c>
      <c r="I517" s="2">
        <v>2</v>
      </c>
      <c r="J517" t="s">
        <v>11</v>
      </c>
      <c r="K517" s="21">
        <f>INDEX(LISTAS!$H:$Q,MATCH(BASE!H517,LISTAS!$G:$G,0),MATCH(BASE!J517,LISTAS!$H$3:$Q$3,0))*Tabela3[[#This Row],[QUANTIDADE]]</f>
        <v>6</v>
      </c>
      <c r="L517" s="2" t="str">
        <f>TEXT(Tabela3[[#This Row],[DATA]],"MM")</f>
        <v>03</v>
      </c>
      <c r="M517" s="2">
        <f>WEEKNUM(Tabela3[[#This Row],[DATA]])</f>
        <v>13</v>
      </c>
      <c r="N517" s="18">
        <f>YEAR(Tabela3[[#This Row],[DATA]])</f>
        <v>2023</v>
      </c>
    </row>
    <row r="518" spans="2:14">
      <c r="B518" s="1">
        <v>45015</v>
      </c>
      <c r="C518" t="s">
        <v>231</v>
      </c>
      <c r="D518" s="18">
        <f>COUNTIF(C$4:C518,Tabela3[[#This Row],[COMANDA]])</f>
        <v>22</v>
      </c>
      <c r="E518" t="s">
        <v>1</v>
      </c>
      <c r="G518" t="s">
        <v>74</v>
      </c>
      <c r="H518" t="s">
        <v>75</v>
      </c>
      <c r="I518" s="2">
        <v>6</v>
      </c>
      <c r="J518" t="s">
        <v>11</v>
      </c>
      <c r="K518" s="21">
        <f>INDEX(LISTAS!$H:$Q,MATCH(BASE!H518,LISTAS!$G:$G,0),MATCH(BASE!J518,LISTAS!$H$3:$Q$3,0))*Tabela3[[#This Row],[QUANTIDADE]]</f>
        <v>36</v>
      </c>
      <c r="L518" s="2" t="str">
        <f>TEXT(Tabela3[[#This Row],[DATA]],"MM")</f>
        <v>03</v>
      </c>
      <c r="M518" s="2">
        <f>WEEKNUM(Tabela3[[#This Row],[DATA]])</f>
        <v>13</v>
      </c>
      <c r="N518" s="18">
        <f>YEAR(Tabela3[[#This Row],[DATA]])</f>
        <v>2023</v>
      </c>
    </row>
    <row r="519" spans="2:14">
      <c r="B519" s="1">
        <v>45015</v>
      </c>
      <c r="C519" t="s">
        <v>231</v>
      </c>
      <c r="D519" s="18">
        <f>COUNTIF(C$4:C519,Tabela3[[#This Row],[COMANDA]])</f>
        <v>23</v>
      </c>
      <c r="E519" t="s">
        <v>1</v>
      </c>
      <c r="G519" t="s">
        <v>9</v>
      </c>
      <c r="H519" t="s">
        <v>154</v>
      </c>
      <c r="I519" s="2">
        <v>2</v>
      </c>
      <c r="J519" t="s">
        <v>11</v>
      </c>
      <c r="K519" s="21">
        <f>INDEX(LISTAS!$H:$Q,MATCH(BASE!H519,LISTAS!$G:$G,0),MATCH(BASE!J519,LISTAS!$H$3:$Q$3,0))*Tabela3[[#This Row],[QUANTIDADE]]</f>
        <v>12</v>
      </c>
      <c r="L519" s="2" t="str">
        <f>TEXT(Tabela3[[#This Row],[DATA]],"MM")</f>
        <v>03</v>
      </c>
      <c r="M519" s="2">
        <f>WEEKNUM(Tabela3[[#This Row],[DATA]])</f>
        <v>13</v>
      </c>
      <c r="N519" s="18">
        <f>YEAR(Tabela3[[#This Row],[DATA]])</f>
        <v>2023</v>
      </c>
    </row>
    <row r="520" spans="2:14">
      <c r="B520" s="1">
        <v>45015</v>
      </c>
      <c r="C520" t="s">
        <v>231</v>
      </c>
      <c r="D520" s="18">
        <f>COUNTIF(C$4:C520,Tabela3[[#This Row],[COMANDA]])</f>
        <v>24</v>
      </c>
      <c r="E520" t="s">
        <v>1</v>
      </c>
      <c r="G520" t="s">
        <v>77</v>
      </c>
      <c r="H520" t="s">
        <v>217</v>
      </c>
      <c r="I520" s="2">
        <v>1</v>
      </c>
      <c r="J520" t="s">
        <v>11</v>
      </c>
      <c r="K520" s="21">
        <f>INDEX(LISTAS!$H:$Q,MATCH(BASE!H520,LISTAS!$G:$G,0),MATCH(BASE!J520,LISTAS!$H$3:$Q$3,0))*Tabela3[[#This Row],[QUANTIDADE]]</f>
        <v>6</v>
      </c>
      <c r="L520" s="2" t="str">
        <f>TEXT(Tabela3[[#This Row],[DATA]],"MM")</f>
        <v>03</v>
      </c>
      <c r="M520" s="2">
        <f>WEEKNUM(Tabela3[[#This Row],[DATA]])</f>
        <v>13</v>
      </c>
      <c r="N520" s="18">
        <f>YEAR(Tabela3[[#This Row],[DATA]])</f>
        <v>2023</v>
      </c>
    </row>
    <row r="521" spans="2:14">
      <c r="B521" s="1">
        <v>45015</v>
      </c>
      <c r="C521" t="s">
        <v>231</v>
      </c>
      <c r="D521" s="18">
        <f>COUNTIF(C$4:C521,Tabela3[[#This Row],[COMANDA]])</f>
        <v>25</v>
      </c>
      <c r="E521" t="s">
        <v>1</v>
      </c>
      <c r="G521" t="s">
        <v>10</v>
      </c>
      <c r="H521" t="s">
        <v>88</v>
      </c>
      <c r="I521" s="2">
        <v>1</v>
      </c>
      <c r="J521" t="s">
        <v>11</v>
      </c>
      <c r="K521" s="21">
        <f>INDEX(LISTAS!$H:$Q,MATCH(BASE!H521,LISTAS!$G:$G,0),MATCH(BASE!J521,LISTAS!$H$3:$Q$3,0))*Tabela3[[#This Row],[QUANTIDADE]]</f>
        <v>8</v>
      </c>
      <c r="L521" s="2" t="str">
        <f>TEXT(Tabela3[[#This Row],[DATA]],"MM")</f>
        <v>03</v>
      </c>
      <c r="M521" s="2">
        <f>WEEKNUM(Tabela3[[#This Row],[DATA]])</f>
        <v>13</v>
      </c>
      <c r="N521" s="18">
        <f>YEAR(Tabela3[[#This Row],[DATA]])</f>
        <v>2023</v>
      </c>
    </row>
    <row r="522" spans="2:14">
      <c r="B522" s="1">
        <v>45015</v>
      </c>
      <c r="C522" t="s">
        <v>231</v>
      </c>
      <c r="D522" s="18">
        <f>COUNTIF(C$4:C522,Tabela3[[#This Row],[COMANDA]])</f>
        <v>26</v>
      </c>
      <c r="E522" t="s">
        <v>1</v>
      </c>
      <c r="G522" t="s">
        <v>10</v>
      </c>
      <c r="H522" t="s">
        <v>226</v>
      </c>
      <c r="I522" s="2">
        <v>1</v>
      </c>
      <c r="J522" t="s">
        <v>11</v>
      </c>
      <c r="K522" s="21">
        <f>INDEX(LISTAS!$H:$Q,MATCH(BASE!H522,LISTAS!$G:$G,0),MATCH(BASE!J522,LISTAS!$H$3:$Q$3,0))*Tabela3[[#This Row],[QUANTIDADE]]</f>
        <v>3.5</v>
      </c>
      <c r="L522" s="2" t="str">
        <f>TEXT(Tabela3[[#This Row],[DATA]],"MM")</f>
        <v>03</v>
      </c>
      <c r="M522" s="2">
        <f>WEEKNUM(Tabela3[[#This Row],[DATA]])</f>
        <v>13</v>
      </c>
      <c r="N522" s="18">
        <f>YEAR(Tabela3[[#This Row],[DATA]])</f>
        <v>2023</v>
      </c>
    </row>
    <row r="523" spans="2:14">
      <c r="B523" s="1">
        <v>45015</v>
      </c>
      <c r="C523" t="s">
        <v>231</v>
      </c>
      <c r="D523" s="18">
        <f>COUNTIF(C$4:C523,Tabela3[[#This Row],[COMANDA]])</f>
        <v>27</v>
      </c>
      <c r="E523" t="s">
        <v>1</v>
      </c>
      <c r="G523" t="s">
        <v>10</v>
      </c>
      <c r="H523" t="s">
        <v>116</v>
      </c>
      <c r="I523" s="2">
        <v>1</v>
      </c>
      <c r="J523" t="s">
        <v>11</v>
      </c>
      <c r="K523" s="21">
        <f>INDEX(LISTAS!$H:$Q,MATCH(BASE!H523,LISTAS!$G:$G,0),MATCH(BASE!J523,LISTAS!$H$3:$Q$3,0))*Tabela3[[#This Row],[QUANTIDADE]]</f>
        <v>2.5</v>
      </c>
      <c r="L523" s="2" t="str">
        <f>TEXT(Tabela3[[#This Row],[DATA]],"MM")</f>
        <v>03</v>
      </c>
      <c r="M523" s="2">
        <f>WEEKNUM(Tabela3[[#This Row],[DATA]])</f>
        <v>13</v>
      </c>
      <c r="N523" s="18">
        <f>YEAR(Tabela3[[#This Row],[DATA]])</f>
        <v>2023</v>
      </c>
    </row>
    <row r="524" spans="2:14">
      <c r="B524" s="1">
        <v>45015</v>
      </c>
      <c r="C524" t="s">
        <v>231</v>
      </c>
      <c r="D524" s="18">
        <f>COUNTIF(C$4:C524,Tabela3[[#This Row],[COMANDA]])</f>
        <v>28</v>
      </c>
      <c r="E524" t="s">
        <v>1</v>
      </c>
      <c r="G524" t="s">
        <v>10</v>
      </c>
      <c r="H524" t="s">
        <v>119</v>
      </c>
      <c r="I524" s="2">
        <v>9</v>
      </c>
      <c r="J524" t="s">
        <v>11</v>
      </c>
      <c r="K524" s="21">
        <f>INDEX(LISTAS!$H:$Q,MATCH(BASE!H524,LISTAS!$G:$G,0),MATCH(BASE!J524,LISTAS!$H$3:$Q$3,0))*Tabela3[[#This Row],[QUANTIDADE]]</f>
        <v>54</v>
      </c>
      <c r="L524" s="2" t="str">
        <f>TEXT(Tabela3[[#This Row],[DATA]],"MM")</f>
        <v>03</v>
      </c>
      <c r="M524" s="2">
        <f>WEEKNUM(Tabela3[[#This Row],[DATA]])</f>
        <v>13</v>
      </c>
      <c r="N524" s="18">
        <f>YEAR(Tabela3[[#This Row],[DATA]])</f>
        <v>2023</v>
      </c>
    </row>
    <row r="525" spans="2:14">
      <c r="B525" s="1">
        <v>45015</v>
      </c>
      <c r="C525" t="s">
        <v>231</v>
      </c>
      <c r="D525" s="18">
        <f>COUNTIF(C$4:C525,Tabela3[[#This Row],[COMANDA]])</f>
        <v>29</v>
      </c>
      <c r="E525" t="s">
        <v>1</v>
      </c>
      <c r="G525" t="s">
        <v>10</v>
      </c>
      <c r="H525" t="s">
        <v>94</v>
      </c>
      <c r="I525" s="2">
        <v>2</v>
      </c>
      <c r="J525" t="s">
        <v>11</v>
      </c>
      <c r="K525" s="21">
        <f>INDEX(LISTAS!$H:$Q,MATCH(BASE!H525,LISTAS!$G:$G,0),MATCH(BASE!J525,LISTAS!$H$3:$Q$3,0))*Tabela3[[#This Row],[QUANTIDADE]]</f>
        <v>5</v>
      </c>
      <c r="L525" s="2" t="str">
        <f>TEXT(Tabela3[[#This Row],[DATA]],"MM")</f>
        <v>03</v>
      </c>
      <c r="M525" s="2">
        <f>WEEKNUM(Tabela3[[#This Row],[DATA]])</f>
        <v>13</v>
      </c>
      <c r="N525" s="18">
        <f>YEAR(Tabela3[[#This Row],[DATA]])</f>
        <v>2023</v>
      </c>
    </row>
    <row r="526" spans="2:14">
      <c r="B526" s="1">
        <v>45015</v>
      </c>
      <c r="C526" t="s">
        <v>231</v>
      </c>
      <c r="D526" s="18">
        <f>COUNTIF(C$4:C526,Tabela3[[#This Row],[COMANDA]])</f>
        <v>30</v>
      </c>
      <c r="E526" t="s">
        <v>1</v>
      </c>
      <c r="G526" t="s">
        <v>10</v>
      </c>
      <c r="H526" t="s">
        <v>225</v>
      </c>
      <c r="I526" s="2">
        <v>1</v>
      </c>
      <c r="J526" t="s">
        <v>11</v>
      </c>
      <c r="K526" s="21">
        <f>INDEX(LISTAS!$H:$Q,MATCH(BASE!H526,LISTAS!$G:$G,0),MATCH(BASE!J526,LISTAS!$H$3:$Q$3,0))*Tabela3[[#This Row],[QUANTIDADE]]</f>
        <v>12</v>
      </c>
      <c r="L526" s="2" t="str">
        <f>TEXT(Tabela3[[#This Row],[DATA]],"MM")</f>
        <v>03</v>
      </c>
      <c r="M526" s="2">
        <f>WEEKNUM(Tabela3[[#This Row],[DATA]])</f>
        <v>13</v>
      </c>
      <c r="N526" s="18">
        <f>YEAR(Tabela3[[#This Row],[DATA]])</f>
        <v>2023</v>
      </c>
    </row>
    <row r="527" spans="2:14">
      <c r="B527" s="1">
        <v>45015</v>
      </c>
      <c r="C527" t="s">
        <v>231</v>
      </c>
      <c r="D527" s="18">
        <f>COUNTIF(C$4:C527,Tabela3[[#This Row],[COMANDA]])</f>
        <v>31</v>
      </c>
      <c r="E527" t="s">
        <v>1</v>
      </c>
      <c r="G527" t="s">
        <v>9</v>
      </c>
      <c r="H527" t="s">
        <v>218</v>
      </c>
      <c r="I527" s="2">
        <v>1</v>
      </c>
      <c r="J527" t="s">
        <v>11</v>
      </c>
      <c r="K527" s="21">
        <f>INDEX(LISTAS!$H:$Q,MATCH(BASE!H527,LISTAS!$G:$G,0),MATCH(BASE!J527,LISTAS!$H$3:$Q$3,0))*Tabela3[[#This Row],[QUANTIDADE]]</f>
        <v>3</v>
      </c>
      <c r="L527" s="2" t="str">
        <f>TEXT(Tabela3[[#This Row],[DATA]],"MM")</f>
        <v>03</v>
      </c>
      <c r="M527" s="2">
        <f>WEEKNUM(Tabela3[[#This Row],[DATA]])</f>
        <v>13</v>
      </c>
      <c r="N527" s="18">
        <f>YEAR(Tabela3[[#This Row],[DATA]])</f>
        <v>2023</v>
      </c>
    </row>
    <row r="528" spans="2:14">
      <c r="B528" s="1">
        <v>45015</v>
      </c>
      <c r="C528" t="s">
        <v>231</v>
      </c>
      <c r="D528" s="18">
        <f>COUNTIF(C$4:C528,Tabela3[[#This Row],[COMANDA]])</f>
        <v>32</v>
      </c>
      <c r="E528" t="s">
        <v>1</v>
      </c>
      <c r="G528" t="s">
        <v>9</v>
      </c>
      <c r="H528" t="s">
        <v>142</v>
      </c>
      <c r="I528" s="2">
        <v>2</v>
      </c>
      <c r="J528" t="s">
        <v>11</v>
      </c>
      <c r="K528" s="21">
        <f>INDEX(LISTAS!$H:$Q,MATCH(BASE!H528,LISTAS!$G:$G,0),MATCH(BASE!J528,LISTAS!$H$3:$Q$3,0))*Tabela3[[#This Row],[QUANTIDADE]]</f>
        <v>12</v>
      </c>
      <c r="L528" s="2" t="str">
        <f>TEXT(Tabela3[[#This Row],[DATA]],"MM")</f>
        <v>03</v>
      </c>
      <c r="M528" s="2">
        <f>WEEKNUM(Tabela3[[#This Row],[DATA]])</f>
        <v>13</v>
      </c>
      <c r="N528" s="18">
        <f>YEAR(Tabela3[[#This Row],[DATA]])</f>
        <v>2023</v>
      </c>
    </row>
    <row r="529" spans="2:14">
      <c r="B529" s="1">
        <v>45016</v>
      </c>
      <c r="C529">
        <v>12264</v>
      </c>
      <c r="D529" s="18">
        <f>COUNTIF(C$4:C529,Tabela3[[#This Row],[COMANDA]])</f>
        <v>1</v>
      </c>
      <c r="E529" t="s">
        <v>89</v>
      </c>
      <c r="F529" t="s">
        <v>100</v>
      </c>
      <c r="G529" t="s">
        <v>8</v>
      </c>
      <c r="H529" t="s">
        <v>47</v>
      </c>
      <c r="I529" s="2">
        <v>2</v>
      </c>
      <c r="J529" t="s">
        <v>11</v>
      </c>
      <c r="K529" s="21">
        <f>INDEX(LISTAS!$H:$Q,MATCH(BASE!H529,LISTAS!$G:$G,0),MATCH(BASE!J529,LISTAS!$H$3:$Q$3,0))*Tabela3[[#This Row],[QUANTIDADE]]</f>
        <v>32</v>
      </c>
      <c r="L529" s="2" t="str">
        <f>TEXT(Tabela3[[#This Row],[DATA]],"MM")</f>
        <v>03</v>
      </c>
      <c r="M529" s="2">
        <f>WEEKNUM(Tabela3[[#This Row],[DATA]])</f>
        <v>13</v>
      </c>
      <c r="N529" s="18">
        <f>YEAR(Tabela3[[#This Row],[DATA]])</f>
        <v>2023</v>
      </c>
    </row>
    <row r="530" spans="2:14">
      <c r="B530" s="1">
        <v>45016</v>
      </c>
      <c r="C530">
        <v>12264</v>
      </c>
      <c r="D530" s="18">
        <f>COUNTIF(C$4:C530,Tabela3[[#This Row],[COMANDA]])</f>
        <v>2</v>
      </c>
      <c r="E530" t="s">
        <v>89</v>
      </c>
      <c r="F530" t="s">
        <v>100</v>
      </c>
      <c r="G530" t="s">
        <v>9</v>
      </c>
      <c r="H530" t="s">
        <v>135</v>
      </c>
      <c r="I530" s="2">
        <v>2</v>
      </c>
      <c r="J530" t="s">
        <v>11</v>
      </c>
      <c r="K530" s="21">
        <f>INDEX(LISTAS!$H:$Q,MATCH(BASE!H530,LISTAS!$G:$G,0),MATCH(BASE!J530,LISTAS!$H$3:$Q$3,0))*Tabela3[[#This Row],[QUANTIDADE]]</f>
        <v>8</v>
      </c>
      <c r="L530" s="2" t="str">
        <f>TEXT(Tabela3[[#This Row],[DATA]],"MM")</f>
        <v>03</v>
      </c>
      <c r="M530" s="2">
        <f>WEEKNUM(Tabela3[[#This Row],[DATA]])</f>
        <v>13</v>
      </c>
      <c r="N530" s="18">
        <f>YEAR(Tabela3[[#This Row],[DATA]])</f>
        <v>2023</v>
      </c>
    </row>
    <row r="531" spans="2:14">
      <c r="B531" s="1">
        <v>45016</v>
      </c>
      <c r="C531">
        <v>12265</v>
      </c>
      <c r="D531" s="18">
        <f>COUNTIF(C$4:C531,Tabela3[[#This Row],[COMANDA]])</f>
        <v>1</v>
      </c>
      <c r="E531" t="s">
        <v>90</v>
      </c>
      <c r="F531" t="s">
        <v>3</v>
      </c>
      <c r="G531" t="s">
        <v>8</v>
      </c>
      <c r="H531" t="s">
        <v>40</v>
      </c>
      <c r="I531" s="2">
        <v>1</v>
      </c>
      <c r="J531" t="s">
        <v>11</v>
      </c>
      <c r="K531" s="21">
        <f>INDEX(LISTAS!$H:$Q,MATCH(BASE!H531,LISTAS!$G:$G,0),MATCH(BASE!J531,LISTAS!$H$3:$Q$3,0))*Tabela3[[#This Row],[QUANTIDADE]]</f>
        <v>14</v>
      </c>
      <c r="L531" s="2" t="str">
        <f>TEXT(Tabela3[[#This Row],[DATA]],"MM")</f>
        <v>03</v>
      </c>
      <c r="M531" s="2">
        <f>WEEKNUM(Tabela3[[#This Row],[DATA]])</f>
        <v>13</v>
      </c>
      <c r="N531" s="18">
        <f>YEAR(Tabela3[[#This Row],[DATA]])</f>
        <v>2023</v>
      </c>
    </row>
    <row r="532" spans="2:14">
      <c r="B532" s="1">
        <v>45016</v>
      </c>
      <c r="C532">
        <v>12266</v>
      </c>
      <c r="D532" s="18">
        <f>COUNTIF(C$4:C532,Tabela3[[#This Row],[COMANDA]])</f>
        <v>1</v>
      </c>
      <c r="E532" t="s">
        <v>90</v>
      </c>
      <c r="F532" t="s">
        <v>98</v>
      </c>
      <c r="G532" t="s">
        <v>8</v>
      </c>
      <c r="H532" t="s">
        <v>204</v>
      </c>
      <c r="I532" s="2">
        <v>1</v>
      </c>
      <c r="J532" t="s">
        <v>11</v>
      </c>
      <c r="K532" s="21">
        <f>INDEX(LISTAS!$H:$Q,MATCH(BASE!H532,LISTAS!$G:$G,0),MATCH(BASE!J532,LISTAS!$H$3:$Q$3,0))*Tabela3[[#This Row],[QUANTIDADE]]</f>
        <v>18</v>
      </c>
      <c r="L532" s="2" t="str">
        <f>TEXT(Tabela3[[#This Row],[DATA]],"MM")</f>
        <v>03</v>
      </c>
      <c r="M532" s="2">
        <f>WEEKNUM(Tabela3[[#This Row],[DATA]])</f>
        <v>13</v>
      </c>
      <c r="N532" s="18">
        <f>YEAR(Tabela3[[#This Row],[DATA]])</f>
        <v>2023</v>
      </c>
    </row>
    <row r="533" spans="2:14">
      <c r="B533" s="1">
        <v>45016</v>
      </c>
      <c r="C533">
        <v>12266</v>
      </c>
      <c r="D533" s="18">
        <f>COUNTIF(C$4:C533,Tabela3[[#This Row],[COMANDA]])</f>
        <v>2</v>
      </c>
      <c r="E533" t="s">
        <v>90</v>
      </c>
      <c r="F533" t="s">
        <v>98</v>
      </c>
      <c r="G533" t="s">
        <v>8</v>
      </c>
      <c r="H533" t="s">
        <v>47</v>
      </c>
      <c r="I533" s="2">
        <v>1</v>
      </c>
      <c r="J533" t="s">
        <v>11</v>
      </c>
      <c r="K533" s="21">
        <f>INDEX(LISTAS!$H:$Q,MATCH(BASE!H533,LISTAS!$G:$G,0),MATCH(BASE!J533,LISTAS!$H$3:$Q$3,0))*Tabela3[[#This Row],[QUANTIDADE]]</f>
        <v>16</v>
      </c>
      <c r="L533" s="2" t="str">
        <f>TEXT(Tabela3[[#This Row],[DATA]],"MM")</f>
        <v>03</v>
      </c>
      <c r="M533" s="2">
        <f>WEEKNUM(Tabela3[[#This Row],[DATA]])</f>
        <v>13</v>
      </c>
      <c r="N533" s="18">
        <f>YEAR(Tabela3[[#This Row],[DATA]])</f>
        <v>2023</v>
      </c>
    </row>
    <row r="534" spans="2:14">
      <c r="B534" s="1">
        <v>45016</v>
      </c>
      <c r="C534">
        <v>12266</v>
      </c>
      <c r="D534" s="18">
        <f>COUNTIF(C$4:C534,Tabela3[[#This Row],[COMANDA]])</f>
        <v>3</v>
      </c>
      <c r="E534" t="s">
        <v>90</v>
      </c>
      <c r="F534" t="s">
        <v>98</v>
      </c>
      <c r="G534" t="s">
        <v>9</v>
      </c>
      <c r="H534" t="s">
        <v>132</v>
      </c>
      <c r="I534" s="2">
        <v>1</v>
      </c>
      <c r="J534" t="s">
        <v>11</v>
      </c>
      <c r="K534" s="21">
        <f>INDEX(LISTAS!$H:$Q,MATCH(BASE!H534,LISTAS!$G:$G,0),MATCH(BASE!J534,LISTAS!$H$3:$Q$3,0))*Tabela3[[#This Row],[QUANTIDADE]]</f>
        <v>3</v>
      </c>
      <c r="L534" s="2" t="str">
        <f>TEXT(Tabela3[[#This Row],[DATA]],"MM")</f>
        <v>03</v>
      </c>
      <c r="M534" s="2">
        <f>WEEKNUM(Tabela3[[#This Row],[DATA]])</f>
        <v>13</v>
      </c>
      <c r="N534" s="18">
        <f>YEAR(Tabela3[[#This Row],[DATA]])</f>
        <v>2023</v>
      </c>
    </row>
    <row r="535" spans="2:14">
      <c r="B535" s="1">
        <v>45016</v>
      </c>
      <c r="C535">
        <v>12267</v>
      </c>
      <c r="D535" s="18">
        <f>COUNTIF(C$4:C535,Tabela3[[#This Row],[COMANDA]])</f>
        <v>1</v>
      </c>
      <c r="E535" t="s">
        <v>89</v>
      </c>
      <c r="F535" t="s">
        <v>3</v>
      </c>
      <c r="G535" t="s">
        <v>8</v>
      </c>
      <c r="H535" t="s">
        <v>40</v>
      </c>
      <c r="I535" s="2">
        <v>1</v>
      </c>
      <c r="J535" t="s">
        <v>11</v>
      </c>
      <c r="K535" s="21">
        <f>INDEX(LISTAS!$H:$Q,MATCH(BASE!H535,LISTAS!$G:$G,0),MATCH(BASE!J535,LISTAS!$H$3:$Q$3,0))*Tabela3[[#This Row],[QUANTIDADE]]</f>
        <v>14</v>
      </c>
      <c r="L535" s="2" t="str">
        <f>TEXT(Tabela3[[#This Row],[DATA]],"MM")</f>
        <v>03</v>
      </c>
      <c r="M535" s="2">
        <f>WEEKNUM(Tabela3[[#This Row],[DATA]])</f>
        <v>13</v>
      </c>
      <c r="N535" s="18">
        <f>YEAR(Tabela3[[#This Row],[DATA]])</f>
        <v>2023</v>
      </c>
    </row>
    <row r="536" spans="2:14">
      <c r="B536" s="1">
        <v>45016</v>
      </c>
      <c r="C536">
        <v>12267</v>
      </c>
      <c r="D536" s="18">
        <f>COUNTIF(C$4:C536,Tabela3[[#This Row],[COMANDA]])</f>
        <v>2</v>
      </c>
      <c r="E536" t="s">
        <v>89</v>
      </c>
      <c r="F536" t="s">
        <v>3</v>
      </c>
      <c r="G536" t="s">
        <v>8</v>
      </c>
      <c r="H536" t="s">
        <v>42</v>
      </c>
      <c r="I536" s="2">
        <v>1</v>
      </c>
      <c r="J536" t="s">
        <v>11</v>
      </c>
      <c r="K536" s="21">
        <f>INDEX(LISTAS!$H:$Q,MATCH(BASE!H536,LISTAS!$G:$G,0),MATCH(BASE!J536,LISTAS!$H$3:$Q$3,0))*Tabela3[[#This Row],[QUANTIDADE]]</f>
        <v>16</v>
      </c>
      <c r="L536" s="2" t="str">
        <f>TEXT(Tabela3[[#This Row],[DATA]],"MM")</f>
        <v>03</v>
      </c>
      <c r="M536" s="2">
        <f>WEEKNUM(Tabela3[[#This Row],[DATA]])</f>
        <v>13</v>
      </c>
      <c r="N536" s="18">
        <f>YEAR(Tabela3[[#This Row],[DATA]])</f>
        <v>2023</v>
      </c>
    </row>
    <row r="537" spans="2:14">
      <c r="B537" s="1">
        <v>45016</v>
      </c>
      <c r="C537">
        <v>12267</v>
      </c>
      <c r="D537" s="18">
        <f>COUNTIF(C$4:C537,Tabela3[[#This Row],[COMANDA]])</f>
        <v>3</v>
      </c>
      <c r="E537" t="s">
        <v>89</v>
      </c>
      <c r="F537" t="s">
        <v>3</v>
      </c>
      <c r="G537" t="s">
        <v>8</v>
      </c>
      <c r="H537" t="s">
        <v>47</v>
      </c>
      <c r="I537" s="2">
        <v>1</v>
      </c>
      <c r="J537" t="s">
        <v>11</v>
      </c>
      <c r="K537" s="21">
        <f>INDEX(LISTAS!$H:$Q,MATCH(BASE!H537,LISTAS!$G:$G,0),MATCH(BASE!J537,LISTAS!$H$3:$Q$3,0))*Tabela3[[#This Row],[QUANTIDADE]]</f>
        <v>16</v>
      </c>
      <c r="L537" s="2" t="str">
        <f>TEXT(Tabela3[[#This Row],[DATA]],"MM")</f>
        <v>03</v>
      </c>
      <c r="M537" s="2">
        <f>WEEKNUM(Tabela3[[#This Row],[DATA]])</f>
        <v>13</v>
      </c>
      <c r="N537" s="18">
        <f>YEAR(Tabela3[[#This Row],[DATA]])</f>
        <v>2023</v>
      </c>
    </row>
    <row r="538" spans="2:14">
      <c r="B538" s="1">
        <v>45016</v>
      </c>
      <c r="C538">
        <v>12267</v>
      </c>
      <c r="D538" s="18">
        <f>COUNTIF(C$4:C538,Tabela3[[#This Row],[COMANDA]])</f>
        <v>4</v>
      </c>
      <c r="E538" t="s">
        <v>89</v>
      </c>
      <c r="F538" t="s">
        <v>3</v>
      </c>
      <c r="G538" t="s">
        <v>9</v>
      </c>
      <c r="H538" t="s">
        <v>140</v>
      </c>
      <c r="I538" s="2">
        <v>2</v>
      </c>
      <c r="J538" t="s">
        <v>11</v>
      </c>
      <c r="K538" s="21">
        <f>INDEX(LISTAS!$H:$Q,MATCH(BASE!H538,LISTAS!$G:$G,0),MATCH(BASE!J538,LISTAS!$H$3:$Q$3,0))*Tabela3[[#This Row],[QUANTIDADE]]</f>
        <v>6</v>
      </c>
      <c r="L538" s="2" t="str">
        <f>TEXT(Tabela3[[#This Row],[DATA]],"MM")</f>
        <v>03</v>
      </c>
      <c r="M538" s="2">
        <f>WEEKNUM(Tabela3[[#This Row],[DATA]])</f>
        <v>13</v>
      </c>
      <c r="N538" s="18">
        <f>YEAR(Tabela3[[#This Row],[DATA]])</f>
        <v>2023</v>
      </c>
    </row>
    <row r="539" spans="2:14">
      <c r="B539" s="1">
        <v>45016</v>
      </c>
      <c r="C539">
        <v>12268</v>
      </c>
      <c r="D539" s="18">
        <f>COUNTIF(C$4:C539,Tabela3[[#This Row],[COMANDA]])</f>
        <v>1</v>
      </c>
      <c r="E539" t="s">
        <v>89</v>
      </c>
      <c r="G539" t="s">
        <v>8</v>
      </c>
      <c r="H539" t="s">
        <v>47</v>
      </c>
      <c r="I539" s="2">
        <v>1</v>
      </c>
      <c r="J539" t="s">
        <v>11</v>
      </c>
      <c r="K539" s="21">
        <f>INDEX(LISTAS!$H:$Q,MATCH(BASE!H539,LISTAS!$G:$G,0),MATCH(BASE!J539,LISTAS!$H$3:$Q$3,0))*Tabela3[[#This Row],[QUANTIDADE]]</f>
        <v>16</v>
      </c>
      <c r="L539" s="2" t="str">
        <f>TEXT(Tabela3[[#This Row],[DATA]],"MM")</f>
        <v>03</v>
      </c>
      <c r="M539" s="2">
        <f>WEEKNUM(Tabela3[[#This Row],[DATA]])</f>
        <v>13</v>
      </c>
      <c r="N539" s="18">
        <f>YEAR(Tabela3[[#This Row],[DATA]])</f>
        <v>2023</v>
      </c>
    </row>
    <row r="540" spans="2:14">
      <c r="B540" s="1">
        <v>45016</v>
      </c>
      <c r="C540">
        <v>12268</v>
      </c>
      <c r="D540" s="18">
        <f>COUNTIF(C$4:C540,Tabela3[[#This Row],[COMANDA]])</f>
        <v>2</v>
      </c>
      <c r="E540" t="s">
        <v>89</v>
      </c>
      <c r="G540" t="s">
        <v>9</v>
      </c>
      <c r="H540" t="s">
        <v>154</v>
      </c>
      <c r="I540" s="2">
        <v>1</v>
      </c>
      <c r="J540" t="s">
        <v>11</v>
      </c>
      <c r="K540" s="21">
        <f>INDEX(LISTAS!$H:$Q,MATCH(BASE!H540,LISTAS!$G:$G,0),MATCH(BASE!J540,LISTAS!$H$3:$Q$3,0))*Tabela3[[#This Row],[QUANTIDADE]]</f>
        <v>6</v>
      </c>
      <c r="L540" s="2" t="str">
        <f>TEXT(Tabela3[[#This Row],[DATA]],"MM")</f>
        <v>03</v>
      </c>
      <c r="M540" s="2">
        <f>WEEKNUM(Tabela3[[#This Row],[DATA]])</f>
        <v>13</v>
      </c>
      <c r="N540" s="18">
        <f>YEAR(Tabela3[[#This Row],[DATA]])</f>
        <v>2023</v>
      </c>
    </row>
    <row r="541" spans="2:14">
      <c r="B541" s="1">
        <v>45016</v>
      </c>
      <c r="C541">
        <v>12269</v>
      </c>
      <c r="D541" s="18">
        <f>COUNTIF(C$4:C541,Tabela3[[#This Row],[COMANDA]])</f>
        <v>1</v>
      </c>
      <c r="E541" t="s">
        <v>90</v>
      </c>
      <c r="F541" t="s">
        <v>100</v>
      </c>
      <c r="G541" t="s">
        <v>8</v>
      </c>
      <c r="H541" t="s">
        <v>47</v>
      </c>
      <c r="I541" s="2">
        <v>1</v>
      </c>
      <c r="J541" t="s">
        <v>11</v>
      </c>
      <c r="K541" s="21">
        <f>INDEX(LISTAS!$H:$Q,MATCH(BASE!H541,LISTAS!$G:$G,0),MATCH(BASE!J541,LISTAS!$H$3:$Q$3,0))*Tabela3[[#This Row],[QUANTIDADE]]</f>
        <v>16</v>
      </c>
      <c r="L541" s="2" t="str">
        <f>TEXT(Tabela3[[#This Row],[DATA]],"MM")</f>
        <v>03</v>
      </c>
      <c r="M541" s="2">
        <f>WEEKNUM(Tabela3[[#This Row],[DATA]])</f>
        <v>13</v>
      </c>
      <c r="N541" s="18">
        <f>YEAR(Tabela3[[#This Row],[DATA]])</f>
        <v>2023</v>
      </c>
    </row>
    <row r="542" spans="2:14">
      <c r="B542" s="1">
        <v>45016</v>
      </c>
      <c r="C542">
        <v>12270</v>
      </c>
      <c r="D542" s="18">
        <f>COUNTIF(C$4:C542,Tabela3[[#This Row],[COMANDA]])</f>
        <v>1</v>
      </c>
      <c r="E542" t="s">
        <v>90</v>
      </c>
      <c r="F542" t="s">
        <v>3</v>
      </c>
      <c r="G542" t="s">
        <v>8</v>
      </c>
      <c r="H542" t="s">
        <v>204</v>
      </c>
      <c r="I542" s="2">
        <v>1</v>
      </c>
      <c r="J542" t="s">
        <v>11</v>
      </c>
      <c r="K542" s="21">
        <f>INDEX(LISTAS!$H:$Q,MATCH(BASE!H542,LISTAS!$G:$G,0),MATCH(BASE!J542,LISTAS!$H$3:$Q$3,0))*Tabela3[[#This Row],[QUANTIDADE]]</f>
        <v>18</v>
      </c>
      <c r="L542" s="2" t="str">
        <f>TEXT(Tabela3[[#This Row],[DATA]],"MM")</f>
        <v>03</v>
      </c>
      <c r="M542" s="2">
        <f>WEEKNUM(Tabela3[[#This Row],[DATA]])</f>
        <v>13</v>
      </c>
      <c r="N542" s="18">
        <f>YEAR(Tabela3[[#This Row],[DATA]])</f>
        <v>2023</v>
      </c>
    </row>
    <row r="543" spans="2:14">
      <c r="B543" s="1">
        <v>45016</v>
      </c>
      <c r="C543">
        <v>12270</v>
      </c>
      <c r="D543" s="18">
        <f>COUNTIF(C$4:C543,Tabela3[[#This Row],[COMANDA]])</f>
        <v>2</v>
      </c>
      <c r="E543" t="s">
        <v>90</v>
      </c>
      <c r="F543" t="s">
        <v>3</v>
      </c>
      <c r="G543" t="s">
        <v>8</v>
      </c>
      <c r="H543" t="s">
        <v>47</v>
      </c>
      <c r="I543" s="2">
        <v>1</v>
      </c>
      <c r="J543" t="s">
        <v>11</v>
      </c>
      <c r="K543" s="21">
        <f>INDEX(LISTAS!$H:$Q,MATCH(BASE!H543,LISTAS!$G:$G,0),MATCH(BASE!J543,LISTAS!$H$3:$Q$3,0))*Tabela3[[#This Row],[QUANTIDADE]]</f>
        <v>16</v>
      </c>
      <c r="L543" s="2" t="str">
        <f>TEXT(Tabela3[[#This Row],[DATA]],"MM")</f>
        <v>03</v>
      </c>
      <c r="M543" s="2">
        <f>WEEKNUM(Tabela3[[#This Row],[DATA]])</f>
        <v>13</v>
      </c>
      <c r="N543" s="18">
        <f>YEAR(Tabela3[[#This Row],[DATA]])</f>
        <v>2023</v>
      </c>
    </row>
    <row r="544" spans="2:14">
      <c r="B544" s="1">
        <v>45016</v>
      </c>
      <c r="C544">
        <v>12270</v>
      </c>
      <c r="D544" s="18">
        <f>COUNTIF(C$4:C544,Tabela3[[#This Row],[COMANDA]])</f>
        <v>3</v>
      </c>
      <c r="E544" t="s">
        <v>90</v>
      </c>
      <c r="F544" t="s">
        <v>3</v>
      </c>
      <c r="G544" t="s">
        <v>9</v>
      </c>
      <c r="H544" t="s">
        <v>131</v>
      </c>
      <c r="I544" s="2">
        <v>1</v>
      </c>
      <c r="J544" t="s">
        <v>11</v>
      </c>
      <c r="K544" s="21">
        <f>INDEX(LISTAS!$H:$Q,MATCH(BASE!H544,LISTAS!$G:$G,0),MATCH(BASE!J544,LISTAS!$H$3:$Q$3,0))*Tabela3[[#This Row],[QUANTIDADE]]</f>
        <v>4</v>
      </c>
      <c r="L544" s="2" t="str">
        <f>TEXT(Tabela3[[#This Row],[DATA]],"MM")</f>
        <v>03</v>
      </c>
      <c r="M544" s="2">
        <f>WEEKNUM(Tabela3[[#This Row],[DATA]])</f>
        <v>13</v>
      </c>
      <c r="N544" s="18">
        <f>YEAR(Tabela3[[#This Row],[DATA]])</f>
        <v>2023</v>
      </c>
    </row>
    <row r="545" spans="2:14">
      <c r="B545" s="1">
        <v>45016</v>
      </c>
      <c r="C545">
        <v>12271</v>
      </c>
      <c r="D545" s="18">
        <f>COUNTIF(C$4:C545,Tabela3[[#This Row],[COMANDA]])</f>
        <v>1</v>
      </c>
      <c r="E545" t="s">
        <v>1</v>
      </c>
      <c r="F545" t="s">
        <v>99</v>
      </c>
      <c r="G545" t="s">
        <v>8</v>
      </c>
      <c r="H545" t="s">
        <v>42</v>
      </c>
      <c r="I545" s="2">
        <v>1</v>
      </c>
      <c r="J545" t="s">
        <v>11</v>
      </c>
      <c r="K545" s="21">
        <f>INDEX(LISTAS!$H:$Q,MATCH(BASE!H545,LISTAS!$G:$G,0),MATCH(BASE!J545,LISTAS!$H$3:$Q$3,0))*Tabela3[[#This Row],[QUANTIDADE]]</f>
        <v>16</v>
      </c>
      <c r="L545" s="2" t="str">
        <f>TEXT(Tabela3[[#This Row],[DATA]],"MM")</f>
        <v>03</v>
      </c>
      <c r="M545" s="2">
        <f>WEEKNUM(Tabela3[[#This Row],[DATA]])</f>
        <v>13</v>
      </c>
      <c r="N545" s="18">
        <f>YEAR(Tabela3[[#This Row],[DATA]])</f>
        <v>2023</v>
      </c>
    </row>
    <row r="546" spans="2:14">
      <c r="B546" s="1">
        <v>45016</v>
      </c>
      <c r="C546">
        <v>12272</v>
      </c>
      <c r="D546" s="18">
        <f>COUNTIF(C$4:C546,Tabela3[[#This Row],[COMANDA]])</f>
        <v>1</v>
      </c>
      <c r="E546" t="s">
        <v>90</v>
      </c>
      <c r="F546" t="s">
        <v>98</v>
      </c>
      <c r="G546" t="s">
        <v>8</v>
      </c>
      <c r="H546" t="s">
        <v>39</v>
      </c>
      <c r="I546" s="2">
        <v>1</v>
      </c>
      <c r="J546" t="s">
        <v>11</v>
      </c>
      <c r="K546" s="21">
        <f>INDEX(LISTAS!$H:$Q,MATCH(BASE!H546,LISTAS!$G:$G,0),MATCH(BASE!J546,LISTAS!$H$3:$Q$3,0))*Tabela3[[#This Row],[QUANTIDADE]]</f>
        <v>12</v>
      </c>
      <c r="L546" s="2" t="str">
        <f>TEXT(Tabela3[[#This Row],[DATA]],"MM")</f>
        <v>03</v>
      </c>
      <c r="M546" s="2">
        <f>WEEKNUM(Tabela3[[#This Row],[DATA]])</f>
        <v>13</v>
      </c>
      <c r="N546" s="18">
        <f>YEAR(Tabela3[[#This Row],[DATA]])</f>
        <v>2023</v>
      </c>
    </row>
    <row r="547" spans="2:14">
      <c r="B547" s="1">
        <v>45016</v>
      </c>
      <c r="C547">
        <v>12273</v>
      </c>
      <c r="D547" s="18">
        <f>COUNTIF(C$4:C547,Tabela3[[#This Row],[COMANDA]])</f>
        <v>1</v>
      </c>
      <c r="E547" t="s">
        <v>90</v>
      </c>
      <c r="G547" t="s">
        <v>8</v>
      </c>
      <c r="H547" t="s">
        <v>47</v>
      </c>
      <c r="I547" s="2">
        <v>1</v>
      </c>
      <c r="J547" t="s">
        <v>11</v>
      </c>
      <c r="K547" s="21">
        <f>INDEX(LISTAS!$H:$Q,MATCH(BASE!H547,LISTAS!$G:$G,0),MATCH(BASE!J547,LISTAS!$H$3:$Q$3,0))*Tabela3[[#This Row],[QUANTIDADE]]</f>
        <v>16</v>
      </c>
      <c r="L547" s="2" t="str">
        <f>TEXT(Tabela3[[#This Row],[DATA]],"MM")</f>
        <v>03</v>
      </c>
      <c r="M547" s="2">
        <f>WEEKNUM(Tabela3[[#This Row],[DATA]])</f>
        <v>13</v>
      </c>
      <c r="N547" s="18">
        <f>YEAR(Tabela3[[#This Row],[DATA]])</f>
        <v>2023</v>
      </c>
    </row>
    <row r="548" spans="2:14">
      <c r="B548" s="1">
        <v>45016</v>
      </c>
      <c r="C548">
        <v>12274</v>
      </c>
      <c r="D548" s="18">
        <f>COUNTIF(C$4:C548,Tabela3[[#This Row],[COMANDA]])</f>
        <v>1</v>
      </c>
      <c r="E548" t="s">
        <v>89</v>
      </c>
      <c r="F548" t="s">
        <v>98</v>
      </c>
      <c r="G548" t="s">
        <v>8</v>
      </c>
      <c r="H548" t="s">
        <v>47</v>
      </c>
      <c r="I548" s="2">
        <v>1</v>
      </c>
      <c r="J548" t="s">
        <v>11</v>
      </c>
      <c r="K548" s="21">
        <f>INDEX(LISTAS!$H:$Q,MATCH(BASE!H548,LISTAS!$G:$G,0),MATCH(BASE!J548,LISTAS!$H$3:$Q$3,0))*Tabela3[[#This Row],[QUANTIDADE]]</f>
        <v>16</v>
      </c>
      <c r="L548" s="2" t="str">
        <f>TEXT(Tabela3[[#This Row],[DATA]],"MM")</f>
        <v>03</v>
      </c>
      <c r="M548" s="2">
        <f>WEEKNUM(Tabela3[[#This Row],[DATA]])</f>
        <v>13</v>
      </c>
      <c r="N548" s="18">
        <f>YEAR(Tabela3[[#This Row],[DATA]])</f>
        <v>2023</v>
      </c>
    </row>
    <row r="549" spans="2:14">
      <c r="B549" s="1">
        <v>45016</v>
      </c>
      <c r="C549">
        <v>12275</v>
      </c>
      <c r="D549" s="18">
        <f>COUNTIF(C$4:C549,Tabela3[[#This Row],[COMANDA]])</f>
        <v>1</v>
      </c>
      <c r="E549" t="s">
        <v>90</v>
      </c>
      <c r="F549" t="s">
        <v>98</v>
      </c>
      <c r="G549" t="s">
        <v>8</v>
      </c>
      <c r="H549" t="s">
        <v>42</v>
      </c>
      <c r="I549" s="2">
        <v>1</v>
      </c>
      <c r="J549" t="s">
        <v>11</v>
      </c>
      <c r="K549" s="21">
        <f>INDEX(LISTAS!$H:$Q,MATCH(BASE!H549,LISTAS!$G:$G,0),MATCH(BASE!J549,LISTAS!$H$3:$Q$3,0))*Tabela3[[#This Row],[QUANTIDADE]]</f>
        <v>16</v>
      </c>
      <c r="L549" s="2" t="str">
        <f>TEXT(Tabela3[[#This Row],[DATA]],"MM")</f>
        <v>03</v>
      </c>
      <c r="M549" s="2">
        <f>WEEKNUM(Tabela3[[#This Row],[DATA]])</f>
        <v>13</v>
      </c>
      <c r="N549" s="18">
        <f>YEAR(Tabela3[[#This Row],[DATA]])</f>
        <v>2023</v>
      </c>
    </row>
    <row r="550" spans="2:14">
      <c r="B550" s="1">
        <v>45016</v>
      </c>
      <c r="C550">
        <v>12275</v>
      </c>
      <c r="D550" s="18">
        <f>COUNTIF(C$4:C550,Tabela3[[#This Row],[COMANDA]])</f>
        <v>2</v>
      </c>
      <c r="E550" t="s">
        <v>90</v>
      </c>
      <c r="F550" t="s">
        <v>98</v>
      </c>
      <c r="G550" t="s">
        <v>10</v>
      </c>
      <c r="H550" t="s">
        <v>97</v>
      </c>
      <c r="I550" s="2">
        <v>1</v>
      </c>
      <c r="J550" t="s">
        <v>11</v>
      </c>
      <c r="K550" s="21">
        <f>INDEX(LISTAS!$H:$Q,MATCH(BASE!H550,LISTAS!$G:$G,0),MATCH(BASE!J550,LISTAS!$H$3:$Q$3,0))*Tabela3[[#This Row],[QUANTIDADE]]</f>
        <v>2.5</v>
      </c>
      <c r="L550" s="2" t="str">
        <f>TEXT(Tabela3[[#This Row],[DATA]],"MM")</f>
        <v>03</v>
      </c>
      <c r="M550" s="2">
        <f>WEEKNUM(Tabela3[[#This Row],[DATA]])</f>
        <v>13</v>
      </c>
      <c r="N550" s="18">
        <f>YEAR(Tabela3[[#This Row],[DATA]])</f>
        <v>2023</v>
      </c>
    </row>
    <row r="551" spans="2:14">
      <c r="B551" s="1">
        <v>45016</v>
      </c>
      <c r="C551">
        <v>12276</v>
      </c>
      <c r="D551" s="18">
        <f>COUNTIF(C$4:C551,Tabela3[[#This Row],[COMANDA]])</f>
        <v>1</v>
      </c>
      <c r="E551" t="s">
        <v>90</v>
      </c>
      <c r="F551" t="s">
        <v>99</v>
      </c>
      <c r="G551" t="s">
        <v>8</v>
      </c>
      <c r="H551" t="s">
        <v>47</v>
      </c>
      <c r="I551" s="2">
        <v>1</v>
      </c>
      <c r="J551" t="s">
        <v>11</v>
      </c>
      <c r="K551" s="21">
        <f>INDEX(LISTAS!$H:$Q,MATCH(BASE!H551,LISTAS!$G:$G,0),MATCH(BASE!J551,LISTAS!$H$3:$Q$3,0))*Tabela3[[#This Row],[QUANTIDADE]]</f>
        <v>16</v>
      </c>
      <c r="L551" s="2" t="str">
        <f>TEXT(Tabela3[[#This Row],[DATA]],"MM")</f>
        <v>03</v>
      </c>
      <c r="M551" s="2">
        <f>WEEKNUM(Tabela3[[#This Row],[DATA]])</f>
        <v>13</v>
      </c>
      <c r="N551" s="18">
        <f>YEAR(Tabela3[[#This Row],[DATA]])</f>
        <v>2023</v>
      </c>
    </row>
    <row r="552" spans="2:14">
      <c r="B552" s="1">
        <v>45016</v>
      </c>
      <c r="C552">
        <v>12277</v>
      </c>
      <c r="D552" s="18">
        <f>COUNTIF(C$4:C552,Tabela3[[#This Row],[COMANDA]])</f>
        <v>1</v>
      </c>
      <c r="E552" t="s">
        <v>90</v>
      </c>
      <c r="F552" t="s">
        <v>99</v>
      </c>
      <c r="G552" t="s">
        <v>8</v>
      </c>
      <c r="H552" t="s">
        <v>47</v>
      </c>
      <c r="I552" s="2">
        <v>3</v>
      </c>
      <c r="J552" t="s">
        <v>11</v>
      </c>
      <c r="K552" s="21">
        <f>INDEX(LISTAS!$H:$Q,MATCH(BASE!H552,LISTAS!$G:$G,0),MATCH(BASE!J552,LISTAS!$H$3:$Q$3,0))*Tabela3[[#This Row],[QUANTIDADE]]</f>
        <v>48</v>
      </c>
      <c r="L552" s="2" t="str">
        <f>TEXT(Tabela3[[#This Row],[DATA]],"MM")</f>
        <v>03</v>
      </c>
      <c r="M552" s="2">
        <f>WEEKNUM(Tabela3[[#This Row],[DATA]])</f>
        <v>13</v>
      </c>
      <c r="N552" s="18">
        <f>YEAR(Tabela3[[#This Row],[DATA]])</f>
        <v>2023</v>
      </c>
    </row>
    <row r="553" spans="2:14">
      <c r="B553" s="1">
        <v>45016</v>
      </c>
      <c r="C553">
        <v>12278</v>
      </c>
      <c r="D553" s="18">
        <f>COUNTIF(C$4:C553,Tabela3[[#This Row],[COMANDA]])</f>
        <v>1</v>
      </c>
      <c r="E553" t="s">
        <v>90</v>
      </c>
      <c r="F553" t="s">
        <v>99</v>
      </c>
      <c r="G553" t="s">
        <v>8</v>
      </c>
      <c r="H553" t="s">
        <v>204</v>
      </c>
      <c r="I553" s="2">
        <v>1</v>
      </c>
      <c r="J553" t="s">
        <v>11</v>
      </c>
      <c r="K553" s="21">
        <f>INDEX(LISTAS!$H:$Q,MATCH(BASE!H553,LISTAS!$G:$G,0),MATCH(BASE!J553,LISTAS!$H$3:$Q$3,0))*Tabela3[[#This Row],[QUANTIDADE]]</f>
        <v>18</v>
      </c>
      <c r="L553" s="2" t="str">
        <f>TEXT(Tabela3[[#This Row],[DATA]],"MM")</f>
        <v>03</v>
      </c>
      <c r="M553" s="2">
        <f>WEEKNUM(Tabela3[[#This Row],[DATA]])</f>
        <v>13</v>
      </c>
      <c r="N553" s="18">
        <f>YEAR(Tabela3[[#This Row],[DATA]])</f>
        <v>2023</v>
      </c>
    </row>
    <row r="554" spans="2:14">
      <c r="B554" s="1">
        <v>45016</v>
      </c>
      <c r="C554">
        <v>12278</v>
      </c>
      <c r="D554" s="18">
        <f>COUNTIF(C$4:C554,Tabela3[[#This Row],[COMANDA]])</f>
        <v>2</v>
      </c>
      <c r="E554" t="s">
        <v>90</v>
      </c>
      <c r="F554" t="s">
        <v>100</v>
      </c>
      <c r="G554" t="s">
        <v>8</v>
      </c>
      <c r="H554" t="s">
        <v>204</v>
      </c>
      <c r="I554" s="2">
        <v>1</v>
      </c>
      <c r="J554" t="s">
        <v>11</v>
      </c>
      <c r="K554" s="21">
        <f>INDEX(LISTAS!$H:$Q,MATCH(BASE!H554,LISTAS!$G:$G,0),MATCH(BASE!J554,LISTAS!$H$3:$Q$3,0))*Tabela3[[#This Row],[QUANTIDADE]]</f>
        <v>18</v>
      </c>
      <c r="L554" s="2" t="str">
        <f>TEXT(Tabela3[[#This Row],[DATA]],"MM")</f>
        <v>03</v>
      </c>
      <c r="M554" s="2">
        <f>WEEKNUM(Tabela3[[#This Row],[DATA]])</f>
        <v>13</v>
      </c>
      <c r="N554" s="18">
        <f>YEAR(Tabela3[[#This Row],[DATA]])</f>
        <v>2023</v>
      </c>
    </row>
    <row r="555" spans="2:14">
      <c r="B555" s="1">
        <v>45016</v>
      </c>
      <c r="C555">
        <v>12278</v>
      </c>
      <c r="D555" s="18">
        <f>COUNTIF(C$4:C555,Tabela3[[#This Row],[COMANDA]])</f>
        <v>3</v>
      </c>
      <c r="E555" t="s">
        <v>90</v>
      </c>
      <c r="F555" t="s">
        <v>100</v>
      </c>
      <c r="G555" t="s">
        <v>9</v>
      </c>
      <c r="H555" t="s">
        <v>138</v>
      </c>
      <c r="I555" s="2">
        <v>1</v>
      </c>
      <c r="J555" t="s">
        <v>11</v>
      </c>
      <c r="K555" s="21">
        <f>INDEX(LISTAS!$H:$Q,MATCH(BASE!H555,LISTAS!$G:$G,0),MATCH(BASE!J555,LISTAS!$H$3:$Q$3,0))*Tabela3[[#This Row],[QUANTIDADE]]</f>
        <v>4</v>
      </c>
      <c r="L555" s="2" t="str">
        <f>TEXT(Tabela3[[#This Row],[DATA]],"MM")</f>
        <v>03</v>
      </c>
      <c r="M555" s="2">
        <f>WEEKNUM(Tabela3[[#This Row],[DATA]])</f>
        <v>13</v>
      </c>
      <c r="N555" s="18">
        <f>YEAR(Tabela3[[#This Row],[DATA]])</f>
        <v>2023</v>
      </c>
    </row>
    <row r="556" spans="2:14">
      <c r="B556" s="1">
        <v>45016</v>
      </c>
      <c r="C556">
        <v>12279</v>
      </c>
      <c r="D556" s="18">
        <f>COUNTIF(C$4:C556,Tabela3[[#This Row],[COMANDA]])</f>
        <v>1</v>
      </c>
      <c r="E556" t="s">
        <v>90</v>
      </c>
      <c r="F556" t="s">
        <v>100</v>
      </c>
      <c r="G556" t="s">
        <v>8</v>
      </c>
      <c r="H556" t="s">
        <v>206</v>
      </c>
      <c r="I556" s="2">
        <v>1</v>
      </c>
      <c r="J556" t="s">
        <v>11</v>
      </c>
      <c r="K556" s="21">
        <f>INDEX(LISTAS!$H:$Q,MATCH(BASE!H556,LISTAS!$G:$G,0),MATCH(BASE!J556,LISTAS!$H$3:$Q$3,0))*Tabela3[[#This Row],[QUANTIDADE]]</f>
        <v>18</v>
      </c>
      <c r="L556" s="2" t="str">
        <f>TEXT(Tabela3[[#This Row],[DATA]],"MM")</f>
        <v>03</v>
      </c>
      <c r="M556" s="2">
        <f>WEEKNUM(Tabela3[[#This Row],[DATA]])</f>
        <v>13</v>
      </c>
      <c r="N556" s="18">
        <f>YEAR(Tabela3[[#This Row],[DATA]])</f>
        <v>2023</v>
      </c>
    </row>
    <row r="557" spans="2:14">
      <c r="B557" s="1">
        <v>45016</v>
      </c>
      <c r="C557">
        <v>12280</v>
      </c>
      <c r="D557" s="18">
        <f>COUNTIF(C$4:C557,Tabela3[[#This Row],[COMANDA]])</f>
        <v>1</v>
      </c>
      <c r="E557" t="s">
        <v>90</v>
      </c>
      <c r="F557" t="s">
        <v>100</v>
      </c>
      <c r="G557" t="s">
        <v>8</v>
      </c>
      <c r="H557" t="s">
        <v>204</v>
      </c>
      <c r="I557" s="2">
        <v>1</v>
      </c>
      <c r="J557" t="s">
        <v>11</v>
      </c>
      <c r="K557" s="21">
        <f>INDEX(LISTAS!$H:$Q,MATCH(BASE!H557,LISTAS!$G:$G,0),MATCH(BASE!J557,LISTAS!$H$3:$Q$3,0))*Tabela3[[#This Row],[QUANTIDADE]]</f>
        <v>18</v>
      </c>
      <c r="L557" s="2" t="str">
        <f>TEXT(Tabela3[[#This Row],[DATA]],"MM")</f>
        <v>03</v>
      </c>
      <c r="M557" s="2">
        <f>WEEKNUM(Tabela3[[#This Row],[DATA]])</f>
        <v>13</v>
      </c>
      <c r="N557" s="18">
        <f>YEAR(Tabela3[[#This Row],[DATA]])</f>
        <v>2023</v>
      </c>
    </row>
    <row r="558" spans="2:14">
      <c r="B558" s="1">
        <v>45016</v>
      </c>
      <c r="C558">
        <v>12281</v>
      </c>
      <c r="D558" s="18">
        <f>COUNTIF(C$4:C558,Tabela3[[#This Row],[COMANDA]])</f>
        <v>1</v>
      </c>
      <c r="E558" t="s">
        <v>90</v>
      </c>
      <c r="F558" t="s">
        <v>99</v>
      </c>
      <c r="G558" t="s">
        <v>8</v>
      </c>
      <c r="H558" t="s">
        <v>204</v>
      </c>
      <c r="I558" s="2">
        <v>2</v>
      </c>
      <c r="J558" t="s">
        <v>11</v>
      </c>
      <c r="K558" s="21">
        <f>INDEX(LISTAS!$H:$Q,MATCH(BASE!H558,LISTAS!$G:$G,0),MATCH(BASE!J558,LISTAS!$H$3:$Q$3,0))*Tabela3[[#This Row],[QUANTIDADE]]</f>
        <v>36</v>
      </c>
      <c r="L558" s="2" t="str">
        <f>TEXT(Tabela3[[#This Row],[DATA]],"MM")</f>
        <v>03</v>
      </c>
      <c r="M558" s="2">
        <f>WEEKNUM(Tabela3[[#This Row],[DATA]])</f>
        <v>13</v>
      </c>
      <c r="N558" s="18">
        <f>YEAR(Tabela3[[#This Row],[DATA]])</f>
        <v>2023</v>
      </c>
    </row>
    <row r="559" spans="2:14">
      <c r="B559" s="1">
        <v>45016</v>
      </c>
      <c r="C559">
        <v>12281</v>
      </c>
      <c r="D559" s="18">
        <f>COUNTIF(C$4:C559,Tabela3[[#This Row],[COMANDA]])</f>
        <v>2</v>
      </c>
      <c r="E559" t="s">
        <v>89</v>
      </c>
      <c r="F559" t="s">
        <v>99</v>
      </c>
      <c r="G559" t="s">
        <v>8</v>
      </c>
      <c r="H559" t="s">
        <v>47</v>
      </c>
      <c r="I559" s="2">
        <v>1</v>
      </c>
      <c r="J559" t="s">
        <v>11</v>
      </c>
      <c r="K559" s="21">
        <f>INDEX(LISTAS!$H:$Q,MATCH(BASE!H559,LISTAS!$G:$G,0),MATCH(BASE!J559,LISTAS!$H$3:$Q$3,0))*Tabela3[[#This Row],[QUANTIDADE]]</f>
        <v>16</v>
      </c>
      <c r="L559" s="2" t="str">
        <f>TEXT(Tabela3[[#This Row],[DATA]],"MM")</f>
        <v>03</v>
      </c>
      <c r="M559" s="2">
        <f>WEEKNUM(Tabela3[[#This Row],[DATA]])</f>
        <v>13</v>
      </c>
      <c r="N559" s="18">
        <f>YEAR(Tabela3[[#This Row],[DATA]])</f>
        <v>2023</v>
      </c>
    </row>
    <row r="560" spans="2:14">
      <c r="B560" s="1">
        <v>45016</v>
      </c>
      <c r="C560">
        <v>12281</v>
      </c>
      <c r="D560" s="18">
        <f>COUNTIF(C$4:C560,Tabela3[[#This Row],[COMANDA]])</f>
        <v>3</v>
      </c>
      <c r="E560" t="s">
        <v>89</v>
      </c>
      <c r="F560" t="s">
        <v>99</v>
      </c>
      <c r="G560" t="s">
        <v>9</v>
      </c>
      <c r="H560" t="s">
        <v>138</v>
      </c>
      <c r="I560" s="2">
        <v>1</v>
      </c>
      <c r="J560" t="s">
        <v>11</v>
      </c>
      <c r="K560" s="21">
        <f>INDEX(LISTAS!$H:$Q,MATCH(BASE!H560,LISTAS!$G:$G,0),MATCH(BASE!J560,LISTAS!$H$3:$Q$3,0))*Tabela3[[#This Row],[QUANTIDADE]]</f>
        <v>4</v>
      </c>
      <c r="L560" s="2" t="str">
        <f>TEXT(Tabela3[[#This Row],[DATA]],"MM")</f>
        <v>03</v>
      </c>
      <c r="M560" s="2">
        <f>WEEKNUM(Tabela3[[#This Row],[DATA]])</f>
        <v>13</v>
      </c>
      <c r="N560" s="18">
        <f>YEAR(Tabela3[[#This Row],[DATA]])</f>
        <v>2023</v>
      </c>
    </row>
    <row r="561" spans="2:14">
      <c r="B561" s="1">
        <v>45016</v>
      </c>
      <c r="C561">
        <v>12282</v>
      </c>
      <c r="D561" s="18">
        <f>COUNTIF(C$4:C561,Tabela3[[#This Row],[COMANDA]])</f>
        <v>1</v>
      </c>
      <c r="E561" t="s">
        <v>89</v>
      </c>
      <c r="G561" t="s">
        <v>8</v>
      </c>
      <c r="H561" t="s">
        <v>47</v>
      </c>
      <c r="I561" s="2">
        <v>1</v>
      </c>
      <c r="J561" t="s">
        <v>11</v>
      </c>
      <c r="K561" s="21">
        <f>INDEX(LISTAS!$H:$Q,MATCH(BASE!H561,LISTAS!$G:$G,0),MATCH(BASE!J561,LISTAS!$H$3:$Q$3,0))*Tabela3[[#This Row],[QUANTIDADE]]</f>
        <v>16</v>
      </c>
      <c r="L561" s="2" t="str">
        <f>TEXT(Tabela3[[#This Row],[DATA]],"MM")</f>
        <v>03</v>
      </c>
      <c r="M561" s="2">
        <f>WEEKNUM(Tabela3[[#This Row],[DATA]])</f>
        <v>13</v>
      </c>
      <c r="N561" s="18">
        <f>YEAR(Tabela3[[#This Row],[DATA]])</f>
        <v>2023</v>
      </c>
    </row>
    <row r="562" spans="2:14">
      <c r="B562" s="1">
        <v>45016</v>
      </c>
      <c r="C562">
        <v>12283</v>
      </c>
      <c r="D562" s="18">
        <f>COUNTIF(C$4:C562,Tabela3[[#This Row],[COMANDA]])</f>
        <v>1</v>
      </c>
      <c r="E562" t="s">
        <v>90</v>
      </c>
      <c r="F562" t="s">
        <v>98</v>
      </c>
      <c r="G562" t="s">
        <v>8</v>
      </c>
      <c r="H562" t="s">
        <v>42</v>
      </c>
      <c r="I562" s="2">
        <v>1</v>
      </c>
      <c r="J562" t="s">
        <v>11</v>
      </c>
      <c r="K562" s="21">
        <f>INDEX(LISTAS!$H:$Q,MATCH(BASE!H562,LISTAS!$G:$G,0),MATCH(BASE!J562,LISTAS!$H$3:$Q$3,0))*Tabela3[[#This Row],[QUANTIDADE]]</f>
        <v>16</v>
      </c>
      <c r="L562" s="2" t="str">
        <f>TEXT(Tabela3[[#This Row],[DATA]],"MM")</f>
        <v>03</v>
      </c>
      <c r="M562" s="2">
        <f>WEEKNUM(Tabela3[[#This Row],[DATA]])</f>
        <v>13</v>
      </c>
      <c r="N562" s="18">
        <f>YEAR(Tabela3[[#This Row],[DATA]])</f>
        <v>2023</v>
      </c>
    </row>
    <row r="563" spans="2:14">
      <c r="B563" s="1">
        <v>45016</v>
      </c>
      <c r="C563">
        <v>12284</v>
      </c>
      <c r="D563" s="18">
        <f>COUNTIF(C$4:C563,Tabela3[[#This Row],[COMANDA]])</f>
        <v>1</v>
      </c>
      <c r="E563" t="s">
        <v>90</v>
      </c>
      <c r="F563" t="s">
        <v>98</v>
      </c>
      <c r="G563" t="s">
        <v>8</v>
      </c>
      <c r="H563" t="s">
        <v>203</v>
      </c>
      <c r="I563" s="2">
        <v>1</v>
      </c>
      <c r="J563" t="s">
        <v>11</v>
      </c>
      <c r="K563" s="21">
        <f>INDEX(LISTAS!$H:$Q,MATCH(BASE!H563,LISTAS!$G:$G,0),MATCH(BASE!J563,LISTAS!$H$3:$Q$3,0))*Tabela3[[#This Row],[QUANTIDADE]]</f>
        <v>20</v>
      </c>
      <c r="L563" s="2" t="str">
        <f>TEXT(Tabela3[[#This Row],[DATA]],"MM")</f>
        <v>03</v>
      </c>
      <c r="M563" s="2">
        <f>WEEKNUM(Tabela3[[#This Row],[DATA]])</f>
        <v>13</v>
      </c>
      <c r="N563" s="18">
        <f>YEAR(Tabela3[[#This Row],[DATA]])</f>
        <v>2023</v>
      </c>
    </row>
    <row r="564" spans="2:14">
      <c r="B564" s="1">
        <v>45016</v>
      </c>
      <c r="C564">
        <v>12284</v>
      </c>
      <c r="D564" s="18">
        <f>COUNTIF(C$4:C564,Tabela3[[#This Row],[COMANDA]])</f>
        <v>2</v>
      </c>
      <c r="E564" t="s">
        <v>90</v>
      </c>
      <c r="F564" t="s">
        <v>98</v>
      </c>
      <c r="G564" t="s">
        <v>61</v>
      </c>
      <c r="H564" t="s">
        <v>161</v>
      </c>
      <c r="I564" s="2">
        <v>1</v>
      </c>
      <c r="J564" t="s">
        <v>11</v>
      </c>
      <c r="K564" s="21">
        <f>INDEX(LISTAS!$H:$Q,MATCH(BASE!H564,LISTAS!$G:$G,0),MATCH(BASE!J564,LISTAS!$H$3:$Q$3,0))*Tabela3[[#This Row],[QUANTIDADE]]</f>
        <v>3</v>
      </c>
      <c r="L564" s="2" t="str">
        <f>TEXT(Tabela3[[#This Row],[DATA]],"MM")</f>
        <v>03</v>
      </c>
      <c r="M564" s="2">
        <f>WEEKNUM(Tabela3[[#This Row],[DATA]])</f>
        <v>13</v>
      </c>
      <c r="N564" s="18">
        <f>YEAR(Tabela3[[#This Row],[DATA]])</f>
        <v>2023</v>
      </c>
    </row>
    <row r="565" spans="2:14">
      <c r="B565" s="1">
        <v>45016</v>
      </c>
      <c r="C565">
        <v>12284</v>
      </c>
      <c r="D565" s="18">
        <f>COUNTIF(C$4:C565,Tabela3[[#This Row],[COMANDA]])</f>
        <v>3</v>
      </c>
      <c r="E565" t="s">
        <v>90</v>
      </c>
      <c r="F565" t="s">
        <v>98</v>
      </c>
      <c r="G565" t="s">
        <v>9</v>
      </c>
      <c r="H565" t="s">
        <v>51</v>
      </c>
      <c r="I565" s="2">
        <v>1</v>
      </c>
      <c r="J565" t="s">
        <v>11</v>
      </c>
      <c r="K565" s="21">
        <f>INDEX(LISTAS!$H:$Q,MATCH(BASE!H565,LISTAS!$G:$G,0),MATCH(BASE!J565,LISTAS!$H$3:$Q$3,0))*Tabela3[[#This Row],[QUANTIDADE]]</f>
        <v>10</v>
      </c>
      <c r="L565" s="2" t="str">
        <f>TEXT(Tabela3[[#This Row],[DATA]],"MM")</f>
        <v>03</v>
      </c>
      <c r="M565" s="2">
        <f>WEEKNUM(Tabela3[[#This Row],[DATA]])</f>
        <v>13</v>
      </c>
      <c r="N565" s="18">
        <f>YEAR(Tabela3[[#This Row],[DATA]])</f>
        <v>2023</v>
      </c>
    </row>
    <row r="566" spans="2:14">
      <c r="B566" s="1">
        <v>45016</v>
      </c>
      <c r="C566">
        <v>12285</v>
      </c>
      <c r="D566" s="18">
        <f>COUNTIF(C$4:C566,Tabela3[[#This Row],[COMANDA]])</f>
        <v>1</v>
      </c>
      <c r="E566" t="s">
        <v>90</v>
      </c>
      <c r="F566" t="s">
        <v>98</v>
      </c>
      <c r="G566" t="s">
        <v>8</v>
      </c>
      <c r="H566" t="s">
        <v>42</v>
      </c>
      <c r="I566" s="2">
        <v>1</v>
      </c>
      <c r="J566" t="s">
        <v>11</v>
      </c>
      <c r="K566" s="21">
        <f>INDEX(LISTAS!$H:$Q,MATCH(BASE!H566,LISTAS!$G:$G,0),MATCH(BASE!J566,LISTAS!$H$3:$Q$3,0))*Tabela3[[#This Row],[QUANTIDADE]]</f>
        <v>16</v>
      </c>
      <c r="L566" s="2" t="str">
        <f>TEXT(Tabela3[[#This Row],[DATA]],"MM")</f>
        <v>03</v>
      </c>
      <c r="M566" s="2">
        <f>WEEKNUM(Tabela3[[#This Row],[DATA]])</f>
        <v>13</v>
      </c>
      <c r="N566" s="18">
        <f>YEAR(Tabela3[[#This Row],[DATA]])</f>
        <v>2023</v>
      </c>
    </row>
    <row r="567" spans="2:14">
      <c r="B567" s="1">
        <v>45016</v>
      </c>
      <c r="C567">
        <v>12286</v>
      </c>
      <c r="D567" s="18">
        <f>COUNTIF(C$4:C567,Tabela3[[#This Row],[COMANDA]])</f>
        <v>1</v>
      </c>
      <c r="E567" t="s">
        <v>89</v>
      </c>
      <c r="F567" t="s">
        <v>99</v>
      </c>
      <c r="G567" t="s">
        <v>8</v>
      </c>
      <c r="H567" t="s">
        <v>84</v>
      </c>
      <c r="I567" s="2">
        <v>1</v>
      </c>
      <c r="J567" t="s">
        <v>11</v>
      </c>
      <c r="K567" s="21">
        <f>INDEX(LISTAS!$H:$Q,MATCH(BASE!H567,LISTAS!$G:$G,0),MATCH(BASE!J567,LISTAS!$H$3:$Q$3,0))*Tabela3[[#This Row],[QUANTIDADE]]</f>
        <v>16</v>
      </c>
      <c r="L567" s="2" t="str">
        <f>TEXT(Tabela3[[#This Row],[DATA]],"MM")</f>
        <v>03</v>
      </c>
      <c r="M567" s="2">
        <f>WEEKNUM(Tabela3[[#This Row],[DATA]])</f>
        <v>13</v>
      </c>
      <c r="N567" s="18">
        <f>YEAR(Tabela3[[#This Row],[DATA]])</f>
        <v>2023</v>
      </c>
    </row>
    <row r="568" spans="2:14">
      <c r="B568" s="1">
        <v>45016</v>
      </c>
      <c r="C568">
        <v>12286</v>
      </c>
      <c r="D568" s="18">
        <f>COUNTIF(C$4:C568,Tabela3[[#This Row],[COMANDA]])</f>
        <v>2</v>
      </c>
      <c r="E568" t="s">
        <v>89</v>
      </c>
      <c r="F568" t="s">
        <v>99</v>
      </c>
      <c r="G568" t="s">
        <v>9</v>
      </c>
      <c r="H568" t="s">
        <v>148</v>
      </c>
      <c r="I568" s="2">
        <v>1</v>
      </c>
      <c r="J568" t="s">
        <v>11</v>
      </c>
      <c r="K568" s="21">
        <f>INDEX(LISTAS!$H:$Q,MATCH(BASE!H568,LISTAS!$G:$G,0),MATCH(BASE!J568,LISTAS!$H$3:$Q$3,0))*Tabela3[[#This Row],[QUANTIDADE]]</f>
        <v>3</v>
      </c>
      <c r="L568" s="2" t="str">
        <f>TEXT(Tabela3[[#This Row],[DATA]],"MM")</f>
        <v>03</v>
      </c>
      <c r="M568" s="2">
        <f>WEEKNUM(Tabela3[[#This Row],[DATA]])</f>
        <v>13</v>
      </c>
      <c r="N568" s="18">
        <f>YEAR(Tabela3[[#This Row],[DATA]])</f>
        <v>2023</v>
      </c>
    </row>
    <row r="569" spans="2:14">
      <c r="B569" s="1">
        <v>45016</v>
      </c>
      <c r="C569">
        <v>12287</v>
      </c>
      <c r="D569" s="18">
        <f>COUNTIF(C$4:C569,Tabela3[[#This Row],[COMANDA]])</f>
        <v>1</v>
      </c>
      <c r="E569" t="s">
        <v>90</v>
      </c>
      <c r="F569" t="s">
        <v>99</v>
      </c>
      <c r="G569" t="s">
        <v>8</v>
      </c>
      <c r="H569" t="s">
        <v>47</v>
      </c>
      <c r="I569" s="2">
        <v>1</v>
      </c>
      <c r="J569" t="s">
        <v>11</v>
      </c>
      <c r="K569" s="21">
        <f>INDEX(LISTAS!$H:$Q,MATCH(BASE!H569,LISTAS!$G:$G,0),MATCH(BASE!J569,LISTAS!$H$3:$Q$3,0))*Tabela3[[#This Row],[QUANTIDADE]]</f>
        <v>16</v>
      </c>
      <c r="L569" s="2" t="str">
        <f>TEXT(Tabela3[[#This Row],[DATA]],"MM")</f>
        <v>03</v>
      </c>
      <c r="M569" s="2">
        <f>WEEKNUM(Tabela3[[#This Row],[DATA]])</f>
        <v>13</v>
      </c>
      <c r="N569" s="18">
        <f>YEAR(Tabela3[[#This Row],[DATA]])</f>
        <v>2023</v>
      </c>
    </row>
    <row r="570" spans="2:14">
      <c r="B570" s="1">
        <v>45016</v>
      </c>
      <c r="C570">
        <v>12288</v>
      </c>
      <c r="D570" s="18">
        <f>COUNTIF(C$4:C570,Tabela3[[#This Row],[COMANDA]])</f>
        <v>1</v>
      </c>
      <c r="E570" t="s">
        <v>90</v>
      </c>
      <c r="F570" t="s">
        <v>98</v>
      </c>
      <c r="G570" t="s">
        <v>8</v>
      </c>
      <c r="H570" t="s">
        <v>204</v>
      </c>
      <c r="I570" s="2">
        <v>1</v>
      </c>
      <c r="J570" t="s">
        <v>11</v>
      </c>
      <c r="K570" s="21">
        <f>INDEX(LISTAS!$H:$Q,MATCH(BASE!H570,LISTAS!$G:$G,0),MATCH(BASE!J570,LISTAS!$H$3:$Q$3,0))*Tabela3[[#This Row],[QUANTIDADE]]</f>
        <v>18</v>
      </c>
      <c r="L570" s="2" t="str">
        <f>TEXT(Tabela3[[#This Row],[DATA]],"MM")</f>
        <v>03</v>
      </c>
      <c r="M570" s="2">
        <f>WEEKNUM(Tabela3[[#This Row],[DATA]])</f>
        <v>13</v>
      </c>
      <c r="N570" s="18">
        <f>YEAR(Tabela3[[#This Row],[DATA]])</f>
        <v>2023</v>
      </c>
    </row>
    <row r="571" spans="2:14">
      <c r="B571" s="1">
        <v>45016</v>
      </c>
      <c r="C571">
        <v>12288</v>
      </c>
      <c r="D571" s="18">
        <f>COUNTIF(C$4:C571,Tabela3[[#This Row],[COMANDA]])</f>
        <v>2</v>
      </c>
      <c r="E571" t="s">
        <v>90</v>
      </c>
      <c r="F571" t="s">
        <v>98</v>
      </c>
      <c r="G571" t="s">
        <v>9</v>
      </c>
      <c r="H571" t="s">
        <v>143</v>
      </c>
      <c r="I571" s="2">
        <v>1</v>
      </c>
      <c r="J571" t="s">
        <v>11</v>
      </c>
      <c r="K571" s="21">
        <f>INDEX(LISTAS!$H:$Q,MATCH(BASE!H571,LISTAS!$G:$G,0),MATCH(BASE!J571,LISTAS!$H$3:$Q$3,0))*Tabela3[[#This Row],[QUANTIDADE]]</f>
        <v>4</v>
      </c>
      <c r="L571" s="2" t="str">
        <f>TEXT(Tabela3[[#This Row],[DATA]],"MM")</f>
        <v>03</v>
      </c>
      <c r="M571" s="2">
        <f>WEEKNUM(Tabela3[[#This Row],[DATA]])</f>
        <v>13</v>
      </c>
      <c r="N571" s="18">
        <f>YEAR(Tabela3[[#This Row],[DATA]])</f>
        <v>2023</v>
      </c>
    </row>
    <row r="572" spans="2:14">
      <c r="B572" s="1">
        <v>45016</v>
      </c>
      <c r="C572">
        <v>12289</v>
      </c>
      <c r="D572" s="18">
        <f>COUNTIF(C$4:C572,Tabela3[[#This Row],[COMANDA]])</f>
        <v>1</v>
      </c>
      <c r="E572" t="s">
        <v>90</v>
      </c>
      <c r="F572" t="s">
        <v>3</v>
      </c>
      <c r="G572" t="s">
        <v>8</v>
      </c>
      <c r="H572" t="s">
        <v>202</v>
      </c>
      <c r="I572" s="2">
        <v>1</v>
      </c>
      <c r="J572" t="s">
        <v>11</v>
      </c>
      <c r="K572" s="21">
        <f>INDEX(LISTAS!$H:$Q,MATCH(BASE!H572,LISTAS!$G:$G,0),MATCH(BASE!J572,LISTAS!$H$3:$Q$3,0))*Tabela3[[#This Row],[QUANTIDADE]]</f>
        <v>20</v>
      </c>
      <c r="L572" s="2" t="str">
        <f>TEXT(Tabela3[[#This Row],[DATA]],"MM")</f>
        <v>03</v>
      </c>
      <c r="M572" s="2">
        <f>WEEKNUM(Tabela3[[#This Row],[DATA]])</f>
        <v>13</v>
      </c>
      <c r="N572" s="18">
        <f>YEAR(Tabela3[[#This Row],[DATA]])</f>
        <v>2023</v>
      </c>
    </row>
    <row r="573" spans="2:14">
      <c r="B573" s="1">
        <v>45016</v>
      </c>
      <c r="C573">
        <v>12290</v>
      </c>
      <c r="D573" s="18">
        <f>COUNTIF(C$4:C573,Tabela3[[#This Row],[COMANDA]])</f>
        <v>1</v>
      </c>
      <c r="E573" t="s">
        <v>90</v>
      </c>
      <c r="F573" t="s">
        <v>99</v>
      </c>
      <c r="G573" t="s">
        <v>8</v>
      </c>
      <c r="H573" t="s">
        <v>204</v>
      </c>
      <c r="I573" s="2">
        <v>1</v>
      </c>
      <c r="J573" t="s">
        <v>11</v>
      </c>
      <c r="K573" s="21">
        <f>INDEX(LISTAS!$H:$Q,MATCH(BASE!H573,LISTAS!$G:$G,0),MATCH(BASE!J573,LISTAS!$H$3:$Q$3,0))*Tabela3[[#This Row],[QUANTIDADE]]</f>
        <v>18</v>
      </c>
      <c r="L573" s="2" t="str">
        <f>TEXT(Tabela3[[#This Row],[DATA]],"MM")</f>
        <v>03</v>
      </c>
      <c r="M573" s="2">
        <f>WEEKNUM(Tabela3[[#This Row],[DATA]])</f>
        <v>13</v>
      </c>
      <c r="N573" s="18">
        <f>YEAR(Tabela3[[#This Row],[DATA]])</f>
        <v>2023</v>
      </c>
    </row>
    <row r="574" spans="2:14">
      <c r="B574" s="1">
        <v>45016</v>
      </c>
      <c r="C574">
        <v>12290</v>
      </c>
      <c r="D574" s="18">
        <f>COUNTIF(C$4:C574,Tabela3[[#This Row],[COMANDA]])</f>
        <v>2</v>
      </c>
      <c r="E574" t="s">
        <v>90</v>
      </c>
      <c r="F574" t="s">
        <v>99</v>
      </c>
      <c r="G574" t="s">
        <v>9</v>
      </c>
      <c r="H574" t="s">
        <v>131</v>
      </c>
      <c r="I574" s="2">
        <v>1</v>
      </c>
      <c r="J574" t="s">
        <v>11</v>
      </c>
      <c r="K574" s="21">
        <f>INDEX(LISTAS!$H:$Q,MATCH(BASE!H574,LISTAS!$G:$G,0),MATCH(BASE!J574,LISTAS!$H$3:$Q$3,0))*Tabela3[[#This Row],[QUANTIDADE]]</f>
        <v>4</v>
      </c>
      <c r="L574" s="2" t="str">
        <f>TEXT(Tabela3[[#This Row],[DATA]],"MM")</f>
        <v>03</v>
      </c>
      <c r="M574" s="2">
        <f>WEEKNUM(Tabela3[[#This Row],[DATA]])</f>
        <v>13</v>
      </c>
      <c r="N574" s="18">
        <f>YEAR(Tabela3[[#This Row],[DATA]])</f>
        <v>2023</v>
      </c>
    </row>
    <row r="575" spans="2:14">
      <c r="B575" s="1">
        <v>45016</v>
      </c>
      <c r="C575">
        <v>12291</v>
      </c>
      <c r="D575" s="18">
        <f>COUNTIF(C$4:C575,Tabela3[[#This Row],[COMANDA]])</f>
        <v>1</v>
      </c>
      <c r="E575" t="s">
        <v>90</v>
      </c>
      <c r="F575" t="s">
        <v>99</v>
      </c>
      <c r="G575" t="s">
        <v>8</v>
      </c>
      <c r="H575" t="s">
        <v>43</v>
      </c>
      <c r="I575" s="2">
        <v>1</v>
      </c>
      <c r="J575" t="s">
        <v>11</v>
      </c>
      <c r="K575" s="21">
        <f>INDEX(LISTAS!$H:$Q,MATCH(BASE!H575,LISTAS!$G:$G,0),MATCH(BASE!J575,LISTAS!$H$3:$Q$3,0))*Tabela3[[#This Row],[QUANTIDADE]]</f>
        <v>18</v>
      </c>
      <c r="L575" s="2" t="str">
        <f>TEXT(Tabela3[[#This Row],[DATA]],"MM")</f>
        <v>03</v>
      </c>
      <c r="M575" s="2">
        <f>WEEKNUM(Tabela3[[#This Row],[DATA]])</f>
        <v>13</v>
      </c>
      <c r="N575" s="18">
        <f>YEAR(Tabela3[[#This Row],[DATA]])</f>
        <v>2023</v>
      </c>
    </row>
    <row r="576" spans="2:14">
      <c r="B576" s="1">
        <v>45016</v>
      </c>
      <c r="C576">
        <v>12292</v>
      </c>
      <c r="D576" s="18">
        <f>COUNTIF(C$4:C576,Tabela3[[#This Row],[COMANDA]])</f>
        <v>1</v>
      </c>
      <c r="E576" t="s">
        <v>89</v>
      </c>
      <c r="F576" t="s">
        <v>98</v>
      </c>
      <c r="G576" t="s">
        <v>8</v>
      </c>
      <c r="H576" t="s">
        <v>204</v>
      </c>
      <c r="I576" s="2">
        <v>1</v>
      </c>
      <c r="J576" t="s">
        <v>11</v>
      </c>
      <c r="K576" s="21">
        <f>INDEX(LISTAS!$H:$Q,MATCH(BASE!H576,LISTAS!$G:$G,0),MATCH(BASE!J576,LISTAS!$H$3:$Q$3,0))*Tabela3[[#This Row],[QUANTIDADE]]</f>
        <v>18</v>
      </c>
      <c r="L576" s="2" t="str">
        <f>TEXT(Tabela3[[#This Row],[DATA]],"MM")</f>
        <v>03</v>
      </c>
      <c r="M576" s="2">
        <f>WEEKNUM(Tabela3[[#This Row],[DATA]])</f>
        <v>13</v>
      </c>
      <c r="N576" s="18">
        <f>YEAR(Tabela3[[#This Row],[DATA]])</f>
        <v>2023</v>
      </c>
    </row>
    <row r="577" spans="2:14">
      <c r="B577" s="1">
        <v>45016</v>
      </c>
      <c r="C577">
        <v>12293</v>
      </c>
      <c r="D577" s="18">
        <f>COUNTIF(C$4:C577,Tabela3[[#This Row],[COMANDA]])</f>
        <v>1</v>
      </c>
      <c r="E577" t="s">
        <v>90</v>
      </c>
      <c r="F577" t="s">
        <v>98</v>
      </c>
      <c r="G577" t="s">
        <v>8</v>
      </c>
      <c r="H577" t="s">
        <v>47</v>
      </c>
      <c r="I577" s="2">
        <v>1</v>
      </c>
      <c r="J577" t="s">
        <v>11</v>
      </c>
      <c r="K577" s="21">
        <f>INDEX(LISTAS!$H:$Q,MATCH(BASE!H577,LISTAS!$G:$G,0),MATCH(BASE!J577,LISTAS!$H$3:$Q$3,0))*Tabela3[[#This Row],[QUANTIDADE]]</f>
        <v>16</v>
      </c>
      <c r="L577" s="2" t="str">
        <f>TEXT(Tabela3[[#This Row],[DATA]],"MM")</f>
        <v>03</v>
      </c>
      <c r="M577" s="2">
        <f>WEEKNUM(Tabela3[[#This Row],[DATA]])</f>
        <v>13</v>
      </c>
      <c r="N577" s="18">
        <f>YEAR(Tabela3[[#This Row],[DATA]])</f>
        <v>2023</v>
      </c>
    </row>
    <row r="578" spans="2:14">
      <c r="B578" s="1">
        <v>45016</v>
      </c>
      <c r="C578">
        <v>12293</v>
      </c>
      <c r="D578" s="18">
        <f>COUNTIF(C$4:C578,Tabela3[[#This Row],[COMANDA]])</f>
        <v>2</v>
      </c>
      <c r="E578" t="s">
        <v>90</v>
      </c>
      <c r="F578" t="s">
        <v>98</v>
      </c>
      <c r="G578" t="s">
        <v>9</v>
      </c>
      <c r="H578" t="s">
        <v>142</v>
      </c>
      <c r="I578" s="2">
        <v>1</v>
      </c>
      <c r="J578" t="s">
        <v>11</v>
      </c>
      <c r="K578" s="21">
        <f>INDEX(LISTAS!$H:$Q,MATCH(BASE!H578,LISTAS!$G:$G,0),MATCH(BASE!J578,LISTAS!$H$3:$Q$3,0))*Tabela3[[#This Row],[QUANTIDADE]]</f>
        <v>6</v>
      </c>
      <c r="L578" s="2" t="str">
        <f>TEXT(Tabela3[[#This Row],[DATA]],"MM")</f>
        <v>03</v>
      </c>
      <c r="M578" s="2">
        <f>WEEKNUM(Tabela3[[#This Row],[DATA]])</f>
        <v>13</v>
      </c>
      <c r="N578" s="18">
        <f>YEAR(Tabela3[[#This Row],[DATA]])</f>
        <v>2023</v>
      </c>
    </row>
    <row r="579" spans="2:14">
      <c r="B579" s="1">
        <v>45016</v>
      </c>
      <c r="C579">
        <v>12294</v>
      </c>
      <c r="D579" s="18">
        <f>COUNTIF(C$4:C579,Tabela3[[#This Row],[COMANDA]])</f>
        <v>1</v>
      </c>
      <c r="E579" t="s">
        <v>90</v>
      </c>
      <c r="F579" t="s">
        <v>99</v>
      </c>
      <c r="G579" t="s">
        <v>8</v>
      </c>
      <c r="H579" t="s">
        <v>204</v>
      </c>
      <c r="I579" s="2">
        <v>1</v>
      </c>
      <c r="J579" t="s">
        <v>11</v>
      </c>
      <c r="K579" s="21">
        <f>INDEX(LISTAS!$H:$Q,MATCH(BASE!H579,LISTAS!$G:$G,0),MATCH(BASE!J579,LISTAS!$H$3:$Q$3,0))*Tabela3[[#This Row],[QUANTIDADE]]</f>
        <v>18</v>
      </c>
      <c r="L579" s="2" t="str">
        <f>TEXT(Tabela3[[#This Row],[DATA]],"MM")</f>
        <v>03</v>
      </c>
      <c r="M579" s="2">
        <f>WEEKNUM(Tabela3[[#This Row],[DATA]])</f>
        <v>13</v>
      </c>
      <c r="N579" s="18">
        <f>YEAR(Tabela3[[#This Row],[DATA]])</f>
        <v>2023</v>
      </c>
    </row>
    <row r="580" spans="2:14">
      <c r="B580" s="1">
        <v>45016</v>
      </c>
      <c r="C580">
        <v>12294</v>
      </c>
      <c r="D580" s="18">
        <f>COUNTIF(C$4:C580,Tabela3[[#This Row],[COMANDA]])</f>
        <v>2</v>
      </c>
      <c r="E580" t="s">
        <v>90</v>
      </c>
      <c r="F580" t="s">
        <v>99</v>
      </c>
      <c r="G580" t="s">
        <v>8</v>
      </c>
      <c r="H580" t="s">
        <v>205</v>
      </c>
      <c r="I580" s="2">
        <v>1</v>
      </c>
      <c r="J580" t="s">
        <v>11</v>
      </c>
      <c r="K580" s="21">
        <f>INDEX(LISTAS!$H:$Q,MATCH(BASE!H580,LISTAS!$G:$G,0),MATCH(BASE!J580,LISTAS!$H$3:$Q$3,0))*Tabela3[[#This Row],[QUANTIDADE]]</f>
        <v>22</v>
      </c>
      <c r="L580" s="2" t="str">
        <f>TEXT(Tabela3[[#This Row],[DATA]],"MM")</f>
        <v>03</v>
      </c>
      <c r="M580" s="2">
        <f>WEEKNUM(Tabela3[[#This Row],[DATA]])</f>
        <v>13</v>
      </c>
      <c r="N580" s="18">
        <f>YEAR(Tabela3[[#This Row],[DATA]])</f>
        <v>2023</v>
      </c>
    </row>
    <row r="581" spans="2:14">
      <c r="B581" s="1">
        <v>45016</v>
      </c>
      <c r="C581">
        <v>12294</v>
      </c>
      <c r="D581" s="18">
        <f>COUNTIF(C$4:C581,Tabela3[[#This Row],[COMANDA]])</f>
        <v>3</v>
      </c>
      <c r="E581" t="s">
        <v>90</v>
      </c>
      <c r="F581" t="s">
        <v>99</v>
      </c>
      <c r="G581" t="s">
        <v>9</v>
      </c>
      <c r="H581" t="s">
        <v>131</v>
      </c>
      <c r="I581" s="2">
        <v>1</v>
      </c>
      <c r="J581" t="s">
        <v>11</v>
      </c>
      <c r="K581" s="21">
        <f>INDEX(LISTAS!$H:$Q,MATCH(BASE!H581,LISTAS!$G:$G,0),MATCH(BASE!J581,LISTAS!$H$3:$Q$3,0))*Tabela3[[#This Row],[QUANTIDADE]]</f>
        <v>4</v>
      </c>
      <c r="L581" s="2" t="str">
        <f>TEXT(Tabela3[[#This Row],[DATA]],"MM")</f>
        <v>03</v>
      </c>
      <c r="M581" s="2">
        <f>WEEKNUM(Tabela3[[#This Row],[DATA]])</f>
        <v>13</v>
      </c>
      <c r="N581" s="18">
        <f>YEAR(Tabela3[[#This Row],[DATA]])</f>
        <v>2023</v>
      </c>
    </row>
    <row r="582" spans="2:14">
      <c r="B582" s="1">
        <v>45016</v>
      </c>
      <c r="C582">
        <v>12295</v>
      </c>
      <c r="D582" s="18">
        <f>COUNTIF(C$4:C582,Tabela3[[#This Row],[COMANDA]])</f>
        <v>1</v>
      </c>
      <c r="E582" t="s">
        <v>90</v>
      </c>
      <c r="F582" t="s">
        <v>99</v>
      </c>
      <c r="G582" t="s">
        <v>8</v>
      </c>
      <c r="H582" t="s">
        <v>47</v>
      </c>
      <c r="I582" s="2">
        <v>1</v>
      </c>
      <c r="J582" t="s">
        <v>11</v>
      </c>
      <c r="K582" s="21">
        <f>INDEX(LISTAS!$H:$Q,MATCH(BASE!H582,LISTAS!$G:$G,0),MATCH(BASE!J582,LISTAS!$H$3:$Q$3,0))*Tabela3[[#This Row],[QUANTIDADE]]</f>
        <v>16</v>
      </c>
      <c r="L582" s="2" t="str">
        <f>TEXT(Tabela3[[#This Row],[DATA]],"MM")</f>
        <v>03</v>
      </c>
      <c r="M582" s="2">
        <f>WEEKNUM(Tabela3[[#This Row],[DATA]])</f>
        <v>13</v>
      </c>
      <c r="N582" s="18">
        <f>YEAR(Tabela3[[#This Row],[DATA]])</f>
        <v>2023</v>
      </c>
    </row>
    <row r="583" spans="2:14">
      <c r="B583" s="1">
        <v>45016</v>
      </c>
      <c r="C583">
        <v>12296</v>
      </c>
      <c r="D583" s="18">
        <f>COUNTIF(C$4:C583,Tabela3[[#This Row],[COMANDA]])</f>
        <v>1</v>
      </c>
      <c r="E583" t="s">
        <v>90</v>
      </c>
      <c r="F583" t="s">
        <v>3</v>
      </c>
      <c r="G583" t="s">
        <v>8</v>
      </c>
      <c r="H583" t="s">
        <v>42</v>
      </c>
      <c r="I583" s="2">
        <v>1</v>
      </c>
      <c r="J583" t="s">
        <v>11</v>
      </c>
      <c r="K583" s="21">
        <f>INDEX(LISTAS!$H:$Q,MATCH(BASE!H583,LISTAS!$G:$G,0),MATCH(BASE!J583,LISTAS!$H$3:$Q$3,0))*Tabela3[[#This Row],[QUANTIDADE]]</f>
        <v>16</v>
      </c>
      <c r="L583" s="2" t="str">
        <f>TEXT(Tabela3[[#This Row],[DATA]],"MM")</f>
        <v>03</v>
      </c>
      <c r="M583" s="2">
        <f>WEEKNUM(Tabela3[[#This Row],[DATA]])</f>
        <v>13</v>
      </c>
      <c r="N583" s="18">
        <f>YEAR(Tabela3[[#This Row],[DATA]])</f>
        <v>2023</v>
      </c>
    </row>
    <row r="584" spans="2:14">
      <c r="B584" s="1">
        <v>45016</v>
      </c>
      <c r="C584">
        <v>12296</v>
      </c>
      <c r="D584" s="18">
        <f>COUNTIF(C$4:C584,Tabela3[[#This Row],[COMANDA]])</f>
        <v>2</v>
      </c>
      <c r="E584" t="s">
        <v>90</v>
      </c>
      <c r="F584" t="s">
        <v>3</v>
      </c>
      <c r="G584" t="s">
        <v>8</v>
      </c>
      <c r="H584" t="s">
        <v>47</v>
      </c>
      <c r="I584" s="2">
        <v>1</v>
      </c>
      <c r="J584" t="s">
        <v>11</v>
      </c>
      <c r="K584" s="21">
        <f>INDEX(LISTAS!$H:$Q,MATCH(BASE!H584,LISTAS!$G:$G,0),MATCH(BASE!J584,LISTAS!$H$3:$Q$3,0))*Tabela3[[#This Row],[QUANTIDADE]]</f>
        <v>16</v>
      </c>
      <c r="L584" s="2" t="str">
        <f>TEXT(Tabela3[[#This Row],[DATA]],"MM")</f>
        <v>03</v>
      </c>
      <c r="M584" s="2">
        <f>WEEKNUM(Tabela3[[#This Row],[DATA]])</f>
        <v>13</v>
      </c>
      <c r="N584" s="18">
        <f>YEAR(Tabela3[[#This Row],[DATA]])</f>
        <v>2023</v>
      </c>
    </row>
    <row r="585" spans="2:14">
      <c r="B585" s="1">
        <v>45016</v>
      </c>
      <c r="C585">
        <v>12296</v>
      </c>
      <c r="D585" s="18">
        <f>COUNTIF(C$4:C585,Tabela3[[#This Row],[COMANDA]])</f>
        <v>3</v>
      </c>
      <c r="E585" t="s">
        <v>90</v>
      </c>
      <c r="F585" t="s">
        <v>3</v>
      </c>
      <c r="G585" t="s">
        <v>9</v>
      </c>
      <c r="H585" t="s">
        <v>132</v>
      </c>
      <c r="I585" s="2">
        <v>1</v>
      </c>
      <c r="J585" t="s">
        <v>11</v>
      </c>
      <c r="K585" s="21">
        <f>INDEX(LISTAS!$H:$Q,MATCH(BASE!H585,LISTAS!$G:$G,0),MATCH(BASE!J585,LISTAS!$H$3:$Q$3,0))*Tabela3[[#This Row],[QUANTIDADE]]</f>
        <v>3</v>
      </c>
      <c r="L585" s="2" t="str">
        <f>TEXT(Tabela3[[#This Row],[DATA]],"MM")</f>
        <v>03</v>
      </c>
      <c r="M585" s="2">
        <f>WEEKNUM(Tabela3[[#This Row],[DATA]])</f>
        <v>13</v>
      </c>
      <c r="N585" s="18">
        <f>YEAR(Tabela3[[#This Row],[DATA]])</f>
        <v>2023</v>
      </c>
    </row>
    <row r="586" spans="2:14">
      <c r="B586" s="1">
        <v>45016</v>
      </c>
      <c r="C586">
        <v>12297</v>
      </c>
      <c r="D586" s="18">
        <f>COUNTIF(C$4:C586,Tabela3[[#This Row],[COMANDA]])</f>
        <v>1</v>
      </c>
      <c r="E586" t="s">
        <v>90</v>
      </c>
      <c r="F586" t="s">
        <v>99</v>
      </c>
      <c r="G586" t="s">
        <v>8</v>
      </c>
      <c r="H586" t="s">
        <v>47</v>
      </c>
      <c r="I586" s="2">
        <v>1</v>
      </c>
      <c r="J586" t="s">
        <v>11</v>
      </c>
      <c r="K586" s="21">
        <f>INDEX(LISTAS!$H:$Q,MATCH(BASE!H586,LISTAS!$G:$G,0),MATCH(BASE!J586,LISTAS!$H$3:$Q$3,0))*Tabela3[[#This Row],[QUANTIDADE]]</f>
        <v>16</v>
      </c>
      <c r="L586" s="2" t="str">
        <f>TEXT(Tabela3[[#This Row],[DATA]],"MM")</f>
        <v>03</v>
      </c>
      <c r="M586" s="2">
        <f>WEEKNUM(Tabela3[[#This Row],[DATA]])</f>
        <v>13</v>
      </c>
      <c r="N586" s="18">
        <f>YEAR(Tabela3[[#This Row],[DATA]])</f>
        <v>2023</v>
      </c>
    </row>
    <row r="587" spans="2:14">
      <c r="B587" s="1">
        <v>45016</v>
      </c>
      <c r="C587">
        <v>12298</v>
      </c>
      <c r="D587" s="18">
        <f>COUNTIF(C$4:C587,Tabela3[[#This Row],[COMANDA]])</f>
        <v>1</v>
      </c>
      <c r="E587" t="s">
        <v>90</v>
      </c>
      <c r="F587" t="s">
        <v>98</v>
      </c>
      <c r="G587" t="s">
        <v>8</v>
      </c>
      <c r="H587" t="s">
        <v>47</v>
      </c>
      <c r="I587" s="2">
        <v>1</v>
      </c>
      <c r="J587" t="s">
        <v>11</v>
      </c>
      <c r="K587" s="21">
        <f>INDEX(LISTAS!$H:$Q,MATCH(BASE!H587,LISTAS!$G:$G,0),MATCH(BASE!J587,LISTAS!$H$3:$Q$3,0))*Tabela3[[#This Row],[QUANTIDADE]]</f>
        <v>16</v>
      </c>
      <c r="L587" s="2" t="str">
        <f>TEXT(Tabela3[[#This Row],[DATA]],"MM")</f>
        <v>03</v>
      </c>
      <c r="M587" s="2">
        <f>WEEKNUM(Tabela3[[#This Row],[DATA]])</f>
        <v>13</v>
      </c>
      <c r="N587" s="18">
        <f>YEAR(Tabela3[[#This Row],[DATA]])</f>
        <v>2023</v>
      </c>
    </row>
    <row r="588" spans="2:14">
      <c r="B588" s="1">
        <v>45016</v>
      </c>
      <c r="C588">
        <v>12298</v>
      </c>
      <c r="D588" s="18">
        <f>COUNTIF(C$4:C588,Tabela3[[#This Row],[COMANDA]])</f>
        <v>2</v>
      </c>
      <c r="E588" t="s">
        <v>90</v>
      </c>
      <c r="F588" t="s">
        <v>98</v>
      </c>
      <c r="G588" t="s">
        <v>9</v>
      </c>
      <c r="H588" t="s">
        <v>131</v>
      </c>
      <c r="I588" s="2">
        <v>1</v>
      </c>
      <c r="J588" t="s">
        <v>11</v>
      </c>
      <c r="K588" s="21">
        <f>INDEX(LISTAS!$H:$Q,MATCH(BASE!H588,LISTAS!$G:$G,0),MATCH(BASE!J588,LISTAS!$H$3:$Q$3,0))*Tabela3[[#This Row],[QUANTIDADE]]</f>
        <v>4</v>
      </c>
      <c r="L588" s="2" t="str">
        <f>TEXT(Tabela3[[#This Row],[DATA]],"MM")</f>
        <v>03</v>
      </c>
      <c r="M588" s="2">
        <f>WEEKNUM(Tabela3[[#This Row],[DATA]])</f>
        <v>13</v>
      </c>
      <c r="N588" s="18">
        <f>YEAR(Tabela3[[#This Row],[DATA]])</f>
        <v>2023</v>
      </c>
    </row>
    <row r="589" spans="2:14">
      <c r="B589" s="1">
        <v>45016</v>
      </c>
      <c r="C589">
        <v>12299</v>
      </c>
      <c r="D589" s="18">
        <f>COUNTIF(C$4:C589,Tabela3[[#This Row],[COMANDA]])</f>
        <v>1</v>
      </c>
      <c r="E589" t="s">
        <v>90</v>
      </c>
      <c r="F589" t="s">
        <v>98</v>
      </c>
      <c r="G589" t="s">
        <v>8</v>
      </c>
      <c r="H589" t="s">
        <v>84</v>
      </c>
      <c r="I589" s="2">
        <v>1</v>
      </c>
      <c r="J589" t="s">
        <v>11</v>
      </c>
      <c r="K589" s="21">
        <f>INDEX(LISTAS!$H:$Q,MATCH(BASE!H589,LISTAS!$G:$G,0),MATCH(BASE!J589,LISTAS!$H$3:$Q$3,0))*Tabela3[[#This Row],[QUANTIDADE]]</f>
        <v>16</v>
      </c>
      <c r="L589" s="2" t="str">
        <f>TEXT(Tabela3[[#This Row],[DATA]],"MM")</f>
        <v>03</v>
      </c>
      <c r="M589" s="2">
        <f>WEEKNUM(Tabela3[[#This Row],[DATA]])</f>
        <v>13</v>
      </c>
      <c r="N589" s="18">
        <f>YEAR(Tabela3[[#This Row],[DATA]])</f>
        <v>2023</v>
      </c>
    </row>
    <row r="590" spans="2:14">
      <c r="B590" s="1">
        <v>45016</v>
      </c>
      <c r="C590">
        <v>12299</v>
      </c>
      <c r="D590" s="18">
        <f>COUNTIF(C$4:C590,Tabela3[[#This Row],[COMANDA]])</f>
        <v>2</v>
      </c>
      <c r="E590" t="s">
        <v>90</v>
      </c>
      <c r="F590" t="s">
        <v>98</v>
      </c>
      <c r="G590" t="s">
        <v>9</v>
      </c>
      <c r="H590" t="s">
        <v>143</v>
      </c>
      <c r="I590" s="2">
        <v>1</v>
      </c>
      <c r="J590" t="s">
        <v>11</v>
      </c>
      <c r="K590" s="21">
        <f>INDEX(LISTAS!$H:$Q,MATCH(BASE!H590,LISTAS!$G:$G,0),MATCH(BASE!J590,LISTAS!$H$3:$Q$3,0))*Tabela3[[#This Row],[QUANTIDADE]]</f>
        <v>4</v>
      </c>
      <c r="L590" s="2" t="str">
        <f>TEXT(Tabela3[[#This Row],[DATA]],"MM")</f>
        <v>03</v>
      </c>
      <c r="M590" s="2">
        <f>WEEKNUM(Tabela3[[#This Row],[DATA]])</f>
        <v>13</v>
      </c>
      <c r="N590" s="18">
        <f>YEAR(Tabela3[[#This Row],[DATA]])</f>
        <v>2023</v>
      </c>
    </row>
    <row r="591" spans="2:14">
      <c r="B591" s="1">
        <v>45016</v>
      </c>
      <c r="C591">
        <v>12300</v>
      </c>
      <c r="D591" s="18">
        <f>COUNTIF(C$4:C591,Tabela3[[#This Row],[COMANDA]])</f>
        <v>1</v>
      </c>
      <c r="E591" t="s">
        <v>90</v>
      </c>
      <c r="F591" t="s">
        <v>98</v>
      </c>
      <c r="G591" t="s">
        <v>8</v>
      </c>
      <c r="H591" t="s">
        <v>206</v>
      </c>
      <c r="I591" s="2">
        <v>1</v>
      </c>
      <c r="J591" t="s">
        <v>11</v>
      </c>
      <c r="K591" s="21">
        <f>INDEX(LISTAS!$H:$Q,MATCH(BASE!H591,LISTAS!$G:$G,0),MATCH(BASE!J591,LISTAS!$H$3:$Q$3,0))*Tabela3[[#This Row],[QUANTIDADE]]</f>
        <v>18</v>
      </c>
      <c r="L591" s="2" t="str">
        <f>TEXT(Tabela3[[#This Row],[DATA]],"MM")</f>
        <v>03</v>
      </c>
      <c r="M591" s="2">
        <f>WEEKNUM(Tabela3[[#This Row],[DATA]])</f>
        <v>13</v>
      </c>
      <c r="N591" s="18">
        <f>YEAR(Tabela3[[#This Row],[DATA]])</f>
        <v>2023</v>
      </c>
    </row>
    <row r="592" spans="2:14">
      <c r="B592" s="1">
        <v>45016</v>
      </c>
      <c r="C592">
        <v>12301</v>
      </c>
      <c r="D592" s="18">
        <f>COUNTIF(C$4:C592,Tabela3[[#This Row],[COMANDA]])</f>
        <v>1</v>
      </c>
      <c r="E592" t="s">
        <v>90</v>
      </c>
      <c r="F592" t="s">
        <v>3</v>
      </c>
      <c r="G592" t="s">
        <v>8</v>
      </c>
      <c r="H592" t="s">
        <v>202</v>
      </c>
      <c r="I592" s="2">
        <v>1</v>
      </c>
      <c r="J592" t="s">
        <v>259</v>
      </c>
      <c r="K592" s="21">
        <f>INDEX(LISTAS!$H:$Q,MATCH(BASE!H592,LISTAS!$G:$G,0),MATCH(BASE!J592,LISTAS!$H$3:$Q$3,0))*Tabela3[[#This Row],[QUANTIDADE]]</f>
        <v>18</v>
      </c>
      <c r="L592" s="2" t="str">
        <f>TEXT(Tabela3[[#This Row],[DATA]],"MM")</f>
        <v>03</v>
      </c>
      <c r="M592" s="2">
        <f>WEEKNUM(Tabela3[[#This Row],[DATA]])</f>
        <v>13</v>
      </c>
      <c r="N592" s="18">
        <f>YEAR(Tabela3[[#This Row],[DATA]])</f>
        <v>2023</v>
      </c>
    </row>
    <row r="593" spans="2:14">
      <c r="B593" s="1">
        <v>45016</v>
      </c>
      <c r="C593">
        <v>12302</v>
      </c>
      <c r="D593" s="18">
        <f>COUNTIF(C$4:C593,Tabela3[[#This Row],[COMANDA]])</f>
        <v>1</v>
      </c>
      <c r="E593" t="s">
        <v>90</v>
      </c>
      <c r="F593" t="s">
        <v>98</v>
      </c>
      <c r="G593" t="s">
        <v>8</v>
      </c>
      <c r="H593" t="s">
        <v>47</v>
      </c>
      <c r="I593" s="2">
        <v>2</v>
      </c>
      <c r="J593" t="s">
        <v>11</v>
      </c>
      <c r="K593" s="21">
        <f>INDEX(LISTAS!$H:$Q,MATCH(BASE!H593,LISTAS!$G:$G,0),MATCH(BASE!J593,LISTAS!$H$3:$Q$3,0))*Tabela3[[#This Row],[QUANTIDADE]]</f>
        <v>32</v>
      </c>
      <c r="L593" s="2" t="str">
        <f>TEXT(Tabela3[[#This Row],[DATA]],"MM")</f>
        <v>03</v>
      </c>
      <c r="M593" s="2">
        <f>WEEKNUM(Tabela3[[#This Row],[DATA]])</f>
        <v>13</v>
      </c>
      <c r="N593" s="18">
        <f>YEAR(Tabela3[[#This Row],[DATA]])</f>
        <v>2023</v>
      </c>
    </row>
    <row r="594" spans="2:14">
      <c r="B594" s="1">
        <v>45016</v>
      </c>
      <c r="C594">
        <v>12302</v>
      </c>
      <c r="D594" s="18">
        <f>COUNTIF(C$4:C594,Tabela3[[#This Row],[COMANDA]])</f>
        <v>2</v>
      </c>
      <c r="E594" t="s">
        <v>90</v>
      </c>
      <c r="F594" t="s">
        <v>98</v>
      </c>
      <c r="G594" t="s">
        <v>8</v>
      </c>
      <c r="H594" t="s">
        <v>206</v>
      </c>
      <c r="I594" s="2">
        <v>1</v>
      </c>
      <c r="J594" t="s">
        <v>11</v>
      </c>
      <c r="K594" s="21">
        <f>INDEX(LISTAS!$H:$Q,MATCH(BASE!H594,LISTAS!$G:$G,0),MATCH(BASE!J594,LISTAS!$H$3:$Q$3,0))*Tabela3[[#This Row],[QUANTIDADE]]</f>
        <v>18</v>
      </c>
      <c r="L594" s="2" t="str">
        <f>TEXT(Tabela3[[#This Row],[DATA]],"MM")</f>
        <v>03</v>
      </c>
      <c r="M594" s="2">
        <f>WEEKNUM(Tabela3[[#This Row],[DATA]])</f>
        <v>13</v>
      </c>
      <c r="N594" s="18">
        <f>YEAR(Tabela3[[#This Row],[DATA]])</f>
        <v>2023</v>
      </c>
    </row>
    <row r="595" spans="2:14">
      <c r="B595" s="1">
        <v>45016</v>
      </c>
      <c r="C595">
        <v>12303</v>
      </c>
      <c r="D595" s="18">
        <f>COUNTIF(C$4:C595,Tabela3[[#This Row],[COMANDA]])</f>
        <v>1</v>
      </c>
      <c r="E595" t="s">
        <v>90</v>
      </c>
      <c r="F595" t="s">
        <v>99</v>
      </c>
      <c r="G595" t="s">
        <v>8</v>
      </c>
      <c r="H595" t="s">
        <v>202</v>
      </c>
      <c r="I595" s="2">
        <v>1</v>
      </c>
      <c r="J595" t="s">
        <v>11</v>
      </c>
      <c r="K595" s="21">
        <f>INDEX(LISTAS!$H:$Q,MATCH(BASE!H595,LISTAS!$G:$G,0),MATCH(BASE!J595,LISTAS!$H$3:$Q$3,0))*Tabela3[[#This Row],[QUANTIDADE]]</f>
        <v>20</v>
      </c>
      <c r="L595" s="2" t="str">
        <f>TEXT(Tabela3[[#This Row],[DATA]],"MM")</f>
        <v>03</v>
      </c>
      <c r="M595" s="2">
        <f>WEEKNUM(Tabela3[[#This Row],[DATA]])</f>
        <v>13</v>
      </c>
      <c r="N595" s="18">
        <f>YEAR(Tabela3[[#This Row],[DATA]])</f>
        <v>2023</v>
      </c>
    </row>
    <row r="596" spans="2:14">
      <c r="B596" s="1">
        <v>45016</v>
      </c>
      <c r="C596">
        <v>12303</v>
      </c>
      <c r="D596" s="18">
        <f>COUNTIF(C$4:C596,Tabela3[[#This Row],[COMANDA]])</f>
        <v>2</v>
      </c>
      <c r="E596" t="s">
        <v>90</v>
      </c>
      <c r="F596" t="s">
        <v>99</v>
      </c>
      <c r="G596" t="s">
        <v>9</v>
      </c>
      <c r="H596" t="s">
        <v>213</v>
      </c>
      <c r="I596" s="2">
        <v>1</v>
      </c>
      <c r="J596" t="s">
        <v>11</v>
      </c>
      <c r="K596" s="21">
        <f>INDEX(LISTAS!$H:$Q,MATCH(BASE!H596,LISTAS!$G:$G,0),MATCH(BASE!J596,LISTAS!$H$3:$Q$3,0))*Tabela3[[#This Row],[QUANTIDADE]]</f>
        <v>4</v>
      </c>
      <c r="L596" s="2" t="str">
        <f>TEXT(Tabela3[[#This Row],[DATA]],"MM")</f>
        <v>03</v>
      </c>
      <c r="M596" s="2">
        <f>WEEKNUM(Tabela3[[#This Row],[DATA]])</f>
        <v>13</v>
      </c>
      <c r="N596" s="18">
        <f>YEAR(Tabela3[[#This Row],[DATA]])</f>
        <v>2023</v>
      </c>
    </row>
    <row r="597" spans="2:14">
      <c r="B597" s="1">
        <v>45016</v>
      </c>
      <c r="C597">
        <v>12304</v>
      </c>
      <c r="D597" s="18">
        <f>COUNTIF(C$4:C597,Tabela3[[#This Row],[COMANDA]])</f>
        <v>1</v>
      </c>
      <c r="E597" t="s">
        <v>90</v>
      </c>
      <c r="F597" t="s">
        <v>98</v>
      </c>
      <c r="G597" t="s">
        <v>8</v>
      </c>
      <c r="H597" t="s">
        <v>203</v>
      </c>
      <c r="I597" s="2">
        <v>1</v>
      </c>
      <c r="J597" t="s">
        <v>11</v>
      </c>
      <c r="K597" s="21">
        <f>INDEX(LISTAS!$H:$Q,MATCH(BASE!H597,LISTAS!$G:$G,0),MATCH(BASE!J597,LISTAS!$H$3:$Q$3,0))*Tabela3[[#This Row],[QUANTIDADE]]</f>
        <v>20</v>
      </c>
      <c r="L597" s="2" t="str">
        <f>TEXT(Tabela3[[#This Row],[DATA]],"MM")</f>
        <v>03</v>
      </c>
      <c r="M597" s="2">
        <f>WEEKNUM(Tabela3[[#This Row],[DATA]])</f>
        <v>13</v>
      </c>
      <c r="N597" s="18">
        <f>YEAR(Tabela3[[#This Row],[DATA]])</f>
        <v>2023</v>
      </c>
    </row>
    <row r="598" spans="2:14">
      <c r="B598" s="1">
        <v>45016</v>
      </c>
      <c r="C598">
        <v>12304</v>
      </c>
      <c r="D598" s="18">
        <f>COUNTIF(C$4:C598,Tabela3[[#This Row],[COMANDA]])</f>
        <v>2</v>
      </c>
      <c r="E598" t="s">
        <v>90</v>
      </c>
      <c r="F598" t="s">
        <v>98</v>
      </c>
      <c r="G598" t="s">
        <v>9</v>
      </c>
      <c r="H598" t="s">
        <v>133</v>
      </c>
      <c r="I598" s="2">
        <v>1</v>
      </c>
      <c r="J598" t="s">
        <v>11</v>
      </c>
      <c r="K598" s="21">
        <f>INDEX(LISTAS!$H:$Q,MATCH(BASE!H598,LISTAS!$G:$G,0),MATCH(BASE!J598,LISTAS!$H$3:$Q$3,0))*Tabela3[[#This Row],[QUANTIDADE]]</f>
        <v>6</v>
      </c>
      <c r="L598" s="2" t="str">
        <f>TEXT(Tabela3[[#This Row],[DATA]],"MM")</f>
        <v>03</v>
      </c>
      <c r="M598" s="2">
        <f>WEEKNUM(Tabela3[[#This Row],[DATA]])</f>
        <v>13</v>
      </c>
      <c r="N598" s="18">
        <f>YEAR(Tabela3[[#This Row],[DATA]])</f>
        <v>2023</v>
      </c>
    </row>
    <row r="599" spans="2:14">
      <c r="B599" s="1">
        <v>45016</v>
      </c>
      <c r="C599">
        <v>12305</v>
      </c>
      <c r="D599" s="18">
        <f>COUNTIF(C$4:C599,Tabela3[[#This Row],[COMANDA]])</f>
        <v>1</v>
      </c>
      <c r="E599" t="s">
        <v>90</v>
      </c>
      <c r="F599" t="s">
        <v>99</v>
      </c>
      <c r="G599" t="s">
        <v>8</v>
      </c>
      <c r="H599" t="s">
        <v>204</v>
      </c>
      <c r="I599" s="2">
        <v>1</v>
      </c>
      <c r="J599" t="s">
        <v>11</v>
      </c>
      <c r="K599" s="21">
        <f>INDEX(LISTAS!$H:$Q,MATCH(BASE!H599,LISTAS!$G:$G,0),MATCH(BASE!J599,LISTAS!$H$3:$Q$3,0))*Tabela3[[#This Row],[QUANTIDADE]]</f>
        <v>18</v>
      </c>
      <c r="L599" s="2" t="str">
        <f>TEXT(Tabela3[[#This Row],[DATA]],"MM")</f>
        <v>03</v>
      </c>
      <c r="M599" s="2">
        <f>WEEKNUM(Tabela3[[#This Row],[DATA]])</f>
        <v>13</v>
      </c>
      <c r="N599" s="18">
        <f>YEAR(Tabela3[[#This Row],[DATA]])</f>
        <v>2023</v>
      </c>
    </row>
    <row r="600" spans="2:14">
      <c r="B600" s="1">
        <v>45016</v>
      </c>
      <c r="C600">
        <v>12306</v>
      </c>
      <c r="D600" s="18">
        <f>COUNTIF(C$4:C600,Tabela3[[#This Row],[COMANDA]])</f>
        <v>1</v>
      </c>
      <c r="E600" t="s">
        <v>90</v>
      </c>
      <c r="G600" t="s">
        <v>8</v>
      </c>
      <c r="H600" t="s">
        <v>47</v>
      </c>
      <c r="I600" s="2">
        <v>2</v>
      </c>
      <c r="J600" t="s">
        <v>11</v>
      </c>
      <c r="K600" s="21">
        <f>INDEX(LISTAS!$H:$Q,MATCH(BASE!H600,LISTAS!$G:$G,0),MATCH(BASE!J600,LISTAS!$H$3:$Q$3,0))*Tabela3[[#This Row],[QUANTIDADE]]</f>
        <v>32</v>
      </c>
      <c r="L600" s="2" t="str">
        <f>TEXT(Tabela3[[#This Row],[DATA]],"MM")</f>
        <v>03</v>
      </c>
      <c r="M600" s="2">
        <f>WEEKNUM(Tabela3[[#This Row],[DATA]])</f>
        <v>13</v>
      </c>
      <c r="N600" s="18">
        <f>YEAR(Tabela3[[#This Row],[DATA]])</f>
        <v>2023</v>
      </c>
    </row>
    <row r="601" spans="2:14">
      <c r="B601" s="1">
        <v>45016</v>
      </c>
      <c r="C601">
        <v>12307</v>
      </c>
      <c r="D601" s="18">
        <f>COUNTIF(C$4:C601,Tabela3[[#This Row],[COMANDA]])</f>
        <v>1</v>
      </c>
      <c r="E601" t="s">
        <v>90</v>
      </c>
      <c r="F601" t="s">
        <v>99</v>
      </c>
      <c r="G601" t="s">
        <v>8</v>
      </c>
      <c r="H601" t="s">
        <v>202</v>
      </c>
      <c r="I601" s="2">
        <v>1</v>
      </c>
      <c r="J601" t="s">
        <v>11</v>
      </c>
      <c r="K601" s="21">
        <f>INDEX(LISTAS!$H:$Q,MATCH(BASE!H601,LISTAS!$G:$G,0),MATCH(BASE!J601,LISTAS!$H$3:$Q$3,0))*Tabela3[[#This Row],[QUANTIDADE]]</f>
        <v>20</v>
      </c>
      <c r="L601" s="2" t="str">
        <f>TEXT(Tabela3[[#This Row],[DATA]],"MM")</f>
        <v>03</v>
      </c>
      <c r="M601" s="2">
        <f>WEEKNUM(Tabela3[[#This Row],[DATA]])</f>
        <v>13</v>
      </c>
      <c r="N601" s="18">
        <f>YEAR(Tabela3[[#This Row],[DATA]])</f>
        <v>2023</v>
      </c>
    </row>
    <row r="602" spans="2:14">
      <c r="B602" s="1">
        <v>45016</v>
      </c>
      <c r="C602">
        <v>12307</v>
      </c>
      <c r="D602" s="18">
        <f>COUNTIF(C$4:C602,Tabela3[[#This Row],[COMANDA]])</f>
        <v>2</v>
      </c>
      <c r="E602" t="s">
        <v>90</v>
      </c>
      <c r="F602" t="s">
        <v>99</v>
      </c>
      <c r="G602" t="s">
        <v>9</v>
      </c>
      <c r="H602" t="s">
        <v>148</v>
      </c>
      <c r="I602" s="2">
        <v>1</v>
      </c>
      <c r="J602" t="s">
        <v>11</v>
      </c>
      <c r="K602" s="21">
        <f>INDEX(LISTAS!$H:$Q,MATCH(BASE!H602,LISTAS!$G:$G,0),MATCH(BASE!J602,LISTAS!$H$3:$Q$3,0))*Tabela3[[#This Row],[QUANTIDADE]]</f>
        <v>3</v>
      </c>
      <c r="L602" s="2" t="str">
        <f>TEXT(Tabela3[[#This Row],[DATA]],"MM")</f>
        <v>03</v>
      </c>
      <c r="M602" s="2">
        <f>WEEKNUM(Tabela3[[#This Row],[DATA]])</f>
        <v>13</v>
      </c>
      <c r="N602" s="18">
        <f>YEAR(Tabela3[[#This Row],[DATA]])</f>
        <v>2023</v>
      </c>
    </row>
    <row r="603" spans="2:14">
      <c r="B603" s="1">
        <v>45016</v>
      </c>
      <c r="C603">
        <v>12308</v>
      </c>
      <c r="D603" s="18">
        <f>COUNTIF(C$4:C603,Tabela3[[#This Row],[COMANDA]])</f>
        <v>1</v>
      </c>
      <c r="E603" t="s">
        <v>90</v>
      </c>
      <c r="F603" t="s">
        <v>3</v>
      </c>
      <c r="G603" t="s">
        <v>8</v>
      </c>
      <c r="H603" t="s">
        <v>203</v>
      </c>
      <c r="I603" s="2">
        <v>1</v>
      </c>
      <c r="J603" t="s">
        <v>259</v>
      </c>
      <c r="K603" s="21">
        <f>INDEX(LISTAS!$H:$Q,MATCH(BASE!H603,LISTAS!$G:$G,0),MATCH(BASE!J603,LISTAS!$H$3:$Q$3,0))*Tabela3[[#This Row],[QUANTIDADE]]</f>
        <v>18</v>
      </c>
      <c r="L603" s="2" t="str">
        <f>TEXT(Tabela3[[#This Row],[DATA]],"MM")</f>
        <v>03</v>
      </c>
      <c r="M603" s="2">
        <f>WEEKNUM(Tabela3[[#This Row],[DATA]])</f>
        <v>13</v>
      </c>
      <c r="N603" s="18">
        <f>YEAR(Tabela3[[#This Row],[DATA]])</f>
        <v>2023</v>
      </c>
    </row>
    <row r="604" spans="2:14">
      <c r="B604" s="1">
        <v>45016</v>
      </c>
      <c r="C604">
        <v>12309</v>
      </c>
      <c r="D604" s="18">
        <f>COUNTIF(C$4:C604,Tabela3[[#This Row],[COMANDA]])</f>
        <v>1</v>
      </c>
      <c r="E604" t="s">
        <v>90</v>
      </c>
      <c r="F604" t="s">
        <v>98</v>
      </c>
      <c r="G604" t="s">
        <v>8</v>
      </c>
      <c r="H604" t="s">
        <v>47</v>
      </c>
      <c r="I604" s="2">
        <v>1</v>
      </c>
      <c r="J604" t="s">
        <v>11</v>
      </c>
      <c r="K604" s="21">
        <f>INDEX(LISTAS!$H:$Q,MATCH(BASE!H604,LISTAS!$G:$G,0),MATCH(BASE!J604,LISTAS!$H$3:$Q$3,0))*Tabela3[[#This Row],[QUANTIDADE]]</f>
        <v>16</v>
      </c>
      <c r="L604" s="2" t="str">
        <f>TEXT(Tabela3[[#This Row],[DATA]],"MM")</f>
        <v>03</v>
      </c>
      <c r="M604" s="2">
        <f>WEEKNUM(Tabela3[[#This Row],[DATA]])</f>
        <v>13</v>
      </c>
      <c r="N604" s="18">
        <f>YEAR(Tabela3[[#This Row],[DATA]])</f>
        <v>2023</v>
      </c>
    </row>
    <row r="605" spans="2:14">
      <c r="B605" s="1">
        <v>45016</v>
      </c>
      <c r="C605">
        <v>12310</v>
      </c>
      <c r="D605" s="18">
        <f>COUNTIF(C$4:C605,Tabela3[[#This Row],[COMANDA]])</f>
        <v>1</v>
      </c>
      <c r="E605" t="s">
        <v>90</v>
      </c>
      <c r="G605" t="s">
        <v>8</v>
      </c>
      <c r="H605" t="s">
        <v>204</v>
      </c>
      <c r="I605" s="2">
        <v>1</v>
      </c>
      <c r="J605" t="s">
        <v>11</v>
      </c>
      <c r="K605" s="21">
        <f>INDEX(LISTAS!$H:$Q,MATCH(BASE!H605,LISTAS!$G:$G,0),MATCH(BASE!J605,LISTAS!$H$3:$Q$3,0))*Tabela3[[#This Row],[QUANTIDADE]]</f>
        <v>18</v>
      </c>
      <c r="L605" s="2" t="str">
        <f>TEXT(Tabela3[[#This Row],[DATA]],"MM")</f>
        <v>03</v>
      </c>
      <c r="M605" s="2">
        <f>WEEKNUM(Tabela3[[#This Row],[DATA]])</f>
        <v>13</v>
      </c>
      <c r="N605" s="18">
        <f>YEAR(Tabela3[[#This Row],[DATA]])</f>
        <v>2023</v>
      </c>
    </row>
    <row r="606" spans="2:14">
      <c r="B606" s="1">
        <v>45016</v>
      </c>
      <c r="C606">
        <v>12310</v>
      </c>
      <c r="D606" s="18">
        <f>COUNTIF(C$4:C606,Tabela3[[#This Row],[COMANDA]])</f>
        <v>2</v>
      </c>
      <c r="E606" t="s">
        <v>90</v>
      </c>
      <c r="G606" t="s">
        <v>61</v>
      </c>
      <c r="H606" t="s">
        <v>199</v>
      </c>
      <c r="I606" s="2">
        <v>1</v>
      </c>
      <c r="J606" t="s">
        <v>11</v>
      </c>
      <c r="K606" s="21">
        <f>INDEX(LISTAS!$H:$Q,MATCH(BASE!H606,LISTAS!$G:$G,0),MATCH(BASE!J606,LISTAS!$H$3:$Q$3,0))*Tabela3[[#This Row],[QUANTIDADE]]</f>
        <v>1</v>
      </c>
      <c r="L606" s="2" t="str">
        <f>TEXT(Tabela3[[#This Row],[DATA]],"MM")</f>
        <v>03</v>
      </c>
      <c r="M606" s="2">
        <f>WEEKNUM(Tabela3[[#This Row],[DATA]])</f>
        <v>13</v>
      </c>
      <c r="N606" s="18">
        <f>YEAR(Tabela3[[#This Row],[DATA]])</f>
        <v>2023</v>
      </c>
    </row>
    <row r="607" spans="2:14">
      <c r="B607" s="1">
        <v>45016</v>
      </c>
      <c r="C607">
        <v>12310</v>
      </c>
      <c r="D607" s="18">
        <f>COUNTIF(C$4:C607,Tabela3[[#This Row],[COMANDA]])</f>
        <v>3</v>
      </c>
      <c r="E607" t="s">
        <v>90</v>
      </c>
      <c r="G607" t="s">
        <v>61</v>
      </c>
      <c r="H607" t="s">
        <v>162</v>
      </c>
      <c r="I607" s="2">
        <v>1</v>
      </c>
      <c r="J607" t="s">
        <v>11</v>
      </c>
      <c r="K607" s="21">
        <f>INDEX(LISTAS!$H:$Q,MATCH(BASE!H607,LISTAS!$G:$G,0),MATCH(BASE!J607,LISTAS!$H$3:$Q$3,0))*Tabela3[[#This Row],[QUANTIDADE]]</f>
        <v>1.5</v>
      </c>
      <c r="L607" s="2" t="str">
        <f>TEXT(Tabela3[[#This Row],[DATA]],"MM")</f>
        <v>03</v>
      </c>
      <c r="M607" s="2">
        <f>WEEKNUM(Tabela3[[#This Row],[DATA]])</f>
        <v>13</v>
      </c>
      <c r="N607" s="18">
        <f>YEAR(Tabela3[[#This Row],[DATA]])</f>
        <v>2023</v>
      </c>
    </row>
    <row r="608" spans="2:14">
      <c r="B608" s="1">
        <v>45016</v>
      </c>
      <c r="C608">
        <v>12311</v>
      </c>
      <c r="D608" s="18">
        <f>COUNTIF(C$4:C608,Tabela3[[#This Row],[COMANDA]])</f>
        <v>1</v>
      </c>
      <c r="E608" t="s">
        <v>89</v>
      </c>
      <c r="G608" t="s">
        <v>8</v>
      </c>
      <c r="H608" t="s">
        <v>40</v>
      </c>
      <c r="I608" s="2">
        <v>1</v>
      </c>
      <c r="J608" t="s">
        <v>11</v>
      </c>
      <c r="K608" s="21">
        <f>INDEX(LISTAS!$H:$Q,MATCH(BASE!H608,LISTAS!$G:$G,0),MATCH(BASE!J608,LISTAS!$H$3:$Q$3,0))*Tabela3[[#This Row],[QUANTIDADE]]</f>
        <v>14</v>
      </c>
      <c r="L608" s="2" t="str">
        <f>TEXT(Tabela3[[#This Row],[DATA]],"MM")</f>
        <v>03</v>
      </c>
      <c r="M608" s="2">
        <f>WEEKNUM(Tabela3[[#This Row],[DATA]])</f>
        <v>13</v>
      </c>
      <c r="N608" s="18">
        <f>YEAR(Tabela3[[#This Row],[DATA]])</f>
        <v>2023</v>
      </c>
    </row>
    <row r="609" spans="2:14">
      <c r="B609" s="1">
        <v>45016</v>
      </c>
      <c r="C609">
        <v>12312</v>
      </c>
      <c r="D609" s="18">
        <f>COUNTIF(C$4:C609,Tabela3[[#This Row],[COMANDA]])</f>
        <v>1</v>
      </c>
      <c r="E609" t="s">
        <v>90</v>
      </c>
      <c r="G609" t="s">
        <v>8</v>
      </c>
      <c r="H609" t="s">
        <v>41</v>
      </c>
      <c r="I609" s="2">
        <v>1</v>
      </c>
      <c r="J609" t="s">
        <v>11</v>
      </c>
      <c r="K609" s="21">
        <f>INDEX(LISTAS!$H:$Q,MATCH(BASE!H609,LISTAS!$G:$G,0),MATCH(BASE!J609,LISTAS!$H$3:$Q$3,0))*Tabela3[[#This Row],[QUANTIDADE]]</f>
        <v>14</v>
      </c>
      <c r="L609" s="2" t="str">
        <f>TEXT(Tabela3[[#This Row],[DATA]],"MM")</f>
        <v>03</v>
      </c>
      <c r="M609" s="2">
        <f>WEEKNUM(Tabela3[[#This Row],[DATA]])</f>
        <v>13</v>
      </c>
      <c r="N609" s="18">
        <f>YEAR(Tabela3[[#This Row],[DATA]])</f>
        <v>2023</v>
      </c>
    </row>
    <row r="610" spans="2:14">
      <c r="B610" s="1">
        <v>45016</v>
      </c>
      <c r="C610" t="s">
        <v>233</v>
      </c>
      <c r="D610" s="18">
        <f>COUNTIF(C$4:C610,Tabela3[[#This Row],[COMANDA]])</f>
        <v>1</v>
      </c>
      <c r="E610" t="s">
        <v>1</v>
      </c>
      <c r="G610" t="s">
        <v>74</v>
      </c>
      <c r="H610" t="s">
        <v>75</v>
      </c>
      <c r="I610" s="2">
        <v>6</v>
      </c>
      <c r="J610" t="s">
        <v>11</v>
      </c>
      <c r="K610" s="21">
        <f>INDEX(LISTAS!$H:$Q,MATCH(BASE!H610,LISTAS!$G:$G,0),MATCH(BASE!J610,LISTAS!$H$3:$Q$3,0))*Tabela3[[#This Row],[QUANTIDADE]]</f>
        <v>36</v>
      </c>
      <c r="L610" s="2" t="str">
        <f>TEXT(Tabela3[[#This Row],[DATA]],"MM")</f>
        <v>03</v>
      </c>
      <c r="M610" s="2">
        <f>WEEKNUM(Tabela3[[#This Row],[DATA]])</f>
        <v>13</v>
      </c>
      <c r="N610" s="18">
        <f>YEAR(Tabela3[[#This Row],[DATA]])</f>
        <v>2023</v>
      </c>
    </row>
    <row r="611" spans="2:14">
      <c r="B611" s="1">
        <v>45016</v>
      </c>
      <c r="C611" t="s">
        <v>233</v>
      </c>
      <c r="D611" s="18">
        <f>COUNTIF(C$4:C611,Tabela3[[#This Row],[COMANDA]])</f>
        <v>2</v>
      </c>
      <c r="E611" t="s">
        <v>1</v>
      </c>
      <c r="G611" t="s">
        <v>63</v>
      </c>
      <c r="H611" t="s">
        <v>232</v>
      </c>
      <c r="I611" s="2">
        <v>1</v>
      </c>
      <c r="J611" t="s">
        <v>11</v>
      </c>
      <c r="K611" s="21">
        <v>13</v>
      </c>
      <c r="L611" s="2" t="str">
        <f>TEXT(Tabela3[[#This Row],[DATA]],"MM")</f>
        <v>03</v>
      </c>
      <c r="M611" s="2">
        <f>WEEKNUM(Tabela3[[#This Row],[DATA]])</f>
        <v>13</v>
      </c>
      <c r="N611" s="18">
        <f>YEAR(Tabela3[[#This Row],[DATA]])</f>
        <v>2023</v>
      </c>
    </row>
    <row r="612" spans="2:14">
      <c r="B612" s="1">
        <v>45016</v>
      </c>
      <c r="C612" t="s">
        <v>233</v>
      </c>
      <c r="D612" s="18">
        <f>COUNTIF(C$4:C612,Tabela3[[#This Row],[COMANDA]])</f>
        <v>3</v>
      </c>
      <c r="E612" t="s">
        <v>1</v>
      </c>
      <c r="G612" t="s">
        <v>77</v>
      </c>
      <c r="H612" t="s">
        <v>224</v>
      </c>
      <c r="I612" s="2">
        <v>4</v>
      </c>
      <c r="J612" t="s">
        <v>11</v>
      </c>
      <c r="K612" s="21">
        <f>INDEX(LISTAS!$H:$Q,MATCH(BASE!H612,LISTAS!$G:$G,0),MATCH(BASE!J612,LISTAS!$H$3:$Q$3,0))*Tabela3[[#This Row],[QUANTIDADE]]</f>
        <v>22</v>
      </c>
      <c r="L612" s="2" t="str">
        <f>TEXT(Tabela3[[#This Row],[DATA]],"MM")</f>
        <v>03</v>
      </c>
      <c r="M612" s="2">
        <f>WEEKNUM(Tabela3[[#This Row],[DATA]])</f>
        <v>13</v>
      </c>
      <c r="N612" s="18">
        <f>YEAR(Tabela3[[#This Row],[DATA]])</f>
        <v>2023</v>
      </c>
    </row>
    <row r="613" spans="2:14">
      <c r="B613" s="1">
        <v>45016</v>
      </c>
      <c r="C613" t="s">
        <v>233</v>
      </c>
      <c r="D613" s="18">
        <f>COUNTIF(C$4:C613,Tabela3[[#This Row],[COMANDA]])</f>
        <v>4</v>
      </c>
      <c r="E613" t="s">
        <v>1</v>
      </c>
      <c r="G613" t="s">
        <v>9</v>
      </c>
      <c r="H613" t="s">
        <v>68</v>
      </c>
      <c r="I613" s="2">
        <v>5</v>
      </c>
      <c r="J613" t="s">
        <v>11</v>
      </c>
      <c r="K613" s="21">
        <f>INDEX(LISTAS!$H:$Q,MATCH(BASE!H613,LISTAS!$G:$G,0),MATCH(BASE!J613,LISTAS!$H$3:$Q$3,0))*Tabela3[[#This Row],[QUANTIDADE]]</f>
        <v>15</v>
      </c>
      <c r="L613" s="2" t="str">
        <f>TEXT(Tabela3[[#This Row],[DATA]],"MM")</f>
        <v>03</v>
      </c>
      <c r="M613" s="2">
        <f>WEEKNUM(Tabela3[[#This Row],[DATA]])</f>
        <v>13</v>
      </c>
      <c r="N613" s="18">
        <f>YEAR(Tabela3[[#This Row],[DATA]])</f>
        <v>2023</v>
      </c>
    </row>
    <row r="614" spans="2:14">
      <c r="B614" s="1">
        <v>45016</v>
      </c>
      <c r="C614" t="s">
        <v>233</v>
      </c>
      <c r="D614" s="18">
        <f>COUNTIF(C$4:C614,Tabela3[[#This Row],[COMANDA]])</f>
        <v>5</v>
      </c>
      <c r="E614" t="s">
        <v>1</v>
      </c>
      <c r="G614" t="s">
        <v>9</v>
      </c>
      <c r="H614" t="s">
        <v>214</v>
      </c>
      <c r="I614" s="2">
        <v>5</v>
      </c>
      <c r="J614" t="s">
        <v>11</v>
      </c>
      <c r="K614" s="21">
        <f>INDEX(LISTAS!$H:$Q,MATCH(BASE!H614,LISTAS!$G:$G,0),MATCH(BASE!J614,LISTAS!$H$3:$Q$3,0))*Tabela3[[#This Row],[QUANTIDADE]]</f>
        <v>5</v>
      </c>
      <c r="L614" s="2" t="str">
        <f>TEXT(Tabela3[[#This Row],[DATA]],"MM")</f>
        <v>03</v>
      </c>
      <c r="M614" s="2">
        <f>WEEKNUM(Tabela3[[#This Row],[DATA]])</f>
        <v>13</v>
      </c>
      <c r="N614" s="18">
        <f>YEAR(Tabela3[[#This Row],[DATA]])</f>
        <v>2023</v>
      </c>
    </row>
    <row r="615" spans="2:14">
      <c r="B615" s="1">
        <v>45016</v>
      </c>
      <c r="C615" t="s">
        <v>233</v>
      </c>
      <c r="D615" s="18">
        <f>COUNTIF(C$4:C615,Tabela3[[#This Row],[COMANDA]])</f>
        <v>6</v>
      </c>
      <c r="E615" t="s">
        <v>1</v>
      </c>
      <c r="G615" t="s">
        <v>74</v>
      </c>
      <c r="H615" t="s">
        <v>120</v>
      </c>
      <c r="I615" s="2">
        <v>4</v>
      </c>
      <c r="J615" t="s">
        <v>11</v>
      </c>
      <c r="K615" s="21">
        <f>INDEX(LISTAS!$H:$Q,MATCH(BASE!H615,LISTAS!$G:$G,0),MATCH(BASE!J615,LISTAS!$H$3:$Q$3,0))*Tabela3[[#This Row],[QUANTIDADE]]</f>
        <v>12</v>
      </c>
      <c r="L615" s="2" t="str">
        <f>TEXT(Tabela3[[#This Row],[DATA]],"MM")</f>
        <v>03</v>
      </c>
      <c r="M615" s="2">
        <f>WEEKNUM(Tabela3[[#This Row],[DATA]])</f>
        <v>13</v>
      </c>
      <c r="N615" s="18">
        <f>YEAR(Tabela3[[#This Row],[DATA]])</f>
        <v>2023</v>
      </c>
    </row>
    <row r="616" spans="2:14">
      <c r="B616" s="1">
        <v>45016</v>
      </c>
      <c r="C616" t="s">
        <v>233</v>
      </c>
      <c r="D616" s="18">
        <f>COUNTIF(C$4:C616,Tabela3[[#This Row],[COMANDA]])</f>
        <v>7</v>
      </c>
      <c r="E616" t="s">
        <v>1</v>
      </c>
      <c r="G616" t="s">
        <v>9</v>
      </c>
      <c r="H616" t="s">
        <v>147</v>
      </c>
      <c r="I616" s="2">
        <v>1</v>
      </c>
      <c r="J616" t="s">
        <v>11</v>
      </c>
      <c r="K616" s="21">
        <f>INDEX(LISTAS!$H:$Q,MATCH(BASE!H616,LISTAS!$G:$G,0),MATCH(BASE!J616,LISTAS!$H$3:$Q$3,0))*Tabela3[[#This Row],[QUANTIDADE]]</f>
        <v>4.5</v>
      </c>
      <c r="L616" s="2" t="str">
        <f>TEXT(Tabela3[[#This Row],[DATA]],"MM")</f>
        <v>03</v>
      </c>
      <c r="M616" s="2">
        <f>WEEKNUM(Tabela3[[#This Row],[DATA]])</f>
        <v>13</v>
      </c>
      <c r="N616" s="18">
        <f>YEAR(Tabela3[[#This Row],[DATA]])</f>
        <v>2023</v>
      </c>
    </row>
    <row r="617" spans="2:14">
      <c r="B617" s="1">
        <v>45016</v>
      </c>
      <c r="C617" t="s">
        <v>233</v>
      </c>
      <c r="D617" s="18">
        <f>COUNTIF(C$4:C617,Tabela3[[#This Row],[COMANDA]])</f>
        <v>8</v>
      </c>
      <c r="E617" t="s">
        <v>1</v>
      </c>
      <c r="G617" t="s">
        <v>74</v>
      </c>
      <c r="H617" t="s">
        <v>76</v>
      </c>
      <c r="I617" s="2">
        <v>6</v>
      </c>
      <c r="J617" t="s">
        <v>11</v>
      </c>
      <c r="K617" s="21">
        <f>INDEX(LISTAS!$H:$Q,MATCH(BASE!H617,LISTAS!$G:$G,0),MATCH(BASE!J617,LISTAS!$H$3:$Q$3,0))*Tabela3[[#This Row],[QUANTIDADE]]</f>
        <v>12</v>
      </c>
      <c r="L617" s="2" t="str">
        <f>TEXT(Tabela3[[#This Row],[DATA]],"MM")</f>
        <v>03</v>
      </c>
      <c r="M617" s="2">
        <f>WEEKNUM(Tabela3[[#This Row],[DATA]])</f>
        <v>13</v>
      </c>
      <c r="N617" s="18">
        <f>YEAR(Tabela3[[#This Row],[DATA]])</f>
        <v>2023</v>
      </c>
    </row>
    <row r="618" spans="2:14">
      <c r="B618" s="1">
        <v>45016</v>
      </c>
      <c r="C618" t="s">
        <v>233</v>
      </c>
      <c r="D618" s="18">
        <f>COUNTIF(C$4:C618,Tabela3[[#This Row],[COMANDA]])</f>
        <v>9</v>
      </c>
      <c r="E618" t="s">
        <v>1</v>
      </c>
      <c r="G618" t="s">
        <v>10</v>
      </c>
      <c r="H618" t="s">
        <v>119</v>
      </c>
      <c r="I618" s="2">
        <v>7</v>
      </c>
      <c r="J618" t="s">
        <v>11</v>
      </c>
      <c r="K618" s="21">
        <f>INDEX(LISTAS!$H:$Q,MATCH(BASE!H618,LISTAS!$G:$G,0),MATCH(BASE!J618,LISTAS!$H$3:$Q$3,0))*Tabela3[[#This Row],[QUANTIDADE]]</f>
        <v>42</v>
      </c>
      <c r="L618" s="2" t="str">
        <f>TEXT(Tabela3[[#This Row],[DATA]],"MM")</f>
        <v>03</v>
      </c>
      <c r="M618" s="2">
        <f>WEEKNUM(Tabela3[[#This Row],[DATA]])</f>
        <v>13</v>
      </c>
      <c r="N618" s="18">
        <f>YEAR(Tabela3[[#This Row],[DATA]])</f>
        <v>2023</v>
      </c>
    </row>
    <row r="619" spans="2:14">
      <c r="B619" s="1">
        <v>45016</v>
      </c>
      <c r="C619" t="s">
        <v>233</v>
      </c>
      <c r="D619" s="18">
        <f>COUNTIF(C$4:C619,Tabela3[[#This Row],[COMANDA]])</f>
        <v>10</v>
      </c>
      <c r="E619" t="s">
        <v>1</v>
      </c>
      <c r="G619" t="s">
        <v>9</v>
      </c>
      <c r="H619" t="s">
        <v>134</v>
      </c>
      <c r="I619" s="2">
        <v>1</v>
      </c>
      <c r="J619" t="s">
        <v>11</v>
      </c>
      <c r="K619" s="21">
        <f>INDEX(LISTAS!$H:$Q,MATCH(BASE!H619,LISTAS!$G:$G,0),MATCH(BASE!J619,LISTAS!$H$3:$Q$3,0))*Tabela3[[#This Row],[QUANTIDADE]]</f>
        <v>3</v>
      </c>
      <c r="L619" s="2" t="str">
        <f>TEXT(Tabela3[[#This Row],[DATA]],"MM")</f>
        <v>03</v>
      </c>
      <c r="M619" s="2">
        <f>WEEKNUM(Tabela3[[#This Row],[DATA]])</f>
        <v>13</v>
      </c>
      <c r="N619" s="18">
        <f>YEAR(Tabela3[[#This Row],[DATA]])</f>
        <v>2023</v>
      </c>
    </row>
    <row r="620" spans="2:14">
      <c r="B620" s="1">
        <v>45016</v>
      </c>
      <c r="C620" t="s">
        <v>233</v>
      </c>
      <c r="D620" s="18">
        <f>COUNTIF(C$4:C620,Tabela3[[#This Row],[COMANDA]])</f>
        <v>11</v>
      </c>
      <c r="E620" t="s">
        <v>1</v>
      </c>
      <c r="G620" t="s">
        <v>9</v>
      </c>
      <c r="H620" t="s">
        <v>59</v>
      </c>
      <c r="I620" s="2">
        <v>2</v>
      </c>
      <c r="J620" t="s">
        <v>11</v>
      </c>
      <c r="K620" s="21">
        <f>INDEX(LISTAS!$H:$Q,MATCH(BASE!H620,LISTAS!$G:$G,0),MATCH(BASE!J620,LISTAS!$H$3:$Q$3,0))*Tabela3[[#This Row],[QUANTIDADE]]</f>
        <v>6</v>
      </c>
      <c r="L620" s="2" t="str">
        <f>TEXT(Tabela3[[#This Row],[DATA]],"MM")</f>
        <v>03</v>
      </c>
      <c r="M620" s="2">
        <f>WEEKNUM(Tabela3[[#This Row],[DATA]])</f>
        <v>13</v>
      </c>
      <c r="N620" s="18">
        <f>YEAR(Tabela3[[#This Row],[DATA]])</f>
        <v>2023</v>
      </c>
    </row>
    <row r="621" spans="2:14">
      <c r="B621" s="1">
        <v>45016</v>
      </c>
      <c r="C621" t="s">
        <v>233</v>
      </c>
      <c r="D621" s="18">
        <f>COUNTIF(C$4:C621,Tabela3[[#This Row],[COMANDA]])</f>
        <v>12</v>
      </c>
      <c r="E621" t="s">
        <v>1</v>
      </c>
      <c r="G621" t="s">
        <v>77</v>
      </c>
      <c r="H621" t="s">
        <v>79</v>
      </c>
      <c r="I621" s="2">
        <v>1</v>
      </c>
      <c r="J621" t="s">
        <v>11</v>
      </c>
      <c r="K621" s="21">
        <f>INDEX(LISTAS!$H:$Q,MATCH(BASE!H621,LISTAS!$G:$G,0),MATCH(BASE!J621,LISTAS!$H$3:$Q$3,0))*Tabela3[[#This Row],[QUANTIDADE]]</f>
        <v>4.5</v>
      </c>
      <c r="L621" s="2" t="str">
        <f>TEXT(Tabela3[[#This Row],[DATA]],"MM")</f>
        <v>03</v>
      </c>
      <c r="M621" s="2">
        <f>WEEKNUM(Tabela3[[#This Row],[DATA]])</f>
        <v>13</v>
      </c>
      <c r="N621" s="18">
        <f>YEAR(Tabela3[[#This Row],[DATA]])</f>
        <v>2023</v>
      </c>
    </row>
    <row r="622" spans="2:14">
      <c r="B622" s="1">
        <v>45016</v>
      </c>
      <c r="C622" t="s">
        <v>233</v>
      </c>
      <c r="D622" s="18">
        <f>COUNTIF(C$4:C622,Tabela3[[#This Row],[COMANDA]])</f>
        <v>13</v>
      </c>
      <c r="E622" t="s">
        <v>1</v>
      </c>
      <c r="G622" t="s">
        <v>9</v>
      </c>
      <c r="H622" t="s">
        <v>73</v>
      </c>
      <c r="I622" s="2">
        <v>1</v>
      </c>
      <c r="J622" t="s">
        <v>11</v>
      </c>
      <c r="K622" s="21">
        <f>INDEX(LISTAS!$H:$Q,MATCH(BASE!H622,LISTAS!$G:$G,0),MATCH(BASE!J622,LISTAS!$H$3:$Q$3,0))*Tabela3[[#This Row],[QUANTIDADE]]</f>
        <v>4</v>
      </c>
      <c r="L622" s="2" t="str">
        <f>TEXT(Tabela3[[#This Row],[DATA]],"MM")</f>
        <v>03</v>
      </c>
      <c r="M622" s="2">
        <f>WEEKNUM(Tabela3[[#This Row],[DATA]])</f>
        <v>13</v>
      </c>
      <c r="N622" s="18">
        <f>YEAR(Tabela3[[#This Row],[DATA]])</f>
        <v>2023</v>
      </c>
    </row>
    <row r="623" spans="2:14">
      <c r="B623" s="1">
        <v>45016</v>
      </c>
      <c r="C623" t="s">
        <v>233</v>
      </c>
      <c r="D623" s="18">
        <f>COUNTIF(C$4:C623,Tabela3[[#This Row],[COMANDA]])</f>
        <v>14</v>
      </c>
      <c r="E623" t="s">
        <v>1</v>
      </c>
      <c r="G623" t="s">
        <v>9</v>
      </c>
      <c r="H623" t="s">
        <v>144</v>
      </c>
      <c r="I623" s="2">
        <v>1</v>
      </c>
      <c r="J623" t="s">
        <v>11</v>
      </c>
      <c r="K623" s="21">
        <f>INDEX(LISTAS!$H:$Q,MATCH(BASE!H623,LISTAS!$G:$G,0),MATCH(BASE!J623,LISTAS!$H$3:$Q$3,0))*Tabela3[[#This Row],[QUANTIDADE]]</f>
        <v>3</v>
      </c>
      <c r="L623" s="2" t="str">
        <f>TEXT(Tabela3[[#This Row],[DATA]],"MM")</f>
        <v>03</v>
      </c>
      <c r="M623" s="2">
        <f>WEEKNUM(Tabela3[[#This Row],[DATA]])</f>
        <v>13</v>
      </c>
      <c r="N623" s="18">
        <f>YEAR(Tabela3[[#This Row],[DATA]])</f>
        <v>2023</v>
      </c>
    </row>
    <row r="624" spans="2:14">
      <c r="B624" s="1">
        <v>45016</v>
      </c>
      <c r="C624" t="s">
        <v>233</v>
      </c>
      <c r="D624" s="18">
        <f>COUNTIF(C$4:C624,Tabela3[[#This Row],[COMANDA]])</f>
        <v>15</v>
      </c>
      <c r="E624" t="s">
        <v>1</v>
      </c>
      <c r="G624" t="s">
        <v>77</v>
      </c>
      <c r="H624" t="s">
        <v>217</v>
      </c>
      <c r="I624" s="2">
        <v>1</v>
      </c>
      <c r="J624" t="s">
        <v>11</v>
      </c>
      <c r="K624" s="21">
        <f>INDEX(LISTAS!$H:$Q,MATCH(BASE!H624,LISTAS!$G:$G,0),MATCH(BASE!J624,LISTAS!$H$3:$Q$3,0))*Tabela3[[#This Row],[QUANTIDADE]]</f>
        <v>6</v>
      </c>
      <c r="L624" s="2" t="str">
        <f>TEXT(Tabela3[[#This Row],[DATA]],"MM")</f>
        <v>03</v>
      </c>
      <c r="M624" s="2">
        <f>WEEKNUM(Tabela3[[#This Row],[DATA]])</f>
        <v>13</v>
      </c>
      <c r="N624" s="18">
        <f>YEAR(Tabela3[[#This Row],[DATA]])</f>
        <v>2023</v>
      </c>
    </row>
    <row r="625" spans="2:14">
      <c r="B625" s="1">
        <v>45016</v>
      </c>
      <c r="C625" t="s">
        <v>233</v>
      </c>
      <c r="D625" s="18">
        <f>COUNTIF(C$4:C625,Tabela3[[#This Row],[COMANDA]])</f>
        <v>16</v>
      </c>
      <c r="E625" t="s">
        <v>1</v>
      </c>
      <c r="G625" t="s">
        <v>63</v>
      </c>
      <c r="H625" t="s">
        <v>180</v>
      </c>
      <c r="I625" s="2">
        <v>1</v>
      </c>
      <c r="J625" t="s">
        <v>11</v>
      </c>
      <c r="K625" s="21">
        <f>INDEX(LISTAS!$H:$Q,MATCH(BASE!H625,LISTAS!$G:$G,0),MATCH(BASE!J625,LISTAS!$H$3:$Q$3,0))*Tabela3[[#This Row],[QUANTIDADE]]</f>
        <v>6</v>
      </c>
      <c r="L625" s="2" t="str">
        <f>TEXT(Tabela3[[#This Row],[DATA]],"MM")</f>
        <v>03</v>
      </c>
      <c r="M625" s="2">
        <f>WEEKNUM(Tabela3[[#This Row],[DATA]])</f>
        <v>13</v>
      </c>
      <c r="N625" s="18">
        <f>YEAR(Tabela3[[#This Row],[DATA]])</f>
        <v>2023</v>
      </c>
    </row>
    <row r="626" spans="2:14">
      <c r="B626" s="1">
        <v>45016</v>
      </c>
      <c r="C626" t="s">
        <v>233</v>
      </c>
      <c r="D626" s="18">
        <f>COUNTIF(C$4:C626,Tabela3[[#This Row],[COMANDA]])</f>
        <v>17</v>
      </c>
      <c r="E626" t="s">
        <v>1</v>
      </c>
      <c r="G626" t="s">
        <v>9</v>
      </c>
      <c r="H626" t="s">
        <v>51</v>
      </c>
      <c r="I626" s="2">
        <v>1</v>
      </c>
      <c r="J626" t="s">
        <v>11</v>
      </c>
      <c r="K626" s="21">
        <f>INDEX(LISTAS!$H:$Q,MATCH(BASE!H626,LISTAS!$G:$G,0),MATCH(BASE!J626,LISTAS!$H$3:$Q$3,0))*Tabela3[[#This Row],[QUANTIDADE]]</f>
        <v>10</v>
      </c>
      <c r="L626" s="2" t="str">
        <f>TEXT(Tabela3[[#This Row],[DATA]],"MM")</f>
        <v>03</v>
      </c>
      <c r="M626" s="2">
        <f>WEEKNUM(Tabela3[[#This Row],[DATA]])</f>
        <v>13</v>
      </c>
      <c r="N626" s="18">
        <f>YEAR(Tabela3[[#This Row],[DATA]])</f>
        <v>2023</v>
      </c>
    </row>
    <row r="627" spans="2:14">
      <c r="B627" s="1">
        <v>45016</v>
      </c>
      <c r="C627" t="s">
        <v>233</v>
      </c>
      <c r="D627" s="18">
        <f>COUNTIF(C$4:C627,Tabela3[[#This Row],[COMANDA]])</f>
        <v>18</v>
      </c>
      <c r="E627" t="s">
        <v>1</v>
      </c>
      <c r="G627" t="s">
        <v>10</v>
      </c>
      <c r="H627" t="s">
        <v>150</v>
      </c>
      <c r="I627" s="2">
        <v>4</v>
      </c>
      <c r="J627" t="s">
        <v>11</v>
      </c>
      <c r="K627" s="21">
        <f>INDEX(LISTAS!$H:$Q,MATCH(BASE!H627,LISTAS!$G:$G,0),MATCH(BASE!J627,LISTAS!$H$3:$Q$3,0))*Tabela3[[#This Row],[QUANTIDADE]]</f>
        <v>4</v>
      </c>
      <c r="L627" s="2" t="str">
        <f>TEXT(Tabela3[[#This Row],[DATA]],"MM")</f>
        <v>03</v>
      </c>
      <c r="M627" s="2">
        <f>WEEKNUM(Tabela3[[#This Row],[DATA]])</f>
        <v>13</v>
      </c>
      <c r="N627" s="18">
        <f>YEAR(Tabela3[[#This Row],[DATA]])</f>
        <v>2023</v>
      </c>
    </row>
    <row r="628" spans="2:14">
      <c r="B628" s="1">
        <v>45016</v>
      </c>
      <c r="C628" t="s">
        <v>233</v>
      </c>
      <c r="D628" s="18">
        <f>COUNTIF(C$4:C628,Tabela3[[#This Row],[COMANDA]])</f>
        <v>19</v>
      </c>
      <c r="E628" t="s">
        <v>1</v>
      </c>
      <c r="G628" t="s">
        <v>9</v>
      </c>
      <c r="H628" t="s">
        <v>138</v>
      </c>
      <c r="I628" s="2">
        <v>1</v>
      </c>
      <c r="J628" t="s">
        <v>11</v>
      </c>
      <c r="K628" s="21">
        <f>INDEX(LISTAS!$H:$Q,MATCH(BASE!H628,LISTAS!$G:$G,0),MATCH(BASE!J628,LISTAS!$H$3:$Q$3,0))*Tabela3[[#This Row],[QUANTIDADE]]</f>
        <v>4</v>
      </c>
      <c r="L628" s="2" t="str">
        <f>TEXT(Tabela3[[#This Row],[DATA]],"MM")</f>
        <v>03</v>
      </c>
      <c r="M628" s="2">
        <f>WEEKNUM(Tabela3[[#This Row],[DATA]])</f>
        <v>13</v>
      </c>
      <c r="N628" s="18">
        <f>YEAR(Tabela3[[#This Row],[DATA]])</f>
        <v>2023</v>
      </c>
    </row>
    <row r="629" spans="2:14">
      <c r="B629" s="1">
        <v>45016</v>
      </c>
      <c r="C629" t="s">
        <v>233</v>
      </c>
      <c r="D629" s="18">
        <f>COUNTIF(C$4:C629,Tabela3[[#This Row],[COMANDA]])</f>
        <v>20</v>
      </c>
      <c r="E629" t="s">
        <v>1</v>
      </c>
      <c r="G629" t="s">
        <v>9</v>
      </c>
      <c r="H629" t="s">
        <v>132</v>
      </c>
      <c r="I629" s="2">
        <v>1</v>
      </c>
      <c r="J629" t="s">
        <v>11</v>
      </c>
      <c r="K629" s="21">
        <f>INDEX(LISTAS!$H:$Q,MATCH(BASE!H629,LISTAS!$G:$G,0),MATCH(BASE!J629,LISTAS!$H$3:$Q$3,0))*Tabela3[[#This Row],[QUANTIDADE]]</f>
        <v>3</v>
      </c>
      <c r="L629" s="2" t="str">
        <f>TEXT(Tabela3[[#This Row],[DATA]],"MM")</f>
        <v>03</v>
      </c>
      <c r="M629" s="2">
        <f>WEEKNUM(Tabela3[[#This Row],[DATA]])</f>
        <v>13</v>
      </c>
      <c r="N629" s="18">
        <f>YEAR(Tabela3[[#This Row],[DATA]])</f>
        <v>2023</v>
      </c>
    </row>
    <row r="630" spans="2:14">
      <c r="B630" s="1">
        <v>45016</v>
      </c>
      <c r="C630" t="s">
        <v>233</v>
      </c>
      <c r="D630" s="18">
        <f>COUNTIF(C$4:C630,Tabela3[[#This Row],[COMANDA]])</f>
        <v>21</v>
      </c>
      <c r="E630" t="s">
        <v>1</v>
      </c>
      <c r="G630" t="s">
        <v>9</v>
      </c>
      <c r="H630" t="s">
        <v>142</v>
      </c>
      <c r="I630" s="2">
        <v>1</v>
      </c>
      <c r="J630" t="s">
        <v>11</v>
      </c>
      <c r="K630" s="21">
        <f>INDEX(LISTAS!$H:$Q,MATCH(BASE!H630,LISTAS!$G:$G,0),MATCH(BASE!J630,LISTAS!$H$3:$Q$3,0))*Tabela3[[#This Row],[QUANTIDADE]]</f>
        <v>6</v>
      </c>
      <c r="L630" s="2" t="str">
        <f>TEXT(Tabela3[[#This Row],[DATA]],"MM")</f>
        <v>03</v>
      </c>
      <c r="M630" s="2">
        <f>WEEKNUM(Tabela3[[#This Row],[DATA]])</f>
        <v>13</v>
      </c>
      <c r="N630" s="18">
        <f>YEAR(Tabela3[[#This Row],[DATA]])</f>
        <v>2023</v>
      </c>
    </row>
    <row r="631" spans="2:14">
      <c r="B631" s="1">
        <v>45016</v>
      </c>
      <c r="C631" t="s">
        <v>233</v>
      </c>
      <c r="D631" s="18">
        <f>COUNTIF(C$4:C631,Tabela3[[#This Row],[COMANDA]])</f>
        <v>22</v>
      </c>
      <c r="E631" t="s">
        <v>1</v>
      </c>
      <c r="G631" t="s">
        <v>9</v>
      </c>
      <c r="H631" t="s">
        <v>131</v>
      </c>
      <c r="I631" s="2">
        <v>1</v>
      </c>
      <c r="J631" t="s">
        <v>11</v>
      </c>
      <c r="K631" s="21">
        <f>INDEX(LISTAS!$H:$Q,MATCH(BASE!H631,LISTAS!$G:$G,0),MATCH(BASE!J631,LISTAS!$H$3:$Q$3,0))*Tabela3[[#This Row],[QUANTIDADE]]</f>
        <v>4</v>
      </c>
      <c r="L631" s="2" t="str">
        <f>TEXT(Tabela3[[#This Row],[DATA]],"MM")</f>
        <v>03</v>
      </c>
      <c r="M631" s="2">
        <f>WEEKNUM(Tabela3[[#This Row],[DATA]])</f>
        <v>13</v>
      </c>
      <c r="N631" s="18">
        <f>YEAR(Tabela3[[#This Row],[DATA]])</f>
        <v>2023</v>
      </c>
    </row>
    <row r="632" spans="2:14">
      <c r="B632" s="1">
        <v>45016</v>
      </c>
      <c r="C632" t="s">
        <v>233</v>
      </c>
      <c r="D632" s="18">
        <f>COUNTIF(C$4:C632,Tabela3[[#This Row],[COMANDA]])</f>
        <v>23</v>
      </c>
      <c r="E632" t="s">
        <v>1</v>
      </c>
      <c r="G632" t="s">
        <v>9</v>
      </c>
      <c r="H632" t="s">
        <v>55</v>
      </c>
      <c r="I632" s="2">
        <v>4</v>
      </c>
      <c r="J632" t="s">
        <v>11</v>
      </c>
      <c r="K632" s="21">
        <f>INDEX(LISTAS!$H:$Q,MATCH(BASE!H632,LISTAS!$G:$G,0),MATCH(BASE!J632,LISTAS!$H$3:$Q$3,0))*Tabela3[[#This Row],[QUANTIDADE]]</f>
        <v>12</v>
      </c>
      <c r="L632" s="2" t="str">
        <f>TEXT(Tabela3[[#This Row],[DATA]],"MM")</f>
        <v>03</v>
      </c>
      <c r="M632" s="2">
        <f>WEEKNUM(Tabela3[[#This Row],[DATA]])</f>
        <v>13</v>
      </c>
      <c r="N632" s="18">
        <f>YEAR(Tabela3[[#This Row],[DATA]])</f>
        <v>2023</v>
      </c>
    </row>
    <row r="633" spans="2:14">
      <c r="B633" s="1">
        <v>45016</v>
      </c>
      <c r="C633" t="s">
        <v>233</v>
      </c>
      <c r="D633" s="18">
        <f>COUNTIF(C$4:C633,Tabela3[[#This Row],[COMANDA]])</f>
        <v>24</v>
      </c>
      <c r="E633" t="s">
        <v>1</v>
      </c>
      <c r="G633" t="s">
        <v>10</v>
      </c>
      <c r="H633" t="s">
        <v>220</v>
      </c>
      <c r="I633" s="2">
        <v>1</v>
      </c>
      <c r="J633" t="s">
        <v>11</v>
      </c>
      <c r="K633" s="21">
        <f>INDEX(LISTAS!$H:$Q,MATCH(BASE!H633,LISTAS!$G:$G,0),MATCH(BASE!J633,LISTAS!$H$3:$Q$3,0))*Tabela3[[#This Row],[QUANTIDADE]]</f>
        <v>4</v>
      </c>
      <c r="L633" s="2" t="str">
        <f>TEXT(Tabela3[[#This Row],[DATA]],"MM")</f>
        <v>03</v>
      </c>
      <c r="M633" s="2">
        <f>WEEKNUM(Tabela3[[#This Row],[DATA]])</f>
        <v>13</v>
      </c>
      <c r="N633" s="18">
        <f>YEAR(Tabela3[[#This Row],[DATA]])</f>
        <v>2023</v>
      </c>
    </row>
    <row r="634" spans="2:14">
      <c r="B634" s="1">
        <v>45016</v>
      </c>
      <c r="C634" t="s">
        <v>233</v>
      </c>
      <c r="D634" s="18">
        <f>COUNTIF(C$4:C634,Tabela3[[#This Row],[COMANDA]])</f>
        <v>25</v>
      </c>
      <c r="E634" t="s">
        <v>1</v>
      </c>
      <c r="G634" t="s">
        <v>10</v>
      </c>
      <c r="H634" t="s">
        <v>93</v>
      </c>
      <c r="I634" s="2">
        <v>1</v>
      </c>
      <c r="J634" t="s">
        <v>11</v>
      </c>
      <c r="K634" s="21">
        <f>INDEX(LISTAS!$H:$Q,MATCH(BASE!H634,LISTAS!$G:$G,0),MATCH(BASE!J634,LISTAS!$H$3:$Q$3,0))*Tabela3[[#This Row],[QUANTIDADE]]</f>
        <v>0.5</v>
      </c>
      <c r="L634" s="2" t="str">
        <f>TEXT(Tabela3[[#This Row],[DATA]],"MM")</f>
        <v>03</v>
      </c>
      <c r="M634" s="2">
        <f>WEEKNUM(Tabela3[[#This Row],[DATA]])</f>
        <v>13</v>
      </c>
      <c r="N634" s="18">
        <f>YEAR(Tabela3[[#This Row],[DATA]])</f>
        <v>2023</v>
      </c>
    </row>
    <row r="635" spans="2:14">
      <c r="B635" s="1">
        <v>45016</v>
      </c>
      <c r="C635" t="s">
        <v>233</v>
      </c>
      <c r="D635" s="18">
        <f>COUNTIF(C$4:C635,Tabela3[[#This Row],[COMANDA]])</f>
        <v>26</v>
      </c>
      <c r="E635" t="s">
        <v>1</v>
      </c>
      <c r="G635" t="s">
        <v>10</v>
      </c>
      <c r="H635" t="s">
        <v>229</v>
      </c>
      <c r="I635" s="2">
        <v>1</v>
      </c>
      <c r="J635" t="s">
        <v>11</v>
      </c>
      <c r="K635" s="21">
        <f>INDEX(LISTAS!$H:$Q,MATCH(BASE!H635,LISTAS!$G:$G,0),MATCH(BASE!J635,LISTAS!$H$3:$Q$3,0))*Tabela3[[#This Row],[QUANTIDADE]]</f>
        <v>7</v>
      </c>
      <c r="L635" s="2" t="str">
        <f>TEXT(Tabela3[[#This Row],[DATA]],"MM")</f>
        <v>03</v>
      </c>
      <c r="M635" s="2">
        <f>WEEKNUM(Tabela3[[#This Row],[DATA]])</f>
        <v>13</v>
      </c>
      <c r="N635" s="18">
        <f>YEAR(Tabela3[[#This Row],[DATA]])</f>
        <v>2023</v>
      </c>
    </row>
    <row r="636" spans="2:14">
      <c r="B636" s="1">
        <v>45016</v>
      </c>
      <c r="C636" t="s">
        <v>233</v>
      </c>
      <c r="D636" s="18">
        <f>COUNTIF(C$4:C636,Tabela3[[#This Row],[COMANDA]])</f>
        <v>27</v>
      </c>
      <c r="E636" t="s">
        <v>1</v>
      </c>
      <c r="G636" t="s">
        <v>63</v>
      </c>
      <c r="H636" t="s">
        <v>178</v>
      </c>
      <c r="I636" s="2">
        <v>1</v>
      </c>
      <c r="J636" t="s">
        <v>11</v>
      </c>
      <c r="K636" s="21">
        <f>INDEX(LISTAS!$H:$Q,MATCH(BASE!H636,LISTAS!$G:$G,0),MATCH(BASE!J636,LISTAS!$H$3:$Q$3,0))*Tabela3[[#This Row],[QUANTIDADE]]</f>
        <v>5</v>
      </c>
      <c r="L636" s="2" t="str">
        <f>TEXT(Tabela3[[#This Row],[DATA]],"MM")</f>
        <v>03</v>
      </c>
      <c r="M636" s="2">
        <f>WEEKNUM(Tabela3[[#This Row],[DATA]])</f>
        <v>13</v>
      </c>
      <c r="N636" s="18">
        <f>YEAR(Tabela3[[#This Row],[DATA]])</f>
        <v>2023</v>
      </c>
    </row>
    <row r="637" spans="2:14">
      <c r="B637" s="1">
        <v>45016</v>
      </c>
      <c r="C637" t="s">
        <v>233</v>
      </c>
      <c r="D637" s="18">
        <f>COUNTIF(C$4:C637,Tabela3[[#This Row],[COMANDA]])</f>
        <v>28</v>
      </c>
      <c r="E637" t="s">
        <v>1</v>
      </c>
      <c r="G637" t="s">
        <v>9</v>
      </c>
      <c r="H637" t="s">
        <v>56</v>
      </c>
      <c r="I637" s="2">
        <v>1</v>
      </c>
      <c r="J637" t="s">
        <v>11</v>
      </c>
      <c r="K637" s="21">
        <f>INDEX(LISTAS!$H:$Q,MATCH(BASE!H637,LISTAS!$G:$G,0),MATCH(BASE!J637,LISTAS!$H$3:$Q$3,0))*Tabela3[[#This Row],[QUANTIDADE]]</f>
        <v>3</v>
      </c>
      <c r="L637" s="2" t="str">
        <f>TEXT(Tabela3[[#This Row],[DATA]],"MM")</f>
        <v>03</v>
      </c>
      <c r="M637" s="2">
        <f>WEEKNUM(Tabela3[[#This Row],[DATA]])</f>
        <v>13</v>
      </c>
      <c r="N637" s="18">
        <f>YEAR(Tabela3[[#This Row],[DATA]])</f>
        <v>2023</v>
      </c>
    </row>
    <row r="638" spans="2:14">
      <c r="B638" s="1">
        <v>45016</v>
      </c>
      <c r="C638" t="s">
        <v>233</v>
      </c>
      <c r="D638" s="18">
        <f>COUNTIF(C$4:C638,Tabela3[[#This Row],[COMANDA]])</f>
        <v>29</v>
      </c>
      <c r="E638" t="s">
        <v>1</v>
      </c>
      <c r="G638" t="s">
        <v>10</v>
      </c>
      <c r="H638" t="s">
        <v>256</v>
      </c>
      <c r="I638" s="2">
        <v>1</v>
      </c>
      <c r="J638" t="s">
        <v>11</v>
      </c>
      <c r="K638" s="21">
        <f>INDEX(LISTAS!$H:$Q,MATCH(BASE!H638,LISTAS!$G:$G,0),MATCH(BASE!J638,LISTAS!$H$3:$Q$3,0))*Tabela3[[#This Row],[QUANTIDADE]]</f>
        <v>4</v>
      </c>
      <c r="L638" s="2" t="str">
        <f>TEXT(Tabela3[[#This Row],[DATA]],"MM")</f>
        <v>03</v>
      </c>
      <c r="M638" s="2">
        <f>WEEKNUM(Tabela3[[#This Row],[DATA]])</f>
        <v>13</v>
      </c>
      <c r="N638" s="18">
        <f>YEAR(Tabela3[[#This Row],[DATA]])</f>
        <v>2023</v>
      </c>
    </row>
    <row r="639" spans="2:14">
      <c r="B639" s="1">
        <v>45016</v>
      </c>
      <c r="C639" t="s">
        <v>233</v>
      </c>
      <c r="D639" s="18">
        <f>COUNTIF(C$4:C639,Tabela3[[#This Row],[COMANDA]])</f>
        <v>30</v>
      </c>
      <c r="E639" t="s">
        <v>1</v>
      </c>
      <c r="G639" t="s">
        <v>10</v>
      </c>
      <c r="H639" t="s">
        <v>221</v>
      </c>
      <c r="I639" s="2">
        <v>1</v>
      </c>
      <c r="J639" t="s">
        <v>11</v>
      </c>
      <c r="K639" s="21">
        <f>INDEX(LISTAS!$H:$Q,MATCH(BASE!H639,LISTAS!$G:$G,0),MATCH(BASE!J639,LISTAS!$H$3:$Q$3,0))*Tabela3[[#This Row],[QUANTIDADE]]</f>
        <v>3.5</v>
      </c>
      <c r="L639" s="2" t="str">
        <f>TEXT(Tabela3[[#This Row],[DATA]],"MM")</f>
        <v>03</v>
      </c>
      <c r="M639" s="2">
        <f>WEEKNUM(Tabela3[[#This Row],[DATA]])</f>
        <v>13</v>
      </c>
      <c r="N639" s="18">
        <f>YEAR(Tabela3[[#This Row],[DATA]])</f>
        <v>2023</v>
      </c>
    </row>
    <row r="640" spans="2:14">
      <c r="B640" s="1">
        <v>45019</v>
      </c>
      <c r="C640">
        <v>12313</v>
      </c>
      <c r="D640" s="18">
        <f>COUNTIF(C$4:C640,Tabela3[[#This Row],[COMANDA]])</f>
        <v>1</v>
      </c>
      <c r="E640" t="s">
        <v>89</v>
      </c>
      <c r="F640" t="s">
        <v>98</v>
      </c>
      <c r="G640" t="s">
        <v>8</v>
      </c>
      <c r="H640" t="s">
        <v>206</v>
      </c>
      <c r="I640" s="2">
        <v>1</v>
      </c>
      <c r="J640" t="s">
        <v>11</v>
      </c>
      <c r="K640" s="21">
        <f>INDEX(LISTAS!$H:$Q,MATCH(BASE!H640,LISTAS!$G:$G,0),MATCH(BASE!J640,LISTAS!$H$3:$Q$3,0))*Tabela3[[#This Row],[QUANTIDADE]]</f>
        <v>18</v>
      </c>
      <c r="L640" s="2" t="str">
        <f>TEXT(Tabela3[[#This Row],[DATA]],"MM")</f>
        <v>04</v>
      </c>
      <c r="M640" s="2">
        <f>WEEKNUM(Tabela3[[#This Row],[DATA]])</f>
        <v>14</v>
      </c>
      <c r="N640" s="18">
        <f>YEAR(Tabela3[[#This Row],[DATA]])</f>
        <v>2023</v>
      </c>
    </row>
    <row r="641" spans="2:14">
      <c r="B641" s="1">
        <v>45019</v>
      </c>
      <c r="C641">
        <v>12314</v>
      </c>
      <c r="D641" s="18">
        <f>COUNTIF(C$4:C641,Tabela3[[#This Row],[COMANDA]])</f>
        <v>1</v>
      </c>
      <c r="E641" t="s">
        <v>89</v>
      </c>
      <c r="F641" t="s">
        <v>100</v>
      </c>
      <c r="G641" t="s">
        <v>8</v>
      </c>
      <c r="H641" t="s">
        <v>202</v>
      </c>
      <c r="I641" s="2">
        <v>1</v>
      </c>
      <c r="J641" t="s">
        <v>11</v>
      </c>
      <c r="K641" s="21">
        <f>INDEX(LISTAS!$H:$Q,MATCH(BASE!H641,LISTAS!$G:$G,0),MATCH(BASE!J641,LISTAS!$H$3:$Q$3,0))*Tabela3[[#This Row],[QUANTIDADE]]</f>
        <v>20</v>
      </c>
      <c r="L641" s="2" t="str">
        <f>TEXT(Tabela3[[#This Row],[DATA]],"MM")</f>
        <v>04</v>
      </c>
      <c r="M641" s="2">
        <f>WEEKNUM(Tabela3[[#This Row],[DATA]])</f>
        <v>14</v>
      </c>
      <c r="N641" s="18">
        <f>YEAR(Tabela3[[#This Row],[DATA]])</f>
        <v>2023</v>
      </c>
    </row>
    <row r="642" spans="2:14">
      <c r="B642" s="1">
        <v>45019</v>
      </c>
      <c r="C642">
        <v>12315</v>
      </c>
      <c r="D642" s="18">
        <f>COUNTIF(C$4:C642,Tabela3[[#This Row],[COMANDA]])</f>
        <v>1</v>
      </c>
      <c r="E642" t="s">
        <v>90</v>
      </c>
      <c r="F642" t="s">
        <v>100</v>
      </c>
      <c r="G642" t="s">
        <v>8</v>
      </c>
      <c r="H642" t="s">
        <v>43</v>
      </c>
      <c r="I642" s="2">
        <v>1</v>
      </c>
      <c r="J642" t="s">
        <v>11</v>
      </c>
      <c r="K642" s="21">
        <f>INDEX(LISTAS!$H:$Q,MATCH(BASE!H642,LISTAS!$G:$G,0),MATCH(BASE!J642,LISTAS!$H$3:$Q$3,0))*Tabela3[[#This Row],[QUANTIDADE]]</f>
        <v>18</v>
      </c>
      <c r="L642" s="2" t="str">
        <f>TEXT(Tabela3[[#This Row],[DATA]],"MM")</f>
        <v>04</v>
      </c>
      <c r="M642" s="2">
        <f>WEEKNUM(Tabela3[[#This Row],[DATA]])</f>
        <v>14</v>
      </c>
      <c r="N642" s="18">
        <f>YEAR(Tabela3[[#This Row],[DATA]])</f>
        <v>2023</v>
      </c>
    </row>
    <row r="643" spans="2:14">
      <c r="B643" s="1">
        <v>45019</v>
      </c>
      <c r="C643">
        <v>12316</v>
      </c>
      <c r="D643" s="18">
        <f>COUNTIF(C$4:C643,Tabela3[[#This Row],[COMANDA]])</f>
        <v>1</v>
      </c>
      <c r="E643" t="s">
        <v>90</v>
      </c>
      <c r="F643" t="s">
        <v>99</v>
      </c>
      <c r="G643" t="s">
        <v>8</v>
      </c>
      <c r="H643" t="s">
        <v>39</v>
      </c>
      <c r="I643" s="2">
        <v>1</v>
      </c>
      <c r="J643" t="s">
        <v>11</v>
      </c>
      <c r="K643" s="21">
        <f>INDEX(LISTAS!$H:$Q,MATCH(BASE!H643,LISTAS!$G:$G,0),MATCH(BASE!J643,LISTAS!$H$3:$Q$3,0))*Tabela3[[#This Row],[QUANTIDADE]]</f>
        <v>12</v>
      </c>
      <c r="L643" s="2" t="str">
        <f>TEXT(Tabela3[[#This Row],[DATA]],"MM")</f>
        <v>04</v>
      </c>
      <c r="M643" s="2">
        <f>WEEKNUM(Tabela3[[#This Row],[DATA]])</f>
        <v>14</v>
      </c>
      <c r="N643" s="18">
        <f>YEAR(Tabela3[[#This Row],[DATA]])</f>
        <v>2023</v>
      </c>
    </row>
    <row r="644" spans="2:14">
      <c r="B644" s="1">
        <v>45019</v>
      </c>
      <c r="C644">
        <v>12316</v>
      </c>
      <c r="D644" s="18">
        <f>COUNTIF(C$4:C644,Tabela3[[#This Row],[COMANDA]])</f>
        <v>2</v>
      </c>
      <c r="E644" t="s">
        <v>90</v>
      </c>
      <c r="F644" t="s">
        <v>99</v>
      </c>
      <c r="G644" t="s">
        <v>8</v>
      </c>
      <c r="H644" t="s">
        <v>47</v>
      </c>
      <c r="I644" s="2">
        <v>1</v>
      </c>
      <c r="J644" t="s">
        <v>11</v>
      </c>
      <c r="K644" s="21">
        <f>INDEX(LISTAS!$H:$Q,MATCH(BASE!H644,LISTAS!$G:$G,0),MATCH(BASE!J644,LISTAS!$H$3:$Q$3,0))*Tabela3[[#This Row],[QUANTIDADE]]</f>
        <v>16</v>
      </c>
      <c r="L644" s="2" t="str">
        <f>TEXT(Tabela3[[#This Row],[DATA]],"MM")</f>
        <v>04</v>
      </c>
      <c r="M644" s="2">
        <f>WEEKNUM(Tabela3[[#This Row],[DATA]])</f>
        <v>14</v>
      </c>
      <c r="N644" s="18">
        <f>YEAR(Tabela3[[#This Row],[DATA]])</f>
        <v>2023</v>
      </c>
    </row>
    <row r="645" spans="2:14">
      <c r="B645" s="1">
        <v>45019</v>
      </c>
      <c r="C645">
        <v>12316</v>
      </c>
      <c r="D645" s="18">
        <f>COUNTIF(C$4:C645,Tabela3[[#This Row],[COMANDA]])</f>
        <v>3</v>
      </c>
      <c r="E645" t="s">
        <v>90</v>
      </c>
      <c r="F645" t="s">
        <v>99</v>
      </c>
      <c r="G645" t="s">
        <v>9</v>
      </c>
      <c r="H645" t="s">
        <v>52</v>
      </c>
      <c r="I645" s="2">
        <v>1</v>
      </c>
      <c r="J645" t="s">
        <v>11</v>
      </c>
      <c r="K645" s="21">
        <f>INDEX(LISTAS!$H:$Q,MATCH(BASE!H645,LISTAS!$G:$G,0),MATCH(BASE!J645,LISTAS!$H$3:$Q$3,0))*Tabela3[[#This Row],[QUANTIDADE]]</f>
        <v>8</v>
      </c>
      <c r="L645" s="2" t="str">
        <f>TEXT(Tabela3[[#This Row],[DATA]],"MM")</f>
        <v>04</v>
      </c>
      <c r="M645" s="2">
        <f>WEEKNUM(Tabela3[[#This Row],[DATA]])</f>
        <v>14</v>
      </c>
      <c r="N645" s="18">
        <f>YEAR(Tabela3[[#This Row],[DATA]])</f>
        <v>2023</v>
      </c>
    </row>
    <row r="646" spans="2:14">
      <c r="B646" s="1">
        <v>45019</v>
      </c>
      <c r="C646">
        <v>12317</v>
      </c>
      <c r="D646" s="18">
        <f>COUNTIF(C$4:C646,Tabela3[[#This Row],[COMANDA]])</f>
        <v>1</v>
      </c>
      <c r="E646" t="s">
        <v>1</v>
      </c>
      <c r="F646" t="s">
        <v>99</v>
      </c>
      <c r="G646" t="s">
        <v>8</v>
      </c>
      <c r="H646" t="s">
        <v>47</v>
      </c>
      <c r="I646" s="2">
        <v>1</v>
      </c>
      <c r="J646" t="s">
        <v>11</v>
      </c>
      <c r="K646" s="21">
        <f>INDEX(LISTAS!$H:$Q,MATCH(BASE!H646,LISTAS!$G:$G,0),MATCH(BASE!J646,LISTAS!$H$3:$Q$3,0))*Tabela3[[#This Row],[QUANTIDADE]]</f>
        <v>16</v>
      </c>
      <c r="L646" s="2" t="str">
        <f>TEXT(Tabela3[[#This Row],[DATA]],"MM")</f>
        <v>04</v>
      </c>
      <c r="M646" s="2">
        <f>WEEKNUM(Tabela3[[#This Row],[DATA]])</f>
        <v>14</v>
      </c>
      <c r="N646" s="18">
        <f>YEAR(Tabela3[[#This Row],[DATA]])</f>
        <v>2023</v>
      </c>
    </row>
    <row r="647" spans="2:14">
      <c r="B647" s="1">
        <v>45019</v>
      </c>
      <c r="C647">
        <v>12318</v>
      </c>
      <c r="D647" s="18">
        <f>COUNTIF(C$4:C647,Tabela3[[#This Row],[COMANDA]])</f>
        <v>1</v>
      </c>
      <c r="E647" t="s">
        <v>89</v>
      </c>
      <c r="F647" t="s">
        <v>100</v>
      </c>
      <c r="G647" t="s">
        <v>8</v>
      </c>
      <c r="H647" t="s">
        <v>43</v>
      </c>
      <c r="I647" s="2">
        <v>1</v>
      </c>
      <c r="J647" t="s">
        <v>11</v>
      </c>
      <c r="K647" s="21">
        <f>INDEX(LISTAS!$H:$Q,MATCH(BASE!H647,LISTAS!$G:$G,0),MATCH(BASE!J647,LISTAS!$H$3:$Q$3,0))*Tabela3[[#This Row],[QUANTIDADE]]</f>
        <v>18</v>
      </c>
      <c r="L647" s="2" t="str">
        <f>TEXT(Tabela3[[#This Row],[DATA]],"MM")</f>
        <v>04</v>
      </c>
      <c r="M647" s="2">
        <f>WEEKNUM(Tabela3[[#This Row],[DATA]])</f>
        <v>14</v>
      </c>
      <c r="N647" s="18">
        <f>YEAR(Tabela3[[#This Row],[DATA]])</f>
        <v>2023</v>
      </c>
    </row>
    <row r="648" spans="2:14">
      <c r="B648" s="1">
        <v>45019</v>
      </c>
      <c r="C648">
        <v>12319</v>
      </c>
      <c r="D648" s="18">
        <f>COUNTIF(C$4:C648,Tabela3[[#This Row],[COMANDA]])</f>
        <v>1</v>
      </c>
      <c r="E648" t="s">
        <v>90</v>
      </c>
      <c r="F648" t="s">
        <v>3</v>
      </c>
      <c r="G648" t="s">
        <v>8</v>
      </c>
      <c r="H648" t="s">
        <v>40</v>
      </c>
      <c r="I648" s="2">
        <v>1</v>
      </c>
      <c r="J648" t="s">
        <v>11</v>
      </c>
      <c r="K648" s="21">
        <f>INDEX(LISTAS!$H:$Q,MATCH(BASE!H648,LISTAS!$G:$G,0),MATCH(BASE!J648,LISTAS!$H$3:$Q$3,0))*Tabela3[[#This Row],[QUANTIDADE]]</f>
        <v>14</v>
      </c>
      <c r="L648" s="2" t="str">
        <f>TEXT(Tabela3[[#This Row],[DATA]],"MM")</f>
        <v>04</v>
      </c>
      <c r="M648" s="2">
        <f>WEEKNUM(Tabela3[[#This Row],[DATA]])</f>
        <v>14</v>
      </c>
      <c r="N648" s="18">
        <f>YEAR(Tabela3[[#This Row],[DATA]])</f>
        <v>2023</v>
      </c>
    </row>
    <row r="649" spans="2:14">
      <c r="B649" s="1">
        <v>45019</v>
      </c>
      <c r="C649">
        <v>12320</v>
      </c>
      <c r="D649" s="18">
        <f>COUNTIF(C$4:C649,Tabela3[[#This Row],[COMANDA]])</f>
        <v>1</v>
      </c>
      <c r="E649" t="s">
        <v>90</v>
      </c>
      <c r="F649" t="s">
        <v>3</v>
      </c>
      <c r="G649" t="s">
        <v>8</v>
      </c>
      <c r="H649" t="s">
        <v>204</v>
      </c>
      <c r="I649" s="2">
        <v>1</v>
      </c>
      <c r="J649" t="s">
        <v>11</v>
      </c>
      <c r="K649" s="21">
        <f>INDEX(LISTAS!$H:$Q,MATCH(BASE!H649,LISTAS!$G:$G,0),MATCH(BASE!J649,LISTAS!$H$3:$Q$3,0))*Tabela3[[#This Row],[QUANTIDADE]]</f>
        <v>18</v>
      </c>
      <c r="L649" s="2" t="str">
        <f>TEXT(Tabela3[[#This Row],[DATA]],"MM")</f>
        <v>04</v>
      </c>
      <c r="M649" s="2">
        <f>WEEKNUM(Tabela3[[#This Row],[DATA]])</f>
        <v>14</v>
      </c>
      <c r="N649" s="18">
        <f>YEAR(Tabela3[[#This Row],[DATA]])</f>
        <v>2023</v>
      </c>
    </row>
    <row r="650" spans="2:14">
      <c r="B650" s="1">
        <v>45019</v>
      </c>
      <c r="C650">
        <v>12320</v>
      </c>
      <c r="D650" s="18">
        <f>COUNTIF(C$4:C650,Tabela3[[#This Row],[COMANDA]])</f>
        <v>2</v>
      </c>
      <c r="E650" t="s">
        <v>90</v>
      </c>
      <c r="F650" t="s">
        <v>100</v>
      </c>
      <c r="G650" t="s">
        <v>8</v>
      </c>
      <c r="H650" t="s">
        <v>204</v>
      </c>
      <c r="I650" s="2">
        <v>1</v>
      </c>
      <c r="J650" t="s">
        <v>11</v>
      </c>
      <c r="K650" s="21">
        <f>INDEX(LISTAS!$H:$Q,MATCH(BASE!H650,LISTAS!$G:$G,0),MATCH(BASE!J650,LISTAS!$H$3:$Q$3,0))*Tabela3[[#This Row],[QUANTIDADE]]</f>
        <v>18</v>
      </c>
      <c r="L650" s="2" t="str">
        <f>TEXT(Tabela3[[#This Row],[DATA]],"MM")</f>
        <v>04</v>
      </c>
      <c r="M650" s="2">
        <f>WEEKNUM(Tabela3[[#This Row],[DATA]])</f>
        <v>14</v>
      </c>
      <c r="N650" s="18">
        <f>YEAR(Tabela3[[#This Row],[DATA]])</f>
        <v>2023</v>
      </c>
    </row>
    <row r="651" spans="2:14">
      <c r="B651" s="1">
        <v>45019</v>
      </c>
      <c r="C651">
        <v>12320</v>
      </c>
      <c r="D651" s="18">
        <f>COUNTIF(C$4:C651,Tabela3[[#This Row],[COMANDA]])</f>
        <v>3</v>
      </c>
      <c r="E651" t="s">
        <v>90</v>
      </c>
      <c r="F651" t="s">
        <v>98</v>
      </c>
      <c r="G651" t="s">
        <v>8</v>
      </c>
      <c r="H651" t="s">
        <v>47</v>
      </c>
      <c r="I651" s="2">
        <v>1</v>
      </c>
      <c r="J651" t="s">
        <v>11</v>
      </c>
      <c r="K651" s="21">
        <f>INDEX(LISTAS!$H:$Q,MATCH(BASE!H651,LISTAS!$G:$G,0),MATCH(BASE!J651,LISTAS!$H$3:$Q$3,0))*Tabela3[[#This Row],[QUANTIDADE]]</f>
        <v>16</v>
      </c>
      <c r="L651" s="2" t="str">
        <f>TEXT(Tabela3[[#This Row],[DATA]],"MM")</f>
        <v>04</v>
      </c>
      <c r="M651" s="2">
        <f>WEEKNUM(Tabela3[[#This Row],[DATA]])</f>
        <v>14</v>
      </c>
      <c r="N651" s="18">
        <f>YEAR(Tabela3[[#This Row],[DATA]])</f>
        <v>2023</v>
      </c>
    </row>
    <row r="652" spans="2:14">
      <c r="B652" s="1">
        <v>45019</v>
      </c>
      <c r="C652">
        <v>12320</v>
      </c>
      <c r="D652" s="18">
        <f>COUNTIF(C$4:C652,Tabela3[[#This Row],[COMANDA]])</f>
        <v>4</v>
      </c>
      <c r="E652" t="s">
        <v>90</v>
      </c>
      <c r="F652" t="s">
        <v>3</v>
      </c>
      <c r="G652" t="s">
        <v>61</v>
      </c>
      <c r="H652" t="s">
        <v>199</v>
      </c>
      <c r="I652" s="2">
        <v>1</v>
      </c>
      <c r="J652" t="s">
        <v>11</v>
      </c>
      <c r="K652" s="21">
        <f>INDEX(LISTAS!$H:$Q,MATCH(BASE!H652,LISTAS!$G:$G,0),MATCH(BASE!J652,LISTAS!$H$3:$Q$3,0))*Tabela3[[#This Row],[QUANTIDADE]]</f>
        <v>1</v>
      </c>
      <c r="L652" s="2" t="str">
        <f>TEXT(Tabela3[[#This Row],[DATA]],"MM")</f>
        <v>04</v>
      </c>
      <c r="M652" s="2">
        <f>WEEKNUM(Tabela3[[#This Row],[DATA]])</f>
        <v>14</v>
      </c>
      <c r="N652" s="18">
        <f>YEAR(Tabela3[[#This Row],[DATA]])</f>
        <v>2023</v>
      </c>
    </row>
    <row r="653" spans="2:14">
      <c r="B653" s="1">
        <v>45019</v>
      </c>
      <c r="C653">
        <v>12321</v>
      </c>
      <c r="D653" s="18">
        <f>COUNTIF(C$4:C653,Tabela3[[#This Row],[COMANDA]])</f>
        <v>1</v>
      </c>
      <c r="E653" t="s">
        <v>89</v>
      </c>
      <c r="F653" t="s">
        <v>3</v>
      </c>
      <c r="G653" t="s">
        <v>8</v>
      </c>
      <c r="H653" t="s">
        <v>204</v>
      </c>
      <c r="I653" s="2">
        <v>1</v>
      </c>
      <c r="J653" t="s">
        <v>11</v>
      </c>
      <c r="K653" s="21">
        <f>INDEX(LISTAS!$H:$Q,MATCH(BASE!H653,LISTAS!$G:$G,0),MATCH(BASE!J653,LISTAS!$H$3:$Q$3,0))*Tabela3[[#This Row],[QUANTIDADE]]</f>
        <v>18</v>
      </c>
      <c r="L653" s="2" t="str">
        <f>TEXT(Tabela3[[#This Row],[DATA]],"MM")</f>
        <v>04</v>
      </c>
      <c r="M653" s="2">
        <f>WEEKNUM(Tabela3[[#This Row],[DATA]])</f>
        <v>14</v>
      </c>
      <c r="N653" s="18">
        <f>YEAR(Tabela3[[#This Row],[DATA]])</f>
        <v>2023</v>
      </c>
    </row>
    <row r="654" spans="2:14">
      <c r="B654" s="1">
        <v>45019</v>
      </c>
      <c r="C654">
        <v>12321</v>
      </c>
      <c r="D654" s="18">
        <f>COUNTIF(C$4:C654,Tabela3[[#This Row],[COMANDA]])</f>
        <v>2</v>
      </c>
      <c r="E654" t="s">
        <v>89</v>
      </c>
      <c r="F654" t="s">
        <v>3</v>
      </c>
      <c r="G654" t="s">
        <v>61</v>
      </c>
      <c r="H654" t="s">
        <v>199</v>
      </c>
      <c r="I654" s="2">
        <v>1</v>
      </c>
      <c r="J654" t="s">
        <v>11</v>
      </c>
      <c r="K654" s="21">
        <f>INDEX(LISTAS!$H:$Q,MATCH(BASE!H654,LISTAS!$G:$G,0),MATCH(BASE!J654,LISTAS!$H$3:$Q$3,0))*Tabela3[[#This Row],[QUANTIDADE]]</f>
        <v>1</v>
      </c>
      <c r="L654" s="2" t="str">
        <f>TEXT(Tabela3[[#This Row],[DATA]],"MM")</f>
        <v>04</v>
      </c>
      <c r="M654" s="2">
        <f>WEEKNUM(Tabela3[[#This Row],[DATA]])</f>
        <v>14</v>
      </c>
      <c r="N654" s="18">
        <f>YEAR(Tabela3[[#This Row],[DATA]])</f>
        <v>2023</v>
      </c>
    </row>
    <row r="655" spans="2:14">
      <c r="B655" s="1">
        <v>45019</v>
      </c>
      <c r="C655">
        <v>12322</v>
      </c>
      <c r="D655" s="18">
        <f>COUNTIF(C$4:C655,Tabela3[[#This Row],[COMANDA]])</f>
        <v>1</v>
      </c>
      <c r="E655" t="s">
        <v>89</v>
      </c>
      <c r="F655" t="s">
        <v>3</v>
      </c>
      <c r="G655" t="s">
        <v>8</v>
      </c>
      <c r="H655" t="s">
        <v>203</v>
      </c>
      <c r="I655" s="2">
        <v>1</v>
      </c>
      <c r="J655" t="s">
        <v>11</v>
      </c>
      <c r="K655" s="21">
        <f>INDEX(LISTAS!$H:$Q,MATCH(BASE!H655,LISTAS!$G:$G,0),MATCH(BASE!J655,LISTAS!$H$3:$Q$3,0))*Tabela3[[#This Row],[QUANTIDADE]]</f>
        <v>20</v>
      </c>
      <c r="L655" s="2" t="str">
        <f>TEXT(Tabela3[[#This Row],[DATA]],"MM")</f>
        <v>04</v>
      </c>
      <c r="M655" s="2">
        <f>WEEKNUM(Tabela3[[#This Row],[DATA]])</f>
        <v>14</v>
      </c>
      <c r="N655" s="18">
        <f>YEAR(Tabela3[[#This Row],[DATA]])</f>
        <v>2023</v>
      </c>
    </row>
    <row r="656" spans="2:14">
      <c r="B656" s="1">
        <v>45019</v>
      </c>
      <c r="C656">
        <v>12322</v>
      </c>
      <c r="D656" s="18">
        <f>COUNTIF(C$4:C656,Tabela3[[#This Row],[COMANDA]])</f>
        <v>2</v>
      </c>
      <c r="E656" t="s">
        <v>89</v>
      </c>
      <c r="F656" t="s">
        <v>3</v>
      </c>
      <c r="G656" t="s">
        <v>8</v>
      </c>
      <c r="H656" t="s">
        <v>84</v>
      </c>
      <c r="I656" s="2">
        <v>1</v>
      </c>
      <c r="J656" t="s">
        <v>11</v>
      </c>
      <c r="K656" s="21">
        <f>INDEX(LISTAS!$H:$Q,MATCH(BASE!H656,LISTAS!$G:$G,0),MATCH(BASE!J656,LISTAS!$H$3:$Q$3,0))*Tabela3[[#This Row],[QUANTIDADE]]</f>
        <v>16</v>
      </c>
      <c r="L656" s="2" t="str">
        <f>TEXT(Tabela3[[#This Row],[DATA]],"MM")</f>
        <v>04</v>
      </c>
      <c r="M656" s="2">
        <f>WEEKNUM(Tabela3[[#This Row],[DATA]])</f>
        <v>14</v>
      </c>
      <c r="N656" s="18">
        <f>YEAR(Tabela3[[#This Row],[DATA]])</f>
        <v>2023</v>
      </c>
    </row>
    <row r="657" spans="2:14">
      <c r="B657" s="1">
        <v>45019</v>
      </c>
      <c r="C657">
        <v>12322</v>
      </c>
      <c r="D657" s="18">
        <f>COUNTIF(C$4:C657,Tabela3[[#This Row],[COMANDA]])</f>
        <v>3</v>
      </c>
      <c r="E657" t="s">
        <v>89</v>
      </c>
      <c r="F657" t="s">
        <v>3</v>
      </c>
      <c r="G657" t="s">
        <v>9</v>
      </c>
      <c r="H657" t="s">
        <v>140</v>
      </c>
      <c r="I657" s="2">
        <v>2</v>
      </c>
      <c r="J657" t="s">
        <v>11</v>
      </c>
      <c r="K657" s="21">
        <f>INDEX(LISTAS!$H:$Q,MATCH(BASE!H657,LISTAS!$G:$G,0),MATCH(BASE!J657,LISTAS!$H$3:$Q$3,0))*Tabela3[[#This Row],[QUANTIDADE]]</f>
        <v>6</v>
      </c>
      <c r="L657" s="2" t="str">
        <f>TEXT(Tabela3[[#This Row],[DATA]],"MM")</f>
        <v>04</v>
      </c>
      <c r="M657" s="2">
        <f>WEEKNUM(Tabela3[[#This Row],[DATA]])</f>
        <v>14</v>
      </c>
      <c r="N657" s="18">
        <f>YEAR(Tabela3[[#This Row],[DATA]])</f>
        <v>2023</v>
      </c>
    </row>
    <row r="658" spans="2:14">
      <c r="B658" s="1">
        <v>45019</v>
      </c>
      <c r="C658">
        <v>12323</v>
      </c>
      <c r="D658" s="18">
        <f>COUNTIF(C$4:C658,Tabela3[[#This Row],[COMANDA]])</f>
        <v>1</v>
      </c>
      <c r="E658" t="s">
        <v>90</v>
      </c>
      <c r="F658" t="s">
        <v>100</v>
      </c>
      <c r="G658" t="s">
        <v>8</v>
      </c>
      <c r="H658" t="s">
        <v>47</v>
      </c>
      <c r="I658" s="2">
        <v>1</v>
      </c>
      <c r="J658" t="s">
        <v>11</v>
      </c>
      <c r="K658" s="21">
        <f>INDEX(LISTAS!$H:$Q,MATCH(BASE!H658,LISTAS!$G:$G,0),MATCH(BASE!J658,LISTAS!$H$3:$Q$3,0))*Tabela3[[#This Row],[QUANTIDADE]]</f>
        <v>16</v>
      </c>
      <c r="L658" s="2" t="str">
        <f>TEXT(Tabela3[[#This Row],[DATA]],"MM")</f>
        <v>04</v>
      </c>
      <c r="M658" s="2">
        <f>WEEKNUM(Tabela3[[#This Row],[DATA]])</f>
        <v>14</v>
      </c>
      <c r="N658" s="18">
        <f>YEAR(Tabela3[[#This Row],[DATA]])</f>
        <v>2023</v>
      </c>
    </row>
    <row r="659" spans="2:14">
      <c r="B659" s="1">
        <v>45019</v>
      </c>
      <c r="C659">
        <v>12324</v>
      </c>
      <c r="D659" s="18">
        <f>COUNTIF(C$4:C659,Tabela3[[#This Row],[COMANDA]])</f>
        <v>1</v>
      </c>
      <c r="E659" t="s">
        <v>90</v>
      </c>
      <c r="F659" t="s">
        <v>98</v>
      </c>
      <c r="G659" t="s">
        <v>8</v>
      </c>
      <c r="H659" t="s">
        <v>204</v>
      </c>
      <c r="I659" s="2">
        <v>1</v>
      </c>
      <c r="J659" t="s">
        <v>11</v>
      </c>
      <c r="K659" s="21">
        <f>INDEX(LISTAS!$H:$Q,MATCH(BASE!H659,LISTAS!$G:$G,0),MATCH(BASE!J659,LISTAS!$H$3:$Q$3,0))*Tabela3[[#This Row],[QUANTIDADE]]</f>
        <v>18</v>
      </c>
      <c r="L659" s="2" t="str">
        <f>TEXT(Tabela3[[#This Row],[DATA]],"MM")</f>
        <v>04</v>
      </c>
      <c r="M659" s="2">
        <f>WEEKNUM(Tabela3[[#This Row],[DATA]])</f>
        <v>14</v>
      </c>
      <c r="N659" s="18">
        <f>YEAR(Tabela3[[#This Row],[DATA]])</f>
        <v>2023</v>
      </c>
    </row>
    <row r="660" spans="2:14">
      <c r="B660" s="1">
        <v>45019</v>
      </c>
      <c r="C660">
        <v>12324</v>
      </c>
      <c r="D660" s="18">
        <f>COUNTIF(C$4:C660,Tabela3[[#This Row],[COMANDA]])</f>
        <v>2</v>
      </c>
      <c r="E660" t="s">
        <v>90</v>
      </c>
      <c r="F660" t="s">
        <v>98</v>
      </c>
      <c r="G660" t="s">
        <v>9</v>
      </c>
      <c r="H660" t="s">
        <v>134</v>
      </c>
      <c r="I660" s="2">
        <v>1</v>
      </c>
      <c r="J660" t="s">
        <v>11</v>
      </c>
      <c r="K660" s="21">
        <f>INDEX(LISTAS!$H:$Q,MATCH(BASE!H660,LISTAS!$G:$G,0),MATCH(BASE!J660,LISTAS!$H$3:$Q$3,0))*Tabela3[[#This Row],[QUANTIDADE]]</f>
        <v>3</v>
      </c>
      <c r="L660" s="2" t="str">
        <f>TEXT(Tabela3[[#This Row],[DATA]],"MM")</f>
        <v>04</v>
      </c>
      <c r="M660" s="2">
        <f>WEEKNUM(Tabela3[[#This Row],[DATA]])</f>
        <v>14</v>
      </c>
      <c r="N660" s="18">
        <f>YEAR(Tabela3[[#This Row],[DATA]])</f>
        <v>2023</v>
      </c>
    </row>
    <row r="661" spans="2:14">
      <c r="B661" s="1">
        <v>45019</v>
      </c>
      <c r="C661">
        <v>12325</v>
      </c>
      <c r="D661" s="18">
        <f>COUNTIF(C$4:C661,Tabela3[[#This Row],[COMANDA]])</f>
        <v>1</v>
      </c>
      <c r="E661" t="s">
        <v>89</v>
      </c>
      <c r="F661" t="s">
        <v>99</v>
      </c>
      <c r="G661" t="s">
        <v>8</v>
      </c>
      <c r="H661" t="s">
        <v>43</v>
      </c>
      <c r="I661" s="2">
        <v>1</v>
      </c>
      <c r="J661" t="s">
        <v>11</v>
      </c>
      <c r="K661" s="21">
        <f>INDEX(LISTAS!$H:$Q,MATCH(BASE!H661,LISTAS!$G:$G,0),MATCH(BASE!J661,LISTAS!$H$3:$Q$3,0))*Tabela3[[#This Row],[QUANTIDADE]]</f>
        <v>18</v>
      </c>
      <c r="L661" s="2" t="str">
        <f>TEXT(Tabela3[[#This Row],[DATA]],"MM")</f>
        <v>04</v>
      </c>
      <c r="M661" s="2">
        <f>WEEKNUM(Tabela3[[#This Row],[DATA]])</f>
        <v>14</v>
      </c>
      <c r="N661" s="18">
        <f>YEAR(Tabela3[[#This Row],[DATA]])</f>
        <v>2023</v>
      </c>
    </row>
    <row r="662" spans="2:14">
      <c r="B662" s="1">
        <v>45019</v>
      </c>
      <c r="C662">
        <v>12326</v>
      </c>
      <c r="D662" s="18">
        <f>COUNTIF(C$4:C662,Tabela3[[#This Row],[COMANDA]])</f>
        <v>1</v>
      </c>
      <c r="E662" t="s">
        <v>89</v>
      </c>
      <c r="F662" t="s">
        <v>3</v>
      </c>
      <c r="G662" t="s">
        <v>8</v>
      </c>
      <c r="H662" t="s">
        <v>84</v>
      </c>
      <c r="I662" s="2">
        <v>1</v>
      </c>
      <c r="J662" t="s">
        <v>11</v>
      </c>
      <c r="K662" s="21">
        <f>INDEX(LISTAS!$H:$Q,MATCH(BASE!H662,LISTAS!$G:$G,0),MATCH(BASE!J662,LISTAS!$H$3:$Q$3,0))*Tabela3[[#This Row],[QUANTIDADE]]</f>
        <v>16</v>
      </c>
      <c r="L662" s="2" t="str">
        <f>TEXT(Tabela3[[#This Row],[DATA]],"MM")</f>
        <v>04</v>
      </c>
      <c r="M662" s="2">
        <f>WEEKNUM(Tabela3[[#This Row],[DATA]])</f>
        <v>14</v>
      </c>
      <c r="N662" s="18">
        <f>YEAR(Tabela3[[#This Row],[DATA]])</f>
        <v>2023</v>
      </c>
    </row>
    <row r="663" spans="2:14">
      <c r="B663" s="1">
        <v>45019</v>
      </c>
      <c r="C663">
        <v>12327</v>
      </c>
      <c r="D663" s="18">
        <f>COUNTIF(C$4:C663,Tabela3[[#This Row],[COMANDA]])</f>
        <v>1</v>
      </c>
      <c r="E663" t="s">
        <v>90</v>
      </c>
      <c r="F663" t="s">
        <v>99</v>
      </c>
      <c r="G663" t="s">
        <v>8</v>
      </c>
      <c r="H663" t="s">
        <v>42</v>
      </c>
      <c r="I663" s="2">
        <v>1</v>
      </c>
      <c r="J663" t="s">
        <v>11</v>
      </c>
      <c r="K663" s="21">
        <f>INDEX(LISTAS!$H:$Q,MATCH(BASE!H663,LISTAS!$G:$G,0),MATCH(BASE!J663,LISTAS!$H$3:$Q$3,0))*Tabela3[[#This Row],[QUANTIDADE]]</f>
        <v>16</v>
      </c>
      <c r="L663" s="2" t="str">
        <f>TEXT(Tabela3[[#This Row],[DATA]],"MM")</f>
        <v>04</v>
      </c>
      <c r="M663" s="2">
        <f>WEEKNUM(Tabela3[[#This Row],[DATA]])</f>
        <v>14</v>
      </c>
      <c r="N663" s="18">
        <f>YEAR(Tabela3[[#This Row],[DATA]])</f>
        <v>2023</v>
      </c>
    </row>
    <row r="664" spans="2:14">
      <c r="B664" s="1">
        <v>45019</v>
      </c>
      <c r="C664">
        <v>12328</v>
      </c>
      <c r="D664" s="18">
        <f>COUNTIF(C$4:C664,Tabela3[[#This Row],[COMANDA]])</f>
        <v>1</v>
      </c>
      <c r="E664" t="s">
        <v>90</v>
      </c>
      <c r="F664" t="s">
        <v>99</v>
      </c>
      <c r="G664" t="s">
        <v>8</v>
      </c>
      <c r="H664" t="s">
        <v>41</v>
      </c>
      <c r="I664" s="2">
        <v>1</v>
      </c>
      <c r="J664" t="s">
        <v>11</v>
      </c>
      <c r="K664" s="21">
        <f>INDEX(LISTAS!$H:$Q,MATCH(BASE!H664,LISTAS!$G:$G,0),MATCH(BASE!J664,LISTAS!$H$3:$Q$3,0))*Tabela3[[#This Row],[QUANTIDADE]]</f>
        <v>14</v>
      </c>
      <c r="L664" s="2" t="str">
        <f>TEXT(Tabela3[[#This Row],[DATA]],"MM")</f>
        <v>04</v>
      </c>
      <c r="M664" s="2">
        <f>WEEKNUM(Tabela3[[#This Row],[DATA]])</f>
        <v>14</v>
      </c>
      <c r="N664" s="18">
        <f>YEAR(Tabela3[[#This Row],[DATA]])</f>
        <v>2023</v>
      </c>
    </row>
    <row r="665" spans="2:14">
      <c r="B665" s="1">
        <v>45019</v>
      </c>
      <c r="C665">
        <v>12328</v>
      </c>
      <c r="D665" s="18">
        <f>COUNTIF(C$4:C665,Tabela3[[#This Row],[COMANDA]])</f>
        <v>2</v>
      </c>
      <c r="E665" t="s">
        <v>90</v>
      </c>
      <c r="F665" t="s">
        <v>99</v>
      </c>
      <c r="G665" t="s">
        <v>61</v>
      </c>
      <c r="H665" t="s">
        <v>163</v>
      </c>
      <c r="I665" s="2">
        <v>1</v>
      </c>
      <c r="J665" t="s">
        <v>11</v>
      </c>
      <c r="K665" s="21">
        <f>INDEX(LISTAS!$H:$Q,MATCH(BASE!H665,LISTAS!$G:$G,0),MATCH(BASE!J665,LISTAS!$H$3:$Q$3,0))*Tabela3[[#This Row],[QUANTIDADE]]</f>
        <v>4</v>
      </c>
      <c r="L665" s="2" t="str">
        <f>TEXT(Tabela3[[#This Row],[DATA]],"MM")</f>
        <v>04</v>
      </c>
      <c r="M665" s="2">
        <f>WEEKNUM(Tabela3[[#This Row],[DATA]])</f>
        <v>14</v>
      </c>
      <c r="N665" s="18">
        <f>YEAR(Tabela3[[#This Row],[DATA]])</f>
        <v>2023</v>
      </c>
    </row>
    <row r="666" spans="2:14">
      <c r="B666" s="1">
        <v>45019</v>
      </c>
      <c r="C666">
        <v>12328</v>
      </c>
      <c r="D666" s="18">
        <f>COUNTIF(C$4:C666,Tabela3[[#This Row],[COMANDA]])</f>
        <v>3</v>
      </c>
      <c r="E666" t="s">
        <v>90</v>
      </c>
      <c r="F666" t="s">
        <v>99</v>
      </c>
      <c r="G666" t="s">
        <v>9</v>
      </c>
      <c r="H666" t="s">
        <v>131</v>
      </c>
      <c r="I666" s="2">
        <v>1</v>
      </c>
      <c r="J666" t="s">
        <v>11</v>
      </c>
      <c r="K666" s="21">
        <f>INDEX(LISTAS!$H:$Q,MATCH(BASE!H666,LISTAS!$G:$G,0),MATCH(BASE!J666,LISTAS!$H$3:$Q$3,0))*Tabela3[[#This Row],[QUANTIDADE]]</f>
        <v>4</v>
      </c>
      <c r="L666" s="2" t="str">
        <f>TEXT(Tabela3[[#This Row],[DATA]],"MM")</f>
        <v>04</v>
      </c>
      <c r="M666" s="2">
        <f>WEEKNUM(Tabela3[[#This Row],[DATA]])</f>
        <v>14</v>
      </c>
      <c r="N666" s="18">
        <f>YEAR(Tabela3[[#This Row],[DATA]])</f>
        <v>2023</v>
      </c>
    </row>
    <row r="667" spans="2:14">
      <c r="B667" s="1">
        <v>45019</v>
      </c>
      <c r="C667">
        <v>12329</v>
      </c>
      <c r="D667" s="18">
        <f>COUNTIF(C$4:C667,Tabela3[[#This Row],[COMANDA]])</f>
        <v>1</v>
      </c>
      <c r="E667" t="s">
        <v>89</v>
      </c>
      <c r="F667" t="s">
        <v>98</v>
      </c>
      <c r="G667" t="s">
        <v>8</v>
      </c>
      <c r="H667" t="s">
        <v>40</v>
      </c>
      <c r="I667" s="2">
        <v>2</v>
      </c>
      <c r="J667" t="s">
        <v>11</v>
      </c>
      <c r="K667" s="21">
        <f>INDEX(LISTAS!$H:$Q,MATCH(BASE!H667,LISTAS!$G:$G,0),MATCH(BASE!J667,LISTAS!$H$3:$Q$3,0))*Tabela3[[#This Row],[QUANTIDADE]]</f>
        <v>28</v>
      </c>
      <c r="L667" s="2" t="str">
        <f>TEXT(Tabela3[[#This Row],[DATA]],"MM")</f>
        <v>04</v>
      </c>
      <c r="M667" s="2">
        <f>WEEKNUM(Tabela3[[#This Row],[DATA]])</f>
        <v>14</v>
      </c>
      <c r="N667" s="18">
        <f>YEAR(Tabela3[[#This Row],[DATA]])</f>
        <v>2023</v>
      </c>
    </row>
    <row r="668" spans="2:14">
      <c r="B668" s="1">
        <v>45019</v>
      </c>
      <c r="C668">
        <v>12330</v>
      </c>
      <c r="D668" s="18">
        <f>COUNTIF(C$4:C668,Tabela3[[#This Row],[COMANDA]])</f>
        <v>1</v>
      </c>
      <c r="E668" t="s">
        <v>90</v>
      </c>
      <c r="F668" t="s">
        <v>3</v>
      </c>
      <c r="G668" t="s">
        <v>8</v>
      </c>
      <c r="H668" t="s">
        <v>40</v>
      </c>
      <c r="I668" s="2">
        <v>1</v>
      </c>
      <c r="J668" t="s">
        <v>11</v>
      </c>
      <c r="K668" s="21">
        <f>INDEX(LISTAS!$H:$Q,MATCH(BASE!H668,LISTAS!$G:$G,0),MATCH(BASE!J668,LISTAS!$H$3:$Q$3,0))*Tabela3[[#This Row],[QUANTIDADE]]</f>
        <v>14</v>
      </c>
      <c r="L668" s="2" t="str">
        <f>TEXT(Tabela3[[#This Row],[DATA]],"MM")</f>
        <v>04</v>
      </c>
      <c r="M668" s="2">
        <f>WEEKNUM(Tabela3[[#This Row],[DATA]])</f>
        <v>14</v>
      </c>
      <c r="N668" s="18">
        <f>YEAR(Tabela3[[#This Row],[DATA]])</f>
        <v>2023</v>
      </c>
    </row>
    <row r="669" spans="2:14">
      <c r="B669" s="1">
        <v>45019</v>
      </c>
      <c r="C669">
        <v>12331</v>
      </c>
      <c r="D669" s="18">
        <f>COUNTIF(C$4:C669,Tabela3[[#This Row],[COMANDA]])</f>
        <v>1</v>
      </c>
      <c r="E669" t="s">
        <v>90</v>
      </c>
      <c r="F669" t="s">
        <v>99</v>
      </c>
      <c r="G669" t="s">
        <v>8</v>
      </c>
      <c r="H669" t="s">
        <v>47</v>
      </c>
      <c r="I669" s="2">
        <v>1</v>
      </c>
      <c r="J669" t="s">
        <v>11</v>
      </c>
      <c r="K669" s="21">
        <f>INDEX(LISTAS!$H:$Q,MATCH(BASE!H669,LISTAS!$G:$G,0),MATCH(BASE!J669,LISTAS!$H$3:$Q$3,0))*Tabela3[[#This Row],[QUANTIDADE]]</f>
        <v>16</v>
      </c>
      <c r="L669" s="2" t="str">
        <f>TEXT(Tabela3[[#This Row],[DATA]],"MM")</f>
        <v>04</v>
      </c>
      <c r="M669" s="2">
        <f>WEEKNUM(Tabela3[[#This Row],[DATA]])</f>
        <v>14</v>
      </c>
      <c r="N669" s="18">
        <f>YEAR(Tabela3[[#This Row],[DATA]])</f>
        <v>2023</v>
      </c>
    </row>
    <row r="670" spans="2:14">
      <c r="B670" s="1">
        <v>45019</v>
      </c>
      <c r="C670">
        <v>12332</v>
      </c>
      <c r="D670" s="18">
        <f>COUNTIF(C$4:C670,Tabela3[[#This Row],[COMANDA]])</f>
        <v>1</v>
      </c>
      <c r="E670" t="s">
        <v>90</v>
      </c>
      <c r="F670" t="s">
        <v>99</v>
      </c>
      <c r="G670" t="s">
        <v>8</v>
      </c>
      <c r="H670" t="s">
        <v>47</v>
      </c>
      <c r="I670" s="2">
        <v>1</v>
      </c>
      <c r="J670" t="s">
        <v>11</v>
      </c>
      <c r="K670" s="21">
        <f>INDEX(LISTAS!$H:$Q,MATCH(BASE!H670,LISTAS!$G:$G,0),MATCH(BASE!J670,LISTAS!$H$3:$Q$3,0))*Tabela3[[#This Row],[QUANTIDADE]]</f>
        <v>16</v>
      </c>
      <c r="L670" s="2" t="str">
        <f>TEXT(Tabela3[[#This Row],[DATA]],"MM")</f>
        <v>04</v>
      </c>
      <c r="M670" s="2">
        <f>WEEKNUM(Tabela3[[#This Row],[DATA]])</f>
        <v>14</v>
      </c>
      <c r="N670" s="18">
        <f>YEAR(Tabela3[[#This Row],[DATA]])</f>
        <v>2023</v>
      </c>
    </row>
    <row r="671" spans="2:14">
      <c r="B671" s="1">
        <v>45019</v>
      </c>
      <c r="C671">
        <v>12332</v>
      </c>
      <c r="D671" s="18">
        <f>COUNTIF(C$4:C671,Tabela3[[#This Row],[COMANDA]])</f>
        <v>2</v>
      </c>
      <c r="E671" t="s">
        <v>90</v>
      </c>
      <c r="F671" t="s">
        <v>99</v>
      </c>
      <c r="G671" t="s">
        <v>10</v>
      </c>
      <c r="H671" t="s">
        <v>97</v>
      </c>
      <c r="I671" s="2">
        <v>1</v>
      </c>
      <c r="J671" t="s">
        <v>11</v>
      </c>
      <c r="K671" s="21">
        <f>INDEX(LISTAS!$H:$Q,MATCH(BASE!H671,LISTAS!$G:$G,0),MATCH(BASE!J671,LISTAS!$H$3:$Q$3,0))*Tabela3[[#This Row],[QUANTIDADE]]</f>
        <v>2.5</v>
      </c>
      <c r="L671" s="2" t="str">
        <f>TEXT(Tabela3[[#This Row],[DATA]],"MM")</f>
        <v>04</v>
      </c>
      <c r="M671" s="2">
        <f>WEEKNUM(Tabela3[[#This Row],[DATA]])</f>
        <v>14</v>
      </c>
      <c r="N671" s="18">
        <f>YEAR(Tabela3[[#This Row],[DATA]])</f>
        <v>2023</v>
      </c>
    </row>
    <row r="672" spans="2:14">
      <c r="B672" s="1">
        <v>45019</v>
      </c>
      <c r="C672">
        <v>12333</v>
      </c>
      <c r="D672" s="18">
        <f>COUNTIF(C$4:C672,Tabela3[[#This Row],[COMANDA]])</f>
        <v>1</v>
      </c>
      <c r="E672" t="s">
        <v>90</v>
      </c>
      <c r="F672" t="s">
        <v>98</v>
      </c>
      <c r="G672" t="s">
        <v>8</v>
      </c>
      <c r="H672" t="s">
        <v>202</v>
      </c>
      <c r="I672" s="2">
        <v>1</v>
      </c>
      <c r="J672" t="s">
        <v>11</v>
      </c>
      <c r="K672" s="21">
        <f>INDEX(LISTAS!$H:$Q,MATCH(BASE!H672,LISTAS!$G:$G,0),MATCH(BASE!J672,LISTAS!$H$3:$Q$3,0))*Tabela3[[#This Row],[QUANTIDADE]]</f>
        <v>20</v>
      </c>
      <c r="L672" s="2" t="str">
        <f>TEXT(Tabela3[[#This Row],[DATA]],"MM")</f>
        <v>04</v>
      </c>
      <c r="M672" s="2">
        <f>WEEKNUM(Tabela3[[#This Row],[DATA]])</f>
        <v>14</v>
      </c>
      <c r="N672" s="18">
        <f>YEAR(Tabela3[[#This Row],[DATA]])</f>
        <v>2023</v>
      </c>
    </row>
    <row r="673" spans="2:14">
      <c r="B673" s="1">
        <v>45019</v>
      </c>
      <c r="C673">
        <v>12333</v>
      </c>
      <c r="D673" s="18">
        <f>COUNTIF(C$4:C673,Tabela3[[#This Row],[COMANDA]])</f>
        <v>2</v>
      </c>
      <c r="E673" t="s">
        <v>90</v>
      </c>
      <c r="F673" t="s">
        <v>100</v>
      </c>
      <c r="G673" t="s">
        <v>8</v>
      </c>
      <c r="H673" t="s">
        <v>47</v>
      </c>
      <c r="I673" s="2">
        <v>1</v>
      </c>
      <c r="J673" t="s">
        <v>11</v>
      </c>
      <c r="K673" s="21">
        <f>INDEX(LISTAS!$H:$Q,MATCH(BASE!H673,LISTAS!$G:$G,0),MATCH(BASE!J673,LISTAS!$H$3:$Q$3,0))*Tabela3[[#This Row],[QUANTIDADE]]</f>
        <v>16</v>
      </c>
      <c r="L673" s="2" t="str">
        <f>TEXT(Tabela3[[#This Row],[DATA]],"MM")</f>
        <v>04</v>
      </c>
      <c r="M673" s="2">
        <f>WEEKNUM(Tabela3[[#This Row],[DATA]])</f>
        <v>14</v>
      </c>
      <c r="N673" s="18">
        <f>YEAR(Tabela3[[#This Row],[DATA]])</f>
        <v>2023</v>
      </c>
    </row>
    <row r="674" spans="2:14">
      <c r="B674" s="1">
        <v>45019</v>
      </c>
      <c r="C674">
        <v>12333</v>
      </c>
      <c r="D674" s="18">
        <f>COUNTIF(C$4:C674,Tabela3[[#This Row],[COMANDA]])</f>
        <v>3</v>
      </c>
      <c r="E674" t="s">
        <v>90</v>
      </c>
      <c r="F674" t="s">
        <v>100</v>
      </c>
      <c r="G674" t="s">
        <v>9</v>
      </c>
      <c r="H674" t="s">
        <v>138</v>
      </c>
      <c r="I674" s="2">
        <v>1</v>
      </c>
      <c r="J674" t="s">
        <v>11</v>
      </c>
      <c r="K674" s="21">
        <f>INDEX(LISTAS!$H:$Q,MATCH(BASE!H674,LISTAS!$G:$G,0),MATCH(BASE!J674,LISTAS!$H$3:$Q$3,0))*Tabela3[[#This Row],[QUANTIDADE]]</f>
        <v>4</v>
      </c>
      <c r="L674" s="2" t="str">
        <f>TEXT(Tabela3[[#This Row],[DATA]],"MM")</f>
        <v>04</v>
      </c>
      <c r="M674" s="2">
        <f>WEEKNUM(Tabela3[[#This Row],[DATA]])</f>
        <v>14</v>
      </c>
      <c r="N674" s="18">
        <f>YEAR(Tabela3[[#This Row],[DATA]])</f>
        <v>2023</v>
      </c>
    </row>
    <row r="675" spans="2:14">
      <c r="B675" s="1">
        <v>45019</v>
      </c>
      <c r="C675">
        <v>12334</v>
      </c>
      <c r="D675" s="18">
        <f>COUNTIF(C$4:C675,Tabela3[[#This Row],[COMANDA]])</f>
        <v>1</v>
      </c>
      <c r="E675" t="s">
        <v>90</v>
      </c>
      <c r="F675" t="s">
        <v>98</v>
      </c>
      <c r="G675" t="s">
        <v>8</v>
      </c>
      <c r="H675" t="s">
        <v>206</v>
      </c>
      <c r="I675" s="2">
        <v>1</v>
      </c>
      <c r="J675" t="s">
        <v>11</v>
      </c>
      <c r="K675" s="21">
        <f>INDEX(LISTAS!$H:$Q,MATCH(BASE!H675,LISTAS!$G:$G,0),MATCH(BASE!J675,LISTAS!$H$3:$Q$3,0))*Tabela3[[#This Row],[QUANTIDADE]]</f>
        <v>18</v>
      </c>
      <c r="L675" s="2" t="str">
        <f>TEXT(Tabela3[[#This Row],[DATA]],"MM")</f>
        <v>04</v>
      </c>
      <c r="M675" s="2">
        <f>WEEKNUM(Tabela3[[#This Row],[DATA]])</f>
        <v>14</v>
      </c>
      <c r="N675" s="18">
        <f>YEAR(Tabela3[[#This Row],[DATA]])</f>
        <v>2023</v>
      </c>
    </row>
    <row r="676" spans="2:14">
      <c r="B676" s="1">
        <v>45019</v>
      </c>
      <c r="C676">
        <v>12335</v>
      </c>
      <c r="D676" s="18">
        <f>COUNTIF(C$4:C676,Tabela3[[#This Row],[COMANDA]])</f>
        <v>1</v>
      </c>
      <c r="E676" t="s">
        <v>89</v>
      </c>
      <c r="F676" t="s">
        <v>3</v>
      </c>
      <c r="G676" t="s">
        <v>8</v>
      </c>
      <c r="H676" t="s">
        <v>204</v>
      </c>
      <c r="I676" s="2">
        <v>1</v>
      </c>
      <c r="J676" t="s">
        <v>11</v>
      </c>
      <c r="K676" s="21">
        <f>INDEX(LISTAS!$H:$Q,MATCH(BASE!H676,LISTAS!$G:$G,0),MATCH(BASE!J676,LISTAS!$H$3:$Q$3,0))*Tabela3[[#This Row],[QUANTIDADE]]</f>
        <v>18</v>
      </c>
      <c r="L676" s="2" t="str">
        <f>TEXT(Tabela3[[#This Row],[DATA]],"MM")</f>
        <v>04</v>
      </c>
      <c r="M676" s="2">
        <f>WEEKNUM(Tabela3[[#This Row],[DATA]])</f>
        <v>14</v>
      </c>
      <c r="N676" s="18">
        <f>YEAR(Tabela3[[#This Row],[DATA]])</f>
        <v>2023</v>
      </c>
    </row>
    <row r="677" spans="2:14">
      <c r="B677" s="1">
        <v>45019</v>
      </c>
      <c r="C677">
        <v>12336</v>
      </c>
      <c r="D677" s="18">
        <f>COUNTIF(C$4:C677,Tabela3[[#This Row],[COMANDA]])</f>
        <v>1</v>
      </c>
      <c r="E677" t="s">
        <v>90</v>
      </c>
      <c r="F677" t="s">
        <v>99</v>
      </c>
      <c r="G677" t="s">
        <v>8</v>
      </c>
      <c r="H677" t="s">
        <v>203</v>
      </c>
      <c r="I677" s="2">
        <v>1</v>
      </c>
      <c r="J677" t="s">
        <v>11</v>
      </c>
      <c r="K677" s="21">
        <f>INDEX(LISTAS!$H:$Q,MATCH(BASE!H677,LISTAS!$G:$G,0),MATCH(BASE!J677,LISTAS!$H$3:$Q$3,0))*Tabela3[[#This Row],[QUANTIDADE]]</f>
        <v>20</v>
      </c>
      <c r="L677" s="2" t="str">
        <f>TEXT(Tabela3[[#This Row],[DATA]],"MM")</f>
        <v>04</v>
      </c>
      <c r="M677" s="2">
        <f>WEEKNUM(Tabela3[[#This Row],[DATA]])</f>
        <v>14</v>
      </c>
      <c r="N677" s="18">
        <f>YEAR(Tabela3[[#This Row],[DATA]])</f>
        <v>2023</v>
      </c>
    </row>
    <row r="678" spans="2:14">
      <c r="B678" s="1">
        <v>45019</v>
      </c>
      <c r="C678">
        <v>12337</v>
      </c>
      <c r="D678" s="18">
        <f>COUNTIF(C$4:C678,Tabela3[[#This Row],[COMANDA]])</f>
        <v>1</v>
      </c>
      <c r="E678" t="s">
        <v>90</v>
      </c>
      <c r="F678" t="s">
        <v>98</v>
      </c>
      <c r="G678" t="s">
        <v>8</v>
      </c>
      <c r="H678" t="s">
        <v>41</v>
      </c>
      <c r="I678" s="2">
        <v>1</v>
      </c>
      <c r="J678" t="s">
        <v>11</v>
      </c>
      <c r="K678" s="21">
        <f>INDEX(LISTAS!$H:$Q,MATCH(BASE!H678,LISTAS!$G:$G,0),MATCH(BASE!J678,LISTAS!$H$3:$Q$3,0))*Tabela3[[#This Row],[QUANTIDADE]]</f>
        <v>14</v>
      </c>
      <c r="L678" s="2" t="str">
        <f>TEXT(Tabela3[[#This Row],[DATA]],"MM")</f>
        <v>04</v>
      </c>
      <c r="M678" s="2">
        <f>WEEKNUM(Tabela3[[#This Row],[DATA]])</f>
        <v>14</v>
      </c>
      <c r="N678" s="18">
        <f>YEAR(Tabela3[[#This Row],[DATA]])</f>
        <v>2023</v>
      </c>
    </row>
    <row r="679" spans="2:14">
      <c r="B679" s="1">
        <v>45019</v>
      </c>
      <c r="C679">
        <v>12338</v>
      </c>
      <c r="D679" s="18">
        <f>COUNTIF(C$4:C679,Tabela3[[#This Row],[COMANDA]])</f>
        <v>1</v>
      </c>
      <c r="E679" t="s">
        <v>90</v>
      </c>
      <c r="F679" t="s">
        <v>100</v>
      </c>
      <c r="G679" t="s">
        <v>8</v>
      </c>
      <c r="H679" t="s">
        <v>204</v>
      </c>
      <c r="I679" s="2">
        <v>1</v>
      </c>
      <c r="J679" t="s">
        <v>11</v>
      </c>
      <c r="K679" s="21">
        <f>INDEX(LISTAS!$H:$Q,MATCH(BASE!H679,LISTAS!$G:$G,0),MATCH(BASE!J679,LISTAS!$H$3:$Q$3,0))*Tabela3[[#This Row],[QUANTIDADE]]</f>
        <v>18</v>
      </c>
      <c r="L679" s="2" t="str">
        <f>TEXT(Tabela3[[#This Row],[DATA]],"MM")</f>
        <v>04</v>
      </c>
      <c r="M679" s="2">
        <f>WEEKNUM(Tabela3[[#This Row],[DATA]])</f>
        <v>14</v>
      </c>
      <c r="N679" s="18">
        <f>YEAR(Tabela3[[#This Row],[DATA]])</f>
        <v>2023</v>
      </c>
    </row>
    <row r="680" spans="2:14">
      <c r="B680" s="1">
        <v>45019</v>
      </c>
      <c r="C680">
        <v>12338</v>
      </c>
      <c r="D680" s="18">
        <f>COUNTIF(C$4:C680,Tabela3[[#This Row],[COMANDA]])</f>
        <v>2</v>
      </c>
      <c r="E680" t="s">
        <v>90</v>
      </c>
      <c r="F680" t="s">
        <v>100</v>
      </c>
      <c r="G680" t="s">
        <v>9</v>
      </c>
      <c r="H680" t="s">
        <v>143</v>
      </c>
      <c r="I680" s="2">
        <v>1</v>
      </c>
      <c r="J680" t="s">
        <v>11</v>
      </c>
      <c r="K680" s="21">
        <f>INDEX(LISTAS!$H:$Q,MATCH(BASE!H680,LISTAS!$G:$G,0),MATCH(BASE!J680,LISTAS!$H$3:$Q$3,0))*Tabela3[[#This Row],[QUANTIDADE]]</f>
        <v>4</v>
      </c>
      <c r="L680" s="2" t="str">
        <f>TEXT(Tabela3[[#This Row],[DATA]],"MM")</f>
        <v>04</v>
      </c>
      <c r="M680" s="2">
        <f>WEEKNUM(Tabela3[[#This Row],[DATA]])</f>
        <v>14</v>
      </c>
      <c r="N680" s="18">
        <f>YEAR(Tabela3[[#This Row],[DATA]])</f>
        <v>2023</v>
      </c>
    </row>
    <row r="681" spans="2:14">
      <c r="B681" s="1">
        <v>45019</v>
      </c>
      <c r="C681">
        <v>12339</v>
      </c>
      <c r="D681" s="18">
        <f>COUNTIF(C$4:C681,Tabela3[[#This Row],[COMANDA]])</f>
        <v>1</v>
      </c>
      <c r="E681" t="s">
        <v>90</v>
      </c>
      <c r="F681" t="s">
        <v>3</v>
      </c>
      <c r="G681" t="s">
        <v>8</v>
      </c>
      <c r="H681" t="s">
        <v>202</v>
      </c>
      <c r="I681" s="2">
        <v>1</v>
      </c>
      <c r="J681" t="s">
        <v>12</v>
      </c>
      <c r="K681" s="21">
        <f>INDEX(LISTAS!$H:$Q,MATCH(BASE!H681,LISTAS!$G:$G,0),MATCH(BASE!J681,LISTAS!$H$3:$Q$3,0))*Tabela3[[#This Row],[QUANTIDADE]]</f>
        <v>18</v>
      </c>
      <c r="L681" s="2" t="str">
        <f>TEXT(Tabela3[[#This Row],[DATA]],"MM")</f>
        <v>04</v>
      </c>
      <c r="M681" s="2">
        <f>WEEKNUM(Tabela3[[#This Row],[DATA]])</f>
        <v>14</v>
      </c>
      <c r="N681" s="18">
        <f>YEAR(Tabela3[[#This Row],[DATA]])</f>
        <v>2023</v>
      </c>
    </row>
    <row r="682" spans="2:14">
      <c r="B682" s="1">
        <v>45019</v>
      </c>
      <c r="C682">
        <v>12340</v>
      </c>
      <c r="D682" s="18">
        <f>COUNTIF(C$4:C682,Tabela3[[#This Row],[COMANDA]])</f>
        <v>1</v>
      </c>
      <c r="E682" t="s">
        <v>89</v>
      </c>
      <c r="F682" t="s">
        <v>100</v>
      </c>
      <c r="G682" t="s">
        <v>8</v>
      </c>
      <c r="H682" t="s">
        <v>43</v>
      </c>
      <c r="I682" s="2">
        <v>1</v>
      </c>
      <c r="J682" t="s">
        <v>11</v>
      </c>
      <c r="K682" s="21">
        <f>INDEX(LISTAS!$H:$Q,MATCH(BASE!H682,LISTAS!$G:$G,0),MATCH(BASE!J682,LISTAS!$H$3:$Q$3,0))*Tabela3[[#This Row],[QUANTIDADE]]</f>
        <v>18</v>
      </c>
      <c r="L682" s="2" t="str">
        <f>TEXT(Tabela3[[#This Row],[DATA]],"MM")</f>
        <v>04</v>
      </c>
      <c r="M682" s="2">
        <f>WEEKNUM(Tabela3[[#This Row],[DATA]])</f>
        <v>14</v>
      </c>
      <c r="N682" s="18">
        <f>YEAR(Tabela3[[#This Row],[DATA]])</f>
        <v>2023</v>
      </c>
    </row>
    <row r="683" spans="2:14">
      <c r="B683" s="1">
        <v>45019</v>
      </c>
      <c r="C683">
        <v>12341</v>
      </c>
      <c r="D683" s="18">
        <f>COUNTIF(C$4:C683,Tabela3[[#This Row],[COMANDA]])</f>
        <v>1</v>
      </c>
      <c r="E683" t="s">
        <v>90</v>
      </c>
      <c r="F683" t="s">
        <v>99</v>
      </c>
      <c r="G683" t="s">
        <v>8</v>
      </c>
      <c r="H683" t="s">
        <v>42</v>
      </c>
      <c r="I683" s="2">
        <v>1</v>
      </c>
      <c r="J683" t="s">
        <v>11</v>
      </c>
      <c r="K683" s="21">
        <f>INDEX(LISTAS!$H:$Q,MATCH(BASE!H683,LISTAS!$G:$G,0),MATCH(BASE!J683,LISTAS!$H$3:$Q$3,0))*Tabela3[[#This Row],[QUANTIDADE]]</f>
        <v>16</v>
      </c>
      <c r="L683" s="2" t="str">
        <f>TEXT(Tabela3[[#This Row],[DATA]],"MM")</f>
        <v>04</v>
      </c>
      <c r="M683" s="2">
        <f>WEEKNUM(Tabela3[[#This Row],[DATA]])</f>
        <v>14</v>
      </c>
      <c r="N683" s="18">
        <f>YEAR(Tabela3[[#This Row],[DATA]])</f>
        <v>2023</v>
      </c>
    </row>
    <row r="684" spans="2:14">
      <c r="B684" s="1">
        <v>45019</v>
      </c>
      <c r="C684">
        <v>12341</v>
      </c>
      <c r="D684" s="18">
        <f>COUNTIF(C$4:C684,Tabela3[[#This Row],[COMANDA]])</f>
        <v>2</v>
      </c>
      <c r="E684" t="s">
        <v>90</v>
      </c>
      <c r="F684" t="s">
        <v>99</v>
      </c>
      <c r="G684" t="s">
        <v>9</v>
      </c>
      <c r="H684" t="s">
        <v>51</v>
      </c>
      <c r="I684" s="2">
        <v>1</v>
      </c>
      <c r="J684" t="s">
        <v>11</v>
      </c>
      <c r="K684" s="21">
        <f>INDEX(LISTAS!$H:$Q,MATCH(BASE!H684,LISTAS!$G:$G,0),MATCH(BASE!J684,LISTAS!$H$3:$Q$3,0))*Tabela3[[#This Row],[QUANTIDADE]]</f>
        <v>10</v>
      </c>
      <c r="L684" s="2" t="str">
        <f>TEXT(Tabela3[[#This Row],[DATA]],"MM")</f>
        <v>04</v>
      </c>
      <c r="M684" s="2">
        <f>WEEKNUM(Tabela3[[#This Row],[DATA]])</f>
        <v>14</v>
      </c>
      <c r="N684" s="18">
        <f>YEAR(Tabela3[[#This Row],[DATA]])</f>
        <v>2023</v>
      </c>
    </row>
    <row r="685" spans="2:14">
      <c r="B685" s="1">
        <v>45019</v>
      </c>
      <c r="C685">
        <v>12342</v>
      </c>
      <c r="D685" s="18">
        <f>COUNTIF(C$4:C685,Tabela3[[#This Row],[COMANDA]])</f>
        <v>1</v>
      </c>
      <c r="E685" t="s">
        <v>90</v>
      </c>
      <c r="F685" t="s">
        <v>99</v>
      </c>
      <c r="G685" t="s">
        <v>8</v>
      </c>
      <c r="H685" t="s">
        <v>42</v>
      </c>
      <c r="I685" s="2">
        <v>1</v>
      </c>
      <c r="J685" t="s">
        <v>11</v>
      </c>
      <c r="K685" s="21">
        <f>INDEX(LISTAS!$H:$Q,MATCH(BASE!H685,LISTAS!$G:$G,0),MATCH(BASE!J685,LISTAS!$H$3:$Q$3,0))*Tabela3[[#This Row],[QUANTIDADE]]</f>
        <v>16</v>
      </c>
      <c r="L685" s="2" t="str">
        <f>TEXT(Tabela3[[#This Row],[DATA]],"MM")</f>
        <v>04</v>
      </c>
      <c r="M685" s="2">
        <f>WEEKNUM(Tabela3[[#This Row],[DATA]])</f>
        <v>14</v>
      </c>
      <c r="N685" s="18">
        <f>YEAR(Tabela3[[#This Row],[DATA]])</f>
        <v>2023</v>
      </c>
    </row>
    <row r="686" spans="2:14">
      <c r="B686" s="1">
        <v>45019</v>
      </c>
      <c r="C686">
        <v>12342</v>
      </c>
      <c r="D686" s="18">
        <f>COUNTIF(C$4:C686,Tabela3[[#This Row],[COMANDA]])</f>
        <v>2</v>
      </c>
      <c r="E686" t="s">
        <v>90</v>
      </c>
      <c r="F686" t="s">
        <v>99</v>
      </c>
      <c r="G686" t="s">
        <v>8</v>
      </c>
      <c r="H686" t="s">
        <v>203</v>
      </c>
      <c r="I686" s="2">
        <v>1</v>
      </c>
      <c r="J686" t="s">
        <v>11</v>
      </c>
      <c r="K686" s="21">
        <f>INDEX(LISTAS!$H:$Q,MATCH(BASE!H686,LISTAS!$G:$G,0),MATCH(BASE!J686,LISTAS!$H$3:$Q$3,0))*Tabela3[[#This Row],[QUANTIDADE]]</f>
        <v>20</v>
      </c>
      <c r="L686" s="2" t="str">
        <f>TEXT(Tabela3[[#This Row],[DATA]],"MM")</f>
        <v>04</v>
      </c>
      <c r="M686" s="2">
        <f>WEEKNUM(Tabela3[[#This Row],[DATA]])</f>
        <v>14</v>
      </c>
      <c r="N686" s="18">
        <f>YEAR(Tabela3[[#This Row],[DATA]])</f>
        <v>2023</v>
      </c>
    </row>
    <row r="687" spans="2:14">
      <c r="B687" s="1">
        <v>45019</v>
      </c>
      <c r="C687">
        <v>12343</v>
      </c>
      <c r="D687" s="18">
        <f>COUNTIF(C$4:C687,Tabela3[[#This Row],[COMANDA]])</f>
        <v>1</v>
      </c>
      <c r="E687" t="s">
        <v>90</v>
      </c>
      <c r="F687" t="s">
        <v>98</v>
      </c>
      <c r="G687" t="s">
        <v>8</v>
      </c>
      <c r="H687" t="s">
        <v>202</v>
      </c>
      <c r="I687" s="2">
        <v>1</v>
      </c>
      <c r="J687" t="s">
        <v>11</v>
      </c>
      <c r="K687" s="21">
        <f>INDEX(LISTAS!$H:$Q,MATCH(BASE!H687,LISTAS!$G:$G,0),MATCH(BASE!J687,LISTAS!$H$3:$Q$3,0))*Tabela3[[#This Row],[QUANTIDADE]]</f>
        <v>20</v>
      </c>
      <c r="L687" s="2" t="str">
        <f>TEXT(Tabela3[[#This Row],[DATA]],"MM")</f>
        <v>04</v>
      </c>
      <c r="M687" s="2">
        <f>WEEKNUM(Tabela3[[#This Row],[DATA]])</f>
        <v>14</v>
      </c>
      <c r="N687" s="18">
        <f>YEAR(Tabela3[[#This Row],[DATA]])</f>
        <v>2023</v>
      </c>
    </row>
    <row r="688" spans="2:14">
      <c r="B688" s="1">
        <v>45019</v>
      </c>
      <c r="C688">
        <v>12343</v>
      </c>
      <c r="D688" s="18">
        <f>COUNTIF(C$4:C688,Tabela3[[#This Row],[COMANDA]])</f>
        <v>2</v>
      </c>
      <c r="E688" t="s">
        <v>90</v>
      </c>
      <c r="F688" t="s">
        <v>98</v>
      </c>
      <c r="G688" t="s">
        <v>8</v>
      </c>
      <c r="H688" t="s">
        <v>206</v>
      </c>
      <c r="I688" s="2">
        <v>1</v>
      </c>
      <c r="J688" t="s">
        <v>11</v>
      </c>
      <c r="K688" s="21">
        <f>INDEX(LISTAS!$H:$Q,MATCH(BASE!H688,LISTAS!$G:$G,0),MATCH(BASE!J688,LISTAS!$H$3:$Q$3,0))*Tabela3[[#This Row],[QUANTIDADE]]</f>
        <v>18</v>
      </c>
      <c r="L688" s="2" t="str">
        <f>TEXT(Tabela3[[#This Row],[DATA]],"MM")</f>
        <v>04</v>
      </c>
      <c r="M688" s="2">
        <f>WEEKNUM(Tabela3[[#This Row],[DATA]])</f>
        <v>14</v>
      </c>
      <c r="N688" s="18">
        <f>YEAR(Tabela3[[#This Row],[DATA]])</f>
        <v>2023</v>
      </c>
    </row>
    <row r="689" spans="2:14">
      <c r="B689" s="1">
        <v>45019</v>
      </c>
      <c r="C689">
        <v>12343</v>
      </c>
      <c r="D689" s="18">
        <f>COUNTIF(C$4:C689,Tabela3[[#This Row],[COMANDA]])</f>
        <v>3</v>
      </c>
      <c r="E689" t="s">
        <v>90</v>
      </c>
      <c r="F689" t="s">
        <v>98</v>
      </c>
      <c r="G689" t="s">
        <v>9</v>
      </c>
      <c r="H689" t="s">
        <v>55</v>
      </c>
      <c r="I689" s="2">
        <v>1</v>
      </c>
      <c r="J689" t="s">
        <v>11</v>
      </c>
      <c r="K689" s="21">
        <f>INDEX(LISTAS!$H:$Q,MATCH(BASE!H689,LISTAS!$G:$G,0),MATCH(BASE!J689,LISTAS!$H$3:$Q$3,0))*Tabela3[[#This Row],[QUANTIDADE]]</f>
        <v>3</v>
      </c>
      <c r="L689" s="2" t="str">
        <f>TEXT(Tabela3[[#This Row],[DATA]],"MM")</f>
        <v>04</v>
      </c>
      <c r="M689" s="2">
        <f>WEEKNUM(Tabela3[[#This Row],[DATA]])</f>
        <v>14</v>
      </c>
      <c r="N689" s="18">
        <f>YEAR(Tabela3[[#This Row],[DATA]])</f>
        <v>2023</v>
      </c>
    </row>
    <row r="690" spans="2:14">
      <c r="B690" s="1">
        <v>45019</v>
      </c>
      <c r="C690">
        <v>12343</v>
      </c>
      <c r="D690" s="18">
        <f>COUNTIF(C$4:C690,Tabela3[[#This Row],[COMANDA]])</f>
        <v>4</v>
      </c>
      <c r="E690" t="s">
        <v>90</v>
      </c>
      <c r="F690" t="s">
        <v>98</v>
      </c>
      <c r="G690" t="s">
        <v>9</v>
      </c>
      <c r="H690" t="s">
        <v>138</v>
      </c>
      <c r="I690" s="2">
        <v>1</v>
      </c>
      <c r="J690" t="s">
        <v>11</v>
      </c>
      <c r="K690" s="21">
        <f>INDEX(LISTAS!$H:$Q,MATCH(BASE!H690,LISTAS!$G:$G,0),MATCH(BASE!J690,LISTAS!$H$3:$Q$3,0))*Tabela3[[#This Row],[QUANTIDADE]]</f>
        <v>4</v>
      </c>
      <c r="L690" s="2" t="str">
        <f>TEXT(Tabela3[[#This Row],[DATA]],"MM")</f>
        <v>04</v>
      </c>
      <c r="M690" s="2">
        <f>WEEKNUM(Tabela3[[#This Row],[DATA]])</f>
        <v>14</v>
      </c>
      <c r="N690" s="18">
        <f>YEAR(Tabela3[[#This Row],[DATA]])</f>
        <v>2023</v>
      </c>
    </row>
    <row r="691" spans="2:14">
      <c r="B691" s="1">
        <v>45019</v>
      </c>
      <c r="C691">
        <v>12344</v>
      </c>
      <c r="D691" s="18">
        <f>COUNTIF(C$4:C691,Tabela3[[#This Row],[COMANDA]])</f>
        <v>1</v>
      </c>
      <c r="E691" t="s">
        <v>90</v>
      </c>
      <c r="F691" t="s">
        <v>98</v>
      </c>
      <c r="G691" t="s">
        <v>8</v>
      </c>
      <c r="H691" t="s">
        <v>42</v>
      </c>
      <c r="I691" s="2">
        <v>1</v>
      </c>
      <c r="J691" t="s">
        <v>11</v>
      </c>
      <c r="K691" s="21">
        <f>INDEX(LISTAS!$H:$Q,MATCH(BASE!H691,LISTAS!$G:$G,0),MATCH(BASE!J691,LISTAS!$H$3:$Q$3,0))*Tabela3[[#This Row],[QUANTIDADE]]</f>
        <v>16</v>
      </c>
      <c r="L691" s="2" t="str">
        <f>TEXT(Tabela3[[#This Row],[DATA]],"MM")</f>
        <v>04</v>
      </c>
      <c r="M691" s="2">
        <f>WEEKNUM(Tabela3[[#This Row],[DATA]])</f>
        <v>14</v>
      </c>
      <c r="N691" s="18">
        <f>YEAR(Tabela3[[#This Row],[DATA]])</f>
        <v>2023</v>
      </c>
    </row>
    <row r="692" spans="2:14">
      <c r="B692" s="1">
        <v>45019</v>
      </c>
      <c r="C692">
        <v>12344</v>
      </c>
      <c r="D692" s="18">
        <f>COUNTIF(C$4:C692,Tabela3[[#This Row],[COMANDA]])</f>
        <v>2</v>
      </c>
      <c r="E692" t="s">
        <v>90</v>
      </c>
      <c r="F692" t="s">
        <v>98</v>
      </c>
      <c r="G692" t="s">
        <v>9</v>
      </c>
      <c r="H692" t="s">
        <v>142</v>
      </c>
      <c r="I692" s="2">
        <v>1</v>
      </c>
      <c r="J692" t="s">
        <v>11</v>
      </c>
      <c r="K692" s="21">
        <f>INDEX(LISTAS!$H:$Q,MATCH(BASE!H692,LISTAS!$G:$G,0),MATCH(BASE!J692,LISTAS!$H$3:$Q$3,0))*Tabela3[[#This Row],[QUANTIDADE]]</f>
        <v>6</v>
      </c>
      <c r="L692" s="2" t="str">
        <f>TEXT(Tabela3[[#This Row],[DATA]],"MM")</f>
        <v>04</v>
      </c>
      <c r="M692" s="2">
        <f>WEEKNUM(Tabela3[[#This Row],[DATA]])</f>
        <v>14</v>
      </c>
      <c r="N692" s="18">
        <f>YEAR(Tabela3[[#This Row],[DATA]])</f>
        <v>2023</v>
      </c>
    </row>
    <row r="693" spans="2:14">
      <c r="B693" s="1">
        <v>45019</v>
      </c>
      <c r="C693">
        <v>12345</v>
      </c>
      <c r="D693" s="18">
        <f>COUNTIF(C$4:C693,Tabela3[[#This Row],[COMANDA]])</f>
        <v>1</v>
      </c>
      <c r="E693" t="s">
        <v>90</v>
      </c>
      <c r="F693" t="s">
        <v>99</v>
      </c>
      <c r="G693" t="s">
        <v>8</v>
      </c>
      <c r="H693" t="s">
        <v>204</v>
      </c>
      <c r="I693" s="2">
        <v>1</v>
      </c>
      <c r="J693" t="s">
        <v>11</v>
      </c>
      <c r="K693" s="21">
        <f>INDEX(LISTAS!$H:$Q,MATCH(BASE!H693,LISTAS!$G:$G,0),MATCH(BASE!J693,LISTAS!$H$3:$Q$3,0))*Tabela3[[#This Row],[QUANTIDADE]]</f>
        <v>18</v>
      </c>
      <c r="L693" s="2" t="str">
        <f>TEXT(Tabela3[[#This Row],[DATA]],"MM")</f>
        <v>04</v>
      </c>
      <c r="M693" s="2">
        <f>WEEKNUM(Tabela3[[#This Row],[DATA]])</f>
        <v>14</v>
      </c>
      <c r="N693" s="18">
        <f>YEAR(Tabela3[[#This Row],[DATA]])</f>
        <v>2023</v>
      </c>
    </row>
    <row r="694" spans="2:14">
      <c r="B694" s="1">
        <v>45019</v>
      </c>
      <c r="C694">
        <v>12346</v>
      </c>
      <c r="D694" s="18">
        <f>COUNTIF(C$4:C694,Tabela3[[#This Row],[COMANDA]])</f>
        <v>1</v>
      </c>
      <c r="E694" t="s">
        <v>90</v>
      </c>
      <c r="F694" t="s">
        <v>98</v>
      </c>
      <c r="G694" t="s">
        <v>8</v>
      </c>
      <c r="H694" t="s">
        <v>43</v>
      </c>
      <c r="I694" s="2">
        <v>1</v>
      </c>
      <c r="J694" t="s">
        <v>11</v>
      </c>
      <c r="K694" s="21">
        <f>INDEX(LISTAS!$H:$Q,MATCH(BASE!H694,LISTAS!$G:$G,0),MATCH(BASE!J694,LISTAS!$H$3:$Q$3,0))*Tabela3[[#This Row],[QUANTIDADE]]</f>
        <v>18</v>
      </c>
      <c r="L694" s="2" t="str">
        <f>TEXT(Tabela3[[#This Row],[DATA]],"MM")</f>
        <v>04</v>
      </c>
      <c r="M694" s="2">
        <f>WEEKNUM(Tabela3[[#This Row],[DATA]])</f>
        <v>14</v>
      </c>
      <c r="N694" s="18">
        <f>YEAR(Tabela3[[#This Row],[DATA]])</f>
        <v>2023</v>
      </c>
    </row>
    <row r="695" spans="2:14">
      <c r="B695" s="1">
        <v>45019</v>
      </c>
      <c r="C695">
        <v>12346</v>
      </c>
      <c r="D695" s="18">
        <f>COUNTIF(C$4:C695,Tabela3[[#This Row],[COMANDA]])</f>
        <v>2</v>
      </c>
      <c r="E695" t="s">
        <v>90</v>
      </c>
      <c r="F695" t="s">
        <v>98</v>
      </c>
      <c r="G695" t="s">
        <v>8</v>
      </c>
      <c r="H695" t="s">
        <v>202</v>
      </c>
      <c r="I695" s="2">
        <v>1</v>
      </c>
      <c r="J695" t="s">
        <v>11</v>
      </c>
      <c r="K695" s="21">
        <f>INDEX(LISTAS!$H:$Q,MATCH(BASE!H695,LISTAS!$G:$G,0),MATCH(BASE!J695,LISTAS!$H$3:$Q$3,0))*Tabela3[[#This Row],[QUANTIDADE]]</f>
        <v>20</v>
      </c>
      <c r="L695" s="2" t="str">
        <f>TEXT(Tabela3[[#This Row],[DATA]],"MM")</f>
        <v>04</v>
      </c>
      <c r="M695" s="2">
        <f>WEEKNUM(Tabela3[[#This Row],[DATA]])</f>
        <v>14</v>
      </c>
      <c r="N695" s="18">
        <f>YEAR(Tabela3[[#This Row],[DATA]])</f>
        <v>2023</v>
      </c>
    </row>
    <row r="696" spans="2:14">
      <c r="B696" s="1">
        <v>45019</v>
      </c>
      <c r="C696">
        <v>12346</v>
      </c>
      <c r="D696" s="18">
        <f>COUNTIF(C$4:C696,Tabela3[[#This Row],[COMANDA]])</f>
        <v>3</v>
      </c>
      <c r="E696" t="s">
        <v>90</v>
      </c>
      <c r="F696" t="s">
        <v>98</v>
      </c>
      <c r="G696" t="s">
        <v>9</v>
      </c>
      <c r="H696" t="s">
        <v>146</v>
      </c>
      <c r="I696" s="2">
        <v>1</v>
      </c>
      <c r="J696" t="s">
        <v>11</v>
      </c>
      <c r="K696" s="21">
        <f>INDEX(LISTAS!$H:$Q,MATCH(BASE!H696,LISTAS!$G:$G,0),MATCH(BASE!J696,LISTAS!$H$3:$Q$3,0))*Tabela3[[#This Row],[QUANTIDADE]]</f>
        <v>4</v>
      </c>
      <c r="L696" s="2" t="str">
        <f>TEXT(Tabela3[[#This Row],[DATA]],"MM")</f>
        <v>04</v>
      </c>
      <c r="M696" s="2">
        <f>WEEKNUM(Tabela3[[#This Row],[DATA]])</f>
        <v>14</v>
      </c>
      <c r="N696" s="18">
        <f>YEAR(Tabela3[[#This Row],[DATA]])</f>
        <v>2023</v>
      </c>
    </row>
    <row r="697" spans="2:14">
      <c r="B697" s="1">
        <v>45019</v>
      </c>
      <c r="C697">
        <v>12347</v>
      </c>
      <c r="D697" s="18">
        <f>COUNTIF(C$4:C697,Tabela3[[#This Row],[COMANDA]])</f>
        <v>1</v>
      </c>
      <c r="E697" t="s">
        <v>90</v>
      </c>
      <c r="F697" t="s">
        <v>98</v>
      </c>
      <c r="G697" t="s">
        <v>8</v>
      </c>
      <c r="H697" t="s">
        <v>43</v>
      </c>
      <c r="I697" s="2">
        <v>1</v>
      </c>
      <c r="J697" t="s">
        <v>11</v>
      </c>
      <c r="K697" s="21">
        <f>INDEX(LISTAS!$H:$Q,MATCH(BASE!H697,LISTAS!$G:$G,0),MATCH(BASE!J697,LISTAS!$H$3:$Q$3,0))*Tabela3[[#This Row],[QUANTIDADE]]</f>
        <v>18</v>
      </c>
      <c r="L697" s="2" t="str">
        <f>TEXT(Tabela3[[#This Row],[DATA]],"MM")</f>
        <v>04</v>
      </c>
      <c r="M697" s="2">
        <f>WEEKNUM(Tabela3[[#This Row],[DATA]])</f>
        <v>14</v>
      </c>
      <c r="N697" s="18">
        <f>YEAR(Tabela3[[#This Row],[DATA]])</f>
        <v>2023</v>
      </c>
    </row>
    <row r="698" spans="2:14">
      <c r="B698" s="1">
        <v>45019</v>
      </c>
      <c r="C698">
        <v>12348</v>
      </c>
      <c r="D698" s="18">
        <f>COUNTIF(C$4:C698,Tabela3[[#This Row],[COMANDA]])</f>
        <v>1</v>
      </c>
      <c r="E698" t="s">
        <v>90</v>
      </c>
      <c r="F698" t="s">
        <v>98</v>
      </c>
      <c r="G698" t="s">
        <v>8</v>
      </c>
      <c r="H698" t="s">
        <v>40</v>
      </c>
      <c r="I698" s="2">
        <v>1</v>
      </c>
      <c r="J698" t="s">
        <v>11</v>
      </c>
      <c r="K698" s="21">
        <f>INDEX(LISTAS!$H:$Q,MATCH(BASE!H698,LISTAS!$G:$G,0),MATCH(BASE!J698,LISTAS!$H$3:$Q$3,0))*Tabela3[[#This Row],[QUANTIDADE]]</f>
        <v>14</v>
      </c>
      <c r="L698" s="2" t="str">
        <f>TEXT(Tabela3[[#This Row],[DATA]],"MM")</f>
        <v>04</v>
      </c>
      <c r="M698" s="2">
        <f>WEEKNUM(Tabela3[[#This Row],[DATA]])</f>
        <v>14</v>
      </c>
      <c r="N698" s="18">
        <f>YEAR(Tabela3[[#This Row],[DATA]])</f>
        <v>2023</v>
      </c>
    </row>
    <row r="699" spans="2:14">
      <c r="B699" s="1">
        <v>45019</v>
      </c>
      <c r="C699">
        <v>12348</v>
      </c>
      <c r="D699" s="18">
        <f>COUNTIF(C$4:C699,Tabela3[[#This Row],[COMANDA]])</f>
        <v>2</v>
      </c>
      <c r="E699" t="s">
        <v>90</v>
      </c>
      <c r="F699" t="s">
        <v>98</v>
      </c>
      <c r="G699" t="s">
        <v>9</v>
      </c>
      <c r="H699" t="s">
        <v>54</v>
      </c>
      <c r="I699" s="2">
        <v>1</v>
      </c>
      <c r="J699" t="s">
        <v>11</v>
      </c>
      <c r="K699" s="21">
        <f>INDEX(LISTAS!$H:$Q,MATCH(BASE!H699,LISTAS!$G:$G,0),MATCH(BASE!J699,LISTAS!$H$3:$Q$3,0))*Tabela3[[#This Row],[QUANTIDADE]]</f>
        <v>3</v>
      </c>
      <c r="L699" s="2" t="str">
        <f>TEXT(Tabela3[[#This Row],[DATA]],"MM")</f>
        <v>04</v>
      </c>
      <c r="M699" s="2">
        <f>WEEKNUM(Tabela3[[#This Row],[DATA]])</f>
        <v>14</v>
      </c>
      <c r="N699" s="18">
        <f>YEAR(Tabela3[[#This Row],[DATA]])</f>
        <v>2023</v>
      </c>
    </row>
    <row r="700" spans="2:14">
      <c r="B700" s="1">
        <v>45019</v>
      </c>
      <c r="C700">
        <v>12349</v>
      </c>
      <c r="D700" s="18">
        <f>COUNTIF(C$4:C700,Tabela3[[#This Row],[COMANDA]])</f>
        <v>1</v>
      </c>
      <c r="E700" t="s">
        <v>90</v>
      </c>
      <c r="F700" t="s">
        <v>98</v>
      </c>
      <c r="G700" t="s">
        <v>8</v>
      </c>
      <c r="H700" t="s">
        <v>43</v>
      </c>
      <c r="I700" s="2">
        <v>1</v>
      </c>
      <c r="J700" t="s">
        <v>11</v>
      </c>
      <c r="K700" s="21">
        <f>INDEX(LISTAS!$H:$Q,MATCH(BASE!H700,LISTAS!$G:$G,0),MATCH(BASE!J700,LISTAS!$H$3:$Q$3,0))*Tabela3[[#This Row],[QUANTIDADE]]</f>
        <v>18</v>
      </c>
      <c r="L700" s="2" t="str">
        <f>TEXT(Tabela3[[#This Row],[DATA]],"MM")</f>
        <v>04</v>
      </c>
      <c r="M700" s="2">
        <f>WEEKNUM(Tabela3[[#This Row],[DATA]])</f>
        <v>14</v>
      </c>
      <c r="N700" s="18">
        <f>YEAR(Tabela3[[#This Row],[DATA]])</f>
        <v>2023</v>
      </c>
    </row>
    <row r="701" spans="2:14">
      <c r="B701" s="1">
        <v>45019</v>
      </c>
      <c r="C701">
        <v>12350</v>
      </c>
      <c r="D701" s="18">
        <f>COUNTIF(C$4:C701,Tabela3[[#This Row],[COMANDA]])</f>
        <v>1</v>
      </c>
      <c r="E701" t="s">
        <v>90</v>
      </c>
      <c r="F701" t="s">
        <v>99</v>
      </c>
      <c r="G701" t="s">
        <v>8</v>
      </c>
      <c r="H701" t="s">
        <v>204</v>
      </c>
      <c r="I701" s="2">
        <v>1</v>
      </c>
      <c r="J701" t="s">
        <v>11</v>
      </c>
      <c r="K701" s="21">
        <f>INDEX(LISTAS!$H:$Q,MATCH(BASE!H701,LISTAS!$G:$G,0),MATCH(BASE!J701,LISTAS!$H$3:$Q$3,0))*Tabela3[[#This Row],[QUANTIDADE]]</f>
        <v>18</v>
      </c>
      <c r="L701" s="2" t="str">
        <f>TEXT(Tabela3[[#This Row],[DATA]],"MM")</f>
        <v>04</v>
      </c>
      <c r="M701" s="2">
        <f>WEEKNUM(Tabela3[[#This Row],[DATA]])</f>
        <v>14</v>
      </c>
      <c r="N701" s="18">
        <f>YEAR(Tabela3[[#This Row],[DATA]])</f>
        <v>2023</v>
      </c>
    </row>
    <row r="702" spans="2:14">
      <c r="B702" s="1">
        <v>45019</v>
      </c>
      <c r="C702">
        <v>12350</v>
      </c>
      <c r="D702" s="18">
        <f>COUNTIF(C$4:C702,Tabela3[[#This Row],[COMANDA]])</f>
        <v>2</v>
      </c>
      <c r="E702" t="s">
        <v>90</v>
      </c>
      <c r="F702" t="s">
        <v>99</v>
      </c>
      <c r="G702" t="s">
        <v>8</v>
      </c>
      <c r="H702" t="s">
        <v>206</v>
      </c>
      <c r="I702" s="2">
        <v>1</v>
      </c>
      <c r="J702" t="s">
        <v>11</v>
      </c>
      <c r="K702" s="21">
        <f>INDEX(LISTAS!$H:$Q,MATCH(BASE!H702,LISTAS!$G:$G,0),MATCH(BASE!J702,LISTAS!$H$3:$Q$3,0))*Tabela3[[#This Row],[QUANTIDADE]]</f>
        <v>18</v>
      </c>
      <c r="L702" s="2" t="str">
        <f>TEXT(Tabela3[[#This Row],[DATA]],"MM")</f>
        <v>04</v>
      </c>
      <c r="M702" s="2">
        <f>WEEKNUM(Tabela3[[#This Row],[DATA]])</f>
        <v>14</v>
      </c>
      <c r="N702" s="18">
        <f>YEAR(Tabela3[[#This Row],[DATA]])</f>
        <v>2023</v>
      </c>
    </row>
    <row r="703" spans="2:14">
      <c r="B703" s="1">
        <v>45019</v>
      </c>
      <c r="C703">
        <v>12351</v>
      </c>
      <c r="D703" s="18">
        <f>COUNTIF(C$4:C703,Tabela3[[#This Row],[COMANDA]])</f>
        <v>1</v>
      </c>
      <c r="E703" t="s">
        <v>90</v>
      </c>
      <c r="F703" t="s">
        <v>99</v>
      </c>
      <c r="G703" t="s">
        <v>8</v>
      </c>
      <c r="H703" t="s">
        <v>204</v>
      </c>
      <c r="I703" s="2">
        <v>1</v>
      </c>
      <c r="J703" t="s">
        <v>11</v>
      </c>
      <c r="K703" s="21">
        <f>INDEX(LISTAS!$H:$Q,MATCH(BASE!H703,LISTAS!$G:$G,0),MATCH(BASE!J703,LISTAS!$H$3:$Q$3,0))*Tabela3[[#This Row],[QUANTIDADE]]</f>
        <v>18</v>
      </c>
      <c r="L703" s="2" t="str">
        <f>TEXT(Tabela3[[#This Row],[DATA]],"MM")</f>
        <v>04</v>
      </c>
      <c r="M703" s="2">
        <f>WEEKNUM(Tabela3[[#This Row],[DATA]])</f>
        <v>14</v>
      </c>
      <c r="N703" s="18">
        <f>YEAR(Tabela3[[#This Row],[DATA]])</f>
        <v>2023</v>
      </c>
    </row>
    <row r="704" spans="2:14">
      <c r="B704" s="1">
        <v>45019</v>
      </c>
      <c r="C704">
        <v>12351</v>
      </c>
      <c r="D704" s="18">
        <f>COUNTIF(C$4:C704,Tabela3[[#This Row],[COMANDA]])</f>
        <v>2</v>
      </c>
      <c r="E704" t="s">
        <v>90</v>
      </c>
      <c r="F704" t="s">
        <v>99</v>
      </c>
      <c r="G704" t="s">
        <v>9</v>
      </c>
      <c r="H704" t="s">
        <v>134</v>
      </c>
      <c r="I704" s="2">
        <v>1</v>
      </c>
      <c r="J704" t="s">
        <v>11</v>
      </c>
      <c r="K704" s="21">
        <f>INDEX(LISTAS!$H:$Q,MATCH(BASE!H704,LISTAS!$G:$G,0),MATCH(BASE!J704,LISTAS!$H$3:$Q$3,0))*Tabela3[[#This Row],[QUANTIDADE]]</f>
        <v>3</v>
      </c>
      <c r="L704" s="2" t="str">
        <f>TEXT(Tabela3[[#This Row],[DATA]],"MM")</f>
        <v>04</v>
      </c>
      <c r="M704" s="2">
        <f>WEEKNUM(Tabela3[[#This Row],[DATA]])</f>
        <v>14</v>
      </c>
      <c r="N704" s="18">
        <f>YEAR(Tabela3[[#This Row],[DATA]])</f>
        <v>2023</v>
      </c>
    </row>
    <row r="705" spans="2:14">
      <c r="B705" s="1">
        <v>45019</v>
      </c>
      <c r="C705">
        <v>12352</v>
      </c>
      <c r="D705" s="18">
        <f>COUNTIF(C$4:C705,Tabela3[[#This Row],[COMANDA]])</f>
        <v>1</v>
      </c>
      <c r="E705" t="s">
        <v>90</v>
      </c>
      <c r="F705" t="s">
        <v>99</v>
      </c>
      <c r="G705" t="s">
        <v>8</v>
      </c>
      <c r="H705" t="s">
        <v>39</v>
      </c>
      <c r="I705" s="2">
        <v>1</v>
      </c>
      <c r="J705" t="s">
        <v>11</v>
      </c>
      <c r="K705" s="21">
        <f>INDEX(LISTAS!$H:$Q,MATCH(BASE!H705,LISTAS!$G:$G,0),MATCH(BASE!J705,LISTAS!$H$3:$Q$3,0))*Tabela3[[#This Row],[QUANTIDADE]]</f>
        <v>12</v>
      </c>
      <c r="L705" s="2" t="str">
        <f>TEXT(Tabela3[[#This Row],[DATA]],"MM")</f>
        <v>04</v>
      </c>
      <c r="M705" s="2">
        <f>WEEKNUM(Tabela3[[#This Row],[DATA]])</f>
        <v>14</v>
      </c>
      <c r="N705" s="18">
        <f>YEAR(Tabela3[[#This Row],[DATA]])</f>
        <v>2023</v>
      </c>
    </row>
    <row r="706" spans="2:14">
      <c r="B706" s="1">
        <v>45019</v>
      </c>
      <c r="C706">
        <v>12352</v>
      </c>
      <c r="D706" s="18">
        <f>COUNTIF(C$4:C706,Tabela3[[#This Row],[COMANDA]])</f>
        <v>2</v>
      </c>
      <c r="E706" t="s">
        <v>90</v>
      </c>
      <c r="F706" t="s">
        <v>98</v>
      </c>
      <c r="G706" t="s">
        <v>8</v>
      </c>
      <c r="H706" t="s">
        <v>39</v>
      </c>
      <c r="I706" s="2">
        <v>1</v>
      </c>
      <c r="J706" t="s">
        <v>11</v>
      </c>
      <c r="K706" s="21">
        <f>INDEX(LISTAS!$H:$Q,MATCH(BASE!H706,LISTAS!$G:$G,0),MATCH(BASE!J706,LISTAS!$H$3:$Q$3,0))*Tabela3[[#This Row],[QUANTIDADE]]</f>
        <v>12</v>
      </c>
      <c r="L706" s="2" t="str">
        <f>TEXT(Tabela3[[#This Row],[DATA]],"MM")</f>
        <v>04</v>
      </c>
      <c r="M706" s="2">
        <f>WEEKNUM(Tabela3[[#This Row],[DATA]])</f>
        <v>14</v>
      </c>
      <c r="N706" s="18">
        <f>YEAR(Tabela3[[#This Row],[DATA]])</f>
        <v>2023</v>
      </c>
    </row>
    <row r="707" spans="2:14">
      <c r="B707" s="1">
        <v>45019</v>
      </c>
      <c r="C707">
        <v>12353</v>
      </c>
      <c r="D707" s="18">
        <f>COUNTIF(C$4:C707,Tabela3[[#This Row],[COMANDA]])</f>
        <v>1</v>
      </c>
      <c r="E707" t="s">
        <v>90</v>
      </c>
      <c r="F707" t="s">
        <v>98</v>
      </c>
      <c r="G707" t="s">
        <v>8</v>
      </c>
      <c r="H707" t="s">
        <v>42</v>
      </c>
      <c r="I707" s="2">
        <v>1</v>
      </c>
      <c r="J707" t="s">
        <v>11</v>
      </c>
      <c r="K707" s="21">
        <f>INDEX(LISTAS!$H:$Q,MATCH(BASE!H707,LISTAS!$G:$G,0),MATCH(BASE!J707,LISTAS!$H$3:$Q$3,0))*Tabela3[[#This Row],[QUANTIDADE]]</f>
        <v>16</v>
      </c>
      <c r="L707" s="2" t="str">
        <f>TEXT(Tabela3[[#This Row],[DATA]],"MM")</f>
        <v>04</v>
      </c>
      <c r="M707" s="2">
        <f>WEEKNUM(Tabela3[[#This Row],[DATA]])</f>
        <v>14</v>
      </c>
      <c r="N707" s="18">
        <f>YEAR(Tabela3[[#This Row],[DATA]])</f>
        <v>2023</v>
      </c>
    </row>
    <row r="708" spans="2:14">
      <c r="B708" s="1">
        <v>45019</v>
      </c>
      <c r="C708">
        <v>12354</v>
      </c>
      <c r="D708" s="18">
        <f>COUNTIF(C$4:C708,Tabela3[[#This Row],[COMANDA]])</f>
        <v>1</v>
      </c>
      <c r="E708" t="s">
        <v>90</v>
      </c>
      <c r="F708" t="s">
        <v>3</v>
      </c>
      <c r="G708" t="s">
        <v>8</v>
      </c>
      <c r="H708" t="s">
        <v>41</v>
      </c>
      <c r="I708" s="2">
        <v>1</v>
      </c>
      <c r="J708" t="s">
        <v>11</v>
      </c>
      <c r="K708" s="21">
        <f>INDEX(LISTAS!$H:$Q,MATCH(BASE!H708,LISTAS!$G:$G,0),MATCH(BASE!J708,LISTAS!$H$3:$Q$3,0))*Tabela3[[#This Row],[QUANTIDADE]]</f>
        <v>14</v>
      </c>
      <c r="L708" s="2" t="str">
        <f>TEXT(Tabela3[[#This Row],[DATA]],"MM")</f>
        <v>04</v>
      </c>
      <c r="M708" s="2">
        <f>WEEKNUM(Tabela3[[#This Row],[DATA]])</f>
        <v>14</v>
      </c>
      <c r="N708" s="18">
        <f>YEAR(Tabela3[[#This Row],[DATA]])</f>
        <v>2023</v>
      </c>
    </row>
    <row r="709" spans="2:14">
      <c r="B709" s="1">
        <v>45019</v>
      </c>
      <c r="C709">
        <v>12354</v>
      </c>
      <c r="D709" s="18">
        <f>COUNTIF(C$4:C709,Tabela3[[#This Row],[COMANDA]])</f>
        <v>2</v>
      </c>
      <c r="E709" t="s">
        <v>90</v>
      </c>
      <c r="F709" t="s">
        <v>99</v>
      </c>
      <c r="G709" t="s">
        <v>8</v>
      </c>
      <c r="H709" t="s">
        <v>204</v>
      </c>
      <c r="I709" s="2">
        <v>1</v>
      </c>
      <c r="J709" t="s">
        <v>11</v>
      </c>
      <c r="K709" s="21">
        <f>INDEX(LISTAS!$H:$Q,MATCH(BASE!H709,LISTAS!$G:$G,0),MATCH(BASE!J709,LISTAS!$H$3:$Q$3,0))*Tabela3[[#This Row],[QUANTIDADE]]</f>
        <v>18</v>
      </c>
      <c r="L709" s="2" t="str">
        <f>TEXT(Tabela3[[#This Row],[DATA]],"MM")</f>
        <v>04</v>
      </c>
      <c r="M709" s="2">
        <f>WEEKNUM(Tabela3[[#This Row],[DATA]])</f>
        <v>14</v>
      </c>
      <c r="N709" s="18">
        <f>YEAR(Tabela3[[#This Row],[DATA]])</f>
        <v>2023</v>
      </c>
    </row>
    <row r="710" spans="2:14">
      <c r="B710" s="1">
        <v>45019</v>
      </c>
      <c r="C710">
        <v>12355</v>
      </c>
      <c r="D710" s="18">
        <f>COUNTIF(C$4:C710,Tabela3[[#This Row],[COMANDA]])</f>
        <v>1</v>
      </c>
      <c r="E710" t="s">
        <v>90</v>
      </c>
      <c r="F710" t="s">
        <v>98</v>
      </c>
      <c r="G710" t="s">
        <v>8</v>
      </c>
      <c r="H710" t="s">
        <v>47</v>
      </c>
      <c r="I710" s="2">
        <v>1</v>
      </c>
      <c r="J710" t="s">
        <v>11</v>
      </c>
      <c r="K710" s="21">
        <f>INDEX(LISTAS!$H:$Q,MATCH(BASE!H710,LISTAS!$G:$G,0),MATCH(BASE!J710,LISTAS!$H$3:$Q$3,0))*Tabela3[[#This Row],[QUANTIDADE]]</f>
        <v>16</v>
      </c>
      <c r="L710" s="2" t="str">
        <f>TEXT(Tabela3[[#This Row],[DATA]],"MM")</f>
        <v>04</v>
      </c>
      <c r="M710" s="2">
        <f>WEEKNUM(Tabela3[[#This Row],[DATA]])</f>
        <v>14</v>
      </c>
      <c r="N710" s="18">
        <f>YEAR(Tabela3[[#This Row],[DATA]])</f>
        <v>2023</v>
      </c>
    </row>
    <row r="711" spans="2:14">
      <c r="B711" s="1">
        <v>45019</v>
      </c>
      <c r="C711">
        <v>12355</v>
      </c>
      <c r="D711" s="18">
        <f>COUNTIF(C$4:C711,Tabela3[[#This Row],[COMANDA]])</f>
        <v>2</v>
      </c>
      <c r="E711" t="s">
        <v>90</v>
      </c>
      <c r="F711" t="s">
        <v>98</v>
      </c>
      <c r="G711" t="s">
        <v>9</v>
      </c>
      <c r="H711" t="s">
        <v>126</v>
      </c>
      <c r="I711" s="2">
        <v>1</v>
      </c>
      <c r="J711" t="s">
        <v>11</v>
      </c>
      <c r="K711" s="21">
        <f>INDEX(LISTAS!$H:$Q,MATCH(BASE!H711,LISTAS!$G:$G,0),MATCH(BASE!J711,LISTAS!$H$3:$Q$3,0))*Tabela3[[#This Row],[QUANTIDADE]]</f>
        <v>3.5</v>
      </c>
      <c r="L711" s="2" t="str">
        <f>TEXT(Tabela3[[#This Row],[DATA]],"MM")</f>
        <v>04</v>
      </c>
      <c r="M711" s="2">
        <f>WEEKNUM(Tabela3[[#This Row],[DATA]])</f>
        <v>14</v>
      </c>
      <c r="N711" s="18">
        <f>YEAR(Tabela3[[#This Row],[DATA]])</f>
        <v>2023</v>
      </c>
    </row>
    <row r="712" spans="2:14">
      <c r="B712" s="1">
        <v>45019</v>
      </c>
      <c r="C712">
        <v>12356</v>
      </c>
      <c r="D712" s="18">
        <f>COUNTIF(C$4:C712,Tabela3[[#This Row],[COMANDA]])</f>
        <v>1</v>
      </c>
      <c r="E712" t="s">
        <v>90</v>
      </c>
      <c r="F712" t="s">
        <v>99</v>
      </c>
      <c r="G712" t="s">
        <v>8</v>
      </c>
      <c r="H712" t="s">
        <v>203</v>
      </c>
      <c r="I712" s="2">
        <v>1</v>
      </c>
      <c r="J712" t="s">
        <v>11</v>
      </c>
      <c r="K712" s="21">
        <f>INDEX(LISTAS!$H:$Q,MATCH(BASE!H712,LISTAS!$G:$G,0),MATCH(BASE!J712,LISTAS!$H$3:$Q$3,0))*Tabela3[[#This Row],[QUANTIDADE]]</f>
        <v>20</v>
      </c>
      <c r="L712" s="2" t="str">
        <f>TEXT(Tabela3[[#This Row],[DATA]],"MM")</f>
        <v>04</v>
      </c>
      <c r="M712" s="2">
        <f>WEEKNUM(Tabela3[[#This Row],[DATA]])</f>
        <v>14</v>
      </c>
      <c r="N712" s="18">
        <f>YEAR(Tabela3[[#This Row],[DATA]])</f>
        <v>2023</v>
      </c>
    </row>
    <row r="713" spans="2:14">
      <c r="B713" s="1">
        <v>45019</v>
      </c>
      <c r="C713">
        <v>12357</v>
      </c>
      <c r="D713" s="18">
        <f>COUNTIF(C$4:C713,Tabela3[[#This Row],[COMANDA]])</f>
        <v>1</v>
      </c>
      <c r="E713" t="s">
        <v>90</v>
      </c>
      <c r="F713" t="s">
        <v>98</v>
      </c>
      <c r="G713" t="s">
        <v>8</v>
      </c>
      <c r="H713" t="s">
        <v>84</v>
      </c>
      <c r="I713" s="2">
        <v>1</v>
      </c>
      <c r="J713" t="s">
        <v>11</v>
      </c>
      <c r="K713" s="21">
        <f>INDEX(LISTAS!$H:$Q,MATCH(BASE!H713,LISTAS!$G:$G,0),MATCH(BASE!J713,LISTAS!$H$3:$Q$3,0))*Tabela3[[#This Row],[QUANTIDADE]]</f>
        <v>16</v>
      </c>
      <c r="L713" s="2" t="str">
        <f>TEXT(Tabela3[[#This Row],[DATA]],"MM")</f>
        <v>04</v>
      </c>
      <c r="M713" s="2">
        <f>WEEKNUM(Tabela3[[#This Row],[DATA]])</f>
        <v>14</v>
      </c>
      <c r="N713" s="18">
        <f>YEAR(Tabela3[[#This Row],[DATA]])</f>
        <v>2023</v>
      </c>
    </row>
    <row r="714" spans="2:14">
      <c r="B714" s="1">
        <v>45019</v>
      </c>
      <c r="C714">
        <v>12357</v>
      </c>
      <c r="D714" s="18">
        <f>COUNTIF(C$4:C714,Tabela3[[#This Row],[COMANDA]])</f>
        <v>2</v>
      </c>
      <c r="E714" t="s">
        <v>90</v>
      </c>
      <c r="F714" t="s">
        <v>98</v>
      </c>
      <c r="G714" t="s">
        <v>9</v>
      </c>
      <c r="H714" t="s">
        <v>132</v>
      </c>
      <c r="I714" s="2">
        <v>1</v>
      </c>
      <c r="J714" t="s">
        <v>11</v>
      </c>
      <c r="K714" s="21">
        <f>INDEX(LISTAS!$H:$Q,MATCH(BASE!H714,LISTAS!$G:$G,0),MATCH(BASE!J714,LISTAS!$H$3:$Q$3,0))*Tabela3[[#This Row],[QUANTIDADE]]</f>
        <v>3</v>
      </c>
      <c r="L714" s="2" t="str">
        <f>TEXT(Tabela3[[#This Row],[DATA]],"MM")</f>
        <v>04</v>
      </c>
      <c r="M714" s="2">
        <f>WEEKNUM(Tabela3[[#This Row],[DATA]])</f>
        <v>14</v>
      </c>
      <c r="N714" s="18">
        <f>YEAR(Tabela3[[#This Row],[DATA]])</f>
        <v>2023</v>
      </c>
    </row>
    <row r="715" spans="2:14">
      <c r="B715" s="1">
        <v>45019</v>
      </c>
      <c r="C715">
        <v>12358</v>
      </c>
      <c r="D715" s="18">
        <f>COUNTIF(C$4:C715,Tabela3[[#This Row],[COMANDA]])</f>
        <v>1</v>
      </c>
      <c r="E715" t="s">
        <v>90</v>
      </c>
      <c r="F715" t="s">
        <v>100</v>
      </c>
      <c r="G715" t="s">
        <v>8</v>
      </c>
      <c r="H715" t="s">
        <v>204</v>
      </c>
      <c r="I715" s="2">
        <v>1</v>
      </c>
      <c r="J715" t="s">
        <v>11</v>
      </c>
      <c r="K715" s="21">
        <f>INDEX(LISTAS!$H:$Q,MATCH(BASE!H715,LISTAS!$G:$G,0),MATCH(BASE!J715,LISTAS!$H$3:$Q$3,0))*Tabela3[[#This Row],[QUANTIDADE]]</f>
        <v>18</v>
      </c>
      <c r="L715" s="2" t="str">
        <f>TEXT(Tabela3[[#This Row],[DATA]],"MM")</f>
        <v>04</v>
      </c>
      <c r="M715" s="2">
        <f>WEEKNUM(Tabela3[[#This Row],[DATA]])</f>
        <v>14</v>
      </c>
      <c r="N715" s="18">
        <f>YEAR(Tabela3[[#This Row],[DATA]])</f>
        <v>2023</v>
      </c>
    </row>
    <row r="716" spans="2:14">
      <c r="B716" s="1">
        <v>45019</v>
      </c>
      <c r="C716">
        <v>12358</v>
      </c>
      <c r="D716" s="18">
        <f>COUNTIF(C$4:C716,Tabela3[[#This Row],[COMANDA]])</f>
        <v>2</v>
      </c>
      <c r="E716" t="s">
        <v>90</v>
      </c>
      <c r="F716" t="s">
        <v>100</v>
      </c>
      <c r="G716" t="s">
        <v>61</v>
      </c>
      <c r="H716" t="s">
        <v>199</v>
      </c>
      <c r="I716" s="2">
        <v>1</v>
      </c>
      <c r="J716" t="s">
        <v>11</v>
      </c>
      <c r="K716" s="21">
        <f>INDEX(LISTAS!$H:$Q,MATCH(BASE!H716,LISTAS!$G:$G,0),MATCH(BASE!J716,LISTAS!$H$3:$Q$3,0))*Tabela3[[#This Row],[QUANTIDADE]]</f>
        <v>1</v>
      </c>
      <c r="L716" s="2" t="str">
        <f>TEXT(Tabela3[[#This Row],[DATA]],"MM")</f>
        <v>04</v>
      </c>
      <c r="M716" s="2">
        <f>WEEKNUM(Tabela3[[#This Row],[DATA]])</f>
        <v>14</v>
      </c>
      <c r="N716" s="18">
        <f>YEAR(Tabela3[[#This Row],[DATA]])</f>
        <v>2023</v>
      </c>
    </row>
    <row r="717" spans="2:14">
      <c r="B717" s="1">
        <v>45019</v>
      </c>
      <c r="C717">
        <v>12358</v>
      </c>
      <c r="D717" s="18">
        <f>COUNTIF(C$4:C717,Tabela3[[#This Row],[COMANDA]])</f>
        <v>3</v>
      </c>
      <c r="E717" t="s">
        <v>90</v>
      </c>
      <c r="F717" t="s">
        <v>100</v>
      </c>
      <c r="G717" t="s">
        <v>9</v>
      </c>
      <c r="H717" t="s">
        <v>138</v>
      </c>
      <c r="I717" s="2">
        <v>1</v>
      </c>
      <c r="J717" t="s">
        <v>11</v>
      </c>
      <c r="K717" s="21">
        <f>INDEX(LISTAS!$H:$Q,MATCH(BASE!H717,LISTAS!$G:$G,0),MATCH(BASE!J717,LISTAS!$H$3:$Q$3,0))*Tabela3[[#This Row],[QUANTIDADE]]</f>
        <v>4</v>
      </c>
      <c r="L717" s="2" t="str">
        <f>TEXT(Tabela3[[#This Row],[DATA]],"MM")</f>
        <v>04</v>
      </c>
      <c r="M717" s="2">
        <f>WEEKNUM(Tabela3[[#This Row],[DATA]])</f>
        <v>14</v>
      </c>
      <c r="N717" s="18">
        <f>YEAR(Tabela3[[#This Row],[DATA]])</f>
        <v>2023</v>
      </c>
    </row>
    <row r="718" spans="2:14">
      <c r="B718" s="1">
        <v>45019</v>
      </c>
      <c r="C718">
        <v>12359</v>
      </c>
      <c r="D718" s="18">
        <f>COUNTIF(C$4:C718,Tabela3[[#This Row],[COMANDA]])</f>
        <v>1</v>
      </c>
      <c r="E718" t="s">
        <v>90</v>
      </c>
      <c r="F718" t="s">
        <v>3</v>
      </c>
      <c r="G718" t="s">
        <v>8</v>
      </c>
      <c r="H718" t="s">
        <v>42</v>
      </c>
      <c r="I718" s="2">
        <v>1</v>
      </c>
      <c r="J718" t="s">
        <v>11</v>
      </c>
      <c r="K718" s="21">
        <f>INDEX(LISTAS!$H:$Q,MATCH(BASE!H718,LISTAS!$G:$G,0),MATCH(BASE!J718,LISTAS!$H$3:$Q$3,0))*Tabela3[[#This Row],[QUANTIDADE]]</f>
        <v>16</v>
      </c>
      <c r="L718" s="2" t="str">
        <f>TEXT(Tabela3[[#This Row],[DATA]],"MM")</f>
        <v>04</v>
      </c>
      <c r="M718" s="2">
        <f>WEEKNUM(Tabela3[[#This Row],[DATA]])</f>
        <v>14</v>
      </c>
      <c r="N718" s="18">
        <f>YEAR(Tabela3[[#This Row],[DATA]])</f>
        <v>2023</v>
      </c>
    </row>
    <row r="719" spans="2:14">
      <c r="B719" s="1">
        <v>45019</v>
      </c>
      <c r="C719">
        <v>12359</v>
      </c>
      <c r="D719" s="18">
        <f>COUNTIF(C$4:C719,Tabela3[[#This Row],[COMANDA]])</f>
        <v>2</v>
      </c>
      <c r="E719" t="s">
        <v>90</v>
      </c>
      <c r="F719" t="s">
        <v>3</v>
      </c>
      <c r="G719" t="s">
        <v>61</v>
      </c>
      <c r="H719" t="s">
        <v>163</v>
      </c>
      <c r="I719" s="2">
        <v>1</v>
      </c>
      <c r="J719" t="s">
        <v>11</v>
      </c>
      <c r="K719" s="21">
        <f>INDEX(LISTAS!$H:$Q,MATCH(BASE!H719,LISTAS!$G:$G,0),MATCH(BASE!J719,LISTAS!$H$3:$Q$3,0))*Tabela3[[#This Row],[QUANTIDADE]]</f>
        <v>4</v>
      </c>
      <c r="L719" s="2" t="str">
        <f>TEXT(Tabela3[[#This Row],[DATA]],"MM")</f>
        <v>04</v>
      </c>
      <c r="M719" s="2">
        <f>WEEKNUM(Tabela3[[#This Row],[DATA]])</f>
        <v>14</v>
      </c>
      <c r="N719" s="18">
        <f>YEAR(Tabela3[[#This Row],[DATA]])</f>
        <v>2023</v>
      </c>
    </row>
    <row r="720" spans="2:14">
      <c r="B720" s="1">
        <v>45019</v>
      </c>
      <c r="C720">
        <v>12360</v>
      </c>
      <c r="D720" s="18">
        <f>COUNTIF(C$4:C720,Tabela3[[#This Row],[COMANDA]])</f>
        <v>1</v>
      </c>
      <c r="E720" t="s">
        <v>90</v>
      </c>
      <c r="F720" t="s">
        <v>99</v>
      </c>
      <c r="G720" t="s">
        <v>8</v>
      </c>
      <c r="H720" t="s">
        <v>204</v>
      </c>
      <c r="I720" s="2">
        <v>1</v>
      </c>
      <c r="J720" t="s">
        <v>11</v>
      </c>
      <c r="K720" s="21">
        <f>INDEX(LISTAS!$H:$Q,MATCH(BASE!H720,LISTAS!$G:$G,0),MATCH(BASE!J720,LISTAS!$H$3:$Q$3,0))*Tabela3[[#This Row],[QUANTIDADE]]</f>
        <v>18</v>
      </c>
      <c r="L720" s="2" t="str">
        <f>TEXT(Tabela3[[#This Row],[DATA]],"MM")</f>
        <v>04</v>
      </c>
      <c r="M720" s="2">
        <f>WEEKNUM(Tabela3[[#This Row],[DATA]])</f>
        <v>14</v>
      </c>
      <c r="N720" s="18">
        <f>YEAR(Tabela3[[#This Row],[DATA]])</f>
        <v>2023</v>
      </c>
    </row>
    <row r="721" spans="2:14">
      <c r="B721" s="1">
        <v>45019</v>
      </c>
      <c r="C721">
        <v>12360</v>
      </c>
      <c r="D721" s="18">
        <f>COUNTIF(C$4:C721,Tabela3[[#This Row],[COMANDA]])</f>
        <v>2</v>
      </c>
      <c r="E721" t="s">
        <v>90</v>
      </c>
      <c r="F721" t="s">
        <v>99</v>
      </c>
      <c r="G721" t="s">
        <v>9</v>
      </c>
      <c r="H721" t="s">
        <v>131</v>
      </c>
      <c r="I721" s="2">
        <v>1</v>
      </c>
      <c r="J721" t="s">
        <v>11</v>
      </c>
      <c r="K721" s="21">
        <f>INDEX(LISTAS!$H:$Q,MATCH(BASE!H721,LISTAS!$G:$G,0),MATCH(BASE!J721,LISTAS!$H$3:$Q$3,0))*Tabela3[[#This Row],[QUANTIDADE]]</f>
        <v>4</v>
      </c>
      <c r="L721" s="2" t="str">
        <f>TEXT(Tabela3[[#This Row],[DATA]],"MM")</f>
        <v>04</v>
      </c>
      <c r="M721" s="2">
        <f>WEEKNUM(Tabela3[[#This Row],[DATA]])</f>
        <v>14</v>
      </c>
      <c r="N721" s="18">
        <f>YEAR(Tabela3[[#This Row],[DATA]])</f>
        <v>2023</v>
      </c>
    </row>
    <row r="722" spans="2:14">
      <c r="B722" s="1">
        <v>45019</v>
      </c>
      <c r="C722">
        <v>12361</v>
      </c>
      <c r="D722" s="18">
        <f>COUNTIF(C$4:C722,Tabela3[[#This Row],[COMANDA]])</f>
        <v>1</v>
      </c>
      <c r="E722" t="s">
        <v>90</v>
      </c>
      <c r="F722" t="s">
        <v>98</v>
      </c>
      <c r="G722" t="s">
        <v>8</v>
      </c>
      <c r="H722" t="s">
        <v>202</v>
      </c>
      <c r="I722" s="2">
        <v>1</v>
      </c>
      <c r="J722" t="s">
        <v>11</v>
      </c>
      <c r="K722" s="21">
        <f>INDEX(LISTAS!$H:$Q,MATCH(BASE!H722,LISTAS!$G:$G,0),MATCH(BASE!J722,LISTAS!$H$3:$Q$3,0))*Tabela3[[#This Row],[QUANTIDADE]]</f>
        <v>20</v>
      </c>
      <c r="L722" s="2" t="str">
        <f>TEXT(Tabela3[[#This Row],[DATA]],"MM")</f>
        <v>04</v>
      </c>
      <c r="M722" s="2">
        <f>WEEKNUM(Tabela3[[#This Row],[DATA]])</f>
        <v>14</v>
      </c>
      <c r="N722" s="18">
        <f>YEAR(Tabela3[[#This Row],[DATA]])</f>
        <v>2023</v>
      </c>
    </row>
    <row r="723" spans="2:14">
      <c r="B723" s="1">
        <v>45019</v>
      </c>
      <c r="C723">
        <v>12361</v>
      </c>
      <c r="D723" s="18">
        <f>COUNTIF(C$4:C723,Tabela3[[#This Row],[COMANDA]])</f>
        <v>2</v>
      </c>
      <c r="E723" t="s">
        <v>90</v>
      </c>
      <c r="F723" t="s">
        <v>98</v>
      </c>
      <c r="G723" t="s">
        <v>8</v>
      </c>
      <c r="H723" t="s">
        <v>84</v>
      </c>
      <c r="I723" s="2">
        <v>1</v>
      </c>
      <c r="J723" t="s">
        <v>11</v>
      </c>
      <c r="K723" s="21">
        <f>INDEX(LISTAS!$H:$Q,MATCH(BASE!H723,LISTAS!$G:$G,0),MATCH(BASE!J723,LISTAS!$H$3:$Q$3,0))*Tabela3[[#This Row],[QUANTIDADE]]</f>
        <v>16</v>
      </c>
      <c r="L723" s="2" t="str">
        <f>TEXT(Tabela3[[#This Row],[DATA]],"MM")</f>
        <v>04</v>
      </c>
      <c r="M723" s="2">
        <f>WEEKNUM(Tabela3[[#This Row],[DATA]])</f>
        <v>14</v>
      </c>
      <c r="N723" s="18">
        <f>YEAR(Tabela3[[#This Row],[DATA]])</f>
        <v>2023</v>
      </c>
    </row>
    <row r="724" spans="2:14">
      <c r="B724" s="1">
        <v>45019</v>
      </c>
      <c r="C724">
        <v>12361</v>
      </c>
      <c r="D724" s="18">
        <f>COUNTIF(C$4:C724,Tabela3[[#This Row],[COMANDA]])</f>
        <v>3</v>
      </c>
      <c r="E724" t="s">
        <v>90</v>
      </c>
      <c r="F724" t="s">
        <v>99</v>
      </c>
      <c r="G724" t="s">
        <v>8</v>
      </c>
      <c r="H724" t="s">
        <v>84</v>
      </c>
      <c r="I724" s="2">
        <v>1</v>
      </c>
      <c r="J724" t="s">
        <v>11</v>
      </c>
      <c r="K724" s="21">
        <f>INDEX(LISTAS!$H:$Q,MATCH(BASE!H724,LISTAS!$G:$G,0),MATCH(BASE!J724,LISTAS!$H$3:$Q$3,0))*Tabela3[[#This Row],[QUANTIDADE]]</f>
        <v>16</v>
      </c>
      <c r="L724" s="2" t="str">
        <f>TEXT(Tabela3[[#This Row],[DATA]],"MM")</f>
        <v>04</v>
      </c>
      <c r="M724" s="2">
        <f>WEEKNUM(Tabela3[[#This Row],[DATA]])</f>
        <v>14</v>
      </c>
      <c r="N724" s="18">
        <f>YEAR(Tabela3[[#This Row],[DATA]])</f>
        <v>2023</v>
      </c>
    </row>
    <row r="725" spans="2:14">
      <c r="B725" s="1">
        <v>45019</v>
      </c>
      <c r="C725">
        <v>12362</v>
      </c>
      <c r="D725" s="18">
        <f>COUNTIF(C$4:C725,Tabela3[[#This Row],[COMANDA]])</f>
        <v>1</v>
      </c>
      <c r="E725" t="s">
        <v>90</v>
      </c>
      <c r="F725" t="s">
        <v>98</v>
      </c>
      <c r="G725" t="s">
        <v>8</v>
      </c>
      <c r="H725" t="s">
        <v>42</v>
      </c>
      <c r="I725" s="2">
        <v>1</v>
      </c>
      <c r="J725" t="s">
        <v>11</v>
      </c>
      <c r="K725" s="21">
        <f>INDEX(LISTAS!$H:$Q,MATCH(BASE!H725,LISTAS!$G:$G,0),MATCH(BASE!J725,LISTAS!$H$3:$Q$3,0))*Tabela3[[#This Row],[QUANTIDADE]]</f>
        <v>16</v>
      </c>
      <c r="L725" s="2" t="str">
        <f>TEXT(Tabela3[[#This Row],[DATA]],"MM")</f>
        <v>04</v>
      </c>
      <c r="M725" s="2">
        <f>WEEKNUM(Tabela3[[#This Row],[DATA]])</f>
        <v>14</v>
      </c>
      <c r="N725" s="18">
        <f>YEAR(Tabela3[[#This Row],[DATA]])</f>
        <v>2023</v>
      </c>
    </row>
    <row r="726" spans="2:14">
      <c r="B726" s="1">
        <v>45019</v>
      </c>
      <c r="C726">
        <v>12362</v>
      </c>
      <c r="D726" s="18">
        <f>COUNTIF(C$4:C726,Tabela3[[#This Row],[COMANDA]])</f>
        <v>2</v>
      </c>
      <c r="E726" t="s">
        <v>90</v>
      </c>
      <c r="F726" t="s">
        <v>98</v>
      </c>
      <c r="G726" t="s">
        <v>9</v>
      </c>
      <c r="H726" t="s">
        <v>142</v>
      </c>
      <c r="I726" s="2">
        <v>1</v>
      </c>
      <c r="J726" t="s">
        <v>11</v>
      </c>
      <c r="K726" s="21">
        <f>INDEX(LISTAS!$H:$Q,MATCH(BASE!H726,LISTAS!$G:$G,0),MATCH(BASE!J726,LISTAS!$H$3:$Q$3,0))*Tabela3[[#This Row],[QUANTIDADE]]</f>
        <v>6</v>
      </c>
      <c r="L726" s="2" t="str">
        <f>TEXT(Tabela3[[#This Row],[DATA]],"MM")</f>
        <v>04</v>
      </c>
      <c r="M726" s="2">
        <f>WEEKNUM(Tabela3[[#This Row],[DATA]])</f>
        <v>14</v>
      </c>
      <c r="N726" s="18">
        <f>YEAR(Tabela3[[#This Row],[DATA]])</f>
        <v>2023</v>
      </c>
    </row>
    <row r="727" spans="2:14">
      <c r="B727" s="1">
        <v>45019</v>
      </c>
      <c r="C727">
        <v>12363</v>
      </c>
      <c r="D727" s="18">
        <f>COUNTIF(C$4:C727,Tabela3[[#This Row],[COMANDA]])</f>
        <v>1</v>
      </c>
      <c r="E727" t="s">
        <v>90</v>
      </c>
      <c r="F727" t="s">
        <v>99</v>
      </c>
      <c r="G727" t="s">
        <v>8</v>
      </c>
      <c r="H727" t="s">
        <v>84</v>
      </c>
      <c r="I727" s="2">
        <v>1</v>
      </c>
      <c r="J727" t="s">
        <v>11</v>
      </c>
      <c r="K727" s="21">
        <f>INDEX(LISTAS!$H:$Q,MATCH(BASE!H727,LISTAS!$G:$G,0),MATCH(BASE!J727,LISTAS!$H$3:$Q$3,0))*Tabela3[[#This Row],[QUANTIDADE]]</f>
        <v>16</v>
      </c>
      <c r="L727" s="2" t="str">
        <f>TEXT(Tabela3[[#This Row],[DATA]],"MM")</f>
        <v>04</v>
      </c>
      <c r="M727" s="2">
        <f>WEEKNUM(Tabela3[[#This Row],[DATA]])</f>
        <v>14</v>
      </c>
      <c r="N727" s="18">
        <f>YEAR(Tabela3[[#This Row],[DATA]])</f>
        <v>2023</v>
      </c>
    </row>
    <row r="728" spans="2:14">
      <c r="B728" s="1">
        <v>45019</v>
      </c>
      <c r="C728">
        <v>12364</v>
      </c>
      <c r="D728" s="18">
        <f>COUNTIF(C$4:C728,Tabela3[[#This Row],[COMANDA]])</f>
        <v>1</v>
      </c>
      <c r="E728" t="s">
        <v>89</v>
      </c>
      <c r="F728" t="s">
        <v>99</v>
      </c>
      <c r="G728" t="s">
        <v>8</v>
      </c>
      <c r="H728" t="s">
        <v>206</v>
      </c>
      <c r="I728" s="2">
        <v>1</v>
      </c>
      <c r="J728" t="s">
        <v>11</v>
      </c>
      <c r="K728" s="21">
        <f>INDEX(LISTAS!$H:$Q,MATCH(BASE!H728,LISTAS!$G:$G,0),MATCH(BASE!J728,LISTAS!$H$3:$Q$3,0))*Tabela3[[#This Row],[QUANTIDADE]]</f>
        <v>18</v>
      </c>
      <c r="L728" s="2" t="str">
        <f>TEXT(Tabela3[[#This Row],[DATA]],"MM")</f>
        <v>04</v>
      </c>
      <c r="M728" s="2">
        <f>WEEKNUM(Tabela3[[#This Row],[DATA]])</f>
        <v>14</v>
      </c>
      <c r="N728" s="18">
        <f>YEAR(Tabela3[[#This Row],[DATA]])</f>
        <v>2023</v>
      </c>
    </row>
    <row r="729" spans="2:14">
      <c r="B729" s="1">
        <v>45019</v>
      </c>
      <c r="C729">
        <v>12364</v>
      </c>
      <c r="D729" s="18">
        <f>COUNTIF(C$4:C729,Tabela3[[#This Row],[COMANDA]])</f>
        <v>2</v>
      </c>
      <c r="E729" t="s">
        <v>89</v>
      </c>
      <c r="F729" t="s">
        <v>98</v>
      </c>
      <c r="G729" t="s">
        <v>8</v>
      </c>
      <c r="H729" t="s">
        <v>206</v>
      </c>
      <c r="I729" s="2">
        <v>1</v>
      </c>
      <c r="J729" t="s">
        <v>11</v>
      </c>
      <c r="K729" s="21">
        <f>INDEX(LISTAS!$H:$Q,MATCH(BASE!H729,LISTAS!$G:$G,0),MATCH(BASE!J729,LISTAS!$H$3:$Q$3,0))*Tabela3[[#This Row],[QUANTIDADE]]</f>
        <v>18</v>
      </c>
      <c r="L729" s="2" t="str">
        <f>TEXT(Tabela3[[#This Row],[DATA]],"MM")</f>
        <v>04</v>
      </c>
      <c r="M729" s="2">
        <f>WEEKNUM(Tabela3[[#This Row],[DATA]])</f>
        <v>14</v>
      </c>
      <c r="N729" s="18">
        <f>YEAR(Tabela3[[#This Row],[DATA]])</f>
        <v>2023</v>
      </c>
    </row>
    <row r="730" spans="2:14">
      <c r="B730" s="1">
        <v>45019</v>
      </c>
      <c r="C730">
        <v>12364</v>
      </c>
      <c r="D730" s="18">
        <f>COUNTIF(C$4:C730,Tabela3[[#This Row],[COMANDA]])</f>
        <v>3</v>
      </c>
      <c r="E730" t="s">
        <v>89</v>
      </c>
      <c r="F730" t="s">
        <v>3</v>
      </c>
      <c r="G730" t="s">
        <v>8</v>
      </c>
      <c r="H730" t="s">
        <v>211</v>
      </c>
      <c r="I730" s="2">
        <v>1</v>
      </c>
      <c r="J730" t="s">
        <v>11</v>
      </c>
      <c r="K730" s="21">
        <f>INDEX(LISTAS!$H:$Q,MATCH(BASE!H730,LISTAS!$G:$G,0),MATCH(BASE!J730,LISTAS!$H$3:$Q$3,0))*Tabela3[[#This Row],[QUANTIDADE]]</f>
        <v>20</v>
      </c>
      <c r="L730" s="2" t="str">
        <f>TEXT(Tabela3[[#This Row],[DATA]],"MM")</f>
        <v>04</v>
      </c>
      <c r="M730" s="2">
        <f>WEEKNUM(Tabela3[[#This Row],[DATA]])</f>
        <v>14</v>
      </c>
      <c r="N730" s="18">
        <f>YEAR(Tabela3[[#This Row],[DATA]])</f>
        <v>2023</v>
      </c>
    </row>
    <row r="731" spans="2:14">
      <c r="B731" s="1">
        <v>45019</v>
      </c>
      <c r="C731">
        <v>12364</v>
      </c>
      <c r="D731" s="18">
        <f>COUNTIF(C$4:C731,Tabela3[[#This Row],[COMANDA]])</f>
        <v>4</v>
      </c>
      <c r="E731" t="s">
        <v>89</v>
      </c>
      <c r="F731" t="s">
        <v>99</v>
      </c>
      <c r="G731" t="s">
        <v>61</v>
      </c>
      <c r="H731" t="s">
        <v>163</v>
      </c>
      <c r="I731" s="2">
        <v>1</v>
      </c>
      <c r="J731" t="s">
        <v>11</v>
      </c>
      <c r="K731" s="21">
        <f>INDEX(LISTAS!$H:$Q,MATCH(BASE!H731,LISTAS!$G:$G,0),MATCH(BASE!J731,LISTAS!$H$3:$Q$3,0))*Tabela3[[#This Row],[QUANTIDADE]]</f>
        <v>4</v>
      </c>
      <c r="L731" s="2" t="str">
        <f>TEXT(Tabela3[[#This Row],[DATA]],"MM")</f>
        <v>04</v>
      </c>
      <c r="M731" s="2">
        <f>WEEKNUM(Tabela3[[#This Row],[DATA]])</f>
        <v>14</v>
      </c>
      <c r="N731" s="18">
        <f>YEAR(Tabela3[[#This Row],[DATA]])</f>
        <v>2023</v>
      </c>
    </row>
    <row r="732" spans="2:14">
      <c r="B732" s="1">
        <v>45019</v>
      </c>
      <c r="C732">
        <v>12365</v>
      </c>
      <c r="D732" s="18">
        <f>COUNTIF(C$4:C732,Tabela3[[#This Row],[COMANDA]])</f>
        <v>1</v>
      </c>
      <c r="E732" t="s">
        <v>90</v>
      </c>
      <c r="F732" t="s">
        <v>100</v>
      </c>
      <c r="G732" t="s">
        <v>8</v>
      </c>
      <c r="H732" t="s">
        <v>42</v>
      </c>
      <c r="I732" s="2">
        <v>1</v>
      </c>
      <c r="J732" t="s">
        <v>11</v>
      </c>
      <c r="K732" s="21">
        <f>INDEX(LISTAS!$H:$Q,MATCH(BASE!H732,LISTAS!$G:$G,0),MATCH(BASE!J732,LISTAS!$H$3:$Q$3,0))*Tabela3[[#This Row],[QUANTIDADE]]</f>
        <v>16</v>
      </c>
      <c r="L732" s="2" t="str">
        <f>TEXT(Tabela3[[#This Row],[DATA]],"MM")</f>
        <v>04</v>
      </c>
      <c r="M732" s="2">
        <f>WEEKNUM(Tabela3[[#This Row],[DATA]])</f>
        <v>14</v>
      </c>
      <c r="N732" s="18">
        <f>YEAR(Tabela3[[#This Row],[DATA]])</f>
        <v>2023</v>
      </c>
    </row>
    <row r="733" spans="2:14">
      <c r="B733" s="1">
        <v>45019</v>
      </c>
      <c r="C733">
        <v>12365</v>
      </c>
      <c r="D733" s="18">
        <f>COUNTIF(C$4:C733,Tabela3[[#This Row],[COMANDA]])</f>
        <v>2</v>
      </c>
      <c r="E733" t="s">
        <v>90</v>
      </c>
      <c r="F733" t="s">
        <v>99</v>
      </c>
      <c r="G733" t="s">
        <v>8</v>
      </c>
      <c r="H733" t="s">
        <v>202</v>
      </c>
      <c r="I733" s="2">
        <v>1</v>
      </c>
      <c r="J733" t="s">
        <v>11</v>
      </c>
      <c r="K733" s="21">
        <f>INDEX(LISTAS!$H:$Q,MATCH(BASE!H733,LISTAS!$G:$G,0),MATCH(BASE!J733,LISTAS!$H$3:$Q$3,0))*Tabela3[[#This Row],[QUANTIDADE]]</f>
        <v>20</v>
      </c>
      <c r="L733" s="2" t="str">
        <f>TEXT(Tabela3[[#This Row],[DATA]],"MM")</f>
        <v>04</v>
      </c>
      <c r="M733" s="2">
        <f>WEEKNUM(Tabela3[[#This Row],[DATA]])</f>
        <v>14</v>
      </c>
      <c r="N733" s="18">
        <f>YEAR(Tabela3[[#This Row],[DATA]])</f>
        <v>2023</v>
      </c>
    </row>
    <row r="734" spans="2:14">
      <c r="B734" s="1">
        <v>45019</v>
      </c>
      <c r="C734">
        <v>12366</v>
      </c>
      <c r="D734" s="18">
        <f>COUNTIF(C$4:C734,Tabela3[[#This Row],[COMANDA]])</f>
        <v>1</v>
      </c>
      <c r="E734" t="s">
        <v>90</v>
      </c>
      <c r="F734" t="s">
        <v>99</v>
      </c>
      <c r="G734" t="s">
        <v>8</v>
      </c>
      <c r="H734" t="s">
        <v>206</v>
      </c>
      <c r="I734" s="2">
        <v>1</v>
      </c>
      <c r="J734" t="s">
        <v>11</v>
      </c>
      <c r="K734" s="21">
        <f>INDEX(LISTAS!$H:$Q,MATCH(BASE!H734,LISTAS!$G:$G,0),MATCH(BASE!J734,LISTAS!$H$3:$Q$3,0))*Tabela3[[#This Row],[QUANTIDADE]]</f>
        <v>18</v>
      </c>
      <c r="L734" s="2" t="str">
        <f>TEXT(Tabela3[[#This Row],[DATA]],"MM")</f>
        <v>04</v>
      </c>
      <c r="M734" s="2">
        <f>WEEKNUM(Tabela3[[#This Row],[DATA]])</f>
        <v>14</v>
      </c>
      <c r="N734" s="18">
        <f>YEAR(Tabela3[[#This Row],[DATA]])</f>
        <v>2023</v>
      </c>
    </row>
    <row r="735" spans="2:14">
      <c r="B735" s="1">
        <v>45019</v>
      </c>
      <c r="C735">
        <v>12367</v>
      </c>
      <c r="D735" s="18">
        <f>COUNTIF(C$4:C735,Tabela3[[#This Row],[COMANDA]])</f>
        <v>1</v>
      </c>
      <c r="E735" t="s">
        <v>90</v>
      </c>
      <c r="F735" t="s">
        <v>3</v>
      </c>
      <c r="G735" t="s">
        <v>8</v>
      </c>
      <c r="H735" t="s">
        <v>204</v>
      </c>
      <c r="I735" s="2">
        <v>2</v>
      </c>
      <c r="J735" t="s">
        <v>11</v>
      </c>
      <c r="K735" s="21">
        <f>INDEX(LISTAS!$H:$Q,MATCH(BASE!H735,LISTAS!$G:$G,0),MATCH(BASE!J735,LISTAS!$H$3:$Q$3,0))*Tabela3[[#This Row],[QUANTIDADE]]</f>
        <v>36</v>
      </c>
      <c r="L735" s="2" t="str">
        <f>TEXT(Tabela3[[#This Row],[DATA]],"MM")</f>
        <v>04</v>
      </c>
      <c r="M735" s="2">
        <f>WEEKNUM(Tabela3[[#This Row],[DATA]])</f>
        <v>14</v>
      </c>
      <c r="N735" s="18">
        <f>YEAR(Tabela3[[#This Row],[DATA]])</f>
        <v>2023</v>
      </c>
    </row>
    <row r="736" spans="2:14">
      <c r="B736" s="1">
        <v>45019</v>
      </c>
      <c r="C736">
        <v>12367</v>
      </c>
      <c r="D736" s="18">
        <f>COUNTIF(C$4:C736,Tabela3[[#This Row],[COMANDA]])</f>
        <v>2</v>
      </c>
      <c r="E736" t="s">
        <v>90</v>
      </c>
      <c r="F736" t="s">
        <v>3</v>
      </c>
      <c r="G736" t="s">
        <v>8</v>
      </c>
      <c r="H736" t="s">
        <v>202</v>
      </c>
      <c r="I736" s="2">
        <v>1</v>
      </c>
      <c r="J736" t="s">
        <v>11</v>
      </c>
      <c r="K736" s="21">
        <f>INDEX(LISTAS!$H:$Q,MATCH(BASE!H736,LISTAS!$G:$G,0),MATCH(BASE!J736,LISTAS!$H$3:$Q$3,0))*Tabela3[[#This Row],[QUANTIDADE]]</f>
        <v>20</v>
      </c>
      <c r="L736" s="2" t="str">
        <f>TEXT(Tabela3[[#This Row],[DATA]],"MM")</f>
        <v>04</v>
      </c>
      <c r="M736" s="2">
        <f>WEEKNUM(Tabela3[[#This Row],[DATA]])</f>
        <v>14</v>
      </c>
      <c r="N736" s="18">
        <f>YEAR(Tabela3[[#This Row],[DATA]])</f>
        <v>2023</v>
      </c>
    </row>
    <row r="737" spans="2:14">
      <c r="B737" s="1">
        <v>45019</v>
      </c>
      <c r="C737">
        <v>12367</v>
      </c>
      <c r="D737" s="18">
        <f>COUNTIF(C$4:C737,Tabela3[[#This Row],[COMANDA]])</f>
        <v>3</v>
      </c>
      <c r="E737" t="s">
        <v>90</v>
      </c>
      <c r="F737" t="s">
        <v>3</v>
      </c>
      <c r="G737" t="s">
        <v>61</v>
      </c>
      <c r="H737" t="s">
        <v>199</v>
      </c>
      <c r="I737" s="2">
        <v>3</v>
      </c>
      <c r="J737" t="s">
        <v>11</v>
      </c>
      <c r="K737" s="21">
        <f>INDEX(LISTAS!$H:$Q,MATCH(BASE!H737,LISTAS!$G:$G,0),MATCH(BASE!J737,LISTAS!$H$3:$Q$3,0))*Tabela3[[#This Row],[QUANTIDADE]]</f>
        <v>3</v>
      </c>
      <c r="L737" s="2" t="str">
        <f>TEXT(Tabela3[[#This Row],[DATA]],"MM")</f>
        <v>04</v>
      </c>
      <c r="M737" s="2">
        <f>WEEKNUM(Tabela3[[#This Row],[DATA]])</f>
        <v>14</v>
      </c>
      <c r="N737" s="18">
        <f>YEAR(Tabela3[[#This Row],[DATA]])</f>
        <v>2023</v>
      </c>
    </row>
    <row r="738" spans="2:14">
      <c r="B738" s="1">
        <v>45019</v>
      </c>
      <c r="C738">
        <v>12368</v>
      </c>
      <c r="D738">
        <f>COUNTIF(C$4:C738,Tabela3[[#This Row],[COMANDA]])</f>
        <v>1</v>
      </c>
      <c r="E738" t="s">
        <v>89</v>
      </c>
      <c r="F738" t="s">
        <v>375</v>
      </c>
      <c r="G738" t="s">
        <v>8</v>
      </c>
      <c r="H738" t="s">
        <v>206</v>
      </c>
      <c r="I738" s="2">
        <v>1</v>
      </c>
      <c r="J738" t="s">
        <v>12</v>
      </c>
      <c r="K738" s="21">
        <f>INDEX(LISTAS!$H:$Q,MATCH(BASE!H738,LISTAS!$G:$G,0),MATCH(BASE!J738,LISTAS!$H$3:$Q$3,0))*Tabela3[[#This Row],[QUANTIDADE]]</f>
        <v>16.2</v>
      </c>
      <c r="L738" s="2" t="str">
        <f>TEXT(Tabela3[[#This Row],[DATA]],"MM")</f>
        <v>04</v>
      </c>
      <c r="M738" s="2">
        <f>WEEKNUM(Tabela3[[#This Row],[DATA]])</f>
        <v>14</v>
      </c>
      <c r="N738" s="18">
        <f>YEAR(Tabela3[[#This Row],[DATA]])</f>
        <v>2023</v>
      </c>
    </row>
    <row r="739" spans="2:14">
      <c r="B739" s="1">
        <v>45019</v>
      </c>
      <c r="C739">
        <v>12369</v>
      </c>
      <c r="D739" s="18">
        <f>COUNTIF(C$4:C739,Tabela3[[#This Row],[COMANDA]])</f>
        <v>1</v>
      </c>
      <c r="E739" t="s">
        <v>90</v>
      </c>
      <c r="F739" t="s">
        <v>99</v>
      </c>
      <c r="G739" t="s">
        <v>8</v>
      </c>
      <c r="H739" t="s">
        <v>42</v>
      </c>
      <c r="I739" s="2">
        <v>1</v>
      </c>
      <c r="J739" t="s">
        <v>11</v>
      </c>
      <c r="K739" s="21">
        <f>INDEX(LISTAS!$H:$Q,MATCH(BASE!H739,LISTAS!$G:$G,0),MATCH(BASE!J739,LISTAS!$H$3:$Q$3,0))*Tabela3[[#This Row],[QUANTIDADE]]</f>
        <v>16</v>
      </c>
      <c r="L739" s="2" t="str">
        <f>TEXT(Tabela3[[#This Row],[DATA]],"MM")</f>
        <v>04</v>
      </c>
      <c r="M739" s="2">
        <f>WEEKNUM(Tabela3[[#This Row],[DATA]])</f>
        <v>14</v>
      </c>
      <c r="N739" s="18">
        <f>YEAR(Tabela3[[#This Row],[DATA]])</f>
        <v>2023</v>
      </c>
    </row>
    <row r="740" spans="2:14">
      <c r="B740" s="1">
        <v>45019</v>
      </c>
      <c r="C740">
        <v>12370</v>
      </c>
      <c r="D740">
        <f>COUNTIF(C$4:C740,Tabela3[[#This Row],[COMANDA]])</f>
        <v>1</v>
      </c>
      <c r="E740" t="s">
        <v>90</v>
      </c>
      <c r="F740" t="s">
        <v>375</v>
      </c>
      <c r="G740" t="s">
        <v>8</v>
      </c>
      <c r="H740" t="s">
        <v>211</v>
      </c>
      <c r="I740" s="2">
        <v>1</v>
      </c>
      <c r="J740" t="s">
        <v>12</v>
      </c>
      <c r="K740" s="21">
        <f>INDEX(LISTAS!$H:$Q,MATCH(BASE!H740,LISTAS!$G:$G,0),MATCH(BASE!J740,LISTAS!$H$3:$Q$3,0))*Tabela3[[#This Row],[QUANTIDADE]]</f>
        <v>18</v>
      </c>
      <c r="L740" s="2" t="str">
        <f>TEXT(Tabela3[[#This Row],[DATA]],"MM")</f>
        <v>04</v>
      </c>
      <c r="M740" s="2">
        <f>WEEKNUM(Tabela3[[#This Row],[DATA]])</f>
        <v>14</v>
      </c>
      <c r="N740" s="18">
        <f>YEAR(Tabela3[[#This Row],[DATA]])</f>
        <v>2023</v>
      </c>
    </row>
    <row r="741" spans="2:14">
      <c r="B741" s="1">
        <v>45019</v>
      </c>
      <c r="C741">
        <v>12371</v>
      </c>
      <c r="D741" s="18">
        <f>COUNTIF(C$4:C741,Tabela3[[#This Row],[COMANDA]])</f>
        <v>1</v>
      </c>
      <c r="E741" t="s">
        <v>89</v>
      </c>
      <c r="F741" t="s">
        <v>98</v>
      </c>
      <c r="G741" t="s">
        <v>8</v>
      </c>
      <c r="H741" t="s">
        <v>42</v>
      </c>
      <c r="I741" s="2">
        <v>1</v>
      </c>
      <c r="J741" t="s">
        <v>11</v>
      </c>
      <c r="K741" s="21">
        <f>INDEX(LISTAS!$H:$Q,MATCH(BASE!H741,LISTAS!$G:$G,0),MATCH(BASE!J741,LISTAS!$H$3:$Q$3,0))*Tabela3[[#This Row],[QUANTIDADE]]</f>
        <v>16</v>
      </c>
      <c r="L741" s="2" t="str">
        <f>TEXT(Tabela3[[#This Row],[DATA]],"MM")</f>
        <v>04</v>
      </c>
      <c r="M741" s="2">
        <f>WEEKNUM(Tabela3[[#This Row],[DATA]])</f>
        <v>14</v>
      </c>
      <c r="N741" s="18">
        <f>YEAR(Tabela3[[#This Row],[DATA]])</f>
        <v>2023</v>
      </c>
    </row>
    <row r="742" spans="2:14">
      <c r="B742" s="1">
        <v>45019</v>
      </c>
      <c r="C742">
        <v>12371</v>
      </c>
      <c r="D742" s="18">
        <f>COUNTIF(C$4:C742,Tabela3[[#This Row],[COMANDA]])</f>
        <v>2</v>
      </c>
      <c r="E742" t="s">
        <v>89</v>
      </c>
      <c r="F742" t="s">
        <v>98</v>
      </c>
      <c r="G742" t="s">
        <v>9</v>
      </c>
      <c r="H742" t="s">
        <v>56</v>
      </c>
      <c r="I742" s="2">
        <v>1</v>
      </c>
      <c r="J742" t="s">
        <v>11</v>
      </c>
      <c r="K742" s="21">
        <f>INDEX(LISTAS!$H:$Q,MATCH(BASE!H742,LISTAS!$G:$G,0),MATCH(BASE!J742,LISTAS!$H$3:$Q$3,0))*Tabela3[[#This Row],[QUANTIDADE]]</f>
        <v>3</v>
      </c>
      <c r="L742" s="2" t="str">
        <f>TEXT(Tabela3[[#This Row],[DATA]],"MM")</f>
        <v>04</v>
      </c>
      <c r="M742" s="2">
        <f>WEEKNUM(Tabela3[[#This Row],[DATA]])</f>
        <v>14</v>
      </c>
      <c r="N742" s="18">
        <f>YEAR(Tabela3[[#This Row],[DATA]])</f>
        <v>2023</v>
      </c>
    </row>
    <row r="743" spans="2:14">
      <c r="B743" s="1">
        <v>45019</v>
      </c>
      <c r="C743">
        <v>12372</v>
      </c>
      <c r="D743" s="18">
        <f>COUNTIF(C$4:C743,Tabela3[[#This Row],[COMANDA]])</f>
        <v>1</v>
      </c>
      <c r="E743" t="s">
        <v>90</v>
      </c>
      <c r="F743" t="s">
        <v>98</v>
      </c>
      <c r="G743" t="s">
        <v>8</v>
      </c>
      <c r="H743" t="s">
        <v>211</v>
      </c>
      <c r="I743" s="2">
        <v>1</v>
      </c>
      <c r="J743" t="s">
        <v>11</v>
      </c>
      <c r="K743" s="21">
        <f>INDEX(LISTAS!$H:$Q,MATCH(BASE!H743,LISTAS!$G:$G,0),MATCH(BASE!J743,LISTAS!$H$3:$Q$3,0))*Tabela3[[#This Row],[QUANTIDADE]]</f>
        <v>20</v>
      </c>
      <c r="L743" s="2" t="str">
        <f>TEXT(Tabela3[[#This Row],[DATA]],"MM")</f>
        <v>04</v>
      </c>
      <c r="M743" s="2">
        <f>WEEKNUM(Tabela3[[#This Row],[DATA]])</f>
        <v>14</v>
      </c>
      <c r="N743" s="18">
        <f>YEAR(Tabela3[[#This Row],[DATA]])</f>
        <v>2023</v>
      </c>
    </row>
    <row r="744" spans="2:14">
      <c r="B744" s="1">
        <v>45019</v>
      </c>
      <c r="C744">
        <v>12372</v>
      </c>
      <c r="D744" s="18">
        <f>COUNTIF(C$4:C744,Tabela3[[#This Row],[COMANDA]])</f>
        <v>2</v>
      </c>
      <c r="E744" t="s">
        <v>90</v>
      </c>
      <c r="F744" t="s">
        <v>98</v>
      </c>
      <c r="G744" t="s">
        <v>61</v>
      </c>
      <c r="H744" t="s">
        <v>163</v>
      </c>
      <c r="I744" s="2">
        <v>1</v>
      </c>
      <c r="J744" t="s">
        <v>11</v>
      </c>
      <c r="K744" s="21">
        <f>INDEX(LISTAS!$H:$Q,MATCH(BASE!H744,LISTAS!$G:$G,0),MATCH(BASE!J744,LISTAS!$H$3:$Q$3,0))*Tabela3[[#This Row],[QUANTIDADE]]</f>
        <v>4</v>
      </c>
      <c r="L744" s="2" t="str">
        <f>TEXT(Tabela3[[#This Row],[DATA]],"MM")</f>
        <v>04</v>
      </c>
      <c r="M744" s="2">
        <f>WEEKNUM(Tabela3[[#This Row],[DATA]])</f>
        <v>14</v>
      </c>
      <c r="N744" s="18">
        <f>YEAR(Tabela3[[#This Row],[DATA]])</f>
        <v>2023</v>
      </c>
    </row>
    <row r="745" spans="2:14">
      <c r="B745" s="1">
        <v>45019</v>
      </c>
      <c r="C745">
        <v>12372</v>
      </c>
      <c r="D745" s="18">
        <f>COUNTIF(C$4:C745,Tabela3[[#This Row],[COMANDA]])</f>
        <v>3</v>
      </c>
      <c r="E745" t="s">
        <v>90</v>
      </c>
      <c r="F745" t="s">
        <v>98</v>
      </c>
      <c r="G745" t="s">
        <v>10</v>
      </c>
      <c r="H745" t="s">
        <v>119</v>
      </c>
      <c r="I745" s="2">
        <v>1</v>
      </c>
      <c r="J745" t="s">
        <v>11</v>
      </c>
      <c r="K745" s="21">
        <f>INDEX(LISTAS!$H:$Q,MATCH(BASE!H745,LISTAS!$G:$G,0),MATCH(BASE!J745,LISTAS!$H$3:$Q$3,0))*Tabela3[[#This Row],[QUANTIDADE]]</f>
        <v>6</v>
      </c>
      <c r="L745" s="2" t="str">
        <f>TEXT(Tabela3[[#This Row],[DATA]],"MM")</f>
        <v>04</v>
      </c>
      <c r="M745" s="2">
        <f>WEEKNUM(Tabela3[[#This Row],[DATA]])</f>
        <v>14</v>
      </c>
      <c r="N745" s="18">
        <f>YEAR(Tabela3[[#This Row],[DATA]])</f>
        <v>2023</v>
      </c>
    </row>
    <row r="746" spans="2:14">
      <c r="B746" s="1">
        <v>45019</v>
      </c>
      <c r="C746">
        <v>12373</v>
      </c>
      <c r="D746" s="18">
        <f>COUNTIF(C$4:C746,Tabela3[[#This Row],[COMANDA]])</f>
        <v>1</v>
      </c>
      <c r="E746" t="s">
        <v>90</v>
      </c>
      <c r="F746" t="s">
        <v>99</v>
      </c>
      <c r="G746" t="s">
        <v>8</v>
      </c>
      <c r="H746" t="s">
        <v>206</v>
      </c>
      <c r="I746" s="2">
        <v>1</v>
      </c>
      <c r="J746" t="s">
        <v>11</v>
      </c>
      <c r="K746" s="21">
        <f>INDEX(LISTAS!$H:$Q,MATCH(BASE!H746,LISTAS!$G:$G,0),MATCH(BASE!J746,LISTAS!$H$3:$Q$3,0))*Tabela3[[#This Row],[QUANTIDADE]]</f>
        <v>18</v>
      </c>
      <c r="L746" s="2" t="str">
        <f>TEXT(Tabela3[[#This Row],[DATA]],"MM")</f>
        <v>04</v>
      </c>
      <c r="M746" s="2">
        <f>WEEKNUM(Tabela3[[#This Row],[DATA]])</f>
        <v>14</v>
      </c>
      <c r="N746" s="18">
        <f>YEAR(Tabela3[[#This Row],[DATA]])</f>
        <v>2023</v>
      </c>
    </row>
    <row r="747" spans="2:14">
      <c r="B747" s="1">
        <v>45019</v>
      </c>
      <c r="C747">
        <v>12373</v>
      </c>
      <c r="D747" s="18">
        <f>COUNTIF(C$4:C747,Tabela3[[#This Row],[COMANDA]])</f>
        <v>2</v>
      </c>
      <c r="E747" t="s">
        <v>90</v>
      </c>
      <c r="F747" t="s">
        <v>99</v>
      </c>
      <c r="G747" t="s">
        <v>9</v>
      </c>
      <c r="H747" t="s">
        <v>58</v>
      </c>
      <c r="I747" s="2">
        <v>1</v>
      </c>
      <c r="J747" t="s">
        <v>11</v>
      </c>
      <c r="K747" s="21">
        <f>INDEX(LISTAS!$H:$Q,MATCH(BASE!H747,LISTAS!$G:$G,0),MATCH(BASE!J747,LISTAS!$H$3:$Q$3,0))*Tabela3[[#This Row],[QUANTIDADE]]</f>
        <v>5</v>
      </c>
      <c r="L747" s="2" t="str">
        <f>TEXT(Tabela3[[#This Row],[DATA]],"MM")</f>
        <v>04</v>
      </c>
      <c r="M747" s="2">
        <f>WEEKNUM(Tabela3[[#This Row],[DATA]])</f>
        <v>14</v>
      </c>
      <c r="N747" s="18">
        <f>YEAR(Tabela3[[#This Row],[DATA]])</f>
        <v>2023</v>
      </c>
    </row>
    <row r="748" spans="2:14">
      <c r="B748" s="1">
        <v>45019</v>
      </c>
      <c r="C748">
        <v>12374</v>
      </c>
      <c r="D748" s="18">
        <f>COUNTIF(C$4:C748,Tabela3[[#This Row],[COMANDA]])</f>
        <v>1</v>
      </c>
      <c r="E748" t="s">
        <v>90</v>
      </c>
      <c r="F748" t="s">
        <v>98</v>
      </c>
      <c r="G748" t="s">
        <v>8</v>
      </c>
      <c r="H748" t="s">
        <v>202</v>
      </c>
      <c r="I748" s="2">
        <v>1</v>
      </c>
      <c r="J748" t="s">
        <v>11</v>
      </c>
      <c r="K748" s="21">
        <f>INDEX(LISTAS!$H:$Q,MATCH(BASE!H748,LISTAS!$G:$G,0),MATCH(BASE!J748,LISTAS!$H$3:$Q$3,0))*Tabela3[[#This Row],[QUANTIDADE]]</f>
        <v>20</v>
      </c>
      <c r="L748" s="2" t="str">
        <f>TEXT(Tabela3[[#This Row],[DATA]],"MM")</f>
        <v>04</v>
      </c>
      <c r="M748" s="2">
        <f>WEEKNUM(Tabela3[[#This Row],[DATA]])</f>
        <v>14</v>
      </c>
      <c r="N748" s="18">
        <f>YEAR(Tabela3[[#This Row],[DATA]])</f>
        <v>2023</v>
      </c>
    </row>
    <row r="749" spans="2:14">
      <c r="B749" s="1">
        <v>45019</v>
      </c>
      <c r="C749">
        <v>12376</v>
      </c>
      <c r="D749" s="18">
        <f>COUNTIF(C$4:C749,Tabela3[[#This Row],[COMANDA]])</f>
        <v>1</v>
      </c>
      <c r="E749" t="s">
        <v>90</v>
      </c>
      <c r="F749" t="s">
        <v>99</v>
      </c>
      <c r="G749" t="s">
        <v>8</v>
      </c>
      <c r="H749" t="s">
        <v>204</v>
      </c>
      <c r="I749" s="2">
        <v>1</v>
      </c>
      <c r="J749" t="s">
        <v>11</v>
      </c>
      <c r="K749" s="21">
        <f>INDEX(LISTAS!$H:$Q,MATCH(BASE!H749,LISTAS!$G:$G,0),MATCH(BASE!J749,LISTAS!$H$3:$Q$3,0))*Tabela3[[#This Row],[QUANTIDADE]]</f>
        <v>18</v>
      </c>
      <c r="L749" s="2" t="str">
        <f>TEXT(Tabela3[[#This Row],[DATA]],"MM")</f>
        <v>04</v>
      </c>
      <c r="M749" s="2">
        <f>WEEKNUM(Tabela3[[#This Row],[DATA]])</f>
        <v>14</v>
      </c>
      <c r="N749" s="18">
        <f>YEAR(Tabela3[[#This Row],[DATA]])</f>
        <v>2023</v>
      </c>
    </row>
    <row r="750" spans="2:14">
      <c r="B750" s="1">
        <v>45019</v>
      </c>
      <c r="C750">
        <v>12377</v>
      </c>
      <c r="D750" s="18">
        <f>COUNTIF(C$4:C750,Tabela3[[#This Row],[COMANDA]])</f>
        <v>1</v>
      </c>
      <c r="E750" t="s">
        <v>89</v>
      </c>
      <c r="F750" t="s">
        <v>100</v>
      </c>
      <c r="G750" t="s">
        <v>8</v>
      </c>
      <c r="H750" t="s">
        <v>203</v>
      </c>
      <c r="I750" s="2">
        <v>1</v>
      </c>
      <c r="J750" t="s">
        <v>11</v>
      </c>
      <c r="K750" s="21">
        <f>INDEX(LISTAS!$H:$Q,MATCH(BASE!H750,LISTAS!$G:$G,0),MATCH(BASE!J750,LISTAS!$H$3:$Q$3,0))*Tabela3[[#This Row],[QUANTIDADE]]</f>
        <v>20</v>
      </c>
      <c r="L750" s="2" t="str">
        <f>TEXT(Tabela3[[#This Row],[DATA]],"MM")</f>
        <v>04</v>
      </c>
      <c r="M750" s="2">
        <f>WEEKNUM(Tabela3[[#This Row],[DATA]])</f>
        <v>14</v>
      </c>
      <c r="N750" s="18">
        <f>YEAR(Tabela3[[#This Row],[DATA]])</f>
        <v>2023</v>
      </c>
    </row>
    <row r="751" spans="2:14">
      <c r="B751" s="1">
        <v>45019</v>
      </c>
      <c r="C751">
        <v>12377</v>
      </c>
      <c r="D751" s="18">
        <f>COUNTIF(C$4:C751,Tabela3[[#This Row],[COMANDA]])</f>
        <v>2</v>
      </c>
      <c r="E751" t="s">
        <v>89</v>
      </c>
      <c r="F751" t="s">
        <v>100</v>
      </c>
      <c r="G751" t="s">
        <v>10</v>
      </c>
      <c r="H751" t="s">
        <v>119</v>
      </c>
      <c r="I751" s="2">
        <v>1</v>
      </c>
      <c r="J751" t="s">
        <v>11</v>
      </c>
      <c r="K751" s="21">
        <f>INDEX(LISTAS!$H:$Q,MATCH(BASE!H751,LISTAS!$G:$G,0),MATCH(BASE!J751,LISTAS!$H$3:$Q$3,0))*Tabela3[[#This Row],[QUANTIDADE]]</f>
        <v>6</v>
      </c>
      <c r="L751" s="2" t="str">
        <f>TEXT(Tabela3[[#This Row],[DATA]],"MM")</f>
        <v>04</v>
      </c>
      <c r="M751" s="2">
        <f>WEEKNUM(Tabela3[[#This Row],[DATA]])</f>
        <v>14</v>
      </c>
      <c r="N751" s="18">
        <f>YEAR(Tabela3[[#This Row],[DATA]])</f>
        <v>2023</v>
      </c>
    </row>
    <row r="752" spans="2:14">
      <c r="B752" s="1">
        <v>45019</v>
      </c>
      <c r="C752">
        <v>12378</v>
      </c>
      <c r="D752" s="18">
        <f>COUNTIF(C$4:C752,Tabela3[[#This Row],[COMANDA]])</f>
        <v>1</v>
      </c>
      <c r="E752" t="s">
        <v>90</v>
      </c>
      <c r="F752" t="s">
        <v>99</v>
      </c>
      <c r="G752" t="s">
        <v>8</v>
      </c>
      <c r="H752" t="s">
        <v>206</v>
      </c>
      <c r="I752" s="2">
        <v>1</v>
      </c>
      <c r="J752" t="s">
        <v>11</v>
      </c>
      <c r="K752" s="21">
        <f>INDEX(LISTAS!$H:$Q,MATCH(BASE!H752,LISTAS!$G:$G,0),MATCH(BASE!J752,LISTAS!$H$3:$Q$3,0))*Tabela3[[#This Row],[QUANTIDADE]]</f>
        <v>18</v>
      </c>
      <c r="L752" s="2" t="str">
        <f>TEXT(Tabela3[[#This Row],[DATA]],"MM")</f>
        <v>04</v>
      </c>
      <c r="M752" s="2">
        <f>WEEKNUM(Tabela3[[#This Row],[DATA]])</f>
        <v>14</v>
      </c>
      <c r="N752" s="18">
        <f>YEAR(Tabela3[[#This Row],[DATA]])</f>
        <v>2023</v>
      </c>
    </row>
    <row r="753" spans="2:14">
      <c r="B753" s="1">
        <v>45019</v>
      </c>
      <c r="C753">
        <v>12379</v>
      </c>
      <c r="D753" s="18">
        <f>COUNTIF(C$4:C753,Tabela3[[#This Row],[COMANDA]])</f>
        <v>1</v>
      </c>
      <c r="E753" t="s">
        <v>90</v>
      </c>
      <c r="F753" t="s">
        <v>99</v>
      </c>
      <c r="G753" t="s">
        <v>8</v>
      </c>
      <c r="H753" t="s">
        <v>204</v>
      </c>
      <c r="I753" s="2">
        <v>1</v>
      </c>
      <c r="J753" t="s">
        <v>11</v>
      </c>
      <c r="K753" s="21">
        <f>INDEX(LISTAS!$H:$Q,MATCH(BASE!H753,LISTAS!$G:$G,0),MATCH(BASE!J753,LISTAS!$H$3:$Q$3,0))*Tabela3[[#This Row],[QUANTIDADE]]</f>
        <v>18</v>
      </c>
      <c r="L753" s="2" t="str">
        <f>TEXT(Tabela3[[#This Row],[DATA]],"MM")</f>
        <v>04</v>
      </c>
      <c r="M753" s="2">
        <f>WEEKNUM(Tabela3[[#This Row],[DATA]])</f>
        <v>14</v>
      </c>
      <c r="N753" s="18">
        <f>YEAR(Tabela3[[#This Row],[DATA]])</f>
        <v>2023</v>
      </c>
    </row>
    <row r="754" spans="2:14">
      <c r="B754" s="1">
        <v>45019</v>
      </c>
      <c r="C754">
        <v>12380</v>
      </c>
      <c r="D754" s="18">
        <f>COUNTIF(C$4:C754,Tabela3[[#This Row],[COMANDA]])</f>
        <v>1</v>
      </c>
      <c r="E754" t="s">
        <v>90</v>
      </c>
      <c r="F754" t="s">
        <v>98</v>
      </c>
      <c r="G754" t="s">
        <v>8</v>
      </c>
      <c r="H754" t="s">
        <v>84</v>
      </c>
      <c r="I754" s="2">
        <v>1</v>
      </c>
      <c r="J754" t="s">
        <v>11</v>
      </c>
      <c r="K754" s="21">
        <f>INDEX(LISTAS!$H:$Q,MATCH(BASE!H754,LISTAS!$G:$G,0),MATCH(BASE!J754,LISTAS!$H$3:$Q$3,0))*Tabela3[[#This Row],[QUANTIDADE]]</f>
        <v>16</v>
      </c>
      <c r="L754" s="2" t="str">
        <f>TEXT(Tabela3[[#This Row],[DATA]],"MM")</f>
        <v>04</v>
      </c>
      <c r="M754" s="2">
        <f>WEEKNUM(Tabela3[[#This Row],[DATA]])</f>
        <v>14</v>
      </c>
      <c r="N754" s="18">
        <f>YEAR(Tabela3[[#This Row],[DATA]])</f>
        <v>2023</v>
      </c>
    </row>
    <row r="755" spans="2:14">
      <c r="B755" s="1">
        <v>45019</v>
      </c>
      <c r="C755">
        <v>12380</v>
      </c>
      <c r="D755" s="18">
        <f>COUNTIF(C$4:C755,Tabela3[[#This Row],[COMANDA]])</f>
        <v>2</v>
      </c>
      <c r="E755" t="s">
        <v>90</v>
      </c>
      <c r="F755" t="s">
        <v>98</v>
      </c>
      <c r="G755" t="s">
        <v>9</v>
      </c>
      <c r="H755" t="s">
        <v>140</v>
      </c>
      <c r="I755" s="2">
        <v>1</v>
      </c>
      <c r="J755" t="s">
        <v>11</v>
      </c>
      <c r="K755" s="21">
        <f>INDEX(LISTAS!$H:$Q,MATCH(BASE!H755,LISTAS!$G:$G,0),MATCH(BASE!J755,LISTAS!$H$3:$Q$3,0))*Tabela3[[#This Row],[QUANTIDADE]]</f>
        <v>3</v>
      </c>
      <c r="L755" s="2" t="str">
        <f>TEXT(Tabela3[[#This Row],[DATA]],"MM")</f>
        <v>04</v>
      </c>
      <c r="M755" s="2">
        <f>WEEKNUM(Tabela3[[#This Row],[DATA]])</f>
        <v>14</v>
      </c>
      <c r="N755" s="18">
        <f>YEAR(Tabela3[[#This Row],[DATA]])</f>
        <v>2023</v>
      </c>
    </row>
    <row r="756" spans="2:14">
      <c r="B756" s="1">
        <v>45019</v>
      </c>
      <c r="C756">
        <v>12381</v>
      </c>
      <c r="D756" s="18">
        <f>COUNTIF(C$4:C756,Tabela3[[#This Row],[COMANDA]])</f>
        <v>1</v>
      </c>
      <c r="E756" t="s">
        <v>90</v>
      </c>
      <c r="F756" t="s">
        <v>99</v>
      </c>
      <c r="G756" t="s">
        <v>8</v>
      </c>
      <c r="H756" t="s">
        <v>204</v>
      </c>
      <c r="I756" s="2">
        <v>1</v>
      </c>
      <c r="J756" t="s">
        <v>11</v>
      </c>
      <c r="K756" s="21">
        <f>INDEX(LISTAS!$H:$Q,MATCH(BASE!H756,LISTAS!$G:$G,0),MATCH(BASE!J756,LISTAS!$H$3:$Q$3,0))*Tabela3[[#This Row],[QUANTIDADE]]</f>
        <v>18</v>
      </c>
      <c r="L756" s="2" t="str">
        <f>TEXT(Tabela3[[#This Row],[DATA]],"MM")</f>
        <v>04</v>
      </c>
      <c r="M756" s="2">
        <f>WEEKNUM(Tabela3[[#This Row],[DATA]])</f>
        <v>14</v>
      </c>
      <c r="N756" s="18">
        <f>YEAR(Tabela3[[#This Row],[DATA]])</f>
        <v>2023</v>
      </c>
    </row>
    <row r="757" spans="2:14">
      <c r="B757" s="1">
        <v>45019</v>
      </c>
      <c r="C757">
        <v>12381</v>
      </c>
      <c r="D757" s="18">
        <f>COUNTIF(C$4:C757,Tabela3[[#This Row],[COMANDA]])</f>
        <v>2</v>
      </c>
      <c r="E757" t="s">
        <v>90</v>
      </c>
      <c r="F757" t="s">
        <v>99</v>
      </c>
      <c r="G757" t="s">
        <v>9</v>
      </c>
      <c r="H757" t="s">
        <v>132</v>
      </c>
      <c r="I757" s="2">
        <v>1</v>
      </c>
      <c r="J757" t="s">
        <v>11</v>
      </c>
      <c r="K757" s="21">
        <f>INDEX(LISTAS!$H:$Q,MATCH(BASE!H757,LISTAS!$G:$G,0),MATCH(BASE!J757,LISTAS!$H$3:$Q$3,0))*Tabela3[[#This Row],[QUANTIDADE]]</f>
        <v>3</v>
      </c>
      <c r="L757" s="2" t="str">
        <f>TEXT(Tabela3[[#This Row],[DATA]],"MM")</f>
        <v>04</v>
      </c>
      <c r="M757" s="2">
        <f>WEEKNUM(Tabela3[[#This Row],[DATA]])</f>
        <v>14</v>
      </c>
      <c r="N757" s="18">
        <f>YEAR(Tabela3[[#This Row],[DATA]])</f>
        <v>2023</v>
      </c>
    </row>
    <row r="758" spans="2:14">
      <c r="B758" s="1">
        <v>45019</v>
      </c>
      <c r="C758">
        <v>12382</v>
      </c>
      <c r="D758" s="18">
        <f>COUNTIF(C$4:C758,Tabela3[[#This Row],[COMANDA]])</f>
        <v>1</v>
      </c>
      <c r="E758" t="s">
        <v>90</v>
      </c>
      <c r="F758" t="s">
        <v>98</v>
      </c>
      <c r="G758" t="s">
        <v>8</v>
      </c>
      <c r="H758" t="s">
        <v>47</v>
      </c>
      <c r="I758" s="2">
        <v>1</v>
      </c>
      <c r="J758" t="s">
        <v>11</v>
      </c>
      <c r="K758" s="21">
        <f>INDEX(LISTAS!$H:$Q,MATCH(BASE!H758,LISTAS!$G:$G,0),MATCH(BASE!J758,LISTAS!$H$3:$Q$3,0))*Tabela3[[#This Row],[QUANTIDADE]]</f>
        <v>16</v>
      </c>
      <c r="L758" s="2" t="str">
        <f>TEXT(Tabela3[[#This Row],[DATA]],"MM")</f>
        <v>04</v>
      </c>
      <c r="M758" s="2">
        <f>WEEKNUM(Tabela3[[#This Row],[DATA]])</f>
        <v>14</v>
      </c>
      <c r="N758" s="18">
        <f>YEAR(Tabela3[[#This Row],[DATA]])</f>
        <v>2023</v>
      </c>
    </row>
    <row r="759" spans="2:14">
      <c r="B759" s="1">
        <v>45019</v>
      </c>
      <c r="C759">
        <v>12382</v>
      </c>
      <c r="D759" s="18">
        <f>COUNTIF(C$4:C759,Tabela3[[#This Row],[COMANDA]])</f>
        <v>2</v>
      </c>
      <c r="E759" t="s">
        <v>90</v>
      </c>
      <c r="F759" t="s">
        <v>98</v>
      </c>
      <c r="G759" t="s">
        <v>9</v>
      </c>
      <c r="H759" t="s">
        <v>138</v>
      </c>
      <c r="I759" s="2">
        <v>1</v>
      </c>
      <c r="J759" t="s">
        <v>11</v>
      </c>
      <c r="K759" s="21">
        <f>INDEX(LISTAS!$H:$Q,MATCH(BASE!H759,LISTAS!$G:$G,0),MATCH(BASE!J759,LISTAS!$H$3:$Q$3,0))*Tabela3[[#This Row],[QUANTIDADE]]</f>
        <v>4</v>
      </c>
      <c r="L759" s="2" t="str">
        <f>TEXT(Tabela3[[#This Row],[DATA]],"MM")</f>
        <v>04</v>
      </c>
      <c r="M759" s="2">
        <f>WEEKNUM(Tabela3[[#This Row],[DATA]])</f>
        <v>14</v>
      </c>
      <c r="N759" s="18">
        <f>YEAR(Tabela3[[#This Row],[DATA]])</f>
        <v>2023</v>
      </c>
    </row>
    <row r="760" spans="2:14">
      <c r="B760" s="1">
        <v>45019</v>
      </c>
      <c r="C760">
        <v>12383</v>
      </c>
      <c r="D760" s="18">
        <f>COUNTIF(C$4:C760,Tabela3[[#This Row],[COMANDA]])</f>
        <v>1</v>
      </c>
      <c r="E760" t="s">
        <v>90</v>
      </c>
      <c r="F760" t="s">
        <v>98</v>
      </c>
      <c r="G760" t="s">
        <v>8</v>
      </c>
      <c r="H760" t="s">
        <v>41</v>
      </c>
      <c r="I760" s="2">
        <v>1</v>
      </c>
      <c r="J760" t="s">
        <v>11</v>
      </c>
      <c r="K760" s="21">
        <f>INDEX(LISTAS!$H:$Q,MATCH(BASE!H760,LISTAS!$G:$G,0),MATCH(BASE!J760,LISTAS!$H$3:$Q$3,0))*Tabela3[[#This Row],[QUANTIDADE]]</f>
        <v>14</v>
      </c>
      <c r="L760" s="2" t="str">
        <f>TEXT(Tabela3[[#This Row],[DATA]],"MM")</f>
        <v>04</v>
      </c>
      <c r="M760" s="2">
        <f>WEEKNUM(Tabela3[[#This Row],[DATA]])</f>
        <v>14</v>
      </c>
      <c r="N760" s="18">
        <f>YEAR(Tabela3[[#This Row],[DATA]])</f>
        <v>2023</v>
      </c>
    </row>
    <row r="761" spans="2:14">
      <c r="B761" s="1">
        <v>45019</v>
      </c>
      <c r="C761">
        <v>12384</v>
      </c>
      <c r="D761" s="18">
        <f>COUNTIF(C$4:C761,Tabela3[[#This Row],[COMANDA]])</f>
        <v>1</v>
      </c>
      <c r="E761" t="s">
        <v>89</v>
      </c>
      <c r="F761" t="s">
        <v>99</v>
      </c>
      <c r="G761" t="s">
        <v>8</v>
      </c>
      <c r="H761" t="s">
        <v>42</v>
      </c>
      <c r="I761" s="2">
        <v>1</v>
      </c>
      <c r="J761" t="s">
        <v>11</v>
      </c>
      <c r="K761" s="21">
        <f>INDEX(LISTAS!$H:$Q,MATCH(BASE!H761,LISTAS!$G:$G,0),MATCH(BASE!J761,LISTAS!$H$3:$Q$3,0))*Tabela3[[#This Row],[QUANTIDADE]]</f>
        <v>16</v>
      </c>
      <c r="L761" s="2" t="str">
        <f>TEXT(Tabela3[[#This Row],[DATA]],"MM")</f>
        <v>04</v>
      </c>
      <c r="M761" s="2">
        <f>WEEKNUM(Tabela3[[#This Row],[DATA]])</f>
        <v>14</v>
      </c>
      <c r="N761" s="18">
        <f>YEAR(Tabela3[[#This Row],[DATA]])</f>
        <v>2023</v>
      </c>
    </row>
    <row r="762" spans="2:14">
      <c r="B762" s="1">
        <v>45019</v>
      </c>
      <c r="C762">
        <v>12385</v>
      </c>
      <c r="D762">
        <f>COUNTIF(C$4:C762,Tabela3[[#This Row],[COMANDA]])</f>
        <v>1</v>
      </c>
      <c r="E762" t="s">
        <v>89</v>
      </c>
      <c r="F762" t="s">
        <v>375</v>
      </c>
      <c r="G762" t="s">
        <v>8</v>
      </c>
      <c r="H762" t="s">
        <v>206</v>
      </c>
      <c r="I762" s="2">
        <v>1</v>
      </c>
      <c r="J762" t="s">
        <v>12</v>
      </c>
      <c r="K762" s="21">
        <f>INDEX(LISTAS!$H:$Q,MATCH(BASE!H762,LISTAS!$G:$G,0),MATCH(BASE!J762,LISTAS!$H$3:$Q$3,0))*Tabela3[[#This Row],[QUANTIDADE]]</f>
        <v>16.2</v>
      </c>
      <c r="L762" s="2" t="str">
        <f>TEXT(Tabela3[[#This Row],[DATA]],"MM")</f>
        <v>04</v>
      </c>
      <c r="M762" s="2">
        <f>WEEKNUM(Tabela3[[#This Row],[DATA]])</f>
        <v>14</v>
      </c>
      <c r="N762" s="18">
        <f>YEAR(Tabela3[[#This Row],[DATA]])</f>
        <v>2023</v>
      </c>
    </row>
    <row r="763" spans="2:14">
      <c r="B763" s="1">
        <v>45019</v>
      </c>
      <c r="C763">
        <v>12386</v>
      </c>
      <c r="D763" s="18">
        <f>COUNTIF(C$4:C763,Tabela3[[#This Row],[COMANDA]])</f>
        <v>1</v>
      </c>
      <c r="E763" t="s">
        <v>90</v>
      </c>
      <c r="G763" t="s">
        <v>8</v>
      </c>
      <c r="H763" t="s">
        <v>47</v>
      </c>
      <c r="I763" s="2">
        <v>1</v>
      </c>
      <c r="J763" t="s">
        <v>11</v>
      </c>
      <c r="K763" s="21">
        <f>INDEX(LISTAS!$H:$Q,MATCH(BASE!H763,LISTAS!$G:$G,0),MATCH(BASE!J763,LISTAS!$H$3:$Q$3,0))*Tabela3[[#This Row],[QUANTIDADE]]</f>
        <v>16</v>
      </c>
      <c r="L763" s="2" t="str">
        <f>TEXT(Tabela3[[#This Row],[DATA]],"MM")</f>
        <v>04</v>
      </c>
      <c r="M763" s="2">
        <f>WEEKNUM(Tabela3[[#This Row],[DATA]])</f>
        <v>14</v>
      </c>
      <c r="N763" s="18">
        <f>YEAR(Tabela3[[#This Row],[DATA]])</f>
        <v>2023</v>
      </c>
    </row>
    <row r="764" spans="2:14">
      <c r="B764" s="1">
        <v>45019</v>
      </c>
      <c r="C764">
        <v>12386</v>
      </c>
      <c r="D764" s="18">
        <f>COUNTIF(C$4:C764,Tabela3[[#This Row],[COMANDA]])</f>
        <v>2</v>
      </c>
      <c r="E764" t="s">
        <v>90</v>
      </c>
      <c r="G764" t="s">
        <v>9</v>
      </c>
      <c r="H764" t="s">
        <v>58</v>
      </c>
      <c r="I764" s="2">
        <v>1</v>
      </c>
      <c r="J764" t="s">
        <v>11</v>
      </c>
      <c r="K764" s="21">
        <f>INDEX(LISTAS!$H:$Q,MATCH(BASE!H764,LISTAS!$G:$G,0),MATCH(BASE!J764,LISTAS!$H$3:$Q$3,0))*Tabela3[[#This Row],[QUANTIDADE]]</f>
        <v>5</v>
      </c>
      <c r="L764" s="2" t="str">
        <f>TEXT(Tabela3[[#This Row],[DATA]],"MM")</f>
        <v>04</v>
      </c>
      <c r="M764" s="2">
        <f>WEEKNUM(Tabela3[[#This Row],[DATA]])</f>
        <v>14</v>
      </c>
      <c r="N764" s="18">
        <f>YEAR(Tabela3[[#This Row],[DATA]])</f>
        <v>2023</v>
      </c>
    </row>
    <row r="765" spans="2:14">
      <c r="B765" s="1">
        <v>45019</v>
      </c>
      <c r="C765">
        <v>12387</v>
      </c>
      <c r="D765" s="18">
        <f>COUNTIF(C$4:C765,Tabela3[[#This Row],[COMANDA]])</f>
        <v>1</v>
      </c>
      <c r="E765" t="s">
        <v>89</v>
      </c>
      <c r="F765" t="s">
        <v>99</v>
      </c>
      <c r="G765" t="s">
        <v>8</v>
      </c>
      <c r="H765" t="s">
        <v>42</v>
      </c>
      <c r="I765" s="2">
        <v>1</v>
      </c>
      <c r="J765" t="s">
        <v>11</v>
      </c>
      <c r="K765" s="21">
        <f>INDEX(LISTAS!$H:$Q,MATCH(BASE!H765,LISTAS!$G:$G,0),MATCH(BASE!J765,LISTAS!$H$3:$Q$3,0))*Tabela3[[#This Row],[QUANTIDADE]]</f>
        <v>16</v>
      </c>
      <c r="L765" s="2" t="str">
        <f>TEXT(Tabela3[[#This Row],[DATA]],"MM")</f>
        <v>04</v>
      </c>
      <c r="M765" s="2">
        <f>WEEKNUM(Tabela3[[#This Row],[DATA]])</f>
        <v>14</v>
      </c>
      <c r="N765" s="18">
        <f>YEAR(Tabela3[[#This Row],[DATA]])</f>
        <v>2023</v>
      </c>
    </row>
    <row r="766" spans="2:14">
      <c r="B766" s="1">
        <v>45019</v>
      </c>
      <c r="C766">
        <v>12388</v>
      </c>
      <c r="D766" s="18">
        <f>COUNTIF(C$4:C766,Tabela3[[#This Row],[COMANDA]])</f>
        <v>1</v>
      </c>
      <c r="E766" t="s">
        <v>90</v>
      </c>
      <c r="F766" t="s">
        <v>99</v>
      </c>
      <c r="G766" t="s">
        <v>8</v>
      </c>
      <c r="H766" t="s">
        <v>43</v>
      </c>
      <c r="I766" s="2">
        <v>1</v>
      </c>
      <c r="J766" t="s">
        <v>11</v>
      </c>
      <c r="K766" s="21">
        <f>INDEX(LISTAS!$H:$Q,MATCH(BASE!H766,LISTAS!$G:$G,0),MATCH(BASE!J766,LISTAS!$H$3:$Q$3,0))*Tabela3[[#This Row],[QUANTIDADE]]</f>
        <v>18</v>
      </c>
      <c r="L766" s="2" t="str">
        <f>TEXT(Tabela3[[#This Row],[DATA]],"MM")</f>
        <v>04</v>
      </c>
      <c r="M766" s="2">
        <f>WEEKNUM(Tabela3[[#This Row],[DATA]])</f>
        <v>14</v>
      </c>
      <c r="N766" s="18">
        <f>YEAR(Tabela3[[#This Row],[DATA]])</f>
        <v>2023</v>
      </c>
    </row>
    <row r="767" spans="2:14">
      <c r="B767" s="1">
        <v>45019</v>
      </c>
      <c r="C767">
        <v>12389</v>
      </c>
      <c r="D767" s="18">
        <f>COUNTIF(C$4:C767,Tabela3[[#This Row],[COMANDA]])</f>
        <v>1</v>
      </c>
      <c r="E767" t="s">
        <v>90</v>
      </c>
      <c r="F767" t="s">
        <v>99</v>
      </c>
      <c r="G767" t="s">
        <v>8</v>
      </c>
      <c r="H767" t="s">
        <v>211</v>
      </c>
      <c r="I767" s="2">
        <v>1</v>
      </c>
      <c r="J767" t="s">
        <v>11</v>
      </c>
      <c r="K767" s="21">
        <f>INDEX(LISTAS!$H:$Q,MATCH(BASE!H767,LISTAS!$G:$G,0),MATCH(BASE!J767,LISTAS!$H$3:$Q$3,0))*Tabela3[[#This Row],[QUANTIDADE]]</f>
        <v>20</v>
      </c>
      <c r="L767" s="2" t="str">
        <f>TEXT(Tabela3[[#This Row],[DATA]],"MM")</f>
        <v>04</v>
      </c>
      <c r="M767" s="2">
        <f>WEEKNUM(Tabela3[[#This Row],[DATA]])</f>
        <v>14</v>
      </c>
      <c r="N767" s="18">
        <f>YEAR(Tabela3[[#This Row],[DATA]])</f>
        <v>2023</v>
      </c>
    </row>
    <row r="768" spans="2:14">
      <c r="B768" s="1">
        <v>45019</v>
      </c>
      <c r="C768">
        <v>12390</v>
      </c>
      <c r="D768" s="18">
        <f>COUNTIF(C$4:C768,Tabela3[[#This Row],[COMANDA]])</f>
        <v>1</v>
      </c>
      <c r="E768" t="s">
        <v>90</v>
      </c>
      <c r="F768" t="s">
        <v>99</v>
      </c>
      <c r="G768" t="s">
        <v>8</v>
      </c>
      <c r="H768" t="s">
        <v>39</v>
      </c>
      <c r="I768" s="2">
        <v>1</v>
      </c>
      <c r="J768" t="s">
        <v>11</v>
      </c>
      <c r="K768" s="21">
        <f>INDEX(LISTAS!$H:$Q,MATCH(BASE!H768,LISTAS!$G:$G,0),MATCH(BASE!J768,LISTAS!$H$3:$Q$3,0))*Tabela3[[#This Row],[QUANTIDADE]]</f>
        <v>12</v>
      </c>
      <c r="L768" s="2" t="str">
        <f>TEXT(Tabela3[[#This Row],[DATA]],"MM")</f>
        <v>04</v>
      </c>
      <c r="M768" s="2">
        <f>WEEKNUM(Tabela3[[#This Row],[DATA]])</f>
        <v>14</v>
      </c>
      <c r="N768" s="18">
        <f>YEAR(Tabela3[[#This Row],[DATA]])</f>
        <v>2023</v>
      </c>
    </row>
    <row r="769" spans="2:14">
      <c r="B769" s="1">
        <v>45019</v>
      </c>
      <c r="C769">
        <v>12390</v>
      </c>
      <c r="D769" s="18">
        <f>COUNTIF(C$4:C769,Tabela3[[#This Row],[COMANDA]])</f>
        <v>2</v>
      </c>
      <c r="E769" t="s">
        <v>90</v>
      </c>
      <c r="F769" t="s">
        <v>99</v>
      </c>
      <c r="G769" t="s">
        <v>61</v>
      </c>
      <c r="H769" t="s">
        <v>166</v>
      </c>
      <c r="I769" s="2">
        <v>1</v>
      </c>
      <c r="J769" t="s">
        <v>11</v>
      </c>
      <c r="K769" s="21">
        <f>INDEX(LISTAS!$H:$Q,MATCH(BASE!H769,LISTAS!$G:$G,0),MATCH(BASE!J769,LISTAS!$H$3:$Q$3,0))*Tabela3[[#This Row],[QUANTIDADE]]</f>
        <v>8</v>
      </c>
      <c r="L769" s="2" t="str">
        <f>TEXT(Tabela3[[#This Row],[DATA]],"MM")</f>
        <v>04</v>
      </c>
      <c r="M769" s="2">
        <f>WEEKNUM(Tabela3[[#This Row],[DATA]])</f>
        <v>14</v>
      </c>
      <c r="N769" s="18">
        <f>YEAR(Tabela3[[#This Row],[DATA]])</f>
        <v>2023</v>
      </c>
    </row>
    <row r="770" spans="2:14">
      <c r="B770" s="1">
        <v>45019</v>
      </c>
      <c r="C770">
        <v>12391</v>
      </c>
      <c r="D770" s="18">
        <f>COUNTIF(C$4:C770,Tabela3[[#This Row],[COMANDA]])</f>
        <v>1</v>
      </c>
      <c r="E770" t="s">
        <v>90</v>
      </c>
      <c r="F770" t="s">
        <v>99</v>
      </c>
      <c r="G770" t="s">
        <v>8</v>
      </c>
      <c r="H770" t="s">
        <v>40</v>
      </c>
      <c r="I770" s="2">
        <v>1</v>
      </c>
      <c r="J770" t="s">
        <v>11</v>
      </c>
      <c r="K770" s="21">
        <f>INDEX(LISTAS!$H:$Q,MATCH(BASE!H770,LISTAS!$G:$G,0),MATCH(BASE!J770,LISTAS!$H$3:$Q$3,0))*Tabela3[[#This Row],[QUANTIDADE]]</f>
        <v>14</v>
      </c>
      <c r="L770" s="2" t="str">
        <f>TEXT(Tabela3[[#This Row],[DATA]],"MM")</f>
        <v>04</v>
      </c>
      <c r="M770" s="2">
        <f>WEEKNUM(Tabela3[[#This Row],[DATA]])</f>
        <v>14</v>
      </c>
      <c r="N770" s="18">
        <f>YEAR(Tabela3[[#This Row],[DATA]])</f>
        <v>2023</v>
      </c>
    </row>
    <row r="771" spans="2:14">
      <c r="B771" s="1">
        <v>45019</v>
      </c>
      <c r="C771">
        <v>12392</v>
      </c>
      <c r="D771" s="18">
        <f>COUNTIF(C$4:C771,Tabela3[[#This Row],[COMANDA]])</f>
        <v>1</v>
      </c>
      <c r="E771" t="s">
        <v>90</v>
      </c>
      <c r="G771" t="s">
        <v>8</v>
      </c>
      <c r="H771" t="s">
        <v>204</v>
      </c>
      <c r="I771" s="2">
        <v>1</v>
      </c>
      <c r="J771" t="s">
        <v>11</v>
      </c>
      <c r="K771" s="21">
        <f>INDEX(LISTAS!$H:$Q,MATCH(BASE!H771,LISTAS!$G:$G,0),MATCH(BASE!J771,LISTAS!$H$3:$Q$3,0))*Tabela3[[#This Row],[QUANTIDADE]]</f>
        <v>18</v>
      </c>
      <c r="L771" s="2" t="str">
        <f>TEXT(Tabela3[[#This Row],[DATA]],"MM")</f>
        <v>04</v>
      </c>
      <c r="M771" s="2">
        <f>WEEKNUM(Tabela3[[#This Row],[DATA]])</f>
        <v>14</v>
      </c>
      <c r="N771" s="18">
        <f>YEAR(Tabela3[[#This Row],[DATA]])</f>
        <v>2023</v>
      </c>
    </row>
    <row r="772" spans="2:14">
      <c r="B772" s="1">
        <v>45019</v>
      </c>
      <c r="C772">
        <v>12393</v>
      </c>
      <c r="D772" s="18">
        <f>COUNTIF(C$4:C772,Tabela3[[#This Row],[COMANDA]])</f>
        <v>1</v>
      </c>
      <c r="E772" t="s">
        <v>90</v>
      </c>
      <c r="F772" t="s">
        <v>99</v>
      </c>
      <c r="G772" t="s">
        <v>8</v>
      </c>
      <c r="H772" t="s">
        <v>47</v>
      </c>
      <c r="I772" s="2">
        <v>1</v>
      </c>
      <c r="J772" t="s">
        <v>11</v>
      </c>
      <c r="K772" s="21">
        <f>INDEX(LISTAS!$H:$Q,MATCH(BASE!H772,LISTAS!$G:$G,0),MATCH(BASE!J772,LISTAS!$H$3:$Q$3,0))*Tabela3[[#This Row],[QUANTIDADE]]</f>
        <v>16</v>
      </c>
      <c r="L772" s="2" t="str">
        <f>TEXT(Tabela3[[#This Row],[DATA]],"MM")</f>
        <v>04</v>
      </c>
      <c r="M772" s="2">
        <f>WEEKNUM(Tabela3[[#This Row],[DATA]])</f>
        <v>14</v>
      </c>
      <c r="N772" s="18">
        <f>YEAR(Tabela3[[#This Row],[DATA]])</f>
        <v>2023</v>
      </c>
    </row>
    <row r="773" spans="2:14">
      <c r="B773" s="1">
        <v>45019</v>
      </c>
      <c r="C773">
        <v>12393</v>
      </c>
      <c r="D773" s="18">
        <f>COUNTIF(C$4:C773,Tabela3[[#This Row],[COMANDA]])</f>
        <v>2</v>
      </c>
      <c r="E773" t="s">
        <v>90</v>
      </c>
      <c r="F773" t="s">
        <v>99</v>
      </c>
      <c r="G773" t="s">
        <v>9</v>
      </c>
      <c r="H773" t="s">
        <v>138</v>
      </c>
      <c r="I773" s="2">
        <v>1</v>
      </c>
      <c r="J773" t="s">
        <v>11</v>
      </c>
      <c r="K773" s="21">
        <f>INDEX(LISTAS!$H:$Q,MATCH(BASE!H773,LISTAS!$G:$G,0),MATCH(BASE!J773,LISTAS!$H$3:$Q$3,0))*Tabela3[[#This Row],[QUANTIDADE]]</f>
        <v>4</v>
      </c>
      <c r="L773" s="2" t="str">
        <f>TEXT(Tabela3[[#This Row],[DATA]],"MM")</f>
        <v>04</v>
      </c>
      <c r="M773" s="2">
        <f>WEEKNUM(Tabela3[[#This Row],[DATA]])</f>
        <v>14</v>
      </c>
      <c r="N773" s="18">
        <f>YEAR(Tabela3[[#This Row],[DATA]])</f>
        <v>2023</v>
      </c>
    </row>
    <row r="774" spans="2:14">
      <c r="B774" s="1">
        <v>45019</v>
      </c>
      <c r="C774">
        <v>12394</v>
      </c>
      <c r="D774" s="18">
        <f>COUNTIF(C$4:C774,Tabela3[[#This Row],[COMANDA]])</f>
        <v>1</v>
      </c>
      <c r="E774" t="s">
        <v>89</v>
      </c>
      <c r="G774" t="s">
        <v>8</v>
      </c>
      <c r="H774" t="s">
        <v>39</v>
      </c>
      <c r="I774" s="2">
        <v>1</v>
      </c>
      <c r="J774" t="s">
        <v>11</v>
      </c>
      <c r="K774" s="21">
        <f>INDEX(LISTAS!$H:$Q,MATCH(BASE!H774,LISTAS!$G:$G,0),MATCH(BASE!J774,LISTAS!$H$3:$Q$3,0))*Tabela3[[#This Row],[QUANTIDADE]]</f>
        <v>12</v>
      </c>
      <c r="L774" s="2" t="str">
        <f>TEXT(Tabela3[[#This Row],[DATA]],"MM")</f>
        <v>04</v>
      </c>
      <c r="M774" s="2">
        <f>WEEKNUM(Tabela3[[#This Row],[DATA]])</f>
        <v>14</v>
      </c>
      <c r="N774" s="18">
        <f>YEAR(Tabela3[[#This Row],[DATA]])</f>
        <v>2023</v>
      </c>
    </row>
    <row r="775" spans="2:14">
      <c r="B775" s="1">
        <v>45019</v>
      </c>
      <c r="C775">
        <v>12394</v>
      </c>
      <c r="D775" s="18">
        <f>COUNTIF(C$4:C775,Tabela3[[#This Row],[COMANDA]])</f>
        <v>2</v>
      </c>
      <c r="E775" t="s">
        <v>89</v>
      </c>
      <c r="G775" t="s">
        <v>8</v>
      </c>
      <c r="H775" t="s">
        <v>204</v>
      </c>
      <c r="I775" s="2">
        <v>1</v>
      </c>
      <c r="J775" t="s">
        <v>11</v>
      </c>
      <c r="K775" s="21">
        <f>INDEX(LISTAS!$H:$Q,MATCH(BASE!H775,LISTAS!$G:$G,0),MATCH(BASE!J775,LISTAS!$H$3:$Q$3,0))*Tabela3[[#This Row],[QUANTIDADE]]</f>
        <v>18</v>
      </c>
      <c r="L775" s="2" t="str">
        <f>TEXT(Tabela3[[#This Row],[DATA]],"MM")</f>
        <v>04</v>
      </c>
      <c r="M775" s="2">
        <f>WEEKNUM(Tabela3[[#This Row],[DATA]])</f>
        <v>14</v>
      </c>
      <c r="N775" s="18">
        <f>YEAR(Tabela3[[#This Row],[DATA]])</f>
        <v>2023</v>
      </c>
    </row>
    <row r="776" spans="2:14">
      <c r="B776" s="1">
        <v>45019</v>
      </c>
      <c r="C776">
        <v>12394</v>
      </c>
      <c r="D776" s="18">
        <f>COUNTIF(C$4:C776,Tabela3[[#This Row],[COMANDA]])</f>
        <v>3</v>
      </c>
      <c r="E776" t="s">
        <v>89</v>
      </c>
      <c r="G776" t="s">
        <v>61</v>
      </c>
      <c r="H776" t="s">
        <v>199</v>
      </c>
      <c r="I776" s="2">
        <v>1</v>
      </c>
      <c r="J776" t="s">
        <v>11</v>
      </c>
      <c r="K776" s="21">
        <f>INDEX(LISTAS!$H:$Q,MATCH(BASE!H776,LISTAS!$G:$G,0),MATCH(BASE!J776,LISTAS!$H$3:$Q$3,0))*Tabela3[[#This Row],[QUANTIDADE]]</f>
        <v>1</v>
      </c>
      <c r="L776" s="2" t="str">
        <f>TEXT(Tabela3[[#This Row],[DATA]],"MM")</f>
        <v>04</v>
      </c>
      <c r="M776" s="2">
        <f>WEEKNUM(Tabela3[[#This Row],[DATA]])</f>
        <v>14</v>
      </c>
      <c r="N776" s="18">
        <f>YEAR(Tabela3[[#This Row],[DATA]])</f>
        <v>2023</v>
      </c>
    </row>
    <row r="777" spans="2:14">
      <c r="B777" s="1">
        <v>45019</v>
      </c>
      <c r="C777">
        <v>12395</v>
      </c>
      <c r="D777" s="18">
        <f>COUNTIF(C$4:C777,Tabela3[[#This Row],[COMANDA]])</f>
        <v>1</v>
      </c>
      <c r="E777" t="s">
        <v>89</v>
      </c>
      <c r="F777" t="s">
        <v>3</v>
      </c>
      <c r="G777" t="s">
        <v>8</v>
      </c>
      <c r="H777" t="s">
        <v>203</v>
      </c>
      <c r="I777" s="2">
        <v>1</v>
      </c>
      <c r="J777" t="s">
        <v>11</v>
      </c>
      <c r="K777" s="21">
        <f>INDEX(LISTAS!$H:$Q,MATCH(BASE!H777,LISTAS!$G:$G,0),MATCH(BASE!J777,LISTAS!$H$3:$Q$3,0))*Tabela3[[#This Row],[QUANTIDADE]]</f>
        <v>20</v>
      </c>
      <c r="L777" s="2" t="str">
        <f>TEXT(Tabela3[[#This Row],[DATA]],"MM")</f>
        <v>04</v>
      </c>
      <c r="M777" s="2">
        <f>WEEKNUM(Tabela3[[#This Row],[DATA]])</f>
        <v>14</v>
      </c>
      <c r="N777" s="18">
        <f>YEAR(Tabela3[[#This Row],[DATA]])</f>
        <v>2023</v>
      </c>
    </row>
    <row r="778" spans="2:14">
      <c r="B778" s="1">
        <v>45019</v>
      </c>
      <c r="C778">
        <v>12396</v>
      </c>
      <c r="D778" s="18">
        <f>COUNTIF(C$4:C778,Tabela3[[#This Row],[COMANDA]])</f>
        <v>1</v>
      </c>
      <c r="E778" t="s">
        <v>89</v>
      </c>
      <c r="F778" t="s">
        <v>98</v>
      </c>
      <c r="G778" t="s">
        <v>8</v>
      </c>
      <c r="H778" t="s">
        <v>206</v>
      </c>
      <c r="I778" s="2">
        <v>1</v>
      </c>
      <c r="J778" t="s">
        <v>11</v>
      </c>
      <c r="K778" s="21">
        <f>INDEX(LISTAS!$H:$Q,MATCH(BASE!H778,LISTAS!$G:$G,0),MATCH(BASE!J778,LISTAS!$H$3:$Q$3,0))*Tabela3[[#This Row],[QUANTIDADE]]</f>
        <v>18</v>
      </c>
      <c r="L778" s="2" t="str">
        <f>TEXT(Tabela3[[#This Row],[DATA]],"MM")</f>
        <v>04</v>
      </c>
      <c r="M778" s="2">
        <f>WEEKNUM(Tabela3[[#This Row],[DATA]])</f>
        <v>14</v>
      </c>
      <c r="N778" s="18">
        <f>YEAR(Tabela3[[#This Row],[DATA]])</f>
        <v>2023</v>
      </c>
    </row>
    <row r="779" spans="2:14">
      <c r="B779" s="1">
        <v>45019</v>
      </c>
      <c r="C779">
        <v>12397</v>
      </c>
      <c r="D779" s="18">
        <f>COUNTIF(C$4:C779,Tabela3[[#This Row],[COMANDA]])</f>
        <v>1</v>
      </c>
      <c r="E779" t="s">
        <v>90</v>
      </c>
      <c r="F779" t="s">
        <v>99</v>
      </c>
      <c r="G779" t="s">
        <v>8</v>
      </c>
      <c r="H779" t="s">
        <v>206</v>
      </c>
      <c r="I779" s="2">
        <v>1</v>
      </c>
      <c r="J779" t="s">
        <v>11</v>
      </c>
      <c r="K779" s="21">
        <f>INDEX(LISTAS!$H:$Q,MATCH(BASE!H779,LISTAS!$G:$G,0),MATCH(BASE!J779,LISTAS!$H$3:$Q$3,0))*Tabela3[[#This Row],[QUANTIDADE]]</f>
        <v>18</v>
      </c>
      <c r="L779" s="2" t="str">
        <f>TEXT(Tabela3[[#This Row],[DATA]],"MM")</f>
        <v>04</v>
      </c>
      <c r="M779" s="2">
        <f>WEEKNUM(Tabela3[[#This Row],[DATA]])</f>
        <v>14</v>
      </c>
      <c r="N779" s="18">
        <f>YEAR(Tabela3[[#This Row],[DATA]])</f>
        <v>2023</v>
      </c>
    </row>
    <row r="780" spans="2:14">
      <c r="B780" s="1">
        <v>45019</v>
      </c>
      <c r="C780">
        <v>12397</v>
      </c>
      <c r="D780" s="18">
        <f>COUNTIF(C$4:C780,Tabela3[[#This Row],[COMANDA]])</f>
        <v>2</v>
      </c>
      <c r="E780" t="s">
        <v>90</v>
      </c>
      <c r="F780" t="s">
        <v>99</v>
      </c>
      <c r="G780" t="s">
        <v>9</v>
      </c>
      <c r="H780" t="s">
        <v>144</v>
      </c>
      <c r="I780" s="2">
        <v>1</v>
      </c>
      <c r="J780" t="s">
        <v>11</v>
      </c>
      <c r="K780" s="21">
        <f>INDEX(LISTAS!$H:$Q,MATCH(BASE!H780,LISTAS!$G:$G,0),MATCH(BASE!J780,LISTAS!$H$3:$Q$3,0))*Tabela3[[#This Row],[QUANTIDADE]]</f>
        <v>3</v>
      </c>
      <c r="L780" s="2" t="str">
        <f>TEXT(Tabela3[[#This Row],[DATA]],"MM")</f>
        <v>04</v>
      </c>
      <c r="M780" s="2">
        <f>WEEKNUM(Tabela3[[#This Row],[DATA]])</f>
        <v>14</v>
      </c>
      <c r="N780" s="18">
        <f>YEAR(Tabela3[[#This Row],[DATA]])</f>
        <v>2023</v>
      </c>
    </row>
    <row r="781" spans="2:14">
      <c r="B781" s="1">
        <v>45019</v>
      </c>
      <c r="C781">
        <v>12398</v>
      </c>
      <c r="D781" s="18">
        <f>COUNTIF(C$4:C781,Tabela3[[#This Row],[COMANDA]])</f>
        <v>1</v>
      </c>
      <c r="E781" t="s">
        <v>90</v>
      </c>
      <c r="F781" t="s">
        <v>100</v>
      </c>
      <c r="G781" t="s">
        <v>8</v>
      </c>
      <c r="H781" t="s">
        <v>202</v>
      </c>
      <c r="I781" s="2">
        <v>1</v>
      </c>
      <c r="J781" t="s">
        <v>11</v>
      </c>
      <c r="K781" s="21">
        <f>INDEX(LISTAS!$H:$Q,MATCH(BASE!H781,LISTAS!$G:$G,0),MATCH(BASE!J781,LISTAS!$H$3:$Q$3,0))*Tabela3[[#This Row],[QUANTIDADE]]</f>
        <v>20</v>
      </c>
      <c r="L781" s="2" t="str">
        <f>TEXT(Tabela3[[#This Row],[DATA]],"MM")</f>
        <v>04</v>
      </c>
      <c r="M781" s="2">
        <f>WEEKNUM(Tabela3[[#This Row],[DATA]])</f>
        <v>14</v>
      </c>
      <c r="N781" s="18">
        <f>YEAR(Tabela3[[#This Row],[DATA]])</f>
        <v>2023</v>
      </c>
    </row>
    <row r="782" spans="2:14">
      <c r="B782" s="1">
        <v>45019</v>
      </c>
      <c r="C782" t="s">
        <v>223</v>
      </c>
      <c r="D782" s="18">
        <f>COUNTIF(C$4:C782,Tabela3[[#This Row],[COMANDA]])</f>
        <v>1</v>
      </c>
      <c r="E782" t="s">
        <v>1</v>
      </c>
      <c r="G782" t="s">
        <v>9</v>
      </c>
      <c r="H782" t="s">
        <v>214</v>
      </c>
      <c r="I782" s="2">
        <v>2</v>
      </c>
      <c r="J782" t="s">
        <v>11</v>
      </c>
      <c r="K782" s="21">
        <f>INDEX(LISTAS!$H:$Q,MATCH(BASE!H782,LISTAS!$G:$G,0),MATCH(BASE!J782,LISTAS!$H$3:$Q$3,0))*Tabela3[[#This Row],[QUANTIDADE]]</f>
        <v>2</v>
      </c>
      <c r="L782" s="2" t="str">
        <f>TEXT(Tabela3[[#This Row],[DATA]],"MM")</f>
        <v>04</v>
      </c>
      <c r="M782" s="2">
        <f>WEEKNUM(Tabela3[[#This Row],[DATA]])</f>
        <v>14</v>
      </c>
      <c r="N782" s="18">
        <f>YEAR(Tabela3[[#This Row],[DATA]])</f>
        <v>2023</v>
      </c>
    </row>
    <row r="783" spans="2:14">
      <c r="B783" s="1">
        <v>45019</v>
      </c>
      <c r="C783" t="s">
        <v>223</v>
      </c>
      <c r="D783" s="18">
        <f>COUNTIF(C$4:C783,Tabela3[[#This Row],[COMANDA]])</f>
        <v>2</v>
      </c>
      <c r="E783" t="s">
        <v>1</v>
      </c>
      <c r="G783" t="s">
        <v>77</v>
      </c>
      <c r="H783" t="s">
        <v>79</v>
      </c>
      <c r="I783" s="2">
        <v>5</v>
      </c>
      <c r="J783" t="s">
        <v>11</v>
      </c>
      <c r="K783" s="21">
        <f>INDEX(LISTAS!$H:$Q,MATCH(BASE!H783,LISTAS!$G:$G,0),MATCH(BASE!J783,LISTAS!$H$3:$Q$3,0))*Tabela3[[#This Row],[QUANTIDADE]]</f>
        <v>22.5</v>
      </c>
      <c r="L783" s="2" t="str">
        <f>TEXT(Tabela3[[#This Row],[DATA]],"MM")</f>
        <v>04</v>
      </c>
      <c r="M783" s="2">
        <f>WEEKNUM(Tabela3[[#This Row],[DATA]])</f>
        <v>14</v>
      </c>
      <c r="N783" s="18">
        <f>YEAR(Tabela3[[#This Row],[DATA]])</f>
        <v>2023</v>
      </c>
    </row>
    <row r="784" spans="2:14">
      <c r="B784" s="1">
        <v>45019</v>
      </c>
      <c r="C784" t="s">
        <v>223</v>
      </c>
      <c r="D784" s="18">
        <f>COUNTIF(C$4:C784,Tabela3[[#This Row],[COMANDA]])</f>
        <v>3</v>
      </c>
      <c r="E784" t="s">
        <v>1</v>
      </c>
      <c r="G784" t="s">
        <v>74</v>
      </c>
      <c r="H784" t="s">
        <v>120</v>
      </c>
      <c r="I784" s="2">
        <v>6</v>
      </c>
      <c r="J784" t="s">
        <v>11</v>
      </c>
      <c r="K784" s="21">
        <f>INDEX(LISTAS!$H:$Q,MATCH(BASE!H784,LISTAS!$G:$G,0),MATCH(BASE!J784,LISTAS!$H$3:$Q$3,0))*Tabela3[[#This Row],[QUANTIDADE]]</f>
        <v>18</v>
      </c>
      <c r="L784" s="2" t="str">
        <f>TEXT(Tabela3[[#This Row],[DATA]],"MM")</f>
        <v>04</v>
      </c>
      <c r="M784" s="2">
        <f>WEEKNUM(Tabela3[[#This Row],[DATA]])</f>
        <v>14</v>
      </c>
      <c r="N784" s="18">
        <f>YEAR(Tabela3[[#This Row],[DATA]])</f>
        <v>2023</v>
      </c>
    </row>
    <row r="785" spans="2:14">
      <c r="B785" s="1">
        <v>45019</v>
      </c>
      <c r="C785" t="s">
        <v>223</v>
      </c>
      <c r="D785" s="18">
        <f>COUNTIF(C$4:C785,Tabela3[[#This Row],[COMANDA]])</f>
        <v>4</v>
      </c>
      <c r="E785" t="s">
        <v>1</v>
      </c>
      <c r="G785" t="s">
        <v>74</v>
      </c>
      <c r="H785" t="s">
        <v>76</v>
      </c>
      <c r="I785" s="2">
        <v>3</v>
      </c>
      <c r="J785" t="s">
        <v>11</v>
      </c>
      <c r="K785" s="21">
        <f>INDEX(LISTAS!$H:$Q,MATCH(BASE!H785,LISTAS!$G:$G,0),MATCH(BASE!J785,LISTAS!$H$3:$Q$3,0))*Tabela3[[#This Row],[QUANTIDADE]]</f>
        <v>6</v>
      </c>
      <c r="L785" s="2" t="str">
        <f>TEXT(Tabela3[[#This Row],[DATA]],"MM")</f>
        <v>04</v>
      </c>
      <c r="M785" s="2">
        <f>WEEKNUM(Tabela3[[#This Row],[DATA]])</f>
        <v>14</v>
      </c>
      <c r="N785" s="18">
        <f>YEAR(Tabela3[[#This Row],[DATA]])</f>
        <v>2023</v>
      </c>
    </row>
    <row r="786" spans="2:14">
      <c r="B786" s="1">
        <v>45019</v>
      </c>
      <c r="C786" t="s">
        <v>223</v>
      </c>
      <c r="D786" s="18">
        <f>COUNTIF(C$4:C786,Tabela3[[#This Row],[COMANDA]])</f>
        <v>5</v>
      </c>
      <c r="E786" t="s">
        <v>1</v>
      </c>
      <c r="G786" t="s">
        <v>9</v>
      </c>
      <c r="H786" t="s">
        <v>68</v>
      </c>
      <c r="I786" s="2">
        <v>2</v>
      </c>
      <c r="J786" t="s">
        <v>11</v>
      </c>
      <c r="K786" s="21">
        <f>INDEX(LISTAS!$H:$Q,MATCH(BASE!H786,LISTAS!$G:$G,0),MATCH(BASE!J786,LISTAS!$H$3:$Q$3,0))*Tabela3[[#This Row],[QUANTIDADE]]</f>
        <v>6</v>
      </c>
      <c r="L786" s="2" t="str">
        <f>TEXT(Tabela3[[#This Row],[DATA]],"MM")</f>
        <v>04</v>
      </c>
      <c r="M786" s="2">
        <f>WEEKNUM(Tabela3[[#This Row],[DATA]])</f>
        <v>14</v>
      </c>
      <c r="N786" s="18">
        <f>YEAR(Tabela3[[#This Row],[DATA]])</f>
        <v>2023</v>
      </c>
    </row>
    <row r="787" spans="2:14">
      <c r="B787" s="1">
        <v>45019</v>
      </c>
      <c r="C787" t="s">
        <v>223</v>
      </c>
      <c r="D787" s="18">
        <f>COUNTIF(C$4:C787,Tabela3[[#This Row],[COMANDA]])</f>
        <v>6</v>
      </c>
      <c r="E787" t="s">
        <v>1</v>
      </c>
      <c r="G787" t="s">
        <v>74</v>
      </c>
      <c r="H787" t="s">
        <v>75</v>
      </c>
      <c r="I787" s="2">
        <v>12</v>
      </c>
      <c r="J787" t="s">
        <v>11</v>
      </c>
      <c r="K787" s="21">
        <f>INDEX(LISTAS!$H:$Q,MATCH(BASE!H787,LISTAS!$G:$G,0),MATCH(BASE!J787,LISTAS!$H$3:$Q$3,0))*Tabela3[[#This Row],[QUANTIDADE]]</f>
        <v>72</v>
      </c>
      <c r="L787" s="2" t="str">
        <f>TEXT(Tabela3[[#This Row],[DATA]],"MM")</f>
        <v>04</v>
      </c>
      <c r="M787" s="2">
        <f>WEEKNUM(Tabela3[[#This Row],[DATA]])</f>
        <v>14</v>
      </c>
      <c r="N787" s="18">
        <f>YEAR(Tabela3[[#This Row],[DATA]])</f>
        <v>2023</v>
      </c>
    </row>
    <row r="788" spans="2:14">
      <c r="B788" s="1">
        <v>45019</v>
      </c>
      <c r="C788" t="s">
        <v>223</v>
      </c>
      <c r="D788" s="18">
        <f>COUNTIF(C$4:C788,Tabela3[[#This Row],[COMANDA]])</f>
        <v>7</v>
      </c>
      <c r="E788" t="s">
        <v>1</v>
      </c>
      <c r="G788" t="s">
        <v>64</v>
      </c>
      <c r="H788" t="s">
        <v>215</v>
      </c>
      <c r="I788" s="2">
        <v>1</v>
      </c>
      <c r="J788" t="s">
        <v>11</v>
      </c>
      <c r="K788" s="21">
        <f>INDEX(LISTAS!$H:$Q,MATCH(BASE!H788,LISTAS!$G:$G,0),MATCH(BASE!J788,LISTAS!$H$3:$Q$3,0))*Tabela3[[#This Row],[QUANTIDADE]]</f>
        <v>5</v>
      </c>
      <c r="L788" s="2" t="str">
        <f>TEXT(Tabela3[[#This Row],[DATA]],"MM")</f>
        <v>04</v>
      </c>
      <c r="M788" s="2">
        <f>WEEKNUM(Tabela3[[#This Row],[DATA]])</f>
        <v>14</v>
      </c>
      <c r="N788" s="18">
        <f>YEAR(Tabela3[[#This Row],[DATA]])</f>
        <v>2023</v>
      </c>
    </row>
    <row r="789" spans="2:14">
      <c r="B789" s="1">
        <v>45019</v>
      </c>
      <c r="C789" t="s">
        <v>223</v>
      </c>
      <c r="D789" s="18">
        <f>COUNTIF(C$4:C789,Tabela3[[#This Row],[COMANDA]])</f>
        <v>8</v>
      </c>
      <c r="E789" t="s">
        <v>1</v>
      </c>
      <c r="G789" t="s">
        <v>10</v>
      </c>
      <c r="H789" t="s">
        <v>94</v>
      </c>
      <c r="I789" s="2">
        <v>2</v>
      </c>
      <c r="J789" t="s">
        <v>11</v>
      </c>
      <c r="K789" s="21">
        <f>INDEX(LISTAS!$H:$Q,MATCH(BASE!H789,LISTAS!$G:$G,0),MATCH(BASE!J789,LISTAS!$H$3:$Q$3,0))*Tabela3[[#This Row],[QUANTIDADE]]</f>
        <v>5</v>
      </c>
      <c r="L789" s="2" t="str">
        <f>TEXT(Tabela3[[#This Row],[DATA]],"MM")</f>
        <v>04</v>
      </c>
      <c r="M789" s="2">
        <f>WEEKNUM(Tabela3[[#This Row],[DATA]])</f>
        <v>14</v>
      </c>
      <c r="N789" s="18">
        <f>YEAR(Tabela3[[#This Row],[DATA]])</f>
        <v>2023</v>
      </c>
    </row>
    <row r="790" spans="2:14">
      <c r="B790" s="1">
        <v>45019</v>
      </c>
      <c r="C790" t="s">
        <v>223</v>
      </c>
      <c r="D790" s="18">
        <f>COUNTIF(C$4:C790,Tabela3[[#This Row],[COMANDA]])</f>
        <v>9</v>
      </c>
      <c r="E790" t="s">
        <v>1</v>
      </c>
      <c r="G790" t="s">
        <v>9</v>
      </c>
      <c r="H790" t="s">
        <v>146</v>
      </c>
      <c r="I790" s="2">
        <v>1</v>
      </c>
      <c r="J790" t="s">
        <v>11</v>
      </c>
      <c r="K790" s="21">
        <f>INDEX(LISTAS!$H:$Q,MATCH(BASE!H790,LISTAS!$G:$G,0),MATCH(BASE!J790,LISTAS!$H$3:$Q$3,0))*Tabela3[[#This Row],[QUANTIDADE]]</f>
        <v>4</v>
      </c>
      <c r="L790" s="2" t="str">
        <f>TEXT(Tabela3[[#This Row],[DATA]],"MM")</f>
        <v>04</v>
      </c>
      <c r="M790" s="2">
        <f>WEEKNUM(Tabela3[[#This Row],[DATA]])</f>
        <v>14</v>
      </c>
      <c r="N790" s="18">
        <f>YEAR(Tabela3[[#This Row],[DATA]])</f>
        <v>2023</v>
      </c>
    </row>
    <row r="791" spans="2:14">
      <c r="B791" s="1">
        <v>45019</v>
      </c>
      <c r="C791" t="s">
        <v>223</v>
      </c>
      <c r="D791" s="18">
        <f>COUNTIF(C$4:C791,Tabela3[[#This Row],[COMANDA]])</f>
        <v>10</v>
      </c>
      <c r="E791" t="s">
        <v>1</v>
      </c>
      <c r="G791" t="s">
        <v>9</v>
      </c>
      <c r="H791" t="s">
        <v>104</v>
      </c>
      <c r="I791" s="2">
        <v>1</v>
      </c>
      <c r="J791" t="s">
        <v>11</v>
      </c>
      <c r="K791" s="21">
        <f>INDEX(LISTAS!$H:$Q,MATCH(BASE!H791,LISTAS!$G:$G,0),MATCH(BASE!J791,LISTAS!$H$3:$Q$3,0))*Tabela3[[#This Row],[QUANTIDADE]]</f>
        <v>4</v>
      </c>
      <c r="L791" s="2" t="str">
        <f>TEXT(Tabela3[[#This Row],[DATA]],"MM")</f>
        <v>04</v>
      </c>
      <c r="M791" s="2">
        <f>WEEKNUM(Tabela3[[#This Row],[DATA]])</f>
        <v>14</v>
      </c>
      <c r="N791" s="18">
        <f>YEAR(Tabela3[[#This Row],[DATA]])</f>
        <v>2023</v>
      </c>
    </row>
    <row r="792" spans="2:14">
      <c r="B792" s="1">
        <v>45019</v>
      </c>
      <c r="C792" t="s">
        <v>223</v>
      </c>
      <c r="D792" s="18">
        <f>COUNTIF(C$4:C792,Tabela3[[#This Row],[COMANDA]])</f>
        <v>11</v>
      </c>
      <c r="E792" t="s">
        <v>1</v>
      </c>
      <c r="G792" t="s">
        <v>9</v>
      </c>
      <c r="H792" t="s">
        <v>59</v>
      </c>
      <c r="I792" s="2">
        <v>3</v>
      </c>
      <c r="J792" t="s">
        <v>11</v>
      </c>
      <c r="K792" s="21">
        <f>INDEX(LISTAS!$H:$Q,MATCH(BASE!H792,LISTAS!$G:$G,0),MATCH(BASE!J792,LISTAS!$H$3:$Q$3,0))*Tabela3[[#This Row],[QUANTIDADE]]</f>
        <v>9</v>
      </c>
      <c r="L792" s="2" t="str">
        <f>TEXT(Tabela3[[#This Row],[DATA]],"MM")</f>
        <v>04</v>
      </c>
      <c r="M792" s="2">
        <f>WEEKNUM(Tabela3[[#This Row],[DATA]])</f>
        <v>14</v>
      </c>
      <c r="N792" s="18">
        <f>YEAR(Tabela3[[#This Row],[DATA]])</f>
        <v>2023</v>
      </c>
    </row>
    <row r="793" spans="2:14">
      <c r="B793" s="1">
        <v>45019</v>
      </c>
      <c r="C793" t="s">
        <v>223</v>
      </c>
      <c r="D793" s="18">
        <f>COUNTIF(C$4:C793,Tabela3[[#This Row],[COMANDA]])</f>
        <v>12</v>
      </c>
      <c r="E793" t="s">
        <v>1</v>
      </c>
      <c r="G793" t="s">
        <v>10</v>
      </c>
      <c r="H793" t="s">
        <v>119</v>
      </c>
      <c r="I793" s="2">
        <v>4</v>
      </c>
      <c r="J793" t="s">
        <v>11</v>
      </c>
      <c r="K793" s="21">
        <f>INDEX(LISTAS!$H:$Q,MATCH(BASE!H793,LISTAS!$G:$G,0),MATCH(BASE!J793,LISTAS!$H$3:$Q$3,0))*Tabela3[[#This Row],[QUANTIDADE]]</f>
        <v>24</v>
      </c>
      <c r="L793" s="2" t="str">
        <f>TEXT(Tabela3[[#This Row],[DATA]],"MM")</f>
        <v>04</v>
      </c>
      <c r="M793" s="2">
        <f>WEEKNUM(Tabela3[[#This Row],[DATA]])</f>
        <v>14</v>
      </c>
      <c r="N793" s="18">
        <f>YEAR(Tabela3[[#This Row],[DATA]])</f>
        <v>2023</v>
      </c>
    </row>
    <row r="794" spans="2:14">
      <c r="B794" s="1">
        <v>45019</v>
      </c>
      <c r="C794" t="s">
        <v>223</v>
      </c>
      <c r="D794" s="18">
        <f>COUNTIF(C$4:C794,Tabela3[[#This Row],[COMANDA]])</f>
        <v>13</v>
      </c>
      <c r="E794" t="s">
        <v>1</v>
      </c>
      <c r="G794" t="s">
        <v>77</v>
      </c>
      <c r="H794" t="s">
        <v>216</v>
      </c>
      <c r="I794" s="2">
        <v>1</v>
      </c>
      <c r="J794" t="s">
        <v>11</v>
      </c>
      <c r="K794" s="21">
        <f>INDEX(LISTAS!$H:$Q,MATCH(BASE!H794,LISTAS!$G:$G,0),MATCH(BASE!J794,LISTAS!$H$3:$Q$3,0))*Tabela3[[#This Row],[QUANTIDADE]]</f>
        <v>4.5</v>
      </c>
      <c r="L794" s="2" t="str">
        <f>TEXT(Tabela3[[#This Row],[DATA]],"MM")</f>
        <v>04</v>
      </c>
      <c r="M794" s="2">
        <f>WEEKNUM(Tabela3[[#This Row],[DATA]])</f>
        <v>14</v>
      </c>
      <c r="N794" s="18">
        <f>YEAR(Tabela3[[#This Row],[DATA]])</f>
        <v>2023</v>
      </c>
    </row>
    <row r="795" spans="2:14">
      <c r="B795" s="1">
        <v>45019</v>
      </c>
      <c r="C795" t="s">
        <v>223</v>
      </c>
      <c r="D795" s="18">
        <f>COUNTIF(C$4:C795,Tabela3[[#This Row],[COMANDA]])</f>
        <v>14</v>
      </c>
      <c r="E795" t="s">
        <v>1</v>
      </c>
      <c r="G795" t="s">
        <v>77</v>
      </c>
      <c r="H795" t="s">
        <v>217</v>
      </c>
      <c r="I795" s="2">
        <v>6</v>
      </c>
      <c r="J795" t="s">
        <v>11</v>
      </c>
      <c r="K795" s="21">
        <f>INDEX(LISTAS!$H:$Q,MATCH(BASE!H795,LISTAS!$G:$G,0),MATCH(BASE!J795,LISTAS!$H$3:$Q$3,0))*Tabela3[[#This Row],[QUANTIDADE]]</f>
        <v>36</v>
      </c>
      <c r="L795" s="2" t="str">
        <f>TEXT(Tabela3[[#This Row],[DATA]],"MM")</f>
        <v>04</v>
      </c>
      <c r="M795" s="2">
        <f>WEEKNUM(Tabela3[[#This Row],[DATA]])</f>
        <v>14</v>
      </c>
      <c r="N795" s="18">
        <f>YEAR(Tabela3[[#This Row],[DATA]])</f>
        <v>2023</v>
      </c>
    </row>
    <row r="796" spans="2:14">
      <c r="B796" s="1">
        <v>45019</v>
      </c>
      <c r="C796" t="s">
        <v>223</v>
      </c>
      <c r="D796" s="18">
        <f>COUNTIF(C$4:C796,Tabela3[[#This Row],[COMANDA]])</f>
        <v>15</v>
      </c>
      <c r="E796" t="s">
        <v>1</v>
      </c>
      <c r="G796" t="s">
        <v>9</v>
      </c>
      <c r="H796" t="s">
        <v>218</v>
      </c>
      <c r="I796" s="2">
        <v>2</v>
      </c>
      <c r="J796" t="s">
        <v>11</v>
      </c>
      <c r="K796" s="21">
        <f>INDEX(LISTAS!$H:$Q,MATCH(BASE!H796,LISTAS!$G:$G,0),MATCH(BASE!J796,LISTAS!$H$3:$Q$3,0))*Tabela3[[#This Row],[QUANTIDADE]]</f>
        <v>6</v>
      </c>
      <c r="L796" s="2" t="str">
        <f>TEXT(Tabela3[[#This Row],[DATA]],"MM")</f>
        <v>04</v>
      </c>
      <c r="M796" s="2">
        <f>WEEKNUM(Tabela3[[#This Row],[DATA]])</f>
        <v>14</v>
      </c>
      <c r="N796" s="18">
        <f>YEAR(Tabela3[[#This Row],[DATA]])</f>
        <v>2023</v>
      </c>
    </row>
    <row r="797" spans="2:14">
      <c r="B797" s="1">
        <v>45019</v>
      </c>
      <c r="C797" t="s">
        <v>223</v>
      </c>
      <c r="D797" s="18">
        <f>COUNTIF(C$4:C797,Tabela3[[#This Row],[COMANDA]])</f>
        <v>16</v>
      </c>
      <c r="E797" t="s">
        <v>1</v>
      </c>
      <c r="G797" t="s">
        <v>9</v>
      </c>
      <c r="H797" t="s">
        <v>55</v>
      </c>
      <c r="I797" s="2">
        <v>3</v>
      </c>
      <c r="J797" t="s">
        <v>11</v>
      </c>
      <c r="K797" s="21">
        <f>INDEX(LISTAS!$H:$Q,MATCH(BASE!H797,LISTAS!$G:$G,0),MATCH(BASE!J797,LISTAS!$H$3:$Q$3,0))*Tabela3[[#This Row],[QUANTIDADE]]</f>
        <v>9</v>
      </c>
      <c r="L797" s="2" t="str">
        <f>TEXT(Tabela3[[#This Row],[DATA]],"MM")</f>
        <v>04</v>
      </c>
      <c r="M797" s="2">
        <f>WEEKNUM(Tabela3[[#This Row],[DATA]])</f>
        <v>14</v>
      </c>
      <c r="N797" s="18">
        <f>YEAR(Tabela3[[#This Row],[DATA]])</f>
        <v>2023</v>
      </c>
    </row>
    <row r="798" spans="2:14">
      <c r="B798" s="1">
        <v>45019</v>
      </c>
      <c r="C798" t="s">
        <v>223</v>
      </c>
      <c r="D798" s="18">
        <f>COUNTIF(C$4:C798,Tabela3[[#This Row],[COMANDA]])</f>
        <v>17</v>
      </c>
      <c r="E798" t="s">
        <v>1</v>
      </c>
      <c r="G798" t="s">
        <v>9</v>
      </c>
      <c r="H798" t="s">
        <v>219</v>
      </c>
      <c r="I798" s="2">
        <v>1</v>
      </c>
      <c r="J798" t="s">
        <v>11</v>
      </c>
      <c r="K798" s="21">
        <f>INDEX(LISTAS!$H:$Q,MATCH(BASE!H798,LISTAS!$G:$G,0),MATCH(BASE!J798,LISTAS!$H$3:$Q$3,0))*Tabela3[[#This Row],[QUANTIDADE]]</f>
        <v>5</v>
      </c>
      <c r="L798" s="2" t="str">
        <f>TEXT(Tabela3[[#This Row],[DATA]],"MM")</f>
        <v>04</v>
      </c>
      <c r="M798" s="2">
        <f>WEEKNUM(Tabela3[[#This Row],[DATA]])</f>
        <v>14</v>
      </c>
      <c r="N798" s="18">
        <f>YEAR(Tabela3[[#This Row],[DATA]])</f>
        <v>2023</v>
      </c>
    </row>
    <row r="799" spans="2:14">
      <c r="B799" s="1">
        <v>45019</v>
      </c>
      <c r="C799" t="s">
        <v>223</v>
      </c>
      <c r="D799" s="18">
        <f>COUNTIF(C$4:C799,Tabela3[[#This Row],[COMANDA]])</f>
        <v>18</v>
      </c>
      <c r="E799" t="s">
        <v>1</v>
      </c>
      <c r="G799" t="s">
        <v>9</v>
      </c>
      <c r="H799" t="s">
        <v>132</v>
      </c>
      <c r="I799" s="2">
        <v>1</v>
      </c>
      <c r="J799" t="s">
        <v>11</v>
      </c>
      <c r="K799" s="21">
        <f>INDEX(LISTAS!$H:$Q,MATCH(BASE!H799,LISTAS!$G:$G,0),MATCH(BASE!J799,LISTAS!$H$3:$Q$3,0))*Tabela3[[#This Row],[QUANTIDADE]]</f>
        <v>3</v>
      </c>
      <c r="L799" s="2" t="str">
        <f>TEXT(Tabela3[[#This Row],[DATA]],"MM")</f>
        <v>04</v>
      </c>
      <c r="M799" s="2">
        <f>WEEKNUM(Tabela3[[#This Row],[DATA]])</f>
        <v>14</v>
      </c>
      <c r="N799" s="18">
        <f>YEAR(Tabela3[[#This Row],[DATA]])</f>
        <v>2023</v>
      </c>
    </row>
    <row r="800" spans="2:14">
      <c r="B800" s="1">
        <v>45019</v>
      </c>
      <c r="C800" t="s">
        <v>223</v>
      </c>
      <c r="D800" s="18">
        <f>COUNTIF(C$4:C800,Tabela3[[#This Row],[COMANDA]])</f>
        <v>19</v>
      </c>
      <c r="E800" t="s">
        <v>1</v>
      </c>
      <c r="G800" t="s">
        <v>9</v>
      </c>
      <c r="H800" t="s">
        <v>142</v>
      </c>
      <c r="I800" s="2">
        <v>2</v>
      </c>
      <c r="J800" t="s">
        <v>11</v>
      </c>
      <c r="K800" s="21">
        <f>INDEX(LISTAS!$H:$Q,MATCH(BASE!H800,LISTAS!$G:$G,0),MATCH(BASE!J800,LISTAS!$H$3:$Q$3,0))*Tabela3[[#This Row],[QUANTIDADE]]</f>
        <v>12</v>
      </c>
      <c r="L800" s="2" t="str">
        <f>TEXT(Tabela3[[#This Row],[DATA]],"MM")</f>
        <v>04</v>
      </c>
      <c r="M800" s="2">
        <f>WEEKNUM(Tabela3[[#This Row],[DATA]])</f>
        <v>14</v>
      </c>
      <c r="N800" s="18">
        <f>YEAR(Tabela3[[#This Row],[DATA]])</f>
        <v>2023</v>
      </c>
    </row>
    <row r="801" spans="2:14">
      <c r="B801" s="1">
        <v>45019</v>
      </c>
      <c r="C801" t="s">
        <v>223</v>
      </c>
      <c r="D801" s="18">
        <f>COUNTIF(C$4:C801,Tabela3[[#This Row],[COMANDA]])</f>
        <v>20</v>
      </c>
      <c r="E801" t="s">
        <v>1</v>
      </c>
      <c r="G801" t="s">
        <v>9</v>
      </c>
      <c r="H801" t="s">
        <v>157</v>
      </c>
      <c r="I801" s="2">
        <v>1</v>
      </c>
      <c r="J801" t="s">
        <v>11</v>
      </c>
      <c r="K801" s="21">
        <f>INDEX(LISTAS!$H:$Q,MATCH(BASE!H801,LISTAS!$G:$G,0),MATCH(BASE!J801,LISTAS!$H$3:$Q$3,0))*Tabela3[[#This Row],[QUANTIDADE]]</f>
        <v>2</v>
      </c>
      <c r="L801" s="2" t="str">
        <f>TEXT(Tabela3[[#This Row],[DATA]],"MM")</f>
        <v>04</v>
      </c>
      <c r="M801" s="2">
        <f>WEEKNUM(Tabela3[[#This Row],[DATA]])</f>
        <v>14</v>
      </c>
      <c r="N801" s="18">
        <f>YEAR(Tabela3[[#This Row],[DATA]])</f>
        <v>2023</v>
      </c>
    </row>
    <row r="802" spans="2:14">
      <c r="B802" s="1">
        <v>45019</v>
      </c>
      <c r="C802" t="s">
        <v>223</v>
      </c>
      <c r="D802" s="18">
        <f>COUNTIF(C$4:C802,Tabela3[[#This Row],[COMANDA]])</f>
        <v>21</v>
      </c>
      <c r="E802" t="s">
        <v>1</v>
      </c>
      <c r="G802" t="s">
        <v>10</v>
      </c>
      <c r="H802" t="s">
        <v>220</v>
      </c>
      <c r="I802" s="2">
        <v>1</v>
      </c>
      <c r="J802" t="s">
        <v>11</v>
      </c>
      <c r="K802" s="21">
        <f>INDEX(LISTAS!$H:$Q,MATCH(BASE!H802,LISTAS!$G:$G,0),MATCH(BASE!J802,LISTAS!$H$3:$Q$3,0))*Tabela3[[#This Row],[QUANTIDADE]]</f>
        <v>4</v>
      </c>
      <c r="L802" s="2" t="str">
        <f>TEXT(Tabela3[[#This Row],[DATA]],"MM")</f>
        <v>04</v>
      </c>
      <c r="M802" s="2">
        <f>WEEKNUM(Tabela3[[#This Row],[DATA]])</f>
        <v>14</v>
      </c>
      <c r="N802" s="18">
        <f>YEAR(Tabela3[[#This Row],[DATA]])</f>
        <v>2023</v>
      </c>
    </row>
    <row r="803" spans="2:14">
      <c r="B803" s="1">
        <v>45019</v>
      </c>
      <c r="C803" t="s">
        <v>223</v>
      </c>
      <c r="D803" s="18">
        <f>COUNTIF(C$4:C803,Tabela3[[#This Row],[COMANDA]])</f>
        <v>22</v>
      </c>
      <c r="E803" t="s">
        <v>1</v>
      </c>
      <c r="G803" t="s">
        <v>9</v>
      </c>
      <c r="H803" t="s">
        <v>134</v>
      </c>
      <c r="I803" s="2">
        <v>1</v>
      </c>
      <c r="J803" t="s">
        <v>11</v>
      </c>
      <c r="K803" s="21">
        <f>INDEX(LISTAS!$H:$Q,MATCH(BASE!H803,LISTAS!$G:$G,0),MATCH(BASE!J803,LISTAS!$H$3:$Q$3,0))*Tabela3[[#This Row],[QUANTIDADE]]</f>
        <v>3</v>
      </c>
      <c r="L803" s="2" t="str">
        <f>TEXT(Tabela3[[#This Row],[DATA]],"MM")</f>
        <v>04</v>
      </c>
      <c r="M803" s="2">
        <f>WEEKNUM(Tabela3[[#This Row],[DATA]])</f>
        <v>14</v>
      </c>
      <c r="N803" s="18">
        <f>YEAR(Tabela3[[#This Row],[DATA]])</f>
        <v>2023</v>
      </c>
    </row>
    <row r="804" spans="2:14">
      <c r="B804" s="1">
        <v>45019</v>
      </c>
      <c r="C804" t="s">
        <v>223</v>
      </c>
      <c r="D804" s="18">
        <f>COUNTIF(C$4:C804,Tabela3[[#This Row],[COMANDA]])</f>
        <v>23</v>
      </c>
      <c r="E804" t="s">
        <v>1</v>
      </c>
      <c r="G804" t="s">
        <v>9</v>
      </c>
      <c r="H804" t="s">
        <v>58</v>
      </c>
      <c r="I804" s="2">
        <v>1</v>
      </c>
      <c r="J804" t="s">
        <v>11</v>
      </c>
      <c r="K804" s="21">
        <f>INDEX(LISTAS!$H:$Q,MATCH(BASE!H804,LISTAS!$G:$G,0),MATCH(BASE!J804,LISTAS!$H$3:$Q$3,0))*Tabela3[[#This Row],[QUANTIDADE]]</f>
        <v>5</v>
      </c>
      <c r="L804" s="2" t="str">
        <f>TEXT(Tabela3[[#This Row],[DATA]],"MM")</f>
        <v>04</v>
      </c>
      <c r="M804" s="2">
        <f>WEEKNUM(Tabela3[[#This Row],[DATA]])</f>
        <v>14</v>
      </c>
      <c r="N804" s="18">
        <f>YEAR(Tabela3[[#This Row],[DATA]])</f>
        <v>2023</v>
      </c>
    </row>
    <row r="805" spans="2:14">
      <c r="B805" s="1">
        <v>45019</v>
      </c>
      <c r="C805" t="s">
        <v>223</v>
      </c>
      <c r="D805" s="18">
        <f>COUNTIF(C$4:C805,Tabela3[[#This Row],[COMANDA]])</f>
        <v>24</v>
      </c>
      <c r="E805" t="s">
        <v>1</v>
      </c>
      <c r="G805" t="s">
        <v>9</v>
      </c>
      <c r="H805" t="s">
        <v>138</v>
      </c>
      <c r="I805" s="2">
        <v>1</v>
      </c>
      <c r="J805" t="s">
        <v>11</v>
      </c>
      <c r="K805" s="21">
        <f>INDEX(LISTAS!$H:$Q,MATCH(BASE!H805,LISTAS!$G:$G,0),MATCH(BASE!J805,LISTAS!$H$3:$Q$3,0))*Tabela3[[#This Row],[QUANTIDADE]]</f>
        <v>4</v>
      </c>
      <c r="L805" s="2" t="str">
        <f>TEXT(Tabela3[[#This Row],[DATA]],"MM")</f>
        <v>04</v>
      </c>
      <c r="M805" s="2">
        <f>WEEKNUM(Tabela3[[#This Row],[DATA]])</f>
        <v>14</v>
      </c>
      <c r="N805" s="18">
        <f>YEAR(Tabela3[[#This Row],[DATA]])</f>
        <v>2023</v>
      </c>
    </row>
    <row r="806" spans="2:14">
      <c r="B806" s="1">
        <v>45019</v>
      </c>
      <c r="C806" t="s">
        <v>223</v>
      </c>
      <c r="D806" s="18">
        <f>COUNTIF(C$4:C806,Tabela3[[#This Row],[COMANDA]])</f>
        <v>25</v>
      </c>
      <c r="E806" t="s">
        <v>1</v>
      </c>
      <c r="G806" t="s">
        <v>10</v>
      </c>
      <c r="H806" t="s">
        <v>116</v>
      </c>
      <c r="I806" s="2">
        <v>1</v>
      </c>
      <c r="J806" t="s">
        <v>11</v>
      </c>
      <c r="K806" s="21">
        <f>INDEX(LISTAS!$H:$Q,MATCH(BASE!H806,LISTAS!$G:$G,0),MATCH(BASE!J806,LISTAS!$H$3:$Q$3,0))*Tabela3[[#This Row],[QUANTIDADE]]</f>
        <v>2.5</v>
      </c>
      <c r="L806" s="2" t="str">
        <f>TEXT(Tabela3[[#This Row],[DATA]],"MM")</f>
        <v>04</v>
      </c>
      <c r="M806" s="2">
        <f>WEEKNUM(Tabela3[[#This Row],[DATA]])</f>
        <v>14</v>
      </c>
      <c r="N806" s="18">
        <f>YEAR(Tabela3[[#This Row],[DATA]])</f>
        <v>2023</v>
      </c>
    </row>
    <row r="807" spans="2:14">
      <c r="B807" s="1">
        <v>45019</v>
      </c>
      <c r="C807" t="s">
        <v>223</v>
      </c>
      <c r="D807" s="18">
        <f>COUNTIF(C$4:C807,Tabela3[[#This Row],[COMANDA]])</f>
        <v>26</v>
      </c>
      <c r="E807" t="s">
        <v>1</v>
      </c>
      <c r="G807" t="s">
        <v>9</v>
      </c>
      <c r="H807" t="s">
        <v>54</v>
      </c>
      <c r="I807" s="2">
        <v>1</v>
      </c>
      <c r="J807" t="s">
        <v>11</v>
      </c>
      <c r="K807" s="21">
        <f>INDEX(LISTAS!$H:$Q,MATCH(BASE!H807,LISTAS!$G:$G,0),MATCH(BASE!J807,LISTAS!$H$3:$Q$3,0))*Tabela3[[#This Row],[QUANTIDADE]]</f>
        <v>3</v>
      </c>
      <c r="L807" s="2" t="str">
        <f>TEXT(Tabela3[[#This Row],[DATA]],"MM")</f>
        <v>04</v>
      </c>
      <c r="M807" s="2">
        <f>WEEKNUM(Tabela3[[#This Row],[DATA]])</f>
        <v>14</v>
      </c>
      <c r="N807" s="18">
        <f>YEAR(Tabela3[[#This Row],[DATA]])</f>
        <v>2023</v>
      </c>
    </row>
    <row r="808" spans="2:14">
      <c r="B808" s="1">
        <v>45019</v>
      </c>
      <c r="C808" t="s">
        <v>223</v>
      </c>
      <c r="D808" s="18">
        <f>COUNTIF(C$4:C808,Tabela3[[#This Row],[COMANDA]])</f>
        <v>27</v>
      </c>
      <c r="E808" t="s">
        <v>1</v>
      </c>
      <c r="G808" t="s">
        <v>10</v>
      </c>
      <c r="H808" t="s">
        <v>97</v>
      </c>
      <c r="I808" s="2">
        <v>1</v>
      </c>
      <c r="J808" t="s">
        <v>11</v>
      </c>
      <c r="K808" s="21">
        <f>INDEX(LISTAS!$H:$Q,MATCH(BASE!H808,LISTAS!$G:$G,0),MATCH(BASE!J808,LISTAS!$H$3:$Q$3,0))*Tabela3[[#This Row],[QUANTIDADE]]</f>
        <v>2.5</v>
      </c>
      <c r="L808" s="2" t="str">
        <f>TEXT(Tabela3[[#This Row],[DATA]],"MM")</f>
        <v>04</v>
      </c>
      <c r="M808" s="2">
        <f>WEEKNUM(Tabela3[[#This Row],[DATA]])</f>
        <v>14</v>
      </c>
      <c r="N808" s="18">
        <f>YEAR(Tabela3[[#This Row],[DATA]])</f>
        <v>2023</v>
      </c>
    </row>
    <row r="809" spans="2:14">
      <c r="B809" s="1">
        <v>45019</v>
      </c>
      <c r="C809" t="s">
        <v>223</v>
      </c>
      <c r="D809" s="18">
        <f>COUNTIF(C$4:C809,Tabela3[[#This Row],[COMANDA]])</f>
        <v>28</v>
      </c>
      <c r="E809" t="s">
        <v>1</v>
      </c>
      <c r="G809" t="s">
        <v>9</v>
      </c>
      <c r="H809" t="s">
        <v>148</v>
      </c>
      <c r="I809" s="2">
        <v>1</v>
      </c>
      <c r="J809" t="s">
        <v>11</v>
      </c>
      <c r="K809" s="21">
        <f>INDEX(LISTAS!$H:$Q,MATCH(BASE!H809,LISTAS!$G:$G,0),MATCH(BASE!J809,LISTAS!$H$3:$Q$3,0))*Tabela3[[#This Row],[QUANTIDADE]]</f>
        <v>3</v>
      </c>
      <c r="L809" s="2" t="str">
        <f>TEXT(Tabela3[[#This Row],[DATA]],"MM")</f>
        <v>04</v>
      </c>
      <c r="M809" s="2">
        <f>WEEKNUM(Tabela3[[#This Row],[DATA]])</f>
        <v>14</v>
      </c>
      <c r="N809" s="18">
        <f>YEAR(Tabela3[[#This Row],[DATA]])</f>
        <v>2023</v>
      </c>
    </row>
    <row r="810" spans="2:14">
      <c r="B810" s="1">
        <v>45019</v>
      </c>
      <c r="C810" t="s">
        <v>223</v>
      </c>
      <c r="D810" s="18">
        <f>COUNTIF(C$4:C810,Tabela3[[#This Row],[COMANDA]])</f>
        <v>29</v>
      </c>
      <c r="E810" t="s">
        <v>1</v>
      </c>
      <c r="G810" t="s">
        <v>9</v>
      </c>
      <c r="H810" t="s">
        <v>344</v>
      </c>
      <c r="I810" s="2">
        <v>2</v>
      </c>
      <c r="J810" t="s">
        <v>11</v>
      </c>
      <c r="K810" s="21">
        <f>INDEX(LISTAS!$H:$Q,MATCH(BASE!H810,LISTAS!$G:$G,0),MATCH(BASE!J810,LISTAS!$H$3:$Q$3,0))*Tabela3[[#This Row],[QUANTIDADE]]</f>
        <v>20</v>
      </c>
      <c r="L810" s="2" t="str">
        <f>TEXT(Tabela3[[#This Row],[DATA]],"MM")</f>
        <v>04</v>
      </c>
      <c r="M810" s="2">
        <f>WEEKNUM(Tabela3[[#This Row],[DATA]])</f>
        <v>14</v>
      </c>
      <c r="N810" s="18">
        <f>YEAR(Tabela3[[#This Row],[DATA]])</f>
        <v>2023</v>
      </c>
    </row>
    <row r="811" spans="2:14">
      <c r="B811" s="1">
        <v>45019</v>
      </c>
      <c r="C811" t="s">
        <v>223</v>
      </c>
      <c r="D811" s="18">
        <f>COUNTIF(C$4:C811,Tabela3[[#This Row],[COMANDA]])</f>
        <v>30</v>
      </c>
      <c r="E811" t="s">
        <v>1</v>
      </c>
      <c r="G811" t="s">
        <v>9</v>
      </c>
      <c r="H811" t="s">
        <v>85</v>
      </c>
      <c r="I811" s="2">
        <v>1</v>
      </c>
      <c r="J811" t="s">
        <v>11</v>
      </c>
      <c r="K811" s="21">
        <f>INDEX(LISTAS!$H:$Q,MATCH(BASE!H811,LISTAS!$G:$G,0),MATCH(BASE!J811,LISTAS!$H$3:$Q$3,0))*Tabela3[[#This Row],[QUANTIDADE]]</f>
        <v>10</v>
      </c>
      <c r="L811" s="2" t="str">
        <f>TEXT(Tabela3[[#This Row],[DATA]],"MM")</f>
        <v>04</v>
      </c>
      <c r="M811" s="2">
        <f>WEEKNUM(Tabela3[[#This Row],[DATA]])</f>
        <v>14</v>
      </c>
      <c r="N811" s="18">
        <f>YEAR(Tabela3[[#This Row],[DATA]])</f>
        <v>2023</v>
      </c>
    </row>
    <row r="812" spans="2:14">
      <c r="B812" s="1">
        <v>45019</v>
      </c>
      <c r="C812" t="s">
        <v>223</v>
      </c>
      <c r="D812" s="18">
        <f>COUNTIF(C$4:C812,Tabela3[[#This Row],[COMANDA]])</f>
        <v>31</v>
      </c>
      <c r="E812" t="s">
        <v>1</v>
      </c>
      <c r="G812" t="s">
        <v>10</v>
      </c>
      <c r="H812" t="s">
        <v>221</v>
      </c>
      <c r="I812" s="2">
        <v>2</v>
      </c>
      <c r="J812" t="s">
        <v>11</v>
      </c>
      <c r="K812" s="21">
        <f>INDEX(LISTAS!$H:$Q,MATCH(BASE!H812,LISTAS!$G:$G,0),MATCH(BASE!J812,LISTAS!$H$3:$Q$3,0))*Tabela3[[#This Row],[QUANTIDADE]]</f>
        <v>7</v>
      </c>
      <c r="L812" s="2" t="str">
        <f>TEXT(Tabela3[[#This Row],[DATA]],"MM")</f>
        <v>04</v>
      </c>
      <c r="M812" s="2">
        <f>WEEKNUM(Tabela3[[#This Row],[DATA]])</f>
        <v>14</v>
      </c>
      <c r="N812" s="18">
        <f>YEAR(Tabela3[[#This Row],[DATA]])</f>
        <v>2023</v>
      </c>
    </row>
    <row r="813" spans="2:14">
      <c r="B813" s="1">
        <v>45019</v>
      </c>
      <c r="C813" t="s">
        <v>223</v>
      </c>
      <c r="D813" s="18">
        <f>COUNTIF(C$4:C813,Tabela3[[#This Row],[COMANDA]])</f>
        <v>32</v>
      </c>
      <c r="E813" t="s">
        <v>1</v>
      </c>
      <c r="G813" t="s">
        <v>10</v>
      </c>
      <c r="H813" t="s">
        <v>222</v>
      </c>
      <c r="I813" s="2">
        <v>1</v>
      </c>
      <c r="J813" t="s">
        <v>11</v>
      </c>
      <c r="K813" s="21">
        <f>INDEX(LISTAS!$H:$Q,MATCH(BASE!H813,LISTAS!$G:$G,0),MATCH(BASE!J813,LISTAS!$H$3:$Q$3,0))*Tabela3[[#This Row],[QUANTIDADE]]</f>
        <v>7</v>
      </c>
      <c r="L813" s="2" t="str">
        <f>TEXT(Tabela3[[#This Row],[DATA]],"MM")</f>
        <v>04</v>
      </c>
      <c r="M813" s="2">
        <f>WEEKNUM(Tabela3[[#This Row],[DATA]])</f>
        <v>14</v>
      </c>
      <c r="N813" s="18">
        <f>YEAR(Tabela3[[#This Row],[DATA]])</f>
        <v>2023</v>
      </c>
    </row>
    <row r="814" spans="2:14">
      <c r="B814" s="1">
        <v>45019</v>
      </c>
      <c r="C814" t="s">
        <v>223</v>
      </c>
      <c r="D814" s="18">
        <f>COUNTIF(C$4:C814,Tabela3[[#This Row],[COMANDA]])</f>
        <v>33</v>
      </c>
      <c r="E814" t="s">
        <v>1</v>
      </c>
      <c r="G814" t="s">
        <v>9</v>
      </c>
      <c r="H814" t="s">
        <v>135</v>
      </c>
      <c r="I814" s="2">
        <v>1</v>
      </c>
      <c r="J814" t="s">
        <v>11</v>
      </c>
      <c r="K814" s="21">
        <f>INDEX(LISTAS!$H:$Q,MATCH(BASE!H814,LISTAS!$G:$G,0),MATCH(BASE!J814,LISTAS!$H$3:$Q$3,0))*Tabela3[[#This Row],[QUANTIDADE]]</f>
        <v>4</v>
      </c>
      <c r="L814" s="2" t="str">
        <f>TEXT(Tabela3[[#This Row],[DATA]],"MM")</f>
        <v>04</v>
      </c>
      <c r="M814" s="2">
        <f>WEEKNUM(Tabela3[[#This Row],[DATA]])</f>
        <v>14</v>
      </c>
      <c r="N814" s="18">
        <f>YEAR(Tabela3[[#This Row],[DATA]])</f>
        <v>2023</v>
      </c>
    </row>
    <row r="815" spans="2:14">
      <c r="B815" s="1">
        <v>45020</v>
      </c>
      <c r="C815">
        <v>12399</v>
      </c>
      <c r="D815" s="18">
        <f>COUNTIF(C$4:C815,Tabela3[[#This Row],[COMANDA]])</f>
        <v>1</v>
      </c>
      <c r="E815" t="s">
        <v>89</v>
      </c>
      <c r="F815" t="s">
        <v>98</v>
      </c>
      <c r="G815" t="s">
        <v>8</v>
      </c>
      <c r="H815" t="s">
        <v>43</v>
      </c>
      <c r="I815" s="2">
        <v>1</v>
      </c>
      <c r="J815" t="s">
        <v>11</v>
      </c>
      <c r="K815" s="21">
        <f>INDEX(LISTAS!$H:$Q,MATCH(BASE!H815,LISTAS!$G:$G,0),MATCH(BASE!J815,LISTAS!$H$3:$Q$3,0))*Tabela3[[#This Row],[QUANTIDADE]]</f>
        <v>18</v>
      </c>
      <c r="L815" s="2" t="str">
        <f>TEXT(Tabela3[[#This Row],[DATA]],"MM")</f>
        <v>04</v>
      </c>
      <c r="M815" s="2">
        <f>WEEKNUM(Tabela3[[#This Row],[DATA]])</f>
        <v>14</v>
      </c>
      <c r="N815" s="18">
        <f>YEAR(Tabela3[[#This Row],[DATA]])</f>
        <v>2023</v>
      </c>
    </row>
    <row r="816" spans="2:14">
      <c r="B816" s="1">
        <v>45020</v>
      </c>
      <c r="C816">
        <v>12399</v>
      </c>
      <c r="D816" s="18">
        <f>COUNTIF(C$4:C816,Tabela3[[#This Row],[COMANDA]])</f>
        <v>2</v>
      </c>
      <c r="E816" t="s">
        <v>89</v>
      </c>
      <c r="F816" t="s">
        <v>98</v>
      </c>
      <c r="G816" t="s">
        <v>8</v>
      </c>
      <c r="H816" t="s">
        <v>204</v>
      </c>
      <c r="I816" s="2">
        <v>1</v>
      </c>
      <c r="J816" t="s">
        <v>11</v>
      </c>
      <c r="K816" s="21">
        <f>INDEX(LISTAS!$H:$Q,MATCH(BASE!H816,LISTAS!$G:$G,0),MATCH(BASE!J816,LISTAS!$H$3:$Q$3,0))*Tabela3[[#This Row],[QUANTIDADE]]</f>
        <v>18</v>
      </c>
      <c r="L816" s="2" t="str">
        <f>TEXT(Tabela3[[#This Row],[DATA]],"MM")</f>
        <v>04</v>
      </c>
      <c r="M816" s="2">
        <f>WEEKNUM(Tabela3[[#This Row],[DATA]])</f>
        <v>14</v>
      </c>
      <c r="N816" s="18">
        <f>YEAR(Tabela3[[#This Row],[DATA]])</f>
        <v>2023</v>
      </c>
    </row>
    <row r="817" spans="2:14">
      <c r="B817" s="1">
        <v>45020</v>
      </c>
      <c r="C817">
        <v>12400</v>
      </c>
      <c r="D817" s="18">
        <f>COUNTIF(C$4:C817,Tabela3[[#This Row],[COMANDA]])</f>
        <v>1</v>
      </c>
      <c r="E817" t="s">
        <v>90</v>
      </c>
      <c r="F817" t="s">
        <v>3</v>
      </c>
      <c r="G817" t="s">
        <v>8</v>
      </c>
      <c r="H817" t="s">
        <v>204</v>
      </c>
      <c r="I817" s="2">
        <v>1</v>
      </c>
      <c r="J817" t="s">
        <v>11</v>
      </c>
      <c r="K817" s="21">
        <f>INDEX(LISTAS!$H:$Q,MATCH(BASE!H817,LISTAS!$G:$G,0),MATCH(BASE!J817,LISTAS!$H$3:$Q$3,0))*Tabela3[[#This Row],[QUANTIDADE]]</f>
        <v>18</v>
      </c>
      <c r="L817" s="2" t="str">
        <f>TEXT(Tabela3[[#This Row],[DATA]],"MM")</f>
        <v>04</v>
      </c>
      <c r="M817" s="2">
        <f>WEEKNUM(Tabela3[[#This Row],[DATA]])</f>
        <v>14</v>
      </c>
      <c r="N817" s="18">
        <f>YEAR(Tabela3[[#This Row],[DATA]])</f>
        <v>2023</v>
      </c>
    </row>
    <row r="818" spans="2:14">
      <c r="B818" s="1">
        <v>45020</v>
      </c>
      <c r="C818">
        <v>12400</v>
      </c>
      <c r="D818" s="18">
        <f>COUNTIF(C$4:C818,Tabela3[[#This Row],[COMANDA]])</f>
        <v>2</v>
      </c>
      <c r="E818" t="s">
        <v>90</v>
      </c>
      <c r="F818" t="s">
        <v>3</v>
      </c>
      <c r="G818" t="s">
        <v>61</v>
      </c>
      <c r="H818" t="s">
        <v>199</v>
      </c>
      <c r="I818" s="2">
        <v>1</v>
      </c>
      <c r="J818" t="s">
        <v>11</v>
      </c>
      <c r="K818" s="21">
        <f>INDEX(LISTAS!$H:$Q,MATCH(BASE!H818,LISTAS!$G:$G,0),MATCH(BASE!J818,LISTAS!$H$3:$Q$3,0))*Tabela3[[#This Row],[QUANTIDADE]]</f>
        <v>1</v>
      </c>
      <c r="L818" s="2" t="str">
        <f>TEXT(Tabela3[[#This Row],[DATA]],"MM")</f>
        <v>04</v>
      </c>
      <c r="M818" s="2">
        <f>WEEKNUM(Tabela3[[#This Row],[DATA]])</f>
        <v>14</v>
      </c>
      <c r="N818" s="18">
        <f>YEAR(Tabela3[[#This Row],[DATA]])</f>
        <v>2023</v>
      </c>
    </row>
    <row r="819" spans="2:14">
      <c r="B819" s="1">
        <v>45020</v>
      </c>
      <c r="C819">
        <v>12400</v>
      </c>
      <c r="D819" s="18">
        <f>COUNTIF(C$4:C819,Tabela3[[#This Row],[COMANDA]])</f>
        <v>3</v>
      </c>
      <c r="E819" t="s">
        <v>89</v>
      </c>
      <c r="F819" t="s">
        <v>3</v>
      </c>
      <c r="G819" t="s">
        <v>8</v>
      </c>
      <c r="H819" t="s">
        <v>204</v>
      </c>
      <c r="I819" s="2">
        <v>1</v>
      </c>
      <c r="J819" t="s">
        <v>11</v>
      </c>
      <c r="K819" s="21">
        <f>INDEX(LISTAS!$H:$Q,MATCH(BASE!H819,LISTAS!$G:$G,0),MATCH(BASE!J819,LISTAS!$H$3:$Q$3,0))*Tabela3[[#This Row],[QUANTIDADE]]</f>
        <v>18</v>
      </c>
      <c r="L819" s="2" t="str">
        <f>TEXT(Tabela3[[#This Row],[DATA]],"MM")</f>
        <v>04</v>
      </c>
      <c r="M819" s="2">
        <f>WEEKNUM(Tabela3[[#This Row],[DATA]])</f>
        <v>14</v>
      </c>
      <c r="N819" s="18">
        <f>YEAR(Tabela3[[#This Row],[DATA]])</f>
        <v>2023</v>
      </c>
    </row>
    <row r="820" spans="2:14">
      <c r="B820" s="1">
        <v>45020</v>
      </c>
      <c r="C820">
        <v>12400</v>
      </c>
      <c r="D820" s="18">
        <f>COUNTIF(C$4:C820,Tabela3[[#This Row],[COMANDA]])</f>
        <v>4</v>
      </c>
      <c r="E820" t="s">
        <v>89</v>
      </c>
      <c r="F820" t="s">
        <v>3</v>
      </c>
      <c r="G820" t="s">
        <v>61</v>
      </c>
      <c r="H820" t="s">
        <v>199</v>
      </c>
      <c r="I820" s="2">
        <v>1</v>
      </c>
      <c r="J820" t="s">
        <v>11</v>
      </c>
      <c r="K820" s="21">
        <f>INDEX(LISTAS!$H:$Q,MATCH(BASE!H820,LISTAS!$G:$G,0),MATCH(BASE!J820,LISTAS!$H$3:$Q$3,0))*Tabela3[[#This Row],[QUANTIDADE]]</f>
        <v>1</v>
      </c>
      <c r="L820" s="2" t="str">
        <f>TEXT(Tabela3[[#This Row],[DATA]],"MM")</f>
        <v>04</v>
      </c>
      <c r="M820" s="2">
        <f>WEEKNUM(Tabela3[[#This Row],[DATA]])</f>
        <v>14</v>
      </c>
      <c r="N820" s="18">
        <f>YEAR(Tabela3[[#This Row],[DATA]])</f>
        <v>2023</v>
      </c>
    </row>
    <row r="821" spans="2:14">
      <c r="B821" s="1">
        <v>45020</v>
      </c>
      <c r="C821">
        <v>12400</v>
      </c>
      <c r="D821" s="18">
        <f>COUNTIF(C$4:C821,Tabela3[[#This Row],[COMANDA]])</f>
        <v>5</v>
      </c>
      <c r="E821" t="s">
        <v>90</v>
      </c>
      <c r="F821" t="s">
        <v>100</v>
      </c>
      <c r="G821" t="s">
        <v>8</v>
      </c>
      <c r="H821" t="s">
        <v>47</v>
      </c>
      <c r="I821" s="2">
        <v>1</v>
      </c>
      <c r="J821" t="s">
        <v>11</v>
      </c>
      <c r="K821" s="21">
        <f>INDEX(LISTAS!$H:$Q,MATCH(BASE!H821,LISTAS!$G:$G,0),MATCH(BASE!J821,LISTAS!$H$3:$Q$3,0))*Tabela3[[#This Row],[QUANTIDADE]]</f>
        <v>16</v>
      </c>
      <c r="L821" s="2" t="str">
        <f>TEXT(Tabela3[[#This Row],[DATA]],"MM")</f>
        <v>04</v>
      </c>
      <c r="M821" s="2">
        <f>WEEKNUM(Tabela3[[#This Row],[DATA]])</f>
        <v>14</v>
      </c>
      <c r="N821" s="18">
        <f>YEAR(Tabela3[[#This Row],[DATA]])</f>
        <v>2023</v>
      </c>
    </row>
    <row r="822" spans="2:14">
      <c r="B822" s="1">
        <v>45020</v>
      </c>
      <c r="C822">
        <v>12401</v>
      </c>
      <c r="D822" s="18">
        <f>COUNTIF(C$4:C822,Tabela3[[#This Row],[COMANDA]])</f>
        <v>1</v>
      </c>
      <c r="E822" t="s">
        <v>90</v>
      </c>
      <c r="F822" t="s">
        <v>100</v>
      </c>
      <c r="G822" t="s">
        <v>8</v>
      </c>
      <c r="H822" t="s">
        <v>47</v>
      </c>
      <c r="I822" s="2">
        <v>1</v>
      </c>
      <c r="J822" t="s">
        <v>11</v>
      </c>
      <c r="K822" s="21">
        <f>INDEX(LISTAS!$H:$Q,MATCH(BASE!H822,LISTAS!$G:$G,0),MATCH(BASE!J822,LISTAS!$H$3:$Q$3,0))*Tabela3[[#This Row],[QUANTIDADE]]</f>
        <v>16</v>
      </c>
      <c r="L822" s="2" t="str">
        <f>TEXT(Tabela3[[#This Row],[DATA]],"MM")</f>
        <v>04</v>
      </c>
      <c r="M822" s="2">
        <f>WEEKNUM(Tabela3[[#This Row],[DATA]])</f>
        <v>14</v>
      </c>
      <c r="N822" s="18">
        <f>YEAR(Tabela3[[#This Row],[DATA]])</f>
        <v>2023</v>
      </c>
    </row>
    <row r="823" spans="2:14">
      <c r="B823" s="1">
        <v>45020</v>
      </c>
      <c r="C823">
        <v>12402</v>
      </c>
      <c r="D823" s="18">
        <f>COUNTIF(C$4:C823,Tabela3[[#This Row],[COMANDA]])</f>
        <v>1</v>
      </c>
      <c r="E823" t="s">
        <v>90</v>
      </c>
      <c r="F823" t="s">
        <v>98</v>
      </c>
      <c r="G823" t="s">
        <v>8</v>
      </c>
      <c r="H823" t="s">
        <v>47</v>
      </c>
      <c r="I823" s="2">
        <v>1</v>
      </c>
      <c r="J823" t="s">
        <v>11</v>
      </c>
      <c r="K823" s="21">
        <f>INDEX(LISTAS!$H:$Q,MATCH(BASE!H823,LISTAS!$G:$G,0),MATCH(BASE!J823,LISTAS!$H$3:$Q$3,0))*Tabela3[[#This Row],[QUANTIDADE]]</f>
        <v>16</v>
      </c>
      <c r="L823" s="2" t="str">
        <f>TEXT(Tabela3[[#This Row],[DATA]],"MM")</f>
        <v>04</v>
      </c>
      <c r="M823" s="2">
        <f>WEEKNUM(Tabela3[[#This Row],[DATA]])</f>
        <v>14</v>
      </c>
      <c r="N823" s="18">
        <f>YEAR(Tabela3[[#This Row],[DATA]])</f>
        <v>2023</v>
      </c>
    </row>
    <row r="824" spans="2:14">
      <c r="B824" s="1">
        <v>45020</v>
      </c>
      <c r="C824">
        <v>12403</v>
      </c>
      <c r="D824" s="18">
        <f>COUNTIF(C$4:C824,Tabela3[[#This Row],[COMANDA]])</f>
        <v>1</v>
      </c>
      <c r="E824" t="s">
        <v>90</v>
      </c>
      <c r="F824" t="s">
        <v>99</v>
      </c>
      <c r="G824" t="s">
        <v>8</v>
      </c>
      <c r="H824" t="s">
        <v>202</v>
      </c>
      <c r="I824" s="2">
        <v>1</v>
      </c>
      <c r="J824" t="s">
        <v>11</v>
      </c>
      <c r="K824" s="21">
        <f>INDEX(LISTAS!$H:$Q,MATCH(BASE!H824,LISTAS!$G:$G,0),MATCH(BASE!J824,LISTAS!$H$3:$Q$3,0))*Tabela3[[#This Row],[QUANTIDADE]]</f>
        <v>20</v>
      </c>
      <c r="L824" s="2" t="str">
        <f>TEXT(Tabela3[[#This Row],[DATA]],"MM")</f>
        <v>04</v>
      </c>
      <c r="M824" s="2">
        <f>WEEKNUM(Tabela3[[#This Row],[DATA]])</f>
        <v>14</v>
      </c>
      <c r="N824" s="18">
        <f>YEAR(Tabela3[[#This Row],[DATA]])</f>
        <v>2023</v>
      </c>
    </row>
    <row r="825" spans="2:14">
      <c r="B825" s="1">
        <v>45020</v>
      </c>
      <c r="C825">
        <v>12404</v>
      </c>
      <c r="D825" s="18">
        <f>COUNTIF(C$4:C825,Tabela3[[#This Row],[COMANDA]])</f>
        <v>1</v>
      </c>
      <c r="E825" t="s">
        <v>1</v>
      </c>
      <c r="F825" t="s">
        <v>99</v>
      </c>
      <c r="G825" t="s">
        <v>8</v>
      </c>
      <c r="H825" t="s">
        <v>47</v>
      </c>
      <c r="I825" s="2">
        <v>1</v>
      </c>
      <c r="J825" t="s">
        <v>11</v>
      </c>
      <c r="K825" s="21">
        <f>INDEX(LISTAS!$H:$Q,MATCH(BASE!H825,LISTAS!$G:$G,0),MATCH(BASE!J825,LISTAS!$H$3:$Q$3,0))*Tabela3[[#This Row],[QUANTIDADE]]</f>
        <v>16</v>
      </c>
      <c r="L825" s="2" t="str">
        <f>TEXT(Tabela3[[#This Row],[DATA]],"MM")</f>
        <v>04</v>
      </c>
      <c r="M825" s="2">
        <f>WEEKNUM(Tabela3[[#This Row],[DATA]])</f>
        <v>14</v>
      </c>
      <c r="N825" s="18">
        <f>YEAR(Tabela3[[#This Row],[DATA]])</f>
        <v>2023</v>
      </c>
    </row>
    <row r="826" spans="2:14">
      <c r="B826" s="1">
        <v>45020</v>
      </c>
      <c r="C826">
        <v>12405</v>
      </c>
      <c r="D826" s="18">
        <f>COUNTIF(C$4:C826,Tabela3[[#This Row],[COMANDA]])</f>
        <v>1</v>
      </c>
      <c r="E826" t="s">
        <v>90</v>
      </c>
      <c r="F826" t="s">
        <v>98</v>
      </c>
      <c r="G826" t="s">
        <v>8</v>
      </c>
      <c r="H826" t="s">
        <v>47</v>
      </c>
      <c r="I826" s="2">
        <v>2</v>
      </c>
      <c r="J826" t="s">
        <v>11</v>
      </c>
      <c r="K826" s="21">
        <f>INDEX(LISTAS!$H:$Q,MATCH(BASE!H826,LISTAS!$G:$G,0),MATCH(BASE!J826,LISTAS!$H$3:$Q$3,0))*Tabela3[[#This Row],[QUANTIDADE]]</f>
        <v>32</v>
      </c>
      <c r="L826" s="2" t="str">
        <f>TEXT(Tabela3[[#This Row],[DATA]],"MM")</f>
        <v>04</v>
      </c>
      <c r="M826" s="2">
        <f>WEEKNUM(Tabela3[[#This Row],[DATA]])</f>
        <v>14</v>
      </c>
      <c r="N826" s="18">
        <f>YEAR(Tabela3[[#This Row],[DATA]])</f>
        <v>2023</v>
      </c>
    </row>
    <row r="827" spans="2:14">
      <c r="B827" s="1">
        <v>45020</v>
      </c>
      <c r="C827">
        <v>12405</v>
      </c>
      <c r="D827" s="18">
        <f>COUNTIF(C$4:C827,Tabela3[[#This Row],[COMANDA]])</f>
        <v>2</v>
      </c>
      <c r="E827" t="s">
        <v>90</v>
      </c>
      <c r="F827" t="s">
        <v>98</v>
      </c>
      <c r="G827" t="s">
        <v>9</v>
      </c>
      <c r="H827" t="s">
        <v>55</v>
      </c>
      <c r="I827" s="2">
        <v>1</v>
      </c>
      <c r="J827" t="s">
        <v>11</v>
      </c>
      <c r="K827" s="21">
        <f>INDEX(LISTAS!$H:$Q,MATCH(BASE!H827,LISTAS!$G:$G,0),MATCH(BASE!J827,LISTAS!$H$3:$Q$3,0))*Tabela3[[#This Row],[QUANTIDADE]]</f>
        <v>3</v>
      </c>
      <c r="L827" s="2" t="str">
        <f>TEXT(Tabela3[[#This Row],[DATA]],"MM")</f>
        <v>04</v>
      </c>
      <c r="M827" s="2">
        <f>WEEKNUM(Tabela3[[#This Row],[DATA]])</f>
        <v>14</v>
      </c>
      <c r="N827" s="18">
        <f>YEAR(Tabela3[[#This Row],[DATA]])</f>
        <v>2023</v>
      </c>
    </row>
    <row r="828" spans="2:14">
      <c r="B828" s="1">
        <v>45020</v>
      </c>
      <c r="C828">
        <v>12405</v>
      </c>
      <c r="D828" s="18">
        <f>COUNTIF(C$4:C828,Tabela3[[#This Row],[COMANDA]])</f>
        <v>3</v>
      </c>
      <c r="E828" t="s">
        <v>90</v>
      </c>
      <c r="F828" t="s">
        <v>98</v>
      </c>
      <c r="G828" t="s">
        <v>9</v>
      </c>
      <c r="H828" t="s">
        <v>134</v>
      </c>
      <c r="I828" s="2">
        <v>1</v>
      </c>
      <c r="J828" t="s">
        <v>11</v>
      </c>
      <c r="K828" s="21">
        <f>INDEX(LISTAS!$H:$Q,MATCH(BASE!H828,LISTAS!$G:$G,0),MATCH(BASE!J828,LISTAS!$H$3:$Q$3,0))*Tabela3[[#This Row],[QUANTIDADE]]</f>
        <v>3</v>
      </c>
      <c r="L828" s="2" t="str">
        <f>TEXT(Tabela3[[#This Row],[DATA]],"MM")</f>
        <v>04</v>
      </c>
      <c r="M828" s="2">
        <f>WEEKNUM(Tabela3[[#This Row],[DATA]])</f>
        <v>14</v>
      </c>
      <c r="N828" s="18">
        <f>YEAR(Tabela3[[#This Row],[DATA]])</f>
        <v>2023</v>
      </c>
    </row>
    <row r="829" spans="2:14">
      <c r="B829" s="1">
        <v>45020</v>
      </c>
      <c r="C829">
        <v>12405</v>
      </c>
      <c r="D829" s="18">
        <f>COUNTIF(C$4:C829,Tabela3[[#This Row],[COMANDA]])</f>
        <v>4</v>
      </c>
      <c r="E829" t="s">
        <v>90</v>
      </c>
      <c r="F829" t="s">
        <v>98</v>
      </c>
      <c r="G829" t="s">
        <v>10</v>
      </c>
      <c r="H829" t="s">
        <v>119</v>
      </c>
      <c r="I829" s="2">
        <v>1</v>
      </c>
      <c r="J829" t="s">
        <v>11</v>
      </c>
      <c r="K829" s="21">
        <f>INDEX(LISTAS!$H:$Q,MATCH(BASE!H829,LISTAS!$G:$G,0),MATCH(BASE!J829,LISTAS!$H$3:$Q$3,0))*Tabela3[[#This Row],[QUANTIDADE]]</f>
        <v>6</v>
      </c>
      <c r="L829" s="2" t="str">
        <f>TEXT(Tabela3[[#This Row],[DATA]],"MM")</f>
        <v>04</v>
      </c>
      <c r="M829" s="2">
        <f>WEEKNUM(Tabela3[[#This Row],[DATA]])</f>
        <v>14</v>
      </c>
      <c r="N829" s="18">
        <f>YEAR(Tabela3[[#This Row],[DATA]])</f>
        <v>2023</v>
      </c>
    </row>
    <row r="830" spans="2:14">
      <c r="B830" s="1">
        <v>45020</v>
      </c>
      <c r="C830">
        <v>12406</v>
      </c>
      <c r="D830" s="18">
        <f>COUNTIF(C$4:C830,Tabela3[[#This Row],[COMANDA]])</f>
        <v>1</v>
      </c>
      <c r="E830" t="s">
        <v>90</v>
      </c>
      <c r="F830" t="s">
        <v>98</v>
      </c>
      <c r="G830" t="s">
        <v>8</v>
      </c>
      <c r="H830" t="s">
        <v>47</v>
      </c>
      <c r="I830" s="2">
        <v>1</v>
      </c>
      <c r="J830" t="s">
        <v>11</v>
      </c>
      <c r="K830" s="21">
        <f>INDEX(LISTAS!$H:$Q,MATCH(BASE!H830,LISTAS!$G:$G,0),MATCH(BASE!J830,LISTAS!$H$3:$Q$3,0))*Tabela3[[#This Row],[QUANTIDADE]]</f>
        <v>16</v>
      </c>
      <c r="L830" s="2" t="str">
        <f>TEXT(Tabela3[[#This Row],[DATA]],"MM")</f>
        <v>04</v>
      </c>
      <c r="M830" s="2">
        <f>WEEKNUM(Tabela3[[#This Row],[DATA]])</f>
        <v>14</v>
      </c>
      <c r="N830" s="18">
        <f>YEAR(Tabela3[[#This Row],[DATA]])</f>
        <v>2023</v>
      </c>
    </row>
    <row r="831" spans="2:14">
      <c r="B831" s="1">
        <v>45020</v>
      </c>
      <c r="C831">
        <v>12407</v>
      </c>
      <c r="D831" s="18">
        <f>COUNTIF(C$4:C831,Tabela3[[#This Row],[COMANDA]])</f>
        <v>1</v>
      </c>
      <c r="E831" t="s">
        <v>90</v>
      </c>
      <c r="F831" t="s">
        <v>98</v>
      </c>
      <c r="G831" t="s">
        <v>8</v>
      </c>
      <c r="H831" t="s">
        <v>43</v>
      </c>
      <c r="I831" s="2">
        <v>1</v>
      </c>
      <c r="J831" t="s">
        <v>11</v>
      </c>
      <c r="K831" s="21">
        <f>INDEX(LISTAS!$H:$Q,MATCH(BASE!H831,LISTAS!$G:$G,0),MATCH(BASE!J831,LISTAS!$H$3:$Q$3,0))*Tabela3[[#This Row],[QUANTIDADE]]</f>
        <v>18</v>
      </c>
      <c r="L831" s="2" t="str">
        <f>TEXT(Tabela3[[#This Row],[DATA]],"MM")</f>
        <v>04</v>
      </c>
      <c r="M831" s="2">
        <f>WEEKNUM(Tabela3[[#This Row],[DATA]])</f>
        <v>14</v>
      </c>
      <c r="N831" s="18">
        <f>YEAR(Tabela3[[#This Row],[DATA]])</f>
        <v>2023</v>
      </c>
    </row>
    <row r="832" spans="2:14">
      <c r="B832" s="1">
        <v>45020</v>
      </c>
      <c r="C832">
        <v>12407</v>
      </c>
      <c r="D832" s="18">
        <f>COUNTIF(C$4:C832,Tabela3[[#This Row],[COMANDA]])</f>
        <v>2</v>
      </c>
      <c r="E832" t="s">
        <v>90</v>
      </c>
      <c r="F832" t="s">
        <v>98</v>
      </c>
      <c r="G832" t="s">
        <v>10</v>
      </c>
      <c r="H832" t="s">
        <v>97</v>
      </c>
      <c r="I832" s="2">
        <v>1</v>
      </c>
      <c r="J832" t="s">
        <v>11</v>
      </c>
      <c r="K832" s="21">
        <f>INDEX(LISTAS!$H:$Q,MATCH(BASE!H832,LISTAS!$G:$G,0),MATCH(BASE!J832,LISTAS!$H$3:$Q$3,0))*Tabela3[[#This Row],[QUANTIDADE]]</f>
        <v>2.5</v>
      </c>
      <c r="L832" s="2" t="str">
        <f>TEXT(Tabela3[[#This Row],[DATA]],"MM")</f>
        <v>04</v>
      </c>
      <c r="M832" s="2">
        <f>WEEKNUM(Tabela3[[#This Row],[DATA]])</f>
        <v>14</v>
      </c>
      <c r="N832" s="18">
        <f>YEAR(Tabela3[[#This Row],[DATA]])</f>
        <v>2023</v>
      </c>
    </row>
    <row r="833" spans="2:14">
      <c r="B833" s="1">
        <v>45020</v>
      </c>
      <c r="C833">
        <v>12408</v>
      </c>
      <c r="D833" s="18">
        <f>COUNTIF(C$4:C833,Tabela3[[#This Row],[COMANDA]])</f>
        <v>1</v>
      </c>
      <c r="E833" t="s">
        <v>90</v>
      </c>
      <c r="F833" t="s">
        <v>98</v>
      </c>
      <c r="G833" t="s">
        <v>8</v>
      </c>
      <c r="H833" t="s">
        <v>43</v>
      </c>
      <c r="I833" s="2">
        <v>1</v>
      </c>
      <c r="J833" t="s">
        <v>11</v>
      </c>
      <c r="K833" s="21">
        <f>INDEX(LISTAS!$H:$Q,MATCH(BASE!H833,LISTAS!$G:$G,0),MATCH(BASE!J833,LISTAS!$H$3:$Q$3,0))*Tabela3[[#This Row],[QUANTIDADE]]</f>
        <v>18</v>
      </c>
      <c r="L833" s="2" t="str">
        <f>TEXT(Tabela3[[#This Row],[DATA]],"MM")</f>
        <v>04</v>
      </c>
      <c r="M833" s="2">
        <f>WEEKNUM(Tabela3[[#This Row],[DATA]])</f>
        <v>14</v>
      </c>
      <c r="N833" s="18">
        <f>YEAR(Tabela3[[#This Row],[DATA]])</f>
        <v>2023</v>
      </c>
    </row>
    <row r="834" spans="2:14">
      <c r="B834" s="1">
        <v>45020</v>
      </c>
      <c r="C834">
        <v>12408</v>
      </c>
      <c r="D834" s="18">
        <f>COUNTIF(C$4:C834,Tabela3[[#This Row],[COMANDA]])</f>
        <v>2</v>
      </c>
      <c r="E834" t="s">
        <v>90</v>
      </c>
      <c r="F834" t="s">
        <v>98</v>
      </c>
      <c r="G834" t="s">
        <v>9</v>
      </c>
      <c r="H834" t="s">
        <v>58</v>
      </c>
      <c r="I834" s="2">
        <v>1</v>
      </c>
      <c r="J834" t="s">
        <v>11</v>
      </c>
      <c r="K834" s="21">
        <f>INDEX(LISTAS!$H:$Q,MATCH(BASE!H834,LISTAS!$G:$G,0),MATCH(BASE!J834,LISTAS!$H$3:$Q$3,0))*Tabela3[[#This Row],[QUANTIDADE]]</f>
        <v>5</v>
      </c>
      <c r="L834" s="2" t="str">
        <f>TEXT(Tabela3[[#This Row],[DATA]],"MM")</f>
        <v>04</v>
      </c>
      <c r="M834" s="2">
        <f>WEEKNUM(Tabela3[[#This Row],[DATA]])</f>
        <v>14</v>
      </c>
      <c r="N834" s="18">
        <f>YEAR(Tabela3[[#This Row],[DATA]])</f>
        <v>2023</v>
      </c>
    </row>
    <row r="835" spans="2:14">
      <c r="B835" s="1">
        <v>45020</v>
      </c>
      <c r="C835">
        <v>12409</v>
      </c>
      <c r="D835" s="18">
        <f>COUNTIF(C$4:C835,Tabela3[[#This Row],[COMANDA]])</f>
        <v>1</v>
      </c>
      <c r="E835" t="s">
        <v>90</v>
      </c>
      <c r="F835" t="s">
        <v>98</v>
      </c>
      <c r="G835" t="s">
        <v>8</v>
      </c>
      <c r="H835" t="s">
        <v>204</v>
      </c>
      <c r="I835" s="2">
        <v>1</v>
      </c>
      <c r="J835" t="s">
        <v>11</v>
      </c>
      <c r="K835" s="21">
        <f>INDEX(LISTAS!$H:$Q,MATCH(BASE!H835,LISTAS!$G:$G,0),MATCH(BASE!J835,LISTAS!$H$3:$Q$3,0))*Tabela3[[#This Row],[QUANTIDADE]]</f>
        <v>18</v>
      </c>
      <c r="L835" s="2" t="str">
        <f>TEXT(Tabela3[[#This Row],[DATA]],"MM")</f>
        <v>04</v>
      </c>
      <c r="M835" s="2">
        <f>WEEKNUM(Tabela3[[#This Row],[DATA]])</f>
        <v>14</v>
      </c>
      <c r="N835" s="18">
        <f>YEAR(Tabela3[[#This Row],[DATA]])</f>
        <v>2023</v>
      </c>
    </row>
    <row r="836" spans="2:14">
      <c r="B836" s="1">
        <v>45020</v>
      </c>
      <c r="C836">
        <v>12409</v>
      </c>
      <c r="D836" s="18">
        <f>COUNTIF(C$4:C836,Tabela3[[#This Row],[COMANDA]])</f>
        <v>2</v>
      </c>
      <c r="E836" t="s">
        <v>90</v>
      </c>
      <c r="F836" t="s">
        <v>99</v>
      </c>
      <c r="G836" t="s">
        <v>8</v>
      </c>
      <c r="H836" t="s">
        <v>204</v>
      </c>
      <c r="I836" s="2">
        <v>1</v>
      </c>
      <c r="J836" t="s">
        <v>11</v>
      </c>
      <c r="K836" s="21">
        <f>INDEX(LISTAS!$H:$Q,MATCH(BASE!H836,LISTAS!$G:$G,0),MATCH(BASE!J836,LISTAS!$H$3:$Q$3,0))*Tabela3[[#This Row],[QUANTIDADE]]</f>
        <v>18</v>
      </c>
      <c r="L836" s="2" t="str">
        <f>TEXT(Tabela3[[#This Row],[DATA]],"MM")</f>
        <v>04</v>
      </c>
      <c r="M836" s="2">
        <f>WEEKNUM(Tabela3[[#This Row],[DATA]])</f>
        <v>14</v>
      </c>
      <c r="N836" s="18">
        <f>YEAR(Tabela3[[#This Row],[DATA]])</f>
        <v>2023</v>
      </c>
    </row>
    <row r="837" spans="2:14">
      <c r="B837" s="1">
        <v>45020</v>
      </c>
      <c r="C837">
        <v>12409</v>
      </c>
      <c r="D837" s="18">
        <f>COUNTIF(C$4:C837,Tabela3[[#This Row],[COMANDA]])</f>
        <v>3</v>
      </c>
      <c r="E837" t="s">
        <v>90</v>
      </c>
      <c r="F837" t="s">
        <v>98</v>
      </c>
      <c r="G837" t="s">
        <v>8</v>
      </c>
      <c r="H837" t="s">
        <v>206</v>
      </c>
      <c r="I837" s="2">
        <v>1</v>
      </c>
      <c r="J837" t="s">
        <v>11</v>
      </c>
      <c r="K837" s="21">
        <f>INDEX(LISTAS!$H:$Q,MATCH(BASE!H837,LISTAS!$G:$G,0),MATCH(BASE!J837,LISTAS!$H$3:$Q$3,0))*Tabela3[[#This Row],[QUANTIDADE]]</f>
        <v>18</v>
      </c>
      <c r="L837" s="2" t="str">
        <f>TEXT(Tabela3[[#This Row],[DATA]],"MM")</f>
        <v>04</v>
      </c>
      <c r="M837" s="2">
        <f>WEEKNUM(Tabela3[[#This Row],[DATA]])</f>
        <v>14</v>
      </c>
      <c r="N837" s="18">
        <f>YEAR(Tabela3[[#This Row],[DATA]])</f>
        <v>2023</v>
      </c>
    </row>
    <row r="838" spans="2:14">
      <c r="B838" s="1">
        <v>45020</v>
      </c>
      <c r="C838">
        <v>12409</v>
      </c>
      <c r="D838" s="18">
        <f>COUNTIF(C$4:C838,Tabela3[[#This Row],[COMANDA]])</f>
        <v>4</v>
      </c>
      <c r="E838" t="s">
        <v>90</v>
      </c>
      <c r="F838" t="s">
        <v>98</v>
      </c>
      <c r="G838" t="s">
        <v>8</v>
      </c>
      <c r="H838" t="s">
        <v>84</v>
      </c>
      <c r="I838" s="2">
        <v>1</v>
      </c>
      <c r="J838" t="s">
        <v>11</v>
      </c>
      <c r="K838" s="21">
        <f>INDEX(LISTAS!$H:$Q,MATCH(BASE!H838,LISTAS!$G:$G,0),MATCH(BASE!J838,LISTAS!$H$3:$Q$3,0))*Tabela3[[#This Row],[QUANTIDADE]]</f>
        <v>16</v>
      </c>
      <c r="L838" s="2" t="str">
        <f>TEXT(Tabela3[[#This Row],[DATA]],"MM")</f>
        <v>04</v>
      </c>
      <c r="M838" s="2">
        <f>WEEKNUM(Tabela3[[#This Row],[DATA]])</f>
        <v>14</v>
      </c>
      <c r="N838" s="18">
        <f>YEAR(Tabela3[[#This Row],[DATA]])</f>
        <v>2023</v>
      </c>
    </row>
    <row r="839" spans="2:14">
      <c r="B839" s="1">
        <v>45020</v>
      </c>
      <c r="C839">
        <v>12409</v>
      </c>
      <c r="D839" s="18">
        <f>COUNTIF(C$4:C839,Tabela3[[#This Row],[COMANDA]])</f>
        <v>5</v>
      </c>
      <c r="E839" t="s">
        <v>90</v>
      </c>
      <c r="F839" t="s">
        <v>99</v>
      </c>
      <c r="G839" t="s">
        <v>9</v>
      </c>
      <c r="H839" t="s">
        <v>58</v>
      </c>
      <c r="I839" s="2">
        <v>1</v>
      </c>
      <c r="J839" t="s">
        <v>11</v>
      </c>
      <c r="K839" s="21">
        <f>INDEX(LISTAS!$H:$Q,MATCH(BASE!H839,LISTAS!$G:$G,0),MATCH(BASE!J839,LISTAS!$H$3:$Q$3,0))*Tabela3[[#This Row],[QUANTIDADE]]</f>
        <v>5</v>
      </c>
      <c r="L839" s="2" t="str">
        <f>TEXT(Tabela3[[#This Row],[DATA]],"MM")</f>
        <v>04</v>
      </c>
      <c r="M839" s="2">
        <f>WEEKNUM(Tabela3[[#This Row],[DATA]])</f>
        <v>14</v>
      </c>
      <c r="N839" s="18">
        <f>YEAR(Tabela3[[#This Row],[DATA]])</f>
        <v>2023</v>
      </c>
    </row>
    <row r="840" spans="2:14">
      <c r="B840" s="1">
        <v>45020</v>
      </c>
      <c r="C840">
        <v>12409</v>
      </c>
      <c r="D840" s="18">
        <f>COUNTIF(C$4:C840,Tabela3[[#This Row],[COMANDA]])</f>
        <v>6</v>
      </c>
      <c r="E840" t="s">
        <v>90</v>
      </c>
      <c r="F840" t="s">
        <v>98</v>
      </c>
      <c r="G840" t="s">
        <v>9</v>
      </c>
      <c r="H840" t="s">
        <v>132</v>
      </c>
      <c r="I840" s="2">
        <v>1</v>
      </c>
      <c r="J840" t="s">
        <v>11</v>
      </c>
      <c r="K840" s="21">
        <f>INDEX(LISTAS!$H:$Q,MATCH(BASE!H840,LISTAS!$G:$G,0),MATCH(BASE!J840,LISTAS!$H$3:$Q$3,0))*Tabela3[[#This Row],[QUANTIDADE]]</f>
        <v>3</v>
      </c>
      <c r="L840" s="2" t="str">
        <f>TEXT(Tabela3[[#This Row],[DATA]],"MM")</f>
        <v>04</v>
      </c>
      <c r="M840" s="2">
        <f>WEEKNUM(Tabela3[[#This Row],[DATA]])</f>
        <v>14</v>
      </c>
      <c r="N840" s="18">
        <f>YEAR(Tabela3[[#This Row],[DATA]])</f>
        <v>2023</v>
      </c>
    </row>
    <row r="841" spans="2:14">
      <c r="B841" s="1">
        <v>45020</v>
      </c>
      <c r="C841">
        <v>12409</v>
      </c>
      <c r="D841" s="18">
        <f>COUNTIF(C$4:C841,Tabela3[[#This Row],[COMANDA]])</f>
        <v>7</v>
      </c>
      <c r="E841" t="s">
        <v>90</v>
      </c>
      <c r="F841" t="s">
        <v>98</v>
      </c>
      <c r="G841" t="s">
        <v>9</v>
      </c>
      <c r="H841" t="s">
        <v>142</v>
      </c>
      <c r="I841" s="2">
        <v>1</v>
      </c>
      <c r="J841" t="s">
        <v>11</v>
      </c>
      <c r="K841" s="21">
        <f>INDEX(LISTAS!$H:$Q,MATCH(BASE!H841,LISTAS!$G:$G,0),MATCH(BASE!J841,LISTAS!$H$3:$Q$3,0))*Tabela3[[#This Row],[QUANTIDADE]]</f>
        <v>6</v>
      </c>
      <c r="L841" s="2" t="str">
        <f>TEXT(Tabela3[[#This Row],[DATA]],"MM")</f>
        <v>04</v>
      </c>
      <c r="M841" s="2">
        <f>WEEKNUM(Tabela3[[#This Row],[DATA]])</f>
        <v>14</v>
      </c>
      <c r="N841" s="18">
        <f>YEAR(Tabela3[[#This Row],[DATA]])</f>
        <v>2023</v>
      </c>
    </row>
    <row r="842" spans="2:14">
      <c r="B842" s="1">
        <v>45020</v>
      </c>
      <c r="C842">
        <v>12409</v>
      </c>
      <c r="D842" s="18">
        <f>COUNTIF(C$4:C842,Tabela3[[#This Row],[COMANDA]])</f>
        <v>8</v>
      </c>
      <c r="E842" t="s">
        <v>90</v>
      </c>
      <c r="F842" t="s">
        <v>99</v>
      </c>
      <c r="G842" t="s">
        <v>10</v>
      </c>
      <c r="H842" t="s">
        <v>123</v>
      </c>
      <c r="I842" s="2">
        <v>1</v>
      </c>
      <c r="J842" t="s">
        <v>11</v>
      </c>
      <c r="K842" s="21">
        <f>INDEX(LISTAS!$H:$Q,MATCH(BASE!H842,LISTAS!$G:$G,0),MATCH(BASE!J842,LISTAS!$H$3:$Q$3,0))*Tabela3[[#This Row],[QUANTIDADE]]</f>
        <v>1</v>
      </c>
      <c r="L842" s="2" t="str">
        <f>TEXT(Tabela3[[#This Row],[DATA]],"MM")</f>
        <v>04</v>
      </c>
      <c r="M842" s="2">
        <f>WEEKNUM(Tabela3[[#This Row],[DATA]])</f>
        <v>14</v>
      </c>
      <c r="N842" s="18">
        <f>YEAR(Tabela3[[#This Row],[DATA]])</f>
        <v>2023</v>
      </c>
    </row>
    <row r="843" spans="2:14">
      <c r="B843" s="1">
        <v>45020</v>
      </c>
      <c r="C843">
        <v>12410</v>
      </c>
      <c r="D843" s="18">
        <f>COUNTIF(C$4:C843,Tabela3[[#This Row],[COMANDA]])</f>
        <v>1</v>
      </c>
      <c r="E843" t="s">
        <v>89</v>
      </c>
      <c r="F843" t="s">
        <v>99</v>
      </c>
      <c r="G843" t="s">
        <v>8</v>
      </c>
      <c r="H843" t="s">
        <v>41</v>
      </c>
      <c r="I843" s="2">
        <v>1</v>
      </c>
      <c r="J843" t="s">
        <v>11</v>
      </c>
      <c r="K843" s="21">
        <f>INDEX(LISTAS!$H:$Q,MATCH(BASE!H843,LISTAS!$G:$G,0),MATCH(BASE!J843,LISTAS!$H$3:$Q$3,0))*Tabela3[[#This Row],[QUANTIDADE]]</f>
        <v>14</v>
      </c>
      <c r="L843" s="2" t="str">
        <f>TEXT(Tabela3[[#This Row],[DATA]],"MM")</f>
        <v>04</v>
      </c>
      <c r="M843" s="2">
        <f>WEEKNUM(Tabela3[[#This Row],[DATA]])</f>
        <v>14</v>
      </c>
      <c r="N843" s="18">
        <f>YEAR(Tabela3[[#This Row],[DATA]])</f>
        <v>2023</v>
      </c>
    </row>
    <row r="844" spans="2:14">
      <c r="B844" s="1">
        <v>45020</v>
      </c>
      <c r="C844">
        <v>12410</v>
      </c>
      <c r="D844" s="18">
        <f>COUNTIF(C$4:C844,Tabela3[[#This Row],[COMANDA]])</f>
        <v>2</v>
      </c>
      <c r="E844" t="s">
        <v>89</v>
      </c>
      <c r="F844" t="s">
        <v>99</v>
      </c>
      <c r="G844" t="s">
        <v>10</v>
      </c>
      <c r="H844" t="s">
        <v>88</v>
      </c>
      <c r="I844" s="2">
        <v>1</v>
      </c>
      <c r="J844" t="s">
        <v>11</v>
      </c>
      <c r="K844" s="21">
        <f>INDEX(LISTAS!$H:$Q,MATCH(BASE!H844,LISTAS!$G:$G,0),MATCH(BASE!J844,LISTAS!$H$3:$Q$3,0))*Tabela3[[#This Row],[QUANTIDADE]]</f>
        <v>8</v>
      </c>
      <c r="L844" s="2" t="str">
        <f>TEXT(Tabela3[[#This Row],[DATA]],"MM")</f>
        <v>04</v>
      </c>
      <c r="M844" s="2">
        <f>WEEKNUM(Tabela3[[#This Row],[DATA]])</f>
        <v>14</v>
      </c>
      <c r="N844" s="18">
        <f>YEAR(Tabela3[[#This Row],[DATA]])</f>
        <v>2023</v>
      </c>
    </row>
    <row r="845" spans="2:14">
      <c r="B845" s="1">
        <v>45020</v>
      </c>
      <c r="C845">
        <v>12411</v>
      </c>
      <c r="D845" s="18">
        <f>COUNTIF(C$4:C845,Tabela3[[#This Row],[COMANDA]])</f>
        <v>1</v>
      </c>
      <c r="E845" t="s">
        <v>90</v>
      </c>
      <c r="F845" t="s">
        <v>100</v>
      </c>
      <c r="G845" t="s">
        <v>8</v>
      </c>
      <c r="H845" t="s">
        <v>204</v>
      </c>
      <c r="I845" s="2">
        <v>1</v>
      </c>
      <c r="J845" t="s">
        <v>11</v>
      </c>
      <c r="K845" s="21">
        <f>INDEX(LISTAS!$H:$Q,MATCH(BASE!H845,LISTAS!$G:$G,0),MATCH(BASE!J845,LISTAS!$H$3:$Q$3,0))*Tabela3[[#This Row],[QUANTIDADE]]</f>
        <v>18</v>
      </c>
      <c r="L845" s="2" t="str">
        <f>TEXT(Tabela3[[#This Row],[DATA]],"MM")</f>
        <v>04</v>
      </c>
      <c r="M845" s="2">
        <f>WEEKNUM(Tabela3[[#This Row],[DATA]])</f>
        <v>14</v>
      </c>
      <c r="N845" s="18">
        <f>YEAR(Tabela3[[#This Row],[DATA]])</f>
        <v>2023</v>
      </c>
    </row>
    <row r="846" spans="2:14">
      <c r="B846" s="1">
        <v>45020</v>
      </c>
      <c r="C846">
        <v>12412</v>
      </c>
      <c r="D846" s="18">
        <f>COUNTIF(C$4:C846,Tabela3[[#This Row],[COMANDA]])</f>
        <v>1</v>
      </c>
      <c r="E846" t="s">
        <v>90</v>
      </c>
      <c r="G846" t="s">
        <v>8</v>
      </c>
      <c r="H846" t="s">
        <v>47</v>
      </c>
      <c r="I846" s="2">
        <v>1</v>
      </c>
      <c r="J846" t="s">
        <v>11</v>
      </c>
      <c r="K846" s="21">
        <f>INDEX(LISTAS!$H:$Q,MATCH(BASE!H846,LISTAS!$G:$G,0),MATCH(BASE!J846,LISTAS!$H$3:$Q$3,0))*Tabela3[[#This Row],[QUANTIDADE]]</f>
        <v>16</v>
      </c>
      <c r="L846" s="2" t="str">
        <f>TEXT(Tabela3[[#This Row],[DATA]],"MM")</f>
        <v>04</v>
      </c>
      <c r="M846" s="2">
        <f>WEEKNUM(Tabela3[[#This Row],[DATA]])</f>
        <v>14</v>
      </c>
      <c r="N846" s="18">
        <f>YEAR(Tabela3[[#This Row],[DATA]])</f>
        <v>2023</v>
      </c>
    </row>
    <row r="847" spans="2:14">
      <c r="B847" s="1">
        <v>45020</v>
      </c>
      <c r="C847">
        <v>12412</v>
      </c>
      <c r="D847" s="18">
        <f>COUNTIF(C$4:C847,Tabela3[[#This Row],[COMANDA]])</f>
        <v>2</v>
      </c>
      <c r="E847" t="s">
        <v>90</v>
      </c>
      <c r="G847" t="s">
        <v>9</v>
      </c>
      <c r="H847" t="s">
        <v>134</v>
      </c>
      <c r="I847" s="2">
        <v>1</v>
      </c>
      <c r="J847" t="s">
        <v>11</v>
      </c>
      <c r="K847" s="21">
        <f>INDEX(LISTAS!$H:$Q,MATCH(BASE!H847,LISTAS!$G:$G,0),MATCH(BASE!J847,LISTAS!$H$3:$Q$3,0))*Tabela3[[#This Row],[QUANTIDADE]]</f>
        <v>3</v>
      </c>
      <c r="L847" s="2" t="str">
        <f>TEXT(Tabela3[[#This Row],[DATA]],"MM")</f>
        <v>04</v>
      </c>
      <c r="M847" s="2">
        <f>WEEKNUM(Tabela3[[#This Row],[DATA]])</f>
        <v>14</v>
      </c>
      <c r="N847" s="18">
        <f>YEAR(Tabela3[[#This Row],[DATA]])</f>
        <v>2023</v>
      </c>
    </row>
    <row r="848" spans="2:14">
      <c r="B848" s="1">
        <v>45020</v>
      </c>
      <c r="C848">
        <v>12413</v>
      </c>
      <c r="D848" s="18">
        <f>COUNTIF(C$4:C848,Tabela3[[#This Row],[COMANDA]])</f>
        <v>1</v>
      </c>
      <c r="E848" t="s">
        <v>90</v>
      </c>
      <c r="F848" t="s">
        <v>100</v>
      </c>
      <c r="G848" t="s">
        <v>8</v>
      </c>
      <c r="H848" t="s">
        <v>47</v>
      </c>
      <c r="I848" s="2">
        <v>1</v>
      </c>
      <c r="J848" t="s">
        <v>11</v>
      </c>
      <c r="K848" s="21">
        <f>INDEX(LISTAS!$H:$Q,MATCH(BASE!H848,LISTAS!$G:$G,0),MATCH(BASE!J848,LISTAS!$H$3:$Q$3,0))*Tabela3[[#This Row],[QUANTIDADE]]</f>
        <v>16</v>
      </c>
      <c r="L848" s="2" t="str">
        <f>TEXT(Tabela3[[#This Row],[DATA]],"MM")</f>
        <v>04</v>
      </c>
      <c r="M848" s="2">
        <f>WEEKNUM(Tabela3[[#This Row],[DATA]])</f>
        <v>14</v>
      </c>
      <c r="N848" s="18">
        <f>YEAR(Tabela3[[#This Row],[DATA]])</f>
        <v>2023</v>
      </c>
    </row>
    <row r="849" spans="2:14">
      <c r="B849" s="1">
        <v>45020</v>
      </c>
      <c r="C849">
        <v>12413</v>
      </c>
      <c r="D849" s="18">
        <f>COUNTIF(C$4:C849,Tabela3[[#This Row],[COMANDA]])</f>
        <v>2</v>
      </c>
      <c r="E849" t="s">
        <v>90</v>
      </c>
      <c r="F849" t="s">
        <v>100</v>
      </c>
      <c r="G849" t="s">
        <v>9</v>
      </c>
      <c r="H849" t="s">
        <v>138</v>
      </c>
      <c r="I849" s="2">
        <v>1</v>
      </c>
      <c r="J849" t="s">
        <v>11</v>
      </c>
      <c r="K849" s="21">
        <f>INDEX(LISTAS!$H:$Q,MATCH(BASE!H849,LISTAS!$G:$G,0),MATCH(BASE!J849,LISTAS!$H$3:$Q$3,0))*Tabela3[[#This Row],[QUANTIDADE]]</f>
        <v>4</v>
      </c>
      <c r="L849" s="2" t="str">
        <f>TEXT(Tabela3[[#This Row],[DATA]],"MM")</f>
        <v>04</v>
      </c>
      <c r="M849" s="2">
        <f>WEEKNUM(Tabela3[[#This Row],[DATA]])</f>
        <v>14</v>
      </c>
      <c r="N849" s="18">
        <f>YEAR(Tabela3[[#This Row],[DATA]])</f>
        <v>2023</v>
      </c>
    </row>
    <row r="850" spans="2:14">
      <c r="B850" s="1">
        <v>45020</v>
      </c>
      <c r="C850">
        <v>12414</v>
      </c>
      <c r="D850" s="18">
        <f>COUNTIF(C$4:C850,Tabela3[[#This Row],[COMANDA]])</f>
        <v>1</v>
      </c>
      <c r="E850" t="s">
        <v>90</v>
      </c>
      <c r="F850" t="s">
        <v>98</v>
      </c>
      <c r="G850" t="s">
        <v>8</v>
      </c>
      <c r="H850" t="s">
        <v>204</v>
      </c>
      <c r="I850" s="2">
        <v>2</v>
      </c>
      <c r="J850" t="s">
        <v>11</v>
      </c>
      <c r="K850" s="21">
        <f>INDEX(LISTAS!$H:$Q,MATCH(BASE!H850,LISTAS!$G:$G,0),MATCH(BASE!J850,LISTAS!$H$3:$Q$3,0))*Tabela3[[#This Row],[QUANTIDADE]]</f>
        <v>36</v>
      </c>
      <c r="L850" s="2" t="str">
        <f>TEXT(Tabela3[[#This Row],[DATA]],"MM")</f>
        <v>04</v>
      </c>
      <c r="M850" s="2">
        <f>WEEKNUM(Tabela3[[#This Row],[DATA]])</f>
        <v>14</v>
      </c>
      <c r="N850" s="18">
        <f>YEAR(Tabela3[[#This Row],[DATA]])</f>
        <v>2023</v>
      </c>
    </row>
    <row r="851" spans="2:14">
      <c r="B851" s="1">
        <v>45020</v>
      </c>
      <c r="C851">
        <v>12414</v>
      </c>
      <c r="D851" s="18">
        <f>COUNTIF(C$4:C851,Tabela3[[#This Row],[COMANDA]])</f>
        <v>2</v>
      </c>
      <c r="E851" t="s">
        <v>90</v>
      </c>
      <c r="F851" t="s">
        <v>98</v>
      </c>
      <c r="G851" t="s">
        <v>8</v>
      </c>
      <c r="H851" t="s">
        <v>47</v>
      </c>
      <c r="I851" s="2">
        <v>1</v>
      </c>
      <c r="J851" t="s">
        <v>11</v>
      </c>
      <c r="K851" s="21">
        <f>INDEX(LISTAS!$H:$Q,MATCH(BASE!H851,LISTAS!$G:$G,0),MATCH(BASE!J851,LISTAS!$H$3:$Q$3,0))*Tabela3[[#This Row],[QUANTIDADE]]</f>
        <v>16</v>
      </c>
      <c r="L851" s="2" t="str">
        <f>TEXT(Tabela3[[#This Row],[DATA]],"MM")</f>
        <v>04</v>
      </c>
      <c r="M851" s="2">
        <f>WEEKNUM(Tabela3[[#This Row],[DATA]])</f>
        <v>14</v>
      </c>
      <c r="N851" s="18">
        <f>YEAR(Tabela3[[#This Row],[DATA]])</f>
        <v>2023</v>
      </c>
    </row>
    <row r="852" spans="2:14">
      <c r="B852" s="1">
        <v>45020</v>
      </c>
      <c r="C852">
        <v>12414</v>
      </c>
      <c r="D852" s="18">
        <f>COUNTIF(C$4:C852,Tabela3[[#This Row],[COMANDA]])</f>
        <v>3</v>
      </c>
      <c r="E852" t="s">
        <v>90</v>
      </c>
      <c r="F852" t="s">
        <v>98</v>
      </c>
      <c r="G852" t="s">
        <v>61</v>
      </c>
      <c r="H852" t="s">
        <v>199</v>
      </c>
      <c r="I852" s="2">
        <v>1</v>
      </c>
      <c r="J852" t="s">
        <v>11</v>
      </c>
      <c r="K852" s="21">
        <f>INDEX(LISTAS!$H:$Q,MATCH(BASE!H852,LISTAS!$G:$G,0),MATCH(BASE!J852,LISTAS!$H$3:$Q$3,0))*Tabela3[[#This Row],[QUANTIDADE]]</f>
        <v>1</v>
      </c>
      <c r="L852" s="2" t="str">
        <f>TEXT(Tabela3[[#This Row],[DATA]],"MM")</f>
        <v>04</v>
      </c>
      <c r="M852" s="2">
        <f>WEEKNUM(Tabela3[[#This Row],[DATA]])</f>
        <v>14</v>
      </c>
      <c r="N852" s="18">
        <f>YEAR(Tabela3[[#This Row],[DATA]])</f>
        <v>2023</v>
      </c>
    </row>
    <row r="853" spans="2:14">
      <c r="B853" s="1">
        <v>45020</v>
      </c>
      <c r="C853">
        <v>12414</v>
      </c>
      <c r="D853" s="18">
        <f>COUNTIF(C$4:C853,Tabela3[[#This Row],[COMANDA]])</f>
        <v>4</v>
      </c>
      <c r="E853" t="s">
        <v>90</v>
      </c>
      <c r="F853" t="s">
        <v>3</v>
      </c>
      <c r="G853" t="s">
        <v>8</v>
      </c>
      <c r="H853" t="s">
        <v>47</v>
      </c>
      <c r="I853" s="2">
        <v>1</v>
      </c>
      <c r="J853" t="s">
        <v>11</v>
      </c>
      <c r="K853" s="21">
        <f>INDEX(LISTAS!$H:$Q,MATCH(BASE!H853,LISTAS!$G:$G,0),MATCH(BASE!J853,LISTAS!$H$3:$Q$3,0))*Tabela3[[#This Row],[QUANTIDADE]]</f>
        <v>16</v>
      </c>
      <c r="L853" s="2" t="str">
        <f>TEXT(Tabela3[[#This Row],[DATA]],"MM")</f>
        <v>04</v>
      </c>
      <c r="M853" s="2">
        <f>WEEKNUM(Tabela3[[#This Row],[DATA]])</f>
        <v>14</v>
      </c>
      <c r="N853" s="18">
        <f>YEAR(Tabela3[[#This Row],[DATA]])</f>
        <v>2023</v>
      </c>
    </row>
    <row r="854" spans="2:14">
      <c r="B854" s="1">
        <v>45020</v>
      </c>
      <c r="C854">
        <v>12415</v>
      </c>
      <c r="D854" s="18">
        <f>COUNTIF(C$4:C854,Tabela3[[#This Row],[COMANDA]])</f>
        <v>1</v>
      </c>
      <c r="E854" t="s">
        <v>90</v>
      </c>
      <c r="F854" t="s">
        <v>100</v>
      </c>
      <c r="G854" t="s">
        <v>8</v>
      </c>
      <c r="H854" t="s">
        <v>42</v>
      </c>
      <c r="I854" s="2">
        <v>1</v>
      </c>
      <c r="J854" t="s">
        <v>11</v>
      </c>
      <c r="K854" s="21">
        <f>INDEX(LISTAS!$H:$Q,MATCH(BASE!H854,LISTAS!$G:$G,0),MATCH(BASE!J854,LISTAS!$H$3:$Q$3,0))*Tabela3[[#This Row],[QUANTIDADE]]</f>
        <v>16</v>
      </c>
      <c r="L854" s="2" t="str">
        <f>TEXT(Tabela3[[#This Row],[DATA]],"MM")</f>
        <v>04</v>
      </c>
      <c r="M854" s="2">
        <f>WEEKNUM(Tabela3[[#This Row],[DATA]])</f>
        <v>14</v>
      </c>
      <c r="N854" s="18">
        <f>YEAR(Tabela3[[#This Row],[DATA]])</f>
        <v>2023</v>
      </c>
    </row>
    <row r="855" spans="2:14">
      <c r="B855" s="1">
        <v>45020</v>
      </c>
      <c r="C855">
        <v>12416</v>
      </c>
      <c r="D855" s="18">
        <f>COUNTIF(C$4:C855,Tabela3[[#This Row],[COMANDA]])</f>
        <v>1</v>
      </c>
      <c r="E855" t="s">
        <v>90</v>
      </c>
      <c r="F855" t="s">
        <v>99</v>
      </c>
      <c r="G855" t="s">
        <v>8</v>
      </c>
      <c r="H855" t="s">
        <v>42</v>
      </c>
      <c r="I855" s="2">
        <v>1</v>
      </c>
      <c r="J855" t="s">
        <v>11</v>
      </c>
      <c r="K855" s="21">
        <f>INDEX(LISTAS!$H:$Q,MATCH(BASE!H855,LISTAS!$G:$G,0),MATCH(BASE!J855,LISTAS!$H$3:$Q$3,0))*Tabela3[[#This Row],[QUANTIDADE]]</f>
        <v>16</v>
      </c>
      <c r="L855" s="2" t="str">
        <f>TEXT(Tabela3[[#This Row],[DATA]],"MM")</f>
        <v>04</v>
      </c>
      <c r="M855" s="2">
        <f>WEEKNUM(Tabela3[[#This Row],[DATA]])</f>
        <v>14</v>
      </c>
      <c r="N855" s="18">
        <f>YEAR(Tabela3[[#This Row],[DATA]])</f>
        <v>2023</v>
      </c>
    </row>
    <row r="856" spans="2:14">
      <c r="B856" s="1">
        <v>45020</v>
      </c>
      <c r="C856">
        <v>12416</v>
      </c>
      <c r="D856" s="18">
        <f>COUNTIF(C$4:C856,Tabela3[[#This Row],[COMANDA]])</f>
        <v>2</v>
      </c>
      <c r="E856" t="s">
        <v>90</v>
      </c>
      <c r="F856" t="s">
        <v>98</v>
      </c>
      <c r="G856" t="s">
        <v>8</v>
      </c>
      <c r="H856" t="s">
        <v>204</v>
      </c>
      <c r="I856" s="2">
        <v>1</v>
      </c>
      <c r="J856" t="s">
        <v>11</v>
      </c>
      <c r="K856" s="21">
        <f>INDEX(LISTAS!$H:$Q,MATCH(BASE!H856,LISTAS!$G:$G,0),MATCH(BASE!J856,LISTAS!$H$3:$Q$3,0))*Tabela3[[#This Row],[QUANTIDADE]]</f>
        <v>18</v>
      </c>
      <c r="L856" s="2" t="str">
        <f>TEXT(Tabela3[[#This Row],[DATA]],"MM")</f>
        <v>04</v>
      </c>
      <c r="M856" s="2">
        <f>WEEKNUM(Tabela3[[#This Row],[DATA]])</f>
        <v>14</v>
      </c>
      <c r="N856" s="18">
        <f>YEAR(Tabela3[[#This Row],[DATA]])</f>
        <v>2023</v>
      </c>
    </row>
    <row r="857" spans="2:14">
      <c r="B857" s="1">
        <v>45020</v>
      </c>
      <c r="C857">
        <v>12416</v>
      </c>
      <c r="D857" s="18">
        <f>COUNTIF(C$4:C857,Tabela3[[#This Row],[COMANDA]])</f>
        <v>3</v>
      </c>
      <c r="E857" t="s">
        <v>90</v>
      </c>
      <c r="F857" t="s">
        <v>98</v>
      </c>
      <c r="G857" t="s">
        <v>8</v>
      </c>
      <c r="H857" t="s">
        <v>84</v>
      </c>
      <c r="I857" s="2">
        <v>1</v>
      </c>
      <c r="J857" t="s">
        <v>11</v>
      </c>
      <c r="K857" s="21">
        <f>INDEX(LISTAS!$H:$Q,MATCH(BASE!H857,LISTAS!$G:$G,0),MATCH(BASE!J857,LISTAS!$H$3:$Q$3,0))*Tabela3[[#This Row],[QUANTIDADE]]</f>
        <v>16</v>
      </c>
      <c r="L857" s="2" t="str">
        <f>TEXT(Tabela3[[#This Row],[DATA]],"MM")</f>
        <v>04</v>
      </c>
      <c r="M857" s="2">
        <f>WEEKNUM(Tabela3[[#This Row],[DATA]])</f>
        <v>14</v>
      </c>
      <c r="N857" s="18">
        <f>YEAR(Tabela3[[#This Row],[DATA]])</f>
        <v>2023</v>
      </c>
    </row>
    <row r="858" spans="2:14">
      <c r="B858" s="1">
        <v>45020</v>
      </c>
      <c r="C858">
        <v>12416</v>
      </c>
      <c r="D858" s="18">
        <f>COUNTIF(C$4:C858,Tabela3[[#This Row],[COMANDA]])</f>
        <v>4</v>
      </c>
      <c r="E858" t="s">
        <v>90</v>
      </c>
      <c r="F858" t="s">
        <v>98</v>
      </c>
      <c r="G858" t="s">
        <v>9</v>
      </c>
      <c r="H858" t="s">
        <v>138</v>
      </c>
      <c r="I858" s="2">
        <v>1</v>
      </c>
      <c r="J858" t="s">
        <v>11</v>
      </c>
      <c r="K858" s="21">
        <f>INDEX(LISTAS!$H:$Q,MATCH(BASE!H858,LISTAS!$G:$G,0),MATCH(BASE!J858,LISTAS!$H$3:$Q$3,0))*Tabela3[[#This Row],[QUANTIDADE]]</f>
        <v>4</v>
      </c>
      <c r="L858" s="2" t="str">
        <f>TEXT(Tabela3[[#This Row],[DATA]],"MM")</f>
        <v>04</v>
      </c>
      <c r="M858" s="2">
        <f>WEEKNUM(Tabela3[[#This Row],[DATA]])</f>
        <v>14</v>
      </c>
      <c r="N858" s="18">
        <f>YEAR(Tabela3[[#This Row],[DATA]])</f>
        <v>2023</v>
      </c>
    </row>
    <row r="859" spans="2:14">
      <c r="B859" s="1">
        <v>45020</v>
      </c>
      <c r="C859">
        <v>12417</v>
      </c>
      <c r="D859" s="18">
        <f>COUNTIF(C$4:C859,Tabela3[[#This Row],[COMANDA]])</f>
        <v>1</v>
      </c>
      <c r="E859" t="s">
        <v>90</v>
      </c>
      <c r="F859" t="s">
        <v>98</v>
      </c>
      <c r="G859" t="s">
        <v>8</v>
      </c>
      <c r="H859" t="s">
        <v>202</v>
      </c>
      <c r="I859" s="2">
        <v>1</v>
      </c>
      <c r="J859" t="s">
        <v>11</v>
      </c>
      <c r="K859" s="21">
        <f>INDEX(LISTAS!$H:$Q,MATCH(BASE!H859,LISTAS!$G:$G,0),MATCH(BASE!J859,LISTAS!$H$3:$Q$3,0))*Tabela3[[#This Row],[QUANTIDADE]]</f>
        <v>20</v>
      </c>
      <c r="L859" s="2" t="str">
        <f>TEXT(Tabela3[[#This Row],[DATA]],"MM")</f>
        <v>04</v>
      </c>
      <c r="M859" s="2">
        <f>WEEKNUM(Tabela3[[#This Row],[DATA]])</f>
        <v>14</v>
      </c>
      <c r="N859" s="18">
        <f>YEAR(Tabela3[[#This Row],[DATA]])</f>
        <v>2023</v>
      </c>
    </row>
    <row r="860" spans="2:14">
      <c r="B860" s="1">
        <v>45020</v>
      </c>
      <c r="C860">
        <v>12417</v>
      </c>
      <c r="D860" s="18">
        <f>COUNTIF(C$4:C860,Tabela3[[#This Row],[COMANDA]])</f>
        <v>2</v>
      </c>
      <c r="E860" t="s">
        <v>90</v>
      </c>
      <c r="F860" t="s">
        <v>98</v>
      </c>
      <c r="G860" t="s">
        <v>8</v>
      </c>
      <c r="H860" t="s">
        <v>84</v>
      </c>
      <c r="I860" s="2">
        <v>1</v>
      </c>
      <c r="J860" t="s">
        <v>11</v>
      </c>
      <c r="K860" s="21">
        <f>INDEX(LISTAS!$H:$Q,MATCH(BASE!H860,LISTAS!$G:$G,0),MATCH(BASE!J860,LISTAS!$H$3:$Q$3,0))*Tabela3[[#This Row],[QUANTIDADE]]</f>
        <v>16</v>
      </c>
      <c r="L860" s="2" t="str">
        <f>TEXT(Tabela3[[#This Row],[DATA]],"MM")</f>
        <v>04</v>
      </c>
      <c r="M860" s="2">
        <f>WEEKNUM(Tabela3[[#This Row],[DATA]])</f>
        <v>14</v>
      </c>
      <c r="N860" s="18">
        <f>YEAR(Tabela3[[#This Row],[DATA]])</f>
        <v>2023</v>
      </c>
    </row>
    <row r="861" spans="2:14">
      <c r="B861" s="1">
        <v>45020</v>
      </c>
      <c r="C861">
        <v>12417</v>
      </c>
      <c r="D861" s="18">
        <f>COUNTIF(C$4:C861,Tabela3[[#This Row],[COMANDA]])</f>
        <v>3</v>
      </c>
      <c r="E861" t="s">
        <v>90</v>
      </c>
      <c r="F861" t="s">
        <v>98</v>
      </c>
      <c r="G861" t="s">
        <v>9</v>
      </c>
      <c r="H861" t="s">
        <v>56</v>
      </c>
      <c r="I861" s="2">
        <v>2</v>
      </c>
      <c r="J861" t="s">
        <v>11</v>
      </c>
      <c r="K861" s="21">
        <f>INDEX(LISTAS!$H:$Q,MATCH(BASE!H861,LISTAS!$G:$G,0),MATCH(BASE!J861,LISTAS!$H$3:$Q$3,0))*Tabela3[[#This Row],[QUANTIDADE]]</f>
        <v>6</v>
      </c>
      <c r="L861" s="2" t="str">
        <f>TEXT(Tabela3[[#This Row],[DATA]],"MM")</f>
        <v>04</v>
      </c>
      <c r="M861" s="2">
        <f>WEEKNUM(Tabela3[[#This Row],[DATA]])</f>
        <v>14</v>
      </c>
      <c r="N861" s="18">
        <f>YEAR(Tabela3[[#This Row],[DATA]])</f>
        <v>2023</v>
      </c>
    </row>
    <row r="862" spans="2:14">
      <c r="B862" s="1">
        <v>45020</v>
      </c>
      <c r="C862">
        <v>12418</v>
      </c>
      <c r="D862" s="18">
        <f>COUNTIF(C$4:C862,Tabela3[[#This Row],[COMANDA]])</f>
        <v>1</v>
      </c>
      <c r="E862" t="s">
        <v>90</v>
      </c>
      <c r="F862" t="s">
        <v>98</v>
      </c>
      <c r="G862" t="s">
        <v>8</v>
      </c>
      <c r="H862" t="s">
        <v>84</v>
      </c>
      <c r="I862" s="2">
        <v>1</v>
      </c>
      <c r="J862" t="s">
        <v>11</v>
      </c>
      <c r="K862" s="21">
        <f>INDEX(LISTAS!$H:$Q,MATCH(BASE!H862,LISTAS!$G:$G,0),MATCH(BASE!J862,LISTAS!$H$3:$Q$3,0))*Tabela3[[#This Row],[QUANTIDADE]]</f>
        <v>16</v>
      </c>
      <c r="L862" s="2" t="str">
        <f>TEXT(Tabela3[[#This Row],[DATA]],"MM")</f>
        <v>04</v>
      </c>
      <c r="M862" s="2">
        <f>WEEKNUM(Tabela3[[#This Row],[DATA]])</f>
        <v>14</v>
      </c>
      <c r="N862" s="18">
        <f>YEAR(Tabela3[[#This Row],[DATA]])</f>
        <v>2023</v>
      </c>
    </row>
    <row r="863" spans="2:14">
      <c r="B863" s="1">
        <v>45020</v>
      </c>
      <c r="C863">
        <v>12418</v>
      </c>
      <c r="D863" s="18">
        <f>COUNTIF(C$4:C863,Tabela3[[#This Row],[COMANDA]])</f>
        <v>2</v>
      </c>
      <c r="E863" t="s">
        <v>90</v>
      </c>
      <c r="F863" t="s">
        <v>98</v>
      </c>
      <c r="G863" t="s">
        <v>61</v>
      </c>
      <c r="H863" t="s">
        <v>199</v>
      </c>
      <c r="I863" s="2">
        <v>2</v>
      </c>
      <c r="J863" t="s">
        <v>11</v>
      </c>
      <c r="K863" s="21">
        <f>INDEX(LISTAS!$H:$Q,MATCH(BASE!H863,LISTAS!$G:$G,0),MATCH(BASE!J863,LISTAS!$H$3:$Q$3,0))*Tabela3[[#This Row],[QUANTIDADE]]</f>
        <v>2</v>
      </c>
      <c r="L863" s="2" t="str">
        <f>TEXT(Tabela3[[#This Row],[DATA]],"MM")</f>
        <v>04</v>
      </c>
      <c r="M863" s="2">
        <f>WEEKNUM(Tabela3[[#This Row],[DATA]])</f>
        <v>14</v>
      </c>
      <c r="N863" s="18">
        <f>YEAR(Tabela3[[#This Row],[DATA]])</f>
        <v>2023</v>
      </c>
    </row>
    <row r="864" spans="2:14">
      <c r="B864" s="1">
        <v>45020</v>
      </c>
      <c r="C864">
        <v>12419</v>
      </c>
      <c r="D864" s="18">
        <f>COUNTIF(C$4:C864,Tabela3[[#This Row],[COMANDA]])</f>
        <v>1</v>
      </c>
      <c r="E864" t="s">
        <v>89</v>
      </c>
      <c r="F864" t="s">
        <v>99</v>
      </c>
      <c r="G864" t="s">
        <v>8</v>
      </c>
      <c r="H864" t="s">
        <v>206</v>
      </c>
      <c r="I864" s="2">
        <v>1</v>
      </c>
      <c r="J864" t="s">
        <v>11</v>
      </c>
      <c r="K864" s="21">
        <f>INDEX(LISTAS!$H:$Q,MATCH(BASE!H864,LISTAS!$G:$G,0),MATCH(BASE!J864,LISTAS!$H$3:$Q$3,0))*Tabela3[[#This Row],[QUANTIDADE]]</f>
        <v>18</v>
      </c>
      <c r="L864" s="2" t="str">
        <f>TEXT(Tabela3[[#This Row],[DATA]],"MM")</f>
        <v>04</v>
      </c>
      <c r="M864" s="2">
        <f>WEEKNUM(Tabela3[[#This Row],[DATA]])</f>
        <v>14</v>
      </c>
      <c r="N864" s="18">
        <f>YEAR(Tabela3[[#This Row],[DATA]])</f>
        <v>2023</v>
      </c>
    </row>
    <row r="865" spans="2:14">
      <c r="B865" s="1">
        <v>45020</v>
      </c>
      <c r="C865">
        <v>12419</v>
      </c>
      <c r="D865" s="18">
        <f>COUNTIF(C$4:C865,Tabela3[[#This Row],[COMANDA]])</f>
        <v>2</v>
      </c>
      <c r="E865" t="s">
        <v>89</v>
      </c>
      <c r="F865" t="s">
        <v>99</v>
      </c>
      <c r="G865" t="s">
        <v>9</v>
      </c>
      <c r="H865" t="s">
        <v>59</v>
      </c>
      <c r="I865" s="2">
        <v>1</v>
      </c>
      <c r="J865" t="s">
        <v>11</v>
      </c>
      <c r="K865" s="21">
        <f>INDEX(LISTAS!$H:$Q,MATCH(BASE!H865,LISTAS!$G:$G,0),MATCH(BASE!J865,LISTAS!$H$3:$Q$3,0))*Tabela3[[#This Row],[QUANTIDADE]]</f>
        <v>3</v>
      </c>
      <c r="L865" s="2" t="str">
        <f>TEXT(Tabela3[[#This Row],[DATA]],"MM")</f>
        <v>04</v>
      </c>
      <c r="M865" s="2">
        <f>WEEKNUM(Tabela3[[#This Row],[DATA]])</f>
        <v>14</v>
      </c>
      <c r="N865" s="18">
        <f>YEAR(Tabela3[[#This Row],[DATA]])</f>
        <v>2023</v>
      </c>
    </row>
    <row r="866" spans="2:14">
      <c r="B866" s="1">
        <v>45020</v>
      </c>
      <c r="C866">
        <v>12420</v>
      </c>
      <c r="D866" s="18">
        <f>COUNTIF(C$4:C866,Tabela3[[#This Row],[COMANDA]])</f>
        <v>1</v>
      </c>
      <c r="E866" t="s">
        <v>90</v>
      </c>
      <c r="F866" t="s">
        <v>98</v>
      </c>
      <c r="G866" t="s">
        <v>8</v>
      </c>
      <c r="H866" t="s">
        <v>202</v>
      </c>
      <c r="I866" s="2">
        <v>1</v>
      </c>
      <c r="J866" t="s">
        <v>11</v>
      </c>
      <c r="K866" s="21">
        <f>INDEX(LISTAS!$H:$Q,MATCH(BASE!H866,LISTAS!$G:$G,0),MATCH(BASE!J866,LISTAS!$H$3:$Q$3,0))*Tabela3[[#This Row],[QUANTIDADE]]</f>
        <v>20</v>
      </c>
      <c r="L866" s="2" t="str">
        <f>TEXT(Tabela3[[#This Row],[DATA]],"MM")</f>
        <v>04</v>
      </c>
      <c r="M866" s="2">
        <f>WEEKNUM(Tabela3[[#This Row],[DATA]])</f>
        <v>14</v>
      </c>
      <c r="N866" s="18">
        <f>YEAR(Tabela3[[#This Row],[DATA]])</f>
        <v>2023</v>
      </c>
    </row>
    <row r="867" spans="2:14">
      <c r="B867" s="1">
        <v>45020</v>
      </c>
      <c r="C867">
        <v>12420</v>
      </c>
      <c r="D867" s="18">
        <f>COUNTIF(C$4:C867,Tabela3[[#This Row],[COMANDA]])</f>
        <v>2</v>
      </c>
      <c r="E867" t="s">
        <v>90</v>
      </c>
      <c r="F867" t="s">
        <v>98</v>
      </c>
      <c r="G867" t="s">
        <v>61</v>
      </c>
      <c r="H867" t="s">
        <v>199</v>
      </c>
      <c r="I867" s="2">
        <v>2</v>
      </c>
      <c r="J867" t="s">
        <v>11</v>
      </c>
      <c r="K867" s="21">
        <f>INDEX(LISTAS!$H:$Q,MATCH(BASE!H867,LISTAS!$G:$G,0),MATCH(BASE!J867,LISTAS!$H$3:$Q$3,0))*Tabela3[[#This Row],[QUANTIDADE]]</f>
        <v>2</v>
      </c>
      <c r="L867" s="2" t="str">
        <f>TEXT(Tabela3[[#This Row],[DATA]],"MM")</f>
        <v>04</v>
      </c>
      <c r="M867" s="2">
        <f>WEEKNUM(Tabela3[[#This Row],[DATA]])</f>
        <v>14</v>
      </c>
      <c r="N867" s="18">
        <f>YEAR(Tabela3[[#This Row],[DATA]])</f>
        <v>2023</v>
      </c>
    </row>
    <row r="868" spans="2:14">
      <c r="B868" s="1">
        <v>45020</v>
      </c>
      <c r="C868">
        <v>12420</v>
      </c>
      <c r="D868" s="18">
        <f>COUNTIF(C$4:C868,Tabela3[[#This Row],[COMANDA]])</f>
        <v>3</v>
      </c>
      <c r="E868" t="s">
        <v>90</v>
      </c>
      <c r="F868" t="s">
        <v>98</v>
      </c>
      <c r="G868" t="s">
        <v>9</v>
      </c>
      <c r="H868" t="s">
        <v>134</v>
      </c>
      <c r="I868" s="2">
        <v>1</v>
      </c>
      <c r="J868" t="s">
        <v>11</v>
      </c>
      <c r="K868" s="21">
        <f>INDEX(LISTAS!$H:$Q,MATCH(BASE!H868,LISTAS!$G:$G,0),MATCH(BASE!J868,LISTAS!$H$3:$Q$3,0))*Tabela3[[#This Row],[QUANTIDADE]]</f>
        <v>3</v>
      </c>
      <c r="L868" s="2" t="str">
        <f>TEXT(Tabela3[[#This Row],[DATA]],"MM")</f>
        <v>04</v>
      </c>
      <c r="M868" s="2">
        <f>WEEKNUM(Tabela3[[#This Row],[DATA]])</f>
        <v>14</v>
      </c>
      <c r="N868" s="18">
        <f>YEAR(Tabela3[[#This Row],[DATA]])</f>
        <v>2023</v>
      </c>
    </row>
    <row r="869" spans="2:14">
      <c r="B869" s="1">
        <v>45020</v>
      </c>
      <c r="C869">
        <v>12421</v>
      </c>
      <c r="D869" s="18">
        <f>COUNTIF(C$4:C869,Tabela3[[#This Row],[COMANDA]])</f>
        <v>1</v>
      </c>
      <c r="E869" t="s">
        <v>90</v>
      </c>
      <c r="F869" t="s">
        <v>98</v>
      </c>
      <c r="G869" t="s">
        <v>8</v>
      </c>
      <c r="H869" t="s">
        <v>47</v>
      </c>
      <c r="I869" s="2">
        <v>1</v>
      </c>
      <c r="J869" t="s">
        <v>11</v>
      </c>
      <c r="K869" s="21">
        <f>INDEX(LISTAS!$H:$Q,MATCH(BASE!H869,LISTAS!$G:$G,0),MATCH(BASE!J869,LISTAS!$H$3:$Q$3,0))*Tabela3[[#This Row],[QUANTIDADE]]</f>
        <v>16</v>
      </c>
      <c r="L869" s="2" t="str">
        <f>TEXT(Tabela3[[#This Row],[DATA]],"MM")</f>
        <v>04</v>
      </c>
      <c r="M869" s="2">
        <f>WEEKNUM(Tabela3[[#This Row],[DATA]])</f>
        <v>14</v>
      </c>
      <c r="N869" s="18">
        <f>YEAR(Tabela3[[#This Row],[DATA]])</f>
        <v>2023</v>
      </c>
    </row>
    <row r="870" spans="2:14">
      <c r="B870" s="1">
        <v>45020</v>
      </c>
      <c r="C870">
        <v>12422</v>
      </c>
      <c r="D870" s="18">
        <f>COUNTIF(C$4:C870,Tabela3[[#This Row],[COMANDA]])</f>
        <v>1</v>
      </c>
      <c r="E870" t="s">
        <v>90</v>
      </c>
      <c r="F870" t="s">
        <v>100</v>
      </c>
      <c r="G870" t="s">
        <v>8</v>
      </c>
      <c r="H870" t="s">
        <v>42</v>
      </c>
      <c r="I870" s="2">
        <v>2</v>
      </c>
      <c r="J870" t="s">
        <v>11</v>
      </c>
      <c r="K870" s="21">
        <f>INDEX(LISTAS!$H:$Q,MATCH(BASE!H870,LISTAS!$G:$G,0),MATCH(BASE!J870,LISTAS!$H$3:$Q$3,0))*Tabela3[[#This Row],[QUANTIDADE]]</f>
        <v>32</v>
      </c>
      <c r="L870" s="2" t="str">
        <f>TEXT(Tabela3[[#This Row],[DATA]],"MM")</f>
        <v>04</v>
      </c>
      <c r="M870" s="2">
        <f>WEEKNUM(Tabela3[[#This Row],[DATA]])</f>
        <v>14</v>
      </c>
      <c r="N870" s="18">
        <f>YEAR(Tabela3[[#This Row],[DATA]])</f>
        <v>2023</v>
      </c>
    </row>
    <row r="871" spans="2:14">
      <c r="B871" s="1">
        <v>45020</v>
      </c>
      <c r="C871">
        <v>12422</v>
      </c>
      <c r="D871" s="18">
        <f>COUNTIF(C$4:C871,Tabela3[[#This Row],[COMANDA]])</f>
        <v>2</v>
      </c>
      <c r="E871" t="s">
        <v>90</v>
      </c>
      <c r="F871" t="s">
        <v>98</v>
      </c>
      <c r="G871" t="s">
        <v>8</v>
      </c>
      <c r="H871" t="s">
        <v>204</v>
      </c>
      <c r="I871" s="2">
        <v>2</v>
      </c>
      <c r="J871" t="s">
        <v>11</v>
      </c>
      <c r="K871" s="21">
        <f>INDEX(LISTAS!$H:$Q,MATCH(BASE!H871,LISTAS!$G:$G,0),MATCH(BASE!J871,LISTAS!$H$3:$Q$3,0))*Tabela3[[#This Row],[QUANTIDADE]]</f>
        <v>36</v>
      </c>
      <c r="L871" s="2" t="str">
        <f>TEXT(Tabela3[[#This Row],[DATA]],"MM")</f>
        <v>04</v>
      </c>
      <c r="M871" s="2">
        <f>WEEKNUM(Tabela3[[#This Row],[DATA]])</f>
        <v>14</v>
      </c>
      <c r="N871" s="18">
        <f>YEAR(Tabela3[[#This Row],[DATA]])</f>
        <v>2023</v>
      </c>
    </row>
    <row r="872" spans="2:14">
      <c r="B872" s="1">
        <v>45020</v>
      </c>
      <c r="C872">
        <v>12423</v>
      </c>
      <c r="D872" s="18">
        <f>COUNTIF(C$4:C872,Tabela3[[#This Row],[COMANDA]])</f>
        <v>1</v>
      </c>
      <c r="E872" t="s">
        <v>90</v>
      </c>
      <c r="F872" t="s">
        <v>100</v>
      </c>
      <c r="G872" t="s">
        <v>8</v>
      </c>
      <c r="H872" t="s">
        <v>202</v>
      </c>
      <c r="I872" s="2">
        <v>1</v>
      </c>
      <c r="J872" t="s">
        <v>11</v>
      </c>
      <c r="K872" s="21">
        <f>INDEX(LISTAS!$H:$Q,MATCH(BASE!H872,LISTAS!$G:$G,0),MATCH(BASE!J872,LISTAS!$H$3:$Q$3,0))*Tabela3[[#This Row],[QUANTIDADE]]</f>
        <v>20</v>
      </c>
      <c r="L872" s="2" t="str">
        <f>TEXT(Tabela3[[#This Row],[DATA]],"MM")</f>
        <v>04</v>
      </c>
      <c r="M872" s="2">
        <f>WEEKNUM(Tabela3[[#This Row],[DATA]])</f>
        <v>14</v>
      </c>
      <c r="N872" s="18">
        <f>YEAR(Tabela3[[#This Row],[DATA]])</f>
        <v>2023</v>
      </c>
    </row>
    <row r="873" spans="2:14">
      <c r="B873" s="1">
        <v>45020</v>
      </c>
      <c r="C873">
        <v>12423</v>
      </c>
      <c r="D873" s="18">
        <f>COUNTIF(C$4:C873,Tabela3[[#This Row],[COMANDA]])</f>
        <v>2</v>
      </c>
      <c r="E873" t="s">
        <v>90</v>
      </c>
      <c r="F873" t="s">
        <v>100</v>
      </c>
      <c r="G873" t="s">
        <v>9</v>
      </c>
      <c r="H873" t="s">
        <v>138</v>
      </c>
      <c r="I873" s="2">
        <v>1</v>
      </c>
      <c r="J873" t="s">
        <v>11</v>
      </c>
      <c r="K873" s="21">
        <f>INDEX(LISTAS!$H:$Q,MATCH(BASE!H873,LISTAS!$G:$G,0),MATCH(BASE!J873,LISTAS!$H$3:$Q$3,0))*Tabela3[[#This Row],[QUANTIDADE]]</f>
        <v>4</v>
      </c>
      <c r="L873" s="2" t="str">
        <f>TEXT(Tabela3[[#This Row],[DATA]],"MM")</f>
        <v>04</v>
      </c>
      <c r="M873" s="2">
        <f>WEEKNUM(Tabela3[[#This Row],[DATA]])</f>
        <v>14</v>
      </c>
      <c r="N873" s="18">
        <f>YEAR(Tabela3[[#This Row],[DATA]])</f>
        <v>2023</v>
      </c>
    </row>
    <row r="874" spans="2:14">
      <c r="B874" s="1">
        <v>45020</v>
      </c>
      <c r="C874">
        <v>12424</v>
      </c>
      <c r="D874" s="18">
        <f>COUNTIF(C$4:C874,Tabela3[[#This Row],[COMANDA]])</f>
        <v>1</v>
      </c>
      <c r="E874" t="s">
        <v>90</v>
      </c>
      <c r="F874" t="s">
        <v>98</v>
      </c>
      <c r="G874" t="s">
        <v>8</v>
      </c>
      <c r="H874" t="s">
        <v>41</v>
      </c>
      <c r="I874" s="2">
        <v>2</v>
      </c>
      <c r="J874" t="s">
        <v>11</v>
      </c>
      <c r="K874" s="21">
        <f>INDEX(LISTAS!$H:$Q,MATCH(BASE!H874,LISTAS!$G:$G,0),MATCH(BASE!J874,LISTAS!$H$3:$Q$3,0))*Tabela3[[#This Row],[QUANTIDADE]]</f>
        <v>28</v>
      </c>
      <c r="L874" s="2" t="str">
        <f>TEXT(Tabela3[[#This Row],[DATA]],"MM")</f>
        <v>04</v>
      </c>
      <c r="M874" s="2">
        <f>WEEKNUM(Tabela3[[#This Row],[DATA]])</f>
        <v>14</v>
      </c>
      <c r="N874" s="18">
        <f>YEAR(Tabela3[[#This Row],[DATA]])</f>
        <v>2023</v>
      </c>
    </row>
    <row r="875" spans="2:14">
      <c r="B875" s="1">
        <v>45020</v>
      </c>
      <c r="C875">
        <v>12424</v>
      </c>
      <c r="D875" s="18">
        <f>COUNTIF(C$4:C875,Tabela3[[#This Row],[COMANDA]])</f>
        <v>2</v>
      </c>
      <c r="E875" t="s">
        <v>90</v>
      </c>
      <c r="F875" t="s">
        <v>98</v>
      </c>
      <c r="G875" t="s">
        <v>61</v>
      </c>
      <c r="H875" t="s">
        <v>163</v>
      </c>
      <c r="I875" s="2">
        <v>2</v>
      </c>
      <c r="J875" t="s">
        <v>11</v>
      </c>
      <c r="K875" s="21">
        <f>INDEX(LISTAS!$H:$Q,MATCH(BASE!H875,LISTAS!$G:$G,0),MATCH(BASE!J875,LISTAS!$H$3:$Q$3,0))*Tabela3[[#This Row],[QUANTIDADE]]</f>
        <v>8</v>
      </c>
      <c r="L875" s="2" t="str">
        <f>TEXT(Tabela3[[#This Row],[DATA]],"MM")</f>
        <v>04</v>
      </c>
      <c r="M875" s="2">
        <f>WEEKNUM(Tabela3[[#This Row],[DATA]])</f>
        <v>14</v>
      </c>
      <c r="N875" s="18">
        <f>YEAR(Tabela3[[#This Row],[DATA]])</f>
        <v>2023</v>
      </c>
    </row>
    <row r="876" spans="2:14">
      <c r="B876" s="1">
        <v>45020</v>
      </c>
      <c r="C876">
        <v>12425</v>
      </c>
      <c r="D876" s="18">
        <f>COUNTIF(C$4:C876,Tabela3[[#This Row],[COMANDA]])</f>
        <v>1</v>
      </c>
      <c r="E876" t="s">
        <v>90</v>
      </c>
      <c r="F876" t="s">
        <v>99</v>
      </c>
      <c r="G876" t="s">
        <v>8</v>
      </c>
      <c r="H876" t="s">
        <v>47</v>
      </c>
      <c r="I876" s="2">
        <v>1</v>
      </c>
      <c r="J876" t="s">
        <v>11</v>
      </c>
      <c r="K876" s="21">
        <f>INDEX(LISTAS!$H:$Q,MATCH(BASE!H876,LISTAS!$G:$G,0),MATCH(BASE!J876,LISTAS!$H$3:$Q$3,0))*Tabela3[[#This Row],[QUANTIDADE]]</f>
        <v>16</v>
      </c>
      <c r="L876" s="2" t="str">
        <f>TEXT(Tabela3[[#This Row],[DATA]],"MM")</f>
        <v>04</v>
      </c>
      <c r="M876" s="2">
        <f>WEEKNUM(Tabela3[[#This Row],[DATA]])</f>
        <v>14</v>
      </c>
      <c r="N876" s="18">
        <f>YEAR(Tabela3[[#This Row],[DATA]])</f>
        <v>2023</v>
      </c>
    </row>
    <row r="877" spans="2:14">
      <c r="B877" s="1">
        <v>45020</v>
      </c>
      <c r="C877">
        <v>12426</v>
      </c>
      <c r="D877" s="18">
        <f>COUNTIF(C$4:C877,Tabela3[[#This Row],[COMANDA]])</f>
        <v>1</v>
      </c>
      <c r="E877" t="s">
        <v>90</v>
      </c>
      <c r="F877" t="s">
        <v>99</v>
      </c>
      <c r="G877" t="s">
        <v>8</v>
      </c>
      <c r="H877" t="s">
        <v>40</v>
      </c>
      <c r="I877" s="2">
        <v>1</v>
      </c>
      <c r="J877" t="s">
        <v>11</v>
      </c>
      <c r="K877" s="21">
        <f>INDEX(LISTAS!$H:$Q,MATCH(BASE!H877,LISTAS!$G:$G,0),MATCH(BASE!J877,LISTAS!$H$3:$Q$3,0))*Tabela3[[#This Row],[QUANTIDADE]]</f>
        <v>14</v>
      </c>
      <c r="L877" s="2" t="str">
        <f>TEXT(Tabela3[[#This Row],[DATA]],"MM")</f>
        <v>04</v>
      </c>
      <c r="M877" s="2">
        <f>WEEKNUM(Tabela3[[#This Row],[DATA]])</f>
        <v>14</v>
      </c>
      <c r="N877" s="18">
        <f>YEAR(Tabela3[[#This Row],[DATA]])</f>
        <v>2023</v>
      </c>
    </row>
    <row r="878" spans="2:14">
      <c r="B878" s="1">
        <v>45020</v>
      </c>
      <c r="C878">
        <v>12426</v>
      </c>
      <c r="D878" s="18">
        <f>COUNTIF(C$4:C878,Tabela3[[#This Row],[COMANDA]])</f>
        <v>2</v>
      </c>
      <c r="E878" t="s">
        <v>90</v>
      </c>
      <c r="F878" t="s">
        <v>99</v>
      </c>
      <c r="G878" t="s">
        <v>8</v>
      </c>
      <c r="H878" t="s">
        <v>202</v>
      </c>
      <c r="I878" s="2">
        <v>1</v>
      </c>
      <c r="J878" t="s">
        <v>11</v>
      </c>
      <c r="K878" s="21">
        <f>INDEX(LISTAS!$H:$Q,MATCH(BASE!H878,LISTAS!$G:$G,0),MATCH(BASE!J878,LISTAS!$H$3:$Q$3,0))*Tabela3[[#This Row],[QUANTIDADE]]</f>
        <v>20</v>
      </c>
      <c r="L878" s="2" t="str">
        <f>TEXT(Tabela3[[#This Row],[DATA]],"MM")</f>
        <v>04</v>
      </c>
      <c r="M878" s="2">
        <f>WEEKNUM(Tabela3[[#This Row],[DATA]])</f>
        <v>14</v>
      </c>
      <c r="N878" s="18">
        <f>YEAR(Tabela3[[#This Row],[DATA]])</f>
        <v>2023</v>
      </c>
    </row>
    <row r="879" spans="2:14">
      <c r="B879" s="1">
        <v>45020</v>
      </c>
      <c r="C879">
        <v>12426</v>
      </c>
      <c r="D879" s="18">
        <f>COUNTIF(C$4:C879,Tabela3[[#This Row],[COMANDA]])</f>
        <v>3</v>
      </c>
      <c r="E879" t="s">
        <v>90</v>
      </c>
      <c r="F879" t="s">
        <v>99</v>
      </c>
      <c r="G879" t="s">
        <v>10</v>
      </c>
      <c r="H879" t="s">
        <v>88</v>
      </c>
      <c r="I879" s="2">
        <v>1</v>
      </c>
      <c r="J879" t="s">
        <v>11</v>
      </c>
      <c r="K879" s="21">
        <f>INDEX(LISTAS!$H:$Q,MATCH(BASE!H879,LISTAS!$G:$G,0),MATCH(BASE!J879,LISTAS!$H$3:$Q$3,0))*Tabela3[[#This Row],[QUANTIDADE]]</f>
        <v>8</v>
      </c>
      <c r="L879" s="2" t="str">
        <f>TEXT(Tabela3[[#This Row],[DATA]],"MM")</f>
        <v>04</v>
      </c>
      <c r="M879" s="2">
        <f>WEEKNUM(Tabela3[[#This Row],[DATA]])</f>
        <v>14</v>
      </c>
      <c r="N879" s="18">
        <f>YEAR(Tabela3[[#This Row],[DATA]])</f>
        <v>2023</v>
      </c>
    </row>
    <row r="880" spans="2:14">
      <c r="B880" s="1">
        <v>45020</v>
      </c>
      <c r="C880">
        <v>12426</v>
      </c>
      <c r="D880" s="18">
        <f>COUNTIF(C$4:C880,Tabela3[[#This Row],[COMANDA]])</f>
        <v>4</v>
      </c>
      <c r="E880" t="s">
        <v>90</v>
      </c>
      <c r="F880" t="s">
        <v>99</v>
      </c>
      <c r="G880" t="s">
        <v>9</v>
      </c>
      <c r="H880" t="s">
        <v>138</v>
      </c>
      <c r="I880" s="2">
        <v>2</v>
      </c>
      <c r="J880" t="s">
        <v>11</v>
      </c>
      <c r="K880" s="21">
        <f>INDEX(LISTAS!$H:$Q,MATCH(BASE!H880,LISTAS!$G:$G,0),MATCH(BASE!J880,LISTAS!$H$3:$Q$3,0))*Tabela3[[#This Row],[QUANTIDADE]]</f>
        <v>8</v>
      </c>
      <c r="L880" s="2" t="str">
        <f>TEXT(Tabela3[[#This Row],[DATA]],"MM")</f>
        <v>04</v>
      </c>
      <c r="M880" s="2">
        <f>WEEKNUM(Tabela3[[#This Row],[DATA]])</f>
        <v>14</v>
      </c>
      <c r="N880" s="18">
        <f>YEAR(Tabela3[[#This Row],[DATA]])</f>
        <v>2023</v>
      </c>
    </row>
    <row r="881" spans="2:14">
      <c r="B881" s="1">
        <v>45020</v>
      </c>
      <c r="C881">
        <v>12426</v>
      </c>
      <c r="D881" s="18">
        <f>COUNTIF(C$4:C881,Tabela3[[#This Row],[COMANDA]])</f>
        <v>5</v>
      </c>
      <c r="E881" t="s">
        <v>90</v>
      </c>
      <c r="F881" t="s">
        <v>99</v>
      </c>
      <c r="G881" t="s">
        <v>61</v>
      </c>
      <c r="H881" t="s">
        <v>163</v>
      </c>
      <c r="I881" s="2">
        <v>1</v>
      </c>
      <c r="J881" t="s">
        <v>11</v>
      </c>
      <c r="K881" s="21">
        <f>INDEX(LISTAS!$H:$Q,MATCH(BASE!H881,LISTAS!$G:$G,0),MATCH(BASE!J881,LISTAS!$H$3:$Q$3,0))*Tabela3[[#This Row],[QUANTIDADE]]</f>
        <v>4</v>
      </c>
      <c r="L881" s="2" t="str">
        <f>TEXT(Tabela3[[#This Row],[DATA]],"MM")</f>
        <v>04</v>
      </c>
      <c r="M881" s="2">
        <f>WEEKNUM(Tabela3[[#This Row],[DATA]])</f>
        <v>14</v>
      </c>
      <c r="N881" s="18">
        <f>YEAR(Tabela3[[#This Row],[DATA]])</f>
        <v>2023</v>
      </c>
    </row>
    <row r="882" spans="2:14">
      <c r="B882" s="1">
        <v>45020</v>
      </c>
      <c r="C882">
        <v>12427</v>
      </c>
      <c r="D882" s="18">
        <f>COUNTIF(C$4:C882,Tabela3[[#This Row],[COMANDA]])</f>
        <v>1</v>
      </c>
      <c r="E882" t="s">
        <v>89</v>
      </c>
      <c r="F882" t="s">
        <v>99</v>
      </c>
      <c r="G882" t="s">
        <v>8</v>
      </c>
      <c r="H882" t="s">
        <v>84</v>
      </c>
      <c r="I882" s="2">
        <v>1</v>
      </c>
      <c r="J882" t="s">
        <v>11</v>
      </c>
      <c r="K882" s="21">
        <f>INDEX(LISTAS!$H:$Q,MATCH(BASE!H882,LISTAS!$G:$G,0),MATCH(BASE!J882,LISTAS!$H$3:$Q$3,0))*Tabela3[[#This Row],[QUANTIDADE]]</f>
        <v>16</v>
      </c>
      <c r="L882" s="2" t="str">
        <f>TEXT(Tabela3[[#This Row],[DATA]],"MM")</f>
        <v>04</v>
      </c>
      <c r="M882" s="2">
        <f>WEEKNUM(Tabela3[[#This Row],[DATA]])</f>
        <v>14</v>
      </c>
      <c r="N882" s="18">
        <f>YEAR(Tabela3[[#This Row],[DATA]])</f>
        <v>2023</v>
      </c>
    </row>
    <row r="883" spans="2:14">
      <c r="B883" s="1">
        <v>45020</v>
      </c>
      <c r="C883">
        <v>12428</v>
      </c>
      <c r="D883" s="18">
        <f>COUNTIF(C$4:C883,Tabela3[[#This Row],[COMANDA]])</f>
        <v>1</v>
      </c>
      <c r="E883" t="s">
        <v>90</v>
      </c>
      <c r="F883" t="s">
        <v>99</v>
      </c>
      <c r="G883" t="s">
        <v>8</v>
      </c>
      <c r="H883" t="s">
        <v>204</v>
      </c>
      <c r="I883" s="2">
        <v>1</v>
      </c>
      <c r="J883" t="s">
        <v>11</v>
      </c>
      <c r="K883" s="21">
        <f>INDEX(LISTAS!$H:$Q,MATCH(BASE!H883,LISTAS!$G:$G,0),MATCH(BASE!J883,LISTAS!$H$3:$Q$3,0))*Tabela3[[#This Row],[QUANTIDADE]]</f>
        <v>18</v>
      </c>
      <c r="L883" s="2" t="str">
        <f>TEXT(Tabela3[[#This Row],[DATA]],"MM")</f>
        <v>04</v>
      </c>
      <c r="M883" s="2">
        <f>WEEKNUM(Tabela3[[#This Row],[DATA]])</f>
        <v>14</v>
      </c>
      <c r="N883" s="18">
        <f>YEAR(Tabela3[[#This Row],[DATA]])</f>
        <v>2023</v>
      </c>
    </row>
    <row r="884" spans="2:14">
      <c r="B884" s="1">
        <v>45020</v>
      </c>
      <c r="C884">
        <v>12428</v>
      </c>
      <c r="D884" s="18">
        <f>COUNTIF(C$4:C884,Tabela3[[#This Row],[COMANDA]])</f>
        <v>2</v>
      </c>
      <c r="E884" t="s">
        <v>90</v>
      </c>
      <c r="F884" t="s">
        <v>98</v>
      </c>
      <c r="G884" t="s">
        <v>8</v>
      </c>
      <c r="H884" t="s">
        <v>204</v>
      </c>
      <c r="I884" s="2">
        <v>1</v>
      </c>
      <c r="J884" t="s">
        <v>11</v>
      </c>
      <c r="K884" s="21">
        <f>INDEX(LISTAS!$H:$Q,MATCH(BASE!H884,LISTAS!$G:$G,0),MATCH(BASE!J884,LISTAS!$H$3:$Q$3,0))*Tabela3[[#This Row],[QUANTIDADE]]</f>
        <v>18</v>
      </c>
      <c r="L884" s="2" t="str">
        <f>TEXT(Tabela3[[#This Row],[DATA]],"MM")</f>
        <v>04</v>
      </c>
      <c r="M884" s="2">
        <f>WEEKNUM(Tabela3[[#This Row],[DATA]])</f>
        <v>14</v>
      </c>
      <c r="N884" s="18">
        <f>YEAR(Tabela3[[#This Row],[DATA]])</f>
        <v>2023</v>
      </c>
    </row>
    <row r="885" spans="2:14">
      <c r="B885" s="1">
        <v>45020</v>
      </c>
      <c r="C885">
        <v>12429</v>
      </c>
      <c r="D885" s="18">
        <f>COUNTIF(C$4:C885,Tabela3[[#This Row],[COMANDA]])</f>
        <v>1</v>
      </c>
      <c r="E885" t="s">
        <v>90</v>
      </c>
      <c r="F885" t="s">
        <v>3</v>
      </c>
      <c r="G885" t="s">
        <v>8</v>
      </c>
      <c r="H885" t="s">
        <v>202</v>
      </c>
      <c r="I885" s="2">
        <v>1</v>
      </c>
      <c r="J885" t="s">
        <v>11</v>
      </c>
      <c r="K885" s="21">
        <f>INDEX(LISTAS!$H:$Q,MATCH(BASE!H885,LISTAS!$G:$G,0),MATCH(BASE!J885,LISTAS!$H$3:$Q$3,0))*Tabela3[[#This Row],[QUANTIDADE]]</f>
        <v>20</v>
      </c>
      <c r="L885" s="2" t="str">
        <f>TEXT(Tabela3[[#This Row],[DATA]],"MM")</f>
        <v>04</v>
      </c>
      <c r="M885" s="2">
        <f>WEEKNUM(Tabela3[[#This Row],[DATA]])</f>
        <v>14</v>
      </c>
      <c r="N885" s="18">
        <f>YEAR(Tabela3[[#This Row],[DATA]])</f>
        <v>2023</v>
      </c>
    </row>
    <row r="886" spans="2:14">
      <c r="B886" s="1">
        <v>45020</v>
      </c>
      <c r="C886">
        <v>12429</v>
      </c>
      <c r="D886" s="18">
        <f>COUNTIF(C$4:C886,Tabela3[[#This Row],[COMANDA]])</f>
        <v>2</v>
      </c>
      <c r="E886" t="s">
        <v>90</v>
      </c>
      <c r="F886" t="s">
        <v>99</v>
      </c>
      <c r="G886" t="s">
        <v>8</v>
      </c>
      <c r="H886" t="s">
        <v>84</v>
      </c>
      <c r="I886" s="2">
        <v>1</v>
      </c>
      <c r="J886" t="s">
        <v>11</v>
      </c>
      <c r="K886" s="21">
        <f>INDEX(LISTAS!$H:$Q,MATCH(BASE!H886,LISTAS!$G:$G,0),MATCH(BASE!J886,LISTAS!$H$3:$Q$3,0))*Tabela3[[#This Row],[QUANTIDADE]]</f>
        <v>16</v>
      </c>
      <c r="L886" s="2" t="str">
        <f>TEXT(Tabela3[[#This Row],[DATA]],"MM")</f>
        <v>04</v>
      </c>
      <c r="M886" s="2">
        <f>WEEKNUM(Tabela3[[#This Row],[DATA]])</f>
        <v>14</v>
      </c>
      <c r="N886" s="18">
        <f>YEAR(Tabela3[[#This Row],[DATA]])</f>
        <v>2023</v>
      </c>
    </row>
    <row r="887" spans="2:14">
      <c r="B887" s="1">
        <v>45020</v>
      </c>
      <c r="C887">
        <v>12429</v>
      </c>
      <c r="D887" s="18">
        <f>COUNTIF(C$4:C887,Tabela3[[#This Row],[COMANDA]])</f>
        <v>3</v>
      </c>
      <c r="E887" t="s">
        <v>90</v>
      </c>
      <c r="F887" t="s">
        <v>3</v>
      </c>
      <c r="G887" t="s">
        <v>8</v>
      </c>
      <c r="H887" t="s">
        <v>84</v>
      </c>
      <c r="I887" s="2">
        <v>2</v>
      </c>
      <c r="J887" t="s">
        <v>11</v>
      </c>
      <c r="K887" s="21">
        <f>INDEX(LISTAS!$H:$Q,MATCH(BASE!H887,LISTAS!$G:$G,0),MATCH(BASE!J887,LISTAS!$H$3:$Q$3,0))*Tabela3[[#This Row],[QUANTIDADE]]</f>
        <v>32</v>
      </c>
      <c r="L887" s="2" t="str">
        <f>TEXT(Tabela3[[#This Row],[DATA]],"MM")</f>
        <v>04</v>
      </c>
      <c r="M887" s="2">
        <f>WEEKNUM(Tabela3[[#This Row],[DATA]])</f>
        <v>14</v>
      </c>
      <c r="N887" s="18">
        <f>YEAR(Tabela3[[#This Row],[DATA]])</f>
        <v>2023</v>
      </c>
    </row>
    <row r="888" spans="2:14">
      <c r="B888" s="1">
        <v>45020</v>
      </c>
      <c r="C888">
        <v>12430</v>
      </c>
      <c r="D888" s="18">
        <f>COUNTIF(C$4:C888,Tabela3[[#This Row],[COMANDA]])</f>
        <v>1</v>
      </c>
      <c r="E888" t="s">
        <v>90</v>
      </c>
      <c r="F888" t="s">
        <v>100</v>
      </c>
      <c r="G888" t="s">
        <v>8</v>
      </c>
      <c r="H888" t="s">
        <v>202</v>
      </c>
      <c r="I888" s="2">
        <v>1</v>
      </c>
      <c r="J888" t="s">
        <v>11</v>
      </c>
      <c r="K888" s="21">
        <f>INDEX(LISTAS!$H:$Q,MATCH(BASE!H888,LISTAS!$G:$G,0),MATCH(BASE!J888,LISTAS!$H$3:$Q$3,0))*Tabela3[[#This Row],[QUANTIDADE]]</f>
        <v>20</v>
      </c>
      <c r="L888" s="2" t="str">
        <f>TEXT(Tabela3[[#This Row],[DATA]],"MM")</f>
        <v>04</v>
      </c>
      <c r="M888" s="2">
        <f>WEEKNUM(Tabela3[[#This Row],[DATA]])</f>
        <v>14</v>
      </c>
      <c r="N888" s="18">
        <f>YEAR(Tabela3[[#This Row],[DATA]])</f>
        <v>2023</v>
      </c>
    </row>
    <row r="889" spans="2:14">
      <c r="B889" s="1">
        <v>45020</v>
      </c>
      <c r="C889">
        <v>12430</v>
      </c>
      <c r="D889" s="18">
        <f>COUNTIF(C$4:C889,Tabela3[[#This Row],[COMANDA]])</f>
        <v>2</v>
      </c>
      <c r="E889" t="s">
        <v>90</v>
      </c>
      <c r="F889" t="s">
        <v>100</v>
      </c>
      <c r="G889" t="s">
        <v>9</v>
      </c>
      <c r="H889" t="s">
        <v>138</v>
      </c>
      <c r="I889" s="2">
        <v>1</v>
      </c>
      <c r="J889" t="s">
        <v>11</v>
      </c>
      <c r="K889" s="21">
        <f>INDEX(LISTAS!$H:$Q,MATCH(BASE!H889,LISTAS!$G:$G,0),MATCH(BASE!J889,LISTAS!$H$3:$Q$3,0))*Tabela3[[#This Row],[QUANTIDADE]]</f>
        <v>4</v>
      </c>
      <c r="L889" s="2" t="str">
        <f>TEXT(Tabela3[[#This Row],[DATA]],"MM")</f>
        <v>04</v>
      </c>
      <c r="M889" s="2">
        <f>WEEKNUM(Tabela3[[#This Row],[DATA]])</f>
        <v>14</v>
      </c>
      <c r="N889" s="18">
        <f>YEAR(Tabela3[[#This Row],[DATA]])</f>
        <v>2023</v>
      </c>
    </row>
    <row r="890" spans="2:14">
      <c r="B890" s="1">
        <v>45020</v>
      </c>
      <c r="C890">
        <v>12431</v>
      </c>
      <c r="D890" s="18">
        <f>COUNTIF(C$4:C890,Tabela3[[#This Row],[COMANDA]])</f>
        <v>1</v>
      </c>
      <c r="E890" t="s">
        <v>90</v>
      </c>
      <c r="F890" t="s">
        <v>99</v>
      </c>
      <c r="G890" t="s">
        <v>8</v>
      </c>
      <c r="H890" t="s">
        <v>39</v>
      </c>
      <c r="I890" s="2">
        <v>1</v>
      </c>
      <c r="J890" t="s">
        <v>11</v>
      </c>
      <c r="K890" s="21">
        <f>INDEX(LISTAS!$H:$Q,MATCH(BASE!H890,LISTAS!$G:$G,0),MATCH(BASE!J890,LISTAS!$H$3:$Q$3,0))*Tabela3[[#This Row],[QUANTIDADE]]</f>
        <v>12</v>
      </c>
      <c r="L890" s="2" t="str">
        <f>TEXT(Tabela3[[#This Row],[DATA]],"MM")</f>
        <v>04</v>
      </c>
      <c r="M890" s="2">
        <f>WEEKNUM(Tabela3[[#This Row],[DATA]])</f>
        <v>14</v>
      </c>
      <c r="N890" s="18">
        <f>YEAR(Tabela3[[#This Row],[DATA]])</f>
        <v>2023</v>
      </c>
    </row>
    <row r="891" spans="2:14">
      <c r="B891" s="1">
        <v>45020</v>
      </c>
      <c r="C891">
        <v>12431</v>
      </c>
      <c r="D891" s="18">
        <f>COUNTIF(C$4:C891,Tabela3[[#This Row],[COMANDA]])</f>
        <v>2</v>
      </c>
      <c r="E891" t="s">
        <v>90</v>
      </c>
      <c r="F891" t="s">
        <v>99</v>
      </c>
      <c r="G891" t="s">
        <v>9</v>
      </c>
      <c r="H891" t="s">
        <v>56</v>
      </c>
      <c r="I891" s="2">
        <v>1</v>
      </c>
      <c r="J891" t="s">
        <v>11</v>
      </c>
      <c r="K891" s="21">
        <f>INDEX(LISTAS!$H:$Q,MATCH(BASE!H891,LISTAS!$G:$G,0),MATCH(BASE!J891,LISTAS!$H$3:$Q$3,0))*Tabela3[[#This Row],[QUANTIDADE]]</f>
        <v>3</v>
      </c>
      <c r="L891" s="2" t="str">
        <f>TEXT(Tabela3[[#This Row],[DATA]],"MM")</f>
        <v>04</v>
      </c>
      <c r="M891" s="2">
        <f>WEEKNUM(Tabela3[[#This Row],[DATA]])</f>
        <v>14</v>
      </c>
      <c r="N891" s="18">
        <f>YEAR(Tabela3[[#This Row],[DATA]])</f>
        <v>2023</v>
      </c>
    </row>
    <row r="892" spans="2:14">
      <c r="B892" s="1">
        <v>45020</v>
      </c>
      <c r="C892">
        <v>12432</v>
      </c>
      <c r="D892" s="18">
        <f>COUNTIF(C$4:C892,Tabela3[[#This Row],[COMANDA]])</f>
        <v>1</v>
      </c>
      <c r="E892" t="s">
        <v>90</v>
      </c>
      <c r="F892" t="s">
        <v>98</v>
      </c>
      <c r="G892" t="s">
        <v>8</v>
      </c>
      <c r="H892" t="s">
        <v>202</v>
      </c>
      <c r="I892" s="2">
        <v>2</v>
      </c>
      <c r="J892" t="s">
        <v>11</v>
      </c>
      <c r="K892" s="21">
        <f>INDEX(LISTAS!$H:$Q,MATCH(BASE!H892,LISTAS!$G:$G,0),MATCH(BASE!J892,LISTAS!$H$3:$Q$3,0))*Tabela3[[#This Row],[QUANTIDADE]]</f>
        <v>40</v>
      </c>
      <c r="L892" s="2" t="str">
        <f>TEXT(Tabela3[[#This Row],[DATA]],"MM")</f>
        <v>04</v>
      </c>
      <c r="M892" s="2">
        <f>WEEKNUM(Tabela3[[#This Row],[DATA]])</f>
        <v>14</v>
      </c>
      <c r="N892" s="18">
        <f>YEAR(Tabela3[[#This Row],[DATA]])</f>
        <v>2023</v>
      </c>
    </row>
    <row r="893" spans="2:14">
      <c r="B893" s="1">
        <v>45020</v>
      </c>
      <c r="C893">
        <v>12432</v>
      </c>
      <c r="D893" s="18">
        <f>COUNTIF(C$4:C893,Tabela3[[#This Row],[COMANDA]])</f>
        <v>2</v>
      </c>
      <c r="E893" t="s">
        <v>90</v>
      </c>
      <c r="F893" t="s">
        <v>98</v>
      </c>
      <c r="G893" t="s">
        <v>8</v>
      </c>
      <c r="H893" t="s">
        <v>206</v>
      </c>
      <c r="I893" s="2">
        <v>1</v>
      </c>
      <c r="J893" t="s">
        <v>11</v>
      </c>
      <c r="K893" s="21">
        <f>INDEX(LISTAS!$H:$Q,MATCH(BASE!H893,LISTAS!$G:$G,0),MATCH(BASE!J893,LISTAS!$H$3:$Q$3,0))*Tabela3[[#This Row],[QUANTIDADE]]</f>
        <v>18</v>
      </c>
      <c r="L893" s="2" t="str">
        <f>TEXT(Tabela3[[#This Row],[DATA]],"MM")</f>
        <v>04</v>
      </c>
      <c r="M893" s="2">
        <f>WEEKNUM(Tabela3[[#This Row],[DATA]])</f>
        <v>14</v>
      </c>
      <c r="N893" s="18">
        <f>YEAR(Tabela3[[#This Row],[DATA]])</f>
        <v>2023</v>
      </c>
    </row>
    <row r="894" spans="2:14">
      <c r="B894" s="1">
        <v>45020</v>
      </c>
      <c r="C894">
        <v>12432</v>
      </c>
      <c r="D894" s="18">
        <f>COUNTIF(C$4:C894,Tabela3[[#This Row],[COMANDA]])</f>
        <v>3</v>
      </c>
      <c r="E894" t="s">
        <v>90</v>
      </c>
      <c r="F894" t="s">
        <v>98</v>
      </c>
      <c r="G894" t="s">
        <v>9</v>
      </c>
      <c r="H894" t="s">
        <v>132</v>
      </c>
      <c r="I894" s="2">
        <v>1</v>
      </c>
      <c r="J894" t="s">
        <v>11</v>
      </c>
      <c r="K894" s="21">
        <f>INDEX(LISTAS!$H:$Q,MATCH(BASE!H894,LISTAS!$G:$G,0),MATCH(BASE!J894,LISTAS!$H$3:$Q$3,0))*Tabela3[[#This Row],[QUANTIDADE]]</f>
        <v>3</v>
      </c>
      <c r="L894" s="2" t="str">
        <f>TEXT(Tabela3[[#This Row],[DATA]],"MM")</f>
        <v>04</v>
      </c>
      <c r="M894" s="2">
        <f>WEEKNUM(Tabela3[[#This Row],[DATA]])</f>
        <v>14</v>
      </c>
      <c r="N894" s="18">
        <f>YEAR(Tabela3[[#This Row],[DATA]])</f>
        <v>2023</v>
      </c>
    </row>
    <row r="895" spans="2:14">
      <c r="B895" s="1">
        <v>45020</v>
      </c>
      <c r="C895">
        <v>12432</v>
      </c>
      <c r="D895" s="18">
        <f>COUNTIF(C$4:C895,Tabela3[[#This Row],[COMANDA]])</f>
        <v>4</v>
      </c>
      <c r="E895" t="s">
        <v>90</v>
      </c>
      <c r="F895" t="s">
        <v>98</v>
      </c>
      <c r="G895" t="s">
        <v>9</v>
      </c>
      <c r="H895" t="s">
        <v>135</v>
      </c>
      <c r="I895" s="2">
        <v>1</v>
      </c>
      <c r="J895" t="s">
        <v>11</v>
      </c>
      <c r="K895" s="21">
        <f>INDEX(LISTAS!$H:$Q,MATCH(BASE!H895,LISTAS!$G:$G,0),MATCH(BASE!J895,LISTAS!$H$3:$Q$3,0))*Tabela3[[#This Row],[QUANTIDADE]]</f>
        <v>4</v>
      </c>
      <c r="L895" s="2" t="str">
        <f>TEXT(Tabela3[[#This Row],[DATA]],"MM")</f>
        <v>04</v>
      </c>
      <c r="M895" s="2">
        <f>WEEKNUM(Tabela3[[#This Row],[DATA]])</f>
        <v>14</v>
      </c>
      <c r="N895" s="18">
        <f>YEAR(Tabela3[[#This Row],[DATA]])</f>
        <v>2023</v>
      </c>
    </row>
    <row r="896" spans="2:14">
      <c r="B896" s="1">
        <v>45020</v>
      </c>
      <c r="C896">
        <v>12433</v>
      </c>
      <c r="D896" s="18">
        <f>COUNTIF(C$4:C896,Tabela3[[#This Row],[COMANDA]])</f>
        <v>1</v>
      </c>
      <c r="E896" t="s">
        <v>90</v>
      </c>
      <c r="F896" t="s">
        <v>99</v>
      </c>
      <c r="G896" t="s">
        <v>8</v>
      </c>
      <c r="H896" t="s">
        <v>202</v>
      </c>
      <c r="I896" s="2">
        <v>1</v>
      </c>
      <c r="J896" t="s">
        <v>11</v>
      </c>
      <c r="K896" s="21">
        <f>INDEX(LISTAS!$H:$Q,MATCH(BASE!H896,LISTAS!$G:$G,0),MATCH(BASE!J896,LISTAS!$H$3:$Q$3,0))*Tabela3[[#This Row],[QUANTIDADE]]</f>
        <v>20</v>
      </c>
      <c r="L896" s="2" t="str">
        <f>TEXT(Tabela3[[#This Row],[DATA]],"MM")</f>
        <v>04</v>
      </c>
      <c r="M896" s="2">
        <f>WEEKNUM(Tabela3[[#This Row],[DATA]])</f>
        <v>14</v>
      </c>
      <c r="N896" s="18">
        <f>YEAR(Tabela3[[#This Row],[DATA]])</f>
        <v>2023</v>
      </c>
    </row>
    <row r="897" spans="2:14">
      <c r="B897" s="1">
        <v>45020</v>
      </c>
      <c r="C897">
        <v>12433</v>
      </c>
      <c r="D897" s="18">
        <f>COUNTIF(C$4:C897,Tabela3[[#This Row],[COMANDA]])</f>
        <v>2</v>
      </c>
      <c r="E897" t="s">
        <v>90</v>
      </c>
      <c r="F897" t="s">
        <v>3</v>
      </c>
      <c r="G897" t="s">
        <v>8</v>
      </c>
      <c r="H897" t="s">
        <v>202</v>
      </c>
      <c r="I897" s="2">
        <v>1</v>
      </c>
      <c r="J897" t="s">
        <v>11</v>
      </c>
      <c r="K897" s="21">
        <f>INDEX(LISTAS!$H:$Q,MATCH(BASE!H897,LISTAS!$G:$G,0),MATCH(BASE!J897,LISTAS!$H$3:$Q$3,0))*Tabela3[[#This Row],[QUANTIDADE]]</f>
        <v>20</v>
      </c>
      <c r="L897" s="2" t="str">
        <f>TEXT(Tabela3[[#This Row],[DATA]],"MM")</f>
        <v>04</v>
      </c>
      <c r="M897" s="2">
        <f>WEEKNUM(Tabela3[[#This Row],[DATA]])</f>
        <v>14</v>
      </c>
      <c r="N897" s="18">
        <f>YEAR(Tabela3[[#This Row],[DATA]])</f>
        <v>2023</v>
      </c>
    </row>
    <row r="898" spans="2:14">
      <c r="B898" s="1">
        <v>45020</v>
      </c>
      <c r="C898">
        <v>12433</v>
      </c>
      <c r="D898" s="18">
        <f>COUNTIF(C$4:C898,Tabela3[[#This Row],[COMANDA]])</f>
        <v>3</v>
      </c>
      <c r="E898" t="s">
        <v>90</v>
      </c>
      <c r="F898" t="s">
        <v>99</v>
      </c>
      <c r="G898" t="s">
        <v>61</v>
      </c>
      <c r="H898" t="s">
        <v>199</v>
      </c>
      <c r="I898" s="2">
        <v>1</v>
      </c>
      <c r="J898" t="s">
        <v>11</v>
      </c>
      <c r="K898" s="21">
        <f>INDEX(LISTAS!$H:$Q,MATCH(BASE!H898,LISTAS!$G:$G,0),MATCH(BASE!J898,LISTAS!$H$3:$Q$3,0))*Tabela3[[#This Row],[QUANTIDADE]]</f>
        <v>1</v>
      </c>
      <c r="L898" s="2" t="str">
        <f>TEXT(Tabela3[[#This Row],[DATA]],"MM")</f>
        <v>04</v>
      </c>
      <c r="M898" s="2">
        <f>WEEKNUM(Tabela3[[#This Row],[DATA]])</f>
        <v>14</v>
      </c>
      <c r="N898" s="18">
        <f>YEAR(Tabela3[[#This Row],[DATA]])</f>
        <v>2023</v>
      </c>
    </row>
    <row r="899" spans="2:14">
      <c r="B899" s="1">
        <v>45020</v>
      </c>
      <c r="C899">
        <v>12433</v>
      </c>
      <c r="D899" s="18">
        <f>COUNTIF(C$4:C899,Tabela3[[#This Row],[COMANDA]])</f>
        <v>4</v>
      </c>
      <c r="E899" t="s">
        <v>90</v>
      </c>
      <c r="F899" t="s">
        <v>3</v>
      </c>
      <c r="G899" t="s">
        <v>61</v>
      </c>
      <c r="H899" t="s">
        <v>199</v>
      </c>
      <c r="I899" s="2">
        <v>1</v>
      </c>
      <c r="J899" t="s">
        <v>11</v>
      </c>
      <c r="K899" s="21">
        <f>INDEX(LISTAS!$H:$Q,MATCH(BASE!H899,LISTAS!$G:$G,0),MATCH(BASE!J899,LISTAS!$H$3:$Q$3,0))*Tabela3[[#This Row],[QUANTIDADE]]</f>
        <v>1</v>
      </c>
      <c r="L899" s="2" t="str">
        <f>TEXT(Tabela3[[#This Row],[DATA]],"MM")</f>
        <v>04</v>
      </c>
      <c r="M899" s="2">
        <f>WEEKNUM(Tabela3[[#This Row],[DATA]])</f>
        <v>14</v>
      </c>
      <c r="N899" s="18">
        <f>YEAR(Tabela3[[#This Row],[DATA]])</f>
        <v>2023</v>
      </c>
    </row>
    <row r="900" spans="2:14">
      <c r="B900" s="1">
        <v>45020</v>
      </c>
      <c r="C900">
        <v>12433</v>
      </c>
      <c r="D900" s="18">
        <f>COUNTIF(C$4:C900,Tabela3[[#This Row],[COMANDA]])</f>
        <v>5</v>
      </c>
      <c r="E900" t="s">
        <v>90</v>
      </c>
      <c r="F900" t="s">
        <v>99</v>
      </c>
      <c r="G900" t="s">
        <v>9</v>
      </c>
      <c r="H900" t="s">
        <v>201</v>
      </c>
      <c r="I900" s="2">
        <v>1</v>
      </c>
      <c r="J900" t="s">
        <v>11</v>
      </c>
      <c r="K900" s="21">
        <f>INDEX(LISTAS!$H:$Q,MATCH(BASE!H900,LISTAS!$G:$G,0),MATCH(BASE!J900,LISTAS!$H$3:$Q$3,0))*Tabela3[[#This Row],[QUANTIDADE]]</f>
        <v>3</v>
      </c>
      <c r="L900" s="2" t="str">
        <f>TEXT(Tabela3[[#This Row],[DATA]],"MM")</f>
        <v>04</v>
      </c>
      <c r="M900" s="2">
        <f>WEEKNUM(Tabela3[[#This Row],[DATA]])</f>
        <v>14</v>
      </c>
      <c r="N900" s="18">
        <f>YEAR(Tabela3[[#This Row],[DATA]])</f>
        <v>2023</v>
      </c>
    </row>
    <row r="901" spans="2:14">
      <c r="B901" s="1">
        <v>45020</v>
      </c>
      <c r="C901">
        <v>12434</v>
      </c>
      <c r="D901" s="18">
        <f>COUNTIF(C$4:C901,Tabela3[[#This Row],[COMANDA]])</f>
        <v>1</v>
      </c>
      <c r="E901" t="s">
        <v>90</v>
      </c>
      <c r="F901" t="s">
        <v>100</v>
      </c>
      <c r="G901" t="s">
        <v>8</v>
      </c>
      <c r="H901" t="s">
        <v>203</v>
      </c>
      <c r="I901" s="2">
        <v>1</v>
      </c>
      <c r="J901" t="s">
        <v>11</v>
      </c>
      <c r="K901" s="21">
        <f>INDEX(LISTAS!$H:$Q,MATCH(BASE!H901,LISTAS!$G:$G,0),MATCH(BASE!J901,LISTAS!$H$3:$Q$3,0))*Tabela3[[#This Row],[QUANTIDADE]]</f>
        <v>20</v>
      </c>
      <c r="L901" s="2" t="str">
        <f>TEXT(Tabela3[[#This Row],[DATA]],"MM")</f>
        <v>04</v>
      </c>
      <c r="M901" s="2">
        <f>WEEKNUM(Tabela3[[#This Row],[DATA]])</f>
        <v>14</v>
      </c>
      <c r="N901" s="18">
        <f>YEAR(Tabela3[[#This Row],[DATA]])</f>
        <v>2023</v>
      </c>
    </row>
    <row r="902" spans="2:14">
      <c r="B902" s="1">
        <v>45020</v>
      </c>
      <c r="C902">
        <v>12434</v>
      </c>
      <c r="D902" s="18">
        <f>COUNTIF(C$4:C902,Tabela3[[#This Row],[COMANDA]])</f>
        <v>2</v>
      </c>
      <c r="E902" t="s">
        <v>90</v>
      </c>
      <c r="F902" t="s">
        <v>99</v>
      </c>
      <c r="G902" t="s">
        <v>8</v>
      </c>
      <c r="H902" t="s">
        <v>202</v>
      </c>
      <c r="I902" s="2">
        <v>1</v>
      </c>
      <c r="J902" t="s">
        <v>11</v>
      </c>
      <c r="K902" s="21">
        <f>INDEX(LISTAS!$H:$Q,MATCH(BASE!H902,LISTAS!$G:$G,0),MATCH(BASE!J902,LISTAS!$H$3:$Q$3,0))*Tabela3[[#This Row],[QUANTIDADE]]</f>
        <v>20</v>
      </c>
      <c r="L902" s="2" t="str">
        <f>TEXT(Tabela3[[#This Row],[DATA]],"MM")</f>
        <v>04</v>
      </c>
      <c r="M902" s="2">
        <f>WEEKNUM(Tabela3[[#This Row],[DATA]])</f>
        <v>14</v>
      </c>
      <c r="N902" s="18">
        <f>YEAR(Tabela3[[#This Row],[DATA]])</f>
        <v>2023</v>
      </c>
    </row>
    <row r="903" spans="2:14">
      <c r="B903" s="1">
        <v>45020</v>
      </c>
      <c r="C903">
        <v>12434</v>
      </c>
      <c r="D903" s="18">
        <f>COUNTIF(C$4:C903,Tabela3[[#This Row],[COMANDA]])</f>
        <v>3</v>
      </c>
      <c r="E903" t="s">
        <v>90</v>
      </c>
      <c r="F903" t="s">
        <v>100</v>
      </c>
      <c r="G903" t="s">
        <v>9</v>
      </c>
      <c r="H903" t="s">
        <v>154</v>
      </c>
      <c r="I903" s="2">
        <v>1</v>
      </c>
      <c r="J903" t="s">
        <v>11</v>
      </c>
      <c r="K903" s="21">
        <f>INDEX(LISTAS!$H:$Q,MATCH(BASE!H903,LISTAS!$G:$G,0),MATCH(BASE!J903,LISTAS!$H$3:$Q$3,0))*Tabela3[[#This Row],[QUANTIDADE]]</f>
        <v>6</v>
      </c>
      <c r="L903" s="2" t="str">
        <f>TEXT(Tabela3[[#This Row],[DATA]],"MM")</f>
        <v>04</v>
      </c>
      <c r="M903" s="2">
        <f>WEEKNUM(Tabela3[[#This Row],[DATA]])</f>
        <v>14</v>
      </c>
      <c r="N903" s="18">
        <f>YEAR(Tabela3[[#This Row],[DATA]])</f>
        <v>2023</v>
      </c>
    </row>
    <row r="904" spans="2:14">
      <c r="B904" s="1">
        <v>45020</v>
      </c>
      <c r="C904">
        <v>12435</v>
      </c>
      <c r="D904" s="18">
        <f>COUNTIF(C$4:C904,Tabela3[[#This Row],[COMANDA]])</f>
        <v>1</v>
      </c>
      <c r="E904" t="s">
        <v>90</v>
      </c>
      <c r="F904" t="s">
        <v>98</v>
      </c>
      <c r="G904" t="s">
        <v>8</v>
      </c>
      <c r="H904" t="s">
        <v>47</v>
      </c>
      <c r="I904" s="2">
        <v>1</v>
      </c>
      <c r="J904" t="s">
        <v>11</v>
      </c>
      <c r="K904" s="21">
        <f>INDEX(LISTAS!$H:$Q,MATCH(BASE!H904,LISTAS!$G:$G,0),MATCH(BASE!J904,LISTAS!$H$3:$Q$3,0))*Tabela3[[#This Row],[QUANTIDADE]]</f>
        <v>16</v>
      </c>
      <c r="L904" s="2" t="str">
        <f>TEXT(Tabela3[[#This Row],[DATA]],"MM")</f>
        <v>04</v>
      </c>
      <c r="M904" s="2">
        <f>WEEKNUM(Tabela3[[#This Row],[DATA]])</f>
        <v>14</v>
      </c>
      <c r="N904" s="18">
        <f>YEAR(Tabela3[[#This Row],[DATA]])</f>
        <v>2023</v>
      </c>
    </row>
    <row r="905" spans="2:14">
      <c r="B905" s="1">
        <v>45020</v>
      </c>
      <c r="C905">
        <v>12436</v>
      </c>
      <c r="D905" s="18">
        <f>COUNTIF(C$4:C905,Tabela3[[#This Row],[COMANDA]])</f>
        <v>1</v>
      </c>
      <c r="E905" t="s">
        <v>90</v>
      </c>
      <c r="G905" t="s">
        <v>8</v>
      </c>
      <c r="H905" t="s">
        <v>204</v>
      </c>
      <c r="I905" s="2">
        <v>1</v>
      </c>
      <c r="J905" t="s">
        <v>11</v>
      </c>
      <c r="K905" s="21">
        <f>INDEX(LISTAS!$H:$Q,MATCH(BASE!H905,LISTAS!$G:$G,0),MATCH(BASE!J905,LISTAS!$H$3:$Q$3,0))*Tabela3[[#This Row],[QUANTIDADE]]</f>
        <v>18</v>
      </c>
      <c r="L905" s="2" t="str">
        <f>TEXT(Tabela3[[#This Row],[DATA]],"MM")</f>
        <v>04</v>
      </c>
      <c r="M905" s="2">
        <f>WEEKNUM(Tabela3[[#This Row],[DATA]])</f>
        <v>14</v>
      </c>
      <c r="N905" s="18">
        <f>YEAR(Tabela3[[#This Row],[DATA]])</f>
        <v>2023</v>
      </c>
    </row>
    <row r="906" spans="2:14">
      <c r="B906" s="1">
        <v>45020</v>
      </c>
      <c r="C906">
        <v>12436</v>
      </c>
      <c r="D906" s="18">
        <f>COUNTIF(C$4:C906,Tabela3[[#This Row],[COMANDA]])</f>
        <v>2</v>
      </c>
      <c r="E906" t="s">
        <v>90</v>
      </c>
      <c r="G906" t="s">
        <v>8</v>
      </c>
      <c r="H906" t="s">
        <v>202</v>
      </c>
      <c r="I906" s="2">
        <v>1</v>
      </c>
      <c r="J906" t="s">
        <v>11</v>
      </c>
      <c r="K906" s="21">
        <f>INDEX(LISTAS!$H:$Q,MATCH(BASE!H906,LISTAS!$G:$G,0),MATCH(BASE!J906,LISTAS!$H$3:$Q$3,0))*Tabela3[[#This Row],[QUANTIDADE]]</f>
        <v>20</v>
      </c>
      <c r="L906" s="2" t="str">
        <f>TEXT(Tabela3[[#This Row],[DATA]],"MM")</f>
        <v>04</v>
      </c>
      <c r="M906" s="2">
        <f>WEEKNUM(Tabela3[[#This Row],[DATA]])</f>
        <v>14</v>
      </c>
      <c r="N906" s="18">
        <f>YEAR(Tabela3[[#This Row],[DATA]])</f>
        <v>2023</v>
      </c>
    </row>
    <row r="907" spans="2:14">
      <c r="B907" s="1">
        <v>45020</v>
      </c>
      <c r="C907">
        <v>12436</v>
      </c>
      <c r="D907" s="18">
        <f>COUNTIF(C$4:C907,Tabela3[[#This Row],[COMANDA]])</f>
        <v>3</v>
      </c>
      <c r="E907" t="s">
        <v>90</v>
      </c>
      <c r="G907" t="s">
        <v>9</v>
      </c>
      <c r="H907" t="s">
        <v>208</v>
      </c>
      <c r="I907" s="2">
        <v>1</v>
      </c>
      <c r="J907" t="s">
        <v>11</v>
      </c>
      <c r="K907" s="21">
        <f>INDEX(LISTAS!$H:$Q,MATCH(BASE!H907,LISTAS!$G:$G,0),MATCH(BASE!J907,LISTAS!$H$3:$Q$3,0))*Tabela3[[#This Row],[QUANTIDADE]]</f>
        <v>4</v>
      </c>
      <c r="L907" s="2" t="str">
        <f>TEXT(Tabela3[[#This Row],[DATA]],"MM")</f>
        <v>04</v>
      </c>
      <c r="M907" s="2">
        <f>WEEKNUM(Tabela3[[#This Row],[DATA]])</f>
        <v>14</v>
      </c>
      <c r="N907" s="18">
        <f>YEAR(Tabela3[[#This Row],[DATA]])</f>
        <v>2023</v>
      </c>
    </row>
    <row r="908" spans="2:14">
      <c r="B908" s="1">
        <v>45020</v>
      </c>
      <c r="C908">
        <v>12436</v>
      </c>
      <c r="D908" s="18">
        <f>COUNTIF(C$4:C908,Tabela3[[#This Row],[COMANDA]])</f>
        <v>4</v>
      </c>
      <c r="E908" t="s">
        <v>90</v>
      </c>
      <c r="G908" t="s">
        <v>9</v>
      </c>
      <c r="H908" t="s">
        <v>154</v>
      </c>
      <c r="I908" s="2">
        <v>1</v>
      </c>
      <c r="J908" t="s">
        <v>11</v>
      </c>
      <c r="K908" s="21">
        <f>INDEX(LISTAS!$H:$Q,MATCH(BASE!H908,LISTAS!$G:$G,0),MATCH(BASE!J908,LISTAS!$H$3:$Q$3,0))*Tabela3[[#This Row],[QUANTIDADE]]</f>
        <v>6</v>
      </c>
      <c r="L908" s="2" t="str">
        <f>TEXT(Tabela3[[#This Row],[DATA]],"MM")</f>
        <v>04</v>
      </c>
      <c r="M908" s="2">
        <f>WEEKNUM(Tabela3[[#This Row],[DATA]])</f>
        <v>14</v>
      </c>
      <c r="N908" s="18">
        <f>YEAR(Tabela3[[#This Row],[DATA]])</f>
        <v>2023</v>
      </c>
    </row>
    <row r="909" spans="2:14">
      <c r="B909" s="1">
        <v>45020</v>
      </c>
      <c r="C909">
        <v>12436</v>
      </c>
      <c r="D909" s="18">
        <f>COUNTIF(C$4:C909,Tabela3[[#This Row],[COMANDA]])</f>
        <v>5</v>
      </c>
      <c r="E909" t="s">
        <v>90</v>
      </c>
      <c r="G909" t="s">
        <v>61</v>
      </c>
      <c r="H909" t="s">
        <v>164</v>
      </c>
      <c r="I909" s="2">
        <v>1</v>
      </c>
      <c r="J909" t="s">
        <v>11</v>
      </c>
      <c r="K909" s="21">
        <f>INDEX(LISTAS!$H:$Q,MATCH(BASE!H909,LISTAS!$G:$G,0),MATCH(BASE!J909,LISTAS!$H$3:$Q$3,0))*Tabela3[[#This Row],[QUANTIDADE]]</f>
        <v>6</v>
      </c>
      <c r="L909" s="2" t="str">
        <f>TEXT(Tabela3[[#This Row],[DATA]],"MM")</f>
        <v>04</v>
      </c>
      <c r="M909" s="2">
        <f>WEEKNUM(Tabela3[[#This Row],[DATA]])</f>
        <v>14</v>
      </c>
      <c r="N909" s="18">
        <f>YEAR(Tabela3[[#This Row],[DATA]])</f>
        <v>2023</v>
      </c>
    </row>
    <row r="910" spans="2:14">
      <c r="B910" s="1">
        <v>45020</v>
      </c>
      <c r="C910">
        <v>12436</v>
      </c>
      <c r="D910" s="18">
        <f>COUNTIF(C$4:C910,Tabela3[[#This Row],[COMANDA]])</f>
        <v>6</v>
      </c>
      <c r="E910" t="s">
        <v>90</v>
      </c>
      <c r="G910" t="s">
        <v>61</v>
      </c>
      <c r="H910" t="s">
        <v>163</v>
      </c>
      <c r="I910" s="2">
        <v>1</v>
      </c>
      <c r="J910" t="s">
        <v>11</v>
      </c>
      <c r="K910" s="21">
        <f>INDEX(LISTAS!$H:$Q,MATCH(BASE!H910,LISTAS!$G:$G,0),MATCH(BASE!J910,LISTAS!$H$3:$Q$3,0))*Tabela3[[#This Row],[QUANTIDADE]]</f>
        <v>4</v>
      </c>
      <c r="L910" s="2" t="str">
        <f>TEXT(Tabela3[[#This Row],[DATA]],"MM")</f>
        <v>04</v>
      </c>
      <c r="M910" s="2">
        <f>WEEKNUM(Tabela3[[#This Row],[DATA]])</f>
        <v>14</v>
      </c>
      <c r="N910" s="18">
        <f>YEAR(Tabela3[[#This Row],[DATA]])</f>
        <v>2023</v>
      </c>
    </row>
    <row r="911" spans="2:14">
      <c r="B911" s="1">
        <v>45020</v>
      </c>
      <c r="C911">
        <v>12436</v>
      </c>
      <c r="D911" s="18">
        <f>COUNTIF(C$4:C911,Tabela3[[#This Row],[COMANDA]])</f>
        <v>7</v>
      </c>
      <c r="E911" t="s">
        <v>90</v>
      </c>
      <c r="G911" t="s">
        <v>61</v>
      </c>
      <c r="H911" t="s">
        <v>161</v>
      </c>
      <c r="I911" s="2">
        <v>1</v>
      </c>
      <c r="J911" t="s">
        <v>11</v>
      </c>
      <c r="K911" s="21">
        <f>INDEX(LISTAS!$H:$Q,MATCH(BASE!H911,LISTAS!$G:$G,0),MATCH(BASE!J911,LISTAS!$H$3:$Q$3,0))*Tabela3[[#This Row],[QUANTIDADE]]</f>
        <v>3</v>
      </c>
      <c r="L911" s="2" t="str">
        <f>TEXT(Tabela3[[#This Row],[DATA]],"MM")</f>
        <v>04</v>
      </c>
      <c r="M911" s="2">
        <f>WEEKNUM(Tabela3[[#This Row],[DATA]])</f>
        <v>14</v>
      </c>
      <c r="N911" s="18">
        <f>YEAR(Tabela3[[#This Row],[DATA]])</f>
        <v>2023</v>
      </c>
    </row>
    <row r="912" spans="2:14">
      <c r="B912" s="1">
        <v>45020</v>
      </c>
      <c r="C912">
        <v>12436</v>
      </c>
      <c r="D912" s="18">
        <f>COUNTIF(C$4:C912,Tabela3[[#This Row],[COMANDA]])</f>
        <v>8</v>
      </c>
      <c r="E912" t="s">
        <v>90</v>
      </c>
      <c r="G912" t="s">
        <v>61</v>
      </c>
      <c r="H912" t="s">
        <v>166</v>
      </c>
      <c r="I912" s="2">
        <v>1</v>
      </c>
      <c r="J912" t="s">
        <v>11</v>
      </c>
      <c r="K912" s="21">
        <f>INDEX(LISTAS!$H:$Q,MATCH(BASE!H912,LISTAS!$G:$G,0),MATCH(BASE!J912,LISTAS!$H$3:$Q$3,0))*Tabela3[[#This Row],[QUANTIDADE]]</f>
        <v>8</v>
      </c>
      <c r="L912" s="2" t="str">
        <f>TEXT(Tabela3[[#This Row],[DATA]],"MM")</f>
        <v>04</v>
      </c>
      <c r="M912" s="2">
        <f>WEEKNUM(Tabela3[[#This Row],[DATA]])</f>
        <v>14</v>
      </c>
      <c r="N912" s="18">
        <f>YEAR(Tabela3[[#This Row],[DATA]])</f>
        <v>2023</v>
      </c>
    </row>
    <row r="913" spans="2:14">
      <c r="B913" s="1">
        <v>45020</v>
      </c>
      <c r="C913">
        <v>12436</v>
      </c>
      <c r="D913" s="18">
        <f>COUNTIF(C$4:C913,Tabela3[[#This Row],[COMANDA]])</f>
        <v>9</v>
      </c>
      <c r="E913" t="s">
        <v>90</v>
      </c>
      <c r="G913" t="s">
        <v>61</v>
      </c>
      <c r="H913" t="s">
        <v>199</v>
      </c>
      <c r="I913" s="2">
        <v>1</v>
      </c>
      <c r="J913" t="s">
        <v>11</v>
      </c>
      <c r="K913" s="21">
        <f>INDEX(LISTAS!$H:$Q,MATCH(BASE!H913,LISTAS!$G:$G,0),MATCH(BASE!J913,LISTAS!$H$3:$Q$3,0))*Tabela3[[#This Row],[QUANTIDADE]]</f>
        <v>1</v>
      </c>
      <c r="L913" s="2" t="str">
        <f>TEXT(Tabela3[[#This Row],[DATA]],"MM")</f>
        <v>04</v>
      </c>
      <c r="M913" s="2">
        <f>WEEKNUM(Tabela3[[#This Row],[DATA]])</f>
        <v>14</v>
      </c>
      <c r="N913" s="18">
        <f>YEAR(Tabela3[[#This Row],[DATA]])</f>
        <v>2023</v>
      </c>
    </row>
    <row r="914" spans="2:14">
      <c r="B914" s="1">
        <v>45020</v>
      </c>
      <c r="C914">
        <v>12437</v>
      </c>
      <c r="D914" s="18">
        <f>COUNTIF(C$4:C914,Tabela3[[#This Row],[COMANDA]])</f>
        <v>1</v>
      </c>
      <c r="E914" t="s">
        <v>90</v>
      </c>
      <c r="F914" t="s">
        <v>98</v>
      </c>
      <c r="G914" t="s">
        <v>8</v>
      </c>
      <c r="H914" t="s">
        <v>204</v>
      </c>
      <c r="I914" s="2">
        <v>1</v>
      </c>
      <c r="J914" t="s">
        <v>11</v>
      </c>
      <c r="K914" s="21">
        <f>INDEX(LISTAS!$H:$Q,MATCH(BASE!H914,LISTAS!$G:$G,0),MATCH(BASE!J914,LISTAS!$H$3:$Q$3,0))*Tabela3[[#This Row],[QUANTIDADE]]</f>
        <v>18</v>
      </c>
      <c r="L914" s="2" t="str">
        <f>TEXT(Tabela3[[#This Row],[DATA]],"MM")</f>
        <v>04</v>
      </c>
      <c r="M914" s="2">
        <f>WEEKNUM(Tabela3[[#This Row],[DATA]])</f>
        <v>14</v>
      </c>
      <c r="N914" s="18">
        <f>YEAR(Tabela3[[#This Row],[DATA]])</f>
        <v>2023</v>
      </c>
    </row>
    <row r="915" spans="2:14">
      <c r="B915" s="1">
        <v>45020</v>
      </c>
      <c r="C915">
        <v>12437</v>
      </c>
      <c r="D915" s="18">
        <f>COUNTIF(C$4:C915,Tabela3[[#This Row],[COMANDA]])</f>
        <v>2</v>
      </c>
      <c r="E915" t="s">
        <v>90</v>
      </c>
      <c r="F915" t="s">
        <v>98</v>
      </c>
      <c r="G915" t="s">
        <v>9</v>
      </c>
      <c r="H915" t="s">
        <v>134</v>
      </c>
      <c r="I915" s="2">
        <v>1</v>
      </c>
      <c r="J915" t="s">
        <v>11</v>
      </c>
      <c r="K915" s="21">
        <f>INDEX(LISTAS!$H:$Q,MATCH(BASE!H915,LISTAS!$G:$G,0),MATCH(BASE!J915,LISTAS!$H$3:$Q$3,0))*Tabela3[[#This Row],[QUANTIDADE]]</f>
        <v>3</v>
      </c>
      <c r="L915" s="2" t="str">
        <f>TEXT(Tabela3[[#This Row],[DATA]],"MM")</f>
        <v>04</v>
      </c>
      <c r="M915" s="2">
        <f>WEEKNUM(Tabela3[[#This Row],[DATA]])</f>
        <v>14</v>
      </c>
      <c r="N915" s="18">
        <f>YEAR(Tabela3[[#This Row],[DATA]])</f>
        <v>2023</v>
      </c>
    </row>
    <row r="916" spans="2:14">
      <c r="B916" s="1">
        <v>45020</v>
      </c>
      <c r="C916">
        <v>12438</v>
      </c>
      <c r="D916" s="18">
        <f>COUNTIF(C$4:C916,Tabela3[[#This Row],[COMANDA]])</f>
        <v>1</v>
      </c>
      <c r="E916" t="s">
        <v>90</v>
      </c>
      <c r="F916" t="s">
        <v>98</v>
      </c>
      <c r="G916" t="s">
        <v>8</v>
      </c>
      <c r="H916" t="s">
        <v>202</v>
      </c>
      <c r="I916" s="2">
        <v>1</v>
      </c>
      <c r="J916" t="s">
        <v>11</v>
      </c>
      <c r="K916" s="21">
        <f>INDEX(LISTAS!$H:$Q,MATCH(BASE!H916,LISTAS!$G:$G,0),MATCH(BASE!J916,LISTAS!$H$3:$Q$3,0))*Tabela3[[#This Row],[QUANTIDADE]]</f>
        <v>20</v>
      </c>
      <c r="L916" s="2" t="str">
        <f>TEXT(Tabela3[[#This Row],[DATA]],"MM")</f>
        <v>04</v>
      </c>
      <c r="M916" s="2">
        <f>WEEKNUM(Tabela3[[#This Row],[DATA]])</f>
        <v>14</v>
      </c>
      <c r="N916" s="18">
        <f>YEAR(Tabela3[[#This Row],[DATA]])</f>
        <v>2023</v>
      </c>
    </row>
    <row r="917" spans="2:14">
      <c r="B917" s="1">
        <v>45020</v>
      </c>
      <c r="C917">
        <v>12439</v>
      </c>
      <c r="D917" s="18">
        <f>COUNTIF(C$4:C917,Tabela3[[#This Row],[COMANDA]])</f>
        <v>1</v>
      </c>
      <c r="E917" t="s">
        <v>90</v>
      </c>
      <c r="F917" t="s">
        <v>99</v>
      </c>
      <c r="G917" t="s">
        <v>8</v>
      </c>
      <c r="H917" t="s">
        <v>40</v>
      </c>
      <c r="I917" s="2">
        <v>1</v>
      </c>
      <c r="J917" t="s">
        <v>11</v>
      </c>
      <c r="K917" s="21">
        <f>INDEX(LISTAS!$H:$Q,MATCH(BASE!H917,LISTAS!$G:$G,0),MATCH(BASE!J917,LISTAS!$H$3:$Q$3,0))*Tabela3[[#This Row],[QUANTIDADE]]</f>
        <v>14</v>
      </c>
      <c r="L917" s="2" t="str">
        <f>TEXT(Tabela3[[#This Row],[DATA]],"MM")</f>
        <v>04</v>
      </c>
      <c r="M917" s="2">
        <f>WEEKNUM(Tabela3[[#This Row],[DATA]])</f>
        <v>14</v>
      </c>
      <c r="N917" s="18">
        <f>YEAR(Tabela3[[#This Row],[DATA]])</f>
        <v>2023</v>
      </c>
    </row>
    <row r="918" spans="2:14">
      <c r="B918" s="1">
        <v>45020</v>
      </c>
      <c r="C918">
        <v>12440</v>
      </c>
      <c r="D918" s="18">
        <f>COUNTIF(C$4:C918,Tabela3[[#This Row],[COMANDA]])</f>
        <v>1</v>
      </c>
      <c r="E918" t="s">
        <v>90</v>
      </c>
      <c r="F918" t="s">
        <v>99</v>
      </c>
      <c r="G918" t="s">
        <v>8</v>
      </c>
      <c r="H918" t="s">
        <v>202</v>
      </c>
      <c r="I918" s="2">
        <v>1</v>
      </c>
      <c r="J918" t="s">
        <v>11</v>
      </c>
      <c r="K918" s="21">
        <f>INDEX(LISTAS!$H:$Q,MATCH(BASE!H918,LISTAS!$G:$G,0),MATCH(BASE!J918,LISTAS!$H$3:$Q$3,0))*Tabela3[[#This Row],[QUANTIDADE]]</f>
        <v>20</v>
      </c>
      <c r="L918" s="2" t="str">
        <f>TEXT(Tabela3[[#This Row],[DATA]],"MM")</f>
        <v>04</v>
      </c>
      <c r="M918" s="2">
        <f>WEEKNUM(Tabela3[[#This Row],[DATA]])</f>
        <v>14</v>
      </c>
      <c r="N918" s="18">
        <f>YEAR(Tabela3[[#This Row],[DATA]])</f>
        <v>2023</v>
      </c>
    </row>
    <row r="919" spans="2:14">
      <c r="B919" s="1">
        <v>45020</v>
      </c>
      <c r="C919">
        <v>12440</v>
      </c>
      <c r="D919" s="18">
        <f>COUNTIF(C$4:C919,Tabela3[[#This Row],[COMANDA]])</f>
        <v>2</v>
      </c>
      <c r="E919" t="s">
        <v>90</v>
      </c>
      <c r="F919" t="s">
        <v>100</v>
      </c>
      <c r="G919" t="s">
        <v>8</v>
      </c>
      <c r="H919" t="s">
        <v>202</v>
      </c>
      <c r="I919" s="2">
        <v>1</v>
      </c>
      <c r="J919" t="s">
        <v>11</v>
      </c>
      <c r="K919" s="21">
        <f>INDEX(LISTAS!$H:$Q,MATCH(BASE!H919,LISTAS!$G:$G,0),MATCH(BASE!J919,LISTAS!$H$3:$Q$3,0))*Tabela3[[#This Row],[QUANTIDADE]]</f>
        <v>20</v>
      </c>
      <c r="L919" s="2" t="str">
        <f>TEXT(Tabela3[[#This Row],[DATA]],"MM")</f>
        <v>04</v>
      </c>
      <c r="M919" s="2">
        <f>WEEKNUM(Tabela3[[#This Row],[DATA]])</f>
        <v>14</v>
      </c>
      <c r="N919" s="18">
        <f>YEAR(Tabela3[[#This Row],[DATA]])</f>
        <v>2023</v>
      </c>
    </row>
    <row r="920" spans="2:14">
      <c r="B920" s="1">
        <v>45020</v>
      </c>
      <c r="C920">
        <v>12440</v>
      </c>
      <c r="D920" s="18">
        <f>COUNTIF(C$4:C920,Tabela3[[#This Row],[COMANDA]])</f>
        <v>3</v>
      </c>
      <c r="E920" t="s">
        <v>90</v>
      </c>
      <c r="F920" t="s">
        <v>3</v>
      </c>
      <c r="G920" t="s">
        <v>8</v>
      </c>
      <c r="H920" t="s">
        <v>202</v>
      </c>
      <c r="I920" s="2">
        <v>1</v>
      </c>
      <c r="J920" t="s">
        <v>11</v>
      </c>
      <c r="K920" s="21">
        <f>INDEX(LISTAS!$H:$Q,MATCH(BASE!H920,LISTAS!$G:$G,0),MATCH(BASE!J920,LISTAS!$H$3:$Q$3,0))*Tabela3[[#This Row],[QUANTIDADE]]</f>
        <v>20</v>
      </c>
      <c r="L920" s="2" t="str">
        <f>TEXT(Tabela3[[#This Row],[DATA]],"MM")</f>
        <v>04</v>
      </c>
      <c r="M920" s="2">
        <f>WEEKNUM(Tabela3[[#This Row],[DATA]])</f>
        <v>14</v>
      </c>
      <c r="N920" s="18">
        <f>YEAR(Tabela3[[#This Row],[DATA]])</f>
        <v>2023</v>
      </c>
    </row>
    <row r="921" spans="2:14">
      <c r="B921" s="1">
        <v>45020</v>
      </c>
      <c r="C921">
        <v>12440</v>
      </c>
      <c r="D921" s="18">
        <f>COUNTIF(C$4:C921,Tabela3[[#This Row],[COMANDA]])</f>
        <v>4</v>
      </c>
      <c r="E921" t="s">
        <v>90</v>
      </c>
      <c r="F921" t="s">
        <v>99</v>
      </c>
      <c r="G921" t="s">
        <v>9</v>
      </c>
      <c r="H921" t="s">
        <v>219</v>
      </c>
      <c r="I921" s="2">
        <v>1</v>
      </c>
      <c r="J921" t="s">
        <v>11</v>
      </c>
      <c r="K921" s="21">
        <f>INDEX(LISTAS!$H:$Q,MATCH(BASE!H921,LISTAS!$G:$G,0),MATCH(BASE!J921,LISTAS!$H$3:$Q$3,0))*Tabela3[[#This Row],[QUANTIDADE]]</f>
        <v>5</v>
      </c>
      <c r="L921" s="2" t="str">
        <f>TEXT(Tabela3[[#This Row],[DATA]],"MM")</f>
        <v>04</v>
      </c>
      <c r="M921" s="2">
        <f>WEEKNUM(Tabela3[[#This Row],[DATA]])</f>
        <v>14</v>
      </c>
      <c r="N921" s="18">
        <f>YEAR(Tabela3[[#This Row],[DATA]])</f>
        <v>2023</v>
      </c>
    </row>
    <row r="922" spans="2:14">
      <c r="B922" s="1">
        <v>45020</v>
      </c>
      <c r="C922">
        <v>12440</v>
      </c>
      <c r="D922" s="18">
        <f>COUNTIF(C$4:C922,Tabela3[[#This Row],[COMANDA]])</f>
        <v>5</v>
      </c>
      <c r="E922" t="s">
        <v>90</v>
      </c>
      <c r="F922" t="s">
        <v>100</v>
      </c>
      <c r="G922" t="s">
        <v>9</v>
      </c>
      <c r="H922" t="s">
        <v>138</v>
      </c>
      <c r="I922" s="2">
        <v>1</v>
      </c>
      <c r="J922" t="s">
        <v>11</v>
      </c>
      <c r="K922" s="21">
        <f>INDEX(LISTAS!$H:$Q,MATCH(BASE!H922,LISTAS!$G:$G,0),MATCH(BASE!J922,LISTAS!$H$3:$Q$3,0))*Tabela3[[#This Row],[QUANTIDADE]]</f>
        <v>4</v>
      </c>
      <c r="L922" s="2" t="str">
        <f>TEXT(Tabela3[[#This Row],[DATA]],"MM")</f>
        <v>04</v>
      </c>
      <c r="M922" s="2">
        <f>WEEKNUM(Tabela3[[#This Row],[DATA]])</f>
        <v>14</v>
      </c>
      <c r="N922" s="18">
        <f>YEAR(Tabela3[[#This Row],[DATA]])</f>
        <v>2023</v>
      </c>
    </row>
    <row r="923" spans="2:14">
      <c r="B923" s="1">
        <v>45020</v>
      </c>
      <c r="C923">
        <v>12441</v>
      </c>
      <c r="D923" s="18">
        <f>COUNTIF(C$4:C923,Tabela3[[#This Row],[COMANDA]])</f>
        <v>1</v>
      </c>
      <c r="E923" t="s">
        <v>90</v>
      </c>
      <c r="F923" t="s">
        <v>98</v>
      </c>
      <c r="G923" t="s">
        <v>8</v>
      </c>
      <c r="H923" t="s">
        <v>204</v>
      </c>
      <c r="I923" s="2">
        <v>1</v>
      </c>
      <c r="J923" t="s">
        <v>11</v>
      </c>
      <c r="K923" s="21">
        <f>INDEX(LISTAS!$H:$Q,MATCH(BASE!H923,LISTAS!$G:$G,0),MATCH(BASE!J923,LISTAS!$H$3:$Q$3,0))*Tabela3[[#This Row],[QUANTIDADE]]</f>
        <v>18</v>
      </c>
      <c r="L923" s="2" t="str">
        <f>TEXT(Tabela3[[#This Row],[DATA]],"MM")</f>
        <v>04</v>
      </c>
      <c r="M923" s="2">
        <f>WEEKNUM(Tabela3[[#This Row],[DATA]])</f>
        <v>14</v>
      </c>
      <c r="N923" s="18">
        <f>YEAR(Tabela3[[#This Row],[DATA]])</f>
        <v>2023</v>
      </c>
    </row>
    <row r="924" spans="2:14">
      <c r="B924" s="1">
        <v>45020</v>
      </c>
      <c r="C924">
        <v>12442</v>
      </c>
      <c r="D924" s="18">
        <f>COUNTIF(C$4:C924,Tabela3[[#This Row],[COMANDA]])</f>
        <v>1</v>
      </c>
      <c r="E924" t="s">
        <v>90</v>
      </c>
      <c r="F924" t="s">
        <v>98</v>
      </c>
      <c r="G924" t="s">
        <v>8</v>
      </c>
      <c r="H924" t="s">
        <v>206</v>
      </c>
      <c r="I924" s="2">
        <v>1</v>
      </c>
      <c r="J924" t="s">
        <v>11</v>
      </c>
      <c r="K924" s="21">
        <f>INDEX(LISTAS!$H:$Q,MATCH(BASE!H924,LISTAS!$G:$G,0),MATCH(BASE!J924,LISTAS!$H$3:$Q$3,0))*Tabela3[[#This Row],[QUANTIDADE]]</f>
        <v>18</v>
      </c>
      <c r="L924" s="2" t="str">
        <f>TEXT(Tabela3[[#This Row],[DATA]],"MM")</f>
        <v>04</v>
      </c>
      <c r="M924" s="2">
        <f>WEEKNUM(Tabela3[[#This Row],[DATA]])</f>
        <v>14</v>
      </c>
      <c r="N924" s="18">
        <f>YEAR(Tabela3[[#This Row],[DATA]])</f>
        <v>2023</v>
      </c>
    </row>
    <row r="925" spans="2:14">
      <c r="B925" s="1">
        <v>45020</v>
      </c>
      <c r="C925">
        <v>12442</v>
      </c>
      <c r="D925" s="18">
        <f>COUNTIF(C$4:C925,Tabela3[[#This Row],[COMANDA]])</f>
        <v>2</v>
      </c>
      <c r="E925" t="s">
        <v>90</v>
      </c>
      <c r="F925" t="s">
        <v>98</v>
      </c>
      <c r="G925" t="s">
        <v>10</v>
      </c>
      <c r="H925" t="s">
        <v>93</v>
      </c>
      <c r="I925" s="2">
        <v>4</v>
      </c>
      <c r="J925" t="s">
        <v>11</v>
      </c>
      <c r="K925" s="21">
        <f>INDEX(LISTAS!$H:$Q,MATCH(BASE!H925,LISTAS!$G:$G,0),MATCH(BASE!J925,LISTAS!$H$3:$Q$3,0))*Tabela3[[#This Row],[QUANTIDADE]]</f>
        <v>2</v>
      </c>
      <c r="L925" s="2" t="str">
        <f>TEXT(Tabela3[[#This Row],[DATA]],"MM")</f>
        <v>04</v>
      </c>
      <c r="M925" s="2">
        <f>WEEKNUM(Tabela3[[#This Row],[DATA]])</f>
        <v>14</v>
      </c>
      <c r="N925" s="18">
        <f>YEAR(Tabela3[[#This Row],[DATA]])</f>
        <v>2023</v>
      </c>
    </row>
    <row r="926" spans="2:14">
      <c r="B926" s="1">
        <v>45020</v>
      </c>
      <c r="C926">
        <v>12443</v>
      </c>
      <c r="D926" s="18">
        <f>COUNTIF(C$4:C926,Tabela3[[#This Row],[COMANDA]])</f>
        <v>1</v>
      </c>
      <c r="E926" t="s">
        <v>90</v>
      </c>
      <c r="F926" t="s">
        <v>99</v>
      </c>
      <c r="G926" t="s">
        <v>8</v>
      </c>
      <c r="H926" t="s">
        <v>41</v>
      </c>
      <c r="I926" s="2">
        <v>1</v>
      </c>
      <c r="J926" t="s">
        <v>11</v>
      </c>
      <c r="K926" s="21">
        <f>INDEX(LISTAS!$H:$Q,MATCH(BASE!H926,LISTAS!$G:$G,0),MATCH(BASE!J926,LISTAS!$H$3:$Q$3,0))*Tabela3[[#This Row],[QUANTIDADE]]</f>
        <v>14</v>
      </c>
      <c r="L926" s="2" t="str">
        <f>TEXT(Tabela3[[#This Row],[DATA]],"MM")</f>
        <v>04</v>
      </c>
      <c r="M926" s="2">
        <f>WEEKNUM(Tabela3[[#This Row],[DATA]])</f>
        <v>14</v>
      </c>
      <c r="N926" s="18">
        <f>YEAR(Tabela3[[#This Row],[DATA]])</f>
        <v>2023</v>
      </c>
    </row>
    <row r="927" spans="2:14">
      <c r="B927" s="1">
        <v>45020</v>
      </c>
      <c r="C927">
        <v>12443</v>
      </c>
      <c r="D927" s="18">
        <f>COUNTIF(C$4:C927,Tabela3[[#This Row],[COMANDA]])</f>
        <v>2</v>
      </c>
      <c r="E927" t="s">
        <v>90</v>
      </c>
      <c r="F927" t="s">
        <v>99</v>
      </c>
      <c r="G927" t="s">
        <v>9</v>
      </c>
      <c r="H927" t="s">
        <v>201</v>
      </c>
      <c r="I927" s="2">
        <v>1</v>
      </c>
      <c r="J927" t="s">
        <v>11</v>
      </c>
      <c r="K927" s="21">
        <f>INDEX(LISTAS!$H:$Q,MATCH(BASE!H927,LISTAS!$G:$G,0),MATCH(BASE!J927,LISTAS!$H$3:$Q$3,0))*Tabela3[[#This Row],[QUANTIDADE]]</f>
        <v>3</v>
      </c>
      <c r="L927" s="2" t="str">
        <f>TEXT(Tabela3[[#This Row],[DATA]],"MM")</f>
        <v>04</v>
      </c>
      <c r="M927" s="2">
        <f>WEEKNUM(Tabela3[[#This Row],[DATA]])</f>
        <v>14</v>
      </c>
      <c r="N927" s="18">
        <f>YEAR(Tabela3[[#This Row],[DATA]])</f>
        <v>2023</v>
      </c>
    </row>
    <row r="928" spans="2:14">
      <c r="B928" s="1">
        <v>45020</v>
      </c>
      <c r="C928">
        <v>12444</v>
      </c>
      <c r="D928" s="18">
        <f>COUNTIF(C$4:C928,Tabela3[[#This Row],[COMANDA]])</f>
        <v>1</v>
      </c>
      <c r="E928" t="s">
        <v>89</v>
      </c>
      <c r="F928" t="s">
        <v>98</v>
      </c>
      <c r="G928" t="s">
        <v>8</v>
      </c>
      <c r="H928" t="s">
        <v>41</v>
      </c>
      <c r="I928" s="2">
        <v>1</v>
      </c>
      <c r="J928" t="s">
        <v>11</v>
      </c>
      <c r="K928" s="21">
        <f>INDEX(LISTAS!$H:$Q,MATCH(BASE!H928,LISTAS!$G:$G,0),MATCH(BASE!J928,LISTAS!$H$3:$Q$3,0))*Tabela3[[#This Row],[QUANTIDADE]]</f>
        <v>14</v>
      </c>
      <c r="L928" s="2" t="str">
        <f>TEXT(Tabela3[[#This Row],[DATA]],"MM")</f>
        <v>04</v>
      </c>
      <c r="M928" s="2">
        <f>WEEKNUM(Tabela3[[#This Row],[DATA]])</f>
        <v>14</v>
      </c>
      <c r="N928" s="18">
        <f>YEAR(Tabela3[[#This Row],[DATA]])</f>
        <v>2023</v>
      </c>
    </row>
    <row r="929" spans="2:14">
      <c r="B929" s="1">
        <v>45020</v>
      </c>
      <c r="C929">
        <v>12445</v>
      </c>
      <c r="D929" s="18">
        <f>COUNTIF(C$4:C929,Tabela3[[#This Row],[COMANDA]])</f>
        <v>1</v>
      </c>
      <c r="E929" t="s">
        <v>90</v>
      </c>
      <c r="F929" t="s">
        <v>98</v>
      </c>
      <c r="G929" t="s">
        <v>8</v>
      </c>
      <c r="H929" t="s">
        <v>204</v>
      </c>
      <c r="I929" s="2">
        <v>1</v>
      </c>
      <c r="J929" t="s">
        <v>11</v>
      </c>
      <c r="K929" s="21">
        <f>INDEX(LISTAS!$H:$Q,MATCH(BASE!H929,LISTAS!$G:$G,0),MATCH(BASE!J929,LISTAS!$H$3:$Q$3,0))*Tabela3[[#This Row],[QUANTIDADE]]</f>
        <v>18</v>
      </c>
      <c r="L929" s="2" t="str">
        <f>TEXT(Tabela3[[#This Row],[DATA]],"MM")</f>
        <v>04</v>
      </c>
      <c r="M929" s="2">
        <f>WEEKNUM(Tabela3[[#This Row],[DATA]])</f>
        <v>14</v>
      </c>
      <c r="N929" s="18">
        <f>YEAR(Tabela3[[#This Row],[DATA]])</f>
        <v>2023</v>
      </c>
    </row>
    <row r="930" spans="2:14">
      <c r="B930" s="1">
        <v>45020</v>
      </c>
      <c r="C930">
        <v>12445</v>
      </c>
      <c r="D930" s="18">
        <f>COUNTIF(C$4:C930,Tabela3[[#This Row],[COMANDA]])</f>
        <v>2</v>
      </c>
      <c r="E930" t="s">
        <v>90</v>
      </c>
      <c r="F930" t="s">
        <v>98</v>
      </c>
      <c r="G930" t="s">
        <v>9</v>
      </c>
      <c r="H930" t="s">
        <v>127</v>
      </c>
      <c r="I930" s="2">
        <v>1</v>
      </c>
      <c r="J930" t="s">
        <v>11</v>
      </c>
      <c r="K930" s="21">
        <f>INDEX(LISTAS!$H:$Q,MATCH(BASE!H930,LISTAS!$G:$G,0),MATCH(BASE!J930,LISTAS!$H$3:$Q$3,0))*Tabela3[[#This Row],[QUANTIDADE]]</f>
        <v>4.5</v>
      </c>
      <c r="L930" s="2" t="str">
        <f>TEXT(Tabela3[[#This Row],[DATA]],"MM")</f>
        <v>04</v>
      </c>
      <c r="M930" s="2">
        <f>WEEKNUM(Tabela3[[#This Row],[DATA]])</f>
        <v>14</v>
      </c>
      <c r="N930" s="18">
        <f>YEAR(Tabela3[[#This Row],[DATA]])</f>
        <v>2023</v>
      </c>
    </row>
    <row r="931" spans="2:14">
      <c r="B931" s="1">
        <v>45020</v>
      </c>
      <c r="C931">
        <v>12446</v>
      </c>
      <c r="D931">
        <f>COUNTIF(C$4:C931,Tabela3[[#This Row],[COMANDA]])</f>
        <v>1</v>
      </c>
      <c r="E931" t="s">
        <v>90</v>
      </c>
      <c r="F931" t="s">
        <v>375</v>
      </c>
      <c r="G931" t="s">
        <v>8</v>
      </c>
      <c r="H931" t="s">
        <v>204</v>
      </c>
      <c r="I931" s="2">
        <v>1</v>
      </c>
      <c r="J931" t="s">
        <v>12</v>
      </c>
      <c r="K931" s="21">
        <f>INDEX(LISTAS!$H:$Q,MATCH(BASE!H931,LISTAS!$G:$G,0),MATCH(BASE!J931,LISTAS!$H$3:$Q$3,0))*Tabela3[[#This Row],[QUANTIDADE]]</f>
        <v>16.2</v>
      </c>
      <c r="L931" s="2" t="str">
        <f>TEXT(Tabela3[[#This Row],[DATA]],"MM")</f>
        <v>04</v>
      </c>
      <c r="M931" s="2">
        <f>WEEKNUM(Tabela3[[#This Row],[DATA]])</f>
        <v>14</v>
      </c>
      <c r="N931" s="18">
        <f>YEAR(Tabela3[[#This Row],[DATA]])</f>
        <v>2023</v>
      </c>
    </row>
    <row r="932" spans="2:14">
      <c r="B932" s="1">
        <v>45020</v>
      </c>
      <c r="C932">
        <v>12446</v>
      </c>
      <c r="D932">
        <f>COUNTIF(C$4:C932,Tabela3[[#This Row],[COMANDA]])</f>
        <v>2</v>
      </c>
      <c r="E932" t="s">
        <v>90</v>
      </c>
      <c r="F932" t="s">
        <v>375</v>
      </c>
      <c r="G932" t="s">
        <v>8</v>
      </c>
      <c r="H932" t="s">
        <v>203</v>
      </c>
      <c r="I932" s="2">
        <v>1</v>
      </c>
      <c r="J932" t="s">
        <v>12</v>
      </c>
      <c r="K932" s="21">
        <f>INDEX(LISTAS!$H:$Q,MATCH(BASE!H932,LISTAS!$G:$G,0),MATCH(BASE!J932,LISTAS!$H$3:$Q$3,0))*Tabela3[[#This Row],[QUANTIDADE]]</f>
        <v>18</v>
      </c>
      <c r="L932" s="2" t="str">
        <f>TEXT(Tabela3[[#This Row],[DATA]],"MM")</f>
        <v>04</v>
      </c>
      <c r="M932" s="2">
        <f>WEEKNUM(Tabela3[[#This Row],[DATA]])</f>
        <v>14</v>
      </c>
      <c r="N932" s="18">
        <f>YEAR(Tabela3[[#This Row],[DATA]])</f>
        <v>2023</v>
      </c>
    </row>
    <row r="933" spans="2:14">
      <c r="B933" s="1">
        <v>45020</v>
      </c>
      <c r="C933">
        <v>12447</v>
      </c>
      <c r="D933" s="18">
        <f>COUNTIF(C$4:C933,Tabela3[[#This Row],[COMANDA]])</f>
        <v>1</v>
      </c>
      <c r="E933" t="s">
        <v>90</v>
      </c>
      <c r="F933" t="s">
        <v>99</v>
      </c>
      <c r="G933" t="s">
        <v>8</v>
      </c>
      <c r="H933" t="s">
        <v>41</v>
      </c>
      <c r="I933" s="2">
        <v>1</v>
      </c>
      <c r="J933" t="s">
        <v>11</v>
      </c>
      <c r="K933" s="21">
        <f>INDEX(LISTAS!$H:$Q,MATCH(BASE!H933,LISTAS!$G:$G,0),MATCH(BASE!J933,LISTAS!$H$3:$Q$3,0))*Tabela3[[#This Row],[QUANTIDADE]]</f>
        <v>14</v>
      </c>
      <c r="L933" s="2" t="str">
        <f>TEXT(Tabela3[[#This Row],[DATA]],"MM")</f>
        <v>04</v>
      </c>
      <c r="M933" s="2">
        <f>WEEKNUM(Tabela3[[#This Row],[DATA]])</f>
        <v>14</v>
      </c>
      <c r="N933" s="18">
        <f>YEAR(Tabela3[[#This Row],[DATA]])</f>
        <v>2023</v>
      </c>
    </row>
    <row r="934" spans="2:14">
      <c r="B934" s="1">
        <v>45020</v>
      </c>
      <c r="C934">
        <v>12447</v>
      </c>
      <c r="D934" s="18">
        <f>COUNTIF(C$4:C934,Tabela3[[#This Row],[COMANDA]])</f>
        <v>2</v>
      </c>
      <c r="E934" t="s">
        <v>90</v>
      </c>
      <c r="F934" t="s">
        <v>3</v>
      </c>
      <c r="G934" t="s">
        <v>8</v>
      </c>
      <c r="H934" t="s">
        <v>47</v>
      </c>
      <c r="I934" s="2">
        <v>1</v>
      </c>
      <c r="J934" t="s">
        <v>11</v>
      </c>
      <c r="K934" s="21">
        <f>INDEX(LISTAS!$H:$Q,MATCH(BASE!H934,LISTAS!$G:$G,0),MATCH(BASE!J934,LISTAS!$H$3:$Q$3,0))*Tabela3[[#This Row],[QUANTIDADE]]</f>
        <v>16</v>
      </c>
      <c r="L934" s="2" t="str">
        <f>TEXT(Tabela3[[#This Row],[DATA]],"MM")</f>
        <v>04</v>
      </c>
      <c r="M934" s="2">
        <f>WEEKNUM(Tabela3[[#This Row],[DATA]])</f>
        <v>14</v>
      </c>
      <c r="N934" s="18">
        <f>YEAR(Tabela3[[#This Row],[DATA]])</f>
        <v>2023</v>
      </c>
    </row>
    <row r="935" spans="2:14">
      <c r="B935" s="1">
        <v>45020</v>
      </c>
      <c r="C935">
        <v>12448</v>
      </c>
      <c r="D935" s="18">
        <f>COUNTIF(C$4:C935,Tabela3[[#This Row],[COMANDA]])</f>
        <v>1</v>
      </c>
      <c r="E935" t="s">
        <v>90</v>
      </c>
      <c r="F935" t="s">
        <v>98</v>
      </c>
      <c r="G935" t="s">
        <v>62</v>
      </c>
      <c r="H935" t="s">
        <v>189</v>
      </c>
      <c r="I935" s="2">
        <v>1</v>
      </c>
      <c r="J935" t="s">
        <v>11</v>
      </c>
      <c r="K935" s="21">
        <f>INDEX(LISTAS!$H:$Q,MATCH(BASE!H935,LISTAS!$G:$G,0),MATCH(BASE!J935,LISTAS!$H$3:$Q$3,0))*Tabela3[[#This Row],[QUANTIDADE]]</f>
        <v>2</v>
      </c>
      <c r="L935" s="2" t="str">
        <f>TEXT(Tabela3[[#This Row],[DATA]],"MM")</f>
        <v>04</v>
      </c>
      <c r="M935" s="2">
        <f>WEEKNUM(Tabela3[[#This Row],[DATA]])</f>
        <v>14</v>
      </c>
      <c r="N935" s="18">
        <f>YEAR(Tabela3[[#This Row],[DATA]])</f>
        <v>2023</v>
      </c>
    </row>
    <row r="936" spans="2:14">
      <c r="B936" s="1">
        <v>45020</v>
      </c>
      <c r="C936">
        <v>12448</v>
      </c>
      <c r="D936" s="18">
        <f>COUNTIF(C$4:C936,Tabela3[[#This Row],[COMANDA]])</f>
        <v>2</v>
      </c>
      <c r="E936" t="s">
        <v>90</v>
      </c>
      <c r="F936" t="s">
        <v>98</v>
      </c>
      <c r="G936" t="s">
        <v>62</v>
      </c>
      <c r="H936" t="s">
        <v>190</v>
      </c>
      <c r="I936" s="2">
        <v>1</v>
      </c>
      <c r="J936" t="s">
        <v>11</v>
      </c>
      <c r="K936" s="21">
        <f>INDEX(LISTAS!$H:$Q,MATCH(BASE!H936,LISTAS!$G:$G,0),MATCH(BASE!J936,LISTAS!$H$3:$Q$3,0))*Tabela3[[#This Row],[QUANTIDADE]]</f>
        <v>3</v>
      </c>
      <c r="L936" s="2" t="str">
        <f>TEXT(Tabela3[[#This Row],[DATA]],"MM")</f>
        <v>04</v>
      </c>
      <c r="M936" s="2">
        <f>WEEKNUM(Tabela3[[#This Row],[DATA]])</f>
        <v>14</v>
      </c>
      <c r="N936" s="18">
        <f>YEAR(Tabela3[[#This Row],[DATA]])</f>
        <v>2023</v>
      </c>
    </row>
    <row r="937" spans="2:14">
      <c r="B937" s="1">
        <v>45020</v>
      </c>
      <c r="C937">
        <v>12448</v>
      </c>
      <c r="D937" s="18">
        <f>COUNTIF(C$4:C937,Tabela3[[#This Row],[COMANDA]])</f>
        <v>3</v>
      </c>
      <c r="E937" t="s">
        <v>90</v>
      </c>
      <c r="F937" t="s">
        <v>98</v>
      </c>
      <c r="G937" t="s">
        <v>62</v>
      </c>
      <c r="H937" t="s">
        <v>194</v>
      </c>
      <c r="I937" s="2">
        <v>1</v>
      </c>
      <c r="J937" t="s">
        <v>11</v>
      </c>
      <c r="K937" s="21">
        <f>INDEX(LISTAS!$H:$Q,MATCH(BASE!H937,LISTAS!$G:$G,0),MATCH(BASE!J937,LISTAS!$H$3:$Q$3,0))*Tabela3[[#This Row],[QUANTIDADE]]</f>
        <v>8</v>
      </c>
      <c r="L937" s="2" t="str">
        <f>TEXT(Tabela3[[#This Row],[DATA]],"MM")</f>
        <v>04</v>
      </c>
      <c r="M937" s="2">
        <f>WEEKNUM(Tabela3[[#This Row],[DATA]])</f>
        <v>14</v>
      </c>
      <c r="N937" s="18">
        <f>YEAR(Tabela3[[#This Row],[DATA]])</f>
        <v>2023</v>
      </c>
    </row>
    <row r="938" spans="2:14">
      <c r="B938" s="1">
        <v>45020</v>
      </c>
      <c r="C938">
        <v>12449</v>
      </c>
      <c r="D938" s="18">
        <f>COUNTIF(C$4:C938,Tabela3[[#This Row],[COMANDA]])</f>
        <v>1</v>
      </c>
      <c r="E938" t="s">
        <v>90</v>
      </c>
      <c r="F938" t="s">
        <v>98</v>
      </c>
      <c r="G938" t="s">
        <v>8</v>
      </c>
      <c r="H938" t="s">
        <v>47</v>
      </c>
      <c r="I938" s="2">
        <v>1</v>
      </c>
      <c r="J938" t="s">
        <v>11</v>
      </c>
      <c r="K938" s="21">
        <f>INDEX(LISTAS!$H:$Q,MATCH(BASE!H938,LISTAS!$G:$G,0),MATCH(BASE!J938,LISTAS!$H$3:$Q$3,0))*Tabela3[[#This Row],[QUANTIDADE]]</f>
        <v>16</v>
      </c>
      <c r="L938" s="2" t="str">
        <f>TEXT(Tabela3[[#This Row],[DATA]],"MM")</f>
        <v>04</v>
      </c>
      <c r="M938" s="2">
        <f>WEEKNUM(Tabela3[[#This Row],[DATA]])</f>
        <v>14</v>
      </c>
      <c r="N938" s="18">
        <f>YEAR(Tabela3[[#This Row],[DATA]])</f>
        <v>2023</v>
      </c>
    </row>
    <row r="939" spans="2:14">
      <c r="B939" s="1">
        <v>45020</v>
      </c>
      <c r="C939">
        <v>12449</v>
      </c>
      <c r="D939" s="18">
        <f>COUNTIF(C$4:C939,Tabela3[[#This Row],[COMANDA]])</f>
        <v>2</v>
      </c>
      <c r="E939" t="s">
        <v>90</v>
      </c>
      <c r="F939" t="s">
        <v>98</v>
      </c>
      <c r="G939" t="s">
        <v>9</v>
      </c>
      <c r="H939" t="s">
        <v>133</v>
      </c>
      <c r="I939" s="2">
        <v>1</v>
      </c>
      <c r="J939" t="s">
        <v>11</v>
      </c>
      <c r="K939" s="21">
        <f>INDEX(LISTAS!$H:$Q,MATCH(BASE!H939,LISTAS!$G:$G,0),MATCH(BASE!J939,LISTAS!$H$3:$Q$3,0))*Tabela3[[#This Row],[QUANTIDADE]]</f>
        <v>6</v>
      </c>
      <c r="L939" s="2" t="str">
        <f>TEXT(Tabela3[[#This Row],[DATA]],"MM")</f>
        <v>04</v>
      </c>
      <c r="M939" s="2">
        <f>WEEKNUM(Tabela3[[#This Row],[DATA]])</f>
        <v>14</v>
      </c>
      <c r="N939" s="18">
        <f>YEAR(Tabela3[[#This Row],[DATA]])</f>
        <v>2023</v>
      </c>
    </row>
    <row r="940" spans="2:14">
      <c r="B940" s="1">
        <v>45020</v>
      </c>
      <c r="C940">
        <v>12450</v>
      </c>
      <c r="D940" s="18">
        <f>COUNTIF(C$4:C940,Tabela3[[#This Row],[COMANDA]])</f>
        <v>1</v>
      </c>
      <c r="E940" t="s">
        <v>90</v>
      </c>
      <c r="F940" t="s">
        <v>99</v>
      </c>
      <c r="G940" t="s">
        <v>8</v>
      </c>
      <c r="H940" t="s">
        <v>204</v>
      </c>
      <c r="I940" s="2">
        <v>1</v>
      </c>
      <c r="J940" t="s">
        <v>11</v>
      </c>
      <c r="K940" s="21">
        <f>INDEX(LISTAS!$H:$Q,MATCH(BASE!H940,LISTAS!$G:$G,0),MATCH(BASE!J940,LISTAS!$H$3:$Q$3,0))*Tabela3[[#This Row],[QUANTIDADE]]</f>
        <v>18</v>
      </c>
      <c r="L940" s="2" t="str">
        <f>TEXT(Tabela3[[#This Row],[DATA]],"MM")</f>
        <v>04</v>
      </c>
      <c r="M940" s="2">
        <f>WEEKNUM(Tabela3[[#This Row],[DATA]])</f>
        <v>14</v>
      </c>
      <c r="N940" s="18">
        <f>YEAR(Tabela3[[#This Row],[DATA]])</f>
        <v>2023</v>
      </c>
    </row>
    <row r="941" spans="2:14">
      <c r="B941" s="1">
        <v>45020</v>
      </c>
      <c r="C941">
        <v>12451</v>
      </c>
      <c r="D941" s="18">
        <f>COUNTIF(C$4:C941,Tabela3[[#This Row],[COMANDA]])</f>
        <v>1</v>
      </c>
      <c r="E941" t="s">
        <v>90</v>
      </c>
      <c r="F941" t="s">
        <v>99</v>
      </c>
      <c r="G941" t="s">
        <v>8</v>
      </c>
      <c r="H941" t="s">
        <v>211</v>
      </c>
      <c r="I941" s="2">
        <v>1</v>
      </c>
      <c r="J941" t="s">
        <v>11</v>
      </c>
      <c r="K941" s="21">
        <f>INDEX(LISTAS!$H:$Q,MATCH(BASE!H941,LISTAS!$G:$G,0),MATCH(BASE!J941,LISTAS!$H$3:$Q$3,0))*Tabela3[[#This Row],[QUANTIDADE]]</f>
        <v>20</v>
      </c>
      <c r="L941" s="2" t="str">
        <f>TEXT(Tabela3[[#This Row],[DATA]],"MM")</f>
        <v>04</v>
      </c>
      <c r="M941" s="2">
        <f>WEEKNUM(Tabela3[[#This Row],[DATA]])</f>
        <v>14</v>
      </c>
      <c r="N941" s="18">
        <f>YEAR(Tabela3[[#This Row],[DATA]])</f>
        <v>2023</v>
      </c>
    </row>
    <row r="942" spans="2:14">
      <c r="B942" s="1">
        <v>45020</v>
      </c>
      <c r="C942">
        <v>12451</v>
      </c>
      <c r="D942" s="18">
        <f>COUNTIF(C$4:C942,Tabela3[[#This Row],[COMANDA]])</f>
        <v>2</v>
      </c>
      <c r="E942" t="s">
        <v>90</v>
      </c>
      <c r="F942" t="s">
        <v>99</v>
      </c>
      <c r="G942" t="s">
        <v>9</v>
      </c>
      <c r="H942" t="s">
        <v>148</v>
      </c>
      <c r="I942" s="2">
        <v>1</v>
      </c>
      <c r="J942" t="s">
        <v>11</v>
      </c>
      <c r="K942" s="21">
        <f>INDEX(LISTAS!$H:$Q,MATCH(BASE!H942,LISTAS!$G:$G,0),MATCH(BASE!J942,LISTAS!$H$3:$Q$3,0))*Tabela3[[#This Row],[QUANTIDADE]]</f>
        <v>3</v>
      </c>
      <c r="L942" s="2" t="str">
        <f>TEXT(Tabela3[[#This Row],[DATA]],"MM")</f>
        <v>04</v>
      </c>
      <c r="M942" s="2">
        <f>WEEKNUM(Tabela3[[#This Row],[DATA]])</f>
        <v>14</v>
      </c>
      <c r="N942" s="18">
        <f>YEAR(Tabela3[[#This Row],[DATA]])</f>
        <v>2023</v>
      </c>
    </row>
    <row r="943" spans="2:14">
      <c r="B943" s="1">
        <v>45020</v>
      </c>
      <c r="C943">
        <v>12452</v>
      </c>
      <c r="D943" s="18">
        <f>COUNTIF(C$4:C943,Tabela3[[#This Row],[COMANDA]])</f>
        <v>1</v>
      </c>
      <c r="E943" t="s">
        <v>89</v>
      </c>
      <c r="F943" t="s">
        <v>98</v>
      </c>
      <c r="G943" t="s">
        <v>8</v>
      </c>
      <c r="H943" t="s">
        <v>202</v>
      </c>
      <c r="I943" s="2">
        <v>1</v>
      </c>
      <c r="J943" t="s">
        <v>11</v>
      </c>
      <c r="K943" s="21">
        <f>INDEX(LISTAS!$H:$Q,MATCH(BASE!H943,LISTAS!$G:$G,0),MATCH(BASE!J943,LISTAS!$H$3:$Q$3,0))*Tabela3[[#This Row],[QUANTIDADE]]</f>
        <v>20</v>
      </c>
      <c r="L943" s="2" t="str">
        <f>TEXT(Tabela3[[#This Row],[DATA]],"MM")</f>
        <v>04</v>
      </c>
      <c r="M943" s="2">
        <f>WEEKNUM(Tabela3[[#This Row],[DATA]])</f>
        <v>14</v>
      </c>
      <c r="N943" s="18">
        <f>YEAR(Tabela3[[#This Row],[DATA]])</f>
        <v>2023</v>
      </c>
    </row>
    <row r="944" spans="2:14">
      <c r="B944" s="1">
        <v>45020</v>
      </c>
      <c r="C944">
        <v>12453</v>
      </c>
      <c r="D944" s="18">
        <f>COUNTIF(C$4:C944,Tabela3[[#This Row],[COMANDA]])</f>
        <v>1</v>
      </c>
      <c r="E944" t="s">
        <v>90</v>
      </c>
      <c r="G944" t="s">
        <v>8</v>
      </c>
      <c r="H944" t="s">
        <v>48</v>
      </c>
      <c r="I944" s="2">
        <v>1</v>
      </c>
      <c r="J944" t="s">
        <v>11</v>
      </c>
      <c r="K944" s="21">
        <f>INDEX(LISTAS!$H:$Q,MATCH(BASE!H944,LISTAS!$G:$G,0),MATCH(BASE!J944,LISTAS!$H$3:$Q$3,0))*Tabela3[[#This Row],[QUANTIDADE]]</f>
        <v>18</v>
      </c>
      <c r="L944" s="2" t="str">
        <f>TEXT(Tabela3[[#This Row],[DATA]],"MM")</f>
        <v>04</v>
      </c>
      <c r="M944" s="2">
        <f>WEEKNUM(Tabela3[[#This Row],[DATA]])</f>
        <v>14</v>
      </c>
      <c r="N944" s="18">
        <f>YEAR(Tabela3[[#This Row],[DATA]])</f>
        <v>2023</v>
      </c>
    </row>
    <row r="945" spans="2:14">
      <c r="B945" s="1">
        <v>45020</v>
      </c>
      <c r="C945">
        <v>12453</v>
      </c>
      <c r="D945" s="18">
        <f>COUNTIF(C$4:C945,Tabela3[[#This Row],[COMANDA]])</f>
        <v>2</v>
      </c>
      <c r="E945" t="s">
        <v>90</v>
      </c>
      <c r="G945" t="s">
        <v>9</v>
      </c>
      <c r="H945" t="s">
        <v>154</v>
      </c>
      <c r="I945" s="2">
        <v>1</v>
      </c>
      <c r="J945" t="s">
        <v>11</v>
      </c>
      <c r="K945" s="21">
        <f>INDEX(LISTAS!$H:$Q,MATCH(BASE!H945,LISTAS!$G:$G,0),MATCH(BASE!J945,LISTAS!$H$3:$Q$3,0))*Tabela3[[#This Row],[QUANTIDADE]]</f>
        <v>6</v>
      </c>
      <c r="L945" s="2" t="str">
        <f>TEXT(Tabela3[[#This Row],[DATA]],"MM")</f>
        <v>04</v>
      </c>
      <c r="M945" s="2">
        <f>WEEKNUM(Tabela3[[#This Row],[DATA]])</f>
        <v>14</v>
      </c>
      <c r="N945" s="18">
        <f>YEAR(Tabela3[[#This Row],[DATA]])</f>
        <v>2023</v>
      </c>
    </row>
    <row r="946" spans="2:14">
      <c r="B946" s="1">
        <v>45020</v>
      </c>
      <c r="C946">
        <v>12454</v>
      </c>
      <c r="D946" s="18">
        <f>COUNTIF(C$4:C946,Tabela3[[#This Row],[COMANDA]])</f>
        <v>1</v>
      </c>
      <c r="E946" t="s">
        <v>90</v>
      </c>
      <c r="F946" t="s">
        <v>98</v>
      </c>
      <c r="G946" t="s">
        <v>8</v>
      </c>
      <c r="H946" t="s">
        <v>204</v>
      </c>
      <c r="I946" s="2">
        <v>1</v>
      </c>
      <c r="J946" t="s">
        <v>11</v>
      </c>
      <c r="K946" s="21">
        <f>INDEX(LISTAS!$H:$Q,MATCH(BASE!H946,LISTAS!$G:$G,0),MATCH(BASE!J946,LISTAS!$H$3:$Q$3,0))*Tabela3[[#This Row],[QUANTIDADE]]</f>
        <v>18</v>
      </c>
      <c r="L946" s="2" t="str">
        <f>TEXT(Tabela3[[#This Row],[DATA]],"MM")</f>
        <v>04</v>
      </c>
      <c r="M946" s="2">
        <f>WEEKNUM(Tabela3[[#This Row],[DATA]])</f>
        <v>14</v>
      </c>
      <c r="N946" s="18">
        <f>YEAR(Tabela3[[#This Row],[DATA]])</f>
        <v>2023</v>
      </c>
    </row>
    <row r="947" spans="2:14">
      <c r="B947" s="1">
        <v>45020</v>
      </c>
      <c r="C947">
        <v>12454</v>
      </c>
      <c r="D947" s="18">
        <f>COUNTIF(C$4:C947,Tabela3[[#This Row],[COMANDA]])</f>
        <v>2</v>
      </c>
      <c r="E947" t="s">
        <v>90</v>
      </c>
      <c r="F947" t="s">
        <v>98</v>
      </c>
      <c r="G947" t="s">
        <v>9</v>
      </c>
      <c r="H947" t="s">
        <v>135</v>
      </c>
      <c r="I947" s="2">
        <v>1</v>
      </c>
      <c r="J947" t="s">
        <v>11</v>
      </c>
      <c r="K947" s="21">
        <f>INDEX(LISTAS!$H:$Q,MATCH(BASE!H947,LISTAS!$G:$G,0),MATCH(BASE!J947,LISTAS!$H$3:$Q$3,0))*Tabela3[[#This Row],[QUANTIDADE]]</f>
        <v>4</v>
      </c>
      <c r="L947" s="2" t="str">
        <f>TEXT(Tabela3[[#This Row],[DATA]],"MM")</f>
        <v>04</v>
      </c>
      <c r="M947" s="2">
        <f>WEEKNUM(Tabela3[[#This Row],[DATA]])</f>
        <v>14</v>
      </c>
      <c r="N947" s="18">
        <f>YEAR(Tabela3[[#This Row],[DATA]])</f>
        <v>2023</v>
      </c>
    </row>
    <row r="948" spans="2:14">
      <c r="B948" s="1">
        <v>45020</v>
      </c>
      <c r="C948">
        <v>12455</v>
      </c>
      <c r="D948" s="18">
        <f>COUNTIF(C$4:C948,Tabela3[[#This Row],[COMANDA]])</f>
        <v>1</v>
      </c>
      <c r="E948" t="s">
        <v>90</v>
      </c>
      <c r="F948" t="s">
        <v>98</v>
      </c>
      <c r="G948" t="s">
        <v>8</v>
      </c>
      <c r="H948" t="s">
        <v>39</v>
      </c>
      <c r="I948" s="2">
        <v>1</v>
      </c>
      <c r="J948" t="s">
        <v>11</v>
      </c>
      <c r="K948" s="21">
        <f>INDEX(LISTAS!$H:$Q,MATCH(BASE!H948,LISTAS!$G:$G,0),MATCH(BASE!J948,LISTAS!$H$3:$Q$3,0))*Tabela3[[#This Row],[QUANTIDADE]]</f>
        <v>12</v>
      </c>
      <c r="L948" s="2" t="str">
        <f>TEXT(Tabela3[[#This Row],[DATA]],"MM")</f>
        <v>04</v>
      </c>
      <c r="M948" s="2">
        <f>WEEKNUM(Tabela3[[#This Row],[DATA]])</f>
        <v>14</v>
      </c>
      <c r="N948" s="18">
        <f>YEAR(Tabela3[[#This Row],[DATA]])</f>
        <v>2023</v>
      </c>
    </row>
    <row r="949" spans="2:14">
      <c r="B949" s="1">
        <v>45020</v>
      </c>
      <c r="C949">
        <v>12455</v>
      </c>
      <c r="D949" s="18">
        <f>COUNTIF(C$4:C949,Tabela3[[#This Row],[COMANDA]])</f>
        <v>2</v>
      </c>
      <c r="E949" t="s">
        <v>90</v>
      </c>
      <c r="F949" t="s">
        <v>98</v>
      </c>
      <c r="G949" t="s">
        <v>10</v>
      </c>
      <c r="H949" t="s">
        <v>234</v>
      </c>
      <c r="I949" s="2">
        <v>1</v>
      </c>
      <c r="J949" t="s">
        <v>11</v>
      </c>
      <c r="K949" s="21">
        <f>INDEX(LISTAS!$H:$Q,MATCH(BASE!H949,LISTAS!$G:$G,0),MATCH(BASE!J949,LISTAS!$H$3:$Q$3,0))*Tabela3[[#This Row],[QUANTIDADE]]</f>
        <v>2</v>
      </c>
      <c r="L949" s="2" t="str">
        <f>TEXT(Tabela3[[#This Row],[DATA]],"MM")</f>
        <v>04</v>
      </c>
      <c r="M949" s="2">
        <f>WEEKNUM(Tabela3[[#This Row],[DATA]])</f>
        <v>14</v>
      </c>
      <c r="N949" s="18">
        <f>YEAR(Tabela3[[#This Row],[DATA]])</f>
        <v>2023</v>
      </c>
    </row>
    <row r="950" spans="2:14">
      <c r="B950" s="1">
        <v>45020</v>
      </c>
      <c r="C950">
        <v>12456</v>
      </c>
      <c r="D950" s="18">
        <f>COUNTIF(C$4:C950,Tabela3[[#This Row],[COMANDA]])</f>
        <v>1</v>
      </c>
      <c r="E950" t="s">
        <v>89</v>
      </c>
      <c r="F950" t="s">
        <v>98</v>
      </c>
      <c r="G950" t="s">
        <v>8</v>
      </c>
      <c r="H950" t="s">
        <v>39</v>
      </c>
      <c r="I950" s="2">
        <v>2</v>
      </c>
      <c r="J950" t="s">
        <v>11</v>
      </c>
      <c r="K950" s="21">
        <f>INDEX(LISTAS!$H:$Q,MATCH(BASE!H950,LISTAS!$G:$G,0),MATCH(BASE!J950,LISTAS!$H$3:$Q$3,0))*Tabela3[[#This Row],[QUANTIDADE]]</f>
        <v>24</v>
      </c>
      <c r="L950" s="2" t="str">
        <f>TEXT(Tabela3[[#This Row],[DATA]],"MM")</f>
        <v>04</v>
      </c>
      <c r="M950" s="2">
        <f>WEEKNUM(Tabela3[[#This Row],[DATA]])</f>
        <v>14</v>
      </c>
      <c r="N950" s="18">
        <f>YEAR(Tabela3[[#This Row],[DATA]])</f>
        <v>2023</v>
      </c>
    </row>
    <row r="951" spans="2:14">
      <c r="B951" s="1">
        <v>45020</v>
      </c>
      <c r="C951">
        <v>12456</v>
      </c>
      <c r="D951" s="18">
        <f>COUNTIF(C$4:C951,Tabela3[[#This Row],[COMANDA]])</f>
        <v>2</v>
      </c>
      <c r="E951" t="s">
        <v>89</v>
      </c>
      <c r="F951" t="s">
        <v>98</v>
      </c>
      <c r="G951" t="s">
        <v>61</v>
      </c>
      <c r="H951" t="s">
        <v>163</v>
      </c>
      <c r="I951" s="2">
        <v>2</v>
      </c>
      <c r="J951" t="s">
        <v>11</v>
      </c>
      <c r="K951" s="21">
        <f>INDEX(LISTAS!$H:$Q,MATCH(BASE!H951,LISTAS!$G:$G,0),MATCH(BASE!J951,LISTAS!$H$3:$Q$3,0))*Tabela3[[#This Row],[QUANTIDADE]]</f>
        <v>8</v>
      </c>
      <c r="L951" s="2" t="str">
        <f>TEXT(Tabela3[[#This Row],[DATA]],"MM")</f>
        <v>04</v>
      </c>
      <c r="M951" s="2">
        <f>WEEKNUM(Tabela3[[#This Row],[DATA]])</f>
        <v>14</v>
      </c>
      <c r="N951" s="18">
        <f>YEAR(Tabela3[[#This Row],[DATA]])</f>
        <v>2023</v>
      </c>
    </row>
    <row r="952" spans="2:14">
      <c r="B952" s="1">
        <v>45020</v>
      </c>
      <c r="C952">
        <v>12457</v>
      </c>
      <c r="D952" s="18">
        <f>COUNTIF(C$4:C952,Tabela3[[#This Row],[COMANDA]])</f>
        <v>1</v>
      </c>
      <c r="E952" t="s">
        <v>90</v>
      </c>
      <c r="F952" t="s">
        <v>99</v>
      </c>
      <c r="G952" t="s">
        <v>8</v>
      </c>
      <c r="H952" t="s">
        <v>203</v>
      </c>
      <c r="I952" s="2">
        <v>1</v>
      </c>
      <c r="J952" t="s">
        <v>11</v>
      </c>
      <c r="K952" s="21">
        <f>INDEX(LISTAS!$H:$Q,MATCH(BASE!H952,LISTAS!$G:$G,0),MATCH(BASE!J952,LISTAS!$H$3:$Q$3,0))*Tabela3[[#This Row],[QUANTIDADE]]</f>
        <v>20</v>
      </c>
      <c r="L952" s="2" t="str">
        <f>TEXT(Tabela3[[#This Row],[DATA]],"MM")</f>
        <v>04</v>
      </c>
      <c r="M952" s="2">
        <f>WEEKNUM(Tabela3[[#This Row],[DATA]])</f>
        <v>14</v>
      </c>
      <c r="N952" s="18">
        <f>YEAR(Tabela3[[#This Row],[DATA]])</f>
        <v>2023</v>
      </c>
    </row>
    <row r="953" spans="2:14">
      <c r="B953" s="1">
        <v>45020</v>
      </c>
      <c r="C953">
        <v>12457</v>
      </c>
      <c r="D953" s="18">
        <f>COUNTIF(C$4:C953,Tabela3[[#This Row],[COMANDA]])</f>
        <v>2</v>
      </c>
      <c r="E953" t="s">
        <v>90</v>
      </c>
      <c r="F953" t="s">
        <v>99</v>
      </c>
      <c r="G953" t="s">
        <v>8</v>
      </c>
      <c r="H953" t="s">
        <v>48</v>
      </c>
      <c r="I953" s="2">
        <v>1</v>
      </c>
      <c r="J953" t="s">
        <v>11</v>
      </c>
      <c r="K953" s="21">
        <f>INDEX(LISTAS!$H:$Q,MATCH(BASE!H953,LISTAS!$G:$G,0),MATCH(BASE!J953,LISTAS!$H$3:$Q$3,0))*Tabela3[[#This Row],[QUANTIDADE]]</f>
        <v>18</v>
      </c>
      <c r="L953" s="2" t="str">
        <f>TEXT(Tabela3[[#This Row],[DATA]],"MM")</f>
        <v>04</v>
      </c>
      <c r="M953" s="2">
        <f>WEEKNUM(Tabela3[[#This Row],[DATA]])</f>
        <v>14</v>
      </c>
      <c r="N953" s="18">
        <f>YEAR(Tabela3[[#This Row],[DATA]])</f>
        <v>2023</v>
      </c>
    </row>
    <row r="954" spans="2:14">
      <c r="B954" s="1">
        <v>45020</v>
      </c>
      <c r="C954">
        <v>12457</v>
      </c>
      <c r="D954" s="18">
        <f>COUNTIF(C$4:C954,Tabela3[[#This Row],[COMANDA]])</f>
        <v>3</v>
      </c>
      <c r="E954" t="s">
        <v>90</v>
      </c>
      <c r="F954" t="s">
        <v>99</v>
      </c>
      <c r="G954" t="s">
        <v>9</v>
      </c>
      <c r="H954" t="s">
        <v>58</v>
      </c>
      <c r="I954" s="2">
        <v>1</v>
      </c>
      <c r="J954" t="s">
        <v>11</v>
      </c>
      <c r="K954" s="21">
        <f>INDEX(LISTAS!$H:$Q,MATCH(BASE!H954,LISTAS!$G:$G,0),MATCH(BASE!J954,LISTAS!$H$3:$Q$3,0))*Tabela3[[#This Row],[QUANTIDADE]]</f>
        <v>5</v>
      </c>
      <c r="L954" s="2" t="str">
        <f>TEXT(Tabela3[[#This Row],[DATA]],"MM")</f>
        <v>04</v>
      </c>
      <c r="M954" s="2">
        <f>WEEKNUM(Tabela3[[#This Row],[DATA]])</f>
        <v>14</v>
      </c>
      <c r="N954" s="18">
        <f>YEAR(Tabela3[[#This Row],[DATA]])</f>
        <v>2023</v>
      </c>
    </row>
    <row r="955" spans="2:14">
      <c r="B955" s="1">
        <v>45020</v>
      </c>
      <c r="C955">
        <v>12457</v>
      </c>
      <c r="D955" s="18">
        <f>COUNTIF(C$4:C955,Tabela3[[#This Row],[COMANDA]])</f>
        <v>4</v>
      </c>
      <c r="E955" t="s">
        <v>90</v>
      </c>
      <c r="F955" t="s">
        <v>99</v>
      </c>
      <c r="G955" t="s">
        <v>9</v>
      </c>
      <c r="H955" t="s">
        <v>142</v>
      </c>
      <c r="I955" s="2">
        <v>1</v>
      </c>
      <c r="J955" t="s">
        <v>11</v>
      </c>
      <c r="K955" s="21">
        <f>INDEX(LISTAS!$H:$Q,MATCH(BASE!H955,LISTAS!$G:$G,0),MATCH(BASE!J955,LISTAS!$H$3:$Q$3,0))*Tabela3[[#This Row],[QUANTIDADE]]</f>
        <v>6</v>
      </c>
      <c r="L955" s="2" t="str">
        <f>TEXT(Tabela3[[#This Row],[DATA]],"MM")</f>
        <v>04</v>
      </c>
      <c r="M955" s="2">
        <f>WEEKNUM(Tabela3[[#This Row],[DATA]])</f>
        <v>14</v>
      </c>
      <c r="N955" s="18">
        <f>YEAR(Tabela3[[#This Row],[DATA]])</f>
        <v>2023</v>
      </c>
    </row>
    <row r="956" spans="2:14">
      <c r="B956" s="1">
        <v>45020</v>
      </c>
      <c r="C956">
        <v>12458</v>
      </c>
      <c r="D956" s="18">
        <f>COUNTIF(C$4:C956,Tabela3[[#This Row],[COMANDA]])</f>
        <v>1</v>
      </c>
      <c r="E956" t="s">
        <v>90</v>
      </c>
      <c r="F956" t="s">
        <v>100</v>
      </c>
      <c r="G956" t="s">
        <v>8</v>
      </c>
      <c r="H956" t="s">
        <v>204</v>
      </c>
      <c r="I956" s="2">
        <v>1</v>
      </c>
      <c r="J956" t="s">
        <v>11</v>
      </c>
      <c r="K956" s="21">
        <f>INDEX(LISTAS!$H:$Q,MATCH(BASE!H956,LISTAS!$G:$G,0),MATCH(BASE!J956,LISTAS!$H$3:$Q$3,0))*Tabela3[[#This Row],[QUANTIDADE]]</f>
        <v>18</v>
      </c>
      <c r="L956" s="2" t="str">
        <f>TEXT(Tabela3[[#This Row],[DATA]],"MM")</f>
        <v>04</v>
      </c>
      <c r="M956" s="2">
        <f>WEEKNUM(Tabela3[[#This Row],[DATA]])</f>
        <v>14</v>
      </c>
      <c r="N956" s="18">
        <f>YEAR(Tabela3[[#This Row],[DATA]])</f>
        <v>2023</v>
      </c>
    </row>
    <row r="957" spans="2:14">
      <c r="B957" s="1">
        <v>45020</v>
      </c>
      <c r="C957">
        <v>12459</v>
      </c>
      <c r="D957" s="18">
        <f>COUNTIF(C$4:C957,Tabela3[[#This Row],[COMANDA]])</f>
        <v>1</v>
      </c>
      <c r="E957" t="s">
        <v>89</v>
      </c>
      <c r="F957" t="s">
        <v>99</v>
      </c>
      <c r="G957" t="s">
        <v>8</v>
      </c>
      <c r="H957" t="s">
        <v>42</v>
      </c>
      <c r="I957" s="2">
        <v>1</v>
      </c>
      <c r="J957" t="s">
        <v>11</v>
      </c>
      <c r="K957" s="21">
        <f>INDEX(LISTAS!$H:$Q,MATCH(BASE!H957,LISTAS!$G:$G,0),MATCH(BASE!J957,LISTAS!$H$3:$Q$3,0))*Tabela3[[#This Row],[QUANTIDADE]]</f>
        <v>16</v>
      </c>
      <c r="L957" s="2" t="str">
        <f>TEXT(Tabela3[[#This Row],[DATA]],"MM")</f>
        <v>04</v>
      </c>
      <c r="M957" s="2">
        <f>WEEKNUM(Tabela3[[#This Row],[DATA]])</f>
        <v>14</v>
      </c>
      <c r="N957" s="18">
        <f>YEAR(Tabela3[[#This Row],[DATA]])</f>
        <v>2023</v>
      </c>
    </row>
    <row r="958" spans="2:14">
      <c r="B958" s="1">
        <v>45020</v>
      </c>
      <c r="C958">
        <v>12459</v>
      </c>
      <c r="D958" s="18">
        <f>COUNTIF(C$4:C958,Tabela3[[#This Row],[COMANDA]])</f>
        <v>2</v>
      </c>
      <c r="E958" t="s">
        <v>89</v>
      </c>
      <c r="F958" t="s">
        <v>98</v>
      </c>
      <c r="G958" t="s">
        <v>8</v>
      </c>
      <c r="H958" t="s">
        <v>206</v>
      </c>
      <c r="I958" s="2">
        <v>1</v>
      </c>
      <c r="J958" t="s">
        <v>11</v>
      </c>
      <c r="K958" s="21">
        <f>INDEX(LISTAS!$H:$Q,MATCH(BASE!H958,LISTAS!$G:$G,0),MATCH(BASE!J958,LISTAS!$H$3:$Q$3,0))*Tabela3[[#This Row],[QUANTIDADE]]</f>
        <v>18</v>
      </c>
      <c r="L958" s="2" t="str">
        <f>TEXT(Tabela3[[#This Row],[DATA]],"MM")</f>
        <v>04</v>
      </c>
      <c r="M958" s="2">
        <f>WEEKNUM(Tabela3[[#This Row],[DATA]])</f>
        <v>14</v>
      </c>
      <c r="N958" s="18">
        <f>YEAR(Tabela3[[#This Row],[DATA]])</f>
        <v>2023</v>
      </c>
    </row>
    <row r="959" spans="2:14">
      <c r="B959" s="1">
        <v>45020</v>
      </c>
      <c r="C959">
        <v>12459</v>
      </c>
      <c r="D959" s="18">
        <f>COUNTIF(C$4:C959,Tabela3[[#This Row],[COMANDA]])</f>
        <v>3</v>
      </c>
      <c r="E959" t="s">
        <v>89</v>
      </c>
      <c r="F959" t="s">
        <v>98</v>
      </c>
      <c r="G959" t="s">
        <v>9</v>
      </c>
      <c r="H959" t="s">
        <v>138</v>
      </c>
      <c r="I959" s="2">
        <v>1</v>
      </c>
      <c r="J959" t="s">
        <v>11</v>
      </c>
      <c r="K959" s="21">
        <f>INDEX(LISTAS!$H:$Q,MATCH(BASE!H959,LISTAS!$G:$G,0),MATCH(BASE!J959,LISTAS!$H$3:$Q$3,0))*Tabela3[[#This Row],[QUANTIDADE]]</f>
        <v>4</v>
      </c>
      <c r="L959" s="2" t="str">
        <f>TEXT(Tabela3[[#This Row],[DATA]],"MM")</f>
        <v>04</v>
      </c>
      <c r="M959" s="2">
        <f>WEEKNUM(Tabela3[[#This Row],[DATA]])</f>
        <v>14</v>
      </c>
      <c r="N959" s="18">
        <f>YEAR(Tabela3[[#This Row],[DATA]])</f>
        <v>2023</v>
      </c>
    </row>
    <row r="960" spans="2:14">
      <c r="B960" s="1">
        <v>45020</v>
      </c>
      <c r="C960">
        <v>12460</v>
      </c>
      <c r="D960" s="18">
        <f>COUNTIF(C$4:C960,Tabela3[[#This Row],[COMANDA]])</f>
        <v>1</v>
      </c>
      <c r="E960" t="s">
        <v>90</v>
      </c>
      <c r="F960" t="s">
        <v>99</v>
      </c>
      <c r="G960" t="s">
        <v>8</v>
      </c>
      <c r="H960" t="s">
        <v>204</v>
      </c>
      <c r="I960" s="2">
        <v>1</v>
      </c>
      <c r="J960" t="s">
        <v>11</v>
      </c>
      <c r="K960" s="21">
        <f>INDEX(LISTAS!$H:$Q,MATCH(BASE!H960,LISTAS!$G:$G,0),MATCH(BASE!J960,LISTAS!$H$3:$Q$3,0))*Tabela3[[#This Row],[QUANTIDADE]]</f>
        <v>18</v>
      </c>
      <c r="L960" s="2" t="str">
        <f>TEXT(Tabela3[[#This Row],[DATA]],"MM")</f>
        <v>04</v>
      </c>
      <c r="M960" s="2">
        <f>WEEKNUM(Tabela3[[#This Row],[DATA]])</f>
        <v>14</v>
      </c>
      <c r="N960" s="18">
        <f>YEAR(Tabela3[[#This Row],[DATA]])</f>
        <v>2023</v>
      </c>
    </row>
    <row r="961" spans="2:14">
      <c r="B961" s="1">
        <v>45020</v>
      </c>
      <c r="C961">
        <v>12461</v>
      </c>
      <c r="D961" s="18">
        <f>COUNTIF(C$4:C961,Tabela3[[#This Row],[COMANDA]])</f>
        <v>1</v>
      </c>
      <c r="E961" t="s">
        <v>90</v>
      </c>
      <c r="F961" t="s">
        <v>98</v>
      </c>
      <c r="G961" t="s">
        <v>8</v>
      </c>
      <c r="H961" t="s">
        <v>48</v>
      </c>
      <c r="I961" s="2">
        <v>1</v>
      </c>
      <c r="J961" t="s">
        <v>11</v>
      </c>
      <c r="K961" s="21">
        <f>INDEX(LISTAS!$H:$Q,MATCH(BASE!H961,LISTAS!$G:$G,0),MATCH(BASE!J961,LISTAS!$H$3:$Q$3,0))*Tabela3[[#This Row],[QUANTIDADE]]</f>
        <v>18</v>
      </c>
      <c r="L961" s="2" t="str">
        <f>TEXT(Tabela3[[#This Row],[DATA]],"MM")</f>
        <v>04</v>
      </c>
      <c r="M961" s="2">
        <f>WEEKNUM(Tabela3[[#This Row],[DATA]])</f>
        <v>14</v>
      </c>
      <c r="N961" s="18">
        <f>YEAR(Tabela3[[#This Row],[DATA]])</f>
        <v>2023</v>
      </c>
    </row>
    <row r="962" spans="2:14">
      <c r="B962" s="1">
        <v>45020</v>
      </c>
      <c r="C962">
        <v>12461</v>
      </c>
      <c r="D962" s="18">
        <f>COUNTIF(C$4:C962,Tabela3[[#This Row],[COMANDA]])</f>
        <v>2</v>
      </c>
      <c r="E962" t="s">
        <v>90</v>
      </c>
      <c r="F962" t="s">
        <v>98</v>
      </c>
      <c r="G962" t="s">
        <v>9</v>
      </c>
      <c r="H962" t="s">
        <v>142</v>
      </c>
      <c r="I962" s="2">
        <v>1</v>
      </c>
      <c r="J962" t="s">
        <v>11</v>
      </c>
      <c r="K962" s="21">
        <f>INDEX(LISTAS!$H:$Q,MATCH(BASE!H962,LISTAS!$G:$G,0),MATCH(BASE!J962,LISTAS!$H$3:$Q$3,0))*Tabela3[[#This Row],[QUANTIDADE]]</f>
        <v>6</v>
      </c>
      <c r="L962" s="2" t="str">
        <f>TEXT(Tabela3[[#This Row],[DATA]],"MM")</f>
        <v>04</v>
      </c>
      <c r="M962" s="2">
        <f>WEEKNUM(Tabela3[[#This Row],[DATA]])</f>
        <v>14</v>
      </c>
      <c r="N962" s="18">
        <f>YEAR(Tabela3[[#This Row],[DATA]])</f>
        <v>2023</v>
      </c>
    </row>
    <row r="963" spans="2:14">
      <c r="B963" s="1">
        <v>45020</v>
      </c>
      <c r="C963">
        <v>12462</v>
      </c>
      <c r="D963" s="18">
        <f>COUNTIF(C$4:C963,Tabela3[[#This Row],[COMANDA]])</f>
        <v>1</v>
      </c>
      <c r="E963" t="s">
        <v>90</v>
      </c>
      <c r="F963" t="s">
        <v>99</v>
      </c>
      <c r="G963" t="s">
        <v>8</v>
      </c>
      <c r="H963" t="s">
        <v>211</v>
      </c>
      <c r="I963" s="2">
        <v>2</v>
      </c>
      <c r="J963" t="s">
        <v>11</v>
      </c>
      <c r="K963" s="21">
        <f>INDEX(LISTAS!$H:$Q,MATCH(BASE!H963,LISTAS!$G:$G,0),MATCH(BASE!J963,LISTAS!$H$3:$Q$3,0))*Tabela3[[#This Row],[QUANTIDADE]]</f>
        <v>40</v>
      </c>
      <c r="L963" s="2" t="str">
        <f>TEXT(Tabela3[[#This Row],[DATA]],"MM")</f>
        <v>04</v>
      </c>
      <c r="M963" s="2">
        <f>WEEKNUM(Tabela3[[#This Row],[DATA]])</f>
        <v>14</v>
      </c>
      <c r="N963" s="18">
        <f>YEAR(Tabela3[[#This Row],[DATA]])</f>
        <v>2023</v>
      </c>
    </row>
    <row r="964" spans="2:14">
      <c r="B964" s="1">
        <v>45020</v>
      </c>
      <c r="C964">
        <v>12462</v>
      </c>
      <c r="D964" s="18">
        <f>COUNTIF(C$4:C964,Tabela3[[#This Row],[COMANDA]])</f>
        <v>2</v>
      </c>
      <c r="E964" t="s">
        <v>90</v>
      </c>
      <c r="F964" t="s">
        <v>99</v>
      </c>
      <c r="G964" t="s">
        <v>9</v>
      </c>
      <c r="H964" t="s">
        <v>142</v>
      </c>
      <c r="I964" s="2">
        <v>1</v>
      </c>
      <c r="J964" t="s">
        <v>11</v>
      </c>
      <c r="K964" s="21">
        <f>INDEX(LISTAS!$H:$Q,MATCH(BASE!H964,LISTAS!$G:$G,0),MATCH(BASE!J964,LISTAS!$H$3:$Q$3,0))*Tabela3[[#This Row],[QUANTIDADE]]</f>
        <v>6</v>
      </c>
      <c r="L964" s="2" t="str">
        <f>TEXT(Tabela3[[#This Row],[DATA]],"MM")</f>
        <v>04</v>
      </c>
      <c r="M964" s="2">
        <f>WEEKNUM(Tabela3[[#This Row],[DATA]])</f>
        <v>14</v>
      </c>
      <c r="N964" s="18">
        <f>YEAR(Tabela3[[#This Row],[DATA]])</f>
        <v>2023</v>
      </c>
    </row>
    <row r="965" spans="2:14">
      <c r="B965" s="1">
        <v>45020</v>
      </c>
      <c r="C965">
        <v>12463</v>
      </c>
      <c r="D965" s="18">
        <f>COUNTIF(C$4:C965,Tabela3[[#This Row],[COMANDA]])</f>
        <v>1</v>
      </c>
      <c r="E965" t="s">
        <v>90</v>
      </c>
      <c r="F965" t="s">
        <v>98</v>
      </c>
      <c r="G965" t="s">
        <v>8</v>
      </c>
      <c r="H965" t="s">
        <v>204</v>
      </c>
      <c r="I965" s="2">
        <v>1</v>
      </c>
      <c r="J965" t="s">
        <v>11</v>
      </c>
      <c r="K965" s="21">
        <f>INDEX(LISTAS!$H:$Q,MATCH(BASE!H965,LISTAS!$G:$G,0),MATCH(BASE!J965,LISTAS!$H$3:$Q$3,0))*Tabela3[[#This Row],[QUANTIDADE]]</f>
        <v>18</v>
      </c>
      <c r="L965" s="2" t="str">
        <f>TEXT(Tabela3[[#This Row],[DATA]],"MM")</f>
        <v>04</v>
      </c>
      <c r="M965" s="2">
        <f>WEEKNUM(Tabela3[[#This Row],[DATA]])</f>
        <v>14</v>
      </c>
      <c r="N965" s="18">
        <f>YEAR(Tabela3[[#This Row],[DATA]])</f>
        <v>2023</v>
      </c>
    </row>
    <row r="966" spans="2:14">
      <c r="B966" s="1">
        <v>45020</v>
      </c>
      <c r="C966">
        <v>12463</v>
      </c>
      <c r="D966" s="18">
        <f>COUNTIF(C$4:C966,Tabela3[[#This Row],[COMANDA]])</f>
        <v>2</v>
      </c>
      <c r="E966" t="s">
        <v>90</v>
      </c>
      <c r="F966" t="s">
        <v>98</v>
      </c>
      <c r="G966" t="s">
        <v>61</v>
      </c>
      <c r="H966" t="s">
        <v>164</v>
      </c>
      <c r="I966" s="2">
        <v>1</v>
      </c>
      <c r="J966" t="s">
        <v>11</v>
      </c>
      <c r="K966" s="21">
        <f>INDEX(LISTAS!$H:$Q,MATCH(BASE!H966,LISTAS!$G:$G,0),MATCH(BASE!J966,LISTAS!$H$3:$Q$3,0))*Tabela3[[#This Row],[QUANTIDADE]]</f>
        <v>6</v>
      </c>
      <c r="L966" s="2" t="str">
        <f>TEXT(Tabela3[[#This Row],[DATA]],"MM")</f>
        <v>04</v>
      </c>
      <c r="M966" s="2">
        <f>WEEKNUM(Tabela3[[#This Row],[DATA]])</f>
        <v>14</v>
      </c>
      <c r="N966" s="18">
        <f>YEAR(Tabela3[[#This Row],[DATA]])</f>
        <v>2023</v>
      </c>
    </row>
    <row r="967" spans="2:14">
      <c r="B967" s="1">
        <v>45020</v>
      </c>
      <c r="C967">
        <v>12463</v>
      </c>
      <c r="D967" s="18">
        <f>COUNTIF(C$4:C967,Tabela3[[#This Row],[COMANDA]])</f>
        <v>3</v>
      </c>
      <c r="E967" t="s">
        <v>90</v>
      </c>
      <c r="F967" t="s">
        <v>98</v>
      </c>
      <c r="G967" t="s">
        <v>9</v>
      </c>
      <c r="H967" t="s">
        <v>55</v>
      </c>
      <c r="I967" s="2">
        <v>1</v>
      </c>
      <c r="J967" t="s">
        <v>11</v>
      </c>
      <c r="K967" s="21">
        <f>INDEX(LISTAS!$H:$Q,MATCH(BASE!H967,LISTAS!$G:$G,0),MATCH(BASE!J967,LISTAS!$H$3:$Q$3,0))*Tabela3[[#This Row],[QUANTIDADE]]</f>
        <v>3</v>
      </c>
      <c r="L967" s="2" t="str">
        <f>TEXT(Tabela3[[#This Row],[DATA]],"MM")</f>
        <v>04</v>
      </c>
      <c r="M967" s="2">
        <f>WEEKNUM(Tabela3[[#This Row],[DATA]])</f>
        <v>14</v>
      </c>
      <c r="N967" s="18">
        <f>YEAR(Tabela3[[#This Row],[DATA]])</f>
        <v>2023</v>
      </c>
    </row>
    <row r="968" spans="2:14">
      <c r="B968" s="1">
        <v>45020</v>
      </c>
      <c r="C968">
        <v>12464</v>
      </c>
      <c r="D968" s="18">
        <f>COUNTIF(C$4:C968,Tabela3[[#This Row],[COMANDA]])</f>
        <v>1</v>
      </c>
      <c r="E968" t="s">
        <v>90</v>
      </c>
      <c r="F968" t="s">
        <v>98</v>
      </c>
      <c r="G968" t="s">
        <v>8</v>
      </c>
      <c r="H968" t="s">
        <v>42</v>
      </c>
      <c r="I968" s="2">
        <v>1</v>
      </c>
      <c r="J968" t="s">
        <v>11</v>
      </c>
      <c r="K968" s="21">
        <f>INDEX(LISTAS!$H:$Q,MATCH(BASE!H968,LISTAS!$G:$G,0),MATCH(BASE!J968,LISTAS!$H$3:$Q$3,0))*Tabela3[[#This Row],[QUANTIDADE]]</f>
        <v>16</v>
      </c>
      <c r="L968" s="2" t="str">
        <f>TEXT(Tabela3[[#This Row],[DATA]],"MM")</f>
        <v>04</v>
      </c>
      <c r="M968" s="2">
        <f>WEEKNUM(Tabela3[[#This Row],[DATA]])</f>
        <v>14</v>
      </c>
      <c r="N968" s="18">
        <f>YEAR(Tabela3[[#This Row],[DATA]])</f>
        <v>2023</v>
      </c>
    </row>
    <row r="969" spans="2:14">
      <c r="B969" s="1">
        <v>45020</v>
      </c>
      <c r="C969">
        <v>12464</v>
      </c>
      <c r="D969" s="18">
        <f>COUNTIF(C$4:C969,Tabela3[[#This Row],[COMANDA]])</f>
        <v>2</v>
      </c>
      <c r="E969" t="s">
        <v>90</v>
      </c>
      <c r="F969" t="s">
        <v>99</v>
      </c>
      <c r="G969" t="s">
        <v>8</v>
      </c>
      <c r="H969" t="s">
        <v>211</v>
      </c>
      <c r="I969" s="2">
        <v>1</v>
      </c>
      <c r="J969" t="s">
        <v>11</v>
      </c>
      <c r="K969" s="21">
        <f>INDEX(LISTAS!$H:$Q,MATCH(BASE!H969,LISTAS!$G:$G,0),MATCH(BASE!J969,LISTAS!$H$3:$Q$3,0))*Tabela3[[#This Row],[QUANTIDADE]]</f>
        <v>20</v>
      </c>
      <c r="L969" s="2" t="str">
        <f>TEXT(Tabela3[[#This Row],[DATA]],"MM")</f>
        <v>04</v>
      </c>
      <c r="M969" s="2">
        <f>WEEKNUM(Tabela3[[#This Row],[DATA]])</f>
        <v>14</v>
      </c>
      <c r="N969" s="18">
        <f>YEAR(Tabela3[[#This Row],[DATA]])</f>
        <v>2023</v>
      </c>
    </row>
    <row r="970" spans="2:14">
      <c r="B970" s="1">
        <v>45020</v>
      </c>
      <c r="C970">
        <v>12464</v>
      </c>
      <c r="D970" s="18">
        <f>COUNTIF(C$4:C970,Tabela3[[#This Row],[COMANDA]])</f>
        <v>3</v>
      </c>
      <c r="E970" t="s">
        <v>90</v>
      </c>
      <c r="F970" t="s">
        <v>99</v>
      </c>
      <c r="G970" t="s">
        <v>9</v>
      </c>
      <c r="H970" t="s">
        <v>56</v>
      </c>
      <c r="I970" s="2">
        <v>1</v>
      </c>
      <c r="J970" t="s">
        <v>11</v>
      </c>
      <c r="K970" s="21">
        <f>INDEX(LISTAS!$H:$Q,MATCH(BASE!H970,LISTAS!$G:$G,0),MATCH(BASE!J970,LISTAS!$H$3:$Q$3,0))*Tabela3[[#This Row],[QUANTIDADE]]</f>
        <v>3</v>
      </c>
      <c r="L970" s="2" t="str">
        <f>TEXT(Tabela3[[#This Row],[DATA]],"MM")</f>
        <v>04</v>
      </c>
      <c r="M970" s="2">
        <f>WEEKNUM(Tabela3[[#This Row],[DATA]])</f>
        <v>14</v>
      </c>
      <c r="N970" s="18">
        <f>YEAR(Tabela3[[#This Row],[DATA]])</f>
        <v>2023</v>
      </c>
    </row>
    <row r="971" spans="2:14">
      <c r="B971" s="1">
        <v>45020</v>
      </c>
      <c r="C971">
        <v>12465</v>
      </c>
      <c r="D971" s="18">
        <f>COUNTIF(C$4:C971,Tabela3[[#This Row],[COMANDA]])</f>
        <v>1</v>
      </c>
      <c r="E971" t="s">
        <v>90</v>
      </c>
      <c r="F971" t="s">
        <v>99</v>
      </c>
      <c r="G971" t="s">
        <v>8</v>
      </c>
      <c r="H971" t="s">
        <v>202</v>
      </c>
      <c r="I971" s="2">
        <v>1</v>
      </c>
      <c r="J971" t="s">
        <v>11</v>
      </c>
      <c r="K971" s="21">
        <f>INDEX(LISTAS!$H:$Q,MATCH(BASE!H971,LISTAS!$G:$G,0),MATCH(BASE!J971,LISTAS!$H$3:$Q$3,0))*Tabela3[[#This Row],[QUANTIDADE]]</f>
        <v>20</v>
      </c>
      <c r="L971" s="2" t="str">
        <f>TEXT(Tabela3[[#This Row],[DATA]],"MM")</f>
        <v>04</v>
      </c>
      <c r="M971" s="2">
        <f>WEEKNUM(Tabela3[[#This Row],[DATA]])</f>
        <v>14</v>
      </c>
      <c r="N971" s="18">
        <f>YEAR(Tabela3[[#This Row],[DATA]])</f>
        <v>2023</v>
      </c>
    </row>
    <row r="972" spans="2:14">
      <c r="B972" s="1">
        <v>45020</v>
      </c>
      <c r="C972">
        <v>12466</v>
      </c>
      <c r="D972" s="18">
        <f>COUNTIF(C$4:C972,Tabela3[[#This Row],[COMANDA]])</f>
        <v>1</v>
      </c>
      <c r="E972" t="s">
        <v>90</v>
      </c>
      <c r="F972" t="s">
        <v>99</v>
      </c>
      <c r="G972" t="s">
        <v>8</v>
      </c>
      <c r="H972" t="s">
        <v>42</v>
      </c>
      <c r="I972" s="2">
        <v>1</v>
      </c>
      <c r="J972" t="s">
        <v>11</v>
      </c>
      <c r="K972" s="21">
        <f>INDEX(LISTAS!$H:$Q,MATCH(BASE!H972,LISTAS!$G:$G,0),MATCH(BASE!J972,LISTAS!$H$3:$Q$3,0))*Tabela3[[#This Row],[QUANTIDADE]]</f>
        <v>16</v>
      </c>
      <c r="L972" s="2" t="str">
        <f>TEXT(Tabela3[[#This Row],[DATA]],"MM")</f>
        <v>04</v>
      </c>
      <c r="M972" s="2">
        <f>WEEKNUM(Tabela3[[#This Row],[DATA]])</f>
        <v>14</v>
      </c>
      <c r="N972" s="18">
        <f>YEAR(Tabela3[[#This Row],[DATA]])</f>
        <v>2023</v>
      </c>
    </row>
    <row r="973" spans="2:14">
      <c r="B973" s="1">
        <v>45020</v>
      </c>
      <c r="C973">
        <v>12466</v>
      </c>
      <c r="D973" s="18">
        <f>COUNTIF(C$4:C973,Tabela3[[#This Row],[COMANDA]])</f>
        <v>2</v>
      </c>
      <c r="E973" t="s">
        <v>90</v>
      </c>
      <c r="F973" t="s">
        <v>98</v>
      </c>
      <c r="G973" t="s">
        <v>8</v>
      </c>
      <c r="H973" t="s">
        <v>48</v>
      </c>
      <c r="I973" s="2">
        <v>1</v>
      </c>
      <c r="J973" t="s">
        <v>11</v>
      </c>
      <c r="K973" s="21">
        <f>INDEX(LISTAS!$H:$Q,MATCH(BASE!H973,LISTAS!$G:$G,0),MATCH(BASE!J973,LISTAS!$H$3:$Q$3,0))*Tabela3[[#This Row],[QUANTIDADE]]</f>
        <v>18</v>
      </c>
      <c r="L973" s="2" t="str">
        <f>TEXT(Tabela3[[#This Row],[DATA]],"MM")</f>
        <v>04</v>
      </c>
      <c r="M973" s="2">
        <f>WEEKNUM(Tabela3[[#This Row],[DATA]])</f>
        <v>14</v>
      </c>
      <c r="N973" s="18">
        <f>YEAR(Tabela3[[#This Row],[DATA]])</f>
        <v>2023</v>
      </c>
    </row>
    <row r="974" spans="2:14">
      <c r="B974" s="1">
        <v>45020</v>
      </c>
      <c r="C974">
        <v>12466</v>
      </c>
      <c r="D974" s="18">
        <f>COUNTIF(C$4:C974,Tabela3[[#This Row],[COMANDA]])</f>
        <v>3</v>
      </c>
      <c r="E974" t="s">
        <v>90</v>
      </c>
      <c r="F974" t="s">
        <v>98</v>
      </c>
      <c r="G974" t="s">
        <v>9</v>
      </c>
      <c r="H974" t="s">
        <v>138</v>
      </c>
      <c r="I974" s="2">
        <v>1</v>
      </c>
      <c r="J974" t="s">
        <v>11</v>
      </c>
      <c r="K974" s="21">
        <f>INDEX(LISTAS!$H:$Q,MATCH(BASE!H974,LISTAS!$G:$G,0),MATCH(BASE!J974,LISTAS!$H$3:$Q$3,0))*Tabela3[[#This Row],[QUANTIDADE]]</f>
        <v>4</v>
      </c>
      <c r="L974" s="2" t="str">
        <f>TEXT(Tabela3[[#This Row],[DATA]],"MM")</f>
        <v>04</v>
      </c>
      <c r="M974" s="2">
        <f>WEEKNUM(Tabela3[[#This Row],[DATA]])</f>
        <v>14</v>
      </c>
      <c r="N974" s="18">
        <f>YEAR(Tabela3[[#This Row],[DATA]])</f>
        <v>2023</v>
      </c>
    </row>
    <row r="975" spans="2:14">
      <c r="B975" s="1">
        <v>45020</v>
      </c>
      <c r="C975">
        <v>12467</v>
      </c>
      <c r="D975" s="18">
        <f>COUNTIF(C$4:C975,Tabela3[[#This Row],[COMANDA]])</f>
        <v>1</v>
      </c>
      <c r="E975" t="s">
        <v>89</v>
      </c>
      <c r="F975" t="s">
        <v>98</v>
      </c>
      <c r="G975" t="s">
        <v>8</v>
      </c>
      <c r="H975" t="s">
        <v>203</v>
      </c>
      <c r="I975" s="2">
        <v>1</v>
      </c>
      <c r="J975" t="s">
        <v>11</v>
      </c>
      <c r="K975" s="21">
        <f>INDEX(LISTAS!$H:$Q,MATCH(BASE!H975,LISTAS!$G:$G,0),MATCH(BASE!J975,LISTAS!$H$3:$Q$3,0))*Tabela3[[#This Row],[QUANTIDADE]]</f>
        <v>20</v>
      </c>
      <c r="L975" s="2" t="str">
        <f>TEXT(Tabela3[[#This Row],[DATA]],"MM")</f>
        <v>04</v>
      </c>
      <c r="M975" s="2">
        <f>WEEKNUM(Tabela3[[#This Row],[DATA]])</f>
        <v>14</v>
      </c>
      <c r="N975" s="18">
        <f>YEAR(Tabela3[[#This Row],[DATA]])</f>
        <v>2023</v>
      </c>
    </row>
    <row r="976" spans="2:14">
      <c r="B976" s="1">
        <v>45020</v>
      </c>
      <c r="C976">
        <v>12468</v>
      </c>
      <c r="D976" s="18">
        <f>COUNTIF(C$4:C976,Tabela3[[#This Row],[COMANDA]])</f>
        <v>1</v>
      </c>
      <c r="E976" t="s">
        <v>89</v>
      </c>
      <c r="F976" t="s">
        <v>98</v>
      </c>
      <c r="G976" t="s">
        <v>8</v>
      </c>
      <c r="H976" t="s">
        <v>48</v>
      </c>
      <c r="I976" s="2">
        <v>1</v>
      </c>
      <c r="J976" t="s">
        <v>11</v>
      </c>
      <c r="K976" s="21">
        <f>INDEX(LISTAS!$H:$Q,MATCH(BASE!H976,LISTAS!$G:$G,0),MATCH(BASE!J976,LISTAS!$H$3:$Q$3,0))*Tabela3[[#This Row],[QUANTIDADE]]</f>
        <v>18</v>
      </c>
      <c r="L976" s="2" t="str">
        <f>TEXT(Tabela3[[#This Row],[DATA]],"MM")</f>
        <v>04</v>
      </c>
      <c r="M976" s="2">
        <f>WEEKNUM(Tabela3[[#This Row],[DATA]])</f>
        <v>14</v>
      </c>
      <c r="N976" s="18">
        <f>YEAR(Tabela3[[#This Row],[DATA]])</f>
        <v>2023</v>
      </c>
    </row>
    <row r="977" spans="2:14">
      <c r="B977" s="1">
        <v>45020</v>
      </c>
      <c r="C977">
        <v>12469</v>
      </c>
      <c r="D977" s="18">
        <f>COUNTIF(C$4:C977,Tabela3[[#This Row],[COMANDA]])</f>
        <v>1</v>
      </c>
      <c r="E977" t="s">
        <v>90</v>
      </c>
      <c r="F977" t="s">
        <v>98</v>
      </c>
      <c r="G977" t="s">
        <v>8</v>
      </c>
      <c r="H977" t="s">
        <v>211</v>
      </c>
      <c r="I977" s="2">
        <v>1</v>
      </c>
      <c r="J977" t="s">
        <v>11</v>
      </c>
      <c r="K977" s="21">
        <f>INDEX(LISTAS!$H:$Q,MATCH(BASE!H977,LISTAS!$G:$G,0),MATCH(BASE!J977,LISTAS!$H$3:$Q$3,0))*Tabela3[[#This Row],[QUANTIDADE]]</f>
        <v>20</v>
      </c>
      <c r="L977" s="2" t="str">
        <f>TEXT(Tabela3[[#This Row],[DATA]],"MM")</f>
        <v>04</v>
      </c>
      <c r="M977" s="2">
        <f>WEEKNUM(Tabela3[[#This Row],[DATA]])</f>
        <v>14</v>
      </c>
      <c r="N977" s="18">
        <f>YEAR(Tabela3[[#This Row],[DATA]])</f>
        <v>2023</v>
      </c>
    </row>
    <row r="978" spans="2:14">
      <c r="B978" s="1">
        <v>45020</v>
      </c>
      <c r="C978">
        <v>12469</v>
      </c>
      <c r="D978" s="18">
        <f>COUNTIF(C$4:C978,Tabela3[[#This Row],[COMANDA]])</f>
        <v>2</v>
      </c>
      <c r="E978" t="s">
        <v>90</v>
      </c>
      <c r="F978" t="s">
        <v>98</v>
      </c>
      <c r="G978" t="s">
        <v>9</v>
      </c>
      <c r="H978" t="s">
        <v>140</v>
      </c>
      <c r="I978" s="2">
        <v>1</v>
      </c>
      <c r="J978" t="s">
        <v>11</v>
      </c>
      <c r="K978" s="21">
        <f>INDEX(LISTAS!$H:$Q,MATCH(BASE!H978,LISTAS!$G:$G,0),MATCH(BASE!J978,LISTAS!$H$3:$Q$3,0))*Tabela3[[#This Row],[QUANTIDADE]]</f>
        <v>3</v>
      </c>
      <c r="L978" s="2" t="str">
        <f>TEXT(Tabela3[[#This Row],[DATA]],"MM")</f>
        <v>04</v>
      </c>
      <c r="M978" s="2">
        <f>WEEKNUM(Tabela3[[#This Row],[DATA]])</f>
        <v>14</v>
      </c>
      <c r="N978" s="18">
        <f>YEAR(Tabela3[[#This Row],[DATA]])</f>
        <v>2023</v>
      </c>
    </row>
    <row r="979" spans="2:14">
      <c r="B979" s="1">
        <v>45020</v>
      </c>
      <c r="C979">
        <v>12470</v>
      </c>
      <c r="D979">
        <f>COUNTIF(C$4:C979,Tabela3[[#This Row],[COMANDA]])</f>
        <v>1</v>
      </c>
      <c r="E979" t="s">
        <v>89</v>
      </c>
      <c r="F979" t="s">
        <v>375</v>
      </c>
      <c r="G979" t="s">
        <v>8</v>
      </c>
      <c r="H979" t="s">
        <v>202</v>
      </c>
      <c r="I979" s="2">
        <v>1</v>
      </c>
      <c r="J979" t="s">
        <v>12</v>
      </c>
      <c r="K979" s="21">
        <f>INDEX(LISTAS!$H:$Q,MATCH(BASE!H979,LISTAS!$G:$G,0),MATCH(BASE!J979,LISTAS!$H$3:$Q$3,0))*Tabela3[[#This Row],[QUANTIDADE]]</f>
        <v>18</v>
      </c>
      <c r="L979" s="2" t="str">
        <f>TEXT(Tabela3[[#This Row],[DATA]],"MM")</f>
        <v>04</v>
      </c>
      <c r="M979" s="2">
        <f>WEEKNUM(Tabela3[[#This Row],[DATA]])</f>
        <v>14</v>
      </c>
      <c r="N979" s="18">
        <f>YEAR(Tabela3[[#This Row],[DATA]])</f>
        <v>2023</v>
      </c>
    </row>
    <row r="980" spans="2:14">
      <c r="B980" s="1">
        <v>45020</v>
      </c>
      <c r="C980">
        <v>12470</v>
      </c>
      <c r="D980">
        <f>COUNTIF(C$4:C980,Tabela3[[#This Row],[COMANDA]])</f>
        <v>2</v>
      </c>
      <c r="E980" t="s">
        <v>89</v>
      </c>
      <c r="F980" t="s">
        <v>375</v>
      </c>
      <c r="G980" t="s">
        <v>8</v>
      </c>
      <c r="H980" t="s">
        <v>211</v>
      </c>
      <c r="I980" s="2">
        <v>1</v>
      </c>
      <c r="J980" t="s">
        <v>12</v>
      </c>
      <c r="K980" s="21">
        <f>INDEX(LISTAS!$H:$Q,MATCH(BASE!H980,LISTAS!$G:$G,0),MATCH(BASE!J980,LISTAS!$H$3:$Q$3,0))*Tabela3[[#This Row],[QUANTIDADE]]</f>
        <v>18</v>
      </c>
      <c r="L980" s="2" t="str">
        <f>TEXT(Tabela3[[#This Row],[DATA]],"MM")</f>
        <v>04</v>
      </c>
      <c r="M980" s="2">
        <f>WEEKNUM(Tabela3[[#This Row],[DATA]])</f>
        <v>14</v>
      </c>
      <c r="N980" s="18">
        <f>YEAR(Tabela3[[#This Row],[DATA]])</f>
        <v>2023</v>
      </c>
    </row>
    <row r="981" spans="2:14">
      <c r="B981" s="1">
        <v>45020</v>
      </c>
      <c r="C981">
        <v>12471</v>
      </c>
      <c r="D981" s="18">
        <f>COUNTIF(C$4:C981,Tabela3[[#This Row],[COMANDA]])</f>
        <v>1</v>
      </c>
      <c r="E981" t="s">
        <v>90</v>
      </c>
      <c r="F981" t="s">
        <v>98</v>
      </c>
      <c r="G981" t="s">
        <v>8</v>
      </c>
      <c r="H981" t="s">
        <v>211</v>
      </c>
      <c r="I981" s="2">
        <v>1</v>
      </c>
      <c r="J981" t="s">
        <v>11</v>
      </c>
      <c r="K981" s="21">
        <f>INDEX(LISTAS!$H:$Q,MATCH(BASE!H981,LISTAS!$G:$G,0),MATCH(BASE!J981,LISTAS!$H$3:$Q$3,0))*Tabela3[[#This Row],[QUANTIDADE]]</f>
        <v>20</v>
      </c>
      <c r="L981" s="2" t="str">
        <f>TEXT(Tabela3[[#This Row],[DATA]],"MM")</f>
        <v>04</v>
      </c>
      <c r="M981" s="2">
        <f>WEEKNUM(Tabela3[[#This Row],[DATA]])</f>
        <v>14</v>
      </c>
      <c r="N981" s="18">
        <f>YEAR(Tabela3[[#This Row],[DATA]])</f>
        <v>2023</v>
      </c>
    </row>
    <row r="982" spans="2:14">
      <c r="B982" s="1">
        <v>45020</v>
      </c>
      <c r="C982">
        <v>12472</v>
      </c>
      <c r="D982" s="18">
        <f>COUNTIF(C$4:C982,Tabela3[[#This Row],[COMANDA]])</f>
        <v>1</v>
      </c>
      <c r="E982" t="s">
        <v>90</v>
      </c>
      <c r="F982" t="s">
        <v>3</v>
      </c>
      <c r="G982" t="s">
        <v>8</v>
      </c>
      <c r="H982" t="s">
        <v>48</v>
      </c>
      <c r="I982" s="2">
        <v>1</v>
      </c>
      <c r="J982" t="s">
        <v>11</v>
      </c>
      <c r="K982" s="21">
        <f>INDEX(LISTAS!$H:$Q,MATCH(BASE!H982,LISTAS!$G:$G,0),MATCH(BASE!J982,LISTAS!$H$3:$Q$3,0))*Tabela3[[#This Row],[QUANTIDADE]]</f>
        <v>18</v>
      </c>
      <c r="L982" s="2" t="str">
        <f>TEXT(Tabela3[[#This Row],[DATA]],"MM")</f>
        <v>04</v>
      </c>
      <c r="M982" s="2">
        <f>WEEKNUM(Tabela3[[#This Row],[DATA]])</f>
        <v>14</v>
      </c>
      <c r="N982" s="18">
        <f>YEAR(Tabela3[[#This Row],[DATA]])</f>
        <v>2023</v>
      </c>
    </row>
    <row r="983" spans="2:14">
      <c r="B983" s="1">
        <v>45020</v>
      </c>
      <c r="C983">
        <v>12472</v>
      </c>
      <c r="D983" s="18">
        <f>COUNTIF(C$4:C983,Tabela3[[#This Row],[COMANDA]])</f>
        <v>2</v>
      </c>
      <c r="E983" t="s">
        <v>90</v>
      </c>
      <c r="F983" t="s">
        <v>3</v>
      </c>
      <c r="G983" t="s">
        <v>9</v>
      </c>
      <c r="H983" t="s">
        <v>142</v>
      </c>
      <c r="I983" s="2">
        <v>1</v>
      </c>
      <c r="J983" t="s">
        <v>11</v>
      </c>
      <c r="K983" s="21">
        <f>INDEX(LISTAS!$H:$Q,MATCH(BASE!H983,LISTAS!$G:$G,0),MATCH(BASE!J983,LISTAS!$H$3:$Q$3,0))*Tabela3[[#This Row],[QUANTIDADE]]</f>
        <v>6</v>
      </c>
      <c r="L983" s="2" t="str">
        <f>TEXT(Tabela3[[#This Row],[DATA]],"MM")</f>
        <v>04</v>
      </c>
      <c r="M983" s="2">
        <f>WEEKNUM(Tabela3[[#This Row],[DATA]])</f>
        <v>14</v>
      </c>
      <c r="N983" s="18">
        <f>YEAR(Tabela3[[#This Row],[DATA]])</f>
        <v>2023</v>
      </c>
    </row>
    <row r="984" spans="2:14">
      <c r="B984" s="1">
        <v>45020</v>
      </c>
      <c r="C984">
        <v>12473</v>
      </c>
      <c r="D984" s="18">
        <f>COUNTIF(C$4:C984,Tabela3[[#This Row],[COMANDA]])</f>
        <v>1</v>
      </c>
      <c r="E984" t="s">
        <v>90</v>
      </c>
      <c r="F984" t="s">
        <v>98</v>
      </c>
      <c r="G984" t="s">
        <v>8</v>
      </c>
      <c r="H984" t="s">
        <v>204</v>
      </c>
      <c r="I984" s="2">
        <v>1</v>
      </c>
      <c r="J984" t="s">
        <v>11</v>
      </c>
      <c r="K984" s="21">
        <f>INDEX(LISTAS!$H:$Q,MATCH(BASE!H984,LISTAS!$G:$G,0),MATCH(BASE!J984,LISTAS!$H$3:$Q$3,0))*Tabela3[[#This Row],[QUANTIDADE]]</f>
        <v>18</v>
      </c>
      <c r="L984" s="2" t="str">
        <f>TEXT(Tabela3[[#This Row],[DATA]],"MM")</f>
        <v>04</v>
      </c>
      <c r="M984" s="2">
        <f>WEEKNUM(Tabela3[[#This Row],[DATA]])</f>
        <v>14</v>
      </c>
      <c r="N984" s="18">
        <f>YEAR(Tabela3[[#This Row],[DATA]])</f>
        <v>2023</v>
      </c>
    </row>
    <row r="985" spans="2:14">
      <c r="B985" s="1">
        <v>45020</v>
      </c>
      <c r="C985">
        <v>12473</v>
      </c>
      <c r="D985" s="18">
        <f>COUNTIF(C$4:C985,Tabela3[[#This Row],[COMANDA]])</f>
        <v>2</v>
      </c>
      <c r="E985" t="s">
        <v>90</v>
      </c>
      <c r="F985" t="s">
        <v>99</v>
      </c>
      <c r="G985" t="s">
        <v>8</v>
      </c>
      <c r="H985" t="s">
        <v>203</v>
      </c>
      <c r="I985" s="2">
        <v>1</v>
      </c>
      <c r="J985" t="s">
        <v>11</v>
      </c>
      <c r="K985" s="21">
        <f>INDEX(LISTAS!$H:$Q,MATCH(BASE!H985,LISTAS!$G:$G,0),MATCH(BASE!J985,LISTAS!$H$3:$Q$3,0))*Tabela3[[#This Row],[QUANTIDADE]]</f>
        <v>20</v>
      </c>
      <c r="L985" s="2" t="str">
        <f>TEXT(Tabela3[[#This Row],[DATA]],"MM")</f>
        <v>04</v>
      </c>
      <c r="M985" s="2">
        <f>WEEKNUM(Tabela3[[#This Row],[DATA]])</f>
        <v>14</v>
      </c>
      <c r="N985" s="18">
        <f>YEAR(Tabela3[[#This Row],[DATA]])</f>
        <v>2023</v>
      </c>
    </row>
    <row r="986" spans="2:14">
      <c r="B986" s="1">
        <v>45020</v>
      </c>
      <c r="C986">
        <v>12473</v>
      </c>
      <c r="D986" s="18">
        <f>COUNTIF(C$4:C986,Tabela3[[#This Row],[COMANDA]])</f>
        <v>3</v>
      </c>
      <c r="E986" t="s">
        <v>90</v>
      </c>
      <c r="F986" t="s">
        <v>98</v>
      </c>
      <c r="G986" t="s">
        <v>9</v>
      </c>
      <c r="H986" t="s">
        <v>142</v>
      </c>
      <c r="I986" s="2">
        <v>1</v>
      </c>
      <c r="J986" t="s">
        <v>11</v>
      </c>
      <c r="K986" s="21">
        <f>INDEX(LISTAS!$H:$Q,MATCH(BASE!H986,LISTAS!$G:$G,0),MATCH(BASE!J986,LISTAS!$H$3:$Q$3,0))*Tabela3[[#This Row],[QUANTIDADE]]</f>
        <v>6</v>
      </c>
      <c r="L986" s="2" t="str">
        <f>TEXT(Tabela3[[#This Row],[DATA]],"MM")</f>
        <v>04</v>
      </c>
      <c r="M986" s="2">
        <f>WEEKNUM(Tabela3[[#This Row],[DATA]])</f>
        <v>14</v>
      </c>
      <c r="N986" s="18">
        <f>YEAR(Tabela3[[#This Row],[DATA]])</f>
        <v>2023</v>
      </c>
    </row>
    <row r="987" spans="2:14">
      <c r="B987" s="1">
        <v>45020</v>
      </c>
      <c r="C987">
        <v>12474</v>
      </c>
      <c r="D987" s="18">
        <f>COUNTIF(C$4:C987,Tabela3[[#This Row],[COMANDA]])</f>
        <v>1</v>
      </c>
      <c r="E987" t="s">
        <v>90</v>
      </c>
      <c r="F987" t="s">
        <v>99</v>
      </c>
      <c r="G987" t="s">
        <v>8</v>
      </c>
      <c r="H987" t="s">
        <v>39</v>
      </c>
      <c r="I987" s="2">
        <v>1</v>
      </c>
      <c r="J987" t="s">
        <v>11</v>
      </c>
      <c r="K987" s="21">
        <f>INDEX(LISTAS!$H:$Q,MATCH(BASE!H987,LISTAS!$G:$G,0),MATCH(BASE!J987,LISTAS!$H$3:$Q$3,0))*Tabela3[[#This Row],[QUANTIDADE]]</f>
        <v>12</v>
      </c>
      <c r="L987" s="2" t="str">
        <f>TEXT(Tabela3[[#This Row],[DATA]],"MM")</f>
        <v>04</v>
      </c>
      <c r="M987" s="2">
        <f>WEEKNUM(Tabela3[[#This Row],[DATA]])</f>
        <v>14</v>
      </c>
      <c r="N987" s="18">
        <f>YEAR(Tabela3[[#This Row],[DATA]])</f>
        <v>2023</v>
      </c>
    </row>
    <row r="988" spans="2:14">
      <c r="B988" s="1">
        <v>45020</v>
      </c>
      <c r="C988">
        <v>12474</v>
      </c>
      <c r="D988" s="18">
        <f>COUNTIF(C$4:C988,Tabela3[[#This Row],[COMANDA]])</f>
        <v>2</v>
      </c>
      <c r="E988" t="s">
        <v>90</v>
      </c>
      <c r="F988" t="s">
        <v>99</v>
      </c>
      <c r="G988" t="s">
        <v>61</v>
      </c>
      <c r="H988" t="s">
        <v>166</v>
      </c>
      <c r="I988" s="2">
        <v>1</v>
      </c>
      <c r="J988" t="s">
        <v>11</v>
      </c>
      <c r="K988" s="21">
        <f>INDEX(LISTAS!$H:$Q,MATCH(BASE!H988,LISTAS!$G:$G,0),MATCH(BASE!J988,LISTAS!$H$3:$Q$3,0))*Tabela3[[#This Row],[QUANTIDADE]]</f>
        <v>8</v>
      </c>
      <c r="L988" s="2" t="str">
        <f>TEXT(Tabela3[[#This Row],[DATA]],"MM")</f>
        <v>04</v>
      </c>
      <c r="M988" s="2">
        <f>WEEKNUM(Tabela3[[#This Row],[DATA]])</f>
        <v>14</v>
      </c>
      <c r="N988" s="18">
        <f>YEAR(Tabela3[[#This Row],[DATA]])</f>
        <v>2023</v>
      </c>
    </row>
    <row r="989" spans="2:14">
      <c r="B989" s="1">
        <v>45020</v>
      </c>
      <c r="C989">
        <v>12475</v>
      </c>
      <c r="D989" s="18">
        <f>COUNTIF(C$4:C989,Tabela3[[#This Row],[COMANDA]])</f>
        <v>1</v>
      </c>
      <c r="E989" t="s">
        <v>90</v>
      </c>
      <c r="F989" t="s">
        <v>98</v>
      </c>
      <c r="G989" t="s">
        <v>8</v>
      </c>
      <c r="H989" t="s">
        <v>42</v>
      </c>
      <c r="I989" s="2">
        <v>1</v>
      </c>
      <c r="J989" t="s">
        <v>11</v>
      </c>
      <c r="K989" s="21">
        <f>INDEX(LISTAS!$H:$Q,MATCH(BASE!H989,LISTAS!$G:$G,0),MATCH(BASE!J989,LISTAS!$H$3:$Q$3,0))*Tabela3[[#This Row],[QUANTIDADE]]</f>
        <v>16</v>
      </c>
      <c r="L989" s="2" t="str">
        <f>TEXT(Tabela3[[#This Row],[DATA]],"MM")</f>
        <v>04</v>
      </c>
      <c r="M989" s="2">
        <f>WEEKNUM(Tabela3[[#This Row],[DATA]])</f>
        <v>14</v>
      </c>
      <c r="N989" s="18">
        <f>YEAR(Tabela3[[#This Row],[DATA]])</f>
        <v>2023</v>
      </c>
    </row>
    <row r="990" spans="2:14">
      <c r="B990" s="1">
        <v>45020</v>
      </c>
      <c r="C990">
        <v>12476</v>
      </c>
      <c r="D990" s="18">
        <f>COUNTIF(C$4:C990,Tabela3[[#This Row],[COMANDA]])</f>
        <v>1</v>
      </c>
      <c r="E990" t="s">
        <v>90</v>
      </c>
      <c r="F990" t="s">
        <v>98</v>
      </c>
      <c r="G990" t="s">
        <v>8</v>
      </c>
      <c r="H990" t="s">
        <v>202</v>
      </c>
      <c r="I990" s="2">
        <v>1</v>
      </c>
      <c r="J990" t="s">
        <v>11</v>
      </c>
      <c r="K990" s="21">
        <f>INDEX(LISTAS!$H:$Q,MATCH(BASE!H990,LISTAS!$G:$G,0),MATCH(BASE!J990,LISTAS!$H$3:$Q$3,0))*Tabela3[[#This Row],[QUANTIDADE]]</f>
        <v>20</v>
      </c>
      <c r="L990" s="2" t="str">
        <f>TEXT(Tabela3[[#This Row],[DATA]],"MM")</f>
        <v>04</v>
      </c>
      <c r="M990" s="2">
        <f>WEEKNUM(Tabela3[[#This Row],[DATA]])</f>
        <v>14</v>
      </c>
      <c r="N990" s="18">
        <f>YEAR(Tabela3[[#This Row],[DATA]])</f>
        <v>2023</v>
      </c>
    </row>
    <row r="991" spans="2:14">
      <c r="B991" s="1">
        <v>45020</v>
      </c>
      <c r="C991">
        <v>12476</v>
      </c>
      <c r="D991" s="18">
        <f>COUNTIF(C$4:C991,Tabela3[[#This Row],[COMANDA]])</f>
        <v>2</v>
      </c>
      <c r="E991" t="s">
        <v>90</v>
      </c>
      <c r="F991" t="s">
        <v>98</v>
      </c>
      <c r="G991" t="s">
        <v>9</v>
      </c>
      <c r="H991" t="s">
        <v>142</v>
      </c>
      <c r="I991" s="2">
        <v>1</v>
      </c>
      <c r="J991" t="s">
        <v>11</v>
      </c>
      <c r="K991" s="21">
        <f>INDEX(LISTAS!$H:$Q,MATCH(BASE!H991,LISTAS!$G:$G,0),MATCH(BASE!J991,LISTAS!$H$3:$Q$3,0))*Tabela3[[#This Row],[QUANTIDADE]]</f>
        <v>6</v>
      </c>
      <c r="L991" s="2" t="str">
        <f>TEXT(Tabela3[[#This Row],[DATA]],"MM")</f>
        <v>04</v>
      </c>
      <c r="M991" s="2">
        <f>WEEKNUM(Tabela3[[#This Row],[DATA]])</f>
        <v>14</v>
      </c>
      <c r="N991" s="18">
        <f>YEAR(Tabela3[[#This Row],[DATA]])</f>
        <v>2023</v>
      </c>
    </row>
    <row r="992" spans="2:14">
      <c r="B992" s="1">
        <v>45020</v>
      </c>
      <c r="C992">
        <v>12477</v>
      </c>
      <c r="D992" s="18">
        <f>COUNTIF(C$4:C992,Tabela3[[#This Row],[COMANDA]])</f>
        <v>1</v>
      </c>
      <c r="E992" t="s">
        <v>90</v>
      </c>
      <c r="F992" t="s">
        <v>99</v>
      </c>
      <c r="G992" t="s">
        <v>8</v>
      </c>
      <c r="H992" t="s">
        <v>42</v>
      </c>
      <c r="I992" s="2">
        <v>1</v>
      </c>
      <c r="J992" t="s">
        <v>11</v>
      </c>
      <c r="K992" s="21">
        <f>INDEX(LISTAS!$H:$Q,MATCH(BASE!H992,LISTAS!$G:$G,0),MATCH(BASE!J992,LISTAS!$H$3:$Q$3,0))*Tabela3[[#This Row],[QUANTIDADE]]</f>
        <v>16</v>
      </c>
      <c r="L992" s="2" t="str">
        <f>TEXT(Tabela3[[#This Row],[DATA]],"MM")</f>
        <v>04</v>
      </c>
      <c r="M992" s="2">
        <f>WEEKNUM(Tabela3[[#This Row],[DATA]])</f>
        <v>14</v>
      </c>
      <c r="N992" s="18">
        <f>YEAR(Tabela3[[#This Row],[DATA]])</f>
        <v>2023</v>
      </c>
    </row>
    <row r="993" spans="2:14">
      <c r="B993" s="1">
        <v>45020</v>
      </c>
      <c r="C993">
        <v>12478</v>
      </c>
      <c r="D993" s="18">
        <f>COUNTIF(C$4:C993,Tabela3[[#This Row],[COMANDA]])</f>
        <v>1</v>
      </c>
      <c r="E993" t="s">
        <v>90</v>
      </c>
      <c r="F993" t="s">
        <v>98</v>
      </c>
      <c r="G993" t="s">
        <v>8</v>
      </c>
      <c r="H993" t="s">
        <v>42</v>
      </c>
      <c r="I993" s="2">
        <v>1</v>
      </c>
      <c r="J993" t="s">
        <v>11</v>
      </c>
      <c r="K993" s="21">
        <f>INDEX(LISTAS!$H:$Q,MATCH(BASE!H993,LISTAS!$G:$G,0),MATCH(BASE!J993,LISTAS!$H$3:$Q$3,0))*Tabela3[[#This Row],[QUANTIDADE]]</f>
        <v>16</v>
      </c>
      <c r="L993" s="2" t="str">
        <f>TEXT(Tabela3[[#This Row],[DATA]],"MM")</f>
        <v>04</v>
      </c>
      <c r="M993" s="2">
        <f>WEEKNUM(Tabela3[[#This Row],[DATA]])</f>
        <v>14</v>
      </c>
      <c r="N993" s="18">
        <f>YEAR(Tabela3[[#This Row],[DATA]])</f>
        <v>2023</v>
      </c>
    </row>
    <row r="994" spans="2:14">
      <c r="B994" s="1">
        <v>45020</v>
      </c>
      <c r="C994">
        <v>12479</v>
      </c>
      <c r="D994" s="18">
        <f>COUNTIF(C$4:C994,Tabela3[[#This Row],[COMANDA]])</f>
        <v>1</v>
      </c>
      <c r="E994" t="s">
        <v>90</v>
      </c>
      <c r="F994" t="s">
        <v>99</v>
      </c>
      <c r="G994" t="s">
        <v>8</v>
      </c>
      <c r="H994" t="s">
        <v>42</v>
      </c>
      <c r="I994" s="2">
        <v>1</v>
      </c>
      <c r="J994" t="s">
        <v>11</v>
      </c>
      <c r="K994" s="21">
        <f>INDEX(LISTAS!$H:$Q,MATCH(BASE!H994,LISTAS!$G:$G,0),MATCH(BASE!J994,LISTAS!$H$3:$Q$3,0))*Tabela3[[#This Row],[QUANTIDADE]]</f>
        <v>16</v>
      </c>
      <c r="L994" s="2" t="str">
        <f>TEXT(Tabela3[[#This Row],[DATA]],"MM")</f>
        <v>04</v>
      </c>
      <c r="M994" s="2">
        <f>WEEKNUM(Tabela3[[#This Row],[DATA]])</f>
        <v>14</v>
      </c>
      <c r="N994" s="18">
        <f>YEAR(Tabela3[[#This Row],[DATA]])</f>
        <v>2023</v>
      </c>
    </row>
    <row r="995" spans="2:14">
      <c r="B995" s="1">
        <v>45020</v>
      </c>
      <c r="C995">
        <v>12479</v>
      </c>
      <c r="D995" s="18">
        <f>COUNTIF(C$4:C995,Tabela3[[#This Row],[COMANDA]])</f>
        <v>2</v>
      </c>
      <c r="E995" t="s">
        <v>90</v>
      </c>
      <c r="F995" t="s">
        <v>99</v>
      </c>
      <c r="G995" t="s">
        <v>8</v>
      </c>
      <c r="H995" t="s">
        <v>204</v>
      </c>
      <c r="I995" s="2">
        <v>1</v>
      </c>
      <c r="J995" t="s">
        <v>11</v>
      </c>
      <c r="K995" s="21">
        <f>INDEX(LISTAS!$H:$Q,MATCH(BASE!H995,LISTAS!$G:$G,0),MATCH(BASE!J995,LISTAS!$H$3:$Q$3,0))*Tabela3[[#This Row],[QUANTIDADE]]</f>
        <v>18</v>
      </c>
      <c r="L995" s="2" t="str">
        <f>TEXT(Tabela3[[#This Row],[DATA]],"MM")</f>
        <v>04</v>
      </c>
      <c r="M995" s="2">
        <f>WEEKNUM(Tabela3[[#This Row],[DATA]])</f>
        <v>14</v>
      </c>
      <c r="N995" s="18">
        <f>YEAR(Tabela3[[#This Row],[DATA]])</f>
        <v>2023</v>
      </c>
    </row>
    <row r="996" spans="2:14">
      <c r="B996" s="1">
        <v>45020</v>
      </c>
      <c r="C996">
        <v>12479</v>
      </c>
      <c r="D996" s="18">
        <f>COUNTIF(C$4:C996,Tabela3[[#This Row],[COMANDA]])</f>
        <v>3</v>
      </c>
      <c r="E996" t="s">
        <v>90</v>
      </c>
      <c r="F996" t="s">
        <v>99</v>
      </c>
      <c r="G996" t="s">
        <v>9</v>
      </c>
      <c r="H996" t="s">
        <v>142</v>
      </c>
      <c r="I996" s="2">
        <v>1</v>
      </c>
      <c r="J996" t="s">
        <v>11</v>
      </c>
      <c r="K996" s="21">
        <f>INDEX(LISTAS!$H:$Q,MATCH(BASE!H996,LISTAS!$G:$G,0),MATCH(BASE!J996,LISTAS!$H$3:$Q$3,0))*Tabela3[[#This Row],[QUANTIDADE]]</f>
        <v>6</v>
      </c>
      <c r="L996" s="2" t="str">
        <f>TEXT(Tabela3[[#This Row],[DATA]],"MM")</f>
        <v>04</v>
      </c>
      <c r="M996" s="2">
        <f>WEEKNUM(Tabela3[[#This Row],[DATA]])</f>
        <v>14</v>
      </c>
      <c r="N996" s="18">
        <f>YEAR(Tabela3[[#This Row],[DATA]])</f>
        <v>2023</v>
      </c>
    </row>
    <row r="997" spans="2:14">
      <c r="B997" s="1">
        <v>45020</v>
      </c>
      <c r="C997">
        <v>12480</v>
      </c>
      <c r="D997" s="18">
        <f>COUNTIF(C$4:C997,Tabela3[[#This Row],[COMANDA]])</f>
        <v>1</v>
      </c>
      <c r="E997" t="s">
        <v>90</v>
      </c>
      <c r="F997" t="s">
        <v>99</v>
      </c>
      <c r="G997" t="s">
        <v>8</v>
      </c>
      <c r="H997" t="s">
        <v>42</v>
      </c>
      <c r="I997" s="2">
        <v>1</v>
      </c>
      <c r="J997" t="s">
        <v>11</v>
      </c>
      <c r="K997" s="21">
        <f>INDEX(LISTAS!$H:$Q,MATCH(BASE!H997,LISTAS!$G:$G,0),MATCH(BASE!J997,LISTAS!$H$3:$Q$3,0))*Tabela3[[#This Row],[QUANTIDADE]]</f>
        <v>16</v>
      </c>
      <c r="L997" s="2" t="str">
        <f>TEXT(Tabela3[[#This Row],[DATA]],"MM")</f>
        <v>04</v>
      </c>
      <c r="M997" s="2">
        <f>WEEKNUM(Tabela3[[#This Row],[DATA]])</f>
        <v>14</v>
      </c>
      <c r="N997" s="18">
        <f>YEAR(Tabela3[[#This Row],[DATA]])</f>
        <v>2023</v>
      </c>
    </row>
    <row r="998" spans="2:14">
      <c r="B998" s="1">
        <v>45020</v>
      </c>
      <c r="C998">
        <v>12480</v>
      </c>
      <c r="D998" s="18">
        <f>COUNTIF(C$4:C998,Tabela3[[#This Row],[COMANDA]])</f>
        <v>2</v>
      </c>
      <c r="E998" t="s">
        <v>90</v>
      </c>
      <c r="F998" t="s">
        <v>99</v>
      </c>
      <c r="G998" t="s">
        <v>9</v>
      </c>
      <c r="H998" t="s">
        <v>138</v>
      </c>
      <c r="I998" s="2">
        <v>1</v>
      </c>
      <c r="J998" t="s">
        <v>11</v>
      </c>
      <c r="K998" s="21">
        <f>INDEX(LISTAS!$H:$Q,MATCH(BASE!H998,LISTAS!$G:$G,0),MATCH(BASE!J998,LISTAS!$H$3:$Q$3,0))*Tabela3[[#This Row],[QUANTIDADE]]</f>
        <v>4</v>
      </c>
      <c r="L998" s="2" t="str">
        <f>TEXT(Tabela3[[#This Row],[DATA]],"MM")</f>
        <v>04</v>
      </c>
      <c r="M998" s="2">
        <f>WEEKNUM(Tabela3[[#This Row],[DATA]])</f>
        <v>14</v>
      </c>
      <c r="N998" s="18">
        <f>YEAR(Tabela3[[#This Row],[DATA]])</f>
        <v>2023</v>
      </c>
    </row>
    <row r="999" spans="2:14">
      <c r="B999" s="1">
        <v>45020</v>
      </c>
      <c r="C999">
        <v>12480</v>
      </c>
      <c r="D999" s="18">
        <f>COUNTIF(C$4:C999,Tabela3[[#This Row],[COMANDA]])</f>
        <v>3</v>
      </c>
      <c r="E999" t="s">
        <v>90</v>
      </c>
      <c r="F999" t="s">
        <v>99</v>
      </c>
      <c r="G999" t="s">
        <v>10</v>
      </c>
      <c r="H999" t="s">
        <v>234</v>
      </c>
      <c r="I999" s="2">
        <v>1</v>
      </c>
      <c r="J999" t="s">
        <v>11</v>
      </c>
      <c r="K999" s="21">
        <f>INDEX(LISTAS!$H:$Q,MATCH(BASE!H999,LISTAS!$G:$G,0),MATCH(BASE!J999,LISTAS!$H$3:$Q$3,0))*Tabela3[[#This Row],[QUANTIDADE]]</f>
        <v>2</v>
      </c>
      <c r="L999" s="2" t="str">
        <f>TEXT(Tabela3[[#This Row],[DATA]],"MM")</f>
        <v>04</v>
      </c>
      <c r="M999" s="2">
        <f>WEEKNUM(Tabela3[[#This Row],[DATA]])</f>
        <v>14</v>
      </c>
      <c r="N999" s="18">
        <f>YEAR(Tabela3[[#This Row],[DATA]])</f>
        <v>2023</v>
      </c>
    </row>
    <row r="1000" spans="2:14">
      <c r="B1000" s="1">
        <v>45020</v>
      </c>
      <c r="C1000">
        <v>12481</v>
      </c>
      <c r="D1000" s="18">
        <f>COUNTIF(C$4:C1000,Tabela3[[#This Row],[COMANDA]])</f>
        <v>1</v>
      </c>
      <c r="E1000" t="s">
        <v>90</v>
      </c>
      <c r="F1000" t="s">
        <v>99</v>
      </c>
      <c r="G1000" t="s">
        <v>8</v>
      </c>
      <c r="H1000" t="s">
        <v>203</v>
      </c>
      <c r="I1000" s="2">
        <v>1</v>
      </c>
      <c r="J1000" t="s">
        <v>11</v>
      </c>
      <c r="K1000" s="21">
        <f>INDEX(LISTAS!$H:$Q,MATCH(BASE!H1000,LISTAS!$G:$G,0),MATCH(BASE!J1000,LISTAS!$H$3:$Q$3,0))*Tabela3[[#This Row],[QUANTIDADE]]</f>
        <v>20</v>
      </c>
      <c r="L1000" s="2" t="str">
        <f>TEXT(Tabela3[[#This Row],[DATA]],"MM")</f>
        <v>04</v>
      </c>
      <c r="M1000" s="2">
        <f>WEEKNUM(Tabela3[[#This Row],[DATA]])</f>
        <v>14</v>
      </c>
      <c r="N1000" s="18">
        <f>YEAR(Tabela3[[#This Row],[DATA]])</f>
        <v>2023</v>
      </c>
    </row>
    <row r="1001" spans="2:14">
      <c r="B1001" s="1">
        <v>45020</v>
      </c>
      <c r="C1001">
        <v>12481</v>
      </c>
      <c r="D1001" s="18">
        <f>COUNTIF(C$4:C1001,Tabela3[[#This Row],[COMANDA]])</f>
        <v>2</v>
      </c>
      <c r="E1001" t="s">
        <v>90</v>
      </c>
      <c r="F1001" t="s">
        <v>99</v>
      </c>
      <c r="G1001" t="s">
        <v>9</v>
      </c>
      <c r="H1001" t="s">
        <v>138</v>
      </c>
      <c r="I1001" s="2">
        <v>1</v>
      </c>
      <c r="J1001" t="s">
        <v>11</v>
      </c>
      <c r="K1001" s="21">
        <f>INDEX(LISTAS!$H:$Q,MATCH(BASE!H1001,LISTAS!$G:$G,0),MATCH(BASE!J1001,LISTAS!$H$3:$Q$3,0))*Tabela3[[#This Row],[QUANTIDADE]]</f>
        <v>4</v>
      </c>
      <c r="L1001" s="2" t="str">
        <f>TEXT(Tabela3[[#This Row],[DATA]],"MM")</f>
        <v>04</v>
      </c>
      <c r="M1001" s="2">
        <f>WEEKNUM(Tabela3[[#This Row],[DATA]])</f>
        <v>14</v>
      </c>
      <c r="N1001" s="18">
        <f>YEAR(Tabela3[[#This Row],[DATA]])</f>
        <v>2023</v>
      </c>
    </row>
    <row r="1002" spans="2:14">
      <c r="B1002" s="1">
        <v>45020</v>
      </c>
      <c r="C1002">
        <v>12482</v>
      </c>
      <c r="D1002" s="18">
        <f>COUNTIF(C$4:C1002,Tabela3[[#This Row],[COMANDA]])</f>
        <v>1</v>
      </c>
      <c r="E1002" t="s">
        <v>90</v>
      </c>
      <c r="F1002" t="s">
        <v>98</v>
      </c>
      <c r="G1002" t="s">
        <v>8</v>
      </c>
      <c r="H1002" t="s">
        <v>202</v>
      </c>
      <c r="I1002" s="2">
        <v>1</v>
      </c>
      <c r="J1002" t="s">
        <v>11</v>
      </c>
      <c r="K1002" s="21">
        <f>INDEX(LISTAS!$H:$Q,MATCH(BASE!H1002,LISTAS!$G:$G,0),MATCH(BASE!J1002,LISTAS!$H$3:$Q$3,0))*Tabela3[[#This Row],[QUANTIDADE]]</f>
        <v>20</v>
      </c>
      <c r="L1002" s="2" t="str">
        <f>TEXT(Tabela3[[#This Row],[DATA]],"MM")</f>
        <v>04</v>
      </c>
      <c r="M1002" s="2">
        <f>WEEKNUM(Tabela3[[#This Row],[DATA]])</f>
        <v>14</v>
      </c>
      <c r="N1002" s="18">
        <f>YEAR(Tabela3[[#This Row],[DATA]])</f>
        <v>2023</v>
      </c>
    </row>
    <row r="1003" spans="2:14">
      <c r="B1003" s="1">
        <v>45020</v>
      </c>
      <c r="C1003">
        <v>12482</v>
      </c>
      <c r="D1003" s="18">
        <f>COUNTIF(C$4:C1003,Tabela3[[#This Row],[COMANDA]])</f>
        <v>2</v>
      </c>
      <c r="E1003" t="s">
        <v>90</v>
      </c>
      <c r="F1003" t="s">
        <v>98</v>
      </c>
      <c r="G1003" t="s">
        <v>9</v>
      </c>
      <c r="H1003" t="s">
        <v>138</v>
      </c>
      <c r="I1003" s="2">
        <v>1</v>
      </c>
      <c r="J1003" t="s">
        <v>11</v>
      </c>
      <c r="K1003" s="21">
        <f>INDEX(LISTAS!$H:$Q,MATCH(BASE!H1003,LISTAS!$G:$G,0),MATCH(BASE!J1003,LISTAS!$H$3:$Q$3,0))*Tabela3[[#This Row],[QUANTIDADE]]</f>
        <v>4</v>
      </c>
      <c r="L1003" s="2" t="str">
        <f>TEXT(Tabela3[[#This Row],[DATA]],"MM")</f>
        <v>04</v>
      </c>
      <c r="M1003" s="2">
        <f>WEEKNUM(Tabela3[[#This Row],[DATA]])</f>
        <v>14</v>
      </c>
      <c r="N1003" s="18">
        <f>YEAR(Tabela3[[#This Row],[DATA]])</f>
        <v>2023</v>
      </c>
    </row>
    <row r="1004" spans="2:14">
      <c r="B1004" s="1">
        <v>45020</v>
      </c>
      <c r="C1004">
        <v>12483</v>
      </c>
      <c r="D1004" s="18">
        <f>COUNTIF(C$4:C1004,Tabela3[[#This Row],[COMANDA]])</f>
        <v>1</v>
      </c>
      <c r="E1004" t="s">
        <v>90</v>
      </c>
      <c r="F1004" t="s">
        <v>98</v>
      </c>
      <c r="G1004" t="s">
        <v>8</v>
      </c>
      <c r="H1004" t="s">
        <v>47</v>
      </c>
      <c r="I1004" s="2">
        <v>1</v>
      </c>
      <c r="J1004" t="s">
        <v>11</v>
      </c>
      <c r="K1004" s="21">
        <f>INDEX(LISTAS!$H:$Q,MATCH(BASE!H1004,LISTAS!$G:$G,0),MATCH(BASE!J1004,LISTAS!$H$3:$Q$3,0))*Tabela3[[#This Row],[QUANTIDADE]]</f>
        <v>16</v>
      </c>
      <c r="L1004" s="2" t="str">
        <f>TEXT(Tabela3[[#This Row],[DATA]],"MM")</f>
        <v>04</v>
      </c>
      <c r="M1004" s="2">
        <f>WEEKNUM(Tabela3[[#This Row],[DATA]])</f>
        <v>14</v>
      </c>
      <c r="N1004" s="18">
        <f>YEAR(Tabela3[[#This Row],[DATA]])</f>
        <v>2023</v>
      </c>
    </row>
    <row r="1005" spans="2:14">
      <c r="B1005" s="1">
        <v>45020</v>
      </c>
      <c r="C1005">
        <v>12483</v>
      </c>
      <c r="D1005" s="18">
        <f>COUNTIF(C$4:C1005,Tabela3[[#This Row],[COMANDA]])</f>
        <v>2</v>
      </c>
      <c r="E1005" t="s">
        <v>90</v>
      </c>
      <c r="F1005" t="s">
        <v>98</v>
      </c>
      <c r="G1005" t="s">
        <v>9</v>
      </c>
      <c r="H1005" t="s">
        <v>56</v>
      </c>
      <c r="I1005" s="2">
        <v>1</v>
      </c>
      <c r="J1005" t="s">
        <v>11</v>
      </c>
      <c r="K1005" s="21">
        <f>INDEX(LISTAS!$H:$Q,MATCH(BASE!H1005,LISTAS!$G:$G,0),MATCH(BASE!J1005,LISTAS!$H$3:$Q$3,0))*Tabela3[[#This Row],[QUANTIDADE]]</f>
        <v>3</v>
      </c>
      <c r="L1005" s="2" t="str">
        <f>TEXT(Tabela3[[#This Row],[DATA]],"MM")</f>
        <v>04</v>
      </c>
      <c r="M1005" s="2">
        <f>WEEKNUM(Tabela3[[#This Row],[DATA]])</f>
        <v>14</v>
      </c>
      <c r="N1005" s="18">
        <f>YEAR(Tabela3[[#This Row],[DATA]])</f>
        <v>2023</v>
      </c>
    </row>
    <row r="1006" spans="2:14">
      <c r="B1006" s="1">
        <v>45020</v>
      </c>
      <c r="C1006" t="s">
        <v>239</v>
      </c>
      <c r="D1006" s="18">
        <f>COUNTIF(C$4:C1006,Tabela3[[#This Row],[COMANDA]])</f>
        <v>1</v>
      </c>
      <c r="E1006" t="s">
        <v>1</v>
      </c>
      <c r="G1006" t="s">
        <v>9</v>
      </c>
      <c r="H1006" t="s">
        <v>147</v>
      </c>
      <c r="I1006" s="2">
        <v>1</v>
      </c>
      <c r="J1006" t="s">
        <v>11</v>
      </c>
      <c r="K1006" s="21">
        <f>INDEX(LISTAS!$H:$Q,MATCH(BASE!H1006,LISTAS!$G:$G,0),MATCH(BASE!J1006,LISTAS!$H$3:$Q$3,0))*Tabela3[[#This Row],[QUANTIDADE]]</f>
        <v>4.5</v>
      </c>
      <c r="L1006" s="2" t="str">
        <f>TEXT(Tabela3[[#This Row],[DATA]],"MM")</f>
        <v>04</v>
      </c>
      <c r="M1006" s="2">
        <f>WEEKNUM(Tabela3[[#This Row],[DATA]])</f>
        <v>14</v>
      </c>
      <c r="N1006" s="18">
        <f>YEAR(Tabela3[[#This Row],[DATA]])</f>
        <v>2023</v>
      </c>
    </row>
    <row r="1007" spans="2:14">
      <c r="B1007" s="1">
        <v>45020</v>
      </c>
      <c r="C1007" t="s">
        <v>239</v>
      </c>
      <c r="D1007" s="18">
        <f>COUNTIF(C$4:C1007,Tabela3[[#This Row],[COMANDA]])</f>
        <v>2</v>
      </c>
      <c r="E1007" t="s">
        <v>1</v>
      </c>
      <c r="G1007" t="s">
        <v>9</v>
      </c>
      <c r="H1007" t="s">
        <v>214</v>
      </c>
      <c r="I1007" s="2">
        <v>18</v>
      </c>
      <c r="J1007" t="s">
        <v>11</v>
      </c>
      <c r="K1007" s="21">
        <f>INDEX(LISTAS!$H:$Q,MATCH(BASE!H1007,LISTAS!$G:$G,0),MATCH(BASE!J1007,LISTAS!$H$3:$Q$3,0))*Tabela3[[#This Row],[QUANTIDADE]]</f>
        <v>18</v>
      </c>
      <c r="L1007" s="2" t="str">
        <f>TEXT(Tabela3[[#This Row],[DATA]],"MM")</f>
        <v>04</v>
      </c>
      <c r="M1007" s="2">
        <f>WEEKNUM(Tabela3[[#This Row],[DATA]])</f>
        <v>14</v>
      </c>
      <c r="N1007" s="18">
        <f>YEAR(Tabela3[[#This Row],[DATA]])</f>
        <v>2023</v>
      </c>
    </row>
    <row r="1008" spans="2:14">
      <c r="B1008" s="1">
        <v>45020</v>
      </c>
      <c r="C1008" t="s">
        <v>239</v>
      </c>
      <c r="D1008" s="18">
        <f>COUNTIF(C$4:C1008,Tabela3[[#This Row],[COMANDA]])</f>
        <v>3</v>
      </c>
      <c r="E1008" t="s">
        <v>1</v>
      </c>
      <c r="G1008" t="s">
        <v>77</v>
      </c>
      <c r="H1008" t="s">
        <v>79</v>
      </c>
      <c r="I1008" s="2">
        <v>10</v>
      </c>
      <c r="J1008" t="s">
        <v>11</v>
      </c>
      <c r="K1008" s="21">
        <f>INDEX(LISTAS!$H:$Q,MATCH(BASE!H1008,LISTAS!$G:$G,0),MATCH(BASE!J1008,LISTAS!$H$3:$Q$3,0))*Tabela3[[#This Row],[QUANTIDADE]]</f>
        <v>45</v>
      </c>
      <c r="L1008" s="2" t="str">
        <f>TEXT(Tabela3[[#This Row],[DATA]],"MM")</f>
        <v>04</v>
      </c>
      <c r="M1008" s="2">
        <f>WEEKNUM(Tabela3[[#This Row],[DATA]])</f>
        <v>14</v>
      </c>
      <c r="N1008" s="18">
        <f>YEAR(Tabela3[[#This Row],[DATA]])</f>
        <v>2023</v>
      </c>
    </row>
    <row r="1009" spans="2:14">
      <c r="B1009" s="1">
        <v>45020</v>
      </c>
      <c r="C1009" t="s">
        <v>239</v>
      </c>
      <c r="D1009" s="18">
        <f>COUNTIF(C$4:C1009,Tabela3[[#This Row],[COMANDA]])</f>
        <v>4</v>
      </c>
      <c r="E1009" t="s">
        <v>1</v>
      </c>
      <c r="G1009" t="s">
        <v>63</v>
      </c>
      <c r="H1009" t="s">
        <v>183</v>
      </c>
      <c r="I1009" s="2">
        <v>1</v>
      </c>
      <c r="J1009" t="s">
        <v>11</v>
      </c>
      <c r="K1009" s="21">
        <f>INDEX(LISTAS!$H:$Q,MATCH(BASE!H1009,LISTAS!$G:$G,0),MATCH(BASE!J1009,LISTAS!$H$3:$Q$3,0))*Tabela3[[#This Row],[QUANTIDADE]]</f>
        <v>7</v>
      </c>
      <c r="L1009" s="2" t="str">
        <f>TEXT(Tabela3[[#This Row],[DATA]],"MM")</f>
        <v>04</v>
      </c>
      <c r="M1009" s="2">
        <f>WEEKNUM(Tabela3[[#This Row],[DATA]])</f>
        <v>14</v>
      </c>
      <c r="N1009" s="18">
        <f>YEAR(Tabela3[[#This Row],[DATA]])</f>
        <v>2023</v>
      </c>
    </row>
    <row r="1010" spans="2:14">
      <c r="B1010" s="1">
        <v>45020</v>
      </c>
      <c r="C1010" t="s">
        <v>239</v>
      </c>
      <c r="D1010" s="18">
        <f>COUNTIF(C$4:C1010,Tabela3[[#This Row],[COMANDA]])</f>
        <v>5</v>
      </c>
      <c r="E1010" t="s">
        <v>1</v>
      </c>
      <c r="G1010" t="s">
        <v>9</v>
      </c>
      <c r="H1010" t="s">
        <v>68</v>
      </c>
      <c r="I1010" s="2">
        <v>6</v>
      </c>
      <c r="J1010" t="s">
        <v>11</v>
      </c>
      <c r="K1010" s="21">
        <f>INDEX(LISTAS!$H:$Q,MATCH(BASE!H1010,LISTAS!$G:$G,0),MATCH(BASE!J1010,LISTAS!$H$3:$Q$3,0))*Tabela3[[#This Row],[QUANTIDADE]]</f>
        <v>18</v>
      </c>
      <c r="L1010" s="2" t="str">
        <f>TEXT(Tabela3[[#This Row],[DATA]],"MM")</f>
        <v>04</v>
      </c>
      <c r="M1010" s="2">
        <f>WEEKNUM(Tabela3[[#This Row],[DATA]])</f>
        <v>14</v>
      </c>
      <c r="N1010" s="18">
        <f>YEAR(Tabela3[[#This Row],[DATA]])</f>
        <v>2023</v>
      </c>
    </row>
    <row r="1011" spans="2:14">
      <c r="B1011" s="1">
        <v>45020</v>
      </c>
      <c r="C1011" t="s">
        <v>239</v>
      </c>
      <c r="D1011" s="18">
        <f>COUNTIF(C$4:C1011,Tabela3[[#This Row],[COMANDA]])</f>
        <v>6</v>
      </c>
      <c r="E1011" t="s">
        <v>1</v>
      </c>
      <c r="G1011" t="s">
        <v>9</v>
      </c>
      <c r="H1011" t="s">
        <v>154</v>
      </c>
      <c r="I1011" s="2">
        <v>1</v>
      </c>
      <c r="J1011" t="s">
        <v>11</v>
      </c>
      <c r="K1011" s="21">
        <f>INDEX(LISTAS!$H:$Q,MATCH(BASE!H1011,LISTAS!$G:$G,0),MATCH(BASE!J1011,LISTAS!$H$3:$Q$3,0))*Tabela3[[#This Row],[QUANTIDADE]]</f>
        <v>6</v>
      </c>
      <c r="L1011" s="2" t="str">
        <f>TEXT(Tabela3[[#This Row],[DATA]],"MM")</f>
        <v>04</v>
      </c>
      <c r="M1011" s="2">
        <f>WEEKNUM(Tabela3[[#This Row],[DATA]])</f>
        <v>14</v>
      </c>
      <c r="N1011" s="18">
        <f>YEAR(Tabela3[[#This Row],[DATA]])</f>
        <v>2023</v>
      </c>
    </row>
    <row r="1012" spans="2:14">
      <c r="B1012" s="1">
        <v>45020</v>
      </c>
      <c r="C1012" t="s">
        <v>239</v>
      </c>
      <c r="D1012" s="18">
        <f>COUNTIF(C$4:C1012,Tabela3[[#This Row],[COMANDA]])</f>
        <v>7</v>
      </c>
      <c r="E1012" t="s">
        <v>1</v>
      </c>
      <c r="G1012" t="s">
        <v>74</v>
      </c>
      <c r="H1012" t="s">
        <v>76</v>
      </c>
      <c r="I1012" s="2">
        <v>19</v>
      </c>
      <c r="J1012" t="s">
        <v>11</v>
      </c>
      <c r="K1012" s="21">
        <f>INDEX(LISTAS!$H:$Q,MATCH(BASE!H1012,LISTAS!$G:$G,0),MATCH(BASE!J1012,LISTAS!$H$3:$Q$3,0))*Tabela3[[#This Row],[QUANTIDADE]]</f>
        <v>38</v>
      </c>
      <c r="L1012" s="2" t="str">
        <f>TEXT(Tabela3[[#This Row],[DATA]],"MM")</f>
        <v>04</v>
      </c>
      <c r="M1012" s="2">
        <f>WEEKNUM(Tabela3[[#This Row],[DATA]])</f>
        <v>14</v>
      </c>
      <c r="N1012" s="18">
        <f>YEAR(Tabela3[[#This Row],[DATA]])</f>
        <v>2023</v>
      </c>
    </row>
    <row r="1013" spans="2:14">
      <c r="B1013" s="1">
        <v>45020</v>
      </c>
      <c r="C1013" t="s">
        <v>239</v>
      </c>
      <c r="D1013" s="18">
        <f>COUNTIF(C$4:C1013,Tabela3[[#This Row],[COMANDA]])</f>
        <v>8</v>
      </c>
      <c r="E1013" t="s">
        <v>1</v>
      </c>
      <c r="G1013" t="s">
        <v>9</v>
      </c>
      <c r="H1013" t="s">
        <v>58</v>
      </c>
      <c r="I1013" s="2">
        <v>2</v>
      </c>
      <c r="J1013" t="s">
        <v>11</v>
      </c>
      <c r="K1013" s="21">
        <f>INDEX(LISTAS!$H:$Q,MATCH(BASE!H1013,LISTAS!$G:$G,0),MATCH(BASE!J1013,LISTAS!$H$3:$Q$3,0))*Tabela3[[#This Row],[QUANTIDADE]]</f>
        <v>10</v>
      </c>
      <c r="L1013" s="2" t="str">
        <f>TEXT(Tabela3[[#This Row],[DATA]],"MM")</f>
        <v>04</v>
      </c>
      <c r="M1013" s="2">
        <f>WEEKNUM(Tabela3[[#This Row],[DATA]])</f>
        <v>14</v>
      </c>
      <c r="N1013" s="18">
        <f>YEAR(Tabela3[[#This Row],[DATA]])</f>
        <v>2023</v>
      </c>
    </row>
    <row r="1014" spans="2:14">
      <c r="B1014" s="1">
        <v>45020</v>
      </c>
      <c r="C1014" t="s">
        <v>239</v>
      </c>
      <c r="D1014" s="18">
        <f>COUNTIF(C$4:C1014,Tabela3[[#This Row],[COMANDA]])</f>
        <v>9</v>
      </c>
      <c r="E1014" t="s">
        <v>1</v>
      </c>
      <c r="G1014" t="s">
        <v>77</v>
      </c>
      <c r="H1014" t="s">
        <v>224</v>
      </c>
      <c r="I1014" s="2">
        <v>7</v>
      </c>
      <c r="J1014" t="s">
        <v>11</v>
      </c>
      <c r="K1014" s="21">
        <f>INDEX(LISTAS!$H:$Q,MATCH(BASE!H1014,LISTAS!$G:$G,0),MATCH(BASE!J1014,LISTAS!$H$3:$Q$3,0))*Tabela3[[#This Row],[QUANTIDADE]]</f>
        <v>38.5</v>
      </c>
      <c r="L1014" s="2" t="str">
        <f>TEXT(Tabela3[[#This Row],[DATA]],"MM")</f>
        <v>04</v>
      </c>
      <c r="M1014" s="2">
        <f>WEEKNUM(Tabela3[[#This Row],[DATA]])</f>
        <v>14</v>
      </c>
      <c r="N1014" s="18">
        <f>YEAR(Tabela3[[#This Row],[DATA]])</f>
        <v>2023</v>
      </c>
    </row>
    <row r="1015" spans="2:14">
      <c r="B1015" s="1">
        <v>45020</v>
      </c>
      <c r="C1015" t="s">
        <v>239</v>
      </c>
      <c r="D1015" s="18">
        <f>COUNTIF(C$4:C1015,Tabela3[[#This Row],[COMANDA]])</f>
        <v>10</v>
      </c>
      <c r="E1015" t="s">
        <v>1</v>
      </c>
      <c r="G1015" t="s">
        <v>9</v>
      </c>
      <c r="H1015" t="s">
        <v>344</v>
      </c>
      <c r="I1015" s="2">
        <v>1</v>
      </c>
      <c r="J1015" t="s">
        <v>11</v>
      </c>
      <c r="K1015" s="21">
        <f>INDEX(LISTAS!$H:$Q,MATCH(BASE!H1015,LISTAS!$G:$G,0),MATCH(BASE!J1015,LISTAS!$H$3:$Q$3,0))*Tabela3[[#This Row],[QUANTIDADE]]</f>
        <v>10</v>
      </c>
      <c r="L1015" s="2" t="str">
        <f>TEXT(Tabela3[[#This Row],[DATA]],"MM")</f>
        <v>04</v>
      </c>
      <c r="M1015" s="2">
        <f>WEEKNUM(Tabela3[[#This Row],[DATA]])</f>
        <v>14</v>
      </c>
      <c r="N1015" s="18">
        <f>YEAR(Tabela3[[#This Row],[DATA]])</f>
        <v>2023</v>
      </c>
    </row>
    <row r="1016" spans="2:14">
      <c r="B1016" s="1">
        <v>45020</v>
      </c>
      <c r="C1016" t="s">
        <v>239</v>
      </c>
      <c r="D1016" s="18">
        <f>COUNTIF(C$4:C1016,Tabela3[[#This Row],[COMANDA]])</f>
        <v>11</v>
      </c>
      <c r="E1016" t="s">
        <v>1</v>
      </c>
      <c r="G1016" t="s">
        <v>63</v>
      </c>
      <c r="H1016" t="s">
        <v>177</v>
      </c>
      <c r="I1016" s="2">
        <v>2</v>
      </c>
      <c r="J1016" t="s">
        <v>11</v>
      </c>
      <c r="K1016" s="21">
        <f>INDEX(LISTAS!$H:$Q,MATCH(BASE!H1016,LISTAS!$G:$G,0),MATCH(BASE!J1016,LISTAS!$H$3:$Q$3,0))*Tabela3[[#This Row],[QUANTIDADE]]</f>
        <v>8</v>
      </c>
      <c r="L1016" s="2" t="str">
        <f>TEXT(Tabela3[[#This Row],[DATA]],"MM")</f>
        <v>04</v>
      </c>
      <c r="M1016" s="2">
        <f>WEEKNUM(Tabela3[[#This Row],[DATA]])</f>
        <v>14</v>
      </c>
      <c r="N1016" s="18">
        <f>YEAR(Tabela3[[#This Row],[DATA]])</f>
        <v>2023</v>
      </c>
    </row>
    <row r="1017" spans="2:14">
      <c r="B1017" s="1">
        <v>45020</v>
      </c>
      <c r="C1017" t="s">
        <v>239</v>
      </c>
      <c r="D1017" s="18">
        <f>COUNTIF(C$4:C1017,Tabela3[[#This Row],[COMANDA]])</f>
        <v>12</v>
      </c>
      <c r="E1017" t="s">
        <v>1</v>
      </c>
      <c r="G1017" t="s">
        <v>63</v>
      </c>
      <c r="H1017" t="s">
        <v>180</v>
      </c>
      <c r="I1017" s="2">
        <v>5</v>
      </c>
      <c r="J1017" t="s">
        <v>11</v>
      </c>
      <c r="K1017" s="21">
        <f>INDEX(LISTAS!$H:$Q,MATCH(BASE!H1017,LISTAS!$G:$G,0),MATCH(BASE!J1017,LISTAS!$H$3:$Q$3,0))*Tabela3[[#This Row],[QUANTIDADE]]</f>
        <v>30</v>
      </c>
      <c r="L1017" s="2" t="str">
        <f>TEXT(Tabela3[[#This Row],[DATA]],"MM")</f>
        <v>04</v>
      </c>
      <c r="M1017" s="2">
        <f>WEEKNUM(Tabela3[[#This Row],[DATA]])</f>
        <v>14</v>
      </c>
      <c r="N1017" s="18">
        <f>YEAR(Tabela3[[#This Row],[DATA]])</f>
        <v>2023</v>
      </c>
    </row>
    <row r="1018" spans="2:14">
      <c r="B1018" s="1">
        <v>45020</v>
      </c>
      <c r="C1018" t="s">
        <v>239</v>
      </c>
      <c r="D1018" s="18">
        <f>COUNTIF(C$4:C1018,Tabela3[[#This Row],[COMANDA]])</f>
        <v>13</v>
      </c>
      <c r="E1018" t="s">
        <v>1</v>
      </c>
      <c r="G1018" t="s">
        <v>77</v>
      </c>
      <c r="H1018" t="s">
        <v>216</v>
      </c>
      <c r="I1018" s="2">
        <v>2</v>
      </c>
      <c r="J1018" t="s">
        <v>11</v>
      </c>
      <c r="K1018" s="21">
        <f>INDEX(LISTAS!$H:$Q,MATCH(BASE!H1018,LISTAS!$G:$G,0),MATCH(BASE!J1018,LISTAS!$H$3:$Q$3,0))*Tabela3[[#This Row],[QUANTIDADE]]</f>
        <v>9</v>
      </c>
      <c r="L1018" s="2" t="str">
        <f>TEXT(Tabela3[[#This Row],[DATA]],"MM")</f>
        <v>04</v>
      </c>
      <c r="M1018" s="2">
        <f>WEEKNUM(Tabela3[[#This Row],[DATA]])</f>
        <v>14</v>
      </c>
      <c r="N1018" s="18">
        <f>YEAR(Tabela3[[#This Row],[DATA]])</f>
        <v>2023</v>
      </c>
    </row>
    <row r="1019" spans="2:14">
      <c r="B1019" s="1">
        <v>45020</v>
      </c>
      <c r="C1019" t="s">
        <v>239</v>
      </c>
      <c r="D1019" s="18">
        <f>COUNTIF(C$4:C1019,Tabela3[[#This Row],[COMANDA]])</f>
        <v>14</v>
      </c>
      <c r="E1019" t="s">
        <v>1</v>
      </c>
      <c r="G1019" t="s">
        <v>74</v>
      </c>
      <c r="H1019" t="s">
        <v>75</v>
      </c>
      <c r="I1019" s="2">
        <v>11</v>
      </c>
      <c r="J1019" t="s">
        <v>11</v>
      </c>
      <c r="K1019" s="21">
        <f>INDEX(LISTAS!$H:$Q,MATCH(BASE!H1019,LISTAS!$G:$G,0),MATCH(BASE!J1019,LISTAS!$H$3:$Q$3,0))*Tabela3[[#This Row],[QUANTIDADE]]</f>
        <v>66</v>
      </c>
      <c r="L1019" s="2" t="str">
        <f>TEXT(Tabela3[[#This Row],[DATA]],"MM")</f>
        <v>04</v>
      </c>
      <c r="M1019" s="2">
        <f>WEEKNUM(Tabela3[[#This Row],[DATA]])</f>
        <v>14</v>
      </c>
      <c r="N1019" s="18">
        <f>YEAR(Tabela3[[#This Row],[DATA]])</f>
        <v>2023</v>
      </c>
    </row>
    <row r="1020" spans="2:14">
      <c r="B1020" s="1">
        <v>45020</v>
      </c>
      <c r="C1020" t="s">
        <v>239</v>
      </c>
      <c r="D1020" s="18">
        <f>COUNTIF(C$4:C1020,Tabela3[[#This Row],[COMANDA]])</f>
        <v>15</v>
      </c>
      <c r="E1020" t="s">
        <v>1</v>
      </c>
      <c r="G1020" t="s">
        <v>9</v>
      </c>
      <c r="H1020" t="s">
        <v>73</v>
      </c>
      <c r="I1020" s="2">
        <v>2</v>
      </c>
      <c r="J1020" t="s">
        <v>11</v>
      </c>
      <c r="K1020" s="21">
        <f>INDEX(LISTAS!$H:$Q,MATCH(BASE!H1020,LISTAS!$G:$G,0),MATCH(BASE!J1020,LISTAS!$H$3:$Q$3,0))*Tabela3[[#This Row],[QUANTIDADE]]</f>
        <v>8</v>
      </c>
      <c r="L1020" s="2" t="str">
        <f>TEXT(Tabela3[[#This Row],[DATA]],"MM")</f>
        <v>04</v>
      </c>
      <c r="M1020" s="2">
        <f>WEEKNUM(Tabela3[[#This Row],[DATA]])</f>
        <v>14</v>
      </c>
      <c r="N1020" s="18">
        <f>YEAR(Tabela3[[#This Row],[DATA]])</f>
        <v>2023</v>
      </c>
    </row>
    <row r="1021" spans="2:14">
      <c r="B1021" s="1">
        <v>45020</v>
      </c>
      <c r="C1021" t="s">
        <v>239</v>
      </c>
      <c r="D1021" s="18">
        <f>COUNTIF(C$4:C1021,Tabela3[[#This Row],[COMANDA]])</f>
        <v>16</v>
      </c>
      <c r="E1021" t="s">
        <v>1</v>
      </c>
      <c r="G1021" t="s">
        <v>9</v>
      </c>
      <c r="H1021" t="s">
        <v>55</v>
      </c>
      <c r="I1021" s="2">
        <v>2</v>
      </c>
      <c r="J1021" t="s">
        <v>11</v>
      </c>
      <c r="K1021" s="21">
        <f>INDEX(LISTAS!$H:$Q,MATCH(BASE!H1021,LISTAS!$G:$G,0),MATCH(BASE!J1021,LISTAS!$H$3:$Q$3,0))*Tabela3[[#This Row],[QUANTIDADE]]</f>
        <v>6</v>
      </c>
      <c r="L1021" s="2" t="str">
        <f>TEXT(Tabela3[[#This Row],[DATA]],"MM")</f>
        <v>04</v>
      </c>
      <c r="M1021" s="2">
        <f>WEEKNUM(Tabela3[[#This Row],[DATA]])</f>
        <v>14</v>
      </c>
      <c r="N1021" s="18">
        <f>YEAR(Tabela3[[#This Row],[DATA]])</f>
        <v>2023</v>
      </c>
    </row>
    <row r="1022" spans="2:14">
      <c r="B1022" s="1">
        <v>45020</v>
      </c>
      <c r="C1022" t="s">
        <v>239</v>
      </c>
      <c r="D1022" s="18">
        <f>COUNTIF(C$4:C1022,Tabela3[[#This Row],[COMANDA]])</f>
        <v>17</v>
      </c>
      <c r="E1022" t="s">
        <v>1</v>
      </c>
      <c r="G1022" t="s">
        <v>9</v>
      </c>
      <c r="H1022" t="s">
        <v>219</v>
      </c>
      <c r="I1022" s="2">
        <v>1</v>
      </c>
      <c r="J1022" t="s">
        <v>11</v>
      </c>
      <c r="K1022" s="21">
        <f>INDEX(LISTAS!$H:$Q,MATCH(BASE!H1022,LISTAS!$G:$G,0),MATCH(BASE!J1022,LISTAS!$H$3:$Q$3,0))*Tabela3[[#This Row],[QUANTIDADE]]</f>
        <v>5</v>
      </c>
      <c r="L1022" s="2" t="str">
        <f>TEXT(Tabela3[[#This Row],[DATA]],"MM")</f>
        <v>04</v>
      </c>
      <c r="M1022" s="2">
        <f>WEEKNUM(Tabela3[[#This Row],[DATA]])</f>
        <v>14</v>
      </c>
      <c r="N1022" s="18">
        <f>YEAR(Tabela3[[#This Row],[DATA]])</f>
        <v>2023</v>
      </c>
    </row>
    <row r="1023" spans="2:14">
      <c r="B1023" s="1">
        <v>45020</v>
      </c>
      <c r="C1023" t="s">
        <v>239</v>
      </c>
      <c r="D1023" s="18">
        <f>COUNTIF(C$4:C1023,Tabela3[[#This Row],[COMANDA]])</f>
        <v>18</v>
      </c>
      <c r="E1023" t="s">
        <v>1</v>
      </c>
      <c r="G1023" t="s">
        <v>10</v>
      </c>
      <c r="H1023" t="s">
        <v>235</v>
      </c>
      <c r="I1023" s="2">
        <v>2</v>
      </c>
      <c r="J1023" t="s">
        <v>11</v>
      </c>
      <c r="K1023" s="21">
        <f>INDEX(LISTAS!$H:$Q,MATCH(BASE!H1023,LISTAS!$G:$G,0),MATCH(BASE!J1023,LISTAS!$H$3:$Q$3,0))*Tabela3[[#This Row],[QUANTIDADE]]</f>
        <v>4</v>
      </c>
      <c r="L1023" s="2" t="str">
        <f>TEXT(Tabela3[[#This Row],[DATA]],"MM")</f>
        <v>04</v>
      </c>
      <c r="M1023" s="2">
        <f>WEEKNUM(Tabela3[[#This Row],[DATA]])</f>
        <v>14</v>
      </c>
      <c r="N1023" s="18">
        <f>YEAR(Tabela3[[#This Row],[DATA]])</f>
        <v>2023</v>
      </c>
    </row>
    <row r="1024" spans="2:14">
      <c r="B1024" s="1">
        <v>45020</v>
      </c>
      <c r="C1024" t="s">
        <v>239</v>
      </c>
      <c r="D1024" s="18">
        <f>COUNTIF(C$4:C1024,Tabela3[[#This Row],[COMANDA]])</f>
        <v>19</v>
      </c>
      <c r="E1024" t="s">
        <v>1</v>
      </c>
      <c r="G1024" t="s">
        <v>9</v>
      </c>
      <c r="H1024" t="s">
        <v>148</v>
      </c>
      <c r="I1024" s="2">
        <v>1</v>
      </c>
      <c r="J1024" t="s">
        <v>11</v>
      </c>
      <c r="K1024" s="21">
        <f>INDEX(LISTAS!$H:$Q,MATCH(BASE!H1024,LISTAS!$G:$G,0),MATCH(BASE!J1024,LISTAS!$H$3:$Q$3,0))*Tabela3[[#This Row],[QUANTIDADE]]</f>
        <v>3</v>
      </c>
      <c r="L1024" s="2" t="str">
        <f>TEXT(Tabela3[[#This Row],[DATA]],"MM")</f>
        <v>04</v>
      </c>
      <c r="M1024" s="2">
        <f>WEEKNUM(Tabela3[[#This Row],[DATA]])</f>
        <v>14</v>
      </c>
      <c r="N1024" s="18">
        <f>YEAR(Tabela3[[#This Row],[DATA]])</f>
        <v>2023</v>
      </c>
    </row>
    <row r="1025" spans="2:14">
      <c r="B1025" s="1">
        <v>45020</v>
      </c>
      <c r="C1025" t="s">
        <v>239</v>
      </c>
      <c r="D1025" s="18">
        <f>COUNTIF(C$4:C1025,Tabela3[[#This Row],[COMANDA]])</f>
        <v>20</v>
      </c>
      <c r="E1025" t="s">
        <v>1</v>
      </c>
      <c r="G1025" t="s">
        <v>9</v>
      </c>
      <c r="H1025" t="s">
        <v>59</v>
      </c>
      <c r="I1025" s="2">
        <v>1</v>
      </c>
      <c r="J1025" t="s">
        <v>11</v>
      </c>
      <c r="K1025" s="21">
        <f>INDEX(LISTAS!$H:$Q,MATCH(BASE!H1025,LISTAS!$G:$G,0),MATCH(BASE!J1025,LISTAS!$H$3:$Q$3,0))*Tabela3[[#This Row],[QUANTIDADE]]</f>
        <v>3</v>
      </c>
      <c r="L1025" s="2" t="str">
        <f>TEXT(Tabela3[[#This Row],[DATA]],"MM")</f>
        <v>04</v>
      </c>
      <c r="M1025" s="2">
        <f>WEEKNUM(Tabela3[[#This Row],[DATA]])</f>
        <v>14</v>
      </c>
      <c r="N1025" s="18">
        <f>YEAR(Tabela3[[#This Row],[DATA]])</f>
        <v>2023</v>
      </c>
    </row>
    <row r="1026" spans="2:14">
      <c r="B1026" s="1">
        <v>45020</v>
      </c>
      <c r="C1026" t="s">
        <v>239</v>
      </c>
      <c r="D1026" s="18">
        <f>COUNTIF(C$4:C1026,Tabela3[[#This Row],[COMANDA]])</f>
        <v>21</v>
      </c>
      <c r="E1026" t="s">
        <v>1</v>
      </c>
      <c r="G1026" t="s">
        <v>77</v>
      </c>
      <c r="H1026" t="s">
        <v>236</v>
      </c>
      <c r="I1026" s="2">
        <v>1</v>
      </c>
      <c r="J1026" t="s">
        <v>11</v>
      </c>
      <c r="K1026" s="21">
        <f>INDEX(LISTAS!$H:$Q,MATCH(BASE!H1026,LISTAS!$G:$G,0),MATCH(BASE!J1026,LISTAS!$H$3:$Q$3,0))*Tabela3[[#This Row],[QUANTIDADE]]</f>
        <v>5</v>
      </c>
      <c r="L1026" s="2" t="str">
        <f>TEXT(Tabela3[[#This Row],[DATA]],"MM")</f>
        <v>04</v>
      </c>
      <c r="M1026" s="2">
        <f>WEEKNUM(Tabela3[[#This Row],[DATA]])</f>
        <v>14</v>
      </c>
      <c r="N1026" s="18">
        <f>YEAR(Tabela3[[#This Row],[DATA]])</f>
        <v>2023</v>
      </c>
    </row>
    <row r="1027" spans="2:14">
      <c r="B1027" s="1">
        <v>45020</v>
      </c>
      <c r="C1027" t="s">
        <v>239</v>
      </c>
      <c r="D1027" s="18">
        <f>COUNTIF(C$4:C1027,Tabela3[[#This Row],[COMANDA]])</f>
        <v>22</v>
      </c>
      <c r="E1027" t="s">
        <v>1</v>
      </c>
      <c r="G1027" t="s">
        <v>9</v>
      </c>
      <c r="H1027" t="s">
        <v>104</v>
      </c>
      <c r="I1027" s="2">
        <v>1</v>
      </c>
      <c r="J1027" t="s">
        <v>11</v>
      </c>
      <c r="K1027" s="21">
        <f>INDEX(LISTAS!$H:$Q,MATCH(BASE!H1027,LISTAS!$G:$G,0),MATCH(BASE!J1027,LISTAS!$H$3:$Q$3,0))*Tabela3[[#This Row],[QUANTIDADE]]</f>
        <v>4</v>
      </c>
      <c r="L1027" s="2" t="str">
        <f>TEXT(Tabela3[[#This Row],[DATA]],"MM")</f>
        <v>04</v>
      </c>
      <c r="M1027" s="2">
        <f>WEEKNUM(Tabela3[[#This Row],[DATA]])</f>
        <v>14</v>
      </c>
      <c r="N1027" s="18">
        <f>YEAR(Tabela3[[#This Row],[DATA]])</f>
        <v>2023</v>
      </c>
    </row>
    <row r="1028" spans="2:14">
      <c r="B1028" s="1">
        <v>45020</v>
      </c>
      <c r="C1028" t="s">
        <v>239</v>
      </c>
      <c r="D1028" s="18">
        <f>COUNTIF(C$4:C1028,Tabela3[[#This Row],[COMANDA]])</f>
        <v>23</v>
      </c>
      <c r="E1028" t="s">
        <v>1</v>
      </c>
      <c r="G1028" t="s">
        <v>9</v>
      </c>
      <c r="H1028" t="s">
        <v>69</v>
      </c>
      <c r="I1028" s="2">
        <v>1</v>
      </c>
      <c r="J1028" t="s">
        <v>11</v>
      </c>
      <c r="K1028" s="21">
        <f>INDEX(LISTAS!$H:$Q,MATCH(BASE!H1028,LISTAS!$G:$G,0),MATCH(BASE!J1028,LISTAS!$H$3:$Q$3,0))*Tabela3[[#This Row],[QUANTIDADE]]</f>
        <v>4</v>
      </c>
      <c r="L1028" s="2" t="str">
        <f>TEXT(Tabela3[[#This Row],[DATA]],"MM")</f>
        <v>04</v>
      </c>
      <c r="M1028" s="2">
        <f>WEEKNUM(Tabela3[[#This Row],[DATA]])</f>
        <v>14</v>
      </c>
      <c r="N1028" s="18">
        <f>YEAR(Tabela3[[#This Row],[DATA]])</f>
        <v>2023</v>
      </c>
    </row>
    <row r="1029" spans="2:14">
      <c r="B1029" s="1">
        <v>45020</v>
      </c>
      <c r="C1029" t="s">
        <v>239</v>
      </c>
      <c r="D1029" s="18">
        <f>COUNTIF(C$4:C1029,Tabela3[[#This Row],[COMANDA]])</f>
        <v>24</v>
      </c>
      <c r="E1029" t="s">
        <v>1</v>
      </c>
      <c r="G1029" t="s">
        <v>10</v>
      </c>
      <c r="H1029" t="s">
        <v>221</v>
      </c>
      <c r="I1029" s="2">
        <v>1</v>
      </c>
      <c r="J1029" t="s">
        <v>11</v>
      </c>
      <c r="K1029" s="21">
        <f>INDEX(LISTAS!$H:$Q,MATCH(BASE!H1029,LISTAS!$G:$G,0),MATCH(BASE!J1029,LISTAS!$H$3:$Q$3,0))*Tabela3[[#This Row],[QUANTIDADE]]</f>
        <v>3.5</v>
      </c>
      <c r="L1029" s="2" t="str">
        <f>TEXT(Tabela3[[#This Row],[DATA]],"MM")</f>
        <v>04</v>
      </c>
      <c r="M1029" s="2">
        <f>WEEKNUM(Tabela3[[#This Row],[DATA]])</f>
        <v>14</v>
      </c>
      <c r="N1029" s="18">
        <f>YEAR(Tabela3[[#This Row],[DATA]])</f>
        <v>2023</v>
      </c>
    </row>
    <row r="1030" spans="2:14">
      <c r="B1030" s="1">
        <v>45020</v>
      </c>
      <c r="C1030" t="s">
        <v>239</v>
      </c>
      <c r="D1030" s="18">
        <f>COUNTIF(C$4:C1030,Tabela3[[#This Row],[COMANDA]])</f>
        <v>25</v>
      </c>
      <c r="E1030" t="s">
        <v>1</v>
      </c>
      <c r="G1030" t="s">
        <v>10</v>
      </c>
      <c r="H1030" t="s">
        <v>105</v>
      </c>
      <c r="I1030" s="2">
        <v>1</v>
      </c>
      <c r="J1030" t="s">
        <v>11</v>
      </c>
      <c r="K1030" s="21">
        <f>INDEX(LISTAS!$H:$Q,MATCH(BASE!H1030,LISTAS!$G:$G,0),MATCH(BASE!J1030,LISTAS!$H$3:$Q$3,0))*Tabela3[[#This Row],[QUANTIDADE]]</f>
        <v>3</v>
      </c>
      <c r="L1030" s="2" t="str">
        <f>TEXT(Tabela3[[#This Row],[DATA]],"MM")</f>
        <v>04</v>
      </c>
      <c r="M1030" s="2">
        <f>WEEKNUM(Tabela3[[#This Row],[DATA]])</f>
        <v>14</v>
      </c>
      <c r="N1030" s="18">
        <f>YEAR(Tabela3[[#This Row],[DATA]])</f>
        <v>2023</v>
      </c>
    </row>
    <row r="1031" spans="2:14">
      <c r="B1031" s="1">
        <v>45020</v>
      </c>
      <c r="C1031" t="s">
        <v>239</v>
      </c>
      <c r="D1031" s="18">
        <f>COUNTIF(C$4:C1031,Tabela3[[#This Row],[COMANDA]])</f>
        <v>26</v>
      </c>
      <c r="E1031" t="s">
        <v>1</v>
      </c>
      <c r="G1031" t="s">
        <v>9</v>
      </c>
      <c r="H1031" t="s">
        <v>237</v>
      </c>
      <c r="I1031" s="2">
        <v>1</v>
      </c>
      <c r="J1031" t="s">
        <v>11</v>
      </c>
      <c r="K1031" s="21">
        <f>INDEX(LISTAS!$H:$Q,MATCH(BASE!H1031,LISTAS!$G:$G,0),MATCH(BASE!J1031,LISTAS!$H$3:$Q$3,0))*Tabela3[[#This Row],[QUANTIDADE]]</f>
        <v>3</v>
      </c>
      <c r="L1031" s="2" t="str">
        <f>TEXT(Tabela3[[#This Row],[DATA]],"MM")</f>
        <v>04</v>
      </c>
      <c r="M1031" s="2">
        <f>WEEKNUM(Tabela3[[#This Row],[DATA]])</f>
        <v>14</v>
      </c>
      <c r="N1031" s="18">
        <f>YEAR(Tabela3[[#This Row],[DATA]])</f>
        <v>2023</v>
      </c>
    </row>
    <row r="1032" spans="2:14">
      <c r="B1032" s="1">
        <v>45020</v>
      </c>
      <c r="C1032" t="s">
        <v>239</v>
      </c>
      <c r="D1032" s="18">
        <f>COUNTIF(C$4:C1032,Tabela3[[#This Row],[COMANDA]])</f>
        <v>27</v>
      </c>
      <c r="E1032" t="s">
        <v>1</v>
      </c>
      <c r="G1032" t="s">
        <v>10</v>
      </c>
      <c r="H1032" t="s">
        <v>119</v>
      </c>
      <c r="I1032" s="2">
        <v>1</v>
      </c>
      <c r="J1032" t="s">
        <v>11</v>
      </c>
      <c r="K1032" s="21">
        <f>INDEX(LISTAS!$H:$Q,MATCH(BASE!H1032,LISTAS!$G:$G,0),MATCH(BASE!J1032,LISTAS!$H$3:$Q$3,0))*Tabela3[[#This Row],[QUANTIDADE]]</f>
        <v>6</v>
      </c>
      <c r="L1032" s="2" t="str">
        <f>TEXT(Tabela3[[#This Row],[DATA]],"MM")</f>
        <v>04</v>
      </c>
      <c r="M1032" s="2">
        <f>WEEKNUM(Tabela3[[#This Row],[DATA]])</f>
        <v>14</v>
      </c>
      <c r="N1032" s="18">
        <f>YEAR(Tabela3[[#This Row],[DATA]])</f>
        <v>2023</v>
      </c>
    </row>
    <row r="1033" spans="2:14">
      <c r="B1033" s="1">
        <v>45020</v>
      </c>
      <c r="C1033" t="s">
        <v>239</v>
      </c>
      <c r="D1033" s="18">
        <f>COUNTIF(C$4:C1033,Tabela3[[#This Row],[COMANDA]])</f>
        <v>28</v>
      </c>
      <c r="E1033" t="s">
        <v>1</v>
      </c>
      <c r="G1033" t="s">
        <v>9</v>
      </c>
      <c r="H1033" t="s">
        <v>157</v>
      </c>
      <c r="I1033" s="2">
        <v>1</v>
      </c>
      <c r="J1033" t="s">
        <v>11</v>
      </c>
      <c r="K1033" s="21">
        <f>INDEX(LISTAS!$H:$Q,MATCH(BASE!H1033,LISTAS!$G:$G,0),MATCH(BASE!J1033,LISTAS!$H$3:$Q$3,0))*Tabela3[[#This Row],[QUANTIDADE]]</f>
        <v>2</v>
      </c>
      <c r="L1033" s="2" t="str">
        <f>TEXT(Tabela3[[#This Row],[DATA]],"MM")</f>
        <v>04</v>
      </c>
      <c r="M1033" s="2">
        <f>WEEKNUM(Tabela3[[#This Row],[DATA]])</f>
        <v>14</v>
      </c>
      <c r="N1033" s="18">
        <f>YEAR(Tabela3[[#This Row],[DATA]])</f>
        <v>2023</v>
      </c>
    </row>
    <row r="1034" spans="2:14">
      <c r="B1034" s="1">
        <v>45020</v>
      </c>
      <c r="C1034" t="s">
        <v>239</v>
      </c>
      <c r="D1034" s="18">
        <f>COUNTIF(C$4:C1034,Tabela3[[#This Row],[COMANDA]])</f>
        <v>29</v>
      </c>
      <c r="E1034" t="s">
        <v>1</v>
      </c>
      <c r="G1034" t="s">
        <v>63</v>
      </c>
      <c r="H1034" t="s">
        <v>179</v>
      </c>
      <c r="I1034" s="2">
        <v>1</v>
      </c>
      <c r="J1034" t="s">
        <v>11</v>
      </c>
      <c r="K1034" s="21">
        <f>INDEX(LISTAS!$H:$Q,MATCH(BASE!H1034,LISTAS!$G:$G,0),MATCH(BASE!J1034,LISTAS!$H$3:$Q$3,0))*Tabela3[[#This Row],[QUANTIDADE]]</f>
        <v>6.5</v>
      </c>
      <c r="L1034" s="2" t="str">
        <f>TEXT(Tabela3[[#This Row],[DATA]],"MM")</f>
        <v>04</v>
      </c>
      <c r="M1034" s="2">
        <f>WEEKNUM(Tabela3[[#This Row],[DATA]])</f>
        <v>14</v>
      </c>
      <c r="N1034" s="18">
        <f>YEAR(Tabela3[[#This Row],[DATA]])</f>
        <v>2023</v>
      </c>
    </row>
    <row r="1035" spans="2:14">
      <c r="B1035" s="1">
        <v>45020</v>
      </c>
      <c r="C1035" t="s">
        <v>239</v>
      </c>
      <c r="D1035" s="18">
        <f>COUNTIF(C$4:C1035,Tabela3[[#This Row],[COMANDA]])</f>
        <v>30</v>
      </c>
      <c r="E1035" t="s">
        <v>1</v>
      </c>
      <c r="G1035" t="s">
        <v>63</v>
      </c>
      <c r="H1035" t="s">
        <v>186</v>
      </c>
      <c r="I1035" s="2">
        <v>1</v>
      </c>
      <c r="J1035" t="s">
        <v>11</v>
      </c>
      <c r="K1035" s="21">
        <f>INDEX(LISTAS!$H:$Q,MATCH(BASE!H1035,LISTAS!$G:$G,0),MATCH(BASE!J1035,LISTAS!$H$3:$Q$3,0))*Tabela3[[#This Row],[QUANTIDADE]]</f>
        <v>11</v>
      </c>
      <c r="L1035" s="2" t="str">
        <f>TEXT(Tabela3[[#This Row],[DATA]],"MM")</f>
        <v>04</v>
      </c>
      <c r="M1035" s="2">
        <f>WEEKNUM(Tabela3[[#This Row],[DATA]])</f>
        <v>14</v>
      </c>
      <c r="N1035" s="18">
        <f>YEAR(Tabela3[[#This Row],[DATA]])</f>
        <v>2023</v>
      </c>
    </row>
    <row r="1036" spans="2:14">
      <c r="B1036" s="1">
        <v>45020</v>
      </c>
      <c r="C1036" t="s">
        <v>239</v>
      </c>
      <c r="D1036" s="18">
        <f>COUNTIF(C$4:C1036,Tabela3[[#This Row],[COMANDA]])</f>
        <v>31</v>
      </c>
      <c r="E1036" t="s">
        <v>1</v>
      </c>
      <c r="G1036" t="s">
        <v>63</v>
      </c>
      <c r="H1036" t="s">
        <v>183</v>
      </c>
      <c r="I1036" s="2">
        <v>1</v>
      </c>
      <c r="J1036" t="s">
        <v>11</v>
      </c>
      <c r="K1036" s="21">
        <f>INDEX(LISTAS!$H:$Q,MATCH(BASE!H1036,LISTAS!$G:$G,0),MATCH(BASE!J1036,LISTAS!$H$3:$Q$3,0))*Tabela3[[#This Row],[QUANTIDADE]]</f>
        <v>7</v>
      </c>
      <c r="L1036" s="2" t="str">
        <f>TEXT(Tabela3[[#This Row],[DATA]],"MM")</f>
        <v>04</v>
      </c>
      <c r="M1036" s="2">
        <f>WEEKNUM(Tabela3[[#This Row],[DATA]])</f>
        <v>14</v>
      </c>
      <c r="N1036" s="18">
        <f>YEAR(Tabela3[[#This Row],[DATA]])</f>
        <v>2023</v>
      </c>
    </row>
    <row r="1037" spans="2:14">
      <c r="B1037" s="1">
        <v>45020</v>
      </c>
      <c r="C1037" t="s">
        <v>239</v>
      </c>
      <c r="D1037" s="18">
        <f>COUNTIF(C$4:C1037,Tabela3[[#This Row],[COMANDA]])</f>
        <v>32</v>
      </c>
      <c r="E1037" t="s">
        <v>1</v>
      </c>
      <c r="G1037" t="s">
        <v>9</v>
      </c>
      <c r="H1037" t="s">
        <v>218</v>
      </c>
      <c r="I1037" s="2">
        <v>1</v>
      </c>
      <c r="J1037" t="s">
        <v>11</v>
      </c>
      <c r="K1037" s="21">
        <f>INDEX(LISTAS!$H:$Q,MATCH(BASE!H1037,LISTAS!$G:$G,0),MATCH(BASE!J1037,LISTAS!$H$3:$Q$3,0))*Tabela3[[#This Row],[QUANTIDADE]]</f>
        <v>3</v>
      </c>
      <c r="L1037" s="2" t="str">
        <f>TEXT(Tabela3[[#This Row],[DATA]],"MM")</f>
        <v>04</v>
      </c>
      <c r="M1037" s="2">
        <f>WEEKNUM(Tabela3[[#This Row],[DATA]])</f>
        <v>14</v>
      </c>
      <c r="N1037" s="18">
        <f>YEAR(Tabela3[[#This Row],[DATA]])</f>
        <v>2023</v>
      </c>
    </row>
    <row r="1038" spans="2:14">
      <c r="B1038" s="1">
        <v>45020</v>
      </c>
      <c r="C1038" t="s">
        <v>239</v>
      </c>
      <c r="D1038" s="18">
        <f>COUNTIF(C$4:C1038,Tabela3[[#This Row],[COMANDA]])</f>
        <v>33</v>
      </c>
      <c r="E1038" t="s">
        <v>1</v>
      </c>
      <c r="G1038" t="s">
        <v>64</v>
      </c>
      <c r="H1038" t="s">
        <v>176</v>
      </c>
      <c r="I1038" s="2">
        <v>1</v>
      </c>
      <c r="J1038" t="s">
        <v>11</v>
      </c>
      <c r="K1038" s="21">
        <f>INDEX(LISTAS!$H:$Q,MATCH(BASE!H1038,LISTAS!$G:$G,0),MATCH(BASE!J1038,LISTAS!$H$3:$Q$3,0))*Tabela3[[#This Row],[QUANTIDADE]]</f>
        <v>14</v>
      </c>
      <c r="L1038" s="2" t="str">
        <f>TEXT(Tabela3[[#This Row],[DATA]],"MM")</f>
        <v>04</v>
      </c>
      <c r="M1038" s="2">
        <f>WEEKNUM(Tabela3[[#This Row],[DATA]])</f>
        <v>14</v>
      </c>
      <c r="N1038" s="18">
        <f>YEAR(Tabela3[[#This Row],[DATA]])</f>
        <v>2023</v>
      </c>
    </row>
    <row r="1039" spans="2:14">
      <c r="B1039" s="1">
        <v>45020</v>
      </c>
      <c r="C1039" t="s">
        <v>239</v>
      </c>
      <c r="D1039" s="18">
        <f>COUNTIF(C$4:C1039,Tabela3[[#This Row],[COMANDA]])</f>
        <v>34</v>
      </c>
      <c r="E1039" t="s">
        <v>1</v>
      </c>
      <c r="G1039" t="s">
        <v>63</v>
      </c>
      <c r="H1039" t="s">
        <v>184</v>
      </c>
      <c r="I1039" s="2">
        <v>1</v>
      </c>
      <c r="J1039" t="s">
        <v>11</v>
      </c>
      <c r="K1039" s="21">
        <f>INDEX(LISTAS!$H:$Q,MATCH(BASE!H1039,LISTAS!$G:$G,0),MATCH(BASE!J1039,LISTAS!$H$3:$Q$3,0))*Tabela3[[#This Row],[QUANTIDADE]]</f>
        <v>8</v>
      </c>
      <c r="L1039" s="2" t="str">
        <f>TEXT(Tabela3[[#This Row],[DATA]],"MM")</f>
        <v>04</v>
      </c>
      <c r="M1039" s="2">
        <f>WEEKNUM(Tabela3[[#This Row],[DATA]])</f>
        <v>14</v>
      </c>
      <c r="N1039" s="18">
        <f>YEAR(Tabela3[[#This Row],[DATA]])</f>
        <v>2023</v>
      </c>
    </row>
    <row r="1040" spans="2:14">
      <c r="B1040" s="1">
        <v>45020</v>
      </c>
      <c r="C1040" t="s">
        <v>239</v>
      </c>
      <c r="D1040" s="18">
        <f>COUNTIF(C$4:C1040,Tabela3[[#This Row],[COMANDA]])</f>
        <v>35</v>
      </c>
      <c r="E1040" t="s">
        <v>1</v>
      </c>
      <c r="G1040" t="s">
        <v>9</v>
      </c>
      <c r="H1040" t="s">
        <v>135</v>
      </c>
      <c r="I1040" s="2">
        <v>1</v>
      </c>
      <c r="J1040" t="s">
        <v>11</v>
      </c>
      <c r="K1040" s="21">
        <f>INDEX(LISTAS!$H:$Q,MATCH(BASE!H1040,LISTAS!$G:$G,0),MATCH(BASE!J1040,LISTAS!$H$3:$Q$3,0))*Tabela3[[#This Row],[QUANTIDADE]]</f>
        <v>4</v>
      </c>
      <c r="L1040" s="2" t="str">
        <f>TEXT(Tabela3[[#This Row],[DATA]],"MM")</f>
        <v>04</v>
      </c>
      <c r="M1040" s="2">
        <f>WEEKNUM(Tabela3[[#This Row],[DATA]])</f>
        <v>14</v>
      </c>
      <c r="N1040" s="18">
        <f>YEAR(Tabela3[[#This Row],[DATA]])</f>
        <v>2023</v>
      </c>
    </row>
    <row r="1041" spans="2:14">
      <c r="B1041" s="1">
        <v>45020</v>
      </c>
      <c r="C1041" t="s">
        <v>239</v>
      </c>
      <c r="D1041" s="18">
        <f>COUNTIF(C$4:C1041,Tabela3[[#This Row],[COMANDA]])</f>
        <v>36</v>
      </c>
      <c r="E1041" t="s">
        <v>1</v>
      </c>
      <c r="G1041" t="s">
        <v>9</v>
      </c>
      <c r="H1041" t="s">
        <v>142</v>
      </c>
      <c r="I1041" s="2">
        <v>1</v>
      </c>
      <c r="J1041" t="s">
        <v>11</v>
      </c>
      <c r="K1041" s="21">
        <f>INDEX(LISTAS!$H:$Q,MATCH(BASE!H1041,LISTAS!$G:$G,0),MATCH(BASE!J1041,LISTAS!$H$3:$Q$3,0))*Tabela3[[#This Row],[QUANTIDADE]]</f>
        <v>6</v>
      </c>
      <c r="L1041" s="2" t="str">
        <f>TEXT(Tabela3[[#This Row],[DATA]],"MM")</f>
        <v>04</v>
      </c>
      <c r="M1041" s="2">
        <f>WEEKNUM(Tabela3[[#This Row],[DATA]])</f>
        <v>14</v>
      </c>
      <c r="N1041" s="18">
        <f>YEAR(Tabela3[[#This Row],[DATA]])</f>
        <v>2023</v>
      </c>
    </row>
    <row r="1042" spans="2:14">
      <c r="B1042" s="1">
        <v>45020</v>
      </c>
      <c r="C1042" t="s">
        <v>239</v>
      </c>
      <c r="D1042" s="18">
        <f>COUNTIF(C$4:C1042,Tabela3[[#This Row],[COMANDA]])</f>
        <v>37</v>
      </c>
      <c r="E1042" t="s">
        <v>1</v>
      </c>
      <c r="G1042" t="s">
        <v>10</v>
      </c>
      <c r="H1042" t="s">
        <v>88</v>
      </c>
      <c r="I1042" s="2">
        <v>3</v>
      </c>
      <c r="J1042" t="s">
        <v>11</v>
      </c>
      <c r="K1042" s="21">
        <f>INDEX(LISTAS!$H:$Q,MATCH(BASE!H1042,LISTAS!$G:$G,0),MATCH(BASE!J1042,LISTAS!$H$3:$Q$3,0))*Tabela3[[#This Row],[QUANTIDADE]]</f>
        <v>24</v>
      </c>
      <c r="L1042" s="2" t="str">
        <f>TEXT(Tabela3[[#This Row],[DATA]],"MM")</f>
        <v>04</v>
      </c>
      <c r="M1042" s="2">
        <f>WEEKNUM(Tabela3[[#This Row],[DATA]])</f>
        <v>14</v>
      </c>
      <c r="N1042" s="18">
        <f>YEAR(Tabela3[[#This Row],[DATA]])</f>
        <v>2023</v>
      </c>
    </row>
    <row r="1043" spans="2:14">
      <c r="B1043" s="1">
        <v>45020</v>
      </c>
      <c r="C1043" t="s">
        <v>239</v>
      </c>
      <c r="D1043" s="18">
        <f>COUNTIF(C$4:C1043,Tabela3[[#This Row],[COMANDA]])</f>
        <v>38</v>
      </c>
      <c r="E1043" t="s">
        <v>1</v>
      </c>
      <c r="G1043" t="s">
        <v>9</v>
      </c>
      <c r="H1043" t="s">
        <v>144</v>
      </c>
      <c r="I1043" s="2">
        <v>1</v>
      </c>
      <c r="J1043" t="s">
        <v>11</v>
      </c>
      <c r="K1043" s="21">
        <f>INDEX(LISTAS!$H:$Q,MATCH(BASE!H1043,LISTAS!$G:$G,0),MATCH(BASE!J1043,LISTAS!$H$3:$Q$3,0))*Tabela3[[#This Row],[QUANTIDADE]]</f>
        <v>3</v>
      </c>
      <c r="L1043" s="2" t="str">
        <f>TEXT(Tabela3[[#This Row],[DATA]],"MM")</f>
        <v>04</v>
      </c>
      <c r="M1043" s="2">
        <f>WEEKNUM(Tabela3[[#This Row],[DATA]])</f>
        <v>14</v>
      </c>
      <c r="N1043" s="18">
        <f>YEAR(Tabela3[[#This Row],[DATA]])</f>
        <v>2023</v>
      </c>
    </row>
    <row r="1044" spans="2:14">
      <c r="B1044" s="1">
        <v>45020</v>
      </c>
      <c r="C1044" t="s">
        <v>239</v>
      </c>
      <c r="D1044" s="18">
        <f>COUNTIF(C$4:C1044,Tabela3[[#This Row],[COMANDA]])</f>
        <v>39</v>
      </c>
      <c r="E1044" t="s">
        <v>1</v>
      </c>
      <c r="G1044" t="s">
        <v>10</v>
      </c>
      <c r="H1044" t="s">
        <v>116</v>
      </c>
      <c r="I1044" s="2">
        <v>1</v>
      </c>
      <c r="J1044" t="s">
        <v>11</v>
      </c>
      <c r="K1044" s="21">
        <f>INDEX(LISTAS!$H:$Q,MATCH(BASE!H1044,LISTAS!$G:$G,0),MATCH(BASE!J1044,LISTAS!$H$3:$Q$3,0))*Tabela3[[#This Row],[QUANTIDADE]]</f>
        <v>2.5</v>
      </c>
      <c r="L1044" s="2" t="str">
        <f>TEXT(Tabela3[[#This Row],[DATA]],"MM")</f>
        <v>04</v>
      </c>
      <c r="M1044" s="2">
        <f>WEEKNUM(Tabela3[[#This Row],[DATA]])</f>
        <v>14</v>
      </c>
      <c r="N1044" s="18">
        <f>YEAR(Tabela3[[#This Row],[DATA]])</f>
        <v>2023</v>
      </c>
    </row>
    <row r="1045" spans="2:14">
      <c r="B1045" s="1">
        <v>45020</v>
      </c>
      <c r="C1045" t="s">
        <v>239</v>
      </c>
      <c r="D1045" s="18">
        <f>COUNTIF(C$4:C1045,Tabela3[[#This Row],[COMANDA]])</f>
        <v>40</v>
      </c>
      <c r="E1045" t="s">
        <v>1</v>
      </c>
      <c r="G1045" t="s">
        <v>9</v>
      </c>
      <c r="H1045" t="s">
        <v>126</v>
      </c>
      <c r="I1045" s="2">
        <v>2</v>
      </c>
      <c r="J1045" t="s">
        <v>11</v>
      </c>
      <c r="K1045" s="21">
        <f>INDEX(LISTAS!$H:$Q,MATCH(BASE!H1045,LISTAS!$G:$G,0),MATCH(BASE!J1045,LISTAS!$H$3:$Q$3,0))*Tabela3[[#This Row],[QUANTIDADE]]</f>
        <v>7</v>
      </c>
      <c r="L1045" s="2" t="str">
        <f>TEXT(Tabela3[[#This Row],[DATA]],"MM")</f>
        <v>04</v>
      </c>
      <c r="M1045" s="2">
        <f>WEEKNUM(Tabela3[[#This Row],[DATA]])</f>
        <v>14</v>
      </c>
      <c r="N1045" s="18">
        <f>YEAR(Tabela3[[#This Row],[DATA]])</f>
        <v>2023</v>
      </c>
    </row>
    <row r="1046" spans="2:14">
      <c r="B1046" s="1">
        <v>45020</v>
      </c>
      <c r="C1046" t="s">
        <v>239</v>
      </c>
      <c r="D1046" s="18">
        <f>COUNTIF(C$4:C1046,Tabela3[[#This Row],[COMANDA]])</f>
        <v>41</v>
      </c>
      <c r="E1046" t="s">
        <v>1</v>
      </c>
      <c r="G1046" t="s">
        <v>9</v>
      </c>
      <c r="H1046" t="s">
        <v>132</v>
      </c>
      <c r="I1046" s="2">
        <v>1</v>
      </c>
      <c r="J1046" t="s">
        <v>11</v>
      </c>
      <c r="K1046" s="21">
        <f>INDEX(LISTAS!$H:$Q,MATCH(BASE!H1046,LISTAS!$G:$G,0),MATCH(BASE!J1046,LISTAS!$H$3:$Q$3,0))*Tabela3[[#This Row],[QUANTIDADE]]</f>
        <v>3</v>
      </c>
      <c r="L1046" s="2" t="str">
        <f>TEXT(Tabela3[[#This Row],[DATA]],"MM")</f>
        <v>04</v>
      </c>
      <c r="M1046" s="2">
        <f>WEEKNUM(Tabela3[[#This Row],[DATA]])</f>
        <v>14</v>
      </c>
      <c r="N1046" s="18">
        <f>YEAR(Tabela3[[#This Row],[DATA]])</f>
        <v>2023</v>
      </c>
    </row>
    <row r="1047" spans="2:14">
      <c r="B1047" s="1">
        <v>45020</v>
      </c>
      <c r="C1047" t="s">
        <v>239</v>
      </c>
      <c r="D1047" s="18">
        <f>COUNTIF(C$4:C1047,Tabela3[[#This Row],[COMANDA]])</f>
        <v>42</v>
      </c>
      <c r="E1047" t="s">
        <v>1</v>
      </c>
      <c r="G1047" t="s">
        <v>74</v>
      </c>
      <c r="H1047" t="s">
        <v>75</v>
      </c>
      <c r="I1047" s="2">
        <v>6</v>
      </c>
      <c r="J1047" t="s">
        <v>11</v>
      </c>
      <c r="K1047" s="21">
        <f>INDEX(LISTAS!$H:$Q,MATCH(BASE!H1047,LISTAS!$G:$G,0),MATCH(BASE!J1047,LISTAS!$H$3:$Q$3,0))*Tabela3[[#This Row],[QUANTIDADE]]</f>
        <v>36</v>
      </c>
      <c r="L1047" s="2" t="str">
        <f>TEXT(Tabela3[[#This Row],[DATA]],"MM")</f>
        <v>04</v>
      </c>
      <c r="M1047" s="2">
        <f>WEEKNUM(Tabela3[[#This Row],[DATA]])</f>
        <v>14</v>
      </c>
      <c r="N1047" s="18">
        <f>YEAR(Tabela3[[#This Row],[DATA]])</f>
        <v>2023</v>
      </c>
    </row>
    <row r="1048" spans="2:14">
      <c r="B1048" s="1">
        <v>45020</v>
      </c>
      <c r="C1048" t="s">
        <v>239</v>
      </c>
      <c r="D1048" s="18">
        <f>COUNTIF(C$4:C1048,Tabela3[[#This Row],[COMANDA]])</f>
        <v>43</v>
      </c>
      <c r="E1048" t="s">
        <v>1</v>
      </c>
      <c r="G1048" t="s">
        <v>10</v>
      </c>
      <c r="H1048" t="s">
        <v>238</v>
      </c>
      <c r="I1048" s="2">
        <v>3</v>
      </c>
      <c r="J1048" t="s">
        <v>259</v>
      </c>
      <c r="K1048" s="21">
        <v>0.75</v>
      </c>
      <c r="L1048" s="2" t="str">
        <f>TEXT(Tabela3[[#This Row],[DATA]],"MM")</f>
        <v>04</v>
      </c>
      <c r="M1048" s="2">
        <f>WEEKNUM(Tabela3[[#This Row],[DATA]])</f>
        <v>14</v>
      </c>
      <c r="N1048" s="18">
        <f>YEAR(Tabela3[[#This Row],[DATA]])</f>
        <v>2023</v>
      </c>
    </row>
    <row r="1049" spans="2:14">
      <c r="B1049" s="1">
        <v>45020</v>
      </c>
      <c r="C1049" t="s">
        <v>239</v>
      </c>
      <c r="D1049" s="18">
        <f>COUNTIF(C$4:C1049,Tabela3[[#This Row],[COMANDA]])</f>
        <v>44</v>
      </c>
      <c r="E1049" t="s">
        <v>1</v>
      </c>
      <c r="G1049" t="s">
        <v>9</v>
      </c>
      <c r="H1049" t="s">
        <v>138</v>
      </c>
      <c r="I1049" s="2">
        <v>2</v>
      </c>
      <c r="J1049" t="s">
        <v>11</v>
      </c>
      <c r="K1049" s="21">
        <f>INDEX(LISTAS!$H:$Q,MATCH(BASE!H1049,LISTAS!$G:$G,0),MATCH(BASE!J1049,LISTAS!$H$3:$Q$3,0))*Tabela3[[#This Row],[QUANTIDADE]]</f>
        <v>8</v>
      </c>
      <c r="L1049" s="2" t="str">
        <f>TEXT(Tabela3[[#This Row],[DATA]],"MM")</f>
        <v>04</v>
      </c>
      <c r="M1049" s="2">
        <f>WEEKNUM(Tabela3[[#This Row],[DATA]])</f>
        <v>14</v>
      </c>
      <c r="N1049" s="18">
        <f>YEAR(Tabela3[[#This Row],[DATA]])</f>
        <v>2023</v>
      </c>
    </row>
    <row r="1050" spans="2:14">
      <c r="B1050" s="1">
        <v>45020</v>
      </c>
      <c r="C1050" t="s">
        <v>239</v>
      </c>
      <c r="D1050" s="18">
        <f>COUNTIF(C$4:C1050,Tabela3[[#This Row],[COMANDA]])</f>
        <v>45</v>
      </c>
      <c r="E1050" t="s">
        <v>1</v>
      </c>
      <c r="G1050" t="s">
        <v>10</v>
      </c>
      <c r="H1050" t="s">
        <v>119</v>
      </c>
      <c r="I1050" s="2">
        <v>9</v>
      </c>
      <c r="J1050" t="s">
        <v>11</v>
      </c>
      <c r="K1050" s="21">
        <f>INDEX(LISTAS!$H:$Q,MATCH(BASE!H1050,LISTAS!$G:$G,0),MATCH(BASE!J1050,LISTAS!$H$3:$Q$3,0))*Tabela3[[#This Row],[QUANTIDADE]]</f>
        <v>54</v>
      </c>
      <c r="L1050" s="2" t="str">
        <f>TEXT(Tabela3[[#This Row],[DATA]],"MM")</f>
        <v>04</v>
      </c>
      <c r="M1050" s="2">
        <f>WEEKNUM(Tabela3[[#This Row],[DATA]])</f>
        <v>14</v>
      </c>
      <c r="N1050" s="18">
        <f>YEAR(Tabela3[[#This Row],[DATA]])</f>
        <v>2023</v>
      </c>
    </row>
    <row r="1051" spans="2:14">
      <c r="B1051" s="1">
        <v>45020</v>
      </c>
      <c r="C1051" t="s">
        <v>239</v>
      </c>
      <c r="D1051" s="18">
        <f>COUNTIF(C$4:C1051,Tabela3[[#This Row],[COMANDA]])</f>
        <v>46</v>
      </c>
      <c r="E1051" t="s">
        <v>1</v>
      </c>
      <c r="G1051" t="s">
        <v>9</v>
      </c>
      <c r="H1051" t="s">
        <v>344</v>
      </c>
      <c r="I1051" s="2">
        <v>1</v>
      </c>
      <c r="J1051" t="s">
        <v>11</v>
      </c>
      <c r="K1051" s="21">
        <f>INDEX(LISTAS!$H:$Q,MATCH(BASE!H1051,LISTAS!$G:$G,0),MATCH(BASE!J1051,LISTAS!$H$3:$Q$3,0))*Tabela3[[#This Row],[QUANTIDADE]]</f>
        <v>10</v>
      </c>
      <c r="L1051" s="2" t="str">
        <f>TEXT(Tabela3[[#This Row],[DATA]],"MM")</f>
        <v>04</v>
      </c>
      <c r="M1051" s="2">
        <f>WEEKNUM(Tabela3[[#This Row],[DATA]])</f>
        <v>14</v>
      </c>
      <c r="N1051" s="18">
        <f>YEAR(Tabela3[[#This Row],[DATA]])</f>
        <v>2023</v>
      </c>
    </row>
    <row r="1052" spans="2:14">
      <c r="B1052" s="1">
        <v>45020</v>
      </c>
      <c r="C1052" t="s">
        <v>239</v>
      </c>
      <c r="D1052" s="18">
        <f>COUNTIF(C$4:C1052,Tabela3[[#This Row],[COMANDA]])</f>
        <v>47</v>
      </c>
      <c r="E1052" t="s">
        <v>1</v>
      </c>
      <c r="G1052" t="s">
        <v>9</v>
      </c>
      <c r="H1052" t="s">
        <v>139</v>
      </c>
      <c r="I1052" s="2">
        <v>1</v>
      </c>
      <c r="J1052" t="s">
        <v>11</v>
      </c>
      <c r="K1052" s="21">
        <f>INDEX(LISTAS!$H:$Q,MATCH(BASE!H1052,LISTAS!$G:$G,0),MATCH(BASE!J1052,LISTAS!$H$3:$Q$3,0))*Tabela3[[#This Row],[QUANTIDADE]]</f>
        <v>6</v>
      </c>
      <c r="L1052" s="2" t="str">
        <f>TEXT(Tabela3[[#This Row],[DATA]],"MM")</f>
        <v>04</v>
      </c>
      <c r="M1052" s="2">
        <f>WEEKNUM(Tabela3[[#This Row],[DATA]])</f>
        <v>14</v>
      </c>
      <c r="N1052" s="18">
        <f>YEAR(Tabela3[[#This Row],[DATA]])</f>
        <v>2023</v>
      </c>
    </row>
    <row r="1053" spans="2:14">
      <c r="B1053" s="1">
        <v>45020</v>
      </c>
      <c r="C1053" t="s">
        <v>239</v>
      </c>
      <c r="D1053" s="18">
        <f>COUNTIF(C$4:C1053,Tabela3[[#This Row],[COMANDA]])</f>
        <v>48</v>
      </c>
      <c r="E1053" t="s">
        <v>1</v>
      </c>
      <c r="G1053" t="s">
        <v>9</v>
      </c>
      <c r="H1053" t="s">
        <v>151</v>
      </c>
      <c r="I1053" s="2">
        <v>1</v>
      </c>
      <c r="J1053" t="s">
        <v>11</v>
      </c>
      <c r="K1053" s="21">
        <f>INDEX(LISTAS!$H:$Q,MATCH(BASE!H1053,LISTAS!$G:$G,0),MATCH(BASE!J1053,LISTAS!$H$3:$Q$3,0))*Tabela3[[#This Row],[QUANTIDADE]]</f>
        <v>6</v>
      </c>
      <c r="L1053" s="2" t="str">
        <f>TEXT(Tabela3[[#This Row],[DATA]],"MM")</f>
        <v>04</v>
      </c>
      <c r="M1053" s="2">
        <f>WEEKNUM(Tabela3[[#This Row],[DATA]])</f>
        <v>14</v>
      </c>
      <c r="N1053" s="18">
        <f>YEAR(Tabela3[[#This Row],[DATA]])</f>
        <v>2023</v>
      </c>
    </row>
    <row r="1054" spans="2:14">
      <c r="B1054" s="1">
        <v>45020</v>
      </c>
      <c r="C1054" t="s">
        <v>239</v>
      </c>
      <c r="D1054" s="18">
        <f>COUNTIF(C$4:C1054,Tabela3[[#This Row],[COMANDA]])</f>
        <v>49</v>
      </c>
      <c r="E1054" t="s">
        <v>1</v>
      </c>
      <c r="G1054" t="s">
        <v>74</v>
      </c>
      <c r="H1054" t="s">
        <v>76</v>
      </c>
      <c r="I1054" s="2">
        <v>3</v>
      </c>
      <c r="J1054" t="s">
        <v>11</v>
      </c>
      <c r="K1054" s="21">
        <f>INDEX(LISTAS!$H:$Q,MATCH(BASE!H1054,LISTAS!$G:$G,0),MATCH(BASE!J1054,LISTAS!$H$3:$Q$3,0))*Tabela3[[#This Row],[QUANTIDADE]]</f>
        <v>6</v>
      </c>
      <c r="L1054" s="2" t="str">
        <f>TEXT(Tabela3[[#This Row],[DATA]],"MM")</f>
        <v>04</v>
      </c>
      <c r="M1054" s="2">
        <f>WEEKNUM(Tabela3[[#This Row],[DATA]])</f>
        <v>14</v>
      </c>
      <c r="N1054" s="18">
        <f>YEAR(Tabela3[[#This Row],[DATA]])</f>
        <v>2023</v>
      </c>
    </row>
    <row r="1055" spans="2:14">
      <c r="B1055" s="1">
        <v>45020</v>
      </c>
      <c r="C1055" t="s">
        <v>239</v>
      </c>
      <c r="D1055" s="18">
        <f>COUNTIF(C$4:C1055,Tabela3[[#This Row],[COMANDA]])</f>
        <v>50</v>
      </c>
      <c r="E1055" t="s">
        <v>1</v>
      </c>
      <c r="G1055" t="s">
        <v>9</v>
      </c>
      <c r="H1055" t="s">
        <v>85</v>
      </c>
      <c r="I1055" s="2">
        <v>3</v>
      </c>
      <c r="J1055" t="s">
        <v>11</v>
      </c>
      <c r="K1055" s="21">
        <f>INDEX(LISTAS!$H:$Q,MATCH(BASE!H1055,LISTAS!$G:$G,0),MATCH(BASE!J1055,LISTAS!$H$3:$Q$3,0))*Tabela3[[#This Row],[QUANTIDADE]]</f>
        <v>30</v>
      </c>
      <c r="L1055" s="2" t="str">
        <f>TEXT(Tabela3[[#This Row],[DATA]],"MM")</f>
        <v>04</v>
      </c>
      <c r="M1055" s="2">
        <f>WEEKNUM(Tabela3[[#This Row],[DATA]])</f>
        <v>14</v>
      </c>
      <c r="N1055" s="18">
        <f>YEAR(Tabela3[[#This Row],[DATA]])</f>
        <v>2023</v>
      </c>
    </row>
    <row r="1056" spans="2:14">
      <c r="B1056" s="1">
        <v>45020</v>
      </c>
      <c r="C1056" t="s">
        <v>239</v>
      </c>
      <c r="D1056" s="18">
        <f>COUNTIF(C$4:C1056,Tabela3[[#This Row],[COMANDA]])</f>
        <v>51</v>
      </c>
      <c r="E1056" t="s">
        <v>1</v>
      </c>
      <c r="G1056" t="s">
        <v>9</v>
      </c>
      <c r="H1056" t="s">
        <v>56</v>
      </c>
      <c r="I1056" s="2">
        <v>1</v>
      </c>
      <c r="J1056" t="s">
        <v>11</v>
      </c>
      <c r="K1056" s="21">
        <f>INDEX(LISTAS!$H:$Q,MATCH(BASE!H1056,LISTAS!$G:$G,0),MATCH(BASE!J1056,LISTAS!$H$3:$Q$3,0))*Tabela3[[#This Row],[QUANTIDADE]]</f>
        <v>3</v>
      </c>
      <c r="L1056" s="2" t="str">
        <f>TEXT(Tabela3[[#This Row],[DATA]],"MM")</f>
        <v>04</v>
      </c>
      <c r="M1056" s="2">
        <f>WEEKNUM(Tabela3[[#This Row],[DATA]])</f>
        <v>14</v>
      </c>
      <c r="N1056" s="18">
        <f>YEAR(Tabela3[[#This Row],[DATA]])</f>
        <v>2023</v>
      </c>
    </row>
    <row r="1057" spans="2:14">
      <c r="B1057" s="1">
        <v>45020</v>
      </c>
      <c r="C1057" t="s">
        <v>239</v>
      </c>
      <c r="D1057" s="18">
        <f>COUNTIF(C$4:C1057,Tabela3[[#This Row],[COMANDA]])</f>
        <v>52</v>
      </c>
      <c r="E1057" t="s">
        <v>1</v>
      </c>
      <c r="G1057" t="s">
        <v>9</v>
      </c>
      <c r="H1057" t="s">
        <v>214</v>
      </c>
      <c r="I1057" s="2">
        <v>1</v>
      </c>
      <c r="J1057" t="s">
        <v>11</v>
      </c>
      <c r="K1057" s="21">
        <f>INDEX(LISTAS!$H:$Q,MATCH(BASE!H1057,LISTAS!$G:$G,0),MATCH(BASE!J1057,LISTAS!$H$3:$Q$3,0))*Tabela3[[#This Row],[QUANTIDADE]]</f>
        <v>1</v>
      </c>
      <c r="L1057" s="2" t="str">
        <f>TEXT(Tabela3[[#This Row],[DATA]],"MM")</f>
        <v>04</v>
      </c>
      <c r="M1057" s="2">
        <f>WEEKNUM(Tabela3[[#This Row],[DATA]])</f>
        <v>14</v>
      </c>
      <c r="N1057" s="18">
        <f>YEAR(Tabela3[[#This Row],[DATA]])</f>
        <v>2023</v>
      </c>
    </row>
    <row r="1058" spans="2:14">
      <c r="B1058" s="1">
        <v>45020</v>
      </c>
      <c r="C1058" t="s">
        <v>239</v>
      </c>
      <c r="D1058" s="18">
        <f>COUNTIF(C$4:C1058,Tabela3[[#This Row],[COMANDA]])</f>
        <v>53</v>
      </c>
      <c r="E1058" t="s">
        <v>1</v>
      </c>
      <c r="G1058" t="s">
        <v>10</v>
      </c>
      <c r="H1058" t="s">
        <v>150</v>
      </c>
      <c r="I1058" s="2">
        <v>2</v>
      </c>
      <c r="J1058" t="s">
        <v>11</v>
      </c>
      <c r="K1058" s="21">
        <f>INDEX(LISTAS!$H:$Q,MATCH(BASE!H1058,LISTAS!$G:$G,0),MATCH(BASE!J1058,LISTAS!$H$3:$Q$3,0))*Tabela3[[#This Row],[QUANTIDADE]]</f>
        <v>2</v>
      </c>
      <c r="L1058" s="2" t="str">
        <f>TEXT(Tabela3[[#This Row],[DATA]],"MM")</f>
        <v>04</v>
      </c>
      <c r="M1058" s="2">
        <f>WEEKNUM(Tabela3[[#This Row],[DATA]])</f>
        <v>14</v>
      </c>
      <c r="N1058" s="18">
        <f>YEAR(Tabela3[[#This Row],[DATA]])</f>
        <v>2023</v>
      </c>
    </row>
    <row r="1059" spans="2:14">
      <c r="B1059" s="1">
        <v>45020</v>
      </c>
      <c r="C1059" t="s">
        <v>239</v>
      </c>
      <c r="D1059" s="18">
        <f>COUNTIF(C$4:C1059,Tabela3[[#This Row],[COMANDA]])</f>
        <v>54</v>
      </c>
      <c r="E1059" t="s">
        <v>1</v>
      </c>
      <c r="G1059" t="s">
        <v>10</v>
      </c>
      <c r="H1059" t="s">
        <v>128</v>
      </c>
      <c r="I1059" s="2">
        <v>2</v>
      </c>
      <c r="J1059" t="s">
        <v>11</v>
      </c>
      <c r="K1059" s="21">
        <f>INDEX(LISTAS!$H:$Q,MATCH(BASE!H1059,LISTAS!$G:$G,0),MATCH(BASE!J1059,LISTAS!$H$3:$Q$3,0))*Tabela3[[#This Row],[QUANTIDADE]]</f>
        <v>10</v>
      </c>
      <c r="L1059" s="2" t="str">
        <f>TEXT(Tabela3[[#This Row],[DATA]],"MM")</f>
        <v>04</v>
      </c>
      <c r="M1059" s="2">
        <f>WEEKNUM(Tabela3[[#This Row],[DATA]])</f>
        <v>14</v>
      </c>
      <c r="N1059" s="18">
        <f>YEAR(Tabela3[[#This Row],[DATA]])</f>
        <v>2023</v>
      </c>
    </row>
    <row r="1060" spans="2:14">
      <c r="B1060" s="1">
        <v>45020</v>
      </c>
      <c r="C1060" t="s">
        <v>239</v>
      </c>
      <c r="D1060" s="18">
        <f>COUNTIF(C$4:C1060,Tabela3[[#This Row],[COMANDA]])</f>
        <v>55</v>
      </c>
      <c r="E1060" t="s">
        <v>1</v>
      </c>
      <c r="G1060" t="s">
        <v>77</v>
      </c>
      <c r="H1060" t="s">
        <v>217</v>
      </c>
      <c r="I1060" s="2">
        <v>1</v>
      </c>
      <c r="J1060" t="s">
        <v>11</v>
      </c>
      <c r="K1060" s="21">
        <f>INDEX(LISTAS!$H:$Q,MATCH(BASE!H1060,LISTAS!$G:$G,0),MATCH(BASE!J1060,LISTAS!$H$3:$Q$3,0))*Tabela3[[#This Row],[QUANTIDADE]]</f>
        <v>6</v>
      </c>
      <c r="L1060" s="2" t="str">
        <f>TEXT(Tabela3[[#This Row],[DATA]],"MM")</f>
        <v>04</v>
      </c>
      <c r="M1060" s="2">
        <f>WEEKNUM(Tabela3[[#This Row],[DATA]])</f>
        <v>14</v>
      </c>
      <c r="N1060" s="18">
        <f>YEAR(Tabela3[[#This Row],[DATA]])</f>
        <v>2023</v>
      </c>
    </row>
    <row r="1061" spans="2:14">
      <c r="B1061" s="1">
        <v>45020</v>
      </c>
      <c r="C1061" t="s">
        <v>239</v>
      </c>
      <c r="D1061" s="18">
        <f>COUNTIF(C$4:C1061,Tabela3[[#This Row],[COMANDA]])</f>
        <v>56</v>
      </c>
      <c r="E1061" t="s">
        <v>1</v>
      </c>
      <c r="G1061" t="s">
        <v>63</v>
      </c>
      <c r="H1061" t="s">
        <v>187</v>
      </c>
      <c r="I1061" s="2">
        <v>1</v>
      </c>
      <c r="J1061" t="s">
        <v>11</v>
      </c>
      <c r="K1061" s="21">
        <f>INDEX(LISTAS!$H:$Q,MATCH(BASE!H1061,LISTAS!$G:$G,0),MATCH(BASE!J1061,LISTAS!$H$3:$Q$3,0))*Tabela3[[#This Row],[QUANTIDADE]]</f>
        <v>13</v>
      </c>
      <c r="L1061" s="2" t="str">
        <f>TEXT(Tabela3[[#This Row],[DATA]],"MM")</f>
        <v>04</v>
      </c>
      <c r="M1061" s="2">
        <f>WEEKNUM(Tabela3[[#This Row],[DATA]])</f>
        <v>14</v>
      </c>
      <c r="N1061" s="18">
        <f>YEAR(Tabela3[[#This Row],[DATA]])</f>
        <v>2023</v>
      </c>
    </row>
    <row r="1062" spans="2:14">
      <c r="B1062" s="1">
        <v>45020</v>
      </c>
      <c r="C1062" t="s">
        <v>239</v>
      </c>
      <c r="D1062" s="18">
        <f>COUNTIF(C$4:C1062,Tabela3[[#This Row],[COMANDA]])</f>
        <v>57</v>
      </c>
      <c r="E1062" t="s">
        <v>1</v>
      </c>
      <c r="G1062" t="s">
        <v>64</v>
      </c>
      <c r="H1062" t="s">
        <v>176</v>
      </c>
      <c r="I1062" s="2">
        <v>1</v>
      </c>
      <c r="J1062" t="s">
        <v>11</v>
      </c>
      <c r="K1062" s="21">
        <f>INDEX(LISTAS!$H:$Q,MATCH(BASE!H1062,LISTAS!$G:$G,0),MATCH(BASE!J1062,LISTAS!$H$3:$Q$3,0))*Tabela3[[#This Row],[QUANTIDADE]]</f>
        <v>14</v>
      </c>
      <c r="L1062" s="2" t="str">
        <f>TEXT(Tabela3[[#This Row],[DATA]],"MM")</f>
        <v>04</v>
      </c>
      <c r="M1062" s="2">
        <f>WEEKNUM(Tabela3[[#This Row],[DATA]])</f>
        <v>14</v>
      </c>
      <c r="N1062" s="18">
        <f>YEAR(Tabela3[[#This Row],[DATA]])</f>
        <v>2023</v>
      </c>
    </row>
    <row r="1063" spans="2:14">
      <c r="B1063" s="1">
        <v>45020</v>
      </c>
      <c r="C1063" t="s">
        <v>239</v>
      </c>
      <c r="D1063" s="18">
        <f>COUNTIF(C$4:C1063,Tabela3[[#This Row],[COMANDA]])</f>
        <v>58</v>
      </c>
      <c r="E1063" t="s">
        <v>1</v>
      </c>
      <c r="G1063" t="s">
        <v>63</v>
      </c>
      <c r="H1063" t="s">
        <v>180</v>
      </c>
      <c r="I1063" s="2">
        <v>1</v>
      </c>
      <c r="J1063" t="s">
        <v>11</v>
      </c>
      <c r="K1063" s="21">
        <f>INDEX(LISTAS!$H:$Q,MATCH(BASE!H1063,LISTAS!$G:$G,0),MATCH(BASE!J1063,LISTAS!$H$3:$Q$3,0))*Tabela3[[#This Row],[QUANTIDADE]]</f>
        <v>6</v>
      </c>
      <c r="L1063" s="2" t="str">
        <f>TEXT(Tabela3[[#This Row],[DATA]],"MM")</f>
        <v>04</v>
      </c>
      <c r="M1063" s="2">
        <f>WEEKNUM(Tabela3[[#This Row],[DATA]])</f>
        <v>14</v>
      </c>
      <c r="N1063" s="18">
        <f>YEAR(Tabela3[[#This Row],[DATA]])</f>
        <v>2023</v>
      </c>
    </row>
    <row r="1064" spans="2:14">
      <c r="B1064" s="1">
        <v>45020</v>
      </c>
      <c r="C1064" t="s">
        <v>239</v>
      </c>
      <c r="D1064" s="18">
        <f>COUNTIF(C$4:C1064,Tabela3[[#This Row],[COMANDA]])</f>
        <v>59</v>
      </c>
      <c r="E1064" t="s">
        <v>1</v>
      </c>
      <c r="G1064" t="s">
        <v>77</v>
      </c>
      <c r="H1064" t="s">
        <v>79</v>
      </c>
      <c r="I1064" s="2">
        <v>1</v>
      </c>
      <c r="J1064" t="s">
        <v>11</v>
      </c>
      <c r="K1064" s="21">
        <f>INDEX(LISTAS!$H:$Q,MATCH(BASE!H1064,LISTAS!$G:$G,0),MATCH(BASE!J1064,LISTAS!$H$3:$Q$3,0))*Tabela3[[#This Row],[QUANTIDADE]]</f>
        <v>4.5</v>
      </c>
      <c r="L1064" s="2" t="str">
        <f>TEXT(Tabela3[[#This Row],[DATA]],"MM")</f>
        <v>04</v>
      </c>
      <c r="M1064" s="2">
        <f>WEEKNUM(Tabela3[[#This Row],[DATA]])</f>
        <v>14</v>
      </c>
      <c r="N1064" s="18">
        <f>YEAR(Tabela3[[#This Row],[DATA]])</f>
        <v>2023</v>
      </c>
    </row>
    <row r="1065" spans="2:14">
      <c r="B1065" s="1">
        <v>45020</v>
      </c>
      <c r="C1065" t="s">
        <v>239</v>
      </c>
      <c r="D1065" s="18">
        <f>COUNTIF(C$4:C1065,Tabela3[[#This Row],[COMANDA]])</f>
        <v>60</v>
      </c>
      <c r="E1065" t="s">
        <v>1</v>
      </c>
      <c r="G1065" t="s">
        <v>10</v>
      </c>
      <c r="H1065" t="s">
        <v>229</v>
      </c>
      <c r="I1065" s="2">
        <v>2</v>
      </c>
      <c r="J1065" t="s">
        <v>11</v>
      </c>
      <c r="K1065" s="21">
        <f>INDEX(LISTAS!$H:$Q,MATCH(BASE!H1065,LISTAS!$G:$G,0),MATCH(BASE!J1065,LISTAS!$H$3:$Q$3,0))*Tabela3[[#This Row],[QUANTIDADE]]</f>
        <v>14</v>
      </c>
      <c r="L1065" s="2" t="str">
        <f>TEXT(Tabela3[[#This Row],[DATA]],"MM")</f>
        <v>04</v>
      </c>
      <c r="M1065" s="2">
        <f>WEEKNUM(Tabela3[[#This Row],[DATA]])</f>
        <v>14</v>
      </c>
      <c r="N1065" s="18">
        <f>YEAR(Tabela3[[#This Row],[DATA]])</f>
        <v>2023</v>
      </c>
    </row>
    <row r="1066" spans="2:14">
      <c r="B1066" s="1">
        <v>45020</v>
      </c>
      <c r="C1066" t="s">
        <v>239</v>
      </c>
      <c r="D1066" s="18">
        <f>COUNTIF(C$4:C1066,Tabela3[[#This Row],[COMANDA]])</f>
        <v>61</v>
      </c>
      <c r="E1066" t="s">
        <v>1</v>
      </c>
      <c r="G1066" t="s">
        <v>10</v>
      </c>
      <c r="H1066" t="s">
        <v>225</v>
      </c>
      <c r="I1066" s="2">
        <v>1</v>
      </c>
      <c r="J1066" t="s">
        <v>11</v>
      </c>
      <c r="K1066" s="21">
        <f>INDEX(LISTAS!$H:$Q,MATCH(BASE!H1066,LISTAS!$G:$G,0),MATCH(BASE!J1066,LISTAS!$H$3:$Q$3,0))*Tabela3[[#This Row],[QUANTIDADE]]</f>
        <v>12</v>
      </c>
      <c r="L1066" s="2" t="str">
        <f>TEXT(Tabela3[[#This Row],[DATA]],"MM")</f>
        <v>04</v>
      </c>
      <c r="M1066" s="2">
        <f>WEEKNUM(Tabela3[[#This Row],[DATA]])</f>
        <v>14</v>
      </c>
      <c r="N1066" s="18">
        <f>YEAR(Tabela3[[#This Row],[DATA]])</f>
        <v>2023</v>
      </c>
    </row>
    <row r="1067" spans="2:14">
      <c r="B1067" s="1">
        <v>45021</v>
      </c>
      <c r="C1067">
        <v>12485</v>
      </c>
      <c r="D1067" s="18">
        <f>COUNTIF(C$4:C1067,Tabela3[[#This Row],[COMANDA]])</f>
        <v>1</v>
      </c>
      <c r="E1067" t="s">
        <v>90</v>
      </c>
      <c r="G1067" t="s">
        <v>8</v>
      </c>
      <c r="H1067" t="s">
        <v>47</v>
      </c>
      <c r="I1067" s="2">
        <v>3</v>
      </c>
      <c r="J1067" t="s">
        <v>11</v>
      </c>
      <c r="K1067" s="21">
        <f>INDEX(LISTAS!$H:$Q,MATCH(BASE!H1067,LISTAS!$G:$G,0),MATCH(BASE!J1067,LISTAS!$H$3:$Q$3,0))*Tabela3[[#This Row],[QUANTIDADE]]</f>
        <v>48</v>
      </c>
      <c r="L1067" s="2" t="str">
        <f>TEXT(Tabela3[[#This Row],[DATA]],"MM")</f>
        <v>04</v>
      </c>
      <c r="M1067" s="2">
        <f>WEEKNUM(Tabela3[[#This Row],[DATA]])</f>
        <v>14</v>
      </c>
      <c r="N1067" s="18">
        <f>YEAR(Tabela3[[#This Row],[DATA]])</f>
        <v>2023</v>
      </c>
    </row>
    <row r="1068" spans="2:14">
      <c r="B1068" s="1">
        <v>45021</v>
      </c>
      <c r="C1068">
        <v>12486</v>
      </c>
      <c r="D1068" s="18">
        <f>COUNTIF(C$4:C1068,Tabela3[[#This Row],[COMANDA]])</f>
        <v>1</v>
      </c>
      <c r="E1068" t="s">
        <v>90</v>
      </c>
      <c r="F1068" t="s">
        <v>3</v>
      </c>
      <c r="G1068" t="s">
        <v>8</v>
      </c>
      <c r="H1068" t="s">
        <v>204</v>
      </c>
      <c r="I1068" s="2">
        <v>1</v>
      </c>
      <c r="J1068" t="s">
        <v>11</v>
      </c>
      <c r="K1068" s="21">
        <f>INDEX(LISTAS!$H:$Q,MATCH(BASE!H1068,LISTAS!$G:$G,0),MATCH(BASE!J1068,LISTAS!$H$3:$Q$3,0))*Tabela3[[#This Row],[QUANTIDADE]]</f>
        <v>18</v>
      </c>
      <c r="L1068" s="2" t="str">
        <f>TEXT(Tabela3[[#This Row],[DATA]],"MM")</f>
        <v>04</v>
      </c>
      <c r="M1068" s="2">
        <f>WEEKNUM(Tabela3[[#This Row],[DATA]])</f>
        <v>14</v>
      </c>
      <c r="N1068" s="18">
        <f>YEAR(Tabela3[[#This Row],[DATA]])</f>
        <v>2023</v>
      </c>
    </row>
    <row r="1069" spans="2:14">
      <c r="B1069" s="1">
        <v>45021</v>
      </c>
      <c r="C1069">
        <v>12486</v>
      </c>
      <c r="D1069" s="18">
        <f>COUNTIF(C$4:C1069,Tabela3[[#This Row],[COMANDA]])</f>
        <v>2</v>
      </c>
      <c r="E1069" t="s">
        <v>90</v>
      </c>
      <c r="F1069" t="s">
        <v>3</v>
      </c>
      <c r="G1069" t="s">
        <v>61</v>
      </c>
      <c r="H1069" t="s">
        <v>199</v>
      </c>
      <c r="I1069" s="2">
        <v>1</v>
      </c>
      <c r="J1069" t="s">
        <v>11</v>
      </c>
      <c r="K1069" s="21">
        <f>INDEX(LISTAS!$H:$Q,MATCH(BASE!H1069,LISTAS!$G:$G,0),MATCH(BASE!J1069,LISTAS!$H$3:$Q$3,0))*Tabela3[[#This Row],[QUANTIDADE]]</f>
        <v>1</v>
      </c>
      <c r="L1069" s="2" t="str">
        <f>TEXT(Tabela3[[#This Row],[DATA]],"MM")</f>
        <v>04</v>
      </c>
      <c r="M1069" s="2">
        <f>WEEKNUM(Tabela3[[#This Row],[DATA]])</f>
        <v>14</v>
      </c>
      <c r="N1069" s="18">
        <f>YEAR(Tabela3[[#This Row],[DATA]])</f>
        <v>2023</v>
      </c>
    </row>
    <row r="1070" spans="2:14">
      <c r="B1070" s="1">
        <v>45021</v>
      </c>
      <c r="C1070">
        <v>12486</v>
      </c>
      <c r="D1070" s="18">
        <f>COUNTIF(C$4:C1070,Tabela3[[#This Row],[COMANDA]])</f>
        <v>3</v>
      </c>
      <c r="E1070" t="s">
        <v>89</v>
      </c>
      <c r="F1070" t="s">
        <v>3</v>
      </c>
      <c r="G1070" t="s">
        <v>8</v>
      </c>
      <c r="H1070" t="s">
        <v>204</v>
      </c>
      <c r="I1070" s="2">
        <v>1</v>
      </c>
      <c r="J1070" t="s">
        <v>11</v>
      </c>
      <c r="K1070" s="21">
        <f>INDEX(LISTAS!$H:$Q,MATCH(BASE!H1070,LISTAS!$G:$G,0),MATCH(BASE!J1070,LISTAS!$H$3:$Q$3,0))*Tabela3[[#This Row],[QUANTIDADE]]</f>
        <v>18</v>
      </c>
      <c r="L1070" s="2" t="str">
        <f>TEXT(Tabela3[[#This Row],[DATA]],"MM")</f>
        <v>04</v>
      </c>
      <c r="M1070" s="2">
        <f>WEEKNUM(Tabela3[[#This Row],[DATA]])</f>
        <v>14</v>
      </c>
      <c r="N1070" s="18">
        <f>YEAR(Tabela3[[#This Row],[DATA]])</f>
        <v>2023</v>
      </c>
    </row>
    <row r="1071" spans="2:14">
      <c r="B1071" s="1">
        <v>45021</v>
      </c>
      <c r="C1071">
        <v>12486</v>
      </c>
      <c r="D1071" s="18">
        <f>COUNTIF(C$4:C1071,Tabela3[[#This Row],[COMANDA]])</f>
        <v>4</v>
      </c>
      <c r="E1071" t="s">
        <v>89</v>
      </c>
      <c r="F1071" t="s">
        <v>3</v>
      </c>
      <c r="G1071" t="s">
        <v>61</v>
      </c>
      <c r="H1071" t="s">
        <v>199</v>
      </c>
      <c r="I1071" s="2">
        <v>1</v>
      </c>
      <c r="J1071" t="s">
        <v>11</v>
      </c>
      <c r="K1071" s="21">
        <f>INDEX(LISTAS!$H:$Q,MATCH(BASE!H1071,LISTAS!$G:$G,0),MATCH(BASE!J1071,LISTAS!$H$3:$Q$3,0))*Tabela3[[#This Row],[QUANTIDADE]]</f>
        <v>1</v>
      </c>
      <c r="L1071" s="2" t="str">
        <f>TEXT(Tabela3[[#This Row],[DATA]],"MM")</f>
        <v>04</v>
      </c>
      <c r="M1071" s="2">
        <f>WEEKNUM(Tabela3[[#This Row],[DATA]])</f>
        <v>14</v>
      </c>
      <c r="N1071" s="18">
        <f>YEAR(Tabela3[[#This Row],[DATA]])</f>
        <v>2023</v>
      </c>
    </row>
    <row r="1072" spans="2:14">
      <c r="B1072" s="1">
        <v>45021</v>
      </c>
      <c r="C1072">
        <v>12486</v>
      </c>
      <c r="D1072" s="18">
        <f>COUNTIF(C$4:C1072,Tabela3[[#This Row],[COMANDA]])</f>
        <v>5</v>
      </c>
      <c r="E1072" t="s">
        <v>90</v>
      </c>
      <c r="F1072" t="s">
        <v>98</v>
      </c>
      <c r="G1072" t="s">
        <v>8</v>
      </c>
      <c r="H1072" t="s">
        <v>47</v>
      </c>
      <c r="I1072" s="2">
        <v>1</v>
      </c>
      <c r="J1072" t="s">
        <v>11</v>
      </c>
      <c r="K1072" s="21">
        <f>INDEX(LISTAS!$H:$Q,MATCH(BASE!H1072,LISTAS!$G:$G,0),MATCH(BASE!J1072,LISTAS!$H$3:$Q$3,0))*Tabela3[[#This Row],[QUANTIDADE]]</f>
        <v>16</v>
      </c>
      <c r="L1072" s="2" t="str">
        <f>TEXT(Tabela3[[#This Row],[DATA]],"MM")</f>
        <v>04</v>
      </c>
      <c r="M1072" s="2">
        <f>WEEKNUM(Tabela3[[#This Row],[DATA]])</f>
        <v>14</v>
      </c>
      <c r="N1072" s="18">
        <f>YEAR(Tabela3[[#This Row],[DATA]])</f>
        <v>2023</v>
      </c>
    </row>
    <row r="1073" spans="2:14">
      <c r="B1073" s="1">
        <v>45021</v>
      </c>
      <c r="C1073">
        <v>12487</v>
      </c>
      <c r="D1073" s="18">
        <f>COUNTIF(C$4:C1073,Tabela3[[#This Row],[COMANDA]])</f>
        <v>1</v>
      </c>
      <c r="E1073" t="s">
        <v>90</v>
      </c>
      <c r="F1073" t="s">
        <v>98</v>
      </c>
      <c r="G1073" t="s">
        <v>8</v>
      </c>
      <c r="H1073" t="s">
        <v>47</v>
      </c>
      <c r="I1073" s="2">
        <v>1</v>
      </c>
      <c r="J1073" t="s">
        <v>11</v>
      </c>
      <c r="K1073" s="21">
        <f>INDEX(LISTAS!$H:$Q,MATCH(BASE!H1073,LISTAS!$G:$G,0),MATCH(BASE!J1073,LISTAS!$H$3:$Q$3,0))*Tabela3[[#This Row],[QUANTIDADE]]</f>
        <v>16</v>
      </c>
      <c r="L1073" s="2" t="str">
        <f>TEXT(Tabela3[[#This Row],[DATA]],"MM")</f>
        <v>04</v>
      </c>
      <c r="M1073" s="2">
        <f>WEEKNUM(Tabela3[[#This Row],[DATA]])</f>
        <v>14</v>
      </c>
      <c r="N1073" s="18">
        <f>YEAR(Tabela3[[#This Row],[DATA]])</f>
        <v>2023</v>
      </c>
    </row>
    <row r="1074" spans="2:14">
      <c r="B1074" s="1">
        <v>45021</v>
      </c>
      <c r="C1074">
        <v>12488</v>
      </c>
      <c r="D1074" s="18">
        <f>COUNTIF(C$4:C1074,Tabela3[[#This Row],[COMANDA]])</f>
        <v>1</v>
      </c>
      <c r="E1074" t="s">
        <v>90</v>
      </c>
      <c r="F1074" t="s">
        <v>3</v>
      </c>
      <c r="G1074" t="s">
        <v>8</v>
      </c>
      <c r="H1074" t="s">
        <v>40</v>
      </c>
      <c r="I1074" s="2">
        <v>1</v>
      </c>
      <c r="J1074" t="s">
        <v>11</v>
      </c>
      <c r="K1074" s="21">
        <f>INDEX(LISTAS!$H:$Q,MATCH(BASE!H1074,LISTAS!$G:$G,0),MATCH(BASE!J1074,LISTAS!$H$3:$Q$3,0))*Tabela3[[#This Row],[QUANTIDADE]]</f>
        <v>14</v>
      </c>
      <c r="L1074" s="2" t="str">
        <f>TEXT(Tabela3[[#This Row],[DATA]],"MM")</f>
        <v>04</v>
      </c>
      <c r="M1074" s="2">
        <f>WEEKNUM(Tabela3[[#This Row],[DATA]])</f>
        <v>14</v>
      </c>
      <c r="N1074" s="18">
        <f>YEAR(Tabela3[[#This Row],[DATA]])</f>
        <v>2023</v>
      </c>
    </row>
    <row r="1075" spans="2:14">
      <c r="B1075" s="1">
        <v>45021</v>
      </c>
      <c r="C1075">
        <v>12489</v>
      </c>
      <c r="D1075" s="18">
        <f>COUNTIF(C$4:C1075,Tabela3[[#This Row],[COMANDA]])</f>
        <v>1</v>
      </c>
      <c r="E1075" t="s">
        <v>89</v>
      </c>
      <c r="F1075" t="s">
        <v>99</v>
      </c>
      <c r="G1075" t="s">
        <v>8</v>
      </c>
      <c r="H1075" t="s">
        <v>84</v>
      </c>
      <c r="I1075" s="2">
        <v>3</v>
      </c>
      <c r="J1075" t="s">
        <v>11</v>
      </c>
      <c r="K1075" s="21">
        <f>INDEX(LISTAS!$H:$Q,MATCH(BASE!H1075,LISTAS!$G:$G,0),MATCH(BASE!J1075,LISTAS!$H$3:$Q$3,0))*Tabela3[[#This Row],[QUANTIDADE]]</f>
        <v>48</v>
      </c>
      <c r="L1075" s="2" t="str">
        <f>TEXT(Tabela3[[#This Row],[DATA]],"MM")</f>
        <v>04</v>
      </c>
      <c r="M1075" s="2">
        <f>WEEKNUM(Tabela3[[#This Row],[DATA]])</f>
        <v>14</v>
      </c>
      <c r="N1075" s="18">
        <f>YEAR(Tabela3[[#This Row],[DATA]])</f>
        <v>2023</v>
      </c>
    </row>
    <row r="1076" spans="2:14">
      <c r="B1076" s="1">
        <v>45021</v>
      </c>
      <c r="C1076">
        <v>12489</v>
      </c>
      <c r="D1076" s="18">
        <f>COUNTIF(C$4:C1076,Tabela3[[#This Row],[COMANDA]])</f>
        <v>2</v>
      </c>
      <c r="E1076" t="s">
        <v>89</v>
      </c>
      <c r="F1076" t="s">
        <v>99</v>
      </c>
      <c r="G1076" t="s">
        <v>9</v>
      </c>
      <c r="H1076" t="s">
        <v>138</v>
      </c>
      <c r="I1076" s="2">
        <v>1</v>
      </c>
      <c r="J1076" t="s">
        <v>11</v>
      </c>
      <c r="K1076" s="21">
        <f>INDEX(LISTAS!$H:$Q,MATCH(BASE!H1076,LISTAS!$G:$G,0),MATCH(BASE!J1076,LISTAS!$H$3:$Q$3,0))*Tabela3[[#This Row],[QUANTIDADE]]</f>
        <v>4</v>
      </c>
      <c r="L1076" s="2" t="str">
        <f>TEXT(Tabela3[[#This Row],[DATA]],"MM")</f>
        <v>04</v>
      </c>
      <c r="M1076" s="2">
        <f>WEEKNUM(Tabela3[[#This Row],[DATA]])</f>
        <v>14</v>
      </c>
      <c r="N1076" s="18">
        <f>YEAR(Tabela3[[#This Row],[DATA]])</f>
        <v>2023</v>
      </c>
    </row>
    <row r="1077" spans="2:14">
      <c r="B1077" s="1">
        <v>45021</v>
      </c>
      <c r="C1077">
        <v>12489</v>
      </c>
      <c r="D1077" s="18">
        <f>COUNTIF(C$4:C1077,Tabela3[[#This Row],[COMANDA]])</f>
        <v>3</v>
      </c>
      <c r="E1077" t="s">
        <v>89</v>
      </c>
      <c r="F1077" t="s">
        <v>99</v>
      </c>
      <c r="G1077" t="s">
        <v>9</v>
      </c>
      <c r="H1077" t="s">
        <v>51</v>
      </c>
      <c r="I1077" s="2">
        <v>1</v>
      </c>
      <c r="J1077" t="s">
        <v>11</v>
      </c>
      <c r="K1077" s="21">
        <f>INDEX(LISTAS!$H:$Q,MATCH(BASE!H1077,LISTAS!$G:$G,0),MATCH(BASE!J1077,LISTAS!$H$3:$Q$3,0))*Tabela3[[#This Row],[QUANTIDADE]]</f>
        <v>10</v>
      </c>
      <c r="L1077" s="2" t="str">
        <f>TEXT(Tabela3[[#This Row],[DATA]],"MM")</f>
        <v>04</v>
      </c>
      <c r="M1077" s="2">
        <f>WEEKNUM(Tabela3[[#This Row],[DATA]])</f>
        <v>14</v>
      </c>
      <c r="N1077" s="18">
        <f>YEAR(Tabela3[[#This Row],[DATA]])</f>
        <v>2023</v>
      </c>
    </row>
    <row r="1078" spans="2:14">
      <c r="B1078" s="1">
        <v>45021</v>
      </c>
      <c r="C1078">
        <v>12490</v>
      </c>
      <c r="D1078" s="18">
        <f>COUNTIF(C$4:C1078,Tabela3[[#This Row],[COMANDA]])</f>
        <v>1</v>
      </c>
      <c r="E1078" t="s">
        <v>89</v>
      </c>
      <c r="F1078" t="s">
        <v>98</v>
      </c>
      <c r="G1078" t="s">
        <v>8</v>
      </c>
      <c r="H1078" t="s">
        <v>204</v>
      </c>
      <c r="I1078" s="2">
        <v>1</v>
      </c>
      <c r="J1078" t="s">
        <v>11</v>
      </c>
      <c r="K1078" s="21">
        <f>INDEX(LISTAS!$H:$Q,MATCH(BASE!H1078,LISTAS!$G:$G,0),MATCH(BASE!J1078,LISTAS!$H$3:$Q$3,0))*Tabela3[[#This Row],[QUANTIDADE]]</f>
        <v>18</v>
      </c>
      <c r="L1078" s="2" t="str">
        <f>TEXT(Tabela3[[#This Row],[DATA]],"MM")</f>
        <v>04</v>
      </c>
      <c r="M1078" s="2">
        <f>WEEKNUM(Tabela3[[#This Row],[DATA]])</f>
        <v>14</v>
      </c>
      <c r="N1078" s="18">
        <f>YEAR(Tabela3[[#This Row],[DATA]])</f>
        <v>2023</v>
      </c>
    </row>
    <row r="1079" spans="2:14">
      <c r="B1079" s="1">
        <v>45021</v>
      </c>
      <c r="C1079">
        <v>12490</v>
      </c>
      <c r="D1079" s="18">
        <f>COUNTIF(C$4:C1079,Tabela3[[#This Row],[COMANDA]])</f>
        <v>2</v>
      </c>
      <c r="E1079" t="s">
        <v>89</v>
      </c>
      <c r="F1079" t="s">
        <v>98</v>
      </c>
      <c r="G1079" t="s">
        <v>9</v>
      </c>
      <c r="H1079" t="s">
        <v>138</v>
      </c>
      <c r="I1079" s="2">
        <v>1</v>
      </c>
      <c r="J1079" t="s">
        <v>11</v>
      </c>
      <c r="K1079" s="21">
        <f>INDEX(LISTAS!$H:$Q,MATCH(BASE!H1079,LISTAS!$G:$G,0),MATCH(BASE!J1079,LISTAS!$H$3:$Q$3,0))*Tabela3[[#This Row],[QUANTIDADE]]</f>
        <v>4</v>
      </c>
      <c r="L1079" s="2" t="str">
        <f>TEXT(Tabela3[[#This Row],[DATA]],"MM")</f>
        <v>04</v>
      </c>
      <c r="M1079" s="2">
        <f>WEEKNUM(Tabela3[[#This Row],[DATA]])</f>
        <v>14</v>
      </c>
      <c r="N1079" s="18">
        <f>YEAR(Tabela3[[#This Row],[DATA]])</f>
        <v>2023</v>
      </c>
    </row>
    <row r="1080" spans="2:14">
      <c r="B1080" s="1">
        <v>45021</v>
      </c>
      <c r="C1080">
        <v>12491</v>
      </c>
      <c r="D1080" s="18">
        <f>COUNTIF(C$4:C1080,Tabela3[[#This Row],[COMANDA]])</f>
        <v>1</v>
      </c>
      <c r="E1080" t="s">
        <v>90</v>
      </c>
      <c r="F1080" t="s">
        <v>100</v>
      </c>
      <c r="G1080" t="s">
        <v>8</v>
      </c>
      <c r="H1080" t="s">
        <v>39</v>
      </c>
      <c r="I1080" s="2">
        <v>1</v>
      </c>
      <c r="J1080" t="s">
        <v>11</v>
      </c>
      <c r="K1080" s="21">
        <f>INDEX(LISTAS!$H:$Q,MATCH(BASE!H1080,LISTAS!$G:$G,0),MATCH(BASE!J1080,LISTAS!$H$3:$Q$3,0))*Tabela3[[#This Row],[QUANTIDADE]]</f>
        <v>12</v>
      </c>
      <c r="L1080" s="2" t="str">
        <f>TEXT(Tabela3[[#This Row],[DATA]],"MM")</f>
        <v>04</v>
      </c>
      <c r="M1080" s="2">
        <f>WEEKNUM(Tabela3[[#This Row],[DATA]])</f>
        <v>14</v>
      </c>
      <c r="N1080" s="18">
        <f>YEAR(Tabela3[[#This Row],[DATA]])</f>
        <v>2023</v>
      </c>
    </row>
    <row r="1081" spans="2:14">
      <c r="B1081" s="1">
        <v>45021</v>
      </c>
      <c r="C1081">
        <v>12492</v>
      </c>
      <c r="D1081" s="18">
        <f>COUNTIF(C$4:C1081,Tabela3[[#This Row],[COMANDA]])</f>
        <v>1</v>
      </c>
      <c r="E1081" t="s">
        <v>90</v>
      </c>
      <c r="F1081" t="s">
        <v>100</v>
      </c>
      <c r="G1081" t="s">
        <v>8</v>
      </c>
      <c r="H1081" t="s">
        <v>202</v>
      </c>
      <c r="I1081" s="2">
        <v>1</v>
      </c>
      <c r="J1081" t="s">
        <v>11</v>
      </c>
      <c r="K1081" s="21">
        <f>INDEX(LISTAS!$H:$Q,MATCH(BASE!H1081,LISTAS!$G:$G,0),MATCH(BASE!J1081,LISTAS!$H$3:$Q$3,0))*Tabela3[[#This Row],[QUANTIDADE]]</f>
        <v>20</v>
      </c>
      <c r="L1081" s="2" t="str">
        <f>TEXT(Tabela3[[#This Row],[DATA]],"MM")</f>
        <v>04</v>
      </c>
      <c r="M1081" s="2">
        <f>WEEKNUM(Tabela3[[#This Row],[DATA]])</f>
        <v>14</v>
      </c>
      <c r="N1081" s="18">
        <f>YEAR(Tabela3[[#This Row],[DATA]])</f>
        <v>2023</v>
      </c>
    </row>
    <row r="1082" spans="2:14">
      <c r="B1082" s="1">
        <v>45021</v>
      </c>
      <c r="C1082">
        <v>12493</v>
      </c>
      <c r="D1082" s="18">
        <f>COUNTIF(C$4:C1082,Tabela3[[#This Row],[COMANDA]])</f>
        <v>1</v>
      </c>
      <c r="E1082" t="s">
        <v>90</v>
      </c>
      <c r="F1082" t="s">
        <v>99</v>
      </c>
      <c r="G1082" t="s">
        <v>8</v>
      </c>
      <c r="H1082" t="s">
        <v>42</v>
      </c>
      <c r="I1082" s="2">
        <v>1</v>
      </c>
      <c r="J1082" t="s">
        <v>11</v>
      </c>
      <c r="K1082" s="21">
        <f>INDEX(LISTAS!$H:$Q,MATCH(BASE!H1082,LISTAS!$G:$G,0),MATCH(BASE!J1082,LISTAS!$H$3:$Q$3,0))*Tabela3[[#This Row],[QUANTIDADE]]</f>
        <v>16</v>
      </c>
      <c r="L1082" s="2" t="str">
        <f>TEXT(Tabela3[[#This Row],[DATA]],"MM")</f>
        <v>04</v>
      </c>
      <c r="M1082" s="2">
        <f>WEEKNUM(Tabela3[[#This Row],[DATA]])</f>
        <v>14</v>
      </c>
      <c r="N1082" s="18">
        <f>YEAR(Tabela3[[#This Row],[DATA]])</f>
        <v>2023</v>
      </c>
    </row>
    <row r="1083" spans="2:14">
      <c r="B1083" s="1">
        <v>45021</v>
      </c>
      <c r="C1083">
        <v>12494</v>
      </c>
      <c r="D1083" s="18">
        <f>COUNTIF(C$4:C1083,Tabela3[[#This Row],[COMANDA]])</f>
        <v>1</v>
      </c>
      <c r="E1083" t="s">
        <v>89</v>
      </c>
      <c r="F1083" t="s">
        <v>99</v>
      </c>
      <c r="G1083" t="s">
        <v>8</v>
      </c>
      <c r="H1083" t="s">
        <v>47</v>
      </c>
      <c r="I1083" s="2">
        <v>1</v>
      </c>
      <c r="J1083" t="s">
        <v>11</v>
      </c>
      <c r="K1083" s="21">
        <f>INDEX(LISTAS!$H:$Q,MATCH(BASE!H1083,LISTAS!$G:$G,0),MATCH(BASE!J1083,LISTAS!$H$3:$Q$3,0))*Tabela3[[#This Row],[QUANTIDADE]]</f>
        <v>16</v>
      </c>
      <c r="L1083" s="2" t="str">
        <f>TEXT(Tabela3[[#This Row],[DATA]],"MM")</f>
        <v>04</v>
      </c>
      <c r="M1083" s="2">
        <f>WEEKNUM(Tabela3[[#This Row],[DATA]])</f>
        <v>14</v>
      </c>
      <c r="N1083" s="18">
        <f>YEAR(Tabela3[[#This Row],[DATA]])</f>
        <v>2023</v>
      </c>
    </row>
    <row r="1084" spans="2:14">
      <c r="B1084" s="1">
        <v>45021</v>
      </c>
      <c r="C1084">
        <v>12495</v>
      </c>
      <c r="D1084" s="18">
        <f>COUNTIF(C$4:C1084,Tabela3[[#This Row],[COMANDA]])</f>
        <v>1</v>
      </c>
      <c r="E1084" t="s">
        <v>90</v>
      </c>
      <c r="F1084" t="s">
        <v>100</v>
      </c>
      <c r="G1084" t="s">
        <v>8</v>
      </c>
      <c r="H1084" t="s">
        <v>204</v>
      </c>
      <c r="I1084" s="2">
        <v>1</v>
      </c>
      <c r="J1084" t="s">
        <v>11</v>
      </c>
      <c r="K1084" s="21">
        <f>INDEX(LISTAS!$H:$Q,MATCH(BASE!H1084,LISTAS!$G:$G,0),MATCH(BASE!J1084,LISTAS!$H$3:$Q$3,0))*Tabela3[[#This Row],[QUANTIDADE]]</f>
        <v>18</v>
      </c>
      <c r="L1084" s="2" t="str">
        <f>TEXT(Tabela3[[#This Row],[DATA]],"MM")</f>
        <v>04</v>
      </c>
      <c r="M1084" s="2">
        <f>WEEKNUM(Tabela3[[#This Row],[DATA]])</f>
        <v>14</v>
      </c>
      <c r="N1084" s="18">
        <f>YEAR(Tabela3[[#This Row],[DATA]])</f>
        <v>2023</v>
      </c>
    </row>
    <row r="1085" spans="2:14">
      <c r="B1085" s="1">
        <v>45021</v>
      </c>
      <c r="C1085">
        <v>12495</v>
      </c>
      <c r="D1085" s="18">
        <f>COUNTIF(C$4:C1085,Tabela3[[#This Row],[COMANDA]])</f>
        <v>2</v>
      </c>
      <c r="E1085" t="s">
        <v>90</v>
      </c>
      <c r="F1085" t="s">
        <v>100</v>
      </c>
      <c r="G1085" t="s">
        <v>9</v>
      </c>
      <c r="H1085" t="s">
        <v>140</v>
      </c>
      <c r="I1085" s="2">
        <v>1</v>
      </c>
      <c r="J1085" t="s">
        <v>11</v>
      </c>
      <c r="K1085" s="21">
        <f>INDEX(LISTAS!$H:$Q,MATCH(BASE!H1085,LISTAS!$G:$G,0),MATCH(BASE!J1085,LISTAS!$H$3:$Q$3,0))*Tabela3[[#This Row],[QUANTIDADE]]</f>
        <v>3</v>
      </c>
      <c r="L1085" s="2" t="str">
        <f>TEXT(Tabela3[[#This Row],[DATA]],"MM")</f>
        <v>04</v>
      </c>
      <c r="M1085" s="2">
        <f>WEEKNUM(Tabela3[[#This Row],[DATA]])</f>
        <v>14</v>
      </c>
      <c r="N1085" s="18">
        <f>YEAR(Tabela3[[#This Row],[DATA]])</f>
        <v>2023</v>
      </c>
    </row>
    <row r="1086" spans="2:14">
      <c r="B1086" s="1">
        <v>45021</v>
      </c>
      <c r="C1086">
        <v>12496</v>
      </c>
      <c r="D1086" s="18">
        <f>COUNTIF(C$4:C1086,Tabela3[[#This Row],[COMANDA]])</f>
        <v>1</v>
      </c>
      <c r="E1086" t="s">
        <v>90</v>
      </c>
      <c r="F1086" t="s">
        <v>98</v>
      </c>
      <c r="G1086" t="s">
        <v>8</v>
      </c>
      <c r="H1086" t="s">
        <v>42</v>
      </c>
      <c r="I1086" s="2">
        <v>1</v>
      </c>
      <c r="J1086" t="s">
        <v>11</v>
      </c>
      <c r="K1086" s="21">
        <f>INDEX(LISTAS!$H:$Q,MATCH(BASE!H1086,LISTAS!$G:$G,0),MATCH(BASE!J1086,LISTAS!$H$3:$Q$3,0))*Tabela3[[#This Row],[QUANTIDADE]]</f>
        <v>16</v>
      </c>
      <c r="L1086" s="2" t="str">
        <f>TEXT(Tabela3[[#This Row],[DATA]],"MM")</f>
        <v>04</v>
      </c>
      <c r="M1086" s="2">
        <f>WEEKNUM(Tabela3[[#This Row],[DATA]])</f>
        <v>14</v>
      </c>
      <c r="N1086" s="18">
        <f>YEAR(Tabela3[[#This Row],[DATA]])</f>
        <v>2023</v>
      </c>
    </row>
    <row r="1087" spans="2:14">
      <c r="B1087" s="1">
        <v>45021</v>
      </c>
      <c r="C1087">
        <v>12496</v>
      </c>
      <c r="D1087" s="18">
        <f>COUNTIF(C$4:C1087,Tabela3[[#This Row],[COMANDA]])</f>
        <v>2</v>
      </c>
      <c r="E1087" t="s">
        <v>90</v>
      </c>
      <c r="F1087" t="s">
        <v>98</v>
      </c>
      <c r="G1087" t="s">
        <v>9</v>
      </c>
      <c r="H1087" t="s">
        <v>142</v>
      </c>
      <c r="I1087" s="2">
        <v>1</v>
      </c>
      <c r="J1087" t="s">
        <v>11</v>
      </c>
      <c r="K1087" s="21">
        <f>INDEX(LISTAS!$H:$Q,MATCH(BASE!H1087,LISTAS!$G:$G,0),MATCH(BASE!J1087,LISTAS!$H$3:$Q$3,0))*Tabela3[[#This Row],[QUANTIDADE]]</f>
        <v>6</v>
      </c>
      <c r="L1087" s="2" t="str">
        <f>TEXT(Tabela3[[#This Row],[DATA]],"MM")</f>
        <v>04</v>
      </c>
      <c r="M1087" s="2">
        <f>WEEKNUM(Tabela3[[#This Row],[DATA]])</f>
        <v>14</v>
      </c>
      <c r="N1087" s="18">
        <f>YEAR(Tabela3[[#This Row],[DATA]])</f>
        <v>2023</v>
      </c>
    </row>
    <row r="1088" spans="2:14">
      <c r="B1088" s="1">
        <v>45021</v>
      </c>
      <c r="C1088">
        <v>12497</v>
      </c>
      <c r="D1088">
        <f>COUNTIF(C$4:C1088,Tabela3[[#This Row],[COMANDA]])</f>
        <v>1</v>
      </c>
      <c r="E1088" t="s">
        <v>90</v>
      </c>
      <c r="F1088" t="s">
        <v>375</v>
      </c>
      <c r="G1088" t="s">
        <v>8</v>
      </c>
      <c r="H1088" t="s">
        <v>47</v>
      </c>
      <c r="I1088" s="2">
        <v>1</v>
      </c>
      <c r="J1088" t="s">
        <v>12</v>
      </c>
      <c r="K1088" s="21">
        <f>INDEX(LISTAS!$H:$Q,MATCH(BASE!H1088,LISTAS!$G:$G,0),MATCH(BASE!J1088,LISTAS!$H$3:$Q$3,0))*Tabela3[[#This Row],[QUANTIDADE]]</f>
        <v>14.4</v>
      </c>
      <c r="L1088" s="2" t="str">
        <f>TEXT(Tabela3[[#This Row],[DATA]],"MM")</f>
        <v>04</v>
      </c>
      <c r="M1088" s="2">
        <f>WEEKNUM(Tabela3[[#This Row],[DATA]])</f>
        <v>14</v>
      </c>
      <c r="N1088" s="18">
        <f>YEAR(Tabela3[[#This Row],[DATA]])</f>
        <v>2023</v>
      </c>
    </row>
    <row r="1089" spans="2:14">
      <c r="B1089" s="1">
        <v>45021</v>
      </c>
      <c r="C1089">
        <v>12498</v>
      </c>
      <c r="D1089" s="18">
        <f>COUNTIF(C$4:C1089,Tabela3[[#This Row],[COMANDA]])</f>
        <v>1</v>
      </c>
      <c r="E1089" t="s">
        <v>90</v>
      </c>
      <c r="F1089" t="s">
        <v>99</v>
      </c>
      <c r="G1089" t="s">
        <v>8</v>
      </c>
      <c r="H1089" t="s">
        <v>43</v>
      </c>
      <c r="I1089" s="2">
        <v>1</v>
      </c>
      <c r="J1089" t="s">
        <v>12</v>
      </c>
      <c r="K1089" s="21">
        <f>INDEX(LISTAS!$H:$Q,MATCH(BASE!H1089,LISTAS!$G:$G,0),MATCH(BASE!J1089,LISTAS!$H$3:$Q$3,0))*Tabela3[[#This Row],[QUANTIDADE]]</f>
        <v>16.2</v>
      </c>
      <c r="L1089" s="2" t="str">
        <f>TEXT(Tabela3[[#This Row],[DATA]],"MM")</f>
        <v>04</v>
      </c>
      <c r="M1089" s="2">
        <f>WEEKNUM(Tabela3[[#This Row],[DATA]])</f>
        <v>14</v>
      </c>
      <c r="N1089" s="18">
        <f>YEAR(Tabela3[[#This Row],[DATA]])</f>
        <v>2023</v>
      </c>
    </row>
    <row r="1090" spans="2:14">
      <c r="B1090" s="1">
        <v>45021</v>
      </c>
      <c r="C1090">
        <v>12498</v>
      </c>
      <c r="D1090" s="18">
        <f>COUNTIF(C$4:C1090,Tabela3[[#This Row],[COMANDA]])</f>
        <v>2</v>
      </c>
      <c r="E1090" t="s">
        <v>90</v>
      </c>
      <c r="F1090" t="s">
        <v>99</v>
      </c>
      <c r="G1090" t="s">
        <v>9</v>
      </c>
      <c r="H1090" t="s">
        <v>240</v>
      </c>
      <c r="I1090" s="2">
        <v>1</v>
      </c>
      <c r="J1090" t="s">
        <v>11</v>
      </c>
      <c r="K1090" s="21">
        <f>INDEX(LISTAS!$H:$Q,MATCH(BASE!H1090,LISTAS!$G:$G,0),MATCH(BASE!J1090,LISTAS!$H$3:$Q$3,0))*Tabela3[[#This Row],[QUANTIDADE]]</f>
        <v>6</v>
      </c>
      <c r="L1090" s="2" t="str">
        <f>TEXT(Tabela3[[#This Row],[DATA]],"MM")</f>
        <v>04</v>
      </c>
      <c r="M1090" s="2">
        <f>WEEKNUM(Tabela3[[#This Row],[DATA]])</f>
        <v>14</v>
      </c>
      <c r="N1090" s="18">
        <f>YEAR(Tabela3[[#This Row],[DATA]])</f>
        <v>2023</v>
      </c>
    </row>
    <row r="1091" spans="2:14">
      <c r="B1091" s="1">
        <v>45021</v>
      </c>
      <c r="C1091">
        <v>12499</v>
      </c>
      <c r="D1091" s="18">
        <f>COUNTIF(C$4:C1091,Tabela3[[#This Row],[COMANDA]])</f>
        <v>1</v>
      </c>
      <c r="E1091" t="s">
        <v>89</v>
      </c>
      <c r="F1091" t="s">
        <v>98</v>
      </c>
      <c r="G1091" t="s">
        <v>8</v>
      </c>
      <c r="H1091" t="s">
        <v>40</v>
      </c>
      <c r="I1091" s="2">
        <v>4</v>
      </c>
      <c r="J1091" t="s">
        <v>11</v>
      </c>
      <c r="K1091" s="21">
        <f>INDEX(LISTAS!$H:$Q,MATCH(BASE!H1091,LISTAS!$G:$G,0),MATCH(BASE!J1091,LISTAS!$H$3:$Q$3,0))*Tabela3[[#This Row],[QUANTIDADE]]</f>
        <v>56</v>
      </c>
      <c r="L1091" s="2" t="str">
        <f>TEXT(Tabela3[[#This Row],[DATA]],"MM")</f>
        <v>04</v>
      </c>
      <c r="M1091" s="2">
        <f>WEEKNUM(Tabela3[[#This Row],[DATA]])</f>
        <v>14</v>
      </c>
      <c r="N1091" s="18">
        <f>YEAR(Tabela3[[#This Row],[DATA]])</f>
        <v>2023</v>
      </c>
    </row>
    <row r="1092" spans="2:14">
      <c r="B1092" s="1">
        <v>45021</v>
      </c>
      <c r="C1092">
        <v>12500</v>
      </c>
      <c r="D1092" s="18">
        <f>COUNTIF(C$4:C1092,Tabela3[[#This Row],[COMANDA]])</f>
        <v>1</v>
      </c>
      <c r="E1092" t="s">
        <v>90</v>
      </c>
      <c r="F1092" t="s">
        <v>98</v>
      </c>
      <c r="G1092" t="s">
        <v>8</v>
      </c>
      <c r="H1092" t="s">
        <v>47</v>
      </c>
      <c r="I1092" s="2">
        <v>1</v>
      </c>
      <c r="J1092" t="s">
        <v>11</v>
      </c>
      <c r="K1092" s="21">
        <f>INDEX(LISTAS!$H:$Q,MATCH(BASE!H1092,LISTAS!$G:$G,0),MATCH(BASE!J1092,LISTAS!$H$3:$Q$3,0))*Tabela3[[#This Row],[QUANTIDADE]]</f>
        <v>16</v>
      </c>
      <c r="L1092" s="2" t="str">
        <f>TEXT(Tabela3[[#This Row],[DATA]],"MM")</f>
        <v>04</v>
      </c>
      <c r="M1092" s="2">
        <f>WEEKNUM(Tabela3[[#This Row],[DATA]])</f>
        <v>14</v>
      </c>
      <c r="N1092" s="18">
        <f>YEAR(Tabela3[[#This Row],[DATA]])</f>
        <v>2023</v>
      </c>
    </row>
    <row r="1093" spans="2:14">
      <c r="B1093" s="1">
        <v>45021</v>
      </c>
      <c r="C1093">
        <v>12501</v>
      </c>
      <c r="D1093" s="18">
        <f>COUNTIF(C$4:C1093,Tabela3[[#This Row],[COMANDA]])</f>
        <v>1</v>
      </c>
      <c r="E1093" t="s">
        <v>89</v>
      </c>
      <c r="F1093" t="s">
        <v>98</v>
      </c>
      <c r="G1093" t="s">
        <v>8</v>
      </c>
      <c r="H1093" t="s">
        <v>47</v>
      </c>
      <c r="I1093" s="2">
        <v>1</v>
      </c>
      <c r="J1093" t="s">
        <v>11</v>
      </c>
      <c r="K1093" s="21">
        <f>INDEX(LISTAS!$H:$Q,MATCH(BASE!H1093,LISTAS!$G:$G,0),MATCH(BASE!J1093,LISTAS!$H$3:$Q$3,0))*Tabela3[[#This Row],[QUANTIDADE]]</f>
        <v>16</v>
      </c>
      <c r="L1093" s="2" t="str">
        <f>TEXT(Tabela3[[#This Row],[DATA]],"MM")</f>
        <v>04</v>
      </c>
      <c r="M1093" s="2">
        <f>WEEKNUM(Tabela3[[#This Row],[DATA]])</f>
        <v>14</v>
      </c>
      <c r="N1093" s="18">
        <f>YEAR(Tabela3[[#This Row],[DATA]])</f>
        <v>2023</v>
      </c>
    </row>
    <row r="1094" spans="2:14">
      <c r="B1094" s="1">
        <v>45021</v>
      </c>
      <c r="C1094">
        <v>12502</v>
      </c>
      <c r="D1094" s="18">
        <f>COUNTIF(C$4:C1094,Tabela3[[#This Row],[COMANDA]])</f>
        <v>1</v>
      </c>
      <c r="E1094" t="s">
        <v>90</v>
      </c>
      <c r="F1094" t="s">
        <v>99</v>
      </c>
      <c r="G1094" t="s">
        <v>8</v>
      </c>
      <c r="H1094" t="s">
        <v>41</v>
      </c>
      <c r="I1094" s="2">
        <v>1</v>
      </c>
      <c r="J1094" t="s">
        <v>11</v>
      </c>
      <c r="K1094" s="21">
        <f>INDEX(LISTAS!$H:$Q,MATCH(BASE!H1094,LISTAS!$G:$G,0),MATCH(BASE!J1094,LISTAS!$H$3:$Q$3,0))*Tabela3[[#This Row],[QUANTIDADE]]</f>
        <v>14</v>
      </c>
      <c r="L1094" s="2" t="str">
        <f>TEXT(Tabela3[[#This Row],[DATA]],"MM")</f>
        <v>04</v>
      </c>
      <c r="M1094" s="2">
        <f>WEEKNUM(Tabela3[[#This Row],[DATA]])</f>
        <v>14</v>
      </c>
      <c r="N1094" s="18">
        <f>YEAR(Tabela3[[#This Row],[DATA]])</f>
        <v>2023</v>
      </c>
    </row>
    <row r="1095" spans="2:14">
      <c r="B1095" s="1">
        <v>45021</v>
      </c>
      <c r="C1095">
        <v>12503</v>
      </c>
      <c r="D1095" s="18">
        <f>COUNTIF(C$4:C1095,Tabela3[[#This Row],[COMANDA]])</f>
        <v>1</v>
      </c>
      <c r="E1095" t="s">
        <v>89</v>
      </c>
      <c r="F1095" t="s">
        <v>98</v>
      </c>
      <c r="G1095" t="s">
        <v>8</v>
      </c>
      <c r="H1095" t="s">
        <v>42</v>
      </c>
      <c r="I1095" s="2">
        <v>1</v>
      </c>
      <c r="J1095" t="s">
        <v>11</v>
      </c>
      <c r="K1095" s="21">
        <f>INDEX(LISTAS!$H:$Q,MATCH(BASE!H1095,LISTAS!$G:$G,0),MATCH(BASE!J1095,LISTAS!$H$3:$Q$3,0))*Tabela3[[#This Row],[QUANTIDADE]]</f>
        <v>16</v>
      </c>
      <c r="L1095" s="2" t="str">
        <f>TEXT(Tabela3[[#This Row],[DATA]],"MM")</f>
        <v>04</v>
      </c>
      <c r="M1095" s="2">
        <f>WEEKNUM(Tabela3[[#This Row],[DATA]])</f>
        <v>14</v>
      </c>
      <c r="N1095" s="18">
        <f>YEAR(Tabela3[[#This Row],[DATA]])</f>
        <v>2023</v>
      </c>
    </row>
    <row r="1096" spans="2:14">
      <c r="B1096" s="1">
        <v>45021</v>
      </c>
      <c r="C1096">
        <v>12503</v>
      </c>
      <c r="D1096" s="18">
        <f>COUNTIF(C$4:C1096,Tabela3[[#This Row],[COMANDA]])</f>
        <v>2</v>
      </c>
      <c r="E1096" t="s">
        <v>89</v>
      </c>
      <c r="F1096" t="s">
        <v>98</v>
      </c>
      <c r="G1096" t="s">
        <v>8</v>
      </c>
      <c r="H1096" t="s">
        <v>204</v>
      </c>
      <c r="I1096" s="2">
        <v>2</v>
      </c>
      <c r="J1096" t="s">
        <v>11</v>
      </c>
      <c r="K1096" s="21">
        <f>INDEX(LISTAS!$H:$Q,MATCH(BASE!H1096,LISTAS!$G:$G,0),MATCH(BASE!J1096,LISTAS!$H$3:$Q$3,0))*Tabela3[[#This Row],[QUANTIDADE]]</f>
        <v>36</v>
      </c>
      <c r="L1096" s="2" t="str">
        <f>TEXT(Tabela3[[#This Row],[DATA]],"MM")</f>
        <v>04</v>
      </c>
      <c r="M1096" s="2">
        <f>WEEKNUM(Tabela3[[#This Row],[DATA]])</f>
        <v>14</v>
      </c>
      <c r="N1096" s="18">
        <f>YEAR(Tabela3[[#This Row],[DATA]])</f>
        <v>2023</v>
      </c>
    </row>
    <row r="1097" spans="2:14">
      <c r="B1097" s="1">
        <v>45021</v>
      </c>
      <c r="C1097">
        <v>12503</v>
      </c>
      <c r="D1097" s="18">
        <f>COUNTIF(C$4:C1097,Tabela3[[#This Row],[COMANDA]])</f>
        <v>3</v>
      </c>
      <c r="E1097" t="s">
        <v>89</v>
      </c>
      <c r="F1097" t="s">
        <v>98</v>
      </c>
      <c r="G1097" t="s">
        <v>9</v>
      </c>
      <c r="H1097" t="s">
        <v>51</v>
      </c>
      <c r="I1097" s="2">
        <v>1</v>
      </c>
      <c r="J1097" t="s">
        <v>11</v>
      </c>
      <c r="K1097" s="21">
        <f>INDEX(LISTAS!$H:$Q,MATCH(BASE!H1097,LISTAS!$G:$G,0),MATCH(BASE!J1097,LISTAS!$H$3:$Q$3,0))*Tabela3[[#This Row],[QUANTIDADE]]</f>
        <v>10</v>
      </c>
      <c r="L1097" s="2" t="str">
        <f>TEXT(Tabela3[[#This Row],[DATA]],"MM")</f>
        <v>04</v>
      </c>
      <c r="M1097" s="2">
        <f>WEEKNUM(Tabela3[[#This Row],[DATA]])</f>
        <v>14</v>
      </c>
      <c r="N1097" s="18">
        <f>YEAR(Tabela3[[#This Row],[DATA]])</f>
        <v>2023</v>
      </c>
    </row>
    <row r="1098" spans="2:14">
      <c r="B1098" s="1">
        <v>45021</v>
      </c>
      <c r="C1098">
        <v>12504</v>
      </c>
      <c r="D1098" s="18">
        <f>COUNTIF(C$4:C1098,Tabela3[[#This Row],[COMANDA]])</f>
        <v>1</v>
      </c>
      <c r="E1098" t="s">
        <v>90</v>
      </c>
      <c r="F1098" t="s">
        <v>98</v>
      </c>
      <c r="G1098" t="s">
        <v>8</v>
      </c>
      <c r="H1098" t="s">
        <v>47</v>
      </c>
      <c r="I1098" s="2">
        <v>1</v>
      </c>
      <c r="J1098" t="s">
        <v>11</v>
      </c>
      <c r="K1098" s="21">
        <f>INDEX(LISTAS!$H:$Q,MATCH(BASE!H1098,LISTAS!$G:$G,0),MATCH(BASE!J1098,LISTAS!$H$3:$Q$3,0))*Tabela3[[#This Row],[QUANTIDADE]]</f>
        <v>16</v>
      </c>
      <c r="L1098" s="2" t="str">
        <f>TEXT(Tabela3[[#This Row],[DATA]],"MM")</f>
        <v>04</v>
      </c>
      <c r="M1098" s="2">
        <f>WEEKNUM(Tabela3[[#This Row],[DATA]])</f>
        <v>14</v>
      </c>
      <c r="N1098" s="18">
        <f>YEAR(Tabela3[[#This Row],[DATA]])</f>
        <v>2023</v>
      </c>
    </row>
    <row r="1099" spans="2:14">
      <c r="B1099" s="1">
        <v>45021</v>
      </c>
      <c r="C1099">
        <v>12504</v>
      </c>
      <c r="D1099" s="18">
        <f>COUNTIF(C$4:C1099,Tabela3[[#This Row],[COMANDA]])</f>
        <v>2</v>
      </c>
      <c r="E1099" t="s">
        <v>90</v>
      </c>
      <c r="F1099" t="s">
        <v>98</v>
      </c>
      <c r="G1099" t="s">
        <v>9</v>
      </c>
      <c r="H1099" t="s">
        <v>138</v>
      </c>
      <c r="I1099" s="2">
        <v>1</v>
      </c>
      <c r="J1099" t="s">
        <v>11</v>
      </c>
      <c r="K1099" s="21">
        <f>INDEX(LISTAS!$H:$Q,MATCH(BASE!H1099,LISTAS!$G:$G,0),MATCH(BASE!J1099,LISTAS!$H$3:$Q$3,0))*Tabela3[[#This Row],[QUANTIDADE]]</f>
        <v>4</v>
      </c>
      <c r="L1099" s="2" t="str">
        <f>TEXT(Tabela3[[#This Row],[DATA]],"MM")</f>
        <v>04</v>
      </c>
      <c r="M1099" s="2">
        <f>WEEKNUM(Tabela3[[#This Row],[DATA]])</f>
        <v>14</v>
      </c>
      <c r="N1099" s="18">
        <f>YEAR(Tabela3[[#This Row],[DATA]])</f>
        <v>2023</v>
      </c>
    </row>
    <row r="1100" spans="2:14">
      <c r="B1100" s="1">
        <v>45021</v>
      </c>
      <c r="C1100">
        <v>12505</v>
      </c>
      <c r="D1100" s="18">
        <f>COUNTIF(C$4:C1100,Tabela3[[#This Row],[COMANDA]])</f>
        <v>1</v>
      </c>
      <c r="E1100" t="s">
        <v>90</v>
      </c>
      <c r="F1100" t="s">
        <v>3</v>
      </c>
      <c r="G1100" t="s">
        <v>8</v>
      </c>
      <c r="H1100" t="s">
        <v>43</v>
      </c>
      <c r="I1100" s="2">
        <v>1</v>
      </c>
      <c r="J1100" t="s">
        <v>11</v>
      </c>
      <c r="K1100" s="21">
        <f>INDEX(LISTAS!$H:$Q,MATCH(BASE!H1100,LISTAS!$G:$G,0),MATCH(BASE!J1100,LISTAS!$H$3:$Q$3,0))*Tabela3[[#This Row],[QUANTIDADE]]</f>
        <v>18</v>
      </c>
      <c r="L1100" s="2" t="str">
        <f>TEXT(Tabela3[[#This Row],[DATA]],"MM")</f>
        <v>04</v>
      </c>
      <c r="M1100" s="2">
        <f>WEEKNUM(Tabela3[[#This Row],[DATA]])</f>
        <v>14</v>
      </c>
      <c r="N1100" s="18">
        <f>YEAR(Tabela3[[#This Row],[DATA]])</f>
        <v>2023</v>
      </c>
    </row>
    <row r="1101" spans="2:14">
      <c r="B1101" s="1">
        <v>45021</v>
      </c>
      <c r="C1101">
        <v>12505</v>
      </c>
      <c r="D1101" s="18">
        <f>COUNTIF(C$4:C1101,Tabela3[[#This Row],[COMANDA]])</f>
        <v>2</v>
      </c>
      <c r="E1101" t="s">
        <v>90</v>
      </c>
      <c r="F1101" t="s">
        <v>98</v>
      </c>
      <c r="G1101" t="s">
        <v>8</v>
      </c>
      <c r="H1101" t="s">
        <v>48</v>
      </c>
      <c r="I1101" s="2">
        <v>1</v>
      </c>
      <c r="J1101" t="s">
        <v>11</v>
      </c>
      <c r="K1101" s="21">
        <f>INDEX(LISTAS!$H:$Q,MATCH(BASE!H1101,LISTAS!$G:$G,0),MATCH(BASE!J1101,LISTAS!$H$3:$Q$3,0))*Tabela3[[#This Row],[QUANTIDADE]]</f>
        <v>18</v>
      </c>
      <c r="L1101" s="2" t="str">
        <f>TEXT(Tabela3[[#This Row],[DATA]],"MM")</f>
        <v>04</v>
      </c>
      <c r="M1101" s="2">
        <f>WEEKNUM(Tabela3[[#This Row],[DATA]])</f>
        <v>14</v>
      </c>
      <c r="N1101" s="18">
        <f>YEAR(Tabela3[[#This Row],[DATA]])</f>
        <v>2023</v>
      </c>
    </row>
    <row r="1102" spans="2:14">
      <c r="B1102" s="1">
        <v>45021</v>
      </c>
      <c r="C1102">
        <v>12505</v>
      </c>
      <c r="D1102" s="18">
        <f>COUNTIF(C$4:C1102,Tabela3[[#This Row],[COMANDA]])</f>
        <v>3</v>
      </c>
      <c r="E1102" t="s">
        <v>90</v>
      </c>
      <c r="G1102" t="s">
        <v>9</v>
      </c>
      <c r="H1102" t="s">
        <v>142</v>
      </c>
      <c r="I1102" s="2">
        <v>1</v>
      </c>
      <c r="J1102" t="s">
        <v>11</v>
      </c>
      <c r="K1102" s="21">
        <f>INDEX(LISTAS!$H:$Q,MATCH(BASE!H1102,LISTAS!$G:$G,0),MATCH(BASE!J1102,LISTAS!$H$3:$Q$3,0))*Tabela3[[#This Row],[QUANTIDADE]]</f>
        <v>6</v>
      </c>
      <c r="L1102" s="2" t="str">
        <f>TEXT(Tabela3[[#This Row],[DATA]],"MM")</f>
        <v>04</v>
      </c>
      <c r="M1102" s="2">
        <f>WEEKNUM(Tabela3[[#This Row],[DATA]])</f>
        <v>14</v>
      </c>
      <c r="N1102" s="18">
        <f>YEAR(Tabela3[[#This Row],[DATA]])</f>
        <v>2023</v>
      </c>
    </row>
    <row r="1103" spans="2:14">
      <c r="B1103" s="1">
        <v>45021</v>
      </c>
      <c r="C1103">
        <v>12506</v>
      </c>
      <c r="D1103" s="18">
        <f>COUNTIF(C$4:C1103,Tabela3[[#This Row],[COMANDA]])</f>
        <v>1</v>
      </c>
      <c r="E1103" t="s">
        <v>90</v>
      </c>
      <c r="F1103" t="s">
        <v>98</v>
      </c>
      <c r="G1103" t="s">
        <v>8</v>
      </c>
      <c r="H1103" t="s">
        <v>206</v>
      </c>
      <c r="I1103" s="2">
        <v>1</v>
      </c>
      <c r="J1103" t="s">
        <v>11</v>
      </c>
      <c r="K1103" s="21">
        <f>INDEX(LISTAS!$H:$Q,MATCH(BASE!H1103,LISTAS!$G:$G,0),MATCH(BASE!J1103,LISTAS!$H$3:$Q$3,0))*Tabela3[[#This Row],[QUANTIDADE]]</f>
        <v>18</v>
      </c>
      <c r="L1103" s="2" t="str">
        <f>TEXT(Tabela3[[#This Row],[DATA]],"MM")</f>
        <v>04</v>
      </c>
      <c r="M1103" s="2">
        <f>WEEKNUM(Tabela3[[#This Row],[DATA]])</f>
        <v>14</v>
      </c>
      <c r="N1103" s="18">
        <f>YEAR(Tabela3[[#This Row],[DATA]])</f>
        <v>2023</v>
      </c>
    </row>
    <row r="1104" spans="2:14">
      <c r="B1104" s="1">
        <v>45021</v>
      </c>
      <c r="C1104">
        <v>12507</v>
      </c>
      <c r="D1104" s="18">
        <f>COUNTIF(C$4:C1104,Tabela3[[#This Row],[COMANDA]])</f>
        <v>1</v>
      </c>
      <c r="E1104" t="s">
        <v>89</v>
      </c>
      <c r="F1104" t="s">
        <v>100</v>
      </c>
      <c r="G1104" t="s">
        <v>8</v>
      </c>
      <c r="H1104" t="s">
        <v>204</v>
      </c>
      <c r="I1104" s="2">
        <v>1</v>
      </c>
      <c r="J1104" t="s">
        <v>11</v>
      </c>
      <c r="K1104" s="21">
        <f>INDEX(LISTAS!$H:$Q,MATCH(BASE!H1104,LISTAS!$G:$G,0),MATCH(BASE!J1104,LISTAS!$H$3:$Q$3,0))*Tabela3[[#This Row],[QUANTIDADE]]</f>
        <v>18</v>
      </c>
      <c r="L1104" s="2" t="str">
        <f>TEXT(Tabela3[[#This Row],[DATA]],"MM")</f>
        <v>04</v>
      </c>
      <c r="M1104" s="2">
        <f>WEEKNUM(Tabela3[[#This Row],[DATA]])</f>
        <v>14</v>
      </c>
      <c r="N1104" s="18">
        <f>YEAR(Tabela3[[#This Row],[DATA]])</f>
        <v>2023</v>
      </c>
    </row>
    <row r="1105" spans="2:14">
      <c r="B1105" s="1">
        <v>45021</v>
      </c>
      <c r="C1105">
        <v>12507</v>
      </c>
      <c r="D1105" s="18">
        <f>COUNTIF(C$4:C1105,Tabela3[[#This Row],[COMANDA]])</f>
        <v>2</v>
      </c>
      <c r="E1105" t="s">
        <v>89</v>
      </c>
      <c r="F1105" t="s">
        <v>100</v>
      </c>
      <c r="G1105" t="s">
        <v>9</v>
      </c>
      <c r="H1105" t="s">
        <v>241</v>
      </c>
      <c r="I1105" s="2">
        <v>1</v>
      </c>
      <c r="J1105" t="s">
        <v>11</v>
      </c>
      <c r="K1105" s="21">
        <f>INDEX(LISTAS!$H:$Q,MATCH(BASE!H1105,LISTAS!$G:$G,0),MATCH(BASE!J1105,LISTAS!$H$3:$Q$3,0))*Tabela3[[#This Row],[QUANTIDADE]]</f>
        <v>3</v>
      </c>
      <c r="L1105" s="2" t="str">
        <f>TEXT(Tabela3[[#This Row],[DATA]],"MM")</f>
        <v>04</v>
      </c>
      <c r="M1105" s="2">
        <f>WEEKNUM(Tabela3[[#This Row],[DATA]])</f>
        <v>14</v>
      </c>
      <c r="N1105" s="18">
        <f>YEAR(Tabela3[[#This Row],[DATA]])</f>
        <v>2023</v>
      </c>
    </row>
    <row r="1106" spans="2:14">
      <c r="B1106" s="1">
        <v>45021</v>
      </c>
      <c r="C1106">
        <v>12508</v>
      </c>
      <c r="D1106" s="18">
        <f>COUNTIF(C$4:C1106,Tabela3[[#This Row],[COMANDA]])</f>
        <v>1</v>
      </c>
      <c r="E1106" t="s">
        <v>90</v>
      </c>
      <c r="F1106" t="s">
        <v>98</v>
      </c>
      <c r="G1106" t="s">
        <v>8</v>
      </c>
      <c r="H1106" t="s">
        <v>204</v>
      </c>
      <c r="I1106" s="2">
        <v>1</v>
      </c>
      <c r="J1106" t="s">
        <v>11</v>
      </c>
      <c r="K1106" s="21">
        <f>INDEX(LISTAS!$H:$Q,MATCH(BASE!H1106,LISTAS!$G:$G,0),MATCH(BASE!J1106,LISTAS!$H$3:$Q$3,0))*Tabela3[[#This Row],[QUANTIDADE]]</f>
        <v>18</v>
      </c>
      <c r="L1106" s="2" t="str">
        <f>TEXT(Tabela3[[#This Row],[DATA]],"MM")</f>
        <v>04</v>
      </c>
      <c r="M1106" s="2">
        <f>WEEKNUM(Tabela3[[#This Row],[DATA]])</f>
        <v>14</v>
      </c>
      <c r="N1106" s="18">
        <f>YEAR(Tabela3[[#This Row],[DATA]])</f>
        <v>2023</v>
      </c>
    </row>
    <row r="1107" spans="2:14">
      <c r="B1107" s="1">
        <v>45021</v>
      </c>
      <c r="C1107">
        <v>12509</v>
      </c>
      <c r="D1107" s="18">
        <f>COUNTIF(C$4:C1107,Tabela3[[#This Row],[COMANDA]])</f>
        <v>1</v>
      </c>
      <c r="E1107" t="s">
        <v>89</v>
      </c>
      <c r="F1107" t="s">
        <v>99</v>
      </c>
      <c r="G1107" t="s">
        <v>8</v>
      </c>
      <c r="H1107" t="s">
        <v>206</v>
      </c>
      <c r="I1107" s="2">
        <v>1</v>
      </c>
      <c r="J1107" t="s">
        <v>11</v>
      </c>
      <c r="K1107" s="21">
        <f>INDEX(LISTAS!$H:$Q,MATCH(BASE!H1107,LISTAS!$G:$G,0),MATCH(BASE!J1107,LISTAS!$H$3:$Q$3,0))*Tabela3[[#This Row],[QUANTIDADE]]</f>
        <v>18</v>
      </c>
      <c r="L1107" s="2" t="str">
        <f>TEXT(Tabela3[[#This Row],[DATA]],"MM")</f>
        <v>04</v>
      </c>
      <c r="M1107" s="2">
        <f>WEEKNUM(Tabela3[[#This Row],[DATA]])</f>
        <v>14</v>
      </c>
      <c r="N1107" s="18">
        <f>YEAR(Tabela3[[#This Row],[DATA]])</f>
        <v>2023</v>
      </c>
    </row>
    <row r="1108" spans="2:14">
      <c r="B1108" s="1">
        <v>45021</v>
      </c>
      <c r="C1108">
        <v>12510</v>
      </c>
      <c r="D1108" s="18">
        <f>COUNTIF(C$4:C1108,Tabela3[[#This Row],[COMANDA]])</f>
        <v>1</v>
      </c>
      <c r="E1108" t="s">
        <v>90</v>
      </c>
      <c r="F1108" t="s">
        <v>99</v>
      </c>
      <c r="G1108" t="s">
        <v>8</v>
      </c>
      <c r="H1108" t="s">
        <v>206</v>
      </c>
      <c r="I1108" s="2">
        <v>1</v>
      </c>
      <c r="J1108" t="s">
        <v>11</v>
      </c>
      <c r="K1108" s="21">
        <f>INDEX(LISTAS!$H:$Q,MATCH(BASE!H1108,LISTAS!$G:$G,0),MATCH(BASE!J1108,LISTAS!$H$3:$Q$3,0))*Tabela3[[#This Row],[QUANTIDADE]]</f>
        <v>18</v>
      </c>
      <c r="L1108" s="2" t="str">
        <f>TEXT(Tabela3[[#This Row],[DATA]],"MM")</f>
        <v>04</v>
      </c>
      <c r="M1108" s="2">
        <f>WEEKNUM(Tabela3[[#This Row],[DATA]])</f>
        <v>14</v>
      </c>
      <c r="N1108" s="18">
        <f>YEAR(Tabela3[[#This Row],[DATA]])</f>
        <v>2023</v>
      </c>
    </row>
    <row r="1109" spans="2:14">
      <c r="B1109" s="1">
        <v>45021</v>
      </c>
      <c r="C1109">
        <v>12511</v>
      </c>
      <c r="D1109" s="18">
        <f>COUNTIF(C$4:C1109,Tabela3[[#This Row],[COMANDA]])</f>
        <v>1</v>
      </c>
      <c r="E1109" t="s">
        <v>89</v>
      </c>
      <c r="F1109" t="s">
        <v>98</v>
      </c>
      <c r="G1109" t="s">
        <v>8</v>
      </c>
      <c r="H1109" t="s">
        <v>204</v>
      </c>
      <c r="I1109" s="2">
        <v>1</v>
      </c>
      <c r="J1109" t="s">
        <v>11</v>
      </c>
      <c r="K1109" s="21">
        <f>INDEX(LISTAS!$H:$Q,MATCH(BASE!H1109,LISTAS!$G:$G,0),MATCH(BASE!J1109,LISTAS!$H$3:$Q$3,0))*Tabela3[[#This Row],[QUANTIDADE]]</f>
        <v>18</v>
      </c>
      <c r="L1109" s="2" t="str">
        <f>TEXT(Tabela3[[#This Row],[DATA]],"MM")</f>
        <v>04</v>
      </c>
      <c r="M1109" s="2">
        <f>WEEKNUM(Tabela3[[#This Row],[DATA]])</f>
        <v>14</v>
      </c>
      <c r="N1109" s="18">
        <f>YEAR(Tabela3[[#This Row],[DATA]])</f>
        <v>2023</v>
      </c>
    </row>
    <row r="1110" spans="2:14">
      <c r="B1110" s="1">
        <v>45021</v>
      </c>
      <c r="C1110">
        <v>12512</v>
      </c>
      <c r="D1110" s="18">
        <f>COUNTIF(C$4:C1110,Tabela3[[#This Row],[COMANDA]])</f>
        <v>1</v>
      </c>
      <c r="E1110" t="s">
        <v>90</v>
      </c>
      <c r="F1110" t="s">
        <v>99</v>
      </c>
      <c r="G1110" t="s">
        <v>8</v>
      </c>
      <c r="H1110" t="s">
        <v>202</v>
      </c>
      <c r="I1110" s="2">
        <v>1</v>
      </c>
      <c r="J1110" t="s">
        <v>11</v>
      </c>
      <c r="K1110" s="21">
        <f>INDEX(LISTAS!$H:$Q,MATCH(BASE!H1110,LISTAS!$G:$G,0),MATCH(BASE!J1110,LISTAS!$H$3:$Q$3,0))*Tabela3[[#This Row],[QUANTIDADE]]</f>
        <v>20</v>
      </c>
      <c r="L1110" s="2" t="str">
        <f>TEXT(Tabela3[[#This Row],[DATA]],"MM")</f>
        <v>04</v>
      </c>
      <c r="M1110" s="2">
        <f>WEEKNUM(Tabela3[[#This Row],[DATA]])</f>
        <v>14</v>
      </c>
      <c r="N1110" s="18">
        <f>YEAR(Tabela3[[#This Row],[DATA]])</f>
        <v>2023</v>
      </c>
    </row>
    <row r="1111" spans="2:14">
      <c r="B1111" s="1">
        <v>45021</v>
      </c>
      <c r="C1111">
        <v>12512</v>
      </c>
      <c r="D1111" s="18">
        <f>COUNTIF(C$4:C1111,Tabela3[[#This Row],[COMANDA]])</f>
        <v>2</v>
      </c>
      <c r="E1111" t="s">
        <v>90</v>
      </c>
      <c r="F1111" t="s">
        <v>99</v>
      </c>
      <c r="G1111" t="s">
        <v>10</v>
      </c>
      <c r="H1111" t="s">
        <v>97</v>
      </c>
      <c r="I1111" s="2">
        <v>1</v>
      </c>
      <c r="J1111" t="s">
        <v>11</v>
      </c>
      <c r="K1111" s="21">
        <f>INDEX(LISTAS!$H:$Q,MATCH(BASE!H1111,LISTAS!$G:$G,0),MATCH(BASE!J1111,LISTAS!$H$3:$Q$3,0))*Tabela3[[#This Row],[QUANTIDADE]]</f>
        <v>2.5</v>
      </c>
      <c r="L1111" s="2" t="str">
        <f>TEXT(Tabela3[[#This Row],[DATA]],"MM")</f>
        <v>04</v>
      </c>
      <c r="M1111" s="2">
        <f>WEEKNUM(Tabela3[[#This Row],[DATA]])</f>
        <v>14</v>
      </c>
      <c r="N1111" s="18">
        <f>YEAR(Tabela3[[#This Row],[DATA]])</f>
        <v>2023</v>
      </c>
    </row>
    <row r="1112" spans="2:14">
      <c r="B1112" s="1">
        <v>45021</v>
      </c>
      <c r="C1112">
        <v>12513</v>
      </c>
      <c r="D1112" s="18">
        <f>COUNTIF(C$4:C1112,Tabela3[[#This Row],[COMANDA]])</f>
        <v>1</v>
      </c>
      <c r="E1112" t="s">
        <v>90</v>
      </c>
      <c r="F1112" t="s">
        <v>98</v>
      </c>
      <c r="G1112" t="s">
        <v>8</v>
      </c>
      <c r="H1112" t="s">
        <v>48</v>
      </c>
      <c r="I1112" s="2">
        <v>1</v>
      </c>
      <c r="J1112" t="s">
        <v>11</v>
      </c>
      <c r="K1112" s="21">
        <f>INDEX(LISTAS!$H:$Q,MATCH(BASE!H1112,LISTAS!$G:$G,0),MATCH(BASE!J1112,LISTAS!$H$3:$Q$3,0))*Tabela3[[#This Row],[QUANTIDADE]]</f>
        <v>18</v>
      </c>
      <c r="L1112" s="2" t="str">
        <f>TEXT(Tabela3[[#This Row],[DATA]],"MM")</f>
        <v>04</v>
      </c>
      <c r="M1112" s="2">
        <f>WEEKNUM(Tabela3[[#This Row],[DATA]])</f>
        <v>14</v>
      </c>
      <c r="N1112" s="18">
        <f>YEAR(Tabela3[[#This Row],[DATA]])</f>
        <v>2023</v>
      </c>
    </row>
    <row r="1113" spans="2:14">
      <c r="B1113" s="1">
        <v>45021</v>
      </c>
      <c r="C1113">
        <v>12514</v>
      </c>
      <c r="D1113" s="18">
        <f>COUNTIF(C$4:C1113,Tabela3[[#This Row],[COMANDA]])</f>
        <v>1</v>
      </c>
      <c r="E1113" t="s">
        <v>90</v>
      </c>
      <c r="F1113" t="s">
        <v>99</v>
      </c>
      <c r="G1113" t="s">
        <v>8</v>
      </c>
      <c r="H1113" t="s">
        <v>40</v>
      </c>
      <c r="I1113" s="2">
        <v>1</v>
      </c>
      <c r="J1113" t="s">
        <v>11</v>
      </c>
      <c r="K1113" s="21">
        <f>INDEX(LISTAS!$H:$Q,MATCH(BASE!H1113,LISTAS!$G:$G,0),MATCH(BASE!J1113,LISTAS!$H$3:$Q$3,0))*Tabela3[[#This Row],[QUANTIDADE]]</f>
        <v>14</v>
      </c>
      <c r="L1113" s="2" t="str">
        <f>TEXT(Tabela3[[#This Row],[DATA]],"MM")</f>
        <v>04</v>
      </c>
      <c r="M1113" s="2">
        <f>WEEKNUM(Tabela3[[#This Row],[DATA]])</f>
        <v>14</v>
      </c>
      <c r="N1113" s="18">
        <f>YEAR(Tabela3[[#This Row],[DATA]])</f>
        <v>2023</v>
      </c>
    </row>
    <row r="1114" spans="2:14">
      <c r="B1114" s="1">
        <v>45021</v>
      </c>
      <c r="C1114">
        <v>12514</v>
      </c>
      <c r="D1114" s="18">
        <f>COUNTIF(C$4:C1114,Tabela3[[#This Row],[COMANDA]])</f>
        <v>2</v>
      </c>
      <c r="E1114" t="s">
        <v>90</v>
      </c>
      <c r="F1114" t="s">
        <v>99</v>
      </c>
      <c r="G1114" t="s">
        <v>9</v>
      </c>
      <c r="H1114" t="s">
        <v>134</v>
      </c>
      <c r="I1114" s="2">
        <v>1</v>
      </c>
      <c r="J1114" t="s">
        <v>11</v>
      </c>
      <c r="K1114" s="21">
        <f>INDEX(LISTAS!$H:$Q,MATCH(BASE!H1114,LISTAS!$G:$G,0),MATCH(BASE!J1114,LISTAS!$H$3:$Q$3,0))*Tabela3[[#This Row],[QUANTIDADE]]</f>
        <v>3</v>
      </c>
      <c r="L1114" s="2" t="str">
        <f>TEXT(Tabela3[[#This Row],[DATA]],"MM")</f>
        <v>04</v>
      </c>
      <c r="M1114" s="2">
        <f>WEEKNUM(Tabela3[[#This Row],[DATA]])</f>
        <v>14</v>
      </c>
      <c r="N1114" s="18">
        <f>YEAR(Tabela3[[#This Row],[DATA]])</f>
        <v>2023</v>
      </c>
    </row>
    <row r="1115" spans="2:14">
      <c r="B1115" s="1">
        <v>45021</v>
      </c>
      <c r="C1115">
        <v>12515</v>
      </c>
      <c r="D1115" s="18">
        <f>COUNTIF(C$4:C1115,Tabela3[[#This Row],[COMANDA]])</f>
        <v>1</v>
      </c>
      <c r="E1115" t="s">
        <v>90</v>
      </c>
      <c r="F1115" t="s">
        <v>3</v>
      </c>
      <c r="G1115" t="s">
        <v>8</v>
      </c>
      <c r="H1115" t="s">
        <v>41</v>
      </c>
      <c r="I1115" s="2">
        <v>1</v>
      </c>
      <c r="J1115" t="s">
        <v>11</v>
      </c>
      <c r="K1115" s="21">
        <f>INDEX(LISTAS!$H:$Q,MATCH(BASE!H1115,LISTAS!$G:$G,0),MATCH(BASE!J1115,LISTAS!$H$3:$Q$3,0))*Tabela3[[#This Row],[QUANTIDADE]]</f>
        <v>14</v>
      </c>
      <c r="L1115" s="2" t="str">
        <f>TEXT(Tabela3[[#This Row],[DATA]],"MM")</f>
        <v>04</v>
      </c>
      <c r="M1115" s="2">
        <f>WEEKNUM(Tabela3[[#This Row],[DATA]])</f>
        <v>14</v>
      </c>
      <c r="N1115" s="18">
        <f>YEAR(Tabela3[[#This Row],[DATA]])</f>
        <v>2023</v>
      </c>
    </row>
    <row r="1116" spans="2:14">
      <c r="B1116" s="1">
        <v>45021</v>
      </c>
      <c r="C1116">
        <v>12516</v>
      </c>
      <c r="D1116" s="18">
        <f>COUNTIF(C$4:C1116,Tabela3[[#This Row],[COMANDA]])</f>
        <v>1</v>
      </c>
      <c r="E1116" t="s">
        <v>90</v>
      </c>
      <c r="F1116" t="s">
        <v>98</v>
      </c>
      <c r="G1116" t="s">
        <v>8</v>
      </c>
      <c r="H1116" t="s">
        <v>203</v>
      </c>
      <c r="I1116" s="2">
        <v>1</v>
      </c>
      <c r="J1116" t="s">
        <v>11</v>
      </c>
      <c r="K1116" s="21">
        <f>INDEX(LISTAS!$H:$Q,MATCH(BASE!H1116,LISTAS!$G:$G,0),MATCH(BASE!J1116,LISTAS!$H$3:$Q$3,0))*Tabela3[[#This Row],[QUANTIDADE]]</f>
        <v>20</v>
      </c>
      <c r="L1116" s="2" t="str">
        <f>TEXT(Tabela3[[#This Row],[DATA]],"MM")</f>
        <v>04</v>
      </c>
      <c r="M1116" s="2">
        <f>WEEKNUM(Tabela3[[#This Row],[DATA]])</f>
        <v>14</v>
      </c>
      <c r="N1116" s="18">
        <f>YEAR(Tabela3[[#This Row],[DATA]])</f>
        <v>2023</v>
      </c>
    </row>
    <row r="1117" spans="2:14">
      <c r="B1117" s="1">
        <v>45021</v>
      </c>
      <c r="C1117">
        <v>12517</v>
      </c>
      <c r="D1117" s="18">
        <f>COUNTIF(C$4:C1117,Tabela3[[#This Row],[COMANDA]])</f>
        <v>1</v>
      </c>
      <c r="E1117" t="s">
        <v>90</v>
      </c>
      <c r="F1117" t="s">
        <v>98</v>
      </c>
      <c r="G1117" t="s">
        <v>8</v>
      </c>
      <c r="H1117" t="s">
        <v>84</v>
      </c>
      <c r="I1117" s="2">
        <v>2</v>
      </c>
      <c r="J1117" t="s">
        <v>11</v>
      </c>
      <c r="K1117" s="21">
        <f>INDEX(LISTAS!$H:$Q,MATCH(BASE!H1117,LISTAS!$G:$G,0),MATCH(BASE!J1117,LISTAS!$H$3:$Q$3,0))*Tabela3[[#This Row],[QUANTIDADE]]</f>
        <v>32</v>
      </c>
      <c r="L1117" s="2" t="str">
        <f>TEXT(Tabela3[[#This Row],[DATA]],"MM")</f>
        <v>04</v>
      </c>
      <c r="M1117" s="2">
        <f>WEEKNUM(Tabela3[[#This Row],[DATA]])</f>
        <v>14</v>
      </c>
      <c r="N1117" s="18">
        <f>YEAR(Tabela3[[#This Row],[DATA]])</f>
        <v>2023</v>
      </c>
    </row>
    <row r="1118" spans="2:14">
      <c r="B1118" s="1">
        <v>45021</v>
      </c>
      <c r="C1118">
        <v>12517</v>
      </c>
      <c r="D1118" s="18">
        <f>COUNTIF(C$4:C1118,Tabela3[[#This Row],[COMANDA]])</f>
        <v>2</v>
      </c>
      <c r="E1118" t="s">
        <v>90</v>
      </c>
      <c r="F1118" t="s">
        <v>98</v>
      </c>
      <c r="G1118" t="s">
        <v>9</v>
      </c>
      <c r="H1118" t="s">
        <v>56</v>
      </c>
      <c r="I1118" s="2">
        <v>2</v>
      </c>
      <c r="J1118" t="s">
        <v>11</v>
      </c>
      <c r="K1118" s="21">
        <f>INDEX(LISTAS!$H:$Q,MATCH(BASE!H1118,LISTAS!$G:$G,0),MATCH(BASE!J1118,LISTAS!$H$3:$Q$3,0))*Tabela3[[#This Row],[QUANTIDADE]]</f>
        <v>6</v>
      </c>
      <c r="L1118" s="2" t="str">
        <f>TEXT(Tabela3[[#This Row],[DATA]],"MM")</f>
        <v>04</v>
      </c>
      <c r="M1118" s="2">
        <f>WEEKNUM(Tabela3[[#This Row],[DATA]])</f>
        <v>14</v>
      </c>
      <c r="N1118" s="18">
        <f>YEAR(Tabela3[[#This Row],[DATA]])</f>
        <v>2023</v>
      </c>
    </row>
    <row r="1119" spans="2:14">
      <c r="B1119" s="1">
        <v>45021</v>
      </c>
      <c r="C1119">
        <v>12518</v>
      </c>
      <c r="D1119" s="18">
        <f>COUNTIF(C$4:C1119,Tabela3[[#This Row],[COMANDA]])</f>
        <v>1</v>
      </c>
      <c r="E1119" t="s">
        <v>90</v>
      </c>
      <c r="F1119" t="s">
        <v>98</v>
      </c>
      <c r="G1119" t="s">
        <v>8</v>
      </c>
      <c r="H1119" t="s">
        <v>211</v>
      </c>
      <c r="I1119" s="2">
        <v>1</v>
      </c>
      <c r="J1119" t="s">
        <v>11</v>
      </c>
      <c r="K1119" s="21">
        <f>INDEX(LISTAS!$H:$Q,MATCH(BASE!H1119,LISTAS!$G:$G,0),MATCH(BASE!J1119,LISTAS!$H$3:$Q$3,0))*Tabela3[[#This Row],[QUANTIDADE]]</f>
        <v>20</v>
      </c>
      <c r="L1119" s="2" t="str">
        <f>TEXT(Tabela3[[#This Row],[DATA]],"MM")</f>
        <v>04</v>
      </c>
      <c r="M1119" s="2">
        <f>WEEKNUM(Tabela3[[#This Row],[DATA]])</f>
        <v>14</v>
      </c>
      <c r="N1119" s="18">
        <f>YEAR(Tabela3[[#This Row],[DATA]])</f>
        <v>2023</v>
      </c>
    </row>
    <row r="1120" spans="2:14">
      <c r="B1120" s="1">
        <v>45021</v>
      </c>
      <c r="C1120">
        <v>12518</v>
      </c>
      <c r="D1120" s="18">
        <f>COUNTIF(C$4:C1120,Tabela3[[#This Row],[COMANDA]])</f>
        <v>2</v>
      </c>
      <c r="E1120" t="s">
        <v>90</v>
      </c>
      <c r="F1120" t="s">
        <v>99</v>
      </c>
      <c r="G1120" t="s">
        <v>8</v>
      </c>
      <c r="H1120" t="s">
        <v>206</v>
      </c>
      <c r="I1120" s="2">
        <v>1</v>
      </c>
      <c r="J1120" t="s">
        <v>11</v>
      </c>
      <c r="K1120" s="21">
        <f>INDEX(LISTAS!$H:$Q,MATCH(BASE!H1120,LISTAS!$G:$G,0),MATCH(BASE!J1120,LISTAS!$H$3:$Q$3,0))*Tabela3[[#This Row],[QUANTIDADE]]</f>
        <v>18</v>
      </c>
      <c r="L1120" s="2" t="str">
        <f>TEXT(Tabela3[[#This Row],[DATA]],"MM")</f>
        <v>04</v>
      </c>
      <c r="M1120" s="2">
        <f>WEEKNUM(Tabela3[[#This Row],[DATA]])</f>
        <v>14</v>
      </c>
      <c r="N1120" s="18">
        <f>YEAR(Tabela3[[#This Row],[DATA]])</f>
        <v>2023</v>
      </c>
    </row>
    <row r="1121" spans="2:14">
      <c r="B1121" s="1">
        <v>45021</v>
      </c>
      <c r="C1121">
        <v>12518</v>
      </c>
      <c r="D1121" s="18">
        <f>COUNTIF(C$4:C1121,Tabela3[[#This Row],[COMANDA]])</f>
        <v>3</v>
      </c>
      <c r="E1121" t="s">
        <v>90</v>
      </c>
      <c r="F1121" t="s">
        <v>100</v>
      </c>
      <c r="G1121" t="s">
        <v>8</v>
      </c>
      <c r="H1121" t="s">
        <v>206</v>
      </c>
      <c r="I1121" s="2">
        <v>1</v>
      </c>
      <c r="J1121" t="s">
        <v>11</v>
      </c>
      <c r="K1121" s="21">
        <f>INDEX(LISTAS!$H:$Q,MATCH(BASE!H1121,LISTAS!$G:$G,0),MATCH(BASE!J1121,LISTAS!$H$3:$Q$3,0))*Tabela3[[#This Row],[QUANTIDADE]]</f>
        <v>18</v>
      </c>
      <c r="L1121" s="2" t="str">
        <f>TEXT(Tabela3[[#This Row],[DATA]],"MM")</f>
        <v>04</v>
      </c>
      <c r="M1121" s="2">
        <f>WEEKNUM(Tabela3[[#This Row],[DATA]])</f>
        <v>14</v>
      </c>
      <c r="N1121" s="18">
        <f>YEAR(Tabela3[[#This Row],[DATA]])</f>
        <v>2023</v>
      </c>
    </row>
    <row r="1122" spans="2:14">
      <c r="B1122" s="1">
        <v>45021</v>
      </c>
      <c r="C1122">
        <v>12518</v>
      </c>
      <c r="D1122" s="18">
        <f>COUNTIF(C$4:C1122,Tabela3[[#This Row],[COMANDA]])</f>
        <v>4</v>
      </c>
      <c r="E1122" t="s">
        <v>90</v>
      </c>
      <c r="F1122" t="s">
        <v>99</v>
      </c>
      <c r="G1122" t="s">
        <v>9</v>
      </c>
      <c r="H1122" t="s">
        <v>241</v>
      </c>
      <c r="I1122" s="2">
        <v>1</v>
      </c>
      <c r="J1122" t="s">
        <v>11</v>
      </c>
      <c r="K1122" s="21">
        <f>INDEX(LISTAS!$H:$Q,MATCH(BASE!H1122,LISTAS!$G:$G,0),MATCH(BASE!J1122,LISTAS!$H$3:$Q$3,0))*Tabela3[[#This Row],[QUANTIDADE]]</f>
        <v>3</v>
      </c>
      <c r="L1122" s="2" t="str">
        <f>TEXT(Tabela3[[#This Row],[DATA]],"MM")</f>
        <v>04</v>
      </c>
      <c r="M1122" s="2">
        <f>WEEKNUM(Tabela3[[#This Row],[DATA]])</f>
        <v>14</v>
      </c>
      <c r="N1122" s="18">
        <f>YEAR(Tabela3[[#This Row],[DATA]])</f>
        <v>2023</v>
      </c>
    </row>
    <row r="1123" spans="2:14">
      <c r="B1123" s="1">
        <v>45021</v>
      </c>
      <c r="C1123">
        <v>12518</v>
      </c>
      <c r="D1123" s="18">
        <f>COUNTIF(C$4:C1123,Tabela3[[#This Row],[COMANDA]])</f>
        <v>5</v>
      </c>
      <c r="E1123" t="s">
        <v>90</v>
      </c>
      <c r="F1123" t="s">
        <v>98</v>
      </c>
      <c r="G1123" t="s">
        <v>9</v>
      </c>
      <c r="H1123" t="s">
        <v>132</v>
      </c>
      <c r="I1123" s="2">
        <v>1</v>
      </c>
      <c r="J1123" t="s">
        <v>11</v>
      </c>
      <c r="K1123" s="21">
        <f>INDEX(LISTAS!$H:$Q,MATCH(BASE!H1123,LISTAS!$G:$G,0),MATCH(BASE!J1123,LISTAS!$H$3:$Q$3,0))*Tabela3[[#This Row],[QUANTIDADE]]</f>
        <v>3</v>
      </c>
      <c r="L1123" s="2" t="str">
        <f>TEXT(Tabela3[[#This Row],[DATA]],"MM")</f>
        <v>04</v>
      </c>
      <c r="M1123" s="2">
        <f>WEEKNUM(Tabela3[[#This Row],[DATA]])</f>
        <v>14</v>
      </c>
      <c r="N1123" s="18">
        <f>YEAR(Tabela3[[#This Row],[DATA]])</f>
        <v>2023</v>
      </c>
    </row>
    <row r="1124" spans="2:14">
      <c r="B1124" s="1">
        <v>45021</v>
      </c>
      <c r="C1124">
        <v>12518</v>
      </c>
      <c r="D1124" s="18">
        <f>COUNTIF(C$4:C1124,Tabela3[[#This Row],[COMANDA]])</f>
        <v>6</v>
      </c>
      <c r="E1124" t="s">
        <v>90</v>
      </c>
      <c r="F1124" t="s">
        <v>100</v>
      </c>
      <c r="G1124" t="s">
        <v>9</v>
      </c>
      <c r="H1124" t="s">
        <v>132</v>
      </c>
      <c r="I1124" s="2">
        <v>1</v>
      </c>
      <c r="J1124" t="s">
        <v>11</v>
      </c>
      <c r="K1124" s="21">
        <f>INDEX(LISTAS!$H:$Q,MATCH(BASE!H1124,LISTAS!$G:$G,0),MATCH(BASE!J1124,LISTAS!$H$3:$Q$3,0))*Tabela3[[#This Row],[QUANTIDADE]]</f>
        <v>3</v>
      </c>
      <c r="L1124" s="2" t="str">
        <f>TEXT(Tabela3[[#This Row],[DATA]],"MM")</f>
        <v>04</v>
      </c>
      <c r="M1124" s="2">
        <f>WEEKNUM(Tabela3[[#This Row],[DATA]])</f>
        <v>14</v>
      </c>
      <c r="N1124" s="18">
        <f>YEAR(Tabela3[[#This Row],[DATA]])</f>
        <v>2023</v>
      </c>
    </row>
    <row r="1125" spans="2:14">
      <c r="B1125" s="1">
        <v>45021</v>
      </c>
      <c r="C1125">
        <v>12519</v>
      </c>
      <c r="D1125" s="18">
        <f>COUNTIF(C$4:C1125,Tabela3[[#This Row],[COMANDA]])</f>
        <v>1</v>
      </c>
      <c r="E1125" t="s">
        <v>90</v>
      </c>
      <c r="F1125" t="s">
        <v>100</v>
      </c>
      <c r="G1125" t="s">
        <v>8</v>
      </c>
      <c r="H1125" t="s">
        <v>42</v>
      </c>
      <c r="I1125" s="2">
        <v>1</v>
      </c>
      <c r="J1125" t="s">
        <v>11</v>
      </c>
      <c r="K1125" s="21">
        <f>INDEX(LISTAS!$H:$Q,MATCH(BASE!H1125,LISTAS!$G:$G,0),MATCH(BASE!J1125,LISTAS!$H$3:$Q$3,0))*Tabela3[[#This Row],[QUANTIDADE]]</f>
        <v>16</v>
      </c>
      <c r="L1125" s="2" t="str">
        <f>TEXT(Tabela3[[#This Row],[DATA]],"MM")</f>
        <v>04</v>
      </c>
      <c r="M1125" s="2">
        <f>WEEKNUM(Tabela3[[#This Row],[DATA]])</f>
        <v>14</v>
      </c>
      <c r="N1125" s="18">
        <f>YEAR(Tabela3[[#This Row],[DATA]])</f>
        <v>2023</v>
      </c>
    </row>
    <row r="1126" spans="2:14">
      <c r="B1126" s="1">
        <v>45021</v>
      </c>
      <c r="C1126">
        <v>12519</v>
      </c>
      <c r="D1126" s="18">
        <f>COUNTIF(C$4:C1126,Tabela3[[#This Row],[COMANDA]])</f>
        <v>2</v>
      </c>
      <c r="E1126" t="s">
        <v>90</v>
      </c>
      <c r="F1126" t="s">
        <v>100</v>
      </c>
      <c r="G1126" t="s">
        <v>8</v>
      </c>
      <c r="H1126" t="s">
        <v>204</v>
      </c>
      <c r="I1126" s="2">
        <v>1</v>
      </c>
      <c r="J1126" t="s">
        <v>11</v>
      </c>
      <c r="K1126" s="21">
        <f>INDEX(LISTAS!$H:$Q,MATCH(BASE!H1126,LISTAS!$G:$G,0),MATCH(BASE!J1126,LISTAS!$H$3:$Q$3,0))*Tabela3[[#This Row],[QUANTIDADE]]</f>
        <v>18</v>
      </c>
      <c r="L1126" s="2" t="str">
        <f>TEXT(Tabela3[[#This Row],[DATA]],"MM")</f>
        <v>04</v>
      </c>
      <c r="M1126" s="2">
        <f>WEEKNUM(Tabela3[[#This Row],[DATA]])</f>
        <v>14</v>
      </c>
      <c r="N1126" s="18">
        <f>YEAR(Tabela3[[#This Row],[DATA]])</f>
        <v>2023</v>
      </c>
    </row>
    <row r="1127" spans="2:14">
      <c r="B1127" s="1">
        <v>45021</v>
      </c>
      <c r="C1127">
        <v>12519</v>
      </c>
      <c r="D1127" s="18">
        <f>COUNTIF(C$4:C1127,Tabela3[[#This Row],[COMANDA]])</f>
        <v>3</v>
      </c>
      <c r="E1127" t="s">
        <v>90</v>
      </c>
      <c r="F1127" t="s">
        <v>100</v>
      </c>
      <c r="G1127" t="s">
        <v>9</v>
      </c>
      <c r="H1127" t="s">
        <v>142</v>
      </c>
      <c r="I1127" s="2">
        <v>1</v>
      </c>
      <c r="J1127" t="s">
        <v>11</v>
      </c>
      <c r="K1127" s="21">
        <f>INDEX(LISTAS!$H:$Q,MATCH(BASE!H1127,LISTAS!$G:$G,0),MATCH(BASE!J1127,LISTAS!$H$3:$Q$3,0))*Tabela3[[#This Row],[QUANTIDADE]]</f>
        <v>6</v>
      </c>
      <c r="L1127" s="2" t="str">
        <f>TEXT(Tabela3[[#This Row],[DATA]],"MM")</f>
        <v>04</v>
      </c>
      <c r="M1127" s="2">
        <f>WEEKNUM(Tabela3[[#This Row],[DATA]])</f>
        <v>14</v>
      </c>
      <c r="N1127" s="18">
        <f>YEAR(Tabela3[[#This Row],[DATA]])</f>
        <v>2023</v>
      </c>
    </row>
    <row r="1128" spans="2:14">
      <c r="B1128" s="1">
        <v>45021</v>
      </c>
      <c r="C1128">
        <v>12520</v>
      </c>
      <c r="D1128" s="18">
        <f>COUNTIF(C$4:C1128,Tabela3[[#This Row],[COMANDA]])</f>
        <v>1</v>
      </c>
      <c r="E1128" t="s">
        <v>90</v>
      </c>
      <c r="F1128" t="s">
        <v>100</v>
      </c>
      <c r="G1128" t="s">
        <v>8</v>
      </c>
      <c r="H1128" t="s">
        <v>206</v>
      </c>
      <c r="I1128" s="2">
        <v>1</v>
      </c>
      <c r="J1128" t="s">
        <v>11</v>
      </c>
      <c r="K1128" s="21">
        <f>INDEX(LISTAS!$H:$Q,MATCH(BASE!H1128,LISTAS!$G:$G,0),MATCH(BASE!J1128,LISTAS!$H$3:$Q$3,0))*Tabela3[[#This Row],[QUANTIDADE]]</f>
        <v>18</v>
      </c>
      <c r="L1128" s="2" t="str">
        <f>TEXT(Tabela3[[#This Row],[DATA]],"MM")</f>
        <v>04</v>
      </c>
      <c r="M1128" s="2">
        <f>WEEKNUM(Tabela3[[#This Row],[DATA]])</f>
        <v>14</v>
      </c>
      <c r="N1128" s="18">
        <f>YEAR(Tabela3[[#This Row],[DATA]])</f>
        <v>2023</v>
      </c>
    </row>
    <row r="1129" spans="2:14">
      <c r="B1129" s="1">
        <v>45021</v>
      </c>
      <c r="C1129">
        <v>12521</v>
      </c>
      <c r="D1129" s="18">
        <f>COUNTIF(C$4:C1129,Tabela3[[#This Row],[COMANDA]])</f>
        <v>1</v>
      </c>
      <c r="E1129" t="s">
        <v>90</v>
      </c>
      <c r="F1129" t="s">
        <v>99</v>
      </c>
      <c r="G1129" t="s">
        <v>8</v>
      </c>
      <c r="H1129" t="s">
        <v>39</v>
      </c>
      <c r="I1129" s="2">
        <v>1</v>
      </c>
      <c r="J1129" t="s">
        <v>11</v>
      </c>
      <c r="K1129" s="21">
        <f>INDEX(LISTAS!$H:$Q,MATCH(BASE!H1129,LISTAS!$G:$G,0),MATCH(BASE!J1129,LISTAS!$H$3:$Q$3,0))*Tabela3[[#This Row],[QUANTIDADE]]</f>
        <v>12</v>
      </c>
      <c r="L1129" s="2" t="str">
        <f>TEXT(Tabela3[[#This Row],[DATA]],"MM")</f>
        <v>04</v>
      </c>
      <c r="M1129" s="2">
        <f>WEEKNUM(Tabela3[[#This Row],[DATA]])</f>
        <v>14</v>
      </c>
      <c r="N1129" s="18">
        <f>YEAR(Tabela3[[#This Row],[DATA]])</f>
        <v>2023</v>
      </c>
    </row>
    <row r="1130" spans="2:14">
      <c r="B1130" s="1">
        <v>45021</v>
      </c>
      <c r="C1130">
        <v>12521</v>
      </c>
      <c r="D1130" s="18">
        <f>COUNTIF(C$4:C1130,Tabela3[[#This Row],[COMANDA]])</f>
        <v>2</v>
      </c>
      <c r="E1130" t="s">
        <v>90</v>
      </c>
      <c r="F1130" t="s">
        <v>3</v>
      </c>
      <c r="G1130" t="s">
        <v>8</v>
      </c>
      <c r="H1130" t="s">
        <v>43</v>
      </c>
      <c r="I1130" s="2">
        <v>2</v>
      </c>
      <c r="J1130" t="s">
        <v>11</v>
      </c>
      <c r="K1130" s="21">
        <f>INDEX(LISTAS!$H:$Q,MATCH(BASE!H1130,LISTAS!$G:$G,0),MATCH(BASE!J1130,LISTAS!$H$3:$Q$3,0))*Tabela3[[#This Row],[QUANTIDADE]]</f>
        <v>36</v>
      </c>
      <c r="L1130" s="2" t="str">
        <f>TEXT(Tabela3[[#This Row],[DATA]],"MM")</f>
        <v>04</v>
      </c>
      <c r="M1130" s="2">
        <f>WEEKNUM(Tabela3[[#This Row],[DATA]])</f>
        <v>14</v>
      </c>
      <c r="N1130" s="18">
        <f>YEAR(Tabela3[[#This Row],[DATA]])</f>
        <v>2023</v>
      </c>
    </row>
    <row r="1131" spans="2:14">
      <c r="B1131" s="1">
        <v>45021</v>
      </c>
      <c r="C1131">
        <v>12521</v>
      </c>
      <c r="D1131" s="18">
        <f>COUNTIF(C$4:C1131,Tabela3[[#This Row],[COMANDA]])</f>
        <v>3</v>
      </c>
      <c r="E1131" t="s">
        <v>90</v>
      </c>
      <c r="F1131" t="s">
        <v>99</v>
      </c>
      <c r="G1131" t="s">
        <v>8</v>
      </c>
      <c r="H1131" t="s">
        <v>202</v>
      </c>
      <c r="I1131" s="2">
        <v>1</v>
      </c>
      <c r="J1131" t="s">
        <v>11</v>
      </c>
      <c r="K1131" s="21">
        <f>INDEX(LISTAS!$H:$Q,MATCH(BASE!H1131,LISTAS!$G:$G,0),MATCH(BASE!J1131,LISTAS!$H$3:$Q$3,0))*Tabela3[[#This Row],[QUANTIDADE]]</f>
        <v>20</v>
      </c>
      <c r="L1131" s="2" t="str">
        <f>TEXT(Tabela3[[#This Row],[DATA]],"MM")</f>
        <v>04</v>
      </c>
      <c r="M1131" s="2">
        <f>WEEKNUM(Tabela3[[#This Row],[DATA]])</f>
        <v>14</v>
      </c>
      <c r="N1131" s="18">
        <f>YEAR(Tabela3[[#This Row],[DATA]])</f>
        <v>2023</v>
      </c>
    </row>
    <row r="1132" spans="2:14">
      <c r="B1132" s="1">
        <v>45021</v>
      </c>
      <c r="C1132">
        <v>12521</v>
      </c>
      <c r="D1132" s="18">
        <f>COUNTIF(C$4:C1132,Tabela3[[#This Row],[COMANDA]])</f>
        <v>4</v>
      </c>
      <c r="E1132" t="s">
        <v>90</v>
      </c>
      <c r="F1132" t="s">
        <v>99</v>
      </c>
      <c r="G1132" t="s">
        <v>9</v>
      </c>
      <c r="H1132" t="s">
        <v>240</v>
      </c>
      <c r="I1132" s="2">
        <v>2</v>
      </c>
      <c r="J1132" t="s">
        <v>11</v>
      </c>
      <c r="K1132" s="21">
        <f>INDEX(LISTAS!$H:$Q,MATCH(BASE!H1132,LISTAS!$G:$G,0),MATCH(BASE!J1132,LISTAS!$H$3:$Q$3,0))*Tabela3[[#This Row],[QUANTIDADE]]</f>
        <v>12</v>
      </c>
      <c r="L1132" s="2" t="str">
        <f>TEXT(Tabela3[[#This Row],[DATA]],"MM")</f>
        <v>04</v>
      </c>
      <c r="M1132" s="2">
        <f>WEEKNUM(Tabela3[[#This Row],[DATA]])</f>
        <v>14</v>
      </c>
      <c r="N1132" s="18">
        <f>YEAR(Tabela3[[#This Row],[DATA]])</f>
        <v>2023</v>
      </c>
    </row>
    <row r="1133" spans="2:14">
      <c r="B1133" s="1">
        <v>45021</v>
      </c>
      <c r="C1133">
        <v>12521</v>
      </c>
      <c r="D1133" s="18">
        <f>COUNTIF(C$4:C1133,Tabela3[[#This Row],[COMANDA]])</f>
        <v>5</v>
      </c>
      <c r="E1133" t="s">
        <v>90</v>
      </c>
      <c r="F1133" t="s">
        <v>3</v>
      </c>
      <c r="G1133" t="s">
        <v>61</v>
      </c>
      <c r="H1133" t="s">
        <v>163</v>
      </c>
      <c r="I1133" s="2">
        <v>1</v>
      </c>
      <c r="J1133" t="s">
        <v>11</v>
      </c>
      <c r="K1133" s="21">
        <f>INDEX(LISTAS!$H:$Q,MATCH(BASE!H1133,LISTAS!$G:$G,0),MATCH(BASE!J1133,LISTAS!$H$3:$Q$3,0))*Tabela3[[#This Row],[QUANTIDADE]]</f>
        <v>4</v>
      </c>
      <c r="L1133" s="2" t="str">
        <f>TEXT(Tabela3[[#This Row],[DATA]],"MM")</f>
        <v>04</v>
      </c>
      <c r="M1133" s="2">
        <f>WEEKNUM(Tabela3[[#This Row],[DATA]])</f>
        <v>14</v>
      </c>
      <c r="N1133" s="18">
        <f>YEAR(Tabela3[[#This Row],[DATA]])</f>
        <v>2023</v>
      </c>
    </row>
    <row r="1134" spans="2:14">
      <c r="B1134" s="1">
        <v>45021</v>
      </c>
      <c r="C1134">
        <v>12522</v>
      </c>
      <c r="D1134" s="18">
        <f>COUNTIF(C$4:C1134,Tabela3[[#This Row],[COMANDA]])</f>
        <v>1</v>
      </c>
      <c r="E1134" t="s">
        <v>90</v>
      </c>
      <c r="F1134" t="s">
        <v>98</v>
      </c>
      <c r="G1134" t="s">
        <v>8</v>
      </c>
      <c r="H1134" t="s">
        <v>41</v>
      </c>
      <c r="I1134" s="2">
        <v>1</v>
      </c>
      <c r="J1134" t="s">
        <v>11</v>
      </c>
      <c r="K1134" s="21">
        <f>INDEX(LISTAS!$H:$Q,MATCH(BASE!H1134,LISTAS!$G:$G,0),MATCH(BASE!J1134,LISTAS!$H$3:$Q$3,0))*Tabela3[[#This Row],[QUANTIDADE]]</f>
        <v>14</v>
      </c>
      <c r="L1134" s="2" t="str">
        <f>TEXT(Tabela3[[#This Row],[DATA]],"MM")</f>
        <v>04</v>
      </c>
      <c r="M1134" s="2">
        <f>WEEKNUM(Tabela3[[#This Row],[DATA]])</f>
        <v>14</v>
      </c>
      <c r="N1134" s="18">
        <f>YEAR(Tabela3[[#This Row],[DATA]])</f>
        <v>2023</v>
      </c>
    </row>
    <row r="1135" spans="2:14">
      <c r="B1135" s="1">
        <v>45021</v>
      </c>
      <c r="C1135">
        <v>12522</v>
      </c>
      <c r="D1135" s="18">
        <f>COUNTIF(C$4:C1135,Tabela3[[#This Row],[COMANDA]])</f>
        <v>2</v>
      </c>
      <c r="E1135" t="s">
        <v>90</v>
      </c>
      <c r="F1135" t="s">
        <v>98</v>
      </c>
      <c r="G1135" t="s">
        <v>9</v>
      </c>
      <c r="H1135" t="s">
        <v>151</v>
      </c>
      <c r="I1135" s="2">
        <v>1</v>
      </c>
      <c r="J1135" t="s">
        <v>11</v>
      </c>
      <c r="K1135" s="21">
        <f>INDEX(LISTAS!$H:$Q,MATCH(BASE!H1135,LISTAS!$G:$G,0),MATCH(BASE!J1135,LISTAS!$H$3:$Q$3,0))*Tabela3[[#This Row],[QUANTIDADE]]</f>
        <v>6</v>
      </c>
      <c r="L1135" s="2" t="str">
        <f>TEXT(Tabela3[[#This Row],[DATA]],"MM")</f>
        <v>04</v>
      </c>
      <c r="M1135" s="2">
        <f>WEEKNUM(Tabela3[[#This Row],[DATA]])</f>
        <v>14</v>
      </c>
      <c r="N1135" s="18">
        <f>YEAR(Tabela3[[#This Row],[DATA]])</f>
        <v>2023</v>
      </c>
    </row>
    <row r="1136" spans="2:14">
      <c r="B1136" s="1">
        <v>45021</v>
      </c>
      <c r="C1136">
        <v>12523</v>
      </c>
      <c r="D1136" s="18">
        <f>COUNTIF(C$4:C1136,Tabela3[[#This Row],[COMANDA]])</f>
        <v>1</v>
      </c>
      <c r="E1136" t="s">
        <v>89</v>
      </c>
      <c r="F1136" t="s">
        <v>99</v>
      </c>
      <c r="G1136" t="s">
        <v>8</v>
      </c>
      <c r="H1136" t="s">
        <v>204</v>
      </c>
      <c r="I1136" s="2">
        <v>1</v>
      </c>
      <c r="J1136" t="s">
        <v>11</v>
      </c>
      <c r="K1136" s="21">
        <f>INDEX(LISTAS!$H:$Q,MATCH(BASE!H1136,LISTAS!$G:$G,0),MATCH(BASE!J1136,LISTAS!$H$3:$Q$3,0))*Tabela3[[#This Row],[QUANTIDADE]]</f>
        <v>18</v>
      </c>
      <c r="L1136" s="2" t="str">
        <f>TEXT(Tabela3[[#This Row],[DATA]],"MM")</f>
        <v>04</v>
      </c>
      <c r="M1136" s="2">
        <f>WEEKNUM(Tabela3[[#This Row],[DATA]])</f>
        <v>14</v>
      </c>
      <c r="N1136" s="18">
        <f>YEAR(Tabela3[[#This Row],[DATA]])</f>
        <v>2023</v>
      </c>
    </row>
    <row r="1137" spans="2:14">
      <c r="B1137" s="1">
        <v>45021</v>
      </c>
      <c r="C1137">
        <v>12523</v>
      </c>
      <c r="D1137" s="18">
        <f>COUNTIF(C$4:C1137,Tabela3[[#This Row],[COMANDA]])</f>
        <v>2</v>
      </c>
      <c r="E1137" t="s">
        <v>89</v>
      </c>
      <c r="F1137" t="s">
        <v>99</v>
      </c>
      <c r="G1137" t="s">
        <v>9</v>
      </c>
      <c r="H1137" t="s">
        <v>240</v>
      </c>
      <c r="I1137" s="2">
        <v>1</v>
      </c>
      <c r="J1137" t="s">
        <v>11</v>
      </c>
      <c r="K1137" s="21">
        <f>INDEX(LISTAS!$H:$Q,MATCH(BASE!H1137,LISTAS!$G:$G,0),MATCH(BASE!J1137,LISTAS!$H$3:$Q$3,0))*Tabela3[[#This Row],[QUANTIDADE]]</f>
        <v>6</v>
      </c>
      <c r="L1137" s="2" t="str">
        <f>TEXT(Tabela3[[#This Row],[DATA]],"MM")</f>
        <v>04</v>
      </c>
      <c r="M1137" s="2">
        <f>WEEKNUM(Tabela3[[#This Row],[DATA]])</f>
        <v>14</v>
      </c>
      <c r="N1137" s="18">
        <f>YEAR(Tabela3[[#This Row],[DATA]])</f>
        <v>2023</v>
      </c>
    </row>
    <row r="1138" spans="2:14">
      <c r="B1138" s="1">
        <v>45021</v>
      </c>
      <c r="C1138">
        <v>12524</v>
      </c>
      <c r="D1138" s="18">
        <f>COUNTIF(C$4:C1138,Tabela3[[#This Row],[COMANDA]])</f>
        <v>1</v>
      </c>
      <c r="E1138" t="s">
        <v>90</v>
      </c>
      <c r="F1138" t="s">
        <v>3</v>
      </c>
      <c r="G1138" t="s">
        <v>8</v>
      </c>
      <c r="H1138" t="s">
        <v>84</v>
      </c>
      <c r="I1138" s="2">
        <v>1</v>
      </c>
      <c r="J1138" t="s">
        <v>11</v>
      </c>
      <c r="K1138" s="21">
        <f>INDEX(LISTAS!$H:$Q,MATCH(BASE!H1138,LISTAS!$G:$G,0),MATCH(BASE!J1138,LISTAS!$H$3:$Q$3,0))*Tabela3[[#This Row],[QUANTIDADE]]</f>
        <v>16</v>
      </c>
      <c r="L1138" s="2" t="str">
        <f>TEXT(Tabela3[[#This Row],[DATA]],"MM")</f>
        <v>04</v>
      </c>
      <c r="M1138" s="2">
        <f>WEEKNUM(Tabela3[[#This Row],[DATA]])</f>
        <v>14</v>
      </c>
      <c r="N1138" s="18">
        <f>YEAR(Tabela3[[#This Row],[DATA]])</f>
        <v>2023</v>
      </c>
    </row>
    <row r="1139" spans="2:14">
      <c r="B1139" s="1">
        <v>45021</v>
      </c>
      <c r="C1139">
        <v>12524</v>
      </c>
      <c r="D1139" s="18">
        <f>COUNTIF(C$4:C1139,Tabela3[[#This Row],[COMANDA]])</f>
        <v>2</v>
      </c>
      <c r="E1139" t="s">
        <v>90</v>
      </c>
      <c r="F1139" t="s">
        <v>3</v>
      </c>
      <c r="G1139" t="s">
        <v>61</v>
      </c>
      <c r="H1139" t="s">
        <v>163</v>
      </c>
      <c r="I1139" s="2">
        <v>1</v>
      </c>
      <c r="J1139" t="s">
        <v>11</v>
      </c>
      <c r="K1139" s="21">
        <f>INDEX(LISTAS!$H:$Q,MATCH(BASE!H1139,LISTAS!$G:$G,0),MATCH(BASE!J1139,LISTAS!$H$3:$Q$3,0))*Tabela3[[#This Row],[QUANTIDADE]]</f>
        <v>4</v>
      </c>
      <c r="L1139" s="2" t="str">
        <f>TEXT(Tabela3[[#This Row],[DATA]],"MM")</f>
        <v>04</v>
      </c>
      <c r="M1139" s="2">
        <f>WEEKNUM(Tabela3[[#This Row],[DATA]])</f>
        <v>14</v>
      </c>
      <c r="N1139" s="18">
        <f>YEAR(Tabela3[[#This Row],[DATA]])</f>
        <v>2023</v>
      </c>
    </row>
    <row r="1140" spans="2:14">
      <c r="B1140" s="1">
        <v>45021</v>
      </c>
      <c r="C1140">
        <v>12524</v>
      </c>
      <c r="D1140" s="18">
        <f>COUNTIF(C$4:C1140,Tabela3[[#This Row],[COMANDA]])</f>
        <v>3</v>
      </c>
      <c r="E1140" t="s">
        <v>90</v>
      </c>
      <c r="F1140" t="s">
        <v>3</v>
      </c>
      <c r="G1140" t="s">
        <v>10</v>
      </c>
      <c r="H1140" t="s">
        <v>88</v>
      </c>
      <c r="I1140" s="2">
        <v>1</v>
      </c>
      <c r="J1140" t="s">
        <v>11</v>
      </c>
      <c r="K1140" s="21">
        <f>INDEX(LISTAS!$H:$Q,MATCH(BASE!H1140,LISTAS!$G:$G,0),MATCH(BASE!J1140,LISTAS!$H$3:$Q$3,0))*Tabela3[[#This Row],[QUANTIDADE]]</f>
        <v>8</v>
      </c>
      <c r="L1140" s="2" t="str">
        <f>TEXT(Tabela3[[#This Row],[DATA]],"MM")</f>
        <v>04</v>
      </c>
      <c r="M1140" s="2">
        <f>WEEKNUM(Tabela3[[#This Row],[DATA]])</f>
        <v>14</v>
      </c>
      <c r="N1140" s="18">
        <f>YEAR(Tabela3[[#This Row],[DATA]])</f>
        <v>2023</v>
      </c>
    </row>
    <row r="1141" spans="2:14">
      <c r="B1141" s="1">
        <v>45021</v>
      </c>
      <c r="C1141">
        <v>12525</v>
      </c>
      <c r="D1141" s="18">
        <f>COUNTIF(C$4:C1141,Tabela3[[#This Row],[COMANDA]])</f>
        <v>1</v>
      </c>
      <c r="E1141" t="s">
        <v>90</v>
      </c>
      <c r="F1141" t="s">
        <v>98</v>
      </c>
      <c r="G1141" t="s">
        <v>8</v>
      </c>
      <c r="H1141" t="s">
        <v>84</v>
      </c>
      <c r="I1141" s="2">
        <v>2</v>
      </c>
      <c r="J1141" t="s">
        <v>11</v>
      </c>
      <c r="K1141" s="21">
        <f>INDEX(LISTAS!$H:$Q,MATCH(BASE!H1141,LISTAS!$G:$G,0),MATCH(BASE!J1141,LISTAS!$H$3:$Q$3,0))*Tabela3[[#This Row],[QUANTIDADE]]</f>
        <v>32</v>
      </c>
      <c r="L1141" s="2" t="str">
        <f>TEXT(Tabela3[[#This Row],[DATA]],"MM")</f>
        <v>04</v>
      </c>
      <c r="M1141" s="2">
        <f>WEEKNUM(Tabela3[[#This Row],[DATA]])</f>
        <v>14</v>
      </c>
      <c r="N1141" s="18">
        <f>YEAR(Tabela3[[#This Row],[DATA]])</f>
        <v>2023</v>
      </c>
    </row>
    <row r="1142" spans="2:14">
      <c r="B1142" s="1">
        <v>45021</v>
      </c>
      <c r="C1142">
        <v>12525</v>
      </c>
      <c r="D1142" s="18">
        <f>COUNTIF(C$4:C1142,Tabela3[[#This Row],[COMANDA]])</f>
        <v>2</v>
      </c>
      <c r="E1142" t="s">
        <v>90</v>
      </c>
      <c r="F1142" t="s">
        <v>98</v>
      </c>
      <c r="G1142" t="s">
        <v>61</v>
      </c>
      <c r="H1142" t="s">
        <v>188</v>
      </c>
      <c r="I1142" s="2">
        <v>2</v>
      </c>
      <c r="J1142" t="s">
        <v>11</v>
      </c>
      <c r="K1142" s="21">
        <f>INDEX(LISTAS!$H:$Q,MATCH(BASE!H1142,LISTAS!$G:$G,0),MATCH(BASE!J1142,LISTAS!$H$3:$Q$3,0))*Tabela3[[#This Row],[QUANTIDADE]]</f>
        <v>4</v>
      </c>
      <c r="L1142" s="2" t="str">
        <f>TEXT(Tabela3[[#This Row],[DATA]],"MM")</f>
        <v>04</v>
      </c>
      <c r="M1142" s="2">
        <f>WEEKNUM(Tabela3[[#This Row],[DATA]])</f>
        <v>14</v>
      </c>
      <c r="N1142" s="18">
        <f>YEAR(Tabela3[[#This Row],[DATA]])</f>
        <v>2023</v>
      </c>
    </row>
    <row r="1143" spans="2:14">
      <c r="B1143" s="1">
        <v>45021</v>
      </c>
      <c r="C1143">
        <v>12525</v>
      </c>
      <c r="D1143" s="18">
        <f>COUNTIF(C$4:C1143,Tabela3[[#This Row],[COMANDA]])</f>
        <v>3</v>
      </c>
      <c r="E1143" t="s">
        <v>90</v>
      </c>
      <c r="F1143" t="s">
        <v>98</v>
      </c>
      <c r="G1143" t="s">
        <v>61</v>
      </c>
      <c r="H1143" t="s">
        <v>199</v>
      </c>
      <c r="I1143" s="2">
        <v>1</v>
      </c>
      <c r="J1143" t="s">
        <v>11</v>
      </c>
      <c r="K1143" s="21">
        <f>INDEX(LISTAS!$H:$Q,MATCH(BASE!H1143,LISTAS!$G:$G,0),MATCH(BASE!J1143,LISTAS!$H$3:$Q$3,0))*Tabela3[[#This Row],[QUANTIDADE]]</f>
        <v>1</v>
      </c>
      <c r="L1143" s="2" t="str">
        <f>TEXT(Tabela3[[#This Row],[DATA]],"MM")</f>
        <v>04</v>
      </c>
      <c r="M1143" s="2">
        <f>WEEKNUM(Tabela3[[#This Row],[DATA]])</f>
        <v>14</v>
      </c>
      <c r="N1143" s="18">
        <f>YEAR(Tabela3[[#This Row],[DATA]])</f>
        <v>2023</v>
      </c>
    </row>
    <row r="1144" spans="2:14">
      <c r="B1144" s="1">
        <v>45021</v>
      </c>
      <c r="C1144">
        <v>12526</v>
      </c>
      <c r="D1144" s="18">
        <f>COUNTIF(C$4:C1144,Tabela3[[#This Row],[COMANDA]])</f>
        <v>1</v>
      </c>
      <c r="E1144" t="s">
        <v>90</v>
      </c>
      <c r="F1144" t="s">
        <v>99</v>
      </c>
      <c r="G1144" t="s">
        <v>8</v>
      </c>
      <c r="H1144" t="s">
        <v>206</v>
      </c>
      <c r="I1144" s="2">
        <v>1</v>
      </c>
      <c r="J1144" t="s">
        <v>11</v>
      </c>
      <c r="K1144" s="21">
        <f>INDEX(LISTAS!$H:$Q,MATCH(BASE!H1144,LISTAS!$G:$G,0),MATCH(BASE!J1144,LISTAS!$H$3:$Q$3,0))*Tabela3[[#This Row],[QUANTIDADE]]</f>
        <v>18</v>
      </c>
      <c r="L1144" s="2" t="str">
        <f>TEXT(Tabela3[[#This Row],[DATA]],"MM")</f>
        <v>04</v>
      </c>
      <c r="M1144" s="2">
        <f>WEEKNUM(Tabela3[[#This Row],[DATA]])</f>
        <v>14</v>
      </c>
      <c r="N1144" s="18">
        <f>YEAR(Tabela3[[#This Row],[DATA]])</f>
        <v>2023</v>
      </c>
    </row>
    <row r="1145" spans="2:14">
      <c r="B1145" s="1">
        <v>45021</v>
      </c>
      <c r="C1145">
        <v>12526</v>
      </c>
      <c r="D1145" s="18">
        <f>COUNTIF(C$4:C1145,Tabela3[[#This Row],[COMANDA]])</f>
        <v>2</v>
      </c>
      <c r="E1145" t="s">
        <v>90</v>
      </c>
      <c r="F1145" t="s">
        <v>99</v>
      </c>
      <c r="G1145" t="s">
        <v>61</v>
      </c>
      <c r="H1145" t="s">
        <v>163</v>
      </c>
      <c r="I1145" s="2">
        <v>1</v>
      </c>
      <c r="J1145" t="s">
        <v>11</v>
      </c>
      <c r="K1145" s="21">
        <f>INDEX(LISTAS!$H:$Q,MATCH(BASE!H1145,LISTAS!$G:$G,0),MATCH(BASE!J1145,LISTAS!$H$3:$Q$3,0))*Tabela3[[#This Row],[QUANTIDADE]]</f>
        <v>4</v>
      </c>
      <c r="L1145" s="2" t="str">
        <f>TEXT(Tabela3[[#This Row],[DATA]],"MM")</f>
        <v>04</v>
      </c>
      <c r="M1145" s="2">
        <f>WEEKNUM(Tabela3[[#This Row],[DATA]])</f>
        <v>14</v>
      </c>
      <c r="N1145" s="18">
        <f>YEAR(Tabela3[[#This Row],[DATA]])</f>
        <v>2023</v>
      </c>
    </row>
    <row r="1146" spans="2:14">
      <c r="B1146" s="1">
        <v>45021</v>
      </c>
      <c r="C1146">
        <v>12527</v>
      </c>
      <c r="D1146" s="18">
        <f>COUNTIF(C$4:C1146,Tabela3[[#This Row],[COMANDA]])</f>
        <v>1</v>
      </c>
      <c r="E1146" t="s">
        <v>90</v>
      </c>
      <c r="F1146" t="s">
        <v>98</v>
      </c>
      <c r="G1146" t="s">
        <v>61</v>
      </c>
      <c r="H1146" t="s">
        <v>166</v>
      </c>
      <c r="I1146" s="2">
        <v>1</v>
      </c>
      <c r="J1146" t="s">
        <v>11</v>
      </c>
      <c r="K1146" s="21">
        <f>INDEX(LISTAS!$H:$Q,MATCH(BASE!H1146,LISTAS!$G:$G,0),MATCH(BASE!J1146,LISTAS!$H$3:$Q$3,0))*Tabela3[[#This Row],[QUANTIDADE]]</f>
        <v>8</v>
      </c>
      <c r="L1146" s="2" t="str">
        <f>TEXT(Tabela3[[#This Row],[DATA]],"MM")</f>
        <v>04</v>
      </c>
      <c r="M1146" s="2">
        <f>WEEKNUM(Tabela3[[#This Row],[DATA]])</f>
        <v>14</v>
      </c>
      <c r="N1146" s="18">
        <f>YEAR(Tabela3[[#This Row],[DATA]])</f>
        <v>2023</v>
      </c>
    </row>
    <row r="1147" spans="2:14">
      <c r="B1147" s="1">
        <v>45021</v>
      </c>
      <c r="C1147">
        <v>12527</v>
      </c>
      <c r="D1147" s="18">
        <f>COUNTIF(C$4:C1147,Tabela3[[#This Row],[COMANDA]])</f>
        <v>2</v>
      </c>
      <c r="E1147" t="s">
        <v>90</v>
      </c>
      <c r="F1147" t="s">
        <v>98</v>
      </c>
      <c r="G1147" t="s">
        <v>9</v>
      </c>
      <c r="H1147" t="s">
        <v>146</v>
      </c>
      <c r="I1147" s="2">
        <v>1</v>
      </c>
      <c r="J1147" t="s">
        <v>11</v>
      </c>
      <c r="K1147" s="21">
        <f>INDEX(LISTAS!$H:$Q,MATCH(BASE!H1147,LISTAS!$G:$G,0),MATCH(BASE!J1147,LISTAS!$H$3:$Q$3,0))*Tabela3[[#This Row],[QUANTIDADE]]</f>
        <v>4</v>
      </c>
      <c r="L1147" s="2" t="str">
        <f>TEXT(Tabela3[[#This Row],[DATA]],"MM")</f>
        <v>04</v>
      </c>
      <c r="M1147" s="2">
        <f>WEEKNUM(Tabela3[[#This Row],[DATA]])</f>
        <v>14</v>
      </c>
      <c r="N1147" s="18">
        <f>YEAR(Tabela3[[#This Row],[DATA]])</f>
        <v>2023</v>
      </c>
    </row>
    <row r="1148" spans="2:14">
      <c r="B1148" s="1">
        <v>45021</v>
      </c>
      <c r="C1148">
        <v>12528</v>
      </c>
      <c r="D1148" s="18">
        <f>COUNTIF(C$4:C1148,Tabela3[[#This Row],[COMANDA]])</f>
        <v>1</v>
      </c>
      <c r="E1148" t="s">
        <v>90</v>
      </c>
      <c r="F1148" t="s">
        <v>98</v>
      </c>
      <c r="G1148" t="s">
        <v>8</v>
      </c>
      <c r="H1148" t="s">
        <v>39</v>
      </c>
      <c r="I1148" s="2">
        <v>1</v>
      </c>
      <c r="J1148" t="s">
        <v>11</v>
      </c>
      <c r="K1148" s="21">
        <f>INDEX(LISTAS!$H:$Q,MATCH(BASE!H1148,LISTAS!$G:$G,0),MATCH(BASE!J1148,LISTAS!$H$3:$Q$3,0))*Tabela3[[#This Row],[QUANTIDADE]]</f>
        <v>12</v>
      </c>
      <c r="L1148" s="2" t="str">
        <f>TEXT(Tabela3[[#This Row],[DATA]],"MM")</f>
        <v>04</v>
      </c>
      <c r="M1148" s="2">
        <f>WEEKNUM(Tabela3[[#This Row],[DATA]])</f>
        <v>14</v>
      </c>
      <c r="N1148" s="18">
        <f>YEAR(Tabela3[[#This Row],[DATA]])</f>
        <v>2023</v>
      </c>
    </row>
    <row r="1149" spans="2:14">
      <c r="B1149" s="1">
        <v>45021</v>
      </c>
      <c r="C1149">
        <v>12528</v>
      </c>
      <c r="D1149" s="18">
        <f>COUNTIF(C$4:C1149,Tabela3[[#This Row],[COMANDA]])</f>
        <v>2</v>
      </c>
      <c r="E1149" t="s">
        <v>90</v>
      </c>
      <c r="F1149" t="s">
        <v>98</v>
      </c>
      <c r="G1149" t="s">
        <v>61</v>
      </c>
      <c r="H1149" t="s">
        <v>163</v>
      </c>
      <c r="I1149" s="2">
        <v>1</v>
      </c>
      <c r="J1149" t="s">
        <v>11</v>
      </c>
      <c r="K1149" s="21">
        <f>INDEX(LISTAS!$H:$Q,MATCH(BASE!H1149,LISTAS!$G:$G,0),MATCH(BASE!J1149,LISTAS!$H$3:$Q$3,0))*Tabela3[[#This Row],[QUANTIDADE]]</f>
        <v>4</v>
      </c>
      <c r="L1149" s="2" t="str">
        <f>TEXT(Tabela3[[#This Row],[DATA]],"MM")</f>
        <v>04</v>
      </c>
      <c r="M1149" s="2">
        <f>WEEKNUM(Tabela3[[#This Row],[DATA]])</f>
        <v>14</v>
      </c>
      <c r="N1149" s="18">
        <f>YEAR(Tabela3[[#This Row],[DATA]])</f>
        <v>2023</v>
      </c>
    </row>
    <row r="1150" spans="2:14">
      <c r="B1150" s="1">
        <v>45021</v>
      </c>
      <c r="C1150">
        <v>12528</v>
      </c>
      <c r="D1150" s="18">
        <f>COUNTIF(C$4:C1150,Tabela3[[#This Row],[COMANDA]])</f>
        <v>3</v>
      </c>
      <c r="E1150" t="s">
        <v>90</v>
      </c>
      <c r="F1150" t="s">
        <v>98</v>
      </c>
      <c r="G1150" t="s">
        <v>9</v>
      </c>
      <c r="H1150" t="s">
        <v>146</v>
      </c>
      <c r="I1150" s="2">
        <v>1</v>
      </c>
      <c r="J1150" t="s">
        <v>11</v>
      </c>
      <c r="K1150" s="21">
        <f>INDEX(LISTAS!$H:$Q,MATCH(BASE!H1150,LISTAS!$G:$G,0),MATCH(BASE!J1150,LISTAS!$H$3:$Q$3,0))*Tabela3[[#This Row],[QUANTIDADE]]</f>
        <v>4</v>
      </c>
      <c r="L1150" s="2" t="str">
        <f>TEXT(Tabela3[[#This Row],[DATA]],"MM")</f>
        <v>04</v>
      </c>
      <c r="M1150" s="2">
        <f>WEEKNUM(Tabela3[[#This Row],[DATA]])</f>
        <v>14</v>
      </c>
      <c r="N1150" s="18">
        <f>YEAR(Tabela3[[#This Row],[DATA]])</f>
        <v>2023</v>
      </c>
    </row>
    <row r="1151" spans="2:14">
      <c r="B1151" s="1">
        <v>45021</v>
      </c>
      <c r="C1151">
        <v>12529</v>
      </c>
      <c r="D1151" s="18">
        <f>COUNTIF(C$4:C1151,Tabela3[[#This Row],[COMANDA]])</f>
        <v>1</v>
      </c>
      <c r="E1151" t="s">
        <v>90</v>
      </c>
      <c r="F1151" t="s">
        <v>98</v>
      </c>
      <c r="G1151" t="s">
        <v>8</v>
      </c>
      <c r="H1151" t="s">
        <v>202</v>
      </c>
      <c r="I1151" s="2">
        <v>1</v>
      </c>
      <c r="J1151" t="s">
        <v>11</v>
      </c>
      <c r="K1151" s="21">
        <f>INDEX(LISTAS!$H:$Q,MATCH(BASE!H1151,LISTAS!$G:$G,0),MATCH(BASE!J1151,LISTAS!$H$3:$Q$3,0))*Tabela3[[#This Row],[QUANTIDADE]]</f>
        <v>20</v>
      </c>
      <c r="L1151" s="2" t="str">
        <f>TEXT(Tabela3[[#This Row],[DATA]],"MM")</f>
        <v>04</v>
      </c>
      <c r="M1151" s="2">
        <f>WEEKNUM(Tabela3[[#This Row],[DATA]])</f>
        <v>14</v>
      </c>
      <c r="N1151" s="18">
        <f>YEAR(Tabela3[[#This Row],[DATA]])</f>
        <v>2023</v>
      </c>
    </row>
    <row r="1152" spans="2:14">
      <c r="B1152" s="1">
        <v>45021</v>
      </c>
      <c r="C1152">
        <v>12530</v>
      </c>
      <c r="D1152" s="18">
        <f>COUNTIF(C$4:C1152,Tabela3[[#This Row],[COMANDA]])</f>
        <v>1</v>
      </c>
      <c r="E1152" t="s">
        <v>90</v>
      </c>
      <c r="F1152" t="s">
        <v>99</v>
      </c>
      <c r="G1152" t="s">
        <v>8</v>
      </c>
      <c r="H1152" t="s">
        <v>202</v>
      </c>
      <c r="I1152" s="2">
        <v>1</v>
      </c>
      <c r="J1152" t="s">
        <v>11</v>
      </c>
      <c r="K1152" s="21">
        <f>INDEX(LISTAS!$H:$Q,MATCH(BASE!H1152,LISTAS!$G:$G,0),MATCH(BASE!J1152,LISTAS!$H$3:$Q$3,0))*Tabela3[[#This Row],[QUANTIDADE]]</f>
        <v>20</v>
      </c>
      <c r="L1152" s="2" t="str">
        <f>TEXT(Tabela3[[#This Row],[DATA]],"MM")</f>
        <v>04</v>
      </c>
      <c r="M1152" s="2">
        <f>WEEKNUM(Tabela3[[#This Row],[DATA]])</f>
        <v>14</v>
      </c>
      <c r="N1152" s="18">
        <f>YEAR(Tabela3[[#This Row],[DATA]])</f>
        <v>2023</v>
      </c>
    </row>
    <row r="1153" spans="2:14">
      <c r="B1153" s="1">
        <v>45021</v>
      </c>
      <c r="C1153">
        <v>12530</v>
      </c>
      <c r="D1153" s="18">
        <f>COUNTIF(C$4:C1153,Tabela3[[#This Row],[COMANDA]])</f>
        <v>2</v>
      </c>
      <c r="E1153" t="s">
        <v>90</v>
      </c>
      <c r="F1153" t="s">
        <v>99</v>
      </c>
      <c r="G1153" t="s">
        <v>61</v>
      </c>
      <c r="H1153" t="s">
        <v>199</v>
      </c>
      <c r="I1153" s="2">
        <v>1</v>
      </c>
      <c r="J1153" t="s">
        <v>11</v>
      </c>
      <c r="K1153" s="21">
        <f>INDEX(LISTAS!$H:$Q,MATCH(BASE!H1153,LISTAS!$G:$G,0),MATCH(BASE!J1153,LISTAS!$H$3:$Q$3,0))*Tabela3[[#This Row],[QUANTIDADE]]</f>
        <v>1</v>
      </c>
      <c r="L1153" s="2" t="str">
        <f>TEXT(Tabela3[[#This Row],[DATA]],"MM")</f>
        <v>04</v>
      </c>
      <c r="M1153" s="2">
        <f>WEEKNUM(Tabela3[[#This Row],[DATA]])</f>
        <v>14</v>
      </c>
      <c r="N1153" s="18">
        <f>YEAR(Tabela3[[#This Row],[DATA]])</f>
        <v>2023</v>
      </c>
    </row>
    <row r="1154" spans="2:14">
      <c r="B1154" s="1">
        <v>45021</v>
      </c>
      <c r="C1154">
        <v>12531</v>
      </c>
      <c r="D1154" s="18">
        <f>COUNTIF(C$4:C1154,Tabela3[[#This Row],[COMANDA]])</f>
        <v>1</v>
      </c>
      <c r="E1154" t="s">
        <v>89</v>
      </c>
      <c r="F1154" t="s">
        <v>3</v>
      </c>
      <c r="G1154" t="s">
        <v>8</v>
      </c>
      <c r="H1154" t="s">
        <v>211</v>
      </c>
      <c r="I1154" s="2">
        <v>1</v>
      </c>
      <c r="J1154" t="s">
        <v>11</v>
      </c>
      <c r="K1154" s="21">
        <f>INDEX(LISTAS!$H:$Q,MATCH(BASE!H1154,LISTAS!$G:$G,0),MATCH(BASE!J1154,LISTAS!$H$3:$Q$3,0))*Tabela3[[#This Row],[QUANTIDADE]]</f>
        <v>20</v>
      </c>
      <c r="L1154" s="2" t="str">
        <f>TEXT(Tabela3[[#This Row],[DATA]],"MM")</f>
        <v>04</v>
      </c>
      <c r="M1154" s="2">
        <f>WEEKNUM(Tabela3[[#This Row],[DATA]])</f>
        <v>14</v>
      </c>
      <c r="N1154" s="18">
        <f>YEAR(Tabela3[[#This Row],[DATA]])</f>
        <v>2023</v>
      </c>
    </row>
    <row r="1155" spans="2:14">
      <c r="B1155" s="1">
        <v>45021</v>
      </c>
      <c r="C1155">
        <v>12532</v>
      </c>
      <c r="D1155" s="18">
        <f>COUNTIF(C$4:C1155,Tabela3[[#This Row],[COMANDA]])</f>
        <v>1</v>
      </c>
      <c r="E1155" t="s">
        <v>90</v>
      </c>
      <c r="F1155" t="s">
        <v>98</v>
      </c>
      <c r="G1155" t="s">
        <v>8</v>
      </c>
      <c r="H1155" t="s">
        <v>42</v>
      </c>
      <c r="I1155" s="2">
        <v>1</v>
      </c>
      <c r="J1155" t="s">
        <v>11</v>
      </c>
      <c r="K1155" s="21">
        <f>INDEX(LISTAS!$H:$Q,MATCH(BASE!H1155,LISTAS!$G:$G,0),MATCH(BASE!J1155,LISTAS!$H$3:$Q$3,0))*Tabela3[[#This Row],[QUANTIDADE]]</f>
        <v>16</v>
      </c>
      <c r="L1155" s="2" t="str">
        <f>TEXT(Tabela3[[#This Row],[DATA]],"MM")</f>
        <v>04</v>
      </c>
      <c r="M1155" s="2">
        <f>WEEKNUM(Tabela3[[#This Row],[DATA]])</f>
        <v>14</v>
      </c>
      <c r="N1155" s="18">
        <f>YEAR(Tabela3[[#This Row],[DATA]])</f>
        <v>2023</v>
      </c>
    </row>
    <row r="1156" spans="2:14">
      <c r="B1156" s="1">
        <v>45021</v>
      </c>
      <c r="C1156">
        <v>12533</v>
      </c>
      <c r="D1156" s="18">
        <f>COUNTIF(C$4:C1156,Tabela3[[#This Row],[COMANDA]])</f>
        <v>1</v>
      </c>
      <c r="E1156" t="s">
        <v>90</v>
      </c>
      <c r="F1156" t="s">
        <v>99</v>
      </c>
      <c r="G1156" t="s">
        <v>8</v>
      </c>
      <c r="H1156" t="s">
        <v>39</v>
      </c>
      <c r="I1156" s="2">
        <v>1</v>
      </c>
      <c r="J1156" t="s">
        <v>11</v>
      </c>
      <c r="K1156" s="21">
        <f>INDEX(LISTAS!$H:$Q,MATCH(BASE!H1156,LISTAS!$G:$G,0),MATCH(BASE!J1156,LISTAS!$H$3:$Q$3,0))*Tabela3[[#This Row],[QUANTIDADE]]</f>
        <v>12</v>
      </c>
      <c r="L1156" s="2" t="str">
        <f>TEXT(Tabela3[[#This Row],[DATA]],"MM")</f>
        <v>04</v>
      </c>
      <c r="M1156" s="2">
        <f>WEEKNUM(Tabela3[[#This Row],[DATA]])</f>
        <v>14</v>
      </c>
      <c r="N1156" s="18">
        <f>YEAR(Tabela3[[#This Row],[DATA]])</f>
        <v>2023</v>
      </c>
    </row>
    <row r="1157" spans="2:14">
      <c r="B1157" s="1">
        <v>45021</v>
      </c>
      <c r="C1157">
        <v>12534</v>
      </c>
      <c r="D1157" s="18">
        <f>COUNTIF(C$4:C1157,Tabela3[[#This Row],[COMANDA]])</f>
        <v>1</v>
      </c>
      <c r="E1157" t="s">
        <v>90</v>
      </c>
      <c r="F1157" t="s">
        <v>98</v>
      </c>
      <c r="G1157" t="s">
        <v>8</v>
      </c>
      <c r="H1157" t="s">
        <v>202</v>
      </c>
      <c r="I1157" s="2">
        <v>1</v>
      </c>
      <c r="J1157" t="s">
        <v>11</v>
      </c>
      <c r="K1157" s="21">
        <f>INDEX(LISTAS!$H:$Q,MATCH(BASE!H1157,LISTAS!$G:$G,0),MATCH(BASE!J1157,LISTAS!$H$3:$Q$3,0))*Tabela3[[#This Row],[QUANTIDADE]]</f>
        <v>20</v>
      </c>
      <c r="L1157" s="2" t="str">
        <f>TEXT(Tabela3[[#This Row],[DATA]],"MM")</f>
        <v>04</v>
      </c>
      <c r="M1157" s="2">
        <f>WEEKNUM(Tabela3[[#This Row],[DATA]])</f>
        <v>14</v>
      </c>
      <c r="N1157" s="18">
        <f>YEAR(Tabela3[[#This Row],[DATA]])</f>
        <v>2023</v>
      </c>
    </row>
    <row r="1158" spans="2:14">
      <c r="B1158" s="1">
        <v>45021</v>
      </c>
      <c r="C1158">
        <v>12535</v>
      </c>
      <c r="D1158" s="18">
        <f>COUNTIF(C$4:C1158,Tabela3[[#This Row],[COMANDA]])</f>
        <v>1</v>
      </c>
      <c r="E1158" t="s">
        <v>90</v>
      </c>
      <c r="F1158" t="s">
        <v>100</v>
      </c>
      <c r="G1158" t="s">
        <v>8</v>
      </c>
      <c r="H1158" t="s">
        <v>204</v>
      </c>
      <c r="I1158" s="2">
        <v>1</v>
      </c>
      <c r="J1158" t="s">
        <v>11</v>
      </c>
      <c r="K1158" s="21">
        <f>INDEX(LISTAS!$H:$Q,MATCH(BASE!H1158,LISTAS!$G:$G,0),MATCH(BASE!J1158,LISTAS!$H$3:$Q$3,0))*Tabela3[[#This Row],[QUANTIDADE]]</f>
        <v>18</v>
      </c>
      <c r="L1158" s="2" t="str">
        <f>TEXT(Tabela3[[#This Row],[DATA]],"MM")</f>
        <v>04</v>
      </c>
      <c r="M1158" s="2">
        <f>WEEKNUM(Tabela3[[#This Row],[DATA]])</f>
        <v>14</v>
      </c>
      <c r="N1158" s="18">
        <f>YEAR(Tabela3[[#This Row],[DATA]])</f>
        <v>2023</v>
      </c>
    </row>
    <row r="1159" spans="2:14">
      <c r="B1159" s="1">
        <v>45021</v>
      </c>
      <c r="C1159">
        <v>12535</v>
      </c>
      <c r="D1159" s="18">
        <f>COUNTIF(C$4:C1159,Tabela3[[#This Row],[COMANDA]])</f>
        <v>2</v>
      </c>
      <c r="E1159" t="s">
        <v>90</v>
      </c>
      <c r="F1159" t="s">
        <v>100</v>
      </c>
      <c r="G1159" t="s">
        <v>9</v>
      </c>
      <c r="H1159" t="s">
        <v>138</v>
      </c>
      <c r="I1159" s="2">
        <v>1</v>
      </c>
      <c r="J1159" t="s">
        <v>11</v>
      </c>
      <c r="K1159" s="21">
        <f>INDEX(LISTAS!$H:$Q,MATCH(BASE!H1159,LISTAS!$G:$G,0),MATCH(BASE!J1159,LISTAS!$H$3:$Q$3,0))*Tabela3[[#This Row],[QUANTIDADE]]</f>
        <v>4</v>
      </c>
      <c r="L1159" s="2" t="str">
        <f>TEXT(Tabela3[[#This Row],[DATA]],"MM")</f>
        <v>04</v>
      </c>
      <c r="M1159" s="2">
        <f>WEEKNUM(Tabela3[[#This Row],[DATA]])</f>
        <v>14</v>
      </c>
      <c r="N1159" s="18">
        <f>YEAR(Tabela3[[#This Row],[DATA]])</f>
        <v>2023</v>
      </c>
    </row>
    <row r="1160" spans="2:14">
      <c r="B1160" s="1">
        <v>45021</v>
      </c>
      <c r="C1160">
        <v>12536</v>
      </c>
      <c r="D1160" s="18">
        <f>COUNTIF(C$4:C1160,Tabela3[[#This Row],[COMANDA]])</f>
        <v>1</v>
      </c>
      <c r="E1160" t="s">
        <v>90</v>
      </c>
      <c r="F1160" t="s">
        <v>98</v>
      </c>
      <c r="G1160" t="s">
        <v>8</v>
      </c>
      <c r="H1160" t="s">
        <v>204</v>
      </c>
      <c r="I1160" s="2">
        <v>2</v>
      </c>
      <c r="J1160" t="s">
        <v>11</v>
      </c>
      <c r="K1160" s="21">
        <f>INDEX(LISTAS!$H:$Q,MATCH(BASE!H1160,LISTAS!$G:$G,0),MATCH(BASE!J1160,LISTAS!$H$3:$Q$3,0))*Tabela3[[#This Row],[QUANTIDADE]]</f>
        <v>36</v>
      </c>
      <c r="L1160" s="2" t="str">
        <f>TEXT(Tabela3[[#This Row],[DATA]],"MM")</f>
        <v>04</v>
      </c>
      <c r="M1160" s="2">
        <f>WEEKNUM(Tabela3[[#This Row],[DATA]])</f>
        <v>14</v>
      </c>
      <c r="N1160" s="18">
        <f>YEAR(Tabela3[[#This Row],[DATA]])</f>
        <v>2023</v>
      </c>
    </row>
    <row r="1161" spans="2:14">
      <c r="B1161" s="1">
        <v>45021</v>
      </c>
      <c r="C1161">
        <v>12536</v>
      </c>
      <c r="D1161" s="18">
        <f>COUNTIF(C$4:C1161,Tabela3[[#This Row],[COMANDA]])</f>
        <v>2</v>
      </c>
      <c r="E1161" t="s">
        <v>90</v>
      </c>
      <c r="F1161" t="s">
        <v>98</v>
      </c>
      <c r="G1161" t="s">
        <v>9</v>
      </c>
      <c r="H1161" t="s">
        <v>219</v>
      </c>
      <c r="I1161" s="2">
        <v>1</v>
      </c>
      <c r="J1161" t="s">
        <v>11</v>
      </c>
      <c r="K1161" s="21">
        <f>INDEX(LISTAS!$H:$Q,MATCH(BASE!H1161,LISTAS!$G:$G,0),MATCH(BASE!J1161,LISTAS!$H$3:$Q$3,0))*Tabela3[[#This Row],[QUANTIDADE]]</f>
        <v>5</v>
      </c>
      <c r="L1161" s="2" t="str">
        <f>TEXT(Tabela3[[#This Row],[DATA]],"MM")</f>
        <v>04</v>
      </c>
      <c r="M1161" s="2">
        <f>WEEKNUM(Tabela3[[#This Row],[DATA]])</f>
        <v>14</v>
      </c>
      <c r="N1161" s="18">
        <f>YEAR(Tabela3[[#This Row],[DATA]])</f>
        <v>2023</v>
      </c>
    </row>
    <row r="1162" spans="2:14">
      <c r="B1162" s="1">
        <v>45021</v>
      </c>
      <c r="C1162">
        <v>12538</v>
      </c>
      <c r="D1162" s="18">
        <f>COUNTIF(C$4:C1162,Tabela3[[#This Row],[COMANDA]])</f>
        <v>1</v>
      </c>
      <c r="E1162" t="s">
        <v>90</v>
      </c>
      <c r="F1162" t="s">
        <v>98</v>
      </c>
      <c r="G1162" t="s">
        <v>8</v>
      </c>
      <c r="H1162" t="s">
        <v>205</v>
      </c>
      <c r="I1162" s="2">
        <v>1</v>
      </c>
      <c r="J1162" t="s">
        <v>11</v>
      </c>
      <c r="K1162" s="21">
        <f>INDEX(LISTAS!$H:$Q,MATCH(BASE!H1162,LISTAS!$G:$G,0),MATCH(BASE!J1162,LISTAS!$H$3:$Q$3,0))*Tabela3[[#This Row],[QUANTIDADE]]</f>
        <v>22</v>
      </c>
      <c r="L1162" s="2" t="str">
        <f>TEXT(Tabela3[[#This Row],[DATA]],"MM")</f>
        <v>04</v>
      </c>
      <c r="M1162" s="2">
        <f>WEEKNUM(Tabela3[[#This Row],[DATA]])</f>
        <v>14</v>
      </c>
      <c r="N1162" s="18">
        <f>YEAR(Tabela3[[#This Row],[DATA]])</f>
        <v>2023</v>
      </c>
    </row>
    <row r="1163" spans="2:14">
      <c r="B1163" s="1">
        <v>45021</v>
      </c>
      <c r="C1163">
        <v>12538</v>
      </c>
      <c r="D1163" s="18">
        <f>COUNTIF(C$4:C1163,Tabela3[[#This Row],[COMANDA]])</f>
        <v>2</v>
      </c>
      <c r="E1163" t="s">
        <v>90</v>
      </c>
      <c r="F1163" t="s">
        <v>98</v>
      </c>
      <c r="G1163" t="s">
        <v>9</v>
      </c>
      <c r="H1163" t="s">
        <v>126</v>
      </c>
      <c r="I1163" s="2">
        <v>1</v>
      </c>
      <c r="J1163" t="s">
        <v>11</v>
      </c>
      <c r="K1163" s="21">
        <f>INDEX(LISTAS!$H:$Q,MATCH(BASE!H1163,LISTAS!$G:$G,0),MATCH(BASE!J1163,LISTAS!$H$3:$Q$3,0))*Tabela3[[#This Row],[QUANTIDADE]]</f>
        <v>3.5</v>
      </c>
      <c r="L1163" s="2" t="str">
        <f>TEXT(Tabela3[[#This Row],[DATA]],"MM")</f>
        <v>04</v>
      </c>
      <c r="M1163" s="2">
        <f>WEEKNUM(Tabela3[[#This Row],[DATA]])</f>
        <v>14</v>
      </c>
      <c r="N1163" s="18">
        <f>YEAR(Tabela3[[#This Row],[DATA]])</f>
        <v>2023</v>
      </c>
    </row>
    <row r="1164" spans="2:14">
      <c r="B1164" s="1">
        <v>45021</v>
      </c>
      <c r="C1164">
        <v>12539</v>
      </c>
      <c r="D1164" s="18">
        <f>COUNTIF(C$4:C1164,Tabela3[[#This Row],[COMANDA]])</f>
        <v>1</v>
      </c>
      <c r="E1164" t="s">
        <v>90</v>
      </c>
      <c r="F1164" t="s">
        <v>98</v>
      </c>
      <c r="G1164" t="s">
        <v>8</v>
      </c>
      <c r="H1164" t="s">
        <v>206</v>
      </c>
      <c r="I1164" s="2">
        <v>1</v>
      </c>
      <c r="J1164" t="s">
        <v>11</v>
      </c>
      <c r="K1164" s="21">
        <f>INDEX(LISTAS!$H:$Q,MATCH(BASE!H1164,LISTAS!$G:$G,0),MATCH(BASE!J1164,LISTAS!$H$3:$Q$3,0))*Tabela3[[#This Row],[QUANTIDADE]]</f>
        <v>18</v>
      </c>
      <c r="L1164" s="2" t="str">
        <f>TEXT(Tabela3[[#This Row],[DATA]],"MM")</f>
        <v>04</v>
      </c>
      <c r="M1164" s="2">
        <f>WEEKNUM(Tabela3[[#This Row],[DATA]])</f>
        <v>14</v>
      </c>
      <c r="N1164" s="18">
        <f>YEAR(Tabela3[[#This Row],[DATA]])</f>
        <v>2023</v>
      </c>
    </row>
    <row r="1165" spans="2:14">
      <c r="B1165" s="1">
        <v>45021</v>
      </c>
      <c r="C1165">
        <v>12539</v>
      </c>
      <c r="D1165" s="18">
        <f>COUNTIF(C$4:C1165,Tabela3[[#This Row],[COMANDA]])</f>
        <v>2</v>
      </c>
      <c r="E1165" t="s">
        <v>90</v>
      </c>
      <c r="F1165" t="s">
        <v>98</v>
      </c>
      <c r="G1165" t="s">
        <v>9</v>
      </c>
      <c r="H1165" t="s">
        <v>132</v>
      </c>
      <c r="I1165" s="2">
        <v>1</v>
      </c>
      <c r="J1165" t="s">
        <v>11</v>
      </c>
      <c r="K1165" s="21">
        <f>INDEX(LISTAS!$H:$Q,MATCH(BASE!H1165,LISTAS!$G:$G,0),MATCH(BASE!J1165,LISTAS!$H$3:$Q$3,0))*Tabela3[[#This Row],[QUANTIDADE]]</f>
        <v>3</v>
      </c>
      <c r="L1165" s="2" t="str">
        <f>TEXT(Tabela3[[#This Row],[DATA]],"MM")</f>
        <v>04</v>
      </c>
      <c r="M1165" s="2">
        <f>WEEKNUM(Tabela3[[#This Row],[DATA]])</f>
        <v>14</v>
      </c>
      <c r="N1165" s="18">
        <f>YEAR(Tabela3[[#This Row],[DATA]])</f>
        <v>2023</v>
      </c>
    </row>
    <row r="1166" spans="2:14">
      <c r="B1166" s="1">
        <v>45021</v>
      </c>
      <c r="C1166">
        <v>12540</v>
      </c>
      <c r="D1166" s="18">
        <f>COUNTIF(C$4:C1166,Tabela3[[#This Row],[COMANDA]])</f>
        <v>1</v>
      </c>
      <c r="E1166" t="s">
        <v>90</v>
      </c>
      <c r="F1166" t="s">
        <v>99</v>
      </c>
      <c r="G1166" t="s">
        <v>8</v>
      </c>
      <c r="H1166" t="s">
        <v>40</v>
      </c>
      <c r="I1166" s="2">
        <v>1</v>
      </c>
      <c r="J1166" t="s">
        <v>11</v>
      </c>
      <c r="K1166" s="21">
        <f>INDEX(LISTAS!$H:$Q,MATCH(BASE!H1166,LISTAS!$G:$G,0),MATCH(BASE!J1166,LISTAS!$H$3:$Q$3,0))*Tabela3[[#This Row],[QUANTIDADE]]</f>
        <v>14</v>
      </c>
      <c r="L1166" s="2" t="str">
        <f>TEXT(Tabela3[[#This Row],[DATA]],"MM")</f>
        <v>04</v>
      </c>
      <c r="M1166" s="2">
        <f>WEEKNUM(Tabela3[[#This Row],[DATA]])</f>
        <v>14</v>
      </c>
      <c r="N1166" s="18">
        <f>YEAR(Tabela3[[#This Row],[DATA]])</f>
        <v>2023</v>
      </c>
    </row>
    <row r="1167" spans="2:14">
      <c r="B1167" s="1">
        <v>45021</v>
      </c>
      <c r="C1167">
        <v>12540</v>
      </c>
      <c r="D1167" s="18">
        <f>COUNTIF(C$4:C1167,Tabela3[[#This Row],[COMANDA]])</f>
        <v>2</v>
      </c>
      <c r="E1167" t="s">
        <v>90</v>
      </c>
      <c r="F1167" t="s">
        <v>99</v>
      </c>
      <c r="G1167" t="s">
        <v>8</v>
      </c>
      <c r="H1167" t="s">
        <v>206</v>
      </c>
      <c r="I1167" s="2">
        <v>2</v>
      </c>
      <c r="J1167" t="s">
        <v>11</v>
      </c>
      <c r="K1167" s="21">
        <f>INDEX(LISTAS!$H:$Q,MATCH(BASE!H1167,LISTAS!$G:$G,0),MATCH(BASE!J1167,LISTAS!$H$3:$Q$3,0))*Tabela3[[#This Row],[QUANTIDADE]]</f>
        <v>36</v>
      </c>
      <c r="L1167" s="2" t="str">
        <f>TEXT(Tabela3[[#This Row],[DATA]],"MM")</f>
        <v>04</v>
      </c>
      <c r="M1167" s="2">
        <f>WEEKNUM(Tabela3[[#This Row],[DATA]])</f>
        <v>14</v>
      </c>
      <c r="N1167" s="18">
        <f>YEAR(Tabela3[[#This Row],[DATA]])</f>
        <v>2023</v>
      </c>
    </row>
    <row r="1168" spans="2:14">
      <c r="B1168" s="1">
        <v>45021</v>
      </c>
      <c r="C1168">
        <v>12540</v>
      </c>
      <c r="D1168" s="18">
        <f>COUNTIF(C$4:C1168,Tabela3[[#This Row],[COMANDA]])</f>
        <v>3</v>
      </c>
      <c r="E1168" t="s">
        <v>90</v>
      </c>
      <c r="F1168" t="s">
        <v>99</v>
      </c>
      <c r="G1168" t="s">
        <v>9</v>
      </c>
      <c r="H1168" t="s">
        <v>151</v>
      </c>
      <c r="I1168" s="2">
        <v>1</v>
      </c>
      <c r="J1168" t="s">
        <v>11</v>
      </c>
      <c r="K1168" s="21">
        <f>INDEX(LISTAS!$H:$Q,MATCH(BASE!H1168,LISTAS!$G:$G,0),MATCH(BASE!J1168,LISTAS!$H$3:$Q$3,0))*Tabela3[[#This Row],[QUANTIDADE]]</f>
        <v>6</v>
      </c>
      <c r="L1168" s="2" t="str">
        <f>TEXT(Tabela3[[#This Row],[DATA]],"MM")</f>
        <v>04</v>
      </c>
      <c r="M1168" s="2">
        <f>WEEKNUM(Tabela3[[#This Row],[DATA]])</f>
        <v>14</v>
      </c>
      <c r="N1168" s="18">
        <f>YEAR(Tabela3[[#This Row],[DATA]])</f>
        <v>2023</v>
      </c>
    </row>
    <row r="1169" spans="2:14">
      <c r="B1169" s="1">
        <v>45021</v>
      </c>
      <c r="C1169">
        <v>12540</v>
      </c>
      <c r="D1169" s="18">
        <f>COUNTIF(C$4:C1169,Tabela3[[#This Row],[COMANDA]])</f>
        <v>4</v>
      </c>
      <c r="E1169" t="s">
        <v>90</v>
      </c>
      <c r="F1169" t="s">
        <v>99</v>
      </c>
      <c r="G1169" t="s">
        <v>10</v>
      </c>
      <c r="H1169" t="s">
        <v>119</v>
      </c>
      <c r="I1169" s="2">
        <v>1</v>
      </c>
      <c r="J1169" t="s">
        <v>11</v>
      </c>
      <c r="K1169" s="21">
        <f>INDEX(LISTAS!$H:$Q,MATCH(BASE!H1169,LISTAS!$G:$G,0),MATCH(BASE!J1169,LISTAS!$H$3:$Q$3,0))*Tabela3[[#This Row],[QUANTIDADE]]</f>
        <v>6</v>
      </c>
      <c r="L1169" s="2" t="str">
        <f>TEXT(Tabela3[[#This Row],[DATA]],"MM")</f>
        <v>04</v>
      </c>
      <c r="M1169" s="2">
        <f>WEEKNUM(Tabela3[[#This Row],[DATA]])</f>
        <v>14</v>
      </c>
      <c r="N1169" s="18">
        <f>YEAR(Tabela3[[#This Row],[DATA]])</f>
        <v>2023</v>
      </c>
    </row>
    <row r="1170" spans="2:14">
      <c r="B1170" s="1">
        <v>45021</v>
      </c>
      <c r="C1170">
        <v>12541</v>
      </c>
      <c r="D1170" s="18">
        <f>COUNTIF(C$4:C1170,Tabela3[[#This Row],[COMANDA]])</f>
        <v>1</v>
      </c>
      <c r="E1170" t="s">
        <v>90</v>
      </c>
      <c r="F1170" t="s">
        <v>99</v>
      </c>
      <c r="G1170" t="s">
        <v>8</v>
      </c>
      <c r="H1170" t="s">
        <v>206</v>
      </c>
      <c r="I1170" s="2">
        <v>1</v>
      </c>
      <c r="J1170" t="s">
        <v>11</v>
      </c>
      <c r="K1170" s="21">
        <f>INDEX(LISTAS!$H:$Q,MATCH(BASE!H1170,LISTAS!$G:$G,0),MATCH(BASE!J1170,LISTAS!$H$3:$Q$3,0))*Tabela3[[#This Row],[QUANTIDADE]]</f>
        <v>18</v>
      </c>
      <c r="L1170" s="2" t="str">
        <f>TEXT(Tabela3[[#This Row],[DATA]],"MM")</f>
        <v>04</v>
      </c>
      <c r="M1170" s="2">
        <f>WEEKNUM(Tabela3[[#This Row],[DATA]])</f>
        <v>14</v>
      </c>
      <c r="N1170" s="18">
        <f>YEAR(Tabela3[[#This Row],[DATA]])</f>
        <v>2023</v>
      </c>
    </row>
    <row r="1171" spans="2:14">
      <c r="B1171" s="1">
        <v>45021</v>
      </c>
      <c r="C1171">
        <v>12541</v>
      </c>
      <c r="D1171" s="18">
        <f>COUNTIF(C$4:C1171,Tabela3[[#This Row],[COMANDA]])</f>
        <v>2</v>
      </c>
      <c r="E1171" t="s">
        <v>90</v>
      </c>
      <c r="F1171" t="s">
        <v>99</v>
      </c>
      <c r="G1171" t="s">
        <v>9</v>
      </c>
      <c r="H1171" t="s">
        <v>138</v>
      </c>
      <c r="I1171" s="2">
        <v>1</v>
      </c>
      <c r="J1171" t="s">
        <v>11</v>
      </c>
      <c r="K1171" s="21">
        <f>INDEX(LISTAS!$H:$Q,MATCH(BASE!H1171,LISTAS!$G:$G,0),MATCH(BASE!J1171,LISTAS!$H$3:$Q$3,0))*Tabela3[[#This Row],[QUANTIDADE]]</f>
        <v>4</v>
      </c>
      <c r="L1171" s="2" t="str">
        <f>TEXT(Tabela3[[#This Row],[DATA]],"MM")</f>
        <v>04</v>
      </c>
      <c r="M1171" s="2">
        <f>WEEKNUM(Tabela3[[#This Row],[DATA]])</f>
        <v>14</v>
      </c>
      <c r="N1171" s="18">
        <f>YEAR(Tabela3[[#This Row],[DATA]])</f>
        <v>2023</v>
      </c>
    </row>
    <row r="1172" spans="2:14">
      <c r="B1172" s="1">
        <v>45021</v>
      </c>
      <c r="C1172">
        <v>12542</v>
      </c>
      <c r="D1172" s="18">
        <f>COUNTIF(C$4:C1172,Tabela3[[#This Row],[COMANDA]])</f>
        <v>1</v>
      </c>
      <c r="E1172" t="s">
        <v>90</v>
      </c>
      <c r="F1172" t="s">
        <v>99</v>
      </c>
      <c r="G1172" t="s">
        <v>8</v>
      </c>
      <c r="H1172" t="s">
        <v>206</v>
      </c>
      <c r="I1172" s="2">
        <v>2</v>
      </c>
      <c r="J1172" t="s">
        <v>11</v>
      </c>
      <c r="K1172" s="21">
        <f>INDEX(LISTAS!$H:$Q,MATCH(BASE!H1172,LISTAS!$G:$G,0),MATCH(BASE!J1172,LISTAS!$H$3:$Q$3,0))*Tabela3[[#This Row],[QUANTIDADE]]</f>
        <v>36</v>
      </c>
      <c r="L1172" s="2" t="str">
        <f>TEXT(Tabela3[[#This Row],[DATA]],"MM")</f>
        <v>04</v>
      </c>
      <c r="M1172" s="2">
        <f>WEEKNUM(Tabela3[[#This Row],[DATA]])</f>
        <v>14</v>
      </c>
      <c r="N1172" s="18">
        <f>YEAR(Tabela3[[#This Row],[DATA]])</f>
        <v>2023</v>
      </c>
    </row>
    <row r="1173" spans="2:14">
      <c r="B1173" s="1">
        <v>45021</v>
      </c>
      <c r="C1173">
        <v>12542</v>
      </c>
      <c r="D1173" s="18">
        <f>COUNTIF(C$4:C1173,Tabela3[[#This Row],[COMANDA]])</f>
        <v>2</v>
      </c>
      <c r="E1173" t="s">
        <v>90</v>
      </c>
      <c r="F1173" t="s">
        <v>99</v>
      </c>
      <c r="G1173" t="s">
        <v>8</v>
      </c>
      <c r="H1173" t="s">
        <v>84</v>
      </c>
      <c r="I1173" s="2">
        <v>1</v>
      </c>
      <c r="J1173" t="s">
        <v>11</v>
      </c>
      <c r="K1173" s="21">
        <f>INDEX(LISTAS!$H:$Q,MATCH(BASE!H1173,LISTAS!$G:$G,0),MATCH(BASE!J1173,LISTAS!$H$3:$Q$3,0))*Tabela3[[#This Row],[QUANTIDADE]]</f>
        <v>16</v>
      </c>
      <c r="L1173" s="2" t="str">
        <f>TEXT(Tabela3[[#This Row],[DATA]],"MM")</f>
        <v>04</v>
      </c>
      <c r="M1173" s="2">
        <f>WEEKNUM(Tabela3[[#This Row],[DATA]])</f>
        <v>14</v>
      </c>
      <c r="N1173" s="18">
        <f>YEAR(Tabela3[[#This Row],[DATA]])</f>
        <v>2023</v>
      </c>
    </row>
    <row r="1174" spans="2:14">
      <c r="B1174" s="1">
        <v>45021</v>
      </c>
      <c r="C1174">
        <v>12542</v>
      </c>
      <c r="D1174" s="18">
        <f>COUNTIF(C$4:C1174,Tabela3[[#This Row],[COMANDA]])</f>
        <v>3</v>
      </c>
      <c r="E1174" t="s">
        <v>90</v>
      </c>
      <c r="F1174" t="s">
        <v>99</v>
      </c>
      <c r="G1174" t="s">
        <v>61</v>
      </c>
      <c r="H1174" t="s">
        <v>163</v>
      </c>
      <c r="I1174" s="2">
        <v>1</v>
      </c>
      <c r="J1174" t="s">
        <v>11</v>
      </c>
      <c r="K1174" s="21">
        <f>INDEX(LISTAS!$H:$Q,MATCH(BASE!H1174,LISTAS!$G:$G,0),MATCH(BASE!J1174,LISTAS!$H$3:$Q$3,0))*Tabela3[[#This Row],[QUANTIDADE]]</f>
        <v>4</v>
      </c>
      <c r="L1174" s="2" t="str">
        <f>TEXT(Tabela3[[#This Row],[DATA]],"MM")</f>
        <v>04</v>
      </c>
      <c r="M1174" s="2">
        <f>WEEKNUM(Tabela3[[#This Row],[DATA]])</f>
        <v>14</v>
      </c>
      <c r="N1174" s="18">
        <f>YEAR(Tabela3[[#This Row],[DATA]])</f>
        <v>2023</v>
      </c>
    </row>
    <row r="1175" spans="2:14">
      <c r="B1175" s="1">
        <v>45021</v>
      </c>
      <c r="C1175">
        <v>12542</v>
      </c>
      <c r="D1175" s="18">
        <f>COUNTIF(C$4:C1175,Tabela3[[#This Row],[COMANDA]])</f>
        <v>4</v>
      </c>
      <c r="E1175" t="s">
        <v>90</v>
      </c>
      <c r="F1175" t="s">
        <v>99</v>
      </c>
      <c r="G1175" t="s">
        <v>9</v>
      </c>
      <c r="H1175" t="s">
        <v>52</v>
      </c>
      <c r="I1175" s="2">
        <v>1</v>
      </c>
      <c r="J1175" t="s">
        <v>11</v>
      </c>
      <c r="K1175" s="21">
        <f>INDEX(LISTAS!$H:$Q,MATCH(BASE!H1175,LISTAS!$G:$G,0),MATCH(BASE!J1175,LISTAS!$H$3:$Q$3,0))*Tabela3[[#This Row],[QUANTIDADE]]</f>
        <v>8</v>
      </c>
      <c r="L1175" s="2" t="str">
        <f>TEXT(Tabela3[[#This Row],[DATA]],"MM")</f>
        <v>04</v>
      </c>
      <c r="M1175" s="2">
        <f>WEEKNUM(Tabela3[[#This Row],[DATA]])</f>
        <v>14</v>
      </c>
      <c r="N1175" s="18">
        <f>YEAR(Tabela3[[#This Row],[DATA]])</f>
        <v>2023</v>
      </c>
    </row>
    <row r="1176" spans="2:14">
      <c r="B1176" s="1">
        <v>45021</v>
      </c>
      <c r="C1176">
        <v>12543</v>
      </c>
      <c r="D1176" s="18">
        <f>COUNTIF(C$4:C1176,Tabela3[[#This Row],[COMANDA]])</f>
        <v>1</v>
      </c>
      <c r="E1176" t="s">
        <v>90</v>
      </c>
      <c r="F1176" t="s">
        <v>99</v>
      </c>
      <c r="G1176" t="s">
        <v>8</v>
      </c>
      <c r="H1176" t="s">
        <v>202</v>
      </c>
      <c r="I1176" s="2">
        <v>1</v>
      </c>
      <c r="J1176" t="s">
        <v>11</v>
      </c>
      <c r="K1176" s="21">
        <f>INDEX(LISTAS!$H:$Q,MATCH(BASE!H1176,LISTAS!$G:$G,0),MATCH(BASE!J1176,LISTAS!$H$3:$Q$3,0))*Tabela3[[#This Row],[QUANTIDADE]]</f>
        <v>20</v>
      </c>
      <c r="L1176" s="2" t="str">
        <f>TEXT(Tabela3[[#This Row],[DATA]],"MM")</f>
        <v>04</v>
      </c>
      <c r="M1176" s="2">
        <f>WEEKNUM(Tabela3[[#This Row],[DATA]])</f>
        <v>14</v>
      </c>
      <c r="N1176" s="18">
        <f>YEAR(Tabela3[[#This Row],[DATA]])</f>
        <v>2023</v>
      </c>
    </row>
    <row r="1177" spans="2:14">
      <c r="B1177" s="1">
        <v>45021</v>
      </c>
      <c r="C1177">
        <v>12543</v>
      </c>
      <c r="D1177" s="18">
        <f>COUNTIF(C$4:C1177,Tabela3[[#This Row],[COMANDA]])</f>
        <v>2</v>
      </c>
      <c r="E1177" t="s">
        <v>90</v>
      </c>
      <c r="F1177" t="s">
        <v>99</v>
      </c>
      <c r="G1177" t="s">
        <v>9</v>
      </c>
      <c r="H1177" t="s">
        <v>138</v>
      </c>
      <c r="I1177" s="2">
        <v>1</v>
      </c>
      <c r="J1177" t="s">
        <v>11</v>
      </c>
      <c r="K1177" s="21">
        <f>INDEX(LISTAS!$H:$Q,MATCH(BASE!H1177,LISTAS!$G:$G,0),MATCH(BASE!J1177,LISTAS!$H$3:$Q$3,0))*Tabela3[[#This Row],[QUANTIDADE]]</f>
        <v>4</v>
      </c>
      <c r="L1177" s="2" t="str">
        <f>TEXT(Tabela3[[#This Row],[DATA]],"MM")</f>
        <v>04</v>
      </c>
      <c r="M1177" s="2">
        <f>WEEKNUM(Tabela3[[#This Row],[DATA]])</f>
        <v>14</v>
      </c>
      <c r="N1177" s="18">
        <f>YEAR(Tabela3[[#This Row],[DATA]])</f>
        <v>2023</v>
      </c>
    </row>
    <row r="1178" spans="2:14">
      <c r="B1178" s="1">
        <v>45021</v>
      </c>
      <c r="C1178">
        <v>12544</v>
      </c>
      <c r="D1178" s="18">
        <f>COUNTIF(C$4:C1178,Tabela3[[#This Row],[COMANDA]])</f>
        <v>1</v>
      </c>
      <c r="E1178" t="s">
        <v>90</v>
      </c>
      <c r="F1178" t="s">
        <v>98</v>
      </c>
      <c r="G1178" t="s">
        <v>8</v>
      </c>
      <c r="H1178" t="s">
        <v>39</v>
      </c>
      <c r="I1178" s="2">
        <v>1</v>
      </c>
      <c r="J1178" t="s">
        <v>11</v>
      </c>
      <c r="K1178" s="21">
        <f>INDEX(LISTAS!$H:$Q,MATCH(BASE!H1178,LISTAS!$G:$G,0),MATCH(BASE!J1178,LISTAS!$H$3:$Q$3,0))*Tabela3[[#This Row],[QUANTIDADE]]</f>
        <v>12</v>
      </c>
      <c r="L1178" s="2" t="str">
        <f>TEXT(Tabela3[[#This Row],[DATA]],"MM")</f>
        <v>04</v>
      </c>
      <c r="M1178" s="2">
        <f>WEEKNUM(Tabela3[[#This Row],[DATA]])</f>
        <v>14</v>
      </c>
      <c r="N1178" s="18">
        <f>YEAR(Tabela3[[#This Row],[DATA]])</f>
        <v>2023</v>
      </c>
    </row>
    <row r="1179" spans="2:14">
      <c r="B1179" s="1">
        <v>45021</v>
      </c>
      <c r="C1179">
        <v>12544</v>
      </c>
      <c r="D1179" s="18">
        <f>COUNTIF(C$4:C1179,Tabela3[[#This Row],[COMANDA]])</f>
        <v>2</v>
      </c>
      <c r="E1179" t="s">
        <v>90</v>
      </c>
      <c r="F1179" t="s">
        <v>98</v>
      </c>
      <c r="G1179" t="s">
        <v>61</v>
      </c>
      <c r="H1179" t="s">
        <v>163</v>
      </c>
      <c r="I1179" s="2">
        <v>1</v>
      </c>
      <c r="J1179" t="s">
        <v>11</v>
      </c>
      <c r="K1179" s="21">
        <f>INDEX(LISTAS!$H:$Q,MATCH(BASE!H1179,LISTAS!$G:$G,0),MATCH(BASE!J1179,LISTAS!$H$3:$Q$3,0))*Tabela3[[#This Row],[QUANTIDADE]]</f>
        <v>4</v>
      </c>
      <c r="L1179" s="2" t="str">
        <f>TEXT(Tabela3[[#This Row],[DATA]],"MM")</f>
        <v>04</v>
      </c>
      <c r="M1179" s="2">
        <f>WEEKNUM(Tabela3[[#This Row],[DATA]])</f>
        <v>14</v>
      </c>
      <c r="N1179" s="18">
        <f>YEAR(Tabela3[[#This Row],[DATA]])</f>
        <v>2023</v>
      </c>
    </row>
    <row r="1180" spans="2:14">
      <c r="B1180" s="1">
        <v>45021</v>
      </c>
      <c r="C1180">
        <v>12544</v>
      </c>
      <c r="D1180" s="18">
        <f>COUNTIF(C$4:C1180,Tabela3[[#This Row],[COMANDA]])</f>
        <v>3</v>
      </c>
      <c r="E1180" t="s">
        <v>90</v>
      </c>
      <c r="F1180" t="s">
        <v>98</v>
      </c>
      <c r="G1180" t="s">
        <v>9</v>
      </c>
      <c r="H1180" t="s">
        <v>219</v>
      </c>
      <c r="I1180" s="2">
        <v>1</v>
      </c>
      <c r="J1180" t="s">
        <v>11</v>
      </c>
      <c r="K1180" s="21">
        <f>INDEX(LISTAS!$H:$Q,MATCH(BASE!H1180,LISTAS!$G:$G,0),MATCH(BASE!J1180,LISTAS!$H$3:$Q$3,0))*Tabela3[[#This Row],[QUANTIDADE]]</f>
        <v>5</v>
      </c>
      <c r="L1180" s="2" t="str">
        <f>TEXT(Tabela3[[#This Row],[DATA]],"MM")</f>
        <v>04</v>
      </c>
      <c r="M1180" s="2">
        <f>WEEKNUM(Tabela3[[#This Row],[DATA]])</f>
        <v>14</v>
      </c>
      <c r="N1180" s="18">
        <f>YEAR(Tabela3[[#This Row],[DATA]])</f>
        <v>2023</v>
      </c>
    </row>
    <row r="1181" spans="2:14">
      <c r="B1181" s="1">
        <v>45021</v>
      </c>
      <c r="C1181">
        <v>12545</v>
      </c>
      <c r="D1181" s="18">
        <f>COUNTIF(C$4:C1181,Tabela3[[#This Row],[COMANDA]])</f>
        <v>1</v>
      </c>
      <c r="E1181" t="s">
        <v>90</v>
      </c>
      <c r="F1181" t="s">
        <v>99</v>
      </c>
      <c r="G1181" t="s">
        <v>8</v>
      </c>
      <c r="H1181" t="s">
        <v>42</v>
      </c>
      <c r="I1181" s="2">
        <v>1</v>
      </c>
      <c r="J1181" t="s">
        <v>11</v>
      </c>
      <c r="K1181" s="21">
        <f>INDEX(LISTAS!$H:$Q,MATCH(BASE!H1181,LISTAS!$G:$G,0),MATCH(BASE!J1181,LISTAS!$H$3:$Q$3,0))*Tabela3[[#This Row],[QUANTIDADE]]</f>
        <v>16</v>
      </c>
      <c r="L1181" s="2" t="str">
        <f>TEXT(Tabela3[[#This Row],[DATA]],"MM")</f>
        <v>04</v>
      </c>
      <c r="M1181" s="2">
        <f>WEEKNUM(Tabela3[[#This Row],[DATA]])</f>
        <v>14</v>
      </c>
      <c r="N1181" s="18">
        <f>YEAR(Tabela3[[#This Row],[DATA]])</f>
        <v>2023</v>
      </c>
    </row>
    <row r="1182" spans="2:14">
      <c r="B1182" s="1">
        <v>45021</v>
      </c>
      <c r="C1182">
        <v>12545</v>
      </c>
      <c r="D1182" s="18">
        <f>COUNTIF(C$4:C1182,Tabela3[[#This Row],[COMANDA]])</f>
        <v>2</v>
      </c>
      <c r="E1182" t="s">
        <v>90</v>
      </c>
      <c r="F1182" t="s">
        <v>99</v>
      </c>
      <c r="G1182" t="s">
        <v>61</v>
      </c>
      <c r="H1182" t="s">
        <v>199</v>
      </c>
      <c r="I1182" s="2">
        <v>1</v>
      </c>
      <c r="J1182" t="s">
        <v>11</v>
      </c>
      <c r="K1182" s="21">
        <f>INDEX(LISTAS!$H:$Q,MATCH(BASE!H1182,LISTAS!$G:$G,0),MATCH(BASE!J1182,LISTAS!$H$3:$Q$3,0))*Tabela3[[#This Row],[QUANTIDADE]]</f>
        <v>1</v>
      </c>
      <c r="L1182" s="2" t="str">
        <f>TEXT(Tabela3[[#This Row],[DATA]],"MM")</f>
        <v>04</v>
      </c>
      <c r="M1182" s="2">
        <f>WEEKNUM(Tabela3[[#This Row],[DATA]])</f>
        <v>14</v>
      </c>
      <c r="N1182" s="18">
        <f>YEAR(Tabela3[[#This Row],[DATA]])</f>
        <v>2023</v>
      </c>
    </row>
    <row r="1183" spans="2:14">
      <c r="B1183" s="1">
        <v>45021</v>
      </c>
      <c r="C1183">
        <v>12545</v>
      </c>
      <c r="D1183" s="18">
        <f>COUNTIF(C$4:C1183,Tabela3[[#This Row],[COMANDA]])</f>
        <v>3</v>
      </c>
      <c r="E1183" t="s">
        <v>90</v>
      </c>
      <c r="F1183" t="s">
        <v>99</v>
      </c>
      <c r="G1183" t="s">
        <v>9</v>
      </c>
      <c r="H1183" t="s">
        <v>148</v>
      </c>
      <c r="I1183" s="2">
        <v>1</v>
      </c>
      <c r="J1183" t="s">
        <v>11</v>
      </c>
      <c r="K1183" s="21">
        <f>INDEX(LISTAS!$H:$Q,MATCH(BASE!H1183,LISTAS!$G:$G,0),MATCH(BASE!J1183,LISTAS!$H$3:$Q$3,0))*Tabela3[[#This Row],[QUANTIDADE]]</f>
        <v>3</v>
      </c>
      <c r="L1183" s="2" t="str">
        <f>TEXT(Tabela3[[#This Row],[DATA]],"MM")</f>
        <v>04</v>
      </c>
      <c r="M1183" s="2">
        <f>WEEKNUM(Tabela3[[#This Row],[DATA]])</f>
        <v>14</v>
      </c>
      <c r="N1183" s="18">
        <f>YEAR(Tabela3[[#This Row],[DATA]])</f>
        <v>2023</v>
      </c>
    </row>
    <row r="1184" spans="2:14">
      <c r="B1184" s="1">
        <v>45021</v>
      </c>
      <c r="C1184">
        <v>12546</v>
      </c>
      <c r="D1184" s="18">
        <f>COUNTIF(C$4:C1184,Tabela3[[#This Row],[COMANDA]])</f>
        <v>1</v>
      </c>
      <c r="E1184" t="s">
        <v>90</v>
      </c>
      <c r="F1184" t="s">
        <v>99</v>
      </c>
      <c r="G1184" t="s">
        <v>8</v>
      </c>
      <c r="H1184" t="s">
        <v>202</v>
      </c>
      <c r="I1184" s="2">
        <v>1</v>
      </c>
      <c r="J1184" t="s">
        <v>11</v>
      </c>
      <c r="K1184" s="21">
        <f>INDEX(LISTAS!$H:$Q,MATCH(BASE!H1184,LISTAS!$G:$G,0),MATCH(BASE!J1184,LISTAS!$H$3:$Q$3,0))*Tabela3[[#This Row],[QUANTIDADE]]</f>
        <v>20</v>
      </c>
      <c r="L1184" s="2" t="str">
        <f>TEXT(Tabela3[[#This Row],[DATA]],"MM")</f>
        <v>04</v>
      </c>
      <c r="M1184" s="2">
        <f>WEEKNUM(Tabela3[[#This Row],[DATA]])</f>
        <v>14</v>
      </c>
      <c r="N1184" s="18">
        <f>YEAR(Tabela3[[#This Row],[DATA]])</f>
        <v>2023</v>
      </c>
    </row>
    <row r="1185" spans="2:14">
      <c r="B1185" s="1">
        <v>45021</v>
      </c>
      <c r="C1185">
        <v>12547</v>
      </c>
      <c r="D1185" s="18">
        <f>COUNTIF(C$4:C1185,Tabela3[[#This Row],[COMANDA]])</f>
        <v>1</v>
      </c>
      <c r="E1185" t="s">
        <v>90</v>
      </c>
      <c r="F1185" t="s">
        <v>98</v>
      </c>
      <c r="G1185" t="s">
        <v>8</v>
      </c>
      <c r="H1185" t="s">
        <v>204</v>
      </c>
      <c r="I1185" s="2">
        <v>1</v>
      </c>
      <c r="J1185" t="s">
        <v>11</v>
      </c>
      <c r="K1185" s="21">
        <f>INDEX(LISTAS!$H:$Q,MATCH(BASE!H1185,LISTAS!$G:$G,0),MATCH(BASE!J1185,LISTAS!$H$3:$Q$3,0))*Tabela3[[#This Row],[QUANTIDADE]]</f>
        <v>18</v>
      </c>
      <c r="L1185" s="2" t="str">
        <f>TEXT(Tabela3[[#This Row],[DATA]],"MM")</f>
        <v>04</v>
      </c>
      <c r="M1185" s="2">
        <f>WEEKNUM(Tabela3[[#This Row],[DATA]])</f>
        <v>14</v>
      </c>
      <c r="N1185" s="18">
        <f>YEAR(Tabela3[[#This Row],[DATA]])</f>
        <v>2023</v>
      </c>
    </row>
    <row r="1186" spans="2:14">
      <c r="B1186" s="1">
        <v>45021</v>
      </c>
      <c r="C1186">
        <v>12547</v>
      </c>
      <c r="D1186" s="18">
        <f>COUNTIF(C$4:C1186,Tabela3[[#This Row],[COMANDA]])</f>
        <v>2</v>
      </c>
      <c r="E1186" t="s">
        <v>90</v>
      </c>
      <c r="F1186" t="s">
        <v>98</v>
      </c>
      <c r="G1186" t="s">
        <v>9</v>
      </c>
      <c r="H1186" t="s">
        <v>55</v>
      </c>
      <c r="I1186" s="2">
        <v>1</v>
      </c>
      <c r="J1186" t="s">
        <v>11</v>
      </c>
      <c r="K1186" s="21">
        <f>INDEX(LISTAS!$H:$Q,MATCH(BASE!H1186,LISTAS!$G:$G,0),MATCH(BASE!J1186,LISTAS!$H$3:$Q$3,0))*Tabela3[[#This Row],[QUANTIDADE]]</f>
        <v>3</v>
      </c>
      <c r="L1186" s="2" t="str">
        <f>TEXT(Tabela3[[#This Row],[DATA]],"MM")</f>
        <v>04</v>
      </c>
      <c r="M1186" s="2">
        <f>WEEKNUM(Tabela3[[#This Row],[DATA]])</f>
        <v>14</v>
      </c>
      <c r="N1186" s="18">
        <f>YEAR(Tabela3[[#This Row],[DATA]])</f>
        <v>2023</v>
      </c>
    </row>
    <row r="1187" spans="2:14">
      <c r="B1187" s="1">
        <v>45021</v>
      </c>
      <c r="C1187">
        <v>12548</v>
      </c>
      <c r="D1187" s="18">
        <f>COUNTIF(C$4:C1187,Tabela3[[#This Row],[COMANDA]])</f>
        <v>1</v>
      </c>
      <c r="E1187" t="s">
        <v>89</v>
      </c>
      <c r="F1187" t="s">
        <v>98</v>
      </c>
      <c r="G1187" t="s">
        <v>8</v>
      </c>
      <c r="H1187" t="s">
        <v>42</v>
      </c>
      <c r="I1187" s="2">
        <v>1</v>
      </c>
      <c r="J1187" t="s">
        <v>11</v>
      </c>
      <c r="K1187" s="21">
        <f>INDEX(LISTAS!$H:$Q,MATCH(BASE!H1187,LISTAS!$G:$G,0),MATCH(BASE!J1187,LISTAS!$H$3:$Q$3,0))*Tabela3[[#This Row],[QUANTIDADE]]</f>
        <v>16</v>
      </c>
      <c r="L1187" s="2" t="str">
        <f>TEXT(Tabela3[[#This Row],[DATA]],"MM")</f>
        <v>04</v>
      </c>
      <c r="M1187" s="2">
        <f>WEEKNUM(Tabela3[[#This Row],[DATA]])</f>
        <v>14</v>
      </c>
      <c r="N1187" s="18">
        <f>YEAR(Tabela3[[#This Row],[DATA]])</f>
        <v>2023</v>
      </c>
    </row>
    <row r="1188" spans="2:14">
      <c r="B1188" s="1">
        <v>45021</v>
      </c>
      <c r="C1188">
        <v>12549</v>
      </c>
      <c r="D1188" s="18">
        <f>COUNTIF(C$4:C1188,Tabela3[[#This Row],[COMANDA]])</f>
        <v>1</v>
      </c>
      <c r="E1188" t="s">
        <v>90</v>
      </c>
      <c r="F1188" t="s">
        <v>98</v>
      </c>
      <c r="G1188" t="s">
        <v>8</v>
      </c>
      <c r="H1188" t="s">
        <v>202</v>
      </c>
      <c r="I1188" s="2">
        <v>1</v>
      </c>
      <c r="J1188" t="s">
        <v>11</v>
      </c>
      <c r="K1188" s="21">
        <f>INDEX(LISTAS!$H:$Q,MATCH(BASE!H1188,LISTAS!$G:$G,0),MATCH(BASE!J1188,LISTAS!$H$3:$Q$3,0))*Tabela3[[#This Row],[QUANTIDADE]]</f>
        <v>20</v>
      </c>
      <c r="L1188" s="2" t="str">
        <f>TEXT(Tabela3[[#This Row],[DATA]],"MM")</f>
        <v>04</v>
      </c>
      <c r="M1188" s="2">
        <f>WEEKNUM(Tabela3[[#This Row],[DATA]])</f>
        <v>14</v>
      </c>
      <c r="N1188" s="18">
        <f>YEAR(Tabela3[[#This Row],[DATA]])</f>
        <v>2023</v>
      </c>
    </row>
    <row r="1189" spans="2:14">
      <c r="B1189" s="1">
        <v>45021</v>
      </c>
      <c r="C1189">
        <v>12549</v>
      </c>
      <c r="D1189" s="18">
        <f>COUNTIF(C$4:C1189,Tabela3[[#This Row],[COMANDA]])</f>
        <v>2</v>
      </c>
      <c r="E1189" t="s">
        <v>90</v>
      </c>
      <c r="F1189" t="s">
        <v>98</v>
      </c>
      <c r="G1189" t="s">
        <v>9</v>
      </c>
      <c r="H1189" t="s">
        <v>152</v>
      </c>
      <c r="I1189" s="2">
        <v>1</v>
      </c>
      <c r="J1189" t="s">
        <v>11</v>
      </c>
      <c r="K1189" s="21">
        <f>INDEX(LISTAS!$H:$Q,MATCH(BASE!H1189,LISTAS!$G:$G,0),MATCH(BASE!J1189,LISTAS!$H$3:$Q$3,0))*Tabela3[[#This Row],[QUANTIDADE]]</f>
        <v>6</v>
      </c>
      <c r="L1189" s="2" t="str">
        <f>TEXT(Tabela3[[#This Row],[DATA]],"MM")</f>
        <v>04</v>
      </c>
      <c r="M1189" s="2">
        <f>WEEKNUM(Tabela3[[#This Row],[DATA]])</f>
        <v>14</v>
      </c>
      <c r="N1189" s="18">
        <f>YEAR(Tabela3[[#This Row],[DATA]])</f>
        <v>2023</v>
      </c>
    </row>
    <row r="1190" spans="2:14">
      <c r="B1190" s="1">
        <v>45021</v>
      </c>
      <c r="C1190">
        <v>12550</v>
      </c>
      <c r="D1190" s="18">
        <f>COUNTIF(C$4:C1190,Tabela3[[#This Row],[COMANDA]])</f>
        <v>1</v>
      </c>
      <c r="E1190" t="s">
        <v>90</v>
      </c>
      <c r="F1190" t="s">
        <v>98</v>
      </c>
      <c r="G1190" t="s">
        <v>8</v>
      </c>
      <c r="H1190" t="s">
        <v>211</v>
      </c>
      <c r="I1190" s="2">
        <v>1</v>
      </c>
      <c r="J1190" t="s">
        <v>11</v>
      </c>
      <c r="K1190" s="21">
        <f>INDEX(LISTAS!$H:$Q,MATCH(BASE!H1190,LISTAS!$G:$G,0),MATCH(BASE!J1190,LISTAS!$H$3:$Q$3,0))*Tabela3[[#This Row],[QUANTIDADE]]</f>
        <v>20</v>
      </c>
      <c r="L1190" s="2" t="str">
        <f>TEXT(Tabela3[[#This Row],[DATA]],"MM")</f>
        <v>04</v>
      </c>
      <c r="M1190" s="2">
        <f>WEEKNUM(Tabela3[[#This Row],[DATA]])</f>
        <v>14</v>
      </c>
      <c r="N1190" s="18">
        <f>YEAR(Tabela3[[#This Row],[DATA]])</f>
        <v>2023</v>
      </c>
    </row>
    <row r="1191" spans="2:14">
      <c r="B1191" s="1">
        <v>45021</v>
      </c>
      <c r="C1191">
        <v>12551</v>
      </c>
      <c r="D1191" s="18">
        <f>COUNTIF(C$4:C1191,Tabela3[[#This Row],[COMANDA]])</f>
        <v>1</v>
      </c>
      <c r="E1191" t="s">
        <v>90</v>
      </c>
      <c r="F1191" t="s">
        <v>99</v>
      </c>
      <c r="G1191" t="s">
        <v>8</v>
      </c>
      <c r="H1191" t="s">
        <v>42</v>
      </c>
      <c r="I1191" s="2">
        <v>1</v>
      </c>
      <c r="J1191" t="s">
        <v>11</v>
      </c>
      <c r="K1191" s="21">
        <f>INDEX(LISTAS!$H:$Q,MATCH(BASE!H1191,LISTAS!$G:$G,0),MATCH(BASE!J1191,LISTAS!$H$3:$Q$3,0))*Tabela3[[#This Row],[QUANTIDADE]]</f>
        <v>16</v>
      </c>
      <c r="L1191" s="2" t="str">
        <f>TEXT(Tabela3[[#This Row],[DATA]],"MM")</f>
        <v>04</v>
      </c>
      <c r="M1191" s="2">
        <f>WEEKNUM(Tabela3[[#This Row],[DATA]])</f>
        <v>14</v>
      </c>
      <c r="N1191" s="18">
        <f>YEAR(Tabela3[[#This Row],[DATA]])</f>
        <v>2023</v>
      </c>
    </row>
    <row r="1192" spans="2:14">
      <c r="B1192" s="1">
        <v>45021</v>
      </c>
      <c r="C1192">
        <v>12551</v>
      </c>
      <c r="D1192" s="18">
        <f>COUNTIF(C$4:C1192,Tabela3[[#This Row],[COMANDA]])</f>
        <v>2</v>
      </c>
      <c r="E1192" t="s">
        <v>90</v>
      </c>
      <c r="F1192" t="s">
        <v>99</v>
      </c>
      <c r="G1192" t="s">
        <v>8</v>
      </c>
      <c r="H1192" t="s">
        <v>204</v>
      </c>
      <c r="I1192" s="2">
        <v>1</v>
      </c>
      <c r="J1192" t="s">
        <v>11</v>
      </c>
      <c r="K1192" s="21">
        <f>INDEX(LISTAS!$H:$Q,MATCH(BASE!H1192,LISTAS!$G:$G,0),MATCH(BASE!J1192,LISTAS!$H$3:$Q$3,0))*Tabela3[[#This Row],[QUANTIDADE]]</f>
        <v>18</v>
      </c>
      <c r="L1192" s="2" t="str">
        <f>TEXT(Tabela3[[#This Row],[DATA]],"MM")</f>
        <v>04</v>
      </c>
      <c r="M1192" s="2">
        <f>WEEKNUM(Tabela3[[#This Row],[DATA]])</f>
        <v>14</v>
      </c>
      <c r="N1192" s="18">
        <f>YEAR(Tabela3[[#This Row],[DATA]])</f>
        <v>2023</v>
      </c>
    </row>
    <row r="1193" spans="2:14">
      <c r="B1193" s="1">
        <v>45021</v>
      </c>
      <c r="C1193">
        <v>12551</v>
      </c>
      <c r="D1193" s="18">
        <f>COUNTIF(C$4:C1193,Tabela3[[#This Row],[COMANDA]])</f>
        <v>3</v>
      </c>
      <c r="E1193" t="s">
        <v>90</v>
      </c>
      <c r="F1193" t="s">
        <v>99</v>
      </c>
      <c r="G1193" t="s">
        <v>61</v>
      </c>
      <c r="H1193" t="s">
        <v>199</v>
      </c>
      <c r="I1193" s="2">
        <v>2</v>
      </c>
      <c r="J1193" t="s">
        <v>11</v>
      </c>
      <c r="K1193" s="21">
        <f>INDEX(LISTAS!$H:$Q,MATCH(BASE!H1193,LISTAS!$G:$G,0),MATCH(BASE!J1193,LISTAS!$H$3:$Q$3,0))*Tabela3[[#This Row],[QUANTIDADE]]</f>
        <v>2</v>
      </c>
      <c r="L1193" s="2" t="str">
        <f>TEXT(Tabela3[[#This Row],[DATA]],"MM")</f>
        <v>04</v>
      </c>
      <c r="M1193" s="2">
        <f>WEEKNUM(Tabela3[[#This Row],[DATA]])</f>
        <v>14</v>
      </c>
      <c r="N1193" s="18">
        <f>YEAR(Tabela3[[#This Row],[DATA]])</f>
        <v>2023</v>
      </c>
    </row>
    <row r="1194" spans="2:14">
      <c r="B1194" s="1">
        <v>45021</v>
      </c>
      <c r="C1194">
        <v>12552</v>
      </c>
      <c r="D1194" s="18">
        <f>COUNTIF(C$4:C1194,Tabela3[[#This Row],[COMANDA]])</f>
        <v>1</v>
      </c>
      <c r="E1194" t="s">
        <v>90</v>
      </c>
      <c r="F1194" t="s">
        <v>98</v>
      </c>
      <c r="G1194" t="s">
        <v>8</v>
      </c>
      <c r="H1194" t="s">
        <v>42</v>
      </c>
      <c r="I1194" s="2">
        <v>1</v>
      </c>
      <c r="J1194" t="s">
        <v>11</v>
      </c>
      <c r="K1194" s="21">
        <f>INDEX(LISTAS!$H:$Q,MATCH(BASE!H1194,LISTAS!$G:$G,0),MATCH(BASE!J1194,LISTAS!$H$3:$Q$3,0))*Tabela3[[#This Row],[QUANTIDADE]]</f>
        <v>16</v>
      </c>
      <c r="L1194" s="2" t="str">
        <f>TEXT(Tabela3[[#This Row],[DATA]],"MM")</f>
        <v>04</v>
      </c>
      <c r="M1194" s="2">
        <f>WEEKNUM(Tabela3[[#This Row],[DATA]])</f>
        <v>14</v>
      </c>
      <c r="N1194" s="18">
        <f>YEAR(Tabela3[[#This Row],[DATA]])</f>
        <v>2023</v>
      </c>
    </row>
    <row r="1195" spans="2:14">
      <c r="B1195" s="1">
        <v>45021</v>
      </c>
      <c r="C1195">
        <v>12552</v>
      </c>
      <c r="D1195" s="18">
        <f>COUNTIF(C$4:C1195,Tabela3[[#This Row],[COMANDA]])</f>
        <v>2</v>
      </c>
      <c r="E1195" t="s">
        <v>90</v>
      </c>
      <c r="F1195" t="s">
        <v>98</v>
      </c>
      <c r="G1195" t="s">
        <v>9</v>
      </c>
      <c r="H1195" t="s">
        <v>142</v>
      </c>
      <c r="I1195" s="2">
        <v>1</v>
      </c>
      <c r="J1195" t="s">
        <v>11</v>
      </c>
      <c r="K1195" s="21">
        <f>INDEX(LISTAS!$H:$Q,MATCH(BASE!H1195,LISTAS!$G:$G,0),MATCH(BASE!J1195,LISTAS!$H$3:$Q$3,0))*Tabela3[[#This Row],[QUANTIDADE]]</f>
        <v>6</v>
      </c>
      <c r="L1195" s="2" t="str">
        <f>TEXT(Tabela3[[#This Row],[DATA]],"MM")</f>
        <v>04</v>
      </c>
      <c r="M1195" s="2">
        <f>WEEKNUM(Tabela3[[#This Row],[DATA]])</f>
        <v>14</v>
      </c>
      <c r="N1195" s="18">
        <f>YEAR(Tabela3[[#This Row],[DATA]])</f>
        <v>2023</v>
      </c>
    </row>
    <row r="1196" spans="2:14">
      <c r="B1196" s="1">
        <v>45021</v>
      </c>
      <c r="C1196">
        <v>12553</v>
      </c>
      <c r="D1196" s="18">
        <f>COUNTIF(C$4:C1196,Tabela3[[#This Row],[COMANDA]])</f>
        <v>1</v>
      </c>
      <c r="E1196" t="s">
        <v>90</v>
      </c>
      <c r="F1196" t="s">
        <v>98</v>
      </c>
      <c r="G1196" t="s">
        <v>8</v>
      </c>
      <c r="H1196" t="s">
        <v>204</v>
      </c>
      <c r="I1196" s="2">
        <v>1</v>
      </c>
      <c r="J1196" t="s">
        <v>11</v>
      </c>
      <c r="K1196" s="21">
        <f>INDEX(LISTAS!$H:$Q,MATCH(BASE!H1196,LISTAS!$G:$G,0),MATCH(BASE!J1196,LISTAS!$H$3:$Q$3,0))*Tabela3[[#This Row],[QUANTIDADE]]</f>
        <v>18</v>
      </c>
      <c r="L1196" s="2" t="str">
        <f>TEXT(Tabela3[[#This Row],[DATA]],"MM")</f>
        <v>04</v>
      </c>
      <c r="M1196" s="2">
        <f>WEEKNUM(Tabela3[[#This Row],[DATA]])</f>
        <v>14</v>
      </c>
      <c r="N1196" s="18">
        <f>YEAR(Tabela3[[#This Row],[DATA]])</f>
        <v>2023</v>
      </c>
    </row>
    <row r="1197" spans="2:14">
      <c r="B1197" s="1">
        <v>45021</v>
      </c>
      <c r="C1197">
        <v>12553</v>
      </c>
      <c r="D1197" s="18">
        <f>COUNTIF(C$4:C1197,Tabela3[[#This Row],[COMANDA]])</f>
        <v>2</v>
      </c>
      <c r="E1197" t="s">
        <v>90</v>
      </c>
      <c r="F1197" t="s">
        <v>98</v>
      </c>
      <c r="G1197" t="s">
        <v>61</v>
      </c>
      <c r="H1197" t="s">
        <v>199</v>
      </c>
      <c r="I1197" s="2">
        <v>2</v>
      </c>
      <c r="J1197" t="s">
        <v>11</v>
      </c>
      <c r="K1197" s="21">
        <f>INDEX(LISTAS!$H:$Q,MATCH(BASE!H1197,LISTAS!$G:$G,0),MATCH(BASE!J1197,LISTAS!$H$3:$Q$3,0))*Tabela3[[#This Row],[QUANTIDADE]]</f>
        <v>2</v>
      </c>
      <c r="L1197" s="2" t="str">
        <f>TEXT(Tabela3[[#This Row],[DATA]],"MM")</f>
        <v>04</v>
      </c>
      <c r="M1197" s="2">
        <f>WEEKNUM(Tabela3[[#This Row],[DATA]])</f>
        <v>14</v>
      </c>
      <c r="N1197" s="18">
        <f>YEAR(Tabela3[[#This Row],[DATA]])</f>
        <v>2023</v>
      </c>
    </row>
    <row r="1198" spans="2:14">
      <c r="B1198" s="1">
        <v>45021</v>
      </c>
      <c r="C1198">
        <v>12553</v>
      </c>
      <c r="D1198" s="18">
        <f>COUNTIF(C$4:C1198,Tabela3[[#This Row],[COMANDA]])</f>
        <v>3</v>
      </c>
      <c r="E1198" t="s">
        <v>90</v>
      </c>
      <c r="F1198" t="s">
        <v>98</v>
      </c>
      <c r="G1198" t="s">
        <v>9</v>
      </c>
      <c r="H1198" t="s">
        <v>146</v>
      </c>
      <c r="I1198" s="2">
        <v>1</v>
      </c>
      <c r="J1198" t="s">
        <v>11</v>
      </c>
      <c r="K1198" s="21">
        <f>INDEX(LISTAS!$H:$Q,MATCH(BASE!H1198,LISTAS!$G:$G,0),MATCH(BASE!J1198,LISTAS!$H$3:$Q$3,0))*Tabela3[[#This Row],[QUANTIDADE]]</f>
        <v>4</v>
      </c>
      <c r="L1198" s="2" t="str">
        <f>TEXT(Tabela3[[#This Row],[DATA]],"MM")</f>
        <v>04</v>
      </c>
      <c r="M1198" s="2">
        <f>WEEKNUM(Tabela3[[#This Row],[DATA]])</f>
        <v>14</v>
      </c>
      <c r="N1198" s="18">
        <f>YEAR(Tabela3[[#This Row],[DATA]])</f>
        <v>2023</v>
      </c>
    </row>
    <row r="1199" spans="2:14">
      <c r="B1199" s="1">
        <v>45021</v>
      </c>
      <c r="C1199">
        <v>12554</v>
      </c>
      <c r="D1199" s="18">
        <f>COUNTIF(C$4:C1199,Tabela3[[#This Row],[COMANDA]])</f>
        <v>1</v>
      </c>
      <c r="E1199" t="s">
        <v>90</v>
      </c>
      <c r="F1199" t="s">
        <v>98</v>
      </c>
      <c r="G1199" t="s">
        <v>8</v>
      </c>
      <c r="H1199" t="s">
        <v>42</v>
      </c>
      <c r="I1199" s="2">
        <v>1</v>
      </c>
      <c r="J1199" t="s">
        <v>11</v>
      </c>
      <c r="K1199" s="21">
        <f>INDEX(LISTAS!$H:$Q,MATCH(BASE!H1199,LISTAS!$G:$G,0),MATCH(BASE!J1199,LISTAS!$H$3:$Q$3,0))*Tabela3[[#This Row],[QUANTIDADE]]</f>
        <v>16</v>
      </c>
      <c r="L1199" s="2" t="str">
        <f>TEXT(Tabela3[[#This Row],[DATA]],"MM")</f>
        <v>04</v>
      </c>
      <c r="M1199" s="2">
        <f>WEEKNUM(Tabela3[[#This Row],[DATA]])</f>
        <v>14</v>
      </c>
      <c r="N1199" s="18">
        <f>YEAR(Tabela3[[#This Row],[DATA]])</f>
        <v>2023</v>
      </c>
    </row>
    <row r="1200" spans="2:14">
      <c r="B1200" s="1">
        <v>45021</v>
      </c>
      <c r="C1200">
        <v>12554</v>
      </c>
      <c r="D1200" s="18">
        <f>COUNTIF(C$4:C1200,Tabela3[[#This Row],[COMANDA]])</f>
        <v>2</v>
      </c>
      <c r="E1200" t="s">
        <v>90</v>
      </c>
      <c r="F1200" t="s">
        <v>98</v>
      </c>
      <c r="G1200" t="s">
        <v>9</v>
      </c>
      <c r="H1200" t="s">
        <v>142</v>
      </c>
      <c r="I1200" s="2">
        <v>1</v>
      </c>
      <c r="J1200" t="s">
        <v>11</v>
      </c>
      <c r="K1200" s="21">
        <f>INDEX(LISTAS!$H:$Q,MATCH(BASE!H1200,LISTAS!$G:$G,0),MATCH(BASE!J1200,LISTAS!$H$3:$Q$3,0))*Tabela3[[#This Row],[QUANTIDADE]]</f>
        <v>6</v>
      </c>
      <c r="L1200" s="2" t="str">
        <f>TEXT(Tabela3[[#This Row],[DATA]],"MM")</f>
        <v>04</v>
      </c>
      <c r="M1200" s="2">
        <f>WEEKNUM(Tabela3[[#This Row],[DATA]])</f>
        <v>14</v>
      </c>
      <c r="N1200" s="18">
        <f>YEAR(Tabela3[[#This Row],[DATA]])</f>
        <v>2023</v>
      </c>
    </row>
    <row r="1201" spans="2:14">
      <c r="B1201" s="1">
        <v>45021</v>
      </c>
      <c r="C1201">
        <v>12555</v>
      </c>
      <c r="D1201" s="18">
        <f>COUNTIF(C$4:C1201,Tabela3[[#This Row],[COMANDA]])</f>
        <v>1</v>
      </c>
      <c r="E1201" t="s">
        <v>90</v>
      </c>
      <c r="F1201" t="s">
        <v>99</v>
      </c>
      <c r="G1201" t="s">
        <v>8</v>
      </c>
      <c r="H1201" t="s">
        <v>40</v>
      </c>
      <c r="I1201" s="2">
        <v>1</v>
      </c>
      <c r="J1201" t="s">
        <v>11</v>
      </c>
      <c r="K1201" s="21">
        <f>INDEX(LISTAS!$H:$Q,MATCH(BASE!H1201,LISTAS!$G:$G,0),MATCH(BASE!J1201,LISTAS!$H$3:$Q$3,0))*Tabela3[[#This Row],[QUANTIDADE]]</f>
        <v>14</v>
      </c>
      <c r="L1201" s="2" t="str">
        <f>TEXT(Tabela3[[#This Row],[DATA]],"MM")</f>
        <v>04</v>
      </c>
      <c r="M1201" s="2">
        <f>WEEKNUM(Tabela3[[#This Row],[DATA]])</f>
        <v>14</v>
      </c>
      <c r="N1201" s="18">
        <f>YEAR(Tabela3[[#This Row],[DATA]])</f>
        <v>2023</v>
      </c>
    </row>
    <row r="1202" spans="2:14">
      <c r="B1202" s="1">
        <v>45021</v>
      </c>
      <c r="C1202">
        <v>12555</v>
      </c>
      <c r="D1202" s="18">
        <f>COUNTIF(C$4:C1202,Tabela3[[#This Row],[COMANDA]])</f>
        <v>2</v>
      </c>
      <c r="E1202" t="s">
        <v>90</v>
      </c>
      <c r="F1202" t="s">
        <v>99</v>
      </c>
      <c r="G1202" t="s">
        <v>8</v>
      </c>
      <c r="H1202" t="s">
        <v>84</v>
      </c>
      <c r="I1202" s="2">
        <v>1</v>
      </c>
      <c r="J1202" t="s">
        <v>11</v>
      </c>
      <c r="K1202" s="21">
        <f>INDEX(LISTAS!$H:$Q,MATCH(BASE!H1202,LISTAS!$G:$G,0),MATCH(BASE!J1202,LISTAS!$H$3:$Q$3,0))*Tabela3[[#This Row],[QUANTIDADE]]</f>
        <v>16</v>
      </c>
      <c r="L1202" s="2" t="str">
        <f>TEXT(Tabela3[[#This Row],[DATA]],"MM")</f>
        <v>04</v>
      </c>
      <c r="M1202" s="2">
        <f>WEEKNUM(Tabela3[[#This Row],[DATA]])</f>
        <v>14</v>
      </c>
      <c r="N1202" s="18">
        <f>YEAR(Tabela3[[#This Row],[DATA]])</f>
        <v>2023</v>
      </c>
    </row>
    <row r="1203" spans="2:14">
      <c r="B1203" s="1">
        <v>45021</v>
      </c>
      <c r="C1203">
        <v>12556</v>
      </c>
      <c r="D1203" s="18">
        <f>COUNTIF(C$4:C1203,Tabela3[[#This Row],[COMANDA]])</f>
        <v>1</v>
      </c>
      <c r="E1203" t="s">
        <v>89</v>
      </c>
      <c r="F1203" t="s">
        <v>100</v>
      </c>
      <c r="G1203" t="s">
        <v>8</v>
      </c>
      <c r="H1203" t="s">
        <v>202</v>
      </c>
      <c r="I1203" s="2">
        <v>1</v>
      </c>
      <c r="J1203" t="s">
        <v>11</v>
      </c>
      <c r="K1203" s="21">
        <f>INDEX(LISTAS!$H:$Q,MATCH(BASE!H1203,LISTAS!$G:$G,0),MATCH(BASE!J1203,LISTAS!$H$3:$Q$3,0))*Tabela3[[#This Row],[QUANTIDADE]]</f>
        <v>20</v>
      </c>
      <c r="L1203" s="2" t="str">
        <f>TEXT(Tabela3[[#This Row],[DATA]],"MM")</f>
        <v>04</v>
      </c>
      <c r="M1203" s="2">
        <f>WEEKNUM(Tabela3[[#This Row],[DATA]])</f>
        <v>14</v>
      </c>
      <c r="N1203" s="18">
        <f>YEAR(Tabela3[[#This Row],[DATA]])</f>
        <v>2023</v>
      </c>
    </row>
    <row r="1204" spans="2:14">
      <c r="B1204" s="1">
        <v>45021</v>
      </c>
      <c r="C1204">
        <v>12557</v>
      </c>
      <c r="D1204" s="18">
        <f>COUNTIF(C$4:C1204,Tabela3[[#This Row],[COMANDA]])</f>
        <v>1</v>
      </c>
      <c r="E1204" t="s">
        <v>90</v>
      </c>
      <c r="F1204" t="s">
        <v>98</v>
      </c>
      <c r="G1204" t="s">
        <v>8</v>
      </c>
      <c r="H1204" t="s">
        <v>211</v>
      </c>
      <c r="I1204" s="2">
        <v>1</v>
      </c>
      <c r="J1204" t="s">
        <v>11</v>
      </c>
      <c r="K1204" s="21">
        <f>INDEX(LISTAS!$H:$Q,MATCH(BASE!H1204,LISTAS!$G:$G,0),MATCH(BASE!J1204,LISTAS!$H$3:$Q$3,0))*Tabela3[[#This Row],[QUANTIDADE]]</f>
        <v>20</v>
      </c>
      <c r="L1204" s="2" t="str">
        <f>TEXT(Tabela3[[#This Row],[DATA]],"MM")</f>
        <v>04</v>
      </c>
      <c r="M1204" s="2">
        <f>WEEKNUM(Tabela3[[#This Row],[DATA]])</f>
        <v>14</v>
      </c>
      <c r="N1204" s="18">
        <f>YEAR(Tabela3[[#This Row],[DATA]])</f>
        <v>2023</v>
      </c>
    </row>
    <row r="1205" spans="2:14">
      <c r="B1205" s="1">
        <v>45021</v>
      </c>
      <c r="C1205">
        <v>12557</v>
      </c>
      <c r="D1205" s="18">
        <f>COUNTIF(C$4:C1205,Tabela3[[#This Row],[COMANDA]])</f>
        <v>2</v>
      </c>
      <c r="E1205" t="s">
        <v>90</v>
      </c>
      <c r="F1205" t="s">
        <v>98</v>
      </c>
      <c r="G1205" t="s">
        <v>9</v>
      </c>
      <c r="H1205" t="s">
        <v>138</v>
      </c>
      <c r="I1205" s="2">
        <v>1</v>
      </c>
      <c r="J1205" t="s">
        <v>11</v>
      </c>
      <c r="K1205" s="21">
        <f>INDEX(LISTAS!$H:$Q,MATCH(BASE!H1205,LISTAS!$G:$G,0),MATCH(BASE!J1205,LISTAS!$H$3:$Q$3,0))*Tabela3[[#This Row],[QUANTIDADE]]</f>
        <v>4</v>
      </c>
      <c r="L1205" s="2" t="str">
        <f>TEXT(Tabela3[[#This Row],[DATA]],"MM")</f>
        <v>04</v>
      </c>
      <c r="M1205" s="2">
        <f>WEEKNUM(Tabela3[[#This Row],[DATA]])</f>
        <v>14</v>
      </c>
      <c r="N1205" s="18">
        <f>YEAR(Tabela3[[#This Row],[DATA]])</f>
        <v>2023</v>
      </c>
    </row>
    <row r="1206" spans="2:14">
      <c r="B1206" s="1">
        <v>45021</v>
      </c>
      <c r="C1206">
        <v>12558</v>
      </c>
      <c r="D1206" s="18">
        <f>COUNTIF(C$4:C1206,Tabela3[[#This Row],[COMANDA]])</f>
        <v>1</v>
      </c>
      <c r="E1206" t="s">
        <v>90</v>
      </c>
      <c r="F1206" t="s">
        <v>98</v>
      </c>
      <c r="G1206" t="s">
        <v>8</v>
      </c>
      <c r="H1206" t="s">
        <v>84</v>
      </c>
      <c r="I1206" s="2">
        <v>2</v>
      </c>
      <c r="J1206" t="s">
        <v>11</v>
      </c>
      <c r="K1206" s="21">
        <f>INDEX(LISTAS!$H:$Q,MATCH(BASE!H1206,LISTAS!$G:$G,0),MATCH(BASE!J1206,LISTAS!$H$3:$Q$3,0))*Tabela3[[#This Row],[QUANTIDADE]]</f>
        <v>32</v>
      </c>
      <c r="L1206" s="2" t="str">
        <f>TEXT(Tabela3[[#This Row],[DATA]],"MM")</f>
        <v>04</v>
      </c>
      <c r="M1206" s="2">
        <f>WEEKNUM(Tabela3[[#This Row],[DATA]])</f>
        <v>14</v>
      </c>
      <c r="N1206" s="18">
        <f>YEAR(Tabela3[[#This Row],[DATA]])</f>
        <v>2023</v>
      </c>
    </row>
    <row r="1207" spans="2:14">
      <c r="B1207" s="1">
        <v>45021</v>
      </c>
      <c r="C1207">
        <v>12559</v>
      </c>
      <c r="D1207" s="18">
        <f>COUNTIF(C$4:C1207,Tabela3[[#This Row],[COMANDA]])</f>
        <v>1</v>
      </c>
      <c r="E1207" t="s">
        <v>89</v>
      </c>
      <c r="F1207" t="s">
        <v>98</v>
      </c>
      <c r="G1207" t="s">
        <v>8</v>
      </c>
      <c r="H1207" t="s">
        <v>84</v>
      </c>
      <c r="I1207" s="2">
        <v>1</v>
      </c>
      <c r="J1207" t="s">
        <v>11</v>
      </c>
      <c r="K1207" s="21">
        <f>INDEX(LISTAS!$H:$Q,MATCH(BASE!H1207,LISTAS!$G:$G,0),MATCH(BASE!J1207,LISTAS!$H$3:$Q$3,0))*Tabela3[[#This Row],[QUANTIDADE]]</f>
        <v>16</v>
      </c>
      <c r="L1207" s="2" t="str">
        <f>TEXT(Tabela3[[#This Row],[DATA]],"MM")</f>
        <v>04</v>
      </c>
      <c r="M1207" s="2">
        <f>WEEKNUM(Tabela3[[#This Row],[DATA]])</f>
        <v>14</v>
      </c>
      <c r="N1207" s="18">
        <f>YEAR(Tabela3[[#This Row],[DATA]])</f>
        <v>2023</v>
      </c>
    </row>
    <row r="1208" spans="2:14">
      <c r="B1208" s="1">
        <v>45021</v>
      </c>
      <c r="C1208">
        <v>12560</v>
      </c>
      <c r="D1208" s="18">
        <f>COUNTIF(C$4:C1208,Tabela3[[#This Row],[COMANDA]])</f>
        <v>1</v>
      </c>
      <c r="E1208" t="s">
        <v>90</v>
      </c>
      <c r="F1208" t="s">
        <v>98</v>
      </c>
      <c r="G1208" t="s">
        <v>8</v>
      </c>
      <c r="H1208" t="s">
        <v>84</v>
      </c>
      <c r="I1208" s="2">
        <v>1</v>
      </c>
      <c r="J1208" t="s">
        <v>11</v>
      </c>
      <c r="K1208" s="21">
        <f>INDEX(LISTAS!$H:$Q,MATCH(BASE!H1208,LISTAS!$G:$G,0),MATCH(BASE!J1208,LISTAS!$H$3:$Q$3,0))*Tabela3[[#This Row],[QUANTIDADE]]</f>
        <v>16</v>
      </c>
      <c r="L1208" s="2" t="str">
        <f>TEXT(Tabela3[[#This Row],[DATA]],"MM")</f>
        <v>04</v>
      </c>
      <c r="M1208" s="2">
        <f>WEEKNUM(Tabela3[[#This Row],[DATA]])</f>
        <v>14</v>
      </c>
      <c r="N1208" s="18">
        <f>YEAR(Tabela3[[#This Row],[DATA]])</f>
        <v>2023</v>
      </c>
    </row>
    <row r="1209" spans="2:14">
      <c r="B1209" s="1">
        <v>45021</v>
      </c>
      <c r="C1209">
        <v>12561</v>
      </c>
      <c r="D1209" s="18">
        <f>COUNTIF(C$4:C1209,Tabela3[[#This Row],[COMANDA]])</f>
        <v>1</v>
      </c>
      <c r="E1209" t="s">
        <v>1</v>
      </c>
      <c r="F1209" t="s">
        <v>100</v>
      </c>
      <c r="G1209" t="s">
        <v>8</v>
      </c>
      <c r="H1209" t="s">
        <v>141</v>
      </c>
      <c r="I1209" s="2">
        <v>1</v>
      </c>
      <c r="J1209" t="s">
        <v>11</v>
      </c>
      <c r="K1209" s="21">
        <f>INDEX(LISTAS!$H:$Q,MATCH(BASE!H1209,LISTAS!$G:$G,0),MATCH(BASE!J1209,LISTAS!$H$3:$Q$3,0))*Tabela3[[#This Row],[QUANTIDADE]]</f>
        <v>15</v>
      </c>
      <c r="L1209" s="2" t="str">
        <f>TEXT(Tabela3[[#This Row],[DATA]],"MM")</f>
        <v>04</v>
      </c>
      <c r="M1209" s="2">
        <f>WEEKNUM(Tabela3[[#This Row],[DATA]])</f>
        <v>14</v>
      </c>
      <c r="N1209" s="18">
        <f>YEAR(Tabela3[[#This Row],[DATA]])</f>
        <v>2023</v>
      </c>
    </row>
    <row r="1210" spans="2:14">
      <c r="B1210" s="1">
        <v>45021</v>
      </c>
      <c r="C1210">
        <v>12562</v>
      </c>
      <c r="D1210" s="18">
        <f>COUNTIF(C$4:C1210,Tabela3[[#This Row],[COMANDA]])</f>
        <v>1</v>
      </c>
      <c r="E1210" t="s">
        <v>90</v>
      </c>
      <c r="F1210" t="s">
        <v>98</v>
      </c>
      <c r="G1210" t="s">
        <v>8</v>
      </c>
      <c r="H1210" t="s">
        <v>202</v>
      </c>
      <c r="I1210" s="2">
        <v>1</v>
      </c>
      <c r="J1210" t="s">
        <v>11</v>
      </c>
      <c r="K1210" s="21">
        <f>INDEX(LISTAS!$H:$Q,MATCH(BASE!H1210,LISTAS!$G:$G,0),MATCH(BASE!J1210,LISTAS!$H$3:$Q$3,0))*Tabela3[[#This Row],[QUANTIDADE]]</f>
        <v>20</v>
      </c>
      <c r="L1210" s="2" t="str">
        <f>TEXT(Tabela3[[#This Row],[DATA]],"MM")</f>
        <v>04</v>
      </c>
      <c r="M1210" s="2">
        <f>WEEKNUM(Tabela3[[#This Row],[DATA]])</f>
        <v>14</v>
      </c>
      <c r="N1210" s="18">
        <f>YEAR(Tabela3[[#This Row],[DATA]])</f>
        <v>2023</v>
      </c>
    </row>
    <row r="1211" spans="2:14">
      <c r="B1211" s="1">
        <v>45021</v>
      </c>
      <c r="C1211">
        <v>12563</v>
      </c>
      <c r="D1211" s="18">
        <f>COUNTIF(C$4:C1211,Tabela3[[#This Row],[COMANDA]])</f>
        <v>1</v>
      </c>
      <c r="E1211" t="s">
        <v>90</v>
      </c>
      <c r="F1211" t="s">
        <v>99</v>
      </c>
      <c r="G1211" t="s">
        <v>8</v>
      </c>
      <c r="H1211" t="s">
        <v>84</v>
      </c>
      <c r="I1211" s="2">
        <v>1</v>
      </c>
      <c r="J1211" t="s">
        <v>11</v>
      </c>
      <c r="K1211" s="21">
        <f>INDEX(LISTAS!$H:$Q,MATCH(BASE!H1211,LISTAS!$G:$G,0),MATCH(BASE!J1211,LISTAS!$H$3:$Q$3,0))*Tabela3[[#This Row],[QUANTIDADE]]</f>
        <v>16</v>
      </c>
      <c r="L1211" s="2" t="str">
        <f>TEXT(Tabela3[[#This Row],[DATA]],"MM")</f>
        <v>04</v>
      </c>
      <c r="M1211" s="2">
        <f>WEEKNUM(Tabela3[[#This Row],[DATA]])</f>
        <v>14</v>
      </c>
      <c r="N1211" s="18">
        <f>YEAR(Tabela3[[#This Row],[DATA]])</f>
        <v>2023</v>
      </c>
    </row>
    <row r="1212" spans="2:14">
      <c r="B1212" s="1">
        <v>45021</v>
      </c>
      <c r="C1212">
        <v>12564</v>
      </c>
      <c r="D1212" s="18">
        <f>COUNTIF(C$4:C1212,Tabela3[[#This Row],[COMANDA]])</f>
        <v>1</v>
      </c>
      <c r="E1212" t="s">
        <v>90</v>
      </c>
      <c r="F1212" t="s">
        <v>98</v>
      </c>
      <c r="G1212" t="s">
        <v>8</v>
      </c>
      <c r="H1212" t="s">
        <v>42</v>
      </c>
      <c r="I1212" s="2">
        <v>1</v>
      </c>
      <c r="J1212" t="s">
        <v>11</v>
      </c>
      <c r="K1212" s="21">
        <f>INDEX(LISTAS!$H:$Q,MATCH(BASE!H1212,LISTAS!$G:$G,0),MATCH(BASE!J1212,LISTAS!$H$3:$Q$3,0))*Tabela3[[#This Row],[QUANTIDADE]]</f>
        <v>16</v>
      </c>
      <c r="L1212" s="2" t="str">
        <f>TEXT(Tabela3[[#This Row],[DATA]],"MM")</f>
        <v>04</v>
      </c>
      <c r="M1212" s="2">
        <f>WEEKNUM(Tabela3[[#This Row],[DATA]])</f>
        <v>14</v>
      </c>
      <c r="N1212" s="18">
        <f>YEAR(Tabela3[[#This Row],[DATA]])</f>
        <v>2023</v>
      </c>
    </row>
    <row r="1213" spans="2:14">
      <c r="B1213" s="1">
        <v>45021</v>
      </c>
      <c r="C1213">
        <v>12565</v>
      </c>
      <c r="D1213" s="18">
        <f>COUNTIF(C$4:C1213,Tabela3[[#This Row],[COMANDA]])</f>
        <v>1</v>
      </c>
      <c r="E1213" t="s">
        <v>90</v>
      </c>
      <c r="F1213" t="s">
        <v>99</v>
      </c>
      <c r="G1213" t="s">
        <v>8</v>
      </c>
      <c r="H1213" t="s">
        <v>204</v>
      </c>
      <c r="I1213" s="2">
        <v>1</v>
      </c>
      <c r="J1213" t="s">
        <v>11</v>
      </c>
      <c r="K1213" s="21">
        <f>INDEX(LISTAS!$H:$Q,MATCH(BASE!H1213,LISTAS!$G:$G,0),MATCH(BASE!J1213,LISTAS!$H$3:$Q$3,0))*Tabela3[[#This Row],[QUANTIDADE]]</f>
        <v>18</v>
      </c>
      <c r="L1213" s="2" t="str">
        <f>TEXT(Tabela3[[#This Row],[DATA]],"MM")</f>
        <v>04</v>
      </c>
      <c r="M1213" s="2">
        <f>WEEKNUM(Tabela3[[#This Row],[DATA]])</f>
        <v>14</v>
      </c>
      <c r="N1213" s="18">
        <f>YEAR(Tabela3[[#This Row],[DATA]])</f>
        <v>2023</v>
      </c>
    </row>
    <row r="1214" spans="2:14">
      <c r="B1214" s="1">
        <v>45021</v>
      </c>
      <c r="C1214">
        <v>12565</v>
      </c>
      <c r="D1214" s="18">
        <f>COUNTIF(C$4:C1214,Tabela3[[#This Row],[COMANDA]])</f>
        <v>2</v>
      </c>
      <c r="E1214" t="s">
        <v>90</v>
      </c>
      <c r="F1214" t="s">
        <v>99</v>
      </c>
      <c r="G1214" t="s">
        <v>9</v>
      </c>
      <c r="H1214" t="s">
        <v>146</v>
      </c>
      <c r="I1214" s="2">
        <v>1</v>
      </c>
      <c r="J1214" t="s">
        <v>11</v>
      </c>
      <c r="K1214" s="21">
        <f>INDEX(LISTAS!$H:$Q,MATCH(BASE!H1214,LISTAS!$G:$G,0),MATCH(BASE!J1214,LISTAS!$H$3:$Q$3,0))*Tabela3[[#This Row],[QUANTIDADE]]</f>
        <v>4</v>
      </c>
      <c r="L1214" s="2" t="str">
        <f>TEXT(Tabela3[[#This Row],[DATA]],"MM")</f>
        <v>04</v>
      </c>
      <c r="M1214" s="2">
        <f>WEEKNUM(Tabela3[[#This Row],[DATA]])</f>
        <v>14</v>
      </c>
      <c r="N1214" s="18">
        <f>YEAR(Tabela3[[#This Row],[DATA]])</f>
        <v>2023</v>
      </c>
    </row>
    <row r="1215" spans="2:14">
      <c r="B1215" s="1">
        <v>45021</v>
      </c>
      <c r="C1215">
        <v>12566</v>
      </c>
      <c r="D1215" s="18">
        <f>COUNTIF(C$4:C1215,Tabela3[[#This Row],[COMANDA]])</f>
        <v>1</v>
      </c>
      <c r="E1215" t="s">
        <v>89</v>
      </c>
      <c r="F1215" t="s">
        <v>3</v>
      </c>
      <c r="G1215" t="s">
        <v>8</v>
      </c>
      <c r="H1215" t="s">
        <v>41</v>
      </c>
      <c r="I1215" s="2">
        <v>1</v>
      </c>
      <c r="J1215" t="s">
        <v>12</v>
      </c>
      <c r="K1215" s="21">
        <f>INDEX(LISTAS!$H:$Q,MATCH(BASE!H1215,LISTAS!$G:$G,0),MATCH(BASE!J1215,LISTAS!$H$3:$Q$3,0))*Tabela3[[#This Row],[QUANTIDADE]]</f>
        <v>12.6</v>
      </c>
      <c r="L1215" s="2" t="str">
        <f>TEXT(Tabela3[[#This Row],[DATA]],"MM")</f>
        <v>04</v>
      </c>
      <c r="M1215" s="2">
        <f>WEEKNUM(Tabela3[[#This Row],[DATA]])</f>
        <v>14</v>
      </c>
      <c r="N1215" s="18">
        <f>YEAR(Tabela3[[#This Row],[DATA]])</f>
        <v>2023</v>
      </c>
    </row>
    <row r="1216" spans="2:14">
      <c r="B1216" s="1">
        <v>45021</v>
      </c>
      <c r="C1216">
        <v>12566</v>
      </c>
      <c r="D1216" s="18">
        <f>COUNTIF(C$4:C1216,Tabela3[[#This Row],[COMANDA]])</f>
        <v>2</v>
      </c>
      <c r="E1216" t="s">
        <v>89</v>
      </c>
      <c r="F1216" t="s">
        <v>3</v>
      </c>
      <c r="G1216" t="s">
        <v>61</v>
      </c>
      <c r="H1216" t="s">
        <v>188</v>
      </c>
      <c r="I1216" s="2">
        <v>1</v>
      </c>
      <c r="J1216" t="s">
        <v>11</v>
      </c>
      <c r="K1216" s="21">
        <f>INDEX(LISTAS!$H:$Q,MATCH(BASE!H1216,LISTAS!$G:$G,0),MATCH(BASE!J1216,LISTAS!$H$3:$Q$3,0))*Tabela3[[#This Row],[QUANTIDADE]]</f>
        <v>2</v>
      </c>
      <c r="L1216" s="2" t="str">
        <f>TEXT(Tabela3[[#This Row],[DATA]],"MM")</f>
        <v>04</v>
      </c>
      <c r="M1216" s="2">
        <f>WEEKNUM(Tabela3[[#This Row],[DATA]])</f>
        <v>14</v>
      </c>
      <c r="N1216" s="18">
        <f>YEAR(Tabela3[[#This Row],[DATA]])</f>
        <v>2023</v>
      </c>
    </row>
    <row r="1217" spans="2:14">
      <c r="B1217" s="1">
        <v>45021</v>
      </c>
      <c r="C1217">
        <v>12566</v>
      </c>
      <c r="D1217" s="18">
        <f>COUNTIF(C$4:C1217,Tabela3[[#This Row],[COMANDA]])</f>
        <v>3</v>
      </c>
      <c r="E1217" t="s">
        <v>89</v>
      </c>
      <c r="F1217" t="s">
        <v>3</v>
      </c>
      <c r="G1217" t="s">
        <v>8</v>
      </c>
      <c r="H1217" t="s">
        <v>202</v>
      </c>
      <c r="I1217" s="2">
        <v>1</v>
      </c>
      <c r="J1217" t="s">
        <v>12</v>
      </c>
      <c r="K1217" s="21">
        <f>INDEX(LISTAS!$H:$Q,MATCH(BASE!H1217,LISTAS!$G:$G,0),MATCH(BASE!J1217,LISTAS!$H$3:$Q$3,0))*Tabela3[[#This Row],[QUANTIDADE]]</f>
        <v>18</v>
      </c>
      <c r="L1217" s="2" t="str">
        <f>TEXT(Tabela3[[#This Row],[DATA]],"MM")</f>
        <v>04</v>
      </c>
      <c r="M1217" s="2">
        <f>WEEKNUM(Tabela3[[#This Row],[DATA]])</f>
        <v>14</v>
      </c>
      <c r="N1217" s="18">
        <f>YEAR(Tabela3[[#This Row],[DATA]])</f>
        <v>2023</v>
      </c>
    </row>
    <row r="1218" spans="2:14">
      <c r="B1218" s="1">
        <v>45021</v>
      </c>
      <c r="C1218">
        <v>12567</v>
      </c>
      <c r="D1218" s="18">
        <f>COUNTIF(C$4:C1218,Tabela3[[#This Row],[COMANDA]])</f>
        <v>1</v>
      </c>
      <c r="E1218" t="s">
        <v>90</v>
      </c>
      <c r="F1218" t="s">
        <v>99</v>
      </c>
      <c r="G1218" t="s">
        <v>8</v>
      </c>
      <c r="H1218" t="s">
        <v>84</v>
      </c>
      <c r="I1218" s="2">
        <v>2</v>
      </c>
      <c r="J1218" t="s">
        <v>11</v>
      </c>
      <c r="K1218" s="21">
        <f>INDEX(LISTAS!$H:$Q,MATCH(BASE!H1218,LISTAS!$G:$G,0),MATCH(BASE!J1218,LISTAS!$H$3:$Q$3,0))*Tabela3[[#This Row],[QUANTIDADE]]</f>
        <v>32</v>
      </c>
      <c r="L1218" s="2" t="str">
        <f>TEXT(Tabela3[[#This Row],[DATA]],"MM")</f>
        <v>04</v>
      </c>
      <c r="M1218" s="2">
        <f>WEEKNUM(Tabela3[[#This Row],[DATA]])</f>
        <v>14</v>
      </c>
      <c r="N1218" s="18">
        <f>YEAR(Tabela3[[#This Row],[DATA]])</f>
        <v>2023</v>
      </c>
    </row>
    <row r="1219" spans="2:14">
      <c r="B1219" s="1">
        <v>45021</v>
      </c>
      <c r="C1219">
        <v>12568</v>
      </c>
      <c r="D1219" s="18">
        <f>COUNTIF(C$4:C1219,Tabela3[[#This Row],[COMANDA]])</f>
        <v>1</v>
      </c>
      <c r="E1219" t="s">
        <v>90</v>
      </c>
      <c r="F1219" t="s">
        <v>99</v>
      </c>
      <c r="G1219" t="s">
        <v>8</v>
      </c>
      <c r="H1219" t="s">
        <v>204</v>
      </c>
      <c r="I1219" s="2">
        <v>1</v>
      </c>
      <c r="J1219" t="s">
        <v>11</v>
      </c>
      <c r="K1219" s="21">
        <f>INDEX(LISTAS!$H:$Q,MATCH(BASE!H1219,LISTAS!$G:$G,0),MATCH(BASE!J1219,LISTAS!$H$3:$Q$3,0))*Tabela3[[#This Row],[QUANTIDADE]]</f>
        <v>18</v>
      </c>
      <c r="L1219" s="2" t="str">
        <f>TEXT(Tabela3[[#This Row],[DATA]],"MM")</f>
        <v>04</v>
      </c>
      <c r="M1219" s="2">
        <f>WEEKNUM(Tabela3[[#This Row],[DATA]])</f>
        <v>14</v>
      </c>
      <c r="N1219" s="18">
        <f>YEAR(Tabela3[[#This Row],[DATA]])</f>
        <v>2023</v>
      </c>
    </row>
    <row r="1220" spans="2:14">
      <c r="B1220" s="1">
        <v>45021</v>
      </c>
      <c r="C1220">
        <v>12569</v>
      </c>
      <c r="D1220" s="18">
        <f>COUNTIF(C$4:C1220,Tabela3[[#This Row],[COMANDA]])</f>
        <v>1</v>
      </c>
      <c r="E1220" t="s">
        <v>89</v>
      </c>
      <c r="F1220" t="s">
        <v>98</v>
      </c>
      <c r="G1220" t="s">
        <v>8</v>
      </c>
      <c r="H1220" t="s">
        <v>42</v>
      </c>
      <c r="I1220" s="2">
        <v>1</v>
      </c>
      <c r="J1220" t="s">
        <v>11</v>
      </c>
      <c r="K1220" s="21">
        <f>INDEX(LISTAS!$H:$Q,MATCH(BASE!H1220,LISTAS!$G:$G,0),MATCH(BASE!J1220,LISTAS!$H$3:$Q$3,0))*Tabela3[[#This Row],[QUANTIDADE]]</f>
        <v>16</v>
      </c>
      <c r="L1220" s="2" t="str">
        <f>TEXT(Tabela3[[#This Row],[DATA]],"MM")</f>
        <v>04</v>
      </c>
      <c r="M1220" s="2">
        <f>WEEKNUM(Tabela3[[#This Row],[DATA]])</f>
        <v>14</v>
      </c>
      <c r="N1220" s="18">
        <f>YEAR(Tabela3[[#This Row],[DATA]])</f>
        <v>2023</v>
      </c>
    </row>
    <row r="1221" spans="2:14">
      <c r="B1221" s="1">
        <v>45021</v>
      </c>
      <c r="C1221">
        <v>12570</v>
      </c>
      <c r="D1221" s="18">
        <f>COUNTIF(C$4:C1221,Tabela3[[#This Row],[COMANDA]])</f>
        <v>1</v>
      </c>
      <c r="E1221" t="s">
        <v>90</v>
      </c>
      <c r="F1221" t="s">
        <v>99</v>
      </c>
      <c r="G1221" t="s">
        <v>8</v>
      </c>
      <c r="H1221" t="s">
        <v>204</v>
      </c>
      <c r="I1221" s="2">
        <v>1</v>
      </c>
      <c r="J1221" t="s">
        <v>11</v>
      </c>
      <c r="K1221" s="21">
        <f>INDEX(LISTAS!$H:$Q,MATCH(BASE!H1221,LISTAS!$G:$G,0),MATCH(BASE!J1221,LISTAS!$H$3:$Q$3,0))*Tabela3[[#This Row],[QUANTIDADE]]</f>
        <v>18</v>
      </c>
      <c r="L1221" s="2" t="str">
        <f>TEXT(Tabela3[[#This Row],[DATA]],"MM")</f>
        <v>04</v>
      </c>
      <c r="M1221" s="2">
        <f>WEEKNUM(Tabela3[[#This Row],[DATA]])</f>
        <v>14</v>
      </c>
      <c r="N1221" s="18">
        <f>YEAR(Tabela3[[#This Row],[DATA]])</f>
        <v>2023</v>
      </c>
    </row>
    <row r="1222" spans="2:14">
      <c r="B1222" s="1">
        <v>45021</v>
      </c>
      <c r="C1222">
        <v>12570</v>
      </c>
      <c r="D1222" s="18">
        <f>COUNTIF(C$4:C1222,Tabela3[[#This Row],[COMANDA]])</f>
        <v>2</v>
      </c>
      <c r="E1222" t="s">
        <v>90</v>
      </c>
      <c r="F1222" t="s">
        <v>99</v>
      </c>
      <c r="G1222" t="s">
        <v>9</v>
      </c>
      <c r="H1222" t="s">
        <v>126</v>
      </c>
      <c r="I1222" s="2">
        <v>1</v>
      </c>
      <c r="J1222" t="s">
        <v>11</v>
      </c>
      <c r="K1222" s="21">
        <f>INDEX(LISTAS!$H:$Q,MATCH(BASE!H1222,LISTAS!$G:$G,0),MATCH(BASE!J1222,LISTAS!$H$3:$Q$3,0))*Tabela3[[#This Row],[QUANTIDADE]]</f>
        <v>3.5</v>
      </c>
      <c r="L1222" s="2" t="str">
        <f>TEXT(Tabela3[[#This Row],[DATA]],"MM")</f>
        <v>04</v>
      </c>
      <c r="M1222" s="2">
        <f>WEEKNUM(Tabela3[[#This Row],[DATA]])</f>
        <v>14</v>
      </c>
      <c r="N1222" s="18">
        <f>YEAR(Tabela3[[#This Row],[DATA]])</f>
        <v>2023</v>
      </c>
    </row>
    <row r="1223" spans="2:14">
      <c r="B1223" s="1">
        <v>45021</v>
      </c>
      <c r="C1223">
        <v>12572</v>
      </c>
      <c r="D1223" s="18">
        <f>COUNTIF(C$4:C1223,Tabela3[[#This Row],[COMANDA]])</f>
        <v>1</v>
      </c>
      <c r="E1223" t="s">
        <v>90</v>
      </c>
      <c r="F1223" t="s">
        <v>99</v>
      </c>
      <c r="G1223" t="s">
        <v>8</v>
      </c>
      <c r="H1223" t="s">
        <v>204</v>
      </c>
      <c r="I1223" s="2">
        <v>1</v>
      </c>
      <c r="J1223" t="s">
        <v>11</v>
      </c>
      <c r="K1223" s="21">
        <f>INDEX(LISTAS!$H:$Q,MATCH(BASE!H1223,LISTAS!$G:$G,0),MATCH(BASE!J1223,LISTAS!$H$3:$Q$3,0))*Tabela3[[#This Row],[QUANTIDADE]]</f>
        <v>18</v>
      </c>
      <c r="L1223" s="2" t="str">
        <f>TEXT(Tabela3[[#This Row],[DATA]],"MM")</f>
        <v>04</v>
      </c>
      <c r="M1223" s="2">
        <f>WEEKNUM(Tabela3[[#This Row],[DATA]])</f>
        <v>14</v>
      </c>
      <c r="N1223" s="18">
        <f>YEAR(Tabela3[[#This Row],[DATA]])</f>
        <v>2023</v>
      </c>
    </row>
    <row r="1224" spans="2:14">
      <c r="B1224" s="1">
        <v>45021</v>
      </c>
      <c r="C1224">
        <v>12573</v>
      </c>
      <c r="D1224" s="18">
        <f>COUNTIF(C$4:C1224,Tabela3[[#This Row],[COMANDA]])</f>
        <v>1</v>
      </c>
      <c r="E1224" t="s">
        <v>90</v>
      </c>
      <c r="F1224" t="s">
        <v>99</v>
      </c>
      <c r="G1224" t="s">
        <v>8</v>
      </c>
      <c r="H1224" t="s">
        <v>211</v>
      </c>
      <c r="I1224" s="2">
        <v>1</v>
      </c>
      <c r="J1224" t="s">
        <v>11</v>
      </c>
      <c r="K1224" s="21">
        <f>INDEX(LISTAS!$H:$Q,MATCH(BASE!H1224,LISTAS!$G:$G,0),MATCH(BASE!J1224,LISTAS!$H$3:$Q$3,0))*Tabela3[[#This Row],[QUANTIDADE]]</f>
        <v>20</v>
      </c>
      <c r="L1224" s="2" t="str">
        <f>TEXT(Tabela3[[#This Row],[DATA]],"MM")</f>
        <v>04</v>
      </c>
      <c r="M1224" s="2">
        <f>WEEKNUM(Tabela3[[#This Row],[DATA]])</f>
        <v>14</v>
      </c>
      <c r="N1224" s="18">
        <f>YEAR(Tabela3[[#This Row],[DATA]])</f>
        <v>2023</v>
      </c>
    </row>
    <row r="1225" spans="2:14">
      <c r="B1225" s="1">
        <v>45021</v>
      </c>
      <c r="C1225">
        <v>12573</v>
      </c>
      <c r="D1225" s="18">
        <f>COUNTIF(C$4:C1225,Tabela3[[#This Row],[COMANDA]])</f>
        <v>2</v>
      </c>
      <c r="E1225" t="s">
        <v>90</v>
      </c>
      <c r="F1225" t="s">
        <v>99</v>
      </c>
      <c r="G1225" t="s">
        <v>9</v>
      </c>
      <c r="H1225" t="s">
        <v>146</v>
      </c>
      <c r="I1225" s="2">
        <v>1</v>
      </c>
      <c r="J1225" t="s">
        <v>11</v>
      </c>
      <c r="K1225" s="21">
        <f>INDEX(LISTAS!$H:$Q,MATCH(BASE!H1225,LISTAS!$G:$G,0),MATCH(BASE!J1225,LISTAS!$H$3:$Q$3,0))*Tabela3[[#This Row],[QUANTIDADE]]</f>
        <v>4</v>
      </c>
      <c r="L1225" s="2" t="str">
        <f>TEXT(Tabela3[[#This Row],[DATA]],"MM")</f>
        <v>04</v>
      </c>
      <c r="M1225" s="2">
        <f>WEEKNUM(Tabela3[[#This Row],[DATA]])</f>
        <v>14</v>
      </c>
      <c r="N1225" s="18">
        <f>YEAR(Tabela3[[#This Row],[DATA]])</f>
        <v>2023</v>
      </c>
    </row>
    <row r="1226" spans="2:14">
      <c r="B1226" s="1">
        <v>45021</v>
      </c>
      <c r="C1226">
        <v>12574</v>
      </c>
      <c r="D1226" s="18">
        <f>COUNTIF(C$4:C1226,Tabela3[[#This Row],[COMANDA]])</f>
        <v>1</v>
      </c>
      <c r="E1226" t="s">
        <v>90</v>
      </c>
      <c r="F1226" t="s">
        <v>99</v>
      </c>
      <c r="G1226" t="s">
        <v>8</v>
      </c>
      <c r="H1226" t="s">
        <v>39</v>
      </c>
      <c r="I1226" s="2">
        <v>1</v>
      </c>
      <c r="J1226" t="s">
        <v>11</v>
      </c>
      <c r="K1226" s="21">
        <f>INDEX(LISTAS!$H:$Q,MATCH(BASE!H1226,LISTAS!$G:$G,0),MATCH(BASE!J1226,LISTAS!$H$3:$Q$3,0))*Tabela3[[#This Row],[QUANTIDADE]]</f>
        <v>12</v>
      </c>
      <c r="L1226" s="2" t="str">
        <f>TEXT(Tabela3[[#This Row],[DATA]],"MM")</f>
        <v>04</v>
      </c>
      <c r="M1226" s="2">
        <f>WEEKNUM(Tabela3[[#This Row],[DATA]])</f>
        <v>14</v>
      </c>
      <c r="N1226" s="18">
        <f>YEAR(Tabela3[[#This Row],[DATA]])</f>
        <v>2023</v>
      </c>
    </row>
    <row r="1227" spans="2:14">
      <c r="B1227" s="1">
        <v>45021</v>
      </c>
      <c r="C1227">
        <v>12574</v>
      </c>
      <c r="D1227" s="18">
        <f>COUNTIF(C$4:C1227,Tabela3[[#This Row],[COMANDA]])</f>
        <v>2</v>
      </c>
      <c r="E1227" t="s">
        <v>90</v>
      </c>
      <c r="F1227" t="s">
        <v>99</v>
      </c>
      <c r="G1227" t="s">
        <v>61</v>
      </c>
      <c r="H1227" t="s">
        <v>166</v>
      </c>
      <c r="I1227" s="2">
        <v>1</v>
      </c>
      <c r="J1227" t="s">
        <v>11</v>
      </c>
      <c r="K1227" s="21">
        <f>INDEX(LISTAS!$H:$Q,MATCH(BASE!H1227,LISTAS!$G:$G,0),MATCH(BASE!J1227,LISTAS!$H$3:$Q$3,0))*Tabela3[[#This Row],[QUANTIDADE]]</f>
        <v>8</v>
      </c>
      <c r="L1227" s="2" t="str">
        <f>TEXT(Tabela3[[#This Row],[DATA]],"MM")</f>
        <v>04</v>
      </c>
      <c r="M1227" s="2">
        <f>WEEKNUM(Tabela3[[#This Row],[DATA]])</f>
        <v>14</v>
      </c>
      <c r="N1227" s="18">
        <f>YEAR(Tabela3[[#This Row],[DATA]])</f>
        <v>2023</v>
      </c>
    </row>
    <row r="1228" spans="2:14">
      <c r="B1228" s="1">
        <v>45021</v>
      </c>
      <c r="C1228">
        <v>12575</v>
      </c>
      <c r="D1228" s="18">
        <f>COUNTIF(C$4:C1228,Tabela3[[#This Row],[COMANDA]])</f>
        <v>1</v>
      </c>
      <c r="E1228" t="s">
        <v>89</v>
      </c>
      <c r="G1228" t="s">
        <v>8</v>
      </c>
      <c r="H1228" t="s">
        <v>204</v>
      </c>
      <c r="I1228" s="2">
        <v>1</v>
      </c>
      <c r="J1228" t="s">
        <v>11</v>
      </c>
      <c r="K1228" s="21">
        <f>INDEX(LISTAS!$H:$Q,MATCH(BASE!H1228,LISTAS!$G:$G,0),MATCH(BASE!J1228,LISTAS!$H$3:$Q$3,0))*Tabela3[[#This Row],[QUANTIDADE]]</f>
        <v>18</v>
      </c>
      <c r="L1228" s="2" t="str">
        <f>TEXT(Tabela3[[#This Row],[DATA]],"MM")</f>
        <v>04</v>
      </c>
      <c r="M1228" s="2">
        <f>WEEKNUM(Tabela3[[#This Row],[DATA]])</f>
        <v>14</v>
      </c>
      <c r="N1228" s="18">
        <f>YEAR(Tabela3[[#This Row],[DATA]])</f>
        <v>2023</v>
      </c>
    </row>
    <row r="1229" spans="2:14">
      <c r="B1229" s="1">
        <v>45021</v>
      </c>
      <c r="C1229" t="s">
        <v>245</v>
      </c>
      <c r="D1229" s="18">
        <f>COUNTIF(C$4:C1229,Tabela3[[#This Row],[COMANDA]])</f>
        <v>1</v>
      </c>
      <c r="E1229" t="s">
        <v>1</v>
      </c>
      <c r="G1229" t="s">
        <v>9</v>
      </c>
      <c r="H1229" t="s">
        <v>147</v>
      </c>
      <c r="I1229" s="2">
        <v>1</v>
      </c>
      <c r="J1229" t="s">
        <v>11</v>
      </c>
      <c r="K1229" s="21">
        <f>INDEX(LISTAS!$H:$Q,MATCH(BASE!H1229,LISTAS!$G:$G,0),MATCH(BASE!J1229,LISTAS!$H$3:$Q$3,0))*Tabela3[[#This Row],[QUANTIDADE]]</f>
        <v>4.5</v>
      </c>
      <c r="L1229" s="2" t="str">
        <f>TEXT(Tabela3[[#This Row],[DATA]],"MM")</f>
        <v>04</v>
      </c>
      <c r="M1229" s="2">
        <f>WEEKNUM(Tabela3[[#This Row],[DATA]])</f>
        <v>14</v>
      </c>
      <c r="N1229" s="18">
        <f>YEAR(Tabela3[[#This Row],[DATA]])</f>
        <v>2023</v>
      </c>
    </row>
    <row r="1230" spans="2:14">
      <c r="B1230" s="1">
        <v>45021</v>
      </c>
      <c r="C1230" t="s">
        <v>245</v>
      </c>
      <c r="D1230" s="18">
        <f>COUNTIF(C$4:C1230,Tabela3[[#This Row],[COMANDA]])</f>
        <v>2</v>
      </c>
      <c r="E1230" t="s">
        <v>1</v>
      </c>
      <c r="G1230" t="s">
        <v>77</v>
      </c>
      <c r="H1230" t="s">
        <v>79</v>
      </c>
      <c r="I1230" s="2">
        <v>6</v>
      </c>
      <c r="J1230" t="s">
        <v>11</v>
      </c>
      <c r="K1230" s="21">
        <f>INDEX(LISTAS!$H:$Q,MATCH(BASE!H1230,LISTAS!$G:$G,0),MATCH(BASE!J1230,LISTAS!$H$3:$Q$3,0))*Tabela3[[#This Row],[QUANTIDADE]]</f>
        <v>27</v>
      </c>
      <c r="L1230" s="2" t="str">
        <f>TEXT(Tabela3[[#This Row],[DATA]],"MM")</f>
        <v>04</v>
      </c>
      <c r="M1230" s="2">
        <f>WEEKNUM(Tabela3[[#This Row],[DATA]])</f>
        <v>14</v>
      </c>
      <c r="N1230" s="18">
        <f>YEAR(Tabela3[[#This Row],[DATA]])</f>
        <v>2023</v>
      </c>
    </row>
    <row r="1231" spans="2:14">
      <c r="B1231" s="1">
        <v>45021</v>
      </c>
      <c r="C1231" t="s">
        <v>245</v>
      </c>
      <c r="D1231" s="18">
        <f>COUNTIF(C$4:C1231,Tabela3[[#This Row],[COMANDA]])</f>
        <v>3</v>
      </c>
      <c r="E1231" t="s">
        <v>1</v>
      </c>
      <c r="G1231" t="s">
        <v>74</v>
      </c>
      <c r="H1231" t="s">
        <v>75</v>
      </c>
      <c r="I1231" s="2">
        <v>17</v>
      </c>
      <c r="J1231" t="s">
        <v>11</v>
      </c>
      <c r="K1231" s="21">
        <f>INDEX(LISTAS!$H:$Q,MATCH(BASE!H1231,LISTAS!$G:$G,0),MATCH(BASE!J1231,LISTAS!$H$3:$Q$3,0))*Tabela3[[#This Row],[QUANTIDADE]]</f>
        <v>102</v>
      </c>
      <c r="L1231" s="2" t="str">
        <f>TEXT(Tabela3[[#This Row],[DATA]],"MM")</f>
        <v>04</v>
      </c>
      <c r="M1231" s="2">
        <f>WEEKNUM(Tabela3[[#This Row],[DATA]])</f>
        <v>14</v>
      </c>
      <c r="N1231" s="18">
        <f>YEAR(Tabela3[[#This Row],[DATA]])</f>
        <v>2023</v>
      </c>
    </row>
    <row r="1232" spans="2:14">
      <c r="B1232" s="1">
        <v>45021</v>
      </c>
      <c r="C1232" t="s">
        <v>245</v>
      </c>
      <c r="D1232" s="18">
        <f>COUNTIF(C$4:C1232,Tabela3[[#This Row],[COMANDA]])</f>
        <v>4</v>
      </c>
      <c r="E1232" t="s">
        <v>1</v>
      </c>
      <c r="G1232" t="s">
        <v>9</v>
      </c>
      <c r="H1232" t="s">
        <v>68</v>
      </c>
      <c r="I1232" s="2">
        <v>7</v>
      </c>
      <c r="J1232" t="s">
        <v>11</v>
      </c>
      <c r="K1232" s="21">
        <f>INDEX(LISTAS!$H:$Q,MATCH(BASE!H1232,LISTAS!$G:$G,0),MATCH(BASE!J1232,LISTAS!$H$3:$Q$3,0))*Tabela3[[#This Row],[QUANTIDADE]]</f>
        <v>21</v>
      </c>
      <c r="L1232" s="2" t="str">
        <f>TEXT(Tabela3[[#This Row],[DATA]],"MM")</f>
        <v>04</v>
      </c>
      <c r="M1232" s="2">
        <f>WEEKNUM(Tabela3[[#This Row],[DATA]])</f>
        <v>14</v>
      </c>
      <c r="N1232" s="18">
        <f>YEAR(Tabela3[[#This Row],[DATA]])</f>
        <v>2023</v>
      </c>
    </row>
    <row r="1233" spans="2:14">
      <c r="B1233" s="1">
        <v>45021</v>
      </c>
      <c r="C1233" t="s">
        <v>245</v>
      </c>
      <c r="D1233" s="18">
        <f>COUNTIF(C$4:C1233,Tabela3[[#This Row],[COMANDA]])</f>
        <v>5</v>
      </c>
      <c r="E1233" t="s">
        <v>1</v>
      </c>
      <c r="G1233" t="s">
        <v>9</v>
      </c>
      <c r="H1233" t="s">
        <v>73</v>
      </c>
      <c r="I1233" s="2">
        <v>1</v>
      </c>
      <c r="J1233" t="s">
        <v>11</v>
      </c>
      <c r="K1233" s="21">
        <f>INDEX(LISTAS!$H:$Q,MATCH(BASE!H1233,LISTAS!$G:$G,0),MATCH(BASE!J1233,LISTAS!$H$3:$Q$3,0))*Tabela3[[#This Row],[QUANTIDADE]]</f>
        <v>4</v>
      </c>
      <c r="L1233" s="2" t="str">
        <f>TEXT(Tabela3[[#This Row],[DATA]],"MM")</f>
        <v>04</v>
      </c>
      <c r="M1233" s="2">
        <f>WEEKNUM(Tabela3[[#This Row],[DATA]])</f>
        <v>14</v>
      </c>
      <c r="N1233" s="18">
        <f>YEAR(Tabela3[[#This Row],[DATA]])</f>
        <v>2023</v>
      </c>
    </row>
    <row r="1234" spans="2:14">
      <c r="B1234" s="1">
        <v>45021</v>
      </c>
      <c r="C1234" t="s">
        <v>245</v>
      </c>
      <c r="D1234" s="18">
        <f>COUNTIF(C$4:C1234,Tabela3[[#This Row],[COMANDA]])</f>
        <v>6</v>
      </c>
      <c r="E1234" t="s">
        <v>1</v>
      </c>
      <c r="G1234" t="s">
        <v>74</v>
      </c>
      <c r="H1234" t="s">
        <v>76</v>
      </c>
      <c r="I1234" s="2">
        <v>10</v>
      </c>
      <c r="J1234" t="s">
        <v>11</v>
      </c>
      <c r="K1234" s="21">
        <f>INDEX(LISTAS!$H:$Q,MATCH(BASE!H1234,LISTAS!$G:$G,0),MATCH(BASE!J1234,LISTAS!$H$3:$Q$3,0))*Tabela3[[#This Row],[QUANTIDADE]]</f>
        <v>20</v>
      </c>
      <c r="L1234" s="2" t="str">
        <f>TEXT(Tabela3[[#This Row],[DATA]],"MM")</f>
        <v>04</v>
      </c>
      <c r="M1234" s="2">
        <f>WEEKNUM(Tabela3[[#This Row],[DATA]])</f>
        <v>14</v>
      </c>
      <c r="N1234" s="18">
        <f>YEAR(Tabela3[[#This Row],[DATA]])</f>
        <v>2023</v>
      </c>
    </row>
    <row r="1235" spans="2:14">
      <c r="B1235" s="1">
        <v>45021</v>
      </c>
      <c r="C1235" t="s">
        <v>245</v>
      </c>
      <c r="D1235" s="18">
        <f>COUNTIF(C$4:C1235,Tabela3[[#This Row],[COMANDA]])</f>
        <v>7</v>
      </c>
      <c r="E1235" t="s">
        <v>1</v>
      </c>
      <c r="G1235" t="s">
        <v>9</v>
      </c>
      <c r="H1235" t="s">
        <v>214</v>
      </c>
      <c r="I1235" s="2">
        <v>10</v>
      </c>
      <c r="J1235" t="s">
        <v>11</v>
      </c>
      <c r="K1235" s="21">
        <f>INDEX(LISTAS!$H:$Q,MATCH(BASE!H1235,LISTAS!$G:$G,0),MATCH(BASE!J1235,LISTAS!$H$3:$Q$3,0))*Tabela3[[#This Row],[QUANTIDADE]]</f>
        <v>10</v>
      </c>
      <c r="L1235" s="2" t="str">
        <f>TEXT(Tabela3[[#This Row],[DATA]],"MM")</f>
        <v>04</v>
      </c>
      <c r="M1235" s="2">
        <f>WEEKNUM(Tabela3[[#This Row],[DATA]])</f>
        <v>14</v>
      </c>
      <c r="N1235" s="18">
        <f>YEAR(Tabela3[[#This Row],[DATA]])</f>
        <v>2023</v>
      </c>
    </row>
    <row r="1236" spans="2:14">
      <c r="B1236" s="1">
        <v>45021</v>
      </c>
      <c r="C1236" t="s">
        <v>245</v>
      </c>
      <c r="D1236" s="18">
        <f>COUNTIF(C$4:C1236,Tabela3[[#This Row],[COMANDA]])</f>
        <v>8</v>
      </c>
      <c r="E1236" t="s">
        <v>1</v>
      </c>
      <c r="G1236" t="s">
        <v>9</v>
      </c>
      <c r="H1236" t="s">
        <v>344</v>
      </c>
      <c r="I1236" s="2">
        <v>2</v>
      </c>
      <c r="J1236" t="s">
        <v>11</v>
      </c>
      <c r="K1236" s="21">
        <f>INDEX(LISTAS!$H:$Q,MATCH(BASE!H1236,LISTAS!$G:$G,0),MATCH(BASE!J1236,LISTAS!$H$3:$Q$3,0))*Tabela3[[#This Row],[QUANTIDADE]]</f>
        <v>20</v>
      </c>
      <c r="L1236" s="2" t="str">
        <f>TEXT(Tabela3[[#This Row],[DATA]],"MM")</f>
        <v>04</v>
      </c>
      <c r="M1236" s="2">
        <f>WEEKNUM(Tabela3[[#This Row],[DATA]])</f>
        <v>14</v>
      </c>
      <c r="N1236" s="18">
        <f>YEAR(Tabela3[[#This Row],[DATA]])</f>
        <v>2023</v>
      </c>
    </row>
    <row r="1237" spans="2:14">
      <c r="B1237" s="1">
        <v>45021</v>
      </c>
      <c r="C1237" t="s">
        <v>245</v>
      </c>
      <c r="D1237" s="18">
        <f>COUNTIF(C$4:C1237,Tabela3[[#This Row],[COMANDA]])</f>
        <v>9</v>
      </c>
      <c r="E1237" t="s">
        <v>1</v>
      </c>
      <c r="G1237" t="s">
        <v>9</v>
      </c>
      <c r="H1237" t="s">
        <v>242</v>
      </c>
      <c r="I1237" s="2">
        <v>10</v>
      </c>
      <c r="J1237" t="s">
        <v>11</v>
      </c>
      <c r="K1237" s="21">
        <f>INDEX(LISTAS!$H:$Q,MATCH(BASE!H1237,LISTAS!$G:$G,0),MATCH(BASE!J1237,LISTAS!$H$3:$Q$3,0))*Tabela3[[#This Row],[QUANTIDADE]]</f>
        <v>40</v>
      </c>
      <c r="L1237" s="2" t="str">
        <f>TEXT(Tabela3[[#This Row],[DATA]],"MM")</f>
        <v>04</v>
      </c>
      <c r="M1237" s="2">
        <f>WEEKNUM(Tabela3[[#This Row],[DATA]])</f>
        <v>14</v>
      </c>
      <c r="N1237" s="18">
        <f>YEAR(Tabela3[[#This Row],[DATA]])</f>
        <v>2023</v>
      </c>
    </row>
    <row r="1238" spans="2:14">
      <c r="B1238" s="1">
        <v>45021</v>
      </c>
      <c r="C1238" t="s">
        <v>245</v>
      </c>
      <c r="D1238" s="18">
        <f>COUNTIF(C$4:C1238,Tabela3[[#This Row],[COMANDA]])</f>
        <v>10</v>
      </c>
      <c r="E1238" t="s">
        <v>1</v>
      </c>
      <c r="G1238" t="s">
        <v>77</v>
      </c>
      <c r="H1238" t="s">
        <v>224</v>
      </c>
      <c r="I1238" s="2">
        <v>2</v>
      </c>
      <c r="J1238" t="s">
        <v>11</v>
      </c>
      <c r="K1238" s="21">
        <f>INDEX(LISTAS!$H:$Q,MATCH(BASE!H1238,LISTAS!$G:$G,0),MATCH(BASE!J1238,LISTAS!$H$3:$Q$3,0))*Tabela3[[#This Row],[QUANTIDADE]]</f>
        <v>11</v>
      </c>
      <c r="L1238" s="2" t="str">
        <f>TEXT(Tabela3[[#This Row],[DATA]],"MM")</f>
        <v>04</v>
      </c>
      <c r="M1238" s="2">
        <f>WEEKNUM(Tabela3[[#This Row],[DATA]])</f>
        <v>14</v>
      </c>
      <c r="N1238" s="18">
        <f>YEAR(Tabela3[[#This Row],[DATA]])</f>
        <v>2023</v>
      </c>
    </row>
    <row r="1239" spans="2:14">
      <c r="B1239" s="1">
        <v>45021</v>
      </c>
      <c r="C1239" t="s">
        <v>245</v>
      </c>
      <c r="D1239" s="18">
        <f>COUNTIF(C$4:C1239,Tabela3[[#This Row],[COMANDA]])</f>
        <v>11</v>
      </c>
      <c r="E1239" t="s">
        <v>1</v>
      </c>
      <c r="G1239" t="s">
        <v>9</v>
      </c>
      <c r="H1239" t="s">
        <v>241</v>
      </c>
      <c r="I1239" s="2">
        <v>2</v>
      </c>
      <c r="J1239" t="s">
        <v>11</v>
      </c>
      <c r="K1239" s="21">
        <f>INDEX(LISTAS!$H:$Q,MATCH(BASE!H1239,LISTAS!$G:$G,0),MATCH(BASE!J1239,LISTAS!$H$3:$Q$3,0))*Tabela3[[#This Row],[QUANTIDADE]]</f>
        <v>6</v>
      </c>
      <c r="L1239" s="2" t="str">
        <f>TEXT(Tabela3[[#This Row],[DATA]],"MM")</f>
        <v>04</v>
      </c>
      <c r="M1239" s="2">
        <f>WEEKNUM(Tabela3[[#This Row],[DATA]])</f>
        <v>14</v>
      </c>
      <c r="N1239" s="18">
        <f>YEAR(Tabela3[[#This Row],[DATA]])</f>
        <v>2023</v>
      </c>
    </row>
    <row r="1240" spans="2:14">
      <c r="B1240" s="1">
        <v>45021</v>
      </c>
      <c r="C1240" t="s">
        <v>245</v>
      </c>
      <c r="D1240" s="18">
        <f>COUNTIF(C$4:C1240,Tabela3[[#This Row],[COMANDA]])</f>
        <v>12</v>
      </c>
      <c r="E1240" t="s">
        <v>1</v>
      </c>
      <c r="G1240" t="s">
        <v>10</v>
      </c>
      <c r="H1240" t="s">
        <v>243</v>
      </c>
      <c r="I1240" s="2">
        <v>2</v>
      </c>
      <c r="J1240" t="s">
        <v>11</v>
      </c>
      <c r="K1240" s="21">
        <f>INDEX(LISTAS!$H:$Q,MATCH(BASE!H1240,LISTAS!$G:$G,0),MATCH(BASE!J1240,LISTAS!$H$3:$Q$3,0))*Tabela3[[#This Row],[QUANTIDADE]]</f>
        <v>6</v>
      </c>
      <c r="L1240" s="2" t="str">
        <f>TEXT(Tabela3[[#This Row],[DATA]],"MM")</f>
        <v>04</v>
      </c>
      <c r="M1240" s="2">
        <f>WEEKNUM(Tabela3[[#This Row],[DATA]])</f>
        <v>14</v>
      </c>
      <c r="N1240" s="18">
        <f>YEAR(Tabela3[[#This Row],[DATA]])</f>
        <v>2023</v>
      </c>
    </row>
    <row r="1241" spans="2:14">
      <c r="B1241" s="1">
        <v>45021</v>
      </c>
      <c r="C1241" t="s">
        <v>245</v>
      </c>
      <c r="D1241" s="18">
        <f>COUNTIF(C$4:C1241,Tabela3[[#This Row],[COMANDA]])</f>
        <v>13</v>
      </c>
      <c r="E1241" t="s">
        <v>1</v>
      </c>
      <c r="G1241" t="s">
        <v>64</v>
      </c>
      <c r="H1241" t="s">
        <v>169</v>
      </c>
      <c r="I1241" s="2">
        <v>1</v>
      </c>
      <c r="J1241" t="s">
        <v>11</v>
      </c>
      <c r="K1241" s="21">
        <f>INDEX(LISTAS!$H:$Q,MATCH(BASE!H1241,LISTAS!$G:$G,0),MATCH(BASE!J1241,LISTAS!$H$3:$Q$3,0))*Tabela3[[#This Row],[QUANTIDADE]]</f>
        <v>7.5</v>
      </c>
      <c r="L1241" s="2" t="str">
        <f>TEXT(Tabela3[[#This Row],[DATA]],"MM")</f>
        <v>04</v>
      </c>
      <c r="M1241" s="2">
        <f>WEEKNUM(Tabela3[[#This Row],[DATA]])</f>
        <v>14</v>
      </c>
      <c r="N1241" s="18">
        <f>YEAR(Tabela3[[#This Row],[DATA]])</f>
        <v>2023</v>
      </c>
    </row>
    <row r="1242" spans="2:14">
      <c r="B1242" s="1">
        <v>45021</v>
      </c>
      <c r="C1242" t="s">
        <v>245</v>
      </c>
      <c r="D1242" s="18">
        <f>COUNTIF(C$4:C1242,Tabela3[[#This Row],[COMANDA]])</f>
        <v>14</v>
      </c>
      <c r="E1242" t="s">
        <v>1</v>
      </c>
      <c r="G1242" t="s">
        <v>64</v>
      </c>
      <c r="H1242" t="s">
        <v>173</v>
      </c>
      <c r="I1242" s="2">
        <v>1</v>
      </c>
      <c r="J1242" t="s">
        <v>11</v>
      </c>
      <c r="K1242" s="21">
        <f>INDEX(LISTAS!$H:$Q,MATCH(BASE!H1242,LISTAS!$G:$G,0),MATCH(BASE!J1242,LISTAS!$H$3:$Q$3,0))*Tabela3[[#This Row],[QUANTIDADE]]</f>
        <v>9</v>
      </c>
      <c r="L1242" s="2" t="str">
        <f>TEXT(Tabela3[[#This Row],[DATA]],"MM")</f>
        <v>04</v>
      </c>
      <c r="M1242" s="2">
        <f>WEEKNUM(Tabela3[[#This Row],[DATA]])</f>
        <v>14</v>
      </c>
      <c r="N1242" s="18">
        <f>YEAR(Tabela3[[#This Row],[DATA]])</f>
        <v>2023</v>
      </c>
    </row>
    <row r="1243" spans="2:14">
      <c r="B1243" s="1">
        <v>45021</v>
      </c>
      <c r="C1243" t="s">
        <v>245</v>
      </c>
      <c r="D1243" s="18">
        <f>COUNTIF(C$4:C1243,Tabela3[[#This Row],[COMANDA]])</f>
        <v>15</v>
      </c>
      <c r="E1243" t="s">
        <v>1</v>
      </c>
      <c r="G1243" t="s">
        <v>9</v>
      </c>
      <c r="H1243" t="s">
        <v>144</v>
      </c>
      <c r="I1243" s="2">
        <v>1</v>
      </c>
      <c r="J1243" t="s">
        <v>11</v>
      </c>
      <c r="K1243" s="21">
        <f>INDEX(LISTAS!$H:$Q,MATCH(BASE!H1243,LISTAS!$G:$G,0),MATCH(BASE!J1243,LISTAS!$H$3:$Q$3,0))*Tabela3[[#This Row],[QUANTIDADE]]</f>
        <v>3</v>
      </c>
      <c r="L1243" s="2" t="str">
        <f>TEXT(Tabela3[[#This Row],[DATA]],"MM")</f>
        <v>04</v>
      </c>
      <c r="M1243" s="2">
        <f>WEEKNUM(Tabela3[[#This Row],[DATA]])</f>
        <v>14</v>
      </c>
      <c r="N1243" s="18">
        <f>YEAR(Tabela3[[#This Row],[DATA]])</f>
        <v>2023</v>
      </c>
    </row>
    <row r="1244" spans="2:14">
      <c r="B1244" s="1">
        <v>45021</v>
      </c>
      <c r="C1244" t="s">
        <v>245</v>
      </c>
      <c r="D1244" s="18">
        <f>COUNTIF(C$4:C1244,Tabela3[[#This Row],[COMANDA]])</f>
        <v>16</v>
      </c>
      <c r="E1244" t="s">
        <v>1</v>
      </c>
      <c r="G1244" t="s">
        <v>77</v>
      </c>
      <c r="H1244" t="s">
        <v>217</v>
      </c>
      <c r="I1244" s="2">
        <v>1</v>
      </c>
      <c r="J1244" t="s">
        <v>11</v>
      </c>
      <c r="K1244" s="21">
        <f>INDEX(LISTAS!$H:$Q,MATCH(BASE!H1244,LISTAS!$G:$G,0),MATCH(BASE!J1244,LISTAS!$H$3:$Q$3,0))*Tabela3[[#This Row],[QUANTIDADE]]</f>
        <v>6</v>
      </c>
      <c r="L1244" s="2" t="str">
        <f>TEXT(Tabela3[[#This Row],[DATA]],"MM")</f>
        <v>04</v>
      </c>
      <c r="M1244" s="2">
        <f>WEEKNUM(Tabela3[[#This Row],[DATA]])</f>
        <v>14</v>
      </c>
      <c r="N1244" s="18">
        <f>YEAR(Tabela3[[#This Row],[DATA]])</f>
        <v>2023</v>
      </c>
    </row>
    <row r="1245" spans="2:14">
      <c r="B1245" s="1">
        <v>45021</v>
      </c>
      <c r="C1245" t="s">
        <v>245</v>
      </c>
      <c r="D1245" s="18">
        <f>COUNTIF(C$4:C1245,Tabela3[[#This Row],[COMANDA]])</f>
        <v>17</v>
      </c>
      <c r="E1245" t="s">
        <v>1</v>
      </c>
      <c r="G1245" t="s">
        <v>9</v>
      </c>
      <c r="H1245" t="s">
        <v>85</v>
      </c>
      <c r="I1245" s="2">
        <v>3</v>
      </c>
      <c r="J1245" t="s">
        <v>11</v>
      </c>
      <c r="K1245" s="21">
        <f>INDEX(LISTAS!$H:$Q,MATCH(BASE!H1245,LISTAS!$G:$G,0),MATCH(BASE!J1245,LISTAS!$H$3:$Q$3,0))*Tabela3[[#This Row],[QUANTIDADE]]</f>
        <v>30</v>
      </c>
      <c r="L1245" s="2" t="str">
        <f>TEXT(Tabela3[[#This Row],[DATA]],"MM")</f>
        <v>04</v>
      </c>
      <c r="M1245" s="2">
        <f>WEEKNUM(Tabela3[[#This Row],[DATA]])</f>
        <v>14</v>
      </c>
      <c r="N1245" s="18">
        <f>YEAR(Tabela3[[#This Row],[DATA]])</f>
        <v>2023</v>
      </c>
    </row>
    <row r="1246" spans="2:14">
      <c r="B1246" s="1">
        <v>45021</v>
      </c>
      <c r="C1246" t="s">
        <v>245</v>
      </c>
      <c r="D1246" s="18">
        <f>COUNTIF(C$4:C1246,Tabela3[[#This Row],[COMANDA]])</f>
        <v>18</v>
      </c>
      <c r="E1246" t="s">
        <v>1</v>
      </c>
      <c r="G1246" t="s">
        <v>9</v>
      </c>
      <c r="H1246" t="s">
        <v>51</v>
      </c>
      <c r="I1246" s="2">
        <v>2</v>
      </c>
      <c r="J1246" t="s">
        <v>11</v>
      </c>
      <c r="K1246" s="21">
        <f>INDEX(LISTAS!$H:$Q,MATCH(BASE!H1246,LISTAS!$G:$G,0),MATCH(BASE!J1246,LISTAS!$H$3:$Q$3,0))*Tabela3[[#This Row],[QUANTIDADE]]</f>
        <v>20</v>
      </c>
      <c r="L1246" s="2" t="str">
        <f>TEXT(Tabela3[[#This Row],[DATA]],"MM")</f>
        <v>04</v>
      </c>
      <c r="M1246" s="2">
        <f>WEEKNUM(Tabela3[[#This Row],[DATA]])</f>
        <v>14</v>
      </c>
      <c r="N1246" s="18">
        <f>YEAR(Tabela3[[#This Row],[DATA]])</f>
        <v>2023</v>
      </c>
    </row>
    <row r="1247" spans="2:14">
      <c r="B1247" s="1">
        <v>45021</v>
      </c>
      <c r="C1247" t="s">
        <v>245</v>
      </c>
      <c r="D1247" s="18">
        <f>COUNTIF(C$4:C1247,Tabela3[[#This Row],[COMANDA]])</f>
        <v>19</v>
      </c>
      <c r="E1247" t="s">
        <v>1</v>
      </c>
      <c r="G1247" t="s">
        <v>10</v>
      </c>
      <c r="H1247" t="s">
        <v>238</v>
      </c>
      <c r="I1247" s="2">
        <v>1</v>
      </c>
      <c r="J1247" t="s">
        <v>11</v>
      </c>
      <c r="K1247" s="21">
        <f>INDEX(LISTAS!$H:$Q,MATCH(BASE!H1247,LISTAS!$G:$G,0),MATCH(BASE!J1247,LISTAS!$H$3:$Q$3,0))*Tabela3[[#This Row],[QUANTIDADE]]</f>
        <v>0.25</v>
      </c>
      <c r="L1247" s="2" t="str">
        <f>TEXT(Tabela3[[#This Row],[DATA]],"MM")</f>
        <v>04</v>
      </c>
      <c r="M1247" s="2">
        <f>WEEKNUM(Tabela3[[#This Row],[DATA]])</f>
        <v>14</v>
      </c>
      <c r="N1247" s="18">
        <f>YEAR(Tabela3[[#This Row],[DATA]])</f>
        <v>2023</v>
      </c>
    </row>
    <row r="1248" spans="2:14">
      <c r="B1248" s="1">
        <v>45021</v>
      </c>
      <c r="C1248" t="s">
        <v>245</v>
      </c>
      <c r="D1248" s="18">
        <f>COUNTIF(C$4:C1248,Tabela3[[#This Row],[COMANDA]])</f>
        <v>20</v>
      </c>
      <c r="E1248" t="s">
        <v>1</v>
      </c>
      <c r="G1248" t="s">
        <v>63</v>
      </c>
      <c r="H1248" t="s">
        <v>180</v>
      </c>
      <c r="I1248" s="2">
        <v>1</v>
      </c>
      <c r="J1248" t="s">
        <v>11</v>
      </c>
      <c r="K1248" s="21">
        <f>INDEX(LISTAS!$H:$Q,MATCH(BASE!H1248,LISTAS!$G:$G,0),MATCH(BASE!J1248,LISTAS!$H$3:$Q$3,0))*Tabela3[[#This Row],[QUANTIDADE]]</f>
        <v>6</v>
      </c>
      <c r="L1248" s="2" t="str">
        <f>TEXT(Tabela3[[#This Row],[DATA]],"MM")</f>
        <v>04</v>
      </c>
      <c r="M1248" s="2">
        <f>WEEKNUM(Tabela3[[#This Row],[DATA]])</f>
        <v>14</v>
      </c>
      <c r="N1248" s="18">
        <f>YEAR(Tabela3[[#This Row],[DATA]])</f>
        <v>2023</v>
      </c>
    </row>
    <row r="1249" spans="2:14">
      <c r="B1249" s="1">
        <v>45021</v>
      </c>
      <c r="C1249" t="s">
        <v>245</v>
      </c>
      <c r="D1249" s="18">
        <f>COUNTIF(C$4:C1249,Tabela3[[#This Row],[COMANDA]])</f>
        <v>21</v>
      </c>
      <c r="E1249" t="s">
        <v>1</v>
      </c>
      <c r="G1249" t="s">
        <v>64</v>
      </c>
      <c r="H1249" t="s">
        <v>170</v>
      </c>
      <c r="I1249" s="2">
        <v>1</v>
      </c>
      <c r="J1249" t="s">
        <v>11</v>
      </c>
      <c r="K1249" s="21">
        <f>INDEX(LISTAS!$H:$Q,MATCH(BASE!H1249,LISTAS!$G:$G,0),MATCH(BASE!J1249,LISTAS!$H$3:$Q$3,0))*Tabela3[[#This Row],[QUANTIDADE]]</f>
        <v>10</v>
      </c>
      <c r="L1249" s="2" t="str">
        <f>TEXT(Tabela3[[#This Row],[DATA]],"MM")</f>
        <v>04</v>
      </c>
      <c r="M1249" s="2">
        <f>WEEKNUM(Tabela3[[#This Row],[DATA]])</f>
        <v>14</v>
      </c>
      <c r="N1249" s="18">
        <f>YEAR(Tabela3[[#This Row],[DATA]])</f>
        <v>2023</v>
      </c>
    </row>
    <row r="1250" spans="2:14">
      <c r="B1250" s="1">
        <v>45021</v>
      </c>
      <c r="C1250" t="s">
        <v>245</v>
      </c>
      <c r="D1250" s="18">
        <f>COUNTIF(C$4:C1250,Tabela3[[#This Row],[COMANDA]])</f>
        <v>22</v>
      </c>
      <c r="E1250" t="s">
        <v>1</v>
      </c>
      <c r="G1250" t="s">
        <v>9</v>
      </c>
      <c r="H1250" t="s">
        <v>132</v>
      </c>
      <c r="I1250" s="2">
        <v>1</v>
      </c>
      <c r="J1250" t="s">
        <v>11</v>
      </c>
      <c r="K1250" s="21">
        <f>INDEX(LISTAS!$H:$Q,MATCH(BASE!H1250,LISTAS!$G:$G,0),MATCH(BASE!J1250,LISTAS!$H$3:$Q$3,0))*Tabela3[[#This Row],[QUANTIDADE]]</f>
        <v>3</v>
      </c>
      <c r="L1250" s="2" t="str">
        <f>TEXT(Tabela3[[#This Row],[DATA]],"MM")</f>
        <v>04</v>
      </c>
      <c r="M1250" s="2">
        <f>WEEKNUM(Tabela3[[#This Row],[DATA]])</f>
        <v>14</v>
      </c>
      <c r="N1250" s="18">
        <f>YEAR(Tabela3[[#This Row],[DATA]])</f>
        <v>2023</v>
      </c>
    </row>
    <row r="1251" spans="2:14">
      <c r="B1251" s="1">
        <v>45021</v>
      </c>
      <c r="C1251" t="s">
        <v>245</v>
      </c>
      <c r="D1251" s="18">
        <f>COUNTIF(C$4:C1251,Tabela3[[#This Row],[COMANDA]])</f>
        <v>23</v>
      </c>
      <c r="E1251" t="s">
        <v>1</v>
      </c>
      <c r="G1251" t="s">
        <v>63</v>
      </c>
      <c r="H1251" t="s">
        <v>186</v>
      </c>
      <c r="I1251" s="2">
        <v>1</v>
      </c>
      <c r="J1251" t="s">
        <v>11</v>
      </c>
      <c r="K1251" s="21">
        <f>INDEX(LISTAS!$H:$Q,MATCH(BASE!H1251,LISTAS!$G:$G,0),MATCH(BASE!J1251,LISTAS!$H$3:$Q$3,0))*Tabela3[[#This Row],[QUANTIDADE]]</f>
        <v>11</v>
      </c>
      <c r="L1251" s="2" t="str">
        <f>TEXT(Tabela3[[#This Row],[DATA]],"MM")</f>
        <v>04</v>
      </c>
      <c r="M1251" s="2">
        <f>WEEKNUM(Tabela3[[#This Row],[DATA]])</f>
        <v>14</v>
      </c>
      <c r="N1251" s="18">
        <f>YEAR(Tabela3[[#This Row],[DATA]])</f>
        <v>2023</v>
      </c>
    </row>
    <row r="1252" spans="2:14">
      <c r="B1252" s="1">
        <v>45021</v>
      </c>
      <c r="C1252" t="s">
        <v>245</v>
      </c>
      <c r="D1252" s="18">
        <f>COUNTIF(C$4:C1252,Tabela3[[#This Row],[COMANDA]])</f>
        <v>24</v>
      </c>
      <c r="E1252" t="s">
        <v>1</v>
      </c>
      <c r="G1252" t="s">
        <v>9</v>
      </c>
      <c r="H1252" t="s">
        <v>143</v>
      </c>
      <c r="I1252" s="2">
        <v>1</v>
      </c>
      <c r="J1252" t="s">
        <v>11</v>
      </c>
      <c r="K1252" s="21">
        <f>INDEX(LISTAS!$H:$Q,MATCH(BASE!H1252,LISTAS!$G:$G,0),MATCH(BASE!J1252,LISTAS!$H$3:$Q$3,0))*Tabela3[[#This Row],[QUANTIDADE]]</f>
        <v>4</v>
      </c>
      <c r="L1252" s="2" t="str">
        <f>TEXT(Tabela3[[#This Row],[DATA]],"MM")</f>
        <v>04</v>
      </c>
      <c r="M1252" s="2">
        <f>WEEKNUM(Tabela3[[#This Row],[DATA]])</f>
        <v>14</v>
      </c>
      <c r="N1252" s="18">
        <f>YEAR(Tabela3[[#This Row],[DATA]])</f>
        <v>2023</v>
      </c>
    </row>
    <row r="1253" spans="2:14">
      <c r="B1253" s="1">
        <v>45021</v>
      </c>
      <c r="C1253" t="s">
        <v>245</v>
      </c>
      <c r="D1253" s="18">
        <f>COUNTIF(C$4:C1253,Tabela3[[#This Row],[COMANDA]])</f>
        <v>25</v>
      </c>
      <c r="E1253" t="s">
        <v>1</v>
      </c>
      <c r="G1253" t="s">
        <v>9</v>
      </c>
      <c r="H1253" t="s">
        <v>151</v>
      </c>
      <c r="I1253" s="2">
        <v>2</v>
      </c>
      <c r="J1253" t="s">
        <v>11</v>
      </c>
      <c r="K1253" s="21">
        <f>INDEX(LISTAS!$H:$Q,MATCH(BASE!H1253,LISTAS!$G:$G,0),MATCH(BASE!J1253,LISTAS!$H$3:$Q$3,0))*Tabela3[[#This Row],[QUANTIDADE]]</f>
        <v>12</v>
      </c>
      <c r="L1253" s="2" t="str">
        <f>TEXT(Tabela3[[#This Row],[DATA]],"MM")</f>
        <v>04</v>
      </c>
      <c r="M1253" s="2">
        <f>WEEKNUM(Tabela3[[#This Row],[DATA]])</f>
        <v>14</v>
      </c>
      <c r="N1253" s="18">
        <f>YEAR(Tabela3[[#This Row],[DATA]])</f>
        <v>2023</v>
      </c>
    </row>
    <row r="1254" spans="2:14">
      <c r="B1254" s="1">
        <v>45021</v>
      </c>
      <c r="C1254" t="s">
        <v>245</v>
      </c>
      <c r="D1254" s="18">
        <f>COUNTIF(C$4:C1254,Tabela3[[#This Row],[COMANDA]])</f>
        <v>26</v>
      </c>
      <c r="E1254" t="s">
        <v>1</v>
      </c>
      <c r="G1254" t="s">
        <v>10</v>
      </c>
      <c r="H1254" t="s">
        <v>119</v>
      </c>
      <c r="I1254" s="2">
        <v>10</v>
      </c>
      <c r="J1254" t="s">
        <v>11</v>
      </c>
      <c r="K1254" s="21">
        <f>INDEX(LISTAS!$H:$Q,MATCH(BASE!H1254,LISTAS!$G:$G,0),MATCH(BASE!J1254,LISTAS!$H$3:$Q$3,0))*Tabela3[[#This Row],[QUANTIDADE]]</f>
        <v>60</v>
      </c>
      <c r="L1254" s="2" t="str">
        <f>TEXT(Tabela3[[#This Row],[DATA]],"MM")</f>
        <v>04</v>
      </c>
      <c r="M1254" s="2">
        <f>WEEKNUM(Tabela3[[#This Row],[DATA]])</f>
        <v>14</v>
      </c>
      <c r="N1254" s="18">
        <f>YEAR(Tabela3[[#This Row],[DATA]])</f>
        <v>2023</v>
      </c>
    </row>
    <row r="1255" spans="2:14">
      <c r="B1255" s="1">
        <v>45021</v>
      </c>
      <c r="C1255" t="s">
        <v>245</v>
      </c>
      <c r="D1255" s="18">
        <f>COUNTIF(C$4:C1255,Tabela3[[#This Row],[COMANDA]])</f>
        <v>27</v>
      </c>
      <c r="E1255" t="s">
        <v>1</v>
      </c>
      <c r="G1255" t="s">
        <v>9</v>
      </c>
      <c r="H1255" t="s">
        <v>213</v>
      </c>
      <c r="I1255" s="2">
        <v>1</v>
      </c>
      <c r="J1255" t="s">
        <v>11</v>
      </c>
      <c r="K1255" s="21">
        <f>INDEX(LISTAS!$H:$Q,MATCH(BASE!H1255,LISTAS!$G:$G,0),MATCH(BASE!J1255,LISTAS!$H$3:$Q$3,0))*Tabela3[[#This Row],[QUANTIDADE]]</f>
        <v>4</v>
      </c>
      <c r="L1255" s="2" t="str">
        <f>TEXT(Tabela3[[#This Row],[DATA]],"MM")</f>
        <v>04</v>
      </c>
      <c r="M1255" s="2">
        <f>WEEKNUM(Tabela3[[#This Row],[DATA]])</f>
        <v>14</v>
      </c>
      <c r="N1255" s="18">
        <f>YEAR(Tabela3[[#This Row],[DATA]])</f>
        <v>2023</v>
      </c>
    </row>
    <row r="1256" spans="2:14">
      <c r="B1256" s="1">
        <v>45021</v>
      </c>
      <c r="C1256" t="s">
        <v>245</v>
      </c>
      <c r="D1256" s="18">
        <f>COUNTIF(C$4:C1256,Tabela3[[#This Row],[COMANDA]])</f>
        <v>28</v>
      </c>
      <c r="E1256" t="s">
        <v>1</v>
      </c>
      <c r="G1256" t="s">
        <v>10</v>
      </c>
      <c r="H1256" t="s">
        <v>88</v>
      </c>
      <c r="I1256" s="2">
        <v>1</v>
      </c>
      <c r="J1256" t="s">
        <v>11</v>
      </c>
      <c r="K1256" s="21">
        <f>INDEX(LISTAS!$H:$Q,MATCH(BASE!H1256,LISTAS!$G:$G,0),MATCH(BASE!J1256,LISTAS!$H$3:$Q$3,0))*Tabela3[[#This Row],[QUANTIDADE]]</f>
        <v>8</v>
      </c>
      <c r="L1256" s="2" t="str">
        <f>TEXT(Tabela3[[#This Row],[DATA]],"MM")</f>
        <v>04</v>
      </c>
      <c r="M1256" s="2">
        <f>WEEKNUM(Tabela3[[#This Row],[DATA]])</f>
        <v>14</v>
      </c>
      <c r="N1256" s="18">
        <f>YEAR(Tabela3[[#This Row],[DATA]])</f>
        <v>2023</v>
      </c>
    </row>
    <row r="1257" spans="2:14">
      <c r="B1257" s="1">
        <v>45021</v>
      </c>
      <c r="C1257" t="s">
        <v>245</v>
      </c>
      <c r="D1257" s="18">
        <f>COUNTIF(C$4:C1257,Tabela3[[#This Row],[COMANDA]])</f>
        <v>29</v>
      </c>
      <c r="E1257" t="s">
        <v>1</v>
      </c>
      <c r="G1257" t="s">
        <v>9</v>
      </c>
      <c r="H1257" t="s">
        <v>240</v>
      </c>
      <c r="I1257" s="2">
        <v>1</v>
      </c>
      <c r="J1257" t="s">
        <v>11</v>
      </c>
      <c r="K1257" s="21">
        <f>INDEX(LISTAS!$H:$Q,MATCH(BASE!H1257,LISTAS!$G:$G,0),MATCH(BASE!J1257,LISTAS!$H$3:$Q$3,0))*Tabela3[[#This Row],[QUANTIDADE]]</f>
        <v>6</v>
      </c>
      <c r="L1257" s="2" t="str">
        <f>TEXT(Tabela3[[#This Row],[DATA]],"MM")</f>
        <v>04</v>
      </c>
      <c r="M1257" s="2">
        <f>WEEKNUM(Tabela3[[#This Row],[DATA]])</f>
        <v>14</v>
      </c>
      <c r="N1257" s="18">
        <f>YEAR(Tabela3[[#This Row],[DATA]])</f>
        <v>2023</v>
      </c>
    </row>
    <row r="1258" spans="2:14">
      <c r="B1258" s="1">
        <v>45021</v>
      </c>
      <c r="C1258" t="s">
        <v>245</v>
      </c>
      <c r="D1258" s="18">
        <f>COUNTIF(C$4:C1258,Tabela3[[#This Row],[COMANDA]])</f>
        <v>30</v>
      </c>
      <c r="E1258" t="s">
        <v>1</v>
      </c>
      <c r="G1258" t="s">
        <v>9</v>
      </c>
      <c r="H1258" t="s">
        <v>138</v>
      </c>
      <c r="I1258" s="2">
        <v>5</v>
      </c>
      <c r="J1258" t="s">
        <v>11</v>
      </c>
      <c r="K1258" s="21">
        <f>INDEX(LISTAS!$H:$Q,MATCH(BASE!H1258,LISTAS!$G:$G,0),MATCH(BASE!J1258,LISTAS!$H$3:$Q$3,0))*Tabela3[[#This Row],[QUANTIDADE]]</f>
        <v>20</v>
      </c>
      <c r="L1258" s="2" t="str">
        <f>TEXT(Tabela3[[#This Row],[DATA]],"MM")</f>
        <v>04</v>
      </c>
      <c r="M1258" s="2">
        <f>WEEKNUM(Tabela3[[#This Row],[DATA]])</f>
        <v>14</v>
      </c>
      <c r="N1258" s="18">
        <f>YEAR(Tabela3[[#This Row],[DATA]])</f>
        <v>2023</v>
      </c>
    </row>
    <row r="1259" spans="2:14">
      <c r="B1259" s="1">
        <v>45021</v>
      </c>
      <c r="C1259" t="s">
        <v>245</v>
      </c>
      <c r="D1259" s="18">
        <f>COUNTIF(C$4:C1259,Tabela3[[#This Row],[COMANDA]])</f>
        <v>31</v>
      </c>
      <c r="E1259" t="s">
        <v>1</v>
      </c>
      <c r="G1259" t="s">
        <v>9</v>
      </c>
      <c r="H1259" t="s">
        <v>244</v>
      </c>
      <c r="I1259" s="2">
        <v>1</v>
      </c>
      <c r="J1259" t="s">
        <v>11</v>
      </c>
      <c r="K1259" s="21">
        <f>INDEX(LISTAS!$H:$Q,MATCH(BASE!H1259,LISTAS!$G:$G,0),MATCH(BASE!J1259,LISTAS!$H$3:$Q$3,0))*Tabela3[[#This Row],[QUANTIDADE]]</f>
        <v>8</v>
      </c>
      <c r="L1259" s="2" t="str">
        <f>TEXT(Tabela3[[#This Row],[DATA]],"MM")</f>
        <v>04</v>
      </c>
      <c r="M1259" s="2">
        <f>WEEKNUM(Tabela3[[#This Row],[DATA]])</f>
        <v>14</v>
      </c>
      <c r="N1259" s="18">
        <f>YEAR(Tabela3[[#This Row],[DATA]])</f>
        <v>2023</v>
      </c>
    </row>
    <row r="1260" spans="2:14">
      <c r="B1260" s="1">
        <v>45021</v>
      </c>
      <c r="C1260" t="s">
        <v>245</v>
      </c>
      <c r="D1260" s="18">
        <f>COUNTIF(C$4:C1260,Tabela3[[#This Row],[COMANDA]])</f>
        <v>32</v>
      </c>
      <c r="E1260" t="s">
        <v>1</v>
      </c>
      <c r="G1260" t="s">
        <v>9</v>
      </c>
      <c r="H1260" t="s">
        <v>142</v>
      </c>
      <c r="I1260" s="2">
        <v>4</v>
      </c>
      <c r="J1260" t="s">
        <v>11</v>
      </c>
      <c r="K1260" s="21">
        <f>INDEX(LISTAS!$H:$Q,MATCH(BASE!H1260,LISTAS!$G:$G,0),MATCH(BASE!J1260,LISTAS!$H$3:$Q$3,0))*Tabela3[[#This Row],[QUANTIDADE]]</f>
        <v>24</v>
      </c>
      <c r="L1260" s="2" t="str">
        <f>TEXT(Tabela3[[#This Row],[DATA]],"MM")</f>
        <v>04</v>
      </c>
      <c r="M1260" s="2">
        <f>WEEKNUM(Tabela3[[#This Row],[DATA]])</f>
        <v>14</v>
      </c>
      <c r="N1260" s="18">
        <f>YEAR(Tabela3[[#This Row],[DATA]])</f>
        <v>2023</v>
      </c>
    </row>
    <row r="1261" spans="2:14">
      <c r="B1261" s="1">
        <v>45021</v>
      </c>
      <c r="C1261" t="s">
        <v>245</v>
      </c>
      <c r="D1261" s="18">
        <f>COUNTIF(C$4:C1261,Tabela3[[#This Row],[COMANDA]])</f>
        <v>33</v>
      </c>
      <c r="E1261" t="s">
        <v>1</v>
      </c>
      <c r="G1261" t="s">
        <v>9</v>
      </c>
      <c r="H1261" t="s">
        <v>55</v>
      </c>
      <c r="I1261" s="2">
        <v>2</v>
      </c>
      <c r="J1261" t="s">
        <v>11</v>
      </c>
      <c r="K1261" s="21">
        <f>INDEX(LISTAS!$H:$Q,MATCH(BASE!H1261,LISTAS!$G:$G,0),MATCH(BASE!J1261,LISTAS!$H$3:$Q$3,0))*Tabela3[[#This Row],[QUANTIDADE]]</f>
        <v>6</v>
      </c>
      <c r="L1261" s="2" t="str">
        <f>TEXT(Tabela3[[#This Row],[DATA]],"MM")</f>
        <v>04</v>
      </c>
      <c r="M1261" s="2">
        <f>WEEKNUM(Tabela3[[#This Row],[DATA]])</f>
        <v>14</v>
      </c>
      <c r="N1261" s="18">
        <f>YEAR(Tabela3[[#This Row],[DATA]])</f>
        <v>2023</v>
      </c>
    </row>
    <row r="1262" spans="2:14">
      <c r="B1262" s="1">
        <v>45021</v>
      </c>
      <c r="C1262" t="s">
        <v>245</v>
      </c>
      <c r="D1262" s="18">
        <f>COUNTIF(C$4:C1262,Tabela3[[#This Row],[COMANDA]])</f>
        <v>34</v>
      </c>
      <c r="E1262" t="s">
        <v>1</v>
      </c>
      <c r="G1262" t="s">
        <v>9</v>
      </c>
      <c r="H1262" t="s">
        <v>154</v>
      </c>
      <c r="I1262" s="2">
        <v>1</v>
      </c>
      <c r="J1262" t="s">
        <v>11</v>
      </c>
      <c r="K1262" s="21">
        <f>INDEX(LISTAS!$H:$Q,MATCH(BASE!H1262,LISTAS!$G:$G,0),MATCH(BASE!J1262,LISTAS!$H$3:$Q$3,0))*Tabela3[[#This Row],[QUANTIDADE]]</f>
        <v>6</v>
      </c>
      <c r="L1262" s="2" t="str">
        <f>TEXT(Tabela3[[#This Row],[DATA]],"MM")</f>
        <v>04</v>
      </c>
      <c r="M1262" s="2">
        <f>WEEKNUM(Tabela3[[#This Row],[DATA]])</f>
        <v>14</v>
      </c>
      <c r="N1262" s="18">
        <f>YEAR(Tabela3[[#This Row],[DATA]])</f>
        <v>2023</v>
      </c>
    </row>
    <row r="1263" spans="2:14">
      <c r="B1263" s="1">
        <v>45021</v>
      </c>
      <c r="C1263" t="s">
        <v>245</v>
      </c>
      <c r="D1263" s="18">
        <f>COUNTIF(C$4:C1263,Tabela3[[#This Row],[COMANDA]])</f>
        <v>35</v>
      </c>
      <c r="E1263" t="s">
        <v>1</v>
      </c>
      <c r="G1263" t="s">
        <v>63</v>
      </c>
      <c r="H1263" t="s">
        <v>184</v>
      </c>
      <c r="I1263" s="2">
        <v>2</v>
      </c>
      <c r="J1263" t="s">
        <v>11</v>
      </c>
      <c r="K1263" s="21">
        <f>INDEX(LISTAS!$H:$Q,MATCH(BASE!H1263,LISTAS!$G:$G,0),MATCH(BASE!J1263,LISTAS!$H$3:$Q$3,0))*Tabela3[[#This Row],[QUANTIDADE]]</f>
        <v>16</v>
      </c>
      <c r="L1263" s="2" t="str">
        <f>TEXT(Tabela3[[#This Row],[DATA]],"MM")</f>
        <v>04</v>
      </c>
      <c r="M1263" s="2">
        <f>WEEKNUM(Tabela3[[#This Row],[DATA]])</f>
        <v>14</v>
      </c>
      <c r="N1263" s="18">
        <f>YEAR(Tabela3[[#This Row],[DATA]])</f>
        <v>2023</v>
      </c>
    </row>
    <row r="1264" spans="2:14">
      <c r="B1264" s="1">
        <v>45021</v>
      </c>
      <c r="C1264" t="s">
        <v>245</v>
      </c>
      <c r="D1264" s="18">
        <f>COUNTIF(C$4:C1264,Tabela3[[#This Row],[COMANDA]])</f>
        <v>36</v>
      </c>
      <c r="E1264" t="s">
        <v>1</v>
      </c>
      <c r="G1264" t="s">
        <v>77</v>
      </c>
      <c r="H1264" t="s">
        <v>236</v>
      </c>
      <c r="I1264" s="2">
        <v>2</v>
      </c>
      <c r="J1264" t="s">
        <v>11</v>
      </c>
      <c r="K1264" s="21">
        <f>INDEX(LISTAS!$H:$Q,MATCH(BASE!H1264,LISTAS!$G:$G,0),MATCH(BASE!J1264,LISTAS!$H$3:$Q$3,0))*Tabela3[[#This Row],[QUANTIDADE]]</f>
        <v>10</v>
      </c>
      <c r="L1264" s="2" t="str">
        <f>TEXT(Tabela3[[#This Row],[DATA]],"MM")</f>
        <v>04</v>
      </c>
      <c r="M1264" s="2">
        <f>WEEKNUM(Tabela3[[#This Row],[DATA]])</f>
        <v>14</v>
      </c>
      <c r="N1264" s="18">
        <f>YEAR(Tabela3[[#This Row],[DATA]])</f>
        <v>2023</v>
      </c>
    </row>
    <row r="1265" spans="2:14">
      <c r="B1265" s="1">
        <v>45021</v>
      </c>
      <c r="C1265" t="s">
        <v>245</v>
      </c>
      <c r="D1265" s="18">
        <f>COUNTIF(C$4:C1265,Tabela3[[#This Row],[COMANDA]])</f>
        <v>37</v>
      </c>
      <c r="E1265" t="s">
        <v>1</v>
      </c>
      <c r="G1265" t="s">
        <v>64</v>
      </c>
      <c r="H1265" t="s">
        <v>169</v>
      </c>
      <c r="I1265" s="2">
        <v>1</v>
      </c>
      <c r="J1265" t="s">
        <v>11</v>
      </c>
      <c r="K1265" s="21">
        <f>INDEX(LISTAS!$H:$Q,MATCH(BASE!H1265,LISTAS!$G:$G,0),MATCH(BASE!J1265,LISTAS!$H$3:$Q$3,0))*Tabela3[[#This Row],[QUANTIDADE]]</f>
        <v>7.5</v>
      </c>
      <c r="L1265" s="2" t="str">
        <f>TEXT(Tabela3[[#This Row],[DATA]],"MM")</f>
        <v>04</v>
      </c>
      <c r="M1265" s="2">
        <f>WEEKNUM(Tabela3[[#This Row],[DATA]])</f>
        <v>14</v>
      </c>
      <c r="N1265" s="18">
        <f>YEAR(Tabela3[[#This Row],[DATA]])</f>
        <v>2023</v>
      </c>
    </row>
    <row r="1266" spans="2:14">
      <c r="B1266" s="1">
        <v>45021</v>
      </c>
      <c r="C1266" t="s">
        <v>245</v>
      </c>
      <c r="D1266" s="18">
        <f>COUNTIF(C$4:C1266,Tabela3[[#This Row],[COMANDA]])</f>
        <v>38</v>
      </c>
      <c r="E1266" t="s">
        <v>1</v>
      </c>
      <c r="G1266" t="s">
        <v>61</v>
      </c>
      <c r="H1266" t="s">
        <v>162</v>
      </c>
      <c r="I1266" s="2">
        <v>2</v>
      </c>
      <c r="J1266" t="s">
        <v>11</v>
      </c>
      <c r="K1266" s="21">
        <f>INDEX(LISTAS!$H:$Q,MATCH(BASE!H1266,LISTAS!$G:$G,0),MATCH(BASE!J1266,LISTAS!$H$3:$Q$3,0))*Tabela3[[#This Row],[QUANTIDADE]]</f>
        <v>3</v>
      </c>
      <c r="L1266" s="2" t="str">
        <f>TEXT(Tabela3[[#This Row],[DATA]],"MM")</f>
        <v>04</v>
      </c>
      <c r="M1266" s="2">
        <f>WEEKNUM(Tabela3[[#This Row],[DATA]])</f>
        <v>14</v>
      </c>
      <c r="N1266" s="18">
        <f>YEAR(Tabela3[[#This Row],[DATA]])</f>
        <v>2023</v>
      </c>
    </row>
    <row r="1267" spans="2:14">
      <c r="B1267" s="1">
        <v>45022</v>
      </c>
      <c r="C1267">
        <v>12576</v>
      </c>
      <c r="D1267" s="18">
        <f>COUNTIF(C$4:C1267,Tabela3[[#This Row],[COMANDA]])</f>
        <v>1</v>
      </c>
      <c r="E1267" t="s">
        <v>89</v>
      </c>
      <c r="F1267" t="s">
        <v>98</v>
      </c>
      <c r="G1267" t="s">
        <v>8</v>
      </c>
      <c r="H1267" t="s">
        <v>84</v>
      </c>
      <c r="I1267" s="2">
        <v>1</v>
      </c>
      <c r="J1267" t="s">
        <v>11</v>
      </c>
      <c r="K1267" s="21">
        <f>INDEX(LISTAS!$H:$Q,MATCH(BASE!H1267,LISTAS!$G:$G,0),MATCH(BASE!J1267,LISTAS!$H$3:$Q$3,0))*Tabela3[[#This Row],[QUANTIDADE]]</f>
        <v>16</v>
      </c>
      <c r="L1267" s="2" t="str">
        <f>TEXT(Tabela3[[#This Row],[DATA]],"MM")</f>
        <v>04</v>
      </c>
      <c r="M1267" s="2">
        <f>WEEKNUM(Tabela3[[#This Row],[DATA]])</f>
        <v>14</v>
      </c>
      <c r="N1267" s="18">
        <f>YEAR(Tabela3[[#This Row],[DATA]])</f>
        <v>2023</v>
      </c>
    </row>
    <row r="1268" spans="2:14">
      <c r="B1268" s="1">
        <v>45022</v>
      </c>
      <c r="C1268">
        <v>12577</v>
      </c>
      <c r="D1268" s="18">
        <f>COUNTIF(C$4:C1268,Tabela3[[#This Row],[COMANDA]])</f>
        <v>1</v>
      </c>
      <c r="E1268" t="s">
        <v>89</v>
      </c>
      <c r="F1268" t="s">
        <v>100</v>
      </c>
      <c r="G1268" t="s">
        <v>8</v>
      </c>
      <c r="H1268" t="s">
        <v>42</v>
      </c>
      <c r="I1268" s="2">
        <v>1</v>
      </c>
      <c r="J1268" t="s">
        <v>11</v>
      </c>
      <c r="K1268" s="21">
        <f>INDEX(LISTAS!$H:$Q,MATCH(BASE!H1268,LISTAS!$G:$G,0),MATCH(BASE!J1268,LISTAS!$H$3:$Q$3,0))*Tabela3[[#This Row],[QUANTIDADE]]</f>
        <v>16</v>
      </c>
      <c r="L1268" s="2" t="str">
        <f>TEXT(Tabela3[[#This Row],[DATA]],"MM")</f>
        <v>04</v>
      </c>
      <c r="M1268" s="2">
        <f>WEEKNUM(Tabela3[[#This Row],[DATA]])</f>
        <v>14</v>
      </c>
      <c r="N1268" s="18">
        <f>YEAR(Tabela3[[#This Row],[DATA]])</f>
        <v>2023</v>
      </c>
    </row>
    <row r="1269" spans="2:14">
      <c r="B1269" s="1">
        <v>45022</v>
      </c>
      <c r="C1269">
        <v>12577</v>
      </c>
      <c r="D1269" s="18">
        <f>COUNTIF(C$4:C1269,Tabela3[[#This Row],[COMANDA]])</f>
        <v>2</v>
      </c>
      <c r="E1269" t="s">
        <v>89</v>
      </c>
      <c r="F1269" t="s">
        <v>100</v>
      </c>
      <c r="G1269" t="s">
        <v>8</v>
      </c>
      <c r="H1269" t="s">
        <v>204</v>
      </c>
      <c r="I1269" s="2">
        <v>1</v>
      </c>
      <c r="J1269" t="s">
        <v>11</v>
      </c>
      <c r="K1269" s="21">
        <f>INDEX(LISTAS!$H:$Q,MATCH(BASE!H1269,LISTAS!$G:$G,0),MATCH(BASE!J1269,LISTAS!$H$3:$Q$3,0))*Tabela3[[#This Row],[QUANTIDADE]]</f>
        <v>18</v>
      </c>
      <c r="L1269" s="2" t="str">
        <f>TEXT(Tabela3[[#This Row],[DATA]],"MM")</f>
        <v>04</v>
      </c>
      <c r="M1269" s="2">
        <f>WEEKNUM(Tabela3[[#This Row],[DATA]])</f>
        <v>14</v>
      </c>
      <c r="N1269" s="18">
        <f>YEAR(Tabela3[[#This Row],[DATA]])</f>
        <v>2023</v>
      </c>
    </row>
    <row r="1270" spans="2:14">
      <c r="B1270" s="1">
        <v>45022</v>
      </c>
      <c r="C1270">
        <v>12577</v>
      </c>
      <c r="D1270" s="18">
        <f>COUNTIF(C$4:C1270,Tabela3[[#This Row],[COMANDA]])</f>
        <v>3</v>
      </c>
      <c r="E1270" t="s">
        <v>89</v>
      </c>
      <c r="F1270" t="s">
        <v>100</v>
      </c>
      <c r="G1270" t="s">
        <v>9</v>
      </c>
      <c r="H1270" t="s">
        <v>138</v>
      </c>
      <c r="I1270" s="2">
        <v>2</v>
      </c>
      <c r="J1270" t="s">
        <v>11</v>
      </c>
      <c r="K1270" s="21">
        <f>INDEX(LISTAS!$H:$Q,MATCH(BASE!H1270,LISTAS!$G:$G,0),MATCH(BASE!J1270,LISTAS!$H$3:$Q$3,0))*Tabela3[[#This Row],[QUANTIDADE]]</f>
        <v>8</v>
      </c>
      <c r="L1270" s="2" t="str">
        <f>TEXT(Tabela3[[#This Row],[DATA]],"MM")</f>
        <v>04</v>
      </c>
      <c r="M1270" s="2">
        <f>WEEKNUM(Tabela3[[#This Row],[DATA]])</f>
        <v>14</v>
      </c>
      <c r="N1270" s="18">
        <f>YEAR(Tabela3[[#This Row],[DATA]])</f>
        <v>2023</v>
      </c>
    </row>
    <row r="1271" spans="2:14">
      <c r="B1271" s="1">
        <v>45022</v>
      </c>
      <c r="C1271">
        <v>12578</v>
      </c>
      <c r="D1271" s="18">
        <f>COUNTIF(C$4:C1271,Tabela3[[#This Row],[COMANDA]])</f>
        <v>1</v>
      </c>
      <c r="E1271" t="s">
        <v>89</v>
      </c>
      <c r="F1271" t="s">
        <v>99</v>
      </c>
      <c r="G1271" t="s">
        <v>8</v>
      </c>
      <c r="H1271" t="s">
        <v>203</v>
      </c>
      <c r="I1271" s="2">
        <v>2</v>
      </c>
      <c r="J1271" t="s">
        <v>11</v>
      </c>
      <c r="K1271" s="21">
        <f>INDEX(LISTAS!$H:$Q,MATCH(BASE!H1271,LISTAS!$G:$G,0),MATCH(BASE!J1271,LISTAS!$H$3:$Q$3,0))*Tabela3[[#This Row],[QUANTIDADE]]</f>
        <v>40</v>
      </c>
      <c r="L1271" s="2" t="str">
        <f>TEXT(Tabela3[[#This Row],[DATA]],"MM")</f>
        <v>04</v>
      </c>
      <c r="M1271" s="2">
        <f>WEEKNUM(Tabela3[[#This Row],[DATA]])</f>
        <v>14</v>
      </c>
      <c r="N1271" s="18">
        <f>YEAR(Tabela3[[#This Row],[DATA]])</f>
        <v>2023</v>
      </c>
    </row>
    <row r="1272" spans="2:14">
      <c r="B1272" s="1">
        <v>45022</v>
      </c>
      <c r="C1272">
        <v>12579</v>
      </c>
      <c r="D1272" s="18">
        <f>COUNTIF(C$4:C1272,Tabela3[[#This Row],[COMANDA]])</f>
        <v>1</v>
      </c>
      <c r="E1272" t="s">
        <v>89</v>
      </c>
      <c r="G1272" t="s">
        <v>8</v>
      </c>
      <c r="H1272" t="s">
        <v>209</v>
      </c>
      <c r="I1272" s="2">
        <v>1</v>
      </c>
      <c r="J1272" t="s">
        <v>11</v>
      </c>
      <c r="K1272" s="21">
        <f>INDEX(LISTAS!$H:$Q,MATCH(BASE!H1272,LISTAS!$G:$G,0),MATCH(BASE!J1272,LISTAS!$H$3:$Q$3,0))*Tabela3[[#This Row],[QUANTIDADE]]</f>
        <v>8</v>
      </c>
      <c r="L1272" s="2" t="str">
        <f>TEXT(Tabela3[[#This Row],[DATA]],"MM")</f>
        <v>04</v>
      </c>
      <c r="M1272" s="2">
        <f>WEEKNUM(Tabela3[[#This Row],[DATA]])</f>
        <v>14</v>
      </c>
      <c r="N1272" s="18">
        <f>YEAR(Tabela3[[#This Row],[DATA]])</f>
        <v>2023</v>
      </c>
    </row>
    <row r="1273" spans="2:14">
      <c r="B1273" s="1">
        <v>45022</v>
      </c>
      <c r="C1273">
        <v>12579</v>
      </c>
      <c r="D1273" s="18">
        <f>COUNTIF(C$4:C1273,Tabela3[[#This Row],[COMANDA]])</f>
        <v>2</v>
      </c>
      <c r="E1273" t="s">
        <v>89</v>
      </c>
      <c r="G1273" t="s">
        <v>9</v>
      </c>
      <c r="H1273" t="s">
        <v>51</v>
      </c>
      <c r="I1273" s="2">
        <v>1</v>
      </c>
      <c r="J1273" t="s">
        <v>11</v>
      </c>
      <c r="K1273" s="21">
        <f>INDEX(LISTAS!$H:$Q,MATCH(BASE!H1273,LISTAS!$G:$G,0),MATCH(BASE!J1273,LISTAS!$H$3:$Q$3,0))*Tabela3[[#This Row],[QUANTIDADE]]</f>
        <v>10</v>
      </c>
      <c r="L1273" s="2" t="str">
        <f>TEXT(Tabela3[[#This Row],[DATA]],"MM")</f>
        <v>04</v>
      </c>
      <c r="M1273" s="2">
        <f>WEEKNUM(Tabela3[[#This Row],[DATA]])</f>
        <v>14</v>
      </c>
      <c r="N1273" s="18">
        <f>YEAR(Tabela3[[#This Row],[DATA]])</f>
        <v>2023</v>
      </c>
    </row>
    <row r="1274" spans="2:14">
      <c r="B1274" s="1">
        <v>45022</v>
      </c>
      <c r="C1274">
        <v>12580</v>
      </c>
      <c r="D1274" s="18">
        <f>COUNTIF(C$4:C1274,Tabela3[[#This Row],[COMANDA]])</f>
        <v>1</v>
      </c>
      <c r="E1274" t="s">
        <v>90</v>
      </c>
      <c r="G1274" t="s">
        <v>8</v>
      </c>
      <c r="H1274" t="s">
        <v>47</v>
      </c>
      <c r="I1274" s="2">
        <v>1</v>
      </c>
      <c r="J1274" t="s">
        <v>11</v>
      </c>
      <c r="K1274" s="21">
        <f>INDEX(LISTAS!$H:$Q,MATCH(BASE!H1274,LISTAS!$G:$G,0),MATCH(BASE!J1274,LISTAS!$H$3:$Q$3,0))*Tabela3[[#This Row],[QUANTIDADE]]</f>
        <v>16</v>
      </c>
      <c r="L1274" s="2" t="str">
        <f>TEXT(Tabela3[[#This Row],[DATA]],"MM")</f>
        <v>04</v>
      </c>
      <c r="M1274" s="2">
        <f>WEEKNUM(Tabela3[[#This Row],[DATA]])</f>
        <v>14</v>
      </c>
      <c r="N1274" s="18">
        <f>YEAR(Tabela3[[#This Row],[DATA]])</f>
        <v>2023</v>
      </c>
    </row>
    <row r="1275" spans="2:14">
      <c r="B1275" s="1">
        <v>45022</v>
      </c>
      <c r="C1275">
        <v>12581</v>
      </c>
      <c r="D1275" s="18">
        <f>COUNTIF(C$4:C1275,Tabela3[[#This Row],[COMANDA]])</f>
        <v>1</v>
      </c>
      <c r="E1275" t="s">
        <v>90</v>
      </c>
      <c r="F1275" t="s">
        <v>3</v>
      </c>
      <c r="G1275" t="s">
        <v>8</v>
      </c>
      <c r="H1275" t="s">
        <v>204</v>
      </c>
      <c r="I1275" s="2">
        <v>1</v>
      </c>
      <c r="J1275" t="s">
        <v>11</v>
      </c>
      <c r="K1275" s="21">
        <f>INDEX(LISTAS!$H:$Q,MATCH(BASE!H1275,LISTAS!$G:$G,0),MATCH(BASE!J1275,LISTAS!$H$3:$Q$3,0))*Tabela3[[#This Row],[QUANTIDADE]]</f>
        <v>18</v>
      </c>
      <c r="L1275" s="2" t="str">
        <f>TEXT(Tabela3[[#This Row],[DATA]],"MM")</f>
        <v>04</v>
      </c>
      <c r="M1275" s="2">
        <f>WEEKNUM(Tabela3[[#This Row],[DATA]])</f>
        <v>14</v>
      </c>
      <c r="N1275" s="18">
        <f>YEAR(Tabela3[[#This Row],[DATA]])</f>
        <v>2023</v>
      </c>
    </row>
    <row r="1276" spans="2:14">
      <c r="B1276" s="1">
        <v>45022</v>
      </c>
      <c r="C1276">
        <v>12581</v>
      </c>
      <c r="D1276" s="18">
        <f>COUNTIF(C$4:C1276,Tabela3[[#This Row],[COMANDA]])</f>
        <v>2</v>
      </c>
      <c r="E1276" t="s">
        <v>90</v>
      </c>
      <c r="F1276" t="s">
        <v>98</v>
      </c>
      <c r="G1276" t="s">
        <v>8</v>
      </c>
      <c r="H1276" t="s">
        <v>47</v>
      </c>
      <c r="I1276" s="2">
        <v>1</v>
      </c>
      <c r="J1276" t="s">
        <v>11</v>
      </c>
      <c r="K1276" s="21">
        <f>INDEX(LISTAS!$H:$Q,MATCH(BASE!H1276,LISTAS!$G:$G,0),MATCH(BASE!J1276,LISTAS!$H$3:$Q$3,0))*Tabela3[[#This Row],[QUANTIDADE]]</f>
        <v>16</v>
      </c>
      <c r="L1276" s="2" t="str">
        <f>TEXT(Tabela3[[#This Row],[DATA]],"MM")</f>
        <v>04</v>
      </c>
      <c r="M1276" s="2">
        <f>WEEKNUM(Tabela3[[#This Row],[DATA]])</f>
        <v>14</v>
      </c>
      <c r="N1276" s="18">
        <f>YEAR(Tabela3[[#This Row],[DATA]])</f>
        <v>2023</v>
      </c>
    </row>
    <row r="1277" spans="2:14">
      <c r="B1277" s="1">
        <v>45022</v>
      </c>
      <c r="C1277">
        <v>12581</v>
      </c>
      <c r="D1277" s="18">
        <f>COUNTIF(C$4:C1277,Tabela3[[#This Row],[COMANDA]])</f>
        <v>3</v>
      </c>
      <c r="E1277" t="s">
        <v>90</v>
      </c>
      <c r="F1277" t="s">
        <v>100</v>
      </c>
      <c r="G1277" t="s">
        <v>8</v>
      </c>
      <c r="H1277" t="s">
        <v>47</v>
      </c>
      <c r="I1277" s="2">
        <v>1</v>
      </c>
      <c r="J1277" t="s">
        <v>11</v>
      </c>
      <c r="K1277" s="21">
        <f>INDEX(LISTAS!$H:$Q,MATCH(BASE!H1277,LISTAS!$G:$G,0),MATCH(BASE!J1277,LISTAS!$H$3:$Q$3,0))*Tabela3[[#This Row],[QUANTIDADE]]</f>
        <v>16</v>
      </c>
      <c r="L1277" s="2" t="str">
        <f>TEXT(Tabela3[[#This Row],[DATA]],"MM")</f>
        <v>04</v>
      </c>
      <c r="M1277" s="2">
        <f>WEEKNUM(Tabela3[[#This Row],[DATA]])</f>
        <v>14</v>
      </c>
      <c r="N1277" s="18">
        <f>YEAR(Tabela3[[#This Row],[DATA]])</f>
        <v>2023</v>
      </c>
    </row>
    <row r="1278" spans="2:14">
      <c r="B1278" s="1">
        <v>45022</v>
      </c>
      <c r="C1278">
        <v>12581</v>
      </c>
      <c r="D1278" s="18">
        <f>COUNTIF(C$4:C1278,Tabela3[[#This Row],[COMANDA]])</f>
        <v>4</v>
      </c>
      <c r="E1278" t="s">
        <v>90</v>
      </c>
      <c r="F1278" t="s">
        <v>3</v>
      </c>
      <c r="G1278" t="s">
        <v>61</v>
      </c>
      <c r="H1278" t="s">
        <v>199</v>
      </c>
      <c r="I1278" s="2">
        <v>1</v>
      </c>
      <c r="J1278" t="s">
        <v>11</v>
      </c>
      <c r="K1278" s="21">
        <f>INDEX(LISTAS!$H:$Q,MATCH(BASE!H1278,LISTAS!$G:$G,0),MATCH(BASE!J1278,LISTAS!$H$3:$Q$3,0))*Tabela3[[#This Row],[QUANTIDADE]]</f>
        <v>1</v>
      </c>
      <c r="L1278" s="2" t="str">
        <f>TEXT(Tabela3[[#This Row],[DATA]],"MM")</f>
        <v>04</v>
      </c>
      <c r="M1278" s="2">
        <f>WEEKNUM(Tabela3[[#This Row],[DATA]])</f>
        <v>14</v>
      </c>
      <c r="N1278" s="18">
        <f>YEAR(Tabela3[[#This Row],[DATA]])</f>
        <v>2023</v>
      </c>
    </row>
    <row r="1279" spans="2:14">
      <c r="B1279" s="1">
        <v>45022</v>
      </c>
      <c r="C1279">
        <v>12581</v>
      </c>
      <c r="D1279" s="18">
        <f>COUNTIF(C$4:C1279,Tabela3[[#This Row],[COMANDA]])</f>
        <v>5</v>
      </c>
      <c r="E1279" t="s">
        <v>90</v>
      </c>
      <c r="F1279" t="s">
        <v>3</v>
      </c>
      <c r="G1279" t="s">
        <v>9</v>
      </c>
      <c r="H1279" t="s">
        <v>151</v>
      </c>
      <c r="I1279" s="2">
        <v>1</v>
      </c>
      <c r="J1279" t="s">
        <v>11</v>
      </c>
      <c r="K1279" s="21">
        <f>INDEX(LISTAS!$H:$Q,MATCH(BASE!H1279,LISTAS!$G:$G,0),MATCH(BASE!J1279,LISTAS!$H$3:$Q$3,0))*Tabela3[[#This Row],[QUANTIDADE]]</f>
        <v>6</v>
      </c>
      <c r="L1279" s="2" t="str">
        <f>TEXT(Tabela3[[#This Row],[DATA]],"MM")</f>
        <v>04</v>
      </c>
      <c r="M1279" s="2">
        <f>WEEKNUM(Tabela3[[#This Row],[DATA]])</f>
        <v>14</v>
      </c>
      <c r="N1279" s="18">
        <f>YEAR(Tabela3[[#This Row],[DATA]])</f>
        <v>2023</v>
      </c>
    </row>
    <row r="1280" spans="2:14">
      <c r="B1280" s="1">
        <v>45022</v>
      </c>
      <c r="C1280">
        <v>12582</v>
      </c>
      <c r="D1280" s="18">
        <f>COUNTIF(C$4:C1280,Tabela3[[#This Row],[COMANDA]])</f>
        <v>1</v>
      </c>
      <c r="E1280" t="s">
        <v>1</v>
      </c>
      <c r="F1280" t="s">
        <v>3</v>
      </c>
      <c r="G1280" t="s">
        <v>8</v>
      </c>
      <c r="H1280" t="s">
        <v>47</v>
      </c>
      <c r="I1280" s="2">
        <v>2</v>
      </c>
      <c r="J1280" t="s">
        <v>11</v>
      </c>
      <c r="K1280" s="21">
        <f>INDEX(LISTAS!$H:$Q,MATCH(BASE!H1280,LISTAS!$G:$G,0),MATCH(BASE!J1280,LISTAS!$H$3:$Q$3,0))*Tabela3[[#This Row],[QUANTIDADE]]</f>
        <v>32</v>
      </c>
      <c r="L1280" s="2" t="str">
        <f>TEXT(Tabela3[[#This Row],[DATA]],"MM")</f>
        <v>04</v>
      </c>
      <c r="M1280" s="2">
        <f>WEEKNUM(Tabela3[[#This Row],[DATA]])</f>
        <v>14</v>
      </c>
      <c r="N1280" s="18">
        <f>YEAR(Tabela3[[#This Row],[DATA]])</f>
        <v>2023</v>
      </c>
    </row>
    <row r="1281" spans="2:14">
      <c r="B1281" s="1">
        <v>45022</v>
      </c>
      <c r="C1281">
        <v>12583</v>
      </c>
      <c r="D1281" s="18">
        <f>COUNTIF(C$4:C1281,Tabela3[[#This Row],[COMANDA]])</f>
        <v>1</v>
      </c>
      <c r="E1281" t="s">
        <v>89</v>
      </c>
      <c r="F1281" t="s">
        <v>98</v>
      </c>
      <c r="G1281" t="s">
        <v>8</v>
      </c>
      <c r="H1281" t="s">
        <v>47</v>
      </c>
      <c r="I1281" s="2">
        <v>1</v>
      </c>
      <c r="J1281" t="s">
        <v>11</v>
      </c>
      <c r="K1281" s="21">
        <f>INDEX(LISTAS!$H:$Q,MATCH(BASE!H1281,LISTAS!$G:$G,0),MATCH(BASE!J1281,LISTAS!$H$3:$Q$3,0))*Tabela3[[#This Row],[QUANTIDADE]]</f>
        <v>16</v>
      </c>
      <c r="L1281" s="2" t="str">
        <f>TEXT(Tabela3[[#This Row],[DATA]],"MM")</f>
        <v>04</v>
      </c>
      <c r="M1281" s="2">
        <f>WEEKNUM(Tabela3[[#This Row],[DATA]])</f>
        <v>14</v>
      </c>
      <c r="N1281" s="18">
        <f>YEAR(Tabela3[[#This Row],[DATA]])</f>
        <v>2023</v>
      </c>
    </row>
    <row r="1282" spans="2:14">
      <c r="B1282" s="1">
        <v>45022</v>
      </c>
      <c r="C1282">
        <v>12584</v>
      </c>
      <c r="D1282" s="18">
        <f>COUNTIF(C$4:C1282,Tabela3[[#This Row],[COMANDA]])</f>
        <v>1</v>
      </c>
      <c r="E1282" t="s">
        <v>90</v>
      </c>
      <c r="F1282" t="s">
        <v>98</v>
      </c>
      <c r="G1282" t="s">
        <v>8</v>
      </c>
      <c r="H1282" t="s">
        <v>47</v>
      </c>
      <c r="I1282" s="2">
        <v>1</v>
      </c>
      <c r="J1282" t="s">
        <v>11</v>
      </c>
      <c r="K1282" s="21">
        <f>INDEX(LISTAS!$H:$Q,MATCH(BASE!H1282,LISTAS!$G:$G,0),MATCH(BASE!J1282,LISTAS!$H$3:$Q$3,0))*Tabela3[[#This Row],[QUANTIDADE]]</f>
        <v>16</v>
      </c>
      <c r="L1282" s="2" t="str">
        <f>TEXT(Tabela3[[#This Row],[DATA]],"MM")</f>
        <v>04</v>
      </c>
      <c r="M1282" s="2">
        <f>WEEKNUM(Tabela3[[#This Row],[DATA]])</f>
        <v>14</v>
      </c>
      <c r="N1282" s="18">
        <f>YEAR(Tabela3[[#This Row],[DATA]])</f>
        <v>2023</v>
      </c>
    </row>
    <row r="1283" spans="2:14">
      <c r="B1283" s="1">
        <v>45022</v>
      </c>
      <c r="C1283">
        <v>12585</v>
      </c>
      <c r="D1283" s="18">
        <f>COUNTIF(C$4:C1283,Tabela3[[#This Row],[COMANDA]])</f>
        <v>1</v>
      </c>
      <c r="E1283" t="s">
        <v>90</v>
      </c>
      <c r="F1283" t="s">
        <v>98</v>
      </c>
      <c r="G1283" t="s">
        <v>8</v>
      </c>
      <c r="H1283" t="s">
        <v>204</v>
      </c>
      <c r="I1283" s="2">
        <v>1</v>
      </c>
      <c r="J1283" t="s">
        <v>11</v>
      </c>
      <c r="K1283" s="21">
        <f>INDEX(LISTAS!$H:$Q,MATCH(BASE!H1283,LISTAS!$G:$G,0),MATCH(BASE!J1283,LISTAS!$H$3:$Q$3,0))*Tabela3[[#This Row],[QUANTIDADE]]</f>
        <v>18</v>
      </c>
      <c r="L1283" s="2" t="str">
        <f>TEXT(Tabela3[[#This Row],[DATA]],"MM")</f>
        <v>04</v>
      </c>
      <c r="M1283" s="2">
        <f>WEEKNUM(Tabela3[[#This Row],[DATA]])</f>
        <v>14</v>
      </c>
      <c r="N1283" s="18">
        <f>YEAR(Tabela3[[#This Row],[DATA]])</f>
        <v>2023</v>
      </c>
    </row>
    <row r="1284" spans="2:14">
      <c r="B1284" s="1">
        <v>45022</v>
      </c>
      <c r="C1284">
        <v>12585</v>
      </c>
      <c r="D1284" s="18">
        <f>COUNTIF(C$4:C1284,Tabela3[[#This Row],[COMANDA]])</f>
        <v>2</v>
      </c>
      <c r="E1284" t="s">
        <v>90</v>
      </c>
      <c r="F1284" t="s">
        <v>98</v>
      </c>
      <c r="G1284" t="s">
        <v>61</v>
      </c>
      <c r="H1284" t="s">
        <v>164</v>
      </c>
      <c r="I1284" s="2">
        <v>1</v>
      </c>
      <c r="J1284" t="s">
        <v>11</v>
      </c>
      <c r="K1284" s="21">
        <f>INDEX(LISTAS!$H:$Q,MATCH(BASE!H1284,LISTAS!$G:$G,0),MATCH(BASE!J1284,LISTAS!$H$3:$Q$3,0))*Tabela3[[#This Row],[QUANTIDADE]]</f>
        <v>6</v>
      </c>
      <c r="L1284" s="2" t="str">
        <f>TEXT(Tabela3[[#This Row],[DATA]],"MM")</f>
        <v>04</v>
      </c>
      <c r="M1284" s="2">
        <f>WEEKNUM(Tabela3[[#This Row],[DATA]])</f>
        <v>14</v>
      </c>
      <c r="N1284" s="18">
        <f>YEAR(Tabela3[[#This Row],[DATA]])</f>
        <v>2023</v>
      </c>
    </row>
    <row r="1285" spans="2:14">
      <c r="B1285" s="1">
        <v>45022</v>
      </c>
      <c r="C1285">
        <v>12586</v>
      </c>
      <c r="D1285" s="18">
        <f>COUNTIF(C$4:C1285,Tabela3[[#This Row],[COMANDA]])</f>
        <v>1</v>
      </c>
      <c r="E1285" t="s">
        <v>90</v>
      </c>
      <c r="F1285" t="s">
        <v>98</v>
      </c>
      <c r="G1285" t="s">
        <v>8</v>
      </c>
      <c r="H1285" t="s">
        <v>47</v>
      </c>
      <c r="I1285" s="2">
        <v>1</v>
      </c>
      <c r="J1285" t="s">
        <v>11</v>
      </c>
      <c r="K1285" s="21">
        <f>INDEX(LISTAS!$H:$Q,MATCH(BASE!H1285,LISTAS!$G:$G,0),MATCH(BASE!J1285,LISTAS!$H$3:$Q$3,0))*Tabela3[[#This Row],[QUANTIDADE]]</f>
        <v>16</v>
      </c>
      <c r="L1285" s="2" t="str">
        <f>TEXT(Tabela3[[#This Row],[DATA]],"MM")</f>
        <v>04</v>
      </c>
      <c r="M1285" s="2">
        <f>WEEKNUM(Tabela3[[#This Row],[DATA]])</f>
        <v>14</v>
      </c>
      <c r="N1285" s="18">
        <f>YEAR(Tabela3[[#This Row],[DATA]])</f>
        <v>2023</v>
      </c>
    </row>
    <row r="1286" spans="2:14">
      <c r="B1286" s="1">
        <v>45022</v>
      </c>
      <c r="C1286">
        <v>12586</v>
      </c>
      <c r="D1286" s="18">
        <f>COUNTIF(C$4:C1286,Tabela3[[#This Row],[COMANDA]])</f>
        <v>2</v>
      </c>
      <c r="E1286" t="s">
        <v>90</v>
      </c>
      <c r="F1286" t="s">
        <v>98</v>
      </c>
      <c r="G1286" t="s">
        <v>9</v>
      </c>
      <c r="H1286" t="s">
        <v>142</v>
      </c>
      <c r="I1286" s="2">
        <v>1</v>
      </c>
      <c r="J1286" t="s">
        <v>11</v>
      </c>
      <c r="K1286" s="21">
        <f>INDEX(LISTAS!$H:$Q,MATCH(BASE!H1286,LISTAS!$G:$G,0),MATCH(BASE!J1286,LISTAS!$H$3:$Q$3,0))*Tabela3[[#This Row],[QUANTIDADE]]</f>
        <v>6</v>
      </c>
      <c r="L1286" s="2" t="str">
        <f>TEXT(Tabela3[[#This Row],[DATA]],"MM")</f>
        <v>04</v>
      </c>
      <c r="M1286" s="2">
        <f>WEEKNUM(Tabela3[[#This Row],[DATA]])</f>
        <v>14</v>
      </c>
      <c r="N1286" s="18">
        <f>YEAR(Tabela3[[#This Row],[DATA]])</f>
        <v>2023</v>
      </c>
    </row>
    <row r="1287" spans="2:14">
      <c r="B1287" s="1">
        <v>45022</v>
      </c>
      <c r="C1287">
        <v>12587</v>
      </c>
      <c r="D1287" s="18">
        <f>COUNTIF(C$4:C1287,Tabela3[[#This Row],[COMANDA]])</f>
        <v>1</v>
      </c>
      <c r="E1287" t="s">
        <v>90</v>
      </c>
      <c r="F1287" t="s">
        <v>98</v>
      </c>
      <c r="G1287" t="s">
        <v>8</v>
      </c>
      <c r="H1287" t="s">
        <v>211</v>
      </c>
      <c r="I1287" s="2">
        <v>1</v>
      </c>
      <c r="J1287" t="s">
        <v>11</v>
      </c>
      <c r="K1287" s="21">
        <f>INDEX(LISTAS!$H:$Q,MATCH(BASE!H1287,LISTAS!$G:$G,0),MATCH(BASE!J1287,LISTAS!$H$3:$Q$3,0))*Tabela3[[#This Row],[QUANTIDADE]]</f>
        <v>20</v>
      </c>
      <c r="L1287" s="2" t="str">
        <f>TEXT(Tabela3[[#This Row],[DATA]],"MM")</f>
        <v>04</v>
      </c>
      <c r="M1287" s="2">
        <f>WEEKNUM(Tabela3[[#This Row],[DATA]])</f>
        <v>14</v>
      </c>
      <c r="N1287" s="18">
        <f>YEAR(Tabela3[[#This Row],[DATA]])</f>
        <v>2023</v>
      </c>
    </row>
    <row r="1288" spans="2:14">
      <c r="B1288" s="1">
        <v>45022</v>
      </c>
      <c r="C1288">
        <v>12587</v>
      </c>
      <c r="D1288" s="18">
        <f>COUNTIF(C$4:C1288,Tabela3[[#This Row],[COMANDA]])</f>
        <v>2</v>
      </c>
      <c r="E1288" t="s">
        <v>90</v>
      </c>
      <c r="F1288" t="s">
        <v>98</v>
      </c>
      <c r="G1288" t="s">
        <v>61</v>
      </c>
      <c r="H1288" t="s">
        <v>163</v>
      </c>
      <c r="I1288" s="2">
        <v>1</v>
      </c>
      <c r="J1288" t="s">
        <v>11</v>
      </c>
      <c r="K1288" s="21">
        <f>INDEX(LISTAS!$H:$Q,MATCH(BASE!H1288,LISTAS!$G:$G,0),MATCH(BASE!J1288,LISTAS!$H$3:$Q$3,0))*Tabela3[[#This Row],[QUANTIDADE]]</f>
        <v>4</v>
      </c>
      <c r="L1288" s="2" t="str">
        <f>TEXT(Tabela3[[#This Row],[DATA]],"MM")</f>
        <v>04</v>
      </c>
      <c r="M1288" s="2">
        <f>WEEKNUM(Tabela3[[#This Row],[DATA]])</f>
        <v>14</v>
      </c>
      <c r="N1288" s="18">
        <f>YEAR(Tabela3[[#This Row],[DATA]])</f>
        <v>2023</v>
      </c>
    </row>
    <row r="1289" spans="2:14">
      <c r="B1289" s="1">
        <v>45022</v>
      </c>
      <c r="C1289">
        <v>12588</v>
      </c>
      <c r="D1289" s="18">
        <f>COUNTIF(C$4:C1289,Tabela3[[#This Row],[COMANDA]])</f>
        <v>1</v>
      </c>
      <c r="E1289" t="s">
        <v>90</v>
      </c>
      <c r="F1289" t="s">
        <v>3</v>
      </c>
      <c r="G1289" t="s">
        <v>8</v>
      </c>
      <c r="H1289" t="s">
        <v>203</v>
      </c>
      <c r="I1289" s="2">
        <v>1</v>
      </c>
      <c r="J1289" t="s">
        <v>11</v>
      </c>
      <c r="K1289" s="21">
        <f>INDEX(LISTAS!$H:$Q,MATCH(BASE!H1289,LISTAS!$G:$G,0),MATCH(BASE!J1289,LISTAS!$H$3:$Q$3,0))*Tabela3[[#This Row],[QUANTIDADE]]</f>
        <v>20</v>
      </c>
      <c r="L1289" s="2" t="str">
        <f>TEXT(Tabela3[[#This Row],[DATA]],"MM")</f>
        <v>04</v>
      </c>
      <c r="M1289" s="2">
        <f>WEEKNUM(Tabela3[[#This Row],[DATA]])</f>
        <v>14</v>
      </c>
      <c r="N1289" s="18">
        <f>YEAR(Tabela3[[#This Row],[DATA]])</f>
        <v>2023</v>
      </c>
    </row>
    <row r="1290" spans="2:14">
      <c r="B1290" s="1">
        <v>45022</v>
      </c>
      <c r="C1290">
        <v>12589</v>
      </c>
      <c r="D1290" s="18">
        <f>COUNTIF(C$4:C1290,Tabela3[[#This Row],[COMANDA]])</f>
        <v>1</v>
      </c>
      <c r="E1290" t="s">
        <v>90</v>
      </c>
      <c r="F1290" t="s">
        <v>99</v>
      </c>
      <c r="G1290" t="s">
        <v>8</v>
      </c>
      <c r="H1290" t="s">
        <v>202</v>
      </c>
      <c r="I1290" s="2">
        <v>1</v>
      </c>
      <c r="J1290" t="s">
        <v>11</v>
      </c>
      <c r="K1290" s="21">
        <f>INDEX(LISTAS!$H:$Q,MATCH(BASE!H1290,LISTAS!$G:$G,0),MATCH(BASE!J1290,LISTAS!$H$3:$Q$3,0))*Tabela3[[#This Row],[QUANTIDADE]]</f>
        <v>20</v>
      </c>
      <c r="L1290" s="2" t="str">
        <f>TEXT(Tabela3[[#This Row],[DATA]],"MM")</f>
        <v>04</v>
      </c>
      <c r="M1290" s="2">
        <f>WEEKNUM(Tabela3[[#This Row],[DATA]])</f>
        <v>14</v>
      </c>
      <c r="N1290" s="18">
        <f>YEAR(Tabela3[[#This Row],[DATA]])</f>
        <v>2023</v>
      </c>
    </row>
    <row r="1291" spans="2:14">
      <c r="B1291" s="1">
        <v>45022</v>
      </c>
      <c r="C1291">
        <v>12590</v>
      </c>
      <c r="D1291" s="18">
        <f>COUNTIF(C$4:C1291,Tabela3[[#This Row],[COMANDA]])</f>
        <v>1</v>
      </c>
      <c r="E1291" t="s">
        <v>90</v>
      </c>
      <c r="F1291" t="s">
        <v>98</v>
      </c>
      <c r="G1291" t="s">
        <v>8</v>
      </c>
      <c r="H1291" t="s">
        <v>40</v>
      </c>
      <c r="I1291" s="2">
        <v>1</v>
      </c>
      <c r="J1291" t="s">
        <v>11</v>
      </c>
      <c r="K1291" s="21">
        <f>INDEX(LISTAS!$H:$Q,MATCH(BASE!H1291,LISTAS!$G:$G,0),MATCH(BASE!J1291,LISTAS!$H$3:$Q$3,0))*Tabela3[[#This Row],[QUANTIDADE]]</f>
        <v>14</v>
      </c>
      <c r="L1291" s="2" t="str">
        <f>TEXT(Tabela3[[#This Row],[DATA]],"MM")</f>
        <v>04</v>
      </c>
      <c r="M1291" s="2">
        <f>WEEKNUM(Tabela3[[#This Row],[DATA]])</f>
        <v>14</v>
      </c>
      <c r="N1291" s="18">
        <f>YEAR(Tabela3[[#This Row],[DATA]])</f>
        <v>2023</v>
      </c>
    </row>
    <row r="1292" spans="2:14">
      <c r="B1292" s="1">
        <v>45022</v>
      </c>
      <c r="C1292">
        <v>12591</v>
      </c>
      <c r="D1292" s="18">
        <f>COUNTIF(C$4:C1292,Tabela3[[#This Row],[COMANDA]])</f>
        <v>1</v>
      </c>
      <c r="E1292" t="s">
        <v>90</v>
      </c>
      <c r="F1292" t="s">
        <v>98</v>
      </c>
      <c r="G1292" t="s">
        <v>8</v>
      </c>
      <c r="H1292" t="s">
        <v>47</v>
      </c>
      <c r="I1292" s="2">
        <v>1</v>
      </c>
      <c r="J1292" t="s">
        <v>11</v>
      </c>
      <c r="K1292" s="21">
        <f>INDEX(LISTAS!$H:$Q,MATCH(BASE!H1292,LISTAS!$G:$G,0),MATCH(BASE!J1292,LISTAS!$H$3:$Q$3,0))*Tabela3[[#This Row],[QUANTIDADE]]</f>
        <v>16</v>
      </c>
      <c r="L1292" s="2" t="str">
        <f>TEXT(Tabela3[[#This Row],[DATA]],"MM")</f>
        <v>04</v>
      </c>
      <c r="M1292" s="2">
        <f>WEEKNUM(Tabela3[[#This Row],[DATA]])</f>
        <v>14</v>
      </c>
      <c r="N1292" s="18">
        <f>YEAR(Tabela3[[#This Row],[DATA]])</f>
        <v>2023</v>
      </c>
    </row>
    <row r="1293" spans="2:14">
      <c r="B1293" s="1">
        <v>45022</v>
      </c>
      <c r="C1293">
        <v>12592</v>
      </c>
      <c r="D1293" s="18">
        <f>COUNTIF(C$4:C1293,Tabela3[[#This Row],[COMANDA]])</f>
        <v>1</v>
      </c>
      <c r="E1293" t="s">
        <v>90</v>
      </c>
      <c r="F1293" t="s">
        <v>98</v>
      </c>
      <c r="G1293" t="s">
        <v>8</v>
      </c>
      <c r="H1293" t="s">
        <v>204</v>
      </c>
      <c r="I1293" s="2">
        <v>1</v>
      </c>
      <c r="J1293" t="s">
        <v>11</v>
      </c>
      <c r="K1293" s="21">
        <f>INDEX(LISTAS!$H:$Q,MATCH(BASE!H1293,LISTAS!$G:$G,0),MATCH(BASE!J1293,LISTAS!$H$3:$Q$3,0))*Tabela3[[#This Row],[QUANTIDADE]]</f>
        <v>18</v>
      </c>
      <c r="L1293" s="2" t="str">
        <f>TEXT(Tabela3[[#This Row],[DATA]],"MM")</f>
        <v>04</v>
      </c>
      <c r="M1293" s="2">
        <f>WEEKNUM(Tabela3[[#This Row],[DATA]])</f>
        <v>14</v>
      </c>
      <c r="N1293" s="18">
        <f>YEAR(Tabela3[[#This Row],[DATA]])</f>
        <v>2023</v>
      </c>
    </row>
    <row r="1294" spans="2:14">
      <c r="B1294" s="1">
        <v>45022</v>
      </c>
      <c r="C1294">
        <v>12592</v>
      </c>
      <c r="D1294" s="18">
        <f>COUNTIF(C$4:C1294,Tabela3[[#This Row],[COMANDA]])</f>
        <v>2</v>
      </c>
      <c r="E1294" t="s">
        <v>90</v>
      </c>
      <c r="F1294" t="s">
        <v>98</v>
      </c>
      <c r="G1294" t="s">
        <v>8</v>
      </c>
      <c r="H1294" t="s">
        <v>205</v>
      </c>
      <c r="I1294" s="2">
        <v>1</v>
      </c>
      <c r="J1294" t="s">
        <v>11</v>
      </c>
      <c r="K1294" s="21">
        <f>INDEX(LISTAS!$H:$Q,MATCH(BASE!H1294,LISTAS!$G:$G,0),MATCH(BASE!J1294,LISTAS!$H$3:$Q$3,0))*Tabela3[[#This Row],[QUANTIDADE]]</f>
        <v>22</v>
      </c>
      <c r="L1294" s="2" t="str">
        <f>TEXT(Tabela3[[#This Row],[DATA]],"MM")</f>
        <v>04</v>
      </c>
      <c r="M1294" s="2">
        <f>WEEKNUM(Tabela3[[#This Row],[DATA]])</f>
        <v>14</v>
      </c>
      <c r="N1294" s="18">
        <f>YEAR(Tabela3[[#This Row],[DATA]])</f>
        <v>2023</v>
      </c>
    </row>
    <row r="1295" spans="2:14">
      <c r="B1295" s="1">
        <v>45022</v>
      </c>
      <c r="C1295">
        <v>12593</v>
      </c>
      <c r="D1295" s="18">
        <f>COUNTIF(C$4:C1295,Tabela3[[#This Row],[COMANDA]])</f>
        <v>1</v>
      </c>
      <c r="E1295" t="s">
        <v>90</v>
      </c>
      <c r="F1295" t="s">
        <v>98</v>
      </c>
      <c r="G1295" t="s">
        <v>8</v>
      </c>
      <c r="H1295" t="s">
        <v>41</v>
      </c>
      <c r="I1295" s="2">
        <v>1</v>
      </c>
      <c r="J1295" t="s">
        <v>11</v>
      </c>
      <c r="K1295" s="21">
        <f>INDEX(LISTAS!$H:$Q,MATCH(BASE!H1295,LISTAS!$G:$G,0),MATCH(BASE!J1295,LISTAS!$H$3:$Q$3,0))*Tabela3[[#This Row],[QUANTIDADE]]</f>
        <v>14</v>
      </c>
      <c r="L1295" s="2" t="str">
        <f>TEXT(Tabela3[[#This Row],[DATA]],"MM")</f>
        <v>04</v>
      </c>
      <c r="M1295" s="2">
        <f>WEEKNUM(Tabela3[[#This Row],[DATA]])</f>
        <v>14</v>
      </c>
      <c r="N1295" s="18">
        <f>YEAR(Tabela3[[#This Row],[DATA]])</f>
        <v>2023</v>
      </c>
    </row>
    <row r="1296" spans="2:14">
      <c r="B1296" s="1">
        <v>45022</v>
      </c>
      <c r="C1296">
        <v>12593</v>
      </c>
      <c r="D1296" s="18">
        <f>COUNTIF(C$4:C1296,Tabela3[[#This Row],[COMANDA]])</f>
        <v>2</v>
      </c>
      <c r="E1296" t="s">
        <v>90</v>
      </c>
      <c r="F1296" t="s">
        <v>98</v>
      </c>
      <c r="G1296" t="s">
        <v>61</v>
      </c>
      <c r="H1296" t="s">
        <v>199</v>
      </c>
      <c r="I1296" s="2">
        <v>1</v>
      </c>
      <c r="J1296" t="s">
        <v>11</v>
      </c>
      <c r="K1296" s="21">
        <f>INDEX(LISTAS!$H:$Q,MATCH(BASE!H1296,LISTAS!$G:$G,0),MATCH(BASE!J1296,LISTAS!$H$3:$Q$3,0))*Tabela3[[#This Row],[QUANTIDADE]]</f>
        <v>1</v>
      </c>
      <c r="L1296" s="2" t="str">
        <f>TEXT(Tabela3[[#This Row],[DATA]],"MM")</f>
        <v>04</v>
      </c>
      <c r="M1296" s="2">
        <f>WEEKNUM(Tabela3[[#This Row],[DATA]])</f>
        <v>14</v>
      </c>
      <c r="N1296" s="18">
        <f>YEAR(Tabela3[[#This Row],[DATA]])</f>
        <v>2023</v>
      </c>
    </row>
    <row r="1297" spans="2:14">
      <c r="B1297" s="1">
        <v>45022</v>
      </c>
      <c r="C1297">
        <v>12593</v>
      </c>
      <c r="D1297" s="18">
        <f>COUNTIF(C$4:C1297,Tabela3[[#This Row],[COMANDA]])</f>
        <v>3</v>
      </c>
      <c r="E1297" t="s">
        <v>90</v>
      </c>
      <c r="F1297" t="s">
        <v>98</v>
      </c>
      <c r="G1297" t="s">
        <v>61</v>
      </c>
      <c r="H1297" t="s">
        <v>188</v>
      </c>
      <c r="I1297" s="2">
        <v>3</v>
      </c>
      <c r="J1297" t="s">
        <v>11</v>
      </c>
      <c r="K1297" s="21">
        <f>INDEX(LISTAS!$H:$Q,MATCH(BASE!H1297,LISTAS!$G:$G,0),MATCH(BASE!J1297,LISTAS!$H$3:$Q$3,0))*Tabela3[[#This Row],[QUANTIDADE]]</f>
        <v>6</v>
      </c>
      <c r="L1297" s="2" t="str">
        <f>TEXT(Tabela3[[#This Row],[DATA]],"MM")</f>
        <v>04</v>
      </c>
      <c r="M1297" s="2">
        <f>WEEKNUM(Tabela3[[#This Row],[DATA]])</f>
        <v>14</v>
      </c>
      <c r="N1297" s="18">
        <f>YEAR(Tabela3[[#This Row],[DATA]])</f>
        <v>2023</v>
      </c>
    </row>
    <row r="1298" spans="2:14">
      <c r="B1298" s="1">
        <v>45022</v>
      </c>
      <c r="C1298">
        <v>12593</v>
      </c>
      <c r="D1298" s="18">
        <f>COUNTIF(C$4:C1298,Tabela3[[#This Row],[COMANDA]])</f>
        <v>4</v>
      </c>
      <c r="E1298" t="s">
        <v>90</v>
      </c>
      <c r="F1298" t="s">
        <v>98</v>
      </c>
      <c r="G1298" t="s">
        <v>61</v>
      </c>
      <c r="H1298" t="s">
        <v>164</v>
      </c>
      <c r="I1298" s="2">
        <v>1</v>
      </c>
      <c r="J1298" t="s">
        <v>11</v>
      </c>
      <c r="K1298" s="21">
        <f>INDEX(LISTAS!$H:$Q,MATCH(BASE!H1298,LISTAS!$G:$G,0),MATCH(BASE!J1298,LISTAS!$H$3:$Q$3,0))*Tabela3[[#This Row],[QUANTIDADE]]</f>
        <v>6</v>
      </c>
      <c r="L1298" s="2" t="str">
        <f>TEXT(Tabela3[[#This Row],[DATA]],"MM")</f>
        <v>04</v>
      </c>
      <c r="M1298" s="2">
        <f>WEEKNUM(Tabela3[[#This Row],[DATA]])</f>
        <v>14</v>
      </c>
      <c r="N1298" s="18">
        <f>YEAR(Tabela3[[#This Row],[DATA]])</f>
        <v>2023</v>
      </c>
    </row>
    <row r="1299" spans="2:14">
      <c r="B1299" s="1">
        <v>45022</v>
      </c>
      <c r="C1299">
        <v>12594</v>
      </c>
      <c r="D1299" s="18">
        <f>COUNTIF(C$4:C1299,Tabela3[[#This Row],[COMANDA]])</f>
        <v>1</v>
      </c>
      <c r="E1299" t="s">
        <v>90</v>
      </c>
      <c r="F1299" t="s">
        <v>98</v>
      </c>
      <c r="G1299" t="s">
        <v>8</v>
      </c>
      <c r="H1299" t="s">
        <v>42</v>
      </c>
      <c r="I1299" s="2">
        <v>1</v>
      </c>
      <c r="J1299" t="s">
        <v>11</v>
      </c>
      <c r="K1299" s="21">
        <f>INDEX(LISTAS!$H:$Q,MATCH(BASE!H1299,LISTAS!$G:$G,0),MATCH(BASE!J1299,LISTAS!$H$3:$Q$3,0))*Tabela3[[#This Row],[QUANTIDADE]]</f>
        <v>16</v>
      </c>
      <c r="L1299" s="2" t="str">
        <f>TEXT(Tabela3[[#This Row],[DATA]],"MM")</f>
        <v>04</v>
      </c>
      <c r="M1299" s="2">
        <f>WEEKNUM(Tabela3[[#This Row],[DATA]])</f>
        <v>14</v>
      </c>
      <c r="N1299" s="18">
        <f>YEAR(Tabela3[[#This Row],[DATA]])</f>
        <v>2023</v>
      </c>
    </row>
    <row r="1300" spans="2:14">
      <c r="B1300" s="1">
        <v>45022</v>
      </c>
      <c r="C1300">
        <v>12595</v>
      </c>
      <c r="D1300" s="18">
        <f>COUNTIF(C$4:C1300,Tabela3[[#This Row],[COMANDA]])</f>
        <v>1</v>
      </c>
      <c r="E1300" t="s">
        <v>90</v>
      </c>
      <c r="F1300" t="s">
        <v>100</v>
      </c>
      <c r="G1300" t="s">
        <v>8</v>
      </c>
      <c r="H1300" t="s">
        <v>204</v>
      </c>
      <c r="I1300" s="2">
        <v>1</v>
      </c>
      <c r="J1300" t="s">
        <v>11</v>
      </c>
      <c r="K1300" s="21">
        <f>INDEX(LISTAS!$H:$Q,MATCH(BASE!H1300,LISTAS!$G:$G,0),MATCH(BASE!J1300,LISTAS!$H$3:$Q$3,0))*Tabela3[[#This Row],[QUANTIDADE]]</f>
        <v>18</v>
      </c>
      <c r="L1300" s="2" t="str">
        <f>TEXT(Tabela3[[#This Row],[DATA]],"MM")</f>
        <v>04</v>
      </c>
      <c r="M1300" s="2">
        <f>WEEKNUM(Tabela3[[#This Row],[DATA]])</f>
        <v>14</v>
      </c>
      <c r="N1300" s="18">
        <f>YEAR(Tabela3[[#This Row],[DATA]])</f>
        <v>2023</v>
      </c>
    </row>
    <row r="1301" spans="2:14">
      <c r="B1301" s="1">
        <v>45022</v>
      </c>
      <c r="C1301">
        <v>12595</v>
      </c>
      <c r="D1301" s="18">
        <f>COUNTIF(C$4:C1301,Tabela3[[#This Row],[COMANDA]])</f>
        <v>2</v>
      </c>
      <c r="E1301" t="s">
        <v>90</v>
      </c>
      <c r="F1301" t="s">
        <v>98</v>
      </c>
      <c r="G1301" t="s">
        <v>8</v>
      </c>
      <c r="H1301" t="s">
        <v>205</v>
      </c>
      <c r="I1301" s="2">
        <v>1</v>
      </c>
      <c r="J1301" t="s">
        <v>11</v>
      </c>
      <c r="K1301" s="21">
        <f>INDEX(LISTAS!$H:$Q,MATCH(BASE!H1301,LISTAS!$G:$G,0),MATCH(BASE!J1301,LISTAS!$H$3:$Q$3,0))*Tabela3[[#This Row],[QUANTIDADE]]</f>
        <v>22</v>
      </c>
      <c r="L1301" s="2" t="str">
        <f>TEXT(Tabela3[[#This Row],[DATA]],"MM")</f>
        <v>04</v>
      </c>
      <c r="M1301" s="2">
        <f>WEEKNUM(Tabela3[[#This Row],[DATA]])</f>
        <v>14</v>
      </c>
      <c r="N1301" s="18">
        <f>YEAR(Tabela3[[#This Row],[DATA]])</f>
        <v>2023</v>
      </c>
    </row>
    <row r="1302" spans="2:14">
      <c r="B1302" s="1">
        <v>45022</v>
      </c>
      <c r="C1302">
        <v>12595</v>
      </c>
      <c r="D1302" s="18">
        <f>COUNTIF(C$4:C1302,Tabela3[[#This Row],[COMANDA]])</f>
        <v>3</v>
      </c>
      <c r="E1302" t="s">
        <v>90</v>
      </c>
      <c r="F1302" t="s">
        <v>100</v>
      </c>
      <c r="G1302" t="s">
        <v>9</v>
      </c>
      <c r="H1302" t="s">
        <v>138</v>
      </c>
      <c r="I1302" s="2">
        <v>1</v>
      </c>
      <c r="J1302" t="s">
        <v>11</v>
      </c>
      <c r="K1302" s="21">
        <f>INDEX(LISTAS!$H:$Q,MATCH(BASE!H1302,LISTAS!$G:$G,0),MATCH(BASE!J1302,LISTAS!$H$3:$Q$3,0))*Tabela3[[#This Row],[QUANTIDADE]]</f>
        <v>4</v>
      </c>
      <c r="L1302" s="2" t="str">
        <f>TEXT(Tabela3[[#This Row],[DATA]],"MM")</f>
        <v>04</v>
      </c>
      <c r="M1302" s="2">
        <f>WEEKNUM(Tabela3[[#This Row],[DATA]])</f>
        <v>14</v>
      </c>
      <c r="N1302" s="18">
        <f>YEAR(Tabela3[[#This Row],[DATA]])</f>
        <v>2023</v>
      </c>
    </row>
    <row r="1303" spans="2:14">
      <c r="B1303" s="1">
        <v>45022</v>
      </c>
      <c r="C1303">
        <v>12595</v>
      </c>
      <c r="D1303" s="18">
        <f>COUNTIF(C$4:C1303,Tabela3[[#This Row],[COMANDA]])</f>
        <v>4</v>
      </c>
      <c r="E1303" t="s">
        <v>90</v>
      </c>
      <c r="F1303" t="s">
        <v>98</v>
      </c>
      <c r="G1303" t="s">
        <v>9</v>
      </c>
      <c r="H1303" t="s">
        <v>126</v>
      </c>
      <c r="I1303" s="2">
        <v>1</v>
      </c>
      <c r="J1303" t="s">
        <v>11</v>
      </c>
      <c r="K1303" s="21">
        <f>INDEX(LISTAS!$H:$Q,MATCH(BASE!H1303,LISTAS!$G:$G,0),MATCH(BASE!J1303,LISTAS!$H$3:$Q$3,0))*Tabela3[[#This Row],[QUANTIDADE]]</f>
        <v>3.5</v>
      </c>
      <c r="L1303" s="2" t="str">
        <f>TEXT(Tabela3[[#This Row],[DATA]],"MM")</f>
        <v>04</v>
      </c>
      <c r="M1303" s="2">
        <f>WEEKNUM(Tabela3[[#This Row],[DATA]])</f>
        <v>14</v>
      </c>
      <c r="N1303" s="18">
        <f>YEAR(Tabela3[[#This Row],[DATA]])</f>
        <v>2023</v>
      </c>
    </row>
    <row r="1304" spans="2:14">
      <c r="B1304" s="1">
        <v>45022</v>
      </c>
      <c r="C1304">
        <v>12596</v>
      </c>
      <c r="D1304" s="18">
        <f>COUNTIF(C$4:C1304,Tabela3[[#This Row],[COMANDA]])</f>
        <v>1</v>
      </c>
      <c r="E1304" t="s">
        <v>90</v>
      </c>
      <c r="F1304" t="s">
        <v>98</v>
      </c>
      <c r="G1304" t="s">
        <v>8</v>
      </c>
      <c r="H1304" t="s">
        <v>42</v>
      </c>
      <c r="I1304" s="2">
        <v>1</v>
      </c>
      <c r="J1304" t="s">
        <v>11</v>
      </c>
      <c r="K1304" s="21">
        <f>INDEX(LISTAS!$H:$Q,MATCH(BASE!H1304,LISTAS!$G:$G,0),MATCH(BASE!J1304,LISTAS!$H$3:$Q$3,0))*Tabela3[[#This Row],[QUANTIDADE]]</f>
        <v>16</v>
      </c>
      <c r="L1304" s="2" t="str">
        <f>TEXT(Tabela3[[#This Row],[DATA]],"MM")</f>
        <v>04</v>
      </c>
      <c r="M1304" s="2">
        <f>WEEKNUM(Tabela3[[#This Row],[DATA]])</f>
        <v>14</v>
      </c>
      <c r="N1304" s="18">
        <f>YEAR(Tabela3[[#This Row],[DATA]])</f>
        <v>2023</v>
      </c>
    </row>
    <row r="1305" spans="2:14">
      <c r="B1305" s="1">
        <v>45022</v>
      </c>
      <c r="C1305">
        <v>12596</v>
      </c>
      <c r="D1305" s="18">
        <f>COUNTIF(C$4:C1305,Tabela3[[#This Row],[COMANDA]])</f>
        <v>2</v>
      </c>
      <c r="E1305" t="s">
        <v>90</v>
      </c>
      <c r="F1305" t="s">
        <v>98</v>
      </c>
      <c r="G1305" t="s">
        <v>9</v>
      </c>
      <c r="H1305" t="s">
        <v>138</v>
      </c>
      <c r="I1305" s="2">
        <v>1</v>
      </c>
      <c r="J1305" t="s">
        <v>11</v>
      </c>
      <c r="K1305" s="21">
        <f>INDEX(LISTAS!$H:$Q,MATCH(BASE!H1305,LISTAS!$G:$G,0),MATCH(BASE!J1305,LISTAS!$H$3:$Q$3,0))*Tabela3[[#This Row],[QUANTIDADE]]</f>
        <v>4</v>
      </c>
      <c r="L1305" s="2" t="str">
        <f>TEXT(Tabela3[[#This Row],[DATA]],"MM")</f>
        <v>04</v>
      </c>
      <c r="M1305" s="2">
        <f>WEEKNUM(Tabela3[[#This Row],[DATA]])</f>
        <v>14</v>
      </c>
      <c r="N1305" s="18">
        <f>YEAR(Tabela3[[#This Row],[DATA]])</f>
        <v>2023</v>
      </c>
    </row>
    <row r="1306" spans="2:14">
      <c r="B1306" s="1">
        <v>45022</v>
      </c>
      <c r="C1306">
        <v>12597</v>
      </c>
      <c r="D1306" s="18">
        <f>COUNTIF(C$4:C1306,Tabela3[[#This Row],[COMANDA]])</f>
        <v>1</v>
      </c>
      <c r="E1306" t="s">
        <v>90</v>
      </c>
      <c r="F1306" t="s">
        <v>99</v>
      </c>
      <c r="G1306" t="s">
        <v>8</v>
      </c>
      <c r="H1306" t="s">
        <v>204</v>
      </c>
      <c r="I1306" s="2">
        <v>1</v>
      </c>
      <c r="J1306" t="s">
        <v>11</v>
      </c>
      <c r="K1306" s="21">
        <f>INDEX(LISTAS!$H:$Q,MATCH(BASE!H1306,LISTAS!$G:$G,0),MATCH(BASE!J1306,LISTAS!$H$3:$Q$3,0))*Tabela3[[#This Row],[QUANTIDADE]]</f>
        <v>18</v>
      </c>
      <c r="L1306" s="2" t="str">
        <f>TEXT(Tabela3[[#This Row],[DATA]],"MM")</f>
        <v>04</v>
      </c>
      <c r="M1306" s="2">
        <f>WEEKNUM(Tabela3[[#This Row],[DATA]])</f>
        <v>14</v>
      </c>
      <c r="N1306" s="18">
        <f>YEAR(Tabela3[[#This Row],[DATA]])</f>
        <v>2023</v>
      </c>
    </row>
    <row r="1307" spans="2:14">
      <c r="B1307" s="1">
        <v>45022</v>
      </c>
      <c r="C1307">
        <v>12598</v>
      </c>
      <c r="D1307" s="18">
        <f>COUNTIF(C$4:C1307,Tabela3[[#This Row],[COMANDA]])</f>
        <v>1</v>
      </c>
      <c r="E1307" t="s">
        <v>90</v>
      </c>
      <c r="F1307" t="s">
        <v>99</v>
      </c>
      <c r="G1307" t="s">
        <v>8</v>
      </c>
      <c r="H1307" t="s">
        <v>40</v>
      </c>
      <c r="I1307" s="2">
        <v>1</v>
      </c>
      <c r="J1307" t="s">
        <v>11</v>
      </c>
      <c r="K1307" s="21">
        <f>INDEX(LISTAS!$H:$Q,MATCH(BASE!H1307,LISTAS!$G:$G,0),MATCH(BASE!J1307,LISTAS!$H$3:$Q$3,0))*Tabela3[[#This Row],[QUANTIDADE]]</f>
        <v>14</v>
      </c>
      <c r="L1307" s="2" t="str">
        <f>TEXT(Tabela3[[#This Row],[DATA]],"MM")</f>
        <v>04</v>
      </c>
      <c r="M1307" s="2">
        <f>WEEKNUM(Tabela3[[#This Row],[DATA]])</f>
        <v>14</v>
      </c>
      <c r="N1307" s="18">
        <f>YEAR(Tabela3[[#This Row],[DATA]])</f>
        <v>2023</v>
      </c>
    </row>
    <row r="1308" spans="2:14">
      <c r="B1308" s="1">
        <v>45022</v>
      </c>
      <c r="C1308">
        <v>12598</v>
      </c>
      <c r="D1308" s="18">
        <f>COUNTIF(C$4:C1308,Tabela3[[#This Row],[COMANDA]])</f>
        <v>2</v>
      </c>
      <c r="E1308" t="s">
        <v>90</v>
      </c>
      <c r="F1308" t="s">
        <v>99</v>
      </c>
      <c r="G1308" t="s">
        <v>9</v>
      </c>
      <c r="H1308" t="s">
        <v>138</v>
      </c>
      <c r="I1308" s="2">
        <v>1</v>
      </c>
      <c r="J1308" t="s">
        <v>11</v>
      </c>
      <c r="K1308" s="21">
        <f>INDEX(LISTAS!$H:$Q,MATCH(BASE!H1308,LISTAS!$G:$G,0),MATCH(BASE!J1308,LISTAS!$H$3:$Q$3,0))*Tabela3[[#This Row],[QUANTIDADE]]</f>
        <v>4</v>
      </c>
      <c r="L1308" s="2" t="str">
        <f>TEXT(Tabela3[[#This Row],[DATA]],"MM")</f>
        <v>04</v>
      </c>
      <c r="M1308" s="2">
        <f>WEEKNUM(Tabela3[[#This Row],[DATA]])</f>
        <v>14</v>
      </c>
      <c r="N1308" s="18">
        <f>YEAR(Tabela3[[#This Row],[DATA]])</f>
        <v>2023</v>
      </c>
    </row>
    <row r="1309" spans="2:14">
      <c r="B1309" s="1">
        <v>45022</v>
      </c>
      <c r="C1309">
        <v>12599</v>
      </c>
      <c r="D1309" s="18">
        <f>COUNTIF(C$4:C1309,Tabela3[[#This Row],[COMANDA]])</f>
        <v>1</v>
      </c>
      <c r="E1309" t="s">
        <v>90</v>
      </c>
      <c r="F1309" t="s">
        <v>98</v>
      </c>
      <c r="G1309" t="s">
        <v>8</v>
      </c>
      <c r="H1309" t="s">
        <v>204</v>
      </c>
      <c r="I1309" s="2">
        <v>1</v>
      </c>
      <c r="J1309" t="s">
        <v>11</v>
      </c>
      <c r="K1309" s="21">
        <f>INDEX(LISTAS!$H:$Q,MATCH(BASE!H1309,LISTAS!$G:$G,0),MATCH(BASE!J1309,LISTAS!$H$3:$Q$3,0))*Tabela3[[#This Row],[QUANTIDADE]]</f>
        <v>18</v>
      </c>
      <c r="L1309" s="2" t="str">
        <f>TEXT(Tabela3[[#This Row],[DATA]],"MM")</f>
        <v>04</v>
      </c>
      <c r="M1309" s="2">
        <f>WEEKNUM(Tabela3[[#This Row],[DATA]])</f>
        <v>14</v>
      </c>
      <c r="N1309" s="18">
        <f>YEAR(Tabela3[[#This Row],[DATA]])</f>
        <v>2023</v>
      </c>
    </row>
    <row r="1310" spans="2:14">
      <c r="B1310" s="1">
        <v>45022</v>
      </c>
      <c r="C1310">
        <v>12600</v>
      </c>
      <c r="D1310" s="18">
        <f>COUNTIF(C$4:C1310,Tabela3[[#This Row],[COMANDA]])</f>
        <v>1</v>
      </c>
      <c r="E1310" t="s">
        <v>90</v>
      </c>
      <c r="F1310" t="s">
        <v>99</v>
      </c>
      <c r="G1310" t="s">
        <v>8</v>
      </c>
      <c r="H1310" t="s">
        <v>204</v>
      </c>
      <c r="I1310" s="2">
        <v>1</v>
      </c>
      <c r="J1310" t="s">
        <v>11</v>
      </c>
      <c r="K1310" s="21">
        <f>INDEX(LISTAS!$H:$Q,MATCH(BASE!H1310,LISTAS!$G:$G,0),MATCH(BASE!J1310,LISTAS!$H$3:$Q$3,0))*Tabela3[[#This Row],[QUANTIDADE]]</f>
        <v>18</v>
      </c>
      <c r="L1310" s="2" t="str">
        <f>TEXT(Tabela3[[#This Row],[DATA]],"MM")</f>
        <v>04</v>
      </c>
      <c r="M1310" s="2">
        <f>WEEKNUM(Tabela3[[#This Row],[DATA]])</f>
        <v>14</v>
      </c>
      <c r="N1310" s="18">
        <f>YEAR(Tabela3[[#This Row],[DATA]])</f>
        <v>2023</v>
      </c>
    </row>
    <row r="1311" spans="2:14">
      <c r="B1311" s="1">
        <v>45022</v>
      </c>
      <c r="C1311">
        <v>12600</v>
      </c>
      <c r="D1311" s="18">
        <f>COUNTIF(C$4:C1311,Tabela3[[#This Row],[COMANDA]])</f>
        <v>2</v>
      </c>
      <c r="E1311" t="s">
        <v>90</v>
      </c>
      <c r="F1311" t="s">
        <v>99</v>
      </c>
      <c r="G1311" t="s">
        <v>9</v>
      </c>
      <c r="H1311" t="s">
        <v>151</v>
      </c>
      <c r="I1311" s="2">
        <v>1</v>
      </c>
      <c r="J1311" t="s">
        <v>11</v>
      </c>
      <c r="K1311" s="21">
        <f>INDEX(LISTAS!$H:$Q,MATCH(BASE!H1311,LISTAS!$G:$G,0),MATCH(BASE!J1311,LISTAS!$H$3:$Q$3,0))*Tabela3[[#This Row],[QUANTIDADE]]</f>
        <v>6</v>
      </c>
      <c r="L1311" s="2" t="str">
        <f>TEXT(Tabela3[[#This Row],[DATA]],"MM")</f>
        <v>04</v>
      </c>
      <c r="M1311" s="2">
        <f>WEEKNUM(Tabela3[[#This Row],[DATA]])</f>
        <v>14</v>
      </c>
      <c r="N1311" s="18">
        <f>YEAR(Tabela3[[#This Row],[DATA]])</f>
        <v>2023</v>
      </c>
    </row>
    <row r="1312" spans="2:14">
      <c r="B1312" s="1">
        <v>45022</v>
      </c>
      <c r="C1312">
        <v>12601</v>
      </c>
      <c r="D1312" s="18">
        <f>COUNTIF(C$4:C1312,Tabela3[[#This Row],[COMANDA]])</f>
        <v>1</v>
      </c>
      <c r="E1312" t="s">
        <v>89</v>
      </c>
      <c r="F1312" t="s">
        <v>98</v>
      </c>
      <c r="G1312" t="s">
        <v>8</v>
      </c>
      <c r="H1312" t="s">
        <v>41</v>
      </c>
      <c r="I1312" s="2">
        <v>1</v>
      </c>
      <c r="J1312" t="s">
        <v>11</v>
      </c>
      <c r="K1312" s="21">
        <f>INDEX(LISTAS!$H:$Q,MATCH(BASE!H1312,LISTAS!$G:$G,0),MATCH(BASE!J1312,LISTAS!$H$3:$Q$3,0))*Tabela3[[#This Row],[QUANTIDADE]]</f>
        <v>14</v>
      </c>
      <c r="L1312" s="2" t="str">
        <f>TEXT(Tabela3[[#This Row],[DATA]],"MM")</f>
        <v>04</v>
      </c>
      <c r="M1312" s="2">
        <f>WEEKNUM(Tabela3[[#This Row],[DATA]])</f>
        <v>14</v>
      </c>
      <c r="N1312" s="18">
        <f>YEAR(Tabela3[[#This Row],[DATA]])</f>
        <v>2023</v>
      </c>
    </row>
    <row r="1313" spans="2:14">
      <c r="B1313" s="1">
        <v>45022</v>
      </c>
      <c r="C1313">
        <v>12602</v>
      </c>
      <c r="D1313" s="18">
        <f>COUNTIF(C$4:C1313,Tabela3[[#This Row],[COMANDA]])</f>
        <v>1</v>
      </c>
      <c r="E1313" t="s">
        <v>90</v>
      </c>
      <c r="F1313" t="s">
        <v>99</v>
      </c>
      <c r="G1313" t="s">
        <v>8</v>
      </c>
      <c r="H1313" t="s">
        <v>42</v>
      </c>
      <c r="I1313" s="2">
        <v>1</v>
      </c>
      <c r="J1313" t="s">
        <v>11</v>
      </c>
      <c r="K1313" s="21">
        <f>INDEX(LISTAS!$H:$Q,MATCH(BASE!H1313,LISTAS!$G:$G,0),MATCH(BASE!J1313,LISTAS!$H$3:$Q$3,0))*Tabela3[[#This Row],[QUANTIDADE]]</f>
        <v>16</v>
      </c>
      <c r="L1313" s="2" t="str">
        <f>TEXT(Tabela3[[#This Row],[DATA]],"MM")</f>
        <v>04</v>
      </c>
      <c r="M1313" s="2">
        <f>WEEKNUM(Tabela3[[#This Row],[DATA]])</f>
        <v>14</v>
      </c>
      <c r="N1313" s="18">
        <f>YEAR(Tabela3[[#This Row],[DATA]])</f>
        <v>2023</v>
      </c>
    </row>
    <row r="1314" spans="2:14">
      <c r="B1314" s="1">
        <v>45022</v>
      </c>
      <c r="C1314">
        <v>12603</v>
      </c>
      <c r="D1314" s="18">
        <f>COUNTIF(C$4:C1314,Tabela3[[#This Row],[COMANDA]])</f>
        <v>1</v>
      </c>
      <c r="E1314" t="s">
        <v>90</v>
      </c>
      <c r="F1314" t="s">
        <v>98</v>
      </c>
      <c r="G1314" t="s">
        <v>8</v>
      </c>
      <c r="H1314" t="s">
        <v>206</v>
      </c>
      <c r="I1314" s="2">
        <v>1</v>
      </c>
      <c r="J1314" t="s">
        <v>11</v>
      </c>
      <c r="K1314" s="21">
        <f>INDEX(LISTAS!$H:$Q,MATCH(BASE!H1314,LISTAS!$G:$G,0),MATCH(BASE!J1314,LISTAS!$H$3:$Q$3,0))*Tabela3[[#This Row],[QUANTIDADE]]</f>
        <v>18</v>
      </c>
      <c r="L1314" s="2" t="str">
        <f>TEXT(Tabela3[[#This Row],[DATA]],"MM")</f>
        <v>04</v>
      </c>
      <c r="M1314" s="2">
        <f>WEEKNUM(Tabela3[[#This Row],[DATA]])</f>
        <v>14</v>
      </c>
      <c r="N1314" s="18">
        <f>YEAR(Tabela3[[#This Row],[DATA]])</f>
        <v>2023</v>
      </c>
    </row>
    <row r="1315" spans="2:14">
      <c r="B1315" s="1">
        <v>45022</v>
      </c>
      <c r="C1315">
        <v>12603</v>
      </c>
      <c r="D1315" s="18">
        <f>COUNTIF(C$4:C1315,Tabela3[[#This Row],[COMANDA]])</f>
        <v>2</v>
      </c>
      <c r="E1315" t="s">
        <v>90</v>
      </c>
      <c r="F1315" t="s">
        <v>98</v>
      </c>
      <c r="G1315" t="s">
        <v>62</v>
      </c>
      <c r="H1315" t="s">
        <v>192</v>
      </c>
      <c r="I1315" s="2">
        <v>1</v>
      </c>
      <c r="J1315" t="s">
        <v>11</v>
      </c>
      <c r="K1315" s="21">
        <f>INDEX(LISTAS!$H:$Q,MATCH(BASE!H1315,LISTAS!$G:$G,0),MATCH(BASE!J1315,LISTAS!$H$3:$Q$3,0))*Tabela3[[#This Row],[QUANTIDADE]]</f>
        <v>6</v>
      </c>
      <c r="L1315" s="2" t="str">
        <f>TEXT(Tabela3[[#This Row],[DATA]],"MM")</f>
        <v>04</v>
      </c>
      <c r="M1315" s="2">
        <f>WEEKNUM(Tabela3[[#This Row],[DATA]])</f>
        <v>14</v>
      </c>
      <c r="N1315" s="18">
        <f>YEAR(Tabela3[[#This Row],[DATA]])</f>
        <v>2023</v>
      </c>
    </row>
    <row r="1316" spans="2:14">
      <c r="B1316" s="1">
        <v>45022</v>
      </c>
      <c r="C1316">
        <v>12603</v>
      </c>
      <c r="D1316" s="18">
        <f>COUNTIF(C$4:C1316,Tabela3[[#This Row],[COMANDA]])</f>
        <v>3</v>
      </c>
      <c r="E1316" t="s">
        <v>90</v>
      </c>
      <c r="F1316" t="s">
        <v>98</v>
      </c>
      <c r="G1316" t="s">
        <v>9</v>
      </c>
      <c r="H1316" t="s">
        <v>142</v>
      </c>
      <c r="I1316" s="2">
        <v>1</v>
      </c>
      <c r="J1316" t="s">
        <v>11</v>
      </c>
      <c r="K1316" s="21">
        <f>INDEX(LISTAS!$H:$Q,MATCH(BASE!H1316,LISTAS!$G:$G,0),MATCH(BASE!J1316,LISTAS!$H$3:$Q$3,0))*Tabela3[[#This Row],[QUANTIDADE]]</f>
        <v>6</v>
      </c>
      <c r="L1316" s="2" t="str">
        <f>TEXT(Tabela3[[#This Row],[DATA]],"MM")</f>
        <v>04</v>
      </c>
      <c r="M1316" s="2">
        <f>WEEKNUM(Tabela3[[#This Row],[DATA]])</f>
        <v>14</v>
      </c>
      <c r="N1316" s="18">
        <f>YEAR(Tabela3[[#This Row],[DATA]])</f>
        <v>2023</v>
      </c>
    </row>
    <row r="1317" spans="2:14">
      <c r="B1317" s="1">
        <v>45022</v>
      </c>
      <c r="C1317">
        <v>12604</v>
      </c>
      <c r="D1317" s="18">
        <f>COUNTIF(C$4:C1317,Tabela3[[#This Row],[COMANDA]])</f>
        <v>1</v>
      </c>
      <c r="E1317" t="s">
        <v>90</v>
      </c>
      <c r="G1317" t="s">
        <v>8</v>
      </c>
      <c r="H1317" t="s">
        <v>41</v>
      </c>
      <c r="I1317" s="2">
        <v>3</v>
      </c>
      <c r="J1317" t="s">
        <v>11</v>
      </c>
      <c r="K1317" s="21">
        <f>INDEX(LISTAS!$H:$Q,MATCH(BASE!H1317,LISTAS!$G:$G,0),MATCH(BASE!J1317,LISTAS!$H$3:$Q$3,0))*Tabela3[[#This Row],[QUANTIDADE]]</f>
        <v>42</v>
      </c>
      <c r="L1317" s="2" t="str">
        <f>TEXT(Tabela3[[#This Row],[DATA]],"MM")</f>
        <v>04</v>
      </c>
      <c r="M1317" s="2">
        <f>WEEKNUM(Tabela3[[#This Row],[DATA]])</f>
        <v>14</v>
      </c>
      <c r="N1317" s="18">
        <f>YEAR(Tabela3[[#This Row],[DATA]])</f>
        <v>2023</v>
      </c>
    </row>
    <row r="1318" spans="2:14">
      <c r="B1318" s="1">
        <v>45022</v>
      </c>
      <c r="C1318">
        <v>12605</v>
      </c>
      <c r="D1318" s="18">
        <f>COUNTIF(C$4:C1318,Tabela3[[#This Row],[COMANDA]])</f>
        <v>1</v>
      </c>
      <c r="E1318" t="s">
        <v>90</v>
      </c>
      <c r="F1318" t="s">
        <v>98</v>
      </c>
      <c r="G1318" t="s">
        <v>8</v>
      </c>
      <c r="H1318" t="s">
        <v>204</v>
      </c>
      <c r="I1318" s="2">
        <v>1</v>
      </c>
      <c r="J1318" t="s">
        <v>11</v>
      </c>
      <c r="K1318" s="21">
        <f>INDEX(LISTAS!$H:$Q,MATCH(BASE!H1318,LISTAS!$G:$G,0),MATCH(BASE!J1318,LISTAS!$H$3:$Q$3,0))*Tabela3[[#This Row],[QUANTIDADE]]</f>
        <v>18</v>
      </c>
      <c r="L1318" s="2" t="str">
        <f>TEXT(Tabela3[[#This Row],[DATA]],"MM")</f>
        <v>04</v>
      </c>
      <c r="M1318" s="2">
        <f>WEEKNUM(Tabela3[[#This Row],[DATA]])</f>
        <v>14</v>
      </c>
      <c r="N1318" s="18">
        <f>YEAR(Tabela3[[#This Row],[DATA]])</f>
        <v>2023</v>
      </c>
    </row>
    <row r="1319" spans="2:14">
      <c r="B1319" s="1">
        <v>45022</v>
      </c>
      <c r="C1319">
        <v>12605</v>
      </c>
      <c r="D1319" s="18">
        <f>COUNTIF(C$4:C1319,Tabela3[[#This Row],[COMANDA]])</f>
        <v>2</v>
      </c>
      <c r="E1319" t="s">
        <v>90</v>
      </c>
      <c r="F1319" t="s">
        <v>98</v>
      </c>
      <c r="G1319" t="s">
        <v>10</v>
      </c>
      <c r="H1319" t="s">
        <v>93</v>
      </c>
      <c r="I1319" s="2">
        <v>4</v>
      </c>
      <c r="J1319" t="s">
        <v>11</v>
      </c>
      <c r="K1319" s="21">
        <f>INDEX(LISTAS!$H:$Q,MATCH(BASE!H1319,LISTAS!$G:$G,0),MATCH(BASE!J1319,LISTAS!$H$3:$Q$3,0))*Tabela3[[#This Row],[QUANTIDADE]]</f>
        <v>2</v>
      </c>
      <c r="L1319" s="2" t="str">
        <f>TEXT(Tabela3[[#This Row],[DATA]],"MM")</f>
        <v>04</v>
      </c>
      <c r="M1319" s="2">
        <f>WEEKNUM(Tabela3[[#This Row],[DATA]])</f>
        <v>14</v>
      </c>
      <c r="N1319" s="18">
        <f>YEAR(Tabela3[[#This Row],[DATA]])</f>
        <v>2023</v>
      </c>
    </row>
    <row r="1320" spans="2:14">
      <c r="B1320" s="1">
        <v>45022</v>
      </c>
      <c r="C1320">
        <v>12606</v>
      </c>
      <c r="D1320" s="18">
        <f>COUNTIF(C$4:C1320,Tabela3[[#This Row],[COMANDA]])</f>
        <v>1</v>
      </c>
      <c r="E1320" t="s">
        <v>90</v>
      </c>
      <c r="F1320" t="s">
        <v>99</v>
      </c>
      <c r="G1320" t="s">
        <v>8</v>
      </c>
      <c r="H1320" t="s">
        <v>40</v>
      </c>
      <c r="I1320" s="2">
        <v>1</v>
      </c>
      <c r="J1320" t="s">
        <v>11</v>
      </c>
      <c r="K1320" s="21">
        <f>INDEX(LISTAS!$H:$Q,MATCH(BASE!H1320,LISTAS!$G:$G,0),MATCH(BASE!J1320,LISTAS!$H$3:$Q$3,0))*Tabela3[[#This Row],[QUANTIDADE]]</f>
        <v>14</v>
      </c>
      <c r="L1320" s="2" t="str">
        <f>TEXT(Tabela3[[#This Row],[DATA]],"MM")</f>
        <v>04</v>
      </c>
      <c r="M1320" s="2">
        <f>WEEKNUM(Tabela3[[#This Row],[DATA]])</f>
        <v>14</v>
      </c>
      <c r="N1320" s="18">
        <f>YEAR(Tabela3[[#This Row],[DATA]])</f>
        <v>2023</v>
      </c>
    </row>
    <row r="1321" spans="2:14">
      <c r="B1321" s="1">
        <v>45022</v>
      </c>
      <c r="C1321">
        <v>12607</v>
      </c>
      <c r="D1321" s="18">
        <f>COUNTIF(C$4:C1321,Tabela3[[#This Row],[COMANDA]])</f>
        <v>1</v>
      </c>
      <c r="E1321" t="s">
        <v>90</v>
      </c>
      <c r="F1321" t="s">
        <v>98</v>
      </c>
      <c r="G1321" t="s">
        <v>8</v>
      </c>
      <c r="H1321" t="s">
        <v>204</v>
      </c>
      <c r="I1321" s="2">
        <v>1</v>
      </c>
      <c r="J1321" t="s">
        <v>11</v>
      </c>
      <c r="K1321" s="21">
        <f>INDEX(LISTAS!$H:$Q,MATCH(BASE!H1321,LISTAS!$G:$G,0),MATCH(BASE!J1321,LISTAS!$H$3:$Q$3,0))*Tabela3[[#This Row],[QUANTIDADE]]</f>
        <v>18</v>
      </c>
      <c r="L1321" s="2" t="str">
        <f>TEXT(Tabela3[[#This Row],[DATA]],"MM")</f>
        <v>04</v>
      </c>
      <c r="M1321" s="2">
        <f>WEEKNUM(Tabela3[[#This Row],[DATA]])</f>
        <v>14</v>
      </c>
      <c r="N1321" s="18">
        <f>YEAR(Tabela3[[#This Row],[DATA]])</f>
        <v>2023</v>
      </c>
    </row>
    <row r="1322" spans="2:14">
      <c r="B1322" s="1">
        <v>45022</v>
      </c>
      <c r="C1322">
        <v>12607</v>
      </c>
      <c r="D1322" s="18">
        <f>COUNTIF(C$4:C1322,Tabela3[[#This Row],[COMANDA]])</f>
        <v>2</v>
      </c>
      <c r="E1322" t="s">
        <v>90</v>
      </c>
      <c r="F1322" t="s">
        <v>3</v>
      </c>
      <c r="G1322" t="s">
        <v>8</v>
      </c>
      <c r="H1322" t="s">
        <v>211</v>
      </c>
      <c r="I1322" s="2">
        <v>1</v>
      </c>
      <c r="J1322" t="s">
        <v>11</v>
      </c>
      <c r="K1322" s="21">
        <f>INDEX(LISTAS!$H:$Q,MATCH(BASE!H1322,LISTAS!$G:$G,0),MATCH(BASE!J1322,LISTAS!$H$3:$Q$3,0))*Tabela3[[#This Row],[QUANTIDADE]]</f>
        <v>20</v>
      </c>
      <c r="L1322" s="2" t="str">
        <f>TEXT(Tabela3[[#This Row],[DATA]],"MM")</f>
        <v>04</v>
      </c>
      <c r="M1322" s="2">
        <f>WEEKNUM(Tabela3[[#This Row],[DATA]])</f>
        <v>14</v>
      </c>
      <c r="N1322" s="18">
        <f>YEAR(Tabela3[[#This Row],[DATA]])</f>
        <v>2023</v>
      </c>
    </row>
    <row r="1323" spans="2:14">
      <c r="B1323" s="1">
        <v>45022</v>
      </c>
      <c r="C1323">
        <v>12607</v>
      </c>
      <c r="D1323" s="18">
        <f>COUNTIF(C$4:C1323,Tabela3[[#This Row],[COMANDA]])</f>
        <v>3</v>
      </c>
      <c r="E1323" t="s">
        <v>90</v>
      </c>
      <c r="F1323" t="s">
        <v>98</v>
      </c>
      <c r="G1323" t="s">
        <v>8</v>
      </c>
      <c r="H1323" t="s">
        <v>206</v>
      </c>
      <c r="I1323" s="2">
        <v>1</v>
      </c>
      <c r="J1323" t="s">
        <v>11</v>
      </c>
      <c r="K1323" s="21">
        <f>INDEX(LISTAS!$H:$Q,MATCH(BASE!H1323,LISTAS!$G:$G,0),MATCH(BASE!J1323,LISTAS!$H$3:$Q$3,0))*Tabela3[[#This Row],[QUANTIDADE]]</f>
        <v>18</v>
      </c>
      <c r="L1323" s="2" t="str">
        <f>TEXT(Tabela3[[#This Row],[DATA]],"MM")</f>
        <v>04</v>
      </c>
      <c r="M1323" s="2">
        <f>WEEKNUM(Tabela3[[#This Row],[DATA]])</f>
        <v>14</v>
      </c>
      <c r="N1323" s="18">
        <f>YEAR(Tabela3[[#This Row],[DATA]])</f>
        <v>2023</v>
      </c>
    </row>
    <row r="1324" spans="2:14">
      <c r="B1324" s="1">
        <v>45022</v>
      </c>
      <c r="C1324">
        <v>12607</v>
      </c>
      <c r="D1324" s="18">
        <f>COUNTIF(C$4:C1324,Tabela3[[#This Row],[COMANDA]])</f>
        <v>4</v>
      </c>
      <c r="E1324" t="s">
        <v>90</v>
      </c>
      <c r="F1324" t="s">
        <v>98</v>
      </c>
      <c r="G1324" t="s">
        <v>9</v>
      </c>
      <c r="H1324" t="s">
        <v>51</v>
      </c>
      <c r="I1324" s="2">
        <v>1</v>
      </c>
      <c r="J1324" t="s">
        <v>11</v>
      </c>
      <c r="K1324" s="21">
        <f>INDEX(LISTAS!$H:$Q,MATCH(BASE!H1324,LISTAS!$G:$G,0),MATCH(BASE!J1324,LISTAS!$H$3:$Q$3,0))*Tabela3[[#This Row],[QUANTIDADE]]</f>
        <v>10</v>
      </c>
      <c r="L1324" s="2" t="str">
        <f>TEXT(Tabela3[[#This Row],[DATA]],"MM")</f>
        <v>04</v>
      </c>
      <c r="M1324" s="2">
        <f>WEEKNUM(Tabela3[[#This Row],[DATA]])</f>
        <v>14</v>
      </c>
      <c r="N1324" s="18">
        <f>YEAR(Tabela3[[#This Row],[DATA]])</f>
        <v>2023</v>
      </c>
    </row>
    <row r="1325" spans="2:14">
      <c r="B1325" s="1">
        <v>45022</v>
      </c>
      <c r="C1325">
        <v>12608</v>
      </c>
      <c r="D1325" s="18">
        <f>COUNTIF(C$4:C1325,Tabela3[[#This Row],[COMANDA]])</f>
        <v>1</v>
      </c>
      <c r="E1325" t="s">
        <v>90</v>
      </c>
      <c r="F1325" t="s">
        <v>98</v>
      </c>
      <c r="G1325" t="s">
        <v>8</v>
      </c>
      <c r="H1325" t="s">
        <v>203</v>
      </c>
      <c r="I1325" s="2">
        <v>1</v>
      </c>
      <c r="J1325" t="s">
        <v>11</v>
      </c>
      <c r="K1325" s="21">
        <f>INDEX(LISTAS!$H:$Q,MATCH(BASE!H1325,LISTAS!$G:$G,0),MATCH(BASE!J1325,LISTAS!$H$3:$Q$3,0))*Tabela3[[#This Row],[QUANTIDADE]]</f>
        <v>20</v>
      </c>
      <c r="L1325" s="2" t="str">
        <f>TEXT(Tabela3[[#This Row],[DATA]],"MM")</f>
        <v>04</v>
      </c>
      <c r="M1325" s="2">
        <f>WEEKNUM(Tabela3[[#This Row],[DATA]])</f>
        <v>14</v>
      </c>
      <c r="N1325" s="18">
        <f>YEAR(Tabela3[[#This Row],[DATA]])</f>
        <v>2023</v>
      </c>
    </row>
    <row r="1326" spans="2:14">
      <c r="B1326" s="1">
        <v>45022</v>
      </c>
      <c r="C1326">
        <v>12608</v>
      </c>
      <c r="D1326" s="18">
        <f>COUNTIF(C$4:C1326,Tabela3[[#This Row],[COMANDA]])</f>
        <v>2</v>
      </c>
      <c r="E1326" t="s">
        <v>90</v>
      </c>
      <c r="F1326" t="s">
        <v>98</v>
      </c>
      <c r="G1326" t="s">
        <v>9</v>
      </c>
      <c r="H1326" t="s">
        <v>131</v>
      </c>
      <c r="I1326" s="2">
        <v>1</v>
      </c>
      <c r="J1326" t="s">
        <v>11</v>
      </c>
      <c r="K1326" s="21">
        <f>INDEX(LISTAS!$H:$Q,MATCH(BASE!H1326,LISTAS!$G:$G,0),MATCH(BASE!J1326,LISTAS!$H$3:$Q$3,0))*Tabela3[[#This Row],[QUANTIDADE]]</f>
        <v>4</v>
      </c>
      <c r="L1326" s="2" t="str">
        <f>TEXT(Tabela3[[#This Row],[DATA]],"MM")</f>
        <v>04</v>
      </c>
      <c r="M1326" s="2">
        <f>WEEKNUM(Tabela3[[#This Row],[DATA]])</f>
        <v>14</v>
      </c>
      <c r="N1326" s="18">
        <f>YEAR(Tabela3[[#This Row],[DATA]])</f>
        <v>2023</v>
      </c>
    </row>
    <row r="1327" spans="2:14">
      <c r="B1327" s="1">
        <v>45022</v>
      </c>
      <c r="C1327">
        <v>12610</v>
      </c>
      <c r="D1327" s="18">
        <f>COUNTIF(C$4:C1327,Tabela3[[#This Row],[COMANDA]])</f>
        <v>1</v>
      </c>
      <c r="E1327" t="s">
        <v>90</v>
      </c>
      <c r="F1327" t="s">
        <v>99</v>
      </c>
      <c r="G1327" t="s">
        <v>8</v>
      </c>
      <c r="H1327" t="s">
        <v>47</v>
      </c>
      <c r="I1327" s="2">
        <v>2</v>
      </c>
      <c r="J1327" t="s">
        <v>11</v>
      </c>
      <c r="K1327" s="21">
        <f>INDEX(LISTAS!$H:$Q,MATCH(BASE!H1327,LISTAS!$G:$G,0),MATCH(BASE!J1327,LISTAS!$H$3:$Q$3,0))*Tabela3[[#This Row],[QUANTIDADE]]</f>
        <v>32</v>
      </c>
      <c r="L1327" s="2" t="str">
        <f>TEXT(Tabela3[[#This Row],[DATA]],"MM")</f>
        <v>04</v>
      </c>
      <c r="M1327" s="2">
        <f>WEEKNUM(Tabela3[[#This Row],[DATA]])</f>
        <v>14</v>
      </c>
      <c r="N1327" s="18">
        <f>YEAR(Tabela3[[#This Row],[DATA]])</f>
        <v>2023</v>
      </c>
    </row>
    <row r="1328" spans="2:14">
      <c r="B1328" s="1">
        <v>45022</v>
      </c>
      <c r="C1328">
        <v>12611</v>
      </c>
      <c r="D1328" s="18">
        <f>COUNTIF(C$4:C1328,Tabela3[[#This Row],[COMANDA]])</f>
        <v>1</v>
      </c>
      <c r="E1328" t="s">
        <v>90</v>
      </c>
      <c r="F1328" t="s">
        <v>100</v>
      </c>
      <c r="G1328" t="s">
        <v>8</v>
      </c>
      <c r="H1328" t="s">
        <v>203</v>
      </c>
      <c r="I1328" s="2">
        <v>1</v>
      </c>
      <c r="J1328" t="s">
        <v>12</v>
      </c>
      <c r="K1328" s="21">
        <f>INDEX(LISTAS!$H:$Q,MATCH(BASE!H1328,LISTAS!$G:$G,0),MATCH(BASE!J1328,LISTAS!$H$3:$Q$3,0))*Tabela3[[#This Row],[QUANTIDADE]]</f>
        <v>18</v>
      </c>
      <c r="L1328" s="2" t="str">
        <f>TEXT(Tabela3[[#This Row],[DATA]],"MM")</f>
        <v>04</v>
      </c>
      <c r="M1328" s="2">
        <f>WEEKNUM(Tabela3[[#This Row],[DATA]])</f>
        <v>14</v>
      </c>
      <c r="N1328" s="18">
        <f>YEAR(Tabela3[[#This Row],[DATA]])</f>
        <v>2023</v>
      </c>
    </row>
    <row r="1329" spans="2:14">
      <c r="B1329" s="1">
        <v>45022</v>
      </c>
      <c r="C1329">
        <v>12612</v>
      </c>
      <c r="D1329" s="18">
        <f>COUNTIF(C$4:C1329,Tabela3[[#This Row],[COMANDA]])</f>
        <v>1</v>
      </c>
      <c r="E1329" t="s">
        <v>90</v>
      </c>
      <c r="F1329" t="s">
        <v>99</v>
      </c>
      <c r="G1329" t="s">
        <v>8</v>
      </c>
      <c r="H1329" t="s">
        <v>43</v>
      </c>
      <c r="I1329" s="2">
        <v>1</v>
      </c>
      <c r="J1329" t="s">
        <v>11</v>
      </c>
      <c r="K1329" s="21">
        <f>INDEX(LISTAS!$H:$Q,MATCH(BASE!H1329,LISTAS!$G:$G,0),MATCH(BASE!J1329,LISTAS!$H$3:$Q$3,0))*Tabela3[[#This Row],[QUANTIDADE]]</f>
        <v>18</v>
      </c>
      <c r="L1329" s="2" t="str">
        <f>TEXT(Tabela3[[#This Row],[DATA]],"MM")</f>
        <v>04</v>
      </c>
      <c r="M1329" s="2">
        <f>WEEKNUM(Tabela3[[#This Row],[DATA]])</f>
        <v>14</v>
      </c>
      <c r="N1329" s="18">
        <f>YEAR(Tabela3[[#This Row],[DATA]])</f>
        <v>2023</v>
      </c>
    </row>
    <row r="1330" spans="2:14">
      <c r="B1330" s="1">
        <v>45022</v>
      </c>
      <c r="C1330">
        <v>12612</v>
      </c>
      <c r="D1330" s="18">
        <f>COUNTIF(C$4:C1330,Tabela3[[#This Row],[COMANDA]])</f>
        <v>2</v>
      </c>
      <c r="E1330" t="s">
        <v>90</v>
      </c>
      <c r="F1330" t="s">
        <v>99</v>
      </c>
      <c r="G1330" t="s">
        <v>9</v>
      </c>
      <c r="H1330" t="s">
        <v>219</v>
      </c>
      <c r="I1330" s="2">
        <v>1</v>
      </c>
      <c r="J1330" t="s">
        <v>11</v>
      </c>
      <c r="K1330" s="21">
        <f>INDEX(LISTAS!$H:$Q,MATCH(BASE!H1330,LISTAS!$G:$G,0),MATCH(BASE!J1330,LISTAS!$H$3:$Q$3,0))*Tabela3[[#This Row],[QUANTIDADE]]</f>
        <v>5</v>
      </c>
      <c r="L1330" s="2" t="str">
        <f>TEXT(Tabela3[[#This Row],[DATA]],"MM")</f>
        <v>04</v>
      </c>
      <c r="M1330" s="2">
        <f>WEEKNUM(Tabela3[[#This Row],[DATA]])</f>
        <v>14</v>
      </c>
      <c r="N1330" s="18">
        <f>YEAR(Tabela3[[#This Row],[DATA]])</f>
        <v>2023</v>
      </c>
    </row>
    <row r="1331" spans="2:14">
      <c r="B1331" s="1">
        <v>45022</v>
      </c>
      <c r="C1331">
        <v>12613</v>
      </c>
      <c r="D1331" s="18">
        <f>COUNTIF(C$4:C1331,Tabela3[[#This Row],[COMANDA]])</f>
        <v>1</v>
      </c>
      <c r="E1331" t="s">
        <v>90</v>
      </c>
      <c r="F1331" t="s">
        <v>98</v>
      </c>
      <c r="G1331" t="s">
        <v>8</v>
      </c>
      <c r="H1331" t="s">
        <v>43</v>
      </c>
      <c r="I1331" s="2">
        <v>1</v>
      </c>
      <c r="J1331" t="s">
        <v>11</v>
      </c>
      <c r="K1331" s="21">
        <f>INDEX(LISTAS!$H:$Q,MATCH(BASE!H1331,LISTAS!$G:$G,0),MATCH(BASE!J1331,LISTAS!$H$3:$Q$3,0))*Tabela3[[#This Row],[QUANTIDADE]]</f>
        <v>18</v>
      </c>
      <c r="L1331" s="2" t="str">
        <f>TEXT(Tabela3[[#This Row],[DATA]],"MM")</f>
        <v>04</v>
      </c>
      <c r="M1331" s="2">
        <f>WEEKNUM(Tabela3[[#This Row],[DATA]])</f>
        <v>14</v>
      </c>
      <c r="N1331" s="18">
        <f>YEAR(Tabela3[[#This Row],[DATA]])</f>
        <v>2023</v>
      </c>
    </row>
    <row r="1332" spans="2:14">
      <c r="B1332" s="1">
        <v>45022</v>
      </c>
      <c r="C1332">
        <v>12613</v>
      </c>
      <c r="D1332" s="18">
        <f>COUNTIF(C$4:C1332,Tabela3[[#This Row],[COMANDA]])</f>
        <v>2</v>
      </c>
      <c r="E1332" t="s">
        <v>90</v>
      </c>
      <c r="F1332" t="s">
        <v>98</v>
      </c>
      <c r="G1332" t="s">
        <v>8</v>
      </c>
      <c r="H1332" t="s">
        <v>47</v>
      </c>
      <c r="I1332" s="2">
        <v>1</v>
      </c>
      <c r="J1332" t="s">
        <v>11</v>
      </c>
      <c r="K1332" s="21">
        <f>INDEX(LISTAS!$H:$Q,MATCH(BASE!H1332,LISTAS!$G:$G,0),MATCH(BASE!J1332,LISTAS!$H$3:$Q$3,0))*Tabela3[[#This Row],[QUANTIDADE]]</f>
        <v>16</v>
      </c>
      <c r="L1332" s="2" t="str">
        <f>TEXT(Tabela3[[#This Row],[DATA]],"MM")</f>
        <v>04</v>
      </c>
      <c r="M1332" s="2">
        <f>WEEKNUM(Tabela3[[#This Row],[DATA]])</f>
        <v>14</v>
      </c>
      <c r="N1332" s="18">
        <f>YEAR(Tabela3[[#This Row],[DATA]])</f>
        <v>2023</v>
      </c>
    </row>
    <row r="1333" spans="2:14">
      <c r="B1333" s="1">
        <v>45022</v>
      </c>
      <c r="C1333">
        <v>12613</v>
      </c>
      <c r="D1333" s="18">
        <f>COUNTIF(C$4:C1333,Tabela3[[#This Row],[COMANDA]])</f>
        <v>3</v>
      </c>
      <c r="E1333" t="s">
        <v>90</v>
      </c>
      <c r="F1333" t="s">
        <v>98</v>
      </c>
      <c r="G1333" t="s">
        <v>9</v>
      </c>
      <c r="H1333" t="s">
        <v>142</v>
      </c>
      <c r="I1333" s="2">
        <v>1</v>
      </c>
      <c r="J1333" t="s">
        <v>11</v>
      </c>
      <c r="K1333" s="21">
        <f>INDEX(LISTAS!$H:$Q,MATCH(BASE!H1333,LISTAS!$G:$G,0),MATCH(BASE!J1333,LISTAS!$H$3:$Q$3,0))*Tabela3[[#This Row],[QUANTIDADE]]</f>
        <v>6</v>
      </c>
      <c r="L1333" s="2" t="str">
        <f>TEXT(Tabela3[[#This Row],[DATA]],"MM")</f>
        <v>04</v>
      </c>
      <c r="M1333" s="2">
        <f>WEEKNUM(Tabela3[[#This Row],[DATA]])</f>
        <v>14</v>
      </c>
      <c r="N1333" s="18">
        <f>YEAR(Tabela3[[#This Row],[DATA]])</f>
        <v>2023</v>
      </c>
    </row>
    <row r="1334" spans="2:14">
      <c r="B1334" s="1">
        <v>45022</v>
      </c>
      <c r="C1334">
        <v>12614</v>
      </c>
      <c r="D1334" s="18">
        <f>COUNTIF(C$4:C1334,Tabela3[[#This Row],[COMANDA]])</f>
        <v>1</v>
      </c>
      <c r="E1334" t="s">
        <v>90</v>
      </c>
      <c r="F1334" t="s">
        <v>98</v>
      </c>
      <c r="G1334" t="s">
        <v>8</v>
      </c>
      <c r="H1334" t="s">
        <v>48</v>
      </c>
      <c r="I1334" s="2">
        <v>1</v>
      </c>
      <c r="J1334" t="s">
        <v>11</v>
      </c>
      <c r="K1334" s="21">
        <f>INDEX(LISTAS!$H:$Q,MATCH(BASE!H1334,LISTAS!$G:$G,0),MATCH(BASE!J1334,LISTAS!$H$3:$Q$3,0))*Tabela3[[#This Row],[QUANTIDADE]]</f>
        <v>18</v>
      </c>
      <c r="L1334" s="2" t="str">
        <f>TEXT(Tabela3[[#This Row],[DATA]],"MM")</f>
        <v>04</v>
      </c>
      <c r="M1334" s="2">
        <f>WEEKNUM(Tabela3[[#This Row],[DATA]])</f>
        <v>14</v>
      </c>
      <c r="N1334" s="18">
        <f>YEAR(Tabela3[[#This Row],[DATA]])</f>
        <v>2023</v>
      </c>
    </row>
    <row r="1335" spans="2:14">
      <c r="B1335" s="1">
        <v>45022</v>
      </c>
      <c r="C1335">
        <v>12614</v>
      </c>
      <c r="D1335" s="18">
        <f>COUNTIF(C$4:C1335,Tabela3[[#This Row],[COMANDA]])</f>
        <v>2</v>
      </c>
      <c r="E1335" t="s">
        <v>90</v>
      </c>
      <c r="F1335" t="s">
        <v>98</v>
      </c>
      <c r="G1335" t="s">
        <v>9</v>
      </c>
      <c r="H1335" t="s">
        <v>242</v>
      </c>
      <c r="I1335" s="2">
        <v>1</v>
      </c>
      <c r="J1335" t="s">
        <v>11</v>
      </c>
      <c r="K1335" s="21">
        <f>INDEX(LISTAS!$H:$Q,MATCH(BASE!H1335,LISTAS!$G:$G,0),MATCH(BASE!J1335,LISTAS!$H$3:$Q$3,0))*Tabela3[[#This Row],[QUANTIDADE]]</f>
        <v>4</v>
      </c>
      <c r="L1335" s="2" t="str">
        <f>TEXT(Tabela3[[#This Row],[DATA]],"MM")</f>
        <v>04</v>
      </c>
      <c r="M1335" s="2">
        <f>WEEKNUM(Tabela3[[#This Row],[DATA]])</f>
        <v>14</v>
      </c>
      <c r="N1335" s="18">
        <f>YEAR(Tabela3[[#This Row],[DATA]])</f>
        <v>2023</v>
      </c>
    </row>
    <row r="1336" spans="2:14">
      <c r="B1336" s="1">
        <v>45022</v>
      </c>
      <c r="C1336">
        <v>12615</v>
      </c>
      <c r="D1336" s="18">
        <f>COUNTIF(C$4:C1336,Tabela3[[#This Row],[COMANDA]])</f>
        <v>1</v>
      </c>
      <c r="E1336" t="s">
        <v>90</v>
      </c>
      <c r="F1336" t="s">
        <v>99</v>
      </c>
      <c r="G1336" t="s">
        <v>8</v>
      </c>
      <c r="H1336" t="s">
        <v>204</v>
      </c>
      <c r="I1336" s="2">
        <v>1</v>
      </c>
      <c r="J1336" t="s">
        <v>11</v>
      </c>
      <c r="K1336" s="21">
        <f>INDEX(LISTAS!$H:$Q,MATCH(BASE!H1336,LISTAS!$G:$G,0),MATCH(BASE!J1336,LISTAS!$H$3:$Q$3,0))*Tabela3[[#This Row],[QUANTIDADE]]</f>
        <v>18</v>
      </c>
      <c r="L1336" s="2" t="str">
        <f>TEXT(Tabela3[[#This Row],[DATA]],"MM")</f>
        <v>04</v>
      </c>
      <c r="M1336" s="2">
        <f>WEEKNUM(Tabela3[[#This Row],[DATA]])</f>
        <v>14</v>
      </c>
      <c r="N1336" s="18">
        <f>YEAR(Tabela3[[#This Row],[DATA]])</f>
        <v>2023</v>
      </c>
    </row>
    <row r="1337" spans="2:14">
      <c r="B1337" s="1">
        <v>45022</v>
      </c>
      <c r="C1337">
        <v>12616</v>
      </c>
      <c r="D1337" s="18">
        <f>COUNTIF(C$4:C1337,Tabela3[[#This Row],[COMANDA]])</f>
        <v>1</v>
      </c>
      <c r="E1337" t="s">
        <v>90</v>
      </c>
      <c r="F1337" t="s">
        <v>99</v>
      </c>
      <c r="G1337" t="s">
        <v>8</v>
      </c>
      <c r="H1337" t="s">
        <v>204</v>
      </c>
      <c r="I1337" s="2">
        <v>1</v>
      </c>
      <c r="J1337" t="s">
        <v>11</v>
      </c>
      <c r="K1337" s="21">
        <f>INDEX(LISTAS!$H:$Q,MATCH(BASE!H1337,LISTAS!$G:$G,0),MATCH(BASE!J1337,LISTAS!$H$3:$Q$3,0))*Tabela3[[#This Row],[QUANTIDADE]]</f>
        <v>18</v>
      </c>
      <c r="L1337" s="2" t="str">
        <f>TEXT(Tabela3[[#This Row],[DATA]],"MM")</f>
        <v>04</v>
      </c>
      <c r="M1337" s="2">
        <f>WEEKNUM(Tabela3[[#This Row],[DATA]])</f>
        <v>14</v>
      </c>
      <c r="N1337" s="18">
        <f>YEAR(Tabela3[[#This Row],[DATA]])</f>
        <v>2023</v>
      </c>
    </row>
    <row r="1338" spans="2:14">
      <c r="B1338" s="1">
        <v>45022</v>
      </c>
      <c r="C1338">
        <v>12616</v>
      </c>
      <c r="D1338" s="18">
        <f>COUNTIF(C$4:C1338,Tabela3[[#This Row],[COMANDA]])</f>
        <v>2</v>
      </c>
      <c r="E1338" t="s">
        <v>90</v>
      </c>
      <c r="F1338" t="s">
        <v>98</v>
      </c>
      <c r="G1338" t="s">
        <v>8</v>
      </c>
      <c r="H1338" t="s">
        <v>204</v>
      </c>
      <c r="I1338" s="2">
        <v>1</v>
      </c>
      <c r="J1338" t="s">
        <v>11</v>
      </c>
      <c r="K1338" s="21">
        <f>INDEX(LISTAS!$H:$Q,MATCH(BASE!H1338,LISTAS!$G:$G,0),MATCH(BASE!J1338,LISTAS!$H$3:$Q$3,0))*Tabela3[[#This Row],[QUANTIDADE]]</f>
        <v>18</v>
      </c>
      <c r="L1338" s="2" t="str">
        <f>TEXT(Tabela3[[#This Row],[DATA]],"MM")</f>
        <v>04</v>
      </c>
      <c r="M1338" s="2">
        <f>WEEKNUM(Tabela3[[#This Row],[DATA]])</f>
        <v>14</v>
      </c>
      <c r="N1338" s="18">
        <f>YEAR(Tabela3[[#This Row],[DATA]])</f>
        <v>2023</v>
      </c>
    </row>
    <row r="1339" spans="2:14">
      <c r="B1339" s="1">
        <v>45022</v>
      </c>
      <c r="C1339">
        <v>12616</v>
      </c>
      <c r="D1339" s="18">
        <f>COUNTIF(C$4:C1339,Tabela3[[#This Row],[COMANDA]])</f>
        <v>3</v>
      </c>
      <c r="E1339" t="s">
        <v>90</v>
      </c>
      <c r="G1339" t="s">
        <v>9</v>
      </c>
      <c r="H1339" t="s">
        <v>151</v>
      </c>
      <c r="I1339" s="2">
        <v>1</v>
      </c>
      <c r="J1339" t="s">
        <v>11</v>
      </c>
      <c r="K1339" s="21">
        <f>INDEX(LISTAS!$H:$Q,MATCH(BASE!H1339,LISTAS!$G:$G,0),MATCH(BASE!J1339,LISTAS!$H$3:$Q$3,0))*Tabela3[[#This Row],[QUANTIDADE]]</f>
        <v>6</v>
      </c>
      <c r="L1339" s="2" t="str">
        <f>TEXT(Tabela3[[#This Row],[DATA]],"MM")</f>
        <v>04</v>
      </c>
      <c r="M1339" s="2">
        <f>WEEKNUM(Tabela3[[#This Row],[DATA]])</f>
        <v>14</v>
      </c>
      <c r="N1339" s="18">
        <f>YEAR(Tabela3[[#This Row],[DATA]])</f>
        <v>2023</v>
      </c>
    </row>
    <row r="1340" spans="2:14">
      <c r="B1340" s="1">
        <v>45022</v>
      </c>
      <c r="C1340">
        <v>12617</v>
      </c>
      <c r="D1340" s="18">
        <f>COUNTIF(C$4:C1340,Tabela3[[#This Row],[COMANDA]])</f>
        <v>1</v>
      </c>
      <c r="E1340" t="s">
        <v>90</v>
      </c>
      <c r="F1340" t="s">
        <v>99</v>
      </c>
      <c r="G1340" t="s">
        <v>8</v>
      </c>
      <c r="H1340" t="s">
        <v>206</v>
      </c>
      <c r="I1340" s="2">
        <v>1</v>
      </c>
      <c r="J1340" t="s">
        <v>11</v>
      </c>
      <c r="K1340" s="21">
        <f>INDEX(LISTAS!$H:$Q,MATCH(BASE!H1340,LISTAS!$G:$G,0),MATCH(BASE!J1340,LISTAS!$H$3:$Q$3,0))*Tabela3[[#This Row],[QUANTIDADE]]</f>
        <v>18</v>
      </c>
      <c r="L1340" s="2" t="str">
        <f>TEXT(Tabela3[[#This Row],[DATA]],"MM")</f>
        <v>04</v>
      </c>
      <c r="M1340" s="2">
        <f>WEEKNUM(Tabela3[[#This Row],[DATA]])</f>
        <v>14</v>
      </c>
      <c r="N1340" s="18">
        <f>YEAR(Tabela3[[#This Row],[DATA]])</f>
        <v>2023</v>
      </c>
    </row>
    <row r="1341" spans="2:14">
      <c r="B1341" s="1">
        <v>45022</v>
      </c>
      <c r="C1341">
        <v>12617</v>
      </c>
      <c r="D1341" s="18">
        <f>COUNTIF(C$4:C1341,Tabela3[[#This Row],[COMANDA]])</f>
        <v>2</v>
      </c>
      <c r="E1341" t="s">
        <v>90</v>
      </c>
      <c r="F1341" t="s">
        <v>99</v>
      </c>
      <c r="G1341" t="s">
        <v>9</v>
      </c>
      <c r="H1341" t="s">
        <v>146</v>
      </c>
      <c r="I1341" s="2">
        <v>1</v>
      </c>
      <c r="J1341" t="s">
        <v>11</v>
      </c>
      <c r="K1341" s="21">
        <f>INDEX(LISTAS!$H:$Q,MATCH(BASE!H1341,LISTAS!$G:$G,0),MATCH(BASE!J1341,LISTAS!$H$3:$Q$3,0))*Tabela3[[#This Row],[QUANTIDADE]]</f>
        <v>4</v>
      </c>
      <c r="L1341" s="2" t="str">
        <f>TEXT(Tabela3[[#This Row],[DATA]],"MM")</f>
        <v>04</v>
      </c>
      <c r="M1341" s="2">
        <f>WEEKNUM(Tabela3[[#This Row],[DATA]])</f>
        <v>14</v>
      </c>
      <c r="N1341" s="18">
        <f>YEAR(Tabela3[[#This Row],[DATA]])</f>
        <v>2023</v>
      </c>
    </row>
    <row r="1342" spans="2:14">
      <c r="B1342" s="1">
        <v>45022</v>
      </c>
      <c r="C1342">
        <v>12618</v>
      </c>
      <c r="D1342" s="18">
        <f>COUNTIF(C$4:C1342,Tabela3[[#This Row],[COMANDA]])</f>
        <v>1</v>
      </c>
      <c r="E1342" t="s">
        <v>89</v>
      </c>
      <c r="F1342" t="s">
        <v>98</v>
      </c>
      <c r="G1342" t="s">
        <v>8</v>
      </c>
      <c r="H1342" t="s">
        <v>204</v>
      </c>
      <c r="I1342" s="2">
        <v>1</v>
      </c>
      <c r="J1342" t="s">
        <v>11</v>
      </c>
      <c r="K1342" s="21">
        <f>INDEX(LISTAS!$H:$Q,MATCH(BASE!H1342,LISTAS!$G:$G,0),MATCH(BASE!J1342,LISTAS!$H$3:$Q$3,0))*Tabela3[[#This Row],[QUANTIDADE]]</f>
        <v>18</v>
      </c>
      <c r="L1342" s="2" t="str">
        <f>TEXT(Tabela3[[#This Row],[DATA]],"MM")</f>
        <v>04</v>
      </c>
      <c r="M1342" s="2">
        <f>WEEKNUM(Tabela3[[#This Row],[DATA]])</f>
        <v>14</v>
      </c>
      <c r="N1342" s="18">
        <f>YEAR(Tabela3[[#This Row],[DATA]])</f>
        <v>2023</v>
      </c>
    </row>
    <row r="1343" spans="2:14">
      <c r="B1343" s="1">
        <v>45022</v>
      </c>
      <c r="C1343">
        <v>12618</v>
      </c>
      <c r="D1343" s="18">
        <f>COUNTIF(C$4:C1343,Tabela3[[#This Row],[COMANDA]])</f>
        <v>2</v>
      </c>
      <c r="E1343" t="s">
        <v>89</v>
      </c>
      <c r="F1343" t="s">
        <v>100</v>
      </c>
      <c r="G1343" t="s">
        <v>8</v>
      </c>
      <c r="H1343" t="s">
        <v>202</v>
      </c>
      <c r="I1343" s="2">
        <v>1</v>
      </c>
      <c r="J1343" t="s">
        <v>11</v>
      </c>
      <c r="K1343" s="21">
        <f>INDEX(LISTAS!$H:$Q,MATCH(BASE!H1343,LISTAS!$G:$G,0),MATCH(BASE!J1343,LISTAS!$H$3:$Q$3,0))*Tabela3[[#This Row],[QUANTIDADE]]</f>
        <v>20</v>
      </c>
      <c r="L1343" s="2" t="str">
        <f>TEXT(Tabela3[[#This Row],[DATA]],"MM")</f>
        <v>04</v>
      </c>
      <c r="M1343" s="2">
        <f>WEEKNUM(Tabela3[[#This Row],[DATA]])</f>
        <v>14</v>
      </c>
      <c r="N1343" s="18">
        <f>YEAR(Tabela3[[#This Row],[DATA]])</f>
        <v>2023</v>
      </c>
    </row>
    <row r="1344" spans="2:14">
      <c r="B1344" s="1">
        <v>45022</v>
      </c>
      <c r="C1344">
        <v>12618</v>
      </c>
      <c r="D1344" s="18">
        <f>COUNTIF(C$4:C1344,Tabela3[[#This Row],[COMANDA]])</f>
        <v>3</v>
      </c>
      <c r="E1344" t="s">
        <v>89</v>
      </c>
      <c r="F1344" t="s">
        <v>98</v>
      </c>
      <c r="G1344" t="s">
        <v>9</v>
      </c>
      <c r="H1344" t="s">
        <v>133</v>
      </c>
      <c r="I1344" s="2">
        <v>1</v>
      </c>
      <c r="J1344" t="s">
        <v>11</v>
      </c>
      <c r="K1344" s="21">
        <f>INDEX(LISTAS!$H:$Q,MATCH(BASE!H1344,LISTAS!$G:$G,0),MATCH(BASE!J1344,LISTAS!$H$3:$Q$3,0))*Tabela3[[#This Row],[QUANTIDADE]]</f>
        <v>6</v>
      </c>
      <c r="L1344" s="2" t="str">
        <f>TEXT(Tabela3[[#This Row],[DATA]],"MM")</f>
        <v>04</v>
      </c>
      <c r="M1344" s="2">
        <f>WEEKNUM(Tabela3[[#This Row],[DATA]])</f>
        <v>14</v>
      </c>
      <c r="N1344" s="18">
        <f>YEAR(Tabela3[[#This Row],[DATA]])</f>
        <v>2023</v>
      </c>
    </row>
    <row r="1345" spans="2:14">
      <c r="B1345" s="1">
        <v>45022</v>
      </c>
      <c r="C1345">
        <v>12618</v>
      </c>
      <c r="D1345" s="18">
        <f>COUNTIF(C$4:C1345,Tabela3[[#This Row],[COMANDA]])</f>
        <v>4</v>
      </c>
      <c r="E1345" t="s">
        <v>89</v>
      </c>
      <c r="F1345" t="s">
        <v>100</v>
      </c>
      <c r="G1345" t="s">
        <v>9</v>
      </c>
      <c r="H1345" t="s">
        <v>135</v>
      </c>
      <c r="I1345" s="2">
        <v>1</v>
      </c>
      <c r="J1345" t="s">
        <v>11</v>
      </c>
      <c r="K1345" s="21">
        <f>INDEX(LISTAS!$H:$Q,MATCH(BASE!H1345,LISTAS!$G:$G,0),MATCH(BASE!J1345,LISTAS!$H$3:$Q$3,0))*Tabela3[[#This Row],[QUANTIDADE]]</f>
        <v>4</v>
      </c>
      <c r="L1345" s="2" t="str">
        <f>TEXT(Tabela3[[#This Row],[DATA]],"MM")</f>
        <v>04</v>
      </c>
      <c r="M1345" s="2">
        <f>WEEKNUM(Tabela3[[#This Row],[DATA]])</f>
        <v>14</v>
      </c>
      <c r="N1345" s="18">
        <f>YEAR(Tabela3[[#This Row],[DATA]])</f>
        <v>2023</v>
      </c>
    </row>
    <row r="1346" spans="2:14">
      <c r="B1346" s="1">
        <v>45022</v>
      </c>
      <c r="C1346">
        <v>12619</v>
      </c>
      <c r="D1346" s="18">
        <f>COUNTIF(C$4:C1346,Tabela3[[#This Row],[COMANDA]])</f>
        <v>1</v>
      </c>
      <c r="E1346" t="s">
        <v>90</v>
      </c>
      <c r="F1346" t="s">
        <v>99</v>
      </c>
      <c r="G1346" t="s">
        <v>8</v>
      </c>
      <c r="H1346" t="s">
        <v>202</v>
      </c>
      <c r="I1346" s="2">
        <v>1</v>
      </c>
      <c r="J1346" t="s">
        <v>11</v>
      </c>
      <c r="K1346" s="21">
        <f>INDEX(LISTAS!$H:$Q,MATCH(BASE!H1346,LISTAS!$G:$G,0),MATCH(BASE!J1346,LISTAS!$H$3:$Q$3,0))*Tabela3[[#This Row],[QUANTIDADE]]</f>
        <v>20</v>
      </c>
      <c r="L1346" s="2" t="str">
        <f>TEXT(Tabela3[[#This Row],[DATA]],"MM")</f>
        <v>04</v>
      </c>
      <c r="M1346" s="2">
        <f>WEEKNUM(Tabela3[[#This Row],[DATA]])</f>
        <v>14</v>
      </c>
      <c r="N1346" s="18">
        <f>YEAR(Tabela3[[#This Row],[DATA]])</f>
        <v>2023</v>
      </c>
    </row>
    <row r="1347" spans="2:14">
      <c r="B1347" s="1">
        <v>45022</v>
      </c>
      <c r="C1347">
        <v>12619</v>
      </c>
      <c r="D1347" s="18">
        <f>COUNTIF(C$4:C1347,Tabela3[[#This Row],[COMANDA]])</f>
        <v>2</v>
      </c>
      <c r="E1347" t="s">
        <v>90</v>
      </c>
      <c r="F1347" t="s">
        <v>99</v>
      </c>
      <c r="G1347" t="s">
        <v>9</v>
      </c>
      <c r="H1347" t="s">
        <v>131</v>
      </c>
      <c r="I1347" s="2">
        <v>1</v>
      </c>
      <c r="J1347" t="s">
        <v>11</v>
      </c>
      <c r="K1347" s="21">
        <f>INDEX(LISTAS!$H:$Q,MATCH(BASE!H1347,LISTAS!$G:$G,0),MATCH(BASE!J1347,LISTAS!$H$3:$Q$3,0))*Tabela3[[#This Row],[QUANTIDADE]]</f>
        <v>4</v>
      </c>
      <c r="L1347" s="2" t="str">
        <f>TEXT(Tabela3[[#This Row],[DATA]],"MM")</f>
        <v>04</v>
      </c>
      <c r="M1347" s="2">
        <f>WEEKNUM(Tabela3[[#This Row],[DATA]])</f>
        <v>14</v>
      </c>
      <c r="N1347" s="18">
        <f>YEAR(Tabela3[[#This Row],[DATA]])</f>
        <v>2023</v>
      </c>
    </row>
    <row r="1348" spans="2:14">
      <c r="B1348" s="1">
        <v>45022</v>
      </c>
      <c r="C1348">
        <v>12620</v>
      </c>
      <c r="D1348" s="18">
        <f>COUNTIF(C$4:C1348,Tabela3[[#This Row],[COMANDA]])</f>
        <v>1</v>
      </c>
      <c r="E1348" t="s">
        <v>89</v>
      </c>
      <c r="F1348" t="s">
        <v>99</v>
      </c>
      <c r="G1348" t="s">
        <v>8</v>
      </c>
      <c r="H1348" t="s">
        <v>42</v>
      </c>
      <c r="I1348" s="2">
        <v>1</v>
      </c>
      <c r="J1348" t="s">
        <v>11</v>
      </c>
      <c r="K1348" s="21">
        <f>INDEX(LISTAS!$H:$Q,MATCH(BASE!H1348,LISTAS!$G:$G,0),MATCH(BASE!J1348,LISTAS!$H$3:$Q$3,0))*Tabela3[[#This Row],[QUANTIDADE]]</f>
        <v>16</v>
      </c>
      <c r="L1348" s="2" t="str">
        <f>TEXT(Tabela3[[#This Row],[DATA]],"MM")</f>
        <v>04</v>
      </c>
      <c r="M1348" s="2">
        <f>WEEKNUM(Tabela3[[#This Row],[DATA]])</f>
        <v>14</v>
      </c>
      <c r="N1348" s="18">
        <f>YEAR(Tabela3[[#This Row],[DATA]])</f>
        <v>2023</v>
      </c>
    </row>
    <row r="1349" spans="2:14">
      <c r="B1349" s="1">
        <v>45022</v>
      </c>
      <c r="C1349">
        <v>12620</v>
      </c>
      <c r="D1349" s="18">
        <f>COUNTIF(C$4:C1349,Tabela3[[#This Row],[COMANDA]])</f>
        <v>2</v>
      </c>
      <c r="E1349" t="s">
        <v>89</v>
      </c>
      <c r="F1349" t="s">
        <v>99</v>
      </c>
      <c r="G1349" t="s">
        <v>9</v>
      </c>
      <c r="H1349" t="s">
        <v>85</v>
      </c>
      <c r="I1349" s="2">
        <v>1</v>
      </c>
      <c r="J1349" t="s">
        <v>11</v>
      </c>
      <c r="K1349" s="21">
        <f>INDEX(LISTAS!$H:$Q,MATCH(BASE!H1349,LISTAS!$G:$G,0),MATCH(BASE!J1349,LISTAS!$H$3:$Q$3,0))*Tabela3[[#This Row],[QUANTIDADE]]</f>
        <v>10</v>
      </c>
      <c r="L1349" s="2" t="str">
        <f>TEXT(Tabela3[[#This Row],[DATA]],"MM")</f>
        <v>04</v>
      </c>
      <c r="M1349" s="2">
        <f>WEEKNUM(Tabela3[[#This Row],[DATA]])</f>
        <v>14</v>
      </c>
      <c r="N1349" s="18">
        <f>YEAR(Tabela3[[#This Row],[DATA]])</f>
        <v>2023</v>
      </c>
    </row>
    <row r="1350" spans="2:14">
      <c r="B1350" s="1">
        <v>45022</v>
      </c>
      <c r="C1350">
        <v>12620</v>
      </c>
      <c r="D1350" s="18">
        <f>COUNTIF(C$4:C1350,Tabela3[[#This Row],[COMANDA]])</f>
        <v>3</v>
      </c>
      <c r="E1350" t="s">
        <v>89</v>
      </c>
      <c r="F1350" t="s">
        <v>99</v>
      </c>
      <c r="G1350" t="s">
        <v>10</v>
      </c>
      <c r="H1350" t="s">
        <v>119</v>
      </c>
      <c r="I1350" s="2">
        <v>1</v>
      </c>
      <c r="J1350" t="s">
        <v>11</v>
      </c>
      <c r="K1350" s="21">
        <f>INDEX(LISTAS!$H:$Q,MATCH(BASE!H1350,LISTAS!$G:$G,0),MATCH(BASE!J1350,LISTAS!$H$3:$Q$3,0))*Tabela3[[#This Row],[QUANTIDADE]]</f>
        <v>6</v>
      </c>
      <c r="L1350" s="2" t="str">
        <f>TEXT(Tabela3[[#This Row],[DATA]],"MM")</f>
        <v>04</v>
      </c>
      <c r="M1350" s="2">
        <f>WEEKNUM(Tabela3[[#This Row],[DATA]])</f>
        <v>14</v>
      </c>
      <c r="N1350" s="18">
        <f>YEAR(Tabela3[[#This Row],[DATA]])</f>
        <v>2023</v>
      </c>
    </row>
    <row r="1351" spans="2:14">
      <c r="B1351" s="1">
        <v>45022</v>
      </c>
      <c r="C1351">
        <v>12621</v>
      </c>
      <c r="D1351" s="18">
        <f>COUNTIF(C$4:C1351,Tabela3[[#This Row],[COMANDA]])</f>
        <v>1</v>
      </c>
      <c r="E1351" t="s">
        <v>90</v>
      </c>
      <c r="F1351" t="s">
        <v>99</v>
      </c>
      <c r="G1351" t="s">
        <v>8</v>
      </c>
      <c r="H1351" t="s">
        <v>204</v>
      </c>
      <c r="I1351" s="2">
        <v>1</v>
      </c>
      <c r="J1351" t="s">
        <v>11</v>
      </c>
      <c r="K1351" s="21">
        <f>INDEX(LISTAS!$H:$Q,MATCH(BASE!H1351,LISTAS!$G:$G,0),MATCH(BASE!J1351,LISTAS!$H$3:$Q$3,0))*Tabela3[[#This Row],[QUANTIDADE]]</f>
        <v>18</v>
      </c>
      <c r="L1351" s="2" t="str">
        <f>TEXT(Tabela3[[#This Row],[DATA]],"MM")</f>
        <v>04</v>
      </c>
      <c r="M1351" s="2">
        <f>WEEKNUM(Tabela3[[#This Row],[DATA]])</f>
        <v>14</v>
      </c>
      <c r="N1351" s="18">
        <f>YEAR(Tabela3[[#This Row],[DATA]])</f>
        <v>2023</v>
      </c>
    </row>
    <row r="1352" spans="2:14">
      <c r="B1352" s="1">
        <v>45022</v>
      </c>
      <c r="C1352">
        <v>12622</v>
      </c>
      <c r="D1352" s="18">
        <f>COUNTIF(C$4:C1352,Tabela3[[#This Row],[COMANDA]])</f>
        <v>1</v>
      </c>
      <c r="E1352" t="s">
        <v>90</v>
      </c>
      <c r="F1352" t="s">
        <v>98</v>
      </c>
      <c r="G1352" t="s">
        <v>8</v>
      </c>
      <c r="H1352" t="s">
        <v>202</v>
      </c>
      <c r="I1352" s="2">
        <v>1</v>
      </c>
      <c r="J1352" t="s">
        <v>11</v>
      </c>
      <c r="K1352" s="21">
        <f>INDEX(LISTAS!$H:$Q,MATCH(BASE!H1352,LISTAS!$G:$G,0),MATCH(BASE!J1352,LISTAS!$H$3:$Q$3,0))*Tabela3[[#This Row],[QUANTIDADE]]</f>
        <v>20</v>
      </c>
      <c r="L1352" s="2" t="str">
        <f>TEXT(Tabela3[[#This Row],[DATA]],"MM")</f>
        <v>04</v>
      </c>
      <c r="M1352" s="2">
        <f>WEEKNUM(Tabela3[[#This Row],[DATA]])</f>
        <v>14</v>
      </c>
      <c r="N1352" s="18">
        <f>YEAR(Tabela3[[#This Row],[DATA]])</f>
        <v>2023</v>
      </c>
    </row>
    <row r="1353" spans="2:14">
      <c r="B1353" s="1">
        <v>45022</v>
      </c>
      <c r="C1353">
        <v>12622</v>
      </c>
      <c r="D1353" s="18">
        <f>COUNTIF(C$4:C1353,Tabela3[[#This Row],[COMANDA]])</f>
        <v>2</v>
      </c>
      <c r="E1353" t="s">
        <v>90</v>
      </c>
      <c r="F1353" t="s">
        <v>98</v>
      </c>
      <c r="G1353" t="s">
        <v>61</v>
      </c>
      <c r="H1353" t="s">
        <v>199</v>
      </c>
      <c r="I1353" s="2">
        <v>2</v>
      </c>
      <c r="J1353" t="s">
        <v>11</v>
      </c>
      <c r="K1353" s="21">
        <f>INDEX(LISTAS!$H:$Q,MATCH(BASE!H1353,LISTAS!$G:$G,0),MATCH(BASE!J1353,LISTAS!$H$3:$Q$3,0))*Tabela3[[#This Row],[QUANTIDADE]]</f>
        <v>2</v>
      </c>
      <c r="L1353" s="2" t="str">
        <f>TEXT(Tabela3[[#This Row],[DATA]],"MM")</f>
        <v>04</v>
      </c>
      <c r="M1353" s="2">
        <f>WEEKNUM(Tabela3[[#This Row],[DATA]])</f>
        <v>14</v>
      </c>
      <c r="N1353" s="18">
        <f>YEAR(Tabela3[[#This Row],[DATA]])</f>
        <v>2023</v>
      </c>
    </row>
    <row r="1354" spans="2:14">
      <c r="B1354" s="1">
        <v>45022</v>
      </c>
      <c r="C1354">
        <v>12622</v>
      </c>
      <c r="D1354" s="18">
        <f>COUNTIF(C$4:C1354,Tabela3[[#This Row],[COMANDA]])</f>
        <v>3</v>
      </c>
      <c r="E1354" t="s">
        <v>90</v>
      </c>
      <c r="F1354" t="s">
        <v>98</v>
      </c>
      <c r="G1354" t="s">
        <v>9</v>
      </c>
      <c r="H1354" t="s">
        <v>246</v>
      </c>
      <c r="I1354" s="2">
        <v>1</v>
      </c>
      <c r="J1354" t="s">
        <v>11</v>
      </c>
      <c r="K1354" s="21">
        <f>INDEX(LISTAS!$H:$Q,MATCH(BASE!H1354,LISTAS!$G:$G,0),MATCH(BASE!J1354,LISTAS!$H$3:$Q$3,0))*Tabela3[[#This Row],[QUANTIDADE]]</f>
        <v>6</v>
      </c>
      <c r="L1354" s="2" t="str">
        <f>TEXT(Tabela3[[#This Row],[DATA]],"MM")</f>
        <v>04</v>
      </c>
      <c r="M1354" s="2">
        <f>WEEKNUM(Tabela3[[#This Row],[DATA]])</f>
        <v>14</v>
      </c>
      <c r="N1354" s="18">
        <f>YEAR(Tabela3[[#This Row],[DATA]])</f>
        <v>2023</v>
      </c>
    </row>
    <row r="1355" spans="2:14">
      <c r="B1355" s="1">
        <v>45022</v>
      </c>
      <c r="C1355">
        <v>12623</v>
      </c>
      <c r="D1355" s="18">
        <f>COUNTIF(C$4:C1355,Tabela3[[#This Row],[COMANDA]])</f>
        <v>1</v>
      </c>
      <c r="E1355" t="s">
        <v>90</v>
      </c>
      <c r="F1355" t="s">
        <v>98</v>
      </c>
      <c r="G1355" t="s">
        <v>8</v>
      </c>
      <c r="H1355" t="s">
        <v>47</v>
      </c>
      <c r="I1355" s="2">
        <v>3</v>
      </c>
      <c r="J1355" t="s">
        <v>11</v>
      </c>
      <c r="K1355" s="21">
        <f>INDEX(LISTAS!$H:$Q,MATCH(BASE!H1355,LISTAS!$G:$G,0),MATCH(BASE!J1355,LISTAS!$H$3:$Q$3,0))*Tabela3[[#This Row],[QUANTIDADE]]</f>
        <v>48</v>
      </c>
      <c r="L1355" s="2" t="str">
        <f>TEXT(Tabela3[[#This Row],[DATA]],"MM")</f>
        <v>04</v>
      </c>
      <c r="M1355" s="2">
        <f>WEEKNUM(Tabela3[[#This Row],[DATA]])</f>
        <v>14</v>
      </c>
      <c r="N1355" s="18">
        <f>YEAR(Tabela3[[#This Row],[DATA]])</f>
        <v>2023</v>
      </c>
    </row>
    <row r="1356" spans="2:14">
      <c r="B1356" s="1">
        <v>45022</v>
      </c>
      <c r="C1356">
        <v>12623</v>
      </c>
      <c r="D1356" s="18">
        <f>COUNTIF(C$4:C1356,Tabela3[[#This Row],[COMANDA]])</f>
        <v>2</v>
      </c>
      <c r="E1356" t="s">
        <v>90</v>
      </c>
      <c r="F1356" t="s">
        <v>98</v>
      </c>
      <c r="G1356" t="s">
        <v>9</v>
      </c>
      <c r="H1356" t="s">
        <v>52</v>
      </c>
      <c r="I1356" s="2">
        <v>1</v>
      </c>
      <c r="J1356" t="s">
        <v>11</v>
      </c>
      <c r="K1356" s="21">
        <f>INDEX(LISTAS!$H:$Q,MATCH(BASE!H1356,LISTAS!$G:$G,0),MATCH(BASE!J1356,LISTAS!$H$3:$Q$3,0))*Tabela3[[#This Row],[QUANTIDADE]]</f>
        <v>8</v>
      </c>
      <c r="L1356" s="2" t="str">
        <f>TEXT(Tabela3[[#This Row],[DATA]],"MM")</f>
        <v>04</v>
      </c>
      <c r="M1356" s="2">
        <f>WEEKNUM(Tabela3[[#This Row],[DATA]])</f>
        <v>14</v>
      </c>
      <c r="N1356" s="18">
        <f>YEAR(Tabela3[[#This Row],[DATA]])</f>
        <v>2023</v>
      </c>
    </row>
    <row r="1357" spans="2:14">
      <c r="B1357" s="1">
        <v>45022</v>
      </c>
      <c r="C1357">
        <v>12624</v>
      </c>
      <c r="D1357" s="18">
        <f>COUNTIF(C$4:C1357,Tabela3[[#This Row],[COMANDA]])</f>
        <v>1</v>
      </c>
      <c r="E1357" t="s">
        <v>90</v>
      </c>
      <c r="F1357" t="s">
        <v>98</v>
      </c>
      <c r="G1357" t="s">
        <v>8</v>
      </c>
      <c r="H1357" t="s">
        <v>204</v>
      </c>
      <c r="I1357" s="2">
        <v>1</v>
      </c>
      <c r="J1357" t="s">
        <v>11</v>
      </c>
      <c r="K1357" s="21">
        <f>INDEX(LISTAS!$H:$Q,MATCH(BASE!H1357,LISTAS!$G:$G,0),MATCH(BASE!J1357,LISTAS!$H$3:$Q$3,0))*Tabela3[[#This Row],[QUANTIDADE]]</f>
        <v>18</v>
      </c>
      <c r="L1357" s="2" t="str">
        <f>TEXT(Tabela3[[#This Row],[DATA]],"MM")</f>
        <v>04</v>
      </c>
      <c r="M1357" s="2">
        <f>WEEKNUM(Tabela3[[#This Row],[DATA]])</f>
        <v>14</v>
      </c>
      <c r="N1357" s="18">
        <f>YEAR(Tabela3[[#This Row],[DATA]])</f>
        <v>2023</v>
      </c>
    </row>
    <row r="1358" spans="2:14">
      <c r="B1358" s="1">
        <v>45022</v>
      </c>
      <c r="C1358">
        <v>12625</v>
      </c>
      <c r="D1358" s="18">
        <f>COUNTIF(C$4:C1358,Tabela3[[#This Row],[COMANDA]])</f>
        <v>1</v>
      </c>
      <c r="E1358" t="s">
        <v>90</v>
      </c>
      <c r="F1358" t="s">
        <v>99</v>
      </c>
      <c r="G1358" t="s">
        <v>8</v>
      </c>
      <c r="H1358" t="s">
        <v>206</v>
      </c>
      <c r="I1358" s="2">
        <v>1</v>
      </c>
      <c r="J1358" t="s">
        <v>11</v>
      </c>
      <c r="K1358" s="21">
        <f>INDEX(LISTAS!$H:$Q,MATCH(BASE!H1358,LISTAS!$G:$G,0),MATCH(BASE!J1358,LISTAS!$H$3:$Q$3,0))*Tabela3[[#This Row],[QUANTIDADE]]</f>
        <v>18</v>
      </c>
      <c r="L1358" s="2" t="str">
        <f>TEXT(Tabela3[[#This Row],[DATA]],"MM")</f>
        <v>04</v>
      </c>
      <c r="M1358" s="2">
        <f>WEEKNUM(Tabela3[[#This Row],[DATA]])</f>
        <v>14</v>
      </c>
      <c r="N1358" s="18">
        <f>YEAR(Tabela3[[#This Row],[DATA]])</f>
        <v>2023</v>
      </c>
    </row>
    <row r="1359" spans="2:14">
      <c r="B1359" s="1">
        <v>45022</v>
      </c>
      <c r="C1359">
        <v>12625</v>
      </c>
      <c r="D1359" s="18">
        <f>COUNTIF(C$4:C1359,Tabela3[[#This Row],[COMANDA]])</f>
        <v>2</v>
      </c>
      <c r="E1359" t="s">
        <v>90</v>
      </c>
      <c r="F1359" t="s">
        <v>99</v>
      </c>
      <c r="G1359" t="s">
        <v>9</v>
      </c>
      <c r="H1359" t="s">
        <v>131</v>
      </c>
      <c r="I1359" s="2">
        <v>1</v>
      </c>
      <c r="J1359" t="s">
        <v>11</v>
      </c>
      <c r="K1359" s="21">
        <f>INDEX(LISTAS!$H:$Q,MATCH(BASE!H1359,LISTAS!$G:$G,0),MATCH(BASE!J1359,LISTAS!$H$3:$Q$3,0))*Tabela3[[#This Row],[QUANTIDADE]]</f>
        <v>4</v>
      </c>
      <c r="L1359" s="2" t="str">
        <f>TEXT(Tabela3[[#This Row],[DATA]],"MM")</f>
        <v>04</v>
      </c>
      <c r="M1359" s="2">
        <f>WEEKNUM(Tabela3[[#This Row],[DATA]])</f>
        <v>14</v>
      </c>
      <c r="N1359" s="18">
        <f>YEAR(Tabela3[[#This Row],[DATA]])</f>
        <v>2023</v>
      </c>
    </row>
    <row r="1360" spans="2:14">
      <c r="B1360" s="1">
        <v>45022</v>
      </c>
      <c r="C1360">
        <v>12626</v>
      </c>
      <c r="D1360" s="18">
        <f>COUNTIF(C$4:C1360,Tabela3[[#This Row],[COMANDA]])</f>
        <v>1</v>
      </c>
      <c r="E1360" t="s">
        <v>90</v>
      </c>
      <c r="F1360" t="s">
        <v>98</v>
      </c>
      <c r="G1360" t="s">
        <v>8</v>
      </c>
      <c r="H1360" t="s">
        <v>39</v>
      </c>
      <c r="I1360" s="2">
        <v>1</v>
      </c>
      <c r="J1360" t="s">
        <v>11</v>
      </c>
      <c r="K1360" s="21">
        <f>INDEX(LISTAS!$H:$Q,MATCH(BASE!H1360,LISTAS!$G:$G,0),MATCH(BASE!J1360,LISTAS!$H$3:$Q$3,0))*Tabela3[[#This Row],[QUANTIDADE]]</f>
        <v>12</v>
      </c>
      <c r="L1360" s="2" t="str">
        <f>TEXT(Tabela3[[#This Row],[DATA]],"MM")</f>
        <v>04</v>
      </c>
      <c r="M1360" s="2">
        <f>WEEKNUM(Tabela3[[#This Row],[DATA]])</f>
        <v>14</v>
      </c>
      <c r="N1360" s="18">
        <f>YEAR(Tabela3[[#This Row],[DATA]])</f>
        <v>2023</v>
      </c>
    </row>
    <row r="1361" spans="2:14">
      <c r="B1361" s="1">
        <v>45022</v>
      </c>
      <c r="C1361">
        <v>12626</v>
      </c>
      <c r="D1361" s="18">
        <f>COUNTIF(C$4:C1361,Tabela3[[#This Row],[COMANDA]])</f>
        <v>2</v>
      </c>
      <c r="E1361" t="s">
        <v>90</v>
      </c>
      <c r="F1361" t="s">
        <v>98</v>
      </c>
      <c r="G1361" t="s">
        <v>61</v>
      </c>
      <c r="H1361" t="s">
        <v>163</v>
      </c>
      <c r="I1361" s="2">
        <v>1</v>
      </c>
      <c r="J1361" t="s">
        <v>11</v>
      </c>
      <c r="K1361" s="21">
        <f>INDEX(LISTAS!$H:$Q,MATCH(BASE!H1361,LISTAS!$G:$G,0),MATCH(BASE!J1361,LISTAS!$H$3:$Q$3,0))*Tabela3[[#This Row],[QUANTIDADE]]</f>
        <v>4</v>
      </c>
      <c r="L1361" s="2" t="str">
        <f>TEXT(Tabela3[[#This Row],[DATA]],"MM")</f>
        <v>04</v>
      </c>
      <c r="M1361" s="2">
        <f>WEEKNUM(Tabela3[[#This Row],[DATA]])</f>
        <v>14</v>
      </c>
      <c r="N1361" s="18">
        <f>YEAR(Tabela3[[#This Row],[DATA]])</f>
        <v>2023</v>
      </c>
    </row>
    <row r="1362" spans="2:14">
      <c r="B1362" s="1">
        <v>45022</v>
      </c>
      <c r="C1362">
        <v>12626</v>
      </c>
      <c r="D1362" s="18">
        <f>COUNTIF(C$4:C1362,Tabela3[[#This Row],[COMANDA]])</f>
        <v>3</v>
      </c>
      <c r="E1362" t="s">
        <v>90</v>
      </c>
      <c r="F1362" t="s">
        <v>98</v>
      </c>
      <c r="G1362" t="s">
        <v>9</v>
      </c>
      <c r="H1362" t="s">
        <v>146</v>
      </c>
      <c r="I1362" s="2">
        <v>1</v>
      </c>
      <c r="J1362" t="s">
        <v>11</v>
      </c>
      <c r="K1362" s="21">
        <f>INDEX(LISTAS!$H:$Q,MATCH(BASE!H1362,LISTAS!$G:$G,0),MATCH(BASE!J1362,LISTAS!$H$3:$Q$3,0))*Tabela3[[#This Row],[QUANTIDADE]]</f>
        <v>4</v>
      </c>
      <c r="L1362" s="2" t="str">
        <f>TEXT(Tabela3[[#This Row],[DATA]],"MM")</f>
        <v>04</v>
      </c>
      <c r="M1362" s="2">
        <f>WEEKNUM(Tabela3[[#This Row],[DATA]])</f>
        <v>14</v>
      </c>
      <c r="N1362" s="18">
        <f>YEAR(Tabela3[[#This Row],[DATA]])</f>
        <v>2023</v>
      </c>
    </row>
    <row r="1363" spans="2:14">
      <c r="B1363" s="1">
        <v>45022</v>
      </c>
      <c r="C1363">
        <v>12627</v>
      </c>
      <c r="D1363" s="18">
        <f>COUNTIF(C$4:C1363,Tabela3[[#This Row],[COMANDA]])</f>
        <v>1</v>
      </c>
      <c r="E1363" t="s">
        <v>90</v>
      </c>
      <c r="F1363" t="s">
        <v>98</v>
      </c>
      <c r="G1363" t="s">
        <v>8</v>
      </c>
      <c r="H1363" t="s">
        <v>204</v>
      </c>
      <c r="I1363" s="2">
        <v>1</v>
      </c>
      <c r="J1363" t="s">
        <v>11</v>
      </c>
      <c r="K1363" s="21">
        <f>INDEX(LISTAS!$H:$Q,MATCH(BASE!H1363,LISTAS!$G:$G,0),MATCH(BASE!J1363,LISTAS!$H$3:$Q$3,0))*Tabela3[[#This Row],[QUANTIDADE]]</f>
        <v>18</v>
      </c>
      <c r="L1363" s="2" t="str">
        <f>TEXT(Tabela3[[#This Row],[DATA]],"MM")</f>
        <v>04</v>
      </c>
      <c r="M1363" s="2">
        <f>WEEKNUM(Tabela3[[#This Row],[DATA]])</f>
        <v>14</v>
      </c>
      <c r="N1363" s="18">
        <f>YEAR(Tabela3[[#This Row],[DATA]])</f>
        <v>2023</v>
      </c>
    </row>
    <row r="1364" spans="2:14">
      <c r="B1364" s="1">
        <v>45022</v>
      </c>
      <c r="C1364">
        <v>12627</v>
      </c>
      <c r="D1364" s="18">
        <f>COUNTIF(C$4:C1364,Tabela3[[#This Row],[COMANDA]])</f>
        <v>2</v>
      </c>
      <c r="E1364" t="s">
        <v>90</v>
      </c>
      <c r="F1364" t="s">
        <v>98</v>
      </c>
      <c r="G1364" t="s">
        <v>61</v>
      </c>
      <c r="H1364" t="s">
        <v>162</v>
      </c>
      <c r="I1364" s="2">
        <v>1</v>
      </c>
      <c r="J1364" t="s">
        <v>11</v>
      </c>
      <c r="K1364" s="21">
        <f>INDEX(LISTAS!$H:$Q,MATCH(BASE!H1364,LISTAS!$G:$G,0),MATCH(BASE!J1364,LISTAS!$H$3:$Q$3,0))*Tabela3[[#This Row],[QUANTIDADE]]</f>
        <v>1.5</v>
      </c>
      <c r="L1364" s="2" t="str">
        <f>TEXT(Tabela3[[#This Row],[DATA]],"MM")</f>
        <v>04</v>
      </c>
      <c r="M1364" s="2">
        <f>WEEKNUM(Tabela3[[#This Row],[DATA]])</f>
        <v>14</v>
      </c>
      <c r="N1364" s="18">
        <f>YEAR(Tabela3[[#This Row],[DATA]])</f>
        <v>2023</v>
      </c>
    </row>
    <row r="1365" spans="2:14">
      <c r="B1365" s="1">
        <v>45022</v>
      </c>
      <c r="C1365">
        <v>12627</v>
      </c>
      <c r="D1365" s="18">
        <f>COUNTIF(C$4:C1365,Tabela3[[#This Row],[COMANDA]])</f>
        <v>3</v>
      </c>
      <c r="E1365" t="s">
        <v>90</v>
      </c>
      <c r="F1365" t="s">
        <v>98</v>
      </c>
      <c r="G1365" t="s">
        <v>61</v>
      </c>
      <c r="H1365" t="s">
        <v>161</v>
      </c>
      <c r="I1365" s="2">
        <v>1</v>
      </c>
      <c r="J1365" t="s">
        <v>11</v>
      </c>
      <c r="K1365" s="21">
        <f>INDEX(LISTAS!$H:$Q,MATCH(BASE!H1365,LISTAS!$G:$G,0),MATCH(BASE!J1365,LISTAS!$H$3:$Q$3,0))*Tabela3[[#This Row],[QUANTIDADE]]</f>
        <v>3</v>
      </c>
      <c r="L1365" s="2" t="str">
        <f>TEXT(Tabela3[[#This Row],[DATA]],"MM")</f>
        <v>04</v>
      </c>
      <c r="M1365" s="2">
        <f>WEEKNUM(Tabela3[[#This Row],[DATA]])</f>
        <v>14</v>
      </c>
      <c r="N1365" s="18">
        <f>YEAR(Tabela3[[#This Row],[DATA]])</f>
        <v>2023</v>
      </c>
    </row>
    <row r="1366" spans="2:14">
      <c r="B1366" s="1">
        <v>45022</v>
      </c>
      <c r="C1366">
        <v>12627</v>
      </c>
      <c r="D1366" s="18">
        <f>COUNTIF(C$4:C1366,Tabela3[[#This Row],[COMANDA]])</f>
        <v>4</v>
      </c>
      <c r="E1366" t="s">
        <v>90</v>
      </c>
      <c r="F1366" t="s">
        <v>98</v>
      </c>
      <c r="G1366" t="s">
        <v>9</v>
      </c>
      <c r="H1366" t="s">
        <v>58</v>
      </c>
      <c r="I1366" s="2">
        <v>1</v>
      </c>
      <c r="J1366" t="s">
        <v>11</v>
      </c>
      <c r="K1366" s="21">
        <f>INDEX(LISTAS!$H:$Q,MATCH(BASE!H1366,LISTAS!$G:$G,0),MATCH(BASE!J1366,LISTAS!$H$3:$Q$3,0))*Tabela3[[#This Row],[QUANTIDADE]]</f>
        <v>5</v>
      </c>
      <c r="L1366" s="2" t="str">
        <f>TEXT(Tabela3[[#This Row],[DATA]],"MM")</f>
        <v>04</v>
      </c>
      <c r="M1366" s="2">
        <f>WEEKNUM(Tabela3[[#This Row],[DATA]])</f>
        <v>14</v>
      </c>
      <c r="N1366" s="18">
        <f>YEAR(Tabela3[[#This Row],[DATA]])</f>
        <v>2023</v>
      </c>
    </row>
    <row r="1367" spans="2:14">
      <c r="B1367" s="1">
        <v>45022</v>
      </c>
      <c r="C1367">
        <v>12628</v>
      </c>
      <c r="D1367" s="18">
        <f>COUNTIF(C$4:C1367,Tabela3[[#This Row],[COMANDA]])</f>
        <v>1</v>
      </c>
      <c r="E1367" t="s">
        <v>90</v>
      </c>
      <c r="F1367" t="s">
        <v>99</v>
      </c>
      <c r="G1367" t="s">
        <v>8</v>
      </c>
      <c r="H1367" t="s">
        <v>42</v>
      </c>
      <c r="I1367" s="2">
        <v>2</v>
      </c>
      <c r="J1367" t="s">
        <v>11</v>
      </c>
      <c r="K1367" s="21">
        <f>INDEX(LISTAS!$H:$Q,MATCH(BASE!H1367,LISTAS!$G:$G,0),MATCH(BASE!J1367,LISTAS!$H$3:$Q$3,0))*Tabela3[[#This Row],[QUANTIDADE]]</f>
        <v>32</v>
      </c>
      <c r="L1367" s="2" t="str">
        <f>TEXT(Tabela3[[#This Row],[DATA]],"MM")</f>
        <v>04</v>
      </c>
      <c r="M1367" s="2">
        <f>WEEKNUM(Tabela3[[#This Row],[DATA]])</f>
        <v>14</v>
      </c>
      <c r="N1367" s="18">
        <f>YEAR(Tabela3[[#This Row],[DATA]])</f>
        <v>2023</v>
      </c>
    </row>
    <row r="1368" spans="2:14">
      <c r="B1368" s="1">
        <v>45022</v>
      </c>
      <c r="C1368">
        <v>12629</v>
      </c>
      <c r="D1368" s="18">
        <f>COUNTIF(C$4:C1368,Tabela3[[#This Row],[COMANDA]])</f>
        <v>1</v>
      </c>
      <c r="E1368" t="s">
        <v>90</v>
      </c>
      <c r="F1368" t="s">
        <v>3</v>
      </c>
      <c r="G1368" t="s">
        <v>8</v>
      </c>
      <c r="H1368" t="s">
        <v>48</v>
      </c>
      <c r="I1368" s="2">
        <v>2</v>
      </c>
      <c r="J1368" t="s">
        <v>259</v>
      </c>
      <c r="K1368" s="21">
        <f>INDEX(LISTAS!$H:$Q,MATCH(BASE!H1368,LISTAS!$G:$G,0),MATCH(BASE!J1368,LISTAS!$H$3:$Q$3,0))*Tabela3[[#This Row],[QUANTIDADE]]</f>
        <v>32.4</v>
      </c>
      <c r="L1368" s="2" t="str">
        <f>TEXT(Tabela3[[#This Row],[DATA]],"MM")</f>
        <v>04</v>
      </c>
      <c r="M1368" s="2">
        <f>WEEKNUM(Tabela3[[#This Row],[DATA]])</f>
        <v>14</v>
      </c>
      <c r="N1368" s="18">
        <f>YEAR(Tabela3[[#This Row],[DATA]])</f>
        <v>2023</v>
      </c>
    </row>
    <row r="1369" spans="2:14">
      <c r="B1369" s="1">
        <v>45022</v>
      </c>
      <c r="C1369">
        <v>12630</v>
      </c>
      <c r="D1369" s="18">
        <f>COUNTIF(C$4:C1369,Tabela3[[#This Row],[COMANDA]])</f>
        <v>1</v>
      </c>
      <c r="E1369" t="s">
        <v>90</v>
      </c>
      <c r="F1369" t="s">
        <v>99</v>
      </c>
      <c r="G1369" t="s">
        <v>8</v>
      </c>
      <c r="H1369" t="s">
        <v>202</v>
      </c>
      <c r="I1369" s="2">
        <v>2</v>
      </c>
      <c r="J1369" t="s">
        <v>11</v>
      </c>
      <c r="K1369" s="21">
        <f>INDEX(LISTAS!$H:$Q,MATCH(BASE!H1369,LISTAS!$G:$G,0),MATCH(BASE!J1369,LISTAS!$H$3:$Q$3,0))*Tabela3[[#This Row],[QUANTIDADE]]</f>
        <v>40</v>
      </c>
      <c r="L1369" s="2" t="str">
        <f>TEXT(Tabela3[[#This Row],[DATA]],"MM")</f>
        <v>04</v>
      </c>
      <c r="M1369" s="2">
        <f>WEEKNUM(Tabela3[[#This Row],[DATA]])</f>
        <v>14</v>
      </c>
      <c r="N1369" s="18">
        <f>YEAR(Tabela3[[#This Row],[DATA]])</f>
        <v>2023</v>
      </c>
    </row>
    <row r="1370" spans="2:14">
      <c r="B1370" s="1">
        <v>45022</v>
      </c>
      <c r="C1370">
        <v>12630</v>
      </c>
      <c r="D1370" s="18">
        <f>COUNTIF(C$4:C1370,Tabela3[[#This Row],[COMANDA]])</f>
        <v>2</v>
      </c>
      <c r="E1370" t="s">
        <v>90</v>
      </c>
      <c r="F1370" t="s">
        <v>99</v>
      </c>
      <c r="G1370" t="s">
        <v>9</v>
      </c>
      <c r="H1370" t="s">
        <v>244</v>
      </c>
      <c r="I1370" s="2">
        <v>1</v>
      </c>
      <c r="J1370" t="s">
        <v>11</v>
      </c>
      <c r="K1370" s="21">
        <f>INDEX(LISTAS!$H:$Q,MATCH(BASE!H1370,LISTAS!$G:$G,0),MATCH(BASE!J1370,LISTAS!$H$3:$Q$3,0))*Tabela3[[#This Row],[QUANTIDADE]]</f>
        <v>8</v>
      </c>
      <c r="L1370" s="2" t="str">
        <f>TEXT(Tabela3[[#This Row],[DATA]],"MM")</f>
        <v>04</v>
      </c>
      <c r="M1370" s="2">
        <f>WEEKNUM(Tabela3[[#This Row],[DATA]])</f>
        <v>14</v>
      </c>
      <c r="N1370" s="18">
        <f>YEAR(Tabela3[[#This Row],[DATA]])</f>
        <v>2023</v>
      </c>
    </row>
    <row r="1371" spans="2:14">
      <c r="B1371" s="1">
        <v>45022</v>
      </c>
      <c r="C1371">
        <v>12631</v>
      </c>
      <c r="D1371" s="18">
        <f>COUNTIF(C$4:C1371,Tabela3[[#This Row],[COMANDA]])</f>
        <v>1</v>
      </c>
      <c r="E1371" t="s">
        <v>90</v>
      </c>
      <c r="F1371" t="s">
        <v>99</v>
      </c>
      <c r="G1371" t="s">
        <v>8</v>
      </c>
      <c r="H1371" t="s">
        <v>206</v>
      </c>
      <c r="I1371" s="2">
        <v>1</v>
      </c>
      <c r="J1371" t="s">
        <v>11</v>
      </c>
      <c r="K1371" s="21">
        <f>INDEX(LISTAS!$H:$Q,MATCH(BASE!H1371,LISTAS!$G:$G,0),MATCH(BASE!J1371,LISTAS!$H$3:$Q$3,0))*Tabela3[[#This Row],[QUANTIDADE]]</f>
        <v>18</v>
      </c>
      <c r="L1371" s="2" t="str">
        <f>TEXT(Tabela3[[#This Row],[DATA]],"MM")</f>
        <v>04</v>
      </c>
      <c r="M1371" s="2">
        <f>WEEKNUM(Tabela3[[#This Row],[DATA]])</f>
        <v>14</v>
      </c>
      <c r="N1371" s="18">
        <f>YEAR(Tabela3[[#This Row],[DATA]])</f>
        <v>2023</v>
      </c>
    </row>
    <row r="1372" spans="2:14">
      <c r="B1372" s="1">
        <v>45022</v>
      </c>
      <c r="C1372">
        <v>12632</v>
      </c>
      <c r="D1372" s="18">
        <f>COUNTIF(C$4:C1372,Tabela3[[#This Row],[COMANDA]])</f>
        <v>1</v>
      </c>
      <c r="E1372" t="s">
        <v>90</v>
      </c>
      <c r="F1372" t="s">
        <v>98</v>
      </c>
      <c r="G1372" t="s">
        <v>8</v>
      </c>
      <c r="H1372" t="s">
        <v>206</v>
      </c>
      <c r="I1372" s="2">
        <v>1</v>
      </c>
      <c r="J1372" t="s">
        <v>11</v>
      </c>
      <c r="K1372" s="21">
        <f>INDEX(LISTAS!$H:$Q,MATCH(BASE!H1372,LISTAS!$G:$G,0),MATCH(BASE!J1372,LISTAS!$H$3:$Q$3,0))*Tabela3[[#This Row],[QUANTIDADE]]</f>
        <v>18</v>
      </c>
      <c r="L1372" s="2" t="str">
        <f>TEXT(Tabela3[[#This Row],[DATA]],"MM")</f>
        <v>04</v>
      </c>
      <c r="M1372" s="2">
        <f>WEEKNUM(Tabela3[[#This Row],[DATA]])</f>
        <v>14</v>
      </c>
      <c r="N1372" s="18">
        <f>YEAR(Tabela3[[#This Row],[DATA]])</f>
        <v>2023</v>
      </c>
    </row>
    <row r="1373" spans="2:14">
      <c r="B1373" s="1">
        <v>45022</v>
      </c>
      <c r="C1373">
        <v>12632</v>
      </c>
      <c r="D1373" s="18">
        <f>COUNTIF(C$4:C1373,Tabela3[[#This Row],[COMANDA]])</f>
        <v>2</v>
      </c>
      <c r="E1373" t="s">
        <v>90</v>
      </c>
      <c r="F1373" t="s">
        <v>98</v>
      </c>
      <c r="G1373" t="s">
        <v>9</v>
      </c>
      <c r="H1373" t="s">
        <v>138</v>
      </c>
      <c r="I1373" s="2">
        <v>1</v>
      </c>
      <c r="J1373" t="s">
        <v>11</v>
      </c>
      <c r="K1373" s="21">
        <f>INDEX(LISTAS!$H:$Q,MATCH(BASE!H1373,LISTAS!$G:$G,0),MATCH(BASE!J1373,LISTAS!$H$3:$Q$3,0))*Tabela3[[#This Row],[QUANTIDADE]]</f>
        <v>4</v>
      </c>
      <c r="L1373" s="2" t="str">
        <f>TEXT(Tabela3[[#This Row],[DATA]],"MM")</f>
        <v>04</v>
      </c>
      <c r="M1373" s="2">
        <f>WEEKNUM(Tabela3[[#This Row],[DATA]])</f>
        <v>14</v>
      </c>
      <c r="N1373" s="18">
        <f>YEAR(Tabela3[[#This Row],[DATA]])</f>
        <v>2023</v>
      </c>
    </row>
    <row r="1374" spans="2:14">
      <c r="B1374" s="1">
        <v>45022</v>
      </c>
      <c r="C1374">
        <v>12633</v>
      </c>
      <c r="D1374" s="18">
        <f>COUNTIF(C$4:C1374,Tabela3[[#This Row],[COMANDA]])</f>
        <v>1</v>
      </c>
      <c r="E1374" t="s">
        <v>90</v>
      </c>
      <c r="F1374" t="s">
        <v>3</v>
      </c>
      <c r="G1374" t="s">
        <v>8</v>
      </c>
      <c r="H1374" t="s">
        <v>40</v>
      </c>
      <c r="I1374" s="2">
        <v>1</v>
      </c>
      <c r="J1374" t="s">
        <v>11</v>
      </c>
      <c r="K1374" s="21">
        <f>INDEX(LISTAS!$H:$Q,MATCH(BASE!H1374,LISTAS!$G:$G,0),MATCH(BASE!J1374,LISTAS!$H$3:$Q$3,0))*Tabela3[[#This Row],[QUANTIDADE]]</f>
        <v>14</v>
      </c>
      <c r="L1374" s="2" t="str">
        <f>TEXT(Tabela3[[#This Row],[DATA]],"MM")</f>
        <v>04</v>
      </c>
      <c r="M1374" s="2">
        <f>WEEKNUM(Tabela3[[#This Row],[DATA]])</f>
        <v>14</v>
      </c>
      <c r="N1374" s="18">
        <f>YEAR(Tabela3[[#This Row],[DATA]])</f>
        <v>2023</v>
      </c>
    </row>
    <row r="1375" spans="2:14">
      <c r="B1375" s="1">
        <v>45022</v>
      </c>
      <c r="C1375">
        <v>12634</v>
      </c>
      <c r="D1375" s="18">
        <f>COUNTIF(C$4:C1375,Tabela3[[#This Row],[COMANDA]])</f>
        <v>1</v>
      </c>
      <c r="E1375" t="s">
        <v>90</v>
      </c>
      <c r="F1375" t="s">
        <v>99</v>
      </c>
      <c r="G1375" t="s">
        <v>8</v>
      </c>
      <c r="H1375" t="s">
        <v>39</v>
      </c>
      <c r="I1375" s="2">
        <v>1</v>
      </c>
      <c r="J1375" t="s">
        <v>11</v>
      </c>
      <c r="K1375" s="21">
        <f>INDEX(LISTAS!$H:$Q,MATCH(BASE!H1375,LISTAS!$G:$G,0),MATCH(BASE!J1375,LISTAS!$H$3:$Q$3,0))*Tabela3[[#This Row],[QUANTIDADE]]</f>
        <v>12</v>
      </c>
      <c r="L1375" s="2" t="str">
        <f>TEXT(Tabela3[[#This Row],[DATA]],"MM")</f>
        <v>04</v>
      </c>
      <c r="M1375" s="2">
        <f>WEEKNUM(Tabela3[[#This Row],[DATA]])</f>
        <v>14</v>
      </c>
      <c r="N1375" s="18">
        <f>YEAR(Tabela3[[#This Row],[DATA]])</f>
        <v>2023</v>
      </c>
    </row>
    <row r="1376" spans="2:14">
      <c r="B1376" s="1">
        <v>45022</v>
      </c>
      <c r="C1376">
        <v>12635</v>
      </c>
      <c r="D1376" s="18">
        <f>COUNTIF(C$4:C1376,Tabela3[[#This Row],[COMANDA]])</f>
        <v>1</v>
      </c>
      <c r="E1376" t="s">
        <v>90</v>
      </c>
      <c r="G1376" t="s">
        <v>8</v>
      </c>
      <c r="H1376" t="s">
        <v>206</v>
      </c>
      <c r="I1376" s="2">
        <v>1</v>
      </c>
      <c r="J1376" t="s">
        <v>11</v>
      </c>
      <c r="K1376" s="21">
        <f>INDEX(LISTAS!$H:$Q,MATCH(BASE!H1376,LISTAS!$G:$G,0),MATCH(BASE!J1376,LISTAS!$H$3:$Q$3,0))*Tabela3[[#This Row],[QUANTIDADE]]</f>
        <v>18</v>
      </c>
      <c r="L1376" s="2" t="str">
        <f>TEXT(Tabela3[[#This Row],[DATA]],"MM")</f>
        <v>04</v>
      </c>
      <c r="M1376" s="2">
        <f>WEEKNUM(Tabela3[[#This Row],[DATA]])</f>
        <v>14</v>
      </c>
      <c r="N1376" s="18">
        <f>YEAR(Tabela3[[#This Row],[DATA]])</f>
        <v>2023</v>
      </c>
    </row>
    <row r="1377" spans="2:14">
      <c r="B1377" s="1">
        <v>45022</v>
      </c>
      <c r="C1377">
        <v>12636</v>
      </c>
      <c r="D1377" s="18">
        <f>COUNTIF(C$4:C1377,Tabela3[[#This Row],[COMANDA]])</f>
        <v>1</v>
      </c>
      <c r="E1377" t="s">
        <v>90</v>
      </c>
      <c r="F1377" t="s">
        <v>99</v>
      </c>
      <c r="G1377" t="s">
        <v>8</v>
      </c>
      <c r="H1377" t="s">
        <v>204</v>
      </c>
      <c r="I1377" s="2">
        <v>1</v>
      </c>
      <c r="J1377" t="s">
        <v>11</v>
      </c>
      <c r="K1377" s="21">
        <f>INDEX(LISTAS!$H:$Q,MATCH(BASE!H1377,LISTAS!$G:$G,0),MATCH(BASE!J1377,LISTAS!$H$3:$Q$3,0))*Tabela3[[#This Row],[QUANTIDADE]]</f>
        <v>18</v>
      </c>
      <c r="L1377" s="2" t="str">
        <f>TEXT(Tabela3[[#This Row],[DATA]],"MM")</f>
        <v>04</v>
      </c>
      <c r="M1377" s="2">
        <f>WEEKNUM(Tabela3[[#This Row],[DATA]])</f>
        <v>14</v>
      </c>
      <c r="N1377" s="18">
        <f>YEAR(Tabela3[[#This Row],[DATA]])</f>
        <v>2023</v>
      </c>
    </row>
    <row r="1378" spans="2:14">
      <c r="B1378" s="1">
        <v>45022</v>
      </c>
      <c r="C1378">
        <v>12636</v>
      </c>
      <c r="D1378" s="18">
        <f>COUNTIF(C$4:C1378,Tabela3[[#This Row],[COMANDA]])</f>
        <v>2</v>
      </c>
      <c r="E1378" t="s">
        <v>90</v>
      </c>
      <c r="F1378" t="s">
        <v>99</v>
      </c>
      <c r="G1378" t="s">
        <v>9</v>
      </c>
      <c r="H1378" t="s">
        <v>140</v>
      </c>
      <c r="I1378" s="2">
        <v>1</v>
      </c>
      <c r="J1378" t="s">
        <v>11</v>
      </c>
      <c r="K1378" s="21">
        <f>INDEX(LISTAS!$H:$Q,MATCH(BASE!H1378,LISTAS!$G:$G,0),MATCH(BASE!J1378,LISTAS!$H$3:$Q$3,0))*Tabela3[[#This Row],[QUANTIDADE]]</f>
        <v>3</v>
      </c>
      <c r="L1378" s="2" t="str">
        <f>TEXT(Tabela3[[#This Row],[DATA]],"MM")</f>
        <v>04</v>
      </c>
      <c r="M1378" s="2">
        <f>WEEKNUM(Tabela3[[#This Row],[DATA]])</f>
        <v>14</v>
      </c>
      <c r="N1378" s="18">
        <f>YEAR(Tabela3[[#This Row],[DATA]])</f>
        <v>2023</v>
      </c>
    </row>
    <row r="1379" spans="2:14">
      <c r="B1379" s="1">
        <v>45022</v>
      </c>
      <c r="C1379">
        <v>12637</v>
      </c>
      <c r="D1379" s="18">
        <f>COUNTIF(C$4:C1379,Tabela3[[#This Row],[COMANDA]])</f>
        <v>1</v>
      </c>
      <c r="E1379" t="s">
        <v>90</v>
      </c>
      <c r="F1379" t="s">
        <v>98</v>
      </c>
      <c r="G1379" t="s">
        <v>8</v>
      </c>
      <c r="H1379" t="s">
        <v>206</v>
      </c>
      <c r="I1379" s="2">
        <v>1</v>
      </c>
      <c r="J1379" t="s">
        <v>11</v>
      </c>
      <c r="K1379" s="21">
        <f>INDEX(LISTAS!$H:$Q,MATCH(BASE!H1379,LISTAS!$G:$G,0),MATCH(BASE!J1379,LISTAS!$H$3:$Q$3,0))*Tabela3[[#This Row],[QUANTIDADE]]</f>
        <v>18</v>
      </c>
      <c r="L1379" s="2" t="str">
        <f>TEXT(Tabela3[[#This Row],[DATA]],"MM")</f>
        <v>04</v>
      </c>
      <c r="M1379" s="2">
        <f>WEEKNUM(Tabela3[[#This Row],[DATA]])</f>
        <v>14</v>
      </c>
      <c r="N1379" s="18">
        <f>YEAR(Tabela3[[#This Row],[DATA]])</f>
        <v>2023</v>
      </c>
    </row>
    <row r="1380" spans="2:14">
      <c r="B1380" s="1">
        <v>45022</v>
      </c>
      <c r="C1380">
        <v>12637</v>
      </c>
      <c r="D1380" s="18">
        <f>COUNTIF(C$4:C1380,Tabela3[[#This Row],[COMANDA]])</f>
        <v>2</v>
      </c>
      <c r="E1380" t="s">
        <v>90</v>
      </c>
      <c r="F1380" t="s">
        <v>98</v>
      </c>
      <c r="G1380" t="s">
        <v>9</v>
      </c>
      <c r="H1380" t="s">
        <v>55</v>
      </c>
      <c r="I1380" s="2">
        <v>1</v>
      </c>
      <c r="J1380" t="s">
        <v>11</v>
      </c>
      <c r="K1380" s="21">
        <f>INDEX(LISTAS!$H:$Q,MATCH(BASE!H1380,LISTAS!$G:$G,0),MATCH(BASE!J1380,LISTAS!$H$3:$Q$3,0))*Tabela3[[#This Row],[QUANTIDADE]]</f>
        <v>3</v>
      </c>
      <c r="L1380" s="2" t="str">
        <f>TEXT(Tabela3[[#This Row],[DATA]],"MM")</f>
        <v>04</v>
      </c>
      <c r="M1380" s="2">
        <f>WEEKNUM(Tabela3[[#This Row],[DATA]])</f>
        <v>14</v>
      </c>
      <c r="N1380" s="18">
        <f>YEAR(Tabela3[[#This Row],[DATA]])</f>
        <v>2023</v>
      </c>
    </row>
    <row r="1381" spans="2:14">
      <c r="B1381" s="1">
        <v>45022</v>
      </c>
      <c r="C1381">
        <v>12638</v>
      </c>
      <c r="D1381" s="18">
        <f>COUNTIF(C$4:C1381,Tabela3[[#This Row],[COMANDA]])</f>
        <v>1</v>
      </c>
      <c r="E1381" t="s">
        <v>89</v>
      </c>
      <c r="F1381" t="s">
        <v>98</v>
      </c>
      <c r="G1381" t="s">
        <v>8</v>
      </c>
      <c r="H1381" t="s">
        <v>247</v>
      </c>
      <c r="I1381" s="2">
        <v>1</v>
      </c>
      <c r="J1381" t="s">
        <v>11</v>
      </c>
      <c r="K1381" s="21">
        <f>INDEX(LISTAS!$H:$Q,MATCH(BASE!H1381,LISTAS!$G:$G,0),MATCH(BASE!J1381,LISTAS!$H$3:$Q$3,0))*Tabela3[[#This Row],[QUANTIDADE]]</f>
        <v>17</v>
      </c>
      <c r="L1381" s="2" t="str">
        <f>TEXT(Tabela3[[#This Row],[DATA]],"MM")</f>
        <v>04</v>
      </c>
      <c r="M1381" s="2">
        <f>WEEKNUM(Tabela3[[#This Row],[DATA]])</f>
        <v>14</v>
      </c>
      <c r="N1381" s="18">
        <f>YEAR(Tabela3[[#This Row],[DATA]])</f>
        <v>2023</v>
      </c>
    </row>
    <row r="1382" spans="2:14">
      <c r="B1382" s="1">
        <v>45022</v>
      </c>
      <c r="C1382">
        <v>12639</v>
      </c>
      <c r="D1382" s="18">
        <f>COUNTIF(C$4:C1382,Tabela3[[#This Row],[COMANDA]])</f>
        <v>1</v>
      </c>
      <c r="E1382" t="s">
        <v>90</v>
      </c>
      <c r="F1382" t="s">
        <v>98</v>
      </c>
      <c r="G1382" t="s">
        <v>8</v>
      </c>
      <c r="H1382" t="s">
        <v>40</v>
      </c>
      <c r="I1382" s="2">
        <v>1</v>
      </c>
      <c r="J1382" t="s">
        <v>11</v>
      </c>
      <c r="K1382" s="21">
        <f>INDEX(LISTAS!$H:$Q,MATCH(BASE!H1382,LISTAS!$G:$G,0),MATCH(BASE!J1382,LISTAS!$H$3:$Q$3,0))*Tabela3[[#This Row],[QUANTIDADE]]</f>
        <v>14</v>
      </c>
      <c r="L1382" s="2" t="str">
        <f>TEXT(Tabela3[[#This Row],[DATA]],"MM")</f>
        <v>04</v>
      </c>
      <c r="M1382" s="2">
        <f>WEEKNUM(Tabela3[[#This Row],[DATA]])</f>
        <v>14</v>
      </c>
      <c r="N1382" s="18">
        <f>YEAR(Tabela3[[#This Row],[DATA]])</f>
        <v>2023</v>
      </c>
    </row>
    <row r="1383" spans="2:14">
      <c r="B1383" s="1">
        <v>45022</v>
      </c>
      <c r="C1383">
        <v>12639</v>
      </c>
      <c r="D1383" s="18">
        <f>COUNTIF(C$4:C1383,Tabela3[[#This Row],[COMANDA]])</f>
        <v>2</v>
      </c>
      <c r="E1383" t="s">
        <v>90</v>
      </c>
      <c r="F1383" t="s">
        <v>98</v>
      </c>
      <c r="G1383" t="s">
        <v>8</v>
      </c>
      <c r="H1383" t="s">
        <v>43</v>
      </c>
      <c r="I1383" s="2">
        <v>1</v>
      </c>
      <c r="J1383" t="s">
        <v>11</v>
      </c>
      <c r="K1383" s="21">
        <f>INDEX(LISTAS!$H:$Q,MATCH(BASE!H1383,LISTAS!$G:$G,0),MATCH(BASE!J1383,LISTAS!$H$3:$Q$3,0))*Tabela3[[#This Row],[QUANTIDADE]]</f>
        <v>18</v>
      </c>
      <c r="L1383" s="2" t="str">
        <f>TEXT(Tabela3[[#This Row],[DATA]],"MM")</f>
        <v>04</v>
      </c>
      <c r="M1383" s="2">
        <f>WEEKNUM(Tabela3[[#This Row],[DATA]])</f>
        <v>14</v>
      </c>
      <c r="N1383" s="18">
        <f>YEAR(Tabela3[[#This Row],[DATA]])</f>
        <v>2023</v>
      </c>
    </row>
    <row r="1384" spans="2:14">
      <c r="B1384" s="1">
        <v>45022</v>
      </c>
      <c r="C1384">
        <v>12640</v>
      </c>
      <c r="D1384" s="18">
        <f>COUNTIF(C$4:C1384,Tabela3[[#This Row],[COMANDA]])</f>
        <v>1</v>
      </c>
      <c r="E1384" t="s">
        <v>90</v>
      </c>
      <c r="F1384" t="s">
        <v>98</v>
      </c>
      <c r="G1384" t="s">
        <v>8</v>
      </c>
      <c r="H1384" t="s">
        <v>204</v>
      </c>
      <c r="I1384" s="2">
        <v>1</v>
      </c>
      <c r="J1384" t="s">
        <v>11</v>
      </c>
      <c r="K1384" s="21">
        <f>INDEX(LISTAS!$H:$Q,MATCH(BASE!H1384,LISTAS!$G:$G,0),MATCH(BASE!J1384,LISTAS!$H$3:$Q$3,0))*Tabela3[[#This Row],[QUANTIDADE]]</f>
        <v>18</v>
      </c>
      <c r="L1384" s="2" t="str">
        <f>TEXT(Tabela3[[#This Row],[DATA]],"MM")</f>
        <v>04</v>
      </c>
      <c r="M1384" s="2">
        <f>WEEKNUM(Tabela3[[#This Row],[DATA]])</f>
        <v>14</v>
      </c>
      <c r="N1384" s="18">
        <f>YEAR(Tabela3[[#This Row],[DATA]])</f>
        <v>2023</v>
      </c>
    </row>
    <row r="1385" spans="2:14">
      <c r="B1385" s="1">
        <v>45022</v>
      </c>
      <c r="C1385">
        <v>12640</v>
      </c>
      <c r="D1385" s="18">
        <f>COUNTIF(C$4:C1385,Tabela3[[#This Row],[COMANDA]])</f>
        <v>2</v>
      </c>
      <c r="E1385" t="s">
        <v>90</v>
      </c>
      <c r="F1385" t="s">
        <v>98</v>
      </c>
      <c r="G1385" t="s">
        <v>8</v>
      </c>
      <c r="H1385" t="s">
        <v>206</v>
      </c>
      <c r="I1385" s="2">
        <v>1</v>
      </c>
      <c r="J1385" t="s">
        <v>11</v>
      </c>
      <c r="K1385" s="21">
        <f>INDEX(LISTAS!$H:$Q,MATCH(BASE!H1385,LISTAS!$G:$G,0),MATCH(BASE!J1385,LISTAS!$H$3:$Q$3,0))*Tabela3[[#This Row],[QUANTIDADE]]</f>
        <v>18</v>
      </c>
      <c r="L1385" s="2" t="str">
        <f>TEXT(Tabela3[[#This Row],[DATA]],"MM")</f>
        <v>04</v>
      </c>
      <c r="M1385" s="2">
        <f>WEEKNUM(Tabela3[[#This Row],[DATA]])</f>
        <v>14</v>
      </c>
      <c r="N1385" s="18">
        <f>YEAR(Tabela3[[#This Row],[DATA]])</f>
        <v>2023</v>
      </c>
    </row>
    <row r="1386" spans="2:14">
      <c r="B1386" s="1">
        <v>45022</v>
      </c>
      <c r="C1386">
        <v>12640</v>
      </c>
      <c r="D1386" s="18">
        <f>COUNTIF(C$4:C1386,Tabela3[[#This Row],[COMANDA]])</f>
        <v>3</v>
      </c>
      <c r="E1386" t="s">
        <v>90</v>
      </c>
      <c r="F1386" t="s">
        <v>98</v>
      </c>
      <c r="G1386" t="s">
        <v>61</v>
      </c>
      <c r="H1386" t="s">
        <v>163</v>
      </c>
      <c r="I1386" s="2">
        <v>1</v>
      </c>
      <c r="J1386" t="s">
        <v>11</v>
      </c>
      <c r="K1386" s="21">
        <f>INDEX(LISTAS!$H:$Q,MATCH(BASE!H1386,LISTAS!$G:$G,0),MATCH(BASE!J1386,LISTAS!$H$3:$Q$3,0))*Tabela3[[#This Row],[QUANTIDADE]]</f>
        <v>4</v>
      </c>
      <c r="L1386" s="2" t="str">
        <f>TEXT(Tabela3[[#This Row],[DATA]],"MM")</f>
        <v>04</v>
      </c>
      <c r="M1386" s="2">
        <f>WEEKNUM(Tabela3[[#This Row],[DATA]])</f>
        <v>14</v>
      </c>
      <c r="N1386" s="18">
        <f>YEAR(Tabela3[[#This Row],[DATA]])</f>
        <v>2023</v>
      </c>
    </row>
    <row r="1387" spans="2:14">
      <c r="B1387" s="1">
        <v>45022</v>
      </c>
      <c r="C1387">
        <v>12640</v>
      </c>
      <c r="D1387" s="18">
        <f>COUNTIF(C$4:C1387,Tabela3[[#This Row],[COMANDA]])</f>
        <v>4</v>
      </c>
      <c r="E1387" t="s">
        <v>90</v>
      </c>
      <c r="F1387" t="s">
        <v>98</v>
      </c>
      <c r="G1387" t="s">
        <v>9</v>
      </c>
      <c r="H1387" t="s">
        <v>144</v>
      </c>
      <c r="I1387" s="2">
        <v>1</v>
      </c>
      <c r="J1387" t="s">
        <v>11</v>
      </c>
      <c r="K1387" s="21">
        <f>INDEX(LISTAS!$H:$Q,MATCH(BASE!H1387,LISTAS!$G:$G,0),MATCH(BASE!J1387,LISTAS!$H$3:$Q$3,0))*Tabela3[[#This Row],[QUANTIDADE]]</f>
        <v>3</v>
      </c>
      <c r="L1387" s="2" t="str">
        <f>TEXT(Tabela3[[#This Row],[DATA]],"MM")</f>
        <v>04</v>
      </c>
      <c r="M1387" s="2">
        <f>WEEKNUM(Tabela3[[#This Row],[DATA]])</f>
        <v>14</v>
      </c>
      <c r="N1387" s="18">
        <f>YEAR(Tabela3[[#This Row],[DATA]])</f>
        <v>2023</v>
      </c>
    </row>
    <row r="1388" spans="2:14">
      <c r="B1388" s="1">
        <v>45022</v>
      </c>
      <c r="C1388">
        <v>12641</v>
      </c>
      <c r="D1388" s="18">
        <f>COUNTIF(C$4:C1388,Tabela3[[#This Row],[COMANDA]])</f>
        <v>1</v>
      </c>
      <c r="E1388" t="s">
        <v>90</v>
      </c>
      <c r="F1388" t="s">
        <v>99</v>
      </c>
      <c r="G1388" t="s">
        <v>8</v>
      </c>
      <c r="H1388" t="s">
        <v>39</v>
      </c>
      <c r="I1388" s="2">
        <v>1</v>
      </c>
      <c r="J1388" t="s">
        <v>11</v>
      </c>
      <c r="K1388" s="21">
        <f>INDEX(LISTAS!$H:$Q,MATCH(BASE!H1388,LISTAS!$G:$G,0),MATCH(BASE!J1388,LISTAS!$H$3:$Q$3,0))*Tabela3[[#This Row],[QUANTIDADE]]</f>
        <v>12</v>
      </c>
      <c r="L1388" s="2" t="str">
        <f>TEXT(Tabela3[[#This Row],[DATA]],"MM")</f>
        <v>04</v>
      </c>
      <c r="M1388" s="2">
        <f>WEEKNUM(Tabela3[[#This Row],[DATA]])</f>
        <v>14</v>
      </c>
      <c r="N1388" s="18">
        <f>YEAR(Tabela3[[#This Row],[DATA]])</f>
        <v>2023</v>
      </c>
    </row>
    <row r="1389" spans="2:14">
      <c r="B1389" s="1">
        <v>45022</v>
      </c>
      <c r="C1389">
        <v>12641</v>
      </c>
      <c r="D1389" s="18">
        <f>COUNTIF(C$4:C1389,Tabela3[[#This Row],[COMANDA]])</f>
        <v>2</v>
      </c>
      <c r="E1389" t="s">
        <v>90</v>
      </c>
      <c r="F1389" t="s">
        <v>99</v>
      </c>
      <c r="G1389" t="s">
        <v>61</v>
      </c>
      <c r="H1389" t="s">
        <v>166</v>
      </c>
      <c r="I1389" s="2">
        <v>1</v>
      </c>
      <c r="J1389" t="s">
        <v>11</v>
      </c>
      <c r="K1389" s="21">
        <f>INDEX(LISTAS!$H:$Q,MATCH(BASE!H1389,LISTAS!$G:$G,0),MATCH(BASE!J1389,LISTAS!$H$3:$Q$3,0))*Tabela3[[#This Row],[QUANTIDADE]]</f>
        <v>8</v>
      </c>
      <c r="L1389" s="2" t="str">
        <f>TEXT(Tabela3[[#This Row],[DATA]],"MM")</f>
        <v>04</v>
      </c>
      <c r="M1389" s="2">
        <f>WEEKNUM(Tabela3[[#This Row],[DATA]])</f>
        <v>14</v>
      </c>
      <c r="N1389" s="18">
        <f>YEAR(Tabela3[[#This Row],[DATA]])</f>
        <v>2023</v>
      </c>
    </row>
    <row r="1390" spans="2:14">
      <c r="B1390" s="1">
        <v>45022</v>
      </c>
      <c r="C1390">
        <v>12642</v>
      </c>
      <c r="D1390" s="18">
        <f>COUNTIF(C$4:C1390,Tabela3[[#This Row],[COMANDA]])</f>
        <v>1</v>
      </c>
      <c r="E1390" t="s">
        <v>90</v>
      </c>
      <c r="G1390" t="s">
        <v>8</v>
      </c>
      <c r="H1390" t="s">
        <v>205</v>
      </c>
      <c r="I1390" s="2">
        <v>1</v>
      </c>
      <c r="J1390" t="s">
        <v>11</v>
      </c>
      <c r="K1390" s="21">
        <f>INDEX(LISTAS!$H:$Q,MATCH(BASE!H1390,LISTAS!$G:$G,0),MATCH(BASE!J1390,LISTAS!$H$3:$Q$3,0))*Tabela3[[#This Row],[QUANTIDADE]]</f>
        <v>22</v>
      </c>
      <c r="L1390" s="2" t="str">
        <f>TEXT(Tabela3[[#This Row],[DATA]],"MM")</f>
        <v>04</v>
      </c>
      <c r="M1390" s="2">
        <f>WEEKNUM(Tabela3[[#This Row],[DATA]])</f>
        <v>14</v>
      </c>
      <c r="N1390" s="18">
        <f>YEAR(Tabela3[[#This Row],[DATA]])</f>
        <v>2023</v>
      </c>
    </row>
    <row r="1391" spans="2:14">
      <c r="B1391" s="1">
        <v>45022</v>
      </c>
      <c r="C1391">
        <v>12642</v>
      </c>
      <c r="D1391" s="18">
        <f>COUNTIF(C$4:C1391,Tabela3[[#This Row],[COMANDA]])</f>
        <v>2</v>
      </c>
      <c r="E1391" t="s">
        <v>90</v>
      </c>
      <c r="G1391" t="s">
        <v>61</v>
      </c>
      <c r="H1391" t="s">
        <v>161</v>
      </c>
      <c r="I1391" s="2">
        <v>2</v>
      </c>
      <c r="J1391" t="s">
        <v>11</v>
      </c>
      <c r="K1391" s="21">
        <f>INDEX(LISTAS!$H:$Q,MATCH(BASE!H1391,LISTAS!$G:$G,0),MATCH(BASE!J1391,LISTAS!$H$3:$Q$3,0))*Tabela3[[#This Row],[QUANTIDADE]]</f>
        <v>6</v>
      </c>
      <c r="L1391" s="2" t="str">
        <f>TEXT(Tabela3[[#This Row],[DATA]],"MM")</f>
        <v>04</v>
      </c>
      <c r="M1391" s="2">
        <f>WEEKNUM(Tabela3[[#This Row],[DATA]])</f>
        <v>14</v>
      </c>
      <c r="N1391" s="18">
        <f>YEAR(Tabela3[[#This Row],[DATA]])</f>
        <v>2023</v>
      </c>
    </row>
    <row r="1392" spans="2:14">
      <c r="B1392" s="1">
        <v>45022</v>
      </c>
      <c r="C1392">
        <v>12642</v>
      </c>
      <c r="D1392" s="18">
        <f>COUNTIF(C$4:C1392,Tabela3[[#This Row],[COMANDA]])</f>
        <v>3</v>
      </c>
      <c r="E1392" t="s">
        <v>90</v>
      </c>
      <c r="G1392" t="s">
        <v>9</v>
      </c>
      <c r="H1392" t="s">
        <v>142</v>
      </c>
      <c r="I1392" s="2">
        <v>1</v>
      </c>
      <c r="J1392" t="s">
        <v>11</v>
      </c>
      <c r="K1392" s="21">
        <f>INDEX(LISTAS!$H:$Q,MATCH(BASE!H1392,LISTAS!$G:$G,0),MATCH(BASE!J1392,LISTAS!$H$3:$Q$3,0))*Tabela3[[#This Row],[QUANTIDADE]]</f>
        <v>6</v>
      </c>
      <c r="L1392" s="2" t="str">
        <f>TEXT(Tabela3[[#This Row],[DATA]],"MM")</f>
        <v>04</v>
      </c>
      <c r="M1392" s="2">
        <f>WEEKNUM(Tabela3[[#This Row],[DATA]])</f>
        <v>14</v>
      </c>
      <c r="N1392" s="18">
        <f>YEAR(Tabela3[[#This Row],[DATA]])</f>
        <v>2023</v>
      </c>
    </row>
    <row r="1393" spans="2:14">
      <c r="B1393" s="1">
        <v>45022</v>
      </c>
      <c r="C1393">
        <v>12644</v>
      </c>
      <c r="D1393" s="18">
        <f>COUNTIF(C$4:C1393,Tabela3[[#This Row],[COMANDA]])</f>
        <v>1</v>
      </c>
      <c r="E1393" t="s">
        <v>90</v>
      </c>
      <c r="F1393" t="s">
        <v>99</v>
      </c>
      <c r="G1393" t="s">
        <v>8</v>
      </c>
      <c r="H1393" t="s">
        <v>204</v>
      </c>
      <c r="I1393" s="2">
        <v>1</v>
      </c>
      <c r="J1393" t="s">
        <v>11</v>
      </c>
      <c r="K1393" s="21">
        <f>INDEX(LISTAS!$H:$Q,MATCH(BASE!H1393,LISTAS!$G:$G,0),MATCH(BASE!J1393,LISTAS!$H$3:$Q$3,0))*Tabela3[[#This Row],[QUANTIDADE]]</f>
        <v>18</v>
      </c>
      <c r="L1393" s="2" t="str">
        <f>TEXT(Tabela3[[#This Row],[DATA]],"MM")</f>
        <v>04</v>
      </c>
      <c r="M1393" s="2">
        <f>WEEKNUM(Tabela3[[#This Row],[DATA]])</f>
        <v>14</v>
      </c>
      <c r="N1393" s="18">
        <f>YEAR(Tabela3[[#This Row],[DATA]])</f>
        <v>2023</v>
      </c>
    </row>
    <row r="1394" spans="2:14">
      <c r="B1394" s="1">
        <v>45022</v>
      </c>
      <c r="C1394">
        <v>12645</v>
      </c>
      <c r="D1394" s="18">
        <f>COUNTIF(C$4:C1394,Tabela3[[#This Row],[COMANDA]])</f>
        <v>1</v>
      </c>
      <c r="E1394" t="s">
        <v>90</v>
      </c>
      <c r="G1394" t="s">
        <v>8</v>
      </c>
      <c r="H1394" t="s">
        <v>203</v>
      </c>
      <c r="I1394" s="2">
        <v>1</v>
      </c>
      <c r="J1394" t="s">
        <v>11</v>
      </c>
      <c r="K1394" s="21">
        <f>INDEX(LISTAS!$H:$Q,MATCH(BASE!H1394,LISTAS!$G:$G,0),MATCH(BASE!J1394,LISTAS!$H$3:$Q$3,0))*Tabela3[[#This Row],[QUANTIDADE]]</f>
        <v>20</v>
      </c>
      <c r="L1394" s="2" t="str">
        <f>TEXT(Tabela3[[#This Row],[DATA]],"MM")</f>
        <v>04</v>
      </c>
      <c r="M1394" s="2">
        <f>WEEKNUM(Tabela3[[#This Row],[DATA]])</f>
        <v>14</v>
      </c>
      <c r="N1394" s="18">
        <f>YEAR(Tabela3[[#This Row],[DATA]])</f>
        <v>2023</v>
      </c>
    </row>
    <row r="1395" spans="2:14">
      <c r="B1395" s="1">
        <v>45022</v>
      </c>
      <c r="C1395">
        <v>12645</v>
      </c>
      <c r="D1395" s="18">
        <f>COUNTIF(C$4:C1395,Tabela3[[#This Row],[COMANDA]])</f>
        <v>2</v>
      </c>
      <c r="E1395" t="s">
        <v>90</v>
      </c>
      <c r="G1395" t="s">
        <v>8</v>
      </c>
      <c r="H1395" t="s">
        <v>202</v>
      </c>
      <c r="I1395" s="2">
        <v>1</v>
      </c>
      <c r="J1395" t="s">
        <v>11</v>
      </c>
      <c r="K1395" s="21">
        <f>INDEX(LISTAS!$H:$Q,MATCH(BASE!H1395,LISTAS!$G:$G,0),MATCH(BASE!J1395,LISTAS!$H$3:$Q$3,0))*Tabela3[[#This Row],[QUANTIDADE]]</f>
        <v>20</v>
      </c>
      <c r="L1395" s="2" t="str">
        <f>TEXT(Tabela3[[#This Row],[DATA]],"MM")</f>
        <v>04</v>
      </c>
      <c r="M1395" s="2">
        <f>WEEKNUM(Tabela3[[#This Row],[DATA]])</f>
        <v>14</v>
      </c>
      <c r="N1395" s="18">
        <f>YEAR(Tabela3[[#This Row],[DATA]])</f>
        <v>2023</v>
      </c>
    </row>
    <row r="1396" spans="2:14">
      <c r="B1396" s="1">
        <v>45022</v>
      </c>
      <c r="C1396">
        <v>12646</v>
      </c>
      <c r="D1396" s="18">
        <f>COUNTIF(C$4:C1396,Tabela3[[#This Row],[COMANDA]])</f>
        <v>1</v>
      </c>
      <c r="E1396" t="s">
        <v>90</v>
      </c>
      <c r="F1396" t="s">
        <v>98</v>
      </c>
      <c r="G1396" t="s">
        <v>8</v>
      </c>
      <c r="H1396" t="s">
        <v>39</v>
      </c>
      <c r="I1396" s="2">
        <v>1</v>
      </c>
      <c r="J1396" t="s">
        <v>11</v>
      </c>
      <c r="K1396" s="21">
        <f>INDEX(LISTAS!$H:$Q,MATCH(BASE!H1396,LISTAS!$G:$G,0),MATCH(BASE!J1396,LISTAS!$H$3:$Q$3,0))*Tabela3[[#This Row],[QUANTIDADE]]</f>
        <v>12</v>
      </c>
      <c r="L1396" s="2" t="str">
        <f>TEXT(Tabela3[[#This Row],[DATA]],"MM")</f>
        <v>04</v>
      </c>
      <c r="M1396" s="2">
        <f>WEEKNUM(Tabela3[[#This Row],[DATA]])</f>
        <v>14</v>
      </c>
      <c r="N1396" s="18">
        <f>YEAR(Tabela3[[#This Row],[DATA]])</f>
        <v>2023</v>
      </c>
    </row>
    <row r="1397" spans="2:14">
      <c r="B1397" s="1">
        <v>45022</v>
      </c>
      <c r="C1397">
        <v>12646</v>
      </c>
      <c r="D1397" s="18">
        <f>COUNTIF(C$4:C1397,Tabela3[[#This Row],[COMANDA]])</f>
        <v>2</v>
      </c>
      <c r="E1397" t="s">
        <v>90</v>
      </c>
      <c r="F1397" t="s">
        <v>98</v>
      </c>
      <c r="G1397" t="s">
        <v>8</v>
      </c>
      <c r="H1397" t="s">
        <v>202</v>
      </c>
      <c r="I1397" s="2">
        <v>1</v>
      </c>
      <c r="J1397" t="s">
        <v>11</v>
      </c>
      <c r="K1397" s="21">
        <f>INDEX(LISTAS!$H:$Q,MATCH(BASE!H1397,LISTAS!$G:$G,0),MATCH(BASE!J1397,LISTAS!$H$3:$Q$3,0))*Tabela3[[#This Row],[QUANTIDADE]]</f>
        <v>20</v>
      </c>
      <c r="L1397" s="2" t="str">
        <f>TEXT(Tabela3[[#This Row],[DATA]],"MM")</f>
        <v>04</v>
      </c>
      <c r="M1397" s="2">
        <f>WEEKNUM(Tabela3[[#This Row],[DATA]])</f>
        <v>14</v>
      </c>
      <c r="N1397" s="18">
        <f>YEAR(Tabela3[[#This Row],[DATA]])</f>
        <v>2023</v>
      </c>
    </row>
    <row r="1398" spans="2:14">
      <c r="B1398" s="1">
        <v>45022</v>
      </c>
      <c r="C1398">
        <v>12646</v>
      </c>
      <c r="D1398" s="18">
        <f>COUNTIF(C$4:C1398,Tabela3[[#This Row],[COMANDA]])</f>
        <v>3</v>
      </c>
      <c r="E1398" t="s">
        <v>90</v>
      </c>
      <c r="F1398" t="s">
        <v>98</v>
      </c>
      <c r="G1398" t="s">
        <v>9</v>
      </c>
      <c r="H1398" t="s">
        <v>85</v>
      </c>
      <c r="I1398" s="2">
        <v>2</v>
      </c>
      <c r="J1398" t="s">
        <v>11</v>
      </c>
      <c r="K1398" s="21">
        <f>INDEX(LISTAS!$H:$Q,MATCH(BASE!H1398,LISTAS!$G:$G,0),MATCH(BASE!J1398,LISTAS!$H$3:$Q$3,0))*Tabela3[[#This Row],[QUANTIDADE]]</f>
        <v>20</v>
      </c>
      <c r="L1398" s="2" t="str">
        <f>TEXT(Tabela3[[#This Row],[DATA]],"MM")</f>
        <v>04</v>
      </c>
      <c r="M1398" s="2">
        <f>WEEKNUM(Tabela3[[#This Row],[DATA]])</f>
        <v>14</v>
      </c>
      <c r="N1398" s="18">
        <f>YEAR(Tabela3[[#This Row],[DATA]])</f>
        <v>2023</v>
      </c>
    </row>
    <row r="1399" spans="2:14">
      <c r="B1399" s="1">
        <v>45022</v>
      </c>
      <c r="C1399">
        <v>12647</v>
      </c>
      <c r="D1399" s="18">
        <f>COUNTIF(C$4:C1399,Tabela3[[#This Row],[COMANDA]])</f>
        <v>1</v>
      </c>
      <c r="E1399" t="s">
        <v>90</v>
      </c>
      <c r="F1399" t="s">
        <v>99</v>
      </c>
      <c r="G1399" t="s">
        <v>8</v>
      </c>
      <c r="H1399" t="s">
        <v>84</v>
      </c>
      <c r="I1399" s="2">
        <v>2</v>
      </c>
      <c r="J1399" t="s">
        <v>11</v>
      </c>
      <c r="K1399" s="21">
        <f>INDEX(LISTAS!$H:$Q,MATCH(BASE!H1399,LISTAS!$G:$G,0),MATCH(BASE!J1399,LISTAS!$H$3:$Q$3,0))*Tabela3[[#This Row],[QUANTIDADE]]</f>
        <v>32</v>
      </c>
      <c r="L1399" s="2" t="str">
        <f>TEXT(Tabela3[[#This Row],[DATA]],"MM")</f>
        <v>04</v>
      </c>
      <c r="M1399" s="2">
        <f>WEEKNUM(Tabela3[[#This Row],[DATA]])</f>
        <v>14</v>
      </c>
      <c r="N1399" s="18">
        <f>YEAR(Tabela3[[#This Row],[DATA]])</f>
        <v>2023</v>
      </c>
    </row>
    <row r="1400" spans="2:14">
      <c r="B1400" s="1">
        <v>45022</v>
      </c>
      <c r="C1400">
        <v>12647</v>
      </c>
      <c r="D1400" s="18">
        <f>COUNTIF(C$4:C1400,Tabela3[[#This Row],[COMANDA]])</f>
        <v>2</v>
      </c>
      <c r="E1400" t="s">
        <v>90</v>
      </c>
      <c r="F1400" t="s">
        <v>99</v>
      </c>
      <c r="G1400" t="s">
        <v>61</v>
      </c>
      <c r="H1400" t="s">
        <v>163</v>
      </c>
      <c r="I1400" s="2">
        <v>1</v>
      </c>
      <c r="J1400" t="s">
        <v>11</v>
      </c>
      <c r="K1400" s="21">
        <f>INDEX(LISTAS!$H:$Q,MATCH(BASE!H1400,LISTAS!$G:$G,0),MATCH(BASE!J1400,LISTAS!$H$3:$Q$3,0))*Tabela3[[#This Row],[QUANTIDADE]]</f>
        <v>4</v>
      </c>
      <c r="L1400" s="2" t="str">
        <f>TEXT(Tabela3[[#This Row],[DATA]],"MM")</f>
        <v>04</v>
      </c>
      <c r="M1400" s="2">
        <f>WEEKNUM(Tabela3[[#This Row],[DATA]])</f>
        <v>14</v>
      </c>
      <c r="N1400" s="18">
        <f>YEAR(Tabela3[[#This Row],[DATA]])</f>
        <v>2023</v>
      </c>
    </row>
    <row r="1401" spans="2:14">
      <c r="B1401" s="1">
        <v>45022</v>
      </c>
      <c r="C1401">
        <v>12647</v>
      </c>
      <c r="D1401" s="18">
        <f>COUNTIF(C$4:C1401,Tabela3[[#This Row],[COMANDA]])</f>
        <v>3</v>
      </c>
      <c r="E1401" t="s">
        <v>90</v>
      </c>
      <c r="F1401" t="s">
        <v>99</v>
      </c>
      <c r="G1401" t="s">
        <v>9</v>
      </c>
      <c r="H1401" t="s">
        <v>56</v>
      </c>
      <c r="I1401" s="2">
        <v>1</v>
      </c>
      <c r="J1401" t="s">
        <v>11</v>
      </c>
      <c r="K1401" s="21">
        <f>INDEX(LISTAS!$H:$Q,MATCH(BASE!H1401,LISTAS!$G:$G,0),MATCH(BASE!J1401,LISTAS!$H$3:$Q$3,0))*Tabela3[[#This Row],[QUANTIDADE]]</f>
        <v>3</v>
      </c>
      <c r="L1401" s="2" t="str">
        <f>TEXT(Tabela3[[#This Row],[DATA]],"MM")</f>
        <v>04</v>
      </c>
      <c r="M1401" s="2">
        <f>WEEKNUM(Tabela3[[#This Row],[DATA]])</f>
        <v>14</v>
      </c>
      <c r="N1401" s="18">
        <f>YEAR(Tabela3[[#This Row],[DATA]])</f>
        <v>2023</v>
      </c>
    </row>
    <row r="1402" spans="2:14">
      <c r="B1402" s="1">
        <v>45022</v>
      </c>
      <c r="C1402">
        <v>12648</v>
      </c>
      <c r="D1402" s="18">
        <f>COUNTIF(C$4:C1402,Tabela3[[#This Row],[COMANDA]])</f>
        <v>1</v>
      </c>
      <c r="E1402" t="s">
        <v>90</v>
      </c>
      <c r="F1402" t="s">
        <v>100</v>
      </c>
      <c r="G1402" t="s">
        <v>8</v>
      </c>
      <c r="H1402" t="s">
        <v>202</v>
      </c>
      <c r="I1402" s="2">
        <v>1</v>
      </c>
      <c r="J1402" t="s">
        <v>11</v>
      </c>
      <c r="K1402" s="21">
        <f>INDEX(LISTAS!$H:$Q,MATCH(BASE!H1402,LISTAS!$G:$G,0),MATCH(BASE!J1402,LISTAS!$H$3:$Q$3,0))*Tabela3[[#This Row],[QUANTIDADE]]</f>
        <v>20</v>
      </c>
      <c r="L1402" s="2" t="str">
        <f>TEXT(Tabela3[[#This Row],[DATA]],"MM")</f>
        <v>04</v>
      </c>
      <c r="M1402" s="2">
        <f>WEEKNUM(Tabela3[[#This Row],[DATA]])</f>
        <v>14</v>
      </c>
      <c r="N1402" s="18">
        <f>YEAR(Tabela3[[#This Row],[DATA]])</f>
        <v>2023</v>
      </c>
    </row>
    <row r="1403" spans="2:14">
      <c r="B1403" s="1">
        <v>45022</v>
      </c>
      <c r="C1403">
        <v>12648</v>
      </c>
      <c r="D1403" s="18">
        <f>COUNTIF(C$4:C1403,Tabela3[[#This Row],[COMANDA]])</f>
        <v>2</v>
      </c>
      <c r="E1403" t="s">
        <v>90</v>
      </c>
      <c r="F1403" t="s">
        <v>100</v>
      </c>
      <c r="G1403" t="s">
        <v>9</v>
      </c>
      <c r="H1403" t="s">
        <v>136</v>
      </c>
      <c r="I1403" s="2">
        <v>1</v>
      </c>
      <c r="J1403" t="s">
        <v>11</v>
      </c>
      <c r="K1403" s="21">
        <f>INDEX(LISTAS!$H:$Q,MATCH(BASE!H1403,LISTAS!$G:$G,0),MATCH(BASE!J1403,LISTAS!$H$3:$Q$3,0))*Tabela3[[#This Row],[QUANTIDADE]]</f>
        <v>4</v>
      </c>
      <c r="L1403" s="2" t="str">
        <f>TEXT(Tabela3[[#This Row],[DATA]],"MM")</f>
        <v>04</v>
      </c>
      <c r="M1403" s="2">
        <f>WEEKNUM(Tabela3[[#This Row],[DATA]])</f>
        <v>14</v>
      </c>
      <c r="N1403" s="18">
        <f>YEAR(Tabela3[[#This Row],[DATA]])</f>
        <v>2023</v>
      </c>
    </row>
    <row r="1404" spans="2:14">
      <c r="B1404" s="1">
        <v>45022</v>
      </c>
      <c r="C1404" t="s">
        <v>250</v>
      </c>
      <c r="D1404" s="18">
        <f>COUNTIF(C$4:C1404,Tabela3[[#This Row],[COMANDA]])</f>
        <v>1</v>
      </c>
      <c r="E1404" t="s">
        <v>1</v>
      </c>
      <c r="G1404" t="s">
        <v>74</v>
      </c>
      <c r="H1404" t="s">
        <v>75</v>
      </c>
      <c r="I1404" s="2">
        <v>10</v>
      </c>
      <c r="J1404" t="s">
        <v>11</v>
      </c>
      <c r="K1404" s="21">
        <f>INDEX(LISTAS!$H:$Q,MATCH(BASE!H1404,LISTAS!$G:$G,0),MATCH(BASE!J1404,LISTAS!$H$3:$Q$3,0))*Tabela3[[#This Row],[QUANTIDADE]]</f>
        <v>60</v>
      </c>
      <c r="L1404" s="2" t="str">
        <f>TEXT(Tabela3[[#This Row],[DATA]],"MM")</f>
        <v>04</v>
      </c>
      <c r="M1404" s="2">
        <f>WEEKNUM(Tabela3[[#This Row],[DATA]])</f>
        <v>14</v>
      </c>
      <c r="N1404" s="18">
        <f>YEAR(Tabela3[[#This Row],[DATA]])</f>
        <v>2023</v>
      </c>
    </row>
    <row r="1405" spans="2:14">
      <c r="B1405" s="1">
        <v>45022</v>
      </c>
      <c r="C1405" t="s">
        <v>250</v>
      </c>
      <c r="D1405" s="18">
        <f>COUNTIF(C$4:C1405,Tabela3[[#This Row],[COMANDA]])</f>
        <v>2</v>
      </c>
      <c r="E1405" t="s">
        <v>1</v>
      </c>
      <c r="G1405" t="s">
        <v>77</v>
      </c>
      <c r="H1405" t="s">
        <v>216</v>
      </c>
      <c r="I1405" s="2">
        <v>3</v>
      </c>
      <c r="J1405" t="s">
        <v>11</v>
      </c>
      <c r="K1405" s="21">
        <f>INDEX(LISTAS!$H:$Q,MATCH(BASE!H1405,LISTAS!$G:$G,0),MATCH(BASE!J1405,LISTAS!$H$3:$Q$3,0))*Tabela3[[#This Row],[QUANTIDADE]]</f>
        <v>13.5</v>
      </c>
      <c r="L1405" s="2" t="str">
        <f>TEXT(Tabela3[[#This Row],[DATA]],"MM")</f>
        <v>04</v>
      </c>
      <c r="M1405" s="2">
        <f>WEEKNUM(Tabela3[[#This Row],[DATA]])</f>
        <v>14</v>
      </c>
      <c r="N1405" s="18">
        <f>YEAR(Tabela3[[#This Row],[DATA]])</f>
        <v>2023</v>
      </c>
    </row>
    <row r="1406" spans="2:14">
      <c r="B1406" s="1">
        <v>45022</v>
      </c>
      <c r="C1406" t="s">
        <v>250</v>
      </c>
      <c r="D1406" s="18">
        <f>COUNTIF(C$4:C1406,Tabela3[[#This Row],[COMANDA]])</f>
        <v>3</v>
      </c>
      <c r="E1406" t="s">
        <v>1</v>
      </c>
      <c r="G1406" t="s">
        <v>9</v>
      </c>
      <c r="H1406" t="s">
        <v>147</v>
      </c>
      <c r="I1406" s="2">
        <v>1</v>
      </c>
      <c r="J1406" t="s">
        <v>11</v>
      </c>
      <c r="K1406" s="21">
        <f>INDEX(LISTAS!$H:$Q,MATCH(BASE!H1406,LISTAS!$G:$G,0),MATCH(BASE!J1406,LISTAS!$H$3:$Q$3,0))*Tabela3[[#This Row],[QUANTIDADE]]</f>
        <v>4.5</v>
      </c>
      <c r="L1406" s="2" t="str">
        <f>TEXT(Tabela3[[#This Row],[DATA]],"MM")</f>
        <v>04</v>
      </c>
      <c r="M1406" s="2">
        <f>WEEKNUM(Tabela3[[#This Row],[DATA]])</f>
        <v>14</v>
      </c>
      <c r="N1406" s="18">
        <f>YEAR(Tabela3[[#This Row],[DATA]])</f>
        <v>2023</v>
      </c>
    </row>
    <row r="1407" spans="2:14">
      <c r="B1407" s="1">
        <v>45022</v>
      </c>
      <c r="C1407" t="s">
        <v>250</v>
      </c>
      <c r="D1407" s="18">
        <f>COUNTIF(C$4:C1407,Tabela3[[#This Row],[COMANDA]])</f>
        <v>4</v>
      </c>
      <c r="E1407" t="s">
        <v>1</v>
      </c>
      <c r="G1407" t="s">
        <v>9</v>
      </c>
      <c r="H1407" t="s">
        <v>214</v>
      </c>
      <c r="I1407" s="2">
        <v>3</v>
      </c>
      <c r="J1407" t="s">
        <v>11</v>
      </c>
      <c r="K1407" s="21">
        <f>INDEX(LISTAS!$H:$Q,MATCH(BASE!H1407,LISTAS!$G:$G,0),MATCH(BASE!J1407,LISTAS!$H$3:$Q$3,0))*Tabela3[[#This Row],[QUANTIDADE]]</f>
        <v>3</v>
      </c>
      <c r="L1407" s="2" t="str">
        <f>TEXT(Tabela3[[#This Row],[DATA]],"MM")</f>
        <v>04</v>
      </c>
      <c r="M1407" s="2">
        <f>WEEKNUM(Tabela3[[#This Row],[DATA]])</f>
        <v>14</v>
      </c>
      <c r="N1407" s="18">
        <f>YEAR(Tabela3[[#This Row],[DATA]])</f>
        <v>2023</v>
      </c>
    </row>
    <row r="1408" spans="2:14">
      <c r="B1408" s="1">
        <v>45022</v>
      </c>
      <c r="C1408" t="s">
        <v>250</v>
      </c>
      <c r="D1408" s="18">
        <f>COUNTIF(C$4:C1408,Tabela3[[#This Row],[COMANDA]])</f>
        <v>5</v>
      </c>
      <c r="E1408" t="s">
        <v>1</v>
      </c>
      <c r="G1408" t="s">
        <v>9</v>
      </c>
      <c r="H1408" t="s">
        <v>68</v>
      </c>
      <c r="I1408" s="2">
        <v>4</v>
      </c>
      <c r="J1408" t="s">
        <v>11</v>
      </c>
      <c r="K1408" s="21">
        <f>INDEX(LISTAS!$H:$Q,MATCH(BASE!H1408,LISTAS!$G:$G,0),MATCH(BASE!J1408,LISTAS!$H$3:$Q$3,0))*Tabela3[[#This Row],[QUANTIDADE]]</f>
        <v>12</v>
      </c>
      <c r="L1408" s="2" t="str">
        <f>TEXT(Tabela3[[#This Row],[DATA]],"MM")</f>
        <v>04</v>
      </c>
      <c r="M1408" s="2">
        <f>WEEKNUM(Tabela3[[#This Row],[DATA]])</f>
        <v>14</v>
      </c>
      <c r="N1408" s="18">
        <f>YEAR(Tabela3[[#This Row],[DATA]])</f>
        <v>2023</v>
      </c>
    </row>
    <row r="1409" spans="2:14">
      <c r="B1409" s="1">
        <v>45022</v>
      </c>
      <c r="C1409" t="s">
        <v>250</v>
      </c>
      <c r="D1409" s="18">
        <f>COUNTIF(C$4:C1409,Tabela3[[#This Row],[COMANDA]])</f>
        <v>6</v>
      </c>
      <c r="E1409" t="s">
        <v>1</v>
      </c>
      <c r="G1409" t="s">
        <v>74</v>
      </c>
      <c r="H1409" t="s">
        <v>120</v>
      </c>
      <c r="I1409" s="2">
        <v>6</v>
      </c>
      <c r="J1409" t="s">
        <v>11</v>
      </c>
      <c r="K1409" s="21">
        <f>INDEX(LISTAS!$H:$Q,MATCH(BASE!H1409,LISTAS!$G:$G,0),MATCH(BASE!J1409,LISTAS!$H$3:$Q$3,0))*Tabela3[[#This Row],[QUANTIDADE]]</f>
        <v>18</v>
      </c>
      <c r="L1409" s="2" t="str">
        <f>TEXT(Tabela3[[#This Row],[DATA]],"MM")</f>
        <v>04</v>
      </c>
      <c r="M1409" s="2">
        <f>WEEKNUM(Tabela3[[#This Row],[DATA]])</f>
        <v>14</v>
      </c>
      <c r="N1409" s="18">
        <f>YEAR(Tabela3[[#This Row],[DATA]])</f>
        <v>2023</v>
      </c>
    </row>
    <row r="1410" spans="2:14">
      <c r="B1410" s="1">
        <v>45022</v>
      </c>
      <c r="C1410" t="s">
        <v>250</v>
      </c>
      <c r="D1410" s="18">
        <f>COUNTIF(C$4:C1410,Tabela3[[#This Row],[COMANDA]])</f>
        <v>7</v>
      </c>
      <c r="E1410" t="s">
        <v>1</v>
      </c>
      <c r="G1410" t="s">
        <v>9</v>
      </c>
      <c r="H1410" t="s">
        <v>242</v>
      </c>
      <c r="I1410" s="2">
        <v>3</v>
      </c>
      <c r="J1410" t="s">
        <v>11</v>
      </c>
      <c r="K1410" s="21">
        <f>INDEX(LISTAS!$H:$Q,MATCH(BASE!H1410,LISTAS!$G:$G,0),MATCH(BASE!J1410,LISTAS!$H$3:$Q$3,0))*Tabela3[[#This Row],[QUANTIDADE]]</f>
        <v>12</v>
      </c>
      <c r="L1410" s="2" t="str">
        <f>TEXT(Tabela3[[#This Row],[DATA]],"MM")</f>
        <v>04</v>
      </c>
      <c r="M1410" s="2">
        <f>WEEKNUM(Tabela3[[#This Row],[DATA]])</f>
        <v>14</v>
      </c>
      <c r="N1410" s="18">
        <f>YEAR(Tabela3[[#This Row],[DATA]])</f>
        <v>2023</v>
      </c>
    </row>
    <row r="1411" spans="2:14">
      <c r="B1411" s="1">
        <v>45022</v>
      </c>
      <c r="C1411" t="s">
        <v>250</v>
      </c>
      <c r="D1411" s="18">
        <f>COUNTIF(C$4:C1411,Tabela3[[#This Row],[COMANDA]])</f>
        <v>8</v>
      </c>
      <c r="E1411" t="s">
        <v>1</v>
      </c>
      <c r="G1411" t="s">
        <v>10</v>
      </c>
      <c r="H1411" t="s">
        <v>248</v>
      </c>
      <c r="I1411" s="2">
        <v>1</v>
      </c>
      <c r="J1411" t="s">
        <v>11</v>
      </c>
      <c r="K1411" s="21">
        <f>INDEX(LISTAS!$H:$Q,MATCH(BASE!H1411,LISTAS!$G:$G,0),MATCH(BASE!J1411,LISTAS!$H$3:$Q$3,0))*Tabela3[[#This Row],[QUANTIDADE]]</f>
        <v>1</v>
      </c>
      <c r="L1411" s="2" t="str">
        <f>TEXT(Tabela3[[#This Row],[DATA]],"MM")</f>
        <v>04</v>
      </c>
      <c r="M1411" s="2">
        <f>WEEKNUM(Tabela3[[#This Row],[DATA]])</f>
        <v>14</v>
      </c>
      <c r="N1411" s="18">
        <f>YEAR(Tabela3[[#This Row],[DATA]])</f>
        <v>2023</v>
      </c>
    </row>
    <row r="1412" spans="2:14">
      <c r="B1412" s="1">
        <v>45022</v>
      </c>
      <c r="C1412" t="s">
        <v>250</v>
      </c>
      <c r="D1412" s="18">
        <f>COUNTIF(C$4:C1412,Tabela3[[#This Row],[COMANDA]])</f>
        <v>9</v>
      </c>
      <c r="E1412" t="s">
        <v>1</v>
      </c>
      <c r="G1412" t="s">
        <v>74</v>
      </c>
      <c r="H1412" t="s">
        <v>76</v>
      </c>
      <c r="I1412" s="2">
        <v>5</v>
      </c>
      <c r="J1412" t="s">
        <v>11</v>
      </c>
      <c r="K1412" s="21">
        <f>INDEX(LISTAS!$H:$Q,MATCH(BASE!H1412,LISTAS!$G:$G,0),MATCH(BASE!J1412,LISTAS!$H$3:$Q$3,0))*Tabela3[[#This Row],[QUANTIDADE]]</f>
        <v>10</v>
      </c>
      <c r="L1412" s="2" t="str">
        <f>TEXT(Tabela3[[#This Row],[DATA]],"MM")</f>
        <v>04</v>
      </c>
      <c r="M1412" s="2">
        <f>WEEKNUM(Tabela3[[#This Row],[DATA]])</f>
        <v>14</v>
      </c>
      <c r="N1412" s="18">
        <f>YEAR(Tabela3[[#This Row],[DATA]])</f>
        <v>2023</v>
      </c>
    </row>
    <row r="1413" spans="2:14">
      <c r="B1413" s="1">
        <v>45022</v>
      </c>
      <c r="C1413" t="s">
        <v>250</v>
      </c>
      <c r="D1413" s="18">
        <f>COUNTIF(C$4:C1413,Tabela3[[#This Row],[COMANDA]])</f>
        <v>10</v>
      </c>
      <c r="E1413" t="s">
        <v>1</v>
      </c>
      <c r="G1413" t="s">
        <v>9</v>
      </c>
      <c r="H1413" t="s">
        <v>344</v>
      </c>
      <c r="I1413" s="2">
        <v>1</v>
      </c>
      <c r="J1413" t="s">
        <v>11</v>
      </c>
      <c r="K1413" s="21">
        <f>INDEX(LISTAS!$H:$Q,MATCH(BASE!H1413,LISTAS!$G:$G,0),MATCH(BASE!J1413,LISTAS!$H$3:$Q$3,0))*Tabela3[[#This Row],[QUANTIDADE]]</f>
        <v>10</v>
      </c>
      <c r="L1413" s="2" t="str">
        <f>TEXT(Tabela3[[#This Row],[DATA]],"MM")</f>
        <v>04</v>
      </c>
      <c r="M1413" s="2">
        <f>WEEKNUM(Tabela3[[#This Row],[DATA]])</f>
        <v>14</v>
      </c>
      <c r="N1413" s="18">
        <f>YEAR(Tabela3[[#This Row],[DATA]])</f>
        <v>2023</v>
      </c>
    </row>
    <row r="1414" spans="2:14">
      <c r="B1414" s="1">
        <v>45022</v>
      </c>
      <c r="C1414" t="s">
        <v>250</v>
      </c>
      <c r="D1414" s="18">
        <f>COUNTIF(C$4:C1414,Tabela3[[#This Row],[COMANDA]])</f>
        <v>11</v>
      </c>
      <c r="E1414" t="s">
        <v>1</v>
      </c>
      <c r="G1414" t="s">
        <v>63</v>
      </c>
      <c r="H1414" t="s">
        <v>179</v>
      </c>
      <c r="I1414" s="2">
        <v>1</v>
      </c>
      <c r="J1414" t="s">
        <v>11</v>
      </c>
      <c r="K1414" s="21">
        <f>INDEX(LISTAS!$H:$Q,MATCH(BASE!H1414,LISTAS!$G:$G,0),MATCH(BASE!J1414,LISTAS!$H$3:$Q$3,0))*Tabela3[[#This Row],[QUANTIDADE]]</f>
        <v>6.5</v>
      </c>
      <c r="L1414" s="2" t="str">
        <f>TEXT(Tabela3[[#This Row],[DATA]],"MM")</f>
        <v>04</v>
      </c>
      <c r="M1414" s="2">
        <f>WEEKNUM(Tabela3[[#This Row],[DATA]])</f>
        <v>14</v>
      </c>
      <c r="N1414" s="18">
        <f>YEAR(Tabela3[[#This Row],[DATA]])</f>
        <v>2023</v>
      </c>
    </row>
    <row r="1415" spans="2:14">
      <c r="B1415" s="1">
        <v>45022</v>
      </c>
      <c r="C1415" t="s">
        <v>250</v>
      </c>
      <c r="D1415" s="18">
        <f>COUNTIF(C$4:C1415,Tabela3[[#This Row],[COMANDA]])</f>
        <v>12</v>
      </c>
      <c r="E1415" t="s">
        <v>1</v>
      </c>
      <c r="G1415" t="s">
        <v>63</v>
      </c>
      <c r="H1415" t="s">
        <v>177</v>
      </c>
      <c r="I1415" s="2">
        <v>1</v>
      </c>
      <c r="J1415" t="s">
        <v>11</v>
      </c>
      <c r="K1415" s="21">
        <f>INDEX(LISTAS!$H:$Q,MATCH(BASE!H1415,LISTAS!$G:$G,0),MATCH(BASE!J1415,LISTAS!$H$3:$Q$3,0))*Tabela3[[#This Row],[QUANTIDADE]]</f>
        <v>4</v>
      </c>
      <c r="L1415" s="2" t="str">
        <f>TEXT(Tabela3[[#This Row],[DATA]],"MM")</f>
        <v>04</v>
      </c>
      <c r="M1415" s="2">
        <f>WEEKNUM(Tabela3[[#This Row],[DATA]])</f>
        <v>14</v>
      </c>
      <c r="N1415" s="18">
        <f>YEAR(Tabela3[[#This Row],[DATA]])</f>
        <v>2023</v>
      </c>
    </row>
    <row r="1416" spans="2:14">
      <c r="B1416" s="1">
        <v>45022</v>
      </c>
      <c r="C1416" t="s">
        <v>250</v>
      </c>
      <c r="D1416" s="18">
        <f>COUNTIF(C$4:C1416,Tabela3[[#This Row],[COMANDA]])</f>
        <v>13</v>
      </c>
      <c r="E1416" t="s">
        <v>1</v>
      </c>
      <c r="G1416" t="s">
        <v>10</v>
      </c>
      <c r="H1416" t="s">
        <v>119</v>
      </c>
      <c r="I1416" s="2">
        <v>16</v>
      </c>
      <c r="J1416" t="s">
        <v>11</v>
      </c>
      <c r="K1416" s="21">
        <f>INDEX(LISTAS!$H:$Q,MATCH(BASE!H1416,LISTAS!$G:$G,0),MATCH(BASE!J1416,LISTAS!$H$3:$Q$3,0))*Tabela3[[#This Row],[QUANTIDADE]]</f>
        <v>96</v>
      </c>
      <c r="L1416" s="2" t="str">
        <f>TEXT(Tabela3[[#This Row],[DATA]],"MM")</f>
        <v>04</v>
      </c>
      <c r="M1416" s="2">
        <f>WEEKNUM(Tabela3[[#This Row],[DATA]])</f>
        <v>14</v>
      </c>
      <c r="N1416" s="18">
        <f>YEAR(Tabela3[[#This Row],[DATA]])</f>
        <v>2023</v>
      </c>
    </row>
    <row r="1417" spans="2:14">
      <c r="B1417" s="1">
        <v>45022</v>
      </c>
      <c r="C1417" t="s">
        <v>250</v>
      </c>
      <c r="D1417" s="18">
        <f>COUNTIF(C$4:C1417,Tabela3[[#This Row],[COMANDA]])</f>
        <v>14</v>
      </c>
      <c r="E1417" t="s">
        <v>1</v>
      </c>
      <c r="G1417" t="s">
        <v>10</v>
      </c>
      <c r="H1417" t="s">
        <v>123</v>
      </c>
      <c r="I1417" s="2">
        <v>1</v>
      </c>
      <c r="J1417" t="s">
        <v>11</v>
      </c>
      <c r="K1417" s="21">
        <f>INDEX(LISTAS!$H:$Q,MATCH(BASE!H1417,LISTAS!$G:$G,0),MATCH(BASE!J1417,LISTAS!$H$3:$Q$3,0))*Tabela3[[#This Row],[QUANTIDADE]]</f>
        <v>1</v>
      </c>
      <c r="L1417" s="2" t="str">
        <f>TEXT(Tabela3[[#This Row],[DATA]],"MM")</f>
        <v>04</v>
      </c>
      <c r="M1417" s="2">
        <f>WEEKNUM(Tabela3[[#This Row],[DATA]])</f>
        <v>14</v>
      </c>
      <c r="N1417" s="18">
        <f>YEAR(Tabela3[[#This Row],[DATA]])</f>
        <v>2023</v>
      </c>
    </row>
    <row r="1418" spans="2:14">
      <c r="B1418" s="1">
        <v>45022</v>
      </c>
      <c r="C1418" t="s">
        <v>250</v>
      </c>
      <c r="D1418" s="18">
        <f>COUNTIF(C$4:C1418,Tabela3[[#This Row],[COMANDA]])</f>
        <v>15</v>
      </c>
      <c r="E1418" t="s">
        <v>1</v>
      </c>
      <c r="G1418" t="s">
        <v>10</v>
      </c>
      <c r="H1418" t="s">
        <v>117</v>
      </c>
      <c r="I1418" s="2">
        <v>2</v>
      </c>
      <c r="J1418" t="s">
        <v>11</v>
      </c>
      <c r="K1418" s="21">
        <f>INDEX(LISTAS!$H:$Q,MATCH(BASE!H1418,LISTAS!$G:$G,0),MATCH(BASE!J1418,LISTAS!$H$3:$Q$3,0))*Tabela3[[#This Row],[QUANTIDADE]]</f>
        <v>1</v>
      </c>
      <c r="L1418" s="2" t="str">
        <f>TEXT(Tabela3[[#This Row],[DATA]],"MM")</f>
        <v>04</v>
      </c>
      <c r="M1418" s="2">
        <f>WEEKNUM(Tabela3[[#This Row],[DATA]])</f>
        <v>14</v>
      </c>
      <c r="N1418" s="18">
        <f>YEAR(Tabela3[[#This Row],[DATA]])</f>
        <v>2023</v>
      </c>
    </row>
    <row r="1419" spans="2:14">
      <c r="B1419" s="1">
        <v>45022</v>
      </c>
      <c r="C1419" t="s">
        <v>250</v>
      </c>
      <c r="D1419" s="18">
        <f>COUNTIF(C$4:C1419,Tabela3[[#This Row],[COMANDA]])</f>
        <v>16</v>
      </c>
      <c r="E1419" t="s">
        <v>1</v>
      </c>
      <c r="G1419" t="s">
        <v>77</v>
      </c>
      <c r="H1419" t="s">
        <v>224</v>
      </c>
      <c r="I1419" s="2">
        <v>1</v>
      </c>
      <c r="J1419" t="s">
        <v>11</v>
      </c>
      <c r="K1419" s="21">
        <f>INDEX(LISTAS!$H:$Q,MATCH(BASE!H1419,LISTAS!$G:$G,0),MATCH(BASE!J1419,LISTAS!$H$3:$Q$3,0))*Tabela3[[#This Row],[QUANTIDADE]]</f>
        <v>5.5</v>
      </c>
      <c r="L1419" s="2" t="str">
        <f>TEXT(Tabela3[[#This Row],[DATA]],"MM")</f>
        <v>04</v>
      </c>
      <c r="M1419" s="2">
        <f>WEEKNUM(Tabela3[[#This Row],[DATA]])</f>
        <v>14</v>
      </c>
      <c r="N1419" s="18">
        <f>YEAR(Tabela3[[#This Row],[DATA]])</f>
        <v>2023</v>
      </c>
    </row>
    <row r="1420" spans="2:14">
      <c r="B1420" s="1">
        <v>45022</v>
      </c>
      <c r="C1420" t="s">
        <v>250</v>
      </c>
      <c r="D1420" s="18">
        <f>COUNTIF(C$4:C1420,Tabela3[[#This Row],[COMANDA]])</f>
        <v>17</v>
      </c>
      <c r="E1420" t="s">
        <v>1</v>
      </c>
      <c r="G1420" t="s">
        <v>9</v>
      </c>
      <c r="H1420" t="s">
        <v>131</v>
      </c>
      <c r="I1420" s="2">
        <v>1</v>
      </c>
      <c r="J1420" t="s">
        <v>11</v>
      </c>
      <c r="K1420" s="21">
        <f>INDEX(LISTAS!$H:$Q,MATCH(BASE!H1420,LISTAS!$G:$G,0),MATCH(BASE!J1420,LISTAS!$H$3:$Q$3,0))*Tabela3[[#This Row],[QUANTIDADE]]</f>
        <v>4</v>
      </c>
      <c r="L1420" s="2" t="str">
        <f>TEXT(Tabela3[[#This Row],[DATA]],"MM")</f>
        <v>04</v>
      </c>
      <c r="M1420" s="2">
        <f>WEEKNUM(Tabela3[[#This Row],[DATA]])</f>
        <v>14</v>
      </c>
      <c r="N1420" s="18">
        <f>YEAR(Tabela3[[#This Row],[DATA]])</f>
        <v>2023</v>
      </c>
    </row>
    <row r="1421" spans="2:14">
      <c r="B1421" s="1">
        <v>45022</v>
      </c>
      <c r="C1421" t="s">
        <v>250</v>
      </c>
      <c r="D1421" s="18">
        <f>COUNTIF(C$4:C1421,Tabela3[[#This Row],[COMANDA]])</f>
        <v>18</v>
      </c>
      <c r="E1421" t="s">
        <v>1</v>
      </c>
      <c r="G1421" t="s">
        <v>10</v>
      </c>
      <c r="H1421" t="s">
        <v>234</v>
      </c>
      <c r="I1421" s="2">
        <v>1</v>
      </c>
      <c r="J1421" t="s">
        <v>11</v>
      </c>
      <c r="K1421" s="21">
        <f>INDEX(LISTAS!$H:$Q,MATCH(BASE!H1421,LISTAS!$G:$G,0),MATCH(BASE!J1421,LISTAS!$H$3:$Q$3,0))*Tabela3[[#This Row],[QUANTIDADE]]</f>
        <v>2</v>
      </c>
      <c r="L1421" s="2" t="str">
        <f>TEXT(Tabela3[[#This Row],[DATA]],"MM")</f>
        <v>04</v>
      </c>
      <c r="M1421" s="2">
        <f>WEEKNUM(Tabela3[[#This Row],[DATA]])</f>
        <v>14</v>
      </c>
      <c r="N1421" s="18">
        <f>YEAR(Tabela3[[#This Row],[DATA]])</f>
        <v>2023</v>
      </c>
    </row>
    <row r="1422" spans="2:14">
      <c r="B1422" s="1">
        <v>45022</v>
      </c>
      <c r="C1422" t="s">
        <v>250</v>
      </c>
      <c r="D1422" s="18">
        <f>COUNTIF(C$4:C1422,Tabela3[[#This Row],[COMANDA]])</f>
        <v>19</v>
      </c>
      <c r="E1422" t="s">
        <v>1</v>
      </c>
      <c r="G1422" t="s">
        <v>77</v>
      </c>
      <c r="H1422" t="s">
        <v>79</v>
      </c>
      <c r="I1422" s="2">
        <v>1</v>
      </c>
      <c r="J1422" t="s">
        <v>11</v>
      </c>
      <c r="K1422" s="21">
        <f>INDEX(LISTAS!$H:$Q,MATCH(BASE!H1422,LISTAS!$G:$G,0),MATCH(BASE!J1422,LISTAS!$H$3:$Q$3,0))*Tabela3[[#This Row],[QUANTIDADE]]</f>
        <v>4.5</v>
      </c>
      <c r="L1422" s="2" t="str">
        <f>TEXT(Tabela3[[#This Row],[DATA]],"MM")</f>
        <v>04</v>
      </c>
      <c r="M1422" s="2">
        <f>WEEKNUM(Tabela3[[#This Row],[DATA]])</f>
        <v>14</v>
      </c>
      <c r="N1422" s="18">
        <f>YEAR(Tabela3[[#This Row],[DATA]])</f>
        <v>2023</v>
      </c>
    </row>
    <row r="1423" spans="2:14">
      <c r="B1423" s="1">
        <v>45022</v>
      </c>
      <c r="C1423" t="s">
        <v>250</v>
      </c>
      <c r="D1423" s="18">
        <f>COUNTIF(C$4:C1423,Tabela3[[#This Row],[COMANDA]])</f>
        <v>20</v>
      </c>
      <c r="E1423" t="s">
        <v>1</v>
      </c>
      <c r="G1423" t="s">
        <v>10</v>
      </c>
      <c r="H1423" t="s">
        <v>92</v>
      </c>
      <c r="I1423" s="2">
        <v>4</v>
      </c>
      <c r="J1423" t="s">
        <v>11</v>
      </c>
      <c r="K1423" s="21">
        <f>INDEX(LISTAS!$H:$Q,MATCH(BASE!H1423,LISTAS!$G:$G,0),MATCH(BASE!J1423,LISTAS!$H$3:$Q$3,0))*Tabela3[[#This Row],[QUANTIDADE]]</f>
        <v>40</v>
      </c>
      <c r="L1423" s="2" t="str">
        <f>TEXT(Tabela3[[#This Row],[DATA]],"MM")</f>
        <v>04</v>
      </c>
      <c r="M1423" s="2">
        <f>WEEKNUM(Tabela3[[#This Row],[DATA]])</f>
        <v>14</v>
      </c>
      <c r="N1423" s="18">
        <f>YEAR(Tabela3[[#This Row],[DATA]])</f>
        <v>2023</v>
      </c>
    </row>
    <row r="1424" spans="2:14">
      <c r="B1424" s="1">
        <v>45022</v>
      </c>
      <c r="C1424" t="s">
        <v>250</v>
      </c>
      <c r="D1424" s="18">
        <f>COUNTIF(C$4:C1424,Tabela3[[#This Row],[COMANDA]])</f>
        <v>21</v>
      </c>
      <c r="E1424" t="s">
        <v>1</v>
      </c>
      <c r="G1424" t="s">
        <v>77</v>
      </c>
      <c r="H1424" t="s">
        <v>217</v>
      </c>
      <c r="I1424" s="2">
        <v>1</v>
      </c>
      <c r="J1424" t="s">
        <v>11</v>
      </c>
      <c r="K1424" s="21">
        <f>INDEX(LISTAS!$H:$Q,MATCH(BASE!H1424,LISTAS!$G:$G,0),MATCH(BASE!J1424,LISTAS!$H$3:$Q$3,0))*Tabela3[[#This Row],[QUANTIDADE]]</f>
        <v>6</v>
      </c>
      <c r="L1424" s="2" t="str">
        <f>TEXT(Tabela3[[#This Row],[DATA]],"MM")</f>
        <v>04</v>
      </c>
      <c r="M1424" s="2">
        <f>WEEKNUM(Tabela3[[#This Row],[DATA]])</f>
        <v>14</v>
      </c>
      <c r="N1424" s="18">
        <f>YEAR(Tabela3[[#This Row],[DATA]])</f>
        <v>2023</v>
      </c>
    </row>
    <row r="1425" spans="2:14">
      <c r="B1425" s="1">
        <v>45022</v>
      </c>
      <c r="C1425" t="s">
        <v>250</v>
      </c>
      <c r="D1425" s="18">
        <f>COUNTIF(C$4:C1425,Tabela3[[#This Row],[COMANDA]])</f>
        <v>22</v>
      </c>
      <c r="E1425" t="s">
        <v>1</v>
      </c>
      <c r="G1425" t="s">
        <v>9</v>
      </c>
      <c r="H1425" t="s">
        <v>132</v>
      </c>
      <c r="I1425" s="2">
        <v>1</v>
      </c>
      <c r="J1425" t="s">
        <v>11</v>
      </c>
      <c r="K1425" s="21">
        <f>INDEX(LISTAS!$H:$Q,MATCH(BASE!H1425,LISTAS!$G:$G,0),MATCH(BASE!J1425,LISTAS!$H$3:$Q$3,0))*Tabela3[[#This Row],[QUANTIDADE]]</f>
        <v>3</v>
      </c>
      <c r="L1425" s="2" t="str">
        <f>TEXT(Tabela3[[#This Row],[DATA]],"MM")</f>
        <v>04</v>
      </c>
      <c r="M1425" s="2">
        <f>WEEKNUM(Tabela3[[#This Row],[DATA]])</f>
        <v>14</v>
      </c>
      <c r="N1425" s="18">
        <f>YEAR(Tabela3[[#This Row],[DATA]])</f>
        <v>2023</v>
      </c>
    </row>
    <row r="1426" spans="2:14">
      <c r="B1426" s="1">
        <v>45022</v>
      </c>
      <c r="C1426" t="s">
        <v>250</v>
      </c>
      <c r="D1426" s="18">
        <f>COUNTIF(C$4:C1426,Tabela3[[#This Row],[COMANDA]])</f>
        <v>23</v>
      </c>
      <c r="E1426" t="s">
        <v>1</v>
      </c>
      <c r="G1426" t="s">
        <v>9</v>
      </c>
      <c r="H1426" t="s">
        <v>117</v>
      </c>
      <c r="I1426" s="2">
        <v>9</v>
      </c>
      <c r="J1426" t="s">
        <v>11</v>
      </c>
      <c r="K1426" s="21">
        <f>INDEX(LISTAS!$H:$Q,MATCH(BASE!H1426,LISTAS!$G:$G,0),MATCH(BASE!J1426,LISTAS!$H$3:$Q$3,0))*Tabela3[[#This Row],[QUANTIDADE]]</f>
        <v>4.5</v>
      </c>
      <c r="L1426" s="2" t="str">
        <f>TEXT(Tabela3[[#This Row],[DATA]],"MM")</f>
        <v>04</v>
      </c>
      <c r="M1426" s="2">
        <f>WEEKNUM(Tabela3[[#This Row],[DATA]])</f>
        <v>14</v>
      </c>
      <c r="N1426" s="18">
        <f>YEAR(Tabela3[[#This Row],[DATA]])</f>
        <v>2023</v>
      </c>
    </row>
    <row r="1427" spans="2:14">
      <c r="B1427" s="1">
        <v>45022</v>
      </c>
      <c r="C1427" t="s">
        <v>250</v>
      </c>
      <c r="D1427" s="18">
        <f>COUNTIF(C$4:C1427,Tabela3[[#This Row],[COMANDA]])</f>
        <v>24</v>
      </c>
      <c r="E1427" t="s">
        <v>1</v>
      </c>
      <c r="G1427" t="s">
        <v>10</v>
      </c>
      <c r="H1427" t="s">
        <v>249</v>
      </c>
      <c r="I1427" s="2">
        <v>5</v>
      </c>
      <c r="J1427" t="s">
        <v>11</v>
      </c>
      <c r="K1427" s="21">
        <f>INDEX(LISTAS!$H:$Q,MATCH(BASE!H1427,LISTAS!$G:$G,0),MATCH(BASE!J1427,LISTAS!$H$3:$Q$3,0))*Tabela3[[#This Row],[QUANTIDADE]]</f>
        <v>1.25</v>
      </c>
      <c r="L1427" s="2" t="str">
        <f>TEXT(Tabela3[[#This Row],[DATA]],"MM")</f>
        <v>04</v>
      </c>
      <c r="M1427" s="2">
        <f>WEEKNUM(Tabela3[[#This Row],[DATA]])</f>
        <v>14</v>
      </c>
      <c r="N1427" s="18">
        <f>YEAR(Tabela3[[#This Row],[DATA]])</f>
        <v>2023</v>
      </c>
    </row>
    <row r="1428" spans="2:14">
      <c r="B1428" s="1">
        <v>45022</v>
      </c>
      <c r="C1428" t="s">
        <v>250</v>
      </c>
      <c r="D1428" s="18">
        <f>COUNTIF(C$4:C1428,Tabela3[[#This Row],[COMANDA]])</f>
        <v>25</v>
      </c>
      <c r="E1428" t="s">
        <v>1</v>
      </c>
      <c r="G1428" t="s">
        <v>9</v>
      </c>
      <c r="H1428" t="s">
        <v>213</v>
      </c>
      <c r="I1428" s="2">
        <v>1</v>
      </c>
      <c r="J1428" t="s">
        <v>11</v>
      </c>
      <c r="K1428" s="21">
        <f>INDEX(LISTAS!$H:$Q,MATCH(BASE!H1428,LISTAS!$G:$G,0),MATCH(BASE!J1428,LISTAS!$H$3:$Q$3,0))*Tabela3[[#This Row],[QUANTIDADE]]</f>
        <v>4</v>
      </c>
      <c r="L1428" s="2" t="str">
        <f>TEXT(Tabela3[[#This Row],[DATA]],"MM")</f>
        <v>04</v>
      </c>
      <c r="M1428" s="2">
        <f>WEEKNUM(Tabela3[[#This Row],[DATA]])</f>
        <v>14</v>
      </c>
      <c r="N1428" s="18">
        <f>YEAR(Tabela3[[#This Row],[DATA]])</f>
        <v>2023</v>
      </c>
    </row>
    <row r="1429" spans="2:14">
      <c r="B1429" s="1">
        <v>45022</v>
      </c>
      <c r="C1429" t="s">
        <v>250</v>
      </c>
      <c r="D1429" s="18">
        <f>COUNTIF(C$4:C1429,Tabela3[[#This Row],[COMANDA]])</f>
        <v>26</v>
      </c>
      <c r="E1429" t="s">
        <v>1</v>
      </c>
      <c r="G1429" t="s">
        <v>9</v>
      </c>
      <c r="H1429" t="s">
        <v>85</v>
      </c>
      <c r="I1429" s="2">
        <v>1</v>
      </c>
      <c r="J1429" t="s">
        <v>11</v>
      </c>
      <c r="K1429" s="21">
        <f>INDEX(LISTAS!$H:$Q,MATCH(BASE!H1429,LISTAS!$G:$G,0),MATCH(BASE!J1429,LISTAS!$H$3:$Q$3,0))*Tabela3[[#This Row],[QUANTIDADE]]</f>
        <v>10</v>
      </c>
      <c r="L1429" s="2" t="str">
        <f>TEXT(Tabela3[[#This Row],[DATA]],"MM")</f>
        <v>04</v>
      </c>
      <c r="M1429" s="2">
        <f>WEEKNUM(Tabela3[[#This Row],[DATA]])</f>
        <v>14</v>
      </c>
      <c r="N1429" s="18">
        <f>YEAR(Tabela3[[#This Row],[DATA]])</f>
        <v>2023</v>
      </c>
    </row>
    <row r="1430" spans="2:14">
      <c r="B1430" s="1">
        <v>45022</v>
      </c>
      <c r="C1430" t="s">
        <v>250</v>
      </c>
      <c r="D1430" s="18">
        <f>COUNTIF(C$4:C1430,Tabela3[[#This Row],[COMANDA]])</f>
        <v>27</v>
      </c>
      <c r="E1430" t="s">
        <v>1</v>
      </c>
      <c r="G1430" t="s">
        <v>9</v>
      </c>
      <c r="H1430" t="s">
        <v>142</v>
      </c>
      <c r="I1430" s="2">
        <v>1</v>
      </c>
      <c r="J1430" t="s">
        <v>11</v>
      </c>
      <c r="K1430" s="21">
        <f>INDEX(LISTAS!$H:$Q,MATCH(BASE!H1430,LISTAS!$G:$G,0),MATCH(BASE!J1430,LISTAS!$H$3:$Q$3,0))*Tabela3[[#This Row],[QUANTIDADE]]</f>
        <v>6</v>
      </c>
      <c r="L1430" s="2" t="str">
        <f>TEXT(Tabela3[[#This Row],[DATA]],"MM")</f>
        <v>04</v>
      </c>
      <c r="M1430" s="2">
        <f>WEEKNUM(Tabela3[[#This Row],[DATA]])</f>
        <v>14</v>
      </c>
      <c r="N1430" s="18">
        <f>YEAR(Tabela3[[#This Row],[DATA]])</f>
        <v>2023</v>
      </c>
    </row>
    <row r="1431" spans="2:14">
      <c r="B1431" s="1">
        <v>45022</v>
      </c>
      <c r="C1431" t="s">
        <v>250</v>
      </c>
      <c r="D1431" s="18">
        <f>COUNTIF(C$4:C1431,Tabela3[[#This Row],[COMANDA]])</f>
        <v>28</v>
      </c>
      <c r="E1431" t="s">
        <v>1</v>
      </c>
      <c r="G1431" t="s">
        <v>10</v>
      </c>
      <c r="H1431" t="s">
        <v>238</v>
      </c>
      <c r="I1431" s="2">
        <v>8</v>
      </c>
      <c r="J1431" t="s">
        <v>11</v>
      </c>
      <c r="K1431" s="21">
        <f>INDEX(LISTAS!$H:$Q,MATCH(BASE!H1431,LISTAS!$G:$G,0),MATCH(BASE!J1431,LISTAS!$H$3:$Q$3,0))*Tabela3[[#This Row],[QUANTIDADE]]</f>
        <v>2</v>
      </c>
      <c r="L1431" s="2" t="str">
        <f>TEXT(Tabela3[[#This Row],[DATA]],"MM")</f>
        <v>04</v>
      </c>
      <c r="M1431" s="2">
        <f>WEEKNUM(Tabela3[[#This Row],[DATA]])</f>
        <v>14</v>
      </c>
      <c r="N1431" s="18">
        <f>YEAR(Tabela3[[#This Row],[DATA]])</f>
        <v>2023</v>
      </c>
    </row>
    <row r="1432" spans="2:14">
      <c r="B1432" s="1">
        <v>45022</v>
      </c>
      <c r="C1432" t="s">
        <v>250</v>
      </c>
      <c r="D1432" s="18">
        <f>COUNTIF(C$4:C1432,Tabela3[[#This Row],[COMANDA]])</f>
        <v>29</v>
      </c>
      <c r="E1432" t="s">
        <v>1</v>
      </c>
      <c r="G1432" t="s">
        <v>10</v>
      </c>
      <c r="H1432" t="s">
        <v>225</v>
      </c>
      <c r="I1432" s="2">
        <v>1</v>
      </c>
      <c r="J1432" t="s">
        <v>11</v>
      </c>
      <c r="K1432" s="21">
        <f>INDEX(LISTAS!$H:$Q,MATCH(BASE!H1432,LISTAS!$G:$G,0),MATCH(BASE!J1432,LISTAS!$H$3:$Q$3,0))*Tabela3[[#This Row],[QUANTIDADE]]</f>
        <v>12</v>
      </c>
      <c r="L1432" s="2" t="str">
        <f>TEXT(Tabela3[[#This Row],[DATA]],"MM")</f>
        <v>04</v>
      </c>
      <c r="M1432" s="2">
        <f>WEEKNUM(Tabela3[[#This Row],[DATA]])</f>
        <v>14</v>
      </c>
      <c r="N1432" s="18">
        <f>YEAR(Tabela3[[#This Row],[DATA]])</f>
        <v>2023</v>
      </c>
    </row>
    <row r="1433" spans="2:14">
      <c r="B1433" s="1">
        <v>45022</v>
      </c>
      <c r="C1433" t="s">
        <v>250</v>
      </c>
      <c r="D1433" s="18">
        <f>COUNTIF(C$4:C1433,Tabela3[[#This Row],[COMANDA]])</f>
        <v>30</v>
      </c>
      <c r="E1433" t="s">
        <v>1</v>
      </c>
      <c r="G1433" t="s">
        <v>9</v>
      </c>
      <c r="H1433" t="s">
        <v>242</v>
      </c>
      <c r="I1433" s="2">
        <v>2</v>
      </c>
      <c r="J1433" t="s">
        <v>11</v>
      </c>
      <c r="K1433" s="21">
        <f>INDEX(LISTAS!$H:$Q,MATCH(BASE!H1433,LISTAS!$G:$G,0),MATCH(BASE!J1433,LISTAS!$H$3:$Q$3,0))*Tabela3[[#This Row],[QUANTIDADE]]</f>
        <v>8</v>
      </c>
      <c r="L1433" s="2" t="str">
        <f>TEXT(Tabela3[[#This Row],[DATA]],"MM")</f>
        <v>04</v>
      </c>
      <c r="M1433" s="2">
        <f>WEEKNUM(Tabela3[[#This Row],[DATA]])</f>
        <v>14</v>
      </c>
      <c r="N1433" s="18">
        <f>YEAR(Tabela3[[#This Row],[DATA]])</f>
        <v>2023</v>
      </c>
    </row>
    <row r="1434" spans="2:14">
      <c r="B1434" s="1">
        <v>45022</v>
      </c>
      <c r="C1434" t="s">
        <v>250</v>
      </c>
      <c r="D1434" s="18">
        <f>COUNTIF(C$4:C1434,Tabela3[[#This Row],[COMANDA]])</f>
        <v>31</v>
      </c>
      <c r="E1434" t="s">
        <v>1</v>
      </c>
      <c r="G1434" t="s">
        <v>9</v>
      </c>
      <c r="H1434" t="s">
        <v>134</v>
      </c>
      <c r="I1434" s="2">
        <v>2</v>
      </c>
      <c r="J1434" t="s">
        <v>11</v>
      </c>
      <c r="K1434" s="21">
        <f>INDEX(LISTAS!$H:$Q,MATCH(BASE!H1434,LISTAS!$G:$G,0),MATCH(BASE!J1434,LISTAS!$H$3:$Q$3,0))*Tabela3[[#This Row],[QUANTIDADE]]</f>
        <v>6</v>
      </c>
      <c r="L1434" s="2" t="str">
        <f>TEXT(Tabela3[[#This Row],[DATA]],"MM")</f>
        <v>04</v>
      </c>
      <c r="M1434" s="2">
        <f>WEEKNUM(Tabela3[[#This Row],[DATA]])</f>
        <v>14</v>
      </c>
      <c r="N1434" s="18">
        <f>YEAR(Tabela3[[#This Row],[DATA]])</f>
        <v>2023</v>
      </c>
    </row>
    <row r="1435" spans="2:14">
      <c r="B1435" s="1">
        <v>45022</v>
      </c>
      <c r="C1435" t="s">
        <v>250</v>
      </c>
      <c r="D1435" s="18">
        <f>COUNTIF(C$4:C1435,Tabela3[[#This Row],[COMANDA]])</f>
        <v>32</v>
      </c>
      <c r="E1435" t="s">
        <v>1</v>
      </c>
      <c r="G1435" t="s">
        <v>10</v>
      </c>
      <c r="H1435" t="s">
        <v>94</v>
      </c>
      <c r="I1435" s="2">
        <v>2</v>
      </c>
      <c r="J1435" t="s">
        <v>11</v>
      </c>
      <c r="K1435" s="21">
        <f>INDEX(LISTAS!$H:$Q,MATCH(BASE!H1435,LISTAS!$G:$G,0),MATCH(BASE!J1435,LISTAS!$H$3:$Q$3,0))*Tabela3[[#This Row],[QUANTIDADE]]</f>
        <v>5</v>
      </c>
      <c r="L1435" s="2" t="str">
        <f>TEXT(Tabela3[[#This Row],[DATA]],"MM")</f>
        <v>04</v>
      </c>
      <c r="M1435" s="2">
        <f>WEEKNUM(Tabela3[[#This Row],[DATA]])</f>
        <v>14</v>
      </c>
      <c r="N1435" s="18">
        <f>YEAR(Tabela3[[#This Row],[DATA]])</f>
        <v>2023</v>
      </c>
    </row>
    <row r="1436" spans="2:14">
      <c r="B1436" s="1">
        <v>45022</v>
      </c>
      <c r="C1436" t="s">
        <v>250</v>
      </c>
      <c r="D1436" s="18">
        <f>COUNTIF(C$4:C1436,Tabela3[[#This Row],[COMANDA]])</f>
        <v>33</v>
      </c>
      <c r="E1436" t="s">
        <v>1</v>
      </c>
      <c r="G1436" t="s">
        <v>9</v>
      </c>
      <c r="H1436" t="s">
        <v>56</v>
      </c>
      <c r="I1436" s="2">
        <v>2</v>
      </c>
      <c r="J1436" t="s">
        <v>11</v>
      </c>
      <c r="K1436" s="21">
        <f>INDEX(LISTAS!$H:$Q,MATCH(BASE!H1436,LISTAS!$G:$G,0),MATCH(BASE!J1436,LISTAS!$H$3:$Q$3,0))*Tabela3[[#This Row],[QUANTIDADE]]</f>
        <v>6</v>
      </c>
      <c r="L1436" s="2" t="str">
        <f>TEXT(Tabela3[[#This Row],[DATA]],"MM")</f>
        <v>04</v>
      </c>
      <c r="M1436" s="2">
        <f>WEEKNUM(Tabela3[[#This Row],[DATA]])</f>
        <v>14</v>
      </c>
      <c r="N1436" s="18">
        <f>YEAR(Tabela3[[#This Row],[DATA]])</f>
        <v>2023</v>
      </c>
    </row>
    <row r="1437" spans="2:14">
      <c r="B1437" s="1">
        <v>45022</v>
      </c>
      <c r="C1437" t="s">
        <v>250</v>
      </c>
      <c r="D1437" s="18">
        <f>COUNTIF(C$4:C1437,Tabela3[[#This Row],[COMANDA]])</f>
        <v>34</v>
      </c>
      <c r="E1437" t="s">
        <v>1</v>
      </c>
      <c r="G1437" t="s">
        <v>10</v>
      </c>
      <c r="H1437" t="s">
        <v>249</v>
      </c>
      <c r="I1437" s="2">
        <v>4</v>
      </c>
      <c r="J1437" t="s">
        <v>11</v>
      </c>
      <c r="K1437" s="21">
        <f>INDEX(LISTAS!$H:$Q,MATCH(BASE!H1437,LISTAS!$G:$G,0),MATCH(BASE!J1437,LISTAS!$H$3:$Q$3,0))*Tabela3[[#This Row],[QUANTIDADE]]</f>
        <v>1</v>
      </c>
      <c r="L1437" s="2" t="str">
        <f>TEXT(Tabela3[[#This Row],[DATA]],"MM")</f>
        <v>04</v>
      </c>
      <c r="M1437" s="2">
        <f>WEEKNUM(Tabela3[[#This Row],[DATA]])</f>
        <v>14</v>
      </c>
      <c r="N1437" s="18">
        <f>YEAR(Tabela3[[#This Row],[DATA]])</f>
        <v>2023</v>
      </c>
    </row>
    <row r="1438" spans="2:14">
      <c r="B1438" s="1">
        <v>45022</v>
      </c>
      <c r="C1438" t="s">
        <v>250</v>
      </c>
      <c r="D1438" s="18">
        <f>COUNTIF(C$4:C1438,Tabela3[[#This Row],[COMANDA]])</f>
        <v>35</v>
      </c>
      <c r="E1438" t="s">
        <v>1</v>
      </c>
      <c r="G1438" t="s">
        <v>10</v>
      </c>
      <c r="H1438" t="s">
        <v>150</v>
      </c>
      <c r="I1438" s="2">
        <v>4</v>
      </c>
      <c r="J1438" t="s">
        <v>11</v>
      </c>
      <c r="K1438" s="21">
        <f>INDEX(LISTAS!$H:$Q,MATCH(BASE!H1438,LISTAS!$G:$G,0),MATCH(BASE!J1438,LISTAS!$H$3:$Q$3,0))*Tabela3[[#This Row],[QUANTIDADE]]</f>
        <v>4</v>
      </c>
      <c r="L1438" s="2" t="str">
        <f>TEXT(Tabela3[[#This Row],[DATA]],"MM")</f>
        <v>04</v>
      </c>
      <c r="M1438" s="2">
        <f>WEEKNUM(Tabela3[[#This Row],[DATA]])</f>
        <v>14</v>
      </c>
      <c r="N1438" s="18">
        <f>YEAR(Tabela3[[#This Row],[DATA]])</f>
        <v>2023</v>
      </c>
    </row>
    <row r="1439" spans="2:14">
      <c r="B1439" s="1">
        <v>45022</v>
      </c>
      <c r="C1439" t="s">
        <v>250</v>
      </c>
      <c r="D1439" s="18">
        <f>COUNTIF(C$4:C13632,Tabela3[[#This Row],[COMANDA]])</f>
        <v>36</v>
      </c>
      <c r="E1439" t="s">
        <v>1</v>
      </c>
      <c r="G1439" t="s">
        <v>9</v>
      </c>
      <c r="H1439" t="s">
        <v>140</v>
      </c>
      <c r="I1439" s="2">
        <v>1</v>
      </c>
      <c r="J1439" t="s">
        <v>11</v>
      </c>
      <c r="K1439" s="21">
        <f>INDEX(LISTAS!$H:$Q,MATCH(BASE!H1439,LISTAS!$G:$G,0),MATCH(BASE!J1439,LISTAS!$H$3:$Q$3,0))*Tabela3[[#This Row],[QUANTIDADE]]</f>
        <v>3</v>
      </c>
      <c r="L1439" s="2" t="str">
        <f>TEXT(Tabela3[[#This Row],[DATA]],"MM")</f>
        <v>04</v>
      </c>
      <c r="M1439" s="2">
        <f>WEEKNUM(Tabela3[[#This Row],[DATA]])</f>
        <v>14</v>
      </c>
      <c r="N1439" s="18">
        <f>YEAR(Tabela3[[#This Row],[DATA]])</f>
        <v>2023</v>
      </c>
    </row>
    <row r="1440" spans="2:14">
      <c r="B1440" s="1">
        <v>45026</v>
      </c>
      <c r="C1440">
        <v>12562</v>
      </c>
      <c r="D1440" s="18">
        <f>COUNTIF(C$4:C1440,Tabela3[[#This Row],[COMANDA]])</f>
        <v>2</v>
      </c>
      <c r="E1440" t="s">
        <v>89</v>
      </c>
      <c r="F1440" t="s">
        <v>3</v>
      </c>
      <c r="G1440" t="s">
        <v>8</v>
      </c>
      <c r="H1440" t="s">
        <v>204</v>
      </c>
      <c r="I1440" s="2">
        <v>1</v>
      </c>
      <c r="J1440" t="s">
        <v>11</v>
      </c>
      <c r="K1440" s="21">
        <f>INDEX(LISTAS!$H:$Q,MATCH(BASE!H1440,LISTAS!$G:$G,0),MATCH(BASE!J1440,LISTAS!$H$3:$Q$3,0))*Tabela3[[#This Row],[QUANTIDADE]]</f>
        <v>18</v>
      </c>
      <c r="L1440" s="2" t="str">
        <f>TEXT(Tabela3[[#This Row],[DATA]],"MM")</f>
        <v>04</v>
      </c>
      <c r="M1440" s="2">
        <f>WEEKNUM(Tabela3[[#This Row],[DATA]])</f>
        <v>15</v>
      </c>
      <c r="N1440" s="18">
        <f>YEAR(Tabela3[[#This Row],[DATA]])</f>
        <v>2023</v>
      </c>
    </row>
    <row r="1441" spans="2:14">
      <c r="B1441" s="1">
        <v>45026</v>
      </c>
      <c r="C1441">
        <v>12649</v>
      </c>
      <c r="D1441" s="18">
        <f>COUNTIF(C$4:C1441,Tabela3[[#This Row],[COMANDA]])</f>
        <v>1</v>
      </c>
      <c r="E1441" t="s">
        <v>90</v>
      </c>
      <c r="G1441" t="s">
        <v>8</v>
      </c>
      <c r="H1441" t="s">
        <v>204</v>
      </c>
      <c r="I1441" s="2">
        <v>1</v>
      </c>
      <c r="J1441" t="s">
        <v>11</v>
      </c>
      <c r="K1441" s="21">
        <f>INDEX(LISTAS!$H:$Q,MATCH(BASE!H1441,LISTAS!$G:$G,0),MATCH(BASE!J1441,LISTAS!$H$3:$Q$3,0))*Tabela3[[#This Row],[QUANTIDADE]]</f>
        <v>18</v>
      </c>
      <c r="L1441" s="2" t="str">
        <f>TEXT(Tabela3[[#This Row],[DATA]],"MM")</f>
        <v>04</v>
      </c>
      <c r="M1441" s="2">
        <f>WEEKNUM(Tabela3[[#This Row],[DATA]])</f>
        <v>15</v>
      </c>
      <c r="N1441" s="18">
        <f>YEAR(Tabela3[[#This Row],[DATA]])</f>
        <v>2023</v>
      </c>
    </row>
    <row r="1442" spans="2:14">
      <c r="B1442" s="1">
        <v>45026</v>
      </c>
      <c r="C1442">
        <v>12649</v>
      </c>
      <c r="D1442" s="18">
        <f>COUNTIF(C$4:C1442,Tabela3[[#This Row],[COMANDA]])</f>
        <v>2</v>
      </c>
      <c r="E1442" t="s">
        <v>90</v>
      </c>
      <c r="G1442" t="s">
        <v>9</v>
      </c>
      <c r="H1442" t="s">
        <v>140</v>
      </c>
      <c r="I1442" s="2">
        <v>1</v>
      </c>
      <c r="J1442" t="s">
        <v>11</v>
      </c>
      <c r="K1442" s="21">
        <f>INDEX(LISTAS!$H:$Q,MATCH(BASE!H1442,LISTAS!$G:$G,0),MATCH(BASE!J1442,LISTAS!$H$3:$Q$3,0))*Tabela3[[#This Row],[QUANTIDADE]]</f>
        <v>3</v>
      </c>
      <c r="L1442" s="2" t="str">
        <f>TEXT(Tabela3[[#This Row],[DATA]],"MM")</f>
        <v>04</v>
      </c>
      <c r="M1442" s="2">
        <f>WEEKNUM(Tabela3[[#This Row],[DATA]])</f>
        <v>15</v>
      </c>
      <c r="N1442" s="18">
        <f>YEAR(Tabela3[[#This Row],[DATA]])</f>
        <v>2023</v>
      </c>
    </row>
    <row r="1443" spans="2:14">
      <c r="B1443" s="1">
        <v>45026</v>
      </c>
      <c r="C1443">
        <v>12650</v>
      </c>
      <c r="D1443" s="18">
        <f>COUNTIF(C$4:C1443,Tabela3[[#This Row],[COMANDA]])</f>
        <v>1</v>
      </c>
      <c r="E1443" t="s">
        <v>90</v>
      </c>
      <c r="F1443" t="s">
        <v>98</v>
      </c>
      <c r="G1443" t="s">
        <v>8</v>
      </c>
      <c r="H1443" t="s">
        <v>39</v>
      </c>
      <c r="I1443" s="2">
        <v>1</v>
      </c>
      <c r="J1443" t="s">
        <v>11</v>
      </c>
      <c r="K1443" s="21">
        <f>INDEX(LISTAS!$H:$Q,MATCH(BASE!H1443,LISTAS!$G:$G,0),MATCH(BASE!J1443,LISTAS!$H$3:$Q$3,0))*Tabela3[[#This Row],[QUANTIDADE]]</f>
        <v>12</v>
      </c>
      <c r="L1443" s="2" t="str">
        <f>TEXT(Tabela3[[#This Row],[DATA]],"MM")</f>
        <v>04</v>
      </c>
      <c r="M1443" s="2">
        <f>WEEKNUM(Tabela3[[#This Row],[DATA]])</f>
        <v>15</v>
      </c>
      <c r="N1443" s="18">
        <f>YEAR(Tabela3[[#This Row],[DATA]])</f>
        <v>2023</v>
      </c>
    </row>
    <row r="1444" spans="2:14">
      <c r="B1444" s="1">
        <v>45026</v>
      </c>
      <c r="C1444">
        <v>12651</v>
      </c>
      <c r="D1444" s="18">
        <f>COUNTIF(C$4:C1444,Tabela3[[#This Row],[COMANDA]])</f>
        <v>1</v>
      </c>
      <c r="E1444" t="s">
        <v>90</v>
      </c>
      <c r="F1444" t="s">
        <v>3</v>
      </c>
      <c r="G1444" t="s">
        <v>8</v>
      </c>
      <c r="H1444" t="s">
        <v>43</v>
      </c>
      <c r="I1444" s="2">
        <v>1</v>
      </c>
      <c r="J1444" t="s">
        <v>11</v>
      </c>
      <c r="K1444" s="21">
        <f>INDEX(LISTAS!$H:$Q,MATCH(BASE!H1444,LISTAS!$G:$G,0),MATCH(BASE!J1444,LISTAS!$H$3:$Q$3,0))*Tabela3[[#This Row],[QUANTIDADE]]</f>
        <v>18</v>
      </c>
      <c r="L1444" s="2" t="str">
        <f>TEXT(Tabela3[[#This Row],[DATA]],"MM")</f>
        <v>04</v>
      </c>
      <c r="M1444" s="2">
        <f>WEEKNUM(Tabela3[[#This Row],[DATA]])</f>
        <v>15</v>
      </c>
      <c r="N1444" s="18">
        <f>YEAR(Tabela3[[#This Row],[DATA]])</f>
        <v>2023</v>
      </c>
    </row>
    <row r="1445" spans="2:14">
      <c r="B1445" s="1">
        <v>45026</v>
      </c>
      <c r="C1445">
        <v>12651</v>
      </c>
      <c r="D1445" s="18">
        <f>COUNTIF(C$4:C1445,Tabela3[[#This Row],[COMANDA]])</f>
        <v>2</v>
      </c>
      <c r="E1445" t="s">
        <v>90</v>
      </c>
      <c r="F1445" t="s">
        <v>3</v>
      </c>
      <c r="G1445" t="s">
        <v>9</v>
      </c>
      <c r="H1445" t="s">
        <v>142</v>
      </c>
      <c r="I1445" s="2">
        <v>1</v>
      </c>
      <c r="J1445" t="s">
        <v>11</v>
      </c>
      <c r="K1445" s="21">
        <f>INDEX(LISTAS!$H:$Q,MATCH(BASE!H1445,LISTAS!$G:$G,0),MATCH(BASE!J1445,LISTAS!$H$3:$Q$3,0))*Tabela3[[#This Row],[QUANTIDADE]]</f>
        <v>6</v>
      </c>
      <c r="L1445" s="2" t="str">
        <f>TEXT(Tabela3[[#This Row],[DATA]],"MM")</f>
        <v>04</v>
      </c>
      <c r="M1445" s="2">
        <f>WEEKNUM(Tabela3[[#This Row],[DATA]])</f>
        <v>15</v>
      </c>
      <c r="N1445" s="18">
        <f>YEAR(Tabela3[[#This Row],[DATA]])</f>
        <v>2023</v>
      </c>
    </row>
    <row r="1446" spans="2:14">
      <c r="B1446" s="1">
        <v>45026</v>
      </c>
      <c r="C1446">
        <v>12652</v>
      </c>
      <c r="D1446" s="18">
        <f>COUNTIF(C$4:C1446,Tabela3[[#This Row],[COMANDA]])</f>
        <v>1</v>
      </c>
      <c r="E1446" t="s">
        <v>90</v>
      </c>
      <c r="F1446" t="s">
        <v>3</v>
      </c>
      <c r="G1446" t="s">
        <v>8</v>
      </c>
      <c r="H1446" t="s">
        <v>204</v>
      </c>
      <c r="I1446" s="2">
        <v>1</v>
      </c>
      <c r="J1446" t="s">
        <v>11</v>
      </c>
      <c r="K1446" s="21">
        <f>INDEX(LISTAS!$H:$Q,MATCH(BASE!H1446,LISTAS!$G:$G,0),MATCH(BASE!J1446,LISTAS!$H$3:$Q$3,0))*Tabela3[[#This Row],[QUANTIDADE]]</f>
        <v>18</v>
      </c>
      <c r="L1446" s="2" t="str">
        <f>TEXT(Tabela3[[#This Row],[DATA]],"MM")</f>
        <v>04</v>
      </c>
      <c r="M1446" s="2">
        <f>WEEKNUM(Tabela3[[#This Row],[DATA]])</f>
        <v>15</v>
      </c>
      <c r="N1446" s="18">
        <f>YEAR(Tabela3[[#This Row],[DATA]])</f>
        <v>2023</v>
      </c>
    </row>
    <row r="1447" spans="2:14">
      <c r="B1447" s="1">
        <v>45026</v>
      </c>
      <c r="C1447">
        <v>12652</v>
      </c>
      <c r="D1447" s="18">
        <f>COUNTIF(C$4:C1447,Tabela3[[#This Row],[COMANDA]])</f>
        <v>2</v>
      </c>
      <c r="E1447" t="s">
        <v>90</v>
      </c>
      <c r="F1447" t="s">
        <v>98</v>
      </c>
      <c r="G1447" t="s">
        <v>8</v>
      </c>
      <c r="H1447" t="s">
        <v>204</v>
      </c>
      <c r="I1447" s="2">
        <v>1</v>
      </c>
      <c r="J1447" t="s">
        <v>11</v>
      </c>
      <c r="K1447" s="21">
        <f>INDEX(LISTAS!$H:$Q,MATCH(BASE!H1447,LISTAS!$G:$G,0),MATCH(BASE!J1447,LISTAS!$H$3:$Q$3,0))*Tabela3[[#This Row],[QUANTIDADE]]</f>
        <v>18</v>
      </c>
      <c r="L1447" s="2" t="str">
        <f>TEXT(Tabela3[[#This Row],[DATA]],"MM")</f>
        <v>04</v>
      </c>
      <c r="M1447" s="2">
        <f>WEEKNUM(Tabela3[[#This Row],[DATA]])</f>
        <v>15</v>
      </c>
      <c r="N1447" s="18">
        <f>YEAR(Tabela3[[#This Row],[DATA]])</f>
        <v>2023</v>
      </c>
    </row>
    <row r="1448" spans="2:14">
      <c r="B1448" s="1">
        <v>45026</v>
      </c>
      <c r="C1448">
        <v>12652</v>
      </c>
      <c r="D1448" s="18">
        <f>COUNTIF(C$4:C1448,Tabela3[[#This Row],[COMANDA]])</f>
        <v>3</v>
      </c>
      <c r="E1448" t="s">
        <v>90</v>
      </c>
      <c r="F1448" t="s">
        <v>3</v>
      </c>
      <c r="G1448" t="s">
        <v>61</v>
      </c>
      <c r="H1448" t="s">
        <v>199</v>
      </c>
      <c r="I1448" s="2">
        <v>2</v>
      </c>
      <c r="J1448" t="s">
        <v>11</v>
      </c>
      <c r="K1448" s="21">
        <f>INDEX(LISTAS!$H:$Q,MATCH(BASE!H1448,LISTAS!$G:$G,0),MATCH(BASE!J1448,LISTAS!$H$3:$Q$3,0))*Tabela3[[#This Row],[QUANTIDADE]]</f>
        <v>2</v>
      </c>
      <c r="L1448" s="2" t="str">
        <f>TEXT(Tabela3[[#This Row],[DATA]],"MM")</f>
        <v>04</v>
      </c>
      <c r="M1448" s="2">
        <f>WEEKNUM(Tabela3[[#This Row],[DATA]])</f>
        <v>15</v>
      </c>
      <c r="N1448" s="18">
        <f>YEAR(Tabela3[[#This Row],[DATA]])</f>
        <v>2023</v>
      </c>
    </row>
    <row r="1449" spans="2:14">
      <c r="B1449" s="1">
        <v>45026</v>
      </c>
      <c r="C1449">
        <v>12653</v>
      </c>
      <c r="D1449" s="18">
        <f>COUNTIF(C$4:C1449,Tabela3[[#This Row],[COMANDA]])</f>
        <v>1</v>
      </c>
      <c r="E1449" t="s">
        <v>90</v>
      </c>
      <c r="F1449" t="s">
        <v>99</v>
      </c>
      <c r="G1449" t="s">
        <v>8</v>
      </c>
      <c r="H1449" t="s">
        <v>39</v>
      </c>
      <c r="I1449" s="2">
        <v>1</v>
      </c>
      <c r="J1449" t="s">
        <v>11</v>
      </c>
      <c r="K1449" s="21">
        <f>INDEX(LISTAS!$H:$Q,MATCH(BASE!H1449,LISTAS!$G:$G,0),MATCH(BASE!J1449,LISTAS!$H$3:$Q$3,0))*Tabela3[[#This Row],[QUANTIDADE]]</f>
        <v>12</v>
      </c>
      <c r="L1449" s="2" t="str">
        <f>TEXT(Tabela3[[#This Row],[DATA]],"MM")</f>
        <v>04</v>
      </c>
      <c r="M1449" s="2">
        <f>WEEKNUM(Tabela3[[#This Row],[DATA]])</f>
        <v>15</v>
      </c>
      <c r="N1449" s="18">
        <f>YEAR(Tabela3[[#This Row],[DATA]])</f>
        <v>2023</v>
      </c>
    </row>
    <row r="1450" spans="2:14">
      <c r="B1450" s="1">
        <v>45026</v>
      </c>
      <c r="C1450">
        <v>12653</v>
      </c>
      <c r="D1450" s="18">
        <f>COUNTIF(C$4:C1450,Tabela3[[#This Row],[COMANDA]])</f>
        <v>2</v>
      </c>
      <c r="E1450" t="s">
        <v>90</v>
      </c>
      <c r="F1450" t="s">
        <v>98</v>
      </c>
      <c r="G1450" t="s">
        <v>8</v>
      </c>
      <c r="H1450" t="s">
        <v>43</v>
      </c>
      <c r="I1450" s="2">
        <v>1</v>
      </c>
      <c r="J1450" t="s">
        <v>11</v>
      </c>
      <c r="K1450" s="21">
        <f>INDEX(LISTAS!$H:$Q,MATCH(BASE!H1450,LISTAS!$G:$G,0),MATCH(BASE!J1450,LISTAS!$H$3:$Q$3,0))*Tabela3[[#This Row],[QUANTIDADE]]</f>
        <v>18</v>
      </c>
      <c r="L1450" s="2" t="str">
        <f>TEXT(Tabela3[[#This Row],[DATA]],"MM")</f>
        <v>04</v>
      </c>
      <c r="M1450" s="2">
        <f>WEEKNUM(Tabela3[[#This Row],[DATA]])</f>
        <v>15</v>
      </c>
      <c r="N1450" s="18">
        <f>YEAR(Tabela3[[#This Row],[DATA]])</f>
        <v>2023</v>
      </c>
    </row>
    <row r="1451" spans="2:14">
      <c r="B1451" s="1">
        <v>45026</v>
      </c>
      <c r="C1451">
        <v>12654</v>
      </c>
      <c r="D1451" s="18">
        <f>COUNTIF(C$4:C1451,Tabela3[[#This Row],[COMANDA]])</f>
        <v>1</v>
      </c>
      <c r="E1451" t="s">
        <v>90</v>
      </c>
      <c r="F1451" t="s">
        <v>100</v>
      </c>
      <c r="G1451" t="s">
        <v>8</v>
      </c>
      <c r="H1451" t="s">
        <v>47</v>
      </c>
      <c r="I1451" s="2">
        <v>1</v>
      </c>
      <c r="J1451" t="s">
        <v>11</v>
      </c>
      <c r="K1451" s="21">
        <f>INDEX(LISTAS!$H:$Q,MATCH(BASE!H1451,LISTAS!$G:$G,0),MATCH(BASE!J1451,LISTAS!$H$3:$Q$3,0))*Tabela3[[#This Row],[QUANTIDADE]]</f>
        <v>16</v>
      </c>
      <c r="L1451" s="2" t="str">
        <f>TEXT(Tabela3[[#This Row],[DATA]],"MM")</f>
        <v>04</v>
      </c>
      <c r="M1451" s="2">
        <f>WEEKNUM(Tabela3[[#This Row],[DATA]])</f>
        <v>15</v>
      </c>
      <c r="N1451" s="18">
        <f>YEAR(Tabela3[[#This Row],[DATA]])</f>
        <v>2023</v>
      </c>
    </row>
    <row r="1452" spans="2:14">
      <c r="B1452" s="1">
        <v>45026</v>
      </c>
      <c r="C1452">
        <v>12655</v>
      </c>
      <c r="D1452" s="18">
        <f>COUNTIF(C$4:C1452,Tabela3[[#This Row],[COMANDA]])</f>
        <v>1</v>
      </c>
      <c r="E1452" t="s">
        <v>90</v>
      </c>
      <c r="F1452" t="s">
        <v>3</v>
      </c>
      <c r="G1452" t="s">
        <v>8</v>
      </c>
      <c r="H1452" t="s">
        <v>204</v>
      </c>
      <c r="I1452" s="2">
        <v>1</v>
      </c>
      <c r="J1452" t="s">
        <v>11</v>
      </c>
      <c r="K1452" s="21">
        <f>INDEX(LISTAS!$H:$Q,MATCH(BASE!H1452,LISTAS!$G:$G,0),MATCH(BASE!J1452,LISTAS!$H$3:$Q$3,0))*Tabela3[[#This Row],[QUANTIDADE]]</f>
        <v>18</v>
      </c>
      <c r="L1452" s="2" t="str">
        <f>TEXT(Tabela3[[#This Row],[DATA]],"MM")</f>
        <v>04</v>
      </c>
      <c r="M1452" s="2">
        <f>WEEKNUM(Tabela3[[#This Row],[DATA]])</f>
        <v>15</v>
      </c>
      <c r="N1452" s="18">
        <f>YEAR(Tabela3[[#This Row],[DATA]])</f>
        <v>2023</v>
      </c>
    </row>
    <row r="1453" spans="2:14">
      <c r="B1453" s="1">
        <v>45026</v>
      </c>
      <c r="C1453">
        <v>12655</v>
      </c>
      <c r="D1453" s="18">
        <f>COUNTIF(C$4:C1453,Tabela3[[#This Row],[COMANDA]])</f>
        <v>2</v>
      </c>
      <c r="E1453" t="s">
        <v>90</v>
      </c>
      <c r="F1453" t="s">
        <v>98</v>
      </c>
      <c r="G1453" t="s">
        <v>8</v>
      </c>
      <c r="H1453" t="s">
        <v>204</v>
      </c>
      <c r="I1453" s="2">
        <v>1</v>
      </c>
      <c r="J1453" t="s">
        <v>11</v>
      </c>
      <c r="K1453" s="21">
        <f>INDEX(LISTAS!$H:$Q,MATCH(BASE!H1453,LISTAS!$G:$G,0),MATCH(BASE!J1453,LISTAS!$H$3:$Q$3,0))*Tabela3[[#This Row],[QUANTIDADE]]</f>
        <v>18</v>
      </c>
      <c r="L1453" s="2" t="str">
        <f>TEXT(Tabela3[[#This Row],[DATA]],"MM")</f>
        <v>04</v>
      </c>
      <c r="M1453" s="2">
        <f>WEEKNUM(Tabela3[[#This Row],[DATA]])</f>
        <v>15</v>
      </c>
      <c r="N1453" s="18">
        <f>YEAR(Tabela3[[#This Row],[DATA]])</f>
        <v>2023</v>
      </c>
    </row>
    <row r="1454" spans="2:14">
      <c r="B1454" s="1">
        <v>45026</v>
      </c>
      <c r="C1454">
        <v>12655</v>
      </c>
      <c r="D1454" s="18">
        <f>COUNTIF(C$4:C1454,Tabela3[[#This Row],[COMANDA]])</f>
        <v>3</v>
      </c>
      <c r="E1454" t="s">
        <v>90</v>
      </c>
      <c r="F1454" t="s">
        <v>99</v>
      </c>
      <c r="G1454" t="s">
        <v>8</v>
      </c>
      <c r="H1454" t="s">
        <v>204</v>
      </c>
      <c r="I1454" s="2">
        <v>1</v>
      </c>
      <c r="J1454" t="s">
        <v>11</v>
      </c>
      <c r="K1454" s="21">
        <f>INDEX(LISTAS!$H:$Q,MATCH(BASE!H1454,LISTAS!$G:$G,0),MATCH(BASE!J1454,LISTAS!$H$3:$Q$3,0))*Tabela3[[#This Row],[QUANTIDADE]]</f>
        <v>18</v>
      </c>
      <c r="L1454" s="2" t="str">
        <f>TEXT(Tabela3[[#This Row],[DATA]],"MM")</f>
        <v>04</v>
      </c>
      <c r="M1454" s="2">
        <f>WEEKNUM(Tabela3[[#This Row],[DATA]])</f>
        <v>15</v>
      </c>
      <c r="N1454" s="18">
        <f>YEAR(Tabela3[[#This Row],[DATA]])</f>
        <v>2023</v>
      </c>
    </row>
    <row r="1455" spans="2:14">
      <c r="B1455" s="1">
        <v>45026</v>
      </c>
      <c r="C1455">
        <v>12655</v>
      </c>
      <c r="D1455" s="18">
        <f>COUNTIF(C$4:C1455,Tabela3[[#This Row],[COMANDA]])</f>
        <v>4</v>
      </c>
      <c r="E1455" t="s">
        <v>90</v>
      </c>
      <c r="F1455" t="s">
        <v>99</v>
      </c>
      <c r="G1455" t="s">
        <v>8</v>
      </c>
      <c r="H1455" t="s">
        <v>47</v>
      </c>
      <c r="I1455" s="2">
        <v>1</v>
      </c>
      <c r="J1455" t="s">
        <v>11</v>
      </c>
      <c r="K1455" s="21">
        <f>INDEX(LISTAS!$H:$Q,MATCH(BASE!H1455,LISTAS!$G:$G,0),MATCH(BASE!J1455,LISTAS!$H$3:$Q$3,0))*Tabela3[[#This Row],[QUANTIDADE]]</f>
        <v>16</v>
      </c>
      <c r="L1455" s="2" t="str">
        <f>TEXT(Tabela3[[#This Row],[DATA]],"MM")</f>
        <v>04</v>
      </c>
      <c r="M1455" s="2">
        <f>WEEKNUM(Tabela3[[#This Row],[DATA]])</f>
        <v>15</v>
      </c>
      <c r="N1455" s="18">
        <f>YEAR(Tabela3[[#This Row],[DATA]])</f>
        <v>2023</v>
      </c>
    </row>
    <row r="1456" spans="2:14">
      <c r="B1456" s="1">
        <v>45026</v>
      </c>
      <c r="C1456">
        <v>12656</v>
      </c>
      <c r="D1456" s="18">
        <f>COUNTIF(C$4:C1456,Tabela3[[#This Row],[COMANDA]])</f>
        <v>1</v>
      </c>
      <c r="E1456" t="s">
        <v>90</v>
      </c>
      <c r="F1456" t="s">
        <v>99</v>
      </c>
      <c r="G1456" t="s">
        <v>8</v>
      </c>
      <c r="H1456" t="s">
        <v>42</v>
      </c>
      <c r="I1456" s="2">
        <v>1</v>
      </c>
      <c r="J1456" t="s">
        <v>11</v>
      </c>
      <c r="K1456" s="21">
        <f>INDEX(LISTAS!$H:$Q,MATCH(BASE!H1456,LISTAS!$G:$G,0),MATCH(BASE!J1456,LISTAS!$H$3:$Q$3,0))*Tabela3[[#This Row],[QUANTIDADE]]</f>
        <v>16</v>
      </c>
      <c r="L1456" s="2" t="str">
        <f>TEXT(Tabela3[[#This Row],[DATA]],"MM")</f>
        <v>04</v>
      </c>
      <c r="M1456" s="2">
        <f>WEEKNUM(Tabela3[[#This Row],[DATA]])</f>
        <v>15</v>
      </c>
      <c r="N1456" s="18">
        <f>YEAR(Tabela3[[#This Row],[DATA]])</f>
        <v>2023</v>
      </c>
    </row>
    <row r="1457" spans="2:14">
      <c r="B1457" s="1">
        <v>45026</v>
      </c>
      <c r="C1457">
        <v>12657</v>
      </c>
      <c r="D1457" s="18">
        <f>COUNTIF(C$4:C1457,Tabela3[[#This Row],[COMANDA]])</f>
        <v>1</v>
      </c>
      <c r="E1457" t="s">
        <v>90</v>
      </c>
      <c r="F1457" t="s">
        <v>99</v>
      </c>
      <c r="G1457" t="s">
        <v>8</v>
      </c>
      <c r="H1457" t="s">
        <v>47</v>
      </c>
      <c r="I1457" s="2">
        <v>2</v>
      </c>
      <c r="J1457" t="s">
        <v>11</v>
      </c>
      <c r="K1457" s="21">
        <f>INDEX(LISTAS!$H:$Q,MATCH(BASE!H1457,LISTAS!$G:$G,0),MATCH(BASE!J1457,LISTAS!$H$3:$Q$3,0))*Tabela3[[#This Row],[QUANTIDADE]]</f>
        <v>32</v>
      </c>
      <c r="L1457" s="2" t="str">
        <f>TEXT(Tabela3[[#This Row],[DATA]],"MM")</f>
        <v>04</v>
      </c>
      <c r="M1457" s="2">
        <f>WEEKNUM(Tabela3[[#This Row],[DATA]])</f>
        <v>15</v>
      </c>
      <c r="N1457" s="18">
        <f>YEAR(Tabela3[[#This Row],[DATA]])</f>
        <v>2023</v>
      </c>
    </row>
    <row r="1458" spans="2:14">
      <c r="B1458" s="1">
        <v>45026</v>
      </c>
      <c r="C1458">
        <v>12658</v>
      </c>
      <c r="D1458" s="18">
        <f>COUNTIF(C$4:C1458,Tabela3[[#This Row],[COMANDA]])</f>
        <v>1</v>
      </c>
      <c r="E1458" t="s">
        <v>89</v>
      </c>
      <c r="F1458" t="s">
        <v>3</v>
      </c>
      <c r="G1458" t="s">
        <v>8</v>
      </c>
      <c r="H1458" t="s">
        <v>42</v>
      </c>
      <c r="I1458" s="2">
        <v>1</v>
      </c>
      <c r="J1458" t="s">
        <v>11</v>
      </c>
      <c r="K1458" s="21">
        <f>INDEX(LISTAS!$H:$Q,MATCH(BASE!H1458,LISTAS!$G:$G,0),MATCH(BASE!J1458,LISTAS!$H$3:$Q$3,0))*Tabela3[[#This Row],[QUANTIDADE]]</f>
        <v>16</v>
      </c>
      <c r="L1458" s="2" t="str">
        <f>TEXT(Tabela3[[#This Row],[DATA]],"MM")</f>
        <v>04</v>
      </c>
      <c r="M1458" s="2">
        <f>WEEKNUM(Tabela3[[#This Row],[DATA]])</f>
        <v>15</v>
      </c>
      <c r="N1458" s="18">
        <f>YEAR(Tabela3[[#This Row],[DATA]])</f>
        <v>2023</v>
      </c>
    </row>
    <row r="1459" spans="2:14">
      <c r="B1459" s="1">
        <v>45026</v>
      </c>
      <c r="C1459">
        <v>12658</v>
      </c>
      <c r="D1459" s="18">
        <f>COUNTIF(C$4:C1459,Tabela3[[#This Row],[COMANDA]])</f>
        <v>2</v>
      </c>
      <c r="E1459" t="s">
        <v>89</v>
      </c>
      <c r="F1459" t="s">
        <v>100</v>
      </c>
      <c r="G1459" t="s">
        <v>8</v>
      </c>
      <c r="H1459" t="s">
        <v>42</v>
      </c>
      <c r="I1459" s="2">
        <v>1</v>
      </c>
      <c r="J1459" t="s">
        <v>11</v>
      </c>
      <c r="K1459" s="21">
        <f>INDEX(LISTAS!$H:$Q,MATCH(BASE!H1459,LISTAS!$G:$G,0),MATCH(BASE!J1459,LISTAS!$H$3:$Q$3,0))*Tabela3[[#This Row],[QUANTIDADE]]</f>
        <v>16</v>
      </c>
      <c r="L1459" s="2" t="str">
        <f>TEXT(Tabela3[[#This Row],[DATA]],"MM")</f>
        <v>04</v>
      </c>
      <c r="M1459" s="2">
        <f>WEEKNUM(Tabela3[[#This Row],[DATA]])</f>
        <v>15</v>
      </c>
      <c r="N1459" s="18">
        <f>YEAR(Tabela3[[#This Row],[DATA]])</f>
        <v>2023</v>
      </c>
    </row>
    <row r="1460" spans="2:14">
      <c r="B1460" s="1">
        <v>45026</v>
      </c>
      <c r="C1460">
        <v>12659</v>
      </c>
      <c r="D1460" s="18">
        <f>COUNTIF(C$4:C1460,Tabela3[[#This Row],[COMANDA]])</f>
        <v>1</v>
      </c>
      <c r="E1460" t="s">
        <v>90</v>
      </c>
      <c r="F1460" t="s">
        <v>3</v>
      </c>
      <c r="G1460" t="s">
        <v>8</v>
      </c>
      <c r="H1460" t="s">
        <v>202</v>
      </c>
      <c r="I1460" s="2">
        <v>1</v>
      </c>
      <c r="J1460" t="s">
        <v>12</v>
      </c>
      <c r="K1460" s="21">
        <f>INDEX(LISTAS!$H:$Q,MATCH(BASE!H1460,LISTAS!$G:$G,0),MATCH(BASE!J1460,LISTAS!$H$3:$Q$3,0))*Tabela3[[#This Row],[QUANTIDADE]]</f>
        <v>18</v>
      </c>
      <c r="L1460" s="2" t="str">
        <f>TEXT(Tabela3[[#This Row],[DATA]],"MM")</f>
        <v>04</v>
      </c>
      <c r="M1460" s="2">
        <f>WEEKNUM(Tabela3[[#This Row],[DATA]])</f>
        <v>15</v>
      </c>
      <c r="N1460" s="18">
        <f>YEAR(Tabela3[[#This Row],[DATA]])</f>
        <v>2023</v>
      </c>
    </row>
    <row r="1461" spans="2:14">
      <c r="B1461" s="1">
        <v>45026</v>
      </c>
      <c r="C1461">
        <v>12660</v>
      </c>
      <c r="D1461" s="18">
        <f>COUNTIF(C$4:C1461,Tabela3[[#This Row],[COMANDA]])</f>
        <v>1</v>
      </c>
      <c r="E1461" t="s">
        <v>90</v>
      </c>
      <c r="F1461" t="s">
        <v>99</v>
      </c>
      <c r="G1461" t="s">
        <v>8</v>
      </c>
      <c r="H1461" t="s">
        <v>47</v>
      </c>
      <c r="I1461" s="2">
        <v>1</v>
      </c>
      <c r="J1461" t="s">
        <v>11</v>
      </c>
      <c r="K1461" s="21">
        <f>INDEX(LISTAS!$H:$Q,MATCH(BASE!H1461,LISTAS!$G:$G,0),MATCH(BASE!J1461,LISTAS!$H$3:$Q$3,0))*Tabela3[[#This Row],[QUANTIDADE]]</f>
        <v>16</v>
      </c>
      <c r="L1461" s="2" t="str">
        <f>TEXT(Tabela3[[#This Row],[DATA]],"MM")</f>
        <v>04</v>
      </c>
      <c r="M1461" s="2">
        <f>WEEKNUM(Tabela3[[#This Row],[DATA]])</f>
        <v>15</v>
      </c>
      <c r="N1461" s="18">
        <f>YEAR(Tabela3[[#This Row],[DATA]])</f>
        <v>2023</v>
      </c>
    </row>
    <row r="1462" spans="2:14">
      <c r="B1462" s="1">
        <v>45026</v>
      </c>
      <c r="C1462">
        <v>12661</v>
      </c>
      <c r="D1462" s="18">
        <f>COUNTIF(C$4:C1462,Tabela3[[#This Row],[COMANDA]])</f>
        <v>1</v>
      </c>
      <c r="E1462" t="s">
        <v>90</v>
      </c>
      <c r="F1462" t="s">
        <v>100</v>
      </c>
      <c r="G1462" t="s">
        <v>8</v>
      </c>
      <c r="H1462" t="s">
        <v>41</v>
      </c>
      <c r="I1462" s="2">
        <v>1</v>
      </c>
      <c r="J1462" t="s">
        <v>11</v>
      </c>
      <c r="K1462" s="21">
        <f>INDEX(LISTAS!$H:$Q,MATCH(BASE!H1462,LISTAS!$G:$G,0),MATCH(BASE!J1462,LISTAS!$H$3:$Q$3,0))*Tabela3[[#This Row],[QUANTIDADE]]</f>
        <v>14</v>
      </c>
      <c r="L1462" s="2" t="str">
        <f>TEXT(Tabela3[[#This Row],[DATA]],"MM")</f>
        <v>04</v>
      </c>
      <c r="M1462" s="2">
        <f>WEEKNUM(Tabela3[[#This Row],[DATA]])</f>
        <v>15</v>
      </c>
      <c r="N1462" s="18">
        <f>YEAR(Tabela3[[#This Row],[DATA]])</f>
        <v>2023</v>
      </c>
    </row>
    <row r="1463" spans="2:14">
      <c r="B1463" s="1">
        <v>45026</v>
      </c>
      <c r="C1463">
        <v>12661</v>
      </c>
      <c r="D1463" s="18">
        <f>COUNTIF(C$4:C1463,Tabela3[[#This Row],[COMANDA]])</f>
        <v>2</v>
      </c>
      <c r="E1463" t="s">
        <v>90</v>
      </c>
      <c r="F1463" t="s">
        <v>100</v>
      </c>
      <c r="G1463" t="s">
        <v>9</v>
      </c>
      <c r="H1463" t="s">
        <v>59</v>
      </c>
      <c r="I1463" s="2">
        <v>1</v>
      </c>
      <c r="J1463" t="s">
        <v>11</v>
      </c>
      <c r="K1463" s="21">
        <f>INDEX(LISTAS!$H:$Q,MATCH(BASE!H1463,LISTAS!$G:$G,0),MATCH(BASE!J1463,LISTAS!$H$3:$Q$3,0))*Tabela3[[#This Row],[QUANTIDADE]]</f>
        <v>3</v>
      </c>
      <c r="L1463" s="2" t="str">
        <f>TEXT(Tabela3[[#This Row],[DATA]],"MM")</f>
        <v>04</v>
      </c>
      <c r="M1463" s="2">
        <f>WEEKNUM(Tabela3[[#This Row],[DATA]])</f>
        <v>15</v>
      </c>
      <c r="N1463" s="18">
        <f>YEAR(Tabela3[[#This Row],[DATA]])</f>
        <v>2023</v>
      </c>
    </row>
    <row r="1464" spans="2:14">
      <c r="B1464" s="1">
        <v>45026</v>
      </c>
      <c r="C1464">
        <v>12662</v>
      </c>
      <c r="D1464" s="18">
        <f>COUNTIF(C$4:C1464,Tabela3[[#This Row],[COMANDA]])</f>
        <v>1</v>
      </c>
      <c r="E1464" t="s">
        <v>90</v>
      </c>
      <c r="F1464" t="s">
        <v>99</v>
      </c>
      <c r="G1464" t="s">
        <v>8</v>
      </c>
      <c r="H1464" t="s">
        <v>47</v>
      </c>
      <c r="I1464" s="2">
        <v>1</v>
      </c>
      <c r="J1464" t="s">
        <v>11</v>
      </c>
      <c r="K1464" s="21">
        <f>INDEX(LISTAS!$H:$Q,MATCH(BASE!H1464,LISTAS!$G:$G,0),MATCH(BASE!J1464,LISTAS!$H$3:$Q$3,0))*Tabela3[[#This Row],[QUANTIDADE]]</f>
        <v>16</v>
      </c>
      <c r="L1464" s="2" t="str">
        <f>TEXT(Tabela3[[#This Row],[DATA]],"MM")</f>
        <v>04</v>
      </c>
      <c r="M1464" s="2">
        <f>WEEKNUM(Tabela3[[#This Row],[DATA]])</f>
        <v>15</v>
      </c>
      <c r="N1464" s="18">
        <f>YEAR(Tabela3[[#This Row],[DATA]])</f>
        <v>2023</v>
      </c>
    </row>
    <row r="1465" spans="2:14">
      <c r="B1465" s="1">
        <v>45026</v>
      </c>
      <c r="C1465">
        <v>12662</v>
      </c>
      <c r="D1465" s="18">
        <f>COUNTIF(C$4:C1465,Tabela3[[#This Row],[COMANDA]])</f>
        <v>2</v>
      </c>
      <c r="E1465" t="s">
        <v>90</v>
      </c>
      <c r="F1465" t="s">
        <v>99</v>
      </c>
      <c r="G1465" t="s">
        <v>10</v>
      </c>
      <c r="H1465" t="s">
        <v>97</v>
      </c>
      <c r="I1465" s="2">
        <v>1</v>
      </c>
      <c r="J1465" t="s">
        <v>11</v>
      </c>
      <c r="K1465" s="21">
        <f>INDEX(LISTAS!$H:$Q,MATCH(BASE!H1465,LISTAS!$G:$G,0),MATCH(BASE!J1465,LISTAS!$H$3:$Q$3,0))*Tabela3[[#This Row],[QUANTIDADE]]</f>
        <v>2.5</v>
      </c>
      <c r="L1465" s="2" t="str">
        <f>TEXT(Tabela3[[#This Row],[DATA]],"MM")</f>
        <v>04</v>
      </c>
      <c r="M1465" s="2">
        <f>WEEKNUM(Tabela3[[#This Row],[DATA]])</f>
        <v>15</v>
      </c>
      <c r="N1465" s="18">
        <f>YEAR(Tabela3[[#This Row],[DATA]])</f>
        <v>2023</v>
      </c>
    </row>
    <row r="1466" spans="2:14">
      <c r="B1466" s="1">
        <v>45026</v>
      </c>
      <c r="C1466">
        <v>12663</v>
      </c>
      <c r="D1466" s="18">
        <f>COUNTIF(C$4:C1466,Tabela3[[#This Row],[COMANDA]])</f>
        <v>1</v>
      </c>
      <c r="E1466" t="s">
        <v>90</v>
      </c>
      <c r="F1466" t="s">
        <v>3</v>
      </c>
      <c r="G1466" t="s">
        <v>8</v>
      </c>
      <c r="H1466" t="s">
        <v>48</v>
      </c>
      <c r="I1466" s="2">
        <v>1</v>
      </c>
      <c r="J1466" t="s">
        <v>11</v>
      </c>
      <c r="K1466" s="21">
        <f>INDEX(LISTAS!$H:$Q,MATCH(BASE!H1466,LISTAS!$G:$G,0),MATCH(BASE!J1466,LISTAS!$H$3:$Q$3,0))*Tabela3[[#This Row],[QUANTIDADE]]</f>
        <v>18</v>
      </c>
      <c r="L1466" s="2" t="str">
        <f>TEXT(Tabela3[[#This Row],[DATA]],"MM")</f>
        <v>04</v>
      </c>
      <c r="M1466" s="2">
        <f>WEEKNUM(Tabela3[[#This Row],[DATA]])</f>
        <v>15</v>
      </c>
      <c r="N1466" s="18">
        <f>YEAR(Tabela3[[#This Row],[DATA]])</f>
        <v>2023</v>
      </c>
    </row>
    <row r="1467" spans="2:14">
      <c r="B1467" s="1">
        <v>45026</v>
      </c>
      <c r="C1467">
        <v>12663</v>
      </c>
      <c r="D1467" s="18">
        <f>COUNTIF(C$4:C1467,Tabela3[[#This Row],[COMANDA]])</f>
        <v>2</v>
      </c>
      <c r="E1467" t="s">
        <v>90</v>
      </c>
      <c r="F1467" t="s">
        <v>3</v>
      </c>
      <c r="G1467" t="s">
        <v>9</v>
      </c>
      <c r="H1467" t="s">
        <v>142</v>
      </c>
      <c r="I1467" s="2">
        <v>1</v>
      </c>
      <c r="J1467" t="s">
        <v>11</v>
      </c>
      <c r="K1467" s="21">
        <f>INDEX(LISTAS!$H:$Q,MATCH(BASE!H1467,LISTAS!$G:$G,0),MATCH(BASE!J1467,LISTAS!$H$3:$Q$3,0))*Tabela3[[#This Row],[QUANTIDADE]]</f>
        <v>6</v>
      </c>
      <c r="L1467" s="2" t="str">
        <f>TEXT(Tabela3[[#This Row],[DATA]],"MM")</f>
        <v>04</v>
      </c>
      <c r="M1467" s="2">
        <f>WEEKNUM(Tabela3[[#This Row],[DATA]])</f>
        <v>15</v>
      </c>
      <c r="N1467" s="18">
        <f>YEAR(Tabela3[[#This Row],[DATA]])</f>
        <v>2023</v>
      </c>
    </row>
    <row r="1468" spans="2:14">
      <c r="B1468" s="1">
        <v>45026</v>
      </c>
      <c r="C1468">
        <v>12664</v>
      </c>
      <c r="D1468" s="18">
        <f>COUNTIF(C$4:C1468,Tabela3[[#This Row],[COMANDA]])</f>
        <v>1</v>
      </c>
      <c r="E1468" t="s">
        <v>90</v>
      </c>
      <c r="F1468" t="s">
        <v>98</v>
      </c>
      <c r="G1468" t="s">
        <v>8</v>
      </c>
      <c r="H1468" t="s">
        <v>203</v>
      </c>
      <c r="I1468" s="2">
        <v>1</v>
      </c>
      <c r="J1468" t="s">
        <v>11</v>
      </c>
      <c r="K1468" s="21">
        <f>INDEX(LISTAS!$H:$Q,MATCH(BASE!H1468,LISTAS!$G:$G,0),MATCH(BASE!J1468,LISTAS!$H$3:$Q$3,0))*Tabela3[[#This Row],[QUANTIDADE]]</f>
        <v>20</v>
      </c>
      <c r="L1468" s="2" t="str">
        <f>TEXT(Tabela3[[#This Row],[DATA]],"MM")</f>
        <v>04</v>
      </c>
      <c r="M1468" s="2">
        <f>WEEKNUM(Tabela3[[#This Row],[DATA]])</f>
        <v>15</v>
      </c>
      <c r="N1468" s="18">
        <f>YEAR(Tabela3[[#This Row],[DATA]])</f>
        <v>2023</v>
      </c>
    </row>
    <row r="1469" spans="2:14">
      <c r="B1469" s="1">
        <v>45026</v>
      </c>
      <c r="C1469">
        <v>12664</v>
      </c>
      <c r="D1469" s="18">
        <f>COUNTIF(C$4:C1469,Tabela3[[#This Row],[COMANDA]])</f>
        <v>2</v>
      </c>
      <c r="E1469" t="s">
        <v>90</v>
      </c>
      <c r="F1469" t="s">
        <v>98</v>
      </c>
      <c r="G1469" t="s">
        <v>9</v>
      </c>
      <c r="H1469" t="s">
        <v>142</v>
      </c>
      <c r="I1469" s="2">
        <v>1</v>
      </c>
      <c r="J1469" t="s">
        <v>11</v>
      </c>
      <c r="K1469" s="21">
        <f>INDEX(LISTAS!$H:$Q,MATCH(BASE!H1469,LISTAS!$G:$G,0),MATCH(BASE!J1469,LISTAS!$H$3:$Q$3,0))*Tabela3[[#This Row],[QUANTIDADE]]</f>
        <v>6</v>
      </c>
      <c r="L1469" s="2" t="str">
        <f>TEXT(Tabela3[[#This Row],[DATA]],"MM")</f>
        <v>04</v>
      </c>
      <c r="M1469" s="2">
        <f>WEEKNUM(Tabela3[[#This Row],[DATA]])</f>
        <v>15</v>
      </c>
      <c r="N1469" s="18">
        <f>YEAR(Tabela3[[#This Row],[DATA]])</f>
        <v>2023</v>
      </c>
    </row>
    <row r="1470" spans="2:14">
      <c r="B1470" s="1">
        <v>45026</v>
      </c>
      <c r="C1470">
        <v>12665</v>
      </c>
      <c r="D1470" s="18">
        <f>COUNTIF(C$4:C1470,Tabela3[[#This Row],[COMANDA]])</f>
        <v>1</v>
      </c>
      <c r="E1470" t="s">
        <v>90</v>
      </c>
      <c r="F1470" t="s">
        <v>99</v>
      </c>
      <c r="G1470" t="s">
        <v>8</v>
      </c>
      <c r="H1470" t="s">
        <v>205</v>
      </c>
      <c r="I1470" s="2">
        <v>1</v>
      </c>
      <c r="J1470" t="s">
        <v>11</v>
      </c>
      <c r="K1470" s="21">
        <f>INDEX(LISTAS!$H:$Q,MATCH(BASE!H1470,LISTAS!$G:$G,0),MATCH(BASE!J1470,LISTAS!$H$3:$Q$3,0))*Tabela3[[#This Row],[QUANTIDADE]]</f>
        <v>22</v>
      </c>
      <c r="L1470" s="2" t="str">
        <f>TEXT(Tabela3[[#This Row],[DATA]],"MM")</f>
        <v>04</v>
      </c>
      <c r="M1470" s="2">
        <f>WEEKNUM(Tabela3[[#This Row],[DATA]])</f>
        <v>15</v>
      </c>
      <c r="N1470" s="18">
        <f>YEAR(Tabela3[[#This Row],[DATA]])</f>
        <v>2023</v>
      </c>
    </row>
    <row r="1471" spans="2:14">
      <c r="B1471" s="1">
        <v>45026</v>
      </c>
      <c r="C1471">
        <v>12665</v>
      </c>
      <c r="D1471" s="18">
        <f>COUNTIF(C$4:C1471,Tabela3[[#This Row],[COMANDA]])</f>
        <v>2</v>
      </c>
      <c r="E1471" t="s">
        <v>90</v>
      </c>
      <c r="F1471" t="s">
        <v>99</v>
      </c>
      <c r="G1471" t="s">
        <v>9</v>
      </c>
      <c r="H1471" t="s">
        <v>58</v>
      </c>
      <c r="I1471" s="2">
        <v>1</v>
      </c>
      <c r="J1471" t="s">
        <v>11</v>
      </c>
      <c r="K1471" s="21">
        <f>INDEX(LISTAS!$H:$Q,MATCH(BASE!H1471,LISTAS!$G:$G,0),MATCH(BASE!J1471,LISTAS!$H$3:$Q$3,0))*Tabela3[[#This Row],[QUANTIDADE]]</f>
        <v>5</v>
      </c>
      <c r="L1471" s="2" t="str">
        <f>TEXT(Tabela3[[#This Row],[DATA]],"MM")</f>
        <v>04</v>
      </c>
      <c r="M1471" s="2">
        <f>WEEKNUM(Tabela3[[#This Row],[DATA]])</f>
        <v>15</v>
      </c>
      <c r="N1471" s="18">
        <f>YEAR(Tabela3[[#This Row],[DATA]])</f>
        <v>2023</v>
      </c>
    </row>
    <row r="1472" spans="2:14">
      <c r="B1472" s="1">
        <v>45026</v>
      </c>
      <c r="C1472">
        <v>12666</v>
      </c>
      <c r="D1472" s="18">
        <f>COUNTIF(C$4:C1472,Tabela3[[#This Row],[COMANDA]])</f>
        <v>1</v>
      </c>
      <c r="E1472" t="s">
        <v>90</v>
      </c>
      <c r="F1472" t="s">
        <v>99</v>
      </c>
      <c r="G1472" t="s">
        <v>8</v>
      </c>
      <c r="H1472" t="s">
        <v>42</v>
      </c>
      <c r="I1472" s="2">
        <v>1</v>
      </c>
      <c r="J1472" t="s">
        <v>11</v>
      </c>
      <c r="K1472" s="21">
        <f>INDEX(LISTAS!$H:$Q,MATCH(BASE!H1472,LISTAS!$G:$G,0),MATCH(BASE!J1472,LISTAS!$H$3:$Q$3,0))*Tabela3[[#This Row],[QUANTIDADE]]</f>
        <v>16</v>
      </c>
      <c r="L1472" s="2" t="str">
        <f>TEXT(Tabela3[[#This Row],[DATA]],"MM")</f>
        <v>04</v>
      </c>
      <c r="M1472" s="2">
        <f>WEEKNUM(Tabela3[[#This Row],[DATA]])</f>
        <v>15</v>
      </c>
      <c r="N1472" s="18">
        <f>YEAR(Tabela3[[#This Row],[DATA]])</f>
        <v>2023</v>
      </c>
    </row>
    <row r="1473" spans="2:14">
      <c r="B1473" s="1">
        <v>45026</v>
      </c>
      <c r="C1473">
        <v>12666</v>
      </c>
      <c r="D1473" s="18">
        <f>COUNTIF(C$4:C1473,Tabela3[[#This Row],[COMANDA]])</f>
        <v>2</v>
      </c>
      <c r="E1473" t="s">
        <v>90</v>
      </c>
      <c r="F1473" t="s">
        <v>99</v>
      </c>
      <c r="G1473" t="s">
        <v>9</v>
      </c>
      <c r="H1473" t="s">
        <v>56</v>
      </c>
      <c r="I1473" s="2">
        <v>1</v>
      </c>
      <c r="J1473" t="s">
        <v>11</v>
      </c>
      <c r="K1473" s="21">
        <f>INDEX(LISTAS!$H:$Q,MATCH(BASE!H1473,LISTAS!$G:$G,0),MATCH(BASE!J1473,LISTAS!$H$3:$Q$3,0))*Tabela3[[#This Row],[QUANTIDADE]]</f>
        <v>3</v>
      </c>
      <c r="L1473" s="2" t="str">
        <f>TEXT(Tabela3[[#This Row],[DATA]],"MM")</f>
        <v>04</v>
      </c>
      <c r="M1473" s="2">
        <f>WEEKNUM(Tabela3[[#This Row],[DATA]])</f>
        <v>15</v>
      </c>
      <c r="N1473" s="18">
        <f>YEAR(Tabela3[[#This Row],[DATA]])</f>
        <v>2023</v>
      </c>
    </row>
    <row r="1474" spans="2:14">
      <c r="B1474" s="1">
        <v>45026</v>
      </c>
      <c r="C1474">
        <v>12667</v>
      </c>
      <c r="D1474" s="18">
        <f>COUNTIF(C$4:C1474,Tabela3[[#This Row],[COMANDA]])</f>
        <v>1</v>
      </c>
      <c r="E1474" t="s">
        <v>90</v>
      </c>
      <c r="F1474" t="s">
        <v>98</v>
      </c>
      <c r="G1474" t="s">
        <v>8</v>
      </c>
      <c r="H1474" t="s">
        <v>40</v>
      </c>
      <c r="I1474" s="2">
        <v>1</v>
      </c>
      <c r="J1474" t="s">
        <v>11</v>
      </c>
      <c r="K1474" s="21">
        <f>INDEX(LISTAS!$H:$Q,MATCH(BASE!H1474,LISTAS!$G:$G,0),MATCH(BASE!J1474,LISTAS!$H$3:$Q$3,0))*Tabela3[[#This Row],[QUANTIDADE]]</f>
        <v>14</v>
      </c>
      <c r="L1474" s="2" t="str">
        <f>TEXT(Tabela3[[#This Row],[DATA]],"MM")</f>
        <v>04</v>
      </c>
      <c r="M1474" s="2">
        <f>WEEKNUM(Tabela3[[#This Row],[DATA]])</f>
        <v>15</v>
      </c>
      <c r="N1474" s="18">
        <f>YEAR(Tabela3[[#This Row],[DATA]])</f>
        <v>2023</v>
      </c>
    </row>
    <row r="1475" spans="2:14">
      <c r="B1475" s="1">
        <v>45026</v>
      </c>
      <c r="C1475">
        <v>12667</v>
      </c>
      <c r="D1475" s="18">
        <f>COUNTIF(C$4:C1475,Tabela3[[#This Row],[COMANDA]])</f>
        <v>2</v>
      </c>
      <c r="E1475" t="s">
        <v>90</v>
      </c>
      <c r="F1475" t="s">
        <v>98</v>
      </c>
      <c r="G1475" t="s">
        <v>9</v>
      </c>
      <c r="H1475" t="s">
        <v>59</v>
      </c>
      <c r="I1475" s="2">
        <v>1</v>
      </c>
      <c r="J1475" t="s">
        <v>11</v>
      </c>
      <c r="K1475" s="21">
        <f>INDEX(LISTAS!$H:$Q,MATCH(BASE!H1475,LISTAS!$G:$G,0),MATCH(BASE!J1475,LISTAS!$H$3:$Q$3,0))*Tabela3[[#This Row],[QUANTIDADE]]</f>
        <v>3</v>
      </c>
      <c r="L1475" s="2" t="str">
        <f>TEXT(Tabela3[[#This Row],[DATA]],"MM")</f>
        <v>04</v>
      </c>
      <c r="M1475" s="2">
        <f>WEEKNUM(Tabela3[[#This Row],[DATA]])</f>
        <v>15</v>
      </c>
      <c r="N1475" s="18">
        <f>YEAR(Tabela3[[#This Row],[DATA]])</f>
        <v>2023</v>
      </c>
    </row>
    <row r="1476" spans="2:14">
      <c r="B1476" s="1">
        <v>45026</v>
      </c>
      <c r="C1476">
        <v>12668</v>
      </c>
      <c r="D1476" s="18">
        <f>COUNTIF(C$4:C1476,Tabela3[[#This Row],[COMANDA]])</f>
        <v>1</v>
      </c>
      <c r="E1476" t="s">
        <v>90</v>
      </c>
      <c r="F1476" t="s">
        <v>99</v>
      </c>
      <c r="G1476" t="s">
        <v>8</v>
      </c>
      <c r="H1476" t="s">
        <v>202</v>
      </c>
      <c r="I1476" s="2">
        <v>1</v>
      </c>
      <c r="J1476" t="s">
        <v>11</v>
      </c>
      <c r="K1476" s="21">
        <f>INDEX(LISTAS!$H:$Q,MATCH(BASE!H1476,LISTAS!$G:$G,0),MATCH(BASE!J1476,LISTAS!$H$3:$Q$3,0))*Tabela3[[#This Row],[QUANTIDADE]]</f>
        <v>20</v>
      </c>
      <c r="L1476" s="2" t="str">
        <f>TEXT(Tabela3[[#This Row],[DATA]],"MM")</f>
        <v>04</v>
      </c>
      <c r="M1476" s="2">
        <f>WEEKNUM(Tabela3[[#This Row],[DATA]])</f>
        <v>15</v>
      </c>
      <c r="N1476" s="18">
        <f>YEAR(Tabela3[[#This Row],[DATA]])</f>
        <v>2023</v>
      </c>
    </row>
    <row r="1477" spans="2:14">
      <c r="B1477" s="1">
        <v>45026</v>
      </c>
      <c r="C1477">
        <v>12669</v>
      </c>
      <c r="D1477" s="18">
        <f>COUNTIF(C$4:C1477,Tabela3[[#This Row],[COMANDA]])</f>
        <v>1</v>
      </c>
      <c r="E1477" t="s">
        <v>90</v>
      </c>
      <c r="F1477" t="s">
        <v>98</v>
      </c>
      <c r="G1477" t="s">
        <v>8</v>
      </c>
      <c r="H1477" t="s">
        <v>204</v>
      </c>
      <c r="I1477" s="2">
        <v>1</v>
      </c>
      <c r="J1477" t="s">
        <v>11</v>
      </c>
      <c r="K1477" s="21">
        <f>INDEX(LISTAS!$H:$Q,MATCH(BASE!H1477,LISTAS!$G:$G,0),MATCH(BASE!J1477,LISTAS!$H$3:$Q$3,0))*Tabela3[[#This Row],[QUANTIDADE]]</f>
        <v>18</v>
      </c>
      <c r="L1477" s="2" t="str">
        <f>TEXT(Tabela3[[#This Row],[DATA]],"MM")</f>
        <v>04</v>
      </c>
      <c r="M1477" s="2">
        <f>WEEKNUM(Tabela3[[#This Row],[DATA]])</f>
        <v>15</v>
      </c>
      <c r="N1477" s="18">
        <f>YEAR(Tabela3[[#This Row],[DATA]])</f>
        <v>2023</v>
      </c>
    </row>
    <row r="1478" spans="2:14">
      <c r="B1478" s="1">
        <v>45026</v>
      </c>
      <c r="C1478">
        <v>12670</v>
      </c>
      <c r="D1478" s="18">
        <f>COUNTIF(C$4:C1478,Tabela3[[#This Row],[COMANDA]])</f>
        <v>1</v>
      </c>
      <c r="E1478" t="s">
        <v>90</v>
      </c>
      <c r="F1478" t="s">
        <v>98</v>
      </c>
      <c r="G1478" t="s">
        <v>8</v>
      </c>
      <c r="H1478" t="s">
        <v>84</v>
      </c>
      <c r="I1478" s="2">
        <v>1</v>
      </c>
      <c r="J1478" t="s">
        <v>11</v>
      </c>
      <c r="K1478" s="21">
        <f>INDEX(LISTAS!$H:$Q,MATCH(BASE!H1478,LISTAS!$G:$G,0),MATCH(BASE!J1478,LISTAS!$H$3:$Q$3,0))*Tabela3[[#This Row],[QUANTIDADE]]</f>
        <v>16</v>
      </c>
      <c r="L1478" s="2" t="str">
        <f>TEXT(Tabela3[[#This Row],[DATA]],"MM")</f>
        <v>04</v>
      </c>
      <c r="M1478" s="2">
        <f>WEEKNUM(Tabela3[[#This Row],[DATA]])</f>
        <v>15</v>
      </c>
      <c r="N1478" s="18">
        <f>YEAR(Tabela3[[#This Row],[DATA]])</f>
        <v>2023</v>
      </c>
    </row>
    <row r="1479" spans="2:14">
      <c r="B1479" s="1">
        <v>45026</v>
      </c>
      <c r="C1479">
        <v>12670</v>
      </c>
      <c r="D1479" s="18">
        <f>COUNTIF(C$4:C1479,Tabela3[[#This Row],[COMANDA]])</f>
        <v>2</v>
      </c>
      <c r="E1479" t="s">
        <v>90</v>
      </c>
      <c r="F1479" t="s">
        <v>98</v>
      </c>
      <c r="G1479" t="s">
        <v>62</v>
      </c>
      <c r="H1479" t="s">
        <v>190</v>
      </c>
      <c r="I1479" s="2">
        <v>3</v>
      </c>
      <c r="J1479" t="s">
        <v>11</v>
      </c>
      <c r="K1479" s="21">
        <f>INDEX(LISTAS!$H:$Q,MATCH(BASE!H1479,LISTAS!$G:$G,0),MATCH(BASE!J1479,LISTAS!$H$3:$Q$3,0))*Tabela3[[#This Row],[QUANTIDADE]]</f>
        <v>9</v>
      </c>
      <c r="L1479" s="2" t="str">
        <f>TEXT(Tabela3[[#This Row],[DATA]],"MM")</f>
        <v>04</v>
      </c>
      <c r="M1479" s="2">
        <f>WEEKNUM(Tabela3[[#This Row],[DATA]])</f>
        <v>15</v>
      </c>
      <c r="N1479" s="18">
        <f>YEAR(Tabela3[[#This Row],[DATA]])</f>
        <v>2023</v>
      </c>
    </row>
    <row r="1480" spans="2:14">
      <c r="B1480" s="1">
        <v>45026</v>
      </c>
      <c r="C1480">
        <v>12670</v>
      </c>
      <c r="D1480" s="18">
        <f>COUNTIF(C$4:C1480,Tabela3[[#This Row],[COMANDA]])</f>
        <v>3</v>
      </c>
      <c r="E1480" t="s">
        <v>90</v>
      </c>
      <c r="F1480" t="s">
        <v>98</v>
      </c>
      <c r="G1480" t="s">
        <v>62</v>
      </c>
      <c r="H1480" t="s">
        <v>189</v>
      </c>
      <c r="I1480" s="2">
        <v>1</v>
      </c>
      <c r="J1480" t="s">
        <v>11</v>
      </c>
      <c r="K1480" s="21">
        <f>INDEX(LISTAS!$H:$Q,MATCH(BASE!H1480,LISTAS!$G:$G,0),MATCH(BASE!J1480,LISTAS!$H$3:$Q$3,0))*Tabela3[[#This Row],[QUANTIDADE]]</f>
        <v>2</v>
      </c>
      <c r="L1480" s="2" t="str">
        <f>TEXT(Tabela3[[#This Row],[DATA]],"MM")</f>
        <v>04</v>
      </c>
      <c r="M1480" s="2">
        <f>WEEKNUM(Tabela3[[#This Row],[DATA]])</f>
        <v>15</v>
      </c>
      <c r="N1480" s="18">
        <f>YEAR(Tabela3[[#This Row],[DATA]])</f>
        <v>2023</v>
      </c>
    </row>
    <row r="1481" spans="2:14">
      <c r="B1481" s="1">
        <v>45026</v>
      </c>
      <c r="C1481">
        <v>12670</v>
      </c>
      <c r="D1481" s="18">
        <f>COUNTIF(C$4:C1481,Tabela3[[#This Row],[COMANDA]])</f>
        <v>4</v>
      </c>
      <c r="E1481" t="s">
        <v>90</v>
      </c>
      <c r="F1481" t="s">
        <v>98</v>
      </c>
      <c r="G1481" t="s">
        <v>62</v>
      </c>
      <c r="H1481" t="s">
        <v>194</v>
      </c>
      <c r="I1481" s="2">
        <v>1</v>
      </c>
      <c r="J1481" t="s">
        <v>11</v>
      </c>
      <c r="K1481" s="21">
        <f>INDEX(LISTAS!$H:$Q,MATCH(BASE!H1481,LISTAS!$G:$G,0),MATCH(BASE!J1481,LISTAS!$H$3:$Q$3,0))*Tabela3[[#This Row],[QUANTIDADE]]</f>
        <v>8</v>
      </c>
      <c r="L1481" s="2" t="str">
        <f>TEXT(Tabela3[[#This Row],[DATA]],"MM")</f>
        <v>04</v>
      </c>
      <c r="M1481" s="2">
        <f>WEEKNUM(Tabela3[[#This Row],[DATA]])</f>
        <v>15</v>
      </c>
      <c r="N1481" s="18">
        <f>YEAR(Tabela3[[#This Row],[DATA]])</f>
        <v>2023</v>
      </c>
    </row>
    <row r="1482" spans="2:14">
      <c r="B1482" s="1">
        <v>45026</v>
      </c>
      <c r="C1482">
        <v>12671</v>
      </c>
      <c r="D1482" s="18">
        <f>COUNTIF(C$4:C1482,Tabela3[[#This Row],[COMANDA]])</f>
        <v>1</v>
      </c>
      <c r="E1482" t="s">
        <v>90</v>
      </c>
      <c r="F1482" t="s">
        <v>98</v>
      </c>
      <c r="G1482" t="s">
        <v>8</v>
      </c>
      <c r="H1482" t="s">
        <v>47</v>
      </c>
      <c r="I1482" s="2">
        <v>1</v>
      </c>
      <c r="J1482" t="s">
        <v>11</v>
      </c>
      <c r="K1482" s="21">
        <f>INDEX(LISTAS!$H:$Q,MATCH(BASE!H1482,LISTAS!$G:$G,0),MATCH(BASE!J1482,LISTAS!$H$3:$Q$3,0))*Tabela3[[#This Row],[QUANTIDADE]]</f>
        <v>16</v>
      </c>
      <c r="L1482" s="2" t="str">
        <f>TEXT(Tabela3[[#This Row],[DATA]],"MM")</f>
        <v>04</v>
      </c>
      <c r="M1482" s="2">
        <f>WEEKNUM(Tabela3[[#This Row],[DATA]])</f>
        <v>15</v>
      </c>
      <c r="N1482" s="18">
        <f>YEAR(Tabela3[[#This Row],[DATA]])</f>
        <v>2023</v>
      </c>
    </row>
    <row r="1483" spans="2:14">
      <c r="B1483" s="1">
        <v>45026</v>
      </c>
      <c r="C1483">
        <v>12672</v>
      </c>
      <c r="D1483" s="18">
        <f>COUNTIF(C$4:C1483,Tabela3[[#This Row],[COMANDA]])</f>
        <v>1</v>
      </c>
      <c r="E1483" t="s">
        <v>90</v>
      </c>
      <c r="F1483" t="s">
        <v>100</v>
      </c>
      <c r="G1483" t="s">
        <v>8</v>
      </c>
      <c r="H1483" t="s">
        <v>202</v>
      </c>
      <c r="I1483" s="2">
        <v>1</v>
      </c>
      <c r="J1483" t="s">
        <v>11</v>
      </c>
      <c r="K1483" s="21">
        <f>INDEX(LISTAS!$H:$Q,MATCH(BASE!H1483,LISTAS!$G:$G,0),MATCH(BASE!J1483,LISTAS!$H$3:$Q$3,0))*Tabela3[[#This Row],[QUANTIDADE]]</f>
        <v>20</v>
      </c>
      <c r="L1483" s="2" t="str">
        <f>TEXT(Tabela3[[#This Row],[DATA]],"MM")</f>
        <v>04</v>
      </c>
      <c r="M1483" s="2">
        <f>WEEKNUM(Tabela3[[#This Row],[DATA]])</f>
        <v>15</v>
      </c>
      <c r="N1483" s="18">
        <f>YEAR(Tabela3[[#This Row],[DATA]])</f>
        <v>2023</v>
      </c>
    </row>
    <row r="1484" spans="2:14">
      <c r="B1484" s="1">
        <v>45026</v>
      </c>
      <c r="C1484">
        <v>12673</v>
      </c>
      <c r="D1484" s="18">
        <f>COUNTIF(C$4:C1484,Tabela3[[#This Row],[COMANDA]])</f>
        <v>1</v>
      </c>
      <c r="E1484" t="s">
        <v>90</v>
      </c>
      <c r="F1484" t="s">
        <v>99</v>
      </c>
      <c r="G1484" t="s">
        <v>8</v>
      </c>
      <c r="H1484" t="s">
        <v>205</v>
      </c>
      <c r="I1484" s="2">
        <v>1</v>
      </c>
      <c r="J1484" t="s">
        <v>11</v>
      </c>
      <c r="K1484" s="21">
        <f>INDEX(LISTAS!$H:$Q,MATCH(BASE!H1484,LISTAS!$G:$G,0),MATCH(BASE!J1484,LISTAS!$H$3:$Q$3,0))*Tabela3[[#This Row],[QUANTIDADE]]</f>
        <v>22</v>
      </c>
      <c r="L1484" s="2" t="str">
        <f>TEXT(Tabela3[[#This Row],[DATA]],"MM")</f>
        <v>04</v>
      </c>
      <c r="M1484" s="2">
        <f>WEEKNUM(Tabela3[[#This Row],[DATA]])</f>
        <v>15</v>
      </c>
      <c r="N1484" s="18">
        <f>YEAR(Tabela3[[#This Row],[DATA]])</f>
        <v>2023</v>
      </c>
    </row>
    <row r="1485" spans="2:14">
      <c r="B1485" s="1">
        <v>45026</v>
      </c>
      <c r="C1485">
        <v>12674</v>
      </c>
      <c r="D1485" s="18">
        <f>COUNTIF(C$4:C1485,Tabela3[[#This Row],[COMANDA]])</f>
        <v>1</v>
      </c>
      <c r="E1485" t="s">
        <v>90</v>
      </c>
      <c r="F1485" t="s">
        <v>3</v>
      </c>
      <c r="G1485" t="s">
        <v>8</v>
      </c>
      <c r="H1485" t="s">
        <v>203</v>
      </c>
      <c r="I1485" s="2">
        <v>1</v>
      </c>
      <c r="J1485" t="s">
        <v>11</v>
      </c>
      <c r="K1485" s="21">
        <f>INDEX(LISTAS!$H:$Q,MATCH(BASE!H1485,LISTAS!$G:$G,0),MATCH(BASE!J1485,LISTAS!$H$3:$Q$3,0))*Tabela3[[#This Row],[QUANTIDADE]]</f>
        <v>20</v>
      </c>
      <c r="L1485" s="2" t="str">
        <f>TEXT(Tabela3[[#This Row],[DATA]],"MM")</f>
        <v>04</v>
      </c>
      <c r="M1485" s="2">
        <f>WEEKNUM(Tabela3[[#This Row],[DATA]])</f>
        <v>15</v>
      </c>
      <c r="N1485" s="18">
        <f>YEAR(Tabela3[[#This Row],[DATA]])</f>
        <v>2023</v>
      </c>
    </row>
    <row r="1486" spans="2:14">
      <c r="B1486" s="1">
        <v>45026</v>
      </c>
      <c r="C1486">
        <v>12674</v>
      </c>
      <c r="D1486" s="18">
        <f>COUNTIF(C$4:C1486,Tabela3[[#This Row],[COMANDA]])</f>
        <v>2</v>
      </c>
      <c r="E1486" t="s">
        <v>90</v>
      </c>
      <c r="F1486" t="s">
        <v>3</v>
      </c>
      <c r="G1486" t="s">
        <v>61</v>
      </c>
      <c r="H1486" t="s">
        <v>199</v>
      </c>
      <c r="I1486" s="2">
        <v>1</v>
      </c>
      <c r="J1486" t="s">
        <v>11</v>
      </c>
      <c r="K1486" s="21">
        <f>INDEX(LISTAS!$H:$Q,MATCH(BASE!H1486,LISTAS!$G:$G,0),MATCH(BASE!J1486,LISTAS!$H$3:$Q$3,0))*Tabela3[[#This Row],[QUANTIDADE]]</f>
        <v>1</v>
      </c>
      <c r="L1486" s="2" t="str">
        <f>TEXT(Tabela3[[#This Row],[DATA]],"MM")</f>
        <v>04</v>
      </c>
      <c r="M1486" s="2">
        <f>WEEKNUM(Tabela3[[#This Row],[DATA]])</f>
        <v>15</v>
      </c>
      <c r="N1486" s="18">
        <f>YEAR(Tabela3[[#This Row],[DATA]])</f>
        <v>2023</v>
      </c>
    </row>
    <row r="1487" spans="2:14">
      <c r="B1487" s="1">
        <v>45026</v>
      </c>
      <c r="C1487">
        <v>12674</v>
      </c>
      <c r="D1487" s="18">
        <f>COUNTIF(C$4:C1487,Tabela3[[#This Row],[COMANDA]])</f>
        <v>3</v>
      </c>
      <c r="E1487" t="s">
        <v>90</v>
      </c>
      <c r="F1487" t="s">
        <v>3</v>
      </c>
      <c r="G1487" t="s">
        <v>9</v>
      </c>
      <c r="H1487" t="s">
        <v>138</v>
      </c>
      <c r="I1487" s="2">
        <v>1</v>
      </c>
      <c r="J1487" t="s">
        <v>11</v>
      </c>
      <c r="K1487" s="21">
        <f>INDEX(LISTAS!$H:$Q,MATCH(BASE!H1487,LISTAS!$G:$G,0),MATCH(BASE!J1487,LISTAS!$H$3:$Q$3,0))*Tabela3[[#This Row],[QUANTIDADE]]</f>
        <v>4</v>
      </c>
      <c r="L1487" s="2" t="str">
        <f>TEXT(Tabela3[[#This Row],[DATA]],"MM")</f>
        <v>04</v>
      </c>
      <c r="M1487" s="2">
        <f>WEEKNUM(Tabela3[[#This Row],[DATA]])</f>
        <v>15</v>
      </c>
      <c r="N1487" s="18">
        <f>YEAR(Tabela3[[#This Row],[DATA]])</f>
        <v>2023</v>
      </c>
    </row>
    <row r="1488" spans="2:14">
      <c r="B1488" s="1">
        <v>45026</v>
      </c>
      <c r="C1488">
        <v>12675</v>
      </c>
      <c r="D1488" s="18">
        <f>COUNTIF(C$4:C1488,Tabela3[[#This Row],[COMANDA]])</f>
        <v>1</v>
      </c>
      <c r="E1488" t="s">
        <v>90</v>
      </c>
      <c r="F1488" t="s">
        <v>98</v>
      </c>
      <c r="G1488" t="s">
        <v>8</v>
      </c>
      <c r="H1488" t="s">
        <v>47</v>
      </c>
      <c r="I1488" s="2">
        <v>1</v>
      </c>
      <c r="J1488" t="s">
        <v>11</v>
      </c>
      <c r="K1488" s="21">
        <f>INDEX(LISTAS!$H:$Q,MATCH(BASE!H1488,LISTAS!$G:$G,0),MATCH(BASE!J1488,LISTAS!$H$3:$Q$3,0))*Tabela3[[#This Row],[QUANTIDADE]]</f>
        <v>16</v>
      </c>
      <c r="L1488" s="2" t="str">
        <f>TEXT(Tabela3[[#This Row],[DATA]],"MM")</f>
        <v>04</v>
      </c>
      <c r="M1488" s="2">
        <f>WEEKNUM(Tabela3[[#This Row],[DATA]])</f>
        <v>15</v>
      </c>
      <c r="N1488" s="18">
        <f>YEAR(Tabela3[[#This Row],[DATA]])</f>
        <v>2023</v>
      </c>
    </row>
    <row r="1489" spans="2:14">
      <c r="B1489" s="1">
        <v>45026</v>
      </c>
      <c r="C1489">
        <v>12676</v>
      </c>
      <c r="D1489" s="18">
        <f>COUNTIF(C$4:C1489,Tabela3[[#This Row],[COMANDA]])</f>
        <v>1</v>
      </c>
      <c r="E1489" t="s">
        <v>90</v>
      </c>
      <c r="F1489" t="s">
        <v>98</v>
      </c>
      <c r="G1489" t="s">
        <v>8</v>
      </c>
      <c r="H1489" t="s">
        <v>42</v>
      </c>
      <c r="I1489" s="2">
        <v>1</v>
      </c>
      <c r="J1489" t="s">
        <v>11</v>
      </c>
      <c r="K1489" s="21">
        <f>INDEX(LISTAS!$H:$Q,MATCH(BASE!H1489,LISTAS!$G:$G,0),MATCH(BASE!J1489,LISTAS!$H$3:$Q$3,0))*Tabela3[[#This Row],[QUANTIDADE]]</f>
        <v>16</v>
      </c>
      <c r="L1489" s="2" t="str">
        <f>TEXT(Tabela3[[#This Row],[DATA]],"MM")</f>
        <v>04</v>
      </c>
      <c r="M1489" s="2">
        <f>WEEKNUM(Tabela3[[#This Row],[DATA]])</f>
        <v>15</v>
      </c>
      <c r="N1489" s="18">
        <f>YEAR(Tabela3[[#This Row],[DATA]])</f>
        <v>2023</v>
      </c>
    </row>
    <row r="1490" spans="2:14">
      <c r="B1490" s="1">
        <v>45026</v>
      </c>
      <c r="C1490">
        <v>12677</v>
      </c>
      <c r="D1490" s="18">
        <f>COUNTIF(C$4:C1490,Tabela3[[#This Row],[COMANDA]])</f>
        <v>1</v>
      </c>
      <c r="E1490" t="s">
        <v>90</v>
      </c>
      <c r="F1490" t="s">
        <v>99</v>
      </c>
      <c r="G1490" t="s">
        <v>8</v>
      </c>
      <c r="H1490" t="s">
        <v>211</v>
      </c>
      <c r="I1490" s="2">
        <v>1</v>
      </c>
      <c r="J1490" t="s">
        <v>11</v>
      </c>
      <c r="K1490" s="21">
        <f>INDEX(LISTAS!$H:$Q,MATCH(BASE!H1490,LISTAS!$G:$G,0),MATCH(BASE!J1490,LISTAS!$H$3:$Q$3,0))*Tabela3[[#This Row],[QUANTIDADE]]</f>
        <v>20</v>
      </c>
      <c r="L1490" s="2" t="str">
        <f>TEXT(Tabela3[[#This Row],[DATA]],"MM")</f>
        <v>04</v>
      </c>
      <c r="M1490" s="2">
        <f>WEEKNUM(Tabela3[[#This Row],[DATA]])</f>
        <v>15</v>
      </c>
      <c r="N1490" s="18">
        <f>YEAR(Tabela3[[#This Row],[DATA]])</f>
        <v>2023</v>
      </c>
    </row>
    <row r="1491" spans="2:14">
      <c r="B1491" s="1">
        <v>45026</v>
      </c>
      <c r="C1491">
        <v>12678</v>
      </c>
      <c r="D1491" s="18">
        <f>COUNTIF(C$4:C1491,Tabela3[[#This Row],[COMANDA]])</f>
        <v>1</v>
      </c>
      <c r="E1491" t="s">
        <v>90</v>
      </c>
      <c r="F1491" t="s">
        <v>3</v>
      </c>
      <c r="G1491" t="s">
        <v>8</v>
      </c>
      <c r="H1491" t="s">
        <v>202</v>
      </c>
      <c r="I1491" s="2">
        <v>1</v>
      </c>
      <c r="J1491" t="s">
        <v>11</v>
      </c>
      <c r="K1491" s="21">
        <f>INDEX(LISTAS!$H:$Q,MATCH(BASE!H1491,LISTAS!$G:$G,0),MATCH(BASE!J1491,LISTAS!$H$3:$Q$3,0))*Tabela3[[#This Row],[QUANTIDADE]]</f>
        <v>20</v>
      </c>
      <c r="L1491" s="2" t="str">
        <f>TEXT(Tabela3[[#This Row],[DATA]],"MM")</f>
        <v>04</v>
      </c>
      <c r="M1491" s="2">
        <f>WEEKNUM(Tabela3[[#This Row],[DATA]])</f>
        <v>15</v>
      </c>
      <c r="N1491" s="18">
        <f>YEAR(Tabela3[[#This Row],[DATA]])</f>
        <v>2023</v>
      </c>
    </row>
    <row r="1492" spans="2:14">
      <c r="B1492" s="1">
        <v>45026</v>
      </c>
      <c r="C1492">
        <v>12678</v>
      </c>
      <c r="D1492" s="18">
        <f>COUNTIF(C$4:C1492,Tabela3[[#This Row],[COMANDA]])</f>
        <v>2</v>
      </c>
      <c r="E1492" t="s">
        <v>90</v>
      </c>
      <c r="F1492" t="s">
        <v>98</v>
      </c>
      <c r="G1492" t="s">
        <v>8</v>
      </c>
      <c r="H1492" t="s">
        <v>202</v>
      </c>
      <c r="I1492" s="2">
        <v>1</v>
      </c>
      <c r="J1492" t="s">
        <v>11</v>
      </c>
      <c r="K1492" s="21">
        <f>INDEX(LISTAS!$H:$Q,MATCH(BASE!H1492,LISTAS!$G:$G,0),MATCH(BASE!J1492,LISTAS!$H$3:$Q$3,0))*Tabela3[[#This Row],[QUANTIDADE]]</f>
        <v>20</v>
      </c>
      <c r="L1492" s="2" t="str">
        <f>TEXT(Tabela3[[#This Row],[DATA]],"MM")</f>
        <v>04</v>
      </c>
      <c r="M1492" s="2">
        <f>WEEKNUM(Tabela3[[#This Row],[DATA]])</f>
        <v>15</v>
      </c>
      <c r="N1492" s="18">
        <f>YEAR(Tabela3[[#This Row],[DATA]])</f>
        <v>2023</v>
      </c>
    </row>
    <row r="1493" spans="2:14">
      <c r="B1493" s="1">
        <v>45026</v>
      </c>
      <c r="C1493">
        <v>12678</v>
      </c>
      <c r="D1493" s="18">
        <f>COUNTIF(C$4:C1493,Tabela3[[#This Row],[COMANDA]])</f>
        <v>3</v>
      </c>
      <c r="E1493" t="s">
        <v>90</v>
      </c>
      <c r="F1493" t="s">
        <v>3</v>
      </c>
      <c r="G1493" t="s">
        <v>61</v>
      </c>
      <c r="H1493" t="s">
        <v>199</v>
      </c>
      <c r="I1493" s="2">
        <v>1</v>
      </c>
      <c r="J1493" t="s">
        <v>11</v>
      </c>
      <c r="K1493" s="21">
        <f>INDEX(LISTAS!$H:$Q,MATCH(BASE!H1493,LISTAS!$G:$G,0),MATCH(BASE!J1493,LISTAS!$H$3:$Q$3,0))*Tabela3[[#This Row],[QUANTIDADE]]</f>
        <v>1</v>
      </c>
      <c r="L1493" s="2" t="str">
        <f>TEXT(Tabela3[[#This Row],[DATA]],"MM")</f>
        <v>04</v>
      </c>
      <c r="M1493" s="2">
        <f>WEEKNUM(Tabela3[[#This Row],[DATA]])</f>
        <v>15</v>
      </c>
      <c r="N1493" s="18">
        <f>YEAR(Tabela3[[#This Row],[DATA]])</f>
        <v>2023</v>
      </c>
    </row>
    <row r="1494" spans="2:14">
      <c r="B1494" s="1">
        <v>45026</v>
      </c>
      <c r="C1494">
        <v>12678</v>
      </c>
      <c r="D1494" s="18">
        <f>COUNTIF(C$4:C1494,Tabela3[[#This Row],[COMANDA]])</f>
        <v>4</v>
      </c>
      <c r="E1494" t="s">
        <v>90</v>
      </c>
      <c r="F1494" t="s">
        <v>98</v>
      </c>
      <c r="G1494" t="s">
        <v>61</v>
      </c>
      <c r="H1494" t="s">
        <v>199</v>
      </c>
      <c r="I1494" s="2">
        <v>1</v>
      </c>
      <c r="J1494" t="s">
        <v>11</v>
      </c>
      <c r="K1494" s="21">
        <f>INDEX(LISTAS!$H:$Q,MATCH(BASE!H1494,LISTAS!$G:$G,0),MATCH(BASE!J1494,LISTAS!$H$3:$Q$3,0))*Tabela3[[#This Row],[QUANTIDADE]]</f>
        <v>1</v>
      </c>
      <c r="L1494" s="2" t="str">
        <f>TEXT(Tabela3[[#This Row],[DATA]],"MM")</f>
        <v>04</v>
      </c>
      <c r="M1494" s="2">
        <f>WEEKNUM(Tabela3[[#This Row],[DATA]])</f>
        <v>15</v>
      </c>
      <c r="N1494" s="18">
        <f>YEAR(Tabela3[[#This Row],[DATA]])</f>
        <v>2023</v>
      </c>
    </row>
    <row r="1495" spans="2:14">
      <c r="B1495" s="1">
        <v>45026</v>
      </c>
      <c r="C1495">
        <v>12678</v>
      </c>
      <c r="D1495" s="18">
        <f>COUNTIF(C$4:C1495,Tabela3[[#This Row],[COMANDA]])</f>
        <v>5</v>
      </c>
      <c r="E1495" t="s">
        <v>90</v>
      </c>
      <c r="F1495" t="s">
        <v>98</v>
      </c>
      <c r="G1495" t="s">
        <v>9</v>
      </c>
      <c r="H1495" t="s">
        <v>138</v>
      </c>
      <c r="I1495" s="2">
        <v>1</v>
      </c>
      <c r="J1495" t="s">
        <v>11</v>
      </c>
      <c r="K1495" s="21">
        <f>INDEX(LISTAS!$H:$Q,MATCH(BASE!H1495,LISTAS!$G:$G,0),MATCH(BASE!J1495,LISTAS!$H$3:$Q$3,0))*Tabela3[[#This Row],[QUANTIDADE]]</f>
        <v>4</v>
      </c>
      <c r="L1495" s="2" t="str">
        <f>TEXT(Tabela3[[#This Row],[DATA]],"MM")</f>
        <v>04</v>
      </c>
      <c r="M1495" s="2">
        <f>WEEKNUM(Tabela3[[#This Row],[DATA]])</f>
        <v>15</v>
      </c>
      <c r="N1495" s="18">
        <f>YEAR(Tabela3[[#This Row],[DATA]])</f>
        <v>2023</v>
      </c>
    </row>
    <row r="1496" spans="2:14">
      <c r="B1496" s="1">
        <v>45026</v>
      </c>
      <c r="C1496">
        <v>12678</v>
      </c>
      <c r="D1496" s="18">
        <f>COUNTIF(C$4:C1496,Tabela3[[#This Row],[COMANDA]])</f>
        <v>6</v>
      </c>
      <c r="E1496" t="s">
        <v>90</v>
      </c>
      <c r="F1496" t="s">
        <v>3</v>
      </c>
      <c r="G1496" t="s">
        <v>9</v>
      </c>
      <c r="H1496" t="s">
        <v>59</v>
      </c>
      <c r="I1496" s="2">
        <v>1</v>
      </c>
      <c r="J1496" t="s">
        <v>11</v>
      </c>
      <c r="K1496" s="21">
        <f>INDEX(LISTAS!$H:$Q,MATCH(BASE!H1496,LISTAS!$G:$G,0),MATCH(BASE!J1496,LISTAS!$H$3:$Q$3,0))*Tabela3[[#This Row],[QUANTIDADE]]</f>
        <v>3</v>
      </c>
      <c r="L1496" s="2" t="str">
        <f>TEXT(Tabela3[[#This Row],[DATA]],"MM")</f>
        <v>04</v>
      </c>
      <c r="M1496" s="2">
        <f>WEEKNUM(Tabela3[[#This Row],[DATA]])</f>
        <v>15</v>
      </c>
      <c r="N1496" s="18">
        <f>YEAR(Tabela3[[#This Row],[DATA]])</f>
        <v>2023</v>
      </c>
    </row>
    <row r="1497" spans="2:14">
      <c r="B1497" s="1">
        <v>45026</v>
      </c>
      <c r="C1497">
        <v>12679</v>
      </c>
      <c r="D1497" s="18">
        <f>COUNTIF(C$4:C1497,Tabela3[[#This Row],[COMANDA]])</f>
        <v>1</v>
      </c>
      <c r="E1497" t="s">
        <v>90</v>
      </c>
      <c r="F1497" t="s">
        <v>98</v>
      </c>
      <c r="G1497" t="s">
        <v>8</v>
      </c>
      <c r="H1497" t="s">
        <v>42</v>
      </c>
      <c r="I1497" s="2">
        <v>2</v>
      </c>
      <c r="J1497" t="s">
        <v>11</v>
      </c>
      <c r="K1497" s="21">
        <f>INDEX(LISTAS!$H:$Q,MATCH(BASE!H1497,LISTAS!$G:$G,0),MATCH(BASE!J1497,LISTAS!$H$3:$Q$3,0))*Tabela3[[#This Row],[QUANTIDADE]]</f>
        <v>32</v>
      </c>
      <c r="L1497" s="2" t="str">
        <f>TEXT(Tabela3[[#This Row],[DATA]],"MM")</f>
        <v>04</v>
      </c>
      <c r="M1497" s="2">
        <f>WEEKNUM(Tabela3[[#This Row],[DATA]])</f>
        <v>15</v>
      </c>
      <c r="N1497" s="18">
        <f>YEAR(Tabela3[[#This Row],[DATA]])</f>
        <v>2023</v>
      </c>
    </row>
    <row r="1498" spans="2:14">
      <c r="B1498" s="1">
        <v>45026</v>
      </c>
      <c r="C1498">
        <v>12679</v>
      </c>
      <c r="D1498" s="18">
        <f>COUNTIF(C$4:C1498,Tabela3[[#This Row],[COMANDA]])</f>
        <v>2</v>
      </c>
      <c r="E1498" t="s">
        <v>90</v>
      </c>
      <c r="F1498" t="s">
        <v>98</v>
      </c>
      <c r="G1498" t="s">
        <v>8</v>
      </c>
      <c r="H1498" t="s">
        <v>205</v>
      </c>
      <c r="I1498" s="2">
        <v>1</v>
      </c>
      <c r="J1498" t="s">
        <v>11</v>
      </c>
      <c r="K1498" s="21">
        <f>INDEX(LISTAS!$H:$Q,MATCH(BASE!H1498,LISTAS!$G:$G,0),MATCH(BASE!J1498,LISTAS!$H$3:$Q$3,0))*Tabela3[[#This Row],[QUANTIDADE]]</f>
        <v>22</v>
      </c>
      <c r="L1498" s="2" t="str">
        <f>TEXT(Tabela3[[#This Row],[DATA]],"MM")</f>
        <v>04</v>
      </c>
      <c r="M1498" s="2">
        <f>WEEKNUM(Tabela3[[#This Row],[DATA]])</f>
        <v>15</v>
      </c>
      <c r="N1498" s="18">
        <f>YEAR(Tabela3[[#This Row],[DATA]])</f>
        <v>2023</v>
      </c>
    </row>
    <row r="1499" spans="2:14">
      <c r="B1499" s="1">
        <v>45026</v>
      </c>
      <c r="C1499">
        <v>12679</v>
      </c>
      <c r="D1499" s="18">
        <f>COUNTIF(C$4:C1499,Tabela3[[#This Row],[COMANDA]])</f>
        <v>3</v>
      </c>
      <c r="E1499" t="s">
        <v>90</v>
      </c>
      <c r="F1499" t="s">
        <v>98</v>
      </c>
      <c r="G1499" t="s">
        <v>9</v>
      </c>
      <c r="H1499" t="s">
        <v>132</v>
      </c>
      <c r="I1499" s="2">
        <v>1</v>
      </c>
      <c r="J1499" t="s">
        <v>11</v>
      </c>
      <c r="K1499" s="21">
        <f>INDEX(LISTAS!$H:$Q,MATCH(BASE!H1499,LISTAS!$G:$G,0),MATCH(BASE!J1499,LISTAS!$H$3:$Q$3,0))*Tabela3[[#This Row],[QUANTIDADE]]</f>
        <v>3</v>
      </c>
      <c r="L1499" s="2" t="str">
        <f>TEXT(Tabela3[[#This Row],[DATA]],"MM")</f>
        <v>04</v>
      </c>
      <c r="M1499" s="2">
        <f>WEEKNUM(Tabela3[[#This Row],[DATA]])</f>
        <v>15</v>
      </c>
      <c r="N1499" s="18">
        <f>YEAR(Tabela3[[#This Row],[DATA]])</f>
        <v>2023</v>
      </c>
    </row>
    <row r="1500" spans="2:14">
      <c r="B1500" s="1">
        <v>45026</v>
      </c>
      <c r="C1500">
        <v>12679</v>
      </c>
      <c r="D1500" s="18">
        <f>COUNTIF(C$4:C1500,Tabela3[[#This Row],[COMANDA]])</f>
        <v>4</v>
      </c>
      <c r="E1500" t="s">
        <v>90</v>
      </c>
      <c r="F1500" t="s">
        <v>98</v>
      </c>
      <c r="G1500" t="s">
        <v>9</v>
      </c>
      <c r="H1500" t="s">
        <v>140</v>
      </c>
      <c r="I1500" s="2">
        <v>1</v>
      </c>
      <c r="J1500" t="s">
        <v>11</v>
      </c>
      <c r="K1500" s="21">
        <f>INDEX(LISTAS!$H:$Q,MATCH(BASE!H1500,LISTAS!$G:$G,0),MATCH(BASE!J1500,LISTAS!$H$3:$Q$3,0))*Tabela3[[#This Row],[QUANTIDADE]]</f>
        <v>3</v>
      </c>
      <c r="L1500" s="2" t="str">
        <f>TEXT(Tabela3[[#This Row],[DATA]],"MM")</f>
        <v>04</v>
      </c>
      <c r="M1500" s="2">
        <f>WEEKNUM(Tabela3[[#This Row],[DATA]])</f>
        <v>15</v>
      </c>
      <c r="N1500" s="18">
        <f>YEAR(Tabela3[[#This Row],[DATA]])</f>
        <v>2023</v>
      </c>
    </row>
    <row r="1501" spans="2:14">
      <c r="B1501" s="1">
        <v>45026</v>
      </c>
      <c r="C1501">
        <v>12680</v>
      </c>
      <c r="D1501" s="18">
        <f>COUNTIF(C$4:C1501,Tabela3[[#This Row],[COMANDA]])</f>
        <v>1</v>
      </c>
      <c r="E1501" t="s">
        <v>90</v>
      </c>
      <c r="F1501" t="s">
        <v>3</v>
      </c>
      <c r="G1501" t="s">
        <v>8</v>
      </c>
      <c r="H1501" t="s">
        <v>42</v>
      </c>
      <c r="I1501" s="2">
        <v>1</v>
      </c>
      <c r="J1501" t="s">
        <v>11</v>
      </c>
      <c r="K1501" s="21">
        <f>INDEX(LISTAS!$H:$Q,MATCH(BASE!H1501,LISTAS!$G:$G,0),MATCH(BASE!J1501,LISTAS!$H$3:$Q$3,0))*Tabela3[[#This Row],[QUANTIDADE]]</f>
        <v>16</v>
      </c>
      <c r="L1501" s="2" t="str">
        <f>TEXT(Tabela3[[#This Row],[DATA]],"MM")</f>
        <v>04</v>
      </c>
      <c r="M1501" s="2">
        <f>WEEKNUM(Tabela3[[#This Row],[DATA]])</f>
        <v>15</v>
      </c>
      <c r="N1501" s="18">
        <f>YEAR(Tabela3[[#This Row],[DATA]])</f>
        <v>2023</v>
      </c>
    </row>
    <row r="1502" spans="2:14">
      <c r="B1502" s="1">
        <v>45026</v>
      </c>
      <c r="C1502">
        <v>12680</v>
      </c>
      <c r="D1502" s="18">
        <f>COUNTIF(C$4:C1502,Tabela3[[#This Row],[COMANDA]])</f>
        <v>2</v>
      </c>
      <c r="E1502" t="s">
        <v>90</v>
      </c>
      <c r="F1502" t="s">
        <v>3</v>
      </c>
      <c r="G1502" t="s">
        <v>61</v>
      </c>
      <c r="H1502" t="s">
        <v>163</v>
      </c>
      <c r="I1502" s="2">
        <v>1</v>
      </c>
      <c r="J1502" t="s">
        <v>11</v>
      </c>
      <c r="K1502" s="21">
        <f>INDEX(LISTAS!$H:$Q,MATCH(BASE!H1502,LISTAS!$G:$G,0),MATCH(BASE!J1502,LISTAS!$H$3:$Q$3,0))*Tabela3[[#This Row],[QUANTIDADE]]</f>
        <v>4</v>
      </c>
      <c r="L1502" s="2" t="str">
        <f>TEXT(Tabela3[[#This Row],[DATA]],"MM")</f>
        <v>04</v>
      </c>
      <c r="M1502" s="2">
        <f>WEEKNUM(Tabela3[[#This Row],[DATA]])</f>
        <v>15</v>
      </c>
      <c r="N1502" s="18">
        <f>YEAR(Tabela3[[#This Row],[DATA]])</f>
        <v>2023</v>
      </c>
    </row>
    <row r="1503" spans="2:14">
      <c r="B1503" s="1">
        <v>45026</v>
      </c>
      <c r="C1503">
        <v>12681</v>
      </c>
      <c r="D1503" s="18">
        <f>COUNTIF(C$4:C1503,Tabela3[[#This Row],[COMANDA]])</f>
        <v>1</v>
      </c>
      <c r="E1503" t="s">
        <v>90</v>
      </c>
      <c r="F1503" t="s">
        <v>3</v>
      </c>
      <c r="G1503" t="s">
        <v>8</v>
      </c>
      <c r="H1503" t="s">
        <v>42</v>
      </c>
      <c r="I1503" s="2">
        <v>1</v>
      </c>
      <c r="J1503" t="s">
        <v>11</v>
      </c>
      <c r="K1503" s="21">
        <f>INDEX(LISTAS!$H:$Q,MATCH(BASE!H1503,LISTAS!$G:$G,0),MATCH(BASE!J1503,LISTAS!$H$3:$Q$3,0))*Tabela3[[#This Row],[QUANTIDADE]]</f>
        <v>16</v>
      </c>
      <c r="L1503" s="2" t="str">
        <f>TEXT(Tabela3[[#This Row],[DATA]],"MM")</f>
        <v>04</v>
      </c>
      <c r="M1503" s="2">
        <f>WEEKNUM(Tabela3[[#This Row],[DATA]])</f>
        <v>15</v>
      </c>
      <c r="N1503" s="18">
        <f>YEAR(Tabela3[[#This Row],[DATA]])</f>
        <v>2023</v>
      </c>
    </row>
    <row r="1504" spans="2:14">
      <c r="B1504" s="1">
        <v>45026</v>
      </c>
      <c r="C1504">
        <v>12681</v>
      </c>
      <c r="D1504" s="18">
        <f>COUNTIF(C$4:C1504,Tabela3[[#This Row],[COMANDA]])</f>
        <v>2</v>
      </c>
      <c r="E1504" t="s">
        <v>90</v>
      </c>
      <c r="F1504" t="s">
        <v>3</v>
      </c>
      <c r="G1504" t="s">
        <v>8</v>
      </c>
      <c r="H1504" t="s">
        <v>202</v>
      </c>
      <c r="I1504" s="2">
        <v>1</v>
      </c>
      <c r="J1504" t="s">
        <v>11</v>
      </c>
      <c r="K1504" s="21">
        <f>INDEX(LISTAS!$H:$Q,MATCH(BASE!H1504,LISTAS!$G:$G,0),MATCH(BASE!J1504,LISTAS!$H$3:$Q$3,0))*Tabela3[[#This Row],[QUANTIDADE]]</f>
        <v>20</v>
      </c>
      <c r="L1504" s="2" t="str">
        <f>TEXT(Tabela3[[#This Row],[DATA]],"MM")</f>
        <v>04</v>
      </c>
      <c r="M1504" s="2">
        <f>WEEKNUM(Tabela3[[#This Row],[DATA]])</f>
        <v>15</v>
      </c>
      <c r="N1504" s="18">
        <f>YEAR(Tabela3[[#This Row],[DATA]])</f>
        <v>2023</v>
      </c>
    </row>
    <row r="1505" spans="2:14">
      <c r="B1505" s="1">
        <v>45026</v>
      </c>
      <c r="C1505">
        <v>12681</v>
      </c>
      <c r="D1505" s="18">
        <f>COUNTIF(C$4:C1505,Tabela3[[#This Row],[COMANDA]])</f>
        <v>3</v>
      </c>
      <c r="E1505" t="s">
        <v>90</v>
      </c>
      <c r="F1505" t="s">
        <v>3</v>
      </c>
      <c r="G1505" t="s">
        <v>9</v>
      </c>
      <c r="H1505" t="s">
        <v>138</v>
      </c>
      <c r="I1505" s="2">
        <v>1</v>
      </c>
      <c r="J1505" t="s">
        <v>11</v>
      </c>
      <c r="K1505" s="21">
        <f>INDEX(LISTAS!$H:$Q,MATCH(BASE!H1505,LISTAS!$G:$G,0),MATCH(BASE!J1505,LISTAS!$H$3:$Q$3,0))*Tabela3[[#This Row],[QUANTIDADE]]</f>
        <v>4</v>
      </c>
      <c r="L1505" s="2" t="str">
        <f>TEXT(Tabela3[[#This Row],[DATA]],"MM")</f>
        <v>04</v>
      </c>
      <c r="M1505" s="2">
        <f>WEEKNUM(Tabela3[[#This Row],[DATA]])</f>
        <v>15</v>
      </c>
      <c r="N1505" s="18">
        <f>YEAR(Tabela3[[#This Row],[DATA]])</f>
        <v>2023</v>
      </c>
    </row>
    <row r="1506" spans="2:14">
      <c r="B1506" s="1">
        <v>45026</v>
      </c>
      <c r="C1506">
        <v>12682</v>
      </c>
      <c r="D1506" s="18">
        <f>COUNTIF(C$4:C1506,Tabela3[[#This Row],[COMANDA]])</f>
        <v>1</v>
      </c>
      <c r="E1506" t="s">
        <v>90</v>
      </c>
      <c r="F1506" t="s">
        <v>99</v>
      </c>
      <c r="G1506" t="s">
        <v>8</v>
      </c>
      <c r="H1506" t="s">
        <v>203</v>
      </c>
      <c r="I1506" s="2">
        <v>1</v>
      </c>
      <c r="J1506" t="s">
        <v>11</v>
      </c>
      <c r="K1506" s="21">
        <f>INDEX(LISTAS!$H:$Q,MATCH(BASE!H1506,LISTAS!$G:$G,0),MATCH(BASE!J1506,LISTAS!$H$3:$Q$3,0))*Tabela3[[#This Row],[QUANTIDADE]]</f>
        <v>20</v>
      </c>
      <c r="L1506" s="2" t="str">
        <f>TEXT(Tabela3[[#This Row],[DATA]],"MM")</f>
        <v>04</v>
      </c>
      <c r="M1506" s="2">
        <f>WEEKNUM(Tabela3[[#This Row],[DATA]])</f>
        <v>15</v>
      </c>
      <c r="N1506" s="18">
        <f>YEAR(Tabela3[[#This Row],[DATA]])</f>
        <v>2023</v>
      </c>
    </row>
    <row r="1507" spans="2:14">
      <c r="B1507" s="1">
        <v>45026</v>
      </c>
      <c r="C1507">
        <v>12682</v>
      </c>
      <c r="D1507" s="18">
        <f>COUNTIF(C$4:C1507,Tabela3[[#This Row],[COMANDA]])</f>
        <v>2</v>
      </c>
      <c r="E1507" t="s">
        <v>90</v>
      </c>
      <c r="F1507" t="s">
        <v>99</v>
      </c>
      <c r="G1507" t="s">
        <v>61</v>
      </c>
      <c r="H1507" t="s">
        <v>163</v>
      </c>
      <c r="I1507" s="2">
        <v>1</v>
      </c>
      <c r="J1507" t="s">
        <v>11</v>
      </c>
      <c r="K1507" s="21">
        <f>INDEX(LISTAS!$H:$Q,MATCH(BASE!H1507,LISTAS!$G:$G,0),MATCH(BASE!J1507,LISTAS!$H$3:$Q$3,0))*Tabela3[[#This Row],[QUANTIDADE]]</f>
        <v>4</v>
      </c>
      <c r="L1507" s="2" t="str">
        <f>TEXT(Tabela3[[#This Row],[DATA]],"MM")</f>
        <v>04</v>
      </c>
      <c r="M1507" s="2">
        <f>WEEKNUM(Tabela3[[#This Row],[DATA]])</f>
        <v>15</v>
      </c>
      <c r="N1507" s="18">
        <f>YEAR(Tabela3[[#This Row],[DATA]])</f>
        <v>2023</v>
      </c>
    </row>
    <row r="1508" spans="2:14">
      <c r="B1508" s="1">
        <v>45026</v>
      </c>
      <c r="C1508">
        <v>12682</v>
      </c>
      <c r="D1508" s="18">
        <f>COUNTIF(C$4:C1508,Tabela3[[#This Row],[COMANDA]])</f>
        <v>3</v>
      </c>
      <c r="E1508" t="s">
        <v>90</v>
      </c>
      <c r="F1508" t="s">
        <v>99</v>
      </c>
      <c r="G1508" t="s">
        <v>9</v>
      </c>
      <c r="H1508" t="s">
        <v>131</v>
      </c>
      <c r="I1508" s="2">
        <v>1</v>
      </c>
      <c r="J1508" t="s">
        <v>11</v>
      </c>
      <c r="K1508" s="21">
        <f>INDEX(LISTAS!$H:$Q,MATCH(BASE!H1508,LISTAS!$G:$G,0),MATCH(BASE!J1508,LISTAS!$H$3:$Q$3,0))*Tabela3[[#This Row],[QUANTIDADE]]</f>
        <v>4</v>
      </c>
      <c r="L1508" s="2" t="str">
        <f>TEXT(Tabela3[[#This Row],[DATA]],"MM")</f>
        <v>04</v>
      </c>
      <c r="M1508" s="2">
        <f>WEEKNUM(Tabela3[[#This Row],[DATA]])</f>
        <v>15</v>
      </c>
      <c r="N1508" s="18">
        <f>YEAR(Tabela3[[#This Row],[DATA]])</f>
        <v>2023</v>
      </c>
    </row>
    <row r="1509" spans="2:14">
      <c r="B1509" s="1">
        <v>45026</v>
      </c>
      <c r="C1509">
        <v>12683</v>
      </c>
      <c r="D1509" s="18">
        <f>COUNTIF(C$4:C1509,Tabela3[[#This Row],[COMANDA]])</f>
        <v>1</v>
      </c>
      <c r="E1509" t="s">
        <v>89</v>
      </c>
      <c r="F1509" t="s">
        <v>98</v>
      </c>
      <c r="G1509" t="s">
        <v>8</v>
      </c>
      <c r="H1509" t="s">
        <v>39</v>
      </c>
      <c r="I1509" s="2">
        <v>1</v>
      </c>
      <c r="J1509" t="s">
        <v>11</v>
      </c>
      <c r="K1509" s="21">
        <f>INDEX(LISTAS!$H:$Q,MATCH(BASE!H1509,LISTAS!$G:$G,0),MATCH(BASE!J1509,LISTAS!$H$3:$Q$3,0))*Tabela3[[#This Row],[QUANTIDADE]]</f>
        <v>12</v>
      </c>
      <c r="L1509" s="2" t="str">
        <f>TEXT(Tabela3[[#This Row],[DATA]],"MM")</f>
        <v>04</v>
      </c>
      <c r="M1509" s="2">
        <f>WEEKNUM(Tabela3[[#This Row],[DATA]])</f>
        <v>15</v>
      </c>
      <c r="N1509" s="18">
        <f>YEAR(Tabela3[[#This Row],[DATA]])</f>
        <v>2023</v>
      </c>
    </row>
    <row r="1510" spans="2:14">
      <c r="B1510" s="1">
        <v>45026</v>
      </c>
      <c r="C1510">
        <v>12683</v>
      </c>
      <c r="D1510" s="18">
        <f>COUNTIF(C$4:C1510,Tabela3[[#This Row],[COMANDA]])</f>
        <v>2</v>
      </c>
      <c r="E1510" t="s">
        <v>89</v>
      </c>
      <c r="F1510" t="s">
        <v>98</v>
      </c>
      <c r="G1510" t="s">
        <v>8</v>
      </c>
      <c r="H1510" t="s">
        <v>204</v>
      </c>
      <c r="I1510" s="2">
        <v>1</v>
      </c>
      <c r="J1510" t="s">
        <v>11</v>
      </c>
      <c r="K1510" s="21">
        <f>INDEX(LISTAS!$H:$Q,MATCH(BASE!H1510,LISTAS!$G:$G,0),MATCH(BASE!J1510,LISTAS!$H$3:$Q$3,0))*Tabela3[[#This Row],[QUANTIDADE]]</f>
        <v>18</v>
      </c>
      <c r="L1510" s="2" t="str">
        <f>TEXT(Tabela3[[#This Row],[DATA]],"MM")</f>
        <v>04</v>
      </c>
      <c r="M1510" s="2">
        <f>WEEKNUM(Tabela3[[#This Row],[DATA]])</f>
        <v>15</v>
      </c>
      <c r="N1510" s="18">
        <f>YEAR(Tabela3[[#This Row],[DATA]])</f>
        <v>2023</v>
      </c>
    </row>
    <row r="1511" spans="2:14">
      <c r="B1511" s="1">
        <v>45026</v>
      </c>
      <c r="C1511">
        <v>12684</v>
      </c>
      <c r="D1511" s="18">
        <f>COUNTIF(C$4:C1511,Tabela3[[#This Row],[COMANDA]])</f>
        <v>1</v>
      </c>
      <c r="E1511" t="s">
        <v>90</v>
      </c>
      <c r="F1511" t="s">
        <v>98</v>
      </c>
      <c r="G1511" t="s">
        <v>8</v>
      </c>
      <c r="H1511" t="s">
        <v>204</v>
      </c>
      <c r="I1511" s="2">
        <v>1</v>
      </c>
      <c r="J1511" t="s">
        <v>11</v>
      </c>
      <c r="K1511" s="21">
        <f>INDEX(LISTAS!$H:$Q,MATCH(BASE!H1511,LISTAS!$G:$G,0),MATCH(BASE!J1511,LISTAS!$H$3:$Q$3,0))*Tabela3[[#This Row],[QUANTIDADE]]</f>
        <v>18</v>
      </c>
      <c r="L1511" s="2" t="str">
        <f>TEXT(Tabela3[[#This Row],[DATA]],"MM")</f>
        <v>04</v>
      </c>
      <c r="M1511" s="2">
        <f>WEEKNUM(Tabela3[[#This Row],[DATA]])</f>
        <v>15</v>
      </c>
      <c r="N1511" s="18">
        <f>YEAR(Tabela3[[#This Row],[DATA]])</f>
        <v>2023</v>
      </c>
    </row>
    <row r="1512" spans="2:14">
      <c r="B1512" s="1">
        <v>45026</v>
      </c>
      <c r="C1512">
        <v>12684</v>
      </c>
      <c r="D1512" s="18">
        <f>COUNTIF(C$4:C1512,Tabela3[[#This Row],[COMANDA]])</f>
        <v>2</v>
      </c>
      <c r="E1512" t="s">
        <v>90</v>
      </c>
      <c r="F1512" t="s">
        <v>98</v>
      </c>
      <c r="G1512" t="s">
        <v>9</v>
      </c>
      <c r="H1512" t="s">
        <v>213</v>
      </c>
      <c r="I1512" s="2">
        <v>1</v>
      </c>
      <c r="J1512" t="s">
        <v>11</v>
      </c>
      <c r="K1512" s="21">
        <f>INDEX(LISTAS!$H:$Q,MATCH(BASE!H1512,LISTAS!$G:$G,0),MATCH(BASE!J1512,LISTAS!$H$3:$Q$3,0))*Tabela3[[#This Row],[QUANTIDADE]]</f>
        <v>4</v>
      </c>
      <c r="L1512" s="2" t="str">
        <f>TEXT(Tabela3[[#This Row],[DATA]],"MM")</f>
        <v>04</v>
      </c>
      <c r="M1512" s="2">
        <f>WEEKNUM(Tabela3[[#This Row],[DATA]])</f>
        <v>15</v>
      </c>
      <c r="N1512" s="18">
        <f>YEAR(Tabela3[[#This Row],[DATA]])</f>
        <v>2023</v>
      </c>
    </row>
    <row r="1513" spans="2:14">
      <c r="B1513" s="1">
        <v>45026</v>
      </c>
      <c r="C1513">
        <v>12685</v>
      </c>
      <c r="D1513" s="18">
        <f>COUNTIF(C$4:C1513,Tabela3[[#This Row],[COMANDA]])</f>
        <v>1</v>
      </c>
      <c r="E1513" t="s">
        <v>90</v>
      </c>
      <c r="F1513" t="s">
        <v>99</v>
      </c>
      <c r="G1513" t="s">
        <v>8</v>
      </c>
      <c r="H1513" t="s">
        <v>204</v>
      </c>
      <c r="I1513" s="2">
        <v>1</v>
      </c>
      <c r="J1513" t="s">
        <v>11</v>
      </c>
      <c r="K1513" s="21">
        <f>INDEX(LISTAS!$H:$Q,MATCH(BASE!H1513,LISTAS!$G:$G,0),MATCH(BASE!J1513,LISTAS!$H$3:$Q$3,0))*Tabela3[[#This Row],[QUANTIDADE]]</f>
        <v>18</v>
      </c>
      <c r="L1513" s="2" t="str">
        <f>TEXT(Tabela3[[#This Row],[DATA]],"MM")</f>
        <v>04</v>
      </c>
      <c r="M1513" s="2">
        <f>WEEKNUM(Tabela3[[#This Row],[DATA]])</f>
        <v>15</v>
      </c>
      <c r="N1513" s="18">
        <f>YEAR(Tabela3[[#This Row],[DATA]])</f>
        <v>2023</v>
      </c>
    </row>
    <row r="1514" spans="2:14">
      <c r="B1514" s="1">
        <v>45026</v>
      </c>
      <c r="C1514">
        <v>12686</v>
      </c>
      <c r="D1514" s="18">
        <f>COUNTIF(C$4:C1514,Tabela3[[#This Row],[COMANDA]])</f>
        <v>1</v>
      </c>
      <c r="E1514" t="s">
        <v>90</v>
      </c>
      <c r="F1514" t="s">
        <v>98</v>
      </c>
      <c r="G1514" t="s">
        <v>8</v>
      </c>
      <c r="H1514" t="s">
        <v>203</v>
      </c>
      <c r="I1514" s="2">
        <v>1</v>
      </c>
      <c r="J1514" t="s">
        <v>11</v>
      </c>
      <c r="K1514" s="21">
        <f>INDEX(LISTAS!$H:$Q,MATCH(BASE!H1514,LISTAS!$G:$G,0),MATCH(BASE!J1514,LISTAS!$H$3:$Q$3,0))*Tabela3[[#This Row],[QUANTIDADE]]</f>
        <v>20</v>
      </c>
      <c r="L1514" s="2" t="str">
        <f>TEXT(Tabela3[[#This Row],[DATA]],"MM")</f>
        <v>04</v>
      </c>
      <c r="M1514" s="2">
        <f>WEEKNUM(Tabela3[[#This Row],[DATA]])</f>
        <v>15</v>
      </c>
      <c r="N1514" s="18">
        <f>YEAR(Tabela3[[#This Row],[DATA]])</f>
        <v>2023</v>
      </c>
    </row>
    <row r="1515" spans="2:14">
      <c r="B1515" s="1">
        <v>45026</v>
      </c>
      <c r="C1515">
        <v>12686</v>
      </c>
      <c r="D1515" s="18">
        <f>COUNTIF(C$4:C1515,Tabela3[[#This Row],[COMANDA]])</f>
        <v>2</v>
      </c>
      <c r="E1515" t="s">
        <v>90</v>
      </c>
      <c r="F1515" t="s">
        <v>98</v>
      </c>
      <c r="G1515" t="s">
        <v>9</v>
      </c>
      <c r="H1515" t="s">
        <v>138</v>
      </c>
      <c r="I1515" s="2">
        <v>1</v>
      </c>
      <c r="J1515" t="s">
        <v>11</v>
      </c>
      <c r="K1515" s="21">
        <f>INDEX(LISTAS!$H:$Q,MATCH(BASE!H1515,LISTAS!$G:$G,0),MATCH(BASE!J1515,LISTAS!$H$3:$Q$3,0))*Tabela3[[#This Row],[QUANTIDADE]]</f>
        <v>4</v>
      </c>
      <c r="L1515" s="2" t="str">
        <f>TEXT(Tabela3[[#This Row],[DATA]],"MM")</f>
        <v>04</v>
      </c>
      <c r="M1515" s="2">
        <f>WEEKNUM(Tabela3[[#This Row],[DATA]])</f>
        <v>15</v>
      </c>
      <c r="N1515" s="18">
        <f>YEAR(Tabela3[[#This Row],[DATA]])</f>
        <v>2023</v>
      </c>
    </row>
    <row r="1516" spans="2:14">
      <c r="B1516" s="1">
        <v>45026</v>
      </c>
      <c r="C1516">
        <v>12687</v>
      </c>
      <c r="D1516" s="18">
        <f>COUNTIF(C$4:C1516,Tabela3[[#This Row],[COMANDA]])</f>
        <v>1</v>
      </c>
      <c r="E1516" t="s">
        <v>90</v>
      </c>
      <c r="F1516" t="s">
        <v>99</v>
      </c>
      <c r="G1516" t="s">
        <v>8</v>
      </c>
      <c r="H1516" t="s">
        <v>42</v>
      </c>
      <c r="I1516" s="2">
        <v>1</v>
      </c>
      <c r="J1516" t="s">
        <v>11</v>
      </c>
      <c r="K1516" s="21">
        <f>INDEX(LISTAS!$H:$Q,MATCH(BASE!H1516,LISTAS!$G:$G,0),MATCH(BASE!J1516,LISTAS!$H$3:$Q$3,0))*Tabela3[[#This Row],[QUANTIDADE]]</f>
        <v>16</v>
      </c>
      <c r="L1516" s="2" t="str">
        <f>TEXT(Tabela3[[#This Row],[DATA]],"MM")</f>
        <v>04</v>
      </c>
      <c r="M1516" s="2">
        <f>WEEKNUM(Tabela3[[#This Row],[DATA]])</f>
        <v>15</v>
      </c>
      <c r="N1516" s="18">
        <f>YEAR(Tabela3[[#This Row],[DATA]])</f>
        <v>2023</v>
      </c>
    </row>
    <row r="1517" spans="2:14">
      <c r="B1517" s="1">
        <v>45026</v>
      </c>
      <c r="C1517">
        <v>12687</v>
      </c>
      <c r="D1517" s="18">
        <f>COUNTIF(C$4:C1517,Tabela3[[#This Row],[COMANDA]])</f>
        <v>2</v>
      </c>
      <c r="E1517" t="s">
        <v>90</v>
      </c>
      <c r="F1517" t="s">
        <v>99</v>
      </c>
      <c r="G1517" t="s">
        <v>9</v>
      </c>
      <c r="H1517" t="s">
        <v>142</v>
      </c>
      <c r="I1517" s="2">
        <v>1</v>
      </c>
      <c r="J1517" t="s">
        <v>11</v>
      </c>
      <c r="K1517" s="21">
        <f>INDEX(LISTAS!$H:$Q,MATCH(BASE!H1517,LISTAS!$G:$G,0),MATCH(BASE!J1517,LISTAS!$H$3:$Q$3,0))*Tabela3[[#This Row],[QUANTIDADE]]</f>
        <v>6</v>
      </c>
      <c r="L1517" s="2" t="str">
        <f>TEXT(Tabela3[[#This Row],[DATA]],"MM")</f>
        <v>04</v>
      </c>
      <c r="M1517" s="2">
        <f>WEEKNUM(Tabela3[[#This Row],[DATA]])</f>
        <v>15</v>
      </c>
      <c r="N1517" s="18">
        <f>YEAR(Tabela3[[#This Row],[DATA]])</f>
        <v>2023</v>
      </c>
    </row>
    <row r="1518" spans="2:14">
      <c r="B1518" s="1">
        <v>45026</v>
      </c>
      <c r="C1518">
        <v>12687</v>
      </c>
      <c r="D1518" s="18">
        <f>COUNTIF(C$4:C1518,Tabela3[[#This Row],[COMANDA]])</f>
        <v>3</v>
      </c>
      <c r="E1518" t="s">
        <v>90</v>
      </c>
      <c r="F1518" t="s">
        <v>99</v>
      </c>
      <c r="G1518" t="s">
        <v>9</v>
      </c>
      <c r="H1518" t="s">
        <v>138</v>
      </c>
      <c r="I1518" s="2">
        <v>1</v>
      </c>
      <c r="J1518" t="s">
        <v>11</v>
      </c>
      <c r="K1518" s="21">
        <f>INDEX(LISTAS!$H:$Q,MATCH(BASE!H1518,LISTAS!$G:$G,0),MATCH(BASE!J1518,LISTAS!$H$3:$Q$3,0))*Tabela3[[#This Row],[QUANTIDADE]]</f>
        <v>4</v>
      </c>
      <c r="L1518" s="2" t="str">
        <f>TEXT(Tabela3[[#This Row],[DATA]],"MM")</f>
        <v>04</v>
      </c>
      <c r="M1518" s="2">
        <f>WEEKNUM(Tabela3[[#This Row],[DATA]])</f>
        <v>15</v>
      </c>
      <c r="N1518" s="18">
        <f>YEAR(Tabela3[[#This Row],[DATA]])</f>
        <v>2023</v>
      </c>
    </row>
    <row r="1519" spans="2:14">
      <c r="B1519" s="1">
        <v>45026</v>
      </c>
      <c r="C1519">
        <v>12688</v>
      </c>
      <c r="D1519" s="18">
        <f>COUNTIF(C$4:C1519,Tabela3[[#This Row],[COMANDA]])</f>
        <v>1</v>
      </c>
      <c r="E1519" t="s">
        <v>90</v>
      </c>
      <c r="F1519" t="s">
        <v>98</v>
      </c>
      <c r="G1519" t="s">
        <v>8</v>
      </c>
      <c r="H1519" t="s">
        <v>42</v>
      </c>
      <c r="I1519" s="2">
        <v>1</v>
      </c>
      <c r="J1519" t="s">
        <v>11</v>
      </c>
      <c r="K1519" s="21">
        <f>INDEX(LISTAS!$H:$Q,MATCH(BASE!H1519,LISTAS!$G:$G,0),MATCH(BASE!J1519,LISTAS!$H$3:$Q$3,0))*Tabela3[[#This Row],[QUANTIDADE]]</f>
        <v>16</v>
      </c>
      <c r="L1519" s="2" t="str">
        <f>TEXT(Tabela3[[#This Row],[DATA]],"MM")</f>
        <v>04</v>
      </c>
      <c r="M1519" s="2">
        <f>WEEKNUM(Tabela3[[#This Row],[DATA]])</f>
        <v>15</v>
      </c>
      <c r="N1519" s="18">
        <f>YEAR(Tabela3[[#This Row],[DATA]])</f>
        <v>2023</v>
      </c>
    </row>
    <row r="1520" spans="2:14">
      <c r="B1520" s="1">
        <v>45026</v>
      </c>
      <c r="C1520">
        <v>12688</v>
      </c>
      <c r="D1520" s="18">
        <f>COUNTIF(C$4:C1520,Tabela3[[#This Row],[COMANDA]])</f>
        <v>2</v>
      </c>
      <c r="E1520" t="s">
        <v>90</v>
      </c>
      <c r="F1520" t="s">
        <v>98</v>
      </c>
      <c r="G1520" t="s">
        <v>8</v>
      </c>
      <c r="H1520" t="s">
        <v>204</v>
      </c>
      <c r="I1520" s="2">
        <v>1</v>
      </c>
      <c r="J1520" t="s">
        <v>11</v>
      </c>
      <c r="K1520" s="21">
        <f>INDEX(LISTAS!$H:$Q,MATCH(BASE!H1520,LISTAS!$G:$G,0),MATCH(BASE!J1520,LISTAS!$H$3:$Q$3,0))*Tabela3[[#This Row],[QUANTIDADE]]</f>
        <v>18</v>
      </c>
      <c r="L1520" s="2" t="str">
        <f>TEXT(Tabela3[[#This Row],[DATA]],"MM")</f>
        <v>04</v>
      </c>
      <c r="M1520" s="2">
        <f>WEEKNUM(Tabela3[[#This Row],[DATA]])</f>
        <v>15</v>
      </c>
      <c r="N1520" s="18">
        <f>YEAR(Tabela3[[#This Row],[DATA]])</f>
        <v>2023</v>
      </c>
    </row>
    <row r="1521" spans="2:14">
      <c r="B1521" s="1">
        <v>45026</v>
      </c>
      <c r="C1521">
        <v>12688</v>
      </c>
      <c r="D1521" s="18">
        <f>COUNTIF(C$4:C1521,Tabela3[[#This Row],[COMANDA]])</f>
        <v>3</v>
      </c>
      <c r="E1521" t="s">
        <v>90</v>
      </c>
      <c r="F1521" t="s">
        <v>98</v>
      </c>
      <c r="G1521" t="s">
        <v>61</v>
      </c>
      <c r="H1521" t="s">
        <v>166</v>
      </c>
      <c r="I1521" s="2">
        <v>1</v>
      </c>
      <c r="J1521" t="s">
        <v>11</v>
      </c>
      <c r="K1521" s="21">
        <f>INDEX(LISTAS!$H:$Q,MATCH(BASE!H1521,LISTAS!$G:$G,0),MATCH(BASE!J1521,LISTAS!$H$3:$Q$3,0))*Tabela3[[#This Row],[QUANTIDADE]]</f>
        <v>8</v>
      </c>
      <c r="L1521" s="2" t="str">
        <f>TEXT(Tabela3[[#This Row],[DATA]],"MM")</f>
        <v>04</v>
      </c>
      <c r="M1521" s="2">
        <f>WEEKNUM(Tabela3[[#This Row],[DATA]])</f>
        <v>15</v>
      </c>
      <c r="N1521" s="18">
        <f>YEAR(Tabela3[[#This Row],[DATA]])</f>
        <v>2023</v>
      </c>
    </row>
    <row r="1522" spans="2:14">
      <c r="B1522" s="1">
        <v>45026</v>
      </c>
      <c r="C1522">
        <v>12689</v>
      </c>
      <c r="D1522" s="18">
        <f>COUNTIF(C$4:C1522,Tabela3[[#This Row],[COMANDA]])</f>
        <v>1</v>
      </c>
      <c r="E1522" t="s">
        <v>90</v>
      </c>
      <c r="F1522" t="s">
        <v>98</v>
      </c>
      <c r="G1522" t="s">
        <v>8</v>
      </c>
      <c r="H1522" t="s">
        <v>203</v>
      </c>
      <c r="I1522" s="2">
        <v>1</v>
      </c>
      <c r="J1522" t="s">
        <v>11</v>
      </c>
      <c r="K1522" s="21">
        <f>INDEX(LISTAS!$H:$Q,MATCH(BASE!H1522,LISTAS!$G:$G,0),MATCH(BASE!J1522,LISTAS!$H$3:$Q$3,0))*Tabela3[[#This Row],[QUANTIDADE]]</f>
        <v>20</v>
      </c>
      <c r="L1522" s="2" t="str">
        <f>TEXT(Tabela3[[#This Row],[DATA]],"MM")</f>
        <v>04</v>
      </c>
      <c r="M1522" s="2">
        <f>WEEKNUM(Tabela3[[#This Row],[DATA]])</f>
        <v>15</v>
      </c>
      <c r="N1522" s="18">
        <f>YEAR(Tabela3[[#This Row],[DATA]])</f>
        <v>2023</v>
      </c>
    </row>
    <row r="1523" spans="2:14">
      <c r="B1523" s="1">
        <v>45026</v>
      </c>
      <c r="C1523">
        <v>12689</v>
      </c>
      <c r="D1523" s="18">
        <f>COUNTIF(C$4:C1523,Tabela3[[#This Row],[COMANDA]])</f>
        <v>2</v>
      </c>
      <c r="E1523" t="s">
        <v>90</v>
      </c>
      <c r="F1523" t="s">
        <v>98</v>
      </c>
      <c r="G1523" t="s">
        <v>9</v>
      </c>
      <c r="H1523" t="s">
        <v>132</v>
      </c>
      <c r="I1523" s="2">
        <v>1</v>
      </c>
      <c r="J1523" t="s">
        <v>11</v>
      </c>
      <c r="K1523" s="21">
        <f>INDEX(LISTAS!$H:$Q,MATCH(BASE!H1523,LISTAS!$G:$G,0),MATCH(BASE!J1523,LISTAS!$H$3:$Q$3,0))*Tabela3[[#This Row],[QUANTIDADE]]</f>
        <v>3</v>
      </c>
      <c r="L1523" s="2" t="str">
        <f>TEXT(Tabela3[[#This Row],[DATA]],"MM")</f>
        <v>04</v>
      </c>
      <c r="M1523" s="2">
        <f>WEEKNUM(Tabela3[[#This Row],[DATA]])</f>
        <v>15</v>
      </c>
      <c r="N1523" s="18">
        <f>YEAR(Tabela3[[#This Row],[DATA]])</f>
        <v>2023</v>
      </c>
    </row>
    <row r="1524" spans="2:14">
      <c r="B1524" s="1">
        <v>45026</v>
      </c>
      <c r="C1524">
        <v>12690</v>
      </c>
      <c r="D1524" s="18">
        <f>COUNTIF(C$4:C1524,Tabela3[[#This Row],[COMANDA]])</f>
        <v>1</v>
      </c>
      <c r="E1524" t="s">
        <v>90</v>
      </c>
      <c r="F1524" t="s">
        <v>98</v>
      </c>
      <c r="G1524" t="s">
        <v>8</v>
      </c>
      <c r="H1524" t="s">
        <v>202</v>
      </c>
      <c r="I1524" s="2">
        <v>1</v>
      </c>
      <c r="J1524" t="s">
        <v>11</v>
      </c>
      <c r="K1524" s="21">
        <f>INDEX(LISTAS!$H:$Q,MATCH(BASE!H1524,LISTAS!$G:$G,0),MATCH(BASE!J1524,LISTAS!$H$3:$Q$3,0))*Tabela3[[#This Row],[QUANTIDADE]]</f>
        <v>20</v>
      </c>
      <c r="L1524" s="2" t="str">
        <f>TEXT(Tabela3[[#This Row],[DATA]],"MM")</f>
        <v>04</v>
      </c>
      <c r="M1524" s="2">
        <f>WEEKNUM(Tabela3[[#This Row],[DATA]])</f>
        <v>15</v>
      </c>
      <c r="N1524" s="18">
        <f>YEAR(Tabela3[[#This Row],[DATA]])</f>
        <v>2023</v>
      </c>
    </row>
    <row r="1525" spans="2:14">
      <c r="B1525" s="1">
        <v>45026</v>
      </c>
      <c r="C1525">
        <v>12690</v>
      </c>
      <c r="D1525" s="18">
        <f>COUNTIF(C$4:C1525,Tabela3[[#This Row],[COMANDA]])</f>
        <v>2</v>
      </c>
      <c r="E1525" t="s">
        <v>90</v>
      </c>
      <c r="F1525" t="s">
        <v>98</v>
      </c>
      <c r="G1525" t="s">
        <v>9</v>
      </c>
      <c r="H1525" t="s">
        <v>132</v>
      </c>
      <c r="I1525" s="2">
        <v>1</v>
      </c>
      <c r="J1525" t="s">
        <v>11</v>
      </c>
      <c r="K1525" s="21">
        <f>INDEX(LISTAS!$H:$Q,MATCH(BASE!H1525,LISTAS!$G:$G,0),MATCH(BASE!J1525,LISTAS!$H$3:$Q$3,0))*Tabela3[[#This Row],[QUANTIDADE]]</f>
        <v>3</v>
      </c>
      <c r="L1525" s="2" t="str">
        <f>TEXT(Tabela3[[#This Row],[DATA]],"MM")</f>
        <v>04</v>
      </c>
      <c r="M1525" s="2">
        <f>WEEKNUM(Tabela3[[#This Row],[DATA]])</f>
        <v>15</v>
      </c>
      <c r="N1525" s="18">
        <f>YEAR(Tabela3[[#This Row],[DATA]])</f>
        <v>2023</v>
      </c>
    </row>
    <row r="1526" spans="2:14">
      <c r="B1526" s="1">
        <v>45026</v>
      </c>
      <c r="C1526">
        <v>12691</v>
      </c>
      <c r="D1526" s="18">
        <f>COUNTIF(C$4:C1526,Tabela3[[#This Row],[COMANDA]])</f>
        <v>1</v>
      </c>
      <c r="E1526" t="s">
        <v>90</v>
      </c>
      <c r="F1526" t="s">
        <v>3</v>
      </c>
      <c r="G1526" t="s">
        <v>8</v>
      </c>
      <c r="H1526" t="s">
        <v>204</v>
      </c>
      <c r="I1526" s="2">
        <v>1</v>
      </c>
      <c r="J1526" t="s">
        <v>12</v>
      </c>
      <c r="K1526" s="21">
        <f>INDEX(LISTAS!$H:$Q,MATCH(BASE!H1526,LISTAS!$G:$G,0),MATCH(BASE!J1526,LISTAS!$H$3:$Q$3,0))*Tabela3[[#This Row],[QUANTIDADE]]</f>
        <v>16.2</v>
      </c>
      <c r="L1526" s="2" t="str">
        <f>TEXT(Tabela3[[#This Row],[DATA]],"MM")</f>
        <v>04</v>
      </c>
      <c r="M1526" s="2">
        <f>WEEKNUM(Tabela3[[#This Row],[DATA]])</f>
        <v>15</v>
      </c>
      <c r="N1526" s="18">
        <f>YEAR(Tabela3[[#This Row],[DATA]])</f>
        <v>2023</v>
      </c>
    </row>
    <row r="1527" spans="2:14">
      <c r="B1527" s="1">
        <v>45026</v>
      </c>
      <c r="C1527">
        <v>12692</v>
      </c>
      <c r="D1527" s="18">
        <f>COUNTIF(C$4:C1527,Tabela3[[#This Row],[COMANDA]])</f>
        <v>1</v>
      </c>
      <c r="E1527" t="s">
        <v>90</v>
      </c>
      <c r="G1527" t="s">
        <v>8</v>
      </c>
      <c r="H1527" t="s">
        <v>204</v>
      </c>
      <c r="I1527" s="2">
        <v>1</v>
      </c>
      <c r="J1527" t="s">
        <v>11</v>
      </c>
      <c r="K1527" s="21">
        <f>INDEX(LISTAS!$H:$Q,MATCH(BASE!H1527,LISTAS!$G:$G,0),MATCH(BASE!J1527,LISTAS!$H$3:$Q$3,0))*Tabela3[[#This Row],[QUANTIDADE]]</f>
        <v>18</v>
      </c>
      <c r="L1527" s="2" t="str">
        <f>TEXT(Tabela3[[#This Row],[DATA]],"MM")</f>
        <v>04</v>
      </c>
      <c r="M1527" s="2">
        <f>WEEKNUM(Tabela3[[#This Row],[DATA]])</f>
        <v>15</v>
      </c>
      <c r="N1527" s="18">
        <f>YEAR(Tabela3[[#This Row],[DATA]])</f>
        <v>2023</v>
      </c>
    </row>
    <row r="1528" spans="2:14">
      <c r="B1528" s="1">
        <v>45026</v>
      </c>
      <c r="C1528">
        <v>12693</v>
      </c>
      <c r="D1528" s="18">
        <f>COUNTIF(C$4:C1528,Tabela3[[#This Row],[COMANDA]])</f>
        <v>1</v>
      </c>
      <c r="E1528" t="s">
        <v>90</v>
      </c>
      <c r="F1528" t="s">
        <v>98</v>
      </c>
      <c r="G1528" t="s">
        <v>8</v>
      </c>
      <c r="H1528" t="s">
        <v>261</v>
      </c>
      <c r="I1528" s="2">
        <v>1</v>
      </c>
      <c r="J1528" t="s">
        <v>11</v>
      </c>
      <c r="K1528" s="21">
        <f>INDEX(LISTAS!$H:$Q,MATCH(BASE!H1528,LISTAS!$G:$G,0),MATCH(BASE!J1528,LISTAS!$H$3:$Q$3,0))*Tabela3[[#This Row],[QUANTIDADE]]</f>
        <v>18</v>
      </c>
      <c r="L1528" s="2" t="str">
        <f>TEXT(Tabela3[[#This Row],[DATA]],"MM")</f>
        <v>04</v>
      </c>
      <c r="M1528" s="2">
        <f>WEEKNUM(Tabela3[[#This Row],[DATA]])</f>
        <v>15</v>
      </c>
      <c r="N1528" s="18">
        <f>YEAR(Tabela3[[#This Row],[DATA]])</f>
        <v>2023</v>
      </c>
    </row>
    <row r="1529" spans="2:14">
      <c r="B1529" s="1">
        <v>45026</v>
      </c>
      <c r="C1529">
        <v>12694</v>
      </c>
      <c r="D1529" s="18">
        <f>COUNTIF(C$4:C1529,Tabela3[[#This Row],[COMANDA]])</f>
        <v>1</v>
      </c>
      <c r="E1529" t="s">
        <v>89</v>
      </c>
      <c r="F1529" t="s">
        <v>99</v>
      </c>
      <c r="G1529" t="s">
        <v>8</v>
      </c>
      <c r="H1529" t="s">
        <v>40</v>
      </c>
      <c r="I1529" s="2">
        <v>5</v>
      </c>
      <c r="J1529" t="s">
        <v>11</v>
      </c>
      <c r="K1529" s="21">
        <f>INDEX(LISTAS!$H:$Q,MATCH(BASE!H1529,LISTAS!$G:$G,0),MATCH(BASE!J1529,LISTAS!$H$3:$Q$3,0))*Tabela3[[#This Row],[QUANTIDADE]]</f>
        <v>70</v>
      </c>
      <c r="L1529" s="2" t="str">
        <f>TEXT(Tabela3[[#This Row],[DATA]],"MM")</f>
        <v>04</v>
      </c>
      <c r="M1529" s="2">
        <f>WEEKNUM(Tabela3[[#This Row],[DATA]])</f>
        <v>15</v>
      </c>
      <c r="N1529" s="18">
        <f>YEAR(Tabela3[[#This Row],[DATA]])</f>
        <v>2023</v>
      </c>
    </row>
    <row r="1530" spans="2:14">
      <c r="B1530" s="1">
        <v>45026</v>
      </c>
      <c r="C1530">
        <v>12695</v>
      </c>
      <c r="D1530" s="18">
        <f>COUNTIF(C$4:C1530,Tabela3[[#This Row],[COMANDA]])</f>
        <v>1</v>
      </c>
      <c r="E1530" t="s">
        <v>90</v>
      </c>
      <c r="F1530" t="s">
        <v>98</v>
      </c>
      <c r="G1530" t="s">
        <v>8</v>
      </c>
      <c r="H1530" t="s">
        <v>204</v>
      </c>
      <c r="I1530" s="2">
        <v>1</v>
      </c>
      <c r="J1530" t="s">
        <v>11</v>
      </c>
      <c r="K1530" s="21">
        <f>INDEX(LISTAS!$H:$Q,MATCH(BASE!H1530,LISTAS!$G:$G,0),MATCH(BASE!J1530,LISTAS!$H$3:$Q$3,0))*Tabela3[[#This Row],[QUANTIDADE]]</f>
        <v>18</v>
      </c>
      <c r="L1530" s="2" t="str">
        <f>TEXT(Tabela3[[#This Row],[DATA]],"MM")</f>
        <v>04</v>
      </c>
      <c r="M1530" s="2">
        <f>WEEKNUM(Tabela3[[#This Row],[DATA]])</f>
        <v>15</v>
      </c>
      <c r="N1530" s="18">
        <f>YEAR(Tabela3[[#This Row],[DATA]])</f>
        <v>2023</v>
      </c>
    </row>
    <row r="1531" spans="2:14">
      <c r="B1531" s="1">
        <v>45026</v>
      </c>
      <c r="C1531">
        <v>12695</v>
      </c>
      <c r="D1531" s="18">
        <f>COUNTIF(C$4:C1531,Tabela3[[#This Row],[COMANDA]])</f>
        <v>2</v>
      </c>
      <c r="E1531" t="s">
        <v>90</v>
      </c>
      <c r="F1531" t="s">
        <v>98</v>
      </c>
      <c r="G1531" t="s">
        <v>8</v>
      </c>
      <c r="H1531" t="s">
        <v>202</v>
      </c>
      <c r="I1531" s="2">
        <v>1</v>
      </c>
      <c r="J1531" t="s">
        <v>11</v>
      </c>
      <c r="K1531" s="21">
        <f>INDEX(LISTAS!$H:$Q,MATCH(BASE!H1531,LISTAS!$G:$G,0),MATCH(BASE!J1531,LISTAS!$H$3:$Q$3,0))*Tabela3[[#This Row],[QUANTIDADE]]</f>
        <v>20</v>
      </c>
      <c r="L1531" s="2" t="str">
        <f>TEXT(Tabela3[[#This Row],[DATA]],"MM")</f>
        <v>04</v>
      </c>
      <c r="M1531" s="2">
        <f>WEEKNUM(Tabela3[[#This Row],[DATA]])</f>
        <v>15</v>
      </c>
      <c r="N1531" s="18">
        <f>YEAR(Tabela3[[#This Row],[DATA]])</f>
        <v>2023</v>
      </c>
    </row>
    <row r="1532" spans="2:14">
      <c r="B1532" s="1">
        <v>45026</v>
      </c>
      <c r="C1532">
        <v>12696</v>
      </c>
      <c r="D1532" s="18">
        <f>COUNTIF(C$4:C1532,Tabela3[[#This Row],[COMANDA]])</f>
        <v>1</v>
      </c>
      <c r="E1532" t="s">
        <v>89</v>
      </c>
      <c r="F1532" t="s">
        <v>98</v>
      </c>
      <c r="G1532" t="s">
        <v>8</v>
      </c>
      <c r="H1532" t="s">
        <v>42</v>
      </c>
      <c r="I1532" s="2">
        <v>1</v>
      </c>
      <c r="J1532" t="s">
        <v>11</v>
      </c>
      <c r="K1532" s="21">
        <f>INDEX(LISTAS!$H:$Q,MATCH(BASE!H1532,LISTAS!$G:$G,0),MATCH(BASE!J1532,LISTAS!$H$3:$Q$3,0))*Tabela3[[#This Row],[QUANTIDADE]]</f>
        <v>16</v>
      </c>
      <c r="L1532" s="2" t="str">
        <f>TEXT(Tabela3[[#This Row],[DATA]],"MM")</f>
        <v>04</v>
      </c>
      <c r="M1532" s="2">
        <f>WEEKNUM(Tabela3[[#This Row],[DATA]])</f>
        <v>15</v>
      </c>
      <c r="N1532" s="18">
        <f>YEAR(Tabela3[[#This Row],[DATA]])</f>
        <v>2023</v>
      </c>
    </row>
    <row r="1533" spans="2:14">
      <c r="B1533" s="1">
        <v>45026</v>
      </c>
      <c r="C1533">
        <v>12697</v>
      </c>
      <c r="D1533" s="18">
        <f>COUNTIF(C$4:C1533,Tabela3[[#This Row],[COMANDA]])</f>
        <v>1</v>
      </c>
      <c r="E1533" t="s">
        <v>90</v>
      </c>
      <c r="F1533" t="s">
        <v>99</v>
      </c>
      <c r="G1533" t="s">
        <v>8</v>
      </c>
      <c r="H1533" t="s">
        <v>84</v>
      </c>
      <c r="I1533" s="2">
        <v>1</v>
      </c>
      <c r="J1533" t="s">
        <v>11</v>
      </c>
      <c r="K1533" s="21">
        <f>INDEX(LISTAS!$H:$Q,MATCH(BASE!H1533,LISTAS!$G:$G,0),MATCH(BASE!J1533,LISTAS!$H$3:$Q$3,0))*Tabela3[[#This Row],[QUANTIDADE]]</f>
        <v>16</v>
      </c>
      <c r="L1533" s="2" t="str">
        <f>TEXT(Tabela3[[#This Row],[DATA]],"MM")</f>
        <v>04</v>
      </c>
      <c r="M1533" s="2">
        <f>WEEKNUM(Tabela3[[#This Row],[DATA]])</f>
        <v>15</v>
      </c>
      <c r="N1533" s="18">
        <f>YEAR(Tabela3[[#This Row],[DATA]])</f>
        <v>2023</v>
      </c>
    </row>
    <row r="1534" spans="2:14">
      <c r="B1534" s="1">
        <v>45026</v>
      </c>
      <c r="C1534">
        <v>12697</v>
      </c>
      <c r="D1534" s="18">
        <f>COUNTIF(C$4:C1534,Tabela3[[#This Row],[COMANDA]])</f>
        <v>2</v>
      </c>
      <c r="E1534" t="s">
        <v>90</v>
      </c>
      <c r="F1534" t="s">
        <v>99</v>
      </c>
      <c r="G1534" t="s">
        <v>9</v>
      </c>
      <c r="H1534" t="s">
        <v>132</v>
      </c>
      <c r="I1534" s="2">
        <v>1</v>
      </c>
      <c r="J1534" t="s">
        <v>11</v>
      </c>
      <c r="K1534" s="21">
        <f>INDEX(LISTAS!$H:$Q,MATCH(BASE!H1534,LISTAS!$G:$G,0),MATCH(BASE!J1534,LISTAS!$H$3:$Q$3,0))*Tabela3[[#This Row],[QUANTIDADE]]</f>
        <v>3</v>
      </c>
      <c r="L1534" s="2" t="str">
        <f>TEXT(Tabela3[[#This Row],[DATA]],"MM")</f>
        <v>04</v>
      </c>
      <c r="M1534" s="2">
        <f>WEEKNUM(Tabela3[[#This Row],[DATA]])</f>
        <v>15</v>
      </c>
      <c r="N1534" s="18">
        <f>YEAR(Tabela3[[#This Row],[DATA]])</f>
        <v>2023</v>
      </c>
    </row>
    <row r="1535" spans="2:14">
      <c r="B1535" s="1">
        <v>45026</v>
      </c>
      <c r="C1535">
        <v>12698</v>
      </c>
      <c r="D1535" s="18">
        <f>COUNTIF(C$4:C1535,Tabela3[[#This Row],[COMANDA]])</f>
        <v>1</v>
      </c>
      <c r="E1535" t="s">
        <v>90</v>
      </c>
      <c r="F1535" t="s">
        <v>99</v>
      </c>
      <c r="G1535" t="s">
        <v>8</v>
      </c>
      <c r="H1535" t="s">
        <v>204</v>
      </c>
      <c r="I1535" s="2">
        <v>1</v>
      </c>
      <c r="J1535" t="s">
        <v>11</v>
      </c>
      <c r="K1535" s="21">
        <f>INDEX(LISTAS!$H:$Q,MATCH(BASE!H1535,LISTAS!$G:$G,0),MATCH(BASE!J1535,LISTAS!$H$3:$Q$3,0))*Tabela3[[#This Row],[QUANTIDADE]]</f>
        <v>18</v>
      </c>
      <c r="L1535" s="2" t="str">
        <f>TEXT(Tabela3[[#This Row],[DATA]],"MM")</f>
        <v>04</v>
      </c>
      <c r="M1535" s="2">
        <f>WEEKNUM(Tabela3[[#This Row],[DATA]])</f>
        <v>15</v>
      </c>
      <c r="N1535" s="18">
        <f>YEAR(Tabela3[[#This Row],[DATA]])</f>
        <v>2023</v>
      </c>
    </row>
    <row r="1536" spans="2:14">
      <c r="B1536" s="1">
        <v>45026</v>
      </c>
      <c r="C1536">
        <v>12698</v>
      </c>
      <c r="D1536" s="18">
        <f>COUNTIF(C$4:C1536,Tabela3[[#This Row],[COMANDA]])</f>
        <v>2</v>
      </c>
      <c r="E1536" t="s">
        <v>90</v>
      </c>
      <c r="F1536" t="s">
        <v>99</v>
      </c>
      <c r="G1536" t="s">
        <v>8</v>
      </c>
      <c r="H1536" t="s">
        <v>202</v>
      </c>
      <c r="I1536" s="2">
        <v>1</v>
      </c>
      <c r="J1536" t="s">
        <v>11</v>
      </c>
      <c r="K1536" s="21">
        <f>INDEX(LISTAS!$H:$Q,MATCH(BASE!H1536,LISTAS!$G:$G,0),MATCH(BASE!J1536,LISTAS!$H$3:$Q$3,0))*Tabela3[[#This Row],[QUANTIDADE]]</f>
        <v>20</v>
      </c>
      <c r="L1536" s="2" t="str">
        <f>TEXT(Tabela3[[#This Row],[DATA]],"MM")</f>
        <v>04</v>
      </c>
      <c r="M1536" s="2">
        <f>WEEKNUM(Tabela3[[#This Row],[DATA]])</f>
        <v>15</v>
      </c>
      <c r="N1536" s="18">
        <f>YEAR(Tabela3[[#This Row],[DATA]])</f>
        <v>2023</v>
      </c>
    </row>
    <row r="1537" spans="2:14">
      <c r="B1537" s="1">
        <v>45026</v>
      </c>
      <c r="C1537">
        <v>12698</v>
      </c>
      <c r="D1537" s="18">
        <f>COUNTIF(C$4:C1537,Tabela3[[#This Row],[COMANDA]])</f>
        <v>3</v>
      </c>
      <c r="E1537" t="s">
        <v>90</v>
      </c>
      <c r="F1537" t="s">
        <v>99</v>
      </c>
      <c r="G1537" t="s">
        <v>9</v>
      </c>
      <c r="H1537" t="s">
        <v>133</v>
      </c>
      <c r="I1537" s="2">
        <v>1</v>
      </c>
      <c r="J1537" t="s">
        <v>11</v>
      </c>
      <c r="K1537" s="21">
        <f>INDEX(LISTAS!$H:$Q,MATCH(BASE!H1537,LISTAS!$G:$G,0),MATCH(BASE!J1537,LISTAS!$H$3:$Q$3,0))*Tabela3[[#This Row],[QUANTIDADE]]</f>
        <v>6</v>
      </c>
      <c r="L1537" s="2" t="str">
        <f>TEXT(Tabela3[[#This Row],[DATA]],"MM")</f>
        <v>04</v>
      </c>
      <c r="M1537" s="2">
        <f>WEEKNUM(Tabela3[[#This Row],[DATA]])</f>
        <v>15</v>
      </c>
      <c r="N1537" s="18">
        <f>YEAR(Tabela3[[#This Row],[DATA]])</f>
        <v>2023</v>
      </c>
    </row>
    <row r="1538" spans="2:14">
      <c r="B1538" s="1">
        <v>45026</v>
      </c>
      <c r="C1538">
        <v>12699</v>
      </c>
      <c r="D1538" s="18">
        <f>COUNTIF(C$4:C1538,Tabela3[[#This Row],[COMANDA]])</f>
        <v>1</v>
      </c>
      <c r="E1538" t="s">
        <v>90</v>
      </c>
      <c r="F1538" t="s">
        <v>99</v>
      </c>
      <c r="G1538" t="s">
        <v>8</v>
      </c>
      <c r="H1538" t="s">
        <v>202</v>
      </c>
      <c r="I1538" s="2">
        <v>1</v>
      </c>
      <c r="J1538" t="s">
        <v>11</v>
      </c>
      <c r="K1538" s="21">
        <f>INDEX(LISTAS!$H:$Q,MATCH(BASE!H1538,LISTAS!$G:$G,0),MATCH(BASE!J1538,LISTAS!$H$3:$Q$3,0))*Tabela3[[#This Row],[QUANTIDADE]]</f>
        <v>20</v>
      </c>
      <c r="L1538" s="2" t="str">
        <f>TEXT(Tabela3[[#This Row],[DATA]],"MM")</f>
        <v>04</v>
      </c>
      <c r="M1538" s="2">
        <f>WEEKNUM(Tabela3[[#This Row],[DATA]])</f>
        <v>15</v>
      </c>
      <c r="N1538" s="18">
        <f>YEAR(Tabela3[[#This Row],[DATA]])</f>
        <v>2023</v>
      </c>
    </row>
    <row r="1539" spans="2:14">
      <c r="B1539" s="1">
        <v>45026</v>
      </c>
      <c r="C1539">
        <v>12700</v>
      </c>
      <c r="D1539" s="18">
        <f>COUNTIF(C$4:C1539,Tabela3[[#This Row],[COMANDA]])</f>
        <v>1</v>
      </c>
      <c r="E1539" t="s">
        <v>90</v>
      </c>
      <c r="F1539" t="s">
        <v>100</v>
      </c>
      <c r="G1539" t="s">
        <v>8</v>
      </c>
      <c r="H1539" t="s">
        <v>204</v>
      </c>
      <c r="I1539" s="2">
        <v>1</v>
      </c>
      <c r="J1539" t="s">
        <v>11</v>
      </c>
      <c r="K1539" s="21">
        <f>INDEX(LISTAS!$H:$Q,MATCH(BASE!H1539,LISTAS!$G:$G,0),MATCH(BASE!J1539,LISTAS!$H$3:$Q$3,0))*Tabela3[[#This Row],[QUANTIDADE]]</f>
        <v>18</v>
      </c>
      <c r="L1539" s="2" t="str">
        <f>TEXT(Tabela3[[#This Row],[DATA]],"MM")</f>
        <v>04</v>
      </c>
      <c r="M1539" s="2">
        <f>WEEKNUM(Tabela3[[#This Row],[DATA]])</f>
        <v>15</v>
      </c>
      <c r="N1539" s="18">
        <f>YEAR(Tabela3[[#This Row],[DATA]])</f>
        <v>2023</v>
      </c>
    </row>
    <row r="1540" spans="2:14">
      <c r="B1540" s="1">
        <v>45026</v>
      </c>
      <c r="C1540">
        <v>12701</v>
      </c>
      <c r="D1540" s="18">
        <f>COUNTIF(C$4:C1540,Tabela3[[#This Row],[COMANDA]])</f>
        <v>1</v>
      </c>
      <c r="E1540" t="s">
        <v>90</v>
      </c>
      <c r="F1540" t="s">
        <v>99</v>
      </c>
      <c r="G1540" t="s">
        <v>8</v>
      </c>
      <c r="H1540" t="s">
        <v>84</v>
      </c>
      <c r="I1540" s="2">
        <v>1</v>
      </c>
      <c r="J1540" t="s">
        <v>11</v>
      </c>
      <c r="K1540" s="21">
        <f>INDEX(LISTAS!$H:$Q,MATCH(BASE!H1540,LISTAS!$G:$G,0),MATCH(BASE!J1540,LISTAS!$H$3:$Q$3,0))*Tabela3[[#This Row],[QUANTIDADE]]</f>
        <v>16</v>
      </c>
      <c r="L1540" s="2" t="str">
        <f>TEXT(Tabela3[[#This Row],[DATA]],"MM")</f>
        <v>04</v>
      </c>
      <c r="M1540" s="2">
        <f>WEEKNUM(Tabela3[[#This Row],[DATA]])</f>
        <v>15</v>
      </c>
      <c r="N1540" s="18">
        <f>YEAR(Tabela3[[#This Row],[DATA]])</f>
        <v>2023</v>
      </c>
    </row>
    <row r="1541" spans="2:14">
      <c r="B1541" s="1">
        <v>45026</v>
      </c>
      <c r="C1541">
        <v>12701</v>
      </c>
      <c r="D1541" s="18">
        <f>COUNTIF(C$4:C1541,Tabela3[[#This Row],[COMANDA]])</f>
        <v>2</v>
      </c>
      <c r="E1541" t="s">
        <v>90</v>
      </c>
      <c r="F1541" t="s">
        <v>99</v>
      </c>
      <c r="G1541" t="s">
        <v>9</v>
      </c>
      <c r="H1541" t="s">
        <v>133</v>
      </c>
      <c r="I1541" s="2">
        <v>1</v>
      </c>
      <c r="J1541" t="s">
        <v>11</v>
      </c>
      <c r="K1541" s="21">
        <f>INDEX(LISTAS!$H:$Q,MATCH(BASE!H1541,LISTAS!$G:$G,0),MATCH(BASE!J1541,LISTAS!$H$3:$Q$3,0))*Tabela3[[#This Row],[QUANTIDADE]]</f>
        <v>6</v>
      </c>
      <c r="L1541" s="2" t="str">
        <f>TEXT(Tabela3[[#This Row],[DATA]],"MM")</f>
        <v>04</v>
      </c>
      <c r="M1541" s="2">
        <f>WEEKNUM(Tabela3[[#This Row],[DATA]])</f>
        <v>15</v>
      </c>
      <c r="N1541" s="18">
        <f>YEAR(Tabela3[[#This Row],[DATA]])</f>
        <v>2023</v>
      </c>
    </row>
    <row r="1542" spans="2:14">
      <c r="B1542" s="1">
        <v>45026</v>
      </c>
      <c r="C1542">
        <v>12702</v>
      </c>
      <c r="D1542" s="18">
        <f>COUNTIF(C$4:C1542,Tabela3[[#This Row],[COMANDA]])</f>
        <v>1</v>
      </c>
      <c r="E1542" t="s">
        <v>90</v>
      </c>
      <c r="F1542" t="s">
        <v>98</v>
      </c>
      <c r="G1542" t="s">
        <v>8</v>
      </c>
      <c r="H1542" t="s">
        <v>39</v>
      </c>
      <c r="I1542" s="2">
        <v>1</v>
      </c>
      <c r="J1542" t="s">
        <v>11</v>
      </c>
      <c r="K1542" s="21">
        <f>INDEX(LISTAS!$H:$Q,MATCH(BASE!H1542,LISTAS!$G:$G,0),MATCH(BASE!J1542,LISTAS!$H$3:$Q$3,0))*Tabela3[[#This Row],[QUANTIDADE]]</f>
        <v>12</v>
      </c>
      <c r="L1542" s="2" t="str">
        <f>TEXT(Tabela3[[#This Row],[DATA]],"MM")</f>
        <v>04</v>
      </c>
      <c r="M1542" s="2">
        <f>WEEKNUM(Tabela3[[#This Row],[DATA]])</f>
        <v>15</v>
      </c>
      <c r="N1542" s="18">
        <f>YEAR(Tabela3[[#This Row],[DATA]])</f>
        <v>2023</v>
      </c>
    </row>
    <row r="1543" spans="2:14">
      <c r="B1543" s="1">
        <v>45026</v>
      </c>
      <c r="C1543">
        <v>12703</v>
      </c>
      <c r="D1543" s="18">
        <f>COUNTIF(C$4:C1543,Tabela3[[#This Row],[COMANDA]])</f>
        <v>1</v>
      </c>
      <c r="E1543" t="s">
        <v>90</v>
      </c>
      <c r="F1543" t="s">
        <v>98</v>
      </c>
      <c r="G1543" t="s">
        <v>8</v>
      </c>
      <c r="H1543" t="s">
        <v>43</v>
      </c>
      <c r="I1543" s="2">
        <v>1</v>
      </c>
      <c r="J1543" t="s">
        <v>11</v>
      </c>
      <c r="K1543" s="21">
        <f>INDEX(LISTAS!$H:$Q,MATCH(BASE!H1543,LISTAS!$G:$G,0),MATCH(BASE!J1543,LISTAS!$H$3:$Q$3,0))*Tabela3[[#This Row],[QUANTIDADE]]</f>
        <v>18</v>
      </c>
      <c r="L1543" s="2" t="str">
        <f>TEXT(Tabela3[[#This Row],[DATA]],"MM")</f>
        <v>04</v>
      </c>
      <c r="M1543" s="2">
        <f>WEEKNUM(Tabela3[[#This Row],[DATA]])</f>
        <v>15</v>
      </c>
      <c r="N1543" s="18">
        <f>YEAR(Tabela3[[#This Row],[DATA]])</f>
        <v>2023</v>
      </c>
    </row>
    <row r="1544" spans="2:14">
      <c r="B1544" s="1">
        <v>45026</v>
      </c>
      <c r="C1544">
        <v>12704</v>
      </c>
      <c r="D1544" s="18">
        <f>COUNTIF(C$4:C1544,Tabela3[[#This Row],[COMANDA]])</f>
        <v>1</v>
      </c>
      <c r="E1544" t="s">
        <v>90</v>
      </c>
      <c r="F1544" t="s">
        <v>100</v>
      </c>
      <c r="G1544" t="s">
        <v>8</v>
      </c>
      <c r="H1544" t="s">
        <v>41</v>
      </c>
      <c r="I1544" s="2">
        <v>1</v>
      </c>
      <c r="J1544" t="s">
        <v>11</v>
      </c>
      <c r="K1544" s="21">
        <f>INDEX(LISTAS!$H:$Q,MATCH(BASE!H1544,LISTAS!$G:$G,0),MATCH(BASE!J1544,LISTAS!$H$3:$Q$3,0))*Tabela3[[#This Row],[QUANTIDADE]]</f>
        <v>14</v>
      </c>
      <c r="L1544" s="2" t="str">
        <f>TEXT(Tabela3[[#This Row],[DATA]],"MM")</f>
        <v>04</v>
      </c>
      <c r="M1544" s="2">
        <f>WEEKNUM(Tabela3[[#This Row],[DATA]])</f>
        <v>15</v>
      </c>
      <c r="N1544" s="18">
        <f>YEAR(Tabela3[[#This Row],[DATA]])</f>
        <v>2023</v>
      </c>
    </row>
    <row r="1545" spans="2:14">
      <c r="B1545" s="1">
        <v>45026</v>
      </c>
      <c r="C1545">
        <v>12704</v>
      </c>
      <c r="D1545" s="18">
        <f>COUNTIF(C$4:C1545,Tabela3[[#This Row],[COMANDA]])</f>
        <v>2</v>
      </c>
      <c r="E1545" t="s">
        <v>90</v>
      </c>
      <c r="F1545" t="s">
        <v>100</v>
      </c>
      <c r="G1545" t="s">
        <v>61</v>
      </c>
      <c r="H1545" t="s">
        <v>163</v>
      </c>
      <c r="I1545" s="2">
        <v>1</v>
      </c>
      <c r="J1545" t="s">
        <v>11</v>
      </c>
      <c r="K1545" s="21">
        <f>INDEX(LISTAS!$H:$Q,MATCH(BASE!H1545,LISTAS!$G:$G,0),MATCH(BASE!J1545,LISTAS!$H$3:$Q$3,0))*Tabela3[[#This Row],[QUANTIDADE]]</f>
        <v>4</v>
      </c>
      <c r="L1545" s="2" t="str">
        <f>TEXT(Tabela3[[#This Row],[DATA]],"MM")</f>
        <v>04</v>
      </c>
      <c r="M1545" s="2">
        <f>WEEKNUM(Tabela3[[#This Row],[DATA]])</f>
        <v>15</v>
      </c>
      <c r="N1545" s="18">
        <f>YEAR(Tabela3[[#This Row],[DATA]])</f>
        <v>2023</v>
      </c>
    </row>
    <row r="1546" spans="2:14">
      <c r="B1546" s="1">
        <v>45026</v>
      </c>
      <c r="C1546">
        <v>12705</v>
      </c>
      <c r="D1546" s="18">
        <f>COUNTIF(C$4:C1546,Tabela3[[#This Row],[COMANDA]])</f>
        <v>1</v>
      </c>
      <c r="E1546" t="s">
        <v>90</v>
      </c>
      <c r="F1546" t="s">
        <v>99</v>
      </c>
      <c r="G1546" t="s">
        <v>8</v>
      </c>
      <c r="H1546" t="s">
        <v>47</v>
      </c>
      <c r="I1546" s="2">
        <v>1</v>
      </c>
      <c r="J1546" t="s">
        <v>11</v>
      </c>
      <c r="K1546" s="21">
        <f>INDEX(LISTAS!$H:$Q,MATCH(BASE!H1546,LISTAS!$G:$G,0),MATCH(BASE!J1546,LISTAS!$H$3:$Q$3,0))*Tabela3[[#This Row],[QUANTIDADE]]</f>
        <v>16</v>
      </c>
      <c r="L1546" s="2" t="str">
        <f>TEXT(Tabela3[[#This Row],[DATA]],"MM")</f>
        <v>04</v>
      </c>
      <c r="M1546" s="2">
        <f>WEEKNUM(Tabela3[[#This Row],[DATA]])</f>
        <v>15</v>
      </c>
      <c r="N1546" s="18">
        <f>YEAR(Tabela3[[#This Row],[DATA]])</f>
        <v>2023</v>
      </c>
    </row>
    <row r="1547" spans="2:14">
      <c r="B1547" s="1">
        <v>45026</v>
      </c>
      <c r="C1547">
        <v>12706</v>
      </c>
      <c r="D1547" s="18">
        <f>COUNTIF(C$4:C1547,Tabela3[[#This Row],[COMANDA]])</f>
        <v>1</v>
      </c>
      <c r="E1547" t="s">
        <v>90</v>
      </c>
      <c r="F1547" t="s">
        <v>98</v>
      </c>
      <c r="G1547" t="s">
        <v>8</v>
      </c>
      <c r="H1547" t="s">
        <v>42</v>
      </c>
      <c r="I1547" s="2">
        <v>1</v>
      </c>
      <c r="J1547" t="s">
        <v>11</v>
      </c>
      <c r="K1547" s="21">
        <f>INDEX(LISTAS!$H:$Q,MATCH(BASE!H1547,LISTAS!$G:$G,0),MATCH(BASE!J1547,LISTAS!$H$3:$Q$3,0))*Tabela3[[#This Row],[QUANTIDADE]]</f>
        <v>16</v>
      </c>
      <c r="L1547" s="2" t="str">
        <f>TEXT(Tabela3[[#This Row],[DATA]],"MM")</f>
        <v>04</v>
      </c>
      <c r="M1547" s="2">
        <f>WEEKNUM(Tabela3[[#This Row],[DATA]])</f>
        <v>15</v>
      </c>
      <c r="N1547" s="18">
        <f>YEAR(Tabela3[[#This Row],[DATA]])</f>
        <v>2023</v>
      </c>
    </row>
    <row r="1548" spans="2:14">
      <c r="B1548" s="1">
        <v>45026</v>
      </c>
      <c r="C1548">
        <v>12706</v>
      </c>
      <c r="D1548" s="18">
        <f>COUNTIF(C$4:C1548,Tabela3[[#This Row],[COMANDA]])</f>
        <v>2</v>
      </c>
      <c r="E1548" t="s">
        <v>90</v>
      </c>
      <c r="F1548" t="s">
        <v>98</v>
      </c>
      <c r="G1548" t="s">
        <v>8</v>
      </c>
      <c r="H1548" t="s">
        <v>43</v>
      </c>
      <c r="I1548" s="2">
        <v>1</v>
      </c>
      <c r="J1548" t="s">
        <v>11</v>
      </c>
      <c r="K1548" s="21">
        <f>INDEX(LISTAS!$H:$Q,MATCH(BASE!H1548,LISTAS!$G:$G,0),MATCH(BASE!J1548,LISTAS!$H$3:$Q$3,0))*Tabela3[[#This Row],[QUANTIDADE]]</f>
        <v>18</v>
      </c>
      <c r="L1548" s="2" t="str">
        <f>TEXT(Tabela3[[#This Row],[DATA]],"MM")</f>
        <v>04</v>
      </c>
      <c r="M1548" s="2">
        <f>WEEKNUM(Tabela3[[#This Row],[DATA]])</f>
        <v>15</v>
      </c>
      <c r="N1548" s="18">
        <f>YEAR(Tabela3[[#This Row],[DATA]])</f>
        <v>2023</v>
      </c>
    </row>
    <row r="1549" spans="2:14">
      <c r="B1549" s="1">
        <v>45026</v>
      </c>
      <c r="C1549">
        <v>12706</v>
      </c>
      <c r="D1549" s="18">
        <f>COUNTIF(C$4:C1549,Tabela3[[#This Row],[COMANDA]])</f>
        <v>3</v>
      </c>
      <c r="E1549" t="s">
        <v>90</v>
      </c>
      <c r="F1549" t="s">
        <v>98</v>
      </c>
      <c r="G1549" t="s">
        <v>9</v>
      </c>
      <c r="H1549" t="s">
        <v>154</v>
      </c>
      <c r="I1549" s="2">
        <v>1</v>
      </c>
      <c r="J1549" t="s">
        <v>11</v>
      </c>
      <c r="K1549" s="21">
        <f>INDEX(LISTAS!$H:$Q,MATCH(BASE!H1549,LISTAS!$G:$G,0),MATCH(BASE!J1549,LISTAS!$H$3:$Q$3,0))*Tabela3[[#This Row],[QUANTIDADE]]</f>
        <v>6</v>
      </c>
      <c r="L1549" s="2" t="str">
        <f>TEXT(Tabela3[[#This Row],[DATA]],"MM")</f>
        <v>04</v>
      </c>
      <c r="M1549" s="2">
        <f>WEEKNUM(Tabela3[[#This Row],[DATA]])</f>
        <v>15</v>
      </c>
      <c r="N1549" s="18">
        <f>YEAR(Tabela3[[#This Row],[DATA]])</f>
        <v>2023</v>
      </c>
    </row>
    <row r="1550" spans="2:14">
      <c r="B1550" s="1">
        <v>45026</v>
      </c>
      <c r="C1550">
        <v>12707</v>
      </c>
      <c r="D1550" s="18">
        <f>COUNTIF(C$4:C1550,Tabela3[[#This Row],[COMANDA]])</f>
        <v>1</v>
      </c>
      <c r="E1550" t="s">
        <v>90</v>
      </c>
      <c r="F1550" t="s">
        <v>99</v>
      </c>
      <c r="G1550" t="s">
        <v>8</v>
      </c>
      <c r="H1550" t="s">
        <v>204</v>
      </c>
      <c r="I1550" s="2">
        <v>1</v>
      </c>
      <c r="J1550" t="s">
        <v>11</v>
      </c>
      <c r="K1550" s="21">
        <f>INDEX(LISTAS!$H:$Q,MATCH(BASE!H1550,LISTAS!$G:$G,0),MATCH(BASE!J1550,LISTAS!$H$3:$Q$3,0))*Tabela3[[#This Row],[QUANTIDADE]]</f>
        <v>18</v>
      </c>
      <c r="L1550" s="2" t="str">
        <f>TEXT(Tabela3[[#This Row],[DATA]],"MM")</f>
        <v>04</v>
      </c>
      <c r="M1550" s="2">
        <f>WEEKNUM(Tabela3[[#This Row],[DATA]])</f>
        <v>15</v>
      </c>
      <c r="N1550" s="18">
        <f>YEAR(Tabela3[[#This Row],[DATA]])</f>
        <v>2023</v>
      </c>
    </row>
    <row r="1551" spans="2:14">
      <c r="B1551" s="1">
        <v>45026</v>
      </c>
      <c r="C1551">
        <v>12708</v>
      </c>
      <c r="D1551" s="18">
        <f>COUNTIF(C$4:C1551,Tabela3[[#This Row],[COMANDA]])</f>
        <v>1</v>
      </c>
      <c r="E1551" t="s">
        <v>90</v>
      </c>
      <c r="F1551" t="s">
        <v>98</v>
      </c>
      <c r="G1551" t="s">
        <v>8</v>
      </c>
      <c r="H1551" t="s">
        <v>47</v>
      </c>
      <c r="I1551" s="2">
        <v>2</v>
      </c>
      <c r="J1551" t="s">
        <v>11</v>
      </c>
      <c r="K1551" s="21">
        <f>INDEX(LISTAS!$H:$Q,MATCH(BASE!H1551,LISTAS!$G:$G,0),MATCH(BASE!J1551,LISTAS!$H$3:$Q$3,0))*Tabela3[[#This Row],[QUANTIDADE]]</f>
        <v>32</v>
      </c>
      <c r="L1551" s="2" t="str">
        <f>TEXT(Tabela3[[#This Row],[DATA]],"MM")</f>
        <v>04</v>
      </c>
      <c r="M1551" s="2">
        <f>WEEKNUM(Tabela3[[#This Row],[DATA]])</f>
        <v>15</v>
      </c>
      <c r="N1551" s="18">
        <f>YEAR(Tabela3[[#This Row],[DATA]])</f>
        <v>2023</v>
      </c>
    </row>
    <row r="1552" spans="2:14">
      <c r="B1552" s="1">
        <v>45026</v>
      </c>
      <c r="C1552">
        <v>12708</v>
      </c>
      <c r="D1552" s="18">
        <f>COUNTIF(C$4:C1552,Tabela3[[#This Row],[COMANDA]])</f>
        <v>2</v>
      </c>
      <c r="E1552" t="s">
        <v>90</v>
      </c>
      <c r="F1552" t="s">
        <v>98</v>
      </c>
      <c r="G1552" t="s">
        <v>9</v>
      </c>
      <c r="H1552" t="s">
        <v>134</v>
      </c>
      <c r="I1552" s="2">
        <v>1</v>
      </c>
      <c r="J1552" t="s">
        <v>11</v>
      </c>
      <c r="K1552" s="21">
        <f>INDEX(LISTAS!$H:$Q,MATCH(BASE!H1552,LISTAS!$G:$G,0),MATCH(BASE!J1552,LISTAS!$H$3:$Q$3,0))*Tabela3[[#This Row],[QUANTIDADE]]</f>
        <v>3</v>
      </c>
      <c r="L1552" s="2" t="str">
        <f>TEXT(Tabela3[[#This Row],[DATA]],"MM")</f>
        <v>04</v>
      </c>
      <c r="M1552" s="2">
        <f>WEEKNUM(Tabela3[[#This Row],[DATA]])</f>
        <v>15</v>
      </c>
      <c r="N1552" s="18">
        <f>YEAR(Tabela3[[#This Row],[DATA]])</f>
        <v>2023</v>
      </c>
    </row>
    <row r="1553" spans="2:14">
      <c r="B1553" s="1">
        <v>45026</v>
      </c>
      <c r="C1553">
        <v>12708</v>
      </c>
      <c r="D1553" s="18">
        <f>COUNTIF(C$4:C1553,Tabela3[[#This Row],[COMANDA]])</f>
        <v>3</v>
      </c>
      <c r="E1553" t="s">
        <v>90</v>
      </c>
      <c r="F1553" t="s">
        <v>98</v>
      </c>
      <c r="G1553" t="s">
        <v>9</v>
      </c>
      <c r="H1553" t="s">
        <v>55</v>
      </c>
      <c r="I1553" s="2">
        <v>1</v>
      </c>
      <c r="J1553" t="s">
        <v>11</v>
      </c>
      <c r="K1553" s="21">
        <f>INDEX(LISTAS!$H:$Q,MATCH(BASE!H1553,LISTAS!$G:$G,0),MATCH(BASE!J1553,LISTAS!$H$3:$Q$3,0))*Tabela3[[#This Row],[QUANTIDADE]]</f>
        <v>3</v>
      </c>
      <c r="L1553" s="2" t="str">
        <f>TEXT(Tabela3[[#This Row],[DATA]],"MM")</f>
        <v>04</v>
      </c>
      <c r="M1553" s="2">
        <f>WEEKNUM(Tabela3[[#This Row],[DATA]])</f>
        <v>15</v>
      </c>
      <c r="N1553" s="18">
        <f>YEAR(Tabela3[[#This Row],[DATA]])</f>
        <v>2023</v>
      </c>
    </row>
    <row r="1554" spans="2:14">
      <c r="B1554" s="1">
        <v>45026</v>
      </c>
      <c r="C1554">
        <v>12709</v>
      </c>
      <c r="D1554" s="18">
        <f>COUNTIF(C$4:C1554,Tabela3[[#This Row],[COMANDA]])</f>
        <v>1</v>
      </c>
      <c r="E1554" t="s">
        <v>90</v>
      </c>
      <c r="F1554" t="s">
        <v>99</v>
      </c>
      <c r="G1554" t="s">
        <v>8</v>
      </c>
      <c r="H1554" t="s">
        <v>204</v>
      </c>
      <c r="I1554" s="2">
        <v>1</v>
      </c>
      <c r="J1554" t="s">
        <v>11</v>
      </c>
      <c r="K1554" s="21">
        <f>INDEX(LISTAS!$H:$Q,MATCH(BASE!H1554,LISTAS!$G:$G,0),MATCH(BASE!J1554,LISTAS!$H$3:$Q$3,0))*Tabela3[[#This Row],[QUANTIDADE]]</f>
        <v>18</v>
      </c>
      <c r="L1554" s="2" t="str">
        <f>TEXT(Tabela3[[#This Row],[DATA]],"MM")</f>
        <v>04</v>
      </c>
      <c r="M1554" s="2">
        <f>WEEKNUM(Tabela3[[#This Row],[DATA]])</f>
        <v>15</v>
      </c>
      <c r="N1554" s="18">
        <f>YEAR(Tabela3[[#This Row],[DATA]])</f>
        <v>2023</v>
      </c>
    </row>
    <row r="1555" spans="2:14">
      <c r="B1555" s="1">
        <v>45026</v>
      </c>
      <c r="C1555">
        <v>12709</v>
      </c>
      <c r="D1555" s="18">
        <f>COUNTIF(C$4:C1555,Tabela3[[#This Row],[COMANDA]])</f>
        <v>2</v>
      </c>
      <c r="E1555" t="s">
        <v>90</v>
      </c>
      <c r="F1555" t="s">
        <v>98</v>
      </c>
      <c r="G1555" t="s">
        <v>8</v>
      </c>
      <c r="H1555" t="s">
        <v>211</v>
      </c>
      <c r="I1555" s="2">
        <v>1</v>
      </c>
      <c r="J1555" t="s">
        <v>11</v>
      </c>
      <c r="K1555" s="21">
        <f>INDEX(LISTAS!$H:$Q,MATCH(BASE!H1555,LISTAS!$G:$G,0),MATCH(BASE!J1555,LISTAS!$H$3:$Q$3,0))*Tabela3[[#This Row],[QUANTIDADE]]</f>
        <v>20</v>
      </c>
      <c r="L1555" s="2" t="str">
        <f>TEXT(Tabela3[[#This Row],[DATA]],"MM")</f>
        <v>04</v>
      </c>
      <c r="M1555" s="2">
        <f>WEEKNUM(Tabela3[[#This Row],[DATA]])</f>
        <v>15</v>
      </c>
      <c r="N1555" s="18">
        <f>YEAR(Tabela3[[#This Row],[DATA]])</f>
        <v>2023</v>
      </c>
    </row>
    <row r="1556" spans="2:14">
      <c r="B1556" s="1">
        <v>45026</v>
      </c>
      <c r="C1556">
        <v>12709</v>
      </c>
      <c r="D1556" s="18">
        <f>COUNTIF(C$4:C1556,Tabela3[[#This Row],[COMANDA]])</f>
        <v>3</v>
      </c>
      <c r="E1556" t="s">
        <v>90</v>
      </c>
      <c r="F1556" t="s">
        <v>98</v>
      </c>
      <c r="G1556" t="s">
        <v>61</v>
      </c>
      <c r="H1556" t="s">
        <v>163</v>
      </c>
      <c r="I1556" s="2">
        <v>1</v>
      </c>
      <c r="J1556" t="s">
        <v>11</v>
      </c>
      <c r="K1556" s="21">
        <f>INDEX(LISTAS!$H:$Q,MATCH(BASE!H1556,LISTAS!$G:$G,0),MATCH(BASE!J1556,LISTAS!$H$3:$Q$3,0))*Tabela3[[#This Row],[QUANTIDADE]]</f>
        <v>4</v>
      </c>
      <c r="L1556" s="2" t="str">
        <f>TEXT(Tabela3[[#This Row],[DATA]],"MM")</f>
        <v>04</v>
      </c>
      <c r="M1556" s="2">
        <f>WEEKNUM(Tabela3[[#This Row],[DATA]])</f>
        <v>15</v>
      </c>
      <c r="N1556" s="18">
        <f>YEAR(Tabela3[[#This Row],[DATA]])</f>
        <v>2023</v>
      </c>
    </row>
    <row r="1557" spans="2:14">
      <c r="B1557" s="1">
        <v>45026</v>
      </c>
      <c r="C1557">
        <v>12709</v>
      </c>
      <c r="D1557" s="18">
        <f>COUNTIF(C$4:C1557,Tabela3[[#This Row],[COMANDA]])</f>
        <v>4</v>
      </c>
      <c r="E1557" t="s">
        <v>90</v>
      </c>
      <c r="F1557" t="s">
        <v>98</v>
      </c>
      <c r="G1557" t="s">
        <v>10</v>
      </c>
      <c r="H1557" t="s">
        <v>119</v>
      </c>
      <c r="I1557" s="2">
        <v>1</v>
      </c>
      <c r="J1557" t="s">
        <v>11</v>
      </c>
      <c r="K1557" s="21">
        <f>INDEX(LISTAS!$H:$Q,MATCH(BASE!H1557,LISTAS!$G:$G,0),MATCH(BASE!J1557,LISTAS!$H$3:$Q$3,0))*Tabela3[[#This Row],[QUANTIDADE]]</f>
        <v>6</v>
      </c>
      <c r="L1557" s="2" t="str">
        <f>TEXT(Tabela3[[#This Row],[DATA]],"MM")</f>
        <v>04</v>
      </c>
      <c r="M1557" s="2">
        <f>WEEKNUM(Tabela3[[#This Row],[DATA]])</f>
        <v>15</v>
      </c>
      <c r="N1557" s="18">
        <f>YEAR(Tabela3[[#This Row],[DATA]])</f>
        <v>2023</v>
      </c>
    </row>
    <row r="1558" spans="2:14">
      <c r="B1558" s="1">
        <v>45026</v>
      </c>
      <c r="C1558">
        <v>12710</v>
      </c>
      <c r="D1558" s="18">
        <f>COUNTIF(C$4:C1558,Tabela3[[#This Row],[COMANDA]])</f>
        <v>1</v>
      </c>
      <c r="E1558" t="s">
        <v>90</v>
      </c>
      <c r="F1558" t="s">
        <v>99</v>
      </c>
      <c r="G1558" t="s">
        <v>8</v>
      </c>
      <c r="H1558" t="s">
        <v>47</v>
      </c>
      <c r="I1558" s="2">
        <v>1</v>
      </c>
      <c r="J1558" t="s">
        <v>11</v>
      </c>
      <c r="K1558" s="21">
        <f>INDEX(LISTAS!$H:$Q,MATCH(BASE!H1558,LISTAS!$G:$G,0),MATCH(BASE!J1558,LISTAS!$H$3:$Q$3,0))*Tabela3[[#This Row],[QUANTIDADE]]</f>
        <v>16</v>
      </c>
      <c r="L1558" s="2" t="str">
        <f>TEXT(Tabela3[[#This Row],[DATA]],"MM")</f>
        <v>04</v>
      </c>
      <c r="M1558" s="2">
        <f>WEEKNUM(Tabela3[[#This Row],[DATA]])</f>
        <v>15</v>
      </c>
      <c r="N1558" s="18">
        <f>YEAR(Tabela3[[#This Row],[DATA]])</f>
        <v>2023</v>
      </c>
    </row>
    <row r="1559" spans="2:14">
      <c r="B1559" s="1">
        <v>45026</v>
      </c>
      <c r="C1559">
        <v>12711</v>
      </c>
      <c r="D1559" s="18">
        <f>COUNTIF(C$4:C1559,Tabela3[[#This Row],[COMANDA]])</f>
        <v>1</v>
      </c>
      <c r="E1559" t="s">
        <v>89</v>
      </c>
      <c r="F1559" t="s">
        <v>3</v>
      </c>
      <c r="G1559" t="s">
        <v>8</v>
      </c>
      <c r="H1559" t="s">
        <v>203</v>
      </c>
      <c r="I1559" s="2">
        <v>1</v>
      </c>
      <c r="J1559" t="s">
        <v>12</v>
      </c>
      <c r="K1559" s="21">
        <f>INDEX(LISTAS!$H:$Q,MATCH(BASE!H1559,LISTAS!$G:$G,0),MATCH(BASE!J1559,LISTAS!$H$3:$Q$3,0))*Tabela3[[#This Row],[QUANTIDADE]]</f>
        <v>18</v>
      </c>
      <c r="L1559" s="2" t="str">
        <f>TEXT(Tabela3[[#This Row],[DATA]],"MM")</f>
        <v>04</v>
      </c>
      <c r="M1559" s="2">
        <f>WEEKNUM(Tabela3[[#This Row],[DATA]])</f>
        <v>15</v>
      </c>
      <c r="N1559" s="18">
        <f>YEAR(Tabela3[[#This Row],[DATA]])</f>
        <v>2023</v>
      </c>
    </row>
    <row r="1560" spans="2:14">
      <c r="B1560" s="1">
        <v>45026</v>
      </c>
      <c r="C1560">
        <v>12711</v>
      </c>
      <c r="D1560" s="18">
        <f>COUNTIF(C$4:C1560,Tabela3[[#This Row],[COMANDA]])</f>
        <v>2</v>
      </c>
      <c r="E1560" t="s">
        <v>89</v>
      </c>
      <c r="F1560" t="s">
        <v>3</v>
      </c>
      <c r="G1560" t="s">
        <v>8</v>
      </c>
      <c r="H1560" t="s">
        <v>206</v>
      </c>
      <c r="I1560" s="2">
        <v>1</v>
      </c>
      <c r="J1560" t="s">
        <v>12</v>
      </c>
      <c r="K1560" s="21">
        <f>INDEX(LISTAS!$H:$Q,MATCH(BASE!H1560,LISTAS!$G:$G,0),MATCH(BASE!J1560,LISTAS!$H$3:$Q$3,0))*Tabela3[[#This Row],[QUANTIDADE]]</f>
        <v>16.2</v>
      </c>
      <c r="L1560" s="2" t="str">
        <f>TEXT(Tabela3[[#This Row],[DATA]],"MM")</f>
        <v>04</v>
      </c>
      <c r="M1560" s="2">
        <f>WEEKNUM(Tabela3[[#This Row],[DATA]])</f>
        <v>15</v>
      </c>
      <c r="N1560" s="18">
        <f>YEAR(Tabela3[[#This Row],[DATA]])</f>
        <v>2023</v>
      </c>
    </row>
    <row r="1561" spans="2:14">
      <c r="B1561" s="1">
        <v>45026</v>
      </c>
      <c r="C1561">
        <v>12712</v>
      </c>
      <c r="D1561" s="18">
        <f>COUNTIF(C$4:C1561,Tabela3[[#This Row],[COMANDA]])</f>
        <v>1</v>
      </c>
      <c r="E1561" t="s">
        <v>90</v>
      </c>
      <c r="F1561" t="s">
        <v>99</v>
      </c>
      <c r="G1561" t="s">
        <v>8</v>
      </c>
      <c r="H1561" t="s">
        <v>204</v>
      </c>
      <c r="I1561" s="2">
        <v>1</v>
      </c>
      <c r="J1561" t="s">
        <v>11</v>
      </c>
      <c r="K1561" s="21">
        <f>INDEX(LISTAS!$H:$Q,MATCH(BASE!H1561,LISTAS!$G:$G,0),MATCH(BASE!J1561,LISTAS!$H$3:$Q$3,0))*Tabela3[[#This Row],[QUANTIDADE]]</f>
        <v>18</v>
      </c>
      <c r="L1561" s="2" t="str">
        <f>TEXT(Tabela3[[#This Row],[DATA]],"MM")</f>
        <v>04</v>
      </c>
      <c r="M1561" s="2">
        <f>WEEKNUM(Tabela3[[#This Row],[DATA]])</f>
        <v>15</v>
      </c>
      <c r="N1561" s="18">
        <f>YEAR(Tabela3[[#This Row],[DATA]])</f>
        <v>2023</v>
      </c>
    </row>
    <row r="1562" spans="2:14">
      <c r="B1562" s="1">
        <v>45026</v>
      </c>
      <c r="C1562">
        <v>12713</v>
      </c>
      <c r="D1562" s="18">
        <f>COUNTIF(C$4:C1562,Tabela3[[#This Row],[COMANDA]])</f>
        <v>1</v>
      </c>
      <c r="E1562" t="s">
        <v>90</v>
      </c>
      <c r="F1562" t="s">
        <v>98</v>
      </c>
      <c r="G1562" t="s">
        <v>8</v>
      </c>
      <c r="H1562" t="s">
        <v>204</v>
      </c>
      <c r="I1562" s="2">
        <v>1</v>
      </c>
      <c r="J1562" t="s">
        <v>11</v>
      </c>
      <c r="K1562" s="21">
        <f>INDEX(LISTAS!$H:$Q,MATCH(BASE!H1562,LISTAS!$G:$G,0),MATCH(BASE!J1562,LISTAS!$H$3:$Q$3,0))*Tabela3[[#This Row],[QUANTIDADE]]</f>
        <v>18</v>
      </c>
      <c r="L1562" s="2" t="str">
        <f>TEXT(Tabela3[[#This Row],[DATA]],"MM")</f>
        <v>04</v>
      </c>
      <c r="M1562" s="2">
        <f>WEEKNUM(Tabela3[[#This Row],[DATA]])</f>
        <v>15</v>
      </c>
      <c r="N1562" s="18">
        <f>YEAR(Tabela3[[#This Row],[DATA]])</f>
        <v>2023</v>
      </c>
    </row>
    <row r="1563" spans="2:14">
      <c r="B1563" s="1">
        <v>45026</v>
      </c>
      <c r="C1563">
        <v>12713</v>
      </c>
      <c r="D1563" s="18">
        <f>COUNTIF(C$4:C1563,Tabela3[[#This Row],[COMANDA]])</f>
        <v>2</v>
      </c>
      <c r="E1563" t="s">
        <v>90</v>
      </c>
      <c r="F1563" t="s">
        <v>98</v>
      </c>
      <c r="G1563" t="s">
        <v>9</v>
      </c>
      <c r="H1563" t="s">
        <v>138</v>
      </c>
      <c r="I1563" s="2">
        <v>1</v>
      </c>
      <c r="J1563" t="s">
        <v>11</v>
      </c>
      <c r="K1563" s="21">
        <f>INDEX(LISTAS!$H:$Q,MATCH(BASE!H1563,LISTAS!$G:$G,0),MATCH(BASE!J1563,LISTAS!$H$3:$Q$3,0))*Tabela3[[#This Row],[QUANTIDADE]]</f>
        <v>4</v>
      </c>
      <c r="L1563" s="2" t="str">
        <f>TEXT(Tabela3[[#This Row],[DATA]],"MM")</f>
        <v>04</v>
      </c>
      <c r="M1563" s="2">
        <f>WEEKNUM(Tabela3[[#This Row],[DATA]])</f>
        <v>15</v>
      </c>
      <c r="N1563" s="18">
        <f>YEAR(Tabela3[[#This Row],[DATA]])</f>
        <v>2023</v>
      </c>
    </row>
    <row r="1564" spans="2:14">
      <c r="B1564" s="1">
        <v>45026</v>
      </c>
      <c r="C1564">
        <v>12714</v>
      </c>
      <c r="D1564" s="18">
        <f>COUNTIF(C$4:C1564,Tabela3[[#This Row],[COMANDA]])</f>
        <v>1</v>
      </c>
      <c r="E1564" t="s">
        <v>90</v>
      </c>
      <c r="F1564" t="s">
        <v>100</v>
      </c>
      <c r="G1564" t="s">
        <v>8</v>
      </c>
      <c r="H1564" t="s">
        <v>43</v>
      </c>
      <c r="I1564" s="2">
        <v>1</v>
      </c>
      <c r="J1564" t="s">
        <v>11</v>
      </c>
      <c r="K1564" s="21">
        <f>INDEX(LISTAS!$H:$Q,MATCH(BASE!H1564,LISTAS!$G:$G,0),MATCH(BASE!J1564,LISTAS!$H$3:$Q$3,0))*Tabela3[[#This Row],[QUANTIDADE]]</f>
        <v>18</v>
      </c>
      <c r="L1564" s="2" t="str">
        <f>TEXT(Tabela3[[#This Row],[DATA]],"MM")</f>
        <v>04</v>
      </c>
      <c r="M1564" s="2">
        <f>WEEKNUM(Tabela3[[#This Row],[DATA]])</f>
        <v>15</v>
      </c>
      <c r="N1564" s="18">
        <f>YEAR(Tabela3[[#This Row],[DATA]])</f>
        <v>2023</v>
      </c>
    </row>
    <row r="1565" spans="2:14">
      <c r="B1565" s="1">
        <v>45026</v>
      </c>
      <c r="C1565">
        <v>12715</v>
      </c>
      <c r="D1565" s="18">
        <f>COUNTIF(C$4:C1565,Tabela3[[#This Row],[COMANDA]])</f>
        <v>1</v>
      </c>
      <c r="E1565" t="s">
        <v>90</v>
      </c>
      <c r="F1565" t="s">
        <v>98</v>
      </c>
      <c r="G1565" t="s">
        <v>8</v>
      </c>
      <c r="H1565" t="s">
        <v>43</v>
      </c>
      <c r="I1565" s="2">
        <v>1</v>
      </c>
      <c r="J1565" t="s">
        <v>11</v>
      </c>
      <c r="K1565" s="21">
        <f>INDEX(LISTAS!$H:$Q,MATCH(BASE!H1565,LISTAS!$G:$G,0),MATCH(BASE!J1565,LISTAS!$H$3:$Q$3,0))*Tabela3[[#This Row],[QUANTIDADE]]</f>
        <v>18</v>
      </c>
      <c r="L1565" s="2" t="str">
        <f>TEXT(Tabela3[[#This Row],[DATA]],"MM")</f>
        <v>04</v>
      </c>
      <c r="M1565" s="2">
        <f>WEEKNUM(Tabela3[[#This Row],[DATA]])</f>
        <v>15</v>
      </c>
      <c r="N1565" s="18">
        <f>YEAR(Tabela3[[#This Row],[DATA]])</f>
        <v>2023</v>
      </c>
    </row>
    <row r="1566" spans="2:14">
      <c r="B1566" s="1">
        <v>45026</v>
      </c>
      <c r="C1566">
        <v>12716</v>
      </c>
      <c r="D1566" s="18">
        <f>COUNTIF(C$4:C1566,Tabela3[[#This Row],[COMANDA]])</f>
        <v>1</v>
      </c>
      <c r="E1566" t="s">
        <v>90</v>
      </c>
      <c r="F1566" t="s">
        <v>3</v>
      </c>
      <c r="G1566" t="s">
        <v>8</v>
      </c>
      <c r="H1566" t="s">
        <v>211</v>
      </c>
      <c r="I1566" s="2">
        <v>1</v>
      </c>
      <c r="J1566" t="s">
        <v>12</v>
      </c>
      <c r="K1566" s="21">
        <f>INDEX(LISTAS!$H:$Q,MATCH(BASE!H1566,LISTAS!$G:$G,0),MATCH(BASE!J1566,LISTAS!$H$3:$Q$3,0))*Tabela3[[#This Row],[QUANTIDADE]]</f>
        <v>18</v>
      </c>
      <c r="L1566" s="2" t="str">
        <f>TEXT(Tabela3[[#This Row],[DATA]],"MM")</f>
        <v>04</v>
      </c>
      <c r="M1566" s="2">
        <f>WEEKNUM(Tabela3[[#This Row],[DATA]])</f>
        <v>15</v>
      </c>
      <c r="N1566" s="18">
        <f>YEAR(Tabela3[[#This Row],[DATA]])</f>
        <v>2023</v>
      </c>
    </row>
    <row r="1567" spans="2:14">
      <c r="B1567" s="1">
        <v>45026</v>
      </c>
      <c r="C1567">
        <v>12717</v>
      </c>
      <c r="D1567" s="18">
        <f>COUNTIF(C$4:C1567,Tabela3[[#This Row],[COMANDA]])</f>
        <v>1</v>
      </c>
      <c r="E1567" t="s">
        <v>90</v>
      </c>
      <c r="F1567" t="s">
        <v>99</v>
      </c>
      <c r="G1567" t="s">
        <v>8</v>
      </c>
      <c r="H1567" t="s">
        <v>204</v>
      </c>
      <c r="I1567" s="2">
        <v>1</v>
      </c>
      <c r="J1567" t="s">
        <v>11</v>
      </c>
      <c r="K1567" s="21">
        <f>INDEX(LISTAS!$H:$Q,MATCH(BASE!H1567,LISTAS!$G:$G,0),MATCH(BASE!J1567,LISTAS!$H$3:$Q$3,0))*Tabela3[[#This Row],[QUANTIDADE]]</f>
        <v>18</v>
      </c>
      <c r="L1567" s="2" t="str">
        <f>TEXT(Tabela3[[#This Row],[DATA]],"MM")</f>
        <v>04</v>
      </c>
      <c r="M1567" s="2">
        <f>WEEKNUM(Tabela3[[#This Row],[DATA]])</f>
        <v>15</v>
      </c>
      <c r="N1567" s="18">
        <f>YEAR(Tabela3[[#This Row],[DATA]])</f>
        <v>2023</v>
      </c>
    </row>
    <row r="1568" spans="2:14">
      <c r="B1568" s="1">
        <v>45026</v>
      </c>
      <c r="C1568">
        <v>12718</v>
      </c>
      <c r="D1568" s="18">
        <f>COUNTIF(C$4:C1568,Tabela3[[#This Row],[COMANDA]])</f>
        <v>1</v>
      </c>
      <c r="E1568" t="s">
        <v>90</v>
      </c>
      <c r="F1568" t="s">
        <v>99</v>
      </c>
      <c r="G1568" t="s">
        <v>8</v>
      </c>
      <c r="H1568" t="s">
        <v>39</v>
      </c>
      <c r="I1568" s="2">
        <v>1</v>
      </c>
      <c r="J1568" t="s">
        <v>11</v>
      </c>
      <c r="K1568" s="21">
        <f>INDEX(LISTAS!$H:$Q,MATCH(BASE!H1568,LISTAS!$G:$G,0),MATCH(BASE!J1568,LISTAS!$H$3:$Q$3,0))*Tabela3[[#This Row],[QUANTIDADE]]</f>
        <v>12</v>
      </c>
      <c r="L1568" s="2" t="str">
        <f>TEXT(Tabela3[[#This Row],[DATA]],"MM")</f>
        <v>04</v>
      </c>
      <c r="M1568" s="2">
        <f>WEEKNUM(Tabela3[[#This Row],[DATA]])</f>
        <v>15</v>
      </c>
      <c r="N1568" s="18">
        <f>YEAR(Tabela3[[#This Row],[DATA]])</f>
        <v>2023</v>
      </c>
    </row>
    <row r="1569" spans="2:14">
      <c r="B1569" s="1">
        <v>45026</v>
      </c>
      <c r="C1569">
        <v>12718</v>
      </c>
      <c r="D1569" s="18">
        <f>COUNTIF(C$4:C1569,Tabela3[[#This Row],[COMANDA]])</f>
        <v>2</v>
      </c>
      <c r="E1569" t="s">
        <v>90</v>
      </c>
      <c r="F1569" t="s">
        <v>99</v>
      </c>
      <c r="G1569" t="s">
        <v>61</v>
      </c>
      <c r="H1569" t="s">
        <v>166</v>
      </c>
      <c r="I1569" s="2">
        <v>1</v>
      </c>
      <c r="J1569" t="s">
        <v>11</v>
      </c>
      <c r="K1569" s="21">
        <f>INDEX(LISTAS!$H:$Q,MATCH(BASE!H1569,LISTAS!$G:$G,0),MATCH(BASE!J1569,LISTAS!$H$3:$Q$3,0))*Tabela3[[#This Row],[QUANTIDADE]]</f>
        <v>8</v>
      </c>
      <c r="L1569" s="2" t="str">
        <f>TEXT(Tabela3[[#This Row],[DATA]],"MM")</f>
        <v>04</v>
      </c>
      <c r="M1569" s="2">
        <f>WEEKNUM(Tabela3[[#This Row],[DATA]])</f>
        <v>15</v>
      </c>
      <c r="N1569" s="18">
        <f>YEAR(Tabela3[[#This Row],[DATA]])</f>
        <v>2023</v>
      </c>
    </row>
    <row r="1570" spans="2:14">
      <c r="B1570" s="1">
        <v>45026</v>
      </c>
      <c r="C1570">
        <v>12719</v>
      </c>
      <c r="D1570" s="18">
        <f>COUNTIF(C$4:C1570,Tabela3[[#This Row],[COMANDA]])</f>
        <v>1</v>
      </c>
      <c r="E1570" t="s">
        <v>90</v>
      </c>
      <c r="F1570" t="s">
        <v>98</v>
      </c>
      <c r="G1570" t="s">
        <v>8</v>
      </c>
      <c r="H1570" t="s">
        <v>204</v>
      </c>
      <c r="I1570" s="2">
        <v>1</v>
      </c>
      <c r="J1570" t="s">
        <v>11</v>
      </c>
      <c r="K1570" s="21">
        <f>INDEX(LISTAS!$H:$Q,MATCH(BASE!H1570,LISTAS!$G:$G,0),MATCH(BASE!J1570,LISTAS!$H$3:$Q$3,0))*Tabela3[[#This Row],[QUANTIDADE]]</f>
        <v>18</v>
      </c>
      <c r="L1570" s="2" t="str">
        <f>TEXT(Tabela3[[#This Row],[DATA]],"MM")</f>
        <v>04</v>
      </c>
      <c r="M1570" s="2">
        <f>WEEKNUM(Tabela3[[#This Row],[DATA]])</f>
        <v>15</v>
      </c>
      <c r="N1570" s="18">
        <f>YEAR(Tabela3[[#This Row],[DATA]])</f>
        <v>2023</v>
      </c>
    </row>
    <row r="1571" spans="2:14">
      <c r="B1571" s="1">
        <v>45026</v>
      </c>
      <c r="C1571">
        <v>12720</v>
      </c>
      <c r="D1571" s="18">
        <f>COUNTIF(C$4:C1571,Tabela3[[#This Row],[COMANDA]])</f>
        <v>1</v>
      </c>
      <c r="E1571" t="s">
        <v>90</v>
      </c>
      <c r="F1571" t="s">
        <v>98</v>
      </c>
      <c r="G1571" t="s">
        <v>8</v>
      </c>
      <c r="H1571" t="s">
        <v>206</v>
      </c>
      <c r="I1571" s="2">
        <v>1</v>
      </c>
      <c r="J1571" t="s">
        <v>11</v>
      </c>
      <c r="K1571" s="21">
        <f>INDEX(LISTAS!$H:$Q,MATCH(BASE!H1571,LISTAS!$G:$G,0),MATCH(BASE!J1571,LISTAS!$H$3:$Q$3,0))*Tabela3[[#This Row],[QUANTIDADE]]</f>
        <v>18</v>
      </c>
      <c r="L1571" s="2" t="str">
        <f>TEXT(Tabela3[[#This Row],[DATA]],"MM")</f>
        <v>04</v>
      </c>
      <c r="M1571" s="2">
        <f>WEEKNUM(Tabela3[[#This Row],[DATA]])</f>
        <v>15</v>
      </c>
      <c r="N1571" s="18">
        <f>YEAR(Tabela3[[#This Row],[DATA]])</f>
        <v>2023</v>
      </c>
    </row>
    <row r="1572" spans="2:14">
      <c r="B1572" s="1">
        <v>45026</v>
      </c>
      <c r="C1572">
        <v>12721</v>
      </c>
      <c r="D1572" s="18">
        <f>COUNTIF(C$4:C1572,Tabela3[[#This Row],[COMANDA]])</f>
        <v>1</v>
      </c>
      <c r="E1572" t="s">
        <v>90</v>
      </c>
      <c r="F1572" t="s">
        <v>99</v>
      </c>
      <c r="G1572" t="s">
        <v>8</v>
      </c>
      <c r="H1572" t="s">
        <v>211</v>
      </c>
      <c r="I1572" s="2">
        <v>1</v>
      </c>
      <c r="J1572" t="s">
        <v>11</v>
      </c>
      <c r="K1572" s="21">
        <f>INDEX(LISTAS!$H:$Q,MATCH(BASE!H1572,LISTAS!$G:$G,0),MATCH(BASE!J1572,LISTAS!$H$3:$Q$3,0))*Tabela3[[#This Row],[QUANTIDADE]]</f>
        <v>20</v>
      </c>
      <c r="L1572" s="2" t="str">
        <f>TEXT(Tabela3[[#This Row],[DATA]],"MM")</f>
        <v>04</v>
      </c>
      <c r="M1572" s="2">
        <f>WEEKNUM(Tabela3[[#This Row],[DATA]])</f>
        <v>15</v>
      </c>
      <c r="N1572" s="18">
        <f>YEAR(Tabela3[[#This Row],[DATA]])</f>
        <v>2023</v>
      </c>
    </row>
    <row r="1573" spans="2:14">
      <c r="B1573" s="1">
        <v>45026</v>
      </c>
      <c r="C1573">
        <v>12723</v>
      </c>
      <c r="D1573" s="18">
        <f>COUNTIF(C$4:C1573,Tabela3[[#This Row],[COMANDA]])</f>
        <v>1</v>
      </c>
      <c r="E1573" t="s">
        <v>90</v>
      </c>
      <c r="G1573" t="s">
        <v>8</v>
      </c>
      <c r="H1573" t="s">
        <v>39</v>
      </c>
      <c r="I1573" s="2">
        <v>1</v>
      </c>
      <c r="J1573" t="s">
        <v>11</v>
      </c>
      <c r="K1573" s="21">
        <f>INDEX(LISTAS!$H:$Q,MATCH(BASE!H1573,LISTAS!$G:$G,0),MATCH(BASE!J1573,LISTAS!$H$3:$Q$3,0))*Tabela3[[#This Row],[QUANTIDADE]]</f>
        <v>12</v>
      </c>
      <c r="L1573" s="2" t="str">
        <f>TEXT(Tabela3[[#This Row],[DATA]],"MM")</f>
        <v>04</v>
      </c>
      <c r="M1573" s="2">
        <f>WEEKNUM(Tabela3[[#This Row],[DATA]])</f>
        <v>15</v>
      </c>
      <c r="N1573" s="18">
        <f>YEAR(Tabela3[[#This Row],[DATA]])</f>
        <v>2023</v>
      </c>
    </row>
    <row r="1574" spans="2:14">
      <c r="B1574" s="1">
        <v>45026</v>
      </c>
      <c r="C1574">
        <v>12723</v>
      </c>
      <c r="D1574" s="18">
        <f>COUNTIF(C$4:C1574,Tabela3[[#This Row],[COMANDA]])</f>
        <v>2</v>
      </c>
      <c r="E1574" t="s">
        <v>90</v>
      </c>
      <c r="G1574" t="s">
        <v>9</v>
      </c>
      <c r="H1574" t="s">
        <v>55</v>
      </c>
      <c r="I1574" s="2">
        <v>1</v>
      </c>
      <c r="J1574" t="s">
        <v>11</v>
      </c>
      <c r="K1574" s="21">
        <f>INDEX(LISTAS!$H:$Q,MATCH(BASE!H1574,LISTAS!$G:$G,0),MATCH(BASE!J1574,LISTAS!$H$3:$Q$3,0))*Tabela3[[#This Row],[QUANTIDADE]]</f>
        <v>3</v>
      </c>
      <c r="L1574" s="2" t="str">
        <f>TEXT(Tabela3[[#This Row],[DATA]],"MM")</f>
        <v>04</v>
      </c>
      <c r="M1574" s="2">
        <f>WEEKNUM(Tabela3[[#This Row],[DATA]])</f>
        <v>15</v>
      </c>
      <c r="N1574" s="18">
        <f>YEAR(Tabela3[[#This Row],[DATA]])</f>
        <v>2023</v>
      </c>
    </row>
    <row r="1575" spans="2:14">
      <c r="B1575" s="1">
        <v>45026</v>
      </c>
      <c r="C1575">
        <v>12724</v>
      </c>
      <c r="D1575" s="18">
        <v>1</v>
      </c>
      <c r="E1575" t="s">
        <v>90</v>
      </c>
      <c r="F1575" t="s">
        <v>3</v>
      </c>
      <c r="G1575" t="s">
        <v>8</v>
      </c>
      <c r="H1575" t="s">
        <v>39</v>
      </c>
      <c r="I1575" s="2">
        <v>1</v>
      </c>
      <c r="J1575" t="s">
        <v>11</v>
      </c>
      <c r="K1575" s="21">
        <f>INDEX(LISTAS!$H:$Q,MATCH(BASE!H1575,LISTAS!$G:$G,0),MATCH(BASE!J1575,LISTAS!$H$3:$Q$3,0))*Tabela3[[#This Row],[QUANTIDADE]]</f>
        <v>12</v>
      </c>
      <c r="L1575" s="2" t="str">
        <f>TEXT(Tabela3[[#This Row],[DATA]],"MM")</f>
        <v>04</v>
      </c>
      <c r="M1575" s="2">
        <f>WEEKNUM(Tabela3[[#This Row],[DATA]])</f>
        <v>15</v>
      </c>
      <c r="N1575" s="18">
        <f>YEAR(Tabela3[[#This Row],[DATA]])</f>
        <v>2023</v>
      </c>
    </row>
    <row r="1576" spans="2:14">
      <c r="B1576" s="1">
        <v>45026</v>
      </c>
      <c r="C1576">
        <v>12725</v>
      </c>
      <c r="D1576" s="18">
        <f>COUNTIF(C$4:C1576,Tabela3[[#This Row],[COMANDA]])</f>
        <v>1</v>
      </c>
      <c r="E1576" t="s">
        <v>90</v>
      </c>
      <c r="F1576" t="s">
        <v>99</v>
      </c>
      <c r="G1576" t="s">
        <v>8</v>
      </c>
      <c r="H1576" t="s">
        <v>43</v>
      </c>
      <c r="I1576" s="2">
        <v>1</v>
      </c>
      <c r="J1576" t="s">
        <v>11</v>
      </c>
      <c r="K1576" s="21">
        <f>INDEX(LISTAS!$H:$Q,MATCH(BASE!H1576,LISTAS!$G:$G,0),MATCH(BASE!J1576,LISTAS!$H$3:$Q$3,0))*Tabela3[[#This Row],[QUANTIDADE]]</f>
        <v>18</v>
      </c>
      <c r="L1576" s="2" t="str">
        <f>TEXT(Tabela3[[#This Row],[DATA]],"MM")</f>
        <v>04</v>
      </c>
      <c r="M1576" s="2">
        <f>WEEKNUM(Tabela3[[#This Row],[DATA]])</f>
        <v>15</v>
      </c>
      <c r="N1576" s="18">
        <f>YEAR(Tabela3[[#This Row],[DATA]])</f>
        <v>2023</v>
      </c>
    </row>
    <row r="1577" spans="2:14">
      <c r="B1577" s="1">
        <v>45026</v>
      </c>
      <c r="C1577">
        <v>12725</v>
      </c>
      <c r="D1577" s="18">
        <f>COUNTIF(C$4:C1577,Tabela3[[#This Row],[COMANDA]])</f>
        <v>2</v>
      </c>
      <c r="E1577" t="s">
        <v>90</v>
      </c>
      <c r="F1577" t="s">
        <v>99</v>
      </c>
      <c r="G1577" t="s">
        <v>9</v>
      </c>
      <c r="H1577" t="s">
        <v>138</v>
      </c>
      <c r="I1577" s="2">
        <v>1</v>
      </c>
      <c r="J1577" t="s">
        <v>11</v>
      </c>
      <c r="K1577" s="21">
        <f>INDEX(LISTAS!$H:$Q,MATCH(BASE!H1577,LISTAS!$G:$G,0),MATCH(BASE!J1577,LISTAS!$H$3:$Q$3,0))*Tabela3[[#This Row],[QUANTIDADE]]</f>
        <v>4</v>
      </c>
      <c r="L1577" s="2" t="str">
        <f>TEXT(Tabela3[[#This Row],[DATA]],"MM")</f>
        <v>04</v>
      </c>
      <c r="M1577" s="2">
        <f>WEEKNUM(Tabela3[[#This Row],[DATA]])</f>
        <v>15</v>
      </c>
      <c r="N1577" s="18">
        <f>YEAR(Tabela3[[#This Row],[DATA]])</f>
        <v>2023</v>
      </c>
    </row>
    <row r="1578" spans="2:14">
      <c r="B1578" s="1">
        <v>45026</v>
      </c>
      <c r="C1578" t="s">
        <v>262</v>
      </c>
      <c r="D1578" s="18">
        <f>COUNTIF(C$4:C1578,Tabela3[[#This Row],[COMANDA]])</f>
        <v>1</v>
      </c>
      <c r="E1578" t="s">
        <v>1</v>
      </c>
      <c r="G1578" t="s">
        <v>74</v>
      </c>
      <c r="H1578" t="s">
        <v>120</v>
      </c>
      <c r="I1578" s="2">
        <v>8</v>
      </c>
      <c r="J1578" t="s">
        <v>11</v>
      </c>
      <c r="K1578" s="21">
        <f>INDEX(LISTAS!$H:$Q,MATCH(BASE!H1578,LISTAS!$G:$G,0),MATCH(BASE!J1578,LISTAS!$H$3:$Q$3,0))*Tabela3[[#This Row],[QUANTIDADE]]</f>
        <v>24</v>
      </c>
      <c r="L1578" s="2" t="str">
        <f>TEXT(Tabela3[[#This Row],[DATA]],"MM")</f>
        <v>04</v>
      </c>
      <c r="M1578" s="2">
        <f>WEEKNUM(Tabela3[[#This Row],[DATA]])</f>
        <v>15</v>
      </c>
      <c r="N1578" s="18">
        <f>YEAR(Tabela3[[#This Row],[DATA]])</f>
        <v>2023</v>
      </c>
    </row>
    <row r="1579" spans="2:14">
      <c r="B1579" s="1">
        <v>45026</v>
      </c>
      <c r="C1579" t="s">
        <v>262</v>
      </c>
      <c r="D1579" s="18">
        <f>COUNTIF(C$4:C1579,Tabela3[[#This Row],[COMANDA]])</f>
        <v>2</v>
      </c>
      <c r="E1579" t="s">
        <v>1</v>
      </c>
      <c r="G1579" t="s">
        <v>74</v>
      </c>
      <c r="H1579" t="s">
        <v>76</v>
      </c>
      <c r="I1579" s="2">
        <v>6</v>
      </c>
      <c r="J1579" t="s">
        <v>11</v>
      </c>
      <c r="K1579" s="21">
        <f>INDEX(LISTAS!$H:$Q,MATCH(BASE!H1579,LISTAS!$G:$G,0),MATCH(BASE!J1579,LISTAS!$H$3:$Q$3,0))*Tabela3[[#This Row],[QUANTIDADE]]</f>
        <v>12</v>
      </c>
      <c r="L1579" s="2" t="str">
        <f>TEXT(Tabela3[[#This Row],[DATA]],"MM")</f>
        <v>04</v>
      </c>
      <c r="M1579" s="2">
        <f>WEEKNUM(Tabela3[[#This Row],[DATA]])</f>
        <v>15</v>
      </c>
      <c r="N1579" s="18">
        <f>YEAR(Tabela3[[#This Row],[DATA]])</f>
        <v>2023</v>
      </c>
    </row>
    <row r="1580" spans="2:14">
      <c r="B1580" s="1">
        <v>45026</v>
      </c>
      <c r="C1580" t="s">
        <v>262</v>
      </c>
      <c r="D1580" s="18">
        <f>COUNTIF(C$4:C1580,Tabela3[[#This Row],[COMANDA]])</f>
        <v>3</v>
      </c>
      <c r="E1580" t="s">
        <v>1</v>
      </c>
      <c r="G1580" t="s">
        <v>77</v>
      </c>
      <c r="H1580" t="s">
        <v>224</v>
      </c>
      <c r="I1580" s="2">
        <v>1</v>
      </c>
      <c r="J1580" t="s">
        <v>11</v>
      </c>
      <c r="K1580" s="21">
        <f>INDEX(LISTAS!$H:$Q,MATCH(BASE!H1580,LISTAS!$G:$G,0),MATCH(BASE!J1580,LISTAS!$H$3:$Q$3,0))*Tabela3[[#This Row],[QUANTIDADE]]</f>
        <v>5.5</v>
      </c>
      <c r="L1580" s="2" t="str">
        <f>TEXT(Tabela3[[#This Row],[DATA]],"MM")</f>
        <v>04</v>
      </c>
      <c r="M1580" s="2">
        <f>WEEKNUM(Tabela3[[#This Row],[DATA]])</f>
        <v>15</v>
      </c>
      <c r="N1580" s="18">
        <f>YEAR(Tabela3[[#This Row],[DATA]])</f>
        <v>2023</v>
      </c>
    </row>
    <row r="1581" spans="2:14">
      <c r="B1581" s="1">
        <v>45026</v>
      </c>
      <c r="C1581" t="s">
        <v>262</v>
      </c>
      <c r="D1581" s="18">
        <f>COUNTIF(C$4:C1581,Tabela3[[#This Row],[COMANDA]])</f>
        <v>4</v>
      </c>
      <c r="E1581" t="s">
        <v>1</v>
      </c>
      <c r="G1581" t="s">
        <v>63</v>
      </c>
      <c r="H1581" t="s">
        <v>187</v>
      </c>
      <c r="I1581" s="2">
        <v>1</v>
      </c>
      <c r="J1581" t="s">
        <v>11</v>
      </c>
      <c r="K1581" s="21">
        <f>INDEX(LISTAS!$H:$Q,MATCH(BASE!H1581,LISTAS!$G:$G,0),MATCH(BASE!J1581,LISTAS!$H$3:$Q$3,0))*Tabela3[[#This Row],[QUANTIDADE]]</f>
        <v>13</v>
      </c>
      <c r="L1581" s="2" t="str">
        <f>TEXT(Tabela3[[#This Row],[DATA]],"MM")</f>
        <v>04</v>
      </c>
      <c r="M1581" s="2">
        <f>WEEKNUM(Tabela3[[#This Row],[DATA]])</f>
        <v>15</v>
      </c>
      <c r="N1581" s="18">
        <f>YEAR(Tabela3[[#This Row],[DATA]])</f>
        <v>2023</v>
      </c>
    </row>
    <row r="1582" spans="2:14">
      <c r="B1582" s="1">
        <v>45026</v>
      </c>
      <c r="C1582" t="s">
        <v>262</v>
      </c>
      <c r="D1582" s="18">
        <f>COUNTIF(C$4:C1582,Tabela3[[#This Row],[COMANDA]])</f>
        <v>5</v>
      </c>
      <c r="E1582" t="s">
        <v>1</v>
      </c>
      <c r="G1582" t="s">
        <v>64</v>
      </c>
      <c r="H1582" t="s">
        <v>168</v>
      </c>
      <c r="I1582" s="2">
        <v>1</v>
      </c>
      <c r="J1582" t="s">
        <v>11</v>
      </c>
      <c r="K1582" s="21">
        <f>INDEX(LISTAS!$H:$Q,MATCH(BASE!H1582,LISTAS!$G:$G,0),MATCH(BASE!J1582,LISTAS!$H$3:$Q$3,0))*Tabela3[[#This Row],[QUANTIDADE]]</f>
        <v>7</v>
      </c>
      <c r="L1582" s="2" t="str">
        <f>TEXT(Tabela3[[#This Row],[DATA]],"MM")</f>
        <v>04</v>
      </c>
      <c r="M1582" s="2">
        <f>WEEKNUM(Tabela3[[#This Row],[DATA]])</f>
        <v>15</v>
      </c>
      <c r="N1582" s="18">
        <f>YEAR(Tabela3[[#This Row],[DATA]])</f>
        <v>2023</v>
      </c>
    </row>
    <row r="1583" spans="2:14">
      <c r="B1583" s="1">
        <v>45026</v>
      </c>
      <c r="C1583" t="s">
        <v>262</v>
      </c>
      <c r="D1583" s="18">
        <f>COUNTIF(C$4:C1583,Tabela3[[#This Row],[COMANDA]])</f>
        <v>6</v>
      </c>
      <c r="E1583" t="s">
        <v>1</v>
      </c>
      <c r="G1583" t="s">
        <v>9</v>
      </c>
      <c r="H1583" t="s">
        <v>214</v>
      </c>
      <c r="I1583" s="2">
        <v>8</v>
      </c>
      <c r="J1583" t="s">
        <v>11</v>
      </c>
      <c r="K1583" s="21">
        <f>INDEX(LISTAS!$H:$Q,MATCH(BASE!H1583,LISTAS!$G:$G,0),MATCH(BASE!J1583,LISTAS!$H$3:$Q$3,0))*Tabela3[[#This Row],[QUANTIDADE]]</f>
        <v>8</v>
      </c>
      <c r="L1583" s="2" t="str">
        <f>TEXT(Tabela3[[#This Row],[DATA]],"MM")</f>
        <v>04</v>
      </c>
      <c r="M1583" s="2">
        <f>WEEKNUM(Tabela3[[#This Row],[DATA]])</f>
        <v>15</v>
      </c>
      <c r="N1583" s="18">
        <f>YEAR(Tabela3[[#This Row],[DATA]])</f>
        <v>2023</v>
      </c>
    </row>
    <row r="1584" spans="2:14">
      <c r="B1584" s="1">
        <v>45026</v>
      </c>
      <c r="C1584" t="s">
        <v>262</v>
      </c>
      <c r="D1584" s="18">
        <f>COUNTIF(C$4:C1584,Tabela3[[#This Row],[COMANDA]])</f>
        <v>7</v>
      </c>
      <c r="E1584" t="s">
        <v>1</v>
      </c>
      <c r="G1584" t="s">
        <v>9</v>
      </c>
      <c r="H1584" t="s">
        <v>68</v>
      </c>
      <c r="I1584" s="2">
        <v>8</v>
      </c>
      <c r="J1584" t="s">
        <v>11</v>
      </c>
      <c r="K1584" s="21">
        <f>INDEX(LISTAS!$H:$Q,MATCH(BASE!H1584,LISTAS!$G:$G,0),MATCH(BASE!J1584,LISTAS!$H$3:$Q$3,0))*Tabela3[[#This Row],[QUANTIDADE]]</f>
        <v>24</v>
      </c>
      <c r="L1584" s="2" t="str">
        <f>TEXT(Tabela3[[#This Row],[DATA]],"MM")</f>
        <v>04</v>
      </c>
      <c r="M1584" s="2">
        <f>WEEKNUM(Tabela3[[#This Row],[DATA]])</f>
        <v>15</v>
      </c>
      <c r="N1584" s="18">
        <f>YEAR(Tabela3[[#This Row],[DATA]])</f>
        <v>2023</v>
      </c>
    </row>
    <row r="1585" spans="2:14">
      <c r="B1585" s="1">
        <v>45026</v>
      </c>
      <c r="C1585" t="s">
        <v>262</v>
      </c>
      <c r="D1585" s="18">
        <f>COUNTIF(C$4:C1585,Tabela3[[#This Row],[COMANDA]])</f>
        <v>8</v>
      </c>
      <c r="E1585" t="s">
        <v>1</v>
      </c>
      <c r="G1585" t="s">
        <v>74</v>
      </c>
      <c r="H1585" t="s">
        <v>75</v>
      </c>
      <c r="I1585" s="2">
        <v>5</v>
      </c>
      <c r="J1585" t="s">
        <v>11</v>
      </c>
      <c r="K1585" s="21">
        <f>INDEX(LISTAS!$H:$Q,MATCH(BASE!H1585,LISTAS!$G:$G,0),MATCH(BASE!J1585,LISTAS!$H$3:$Q$3,0))*Tabela3[[#This Row],[QUANTIDADE]]</f>
        <v>30</v>
      </c>
      <c r="L1585" s="2" t="str">
        <f>TEXT(Tabela3[[#This Row],[DATA]],"MM")</f>
        <v>04</v>
      </c>
      <c r="M1585" s="2">
        <f>WEEKNUM(Tabela3[[#This Row],[DATA]])</f>
        <v>15</v>
      </c>
      <c r="N1585" s="18">
        <f>YEAR(Tabela3[[#This Row],[DATA]])</f>
        <v>2023</v>
      </c>
    </row>
    <row r="1586" spans="2:14">
      <c r="B1586" s="1">
        <v>45026</v>
      </c>
      <c r="C1586" t="s">
        <v>262</v>
      </c>
      <c r="D1586" s="18">
        <f>COUNTIF(C$4:C1586,Tabela3[[#This Row],[COMANDA]])</f>
        <v>9</v>
      </c>
      <c r="E1586" t="s">
        <v>1</v>
      </c>
      <c r="G1586" t="s">
        <v>9</v>
      </c>
      <c r="H1586" t="s">
        <v>58</v>
      </c>
      <c r="I1586" s="2">
        <v>1</v>
      </c>
      <c r="J1586" t="s">
        <v>11</v>
      </c>
      <c r="K1586" s="21">
        <f>INDEX(LISTAS!$H:$Q,MATCH(BASE!H1586,LISTAS!$G:$G,0),MATCH(BASE!J1586,LISTAS!$H$3:$Q$3,0))*Tabela3[[#This Row],[QUANTIDADE]]</f>
        <v>5</v>
      </c>
      <c r="L1586" s="2" t="str">
        <f>TEXT(Tabela3[[#This Row],[DATA]],"MM")</f>
        <v>04</v>
      </c>
      <c r="M1586" s="2">
        <f>WEEKNUM(Tabela3[[#This Row],[DATA]])</f>
        <v>15</v>
      </c>
      <c r="N1586" s="18">
        <f>YEAR(Tabela3[[#This Row],[DATA]])</f>
        <v>2023</v>
      </c>
    </row>
    <row r="1587" spans="2:14">
      <c r="B1587" s="1">
        <v>45026</v>
      </c>
      <c r="C1587" t="s">
        <v>262</v>
      </c>
      <c r="D1587" s="18">
        <f>COUNTIF(C$4:C1587,Tabela3[[#This Row],[COMANDA]])</f>
        <v>10</v>
      </c>
      <c r="E1587" t="s">
        <v>1</v>
      </c>
      <c r="G1587" t="s">
        <v>77</v>
      </c>
      <c r="H1587" t="s">
        <v>79</v>
      </c>
      <c r="I1587" s="2">
        <v>1</v>
      </c>
      <c r="J1587" t="s">
        <v>11</v>
      </c>
      <c r="K1587" s="21">
        <f>INDEX(LISTAS!$H:$Q,MATCH(BASE!H1587,LISTAS!$G:$G,0),MATCH(BASE!J1587,LISTAS!$H$3:$Q$3,0))*Tabela3[[#This Row],[QUANTIDADE]]</f>
        <v>4.5</v>
      </c>
      <c r="L1587" s="2" t="str">
        <f>TEXT(Tabela3[[#This Row],[DATA]],"MM")</f>
        <v>04</v>
      </c>
      <c r="M1587" s="2">
        <f>WEEKNUM(Tabela3[[#This Row],[DATA]])</f>
        <v>15</v>
      </c>
      <c r="N1587" s="18">
        <f>YEAR(Tabela3[[#This Row],[DATA]])</f>
        <v>2023</v>
      </c>
    </row>
    <row r="1588" spans="2:14">
      <c r="B1588" s="1">
        <v>45026</v>
      </c>
      <c r="C1588" t="s">
        <v>262</v>
      </c>
      <c r="D1588" s="18">
        <f>COUNTIF(C$4:C1588,Tabela3[[#This Row],[COMANDA]])</f>
        <v>11</v>
      </c>
      <c r="E1588" t="s">
        <v>1</v>
      </c>
      <c r="G1588" t="s">
        <v>9</v>
      </c>
      <c r="H1588" t="s">
        <v>218</v>
      </c>
      <c r="I1588" s="2">
        <v>2</v>
      </c>
      <c r="J1588" t="s">
        <v>11</v>
      </c>
      <c r="K1588" s="21">
        <f>INDEX(LISTAS!$H:$Q,MATCH(BASE!H1588,LISTAS!$G:$G,0),MATCH(BASE!J1588,LISTAS!$H$3:$Q$3,0))*Tabela3[[#This Row],[QUANTIDADE]]</f>
        <v>6</v>
      </c>
      <c r="L1588" s="2" t="str">
        <f>TEXT(Tabela3[[#This Row],[DATA]],"MM")</f>
        <v>04</v>
      </c>
      <c r="M1588" s="2">
        <f>WEEKNUM(Tabela3[[#This Row],[DATA]])</f>
        <v>15</v>
      </c>
      <c r="N1588" s="18">
        <f>YEAR(Tabela3[[#This Row],[DATA]])</f>
        <v>2023</v>
      </c>
    </row>
    <row r="1589" spans="2:14">
      <c r="B1589" s="1">
        <v>45026</v>
      </c>
      <c r="C1589" t="s">
        <v>262</v>
      </c>
      <c r="D1589" s="18">
        <f>COUNTIF(C$4:C1589,Tabela3[[#This Row],[COMANDA]])</f>
        <v>12</v>
      </c>
      <c r="E1589" t="s">
        <v>1</v>
      </c>
      <c r="G1589" t="s">
        <v>77</v>
      </c>
      <c r="H1589" t="s">
        <v>217</v>
      </c>
      <c r="I1589" s="2">
        <v>2</v>
      </c>
      <c r="J1589" t="s">
        <v>11</v>
      </c>
      <c r="K1589" s="21">
        <f>INDEX(LISTAS!$H:$Q,MATCH(BASE!H1589,LISTAS!$G:$G,0),MATCH(BASE!J1589,LISTAS!$H$3:$Q$3,0))*Tabela3[[#This Row],[QUANTIDADE]]</f>
        <v>12</v>
      </c>
      <c r="L1589" s="2" t="str">
        <f>TEXT(Tabela3[[#This Row],[DATA]],"MM")</f>
        <v>04</v>
      </c>
      <c r="M1589" s="2">
        <f>WEEKNUM(Tabela3[[#This Row],[DATA]])</f>
        <v>15</v>
      </c>
      <c r="N1589" s="18">
        <f>YEAR(Tabela3[[#This Row],[DATA]])</f>
        <v>2023</v>
      </c>
    </row>
    <row r="1590" spans="2:14">
      <c r="B1590" s="1">
        <v>45027</v>
      </c>
      <c r="C1590">
        <v>12726</v>
      </c>
      <c r="D1590">
        <f>COUNTIF(C$4:C13632,Tabela3[[#This Row],[COMANDA]])</f>
        <v>1</v>
      </c>
      <c r="E1590" t="s">
        <v>90</v>
      </c>
      <c r="F1590" t="s">
        <v>98</v>
      </c>
      <c r="G1590" t="s">
        <v>8</v>
      </c>
      <c r="H1590" t="s">
        <v>39</v>
      </c>
      <c r="I1590" s="2">
        <v>1</v>
      </c>
      <c r="J1590" t="s">
        <v>11</v>
      </c>
      <c r="K1590" s="21">
        <f>INDEX(LISTAS!$H:$Q,MATCH(BASE!H1590,LISTAS!$G:$G,0),MATCH(BASE!J1590,LISTAS!$H$3:$Q$3,0))*Tabela3[[#This Row],[QUANTIDADE]]</f>
        <v>12</v>
      </c>
      <c r="L1590" s="2" t="str">
        <f>TEXT(Tabela3[[#This Row],[DATA]],"MM")</f>
        <v>04</v>
      </c>
      <c r="M1590" s="2">
        <f>WEEKNUM(Tabela3[[#This Row],[DATA]])</f>
        <v>15</v>
      </c>
      <c r="N1590" s="18">
        <f>YEAR(Tabela3[[#This Row],[DATA]])</f>
        <v>2023</v>
      </c>
    </row>
    <row r="1591" spans="2:14">
      <c r="B1591" s="1">
        <v>45027</v>
      </c>
      <c r="C1591">
        <v>12727</v>
      </c>
      <c r="D1591">
        <f>COUNTIF(C$4:C13632,Tabela3[[#This Row],[COMANDA]])</f>
        <v>1</v>
      </c>
      <c r="E1591" t="s">
        <v>89</v>
      </c>
      <c r="F1591" t="s">
        <v>100</v>
      </c>
      <c r="G1591" t="s">
        <v>8</v>
      </c>
      <c r="H1591" t="s">
        <v>202</v>
      </c>
      <c r="I1591" s="2">
        <v>1</v>
      </c>
      <c r="J1591" t="s">
        <v>11</v>
      </c>
      <c r="K1591" s="21">
        <f>INDEX(LISTAS!$H:$Q,MATCH(BASE!H1591,LISTAS!$G:$G,0),MATCH(BASE!J1591,LISTAS!$H$3:$Q$3,0))*Tabela3[[#This Row],[QUANTIDADE]]</f>
        <v>20</v>
      </c>
      <c r="L1591" s="2" t="str">
        <f>TEXT(Tabela3[[#This Row],[DATA]],"MM")</f>
        <v>04</v>
      </c>
      <c r="M1591" s="2">
        <f>WEEKNUM(Tabela3[[#This Row],[DATA]])</f>
        <v>15</v>
      </c>
      <c r="N1591" s="18">
        <f>YEAR(Tabela3[[#This Row],[DATA]])</f>
        <v>2023</v>
      </c>
    </row>
    <row r="1592" spans="2:14">
      <c r="B1592" s="1">
        <v>45027</v>
      </c>
      <c r="C1592">
        <v>12728</v>
      </c>
      <c r="D1592">
        <f>COUNTIF(C$4:C1592,Tabela3[[#This Row],[COMANDA]])</f>
        <v>1</v>
      </c>
      <c r="E1592" t="s">
        <v>90</v>
      </c>
      <c r="F1592" t="s">
        <v>98</v>
      </c>
      <c r="G1592" t="s">
        <v>8</v>
      </c>
      <c r="H1592" t="s">
        <v>43</v>
      </c>
      <c r="I1592" s="2">
        <v>2</v>
      </c>
      <c r="J1592" t="s">
        <v>11</v>
      </c>
      <c r="K1592" s="21">
        <f>INDEX(LISTAS!$H:$Q,MATCH(BASE!H1592,LISTAS!$G:$G,0),MATCH(BASE!J1592,LISTAS!$H$3:$Q$3,0))*Tabela3[[#This Row],[QUANTIDADE]]</f>
        <v>36</v>
      </c>
      <c r="L1592" s="2" t="str">
        <f>TEXT(Tabela3[[#This Row],[DATA]],"MM")</f>
        <v>04</v>
      </c>
      <c r="M1592" s="2">
        <f>WEEKNUM(Tabela3[[#This Row],[DATA]])</f>
        <v>15</v>
      </c>
      <c r="N1592" s="18">
        <f>YEAR(Tabela3[[#This Row],[DATA]])</f>
        <v>2023</v>
      </c>
    </row>
    <row r="1593" spans="2:14">
      <c r="B1593" s="1">
        <v>45027</v>
      </c>
      <c r="C1593">
        <v>12728</v>
      </c>
      <c r="D1593">
        <f>COUNTIF(C$4:C1593,Tabela3[[#This Row],[COMANDA]])</f>
        <v>2</v>
      </c>
      <c r="E1593" t="s">
        <v>90</v>
      </c>
      <c r="F1593" t="s">
        <v>3</v>
      </c>
      <c r="G1593" t="s">
        <v>8</v>
      </c>
      <c r="H1593" t="s">
        <v>204</v>
      </c>
      <c r="I1593" s="2">
        <v>1</v>
      </c>
      <c r="J1593" t="s">
        <v>11</v>
      </c>
      <c r="K1593" s="21">
        <f>INDEX(LISTAS!$H:$Q,MATCH(BASE!H1593,LISTAS!$G:$G,0),MATCH(BASE!J1593,LISTAS!$H$3:$Q$3,0))*Tabela3[[#This Row],[QUANTIDADE]]</f>
        <v>18</v>
      </c>
      <c r="L1593" s="2" t="str">
        <f>TEXT(Tabela3[[#This Row],[DATA]],"MM")</f>
        <v>04</v>
      </c>
      <c r="M1593" s="2">
        <f>WEEKNUM(Tabela3[[#This Row],[DATA]])</f>
        <v>15</v>
      </c>
      <c r="N1593" s="18">
        <f>YEAR(Tabela3[[#This Row],[DATA]])</f>
        <v>2023</v>
      </c>
    </row>
    <row r="1594" spans="2:14">
      <c r="B1594" s="1">
        <v>45027</v>
      </c>
      <c r="C1594">
        <v>12728</v>
      </c>
      <c r="D1594">
        <f>COUNTIF(C$4:C1594,Tabela3[[#This Row],[COMANDA]])</f>
        <v>3</v>
      </c>
      <c r="E1594" t="s">
        <v>89</v>
      </c>
      <c r="F1594" t="s">
        <v>3</v>
      </c>
      <c r="G1594" t="s">
        <v>8</v>
      </c>
      <c r="H1594" t="s">
        <v>204</v>
      </c>
      <c r="I1594" s="2">
        <v>1</v>
      </c>
      <c r="J1594" t="s">
        <v>11</v>
      </c>
      <c r="K1594" s="21">
        <f>INDEX(LISTAS!$H:$Q,MATCH(BASE!H1594,LISTAS!$G:$G,0),MATCH(BASE!J1594,LISTAS!$H$3:$Q$3,0))*Tabela3[[#This Row],[QUANTIDADE]]</f>
        <v>18</v>
      </c>
      <c r="L1594" s="2" t="str">
        <f>TEXT(Tabela3[[#This Row],[DATA]],"MM")</f>
        <v>04</v>
      </c>
      <c r="M1594" s="2">
        <f>WEEKNUM(Tabela3[[#This Row],[DATA]])</f>
        <v>15</v>
      </c>
      <c r="N1594" s="18">
        <f>YEAR(Tabela3[[#This Row],[DATA]])</f>
        <v>2023</v>
      </c>
    </row>
    <row r="1595" spans="2:14">
      <c r="B1595" s="1">
        <v>45027</v>
      </c>
      <c r="C1595">
        <v>12728</v>
      </c>
      <c r="D1595">
        <f>COUNTIF(C$4:C1595,Tabela3[[#This Row],[COMANDA]])</f>
        <v>4</v>
      </c>
      <c r="E1595" t="s">
        <v>90</v>
      </c>
      <c r="F1595" t="s">
        <v>3</v>
      </c>
      <c r="G1595" t="s">
        <v>61</v>
      </c>
      <c r="H1595" t="s">
        <v>199</v>
      </c>
      <c r="I1595" s="2">
        <v>1</v>
      </c>
      <c r="J1595" t="s">
        <v>11</v>
      </c>
      <c r="K1595" s="21">
        <f>INDEX(LISTAS!$H:$Q,MATCH(BASE!H1595,LISTAS!$G:$G,0),MATCH(BASE!J1595,LISTAS!$H$3:$Q$3,0))*Tabela3[[#This Row],[QUANTIDADE]]</f>
        <v>1</v>
      </c>
      <c r="L1595" s="2" t="str">
        <f>TEXT(Tabela3[[#This Row],[DATA]],"MM")</f>
        <v>04</v>
      </c>
      <c r="M1595" s="2">
        <f>WEEKNUM(Tabela3[[#This Row],[DATA]])</f>
        <v>15</v>
      </c>
      <c r="N1595" s="18">
        <f>YEAR(Tabela3[[#This Row],[DATA]])</f>
        <v>2023</v>
      </c>
    </row>
    <row r="1596" spans="2:14">
      <c r="B1596" s="1">
        <v>45027</v>
      </c>
      <c r="C1596">
        <v>12728</v>
      </c>
      <c r="D1596">
        <f>COUNTIF(C$4:C1596,Tabela3[[#This Row],[COMANDA]])</f>
        <v>5</v>
      </c>
      <c r="E1596" t="s">
        <v>89</v>
      </c>
      <c r="F1596" t="s">
        <v>3</v>
      </c>
      <c r="G1596" t="s">
        <v>61</v>
      </c>
      <c r="H1596" t="s">
        <v>199</v>
      </c>
      <c r="I1596" s="2">
        <v>1</v>
      </c>
      <c r="J1596" t="s">
        <v>11</v>
      </c>
      <c r="K1596" s="21">
        <f>INDEX(LISTAS!$H:$Q,MATCH(BASE!H1596,LISTAS!$G:$G,0),MATCH(BASE!J1596,LISTAS!$H$3:$Q$3,0))*Tabela3[[#This Row],[QUANTIDADE]]</f>
        <v>1</v>
      </c>
      <c r="L1596" s="2" t="str">
        <f>TEXT(Tabela3[[#This Row],[DATA]],"MM")</f>
        <v>04</v>
      </c>
      <c r="M1596" s="2">
        <f>WEEKNUM(Tabela3[[#This Row],[DATA]])</f>
        <v>15</v>
      </c>
      <c r="N1596" s="18">
        <f>YEAR(Tabela3[[#This Row],[DATA]])</f>
        <v>2023</v>
      </c>
    </row>
    <row r="1597" spans="2:14">
      <c r="B1597" s="1">
        <v>45027</v>
      </c>
      <c r="C1597">
        <v>12729</v>
      </c>
      <c r="D1597">
        <f>COUNTIF(C$4:C1597,Tabela3[[#This Row],[COMANDA]])</f>
        <v>1</v>
      </c>
      <c r="E1597" t="s">
        <v>90</v>
      </c>
      <c r="F1597" t="s">
        <v>98</v>
      </c>
      <c r="G1597" t="s">
        <v>8</v>
      </c>
      <c r="H1597" t="s">
        <v>47</v>
      </c>
      <c r="I1597" s="2">
        <v>1</v>
      </c>
      <c r="J1597" t="s">
        <v>11</v>
      </c>
      <c r="K1597" s="21">
        <f>INDEX(LISTAS!$H:$Q,MATCH(BASE!H1597,LISTAS!$G:$G,0),MATCH(BASE!J1597,LISTAS!$H$3:$Q$3,0))*Tabela3[[#This Row],[QUANTIDADE]]</f>
        <v>16</v>
      </c>
      <c r="L1597" s="2" t="str">
        <f>TEXT(Tabela3[[#This Row],[DATA]],"MM")</f>
        <v>04</v>
      </c>
      <c r="M1597" s="2">
        <f>WEEKNUM(Tabela3[[#This Row],[DATA]])</f>
        <v>15</v>
      </c>
      <c r="N1597" s="18">
        <f>YEAR(Tabela3[[#This Row],[DATA]])</f>
        <v>2023</v>
      </c>
    </row>
    <row r="1598" spans="2:14">
      <c r="B1598" s="1">
        <v>45027</v>
      </c>
      <c r="C1598">
        <v>12730</v>
      </c>
      <c r="D1598">
        <f>COUNTIF(C$4:C1598,Tabela3[[#This Row],[COMANDA]])</f>
        <v>1</v>
      </c>
      <c r="E1598" t="s">
        <v>90</v>
      </c>
      <c r="F1598" t="s">
        <v>98</v>
      </c>
      <c r="G1598" t="s">
        <v>8</v>
      </c>
      <c r="H1598" t="s">
        <v>47</v>
      </c>
      <c r="I1598" s="2">
        <v>1</v>
      </c>
      <c r="J1598" t="s">
        <v>11</v>
      </c>
      <c r="K1598" s="21">
        <f>INDEX(LISTAS!$H:$Q,MATCH(BASE!H1598,LISTAS!$G:$G,0),MATCH(BASE!J1598,LISTAS!$H$3:$Q$3,0))*Tabela3[[#This Row],[QUANTIDADE]]</f>
        <v>16</v>
      </c>
      <c r="L1598" s="2" t="str">
        <f>TEXT(Tabela3[[#This Row],[DATA]],"MM")</f>
        <v>04</v>
      </c>
      <c r="M1598" s="2">
        <f>WEEKNUM(Tabela3[[#This Row],[DATA]])</f>
        <v>15</v>
      </c>
      <c r="N1598" s="18">
        <f>YEAR(Tabela3[[#This Row],[DATA]])</f>
        <v>2023</v>
      </c>
    </row>
    <row r="1599" spans="2:14">
      <c r="B1599" s="1">
        <v>45027</v>
      </c>
      <c r="C1599">
        <v>12731</v>
      </c>
      <c r="D1599">
        <f>COUNTIF(C$4:C1599,Tabela3[[#This Row],[COMANDA]])</f>
        <v>1</v>
      </c>
      <c r="E1599" t="s">
        <v>90</v>
      </c>
      <c r="F1599" t="s">
        <v>375</v>
      </c>
      <c r="G1599" t="s">
        <v>8</v>
      </c>
      <c r="H1599" t="s">
        <v>211</v>
      </c>
      <c r="I1599" s="2">
        <v>1</v>
      </c>
      <c r="J1599" t="s">
        <v>12</v>
      </c>
      <c r="K1599" s="21">
        <f>INDEX(LISTAS!$H:$Q,MATCH(BASE!H1599,LISTAS!$G:$G,0),MATCH(BASE!J1599,LISTAS!$H$3:$Q$3,0))*Tabela3[[#This Row],[QUANTIDADE]]</f>
        <v>18</v>
      </c>
      <c r="L1599" s="2" t="str">
        <f>TEXT(Tabela3[[#This Row],[DATA]],"MM")</f>
        <v>04</v>
      </c>
      <c r="M1599" s="2">
        <f>WEEKNUM(Tabela3[[#This Row],[DATA]])</f>
        <v>15</v>
      </c>
      <c r="N1599" s="18">
        <f>YEAR(Tabela3[[#This Row],[DATA]])</f>
        <v>2023</v>
      </c>
    </row>
    <row r="1600" spans="2:14">
      <c r="B1600" s="1">
        <v>45027</v>
      </c>
      <c r="C1600">
        <v>12732</v>
      </c>
      <c r="D1600">
        <f>COUNTIF(C$4:C1600,Tabela3[[#This Row],[COMANDA]])</f>
        <v>1</v>
      </c>
      <c r="E1600" t="s">
        <v>1</v>
      </c>
      <c r="F1600" t="s">
        <v>98</v>
      </c>
      <c r="G1600" t="s">
        <v>8</v>
      </c>
      <c r="H1600" t="s">
        <v>47</v>
      </c>
      <c r="I1600" s="2">
        <v>1</v>
      </c>
      <c r="J1600" t="s">
        <v>11</v>
      </c>
      <c r="K1600" s="21">
        <f>INDEX(LISTAS!$H:$Q,MATCH(BASE!H1600,LISTAS!$G:$G,0),MATCH(BASE!J1600,LISTAS!$H$3:$Q$3,0))*Tabela3[[#This Row],[QUANTIDADE]]</f>
        <v>16</v>
      </c>
      <c r="L1600" s="2" t="str">
        <f>TEXT(Tabela3[[#This Row],[DATA]],"MM")</f>
        <v>04</v>
      </c>
      <c r="M1600" s="2">
        <f>WEEKNUM(Tabela3[[#This Row],[DATA]])</f>
        <v>15</v>
      </c>
      <c r="N1600" s="18">
        <f>YEAR(Tabela3[[#This Row],[DATA]])</f>
        <v>2023</v>
      </c>
    </row>
    <row r="1601" spans="2:14">
      <c r="B1601" s="1">
        <v>45027</v>
      </c>
      <c r="C1601">
        <v>12733</v>
      </c>
      <c r="D1601">
        <f>COUNTIF(C$4:C1601,Tabela3[[#This Row],[COMANDA]])</f>
        <v>1</v>
      </c>
      <c r="E1601" t="s">
        <v>90</v>
      </c>
      <c r="F1601" t="s">
        <v>98</v>
      </c>
      <c r="G1601" t="s">
        <v>8</v>
      </c>
      <c r="H1601" t="s">
        <v>43</v>
      </c>
      <c r="I1601" s="2">
        <v>1</v>
      </c>
      <c r="J1601" t="s">
        <v>11</v>
      </c>
      <c r="K1601" s="21">
        <f>INDEX(LISTAS!$H:$Q,MATCH(BASE!H1601,LISTAS!$G:$G,0),MATCH(BASE!J1601,LISTAS!$H$3:$Q$3,0))*Tabela3[[#This Row],[QUANTIDADE]]</f>
        <v>18</v>
      </c>
      <c r="L1601" s="2" t="str">
        <f>TEXT(Tabela3[[#This Row],[DATA]],"MM")</f>
        <v>04</v>
      </c>
      <c r="M1601" s="2">
        <f>WEEKNUM(Tabela3[[#This Row],[DATA]])</f>
        <v>15</v>
      </c>
      <c r="N1601" s="18">
        <f>YEAR(Tabela3[[#This Row],[DATA]])</f>
        <v>2023</v>
      </c>
    </row>
    <row r="1602" spans="2:14">
      <c r="B1602" s="1">
        <v>45027</v>
      </c>
      <c r="C1602">
        <v>12734</v>
      </c>
      <c r="D1602">
        <f>COUNTIF(C$4:C1602,Tabela3[[#This Row],[COMANDA]])</f>
        <v>1</v>
      </c>
      <c r="E1602" t="s">
        <v>89</v>
      </c>
      <c r="F1602" t="s">
        <v>99</v>
      </c>
      <c r="G1602" t="s">
        <v>8</v>
      </c>
      <c r="H1602" t="s">
        <v>41</v>
      </c>
      <c r="I1602" s="2">
        <v>1</v>
      </c>
      <c r="J1602" t="s">
        <v>11</v>
      </c>
      <c r="K1602" s="21">
        <f>INDEX(LISTAS!$H:$Q,MATCH(BASE!H1602,LISTAS!$G:$G,0),MATCH(BASE!J1602,LISTAS!$H$3:$Q$3,0))*Tabela3[[#This Row],[QUANTIDADE]]</f>
        <v>14</v>
      </c>
      <c r="L1602" s="2" t="str">
        <f>TEXT(Tabela3[[#This Row],[DATA]],"MM")</f>
        <v>04</v>
      </c>
      <c r="M1602" s="2">
        <f>WEEKNUM(Tabela3[[#This Row],[DATA]])</f>
        <v>15</v>
      </c>
      <c r="N1602" s="18">
        <f>YEAR(Tabela3[[#This Row],[DATA]])</f>
        <v>2023</v>
      </c>
    </row>
    <row r="1603" spans="2:14">
      <c r="B1603" s="1">
        <v>45027</v>
      </c>
      <c r="C1603">
        <v>12734</v>
      </c>
      <c r="D1603">
        <f>COUNTIF(C$4:C1603,Tabela3[[#This Row],[COMANDA]])</f>
        <v>2</v>
      </c>
      <c r="E1603" t="s">
        <v>89</v>
      </c>
      <c r="F1603" t="s">
        <v>99</v>
      </c>
      <c r="G1603" t="s">
        <v>8</v>
      </c>
      <c r="H1603" t="s">
        <v>47</v>
      </c>
      <c r="I1603" s="2">
        <v>1</v>
      </c>
      <c r="J1603" t="s">
        <v>11</v>
      </c>
      <c r="K1603" s="21">
        <f>INDEX(LISTAS!$H:$Q,MATCH(BASE!H1603,LISTAS!$G:$G,0),MATCH(BASE!J1603,LISTAS!$H$3:$Q$3,0))*Tabela3[[#This Row],[QUANTIDADE]]</f>
        <v>16</v>
      </c>
      <c r="L1603" s="2" t="str">
        <f>TEXT(Tabela3[[#This Row],[DATA]],"MM")</f>
        <v>04</v>
      </c>
      <c r="M1603" s="2">
        <f>WEEKNUM(Tabela3[[#This Row],[DATA]])</f>
        <v>15</v>
      </c>
      <c r="N1603" s="18">
        <f>YEAR(Tabela3[[#This Row],[DATA]])</f>
        <v>2023</v>
      </c>
    </row>
    <row r="1604" spans="2:14">
      <c r="B1604" s="1">
        <v>45027</v>
      </c>
      <c r="C1604">
        <v>12735</v>
      </c>
      <c r="D1604">
        <f>COUNTIF(C$4:C1604,Tabela3[[#This Row],[COMANDA]])</f>
        <v>1</v>
      </c>
      <c r="E1604" t="s">
        <v>90</v>
      </c>
      <c r="F1604" t="s">
        <v>99</v>
      </c>
      <c r="G1604" t="s">
        <v>8</v>
      </c>
      <c r="H1604" t="s">
        <v>47</v>
      </c>
      <c r="I1604" s="2">
        <v>1</v>
      </c>
      <c r="J1604" t="s">
        <v>11</v>
      </c>
      <c r="K1604" s="21">
        <f>INDEX(LISTAS!$H:$Q,MATCH(BASE!H1604,LISTAS!$G:$G,0),MATCH(BASE!J1604,LISTAS!$H$3:$Q$3,0))*Tabela3[[#This Row],[QUANTIDADE]]</f>
        <v>16</v>
      </c>
      <c r="L1604" s="2" t="str">
        <f>TEXT(Tabela3[[#This Row],[DATA]],"MM")</f>
        <v>04</v>
      </c>
      <c r="M1604" s="2">
        <f>WEEKNUM(Tabela3[[#This Row],[DATA]])</f>
        <v>15</v>
      </c>
      <c r="N1604" s="18">
        <f>YEAR(Tabela3[[#This Row],[DATA]])</f>
        <v>2023</v>
      </c>
    </row>
    <row r="1605" spans="2:14">
      <c r="B1605" s="1">
        <v>45027</v>
      </c>
      <c r="C1605">
        <v>12736</v>
      </c>
      <c r="D1605">
        <f>COUNTIF(C$4:C1605,Tabela3[[#This Row],[COMANDA]])</f>
        <v>1</v>
      </c>
      <c r="E1605" t="s">
        <v>90</v>
      </c>
      <c r="F1605" t="s">
        <v>98</v>
      </c>
      <c r="G1605" t="s">
        <v>8</v>
      </c>
      <c r="H1605" t="s">
        <v>48</v>
      </c>
      <c r="I1605" s="2">
        <v>1</v>
      </c>
      <c r="J1605" t="s">
        <v>11</v>
      </c>
      <c r="K1605" s="21">
        <f>INDEX(LISTAS!$H:$Q,MATCH(BASE!H1605,LISTAS!$G:$G,0),MATCH(BASE!J1605,LISTAS!$H$3:$Q$3,0))*Tabela3[[#This Row],[QUANTIDADE]]</f>
        <v>18</v>
      </c>
      <c r="L1605" s="2" t="str">
        <f>TEXT(Tabela3[[#This Row],[DATA]],"MM")</f>
        <v>04</v>
      </c>
      <c r="M1605" s="2">
        <f>WEEKNUM(Tabela3[[#This Row],[DATA]])</f>
        <v>15</v>
      </c>
      <c r="N1605" s="18">
        <f>YEAR(Tabela3[[#This Row],[DATA]])</f>
        <v>2023</v>
      </c>
    </row>
    <row r="1606" spans="2:14">
      <c r="B1606" s="1">
        <v>45027</v>
      </c>
      <c r="C1606">
        <v>12737</v>
      </c>
      <c r="D1606">
        <f>COUNTIF(C$4:C1606,Tabela3[[#This Row],[COMANDA]])</f>
        <v>1</v>
      </c>
      <c r="E1606" t="s">
        <v>89</v>
      </c>
      <c r="F1606" t="s">
        <v>98</v>
      </c>
      <c r="G1606" t="s">
        <v>8</v>
      </c>
      <c r="H1606" t="s">
        <v>84</v>
      </c>
      <c r="I1606" s="2">
        <v>1</v>
      </c>
      <c r="J1606" t="s">
        <v>11</v>
      </c>
      <c r="K1606" s="21">
        <f>INDEX(LISTAS!$H:$Q,MATCH(BASE!H1606,LISTAS!$G:$G,0),MATCH(BASE!J1606,LISTAS!$H$3:$Q$3,0))*Tabela3[[#This Row],[QUANTIDADE]]</f>
        <v>16</v>
      </c>
      <c r="L1606" s="2" t="str">
        <f>TEXT(Tabela3[[#This Row],[DATA]],"MM")</f>
        <v>04</v>
      </c>
      <c r="M1606" s="2">
        <f>WEEKNUM(Tabela3[[#This Row],[DATA]])</f>
        <v>15</v>
      </c>
      <c r="N1606" s="18">
        <f>YEAR(Tabela3[[#This Row],[DATA]])</f>
        <v>2023</v>
      </c>
    </row>
    <row r="1607" spans="2:14">
      <c r="B1607" s="1">
        <v>45027</v>
      </c>
      <c r="C1607">
        <v>12737</v>
      </c>
      <c r="D1607">
        <f>COUNTIF(C$4:C1607,Tabela3[[#This Row],[COMANDA]])</f>
        <v>2</v>
      </c>
      <c r="E1607" t="s">
        <v>89</v>
      </c>
      <c r="F1607" t="s">
        <v>98</v>
      </c>
      <c r="G1607" t="s">
        <v>10</v>
      </c>
      <c r="H1607" t="s">
        <v>117</v>
      </c>
      <c r="I1607" s="2">
        <v>4</v>
      </c>
      <c r="J1607" t="s">
        <v>11</v>
      </c>
      <c r="K1607" s="21">
        <f>INDEX(LISTAS!$H:$Q,MATCH(BASE!H1607,LISTAS!$G:$G,0),MATCH(BASE!J1607,LISTAS!$H$3:$Q$3,0))*Tabela3[[#This Row],[QUANTIDADE]]</f>
        <v>2</v>
      </c>
      <c r="L1607" s="2" t="str">
        <f>TEXT(Tabela3[[#This Row],[DATA]],"MM")</f>
        <v>04</v>
      </c>
      <c r="M1607" s="2">
        <f>WEEKNUM(Tabela3[[#This Row],[DATA]])</f>
        <v>15</v>
      </c>
      <c r="N1607" s="18">
        <f>YEAR(Tabela3[[#This Row],[DATA]])</f>
        <v>2023</v>
      </c>
    </row>
    <row r="1608" spans="2:14">
      <c r="B1608" s="1">
        <v>45027</v>
      </c>
      <c r="C1608">
        <v>12738</v>
      </c>
      <c r="D1608">
        <f>COUNTIF(C$4:C1608,Tabela3[[#This Row],[COMANDA]])</f>
        <v>1</v>
      </c>
      <c r="E1608" t="s">
        <v>90</v>
      </c>
      <c r="F1608" t="s">
        <v>99</v>
      </c>
      <c r="G1608" t="s">
        <v>8</v>
      </c>
      <c r="H1608" t="s">
        <v>211</v>
      </c>
      <c r="I1608" s="2">
        <v>1</v>
      </c>
      <c r="J1608" t="s">
        <v>11</v>
      </c>
      <c r="K1608" s="21">
        <f>INDEX(LISTAS!$H:$Q,MATCH(BASE!H1608,LISTAS!$G:$G,0),MATCH(BASE!J1608,LISTAS!$H$3:$Q$3,0))*Tabela3[[#This Row],[QUANTIDADE]]</f>
        <v>20</v>
      </c>
      <c r="L1608" s="2" t="str">
        <f>TEXT(Tabela3[[#This Row],[DATA]],"MM")</f>
        <v>04</v>
      </c>
      <c r="M1608" s="2">
        <f>WEEKNUM(Tabela3[[#This Row],[DATA]])</f>
        <v>15</v>
      </c>
      <c r="N1608" s="18">
        <f>YEAR(Tabela3[[#This Row],[DATA]])</f>
        <v>2023</v>
      </c>
    </row>
    <row r="1609" spans="2:14">
      <c r="B1609" s="1">
        <v>45027</v>
      </c>
      <c r="C1609">
        <v>12738</v>
      </c>
      <c r="D1609">
        <f>COUNTIF(C$4:C1609,Tabela3[[#This Row],[COMANDA]])</f>
        <v>2</v>
      </c>
      <c r="E1609" t="s">
        <v>90</v>
      </c>
      <c r="F1609" t="s">
        <v>98</v>
      </c>
      <c r="G1609" t="s">
        <v>8</v>
      </c>
      <c r="H1609" t="s">
        <v>48</v>
      </c>
      <c r="I1609" s="2">
        <v>1</v>
      </c>
      <c r="J1609" t="s">
        <v>11</v>
      </c>
      <c r="K1609" s="21">
        <f>INDEX(LISTAS!$H:$Q,MATCH(BASE!H1609,LISTAS!$G:$G,0),MATCH(BASE!J1609,LISTAS!$H$3:$Q$3,0))*Tabela3[[#This Row],[QUANTIDADE]]</f>
        <v>18</v>
      </c>
      <c r="L1609" s="2" t="str">
        <f>TEXT(Tabela3[[#This Row],[DATA]],"MM")</f>
        <v>04</v>
      </c>
      <c r="M1609" s="2">
        <f>WEEKNUM(Tabela3[[#This Row],[DATA]])</f>
        <v>15</v>
      </c>
      <c r="N1609" s="18">
        <f>YEAR(Tabela3[[#This Row],[DATA]])</f>
        <v>2023</v>
      </c>
    </row>
    <row r="1610" spans="2:14">
      <c r="B1610" s="1">
        <v>45027</v>
      </c>
      <c r="C1610">
        <v>12738</v>
      </c>
      <c r="D1610">
        <f>COUNTIF(C$4:C1610,Tabela3[[#This Row],[COMANDA]])</f>
        <v>3</v>
      </c>
      <c r="E1610" t="s">
        <v>90</v>
      </c>
      <c r="F1610" t="s">
        <v>99</v>
      </c>
      <c r="G1610" t="s">
        <v>9</v>
      </c>
      <c r="H1610" t="s">
        <v>56</v>
      </c>
      <c r="I1610" s="2">
        <v>1</v>
      </c>
      <c r="J1610" t="s">
        <v>11</v>
      </c>
      <c r="K1610" s="21">
        <f>INDEX(LISTAS!$H:$Q,MATCH(BASE!H1610,LISTAS!$G:$G,0),MATCH(BASE!J1610,LISTAS!$H$3:$Q$3,0))*Tabela3[[#This Row],[QUANTIDADE]]</f>
        <v>3</v>
      </c>
      <c r="L1610" s="2" t="str">
        <f>TEXT(Tabela3[[#This Row],[DATA]],"MM")</f>
        <v>04</v>
      </c>
      <c r="M1610" s="2">
        <f>WEEKNUM(Tabela3[[#This Row],[DATA]])</f>
        <v>15</v>
      </c>
      <c r="N1610" s="18">
        <f>YEAR(Tabela3[[#This Row],[DATA]])</f>
        <v>2023</v>
      </c>
    </row>
    <row r="1611" spans="2:14">
      <c r="B1611" s="1">
        <v>45027</v>
      </c>
      <c r="C1611">
        <v>12739</v>
      </c>
      <c r="D1611">
        <f>COUNTIF(C$4:C1611,Tabela3[[#This Row],[COMANDA]])</f>
        <v>1</v>
      </c>
      <c r="E1611" t="s">
        <v>90</v>
      </c>
      <c r="F1611" t="s">
        <v>99</v>
      </c>
      <c r="G1611" t="s">
        <v>8</v>
      </c>
      <c r="H1611" t="s">
        <v>202</v>
      </c>
      <c r="I1611" s="2">
        <v>1</v>
      </c>
      <c r="J1611" t="s">
        <v>11</v>
      </c>
      <c r="K1611" s="21">
        <f>INDEX(LISTAS!$H:$Q,MATCH(BASE!H1611,LISTAS!$G:$G,0),MATCH(BASE!J1611,LISTAS!$H$3:$Q$3,0))*Tabela3[[#This Row],[QUANTIDADE]]</f>
        <v>20</v>
      </c>
      <c r="L1611" s="2" t="str">
        <f>TEXT(Tabela3[[#This Row],[DATA]],"MM")</f>
        <v>04</v>
      </c>
      <c r="M1611" s="2">
        <f>WEEKNUM(Tabela3[[#This Row],[DATA]])</f>
        <v>15</v>
      </c>
      <c r="N1611" s="18">
        <f>YEAR(Tabela3[[#This Row],[DATA]])</f>
        <v>2023</v>
      </c>
    </row>
    <row r="1612" spans="2:14">
      <c r="B1612" s="1">
        <v>45027</v>
      </c>
      <c r="C1612">
        <v>12740</v>
      </c>
      <c r="D1612">
        <f>COUNTIF(C$4:C1612,Tabela3[[#This Row],[COMANDA]])</f>
        <v>1</v>
      </c>
      <c r="E1612" t="s">
        <v>90</v>
      </c>
      <c r="F1612" t="s">
        <v>100</v>
      </c>
      <c r="G1612" t="s">
        <v>8</v>
      </c>
      <c r="H1612" t="s">
        <v>42</v>
      </c>
      <c r="I1612" s="2">
        <v>1</v>
      </c>
      <c r="J1612" t="s">
        <v>11</v>
      </c>
      <c r="K1612" s="21">
        <f>INDEX(LISTAS!$H:$Q,MATCH(BASE!H1612,LISTAS!$G:$G,0),MATCH(BASE!J1612,LISTAS!$H$3:$Q$3,0))*Tabela3[[#This Row],[QUANTIDADE]]</f>
        <v>16</v>
      </c>
      <c r="L1612" s="2" t="str">
        <f>TEXT(Tabela3[[#This Row],[DATA]],"MM")</f>
        <v>04</v>
      </c>
      <c r="M1612" s="2">
        <f>WEEKNUM(Tabela3[[#This Row],[DATA]])</f>
        <v>15</v>
      </c>
      <c r="N1612" s="18">
        <f>YEAR(Tabela3[[#This Row],[DATA]])</f>
        <v>2023</v>
      </c>
    </row>
    <row r="1613" spans="2:14">
      <c r="B1613" s="1">
        <v>45027</v>
      </c>
      <c r="C1613">
        <v>12741</v>
      </c>
      <c r="D1613">
        <f>COUNTIF(C$4:C1613,Tabela3[[#This Row],[COMANDA]])</f>
        <v>1</v>
      </c>
      <c r="E1613" t="s">
        <v>90</v>
      </c>
      <c r="F1613" t="s">
        <v>99</v>
      </c>
      <c r="G1613" t="s">
        <v>8</v>
      </c>
      <c r="H1613" t="s">
        <v>203</v>
      </c>
      <c r="I1613" s="2">
        <v>1</v>
      </c>
      <c r="J1613" t="s">
        <v>11</v>
      </c>
      <c r="K1613" s="21">
        <f>INDEX(LISTAS!$H:$Q,MATCH(BASE!H1613,LISTAS!$G:$G,0),MATCH(BASE!J1613,LISTAS!$H$3:$Q$3,0))*Tabela3[[#This Row],[QUANTIDADE]]</f>
        <v>20</v>
      </c>
      <c r="L1613" s="2" t="str">
        <f>TEXT(Tabela3[[#This Row],[DATA]],"MM")</f>
        <v>04</v>
      </c>
      <c r="M1613" s="2">
        <f>WEEKNUM(Tabela3[[#This Row],[DATA]])</f>
        <v>15</v>
      </c>
      <c r="N1613" s="18">
        <f>YEAR(Tabela3[[#This Row],[DATA]])</f>
        <v>2023</v>
      </c>
    </row>
    <row r="1614" spans="2:14">
      <c r="B1614" s="1">
        <v>45027</v>
      </c>
      <c r="C1614">
        <v>12741</v>
      </c>
      <c r="D1614">
        <f>COUNTIF(C$4:C1614,Tabela3[[#This Row],[COMANDA]])</f>
        <v>2</v>
      </c>
      <c r="E1614" t="s">
        <v>90</v>
      </c>
      <c r="F1614" t="s">
        <v>99</v>
      </c>
      <c r="G1614" t="s">
        <v>10</v>
      </c>
      <c r="H1614" t="s">
        <v>97</v>
      </c>
      <c r="I1614" s="2">
        <v>1</v>
      </c>
      <c r="J1614" t="s">
        <v>11</v>
      </c>
      <c r="K1614" s="21">
        <f>INDEX(LISTAS!$H:$Q,MATCH(BASE!H1614,LISTAS!$G:$G,0),MATCH(BASE!J1614,LISTAS!$H$3:$Q$3,0))*Tabela3[[#This Row],[QUANTIDADE]]</f>
        <v>2.5</v>
      </c>
      <c r="L1614" s="2" t="str">
        <f>TEXT(Tabela3[[#This Row],[DATA]],"MM")</f>
        <v>04</v>
      </c>
      <c r="M1614" s="2">
        <f>WEEKNUM(Tabela3[[#This Row],[DATA]])</f>
        <v>15</v>
      </c>
      <c r="N1614" s="18">
        <f>YEAR(Tabela3[[#This Row],[DATA]])</f>
        <v>2023</v>
      </c>
    </row>
    <row r="1615" spans="2:14">
      <c r="B1615" s="1">
        <v>45027</v>
      </c>
      <c r="C1615">
        <v>12742</v>
      </c>
      <c r="D1615">
        <f>COUNTIF(C$4:C1615,Tabela3[[#This Row],[COMANDA]])</f>
        <v>1</v>
      </c>
      <c r="E1615" t="s">
        <v>90</v>
      </c>
      <c r="F1615" t="s">
        <v>99</v>
      </c>
      <c r="G1615" t="s">
        <v>8</v>
      </c>
      <c r="H1615" t="s">
        <v>42</v>
      </c>
      <c r="I1615" s="2">
        <v>1</v>
      </c>
      <c r="J1615" t="s">
        <v>11</v>
      </c>
      <c r="K1615" s="21">
        <f>INDEX(LISTAS!$H:$Q,MATCH(BASE!H1615,LISTAS!$G:$G,0),MATCH(BASE!J1615,LISTAS!$H$3:$Q$3,0))*Tabela3[[#This Row],[QUANTIDADE]]</f>
        <v>16</v>
      </c>
      <c r="L1615" s="2" t="str">
        <f>TEXT(Tabela3[[#This Row],[DATA]],"MM")</f>
        <v>04</v>
      </c>
      <c r="M1615" s="2">
        <f>WEEKNUM(Tabela3[[#This Row],[DATA]])</f>
        <v>15</v>
      </c>
      <c r="N1615" s="18">
        <f>YEAR(Tabela3[[#This Row],[DATA]])</f>
        <v>2023</v>
      </c>
    </row>
    <row r="1616" spans="2:14">
      <c r="B1616" s="1">
        <v>45027</v>
      </c>
      <c r="C1616">
        <v>12742</v>
      </c>
      <c r="D1616">
        <f>COUNTIF(C$4:C1616,Tabela3[[#This Row],[COMANDA]])</f>
        <v>2</v>
      </c>
      <c r="E1616" t="s">
        <v>90</v>
      </c>
      <c r="F1616" t="s">
        <v>99</v>
      </c>
      <c r="G1616" t="s">
        <v>61</v>
      </c>
      <c r="H1616" t="s">
        <v>164</v>
      </c>
      <c r="I1616" s="2">
        <v>1</v>
      </c>
      <c r="J1616" t="s">
        <v>11</v>
      </c>
      <c r="K1616" s="21">
        <f>INDEX(LISTAS!$H:$Q,MATCH(BASE!H1616,LISTAS!$G:$G,0),MATCH(BASE!J1616,LISTAS!$H$3:$Q$3,0))*Tabela3[[#This Row],[QUANTIDADE]]</f>
        <v>6</v>
      </c>
      <c r="L1616" s="2" t="str">
        <f>TEXT(Tabela3[[#This Row],[DATA]],"MM")</f>
        <v>04</v>
      </c>
      <c r="M1616" s="2">
        <f>WEEKNUM(Tabela3[[#This Row],[DATA]])</f>
        <v>15</v>
      </c>
      <c r="N1616" s="18">
        <f>YEAR(Tabela3[[#This Row],[DATA]])</f>
        <v>2023</v>
      </c>
    </row>
    <row r="1617" spans="2:14">
      <c r="B1617" s="1">
        <v>45027</v>
      </c>
      <c r="C1617">
        <v>12743</v>
      </c>
      <c r="D1617">
        <f>COUNTIF(C$4:C1617,Tabela3[[#This Row],[COMANDA]])</f>
        <v>1</v>
      </c>
      <c r="E1617" t="s">
        <v>90</v>
      </c>
      <c r="F1617" t="s">
        <v>98</v>
      </c>
      <c r="G1617" t="s">
        <v>8</v>
      </c>
      <c r="H1617" t="s">
        <v>204</v>
      </c>
      <c r="I1617" s="2">
        <v>1</v>
      </c>
      <c r="J1617" t="s">
        <v>11</v>
      </c>
      <c r="K1617" s="21">
        <f>INDEX(LISTAS!$H:$Q,MATCH(BASE!H1617,LISTAS!$G:$G,0),MATCH(BASE!J1617,LISTAS!$H$3:$Q$3,0))*Tabela3[[#This Row],[QUANTIDADE]]</f>
        <v>18</v>
      </c>
      <c r="L1617" s="2" t="str">
        <f>TEXT(Tabela3[[#This Row],[DATA]],"MM")</f>
        <v>04</v>
      </c>
      <c r="M1617" s="2">
        <f>WEEKNUM(Tabela3[[#This Row],[DATA]])</f>
        <v>15</v>
      </c>
      <c r="N1617" s="18">
        <f>YEAR(Tabela3[[#This Row],[DATA]])</f>
        <v>2023</v>
      </c>
    </row>
    <row r="1618" spans="2:14">
      <c r="B1618" s="1">
        <v>45027</v>
      </c>
      <c r="C1618">
        <v>12743</v>
      </c>
      <c r="D1618">
        <f>COUNTIF(C$4:C1618,Tabela3[[#This Row],[COMANDA]])</f>
        <v>2</v>
      </c>
      <c r="E1618" t="s">
        <v>90</v>
      </c>
      <c r="F1618" t="s">
        <v>98</v>
      </c>
      <c r="G1618" t="s">
        <v>9</v>
      </c>
      <c r="H1618" t="s">
        <v>251</v>
      </c>
      <c r="I1618" s="2">
        <v>1</v>
      </c>
      <c r="J1618" t="s">
        <v>11</v>
      </c>
      <c r="K1618" s="21">
        <f>INDEX(LISTAS!$H:$Q,MATCH(BASE!H1618,LISTAS!$G:$G,0),MATCH(BASE!J1618,LISTAS!$H$3:$Q$3,0))*Tabela3[[#This Row],[QUANTIDADE]]</f>
        <v>3</v>
      </c>
      <c r="L1618" s="2" t="str">
        <f>TEXT(Tabela3[[#This Row],[DATA]],"MM")</f>
        <v>04</v>
      </c>
      <c r="M1618" s="2">
        <f>WEEKNUM(Tabela3[[#This Row],[DATA]])</f>
        <v>15</v>
      </c>
      <c r="N1618" s="18">
        <f>YEAR(Tabela3[[#This Row],[DATA]])</f>
        <v>2023</v>
      </c>
    </row>
    <row r="1619" spans="2:14">
      <c r="B1619" s="1">
        <v>45027</v>
      </c>
      <c r="C1619">
        <v>12744</v>
      </c>
      <c r="D1619">
        <f>COUNTIF(C$4:C1619,Tabela3[[#This Row],[COMANDA]])</f>
        <v>1</v>
      </c>
      <c r="E1619" t="s">
        <v>90</v>
      </c>
      <c r="F1619" t="s">
        <v>98</v>
      </c>
      <c r="G1619" t="s">
        <v>8</v>
      </c>
      <c r="H1619" t="s">
        <v>204</v>
      </c>
      <c r="I1619" s="2">
        <v>2</v>
      </c>
      <c r="J1619" t="s">
        <v>11</v>
      </c>
      <c r="K1619" s="21">
        <f>INDEX(LISTAS!$H:$Q,MATCH(BASE!H1619,LISTAS!$G:$G,0),MATCH(BASE!J1619,LISTAS!$H$3:$Q$3,0))*Tabela3[[#This Row],[QUANTIDADE]]</f>
        <v>36</v>
      </c>
      <c r="L1619" s="2" t="str">
        <f>TEXT(Tabela3[[#This Row],[DATA]],"MM")</f>
        <v>04</v>
      </c>
      <c r="M1619" s="2">
        <f>WEEKNUM(Tabela3[[#This Row],[DATA]])</f>
        <v>15</v>
      </c>
      <c r="N1619" s="18">
        <f>YEAR(Tabela3[[#This Row],[DATA]])</f>
        <v>2023</v>
      </c>
    </row>
    <row r="1620" spans="2:14">
      <c r="B1620" s="1">
        <v>45027</v>
      </c>
      <c r="C1620">
        <v>12744</v>
      </c>
      <c r="D1620">
        <f>COUNTIF(C$4:C1620,Tabela3[[#This Row],[COMANDA]])</f>
        <v>2</v>
      </c>
      <c r="E1620" t="s">
        <v>90</v>
      </c>
      <c r="F1620" t="s">
        <v>99</v>
      </c>
      <c r="G1620" t="s">
        <v>8</v>
      </c>
      <c r="H1620" t="s">
        <v>204</v>
      </c>
      <c r="I1620" s="2">
        <v>1</v>
      </c>
      <c r="J1620" t="s">
        <v>11</v>
      </c>
      <c r="K1620" s="21">
        <f>INDEX(LISTAS!$H:$Q,MATCH(BASE!H1620,LISTAS!$G:$G,0),MATCH(BASE!J1620,LISTAS!$H$3:$Q$3,0))*Tabela3[[#This Row],[QUANTIDADE]]</f>
        <v>18</v>
      </c>
      <c r="L1620" s="2" t="str">
        <f>TEXT(Tabela3[[#This Row],[DATA]],"MM")</f>
        <v>04</v>
      </c>
      <c r="M1620" s="2">
        <f>WEEKNUM(Tabela3[[#This Row],[DATA]])</f>
        <v>15</v>
      </c>
      <c r="N1620" s="18">
        <f>YEAR(Tabela3[[#This Row],[DATA]])</f>
        <v>2023</v>
      </c>
    </row>
    <row r="1621" spans="2:14">
      <c r="B1621" s="1">
        <v>45027</v>
      </c>
      <c r="C1621">
        <v>12744</v>
      </c>
      <c r="D1621">
        <f>COUNTIF(C$4:C1621,Tabela3[[#This Row],[COMANDA]])</f>
        <v>3</v>
      </c>
      <c r="E1621" t="s">
        <v>90</v>
      </c>
      <c r="F1621" t="s">
        <v>98</v>
      </c>
      <c r="G1621" t="s">
        <v>61</v>
      </c>
      <c r="H1621" t="s">
        <v>199</v>
      </c>
      <c r="I1621" s="2">
        <v>1</v>
      </c>
      <c r="J1621" t="s">
        <v>11</v>
      </c>
      <c r="K1621" s="21">
        <f>INDEX(LISTAS!$H:$Q,MATCH(BASE!H1621,LISTAS!$G:$G,0),MATCH(BASE!J1621,LISTAS!$H$3:$Q$3,0))*Tabela3[[#This Row],[QUANTIDADE]]</f>
        <v>1</v>
      </c>
      <c r="L1621" s="2" t="str">
        <f>TEXT(Tabela3[[#This Row],[DATA]],"MM")</f>
        <v>04</v>
      </c>
      <c r="M1621" s="2">
        <f>WEEKNUM(Tabela3[[#This Row],[DATA]])</f>
        <v>15</v>
      </c>
      <c r="N1621" s="18">
        <f>YEAR(Tabela3[[#This Row],[DATA]])</f>
        <v>2023</v>
      </c>
    </row>
    <row r="1622" spans="2:14">
      <c r="B1622" s="1">
        <v>45027</v>
      </c>
      <c r="C1622">
        <v>12744</v>
      </c>
      <c r="D1622">
        <f>COUNTIF(C$4:C1622,Tabela3[[#This Row],[COMANDA]])</f>
        <v>4</v>
      </c>
      <c r="E1622" t="s">
        <v>90</v>
      </c>
      <c r="F1622" t="s">
        <v>3</v>
      </c>
      <c r="G1622" t="s">
        <v>8</v>
      </c>
      <c r="H1622" t="s">
        <v>84</v>
      </c>
      <c r="I1622" s="2">
        <v>1</v>
      </c>
      <c r="J1622" t="s">
        <v>11</v>
      </c>
      <c r="K1622" s="21">
        <f>INDEX(LISTAS!$H:$Q,MATCH(BASE!H1622,LISTAS!$G:$G,0),MATCH(BASE!J1622,LISTAS!$H$3:$Q$3,0))*Tabela3[[#This Row],[QUANTIDADE]]</f>
        <v>16</v>
      </c>
      <c r="L1622" s="2" t="str">
        <f>TEXT(Tabela3[[#This Row],[DATA]],"MM")</f>
        <v>04</v>
      </c>
      <c r="M1622" s="2">
        <f>WEEKNUM(Tabela3[[#This Row],[DATA]])</f>
        <v>15</v>
      </c>
      <c r="N1622" s="18">
        <f>YEAR(Tabela3[[#This Row],[DATA]])</f>
        <v>2023</v>
      </c>
    </row>
    <row r="1623" spans="2:14">
      <c r="B1623" s="1">
        <v>45027</v>
      </c>
      <c r="C1623">
        <v>12745</v>
      </c>
      <c r="D1623">
        <f>COUNTIF(C$4:C1623,Tabela3[[#This Row],[COMANDA]])</f>
        <v>1</v>
      </c>
      <c r="E1623" t="s">
        <v>90</v>
      </c>
      <c r="F1623" t="s">
        <v>99</v>
      </c>
      <c r="G1623" t="s">
        <v>8</v>
      </c>
      <c r="H1623" t="s">
        <v>206</v>
      </c>
      <c r="I1623" s="2">
        <v>1</v>
      </c>
      <c r="J1623" t="s">
        <v>11</v>
      </c>
      <c r="K1623" s="21">
        <f>INDEX(LISTAS!$H:$Q,MATCH(BASE!H1623,LISTAS!$G:$G,0),MATCH(BASE!J1623,LISTAS!$H$3:$Q$3,0))*Tabela3[[#This Row],[QUANTIDADE]]</f>
        <v>18</v>
      </c>
      <c r="L1623" s="2" t="str">
        <f>TEXT(Tabela3[[#This Row],[DATA]],"MM")</f>
        <v>04</v>
      </c>
      <c r="M1623" s="2">
        <f>WEEKNUM(Tabela3[[#This Row],[DATA]])</f>
        <v>15</v>
      </c>
      <c r="N1623" s="18">
        <f>YEAR(Tabela3[[#This Row],[DATA]])</f>
        <v>2023</v>
      </c>
    </row>
    <row r="1624" spans="2:14">
      <c r="B1624" s="1">
        <v>45027</v>
      </c>
      <c r="C1624">
        <v>12745</v>
      </c>
      <c r="D1624">
        <f>COUNTIF(C$4:C1624,Tabela3[[#This Row],[COMANDA]])</f>
        <v>2</v>
      </c>
      <c r="E1624" t="s">
        <v>90</v>
      </c>
      <c r="F1624" t="s">
        <v>99</v>
      </c>
      <c r="G1624" t="s">
        <v>9</v>
      </c>
      <c r="H1624" t="s">
        <v>134</v>
      </c>
      <c r="I1624" s="2">
        <v>1</v>
      </c>
      <c r="J1624" t="s">
        <v>11</v>
      </c>
      <c r="K1624" s="21">
        <f>INDEX(LISTAS!$H:$Q,MATCH(BASE!H1624,LISTAS!$G:$G,0),MATCH(BASE!J1624,LISTAS!$H$3:$Q$3,0))*Tabela3[[#This Row],[QUANTIDADE]]</f>
        <v>3</v>
      </c>
      <c r="L1624" s="2" t="str">
        <f>TEXT(Tabela3[[#This Row],[DATA]],"MM")</f>
        <v>04</v>
      </c>
      <c r="M1624" s="2">
        <f>WEEKNUM(Tabela3[[#This Row],[DATA]])</f>
        <v>15</v>
      </c>
      <c r="N1624" s="18">
        <f>YEAR(Tabela3[[#This Row],[DATA]])</f>
        <v>2023</v>
      </c>
    </row>
    <row r="1625" spans="2:14">
      <c r="B1625" s="1">
        <v>45027</v>
      </c>
      <c r="C1625">
        <v>12746</v>
      </c>
      <c r="D1625">
        <f>COUNTIF(C$4:C1625,Tabela3[[#This Row],[COMANDA]])</f>
        <v>1</v>
      </c>
      <c r="E1625" t="s">
        <v>90</v>
      </c>
      <c r="F1625" t="s">
        <v>98</v>
      </c>
      <c r="G1625" t="s">
        <v>8</v>
      </c>
      <c r="H1625" t="s">
        <v>41</v>
      </c>
      <c r="I1625" s="2">
        <v>2</v>
      </c>
      <c r="J1625" t="s">
        <v>11</v>
      </c>
      <c r="K1625" s="21">
        <f>INDEX(LISTAS!$H:$Q,MATCH(BASE!H1625,LISTAS!$G:$G,0),MATCH(BASE!J1625,LISTAS!$H$3:$Q$3,0))*Tabela3[[#This Row],[QUANTIDADE]]</f>
        <v>28</v>
      </c>
      <c r="L1625" s="2" t="str">
        <f>TEXT(Tabela3[[#This Row],[DATA]],"MM")</f>
        <v>04</v>
      </c>
      <c r="M1625" s="2">
        <f>WEEKNUM(Tabela3[[#This Row],[DATA]])</f>
        <v>15</v>
      </c>
      <c r="N1625" s="18">
        <f>YEAR(Tabela3[[#This Row],[DATA]])</f>
        <v>2023</v>
      </c>
    </row>
    <row r="1626" spans="2:14">
      <c r="B1626" s="1">
        <v>45027</v>
      </c>
      <c r="C1626">
        <v>12746</v>
      </c>
      <c r="D1626">
        <f>COUNTIF(C$4:C1626,Tabela3[[#This Row],[COMANDA]])</f>
        <v>2</v>
      </c>
      <c r="E1626" t="s">
        <v>90</v>
      </c>
      <c r="F1626" t="s">
        <v>99</v>
      </c>
      <c r="G1626" t="s">
        <v>8</v>
      </c>
      <c r="H1626" t="s">
        <v>41</v>
      </c>
      <c r="I1626" s="2">
        <v>1</v>
      </c>
      <c r="J1626" t="s">
        <v>11</v>
      </c>
      <c r="K1626" s="21">
        <f>INDEX(LISTAS!$H:$Q,MATCH(BASE!H1626,LISTAS!$G:$G,0),MATCH(BASE!J1626,LISTAS!$H$3:$Q$3,0))*Tabela3[[#This Row],[QUANTIDADE]]</f>
        <v>14</v>
      </c>
      <c r="L1626" s="2" t="str">
        <f>TEXT(Tabela3[[#This Row],[DATA]],"MM")</f>
        <v>04</v>
      </c>
      <c r="M1626" s="2">
        <f>WEEKNUM(Tabela3[[#This Row],[DATA]])</f>
        <v>15</v>
      </c>
      <c r="N1626" s="18">
        <f>YEAR(Tabela3[[#This Row],[DATA]])</f>
        <v>2023</v>
      </c>
    </row>
    <row r="1627" spans="2:14">
      <c r="B1627" s="1">
        <v>45027</v>
      </c>
      <c r="C1627">
        <v>12746</v>
      </c>
      <c r="D1627">
        <f>COUNTIF(C$4:C1627,Tabela3[[#This Row],[COMANDA]])</f>
        <v>3</v>
      </c>
      <c r="E1627" t="s">
        <v>90</v>
      </c>
      <c r="F1627" t="s">
        <v>3</v>
      </c>
      <c r="G1627" t="s">
        <v>8</v>
      </c>
      <c r="H1627" t="s">
        <v>41</v>
      </c>
      <c r="I1627" s="2">
        <v>1</v>
      </c>
      <c r="J1627" t="s">
        <v>11</v>
      </c>
      <c r="K1627" s="21">
        <f>INDEX(LISTAS!$H:$Q,MATCH(BASE!H1627,LISTAS!$G:$G,0),MATCH(BASE!J1627,LISTAS!$H$3:$Q$3,0))*Tabela3[[#This Row],[QUANTIDADE]]</f>
        <v>14</v>
      </c>
      <c r="L1627" s="2" t="str">
        <f>TEXT(Tabela3[[#This Row],[DATA]],"MM")</f>
        <v>04</v>
      </c>
      <c r="M1627" s="2">
        <f>WEEKNUM(Tabela3[[#This Row],[DATA]])</f>
        <v>15</v>
      </c>
      <c r="N1627" s="18">
        <f>YEAR(Tabela3[[#This Row],[DATA]])</f>
        <v>2023</v>
      </c>
    </row>
    <row r="1628" spans="2:14">
      <c r="B1628" s="1">
        <v>45027</v>
      </c>
      <c r="C1628">
        <v>12747</v>
      </c>
      <c r="D1628">
        <f>COUNTIF(C$4:C1628,Tabela3[[#This Row],[COMANDA]])</f>
        <v>1</v>
      </c>
      <c r="E1628" t="s">
        <v>90</v>
      </c>
      <c r="F1628" t="s">
        <v>100</v>
      </c>
      <c r="G1628" t="s">
        <v>8</v>
      </c>
      <c r="H1628" t="s">
        <v>202</v>
      </c>
      <c r="I1628" s="2">
        <v>1</v>
      </c>
      <c r="J1628" t="s">
        <v>11</v>
      </c>
      <c r="K1628" s="21">
        <f>INDEX(LISTAS!$H:$Q,MATCH(BASE!H1628,LISTAS!$G:$G,0),MATCH(BASE!J1628,LISTAS!$H$3:$Q$3,0))*Tabela3[[#This Row],[QUANTIDADE]]</f>
        <v>20</v>
      </c>
      <c r="L1628" s="2" t="str">
        <f>TEXT(Tabela3[[#This Row],[DATA]],"MM")</f>
        <v>04</v>
      </c>
      <c r="M1628" s="2">
        <f>WEEKNUM(Tabela3[[#This Row],[DATA]])</f>
        <v>15</v>
      </c>
      <c r="N1628" s="18">
        <f>YEAR(Tabela3[[#This Row],[DATA]])</f>
        <v>2023</v>
      </c>
    </row>
    <row r="1629" spans="2:14">
      <c r="B1629" s="1">
        <v>45027</v>
      </c>
      <c r="C1629">
        <v>12747</v>
      </c>
      <c r="D1629">
        <f>COUNTIF(C$4:C1629,Tabela3[[#This Row],[COMANDA]])</f>
        <v>2</v>
      </c>
      <c r="E1629" t="s">
        <v>90</v>
      </c>
      <c r="F1629" t="s">
        <v>100</v>
      </c>
      <c r="G1629" t="s">
        <v>9</v>
      </c>
      <c r="H1629" t="s">
        <v>213</v>
      </c>
      <c r="I1629" s="2">
        <v>1</v>
      </c>
      <c r="J1629" t="s">
        <v>11</v>
      </c>
      <c r="K1629" s="21">
        <f>INDEX(LISTAS!$H:$Q,MATCH(BASE!H1629,LISTAS!$G:$G,0),MATCH(BASE!J1629,LISTAS!$H$3:$Q$3,0))*Tabela3[[#This Row],[QUANTIDADE]]</f>
        <v>4</v>
      </c>
      <c r="L1629" s="2" t="str">
        <f>TEXT(Tabela3[[#This Row],[DATA]],"MM")</f>
        <v>04</v>
      </c>
      <c r="M1629" s="2">
        <f>WEEKNUM(Tabela3[[#This Row],[DATA]])</f>
        <v>15</v>
      </c>
      <c r="N1629" s="18">
        <f>YEAR(Tabela3[[#This Row],[DATA]])</f>
        <v>2023</v>
      </c>
    </row>
    <row r="1630" spans="2:14">
      <c r="B1630" s="1">
        <v>45027</v>
      </c>
      <c r="C1630">
        <v>12748</v>
      </c>
      <c r="D1630">
        <f>COUNTIF(C$4:C1630,Tabela3[[#This Row],[COMANDA]])</f>
        <v>1</v>
      </c>
      <c r="E1630" t="s">
        <v>90</v>
      </c>
      <c r="F1630" t="s">
        <v>100</v>
      </c>
      <c r="G1630" t="s">
        <v>8</v>
      </c>
      <c r="H1630" t="s">
        <v>42</v>
      </c>
      <c r="I1630" s="2">
        <v>1</v>
      </c>
      <c r="J1630" t="s">
        <v>11</v>
      </c>
      <c r="K1630" s="21">
        <f>INDEX(LISTAS!$H:$Q,MATCH(BASE!H1630,LISTAS!$G:$G,0),MATCH(BASE!J1630,LISTAS!$H$3:$Q$3,0))*Tabela3[[#This Row],[QUANTIDADE]]</f>
        <v>16</v>
      </c>
      <c r="L1630" s="2" t="str">
        <f>TEXT(Tabela3[[#This Row],[DATA]],"MM")</f>
        <v>04</v>
      </c>
      <c r="M1630" s="2">
        <f>WEEKNUM(Tabela3[[#This Row],[DATA]])</f>
        <v>15</v>
      </c>
      <c r="N1630" s="18">
        <f>YEAR(Tabela3[[#This Row],[DATA]])</f>
        <v>2023</v>
      </c>
    </row>
    <row r="1631" spans="2:14">
      <c r="B1631" s="1">
        <v>45027</v>
      </c>
      <c r="C1631">
        <v>12748</v>
      </c>
      <c r="D1631">
        <f>COUNTIF(C$4:C1631,Tabela3[[#This Row],[COMANDA]])</f>
        <v>2</v>
      </c>
      <c r="E1631" t="s">
        <v>90</v>
      </c>
      <c r="F1631" t="s">
        <v>100</v>
      </c>
      <c r="G1631" t="s">
        <v>9</v>
      </c>
      <c r="H1631" t="s">
        <v>241</v>
      </c>
      <c r="I1631" s="2">
        <v>1</v>
      </c>
      <c r="J1631" t="s">
        <v>11</v>
      </c>
      <c r="K1631" s="21">
        <f>INDEX(LISTAS!$H:$Q,MATCH(BASE!H1631,LISTAS!$G:$G,0),MATCH(BASE!J1631,LISTAS!$H$3:$Q$3,0))*Tabela3[[#This Row],[QUANTIDADE]]</f>
        <v>3</v>
      </c>
      <c r="L1631" s="2" t="str">
        <f>TEXT(Tabela3[[#This Row],[DATA]],"MM")</f>
        <v>04</v>
      </c>
      <c r="M1631" s="2">
        <f>WEEKNUM(Tabela3[[#This Row],[DATA]])</f>
        <v>15</v>
      </c>
      <c r="N1631" s="18">
        <f>YEAR(Tabela3[[#This Row],[DATA]])</f>
        <v>2023</v>
      </c>
    </row>
    <row r="1632" spans="2:14">
      <c r="B1632" s="1">
        <v>45027</v>
      </c>
      <c r="C1632">
        <v>12749</v>
      </c>
      <c r="D1632">
        <f>COUNTIF(C$4:C1632,Tabela3[[#This Row],[COMANDA]])</f>
        <v>1</v>
      </c>
      <c r="E1632" t="s">
        <v>90</v>
      </c>
      <c r="F1632" t="s">
        <v>99</v>
      </c>
      <c r="G1632" t="s">
        <v>8</v>
      </c>
      <c r="H1632" t="s">
        <v>39</v>
      </c>
      <c r="I1632" s="2">
        <v>1</v>
      </c>
      <c r="J1632" t="s">
        <v>11</v>
      </c>
      <c r="K1632" s="21">
        <f>INDEX(LISTAS!$H:$Q,MATCH(BASE!H1632,LISTAS!$G:$G,0),MATCH(BASE!J1632,LISTAS!$H$3:$Q$3,0))*Tabela3[[#This Row],[QUANTIDADE]]</f>
        <v>12</v>
      </c>
      <c r="L1632" s="2" t="str">
        <f>TEXT(Tabela3[[#This Row],[DATA]],"MM")</f>
        <v>04</v>
      </c>
      <c r="M1632" s="2">
        <f>WEEKNUM(Tabela3[[#This Row],[DATA]])</f>
        <v>15</v>
      </c>
      <c r="N1632" s="18">
        <f>YEAR(Tabela3[[#This Row],[DATA]])</f>
        <v>2023</v>
      </c>
    </row>
    <row r="1633" spans="2:14">
      <c r="B1633" s="1">
        <v>45027</v>
      </c>
      <c r="C1633">
        <v>12749</v>
      </c>
      <c r="D1633">
        <f>COUNTIF(C$4:C1633,Tabela3[[#This Row],[COMANDA]])</f>
        <v>2</v>
      </c>
      <c r="E1633" t="s">
        <v>90</v>
      </c>
      <c r="F1633" t="s">
        <v>3</v>
      </c>
      <c r="G1633" t="s">
        <v>8</v>
      </c>
      <c r="H1633" t="s">
        <v>206</v>
      </c>
      <c r="I1633" s="2">
        <v>1</v>
      </c>
      <c r="J1633" t="s">
        <v>11</v>
      </c>
      <c r="K1633" s="21">
        <f>INDEX(LISTAS!$H:$Q,MATCH(BASE!H1633,LISTAS!$G:$G,0),MATCH(BASE!J1633,LISTAS!$H$3:$Q$3,0))*Tabela3[[#This Row],[QUANTIDADE]]</f>
        <v>18</v>
      </c>
      <c r="L1633" s="2" t="str">
        <f>TEXT(Tabela3[[#This Row],[DATA]],"MM")</f>
        <v>04</v>
      </c>
      <c r="M1633" s="2">
        <f>WEEKNUM(Tabela3[[#This Row],[DATA]])</f>
        <v>15</v>
      </c>
      <c r="N1633" s="18">
        <f>YEAR(Tabela3[[#This Row],[DATA]])</f>
        <v>2023</v>
      </c>
    </row>
    <row r="1634" spans="2:14">
      <c r="B1634" s="1">
        <v>45027</v>
      </c>
      <c r="C1634">
        <v>12749</v>
      </c>
      <c r="D1634">
        <f>COUNTIF(C$4:C1634,Tabela3[[#This Row],[COMANDA]])</f>
        <v>3</v>
      </c>
      <c r="E1634" t="s">
        <v>90</v>
      </c>
      <c r="F1634" t="s">
        <v>3</v>
      </c>
      <c r="G1634" t="s">
        <v>61</v>
      </c>
      <c r="H1634" t="s">
        <v>163</v>
      </c>
      <c r="I1634" s="2">
        <v>1</v>
      </c>
      <c r="J1634" t="s">
        <v>11</v>
      </c>
      <c r="K1634" s="21">
        <f>INDEX(LISTAS!$H:$Q,MATCH(BASE!H1634,LISTAS!$G:$G,0),MATCH(BASE!J1634,LISTAS!$H$3:$Q$3,0))*Tabela3[[#This Row],[QUANTIDADE]]</f>
        <v>4</v>
      </c>
      <c r="L1634" s="2" t="str">
        <f>TEXT(Tabela3[[#This Row],[DATA]],"MM")</f>
        <v>04</v>
      </c>
      <c r="M1634" s="2">
        <f>WEEKNUM(Tabela3[[#This Row],[DATA]])</f>
        <v>15</v>
      </c>
      <c r="N1634" s="18">
        <f>YEAR(Tabela3[[#This Row],[DATA]])</f>
        <v>2023</v>
      </c>
    </row>
    <row r="1635" spans="2:14">
      <c r="B1635" s="1">
        <v>45027</v>
      </c>
      <c r="C1635">
        <v>12749</v>
      </c>
      <c r="D1635">
        <f>COUNTIF(C$4:C1635,Tabela3[[#This Row],[COMANDA]])</f>
        <v>4</v>
      </c>
      <c r="E1635" t="s">
        <v>90</v>
      </c>
      <c r="F1635" t="s">
        <v>3</v>
      </c>
      <c r="G1635" t="s">
        <v>9</v>
      </c>
      <c r="H1635" t="s">
        <v>251</v>
      </c>
      <c r="I1635" s="2">
        <v>1</v>
      </c>
      <c r="J1635" t="s">
        <v>11</v>
      </c>
      <c r="K1635" s="21">
        <f>INDEX(LISTAS!$H:$Q,MATCH(BASE!H1635,LISTAS!$G:$G,0),MATCH(BASE!J1635,LISTAS!$H$3:$Q$3,0))*Tabela3[[#This Row],[QUANTIDADE]]</f>
        <v>3</v>
      </c>
      <c r="L1635" s="2" t="str">
        <f>TEXT(Tabela3[[#This Row],[DATA]],"MM")</f>
        <v>04</v>
      </c>
      <c r="M1635" s="2">
        <f>WEEKNUM(Tabela3[[#This Row],[DATA]])</f>
        <v>15</v>
      </c>
      <c r="N1635" s="18">
        <f>YEAR(Tabela3[[#This Row],[DATA]])</f>
        <v>2023</v>
      </c>
    </row>
    <row r="1636" spans="2:14">
      <c r="B1636" s="1">
        <v>45027</v>
      </c>
      <c r="C1636">
        <v>12749</v>
      </c>
      <c r="D1636">
        <f>COUNTIF(C$4:C1636,Tabela3[[#This Row],[COMANDA]])</f>
        <v>5</v>
      </c>
      <c r="E1636" t="s">
        <v>90</v>
      </c>
      <c r="F1636" t="s">
        <v>99</v>
      </c>
      <c r="G1636" t="s">
        <v>9</v>
      </c>
      <c r="H1636" t="s">
        <v>251</v>
      </c>
      <c r="I1636" s="2">
        <v>1</v>
      </c>
      <c r="J1636" t="s">
        <v>11</v>
      </c>
      <c r="K1636" s="21">
        <f>INDEX(LISTAS!$H:$Q,MATCH(BASE!H1636,LISTAS!$G:$G,0),MATCH(BASE!J1636,LISTAS!$H$3:$Q$3,0))*Tabela3[[#This Row],[QUANTIDADE]]</f>
        <v>3</v>
      </c>
      <c r="L1636" s="2" t="str">
        <f>TEXT(Tabela3[[#This Row],[DATA]],"MM")</f>
        <v>04</v>
      </c>
      <c r="M1636" s="2">
        <f>WEEKNUM(Tabela3[[#This Row],[DATA]])</f>
        <v>15</v>
      </c>
      <c r="N1636" s="18">
        <f>YEAR(Tabela3[[#This Row],[DATA]])</f>
        <v>2023</v>
      </c>
    </row>
    <row r="1637" spans="2:14">
      <c r="B1637" s="1">
        <v>45027</v>
      </c>
      <c r="C1637">
        <v>12750</v>
      </c>
      <c r="D1637">
        <f>COUNTIF(C$4:C1637,Tabela3[[#This Row],[COMANDA]])</f>
        <v>1</v>
      </c>
      <c r="E1637" t="s">
        <v>90</v>
      </c>
      <c r="F1637" t="s">
        <v>98</v>
      </c>
      <c r="G1637" t="s">
        <v>8</v>
      </c>
      <c r="H1637" t="s">
        <v>204</v>
      </c>
      <c r="I1637" s="2">
        <v>1</v>
      </c>
      <c r="J1637" t="s">
        <v>11</v>
      </c>
      <c r="K1637" s="21">
        <f>INDEX(LISTAS!$H:$Q,MATCH(BASE!H1637,LISTAS!$G:$G,0),MATCH(BASE!J1637,LISTAS!$H$3:$Q$3,0))*Tabela3[[#This Row],[QUANTIDADE]]</f>
        <v>18</v>
      </c>
      <c r="L1637" s="2" t="str">
        <f>TEXT(Tabela3[[#This Row],[DATA]],"MM")</f>
        <v>04</v>
      </c>
      <c r="M1637" s="2">
        <f>WEEKNUM(Tabela3[[#This Row],[DATA]])</f>
        <v>15</v>
      </c>
      <c r="N1637" s="18">
        <f>YEAR(Tabela3[[#This Row],[DATA]])</f>
        <v>2023</v>
      </c>
    </row>
    <row r="1638" spans="2:14">
      <c r="B1638" s="1">
        <v>45027</v>
      </c>
      <c r="C1638">
        <v>12751</v>
      </c>
      <c r="D1638">
        <f>COUNTIF(C$4:C1638,Tabela3[[#This Row],[COMANDA]])</f>
        <v>1</v>
      </c>
      <c r="E1638" t="s">
        <v>90</v>
      </c>
      <c r="F1638" t="s">
        <v>98</v>
      </c>
      <c r="G1638" t="s">
        <v>8</v>
      </c>
      <c r="H1638" t="s">
        <v>204</v>
      </c>
      <c r="I1638" s="2">
        <v>1</v>
      </c>
      <c r="J1638" t="s">
        <v>11</v>
      </c>
      <c r="K1638" s="21">
        <f>INDEX(LISTAS!$H:$Q,MATCH(BASE!H1638,LISTAS!$G:$G,0),MATCH(BASE!J1638,LISTAS!$H$3:$Q$3,0))*Tabela3[[#This Row],[QUANTIDADE]]</f>
        <v>18</v>
      </c>
      <c r="L1638" s="2" t="str">
        <f>TEXT(Tabela3[[#This Row],[DATA]],"MM")</f>
        <v>04</v>
      </c>
      <c r="M1638" s="2">
        <f>WEEKNUM(Tabela3[[#This Row],[DATA]])</f>
        <v>15</v>
      </c>
      <c r="N1638" s="18">
        <f>YEAR(Tabela3[[#This Row],[DATA]])</f>
        <v>2023</v>
      </c>
    </row>
    <row r="1639" spans="2:14">
      <c r="B1639" s="1">
        <v>45027</v>
      </c>
      <c r="C1639">
        <v>12751</v>
      </c>
      <c r="D1639">
        <f>COUNTIF(C$4:C1639,Tabela3[[#This Row],[COMANDA]])</f>
        <v>2</v>
      </c>
      <c r="E1639" t="s">
        <v>90</v>
      </c>
      <c r="F1639" t="s">
        <v>3</v>
      </c>
      <c r="G1639" t="s">
        <v>8</v>
      </c>
      <c r="H1639" t="s">
        <v>211</v>
      </c>
      <c r="I1639" s="2">
        <v>1</v>
      </c>
      <c r="J1639" t="s">
        <v>11</v>
      </c>
      <c r="K1639" s="21">
        <f>INDEX(LISTAS!$H:$Q,MATCH(BASE!H1639,LISTAS!$G:$G,0),MATCH(BASE!J1639,LISTAS!$H$3:$Q$3,0))*Tabela3[[#This Row],[QUANTIDADE]]</f>
        <v>20</v>
      </c>
      <c r="L1639" s="2" t="str">
        <f>TEXT(Tabela3[[#This Row],[DATA]],"MM")</f>
        <v>04</v>
      </c>
      <c r="M1639" s="2">
        <f>WEEKNUM(Tabela3[[#This Row],[DATA]])</f>
        <v>15</v>
      </c>
      <c r="N1639" s="18">
        <f>YEAR(Tabela3[[#This Row],[DATA]])</f>
        <v>2023</v>
      </c>
    </row>
    <row r="1640" spans="2:14">
      <c r="B1640" s="1">
        <v>45027</v>
      </c>
      <c r="C1640">
        <v>12751</v>
      </c>
      <c r="D1640">
        <f>COUNTIF(C$4:C1640,Tabela3[[#This Row],[COMANDA]])</f>
        <v>3</v>
      </c>
      <c r="E1640" t="s">
        <v>90</v>
      </c>
      <c r="F1640" t="s">
        <v>98</v>
      </c>
      <c r="G1640" t="s">
        <v>9</v>
      </c>
      <c r="H1640" t="s">
        <v>241</v>
      </c>
      <c r="I1640" s="2">
        <v>1</v>
      </c>
      <c r="J1640" t="s">
        <v>11</v>
      </c>
      <c r="K1640" s="21">
        <f>INDEX(LISTAS!$H:$Q,MATCH(BASE!H1640,LISTAS!$G:$G,0),MATCH(BASE!J1640,LISTAS!$H$3:$Q$3,0))*Tabela3[[#This Row],[QUANTIDADE]]</f>
        <v>3</v>
      </c>
      <c r="L1640" s="2" t="str">
        <f>TEXT(Tabela3[[#This Row],[DATA]],"MM")</f>
        <v>04</v>
      </c>
      <c r="M1640" s="2">
        <f>WEEKNUM(Tabela3[[#This Row],[DATA]])</f>
        <v>15</v>
      </c>
      <c r="N1640" s="18">
        <f>YEAR(Tabela3[[#This Row],[DATA]])</f>
        <v>2023</v>
      </c>
    </row>
    <row r="1641" spans="2:14">
      <c r="B1641" s="1">
        <v>45027</v>
      </c>
      <c r="C1641">
        <v>12751</v>
      </c>
      <c r="D1641">
        <f>COUNTIF(C$4:C1641,Tabela3[[#This Row],[COMANDA]])</f>
        <v>4</v>
      </c>
      <c r="E1641" t="s">
        <v>90</v>
      </c>
      <c r="F1641" t="s">
        <v>3</v>
      </c>
      <c r="G1641" t="s">
        <v>9</v>
      </c>
      <c r="H1641" t="s">
        <v>241</v>
      </c>
      <c r="I1641" s="2">
        <v>1</v>
      </c>
      <c r="J1641" t="s">
        <v>11</v>
      </c>
      <c r="K1641" s="21">
        <f>INDEX(LISTAS!$H:$Q,MATCH(BASE!H1641,LISTAS!$G:$G,0),MATCH(BASE!J1641,LISTAS!$H$3:$Q$3,0))*Tabela3[[#This Row],[QUANTIDADE]]</f>
        <v>3</v>
      </c>
      <c r="L1641" s="2" t="str">
        <f>TEXT(Tabela3[[#This Row],[DATA]],"MM")</f>
        <v>04</v>
      </c>
      <c r="M1641" s="2">
        <f>WEEKNUM(Tabela3[[#This Row],[DATA]])</f>
        <v>15</v>
      </c>
      <c r="N1641" s="18">
        <f>YEAR(Tabela3[[#This Row],[DATA]])</f>
        <v>2023</v>
      </c>
    </row>
    <row r="1642" spans="2:14">
      <c r="B1642" s="1">
        <v>45027</v>
      </c>
      <c r="C1642">
        <v>12752</v>
      </c>
      <c r="D1642">
        <f>COUNTIF(C$4:C1642,Tabela3[[#This Row],[COMANDA]])</f>
        <v>1</v>
      </c>
      <c r="E1642" t="s">
        <v>90</v>
      </c>
      <c r="F1642" t="s">
        <v>99</v>
      </c>
      <c r="G1642" t="s">
        <v>8</v>
      </c>
      <c r="H1642" t="s">
        <v>48</v>
      </c>
      <c r="I1642" s="2">
        <v>1</v>
      </c>
      <c r="J1642" t="s">
        <v>11</v>
      </c>
      <c r="K1642" s="21">
        <f>INDEX(LISTAS!$H:$Q,MATCH(BASE!H1642,LISTAS!$G:$G,0),MATCH(BASE!J1642,LISTAS!$H$3:$Q$3,0))*Tabela3[[#This Row],[QUANTIDADE]]</f>
        <v>18</v>
      </c>
      <c r="L1642" s="2" t="str">
        <f>TEXT(Tabela3[[#This Row],[DATA]],"MM")</f>
        <v>04</v>
      </c>
      <c r="M1642" s="2">
        <f>WEEKNUM(Tabela3[[#This Row],[DATA]])</f>
        <v>15</v>
      </c>
      <c r="N1642" s="18">
        <f>YEAR(Tabela3[[#This Row],[DATA]])</f>
        <v>2023</v>
      </c>
    </row>
    <row r="1643" spans="2:14">
      <c r="B1643" s="1">
        <v>45027</v>
      </c>
      <c r="C1643">
        <v>12753</v>
      </c>
      <c r="D1643">
        <f>COUNTIF(C$4:C1643,Tabela3[[#This Row],[COMANDA]])</f>
        <v>1</v>
      </c>
      <c r="E1643" t="s">
        <v>90</v>
      </c>
      <c r="F1643" t="s">
        <v>98</v>
      </c>
      <c r="G1643" t="s">
        <v>8</v>
      </c>
      <c r="H1643" t="s">
        <v>203</v>
      </c>
      <c r="I1643" s="2">
        <v>1</v>
      </c>
      <c r="J1643" t="s">
        <v>11</v>
      </c>
      <c r="K1643" s="21">
        <f>INDEX(LISTAS!$H:$Q,MATCH(BASE!H1643,LISTAS!$G:$G,0),MATCH(BASE!J1643,LISTAS!$H$3:$Q$3,0))*Tabela3[[#This Row],[QUANTIDADE]]</f>
        <v>20</v>
      </c>
      <c r="L1643" s="2" t="str">
        <f>TEXT(Tabela3[[#This Row],[DATA]],"MM")</f>
        <v>04</v>
      </c>
      <c r="M1643" s="2">
        <f>WEEKNUM(Tabela3[[#This Row],[DATA]])</f>
        <v>15</v>
      </c>
      <c r="N1643" s="18">
        <f>YEAR(Tabela3[[#This Row],[DATA]])</f>
        <v>2023</v>
      </c>
    </row>
    <row r="1644" spans="2:14">
      <c r="B1644" s="1">
        <v>45027</v>
      </c>
      <c r="C1644">
        <v>12753</v>
      </c>
      <c r="D1644">
        <f>COUNTIF(C$4:C1644,Tabela3[[#This Row],[COMANDA]])</f>
        <v>2</v>
      </c>
      <c r="E1644" t="s">
        <v>90</v>
      </c>
      <c r="F1644" t="s">
        <v>98</v>
      </c>
      <c r="G1644" t="s">
        <v>9</v>
      </c>
      <c r="H1644" t="s">
        <v>85</v>
      </c>
      <c r="I1644" s="2">
        <v>1</v>
      </c>
      <c r="J1644" t="s">
        <v>11</v>
      </c>
      <c r="K1644" s="21">
        <f>INDEX(LISTAS!$H:$Q,MATCH(BASE!H1644,LISTAS!$G:$G,0),MATCH(BASE!J1644,LISTAS!$H$3:$Q$3,0))*Tabela3[[#This Row],[QUANTIDADE]]</f>
        <v>10</v>
      </c>
      <c r="L1644" s="2" t="str">
        <f>TEXT(Tabela3[[#This Row],[DATA]],"MM")</f>
        <v>04</v>
      </c>
      <c r="M1644" s="2">
        <f>WEEKNUM(Tabela3[[#This Row],[DATA]])</f>
        <v>15</v>
      </c>
      <c r="N1644" s="18">
        <f>YEAR(Tabela3[[#This Row],[DATA]])</f>
        <v>2023</v>
      </c>
    </row>
    <row r="1645" spans="2:14">
      <c r="B1645" s="1">
        <v>45027</v>
      </c>
      <c r="C1645">
        <v>12754</v>
      </c>
      <c r="D1645">
        <f>COUNTIF(C$4:C1645,Tabela3[[#This Row],[COMANDA]])</f>
        <v>1</v>
      </c>
      <c r="E1645" t="s">
        <v>90</v>
      </c>
      <c r="F1645" t="s">
        <v>98</v>
      </c>
      <c r="G1645" t="s">
        <v>8</v>
      </c>
      <c r="H1645" t="s">
        <v>203</v>
      </c>
      <c r="I1645" s="2">
        <v>1</v>
      </c>
      <c r="J1645" t="s">
        <v>11</v>
      </c>
      <c r="K1645" s="21">
        <f>INDEX(LISTAS!$H:$Q,MATCH(BASE!H1645,LISTAS!$G:$G,0),MATCH(BASE!J1645,LISTAS!$H$3:$Q$3,0))*Tabela3[[#This Row],[QUANTIDADE]]</f>
        <v>20</v>
      </c>
      <c r="L1645" s="2" t="str">
        <f>TEXT(Tabela3[[#This Row],[DATA]],"MM")</f>
        <v>04</v>
      </c>
      <c r="M1645" s="2">
        <f>WEEKNUM(Tabela3[[#This Row],[DATA]])</f>
        <v>15</v>
      </c>
      <c r="N1645" s="18">
        <f>YEAR(Tabela3[[#This Row],[DATA]])</f>
        <v>2023</v>
      </c>
    </row>
    <row r="1646" spans="2:14">
      <c r="B1646" s="1">
        <v>45027</v>
      </c>
      <c r="C1646">
        <v>12755</v>
      </c>
      <c r="D1646">
        <f>COUNTIF(C$4:C1646,Tabela3[[#This Row],[COMANDA]])</f>
        <v>1</v>
      </c>
      <c r="E1646" t="s">
        <v>90</v>
      </c>
      <c r="F1646" t="s">
        <v>99</v>
      </c>
      <c r="G1646" t="s">
        <v>8</v>
      </c>
      <c r="H1646" t="s">
        <v>202</v>
      </c>
      <c r="I1646" s="2">
        <v>1</v>
      </c>
      <c r="J1646" t="s">
        <v>11</v>
      </c>
      <c r="K1646" s="21">
        <f>INDEX(LISTAS!$H:$Q,MATCH(BASE!H1646,LISTAS!$G:$G,0),MATCH(BASE!J1646,LISTAS!$H$3:$Q$3,0))*Tabela3[[#This Row],[QUANTIDADE]]</f>
        <v>20</v>
      </c>
      <c r="L1646" s="2" t="str">
        <f>TEXT(Tabela3[[#This Row],[DATA]],"MM")</f>
        <v>04</v>
      </c>
      <c r="M1646" s="2">
        <f>WEEKNUM(Tabela3[[#This Row],[DATA]])</f>
        <v>15</v>
      </c>
      <c r="N1646" s="18">
        <f>YEAR(Tabela3[[#This Row],[DATA]])</f>
        <v>2023</v>
      </c>
    </row>
    <row r="1647" spans="2:14">
      <c r="B1647" s="1">
        <v>45027</v>
      </c>
      <c r="C1647">
        <v>12755</v>
      </c>
      <c r="D1647">
        <f>COUNTIF(C$4:C1647,Tabela3[[#This Row],[COMANDA]])</f>
        <v>2</v>
      </c>
      <c r="E1647" t="s">
        <v>90</v>
      </c>
      <c r="F1647" t="s">
        <v>99</v>
      </c>
      <c r="G1647" t="s">
        <v>9</v>
      </c>
      <c r="H1647" t="s">
        <v>138</v>
      </c>
      <c r="I1647" s="2">
        <v>1</v>
      </c>
      <c r="J1647" t="s">
        <v>11</v>
      </c>
      <c r="K1647" s="21">
        <f>INDEX(LISTAS!$H:$Q,MATCH(BASE!H1647,LISTAS!$G:$G,0),MATCH(BASE!J1647,LISTAS!$H$3:$Q$3,0))*Tabela3[[#This Row],[QUANTIDADE]]</f>
        <v>4</v>
      </c>
      <c r="L1647" s="2" t="str">
        <f>TEXT(Tabela3[[#This Row],[DATA]],"MM")</f>
        <v>04</v>
      </c>
      <c r="M1647" s="2">
        <f>WEEKNUM(Tabela3[[#This Row],[DATA]])</f>
        <v>15</v>
      </c>
      <c r="N1647" s="18">
        <f>YEAR(Tabela3[[#This Row],[DATA]])</f>
        <v>2023</v>
      </c>
    </row>
    <row r="1648" spans="2:14">
      <c r="B1648" s="1">
        <v>45027</v>
      </c>
      <c r="C1648">
        <v>12756</v>
      </c>
      <c r="D1648">
        <f>COUNTIF(C$4:C1648,Tabela3[[#This Row],[COMANDA]])</f>
        <v>1</v>
      </c>
      <c r="E1648" t="s">
        <v>90</v>
      </c>
      <c r="F1648" t="s">
        <v>98</v>
      </c>
      <c r="G1648" t="s">
        <v>8</v>
      </c>
      <c r="H1648" t="s">
        <v>202</v>
      </c>
      <c r="I1648" s="2">
        <v>1</v>
      </c>
      <c r="J1648" t="s">
        <v>11</v>
      </c>
      <c r="K1648" s="21">
        <f>INDEX(LISTAS!$H:$Q,MATCH(BASE!H1648,LISTAS!$G:$G,0),MATCH(BASE!J1648,LISTAS!$H$3:$Q$3,0))*Tabela3[[#This Row],[QUANTIDADE]]</f>
        <v>20</v>
      </c>
      <c r="L1648" s="2" t="str">
        <f>TEXT(Tabela3[[#This Row],[DATA]],"MM")</f>
        <v>04</v>
      </c>
      <c r="M1648" s="2">
        <f>WEEKNUM(Tabela3[[#This Row],[DATA]])</f>
        <v>15</v>
      </c>
      <c r="N1648" s="18">
        <f>YEAR(Tabela3[[#This Row],[DATA]])</f>
        <v>2023</v>
      </c>
    </row>
    <row r="1649" spans="2:14">
      <c r="B1649" s="1">
        <v>45027</v>
      </c>
      <c r="C1649">
        <v>12756</v>
      </c>
      <c r="D1649">
        <f>COUNTIF(C$4:C1649,Tabela3[[#This Row],[COMANDA]])</f>
        <v>2</v>
      </c>
      <c r="E1649" t="s">
        <v>90</v>
      </c>
      <c r="F1649" t="s">
        <v>98</v>
      </c>
      <c r="G1649" t="s">
        <v>9</v>
      </c>
      <c r="H1649" t="s">
        <v>251</v>
      </c>
      <c r="I1649" s="2">
        <v>1</v>
      </c>
      <c r="J1649" t="s">
        <v>11</v>
      </c>
      <c r="K1649" s="21">
        <f>INDEX(LISTAS!$H:$Q,MATCH(BASE!H1649,LISTAS!$G:$G,0),MATCH(BASE!J1649,LISTAS!$H$3:$Q$3,0))*Tabela3[[#This Row],[QUANTIDADE]]</f>
        <v>3</v>
      </c>
      <c r="L1649" s="2" t="str">
        <f>TEXT(Tabela3[[#This Row],[DATA]],"MM")</f>
        <v>04</v>
      </c>
      <c r="M1649" s="2">
        <f>WEEKNUM(Tabela3[[#This Row],[DATA]])</f>
        <v>15</v>
      </c>
      <c r="N1649" s="18">
        <f>YEAR(Tabela3[[#This Row],[DATA]])</f>
        <v>2023</v>
      </c>
    </row>
    <row r="1650" spans="2:14">
      <c r="B1650" s="1">
        <v>45027</v>
      </c>
      <c r="C1650">
        <v>12756</v>
      </c>
      <c r="D1650">
        <f>COUNTIF(C$4:C1650,Tabela3[[#This Row],[COMANDA]])</f>
        <v>3</v>
      </c>
      <c r="E1650" t="s">
        <v>90</v>
      </c>
      <c r="F1650" t="s">
        <v>98</v>
      </c>
      <c r="G1650" t="s">
        <v>9</v>
      </c>
      <c r="H1650" t="s">
        <v>241</v>
      </c>
      <c r="I1650" s="2">
        <v>1</v>
      </c>
      <c r="J1650" t="s">
        <v>11</v>
      </c>
      <c r="K1650" s="21">
        <f>INDEX(LISTAS!$H:$Q,MATCH(BASE!H1650,LISTAS!$G:$G,0),MATCH(BASE!J1650,LISTAS!$H$3:$Q$3,0))*Tabela3[[#This Row],[QUANTIDADE]]</f>
        <v>3</v>
      </c>
      <c r="L1650" s="2" t="str">
        <f>TEXT(Tabela3[[#This Row],[DATA]],"MM")</f>
        <v>04</v>
      </c>
      <c r="M1650" s="2">
        <f>WEEKNUM(Tabela3[[#This Row],[DATA]])</f>
        <v>15</v>
      </c>
      <c r="N1650" s="18">
        <f>YEAR(Tabela3[[#This Row],[DATA]])</f>
        <v>2023</v>
      </c>
    </row>
    <row r="1651" spans="2:14">
      <c r="B1651" s="1">
        <v>45027</v>
      </c>
      <c r="C1651">
        <v>12757</v>
      </c>
      <c r="D1651">
        <f>COUNTIF(C$4:C1651,Tabela3[[#This Row],[COMANDA]])</f>
        <v>1</v>
      </c>
      <c r="E1651" t="s">
        <v>89</v>
      </c>
      <c r="F1651" t="s">
        <v>100</v>
      </c>
      <c r="G1651" t="s">
        <v>8</v>
      </c>
      <c r="H1651" t="s">
        <v>202</v>
      </c>
      <c r="I1651" s="2">
        <v>1</v>
      </c>
      <c r="J1651" t="s">
        <v>11</v>
      </c>
      <c r="K1651" s="21">
        <f>INDEX(LISTAS!$H:$Q,MATCH(BASE!H1651,LISTAS!$G:$G,0),MATCH(BASE!J1651,LISTAS!$H$3:$Q$3,0))*Tabela3[[#This Row],[QUANTIDADE]]</f>
        <v>20</v>
      </c>
      <c r="L1651" s="2" t="str">
        <f>TEXT(Tabela3[[#This Row],[DATA]],"MM")</f>
        <v>04</v>
      </c>
      <c r="M1651" s="2">
        <f>WEEKNUM(Tabela3[[#This Row],[DATA]])</f>
        <v>15</v>
      </c>
      <c r="N1651" s="18">
        <f>YEAR(Tabela3[[#This Row],[DATA]])</f>
        <v>2023</v>
      </c>
    </row>
    <row r="1652" spans="2:14">
      <c r="B1652" s="1">
        <v>45027</v>
      </c>
      <c r="C1652">
        <v>12758</v>
      </c>
      <c r="D1652">
        <f>COUNTIF(C$4:C1652,Tabela3[[#This Row],[COMANDA]])</f>
        <v>1</v>
      </c>
      <c r="E1652" t="s">
        <v>89</v>
      </c>
      <c r="F1652" t="s">
        <v>99</v>
      </c>
      <c r="G1652" t="s">
        <v>8</v>
      </c>
      <c r="H1652" t="s">
        <v>204</v>
      </c>
      <c r="I1652" s="2">
        <v>1</v>
      </c>
      <c r="J1652" t="s">
        <v>11</v>
      </c>
      <c r="K1652" s="21">
        <f>INDEX(LISTAS!$H:$Q,MATCH(BASE!H1652,LISTAS!$G:$G,0),MATCH(BASE!J1652,LISTAS!$H$3:$Q$3,0))*Tabela3[[#This Row],[QUANTIDADE]]</f>
        <v>18</v>
      </c>
      <c r="L1652" s="2" t="str">
        <f>TEXT(Tabela3[[#This Row],[DATA]],"MM")</f>
        <v>04</v>
      </c>
      <c r="M1652" s="2">
        <f>WEEKNUM(Tabela3[[#This Row],[DATA]])</f>
        <v>15</v>
      </c>
      <c r="N1652" s="18">
        <f>YEAR(Tabela3[[#This Row],[DATA]])</f>
        <v>2023</v>
      </c>
    </row>
    <row r="1653" spans="2:14">
      <c r="B1653" s="1">
        <v>45027</v>
      </c>
      <c r="C1653">
        <v>12759</v>
      </c>
      <c r="D1653">
        <f>COUNTIF(C$4:C1653,Tabela3[[#This Row],[COMANDA]])</f>
        <v>1</v>
      </c>
      <c r="E1653" t="s">
        <v>89</v>
      </c>
      <c r="F1653" t="s">
        <v>98</v>
      </c>
      <c r="G1653" t="s">
        <v>8</v>
      </c>
      <c r="H1653" t="s">
        <v>203</v>
      </c>
      <c r="I1653" s="2">
        <v>1</v>
      </c>
      <c r="J1653" t="s">
        <v>11</v>
      </c>
      <c r="K1653" s="21">
        <f>INDEX(LISTAS!$H:$Q,MATCH(BASE!H1653,LISTAS!$G:$G,0),MATCH(BASE!J1653,LISTAS!$H$3:$Q$3,0))*Tabela3[[#This Row],[QUANTIDADE]]</f>
        <v>20</v>
      </c>
      <c r="L1653" s="2" t="str">
        <f>TEXT(Tabela3[[#This Row],[DATA]],"MM")</f>
        <v>04</v>
      </c>
      <c r="M1653" s="2">
        <f>WEEKNUM(Tabela3[[#This Row],[DATA]])</f>
        <v>15</v>
      </c>
      <c r="N1653" s="18">
        <f>YEAR(Tabela3[[#This Row],[DATA]])</f>
        <v>2023</v>
      </c>
    </row>
    <row r="1654" spans="2:14">
      <c r="B1654" s="1">
        <v>45027</v>
      </c>
      <c r="C1654">
        <v>12759</v>
      </c>
      <c r="D1654">
        <f>COUNTIF(C$4:C1654,Tabela3[[#This Row],[COMANDA]])</f>
        <v>2</v>
      </c>
      <c r="E1654" t="s">
        <v>89</v>
      </c>
      <c r="F1654" t="s">
        <v>98</v>
      </c>
      <c r="G1654" t="s">
        <v>8</v>
      </c>
      <c r="H1654" t="s">
        <v>202</v>
      </c>
      <c r="I1654" s="2">
        <v>1</v>
      </c>
      <c r="J1654" t="s">
        <v>11</v>
      </c>
      <c r="K1654" s="21">
        <f>INDEX(LISTAS!$H:$Q,MATCH(BASE!H1654,LISTAS!$G:$G,0),MATCH(BASE!J1654,LISTAS!$H$3:$Q$3,0))*Tabela3[[#This Row],[QUANTIDADE]]</f>
        <v>20</v>
      </c>
      <c r="L1654" s="2" t="str">
        <f>TEXT(Tabela3[[#This Row],[DATA]],"MM")</f>
        <v>04</v>
      </c>
      <c r="M1654" s="2">
        <f>WEEKNUM(Tabela3[[#This Row],[DATA]])</f>
        <v>15</v>
      </c>
      <c r="N1654" s="18">
        <f>YEAR(Tabela3[[#This Row],[DATA]])</f>
        <v>2023</v>
      </c>
    </row>
    <row r="1655" spans="2:14">
      <c r="B1655" s="1">
        <v>45027</v>
      </c>
      <c r="C1655">
        <v>12759</v>
      </c>
      <c r="D1655">
        <f>COUNTIF(C$4:C1655,Tabela3[[#This Row],[COMANDA]])</f>
        <v>3</v>
      </c>
      <c r="E1655" t="s">
        <v>89</v>
      </c>
      <c r="F1655" t="s">
        <v>98</v>
      </c>
      <c r="G1655" t="s">
        <v>9</v>
      </c>
      <c r="H1655" t="s">
        <v>133</v>
      </c>
      <c r="I1655" s="2">
        <v>1</v>
      </c>
      <c r="J1655" t="s">
        <v>11</v>
      </c>
      <c r="K1655" s="21">
        <f>INDEX(LISTAS!$H:$Q,MATCH(BASE!H1655,LISTAS!$G:$G,0),MATCH(BASE!J1655,LISTAS!$H$3:$Q$3,0))*Tabela3[[#This Row],[QUANTIDADE]]</f>
        <v>6</v>
      </c>
      <c r="L1655" s="2" t="str">
        <f>TEXT(Tabela3[[#This Row],[DATA]],"MM")</f>
        <v>04</v>
      </c>
      <c r="M1655" s="2">
        <f>WEEKNUM(Tabela3[[#This Row],[DATA]])</f>
        <v>15</v>
      </c>
      <c r="N1655" s="18">
        <f>YEAR(Tabela3[[#This Row],[DATA]])</f>
        <v>2023</v>
      </c>
    </row>
    <row r="1656" spans="2:14">
      <c r="B1656" s="1">
        <v>45027</v>
      </c>
      <c r="C1656">
        <v>12759</v>
      </c>
      <c r="D1656">
        <f>COUNTIF(C$4:C1656,Tabela3[[#This Row],[COMANDA]])</f>
        <v>4</v>
      </c>
      <c r="E1656" t="s">
        <v>89</v>
      </c>
      <c r="F1656" t="s">
        <v>98</v>
      </c>
      <c r="G1656" t="s">
        <v>9</v>
      </c>
      <c r="H1656" t="s">
        <v>136</v>
      </c>
      <c r="I1656" s="2">
        <v>1</v>
      </c>
      <c r="J1656" t="s">
        <v>11</v>
      </c>
      <c r="K1656" s="21">
        <f>INDEX(LISTAS!$H:$Q,MATCH(BASE!H1656,LISTAS!$G:$G,0),MATCH(BASE!J1656,LISTAS!$H$3:$Q$3,0))*Tabela3[[#This Row],[QUANTIDADE]]</f>
        <v>4</v>
      </c>
      <c r="L1656" s="2" t="str">
        <f>TEXT(Tabela3[[#This Row],[DATA]],"MM")</f>
        <v>04</v>
      </c>
      <c r="M1656" s="2">
        <f>WEEKNUM(Tabela3[[#This Row],[DATA]])</f>
        <v>15</v>
      </c>
      <c r="N1656" s="18">
        <f>YEAR(Tabela3[[#This Row],[DATA]])</f>
        <v>2023</v>
      </c>
    </row>
    <row r="1657" spans="2:14">
      <c r="B1657" s="1">
        <v>45027</v>
      </c>
      <c r="C1657">
        <v>12760</v>
      </c>
      <c r="D1657">
        <f>COUNTIF(C$4:C1657,Tabela3[[#This Row],[COMANDA]])</f>
        <v>1</v>
      </c>
      <c r="E1657" t="s">
        <v>90</v>
      </c>
      <c r="F1657" t="s">
        <v>99</v>
      </c>
      <c r="G1657" t="s">
        <v>8</v>
      </c>
      <c r="H1657" t="s">
        <v>205</v>
      </c>
      <c r="I1657" s="2">
        <v>1</v>
      </c>
      <c r="J1657" t="s">
        <v>11</v>
      </c>
      <c r="K1657" s="21">
        <f>INDEX(LISTAS!$H:$Q,MATCH(BASE!H1657,LISTAS!$G:$G,0),MATCH(BASE!J1657,LISTAS!$H$3:$Q$3,0))*Tabela3[[#This Row],[QUANTIDADE]]</f>
        <v>22</v>
      </c>
      <c r="L1657" s="2" t="str">
        <f>TEXT(Tabela3[[#This Row],[DATA]],"MM")</f>
        <v>04</v>
      </c>
      <c r="M1657" s="2">
        <f>WEEKNUM(Tabela3[[#This Row],[DATA]])</f>
        <v>15</v>
      </c>
      <c r="N1657" s="18">
        <f>YEAR(Tabela3[[#This Row],[DATA]])</f>
        <v>2023</v>
      </c>
    </row>
    <row r="1658" spans="2:14">
      <c r="B1658" s="1">
        <v>45027</v>
      </c>
      <c r="C1658">
        <v>12760</v>
      </c>
      <c r="D1658">
        <f>COUNTIF(C$4:C1658,Tabela3[[#This Row],[COMANDA]])</f>
        <v>2</v>
      </c>
      <c r="E1658" t="s">
        <v>90</v>
      </c>
      <c r="F1658" t="s">
        <v>100</v>
      </c>
      <c r="G1658" t="s">
        <v>8</v>
      </c>
      <c r="H1658" t="s">
        <v>84</v>
      </c>
      <c r="I1658" s="2">
        <v>1</v>
      </c>
      <c r="J1658" t="s">
        <v>11</v>
      </c>
      <c r="K1658" s="21">
        <f>INDEX(LISTAS!$H:$Q,MATCH(BASE!H1658,LISTAS!$G:$G,0),MATCH(BASE!J1658,LISTAS!$H$3:$Q$3,0))*Tabela3[[#This Row],[QUANTIDADE]]</f>
        <v>16</v>
      </c>
      <c r="L1658" s="2" t="str">
        <f>TEXT(Tabela3[[#This Row],[DATA]],"MM")</f>
        <v>04</v>
      </c>
      <c r="M1658" s="2">
        <f>WEEKNUM(Tabela3[[#This Row],[DATA]])</f>
        <v>15</v>
      </c>
      <c r="N1658" s="18">
        <f>YEAR(Tabela3[[#This Row],[DATA]])</f>
        <v>2023</v>
      </c>
    </row>
    <row r="1659" spans="2:14">
      <c r="B1659" s="1">
        <v>45027</v>
      </c>
      <c r="C1659">
        <v>12760</v>
      </c>
      <c r="D1659">
        <f>COUNTIF(C$4:C1659,Tabela3[[#This Row],[COMANDA]])</f>
        <v>3</v>
      </c>
      <c r="E1659" t="s">
        <v>90</v>
      </c>
      <c r="F1659" t="s">
        <v>100</v>
      </c>
      <c r="G1659" t="s">
        <v>9</v>
      </c>
      <c r="H1659" t="s">
        <v>138</v>
      </c>
      <c r="I1659" s="2">
        <v>1</v>
      </c>
      <c r="J1659" t="s">
        <v>11</v>
      </c>
      <c r="K1659" s="21">
        <f>INDEX(LISTAS!$H:$Q,MATCH(BASE!H1659,LISTAS!$G:$G,0),MATCH(BASE!J1659,LISTAS!$H$3:$Q$3,0))*Tabela3[[#This Row],[QUANTIDADE]]</f>
        <v>4</v>
      </c>
      <c r="L1659" s="2" t="str">
        <f>TEXT(Tabela3[[#This Row],[DATA]],"MM")</f>
        <v>04</v>
      </c>
      <c r="M1659" s="2">
        <f>WEEKNUM(Tabela3[[#This Row],[DATA]])</f>
        <v>15</v>
      </c>
      <c r="N1659" s="18">
        <f>YEAR(Tabela3[[#This Row],[DATA]])</f>
        <v>2023</v>
      </c>
    </row>
    <row r="1660" spans="2:14">
      <c r="B1660" s="1">
        <v>45027</v>
      </c>
      <c r="C1660">
        <v>12761</v>
      </c>
      <c r="D1660">
        <f>COUNTIF(C$4:C1660,Tabela3[[#This Row],[COMANDA]])</f>
        <v>1</v>
      </c>
      <c r="E1660" t="s">
        <v>90</v>
      </c>
      <c r="F1660" t="s">
        <v>98</v>
      </c>
      <c r="G1660" t="s">
        <v>8</v>
      </c>
      <c r="H1660" t="s">
        <v>47</v>
      </c>
      <c r="I1660" s="2">
        <v>1</v>
      </c>
      <c r="J1660" t="s">
        <v>11</v>
      </c>
      <c r="K1660" s="21">
        <f>INDEX(LISTAS!$H:$Q,MATCH(BASE!H1660,LISTAS!$G:$G,0),MATCH(BASE!J1660,LISTAS!$H$3:$Q$3,0))*Tabela3[[#This Row],[QUANTIDADE]]</f>
        <v>16</v>
      </c>
      <c r="L1660" s="2" t="str">
        <f>TEXT(Tabela3[[#This Row],[DATA]],"MM")</f>
        <v>04</v>
      </c>
      <c r="M1660" s="2">
        <f>WEEKNUM(Tabela3[[#This Row],[DATA]])</f>
        <v>15</v>
      </c>
      <c r="N1660" s="18">
        <f>YEAR(Tabela3[[#This Row],[DATA]])</f>
        <v>2023</v>
      </c>
    </row>
    <row r="1661" spans="2:14">
      <c r="B1661" s="1">
        <v>45027</v>
      </c>
      <c r="C1661">
        <v>12761</v>
      </c>
      <c r="D1661">
        <f>COUNTIF(C$4:C1661,Tabela3[[#This Row],[COMANDA]])</f>
        <v>2</v>
      </c>
      <c r="E1661" t="s">
        <v>90</v>
      </c>
      <c r="F1661" t="s">
        <v>98</v>
      </c>
      <c r="G1661" t="s">
        <v>61</v>
      </c>
      <c r="H1661" t="s">
        <v>161</v>
      </c>
      <c r="I1661" s="2">
        <v>1</v>
      </c>
      <c r="J1661" t="s">
        <v>11</v>
      </c>
      <c r="K1661" s="21">
        <f>INDEX(LISTAS!$H:$Q,MATCH(BASE!H1661,LISTAS!$G:$G,0),MATCH(BASE!J1661,LISTAS!$H$3:$Q$3,0))*Tabela3[[#This Row],[QUANTIDADE]]</f>
        <v>3</v>
      </c>
      <c r="L1661" s="2" t="str">
        <f>TEXT(Tabela3[[#This Row],[DATA]],"MM")</f>
        <v>04</v>
      </c>
      <c r="M1661" s="2">
        <f>WEEKNUM(Tabela3[[#This Row],[DATA]])</f>
        <v>15</v>
      </c>
      <c r="N1661" s="18">
        <f>YEAR(Tabela3[[#This Row],[DATA]])</f>
        <v>2023</v>
      </c>
    </row>
    <row r="1662" spans="2:14">
      <c r="B1662" s="1">
        <v>45027</v>
      </c>
      <c r="C1662">
        <v>12761</v>
      </c>
      <c r="D1662">
        <f>COUNTIF(C$4:C1662,Tabela3[[#This Row],[COMANDA]])</f>
        <v>3</v>
      </c>
      <c r="E1662" t="s">
        <v>90</v>
      </c>
      <c r="F1662" t="s">
        <v>98</v>
      </c>
      <c r="G1662" t="s">
        <v>61</v>
      </c>
      <c r="H1662" t="s">
        <v>163</v>
      </c>
      <c r="I1662" s="2">
        <v>1</v>
      </c>
      <c r="J1662" t="s">
        <v>11</v>
      </c>
      <c r="K1662" s="21">
        <f>INDEX(LISTAS!$H:$Q,MATCH(BASE!H1662,LISTAS!$G:$G,0),MATCH(BASE!J1662,LISTAS!$H$3:$Q$3,0))*Tabela3[[#This Row],[QUANTIDADE]]</f>
        <v>4</v>
      </c>
      <c r="L1662" s="2" t="str">
        <f>TEXT(Tabela3[[#This Row],[DATA]],"MM")</f>
        <v>04</v>
      </c>
      <c r="M1662" s="2">
        <f>WEEKNUM(Tabela3[[#This Row],[DATA]])</f>
        <v>15</v>
      </c>
      <c r="N1662" s="18">
        <f>YEAR(Tabela3[[#This Row],[DATA]])</f>
        <v>2023</v>
      </c>
    </row>
    <row r="1663" spans="2:14">
      <c r="B1663" s="1">
        <v>45027</v>
      </c>
      <c r="C1663">
        <v>12761</v>
      </c>
      <c r="D1663">
        <f>COUNTIF(C$4:C1663,Tabela3[[#This Row],[COMANDA]])</f>
        <v>4</v>
      </c>
      <c r="E1663" t="s">
        <v>90</v>
      </c>
      <c r="F1663" t="s">
        <v>98</v>
      </c>
      <c r="G1663" t="s">
        <v>9</v>
      </c>
      <c r="H1663" t="s">
        <v>138</v>
      </c>
      <c r="I1663" s="2">
        <v>1</v>
      </c>
      <c r="J1663" t="s">
        <v>11</v>
      </c>
      <c r="K1663" s="21">
        <f>INDEX(LISTAS!$H:$Q,MATCH(BASE!H1663,LISTAS!$G:$G,0),MATCH(BASE!J1663,LISTAS!$H$3:$Q$3,0))*Tabela3[[#This Row],[QUANTIDADE]]</f>
        <v>4</v>
      </c>
      <c r="L1663" s="2" t="str">
        <f>TEXT(Tabela3[[#This Row],[DATA]],"MM")</f>
        <v>04</v>
      </c>
      <c r="M1663" s="2">
        <f>WEEKNUM(Tabela3[[#This Row],[DATA]])</f>
        <v>15</v>
      </c>
      <c r="N1663" s="18">
        <f>YEAR(Tabela3[[#This Row],[DATA]])</f>
        <v>2023</v>
      </c>
    </row>
    <row r="1664" spans="2:14">
      <c r="B1664" s="1">
        <v>45027</v>
      </c>
      <c r="C1664">
        <v>12762</v>
      </c>
      <c r="D1664">
        <f>COUNTIF(C$4:C1664,Tabela3[[#This Row],[COMANDA]])</f>
        <v>1</v>
      </c>
      <c r="E1664" t="s">
        <v>89</v>
      </c>
      <c r="F1664" t="s">
        <v>99</v>
      </c>
      <c r="G1664" t="s">
        <v>8</v>
      </c>
      <c r="H1664" t="s">
        <v>48</v>
      </c>
      <c r="I1664" s="2">
        <v>1</v>
      </c>
      <c r="J1664" t="s">
        <v>11</v>
      </c>
      <c r="K1664" s="21">
        <f>INDEX(LISTAS!$H:$Q,MATCH(BASE!H1664,LISTAS!$G:$G,0),MATCH(BASE!J1664,LISTAS!$H$3:$Q$3,0))*Tabela3[[#This Row],[QUANTIDADE]]</f>
        <v>18</v>
      </c>
      <c r="L1664" s="2" t="str">
        <f>TEXT(Tabela3[[#This Row],[DATA]],"MM")</f>
        <v>04</v>
      </c>
      <c r="M1664" s="2">
        <f>WEEKNUM(Tabela3[[#This Row],[DATA]])</f>
        <v>15</v>
      </c>
      <c r="N1664" s="18">
        <f>YEAR(Tabela3[[#This Row],[DATA]])</f>
        <v>2023</v>
      </c>
    </row>
    <row r="1665" spans="2:14">
      <c r="B1665" s="1">
        <v>45027</v>
      </c>
      <c r="C1665">
        <v>12762</v>
      </c>
      <c r="D1665">
        <f>COUNTIF(C$4:C1665,Tabela3[[#This Row],[COMANDA]])</f>
        <v>2</v>
      </c>
      <c r="E1665" t="s">
        <v>89</v>
      </c>
      <c r="F1665" t="s">
        <v>99</v>
      </c>
      <c r="G1665" t="s">
        <v>9</v>
      </c>
      <c r="H1665" t="s">
        <v>142</v>
      </c>
      <c r="I1665" s="2">
        <v>1</v>
      </c>
      <c r="J1665" t="s">
        <v>11</v>
      </c>
      <c r="K1665" s="21">
        <f>INDEX(LISTAS!$H:$Q,MATCH(BASE!H1665,LISTAS!$G:$G,0),MATCH(BASE!J1665,LISTAS!$H$3:$Q$3,0))*Tabela3[[#This Row],[QUANTIDADE]]</f>
        <v>6</v>
      </c>
      <c r="L1665" s="2" t="str">
        <f>TEXT(Tabela3[[#This Row],[DATA]],"MM")</f>
        <v>04</v>
      </c>
      <c r="M1665" s="2">
        <f>WEEKNUM(Tabela3[[#This Row],[DATA]])</f>
        <v>15</v>
      </c>
      <c r="N1665" s="18">
        <f>YEAR(Tabela3[[#This Row],[DATA]])</f>
        <v>2023</v>
      </c>
    </row>
    <row r="1666" spans="2:14">
      <c r="B1666" s="1">
        <v>45027</v>
      </c>
      <c r="C1666">
        <v>12763</v>
      </c>
      <c r="D1666">
        <f>COUNTIF(C$4:C1666,Tabela3[[#This Row],[COMANDA]])</f>
        <v>1</v>
      </c>
      <c r="E1666" t="s">
        <v>90</v>
      </c>
      <c r="F1666" t="s">
        <v>98</v>
      </c>
      <c r="G1666" t="s">
        <v>62</v>
      </c>
      <c r="H1666" t="s">
        <v>194</v>
      </c>
      <c r="I1666" s="2">
        <v>1</v>
      </c>
      <c r="J1666" t="s">
        <v>11</v>
      </c>
      <c r="K1666" s="21">
        <f>INDEX(LISTAS!$H:$Q,MATCH(BASE!H1666,LISTAS!$G:$G,0),MATCH(BASE!J1666,LISTAS!$H$3:$Q$3,0))*Tabela3[[#This Row],[QUANTIDADE]]</f>
        <v>8</v>
      </c>
      <c r="L1666" s="2" t="str">
        <f>TEXT(Tabela3[[#This Row],[DATA]],"MM")</f>
        <v>04</v>
      </c>
      <c r="M1666" s="2">
        <f>WEEKNUM(Tabela3[[#This Row],[DATA]])</f>
        <v>15</v>
      </c>
      <c r="N1666" s="18">
        <f>YEAR(Tabela3[[#This Row],[DATA]])</f>
        <v>2023</v>
      </c>
    </row>
    <row r="1667" spans="2:14">
      <c r="B1667" s="1">
        <v>45027</v>
      </c>
      <c r="C1667">
        <v>12763</v>
      </c>
      <c r="D1667">
        <f>COUNTIF(C$4:C1667,Tabela3[[#This Row],[COMANDA]])</f>
        <v>2</v>
      </c>
      <c r="E1667" t="s">
        <v>90</v>
      </c>
      <c r="F1667" t="s">
        <v>98</v>
      </c>
      <c r="G1667" t="s">
        <v>62</v>
      </c>
      <c r="H1667" t="s">
        <v>190</v>
      </c>
      <c r="I1667" s="2">
        <v>2</v>
      </c>
      <c r="J1667" t="s">
        <v>11</v>
      </c>
      <c r="K1667" s="21">
        <f>INDEX(LISTAS!$H:$Q,MATCH(BASE!H1667,LISTAS!$G:$G,0),MATCH(BASE!J1667,LISTAS!$H$3:$Q$3,0))*Tabela3[[#This Row],[QUANTIDADE]]</f>
        <v>6</v>
      </c>
      <c r="L1667" s="2" t="str">
        <f>TEXT(Tabela3[[#This Row],[DATA]],"MM")</f>
        <v>04</v>
      </c>
      <c r="M1667" s="2">
        <f>WEEKNUM(Tabela3[[#This Row],[DATA]])</f>
        <v>15</v>
      </c>
      <c r="N1667" s="18">
        <f>YEAR(Tabela3[[#This Row],[DATA]])</f>
        <v>2023</v>
      </c>
    </row>
    <row r="1668" spans="2:14">
      <c r="B1668" s="1">
        <v>45027</v>
      </c>
      <c r="C1668">
        <v>12763</v>
      </c>
      <c r="D1668">
        <f>COUNTIF(C$4:C1668,Tabela3[[#This Row],[COMANDA]])</f>
        <v>3</v>
      </c>
      <c r="E1668" t="s">
        <v>90</v>
      </c>
      <c r="F1668" t="s">
        <v>98</v>
      </c>
      <c r="G1668" t="s">
        <v>62</v>
      </c>
      <c r="H1668" t="s">
        <v>189</v>
      </c>
      <c r="I1668" s="2">
        <v>1</v>
      </c>
      <c r="J1668" t="s">
        <v>11</v>
      </c>
      <c r="K1668" s="21">
        <f>INDEX(LISTAS!$H:$Q,MATCH(BASE!H1668,LISTAS!$G:$G,0),MATCH(BASE!J1668,LISTAS!$H$3:$Q$3,0))*Tabela3[[#This Row],[QUANTIDADE]]</f>
        <v>2</v>
      </c>
      <c r="L1668" s="2" t="str">
        <f>TEXT(Tabela3[[#This Row],[DATA]],"MM")</f>
        <v>04</v>
      </c>
      <c r="M1668" s="2">
        <f>WEEKNUM(Tabela3[[#This Row],[DATA]])</f>
        <v>15</v>
      </c>
      <c r="N1668" s="18">
        <f>YEAR(Tabela3[[#This Row],[DATA]])</f>
        <v>2023</v>
      </c>
    </row>
    <row r="1669" spans="2:14">
      <c r="B1669" s="1">
        <v>45027</v>
      </c>
      <c r="C1669">
        <v>12764</v>
      </c>
      <c r="D1669">
        <f>COUNTIF(C$4:C1669,Tabela3[[#This Row],[COMANDA]])</f>
        <v>1</v>
      </c>
      <c r="E1669" t="s">
        <v>90</v>
      </c>
      <c r="G1669" t="s">
        <v>8</v>
      </c>
      <c r="H1669" t="s">
        <v>43</v>
      </c>
      <c r="I1669" s="2">
        <v>1</v>
      </c>
      <c r="J1669" t="s">
        <v>11</v>
      </c>
      <c r="K1669" s="21">
        <f>INDEX(LISTAS!$H:$Q,MATCH(BASE!H1669,LISTAS!$G:$G,0),MATCH(BASE!J1669,LISTAS!$H$3:$Q$3,0))*Tabela3[[#This Row],[QUANTIDADE]]</f>
        <v>18</v>
      </c>
      <c r="L1669" s="2" t="str">
        <f>TEXT(Tabela3[[#This Row],[DATA]],"MM")</f>
        <v>04</v>
      </c>
      <c r="M1669" s="2">
        <f>WEEKNUM(Tabela3[[#This Row],[DATA]])</f>
        <v>15</v>
      </c>
      <c r="N1669" s="18">
        <f>YEAR(Tabela3[[#This Row],[DATA]])</f>
        <v>2023</v>
      </c>
    </row>
    <row r="1670" spans="2:14">
      <c r="B1670" s="1">
        <v>45027</v>
      </c>
      <c r="C1670">
        <v>12764</v>
      </c>
      <c r="D1670">
        <f>COUNTIF(C$4:C1670,Tabela3[[#This Row],[COMANDA]])</f>
        <v>2</v>
      </c>
      <c r="E1670" t="s">
        <v>90</v>
      </c>
      <c r="G1670" t="s">
        <v>9</v>
      </c>
      <c r="H1670" t="s">
        <v>132</v>
      </c>
      <c r="I1670" s="2">
        <v>1</v>
      </c>
      <c r="J1670" t="s">
        <v>11</v>
      </c>
      <c r="K1670" s="21">
        <f>INDEX(LISTAS!$H:$Q,MATCH(BASE!H1670,LISTAS!$G:$G,0),MATCH(BASE!J1670,LISTAS!$H$3:$Q$3,0))*Tabela3[[#This Row],[QUANTIDADE]]</f>
        <v>3</v>
      </c>
      <c r="L1670" s="2" t="str">
        <f>TEXT(Tabela3[[#This Row],[DATA]],"MM")</f>
        <v>04</v>
      </c>
      <c r="M1670" s="2">
        <f>WEEKNUM(Tabela3[[#This Row],[DATA]])</f>
        <v>15</v>
      </c>
      <c r="N1670" s="18">
        <f>YEAR(Tabela3[[#This Row],[DATA]])</f>
        <v>2023</v>
      </c>
    </row>
    <row r="1671" spans="2:14">
      <c r="B1671" s="1">
        <v>45027</v>
      </c>
      <c r="C1671">
        <v>12764</v>
      </c>
      <c r="D1671">
        <f>COUNTIF(C$4:C1671,Tabela3[[#This Row],[COMANDA]])</f>
        <v>3</v>
      </c>
      <c r="E1671" t="s">
        <v>90</v>
      </c>
      <c r="G1671" t="s">
        <v>10</v>
      </c>
      <c r="H1671" t="s">
        <v>94</v>
      </c>
      <c r="I1671" s="2">
        <v>2</v>
      </c>
      <c r="J1671" t="s">
        <v>11</v>
      </c>
      <c r="K1671" s="21">
        <f>INDEX(LISTAS!$H:$Q,MATCH(BASE!H1671,LISTAS!$G:$G,0),MATCH(BASE!J1671,LISTAS!$H$3:$Q$3,0))*Tabela3[[#This Row],[QUANTIDADE]]</f>
        <v>5</v>
      </c>
      <c r="L1671" s="2" t="str">
        <f>TEXT(Tabela3[[#This Row],[DATA]],"MM")</f>
        <v>04</v>
      </c>
      <c r="M1671" s="2">
        <f>WEEKNUM(Tabela3[[#This Row],[DATA]])</f>
        <v>15</v>
      </c>
      <c r="N1671" s="18">
        <f>YEAR(Tabela3[[#This Row],[DATA]])</f>
        <v>2023</v>
      </c>
    </row>
    <row r="1672" spans="2:14">
      <c r="B1672" s="1">
        <v>45027</v>
      </c>
      <c r="C1672">
        <v>12765</v>
      </c>
      <c r="D1672">
        <f>COUNTIF(C$4:C1672,Tabela3[[#This Row],[COMANDA]])</f>
        <v>1</v>
      </c>
      <c r="E1672" t="s">
        <v>90</v>
      </c>
      <c r="F1672" t="s">
        <v>100</v>
      </c>
      <c r="G1672" t="s">
        <v>8</v>
      </c>
      <c r="H1672" t="s">
        <v>204</v>
      </c>
      <c r="I1672" s="2">
        <v>1</v>
      </c>
      <c r="J1672" t="s">
        <v>11</v>
      </c>
      <c r="K1672" s="21">
        <f>INDEX(LISTAS!$H:$Q,MATCH(BASE!H1672,LISTAS!$G:$G,0),MATCH(BASE!J1672,LISTAS!$H$3:$Q$3,0))*Tabela3[[#This Row],[QUANTIDADE]]</f>
        <v>18</v>
      </c>
      <c r="L1672" s="2" t="str">
        <f>TEXT(Tabela3[[#This Row],[DATA]],"MM")</f>
        <v>04</v>
      </c>
      <c r="M1672" s="2">
        <f>WEEKNUM(Tabela3[[#This Row],[DATA]])</f>
        <v>15</v>
      </c>
      <c r="N1672" s="18">
        <f>YEAR(Tabela3[[#This Row],[DATA]])</f>
        <v>2023</v>
      </c>
    </row>
    <row r="1673" spans="2:14">
      <c r="B1673" s="1">
        <v>45027</v>
      </c>
      <c r="C1673">
        <v>12765</v>
      </c>
      <c r="D1673">
        <f>COUNTIF(C$4:C1673,Tabela3[[#This Row],[COMANDA]])</f>
        <v>2</v>
      </c>
      <c r="E1673" t="s">
        <v>90</v>
      </c>
      <c r="F1673" t="s">
        <v>100</v>
      </c>
      <c r="G1673" t="s">
        <v>8</v>
      </c>
      <c r="H1673" t="s">
        <v>211</v>
      </c>
      <c r="I1673" s="2">
        <v>1</v>
      </c>
      <c r="J1673" t="s">
        <v>11</v>
      </c>
      <c r="K1673" s="21">
        <f>INDEX(LISTAS!$H:$Q,MATCH(BASE!H1673,LISTAS!$G:$G,0),MATCH(BASE!J1673,LISTAS!$H$3:$Q$3,0))*Tabela3[[#This Row],[QUANTIDADE]]</f>
        <v>20</v>
      </c>
      <c r="L1673" s="2" t="str">
        <f>TEXT(Tabela3[[#This Row],[DATA]],"MM")</f>
        <v>04</v>
      </c>
      <c r="M1673" s="2">
        <f>WEEKNUM(Tabela3[[#This Row],[DATA]])</f>
        <v>15</v>
      </c>
      <c r="N1673" s="18">
        <f>YEAR(Tabela3[[#This Row],[DATA]])</f>
        <v>2023</v>
      </c>
    </row>
    <row r="1674" spans="2:14">
      <c r="B1674" s="1">
        <v>45027</v>
      </c>
      <c r="C1674">
        <v>12765</v>
      </c>
      <c r="D1674">
        <f>COUNTIF(C$4:C1674,Tabela3[[#This Row],[COMANDA]])</f>
        <v>3</v>
      </c>
      <c r="E1674" t="s">
        <v>90</v>
      </c>
      <c r="F1674" t="s">
        <v>100</v>
      </c>
      <c r="G1674" t="s">
        <v>9</v>
      </c>
      <c r="H1674" t="s">
        <v>208</v>
      </c>
      <c r="I1674" s="2">
        <v>1</v>
      </c>
      <c r="J1674" t="s">
        <v>11</v>
      </c>
      <c r="K1674" s="21">
        <f>INDEX(LISTAS!$H:$Q,MATCH(BASE!H1674,LISTAS!$G:$G,0),MATCH(BASE!J1674,LISTAS!$H$3:$Q$3,0))*Tabela3[[#This Row],[QUANTIDADE]]</f>
        <v>4</v>
      </c>
      <c r="L1674" s="2" t="str">
        <f>TEXT(Tabela3[[#This Row],[DATA]],"MM")</f>
        <v>04</v>
      </c>
      <c r="M1674" s="2">
        <f>WEEKNUM(Tabela3[[#This Row],[DATA]])</f>
        <v>15</v>
      </c>
      <c r="N1674" s="18">
        <f>YEAR(Tabela3[[#This Row],[DATA]])</f>
        <v>2023</v>
      </c>
    </row>
    <row r="1675" spans="2:14">
      <c r="B1675" s="1">
        <v>45027</v>
      </c>
      <c r="C1675">
        <v>12765</v>
      </c>
      <c r="D1675">
        <f>COUNTIF(C$4:C1675,Tabela3[[#This Row],[COMANDA]])</f>
        <v>4</v>
      </c>
      <c r="E1675" t="s">
        <v>90</v>
      </c>
      <c r="F1675" t="s">
        <v>100</v>
      </c>
      <c r="G1675" t="s">
        <v>9</v>
      </c>
      <c r="H1675" t="s">
        <v>251</v>
      </c>
      <c r="I1675" s="2">
        <v>1</v>
      </c>
      <c r="J1675" t="s">
        <v>11</v>
      </c>
      <c r="K1675" s="21">
        <f>INDEX(LISTAS!$H:$Q,MATCH(BASE!H1675,LISTAS!$G:$G,0),MATCH(BASE!J1675,LISTAS!$H$3:$Q$3,0))*Tabela3[[#This Row],[QUANTIDADE]]</f>
        <v>3</v>
      </c>
      <c r="L1675" s="2" t="str">
        <f>TEXT(Tabela3[[#This Row],[DATA]],"MM")</f>
        <v>04</v>
      </c>
      <c r="M1675" s="2">
        <f>WEEKNUM(Tabela3[[#This Row],[DATA]])</f>
        <v>15</v>
      </c>
      <c r="N1675" s="18">
        <f>YEAR(Tabela3[[#This Row],[DATA]])</f>
        <v>2023</v>
      </c>
    </row>
    <row r="1676" spans="2:14">
      <c r="B1676" s="1">
        <v>45027</v>
      </c>
      <c r="C1676">
        <v>12766</v>
      </c>
      <c r="D1676">
        <f>COUNTIF(C$4:C1676,Tabela3[[#This Row],[COMANDA]])</f>
        <v>1</v>
      </c>
      <c r="E1676" t="s">
        <v>90</v>
      </c>
      <c r="F1676" t="s">
        <v>98</v>
      </c>
      <c r="G1676" t="s">
        <v>8</v>
      </c>
      <c r="H1676" t="s">
        <v>84</v>
      </c>
      <c r="I1676" s="2">
        <v>1</v>
      </c>
      <c r="J1676" t="s">
        <v>11</v>
      </c>
      <c r="K1676" s="21">
        <f>INDEX(LISTAS!$H:$Q,MATCH(BASE!H1676,LISTAS!$G:$G,0),MATCH(BASE!J1676,LISTAS!$H$3:$Q$3,0))*Tabela3[[#This Row],[QUANTIDADE]]</f>
        <v>16</v>
      </c>
      <c r="L1676" s="2" t="str">
        <f>TEXT(Tabela3[[#This Row],[DATA]],"MM")</f>
        <v>04</v>
      </c>
      <c r="M1676" s="2">
        <f>WEEKNUM(Tabela3[[#This Row],[DATA]])</f>
        <v>15</v>
      </c>
      <c r="N1676" s="18">
        <f>YEAR(Tabela3[[#This Row],[DATA]])</f>
        <v>2023</v>
      </c>
    </row>
    <row r="1677" spans="2:14">
      <c r="B1677" s="1">
        <v>45027</v>
      </c>
      <c r="C1677">
        <v>12766</v>
      </c>
      <c r="D1677">
        <f>COUNTIF(C$4:C1677,Tabela3[[#This Row],[COMANDA]])</f>
        <v>2</v>
      </c>
      <c r="E1677" t="s">
        <v>90</v>
      </c>
      <c r="F1677" t="s">
        <v>98</v>
      </c>
      <c r="G1677" t="s">
        <v>9</v>
      </c>
      <c r="H1677" t="s">
        <v>241</v>
      </c>
      <c r="I1677" s="2">
        <v>1</v>
      </c>
      <c r="J1677" t="s">
        <v>11</v>
      </c>
      <c r="K1677" s="21">
        <f>INDEX(LISTAS!$H:$Q,MATCH(BASE!H1677,LISTAS!$G:$G,0),MATCH(BASE!J1677,LISTAS!$H$3:$Q$3,0))*Tabela3[[#This Row],[QUANTIDADE]]</f>
        <v>3</v>
      </c>
      <c r="L1677" s="2" t="str">
        <f>TEXT(Tabela3[[#This Row],[DATA]],"MM")</f>
        <v>04</v>
      </c>
      <c r="M1677" s="2">
        <f>WEEKNUM(Tabela3[[#This Row],[DATA]])</f>
        <v>15</v>
      </c>
      <c r="N1677" s="18">
        <f>YEAR(Tabela3[[#This Row],[DATA]])</f>
        <v>2023</v>
      </c>
    </row>
    <row r="1678" spans="2:14">
      <c r="B1678" s="1">
        <v>45027</v>
      </c>
      <c r="C1678">
        <v>12767</v>
      </c>
      <c r="D1678">
        <f>COUNTIF(C$4:C1678,Tabela3[[#This Row],[COMANDA]])</f>
        <v>1</v>
      </c>
      <c r="E1678" t="s">
        <v>90</v>
      </c>
      <c r="F1678" t="s">
        <v>98</v>
      </c>
      <c r="G1678" t="s">
        <v>8</v>
      </c>
      <c r="H1678" t="s">
        <v>41</v>
      </c>
      <c r="I1678" s="2">
        <v>1</v>
      </c>
      <c r="J1678" t="s">
        <v>11</v>
      </c>
      <c r="K1678" s="21">
        <f>INDEX(LISTAS!$H:$Q,MATCH(BASE!H1678,LISTAS!$G:$G,0),MATCH(BASE!J1678,LISTAS!$H$3:$Q$3,0))*Tabela3[[#This Row],[QUANTIDADE]]</f>
        <v>14</v>
      </c>
      <c r="L1678" s="2" t="str">
        <f>TEXT(Tabela3[[#This Row],[DATA]],"MM")</f>
        <v>04</v>
      </c>
      <c r="M1678" s="2">
        <f>WEEKNUM(Tabela3[[#This Row],[DATA]])</f>
        <v>15</v>
      </c>
      <c r="N1678" s="18">
        <f>YEAR(Tabela3[[#This Row],[DATA]])</f>
        <v>2023</v>
      </c>
    </row>
    <row r="1679" spans="2:14">
      <c r="B1679" s="1">
        <v>45027</v>
      </c>
      <c r="C1679">
        <v>12767</v>
      </c>
      <c r="D1679">
        <f>COUNTIF(C$4:C1679,Tabela3[[#This Row],[COMANDA]])</f>
        <v>2</v>
      </c>
      <c r="E1679" t="s">
        <v>90</v>
      </c>
      <c r="F1679" t="s">
        <v>98</v>
      </c>
      <c r="G1679" t="s">
        <v>61</v>
      </c>
      <c r="H1679" t="s">
        <v>199</v>
      </c>
      <c r="I1679" s="2">
        <v>1</v>
      </c>
      <c r="J1679" t="s">
        <v>11</v>
      </c>
      <c r="K1679" s="21">
        <f>INDEX(LISTAS!$H:$Q,MATCH(BASE!H1679,LISTAS!$G:$G,0),MATCH(BASE!J1679,LISTAS!$H$3:$Q$3,0))*Tabela3[[#This Row],[QUANTIDADE]]</f>
        <v>1</v>
      </c>
      <c r="L1679" s="2" t="str">
        <f>TEXT(Tabela3[[#This Row],[DATA]],"MM")</f>
        <v>04</v>
      </c>
      <c r="M1679" s="2">
        <f>WEEKNUM(Tabela3[[#This Row],[DATA]])</f>
        <v>15</v>
      </c>
      <c r="N1679" s="18">
        <f>YEAR(Tabela3[[#This Row],[DATA]])</f>
        <v>2023</v>
      </c>
    </row>
    <row r="1680" spans="2:14">
      <c r="B1680" s="1">
        <v>45027</v>
      </c>
      <c r="C1680">
        <v>12768</v>
      </c>
      <c r="D1680">
        <f>COUNTIF(C$4:C1680,Tabela3[[#This Row],[COMANDA]])</f>
        <v>1</v>
      </c>
      <c r="E1680" t="s">
        <v>90</v>
      </c>
      <c r="F1680" t="s">
        <v>99</v>
      </c>
      <c r="G1680" t="s">
        <v>8</v>
      </c>
      <c r="H1680" t="s">
        <v>202</v>
      </c>
      <c r="I1680" s="2">
        <v>1</v>
      </c>
      <c r="J1680" t="s">
        <v>11</v>
      </c>
      <c r="K1680" s="21">
        <f>INDEX(LISTAS!$H:$Q,MATCH(BASE!H1680,LISTAS!$G:$G,0),MATCH(BASE!J1680,LISTAS!$H$3:$Q$3,0))*Tabela3[[#This Row],[QUANTIDADE]]</f>
        <v>20</v>
      </c>
      <c r="L1680" s="2" t="str">
        <f>TEXT(Tabela3[[#This Row],[DATA]],"MM")</f>
        <v>04</v>
      </c>
      <c r="M1680" s="2">
        <f>WEEKNUM(Tabela3[[#This Row],[DATA]])</f>
        <v>15</v>
      </c>
      <c r="N1680" s="18">
        <f>YEAR(Tabela3[[#This Row],[DATA]])</f>
        <v>2023</v>
      </c>
    </row>
    <row r="1681" spans="2:14">
      <c r="B1681" s="1">
        <v>45027</v>
      </c>
      <c r="C1681">
        <v>12768</v>
      </c>
      <c r="D1681">
        <f>COUNTIF(C$4:C1681,Tabela3[[#This Row],[COMANDA]])</f>
        <v>2</v>
      </c>
      <c r="E1681" t="s">
        <v>90</v>
      </c>
      <c r="F1681" t="s">
        <v>99</v>
      </c>
      <c r="G1681" t="s">
        <v>9</v>
      </c>
      <c r="H1681" t="s">
        <v>138</v>
      </c>
      <c r="I1681" s="2">
        <v>1</v>
      </c>
      <c r="J1681" t="s">
        <v>11</v>
      </c>
      <c r="K1681" s="21">
        <f>INDEX(LISTAS!$H:$Q,MATCH(BASE!H1681,LISTAS!$G:$G,0),MATCH(BASE!J1681,LISTAS!$H$3:$Q$3,0))*Tabela3[[#This Row],[QUANTIDADE]]</f>
        <v>4</v>
      </c>
      <c r="L1681" s="2" t="str">
        <f>TEXT(Tabela3[[#This Row],[DATA]],"MM")</f>
        <v>04</v>
      </c>
      <c r="M1681" s="2">
        <f>WEEKNUM(Tabela3[[#This Row],[DATA]])</f>
        <v>15</v>
      </c>
      <c r="N1681" s="18">
        <f>YEAR(Tabela3[[#This Row],[DATA]])</f>
        <v>2023</v>
      </c>
    </row>
    <row r="1682" spans="2:14">
      <c r="B1682" s="1">
        <v>45027</v>
      </c>
      <c r="C1682">
        <v>12769</v>
      </c>
      <c r="D1682">
        <f>COUNTIF(C$4:C1682,Tabela3[[#This Row],[COMANDA]])</f>
        <v>1</v>
      </c>
      <c r="E1682" t="s">
        <v>90</v>
      </c>
      <c r="F1682" t="s">
        <v>98</v>
      </c>
      <c r="G1682" t="s">
        <v>8</v>
      </c>
      <c r="H1682" t="s">
        <v>84</v>
      </c>
      <c r="I1682" s="2">
        <v>1</v>
      </c>
      <c r="J1682" t="s">
        <v>11</v>
      </c>
      <c r="K1682" s="21">
        <f>INDEX(LISTAS!$H:$Q,MATCH(BASE!H1682,LISTAS!$G:$G,0),MATCH(BASE!J1682,LISTAS!$H$3:$Q$3,0))*Tabela3[[#This Row],[QUANTIDADE]]</f>
        <v>16</v>
      </c>
      <c r="L1682" s="2" t="str">
        <f>TEXT(Tabela3[[#This Row],[DATA]],"MM")</f>
        <v>04</v>
      </c>
      <c r="M1682" s="2">
        <f>WEEKNUM(Tabela3[[#This Row],[DATA]])</f>
        <v>15</v>
      </c>
      <c r="N1682" s="18">
        <f>YEAR(Tabela3[[#This Row],[DATA]])</f>
        <v>2023</v>
      </c>
    </row>
    <row r="1683" spans="2:14">
      <c r="B1683" s="1">
        <v>45027</v>
      </c>
      <c r="C1683">
        <v>12769</v>
      </c>
      <c r="D1683">
        <f>COUNTIF(C$4:C1683,Tabela3[[#This Row],[COMANDA]])</f>
        <v>2</v>
      </c>
      <c r="E1683" t="s">
        <v>90</v>
      </c>
      <c r="F1683" t="s">
        <v>99</v>
      </c>
      <c r="G1683" t="s">
        <v>8</v>
      </c>
      <c r="H1683" t="s">
        <v>84</v>
      </c>
      <c r="I1683" s="2">
        <v>1</v>
      </c>
      <c r="J1683" t="s">
        <v>11</v>
      </c>
      <c r="K1683" s="21">
        <f>INDEX(LISTAS!$H:$Q,MATCH(BASE!H1683,LISTAS!$G:$G,0),MATCH(BASE!J1683,LISTAS!$H$3:$Q$3,0))*Tabela3[[#This Row],[QUANTIDADE]]</f>
        <v>16</v>
      </c>
      <c r="L1683" s="2" t="str">
        <f>TEXT(Tabela3[[#This Row],[DATA]],"MM")</f>
        <v>04</v>
      </c>
      <c r="M1683" s="2">
        <f>WEEKNUM(Tabela3[[#This Row],[DATA]])</f>
        <v>15</v>
      </c>
      <c r="N1683" s="18">
        <f>YEAR(Tabela3[[#This Row],[DATA]])</f>
        <v>2023</v>
      </c>
    </row>
    <row r="1684" spans="2:14">
      <c r="B1684" s="1">
        <v>45027</v>
      </c>
      <c r="C1684">
        <v>12770</v>
      </c>
      <c r="D1684">
        <f>COUNTIF(C$4:C1684,Tabela3[[#This Row],[COMANDA]])</f>
        <v>1</v>
      </c>
      <c r="E1684" t="s">
        <v>90</v>
      </c>
      <c r="F1684" t="s">
        <v>98</v>
      </c>
      <c r="G1684" t="s">
        <v>8</v>
      </c>
      <c r="H1684" t="s">
        <v>202</v>
      </c>
      <c r="I1684" s="2">
        <v>1</v>
      </c>
      <c r="J1684" t="s">
        <v>11</v>
      </c>
      <c r="K1684" s="21">
        <f>INDEX(LISTAS!$H:$Q,MATCH(BASE!H1684,LISTAS!$G:$G,0),MATCH(BASE!J1684,LISTAS!$H$3:$Q$3,0))*Tabela3[[#This Row],[QUANTIDADE]]</f>
        <v>20</v>
      </c>
      <c r="L1684" s="2" t="str">
        <f>TEXT(Tabela3[[#This Row],[DATA]],"MM")</f>
        <v>04</v>
      </c>
      <c r="M1684" s="2">
        <f>WEEKNUM(Tabela3[[#This Row],[DATA]])</f>
        <v>15</v>
      </c>
      <c r="N1684" s="18">
        <f>YEAR(Tabela3[[#This Row],[DATA]])</f>
        <v>2023</v>
      </c>
    </row>
    <row r="1685" spans="2:14">
      <c r="B1685" s="1">
        <v>45027</v>
      </c>
      <c r="C1685">
        <v>12771</v>
      </c>
      <c r="D1685">
        <f>COUNTIF(C$4:C1685,Tabela3[[#This Row],[COMANDA]])</f>
        <v>1</v>
      </c>
      <c r="E1685" t="s">
        <v>90</v>
      </c>
      <c r="F1685" t="s">
        <v>98</v>
      </c>
      <c r="G1685" t="s">
        <v>8</v>
      </c>
      <c r="H1685" t="s">
        <v>204</v>
      </c>
      <c r="I1685" s="2">
        <v>1</v>
      </c>
      <c r="J1685" t="s">
        <v>11</v>
      </c>
      <c r="K1685" s="21">
        <f>INDEX(LISTAS!$H:$Q,MATCH(BASE!H1685,LISTAS!$G:$G,0),MATCH(BASE!J1685,LISTAS!$H$3:$Q$3,0))*Tabela3[[#This Row],[QUANTIDADE]]</f>
        <v>18</v>
      </c>
      <c r="L1685" s="2" t="str">
        <f>TEXT(Tabela3[[#This Row],[DATA]],"MM")</f>
        <v>04</v>
      </c>
      <c r="M1685" s="2">
        <f>WEEKNUM(Tabela3[[#This Row],[DATA]])</f>
        <v>15</v>
      </c>
      <c r="N1685" s="18">
        <f>YEAR(Tabela3[[#This Row],[DATA]])</f>
        <v>2023</v>
      </c>
    </row>
    <row r="1686" spans="2:14">
      <c r="B1686" s="1">
        <v>45027</v>
      </c>
      <c r="C1686">
        <v>12771</v>
      </c>
      <c r="D1686">
        <f>COUNTIF(C$4:C1686,Tabela3[[#This Row],[COMANDA]])</f>
        <v>2</v>
      </c>
      <c r="E1686" t="s">
        <v>90</v>
      </c>
      <c r="F1686" t="s">
        <v>99</v>
      </c>
      <c r="G1686" t="s">
        <v>8</v>
      </c>
      <c r="H1686" t="s">
        <v>204</v>
      </c>
      <c r="I1686" s="2">
        <v>1</v>
      </c>
      <c r="J1686" t="s">
        <v>11</v>
      </c>
      <c r="K1686" s="21">
        <f>INDEX(LISTAS!$H:$Q,MATCH(BASE!H1686,LISTAS!$G:$G,0),MATCH(BASE!J1686,LISTAS!$H$3:$Q$3,0))*Tabela3[[#This Row],[QUANTIDADE]]</f>
        <v>18</v>
      </c>
      <c r="L1686" s="2" t="str">
        <f>TEXT(Tabela3[[#This Row],[DATA]],"MM")</f>
        <v>04</v>
      </c>
      <c r="M1686" s="2">
        <f>WEEKNUM(Tabela3[[#This Row],[DATA]])</f>
        <v>15</v>
      </c>
      <c r="N1686" s="18">
        <f>YEAR(Tabela3[[#This Row],[DATA]])</f>
        <v>2023</v>
      </c>
    </row>
    <row r="1687" spans="2:14">
      <c r="B1687" s="1">
        <v>45027</v>
      </c>
      <c r="C1687">
        <v>12771</v>
      </c>
      <c r="D1687">
        <f>COUNTIF(C$4:C1687,Tabela3[[#This Row],[COMANDA]])</f>
        <v>3</v>
      </c>
      <c r="E1687" t="s">
        <v>90</v>
      </c>
      <c r="F1687" t="s">
        <v>99</v>
      </c>
      <c r="G1687" t="s">
        <v>8</v>
      </c>
      <c r="H1687" t="s">
        <v>48</v>
      </c>
      <c r="I1687" s="2">
        <v>1</v>
      </c>
      <c r="J1687" t="s">
        <v>11</v>
      </c>
      <c r="K1687" s="21">
        <f>INDEX(LISTAS!$H:$Q,MATCH(BASE!H1687,LISTAS!$G:$G,0),MATCH(BASE!J1687,LISTAS!$H$3:$Q$3,0))*Tabela3[[#This Row],[QUANTIDADE]]</f>
        <v>18</v>
      </c>
      <c r="L1687" s="2" t="str">
        <f>TEXT(Tabela3[[#This Row],[DATA]],"MM")</f>
        <v>04</v>
      </c>
      <c r="M1687" s="2">
        <f>WEEKNUM(Tabela3[[#This Row],[DATA]])</f>
        <v>15</v>
      </c>
      <c r="N1687" s="18">
        <f>YEAR(Tabela3[[#This Row],[DATA]])</f>
        <v>2023</v>
      </c>
    </row>
    <row r="1688" spans="2:14">
      <c r="B1688" s="1">
        <v>45027</v>
      </c>
      <c r="C1688">
        <v>12771</v>
      </c>
      <c r="D1688">
        <f>COUNTIF(C$4:C1688,Tabela3[[#This Row],[COMANDA]])</f>
        <v>4</v>
      </c>
      <c r="E1688" t="s">
        <v>90</v>
      </c>
      <c r="F1688" t="s">
        <v>99</v>
      </c>
      <c r="G1688" t="s">
        <v>9</v>
      </c>
      <c r="H1688" t="s">
        <v>144</v>
      </c>
      <c r="I1688" s="2">
        <v>1</v>
      </c>
      <c r="J1688" t="s">
        <v>11</v>
      </c>
      <c r="K1688" s="21">
        <f>INDEX(LISTAS!$H:$Q,MATCH(BASE!H1688,LISTAS!$G:$G,0),MATCH(BASE!J1688,LISTAS!$H$3:$Q$3,0))*Tabela3[[#This Row],[QUANTIDADE]]</f>
        <v>3</v>
      </c>
      <c r="L1688" s="2" t="str">
        <f>TEXT(Tabela3[[#This Row],[DATA]],"MM")</f>
        <v>04</v>
      </c>
      <c r="M1688" s="2">
        <f>WEEKNUM(Tabela3[[#This Row],[DATA]])</f>
        <v>15</v>
      </c>
      <c r="N1688" s="18">
        <f>YEAR(Tabela3[[#This Row],[DATA]])</f>
        <v>2023</v>
      </c>
    </row>
    <row r="1689" spans="2:14">
      <c r="B1689" s="1">
        <v>45027</v>
      </c>
      <c r="C1689">
        <v>12771</v>
      </c>
      <c r="D1689">
        <f>COUNTIF(C$4:C1689,Tabela3[[#This Row],[COMANDA]])</f>
        <v>5</v>
      </c>
      <c r="E1689" t="s">
        <v>90</v>
      </c>
      <c r="F1689" t="s">
        <v>99</v>
      </c>
      <c r="G1689" t="s">
        <v>61</v>
      </c>
      <c r="H1689" t="s">
        <v>199</v>
      </c>
      <c r="I1689" s="2">
        <v>1</v>
      </c>
      <c r="J1689" t="s">
        <v>11</v>
      </c>
      <c r="K1689" s="21">
        <f>INDEX(LISTAS!$H:$Q,MATCH(BASE!H1689,LISTAS!$G:$G,0),MATCH(BASE!J1689,LISTAS!$H$3:$Q$3,0))*Tabela3[[#This Row],[QUANTIDADE]]</f>
        <v>1</v>
      </c>
      <c r="L1689" s="2" t="str">
        <f>TEXT(Tabela3[[#This Row],[DATA]],"MM")</f>
        <v>04</v>
      </c>
      <c r="M1689" s="2">
        <f>WEEKNUM(Tabela3[[#This Row],[DATA]])</f>
        <v>15</v>
      </c>
      <c r="N1689" s="18">
        <f>YEAR(Tabela3[[#This Row],[DATA]])</f>
        <v>2023</v>
      </c>
    </row>
    <row r="1690" spans="2:14">
      <c r="B1690" s="1">
        <v>45027</v>
      </c>
      <c r="C1690">
        <v>12771</v>
      </c>
      <c r="D1690">
        <f>COUNTIF(C$4:C1690,Tabela3[[#This Row],[COMANDA]])</f>
        <v>6</v>
      </c>
      <c r="E1690" t="s">
        <v>90</v>
      </c>
      <c r="F1690" t="s">
        <v>99</v>
      </c>
      <c r="G1690" t="s">
        <v>61</v>
      </c>
      <c r="H1690" t="s">
        <v>163</v>
      </c>
      <c r="I1690" s="2">
        <v>1</v>
      </c>
      <c r="J1690" t="s">
        <v>11</v>
      </c>
      <c r="K1690" s="21">
        <f>INDEX(LISTAS!$H:$Q,MATCH(BASE!H1690,LISTAS!$G:$G,0),MATCH(BASE!J1690,LISTAS!$H$3:$Q$3,0))*Tabela3[[#This Row],[QUANTIDADE]]</f>
        <v>4</v>
      </c>
      <c r="L1690" s="2" t="str">
        <f>TEXT(Tabela3[[#This Row],[DATA]],"MM")</f>
        <v>04</v>
      </c>
      <c r="M1690" s="2">
        <f>WEEKNUM(Tabela3[[#This Row],[DATA]])</f>
        <v>15</v>
      </c>
      <c r="N1690" s="18">
        <f>YEAR(Tabela3[[#This Row],[DATA]])</f>
        <v>2023</v>
      </c>
    </row>
    <row r="1691" spans="2:14">
      <c r="B1691" s="1">
        <v>45027</v>
      </c>
      <c r="C1691">
        <v>12772</v>
      </c>
      <c r="D1691">
        <f>COUNTIF(C$4:C1691,Tabela3[[#This Row],[COMANDA]])</f>
        <v>1</v>
      </c>
      <c r="E1691" t="s">
        <v>90</v>
      </c>
      <c r="F1691" t="s">
        <v>99</v>
      </c>
      <c r="G1691" t="s">
        <v>8</v>
      </c>
      <c r="H1691" t="s">
        <v>204</v>
      </c>
      <c r="I1691" s="2">
        <v>1</v>
      </c>
      <c r="J1691" t="s">
        <v>11</v>
      </c>
      <c r="K1691" s="21">
        <f>INDEX(LISTAS!$H:$Q,MATCH(BASE!H1691,LISTAS!$G:$G,0),MATCH(BASE!J1691,LISTAS!$H$3:$Q$3,0))*Tabela3[[#This Row],[QUANTIDADE]]</f>
        <v>18</v>
      </c>
      <c r="L1691" s="2" t="str">
        <f>TEXT(Tabela3[[#This Row],[DATA]],"MM")</f>
        <v>04</v>
      </c>
      <c r="M1691" s="2">
        <f>WEEKNUM(Tabela3[[#This Row],[DATA]])</f>
        <v>15</v>
      </c>
      <c r="N1691" s="18">
        <f>YEAR(Tabela3[[#This Row],[DATA]])</f>
        <v>2023</v>
      </c>
    </row>
    <row r="1692" spans="2:14">
      <c r="B1692" s="1">
        <v>45027</v>
      </c>
      <c r="C1692">
        <v>12772</v>
      </c>
      <c r="D1692">
        <f>COUNTIF(C$4:C1692,Tabela3[[#This Row],[COMANDA]])</f>
        <v>2</v>
      </c>
      <c r="E1692" t="s">
        <v>90</v>
      </c>
      <c r="F1692" t="s">
        <v>98</v>
      </c>
      <c r="G1692" t="s">
        <v>8</v>
      </c>
      <c r="H1692" t="s">
        <v>203</v>
      </c>
      <c r="I1692" s="2">
        <v>1</v>
      </c>
      <c r="J1692" t="s">
        <v>11</v>
      </c>
      <c r="K1692" s="21">
        <f>INDEX(LISTAS!$H:$Q,MATCH(BASE!H1692,LISTAS!$G:$G,0),MATCH(BASE!J1692,LISTAS!$H$3:$Q$3,0))*Tabela3[[#This Row],[QUANTIDADE]]</f>
        <v>20</v>
      </c>
      <c r="L1692" s="2" t="str">
        <f>TEXT(Tabela3[[#This Row],[DATA]],"MM")</f>
        <v>04</v>
      </c>
      <c r="M1692" s="2">
        <f>WEEKNUM(Tabela3[[#This Row],[DATA]])</f>
        <v>15</v>
      </c>
      <c r="N1692" s="18">
        <f>YEAR(Tabela3[[#This Row],[DATA]])</f>
        <v>2023</v>
      </c>
    </row>
    <row r="1693" spans="2:14">
      <c r="B1693" s="1">
        <v>45027</v>
      </c>
      <c r="C1693">
        <v>12772</v>
      </c>
      <c r="D1693">
        <f>COUNTIF(C$4:C1693,Tabela3[[#This Row],[COMANDA]])</f>
        <v>3</v>
      </c>
      <c r="E1693" t="s">
        <v>90</v>
      </c>
      <c r="F1693" t="s">
        <v>99</v>
      </c>
      <c r="G1693" t="s">
        <v>9</v>
      </c>
      <c r="H1693" t="s">
        <v>142</v>
      </c>
      <c r="I1693" s="2">
        <v>1</v>
      </c>
      <c r="J1693" t="s">
        <v>11</v>
      </c>
      <c r="K1693" s="21">
        <f>INDEX(LISTAS!$H:$Q,MATCH(BASE!H1693,LISTAS!$G:$G,0),MATCH(BASE!J1693,LISTAS!$H$3:$Q$3,0))*Tabela3[[#This Row],[QUANTIDADE]]</f>
        <v>6</v>
      </c>
      <c r="L1693" s="2" t="str">
        <f>TEXT(Tabela3[[#This Row],[DATA]],"MM")</f>
        <v>04</v>
      </c>
      <c r="M1693" s="2">
        <f>WEEKNUM(Tabela3[[#This Row],[DATA]])</f>
        <v>15</v>
      </c>
      <c r="N1693" s="18">
        <f>YEAR(Tabela3[[#This Row],[DATA]])</f>
        <v>2023</v>
      </c>
    </row>
    <row r="1694" spans="2:14">
      <c r="B1694" s="1">
        <v>45027</v>
      </c>
      <c r="C1694">
        <v>12772</v>
      </c>
      <c r="D1694">
        <f>COUNTIF(C$4:C1694,Tabela3[[#This Row],[COMANDA]])</f>
        <v>4</v>
      </c>
      <c r="E1694" t="s">
        <v>90</v>
      </c>
      <c r="F1694" t="s">
        <v>98</v>
      </c>
      <c r="G1694" t="s">
        <v>9</v>
      </c>
      <c r="H1694" t="s">
        <v>251</v>
      </c>
      <c r="I1694" s="2">
        <v>1</v>
      </c>
      <c r="J1694" t="s">
        <v>11</v>
      </c>
      <c r="K1694" s="21">
        <f>INDEX(LISTAS!$H:$Q,MATCH(BASE!H1694,LISTAS!$G:$G,0),MATCH(BASE!J1694,LISTAS!$H$3:$Q$3,0))*Tabela3[[#This Row],[QUANTIDADE]]</f>
        <v>3</v>
      </c>
      <c r="L1694" s="2" t="str">
        <f>TEXT(Tabela3[[#This Row],[DATA]],"MM")</f>
        <v>04</v>
      </c>
      <c r="M1694" s="2">
        <f>WEEKNUM(Tabela3[[#This Row],[DATA]])</f>
        <v>15</v>
      </c>
      <c r="N1694" s="18">
        <f>YEAR(Tabela3[[#This Row],[DATA]])</f>
        <v>2023</v>
      </c>
    </row>
    <row r="1695" spans="2:14">
      <c r="B1695" s="1">
        <v>45027</v>
      </c>
      <c r="C1695">
        <v>12773</v>
      </c>
      <c r="D1695">
        <f>COUNTIF(C$4:C1695,Tabela3[[#This Row],[COMANDA]])</f>
        <v>1</v>
      </c>
      <c r="E1695" t="s">
        <v>90</v>
      </c>
      <c r="F1695" t="s">
        <v>99</v>
      </c>
      <c r="G1695" t="s">
        <v>8</v>
      </c>
      <c r="H1695" t="s">
        <v>203</v>
      </c>
      <c r="I1695" s="2">
        <v>1</v>
      </c>
      <c r="J1695" t="s">
        <v>11</v>
      </c>
      <c r="K1695" s="21">
        <f>INDEX(LISTAS!$H:$Q,MATCH(BASE!H1695,LISTAS!$G:$G,0),MATCH(BASE!J1695,LISTAS!$H$3:$Q$3,0))*Tabela3[[#This Row],[QUANTIDADE]]</f>
        <v>20</v>
      </c>
      <c r="L1695" s="2" t="str">
        <f>TEXT(Tabela3[[#This Row],[DATA]],"MM")</f>
        <v>04</v>
      </c>
      <c r="M1695" s="2">
        <f>WEEKNUM(Tabela3[[#This Row],[DATA]])</f>
        <v>15</v>
      </c>
      <c r="N1695" s="18">
        <f>YEAR(Tabela3[[#This Row],[DATA]])</f>
        <v>2023</v>
      </c>
    </row>
    <row r="1696" spans="2:14">
      <c r="B1696" s="1">
        <v>45027</v>
      </c>
      <c r="C1696">
        <v>12773</v>
      </c>
      <c r="D1696">
        <f>COUNTIF(C$4:C1696,Tabela3[[#This Row],[COMANDA]])</f>
        <v>2</v>
      </c>
      <c r="E1696" t="s">
        <v>90</v>
      </c>
      <c r="F1696" t="s">
        <v>99</v>
      </c>
      <c r="G1696" t="s">
        <v>9</v>
      </c>
      <c r="H1696" t="s">
        <v>134</v>
      </c>
      <c r="I1696" s="2">
        <v>1</v>
      </c>
      <c r="J1696" t="s">
        <v>11</v>
      </c>
      <c r="K1696" s="21">
        <f>INDEX(LISTAS!$H:$Q,MATCH(BASE!H1696,LISTAS!$G:$G,0),MATCH(BASE!J1696,LISTAS!$H$3:$Q$3,0))*Tabela3[[#This Row],[QUANTIDADE]]</f>
        <v>3</v>
      </c>
      <c r="L1696" s="2" t="str">
        <f>TEXT(Tabela3[[#This Row],[DATA]],"MM")</f>
        <v>04</v>
      </c>
      <c r="M1696" s="2">
        <f>WEEKNUM(Tabela3[[#This Row],[DATA]])</f>
        <v>15</v>
      </c>
      <c r="N1696" s="18">
        <f>YEAR(Tabela3[[#This Row],[DATA]])</f>
        <v>2023</v>
      </c>
    </row>
    <row r="1697" spans="2:14">
      <c r="B1697" s="1">
        <v>45027</v>
      </c>
      <c r="C1697">
        <v>12774</v>
      </c>
      <c r="D1697">
        <f>COUNTIF(C$4:C1697,Tabela3[[#This Row],[COMANDA]])</f>
        <v>1</v>
      </c>
      <c r="E1697" t="s">
        <v>90</v>
      </c>
      <c r="F1697" t="s">
        <v>99</v>
      </c>
      <c r="G1697" t="s">
        <v>8</v>
      </c>
      <c r="H1697" t="s">
        <v>204</v>
      </c>
      <c r="I1697" s="2">
        <v>1</v>
      </c>
      <c r="J1697" t="s">
        <v>11</v>
      </c>
      <c r="K1697" s="21">
        <f>INDEX(LISTAS!$H:$Q,MATCH(BASE!H1697,LISTAS!$G:$G,0),MATCH(BASE!J1697,LISTAS!$H$3:$Q$3,0))*Tabela3[[#This Row],[QUANTIDADE]]</f>
        <v>18</v>
      </c>
      <c r="L1697" s="2" t="str">
        <f>TEXT(Tabela3[[#This Row],[DATA]],"MM")</f>
        <v>04</v>
      </c>
      <c r="M1697" s="2">
        <f>WEEKNUM(Tabela3[[#This Row],[DATA]])</f>
        <v>15</v>
      </c>
      <c r="N1697" s="18">
        <f>YEAR(Tabela3[[#This Row],[DATA]])</f>
        <v>2023</v>
      </c>
    </row>
    <row r="1698" spans="2:14">
      <c r="B1698" s="1">
        <v>45027</v>
      </c>
      <c r="C1698">
        <v>12774</v>
      </c>
      <c r="D1698">
        <f>COUNTIF(C$4:C1698,Tabela3[[#This Row],[COMANDA]])</f>
        <v>2</v>
      </c>
      <c r="E1698" t="s">
        <v>90</v>
      </c>
      <c r="F1698" t="s">
        <v>99</v>
      </c>
      <c r="G1698" t="s">
        <v>9</v>
      </c>
      <c r="H1698" t="s">
        <v>208</v>
      </c>
      <c r="I1698" s="2">
        <v>1</v>
      </c>
      <c r="J1698" t="s">
        <v>11</v>
      </c>
      <c r="K1698" s="21">
        <f>INDEX(LISTAS!$H:$Q,MATCH(BASE!H1698,LISTAS!$G:$G,0),MATCH(BASE!J1698,LISTAS!$H$3:$Q$3,0))*Tabela3[[#This Row],[QUANTIDADE]]</f>
        <v>4</v>
      </c>
      <c r="L1698" s="2" t="str">
        <f>TEXT(Tabela3[[#This Row],[DATA]],"MM")</f>
        <v>04</v>
      </c>
      <c r="M1698" s="2">
        <f>WEEKNUM(Tabela3[[#This Row],[DATA]])</f>
        <v>15</v>
      </c>
      <c r="N1698" s="18">
        <f>YEAR(Tabela3[[#This Row],[DATA]])</f>
        <v>2023</v>
      </c>
    </row>
    <row r="1699" spans="2:14">
      <c r="B1699" s="1">
        <v>45027</v>
      </c>
      <c r="C1699">
        <v>12775</v>
      </c>
      <c r="D1699">
        <f>COUNTIF(C$4:C1699,Tabela3[[#This Row],[COMANDA]])</f>
        <v>1</v>
      </c>
      <c r="E1699" t="s">
        <v>90</v>
      </c>
      <c r="F1699" t="s">
        <v>100</v>
      </c>
      <c r="G1699" t="s">
        <v>8</v>
      </c>
      <c r="H1699" t="s">
        <v>39</v>
      </c>
      <c r="I1699" s="2">
        <v>1</v>
      </c>
      <c r="J1699" t="s">
        <v>11</v>
      </c>
      <c r="K1699" s="21">
        <f>INDEX(LISTAS!$H:$Q,MATCH(BASE!H1699,LISTAS!$G:$G,0),MATCH(BASE!J1699,LISTAS!$H$3:$Q$3,0))*Tabela3[[#This Row],[QUANTIDADE]]</f>
        <v>12</v>
      </c>
      <c r="L1699" s="2" t="str">
        <f>TEXT(Tabela3[[#This Row],[DATA]],"MM")</f>
        <v>04</v>
      </c>
      <c r="M1699" s="2">
        <f>WEEKNUM(Tabela3[[#This Row],[DATA]])</f>
        <v>15</v>
      </c>
      <c r="N1699" s="18">
        <f>YEAR(Tabela3[[#This Row],[DATA]])</f>
        <v>2023</v>
      </c>
    </row>
    <row r="1700" spans="2:14">
      <c r="B1700" s="1">
        <v>45027</v>
      </c>
      <c r="C1700">
        <v>12775</v>
      </c>
      <c r="D1700">
        <f>COUNTIF(C$4:C1700,Tabela3[[#This Row],[COMANDA]])</f>
        <v>2</v>
      </c>
      <c r="E1700" t="s">
        <v>90</v>
      </c>
      <c r="F1700" t="s">
        <v>100</v>
      </c>
      <c r="G1700" t="s">
        <v>8</v>
      </c>
      <c r="H1700" t="s">
        <v>47</v>
      </c>
      <c r="I1700" s="2">
        <v>1</v>
      </c>
      <c r="J1700" t="s">
        <v>11</v>
      </c>
      <c r="K1700" s="21">
        <f>INDEX(LISTAS!$H:$Q,MATCH(BASE!H1700,LISTAS!$G:$G,0),MATCH(BASE!J1700,LISTAS!$H$3:$Q$3,0))*Tabela3[[#This Row],[QUANTIDADE]]</f>
        <v>16</v>
      </c>
      <c r="L1700" s="2" t="str">
        <f>TEXT(Tabela3[[#This Row],[DATA]],"MM")</f>
        <v>04</v>
      </c>
      <c r="M1700" s="2">
        <f>WEEKNUM(Tabela3[[#This Row],[DATA]])</f>
        <v>15</v>
      </c>
      <c r="N1700" s="18">
        <f>YEAR(Tabela3[[#This Row],[DATA]])</f>
        <v>2023</v>
      </c>
    </row>
    <row r="1701" spans="2:14">
      <c r="B1701" s="1">
        <v>45027</v>
      </c>
      <c r="C1701">
        <v>12776</v>
      </c>
      <c r="D1701">
        <f>COUNTIF(C$4:C1701,Tabela3[[#This Row],[COMANDA]])</f>
        <v>1</v>
      </c>
      <c r="E1701" t="s">
        <v>90</v>
      </c>
      <c r="F1701" t="s">
        <v>98</v>
      </c>
      <c r="G1701" t="s">
        <v>8</v>
      </c>
      <c r="H1701" t="s">
        <v>41</v>
      </c>
      <c r="I1701" s="2">
        <v>1</v>
      </c>
      <c r="J1701" t="s">
        <v>11</v>
      </c>
      <c r="K1701" s="21">
        <f>INDEX(LISTAS!$H:$Q,MATCH(BASE!H1701,LISTAS!$G:$G,0),MATCH(BASE!J1701,LISTAS!$H$3:$Q$3,0))*Tabela3[[#This Row],[QUANTIDADE]]</f>
        <v>14</v>
      </c>
      <c r="L1701" s="2" t="str">
        <f>TEXT(Tabela3[[#This Row],[DATA]],"MM")</f>
        <v>04</v>
      </c>
      <c r="M1701" s="2">
        <f>WEEKNUM(Tabela3[[#This Row],[DATA]])</f>
        <v>15</v>
      </c>
      <c r="N1701" s="18">
        <f>YEAR(Tabela3[[#This Row],[DATA]])</f>
        <v>2023</v>
      </c>
    </row>
    <row r="1702" spans="2:14">
      <c r="B1702" s="1">
        <v>45027</v>
      </c>
      <c r="C1702">
        <v>12776</v>
      </c>
      <c r="D1702">
        <f>COUNTIF(C$4:C1702,Tabela3[[#This Row],[COMANDA]])</f>
        <v>2</v>
      </c>
      <c r="E1702" t="s">
        <v>90</v>
      </c>
      <c r="F1702" t="s">
        <v>98</v>
      </c>
      <c r="G1702" t="s">
        <v>9</v>
      </c>
      <c r="H1702" t="s">
        <v>136</v>
      </c>
      <c r="I1702" s="2">
        <v>1</v>
      </c>
      <c r="J1702" t="s">
        <v>11</v>
      </c>
      <c r="K1702" s="21">
        <f>INDEX(LISTAS!$H:$Q,MATCH(BASE!H1702,LISTAS!$G:$G,0),MATCH(BASE!J1702,LISTAS!$H$3:$Q$3,0))*Tabela3[[#This Row],[QUANTIDADE]]</f>
        <v>4</v>
      </c>
      <c r="L1702" s="2" t="str">
        <f>TEXT(Tabela3[[#This Row],[DATA]],"MM")</f>
        <v>04</v>
      </c>
      <c r="M1702" s="2">
        <f>WEEKNUM(Tabela3[[#This Row],[DATA]])</f>
        <v>15</v>
      </c>
      <c r="N1702" s="18">
        <f>YEAR(Tabela3[[#This Row],[DATA]])</f>
        <v>2023</v>
      </c>
    </row>
    <row r="1703" spans="2:14">
      <c r="B1703" s="1">
        <v>45027</v>
      </c>
      <c r="C1703">
        <v>12777</v>
      </c>
      <c r="D1703">
        <f>COUNTIF(C$4:C1703,Tabela3[[#This Row],[COMANDA]])</f>
        <v>1</v>
      </c>
      <c r="E1703" t="s">
        <v>90</v>
      </c>
      <c r="F1703" t="s">
        <v>99</v>
      </c>
      <c r="G1703" t="s">
        <v>8</v>
      </c>
      <c r="H1703" t="s">
        <v>40</v>
      </c>
      <c r="I1703" s="2">
        <v>1</v>
      </c>
      <c r="J1703" t="s">
        <v>11</v>
      </c>
      <c r="K1703" s="21">
        <f>INDEX(LISTAS!$H:$Q,MATCH(BASE!H1703,LISTAS!$G:$G,0),MATCH(BASE!J1703,LISTAS!$H$3:$Q$3,0))*Tabela3[[#This Row],[QUANTIDADE]]</f>
        <v>14</v>
      </c>
      <c r="L1703" s="2" t="str">
        <f>TEXT(Tabela3[[#This Row],[DATA]],"MM")</f>
        <v>04</v>
      </c>
      <c r="M1703" s="2">
        <f>WEEKNUM(Tabela3[[#This Row],[DATA]])</f>
        <v>15</v>
      </c>
      <c r="N1703" s="18">
        <f>YEAR(Tabela3[[#This Row],[DATA]])</f>
        <v>2023</v>
      </c>
    </row>
    <row r="1704" spans="2:14">
      <c r="B1704" s="1">
        <v>45027</v>
      </c>
      <c r="C1704">
        <v>12777</v>
      </c>
      <c r="D1704">
        <f>COUNTIF(C$4:C1704,Tabela3[[#This Row],[COMANDA]])</f>
        <v>2</v>
      </c>
      <c r="E1704" t="s">
        <v>90</v>
      </c>
      <c r="F1704" t="s">
        <v>99</v>
      </c>
      <c r="G1704" t="s">
        <v>9</v>
      </c>
      <c r="H1704" t="s">
        <v>55</v>
      </c>
      <c r="I1704" s="2">
        <v>1</v>
      </c>
      <c r="J1704" t="s">
        <v>11</v>
      </c>
      <c r="K1704" s="21">
        <f>INDEX(LISTAS!$H:$Q,MATCH(BASE!H1704,LISTAS!$G:$G,0),MATCH(BASE!J1704,LISTAS!$H$3:$Q$3,0))*Tabela3[[#This Row],[QUANTIDADE]]</f>
        <v>3</v>
      </c>
      <c r="L1704" s="2" t="str">
        <f>TEXT(Tabela3[[#This Row],[DATA]],"MM")</f>
        <v>04</v>
      </c>
      <c r="M1704" s="2">
        <f>WEEKNUM(Tabela3[[#This Row],[DATA]])</f>
        <v>15</v>
      </c>
      <c r="N1704" s="18">
        <f>YEAR(Tabela3[[#This Row],[DATA]])</f>
        <v>2023</v>
      </c>
    </row>
    <row r="1705" spans="2:14">
      <c r="B1705" s="1">
        <v>45027</v>
      </c>
      <c r="C1705">
        <v>12778</v>
      </c>
      <c r="D1705">
        <f>COUNTIF(C$4:C1705,Tabela3[[#This Row],[COMANDA]])</f>
        <v>1</v>
      </c>
      <c r="E1705" t="s">
        <v>90</v>
      </c>
      <c r="F1705" t="s">
        <v>100</v>
      </c>
      <c r="G1705" t="s">
        <v>8</v>
      </c>
      <c r="H1705" t="s">
        <v>40</v>
      </c>
      <c r="I1705" s="2">
        <v>1</v>
      </c>
      <c r="J1705" t="s">
        <v>11</v>
      </c>
      <c r="K1705" s="21">
        <f>INDEX(LISTAS!$H:$Q,MATCH(BASE!H1705,LISTAS!$G:$G,0),MATCH(BASE!J1705,LISTAS!$H$3:$Q$3,0))*Tabela3[[#This Row],[QUANTIDADE]]</f>
        <v>14</v>
      </c>
      <c r="L1705" s="2" t="str">
        <f>TEXT(Tabela3[[#This Row],[DATA]],"MM")</f>
        <v>04</v>
      </c>
      <c r="M1705" s="2">
        <f>WEEKNUM(Tabela3[[#This Row],[DATA]])</f>
        <v>15</v>
      </c>
      <c r="N1705" s="18">
        <f>YEAR(Tabela3[[#This Row],[DATA]])</f>
        <v>2023</v>
      </c>
    </row>
    <row r="1706" spans="2:14">
      <c r="B1706" s="1">
        <v>45027</v>
      </c>
      <c r="C1706">
        <v>12778</v>
      </c>
      <c r="D1706">
        <f>COUNTIF(C$4:C1706,Tabela3[[#This Row],[COMANDA]])</f>
        <v>2</v>
      </c>
      <c r="E1706" t="s">
        <v>90</v>
      </c>
      <c r="F1706" t="s">
        <v>100</v>
      </c>
      <c r="G1706" t="s">
        <v>9</v>
      </c>
      <c r="H1706" t="s">
        <v>252</v>
      </c>
      <c r="I1706" s="2">
        <v>1</v>
      </c>
      <c r="J1706" t="s">
        <v>11</v>
      </c>
      <c r="K1706" s="21">
        <f>INDEX(LISTAS!$H:$Q,MATCH(BASE!H1706,LISTAS!$G:$G,0),MATCH(BASE!J1706,LISTAS!$H$3:$Q$3,0))*Tabela3[[#This Row],[QUANTIDADE]]</f>
        <v>5</v>
      </c>
      <c r="L1706" s="2" t="str">
        <f>TEXT(Tabela3[[#This Row],[DATA]],"MM")</f>
        <v>04</v>
      </c>
      <c r="M1706" s="2">
        <f>WEEKNUM(Tabela3[[#This Row],[DATA]])</f>
        <v>15</v>
      </c>
      <c r="N1706" s="18">
        <f>YEAR(Tabela3[[#This Row],[DATA]])</f>
        <v>2023</v>
      </c>
    </row>
    <row r="1707" spans="2:14">
      <c r="B1707" s="1">
        <v>45027</v>
      </c>
      <c r="C1707">
        <v>12779</v>
      </c>
      <c r="D1707">
        <f>COUNTIF(C$4:C1707,Tabela3[[#This Row],[COMANDA]])</f>
        <v>1</v>
      </c>
      <c r="E1707" t="s">
        <v>90</v>
      </c>
      <c r="F1707" t="s">
        <v>98</v>
      </c>
      <c r="G1707" t="s">
        <v>8</v>
      </c>
      <c r="H1707" t="s">
        <v>48</v>
      </c>
      <c r="I1707" s="2">
        <v>1</v>
      </c>
      <c r="J1707" t="s">
        <v>11</v>
      </c>
      <c r="K1707" s="21">
        <f>INDEX(LISTAS!$H:$Q,MATCH(BASE!H1707,LISTAS!$G:$G,0),MATCH(BASE!J1707,LISTAS!$H$3:$Q$3,0))*Tabela3[[#This Row],[QUANTIDADE]]</f>
        <v>18</v>
      </c>
      <c r="L1707" s="2" t="str">
        <f>TEXT(Tabela3[[#This Row],[DATA]],"MM")</f>
        <v>04</v>
      </c>
      <c r="M1707" s="2">
        <f>WEEKNUM(Tabela3[[#This Row],[DATA]])</f>
        <v>15</v>
      </c>
      <c r="N1707" s="18">
        <f>YEAR(Tabela3[[#This Row],[DATA]])</f>
        <v>2023</v>
      </c>
    </row>
    <row r="1708" spans="2:14">
      <c r="B1708" s="1">
        <v>45027</v>
      </c>
      <c r="C1708">
        <v>12779</v>
      </c>
      <c r="D1708">
        <f>COUNTIF(C$4:C1708,Tabela3[[#This Row],[COMANDA]])</f>
        <v>2</v>
      </c>
      <c r="E1708" t="s">
        <v>90</v>
      </c>
      <c r="F1708" t="s">
        <v>98</v>
      </c>
      <c r="G1708" t="s">
        <v>9</v>
      </c>
      <c r="H1708" t="s">
        <v>142</v>
      </c>
      <c r="I1708" s="2">
        <v>1</v>
      </c>
      <c r="J1708" t="s">
        <v>11</v>
      </c>
      <c r="K1708" s="21">
        <f>INDEX(LISTAS!$H:$Q,MATCH(BASE!H1708,LISTAS!$G:$G,0),MATCH(BASE!J1708,LISTAS!$H$3:$Q$3,0))*Tabela3[[#This Row],[QUANTIDADE]]</f>
        <v>6</v>
      </c>
      <c r="L1708" s="2" t="str">
        <f>TEXT(Tabela3[[#This Row],[DATA]],"MM")</f>
        <v>04</v>
      </c>
      <c r="M1708" s="2">
        <f>WEEKNUM(Tabela3[[#This Row],[DATA]])</f>
        <v>15</v>
      </c>
      <c r="N1708" s="18">
        <f>YEAR(Tabela3[[#This Row],[DATA]])</f>
        <v>2023</v>
      </c>
    </row>
    <row r="1709" spans="2:14">
      <c r="B1709" s="1">
        <v>45027</v>
      </c>
      <c r="C1709">
        <v>12780</v>
      </c>
      <c r="D1709">
        <f>COUNTIF(C$4:C1709,Tabela3[[#This Row],[COMANDA]])</f>
        <v>1</v>
      </c>
      <c r="E1709" t="s">
        <v>90</v>
      </c>
      <c r="F1709" t="s">
        <v>98</v>
      </c>
      <c r="G1709" t="s">
        <v>8</v>
      </c>
      <c r="H1709" t="s">
        <v>42</v>
      </c>
      <c r="I1709" s="2">
        <v>1</v>
      </c>
      <c r="J1709" t="s">
        <v>11</v>
      </c>
      <c r="K1709" s="21">
        <f>INDEX(LISTAS!$H:$Q,MATCH(BASE!H1709,LISTAS!$G:$G,0),MATCH(BASE!J1709,LISTAS!$H$3:$Q$3,0))*Tabela3[[#This Row],[QUANTIDADE]]</f>
        <v>16</v>
      </c>
      <c r="L1709" s="2" t="str">
        <f>TEXT(Tabela3[[#This Row],[DATA]],"MM")</f>
        <v>04</v>
      </c>
      <c r="M1709" s="2">
        <f>WEEKNUM(Tabela3[[#This Row],[DATA]])</f>
        <v>15</v>
      </c>
      <c r="N1709" s="18">
        <f>YEAR(Tabela3[[#This Row],[DATA]])</f>
        <v>2023</v>
      </c>
    </row>
    <row r="1710" spans="2:14">
      <c r="B1710" s="1">
        <v>45027</v>
      </c>
      <c r="C1710">
        <v>12780</v>
      </c>
      <c r="D1710">
        <f>COUNTIF(C$4:C1710,Tabela3[[#This Row],[COMANDA]])</f>
        <v>2</v>
      </c>
      <c r="E1710" t="s">
        <v>90</v>
      </c>
      <c r="F1710" t="s">
        <v>98</v>
      </c>
      <c r="G1710" t="s">
        <v>9</v>
      </c>
      <c r="H1710" t="s">
        <v>132</v>
      </c>
      <c r="I1710" s="2">
        <v>1</v>
      </c>
      <c r="J1710" t="s">
        <v>11</v>
      </c>
      <c r="K1710" s="21">
        <f>INDEX(LISTAS!$H:$Q,MATCH(BASE!H1710,LISTAS!$G:$G,0),MATCH(BASE!J1710,LISTAS!$H$3:$Q$3,0))*Tabela3[[#This Row],[QUANTIDADE]]</f>
        <v>3</v>
      </c>
      <c r="L1710" s="2" t="str">
        <f>TEXT(Tabela3[[#This Row],[DATA]],"MM")</f>
        <v>04</v>
      </c>
      <c r="M1710" s="2">
        <f>WEEKNUM(Tabela3[[#This Row],[DATA]])</f>
        <v>15</v>
      </c>
      <c r="N1710" s="18">
        <f>YEAR(Tabela3[[#This Row],[DATA]])</f>
        <v>2023</v>
      </c>
    </row>
    <row r="1711" spans="2:14">
      <c r="B1711" s="1">
        <v>45027</v>
      </c>
      <c r="C1711">
        <v>12780</v>
      </c>
      <c r="D1711">
        <f>COUNTIF(C$4:C1711,Tabela3[[#This Row],[COMANDA]])</f>
        <v>3</v>
      </c>
      <c r="E1711" t="s">
        <v>90</v>
      </c>
      <c r="F1711" t="s">
        <v>98</v>
      </c>
      <c r="G1711" t="s">
        <v>10</v>
      </c>
      <c r="H1711" t="s">
        <v>94</v>
      </c>
      <c r="I1711" s="2">
        <v>1</v>
      </c>
      <c r="J1711" t="s">
        <v>12</v>
      </c>
      <c r="K1711" s="21">
        <f>INDEX(LISTAS!$H:$Q,MATCH(BASE!H1711,LISTAS!$G:$G,0),MATCH(BASE!J1711,LISTAS!$H$3:$Q$3,0))*Tabela3[[#This Row],[QUANTIDADE]]</f>
        <v>3</v>
      </c>
      <c r="L1711" s="2" t="str">
        <f>TEXT(Tabela3[[#This Row],[DATA]],"MM")</f>
        <v>04</v>
      </c>
      <c r="M1711" s="2">
        <f>WEEKNUM(Tabela3[[#This Row],[DATA]])</f>
        <v>15</v>
      </c>
      <c r="N1711" s="18">
        <f>YEAR(Tabela3[[#This Row],[DATA]])</f>
        <v>2023</v>
      </c>
    </row>
    <row r="1712" spans="2:14">
      <c r="B1712" s="1">
        <v>45027</v>
      </c>
      <c r="C1712">
        <v>12781</v>
      </c>
      <c r="D1712">
        <f>COUNTIF(C$4:C1712,Tabela3[[#This Row],[COMANDA]])</f>
        <v>1</v>
      </c>
      <c r="E1712" t="s">
        <v>90</v>
      </c>
      <c r="F1712" t="s">
        <v>99</v>
      </c>
      <c r="G1712" t="s">
        <v>8</v>
      </c>
      <c r="H1712" t="s">
        <v>204</v>
      </c>
      <c r="I1712" s="2">
        <v>1</v>
      </c>
      <c r="J1712" t="s">
        <v>11</v>
      </c>
      <c r="K1712" s="21">
        <f>INDEX(LISTAS!$H:$Q,MATCH(BASE!H1712,LISTAS!$G:$G,0),MATCH(BASE!J1712,LISTAS!$H$3:$Q$3,0))*Tabela3[[#This Row],[QUANTIDADE]]</f>
        <v>18</v>
      </c>
      <c r="L1712" s="2" t="str">
        <f>TEXT(Tabela3[[#This Row],[DATA]],"MM")</f>
        <v>04</v>
      </c>
      <c r="M1712" s="2">
        <f>WEEKNUM(Tabela3[[#This Row],[DATA]])</f>
        <v>15</v>
      </c>
      <c r="N1712" s="18">
        <f>YEAR(Tabela3[[#This Row],[DATA]])</f>
        <v>2023</v>
      </c>
    </row>
    <row r="1713" spans="2:14">
      <c r="B1713" s="1">
        <v>45027</v>
      </c>
      <c r="C1713">
        <v>12781</v>
      </c>
      <c r="D1713">
        <f>COUNTIF(C$4:C1713,Tabela3[[#This Row],[COMANDA]])</f>
        <v>2</v>
      </c>
      <c r="E1713" t="s">
        <v>90</v>
      </c>
      <c r="F1713" t="s">
        <v>99</v>
      </c>
      <c r="G1713" t="s">
        <v>61</v>
      </c>
      <c r="H1713" t="s">
        <v>162</v>
      </c>
      <c r="I1713" s="2">
        <v>1</v>
      </c>
      <c r="J1713" t="s">
        <v>11</v>
      </c>
      <c r="K1713" s="21">
        <f>INDEX(LISTAS!$H:$Q,MATCH(BASE!H1713,LISTAS!$G:$G,0),MATCH(BASE!J1713,LISTAS!$H$3:$Q$3,0))*Tabela3[[#This Row],[QUANTIDADE]]</f>
        <v>1.5</v>
      </c>
      <c r="L1713" s="2" t="str">
        <f>TEXT(Tabela3[[#This Row],[DATA]],"MM")</f>
        <v>04</v>
      </c>
      <c r="M1713" s="2">
        <f>WEEKNUM(Tabela3[[#This Row],[DATA]])</f>
        <v>15</v>
      </c>
      <c r="N1713" s="18">
        <f>YEAR(Tabela3[[#This Row],[DATA]])</f>
        <v>2023</v>
      </c>
    </row>
    <row r="1714" spans="2:14">
      <c r="B1714" s="1">
        <v>45027</v>
      </c>
      <c r="C1714">
        <v>12781</v>
      </c>
      <c r="D1714">
        <f>COUNTIF(C$4:C1714,Tabela3[[#This Row],[COMANDA]])</f>
        <v>3</v>
      </c>
      <c r="E1714" t="s">
        <v>90</v>
      </c>
      <c r="F1714" t="s">
        <v>99</v>
      </c>
      <c r="G1714" t="s">
        <v>61</v>
      </c>
      <c r="H1714" t="s">
        <v>161</v>
      </c>
      <c r="I1714" s="2">
        <v>1</v>
      </c>
      <c r="J1714" t="s">
        <v>11</v>
      </c>
      <c r="K1714" s="21">
        <f>INDEX(LISTAS!$H:$Q,MATCH(BASE!H1714,LISTAS!$G:$G,0),MATCH(BASE!J1714,LISTAS!$H$3:$Q$3,0))*Tabela3[[#This Row],[QUANTIDADE]]</f>
        <v>3</v>
      </c>
      <c r="L1714" s="2" t="str">
        <f>TEXT(Tabela3[[#This Row],[DATA]],"MM")</f>
        <v>04</v>
      </c>
      <c r="M1714" s="2">
        <f>WEEKNUM(Tabela3[[#This Row],[DATA]])</f>
        <v>15</v>
      </c>
      <c r="N1714" s="18">
        <f>YEAR(Tabela3[[#This Row],[DATA]])</f>
        <v>2023</v>
      </c>
    </row>
    <row r="1715" spans="2:14">
      <c r="B1715" s="1">
        <v>45027</v>
      </c>
      <c r="C1715">
        <v>12781</v>
      </c>
      <c r="D1715">
        <f>COUNTIF(C$4:C1715,Tabela3[[#This Row],[COMANDA]])</f>
        <v>4</v>
      </c>
      <c r="E1715" t="s">
        <v>90</v>
      </c>
      <c r="F1715" t="s">
        <v>99</v>
      </c>
      <c r="G1715" t="s">
        <v>9</v>
      </c>
      <c r="H1715" t="s">
        <v>58</v>
      </c>
      <c r="I1715" s="2">
        <v>1</v>
      </c>
      <c r="J1715" t="s">
        <v>11</v>
      </c>
      <c r="K1715" s="21">
        <f>INDEX(LISTAS!$H:$Q,MATCH(BASE!H1715,LISTAS!$G:$G,0),MATCH(BASE!J1715,LISTAS!$H$3:$Q$3,0))*Tabela3[[#This Row],[QUANTIDADE]]</f>
        <v>5</v>
      </c>
      <c r="L1715" s="2" t="str">
        <f>TEXT(Tabela3[[#This Row],[DATA]],"MM")</f>
        <v>04</v>
      </c>
      <c r="M1715" s="2">
        <f>WEEKNUM(Tabela3[[#This Row],[DATA]])</f>
        <v>15</v>
      </c>
      <c r="N1715" s="18">
        <f>YEAR(Tabela3[[#This Row],[DATA]])</f>
        <v>2023</v>
      </c>
    </row>
    <row r="1716" spans="2:14">
      <c r="B1716" s="1">
        <v>45027</v>
      </c>
      <c r="C1716">
        <v>12782</v>
      </c>
      <c r="D1716">
        <f>COUNTIF(C$4:C1716,Tabela3[[#This Row],[COMANDA]])</f>
        <v>1</v>
      </c>
      <c r="E1716" t="s">
        <v>90</v>
      </c>
      <c r="F1716" t="s">
        <v>99</v>
      </c>
      <c r="G1716" t="s">
        <v>8</v>
      </c>
      <c r="H1716" t="s">
        <v>40</v>
      </c>
      <c r="I1716" s="2">
        <v>1</v>
      </c>
      <c r="J1716" t="s">
        <v>11</v>
      </c>
      <c r="K1716" s="21">
        <f>INDEX(LISTAS!$H:$Q,MATCH(BASE!H1716,LISTAS!$G:$G,0),MATCH(BASE!J1716,LISTAS!$H$3:$Q$3,0))*Tabela3[[#This Row],[QUANTIDADE]]</f>
        <v>14</v>
      </c>
      <c r="L1716" s="2" t="str">
        <f>TEXT(Tabela3[[#This Row],[DATA]],"MM")</f>
        <v>04</v>
      </c>
      <c r="M1716" s="2">
        <f>WEEKNUM(Tabela3[[#This Row],[DATA]])</f>
        <v>15</v>
      </c>
      <c r="N1716" s="18">
        <f>YEAR(Tabela3[[#This Row],[DATA]])</f>
        <v>2023</v>
      </c>
    </row>
    <row r="1717" spans="2:14">
      <c r="B1717" s="1">
        <v>45027</v>
      </c>
      <c r="C1717">
        <v>12782</v>
      </c>
      <c r="D1717">
        <f>COUNTIF(C$4:C1717,Tabela3[[#This Row],[COMANDA]])</f>
        <v>2</v>
      </c>
      <c r="E1717" t="s">
        <v>90</v>
      </c>
      <c r="F1717" t="s">
        <v>98</v>
      </c>
      <c r="G1717" t="s">
        <v>8</v>
      </c>
      <c r="H1717" t="s">
        <v>40</v>
      </c>
      <c r="I1717" s="2">
        <v>1</v>
      </c>
      <c r="J1717" t="s">
        <v>11</v>
      </c>
      <c r="K1717" s="21">
        <f>INDEX(LISTAS!$H:$Q,MATCH(BASE!H1717,LISTAS!$G:$G,0),MATCH(BASE!J1717,LISTAS!$H$3:$Q$3,0))*Tabela3[[#This Row],[QUANTIDADE]]</f>
        <v>14</v>
      </c>
      <c r="L1717" s="2" t="str">
        <f>TEXT(Tabela3[[#This Row],[DATA]],"MM")</f>
        <v>04</v>
      </c>
      <c r="M1717" s="2">
        <f>WEEKNUM(Tabela3[[#This Row],[DATA]])</f>
        <v>15</v>
      </c>
      <c r="N1717" s="18">
        <f>YEAR(Tabela3[[#This Row],[DATA]])</f>
        <v>2023</v>
      </c>
    </row>
    <row r="1718" spans="2:14">
      <c r="B1718" s="1">
        <v>45027</v>
      </c>
      <c r="C1718">
        <v>12783</v>
      </c>
      <c r="D1718">
        <f>COUNTIF(C$4:C1718,Tabela3[[#This Row],[COMANDA]])</f>
        <v>1</v>
      </c>
      <c r="E1718" t="s">
        <v>90</v>
      </c>
      <c r="F1718" t="s">
        <v>98</v>
      </c>
      <c r="G1718" t="s">
        <v>8</v>
      </c>
      <c r="H1718" t="s">
        <v>211</v>
      </c>
      <c r="I1718" s="2">
        <v>1</v>
      </c>
      <c r="J1718" t="s">
        <v>11</v>
      </c>
      <c r="K1718" s="21">
        <f>INDEX(LISTAS!$H:$Q,MATCH(BASE!H1718,LISTAS!$G:$G,0),MATCH(BASE!J1718,LISTAS!$H$3:$Q$3,0))*Tabela3[[#This Row],[QUANTIDADE]]</f>
        <v>20</v>
      </c>
      <c r="L1718" s="2" t="str">
        <f>TEXT(Tabela3[[#This Row],[DATA]],"MM")</f>
        <v>04</v>
      </c>
      <c r="M1718" s="2">
        <f>WEEKNUM(Tabela3[[#This Row],[DATA]])</f>
        <v>15</v>
      </c>
      <c r="N1718" s="18">
        <f>YEAR(Tabela3[[#This Row],[DATA]])</f>
        <v>2023</v>
      </c>
    </row>
    <row r="1719" spans="2:14">
      <c r="B1719" s="1">
        <v>45027</v>
      </c>
      <c r="C1719">
        <v>12783</v>
      </c>
      <c r="D1719">
        <f>COUNTIF(C$4:C1719,Tabela3[[#This Row],[COMANDA]])</f>
        <v>2</v>
      </c>
      <c r="E1719" t="s">
        <v>90</v>
      </c>
      <c r="F1719" t="s">
        <v>98</v>
      </c>
      <c r="G1719" t="s">
        <v>61</v>
      </c>
      <c r="H1719" t="s">
        <v>163</v>
      </c>
      <c r="I1719" s="2">
        <v>1</v>
      </c>
      <c r="J1719" t="s">
        <v>11</v>
      </c>
      <c r="K1719" s="21">
        <f>INDEX(LISTAS!$H:$Q,MATCH(BASE!H1719,LISTAS!$G:$G,0),MATCH(BASE!J1719,LISTAS!$H$3:$Q$3,0))*Tabela3[[#This Row],[QUANTIDADE]]</f>
        <v>4</v>
      </c>
      <c r="L1719" s="2" t="str">
        <f>TEXT(Tabela3[[#This Row],[DATA]],"MM")</f>
        <v>04</v>
      </c>
      <c r="M1719" s="2">
        <f>WEEKNUM(Tabela3[[#This Row],[DATA]])</f>
        <v>15</v>
      </c>
      <c r="N1719" s="18">
        <f>YEAR(Tabela3[[#This Row],[DATA]])</f>
        <v>2023</v>
      </c>
    </row>
    <row r="1720" spans="2:14">
      <c r="B1720" s="1">
        <v>45027</v>
      </c>
      <c r="C1720">
        <v>12783</v>
      </c>
      <c r="D1720">
        <f>COUNTIF(C$4:C1720,Tabela3[[#This Row],[COMANDA]])</f>
        <v>3</v>
      </c>
      <c r="E1720" t="s">
        <v>90</v>
      </c>
      <c r="F1720" t="s">
        <v>98</v>
      </c>
      <c r="G1720" t="s">
        <v>10</v>
      </c>
      <c r="H1720" t="s">
        <v>119</v>
      </c>
      <c r="I1720" s="2">
        <v>1</v>
      </c>
      <c r="J1720" t="s">
        <v>11</v>
      </c>
      <c r="K1720" s="21">
        <f>INDEX(LISTAS!$H:$Q,MATCH(BASE!H1720,LISTAS!$G:$G,0),MATCH(BASE!J1720,LISTAS!$H$3:$Q$3,0))*Tabela3[[#This Row],[QUANTIDADE]]</f>
        <v>6</v>
      </c>
      <c r="L1720" s="2" t="str">
        <f>TEXT(Tabela3[[#This Row],[DATA]],"MM")</f>
        <v>04</v>
      </c>
      <c r="M1720" s="2">
        <f>WEEKNUM(Tabela3[[#This Row],[DATA]])</f>
        <v>15</v>
      </c>
      <c r="N1720" s="18">
        <f>YEAR(Tabela3[[#This Row],[DATA]])</f>
        <v>2023</v>
      </c>
    </row>
    <row r="1721" spans="2:14">
      <c r="B1721" s="1">
        <v>45027</v>
      </c>
      <c r="C1721">
        <v>12784</v>
      </c>
      <c r="D1721">
        <f>COUNTIF(C$4:C1721,Tabela3[[#This Row],[COMANDA]])</f>
        <v>1</v>
      </c>
      <c r="E1721" t="s">
        <v>90</v>
      </c>
      <c r="F1721" t="s">
        <v>98</v>
      </c>
      <c r="G1721" t="s">
        <v>8</v>
      </c>
      <c r="H1721" t="s">
        <v>42</v>
      </c>
      <c r="I1721" s="2">
        <v>1</v>
      </c>
      <c r="J1721" t="s">
        <v>11</v>
      </c>
      <c r="K1721" s="21">
        <f>INDEX(LISTAS!$H:$Q,MATCH(BASE!H1721,LISTAS!$G:$G,0),MATCH(BASE!J1721,LISTAS!$H$3:$Q$3,0))*Tabela3[[#This Row],[QUANTIDADE]]</f>
        <v>16</v>
      </c>
      <c r="L1721" s="2" t="str">
        <f>TEXT(Tabela3[[#This Row],[DATA]],"MM")</f>
        <v>04</v>
      </c>
      <c r="M1721" s="2">
        <f>WEEKNUM(Tabela3[[#This Row],[DATA]])</f>
        <v>15</v>
      </c>
      <c r="N1721" s="18">
        <f>YEAR(Tabela3[[#This Row],[DATA]])</f>
        <v>2023</v>
      </c>
    </row>
    <row r="1722" spans="2:14">
      <c r="B1722" s="1">
        <v>45027</v>
      </c>
      <c r="C1722">
        <v>12785</v>
      </c>
      <c r="D1722">
        <f>COUNTIF(C$4:C1722,Tabela3[[#This Row],[COMANDA]])</f>
        <v>1</v>
      </c>
      <c r="E1722" t="s">
        <v>90</v>
      </c>
      <c r="F1722" t="s">
        <v>98</v>
      </c>
      <c r="G1722" t="s">
        <v>8</v>
      </c>
      <c r="H1722" t="s">
        <v>47</v>
      </c>
      <c r="I1722" s="2">
        <v>1</v>
      </c>
      <c r="J1722" t="s">
        <v>11</v>
      </c>
      <c r="K1722" s="21">
        <f>INDEX(LISTAS!$H:$Q,MATCH(BASE!H1722,LISTAS!$G:$G,0),MATCH(BASE!J1722,LISTAS!$H$3:$Q$3,0))*Tabela3[[#This Row],[QUANTIDADE]]</f>
        <v>16</v>
      </c>
      <c r="L1722" s="2" t="str">
        <f>TEXT(Tabela3[[#This Row],[DATA]],"MM")</f>
        <v>04</v>
      </c>
      <c r="M1722" s="2">
        <f>WEEKNUM(Tabela3[[#This Row],[DATA]])</f>
        <v>15</v>
      </c>
      <c r="N1722" s="18">
        <f>YEAR(Tabela3[[#This Row],[DATA]])</f>
        <v>2023</v>
      </c>
    </row>
    <row r="1723" spans="2:14">
      <c r="B1723" s="1">
        <v>45027</v>
      </c>
      <c r="C1723">
        <v>12785</v>
      </c>
      <c r="D1723">
        <f>COUNTIF(C$4:C1723,Tabela3[[#This Row],[COMANDA]])</f>
        <v>2</v>
      </c>
      <c r="E1723" t="s">
        <v>90</v>
      </c>
      <c r="F1723" t="s">
        <v>98</v>
      </c>
      <c r="G1723" t="s">
        <v>9</v>
      </c>
      <c r="H1723" t="s">
        <v>56</v>
      </c>
      <c r="I1723" s="2">
        <v>1</v>
      </c>
      <c r="J1723" t="s">
        <v>11</v>
      </c>
      <c r="K1723" s="21">
        <f>INDEX(LISTAS!$H:$Q,MATCH(BASE!H1723,LISTAS!$G:$G,0),MATCH(BASE!J1723,LISTAS!$H$3:$Q$3,0))*Tabela3[[#This Row],[QUANTIDADE]]</f>
        <v>3</v>
      </c>
      <c r="L1723" s="2" t="str">
        <f>TEXT(Tabela3[[#This Row],[DATA]],"MM")</f>
        <v>04</v>
      </c>
      <c r="M1723" s="2">
        <f>WEEKNUM(Tabela3[[#This Row],[DATA]])</f>
        <v>15</v>
      </c>
      <c r="N1723" s="18">
        <f>YEAR(Tabela3[[#This Row],[DATA]])</f>
        <v>2023</v>
      </c>
    </row>
    <row r="1724" spans="2:14">
      <c r="B1724" s="1">
        <v>45027</v>
      </c>
      <c r="C1724">
        <v>12786</v>
      </c>
      <c r="D1724">
        <f>COUNTIF(C$4:C1724,Tabela3[[#This Row],[COMANDA]])</f>
        <v>1</v>
      </c>
      <c r="E1724" t="s">
        <v>90</v>
      </c>
      <c r="F1724" t="s">
        <v>100</v>
      </c>
      <c r="G1724" t="s">
        <v>8</v>
      </c>
      <c r="H1724" t="s">
        <v>206</v>
      </c>
      <c r="I1724" s="2">
        <v>1</v>
      </c>
      <c r="J1724" t="s">
        <v>12</v>
      </c>
      <c r="K1724" s="21">
        <f>INDEX(LISTAS!$H:$Q,MATCH(BASE!H1724,LISTAS!$G:$G,0),MATCH(BASE!J1724,LISTAS!$H$3:$Q$3,0))*Tabela3[[#This Row],[QUANTIDADE]]</f>
        <v>16.2</v>
      </c>
      <c r="L1724" s="2" t="str">
        <f>TEXT(Tabela3[[#This Row],[DATA]],"MM")</f>
        <v>04</v>
      </c>
      <c r="M1724" s="2">
        <f>WEEKNUM(Tabela3[[#This Row],[DATA]])</f>
        <v>15</v>
      </c>
      <c r="N1724" s="18">
        <f>YEAR(Tabela3[[#This Row],[DATA]])</f>
        <v>2023</v>
      </c>
    </row>
    <row r="1725" spans="2:14">
      <c r="B1725" s="1">
        <v>45027</v>
      </c>
      <c r="C1725">
        <v>12787</v>
      </c>
      <c r="D1725">
        <f>COUNTIF(C$4:C1725,Tabela3[[#This Row],[COMANDA]])</f>
        <v>1</v>
      </c>
      <c r="E1725" t="s">
        <v>90</v>
      </c>
      <c r="F1725" t="s">
        <v>375</v>
      </c>
      <c r="G1725" t="s">
        <v>8</v>
      </c>
      <c r="H1725" t="s">
        <v>202</v>
      </c>
      <c r="I1725" s="2">
        <v>1</v>
      </c>
      <c r="J1725" t="s">
        <v>12</v>
      </c>
      <c r="K1725" s="21">
        <f>INDEX(LISTAS!$H:$Q,MATCH(BASE!H1725,LISTAS!$G:$G,0),MATCH(BASE!J1725,LISTAS!$H$3:$Q$3,0))*Tabela3[[#This Row],[QUANTIDADE]]</f>
        <v>18</v>
      </c>
      <c r="L1725" s="2" t="str">
        <f>TEXT(Tabela3[[#This Row],[DATA]],"MM")</f>
        <v>04</v>
      </c>
      <c r="M1725" s="2">
        <f>WEEKNUM(Tabela3[[#This Row],[DATA]])</f>
        <v>15</v>
      </c>
      <c r="N1725" s="18">
        <f>YEAR(Tabela3[[#This Row],[DATA]])</f>
        <v>2023</v>
      </c>
    </row>
    <row r="1726" spans="2:14">
      <c r="B1726" s="1">
        <v>45027</v>
      </c>
      <c r="C1726">
        <v>12787</v>
      </c>
      <c r="D1726">
        <f>COUNTIF(C$4:C1726,Tabela3[[#This Row],[COMANDA]])</f>
        <v>2</v>
      </c>
      <c r="E1726" t="s">
        <v>89</v>
      </c>
      <c r="F1726" t="s">
        <v>375</v>
      </c>
      <c r="G1726" t="s">
        <v>8</v>
      </c>
      <c r="H1726" t="s">
        <v>202</v>
      </c>
      <c r="I1726" s="2">
        <v>1</v>
      </c>
      <c r="J1726" t="s">
        <v>12</v>
      </c>
      <c r="K1726" s="21">
        <f>INDEX(LISTAS!$H:$Q,MATCH(BASE!H1726,LISTAS!$G:$G,0),MATCH(BASE!J1726,LISTAS!$H$3:$Q$3,0))*Tabela3[[#This Row],[QUANTIDADE]]</f>
        <v>18</v>
      </c>
      <c r="L1726" s="2" t="str">
        <f>TEXT(Tabela3[[#This Row],[DATA]],"MM")</f>
        <v>04</v>
      </c>
      <c r="M1726" s="2">
        <f>WEEKNUM(Tabela3[[#This Row],[DATA]])</f>
        <v>15</v>
      </c>
      <c r="N1726" s="18">
        <f>YEAR(Tabela3[[#This Row],[DATA]])</f>
        <v>2023</v>
      </c>
    </row>
    <row r="1727" spans="2:14">
      <c r="B1727" s="1">
        <v>45027</v>
      </c>
      <c r="C1727">
        <v>12787</v>
      </c>
      <c r="D1727">
        <f>COUNTIF(C$4:C1727,Tabela3[[#This Row],[COMANDA]])</f>
        <v>3</v>
      </c>
      <c r="E1727" t="s">
        <v>89</v>
      </c>
      <c r="F1727" t="s">
        <v>375</v>
      </c>
      <c r="G1727" t="s">
        <v>8</v>
      </c>
      <c r="H1727" t="s">
        <v>41</v>
      </c>
      <c r="I1727" s="2">
        <v>1</v>
      </c>
      <c r="J1727" t="s">
        <v>12</v>
      </c>
      <c r="K1727" s="21">
        <f>INDEX(LISTAS!$H:$Q,MATCH(BASE!H1727,LISTAS!$G:$G,0),MATCH(BASE!J1727,LISTAS!$H$3:$Q$3,0))*Tabela3[[#This Row],[QUANTIDADE]]</f>
        <v>12.6</v>
      </c>
      <c r="L1727" s="2" t="str">
        <f>TEXT(Tabela3[[#This Row],[DATA]],"MM")</f>
        <v>04</v>
      </c>
      <c r="M1727" s="2">
        <f>WEEKNUM(Tabela3[[#This Row],[DATA]])</f>
        <v>15</v>
      </c>
      <c r="N1727" s="18">
        <f>YEAR(Tabela3[[#This Row],[DATA]])</f>
        <v>2023</v>
      </c>
    </row>
    <row r="1728" spans="2:14">
      <c r="B1728" s="1">
        <v>45027</v>
      </c>
      <c r="C1728">
        <v>12788</v>
      </c>
      <c r="D1728">
        <f>COUNTIF(C$4:C1728,Tabela3[[#This Row],[COMANDA]])</f>
        <v>1</v>
      </c>
      <c r="E1728" t="s">
        <v>89</v>
      </c>
      <c r="G1728" t="s">
        <v>8</v>
      </c>
      <c r="H1728" t="s">
        <v>41</v>
      </c>
      <c r="I1728" s="2">
        <v>1</v>
      </c>
      <c r="J1728" t="s">
        <v>11</v>
      </c>
      <c r="K1728" s="21">
        <f>INDEX(LISTAS!$H:$Q,MATCH(BASE!H1728,LISTAS!$G:$G,0),MATCH(BASE!J1728,LISTAS!$H$3:$Q$3,0))*Tabela3[[#This Row],[QUANTIDADE]]</f>
        <v>14</v>
      </c>
      <c r="L1728" s="2" t="str">
        <f>TEXT(Tabela3[[#This Row],[DATA]],"MM")</f>
        <v>04</v>
      </c>
      <c r="M1728" s="2">
        <f>WEEKNUM(Tabela3[[#This Row],[DATA]])</f>
        <v>15</v>
      </c>
      <c r="N1728" s="18">
        <f>YEAR(Tabela3[[#This Row],[DATA]])</f>
        <v>2023</v>
      </c>
    </row>
    <row r="1729" spans="2:14">
      <c r="B1729" s="1">
        <v>45027</v>
      </c>
      <c r="C1729">
        <v>12789</v>
      </c>
      <c r="D1729">
        <f>COUNTIF(C$4:C1729,Tabela3[[#This Row],[COMANDA]])</f>
        <v>1</v>
      </c>
      <c r="E1729" t="s">
        <v>90</v>
      </c>
      <c r="F1729" t="s">
        <v>99</v>
      </c>
      <c r="G1729" t="s">
        <v>8</v>
      </c>
      <c r="H1729" t="s">
        <v>47</v>
      </c>
      <c r="I1729" s="2">
        <v>1</v>
      </c>
      <c r="J1729" t="s">
        <v>11</v>
      </c>
      <c r="K1729" s="21">
        <f>INDEX(LISTAS!$H:$Q,MATCH(BASE!H1729,LISTAS!$G:$G,0),MATCH(BASE!J1729,LISTAS!$H$3:$Q$3,0))*Tabela3[[#This Row],[QUANTIDADE]]</f>
        <v>16</v>
      </c>
      <c r="L1729" s="2" t="str">
        <f>TEXT(Tabela3[[#This Row],[DATA]],"MM")</f>
        <v>04</v>
      </c>
      <c r="M1729" s="2">
        <f>WEEKNUM(Tabela3[[#This Row],[DATA]])</f>
        <v>15</v>
      </c>
      <c r="N1729" s="18">
        <f>YEAR(Tabela3[[#This Row],[DATA]])</f>
        <v>2023</v>
      </c>
    </row>
    <row r="1730" spans="2:14">
      <c r="B1730" s="1">
        <v>45027</v>
      </c>
      <c r="C1730">
        <v>12790</v>
      </c>
      <c r="D1730">
        <f>COUNTIF(C$4:C1730,Tabela3[[#This Row],[COMANDA]])</f>
        <v>1</v>
      </c>
      <c r="E1730" t="s">
        <v>90</v>
      </c>
      <c r="F1730" t="s">
        <v>99</v>
      </c>
      <c r="G1730" t="s">
        <v>8</v>
      </c>
      <c r="H1730" t="s">
        <v>206</v>
      </c>
      <c r="I1730" s="2">
        <v>1</v>
      </c>
      <c r="J1730" t="s">
        <v>11</v>
      </c>
      <c r="K1730" s="21">
        <f>INDEX(LISTAS!$H:$Q,MATCH(BASE!H1730,LISTAS!$G:$G,0),MATCH(BASE!J1730,LISTAS!$H$3:$Q$3,0))*Tabela3[[#This Row],[QUANTIDADE]]</f>
        <v>18</v>
      </c>
      <c r="L1730" s="2" t="str">
        <f>TEXT(Tabela3[[#This Row],[DATA]],"MM")</f>
        <v>04</v>
      </c>
      <c r="M1730" s="2">
        <f>WEEKNUM(Tabela3[[#This Row],[DATA]])</f>
        <v>15</v>
      </c>
      <c r="N1730" s="18">
        <f>YEAR(Tabela3[[#This Row],[DATA]])</f>
        <v>2023</v>
      </c>
    </row>
    <row r="1731" spans="2:14">
      <c r="B1731" s="1">
        <v>45027</v>
      </c>
      <c r="C1731">
        <v>12790</v>
      </c>
      <c r="D1731">
        <f>COUNTIF(C$4:C1731,Tabela3[[#This Row],[COMANDA]])</f>
        <v>2</v>
      </c>
      <c r="E1731" t="s">
        <v>90</v>
      </c>
      <c r="F1731" t="s">
        <v>99</v>
      </c>
      <c r="G1731" t="s">
        <v>61</v>
      </c>
      <c r="H1731" t="s">
        <v>163</v>
      </c>
      <c r="I1731" s="2">
        <v>1</v>
      </c>
      <c r="J1731" t="s">
        <v>11</v>
      </c>
      <c r="K1731" s="21">
        <f>INDEX(LISTAS!$H:$Q,MATCH(BASE!H1731,LISTAS!$G:$G,0),MATCH(BASE!J1731,LISTAS!$H$3:$Q$3,0))*Tabela3[[#This Row],[QUANTIDADE]]</f>
        <v>4</v>
      </c>
      <c r="L1731" s="2" t="str">
        <f>TEXT(Tabela3[[#This Row],[DATA]],"MM")</f>
        <v>04</v>
      </c>
      <c r="M1731" s="2">
        <f>WEEKNUM(Tabela3[[#This Row],[DATA]])</f>
        <v>15</v>
      </c>
      <c r="N1731" s="18">
        <f>YEAR(Tabela3[[#This Row],[DATA]])</f>
        <v>2023</v>
      </c>
    </row>
    <row r="1732" spans="2:14">
      <c r="B1732" s="1">
        <v>45027</v>
      </c>
      <c r="C1732">
        <v>12790</v>
      </c>
      <c r="D1732">
        <f>COUNTIF(C$4:C1732,Tabela3[[#This Row],[COMANDA]])</f>
        <v>3</v>
      </c>
      <c r="E1732" t="s">
        <v>90</v>
      </c>
      <c r="F1732" t="s">
        <v>99</v>
      </c>
      <c r="G1732" t="s">
        <v>9</v>
      </c>
      <c r="H1732" t="s">
        <v>59</v>
      </c>
      <c r="I1732" s="2">
        <v>1</v>
      </c>
      <c r="J1732" t="s">
        <v>11</v>
      </c>
      <c r="K1732" s="21">
        <f>INDEX(LISTAS!$H:$Q,MATCH(BASE!H1732,LISTAS!$G:$G,0),MATCH(BASE!J1732,LISTAS!$H$3:$Q$3,0))*Tabela3[[#This Row],[QUANTIDADE]]</f>
        <v>3</v>
      </c>
      <c r="L1732" s="2" t="str">
        <f>TEXT(Tabela3[[#This Row],[DATA]],"MM")</f>
        <v>04</v>
      </c>
      <c r="M1732" s="2">
        <f>WEEKNUM(Tabela3[[#This Row],[DATA]])</f>
        <v>15</v>
      </c>
      <c r="N1732" s="18">
        <f>YEAR(Tabela3[[#This Row],[DATA]])</f>
        <v>2023</v>
      </c>
    </row>
    <row r="1733" spans="2:14">
      <c r="B1733" s="1">
        <v>45027</v>
      </c>
      <c r="C1733">
        <v>12791</v>
      </c>
      <c r="D1733">
        <f>COUNTIF(C$4:C1733,Tabela3[[#This Row],[COMANDA]])</f>
        <v>1</v>
      </c>
      <c r="E1733" t="s">
        <v>89</v>
      </c>
      <c r="F1733" t="s">
        <v>98</v>
      </c>
      <c r="G1733" t="s">
        <v>8</v>
      </c>
      <c r="H1733" t="s">
        <v>42</v>
      </c>
      <c r="I1733" s="2">
        <v>1</v>
      </c>
      <c r="J1733" t="s">
        <v>11</v>
      </c>
      <c r="K1733" s="21">
        <f>INDEX(LISTAS!$H:$Q,MATCH(BASE!H1733,LISTAS!$G:$G,0),MATCH(BASE!J1733,LISTAS!$H$3:$Q$3,0))*Tabela3[[#This Row],[QUANTIDADE]]</f>
        <v>16</v>
      </c>
      <c r="L1733" s="2" t="str">
        <f>TEXT(Tabela3[[#This Row],[DATA]],"MM")</f>
        <v>04</v>
      </c>
      <c r="M1733" s="2">
        <f>WEEKNUM(Tabela3[[#This Row],[DATA]])</f>
        <v>15</v>
      </c>
      <c r="N1733" s="18">
        <f>YEAR(Tabela3[[#This Row],[DATA]])</f>
        <v>2023</v>
      </c>
    </row>
    <row r="1734" spans="2:14">
      <c r="B1734" s="1">
        <v>45027</v>
      </c>
      <c r="C1734">
        <v>12792</v>
      </c>
      <c r="D1734">
        <f>COUNTIF(C$4:C1734,Tabela3[[#This Row],[COMANDA]])</f>
        <v>1</v>
      </c>
      <c r="E1734" t="s">
        <v>89</v>
      </c>
      <c r="F1734" t="s">
        <v>98</v>
      </c>
      <c r="G1734" t="s">
        <v>8</v>
      </c>
      <c r="H1734" t="s">
        <v>205</v>
      </c>
      <c r="I1734" s="2">
        <v>1</v>
      </c>
      <c r="J1734" t="s">
        <v>11</v>
      </c>
      <c r="K1734" s="21">
        <f>INDEX(LISTAS!$H:$Q,MATCH(BASE!H1734,LISTAS!$G:$G,0),MATCH(BASE!J1734,LISTAS!$H$3:$Q$3,0))*Tabela3[[#This Row],[QUANTIDADE]]</f>
        <v>22</v>
      </c>
      <c r="L1734" s="2" t="str">
        <f>TEXT(Tabela3[[#This Row],[DATA]],"MM")</f>
        <v>04</v>
      </c>
      <c r="M1734" s="2">
        <f>WEEKNUM(Tabela3[[#This Row],[DATA]])</f>
        <v>15</v>
      </c>
      <c r="N1734" s="18">
        <f>YEAR(Tabela3[[#This Row],[DATA]])</f>
        <v>2023</v>
      </c>
    </row>
    <row r="1735" spans="2:14">
      <c r="B1735" s="1">
        <v>45027</v>
      </c>
      <c r="C1735">
        <v>12793</v>
      </c>
      <c r="D1735">
        <f>COUNTIF(C$4:C1735,Tabela3[[#This Row],[COMANDA]])</f>
        <v>1</v>
      </c>
      <c r="E1735" t="s">
        <v>90</v>
      </c>
      <c r="F1735" t="s">
        <v>99</v>
      </c>
      <c r="G1735" t="s">
        <v>8</v>
      </c>
      <c r="H1735" t="s">
        <v>202</v>
      </c>
      <c r="I1735" s="2">
        <v>2</v>
      </c>
      <c r="J1735" t="s">
        <v>11</v>
      </c>
      <c r="K1735" s="21">
        <f>INDEX(LISTAS!$H:$Q,MATCH(BASE!H1735,LISTAS!$G:$G,0),MATCH(BASE!J1735,LISTAS!$H$3:$Q$3,0))*Tabela3[[#This Row],[QUANTIDADE]]</f>
        <v>40</v>
      </c>
      <c r="L1735" s="2" t="str">
        <f>TEXT(Tabela3[[#This Row],[DATA]],"MM")</f>
        <v>04</v>
      </c>
      <c r="M1735" s="2">
        <f>WEEKNUM(Tabela3[[#This Row],[DATA]])</f>
        <v>15</v>
      </c>
      <c r="N1735" s="18">
        <f>YEAR(Tabela3[[#This Row],[DATA]])</f>
        <v>2023</v>
      </c>
    </row>
    <row r="1736" spans="2:14">
      <c r="B1736" s="1">
        <v>45027</v>
      </c>
      <c r="C1736">
        <v>12793</v>
      </c>
      <c r="D1736">
        <f>COUNTIF(C$4:C1736,Tabela3[[#This Row],[COMANDA]])</f>
        <v>2</v>
      </c>
      <c r="E1736" t="s">
        <v>90</v>
      </c>
      <c r="F1736" t="s">
        <v>99</v>
      </c>
      <c r="G1736" t="s">
        <v>8</v>
      </c>
      <c r="H1736" t="s">
        <v>206</v>
      </c>
      <c r="I1736" s="2">
        <v>1</v>
      </c>
      <c r="J1736" t="s">
        <v>11</v>
      </c>
      <c r="K1736" s="21">
        <f>INDEX(LISTAS!$H:$Q,MATCH(BASE!H1736,LISTAS!$G:$G,0),MATCH(BASE!J1736,LISTAS!$H$3:$Q$3,0))*Tabela3[[#This Row],[QUANTIDADE]]</f>
        <v>18</v>
      </c>
      <c r="L1736" s="2" t="str">
        <f>TEXT(Tabela3[[#This Row],[DATA]],"MM")</f>
        <v>04</v>
      </c>
      <c r="M1736" s="2">
        <f>WEEKNUM(Tabela3[[#This Row],[DATA]])</f>
        <v>15</v>
      </c>
      <c r="N1736" s="18">
        <f>YEAR(Tabela3[[#This Row],[DATA]])</f>
        <v>2023</v>
      </c>
    </row>
    <row r="1737" spans="2:14">
      <c r="B1737" s="1">
        <v>45027</v>
      </c>
      <c r="C1737">
        <v>12793</v>
      </c>
      <c r="D1737">
        <f>COUNTIF(C$4:C1737,Tabela3[[#This Row],[COMANDA]])</f>
        <v>3</v>
      </c>
      <c r="E1737" t="s">
        <v>90</v>
      </c>
      <c r="F1737" t="s">
        <v>99</v>
      </c>
      <c r="G1737" t="s">
        <v>9</v>
      </c>
      <c r="H1737" t="s">
        <v>241</v>
      </c>
      <c r="I1737" s="2">
        <v>2</v>
      </c>
      <c r="J1737" t="s">
        <v>11</v>
      </c>
      <c r="K1737" s="21">
        <f>INDEX(LISTAS!$H:$Q,MATCH(BASE!H1737,LISTAS!$G:$G,0),MATCH(BASE!J1737,LISTAS!$H$3:$Q$3,0))*Tabela3[[#This Row],[QUANTIDADE]]</f>
        <v>6</v>
      </c>
      <c r="L1737" s="2" t="str">
        <f>TEXT(Tabela3[[#This Row],[DATA]],"MM")</f>
        <v>04</v>
      </c>
      <c r="M1737" s="2">
        <f>WEEKNUM(Tabela3[[#This Row],[DATA]])</f>
        <v>15</v>
      </c>
      <c r="N1737" s="18">
        <f>YEAR(Tabela3[[#This Row],[DATA]])</f>
        <v>2023</v>
      </c>
    </row>
    <row r="1738" spans="2:14">
      <c r="B1738" s="1">
        <v>45027</v>
      </c>
      <c r="C1738">
        <v>12794</v>
      </c>
      <c r="D1738">
        <f>COUNTIF(C$4:C1738,Tabela3[[#This Row],[COMANDA]])</f>
        <v>1</v>
      </c>
      <c r="E1738" t="s">
        <v>90</v>
      </c>
      <c r="F1738" t="s">
        <v>100</v>
      </c>
      <c r="G1738" t="s">
        <v>8</v>
      </c>
      <c r="H1738" t="s">
        <v>40</v>
      </c>
      <c r="I1738" s="2">
        <v>1</v>
      </c>
      <c r="J1738" t="s">
        <v>11</v>
      </c>
      <c r="K1738" s="21">
        <f>INDEX(LISTAS!$H:$Q,MATCH(BASE!H1738,LISTAS!$G:$G,0),MATCH(BASE!J1738,LISTAS!$H$3:$Q$3,0))*Tabela3[[#This Row],[QUANTIDADE]]</f>
        <v>14</v>
      </c>
      <c r="L1738" s="2" t="str">
        <f>TEXT(Tabela3[[#This Row],[DATA]],"MM")</f>
        <v>04</v>
      </c>
      <c r="M1738" s="2">
        <f>WEEKNUM(Tabela3[[#This Row],[DATA]])</f>
        <v>15</v>
      </c>
      <c r="N1738" s="18">
        <f>YEAR(Tabela3[[#This Row],[DATA]])</f>
        <v>2023</v>
      </c>
    </row>
    <row r="1739" spans="2:14">
      <c r="B1739" s="1">
        <v>45027</v>
      </c>
      <c r="C1739">
        <v>12794</v>
      </c>
      <c r="D1739">
        <f>COUNTIF(C$4:C1739,Tabela3[[#This Row],[COMANDA]])</f>
        <v>2</v>
      </c>
      <c r="E1739" t="s">
        <v>90</v>
      </c>
      <c r="F1739" t="s">
        <v>100</v>
      </c>
      <c r="G1739" t="s">
        <v>9</v>
      </c>
      <c r="H1739" t="s">
        <v>251</v>
      </c>
      <c r="I1739" s="2">
        <v>1</v>
      </c>
      <c r="J1739" t="s">
        <v>11</v>
      </c>
      <c r="K1739" s="21">
        <f>INDEX(LISTAS!$H:$Q,MATCH(BASE!H1739,LISTAS!$G:$G,0),MATCH(BASE!J1739,LISTAS!$H$3:$Q$3,0))*Tabela3[[#This Row],[QUANTIDADE]]</f>
        <v>3</v>
      </c>
      <c r="L1739" s="2" t="str">
        <f>TEXT(Tabela3[[#This Row],[DATA]],"MM")</f>
        <v>04</v>
      </c>
      <c r="M1739" s="2">
        <f>WEEKNUM(Tabela3[[#This Row],[DATA]])</f>
        <v>15</v>
      </c>
      <c r="N1739" s="18">
        <f>YEAR(Tabela3[[#This Row],[DATA]])</f>
        <v>2023</v>
      </c>
    </row>
    <row r="1740" spans="2:14">
      <c r="B1740" s="1">
        <v>45027</v>
      </c>
      <c r="C1740">
        <v>12795</v>
      </c>
      <c r="D1740">
        <f>COUNTIF(C$4:C1740,Tabela3[[#This Row],[COMANDA]])</f>
        <v>1</v>
      </c>
      <c r="E1740" t="s">
        <v>90</v>
      </c>
      <c r="F1740" t="s">
        <v>98</v>
      </c>
      <c r="G1740" t="s">
        <v>8</v>
      </c>
      <c r="H1740" t="s">
        <v>204</v>
      </c>
      <c r="I1740" s="2">
        <v>1</v>
      </c>
      <c r="J1740" t="s">
        <v>11</v>
      </c>
      <c r="K1740" s="21">
        <f>INDEX(LISTAS!$H:$Q,MATCH(BASE!H1740,LISTAS!$G:$G,0),MATCH(BASE!J1740,LISTAS!$H$3:$Q$3,0))*Tabela3[[#This Row],[QUANTIDADE]]</f>
        <v>18</v>
      </c>
      <c r="L1740" s="2" t="str">
        <f>TEXT(Tabela3[[#This Row],[DATA]],"MM")</f>
        <v>04</v>
      </c>
      <c r="M1740" s="2">
        <f>WEEKNUM(Tabela3[[#This Row],[DATA]])</f>
        <v>15</v>
      </c>
      <c r="N1740" s="18">
        <f>YEAR(Tabela3[[#This Row],[DATA]])</f>
        <v>2023</v>
      </c>
    </row>
    <row r="1741" spans="2:14">
      <c r="B1741" s="1">
        <v>45027</v>
      </c>
      <c r="C1741">
        <v>12795</v>
      </c>
      <c r="D1741">
        <f>COUNTIF(C$4:C1741,Tabela3[[#This Row],[COMANDA]])</f>
        <v>2</v>
      </c>
      <c r="E1741" t="s">
        <v>90</v>
      </c>
      <c r="F1741" t="s">
        <v>98</v>
      </c>
      <c r="G1741" t="s">
        <v>9</v>
      </c>
      <c r="H1741" t="s">
        <v>55</v>
      </c>
      <c r="I1741" s="2">
        <v>1</v>
      </c>
      <c r="J1741" t="s">
        <v>11</v>
      </c>
      <c r="K1741" s="21">
        <f>INDEX(LISTAS!$H:$Q,MATCH(BASE!H1741,LISTAS!$G:$G,0),MATCH(BASE!J1741,LISTAS!$H$3:$Q$3,0))*Tabela3[[#This Row],[QUANTIDADE]]</f>
        <v>3</v>
      </c>
      <c r="L1741" s="2" t="str">
        <f>TEXT(Tabela3[[#This Row],[DATA]],"MM")</f>
        <v>04</v>
      </c>
      <c r="M1741" s="2">
        <f>WEEKNUM(Tabela3[[#This Row],[DATA]])</f>
        <v>15</v>
      </c>
      <c r="N1741" s="18">
        <f>YEAR(Tabela3[[#This Row],[DATA]])</f>
        <v>2023</v>
      </c>
    </row>
    <row r="1742" spans="2:14">
      <c r="B1742" s="1">
        <v>45027</v>
      </c>
      <c r="C1742">
        <v>12796</v>
      </c>
      <c r="D1742">
        <f>COUNTIF(C$4:C1742,Tabela3[[#This Row],[COMANDA]])</f>
        <v>1</v>
      </c>
      <c r="E1742" t="s">
        <v>90</v>
      </c>
      <c r="F1742" t="s">
        <v>99</v>
      </c>
      <c r="G1742" t="s">
        <v>8</v>
      </c>
      <c r="H1742" t="s">
        <v>42</v>
      </c>
      <c r="I1742" s="2">
        <v>1</v>
      </c>
      <c r="J1742" t="s">
        <v>11</v>
      </c>
      <c r="K1742" s="21">
        <f>INDEX(LISTAS!$H:$Q,MATCH(BASE!H1742,LISTAS!$G:$G,0),MATCH(BASE!J1742,LISTAS!$H$3:$Q$3,0))*Tabela3[[#This Row],[QUANTIDADE]]</f>
        <v>16</v>
      </c>
      <c r="L1742" s="2" t="str">
        <f>TEXT(Tabela3[[#This Row],[DATA]],"MM")</f>
        <v>04</v>
      </c>
      <c r="M1742" s="2">
        <f>WEEKNUM(Tabela3[[#This Row],[DATA]])</f>
        <v>15</v>
      </c>
      <c r="N1742" s="18">
        <f>YEAR(Tabela3[[#This Row],[DATA]])</f>
        <v>2023</v>
      </c>
    </row>
    <row r="1743" spans="2:14">
      <c r="B1743" s="1">
        <v>45027</v>
      </c>
      <c r="C1743">
        <v>12797</v>
      </c>
      <c r="D1743">
        <f>COUNTIF(C$4:C1743,Tabela3[[#This Row],[COMANDA]])</f>
        <v>1</v>
      </c>
      <c r="E1743" t="s">
        <v>90</v>
      </c>
      <c r="F1743" t="s">
        <v>99</v>
      </c>
      <c r="G1743" t="s">
        <v>8</v>
      </c>
      <c r="H1743" t="s">
        <v>39</v>
      </c>
      <c r="I1743" s="2">
        <v>1</v>
      </c>
      <c r="J1743" t="s">
        <v>11</v>
      </c>
      <c r="K1743" s="21">
        <f>INDEX(LISTAS!$H:$Q,MATCH(BASE!H1743,LISTAS!$G:$G,0),MATCH(BASE!J1743,LISTAS!$H$3:$Q$3,0))*Tabela3[[#This Row],[QUANTIDADE]]</f>
        <v>12</v>
      </c>
      <c r="L1743" s="2" t="str">
        <f>TEXT(Tabela3[[#This Row],[DATA]],"MM")</f>
        <v>04</v>
      </c>
      <c r="M1743" s="2">
        <f>WEEKNUM(Tabela3[[#This Row],[DATA]])</f>
        <v>15</v>
      </c>
      <c r="N1743" s="18">
        <f>YEAR(Tabela3[[#This Row],[DATA]])</f>
        <v>2023</v>
      </c>
    </row>
    <row r="1744" spans="2:14">
      <c r="B1744" s="1">
        <v>45027</v>
      </c>
      <c r="C1744">
        <v>12797</v>
      </c>
      <c r="D1744">
        <f>COUNTIF(C$4:C1744,Tabela3[[#This Row],[COMANDA]])</f>
        <v>2</v>
      </c>
      <c r="E1744" t="s">
        <v>90</v>
      </c>
      <c r="F1744" t="s">
        <v>99</v>
      </c>
      <c r="G1744" t="s">
        <v>61</v>
      </c>
      <c r="H1744" t="s">
        <v>166</v>
      </c>
      <c r="I1744" s="2">
        <v>1</v>
      </c>
      <c r="J1744" t="s">
        <v>11</v>
      </c>
      <c r="K1744" s="21">
        <f>INDEX(LISTAS!$H:$Q,MATCH(BASE!H1744,LISTAS!$G:$G,0),MATCH(BASE!J1744,LISTAS!$H$3:$Q$3,0))*Tabela3[[#This Row],[QUANTIDADE]]</f>
        <v>8</v>
      </c>
      <c r="L1744" s="2" t="str">
        <f>TEXT(Tabela3[[#This Row],[DATA]],"MM")</f>
        <v>04</v>
      </c>
      <c r="M1744" s="2">
        <f>WEEKNUM(Tabela3[[#This Row],[DATA]])</f>
        <v>15</v>
      </c>
      <c r="N1744" s="18">
        <f>YEAR(Tabela3[[#This Row],[DATA]])</f>
        <v>2023</v>
      </c>
    </row>
    <row r="1745" spans="2:14">
      <c r="B1745" s="1">
        <v>45027</v>
      </c>
      <c r="C1745">
        <v>12798</v>
      </c>
      <c r="D1745">
        <f>COUNTIF(C$4:C1745,Tabela3[[#This Row],[COMANDA]])</f>
        <v>1</v>
      </c>
      <c r="E1745" t="s">
        <v>90</v>
      </c>
      <c r="F1745" t="s">
        <v>99</v>
      </c>
      <c r="G1745" t="s">
        <v>8</v>
      </c>
      <c r="H1745" t="s">
        <v>204</v>
      </c>
      <c r="I1745" s="2">
        <v>1</v>
      </c>
      <c r="J1745" t="s">
        <v>11</v>
      </c>
      <c r="K1745" s="21">
        <f>INDEX(LISTAS!$H:$Q,MATCH(BASE!H1745,LISTAS!$G:$G,0),MATCH(BASE!J1745,LISTAS!$H$3:$Q$3,0))*Tabela3[[#This Row],[QUANTIDADE]]</f>
        <v>18</v>
      </c>
      <c r="L1745" s="2" t="str">
        <f>TEXT(Tabela3[[#This Row],[DATA]],"MM")</f>
        <v>04</v>
      </c>
      <c r="M1745" s="2">
        <f>WEEKNUM(Tabela3[[#This Row],[DATA]])</f>
        <v>15</v>
      </c>
      <c r="N1745" s="18">
        <f>YEAR(Tabela3[[#This Row],[DATA]])</f>
        <v>2023</v>
      </c>
    </row>
    <row r="1746" spans="2:14">
      <c r="B1746" s="1">
        <v>45027</v>
      </c>
      <c r="C1746">
        <v>12799</v>
      </c>
      <c r="D1746">
        <f>COUNTIF(C$4:C1746,Tabela3[[#This Row],[COMANDA]])</f>
        <v>1</v>
      </c>
      <c r="E1746" t="s">
        <v>90</v>
      </c>
      <c r="F1746" t="s">
        <v>3</v>
      </c>
      <c r="G1746" t="s">
        <v>8</v>
      </c>
      <c r="H1746" t="s">
        <v>43</v>
      </c>
      <c r="I1746" s="2">
        <v>1</v>
      </c>
      <c r="J1746" t="s">
        <v>11</v>
      </c>
      <c r="K1746" s="21">
        <f>INDEX(LISTAS!$H:$Q,MATCH(BASE!H1746,LISTAS!$G:$G,0),MATCH(BASE!J1746,LISTAS!$H$3:$Q$3,0))*Tabela3[[#This Row],[QUANTIDADE]]</f>
        <v>18</v>
      </c>
      <c r="L1746" s="2" t="str">
        <f>TEXT(Tabela3[[#This Row],[DATA]],"MM")</f>
        <v>04</v>
      </c>
      <c r="M1746" s="2">
        <f>WEEKNUM(Tabela3[[#This Row],[DATA]])</f>
        <v>15</v>
      </c>
      <c r="N1746" s="18">
        <f>YEAR(Tabela3[[#This Row],[DATA]])</f>
        <v>2023</v>
      </c>
    </row>
    <row r="1747" spans="2:14">
      <c r="B1747" s="1">
        <v>45027</v>
      </c>
      <c r="C1747">
        <v>12800</v>
      </c>
      <c r="D1747">
        <f>COUNTIF(C$4:C1747,Tabela3[[#This Row],[COMANDA]])</f>
        <v>1</v>
      </c>
      <c r="E1747" t="s">
        <v>89</v>
      </c>
      <c r="F1747" t="s">
        <v>98</v>
      </c>
      <c r="G1747" t="s">
        <v>8</v>
      </c>
      <c r="H1747" t="s">
        <v>84</v>
      </c>
      <c r="I1747" s="2">
        <v>1</v>
      </c>
      <c r="J1747" t="s">
        <v>11</v>
      </c>
      <c r="K1747" s="21">
        <f>INDEX(LISTAS!$H:$Q,MATCH(BASE!H1747,LISTAS!$G:$G,0),MATCH(BASE!J1747,LISTAS!$H$3:$Q$3,0))*Tabela3[[#This Row],[QUANTIDADE]]</f>
        <v>16</v>
      </c>
      <c r="L1747" s="2" t="str">
        <f>TEXT(Tabela3[[#This Row],[DATA]],"MM")</f>
        <v>04</v>
      </c>
      <c r="M1747" s="2">
        <f>WEEKNUM(Tabela3[[#This Row],[DATA]])</f>
        <v>15</v>
      </c>
      <c r="N1747" s="18">
        <f>YEAR(Tabela3[[#This Row],[DATA]])</f>
        <v>2023</v>
      </c>
    </row>
    <row r="1748" spans="2:14">
      <c r="B1748" s="1">
        <v>45027</v>
      </c>
      <c r="C1748">
        <v>12801</v>
      </c>
      <c r="D1748">
        <f>COUNTIF(C$4:C1748,Tabela3[[#This Row],[COMANDA]])</f>
        <v>1</v>
      </c>
      <c r="E1748" t="s">
        <v>89</v>
      </c>
      <c r="F1748" t="s">
        <v>100</v>
      </c>
      <c r="G1748" t="s">
        <v>8</v>
      </c>
      <c r="H1748" t="s">
        <v>204</v>
      </c>
      <c r="I1748" s="2">
        <v>1</v>
      </c>
      <c r="J1748" t="s">
        <v>11</v>
      </c>
      <c r="K1748" s="21">
        <f>INDEX(LISTAS!$H:$Q,MATCH(BASE!H1748,LISTAS!$G:$G,0),MATCH(BASE!J1748,LISTAS!$H$3:$Q$3,0))*Tabela3[[#This Row],[QUANTIDADE]]</f>
        <v>18</v>
      </c>
      <c r="L1748" s="2" t="str">
        <f>TEXT(Tabela3[[#This Row],[DATA]],"MM")</f>
        <v>04</v>
      </c>
      <c r="M1748" s="2">
        <f>WEEKNUM(Tabela3[[#This Row],[DATA]])</f>
        <v>15</v>
      </c>
      <c r="N1748" s="18">
        <f>YEAR(Tabela3[[#This Row],[DATA]])</f>
        <v>2023</v>
      </c>
    </row>
    <row r="1749" spans="2:14">
      <c r="B1749" s="1">
        <v>45027</v>
      </c>
      <c r="C1749">
        <v>12801</v>
      </c>
      <c r="D1749">
        <f>COUNTIF(C$4:C1749,Tabela3[[#This Row],[COMANDA]])</f>
        <v>2</v>
      </c>
      <c r="E1749" t="s">
        <v>89</v>
      </c>
      <c r="F1749" t="s">
        <v>100</v>
      </c>
      <c r="G1749" t="s">
        <v>9</v>
      </c>
      <c r="H1749" t="s">
        <v>242</v>
      </c>
      <c r="I1749" s="2">
        <v>1</v>
      </c>
      <c r="J1749" t="s">
        <v>11</v>
      </c>
      <c r="K1749" s="21">
        <f>INDEX(LISTAS!$H:$Q,MATCH(BASE!H1749,LISTAS!$G:$G,0),MATCH(BASE!J1749,LISTAS!$H$3:$Q$3,0))*Tabela3[[#This Row],[QUANTIDADE]]</f>
        <v>4</v>
      </c>
      <c r="L1749" s="2" t="str">
        <f>TEXT(Tabela3[[#This Row],[DATA]],"MM")</f>
        <v>04</v>
      </c>
      <c r="M1749" s="2">
        <f>WEEKNUM(Tabela3[[#This Row],[DATA]])</f>
        <v>15</v>
      </c>
      <c r="N1749" s="18">
        <f>YEAR(Tabela3[[#This Row],[DATA]])</f>
        <v>2023</v>
      </c>
    </row>
    <row r="1750" spans="2:14">
      <c r="B1750" s="1">
        <v>45027</v>
      </c>
      <c r="C1750">
        <v>12802</v>
      </c>
      <c r="D1750">
        <f>COUNTIF(C$4:C1750,Tabela3[[#This Row],[COMANDA]])</f>
        <v>1</v>
      </c>
      <c r="E1750" t="s">
        <v>90</v>
      </c>
      <c r="F1750" t="s">
        <v>99</v>
      </c>
      <c r="G1750" t="s">
        <v>8</v>
      </c>
      <c r="H1750" t="s">
        <v>42</v>
      </c>
      <c r="I1750" s="2">
        <v>1</v>
      </c>
      <c r="J1750" t="s">
        <v>11</v>
      </c>
      <c r="K1750" s="21">
        <f>INDEX(LISTAS!$H:$Q,MATCH(BASE!H1750,LISTAS!$G:$G,0),MATCH(BASE!J1750,LISTAS!$H$3:$Q$3,0))*Tabela3[[#This Row],[QUANTIDADE]]</f>
        <v>16</v>
      </c>
      <c r="L1750" s="2" t="str">
        <f>TEXT(Tabela3[[#This Row],[DATA]],"MM")</f>
        <v>04</v>
      </c>
      <c r="M1750" s="2">
        <f>WEEKNUM(Tabela3[[#This Row],[DATA]])</f>
        <v>15</v>
      </c>
      <c r="N1750" s="18">
        <f>YEAR(Tabela3[[#This Row],[DATA]])</f>
        <v>2023</v>
      </c>
    </row>
    <row r="1751" spans="2:14">
      <c r="B1751" s="1">
        <v>45027</v>
      </c>
      <c r="C1751">
        <v>12802</v>
      </c>
      <c r="D1751">
        <f>COUNTIF(C$4:C1751,Tabela3[[#This Row],[COMANDA]])</f>
        <v>2</v>
      </c>
      <c r="E1751" t="s">
        <v>90</v>
      </c>
      <c r="F1751" t="s">
        <v>99</v>
      </c>
      <c r="G1751" t="s">
        <v>9</v>
      </c>
      <c r="H1751" t="s">
        <v>127</v>
      </c>
      <c r="I1751" s="2">
        <v>1</v>
      </c>
      <c r="J1751" t="s">
        <v>11</v>
      </c>
      <c r="K1751" s="21">
        <f>INDEX(LISTAS!$H:$Q,MATCH(BASE!H1751,LISTAS!$G:$G,0),MATCH(BASE!J1751,LISTAS!$H$3:$Q$3,0))*Tabela3[[#This Row],[QUANTIDADE]]</f>
        <v>4.5</v>
      </c>
      <c r="L1751" s="2" t="str">
        <f>TEXT(Tabela3[[#This Row],[DATA]],"MM")</f>
        <v>04</v>
      </c>
      <c r="M1751" s="2">
        <f>WEEKNUM(Tabela3[[#This Row],[DATA]])</f>
        <v>15</v>
      </c>
      <c r="N1751" s="18">
        <f>YEAR(Tabela3[[#This Row],[DATA]])</f>
        <v>2023</v>
      </c>
    </row>
    <row r="1752" spans="2:14">
      <c r="B1752" s="1">
        <v>45027</v>
      </c>
      <c r="C1752">
        <v>12803</v>
      </c>
      <c r="D1752">
        <f>COUNTIF(C$4:C1752,Tabela3[[#This Row],[COMANDA]])</f>
        <v>1</v>
      </c>
      <c r="E1752" t="s">
        <v>90</v>
      </c>
      <c r="F1752" t="s">
        <v>98</v>
      </c>
      <c r="G1752" t="s">
        <v>8</v>
      </c>
      <c r="H1752" t="s">
        <v>42</v>
      </c>
      <c r="I1752" s="2">
        <v>2</v>
      </c>
      <c r="J1752" t="s">
        <v>11</v>
      </c>
      <c r="K1752" s="21">
        <f>INDEX(LISTAS!$H:$Q,MATCH(BASE!H1752,LISTAS!$G:$G,0),MATCH(BASE!J1752,LISTAS!$H$3:$Q$3,0))*Tabela3[[#This Row],[QUANTIDADE]]</f>
        <v>32</v>
      </c>
      <c r="L1752" s="2" t="str">
        <f>TEXT(Tabela3[[#This Row],[DATA]],"MM")</f>
        <v>04</v>
      </c>
      <c r="M1752" s="2">
        <f>WEEKNUM(Tabela3[[#This Row],[DATA]])</f>
        <v>15</v>
      </c>
      <c r="N1752" s="18">
        <f>YEAR(Tabela3[[#This Row],[DATA]])</f>
        <v>2023</v>
      </c>
    </row>
    <row r="1753" spans="2:14">
      <c r="B1753" s="1">
        <v>45027</v>
      </c>
      <c r="C1753">
        <v>12803</v>
      </c>
      <c r="D1753">
        <f>COUNTIF(C$4:C1753,Tabela3[[#This Row],[COMANDA]])</f>
        <v>2</v>
      </c>
      <c r="E1753" t="s">
        <v>90</v>
      </c>
      <c r="F1753" t="s">
        <v>99</v>
      </c>
      <c r="G1753" t="s">
        <v>8</v>
      </c>
      <c r="H1753" t="s">
        <v>42</v>
      </c>
      <c r="I1753" s="2">
        <v>1</v>
      </c>
      <c r="J1753" t="s">
        <v>11</v>
      </c>
      <c r="K1753" s="21">
        <f>INDEX(LISTAS!$H:$Q,MATCH(BASE!H1753,LISTAS!$G:$G,0),MATCH(BASE!J1753,LISTAS!$H$3:$Q$3,0))*Tabela3[[#This Row],[QUANTIDADE]]</f>
        <v>16</v>
      </c>
      <c r="L1753" s="2" t="str">
        <f>TEXT(Tabela3[[#This Row],[DATA]],"MM")</f>
        <v>04</v>
      </c>
      <c r="M1753" s="2">
        <f>WEEKNUM(Tabela3[[#This Row],[DATA]])</f>
        <v>15</v>
      </c>
      <c r="N1753" s="18">
        <f>YEAR(Tabela3[[#This Row],[DATA]])</f>
        <v>2023</v>
      </c>
    </row>
    <row r="1754" spans="2:14">
      <c r="B1754" s="1">
        <v>45027</v>
      </c>
      <c r="C1754">
        <v>12803</v>
      </c>
      <c r="D1754">
        <f>COUNTIF(C$4:C1754,Tabela3[[#This Row],[COMANDA]])</f>
        <v>3</v>
      </c>
      <c r="E1754" t="s">
        <v>90</v>
      </c>
      <c r="F1754" t="s">
        <v>98</v>
      </c>
      <c r="G1754" t="s">
        <v>8</v>
      </c>
      <c r="H1754" t="s">
        <v>42</v>
      </c>
      <c r="I1754" s="2">
        <v>1</v>
      </c>
      <c r="J1754" t="s">
        <v>11</v>
      </c>
      <c r="K1754" s="21">
        <f>INDEX(LISTAS!$H:$Q,MATCH(BASE!H1754,LISTAS!$G:$G,0),MATCH(BASE!J1754,LISTAS!$H$3:$Q$3,0))*Tabela3[[#This Row],[QUANTIDADE]]</f>
        <v>16</v>
      </c>
      <c r="L1754" s="2" t="str">
        <f>TEXT(Tabela3[[#This Row],[DATA]],"MM")</f>
        <v>04</v>
      </c>
      <c r="M1754" s="2">
        <f>WEEKNUM(Tabela3[[#This Row],[DATA]])</f>
        <v>15</v>
      </c>
      <c r="N1754" s="18">
        <f>YEAR(Tabela3[[#This Row],[DATA]])</f>
        <v>2023</v>
      </c>
    </row>
    <row r="1755" spans="2:14">
      <c r="B1755" s="1">
        <v>45027</v>
      </c>
      <c r="C1755">
        <v>12803</v>
      </c>
      <c r="D1755">
        <f>COUNTIF(C$4:C1755,Tabela3[[#This Row],[COMANDA]])</f>
        <v>4</v>
      </c>
      <c r="E1755" t="s">
        <v>90</v>
      </c>
      <c r="F1755" t="s">
        <v>99</v>
      </c>
      <c r="G1755" t="s">
        <v>9</v>
      </c>
      <c r="H1755" t="s">
        <v>55</v>
      </c>
      <c r="I1755" s="2">
        <v>1</v>
      </c>
      <c r="J1755" t="s">
        <v>11</v>
      </c>
      <c r="K1755" s="21">
        <f>INDEX(LISTAS!$H:$Q,MATCH(BASE!H1755,LISTAS!$G:$G,0),MATCH(BASE!J1755,LISTAS!$H$3:$Q$3,0))*Tabela3[[#This Row],[QUANTIDADE]]</f>
        <v>3</v>
      </c>
      <c r="L1755" s="2" t="str">
        <f>TEXT(Tabela3[[#This Row],[DATA]],"MM")</f>
        <v>04</v>
      </c>
      <c r="M1755" s="2">
        <f>WEEKNUM(Tabela3[[#This Row],[DATA]])</f>
        <v>15</v>
      </c>
      <c r="N1755" s="18">
        <f>YEAR(Tabela3[[#This Row],[DATA]])</f>
        <v>2023</v>
      </c>
    </row>
    <row r="1756" spans="2:14">
      <c r="B1756" s="1">
        <v>45027</v>
      </c>
      <c r="C1756">
        <v>12803</v>
      </c>
      <c r="D1756">
        <f>COUNTIF(C$4:C1756,Tabela3[[#This Row],[COMANDA]])</f>
        <v>5</v>
      </c>
      <c r="E1756" t="s">
        <v>90</v>
      </c>
      <c r="F1756" t="s">
        <v>98</v>
      </c>
      <c r="G1756" t="s">
        <v>9</v>
      </c>
      <c r="H1756" t="s">
        <v>132</v>
      </c>
      <c r="I1756" s="2">
        <v>1</v>
      </c>
      <c r="J1756" t="s">
        <v>11</v>
      </c>
      <c r="K1756" s="21">
        <f>INDEX(LISTAS!$H:$Q,MATCH(BASE!H1756,LISTAS!$G:$G,0),MATCH(BASE!J1756,LISTAS!$H$3:$Q$3,0))*Tabela3[[#This Row],[QUANTIDADE]]</f>
        <v>3</v>
      </c>
      <c r="L1756" s="2" t="str">
        <f>TEXT(Tabela3[[#This Row],[DATA]],"MM")</f>
        <v>04</v>
      </c>
      <c r="M1756" s="2">
        <f>WEEKNUM(Tabela3[[#This Row],[DATA]])</f>
        <v>15</v>
      </c>
      <c r="N1756" s="18">
        <f>YEAR(Tabela3[[#This Row],[DATA]])</f>
        <v>2023</v>
      </c>
    </row>
    <row r="1757" spans="2:14">
      <c r="B1757" s="1">
        <v>45027</v>
      </c>
      <c r="C1757">
        <v>12804</v>
      </c>
      <c r="D1757">
        <f>COUNTIF(C$4:C1757,Tabela3[[#This Row],[COMANDA]])</f>
        <v>1</v>
      </c>
      <c r="E1757" t="s">
        <v>90</v>
      </c>
      <c r="F1757" t="s">
        <v>99</v>
      </c>
      <c r="G1757" t="s">
        <v>8</v>
      </c>
      <c r="H1757" t="s">
        <v>211</v>
      </c>
      <c r="I1757" s="2">
        <v>1</v>
      </c>
      <c r="J1757" t="s">
        <v>11</v>
      </c>
      <c r="K1757" s="21">
        <f>INDEX(LISTAS!$H:$Q,MATCH(BASE!H1757,LISTAS!$G:$G,0),MATCH(BASE!J1757,LISTAS!$H$3:$Q$3,0))*Tabela3[[#This Row],[QUANTIDADE]]</f>
        <v>20</v>
      </c>
      <c r="L1757" s="2" t="str">
        <f>TEXT(Tabela3[[#This Row],[DATA]],"MM")</f>
        <v>04</v>
      </c>
      <c r="M1757" s="2">
        <f>WEEKNUM(Tabela3[[#This Row],[DATA]])</f>
        <v>15</v>
      </c>
      <c r="N1757" s="18">
        <f>YEAR(Tabela3[[#This Row],[DATA]])</f>
        <v>2023</v>
      </c>
    </row>
    <row r="1758" spans="2:14">
      <c r="B1758" s="1">
        <v>45027</v>
      </c>
      <c r="C1758">
        <v>12806</v>
      </c>
      <c r="D1758">
        <f>COUNTIF(C$4:C1758,Tabela3[[#This Row],[COMANDA]])</f>
        <v>1</v>
      </c>
      <c r="E1758" t="s">
        <v>90</v>
      </c>
      <c r="F1758" t="s">
        <v>98</v>
      </c>
      <c r="G1758" t="s">
        <v>8</v>
      </c>
      <c r="H1758" t="s">
        <v>202</v>
      </c>
      <c r="I1758" s="2">
        <v>1</v>
      </c>
      <c r="J1758" t="s">
        <v>11</v>
      </c>
      <c r="K1758" s="21">
        <f>INDEX(LISTAS!$H:$Q,MATCH(BASE!H1758,LISTAS!$G:$G,0),MATCH(BASE!J1758,LISTAS!$H$3:$Q$3,0))*Tabela3[[#This Row],[QUANTIDADE]]</f>
        <v>20</v>
      </c>
      <c r="L1758" s="2" t="str">
        <f>TEXT(Tabela3[[#This Row],[DATA]],"MM")</f>
        <v>04</v>
      </c>
      <c r="M1758" s="2">
        <f>WEEKNUM(Tabela3[[#This Row],[DATA]])</f>
        <v>15</v>
      </c>
      <c r="N1758" s="18">
        <f>YEAR(Tabela3[[#This Row],[DATA]])</f>
        <v>2023</v>
      </c>
    </row>
    <row r="1759" spans="2:14">
      <c r="B1759" s="1">
        <v>45027</v>
      </c>
      <c r="C1759">
        <v>12806</v>
      </c>
      <c r="D1759">
        <f>COUNTIF(C$4:C1759,Tabela3[[#This Row],[COMANDA]])</f>
        <v>2</v>
      </c>
      <c r="E1759" t="s">
        <v>90</v>
      </c>
      <c r="F1759" t="s">
        <v>98</v>
      </c>
      <c r="G1759" t="s">
        <v>9</v>
      </c>
      <c r="H1759" t="s">
        <v>56</v>
      </c>
      <c r="I1759" s="2">
        <v>1</v>
      </c>
      <c r="J1759" t="s">
        <v>11</v>
      </c>
      <c r="K1759" s="21">
        <f>INDEX(LISTAS!$H:$Q,MATCH(BASE!H1759,LISTAS!$G:$G,0),MATCH(BASE!J1759,LISTAS!$H$3:$Q$3,0))*Tabela3[[#This Row],[QUANTIDADE]]</f>
        <v>3</v>
      </c>
      <c r="L1759" s="2" t="str">
        <f>TEXT(Tabela3[[#This Row],[DATA]],"MM")</f>
        <v>04</v>
      </c>
      <c r="M1759" s="2">
        <f>WEEKNUM(Tabela3[[#This Row],[DATA]])</f>
        <v>15</v>
      </c>
      <c r="N1759" s="18">
        <f>YEAR(Tabela3[[#This Row],[DATA]])</f>
        <v>2023</v>
      </c>
    </row>
    <row r="1760" spans="2:14">
      <c r="B1760" s="1">
        <v>45027</v>
      </c>
      <c r="C1760">
        <v>12807</v>
      </c>
      <c r="D1760">
        <f>COUNTIF(C$4:C1760,Tabela3[[#This Row],[COMANDA]])</f>
        <v>1</v>
      </c>
      <c r="E1760" t="s">
        <v>90</v>
      </c>
      <c r="G1760" t="s">
        <v>8</v>
      </c>
      <c r="H1760" t="s">
        <v>40</v>
      </c>
      <c r="I1760" s="2">
        <v>1</v>
      </c>
      <c r="J1760" t="s">
        <v>11</v>
      </c>
      <c r="K1760" s="21">
        <f>INDEX(LISTAS!$H:$Q,MATCH(BASE!H1760,LISTAS!$G:$G,0),MATCH(BASE!J1760,LISTAS!$H$3:$Q$3,0))*Tabela3[[#This Row],[QUANTIDADE]]</f>
        <v>14</v>
      </c>
      <c r="L1760" s="2" t="str">
        <f>TEXT(Tabela3[[#This Row],[DATA]],"MM")</f>
        <v>04</v>
      </c>
      <c r="M1760" s="2">
        <f>WEEKNUM(Tabela3[[#This Row],[DATA]])</f>
        <v>15</v>
      </c>
      <c r="N1760" s="18">
        <f>YEAR(Tabela3[[#This Row],[DATA]])</f>
        <v>2023</v>
      </c>
    </row>
    <row r="1761" spans="2:14">
      <c r="B1761" s="1">
        <v>45027</v>
      </c>
      <c r="C1761">
        <v>12807</v>
      </c>
      <c r="D1761">
        <f>COUNTIF(C$4:C1761,Tabela3[[#This Row],[COMANDA]])</f>
        <v>2</v>
      </c>
      <c r="E1761" t="s">
        <v>90</v>
      </c>
      <c r="G1761" t="s">
        <v>8</v>
      </c>
      <c r="H1761" t="s">
        <v>203</v>
      </c>
      <c r="I1761" s="2">
        <v>1</v>
      </c>
      <c r="J1761" t="s">
        <v>11</v>
      </c>
      <c r="K1761" s="21">
        <f>INDEX(LISTAS!$H:$Q,MATCH(BASE!H1761,LISTAS!$G:$G,0),MATCH(BASE!J1761,LISTAS!$H$3:$Q$3,0))*Tabela3[[#This Row],[QUANTIDADE]]</f>
        <v>20</v>
      </c>
      <c r="L1761" s="2" t="str">
        <f>TEXT(Tabela3[[#This Row],[DATA]],"MM")</f>
        <v>04</v>
      </c>
      <c r="M1761" s="2">
        <f>WEEKNUM(Tabela3[[#This Row],[DATA]])</f>
        <v>15</v>
      </c>
      <c r="N1761" s="18">
        <f>YEAR(Tabela3[[#This Row],[DATA]])</f>
        <v>2023</v>
      </c>
    </row>
    <row r="1762" spans="2:14">
      <c r="B1762" s="1">
        <v>45027</v>
      </c>
      <c r="C1762">
        <v>12808</v>
      </c>
      <c r="D1762">
        <f>COUNTIF(C$4:C1762,Tabela3[[#This Row],[COMANDA]])</f>
        <v>1</v>
      </c>
      <c r="E1762" t="s">
        <v>90</v>
      </c>
      <c r="G1762" t="s">
        <v>8</v>
      </c>
      <c r="H1762" t="s">
        <v>42</v>
      </c>
      <c r="I1762" s="2">
        <v>1</v>
      </c>
      <c r="J1762" t="s">
        <v>11</v>
      </c>
      <c r="K1762" s="21">
        <f>INDEX(LISTAS!$H:$Q,MATCH(BASE!H1762,LISTAS!$G:$G,0),MATCH(BASE!J1762,LISTAS!$H$3:$Q$3,0))*Tabela3[[#This Row],[QUANTIDADE]]</f>
        <v>16</v>
      </c>
      <c r="L1762" s="2" t="str">
        <f>TEXT(Tabela3[[#This Row],[DATA]],"MM")</f>
        <v>04</v>
      </c>
      <c r="M1762" s="2">
        <f>WEEKNUM(Tabela3[[#This Row],[DATA]])</f>
        <v>15</v>
      </c>
      <c r="N1762" s="18">
        <f>YEAR(Tabela3[[#This Row],[DATA]])</f>
        <v>2023</v>
      </c>
    </row>
    <row r="1763" spans="2:14">
      <c r="B1763" s="1">
        <v>45027</v>
      </c>
      <c r="C1763">
        <v>12809</v>
      </c>
      <c r="D1763">
        <f>COUNTIF(C$4:C1763,Tabela3[[#This Row],[COMANDA]])</f>
        <v>1</v>
      </c>
      <c r="E1763" t="s">
        <v>90</v>
      </c>
      <c r="G1763" t="s">
        <v>8</v>
      </c>
      <c r="H1763" t="s">
        <v>203</v>
      </c>
      <c r="I1763" s="2">
        <v>1</v>
      </c>
      <c r="J1763" t="s">
        <v>11</v>
      </c>
      <c r="K1763" s="21">
        <f>INDEX(LISTAS!$H:$Q,MATCH(BASE!H1763,LISTAS!$G:$G,0),MATCH(BASE!J1763,LISTAS!$H$3:$Q$3,0))*Tabela3[[#This Row],[QUANTIDADE]]</f>
        <v>20</v>
      </c>
      <c r="L1763" s="2" t="str">
        <f>TEXT(Tabela3[[#This Row],[DATA]],"MM")</f>
        <v>04</v>
      </c>
      <c r="M1763" s="2">
        <f>WEEKNUM(Tabela3[[#This Row],[DATA]])</f>
        <v>15</v>
      </c>
      <c r="N1763" s="18">
        <f>YEAR(Tabela3[[#This Row],[DATA]])</f>
        <v>2023</v>
      </c>
    </row>
    <row r="1764" spans="2:14">
      <c r="B1764" s="1">
        <v>45027</v>
      </c>
      <c r="C1764">
        <v>12810</v>
      </c>
      <c r="D1764">
        <f>COUNTIF(C$4:C1764,Tabela3[[#This Row],[COMANDA]])</f>
        <v>1</v>
      </c>
      <c r="E1764" t="s">
        <v>90</v>
      </c>
      <c r="G1764" t="s">
        <v>8</v>
      </c>
      <c r="H1764" t="s">
        <v>43</v>
      </c>
      <c r="I1764" s="2">
        <v>1</v>
      </c>
      <c r="J1764" t="s">
        <v>11</v>
      </c>
      <c r="K1764" s="21">
        <f>INDEX(LISTAS!$H:$Q,MATCH(BASE!H1764,LISTAS!$G:$G,0),MATCH(BASE!J1764,LISTAS!$H$3:$Q$3,0))*Tabela3[[#This Row],[QUANTIDADE]]</f>
        <v>18</v>
      </c>
      <c r="L1764" s="2" t="str">
        <f>TEXT(Tabela3[[#This Row],[DATA]],"MM")</f>
        <v>04</v>
      </c>
      <c r="M1764" s="2">
        <f>WEEKNUM(Tabela3[[#This Row],[DATA]])</f>
        <v>15</v>
      </c>
      <c r="N1764" s="18">
        <f>YEAR(Tabela3[[#This Row],[DATA]])</f>
        <v>2023</v>
      </c>
    </row>
    <row r="1765" spans="2:14">
      <c r="B1765" s="1">
        <v>45027</v>
      </c>
      <c r="C1765">
        <v>12811</v>
      </c>
      <c r="D1765">
        <f>COUNTIF(C$4:C1765,Tabela3[[#This Row],[COMANDA]])</f>
        <v>1</v>
      </c>
      <c r="E1765" t="s">
        <v>90</v>
      </c>
      <c r="G1765" t="s">
        <v>8</v>
      </c>
      <c r="H1765" t="s">
        <v>42</v>
      </c>
      <c r="I1765" s="2">
        <v>1</v>
      </c>
      <c r="J1765" t="s">
        <v>11</v>
      </c>
      <c r="K1765" s="21">
        <f>INDEX(LISTAS!$H:$Q,MATCH(BASE!H1765,LISTAS!$G:$G,0),MATCH(BASE!J1765,LISTAS!$H$3:$Q$3,0))*Tabela3[[#This Row],[QUANTIDADE]]</f>
        <v>16</v>
      </c>
      <c r="L1765" s="2" t="str">
        <f>TEXT(Tabela3[[#This Row],[DATA]],"MM")</f>
        <v>04</v>
      </c>
      <c r="M1765" s="2">
        <f>WEEKNUM(Tabela3[[#This Row],[DATA]])</f>
        <v>15</v>
      </c>
      <c r="N1765" s="18">
        <f>YEAR(Tabela3[[#This Row],[DATA]])</f>
        <v>2023</v>
      </c>
    </row>
    <row r="1766" spans="2:14">
      <c r="B1766" s="1">
        <v>45027</v>
      </c>
      <c r="C1766">
        <v>12812</v>
      </c>
      <c r="D1766">
        <f>COUNTIF(C$4:C13632,Tabela3[[#This Row],[COMANDA]])</f>
        <v>1</v>
      </c>
      <c r="E1766" t="s">
        <v>90</v>
      </c>
      <c r="G1766" t="s">
        <v>8</v>
      </c>
      <c r="H1766" t="s">
        <v>205</v>
      </c>
      <c r="I1766" s="2">
        <v>1</v>
      </c>
      <c r="J1766" t="s">
        <v>11</v>
      </c>
      <c r="K1766" s="21">
        <f>INDEX(LISTAS!$H:$Q,MATCH(BASE!H1766,LISTAS!$G:$G,0),MATCH(BASE!J1766,LISTAS!$H$3:$Q$3,0))*Tabela3[[#This Row],[QUANTIDADE]]</f>
        <v>22</v>
      </c>
      <c r="L1766" s="2" t="str">
        <f>TEXT(Tabela3[[#This Row],[DATA]],"MM")</f>
        <v>04</v>
      </c>
      <c r="M1766" s="2">
        <f>WEEKNUM(Tabela3[[#This Row],[DATA]])</f>
        <v>15</v>
      </c>
      <c r="N1766" s="18">
        <f>YEAR(Tabela3[[#This Row],[DATA]])</f>
        <v>2023</v>
      </c>
    </row>
    <row r="1767" spans="2:14">
      <c r="B1767" s="1">
        <v>45027</v>
      </c>
      <c r="C1767" t="s">
        <v>372</v>
      </c>
      <c r="D1767">
        <f>COUNTIF(C$4:C1767,Tabela3[[#This Row],[COMANDA]])</f>
        <v>1</v>
      </c>
      <c r="E1767" t="s">
        <v>1</v>
      </c>
      <c r="G1767" t="s">
        <v>74</v>
      </c>
      <c r="H1767" t="s">
        <v>75</v>
      </c>
      <c r="I1767" s="2">
        <v>21</v>
      </c>
      <c r="J1767" t="s">
        <v>11</v>
      </c>
      <c r="K1767" s="21">
        <f>INDEX(LISTAS!$H:$Q,MATCH(BASE!H1767,LISTAS!$G:$G,0),MATCH(BASE!J1767,LISTAS!$H$3:$Q$3,0))*Tabela3[[#This Row],[QUANTIDADE]]</f>
        <v>126</v>
      </c>
      <c r="L1767" s="2" t="str">
        <f>TEXT(Tabela3[[#This Row],[DATA]],"MM")</f>
        <v>04</v>
      </c>
      <c r="M1767" s="2">
        <f>WEEKNUM(Tabela3[[#This Row],[DATA]])</f>
        <v>15</v>
      </c>
      <c r="N1767" s="18">
        <f>YEAR(Tabela3[[#This Row],[DATA]])</f>
        <v>2023</v>
      </c>
    </row>
    <row r="1768" spans="2:14">
      <c r="B1768" s="1">
        <v>45027</v>
      </c>
      <c r="C1768" t="s">
        <v>372</v>
      </c>
      <c r="D1768">
        <f>COUNTIF(C$4:C1768,Tabela3[[#This Row],[COMANDA]])</f>
        <v>2</v>
      </c>
      <c r="E1768" t="s">
        <v>1</v>
      </c>
      <c r="G1768" t="s">
        <v>10</v>
      </c>
      <c r="H1768" t="s">
        <v>119</v>
      </c>
      <c r="I1768" s="2">
        <v>23</v>
      </c>
      <c r="J1768" t="s">
        <v>11</v>
      </c>
      <c r="K1768" s="21">
        <f>INDEX(LISTAS!$H:$Q,MATCH(BASE!H1768,LISTAS!$G:$G,0),MATCH(BASE!J1768,LISTAS!$H$3:$Q$3,0))*Tabela3[[#This Row],[QUANTIDADE]]</f>
        <v>138</v>
      </c>
      <c r="L1768" s="2" t="str">
        <f>TEXT(Tabela3[[#This Row],[DATA]],"MM")</f>
        <v>04</v>
      </c>
      <c r="M1768" s="2">
        <f>WEEKNUM(Tabela3[[#This Row],[DATA]])</f>
        <v>15</v>
      </c>
      <c r="N1768" s="18">
        <f>YEAR(Tabela3[[#This Row],[DATA]])</f>
        <v>2023</v>
      </c>
    </row>
    <row r="1769" spans="2:14">
      <c r="B1769" s="1">
        <v>45027</v>
      </c>
      <c r="C1769" t="s">
        <v>372</v>
      </c>
      <c r="D1769">
        <f>COUNTIF(C$4:C1769,Tabela3[[#This Row],[COMANDA]])</f>
        <v>3</v>
      </c>
      <c r="E1769" t="s">
        <v>1</v>
      </c>
      <c r="G1769" t="s">
        <v>9</v>
      </c>
      <c r="H1769" t="s">
        <v>142</v>
      </c>
      <c r="I1769" s="2">
        <v>2</v>
      </c>
      <c r="J1769" t="s">
        <v>11</v>
      </c>
      <c r="K1769" s="21">
        <f>INDEX(LISTAS!$H:$Q,MATCH(BASE!H1769,LISTAS!$G:$G,0),MATCH(BASE!J1769,LISTAS!$H$3:$Q$3,0))*Tabela3[[#This Row],[QUANTIDADE]]</f>
        <v>12</v>
      </c>
      <c r="L1769" s="2" t="str">
        <f>TEXT(Tabela3[[#This Row],[DATA]],"MM")</f>
        <v>04</v>
      </c>
      <c r="M1769" s="2">
        <f>WEEKNUM(Tabela3[[#This Row],[DATA]])</f>
        <v>15</v>
      </c>
      <c r="N1769" s="18">
        <f>YEAR(Tabela3[[#This Row],[DATA]])</f>
        <v>2023</v>
      </c>
    </row>
    <row r="1770" spans="2:14">
      <c r="B1770" s="1">
        <v>45027</v>
      </c>
      <c r="C1770" t="s">
        <v>372</v>
      </c>
      <c r="D1770">
        <f>COUNTIF(C$4:C1770,Tabela3[[#This Row],[COMANDA]])</f>
        <v>4</v>
      </c>
      <c r="E1770" t="s">
        <v>1</v>
      </c>
      <c r="G1770" t="s">
        <v>9</v>
      </c>
      <c r="H1770" t="s">
        <v>138</v>
      </c>
      <c r="I1770" s="2">
        <v>3</v>
      </c>
      <c r="J1770" t="s">
        <v>11</v>
      </c>
      <c r="K1770" s="21">
        <f>INDEX(LISTAS!$H:$Q,MATCH(BASE!H1770,LISTAS!$G:$G,0),MATCH(BASE!J1770,LISTAS!$H$3:$Q$3,0))*Tabela3[[#This Row],[QUANTIDADE]]</f>
        <v>12</v>
      </c>
      <c r="L1770" s="2" t="str">
        <f>TEXT(Tabela3[[#This Row],[DATA]],"MM")</f>
        <v>04</v>
      </c>
      <c r="M1770" s="2">
        <f>WEEKNUM(Tabela3[[#This Row],[DATA]])</f>
        <v>15</v>
      </c>
      <c r="N1770" s="18">
        <f>YEAR(Tabela3[[#This Row],[DATA]])</f>
        <v>2023</v>
      </c>
    </row>
    <row r="1771" spans="2:14">
      <c r="B1771" s="1">
        <v>45027</v>
      </c>
      <c r="C1771" t="s">
        <v>372</v>
      </c>
      <c r="D1771">
        <f>COUNTIF(C$4:C1771,Tabela3[[#This Row],[COMANDA]])</f>
        <v>5</v>
      </c>
      <c r="E1771" t="s">
        <v>1</v>
      </c>
      <c r="G1771" t="s">
        <v>63</v>
      </c>
      <c r="H1771" t="s">
        <v>177</v>
      </c>
      <c r="I1771" s="2">
        <v>1</v>
      </c>
      <c r="J1771" t="s">
        <v>11</v>
      </c>
      <c r="K1771" s="21">
        <f>INDEX(LISTAS!$H:$Q,MATCH(BASE!H1771,LISTAS!$G:$G,0),MATCH(BASE!J1771,LISTAS!$H$3:$Q$3,0))*Tabela3[[#This Row],[QUANTIDADE]]</f>
        <v>4</v>
      </c>
      <c r="L1771" s="2" t="str">
        <f>TEXT(Tabela3[[#This Row],[DATA]],"MM")</f>
        <v>04</v>
      </c>
      <c r="M1771" s="2">
        <f>WEEKNUM(Tabela3[[#This Row],[DATA]])</f>
        <v>15</v>
      </c>
      <c r="N1771" s="18">
        <f>YEAR(Tabela3[[#This Row],[DATA]])</f>
        <v>2023</v>
      </c>
    </row>
    <row r="1772" spans="2:14">
      <c r="B1772" s="1">
        <v>45027</v>
      </c>
      <c r="C1772" t="s">
        <v>372</v>
      </c>
      <c r="D1772">
        <f>COUNTIF(C$4:C1772,Tabela3[[#This Row],[COMANDA]])</f>
        <v>6</v>
      </c>
      <c r="E1772" t="s">
        <v>1</v>
      </c>
      <c r="G1772" t="s">
        <v>77</v>
      </c>
      <c r="H1772" t="s">
        <v>79</v>
      </c>
      <c r="I1772" s="2">
        <v>5</v>
      </c>
      <c r="J1772" t="s">
        <v>11</v>
      </c>
      <c r="K1772" s="21">
        <f>INDEX(LISTAS!$H:$Q,MATCH(BASE!H1772,LISTAS!$G:$G,0),MATCH(BASE!J1772,LISTAS!$H$3:$Q$3,0))*Tabela3[[#This Row],[QUANTIDADE]]</f>
        <v>22.5</v>
      </c>
      <c r="L1772" s="2" t="str">
        <f>TEXT(Tabela3[[#This Row],[DATA]],"MM")</f>
        <v>04</v>
      </c>
      <c r="M1772" s="2">
        <f>WEEKNUM(Tabela3[[#This Row],[DATA]])</f>
        <v>15</v>
      </c>
      <c r="N1772" s="18">
        <f>YEAR(Tabela3[[#This Row],[DATA]])</f>
        <v>2023</v>
      </c>
    </row>
    <row r="1773" spans="2:14">
      <c r="B1773" s="1">
        <v>45027</v>
      </c>
      <c r="C1773" t="s">
        <v>372</v>
      </c>
      <c r="D1773">
        <f>COUNTIF(C$4:C1773,Tabela3[[#This Row],[COMANDA]])</f>
        <v>7</v>
      </c>
      <c r="E1773" t="s">
        <v>1</v>
      </c>
      <c r="G1773" t="s">
        <v>10</v>
      </c>
      <c r="H1773" t="s">
        <v>229</v>
      </c>
      <c r="I1773" s="2">
        <v>3</v>
      </c>
      <c r="J1773" t="s">
        <v>11</v>
      </c>
      <c r="K1773" s="21">
        <f>INDEX(LISTAS!$H:$Q,MATCH(BASE!H1773,LISTAS!$G:$G,0),MATCH(BASE!J1773,LISTAS!$H$3:$Q$3,0))*Tabela3[[#This Row],[QUANTIDADE]]</f>
        <v>21</v>
      </c>
      <c r="L1773" s="2" t="str">
        <f>TEXT(Tabela3[[#This Row],[DATA]],"MM")</f>
        <v>04</v>
      </c>
      <c r="M1773" s="2">
        <f>WEEKNUM(Tabela3[[#This Row],[DATA]])</f>
        <v>15</v>
      </c>
      <c r="N1773" s="18">
        <f>YEAR(Tabela3[[#This Row],[DATA]])</f>
        <v>2023</v>
      </c>
    </row>
    <row r="1774" spans="2:14">
      <c r="B1774" s="1">
        <v>45027</v>
      </c>
      <c r="C1774" t="s">
        <v>372</v>
      </c>
      <c r="D1774">
        <f>COUNTIF(C$4:C1774,Tabela3[[#This Row],[COMANDA]])</f>
        <v>8</v>
      </c>
      <c r="E1774" t="s">
        <v>1</v>
      </c>
      <c r="G1774" t="s">
        <v>9</v>
      </c>
      <c r="H1774" t="s">
        <v>148</v>
      </c>
      <c r="I1774" s="2">
        <v>1</v>
      </c>
      <c r="J1774" t="s">
        <v>11</v>
      </c>
      <c r="K1774" s="21">
        <f>INDEX(LISTAS!$H:$Q,MATCH(BASE!H1774,LISTAS!$G:$G,0),MATCH(BASE!J1774,LISTAS!$H$3:$Q$3,0))*Tabela3[[#This Row],[QUANTIDADE]]</f>
        <v>3</v>
      </c>
      <c r="L1774" s="2" t="str">
        <f>TEXT(Tabela3[[#This Row],[DATA]],"MM")</f>
        <v>04</v>
      </c>
      <c r="M1774" s="2">
        <f>WEEKNUM(Tabela3[[#This Row],[DATA]])</f>
        <v>15</v>
      </c>
      <c r="N1774" s="18">
        <f>YEAR(Tabela3[[#This Row],[DATA]])</f>
        <v>2023</v>
      </c>
    </row>
    <row r="1775" spans="2:14">
      <c r="B1775" s="1">
        <v>45027</v>
      </c>
      <c r="C1775" t="s">
        <v>372</v>
      </c>
      <c r="D1775">
        <f>COUNTIF(C$4:C1775,Tabela3[[#This Row],[COMANDA]])</f>
        <v>9</v>
      </c>
      <c r="E1775" t="s">
        <v>1</v>
      </c>
      <c r="G1775" t="s">
        <v>77</v>
      </c>
      <c r="H1775" t="s">
        <v>224</v>
      </c>
      <c r="I1775" s="2">
        <v>17</v>
      </c>
      <c r="J1775" t="s">
        <v>11</v>
      </c>
      <c r="K1775" s="21">
        <f>INDEX(LISTAS!$H:$Q,MATCH(BASE!H1775,LISTAS!$G:$G,0),MATCH(BASE!J1775,LISTAS!$H$3:$Q$3,0))*Tabela3[[#This Row],[QUANTIDADE]]</f>
        <v>93.5</v>
      </c>
      <c r="L1775" s="2" t="str">
        <f>TEXT(Tabela3[[#This Row],[DATA]],"MM")</f>
        <v>04</v>
      </c>
      <c r="M1775" s="2">
        <f>WEEKNUM(Tabela3[[#This Row],[DATA]])</f>
        <v>15</v>
      </c>
      <c r="N1775" s="18">
        <f>YEAR(Tabela3[[#This Row],[DATA]])</f>
        <v>2023</v>
      </c>
    </row>
    <row r="1776" spans="2:14">
      <c r="B1776" s="1">
        <v>45027</v>
      </c>
      <c r="C1776" t="s">
        <v>372</v>
      </c>
      <c r="D1776">
        <f>COUNTIF(C$4:C1776,Tabela3[[#This Row],[COMANDA]])</f>
        <v>10</v>
      </c>
      <c r="E1776" t="s">
        <v>1</v>
      </c>
      <c r="G1776" t="s">
        <v>9</v>
      </c>
      <c r="H1776" t="s">
        <v>68</v>
      </c>
      <c r="I1776" s="2">
        <v>6</v>
      </c>
      <c r="J1776" t="s">
        <v>11</v>
      </c>
      <c r="K1776" s="21">
        <f>INDEX(LISTAS!$H:$Q,MATCH(BASE!H1776,LISTAS!$G:$G,0),MATCH(BASE!J1776,LISTAS!$H$3:$Q$3,0))*Tabela3[[#This Row],[QUANTIDADE]]</f>
        <v>18</v>
      </c>
      <c r="L1776" s="2" t="str">
        <f>TEXT(Tabela3[[#This Row],[DATA]],"MM")</f>
        <v>04</v>
      </c>
      <c r="M1776" s="2">
        <f>WEEKNUM(Tabela3[[#This Row],[DATA]])</f>
        <v>15</v>
      </c>
      <c r="N1776" s="18">
        <f>YEAR(Tabela3[[#This Row],[DATA]])</f>
        <v>2023</v>
      </c>
    </row>
    <row r="1777" spans="2:14">
      <c r="B1777" s="1">
        <v>45027</v>
      </c>
      <c r="C1777" t="s">
        <v>372</v>
      </c>
      <c r="D1777">
        <f>COUNTIF(C$4:C1777,Tabela3[[#This Row],[COMANDA]])</f>
        <v>11</v>
      </c>
      <c r="E1777" t="s">
        <v>1</v>
      </c>
      <c r="G1777" t="s">
        <v>9</v>
      </c>
      <c r="H1777" t="s">
        <v>214</v>
      </c>
      <c r="I1777" s="2">
        <v>14</v>
      </c>
      <c r="J1777" t="s">
        <v>11</v>
      </c>
      <c r="K1777" s="21">
        <f>INDEX(LISTAS!$H:$Q,MATCH(BASE!H1777,LISTAS!$G:$G,0),MATCH(BASE!J1777,LISTAS!$H$3:$Q$3,0))*Tabela3[[#This Row],[QUANTIDADE]]</f>
        <v>14</v>
      </c>
      <c r="L1777" s="2" t="str">
        <f>TEXT(Tabela3[[#This Row],[DATA]],"MM")</f>
        <v>04</v>
      </c>
      <c r="M1777" s="2">
        <f>WEEKNUM(Tabela3[[#This Row],[DATA]])</f>
        <v>15</v>
      </c>
      <c r="N1777" s="18">
        <f>YEAR(Tabela3[[#This Row],[DATA]])</f>
        <v>2023</v>
      </c>
    </row>
    <row r="1778" spans="2:14">
      <c r="B1778" s="1">
        <v>45027</v>
      </c>
      <c r="C1778" t="s">
        <v>372</v>
      </c>
      <c r="D1778">
        <f>COUNTIF(C$4:C1778,Tabela3[[#This Row],[COMANDA]])</f>
        <v>12</v>
      </c>
      <c r="E1778" t="s">
        <v>1</v>
      </c>
      <c r="G1778" t="s">
        <v>74</v>
      </c>
      <c r="H1778" t="s">
        <v>76</v>
      </c>
      <c r="I1778" s="2">
        <v>9</v>
      </c>
      <c r="J1778" t="s">
        <v>11</v>
      </c>
      <c r="K1778" s="21">
        <f>INDEX(LISTAS!$H:$Q,MATCH(BASE!H1778,LISTAS!$G:$G,0),MATCH(BASE!J1778,LISTAS!$H$3:$Q$3,0))*Tabela3[[#This Row],[QUANTIDADE]]</f>
        <v>18</v>
      </c>
      <c r="L1778" s="2" t="str">
        <f>TEXT(Tabela3[[#This Row],[DATA]],"MM")</f>
        <v>04</v>
      </c>
      <c r="M1778" s="2">
        <f>WEEKNUM(Tabela3[[#This Row],[DATA]])</f>
        <v>15</v>
      </c>
      <c r="N1778" s="18">
        <f>YEAR(Tabela3[[#This Row],[DATA]])</f>
        <v>2023</v>
      </c>
    </row>
    <row r="1779" spans="2:14">
      <c r="B1779" s="1">
        <v>45027</v>
      </c>
      <c r="C1779" t="s">
        <v>372</v>
      </c>
      <c r="D1779">
        <f>COUNTIF(C$4:C1779,Tabela3[[#This Row],[COMANDA]])</f>
        <v>13</v>
      </c>
      <c r="E1779" t="s">
        <v>1</v>
      </c>
      <c r="G1779" t="s">
        <v>9</v>
      </c>
      <c r="H1779" t="s">
        <v>73</v>
      </c>
      <c r="I1779" s="2">
        <v>2</v>
      </c>
      <c r="J1779" t="s">
        <v>11</v>
      </c>
      <c r="K1779" s="21">
        <f>INDEX(LISTAS!$H:$Q,MATCH(BASE!H1779,LISTAS!$G:$G,0),MATCH(BASE!J1779,LISTAS!$H$3:$Q$3,0))*Tabela3[[#This Row],[QUANTIDADE]]</f>
        <v>8</v>
      </c>
      <c r="L1779" s="2" t="str">
        <f>TEXT(Tabela3[[#This Row],[DATA]],"MM")</f>
        <v>04</v>
      </c>
      <c r="M1779" s="2">
        <f>WEEKNUM(Tabela3[[#This Row],[DATA]])</f>
        <v>15</v>
      </c>
      <c r="N1779" s="18">
        <f>YEAR(Tabela3[[#This Row],[DATA]])</f>
        <v>2023</v>
      </c>
    </row>
    <row r="1780" spans="2:14">
      <c r="B1780" s="1">
        <v>45027</v>
      </c>
      <c r="C1780" t="s">
        <v>372</v>
      </c>
      <c r="D1780">
        <f>COUNTIF(C$4:C1780,Tabela3[[#This Row],[COMANDA]])</f>
        <v>14</v>
      </c>
      <c r="E1780" t="s">
        <v>1</v>
      </c>
      <c r="G1780" t="s">
        <v>74</v>
      </c>
      <c r="H1780" t="s">
        <v>120</v>
      </c>
      <c r="I1780" s="2">
        <v>9</v>
      </c>
      <c r="J1780" t="s">
        <v>11</v>
      </c>
      <c r="K1780" s="21">
        <f>INDEX(LISTAS!$H:$Q,MATCH(BASE!H1780,LISTAS!$G:$G,0),MATCH(BASE!J1780,LISTAS!$H$3:$Q$3,0))*Tabela3[[#This Row],[QUANTIDADE]]</f>
        <v>27</v>
      </c>
      <c r="L1780" s="2" t="str">
        <f>TEXT(Tabela3[[#This Row],[DATA]],"MM")</f>
        <v>04</v>
      </c>
      <c r="M1780" s="2">
        <f>WEEKNUM(Tabela3[[#This Row],[DATA]])</f>
        <v>15</v>
      </c>
      <c r="N1780" s="18">
        <f>YEAR(Tabela3[[#This Row],[DATA]])</f>
        <v>2023</v>
      </c>
    </row>
    <row r="1781" spans="2:14">
      <c r="B1781" s="1">
        <v>45027</v>
      </c>
      <c r="C1781" t="s">
        <v>372</v>
      </c>
      <c r="D1781">
        <f>COUNTIF(C$4:C1781,Tabela3[[#This Row],[COMANDA]])</f>
        <v>15</v>
      </c>
      <c r="E1781" t="s">
        <v>1</v>
      </c>
      <c r="G1781" t="s">
        <v>9</v>
      </c>
      <c r="H1781" t="s">
        <v>55</v>
      </c>
      <c r="I1781" s="2">
        <v>2</v>
      </c>
      <c r="J1781" t="s">
        <v>11</v>
      </c>
      <c r="K1781" s="21">
        <f>INDEX(LISTAS!$H:$Q,MATCH(BASE!H1781,LISTAS!$G:$G,0),MATCH(BASE!J1781,LISTAS!$H$3:$Q$3,0))*Tabela3[[#This Row],[QUANTIDADE]]</f>
        <v>6</v>
      </c>
      <c r="L1781" s="2" t="str">
        <f>TEXT(Tabela3[[#This Row],[DATA]],"MM")</f>
        <v>04</v>
      </c>
      <c r="M1781" s="2">
        <f>WEEKNUM(Tabela3[[#This Row],[DATA]])</f>
        <v>15</v>
      </c>
      <c r="N1781" s="18">
        <f>YEAR(Tabela3[[#This Row],[DATA]])</f>
        <v>2023</v>
      </c>
    </row>
    <row r="1782" spans="2:14">
      <c r="B1782" s="1">
        <v>45027</v>
      </c>
      <c r="C1782" t="s">
        <v>372</v>
      </c>
      <c r="D1782">
        <f>COUNTIF(C$4:C1782,Tabela3[[#This Row],[COMANDA]])</f>
        <v>16</v>
      </c>
      <c r="E1782" t="s">
        <v>1</v>
      </c>
      <c r="G1782" t="s">
        <v>64</v>
      </c>
      <c r="H1782" t="s">
        <v>173</v>
      </c>
      <c r="I1782" s="2">
        <v>2</v>
      </c>
      <c r="J1782" t="s">
        <v>11</v>
      </c>
      <c r="K1782" s="21">
        <f>INDEX(LISTAS!$H:$Q,MATCH(BASE!H1782,LISTAS!$G:$G,0),MATCH(BASE!J1782,LISTAS!$H$3:$Q$3,0))*Tabela3[[#This Row],[QUANTIDADE]]</f>
        <v>18</v>
      </c>
      <c r="L1782" s="2" t="str">
        <f>TEXT(Tabela3[[#This Row],[DATA]],"MM")</f>
        <v>04</v>
      </c>
      <c r="M1782" s="2">
        <f>WEEKNUM(Tabela3[[#This Row],[DATA]])</f>
        <v>15</v>
      </c>
      <c r="N1782" s="18">
        <f>YEAR(Tabela3[[#This Row],[DATA]])</f>
        <v>2023</v>
      </c>
    </row>
    <row r="1783" spans="2:14">
      <c r="B1783" s="1">
        <v>45027</v>
      </c>
      <c r="C1783" t="s">
        <v>372</v>
      </c>
      <c r="D1783">
        <f>COUNTIF(C$4:C13632,Tabela3[[#This Row],[COMANDA]])</f>
        <v>36</v>
      </c>
      <c r="E1783" t="s">
        <v>1</v>
      </c>
      <c r="G1783" t="s">
        <v>63</v>
      </c>
      <c r="H1783" t="s">
        <v>184</v>
      </c>
      <c r="I1783" s="2">
        <v>4</v>
      </c>
      <c r="J1783" t="s">
        <v>11</v>
      </c>
      <c r="K1783" s="21">
        <f>INDEX(LISTAS!$H:$Q,MATCH(BASE!H1783,LISTAS!$G:$G,0),MATCH(BASE!J1783,LISTAS!$H$3:$Q$3,0))*Tabela3[[#This Row],[QUANTIDADE]]</f>
        <v>32</v>
      </c>
      <c r="L1783" s="2" t="str">
        <f>TEXT(Tabela3[[#This Row],[DATA]],"MM")</f>
        <v>04</v>
      </c>
      <c r="M1783" s="2">
        <f>WEEKNUM(Tabela3[[#This Row],[DATA]])</f>
        <v>15</v>
      </c>
      <c r="N1783" s="18">
        <f>YEAR(Tabela3[[#This Row],[DATA]])</f>
        <v>2023</v>
      </c>
    </row>
    <row r="1784" spans="2:14">
      <c r="B1784" s="1">
        <v>45027</v>
      </c>
      <c r="C1784" t="s">
        <v>372</v>
      </c>
      <c r="D1784">
        <f>COUNTIF(C$4:C13632,Tabela3[[#This Row],[COMANDA]])</f>
        <v>36</v>
      </c>
      <c r="E1784" t="s">
        <v>1</v>
      </c>
      <c r="G1784" t="s">
        <v>9</v>
      </c>
      <c r="H1784" t="s">
        <v>218</v>
      </c>
      <c r="I1784" s="2">
        <v>4</v>
      </c>
      <c r="J1784" t="s">
        <v>11</v>
      </c>
      <c r="K1784" s="21">
        <f>INDEX(LISTAS!$H:$Q,MATCH(BASE!H1784,LISTAS!$G:$G,0),MATCH(BASE!J1784,LISTAS!$H$3:$Q$3,0))*Tabela3[[#This Row],[QUANTIDADE]]</f>
        <v>12</v>
      </c>
      <c r="L1784" s="2" t="str">
        <f>TEXT(Tabela3[[#This Row],[DATA]],"MM")</f>
        <v>04</v>
      </c>
      <c r="M1784" s="2">
        <f>WEEKNUM(Tabela3[[#This Row],[DATA]])</f>
        <v>15</v>
      </c>
      <c r="N1784" s="18">
        <f>YEAR(Tabela3[[#This Row],[DATA]])</f>
        <v>2023</v>
      </c>
    </row>
    <row r="1785" spans="2:14">
      <c r="B1785" s="1">
        <v>45027</v>
      </c>
      <c r="C1785" t="s">
        <v>372</v>
      </c>
      <c r="D1785">
        <f>COUNTIF(C$4:C13632,Tabela3[[#This Row],[COMANDA]])</f>
        <v>36</v>
      </c>
      <c r="E1785" t="s">
        <v>1</v>
      </c>
      <c r="G1785" t="s">
        <v>63</v>
      </c>
      <c r="H1785" t="s">
        <v>185</v>
      </c>
      <c r="I1785" s="2">
        <v>1</v>
      </c>
      <c r="J1785" t="s">
        <v>11</v>
      </c>
      <c r="K1785" s="21">
        <f>INDEX(LISTAS!$H:$Q,MATCH(BASE!H1785,LISTAS!$G:$G,0),MATCH(BASE!J1785,LISTAS!$H$3:$Q$3,0))*Tabela3[[#This Row],[QUANTIDADE]]</f>
        <v>9</v>
      </c>
      <c r="L1785" s="2" t="str">
        <f>TEXT(Tabela3[[#This Row],[DATA]],"MM")</f>
        <v>04</v>
      </c>
      <c r="M1785" s="2">
        <f>WEEKNUM(Tabela3[[#This Row],[DATA]])</f>
        <v>15</v>
      </c>
      <c r="N1785" s="18">
        <f>YEAR(Tabela3[[#This Row],[DATA]])</f>
        <v>2023</v>
      </c>
    </row>
    <row r="1786" spans="2:14">
      <c r="B1786" s="1">
        <v>45027</v>
      </c>
      <c r="C1786" t="s">
        <v>372</v>
      </c>
      <c r="D1786">
        <f>COUNTIF(C$4:C1786,Tabela3[[#This Row],[COMANDA]])</f>
        <v>20</v>
      </c>
      <c r="E1786" t="s">
        <v>1</v>
      </c>
      <c r="G1786" t="s">
        <v>9</v>
      </c>
      <c r="H1786" t="s">
        <v>309</v>
      </c>
      <c r="I1786" s="2">
        <v>2</v>
      </c>
      <c r="J1786" t="s">
        <v>11</v>
      </c>
      <c r="K1786" s="21">
        <f>INDEX(LISTAS!$H:$Q,MATCH(BASE!H1786,LISTAS!$G:$G,0),MATCH(BASE!J1786,LISTAS!$H$3:$Q$3,0))*Tabela3[[#This Row],[QUANTIDADE]]</f>
        <v>8</v>
      </c>
      <c r="L1786" s="2" t="str">
        <f>TEXT(Tabela3[[#This Row],[DATA]],"MM")</f>
        <v>04</v>
      </c>
      <c r="M1786" s="2">
        <f>WEEKNUM(Tabela3[[#This Row],[DATA]])</f>
        <v>15</v>
      </c>
      <c r="N1786" s="18">
        <f>YEAR(Tabela3[[#This Row],[DATA]])</f>
        <v>2023</v>
      </c>
    </row>
    <row r="1787" spans="2:14">
      <c r="B1787" s="1">
        <v>45027</v>
      </c>
      <c r="C1787" t="s">
        <v>372</v>
      </c>
      <c r="D1787">
        <f>COUNTIF(C$4:C1787,Tabela3[[#This Row],[COMANDA]])</f>
        <v>21</v>
      </c>
      <c r="E1787" t="s">
        <v>1</v>
      </c>
      <c r="G1787" t="s">
        <v>77</v>
      </c>
      <c r="H1787" t="s">
        <v>217</v>
      </c>
      <c r="I1787" s="2">
        <v>1</v>
      </c>
      <c r="J1787" t="s">
        <v>11</v>
      </c>
      <c r="K1787" s="21">
        <f>INDEX(LISTAS!$H:$Q,MATCH(BASE!H1787,LISTAS!$G:$G,0),MATCH(BASE!J1787,LISTAS!$H$3:$Q$3,0))*Tabela3[[#This Row],[QUANTIDADE]]</f>
        <v>6</v>
      </c>
      <c r="L1787" s="2" t="str">
        <f>TEXT(Tabela3[[#This Row],[DATA]],"MM")</f>
        <v>04</v>
      </c>
      <c r="M1787" s="2">
        <f>WEEKNUM(Tabela3[[#This Row],[DATA]])</f>
        <v>15</v>
      </c>
      <c r="N1787" s="18">
        <f>YEAR(Tabela3[[#This Row],[DATA]])</f>
        <v>2023</v>
      </c>
    </row>
    <row r="1788" spans="2:14">
      <c r="B1788" s="1">
        <v>45027</v>
      </c>
      <c r="C1788" t="s">
        <v>372</v>
      </c>
      <c r="D1788">
        <f>COUNTIF(C$4:C1788,Tabela3[[#This Row],[COMANDA]])</f>
        <v>22</v>
      </c>
      <c r="E1788" t="s">
        <v>1</v>
      </c>
      <c r="G1788" t="s">
        <v>9</v>
      </c>
      <c r="H1788" t="s">
        <v>154</v>
      </c>
      <c r="I1788" s="2">
        <v>1</v>
      </c>
      <c r="J1788" t="s">
        <v>11</v>
      </c>
      <c r="K1788" s="21">
        <f>INDEX(LISTAS!$H:$Q,MATCH(BASE!H1788,LISTAS!$G:$G,0),MATCH(BASE!J1788,LISTAS!$H$3:$Q$3,0))*Tabela3[[#This Row],[QUANTIDADE]]</f>
        <v>6</v>
      </c>
      <c r="L1788" s="2" t="str">
        <f>TEXT(Tabela3[[#This Row],[DATA]],"MM")</f>
        <v>04</v>
      </c>
      <c r="M1788" s="2">
        <f>WEEKNUM(Tabela3[[#This Row],[DATA]])</f>
        <v>15</v>
      </c>
      <c r="N1788" s="18">
        <f>YEAR(Tabela3[[#This Row],[DATA]])</f>
        <v>2023</v>
      </c>
    </row>
    <row r="1789" spans="2:14">
      <c r="B1789" s="1">
        <v>45027</v>
      </c>
      <c r="C1789" t="s">
        <v>372</v>
      </c>
      <c r="D1789">
        <f>COUNTIF(C$4:C1789,Tabela3[[#This Row],[COMANDA]])</f>
        <v>23</v>
      </c>
      <c r="E1789" t="s">
        <v>1</v>
      </c>
      <c r="G1789" t="s">
        <v>64</v>
      </c>
      <c r="H1789" t="s">
        <v>168</v>
      </c>
      <c r="I1789" s="2">
        <v>1</v>
      </c>
      <c r="J1789" t="s">
        <v>11</v>
      </c>
      <c r="K1789" s="21">
        <f>INDEX(LISTAS!$H:$Q,MATCH(BASE!H1789,LISTAS!$G:$G,0),MATCH(BASE!J1789,LISTAS!$H$3:$Q$3,0))*Tabela3[[#This Row],[QUANTIDADE]]</f>
        <v>7</v>
      </c>
      <c r="L1789" s="2" t="str">
        <f>TEXT(Tabela3[[#This Row],[DATA]],"MM")</f>
        <v>04</v>
      </c>
      <c r="M1789" s="2">
        <f>WEEKNUM(Tabela3[[#This Row],[DATA]])</f>
        <v>15</v>
      </c>
      <c r="N1789" s="18">
        <f>YEAR(Tabela3[[#This Row],[DATA]])</f>
        <v>2023</v>
      </c>
    </row>
    <row r="1790" spans="2:14">
      <c r="B1790" s="1">
        <v>45027</v>
      </c>
      <c r="C1790" t="s">
        <v>372</v>
      </c>
      <c r="D1790">
        <f>COUNTIF(C$4:C1790,Tabela3[[#This Row],[COMANDA]])</f>
        <v>24</v>
      </c>
      <c r="E1790" t="s">
        <v>1</v>
      </c>
      <c r="G1790" t="s">
        <v>63</v>
      </c>
      <c r="H1790" t="s">
        <v>183</v>
      </c>
      <c r="I1790" s="2">
        <v>1</v>
      </c>
      <c r="J1790" t="s">
        <v>11</v>
      </c>
      <c r="K1790" s="21">
        <f>INDEX(LISTAS!$H:$Q,MATCH(BASE!H1790,LISTAS!$G:$G,0),MATCH(BASE!J1790,LISTAS!$H$3:$Q$3,0))*Tabela3[[#This Row],[QUANTIDADE]]</f>
        <v>7</v>
      </c>
      <c r="L1790" s="2" t="str">
        <f>TEXT(Tabela3[[#This Row],[DATA]],"MM")</f>
        <v>04</v>
      </c>
      <c r="M1790" s="2">
        <f>WEEKNUM(Tabela3[[#This Row],[DATA]])</f>
        <v>15</v>
      </c>
      <c r="N1790" s="18">
        <f>YEAR(Tabela3[[#This Row],[DATA]])</f>
        <v>2023</v>
      </c>
    </row>
    <row r="1791" spans="2:14">
      <c r="B1791" s="1">
        <v>45027</v>
      </c>
      <c r="C1791" t="s">
        <v>372</v>
      </c>
      <c r="D1791">
        <f>COUNTIF(C$4:C1791,Tabela3[[#This Row],[COMANDA]])</f>
        <v>25</v>
      </c>
      <c r="E1791" t="s">
        <v>1</v>
      </c>
      <c r="G1791" t="s">
        <v>10</v>
      </c>
      <c r="H1791" t="s">
        <v>88</v>
      </c>
      <c r="I1791" s="2">
        <v>7</v>
      </c>
      <c r="J1791" t="s">
        <v>11</v>
      </c>
      <c r="K1791" s="21">
        <f>INDEX(LISTAS!$H:$Q,MATCH(BASE!H1791,LISTAS!$G:$G,0),MATCH(BASE!J1791,LISTAS!$H$3:$Q$3,0))*Tabela3[[#This Row],[QUANTIDADE]]</f>
        <v>56</v>
      </c>
      <c r="L1791" s="2" t="str">
        <f>TEXT(Tabela3[[#This Row],[DATA]],"MM")</f>
        <v>04</v>
      </c>
      <c r="M1791" s="2">
        <f>WEEKNUM(Tabela3[[#This Row],[DATA]])</f>
        <v>15</v>
      </c>
      <c r="N1791" s="18">
        <f>YEAR(Tabela3[[#This Row],[DATA]])</f>
        <v>2023</v>
      </c>
    </row>
    <row r="1792" spans="2:14">
      <c r="B1792" s="1">
        <v>45027</v>
      </c>
      <c r="C1792" t="s">
        <v>372</v>
      </c>
      <c r="D1792">
        <f>COUNTIF(C$4:C1792,Tabela3[[#This Row],[COMANDA]])</f>
        <v>26</v>
      </c>
      <c r="E1792" t="s">
        <v>1</v>
      </c>
      <c r="G1792" t="s">
        <v>9</v>
      </c>
      <c r="H1792" t="s">
        <v>132</v>
      </c>
      <c r="I1792" s="2">
        <v>1</v>
      </c>
      <c r="J1792" t="s">
        <v>11</v>
      </c>
      <c r="K1792" s="21">
        <f>INDEX(LISTAS!$H:$Q,MATCH(BASE!H1792,LISTAS!$G:$G,0),MATCH(BASE!J1792,LISTAS!$H$3:$Q$3,0))*Tabela3[[#This Row],[QUANTIDADE]]</f>
        <v>3</v>
      </c>
      <c r="L1792" s="2" t="str">
        <f>TEXT(Tabela3[[#This Row],[DATA]],"MM")</f>
        <v>04</v>
      </c>
      <c r="M1792" s="2">
        <f>WEEKNUM(Tabela3[[#This Row],[DATA]])</f>
        <v>15</v>
      </c>
      <c r="N1792" s="18">
        <f>YEAR(Tabela3[[#This Row],[DATA]])</f>
        <v>2023</v>
      </c>
    </row>
    <row r="1793" spans="2:14">
      <c r="B1793" s="1">
        <v>45027</v>
      </c>
      <c r="C1793" t="s">
        <v>372</v>
      </c>
      <c r="D1793">
        <f>COUNTIF(C$4:C1793,Tabela3[[#This Row],[COMANDA]])</f>
        <v>27</v>
      </c>
      <c r="E1793" t="s">
        <v>1</v>
      </c>
      <c r="G1793" t="s">
        <v>10</v>
      </c>
      <c r="H1793" t="s">
        <v>92</v>
      </c>
      <c r="I1793" s="2">
        <v>3</v>
      </c>
      <c r="J1793" t="s">
        <v>11</v>
      </c>
      <c r="K1793" s="21">
        <f>INDEX(LISTAS!$H:$Q,MATCH(BASE!H1793,LISTAS!$G:$G,0),MATCH(BASE!J1793,LISTAS!$H$3:$Q$3,0))*Tabela3[[#This Row],[QUANTIDADE]]</f>
        <v>30</v>
      </c>
      <c r="L1793" s="2" t="str">
        <f>TEXT(Tabela3[[#This Row],[DATA]],"MM")</f>
        <v>04</v>
      </c>
      <c r="M1793" s="2">
        <f>WEEKNUM(Tabela3[[#This Row],[DATA]])</f>
        <v>15</v>
      </c>
      <c r="N1793" s="18">
        <f>YEAR(Tabela3[[#This Row],[DATA]])</f>
        <v>2023</v>
      </c>
    </row>
    <row r="1794" spans="2:14">
      <c r="B1794" s="1">
        <v>45027</v>
      </c>
      <c r="C1794" t="s">
        <v>372</v>
      </c>
      <c r="D1794">
        <f>COUNTIF(C$4:C1794,Tabela3[[#This Row],[COMANDA]])</f>
        <v>28</v>
      </c>
      <c r="E1794" t="s">
        <v>1</v>
      </c>
      <c r="G1794" t="s">
        <v>9</v>
      </c>
      <c r="H1794" t="s">
        <v>140</v>
      </c>
      <c r="I1794" s="2">
        <v>1</v>
      </c>
      <c r="J1794" t="s">
        <v>11</v>
      </c>
      <c r="K1794" s="21">
        <f>INDEX(LISTAS!$H:$Q,MATCH(BASE!H1794,LISTAS!$G:$G,0),MATCH(BASE!J1794,LISTAS!$H$3:$Q$3,0))*Tabela3[[#This Row],[QUANTIDADE]]</f>
        <v>3</v>
      </c>
      <c r="L1794" s="2" t="str">
        <f>TEXT(Tabela3[[#This Row],[DATA]],"MM")</f>
        <v>04</v>
      </c>
      <c r="M1794" s="2">
        <f>WEEKNUM(Tabela3[[#This Row],[DATA]])</f>
        <v>15</v>
      </c>
      <c r="N1794" s="18">
        <f>YEAR(Tabela3[[#This Row],[DATA]])</f>
        <v>2023</v>
      </c>
    </row>
    <row r="1795" spans="2:14">
      <c r="B1795" s="1">
        <v>45027</v>
      </c>
      <c r="C1795" t="s">
        <v>372</v>
      </c>
      <c r="D1795">
        <f>COUNTIF(C$4:C1795,Tabela3[[#This Row],[COMANDA]])</f>
        <v>29</v>
      </c>
      <c r="E1795" t="s">
        <v>1</v>
      </c>
      <c r="G1795" t="s">
        <v>9</v>
      </c>
      <c r="H1795" t="s">
        <v>126</v>
      </c>
      <c r="I1795" s="2">
        <v>1</v>
      </c>
      <c r="J1795" t="s">
        <v>11</v>
      </c>
      <c r="K1795" s="21">
        <f>INDEX(LISTAS!$H:$Q,MATCH(BASE!H1795,LISTAS!$G:$G,0),MATCH(BASE!J1795,LISTAS!$H$3:$Q$3,0))*Tabela3[[#This Row],[QUANTIDADE]]</f>
        <v>3.5</v>
      </c>
      <c r="L1795" s="2" t="str">
        <f>TEXT(Tabela3[[#This Row],[DATA]],"MM")</f>
        <v>04</v>
      </c>
      <c r="M1795" s="2">
        <f>WEEKNUM(Tabela3[[#This Row],[DATA]])</f>
        <v>15</v>
      </c>
      <c r="N1795" s="18">
        <f>YEAR(Tabela3[[#This Row],[DATA]])</f>
        <v>2023</v>
      </c>
    </row>
    <row r="1796" spans="2:14">
      <c r="B1796" s="1">
        <v>45027</v>
      </c>
      <c r="C1796" t="s">
        <v>372</v>
      </c>
      <c r="D1796">
        <f>COUNTIF(C$4:C1796,Tabela3[[#This Row],[COMANDA]])</f>
        <v>30</v>
      </c>
      <c r="E1796" t="s">
        <v>1</v>
      </c>
      <c r="G1796" t="s">
        <v>10</v>
      </c>
      <c r="H1796" t="s">
        <v>117</v>
      </c>
      <c r="I1796" s="2">
        <v>2</v>
      </c>
      <c r="J1796" t="s">
        <v>11</v>
      </c>
      <c r="K1796" s="21">
        <f>INDEX(LISTAS!$H:$Q,MATCH(BASE!H1796,LISTAS!$G:$G,0),MATCH(BASE!J1796,LISTAS!$H$3:$Q$3,0))*Tabela3[[#This Row],[QUANTIDADE]]</f>
        <v>1</v>
      </c>
      <c r="L1796" s="2" t="str">
        <f>TEXT(Tabela3[[#This Row],[DATA]],"MM")</f>
        <v>04</v>
      </c>
      <c r="M1796" s="2">
        <f>WEEKNUM(Tabela3[[#This Row],[DATA]])</f>
        <v>15</v>
      </c>
      <c r="N1796" s="18">
        <f>YEAR(Tabela3[[#This Row],[DATA]])</f>
        <v>2023</v>
      </c>
    </row>
    <row r="1797" spans="2:14">
      <c r="B1797" s="1">
        <v>45027</v>
      </c>
      <c r="C1797" t="s">
        <v>372</v>
      </c>
      <c r="D1797">
        <f>COUNTIF(C$4:C1797,Tabela3[[#This Row],[COMANDA]])</f>
        <v>31</v>
      </c>
      <c r="E1797" t="s">
        <v>1</v>
      </c>
      <c r="G1797" t="s">
        <v>10</v>
      </c>
      <c r="H1797" t="s">
        <v>234</v>
      </c>
      <c r="I1797" s="2">
        <v>2</v>
      </c>
      <c r="J1797" t="s">
        <v>11</v>
      </c>
      <c r="K1797" s="21">
        <f>INDEX(LISTAS!$H:$Q,MATCH(BASE!H1797,LISTAS!$G:$G,0),MATCH(BASE!J1797,LISTAS!$H$3:$Q$3,0))*Tabela3[[#This Row],[QUANTIDADE]]</f>
        <v>4</v>
      </c>
      <c r="L1797" s="2" t="str">
        <f>TEXT(Tabela3[[#This Row],[DATA]],"MM")</f>
        <v>04</v>
      </c>
      <c r="M1797" s="2">
        <f>WEEKNUM(Tabela3[[#This Row],[DATA]])</f>
        <v>15</v>
      </c>
      <c r="N1797" s="18">
        <f>YEAR(Tabela3[[#This Row],[DATA]])</f>
        <v>2023</v>
      </c>
    </row>
    <row r="1798" spans="2:14">
      <c r="B1798" s="1">
        <v>45027</v>
      </c>
      <c r="C1798" t="s">
        <v>372</v>
      </c>
      <c r="D1798">
        <f>COUNTIF(C$4:C1798,Tabela3[[#This Row],[COMANDA]])</f>
        <v>32</v>
      </c>
      <c r="E1798" t="s">
        <v>1</v>
      </c>
      <c r="G1798" t="s">
        <v>10</v>
      </c>
      <c r="H1798" t="s">
        <v>94</v>
      </c>
      <c r="I1798" s="2">
        <v>6</v>
      </c>
      <c r="J1798" t="s">
        <v>11</v>
      </c>
      <c r="K1798" s="21">
        <f>INDEX(LISTAS!$H:$Q,MATCH(BASE!H1798,LISTAS!$G:$G,0),MATCH(BASE!J1798,LISTAS!$H$3:$Q$3,0))*Tabela3[[#This Row],[QUANTIDADE]]</f>
        <v>15</v>
      </c>
      <c r="L1798" s="2" t="str">
        <f>TEXT(Tabela3[[#This Row],[DATA]],"MM")</f>
        <v>04</v>
      </c>
      <c r="M1798" s="2">
        <f>WEEKNUM(Tabela3[[#This Row],[DATA]])</f>
        <v>15</v>
      </c>
      <c r="N1798" s="18">
        <f>YEAR(Tabela3[[#This Row],[DATA]])</f>
        <v>2023</v>
      </c>
    </row>
    <row r="1799" spans="2:14">
      <c r="B1799" s="1">
        <v>45027</v>
      </c>
      <c r="C1799" t="s">
        <v>372</v>
      </c>
      <c r="D1799">
        <f>COUNTIF(C$4:C1799,Tabela3[[#This Row],[COMANDA]])</f>
        <v>33</v>
      </c>
      <c r="E1799" t="s">
        <v>1</v>
      </c>
      <c r="G1799" t="s">
        <v>10</v>
      </c>
      <c r="H1799" t="s">
        <v>97</v>
      </c>
      <c r="I1799" s="2">
        <v>1</v>
      </c>
      <c r="J1799" t="s">
        <v>11</v>
      </c>
      <c r="K1799" s="21">
        <f>INDEX(LISTAS!$H:$Q,MATCH(BASE!H1799,LISTAS!$G:$G,0),MATCH(BASE!J1799,LISTAS!$H$3:$Q$3,0))*Tabela3[[#This Row],[QUANTIDADE]]</f>
        <v>2.5</v>
      </c>
      <c r="L1799" s="2" t="str">
        <f>TEXT(Tabela3[[#This Row],[DATA]],"MM")</f>
        <v>04</v>
      </c>
      <c r="M1799" s="2">
        <f>WEEKNUM(Tabela3[[#This Row],[DATA]])</f>
        <v>15</v>
      </c>
      <c r="N1799" s="18">
        <f>YEAR(Tabela3[[#This Row],[DATA]])</f>
        <v>2023</v>
      </c>
    </row>
    <row r="1800" spans="2:14">
      <c r="B1800" s="1">
        <v>45027</v>
      </c>
      <c r="C1800" t="s">
        <v>372</v>
      </c>
      <c r="D1800">
        <f>COUNTIF(C$4:C1800,Tabela3[[#This Row],[COMANDA]])</f>
        <v>34</v>
      </c>
      <c r="E1800" t="s">
        <v>1</v>
      </c>
      <c r="G1800" t="s">
        <v>10</v>
      </c>
      <c r="H1800" t="s">
        <v>235</v>
      </c>
      <c r="I1800" s="2">
        <v>1</v>
      </c>
      <c r="J1800" t="s">
        <v>11</v>
      </c>
      <c r="K1800" s="21">
        <f>INDEX(LISTAS!$H:$Q,MATCH(BASE!H1800,LISTAS!$G:$G,0),MATCH(BASE!J1800,LISTAS!$H$3:$Q$3,0))*Tabela3[[#This Row],[QUANTIDADE]]</f>
        <v>2</v>
      </c>
      <c r="L1800" s="2" t="str">
        <f>TEXT(Tabela3[[#This Row],[DATA]],"MM")</f>
        <v>04</v>
      </c>
      <c r="M1800" s="2">
        <f>WEEKNUM(Tabela3[[#This Row],[DATA]])</f>
        <v>15</v>
      </c>
      <c r="N1800" s="18">
        <f>YEAR(Tabela3[[#This Row],[DATA]])</f>
        <v>2023</v>
      </c>
    </row>
    <row r="1801" spans="2:14">
      <c r="B1801" s="1">
        <v>45027</v>
      </c>
      <c r="C1801" t="s">
        <v>372</v>
      </c>
      <c r="D1801">
        <f>COUNTIF(C$4:C1801,Tabela3[[#This Row],[COMANDA]])</f>
        <v>35</v>
      </c>
      <c r="E1801" t="s">
        <v>1</v>
      </c>
      <c r="G1801" t="s">
        <v>10</v>
      </c>
      <c r="H1801" t="s">
        <v>93</v>
      </c>
      <c r="I1801" s="2">
        <v>1</v>
      </c>
      <c r="J1801" t="s">
        <v>11</v>
      </c>
      <c r="K1801" s="21">
        <f>INDEX(LISTAS!$H:$Q,MATCH(BASE!H1801,LISTAS!$G:$G,0),MATCH(BASE!J1801,LISTAS!$H$3:$Q$3,0))*Tabela3[[#This Row],[QUANTIDADE]]</f>
        <v>0.5</v>
      </c>
      <c r="L1801" s="2" t="str">
        <f>TEXT(Tabela3[[#This Row],[DATA]],"MM")</f>
        <v>04</v>
      </c>
      <c r="M1801" s="2">
        <f>WEEKNUM(Tabela3[[#This Row],[DATA]])</f>
        <v>15</v>
      </c>
      <c r="N1801" s="18">
        <f>YEAR(Tabela3[[#This Row],[DATA]])</f>
        <v>2023</v>
      </c>
    </row>
    <row r="1802" spans="2:14">
      <c r="B1802" s="1">
        <v>45027</v>
      </c>
      <c r="C1802" t="s">
        <v>372</v>
      </c>
      <c r="D1802">
        <f>COUNTIF(C$4:C1802,Tabela3[[#This Row],[COMANDA]])</f>
        <v>36</v>
      </c>
      <c r="E1802" t="s">
        <v>1</v>
      </c>
      <c r="G1802" t="s">
        <v>10</v>
      </c>
      <c r="H1802" t="s">
        <v>111</v>
      </c>
      <c r="I1802" s="2">
        <v>1</v>
      </c>
      <c r="J1802" t="s">
        <v>11</v>
      </c>
      <c r="K1802" s="21">
        <f>INDEX(LISTAS!$H:$Q,MATCH(BASE!H1802,LISTAS!$G:$G,0),MATCH(BASE!J1802,LISTAS!$H$3:$Q$3,0))*Tabela3[[#This Row],[QUANTIDADE]]</f>
        <v>4</v>
      </c>
      <c r="L1802" s="2" t="str">
        <f>TEXT(Tabela3[[#This Row],[DATA]],"MM")</f>
        <v>04</v>
      </c>
      <c r="M1802" s="2">
        <f>WEEKNUM(Tabela3[[#This Row],[DATA]])</f>
        <v>15</v>
      </c>
      <c r="N1802" s="18">
        <f>YEAR(Tabela3[[#This Row],[DATA]])</f>
        <v>2023</v>
      </c>
    </row>
    <row r="1803" spans="2:14">
      <c r="B1803" s="1">
        <v>45028</v>
      </c>
      <c r="C1803">
        <v>12813</v>
      </c>
      <c r="D1803">
        <f>COUNTIF(C$4:C1803,Tabela3[[#This Row],[COMANDA]])</f>
        <v>1</v>
      </c>
      <c r="E1803" t="s">
        <v>90</v>
      </c>
      <c r="F1803" t="s">
        <v>98</v>
      </c>
      <c r="G1803" t="s">
        <v>8</v>
      </c>
      <c r="H1803" t="s">
        <v>203</v>
      </c>
      <c r="I1803" s="2">
        <v>1</v>
      </c>
      <c r="J1803" t="s">
        <v>11</v>
      </c>
      <c r="K1803" s="21">
        <f>INDEX(LISTAS!$H:$Q,MATCH(BASE!H1803,LISTAS!$G:$G,0),MATCH(BASE!J1803,LISTAS!$H$3:$Q$3,0))*Tabela3[[#This Row],[QUANTIDADE]]</f>
        <v>20</v>
      </c>
      <c r="L1803" s="2" t="str">
        <f>TEXT(Tabela3[[#This Row],[DATA]],"MM")</f>
        <v>04</v>
      </c>
      <c r="M1803" s="2">
        <f>WEEKNUM(Tabela3[[#This Row],[DATA]])</f>
        <v>15</v>
      </c>
      <c r="N1803" s="18">
        <f>YEAR(Tabela3[[#This Row],[DATA]])</f>
        <v>2023</v>
      </c>
    </row>
    <row r="1804" spans="2:14">
      <c r="B1804" s="1">
        <v>45028</v>
      </c>
      <c r="C1804">
        <v>12813</v>
      </c>
      <c r="D1804">
        <f>COUNTIF(C$4:C1804,Tabela3[[#This Row],[COMANDA]])</f>
        <v>2</v>
      </c>
      <c r="E1804" t="s">
        <v>90</v>
      </c>
      <c r="F1804" t="s">
        <v>98</v>
      </c>
      <c r="G1804" t="s">
        <v>9</v>
      </c>
      <c r="H1804" t="s">
        <v>142</v>
      </c>
      <c r="I1804" s="2">
        <v>1</v>
      </c>
      <c r="J1804" t="s">
        <v>11</v>
      </c>
      <c r="K1804" s="21">
        <f>INDEX(LISTAS!$H:$Q,MATCH(BASE!H1804,LISTAS!$G:$G,0),MATCH(BASE!J1804,LISTAS!$H$3:$Q$3,0))*Tabela3[[#This Row],[QUANTIDADE]]</f>
        <v>6</v>
      </c>
      <c r="L1804" s="2" t="str">
        <f>TEXT(Tabela3[[#This Row],[DATA]],"MM")</f>
        <v>04</v>
      </c>
      <c r="M1804" s="2">
        <f>WEEKNUM(Tabela3[[#This Row],[DATA]])</f>
        <v>15</v>
      </c>
      <c r="N1804" s="18">
        <f>YEAR(Tabela3[[#This Row],[DATA]])</f>
        <v>2023</v>
      </c>
    </row>
    <row r="1805" spans="2:14">
      <c r="B1805" s="1">
        <v>45028</v>
      </c>
      <c r="C1805">
        <v>12814</v>
      </c>
      <c r="D1805">
        <f>COUNTIF(C$4:C1805,Tabela3[[#This Row],[COMANDA]])</f>
        <v>1</v>
      </c>
      <c r="E1805" t="s">
        <v>90</v>
      </c>
      <c r="F1805" t="s">
        <v>98</v>
      </c>
      <c r="G1805" t="s">
        <v>8</v>
      </c>
      <c r="H1805" t="s">
        <v>203</v>
      </c>
      <c r="I1805" s="2">
        <v>1</v>
      </c>
      <c r="J1805" t="s">
        <v>11</v>
      </c>
      <c r="K1805" s="21">
        <f>INDEX(LISTAS!$H:$Q,MATCH(BASE!H1805,LISTAS!$G:$G,0),MATCH(BASE!J1805,LISTAS!$H$3:$Q$3,0))*Tabela3[[#This Row],[QUANTIDADE]]</f>
        <v>20</v>
      </c>
      <c r="L1805" s="2" t="str">
        <f>TEXT(Tabela3[[#This Row],[DATA]],"MM")</f>
        <v>04</v>
      </c>
      <c r="M1805" s="2">
        <f>WEEKNUM(Tabela3[[#This Row],[DATA]])</f>
        <v>15</v>
      </c>
      <c r="N1805" s="18">
        <f>YEAR(Tabela3[[#This Row],[DATA]])</f>
        <v>2023</v>
      </c>
    </row>
    <row r="1806" spans="2:14">
      <c r="B1806" s="1">
        <v>45028</v>
      </c>
      <c r="C1806">
        <v>12815</v>
      </c>
      <c r="D1806">
        <f>COUNTIF(C$4:C1806,Tabela3[[#This Row],[COMANDA]])</f>
        <v>1</v>
      </c>
      <c r="E1806" t="s">
        <v>90</v>
      </c>
      <c r="F1806" t="s">
        <v>3</v>
      </c>
      <c r="G1806" t="s">
        <v>8</v>
      </c>
      <c r="H1806" t="s">
        <v>40</v>
      </c>
      <c r="I1806" s="2">
        <v>1</v>
      </c>
      <c r="J1806" t="s">
        <v>11</v>
      </c>
      <c r="K1806" s="21">
        <f>INDEX(LISTAS!$H:$Q,MATCH(BASE!H1806,LISTAS!$G:$G,0),MATCH(BASE!J1806,LISTAS!$H$3:$Q$3,0))*Tabela3[[#This Row],[QUANTIDADE]]</f>
        <v>14</v>
      </c>
      <c r="L1806" s="2" t="str">
        <f>TEXT(Tabela3[[#This Row],[DATA]],"MM")</f>
        <v>04</v>
      </c>
      <c r="M1806" s="2">
        <f>WEEKNUM(Tabela3[[#This Row],[DATA]])</f>
        <v>15</v>
      </c>
      <c r="N1806" s="18">
        <f>YEAR(Tabela3[[#This Row],[DATA]])</f>
        <v>2023</v>
      </c>
    </row>
    <row r="1807" spans="2:14">
      <c r="B1807" s="1">
        <v>45028</v>
      </c>
      <c r="C1807">
        <v>12816</v>
      </c>
      <c r="D1807">
        <f>COUNTIF(C$4:C1807,Tabela3[[#This Row],[COMANDA]])</f>
        <v>1</v>
      </c>
      <c r="E1807" t="s">
        <v>90</v>
      </c>
      <c r="F1807" t="s">
        <v>100</v>
      </c>
      <c r="G1807" t="s">
        <v>8</v>
      </c>
      <c r="H1807" t="s">
        <v>40</v>
      </c>
      <c r="I1807" s="2">
        <v>1</v>
      </c>
      <c r="J1807" t="s">
        <v>11</v>
      </c>
      <c r="K1807" s="21">
        <f>INDEX(LISTAS!$H:$Q,MATCH(BASE!H1807,LISTAS!$G:$G,0),MATCH(BASE!J1807,LISTAS!$H$3:$Q$3,0))*Tabela3[[#This Row],[QUANTIDADE]]</f>
        <v>14</v>
      </c>
      <c r="L1807" s="2" t="str">
        <f>TEXT(Tabela3[[#This Row],[DATA]],"MM")</f>
        <v>04</v>
      </c>
      <c r="M1807" s="2">
        <f>WEEKNUM(Tabela3[[#This Row],[DATA]])</f>
        <v>15</v>
      </c>
      <c r="N1807" s="18">
        <f>YEAR(Tabela3[[#This Row],[DATA]])</f>
        <v>2023</v>
      </c>
    </row>
    <row r="1808" spans="2:14">
      <c r="B1808" s="1">
        <v>45028</v>
      </c>
      <c r="C1808">
        <v>12817</v>
      </c>
      <c r="D1808">
        <f>COUNTIF(C$4:C1808,Tabela3[[#This Row],[COMANDA]])</f>
        <v>1</v>
      </c>
      <c r="E1808" t="s">
        <v>90</v>
      </c>
      <c r="F1808" t="s">
        <v>98</v>
      </c>
      <c r="G1808" t="s">
        <v>8</v>
      </c>
      <c r="H1808" t="s">
        <v>39</v>
      </c>
      <c r="I1808" s="2">
        <v>1</v>
      </c>
      <c r="J1808" t="s">
        <v>11</v>
      </c>
      <c r="K1808" s="21">
        <f>INDEX(LISTAS!$H:$Q,MATCH(BASE!H1808,LISTAS!$G:$G,0),MATCH(BASE!J1808,LISTAS!$H$3:$Q$3,0))*Tabela3[[#This Row],[QUANTIDADE]]</f>
        <v>12</v>
      </c>
      <c r="L1808" s="2" t="str">
        <f>TEXT(Tabela3[[#This Row],[DATA]],"MM")</f>
        <v>04</v>
      </c>
      <c r="M1808" s="2">
        <f>WEEKNUM(Tabela3[[#This Row],[DATA]])</f>
        <v>15</v>
      </c>
      <c r="N1808" s="18">
        <f>YEAR(Tabela3[[#This Row],[DATA]])</f>
        <v>2023</v>
      </c>
    </row>
    <row r="1809" spans="2:14">
      <c r="B1809" s="1">
        <v>45028</v>
      </c>
      <c r="C1809">
        <v>12818</v>
      </c>
      <c r="D1809">
        <f>COUNTIF(C$4:C1809,Tabela3[[#This Row],[COMANDA]])</f>
        <v>1</v>
      </c>
      <c r="E1809" t="s">
        <v>89</v>
      </c>
      <c r="F1809" t="s">
        <v>3</v>
      </c>
      <c r="G1809" t="s">
        <v>8</v>
      </c>
      <c r="H1809" t="s">
        <v>204</v>
      </c>
      <c r="I1809" s="2">
        <v>1</v>
      </c>
      <c r="J1809" t="s">
        <v>11</v>
      </c>
      <c r="K1809" s="21">
        <f>INDEX(LISTAS!$H:$Q,MATCH(BASE!H1809,LISTAS!$G:$G,0),MATCH(BASE!J1809,LISTAS!$H$3:$Q$3,0))*Tabela3[[#This Row],[QUANTIDADE]]</f>
        <v>18</v>
      </c>
      <c r="L1809" s="2" t="str">
        <f>TEXT(Tabela3[[#This Row],[DATA]],"MM")</f>
        <v>04</v>
      </c>
      <c r="M1809" s="2">
        <f>WEEKNUM(Tabela3[[#This Row],[DATA]])</f>
        <v>15</v>
      </c>
      <c r="N1809" s="18">
        <f>YEAR(Tabela3[[#This Row],[DATA]])</f>
        <v>2023</v>
      </c>
    </row>
    <row r="1810" spans="2:14">
      <c r="B1810" s="1">
        <v>45028</v>
      </c>
      <c r="C1810">
        <v>12818</v>
      </c>
      <c r="D1810">
        <f>COUNTIF(C$4:C1810,Tabela3[[#This Row],[COMANDA]])</f>
        <v>2</v>
      </c>
      <c r="E1810" t="s">
        <v>89</v>
      </c>
      <c r="F1810" t="s">
        <v>3</v>
      </c>
      <c r="G1810" t="s">
        <v>61</v>
      </c>
      <c r="H1810" t="s">
        <v>199</v>
      </c>
      <c r="I1810" s="2">
        <v>1</v>
      </c>
      <c r="J1810" t="s">
        <v>11</v>
      </c>
      <c r="K1810" s="21">
        <f>INDEX(LISTAS!$H:$Q,MATCH(BASE!H1810,LISTAS!$G:$G,0),MATCH(BASE!J1810,LISTAS!$H$3:$Q$3,0))*Tabela3[[#This Row],[QUANTIDADE]]</f>
        <v>1</v>
      </c>
      <c r="L1810" s="2" t="str">
        <f>TEXT(Tabela3[[#This Row],[DATA]],"MM")</f>
        <v>04</v>
      </c>
      <c r="M1810" s="2">
        <f>WEEKNUM(Tabela3[[#This Row],[DATA]])</f>
        <v>15</v>
      </c>
      <c r="N1810" s="18">
        <f>YEAR(Tabela3[[#This Row],[DATA]])</f>
        <v>2023</v>
      </c>
    </row>
    <row r="1811" spans="2:14">
      <c r="B1811" s="1">
        <v>45028</v>
      </c>
      <c r="C1811">
        <v>12818</v>
      </c>
      <c r="D1811">
        <f>COUNTIF(C$4:C1811,Tabela3[[#This Row],[COMANDA]])</f>
        <v>3</v>
      </c>
      <c r="E1811" t="s">
        <v>90</v>
      </c>
      <c r="F1811" t="s">
        <v>3</v>
      </c>
      <c r="G1811" t="s">
        <v>8</v>
      </c>
      <c r="H1811" t="s">
        <v>204</v>
      </c>
      <c r="I1811" s="2">
        <v>1</v>
      </c>
      <c r="J1811" t="s">
        <v>11</v>
      </c>
      <c r="K1811" s="21">
        <f>INDEX(LISTAS!$H:$Q,MATCH(BASE!H1811,LISTAS!$G:$G,0),MATCH(BASE!J1811,LISTAS!$H$3:$Q$3,0))*Tabela3[[#This Row],[QUANTIDADE]]</f>
        <v>18</v>
      </c>
      <c r="L1811" s="2" t="str">
        <f>TEXT(Tabela3[[#This Row],[DATA]],"MM")</f>
        <v>04</v>
      </c>
      <c r="M1811" s="2">
        <f>WEEKNUM(Tabela3[[#This Row],[DATA]])</f>
        <v>15</v>
      </c>
      <c r="N1811" s="18">
        <f>YEAR(Tabela3[[#This Row],[DATA]])</f>
        <v>2023</v>
      </c>
    </row>
    <row r="1812" spans="2:14">
      <c r="B1812" s="1">
        <v>45028</v>
      </c>
      <c r="C1812">
        <v>12818</v>
      </c>
      <c r="D1812">
        <f>COUNTIF(C$4:C1812,Tabela3[[#This Row],[COMANDA]])</f>
        <v>4</v>
      </c>
      <c r="E1812" t="s">
        <v>90</v>
      </c>
      <c r="F1812" t="s">
        <v>3</v>
      </c>
      <c r="G1812" t="s">
        <v>61</v>
      </c>
      <c r="H1812" t="s">
        <v>199</v>
      </c>
      <c r="I1812" s="2">
        <v>1</v>
      </c>
      <c r="J1812" t="s">
        <v>11</v>
      </c>
      <c r="K1812" s="21">
        <f>INDEX(LISTAS!$H:$Q,MATCH(BASE!H1812,LISTAS!$G:$G,0),MATCH(BASE!J1812,LISTAS!$H$3:$Q$3,0))*Tabela3[[#This Row],[QUANTIDADE]]</f>
        <v>1</v>
      </c>
      <c r="L1812" s="2" t="str">
        <f>TEXT(Tabela3[[#This Row],[DATA]],"MM")</f>
        <v>04</v>
      </c>
      <c r="M1812" s="2">
        <f>WEEKNUM(Tabela3[[#This Row],[DATA]])</f>
        <v>15</v>
      </c>
      <c r="N1812" s="18">
        <f>YEAR(Tabela3[[#This Row],[DATA]])</f>
        <v>2023</v>
      </c>
    </row>
    <row r="1813" spans="2:14">
      <c r="B1813" s="1">
        <v>45028</v>
      </c>
      <c r="C1813">
        <v>12818</v>
      </c>
      <c r="D1813">
        <f>COUNTIF(C$4:C1813,Tabela3[[#This Row],[COMANDA]])</f>
        <v>5</v>
      </c>
      <c r="E1813" t="s">
        <v>90</v>
      </c>
      <c r="F1813" t="s">
        <v>98</v>
      </c>
      <c r="G1813" t="s">
        <v>8</v>
      </c>
      <c r="H1813" t="s">
        <v>202</v>
      </c>
      <c r="I1813" s="2">
        <v>1</v>
      </c>
      <c r="J1813" t="s">
        <v>11</v>
      </c>
      <c r="K1813" s="21">
        <f>INDEX(LISTAS!$H:$Q,MATCH(BASE!H1813,LISTAS!$G:$G,0),MATCH(BASE!J1813,LISTAS!$H$3:$Q$3,0))*Tabela3[[#This Row],[QUANTIDADE]]</f>
        <v>20</v>
      </c>
      <c r="L1813" s="2" t="str">
        <f>TEXT(Tabela3[[#This Row],[DATA]],"MM")</f>
        <v>04</v>
      </c>
      <c r="M1813" s="2">
        <f>WEEKNUM(Tabela3[[#This Row],[DATA]])</f>
        <v>15</v>
      </c>
      <c r="N1813" s="18">
        <f>YEAR(Tabela3[[#This Row],[DATA]])</f>
        <v>2023</v>
      </c>
    </row>
    <row r="1814" spans="2:14">
      <c r="B1814" s="1">
        <v>45028</v>
      </c>
      <c r="C1814">
        <v>12819</v>
      </c>
      <c r="D1814">
        <f>COUNTIF(C$4:C1814,Tabela3[[#This Row],[COMANDA]])</f>
        <v>1</v>
      </c>
      <c r="E1814" t="s">
        <v>1</v>
      </c>
      <c r="F1814" t="s">
        <v>98</v>
      </c>
      <c r="G1814" t="s">
        <v>8</v>
      </c>
      <c r="H1814" t="s">
        <v>84</v>
      </c>
      <c r="I1814" s="2">
        <v>1</v>
      </c>
      <c r="J1814" t="s">
        <v>11</v>
      </c>
      <c r="K1814" s="21">
        <f>INDEX(LISTAS!$H:$Q,MATCH(BASE!H1814,LISTAS!$G:$G,0),MATCH(BASE!J1814,LISTAS!$H$3:$Q$3,0))*Tabela3[[#This Row],[QUANTIDADE]]</f>
        <v>16</v>
      </c>
      <c r="L1814" s="2" t="str">
        <f>TEXT(Tabela3[[#This Row],[DATA]],"MM")</f>
        <v>04</v>
      </c>
      <c r="M1814" s="2">
        <f>WEEKNUM(Tabela3[[#This Row],[DATA]])</f>
        <v>15</v>
      </c>
      <c r="N1814" s="18">
        <f>YEAR(Tabela3[[#This Row],[DATA]])</f>
        <v>2023</v>
      </c>
    </row>
    <row r="1815" spans="2:14">
      <c r="B1815" s="1">
        <v>45028</v>
      </c>
      <c r="C1815">
        <v>12820</v>
      </c>
      <c r="D1815">
        <f>COUNTIF(C$4:C1815,Tabela3[[#This Row],[COMANDA]])</f>
        <v>1</v>
      </c>
      <c r="E1815" t="s">
        <v>89</v>
      </c>
      <c r="F1815" t="s">
        <v>98</v>
      </c>
      <c r="G1815" t="s">
        <v>8</v>
      </c>
      <c r="H1815" t="s">
        <v>84</v>
      </c>
      <c r="I1815" s="2">
        <v>1</v>
      </c>
      <c r="J1815" t="s">
        <v>11</v>
      </c>
      <c r="K1815" s="21">
        <f>INDEX(LISTAS!$H:$Q,MATCH(BASE!H1815,LISTAS!$G:$G,0),MATCH(BASE!J1815,LISTAS!$H$3:$Q$3,0))*Tabela3[[#This Row],[QUANTIDADE]]</f>
        <v>16</v>
      </c>
      <c r="L1815" s="2" t="str">
        <f>TEXT(Tabela3[[#This Row],[DATA]],"MM")</f>
        <v>04</v>
      </c>
      <c r="M1815" s="2">
        <f>WEEKNUM(Tabela3[[#This Row],[DATA]])</f>
        <v>15</v>
      </c>
      <c r="N1815" s="18">
        <f>YEAR(Tabela3[[#This Row],[DATA]])</f>
        <v>2023</v>
      </c>
    </row>
    <row r="1816" spans="2:14">
      <c r="B1816" s="1">
        <v>45028</v>
      </c>
      <c r="C1816">
        <v>12821</v>
      </c>
      <c r="D1816">
        <f>COUNTIF(C$4:C1816,Tabela3[[#This Row],[COMANDA]])</f>
        <v>1</v>
      </c>
      <c r="E1816" t="s">
        <v>90</v>
      </c>
      <c r="F1816" t="s">
        <v>100</v>
      </c>
      <c r="G1816" t="s">
        <v>8</v>
      </c>
      <c r="H1816" t="s">
        <v>40</v>
      </c>
      <c r="I1816" s="2">
        <v>1</v>
      </c>
      <c r="J1816" t="s">
        <v>11</v>
      </c>
      <c r="K1816" s="21">
        <f>INDEX(LISTAS!$H:$Q,MATCH(BASE!H1816,LISTAS!$G:$G,0),MATCH(BASE!J1816,LISTAS!$H$3:$Q$3,0))*Tabela3[[#This Row],[QUANTIDADE]]</f>
        <v>14</v>
      </c>
      <c r="L1816" s="2" t="str">
        <f>TEXT(Tabela3[[#This Row],[DATA]],"MM")</f>
        <v>04</v>
      </c>
      <c r="M1816" s="2">
        <f>WEEKNUM(Tabela3[[#This Row],[DATA]])</f>
        <v>15</v>
      </c>
      <c r="N1816" s="18">
        <f>YEAR(Tabela3[[#This Row],[DATA]])</f>
        <v>2023</v>
      </c>
    </row>
    <row r="1817" spans="2:14">
      <c r="B1817" s="1">
        <v>45028</v>
      </c>
      <c r="C1817">
        <v>12822</v>
      </c>
      <c r="D1817">
        <f>COUNTIF(C$4:C1817,Tabela3[[#This Row],[COMANDA]])</f>
        <v>1</v>
      </c>
      <c r="E1817" t="s">
        <v>90</v>
      </c>
      <c r="F1817" t="s">
        <v>98</v>
      </c>
      <c r="G1817" t="s">
        <v>8</v>
      </c>
      <c r="H1817" t="s">
        <v>202</v>
      </c>
      <c r="I1817" s="2">
        <v>1</v>
      </c>
      <c r="J1817" t="s">
        <v>11</v>
      </c>
      <c r="K1817" s="21">
        <f>INDEX(LISTAS!$H:$Q,MATCH(BASE!H1817,LISTAS!$G:$G,0),MATCH(BASE!J1817,LISTAS!$H$3:$Q$3,0))*Tabela3[[#This Row],[QUANTIDADE]]</f>
        <v>20</v>
      </c>
      <c r="L1817" s="2" t="str">
        <f>TEXT(Tabela3[[#This Row],[DATA]],"MM")</f>
        <v>04</v>
      </c>
      <c r="M1817" s="2">
        <f>WEEKNUM(Tabela3[[#This Row],[DATA]])</f>
        <v>15</v>
      </c>
      <c r="N1817" s="18">
        <f>YEAR(Tabela3[[#This Row],[DATA]])</f>
        <v>2023</v>
      </c>
    </row>
    <row r="1818" spans="2:14">
      <c r="B1818" s="1">
        <v>45028</v>
      </c>
      <c r="C1818">
        <v>12823</v>
      </c>
      <c r="D1818">
        <f>COUNTIF(C$4:C1818,Tabela3[[#This Row],[COMANDA]])</f>
        <v>1</v>
      </c>
      <c r="E1818" t="s">
        <v>1</v>
      </c>
      <c r="F1818" t="s">
        <v>98</v>
      </c>
      <c r="G1818" t="s">
        <v>8</v>
      </c>
      <c r="H1818" t="s">
        <v>47</v>
      </c>
      <c r="I1818" s="2">
        <v>1</v>
      </c>
      <c r="J1818" t="s">
        <v>11</v>
      </c>
      <c r="K1818" s="21">
        <f>INDEX(LISTAS!$H:$Q,MATCH(BASE!H1818,LISTAS!$G:$G,0),MATCH(BASE!J1818,LISTAS!$H$3:$Q$3,0))*Tabela3[[#This Row],[QUANTIDADE]]</f>
        <v>16</v>
      </c>
      <c r="L1818" s="2" t="str">
        <f>TEXT(Tabela3[[#This Row],[DATA]],"MM")</f>
        <v>04</v>
      </c>
      <c r="M1818" s="2">
        <f>WEEKNUM(Tabela3[[#This Row],[DATA]])</f>
        <v>15</v>
      </c>
      <c r="N1818" s="18">
        <f>YEAR(Tabela3[[#This Row],[DATA]])</f>
        <v>2023</v>
      </c>
    </row>
    <row r="1819" spans="2:14">
      <c r="B1819" s="1">
        <v>45028</v>
      </c>
      <c r="C1819">
        <v>12824</v>
      </c>
      <c r="D1819">
        <f>COUNTIF(C$4:C1819,Tabela3[[#This Row],[COMANDA]])</f>
        <v>1</v>
      </c>
      <c r="E1819" t="s">
        <v>90</v>
      </c>
      <c r="F1819" t="s">
        <v>98</v>
      </c>
      <c r="G1819" t="s">
        <v>8</v>
      </c>
      <c r="H1819" t="s">
        <v>211</v>
      </c>
      <c r="I1819" s="2">
        <v>1</v>
      </c>
      <c r="J1819" t="s">
        <v>11</v>
      </c>
      <c r="K1819" s="21">
        <f>INDEX(LISTAS!$H:$Q,MATCH(BASE!H1819,LISTAS!$G:$G,0),MATCH(BASE!J1819,LISTAS!$H$3:$Q$3,0))*Tabela3[[#This Row],[QUANTIDADE]]</f>
        <v>20</v>
      </c>
      <c r="L1819" s="2" t="str">
        <f>TEXT(Tabela3[[#This Row],[DATA]],"MM")</f>
        <v>04</v>
      </c>
      <c r="M1819" s="2">
        <f>WEEKNUM(Tabela3[[#This Row],[DATA]])</f>
        <v>15</v>
      </c>
      <c r="N1819" s="18">
        <f>YEAR(Tabela3[[#This Row],[DATA]])</f>
        <v>2023</v>
      </c>
    </row>
    <row r="1820" spans="2:14">
      <c r="B1820" s="1">
        <v>45028</v>
      </c>
      <c r="C1820">
        <v>12824</v>
      </c>
      <c r="D1820">
        <f>COUNTIF(C$4:C1820,Tabela3[[#This Row],[COMANDA]])</f>
        <v>2</v>
      </c>
      <c r="E1820" t="s">
        <v>90</v>
      </c>
      <c r="F1820" t="s">
        <v>98</v>
      </c>
      <c r="G1820" t="s">
        <v>9</v>
      </c>
      <c r="H1820" t="s">
        <v>135</v>
      </c>
      <c r="I1820" s="2">
        <v>1</v>
      </c>
      <c r="J1820" t="s">
        <v>11</v>
      </c>
      <c r="K1820" s="21">
        <f>INDEX(LISTAS!$H:$Q,MATCH(BASE!H1820,LISTAS!$G:$G,0),MATCH(BASE!J1820,LISTAS!$H$3:$Q$3,0))*Tabela3[[#This Row],[QUANTIDADE]]</f>
        <v>4</v>
      </c>
      <c r="L1820" s="2" t="str">
        <f>TEXT(Tabela3[[#This Row],[DATA]],"MM")</f>
        <v>04</v>
      </c>
      <c r="M1820" s="2">
        <f>WEEKNUM(Tabela3[[#This Row],[DATA]])</f>
        <v>15</v>
      </c>
      <c r="N1820" s="18">
        <f>YEAR(Tabela3[[#This Row],[DATA]])</f>
        <v>2023</v>
      </c>
    </row>
    <row r="1821" spans="2:14">
      <c r="B1821" s="1">
        <v>45028</v>
      </c>
      <c r="C1821">
        <v>12825</v>
      </c>
      <c r="D1821">
        <f>COUNTIF(C$4:C1821,Tabela3[[#This Row],[COMANDA]])</f>
        <v>1</v>
      </c>
      <c r="E1821" t="s">
        <v>90</v>
      </c>
      <c r="F1821" t="s">
        <v>98</v>
      </c>
      <c r="G1821" t="s">
        <v>8</v>
      </c>
      <c r="H1821" t="s">
        <v>84</v>
      </c>
      <c r="I1821" s="2">
        <v>1</v>
      </c>
      <c r="J1821" t="s">
        <v>11</v>
      </c>
      <c r="K1821" s="21">
        <f>INDEX(LISTAS!$H:$Q,MATCH(BASE!H1821,LISTAS!$G:$G,0),MATCH(BASE!J1821,LISTAS!$H$3:$Q$3,0))*Tabela3[[#This Row],[QUANTIDADE]]</f>
        <v>16</v>
      </c>
      <c r="L1821" s="2" t="str">
        <f>TEXT(Tabela3[[#This Row],[DATA]],"MM")</f>
        <v>04</v>
      </c>
      <c r="M1821" s="2">
        <f>WEEKNUM(Tabela3[[#This Row],[DATA]])</f>
        <v>15</v>
      </c>
      <c r="N1821" s="18">
        <f>YEAR(Tabela3[[#This Row],[DATA]])</f>
        <v>2023</v>
      </c>
    </row>
    <row r="1822" spans="2:14">
      <c r="B1822" s="1">
        <v>45028</v>
      </c>
      <c r="C1822">
        <v>12826</v>
      </c>
      <c r="D1822">
        <f>COUNTIF(C$4:C1822,Tabela3[[#This Row],[COMANDA]])</f>
        <v>1</v>
      </c>
      <c r="E1822" t="s">
        <v>90</v>
      </c>
      <c r="F1822" t="s">
        <v>99</v>
      </c>
      <c r="G1822" t="s">
        <v>8</v>
      </c>
      <c r="H1822" t="s">
        <v>47</v>
      </c>
      <c r="I1822" s="2">
        <v>1</v>
      </c>
      <c r="J1822" t="s">
        <v>11</v>
      </c>
      <c r="K1822" s="21">
        <f>INDEX(LISTAS!$H:$Q,MATCH(BASE!H1822,LISTAS!$G:$G,0),MATCH(BASE!J1822,LISTAS!$H$3:$Q$3,0))*Tabela3[[#This Row],[QUANTIDADE]]</f>
        <v>16</v>
      </c>
      <c r="L1822" s="2" t="str">
        <f>TEXT(Tabela3[[#This Row],[DATA]],"MM")</f>
        <v>04</v>
      </c>
      <c r="M1822" s="2">
        <f>WEEKNUM(Tabela3[[#This Row],[DATA]])</f>
        <v>15</v>
      </c>
      <c r="N1822" s="18">
        <f>YEAR(Tabela3[[#This Row],[DATA]])</f>
        <v>2023</v>
      </c>
    </row>
    <row r="1823" spans="2:14">
      <c r="B1823" s="1">
        <v>45028</v>
      </c>
      <c r="C1823">
        <v>12826</v>
      </c>
      <c r="D1823">
        <f>COUNTIF(C$4:C1823,Tabela3[[#This Row],[COMANDA]])</f>
        <v>2</v>
      </c>
      <c r="E1823" t="s">
        <v>90</v>
      </c>
      <c r="F1823" t="s">
        <v>99</v>
      </c>
      <c r="G1823" t="s">
        <v>10</v>
      </c>
      <c r="H1823" t="s">
        <v>97</v>
      </c>
      <c r="I1823" s="2">
        <v>1</v>
      </c>
      <c r="J1823" t="s">
        <v>11</v>
      </c>
      <c r="K1823" s="21">
        <f>INDEX(LISTAS!$H:$Q,MATCH(BASE!H1823,LISTAS!$G:$G,0),MATCH(BASE!J1823,LISTAS!$H$3:$Q$3,0))*Tabela3[[#This Row],[QUANTIDADE]]</f>
        <v>2.5</v>
      </c>
      <c r="L1823" s="2" t="str">
        <f>TEXT(Tabela3[[#This Row],[DATA]],"MM")</f>
        <v>04</v>
      </c>
      <c r="M1823" s="2">
        <f>WEEKNUM(Tabela3[[#This Row],[DATA]])</f>
        <v>15</v>
      </c>
      <c r="N1823" s="18">
        <f>YEAR(Tabela3[[#This Row],[DATA]])</f>
        <v>2023</v>
      </c>
    </row>
    <row r="1824" spans="2:14">
      <c r="B1824" s="1">
        <v>45028</v>
      </c>
      <c r="C1824">
        <v>12827</v>
      </c>
      <c r="D1824">
        <f>COUNTIF(C$4:C1824,Tabela3[[#This Row],[COMANDA]])</f>
        <v>1</v>
      </c>
      <c r="E1824" t="s">
        <v>90</v>
      </c>
      <c r="F1824" t="s">
        <v>98</v>
      </c>
      <c r="G1824" t="s">
        <v>8</v>
      </c>
      <c r="H1824" t="s">
        <v>204</v>
      </c>
      <c r="I1824" s="2">
        <v>1</v>
      </c>
      <c r="J1824" t="s">
        <v>11</v>
      </c>
      <c r="K1824" s="21">
        <f>INDEX(LISTAS!$H:$Q,MATCH(BASE!H1824,LISTAS!$G:$G,0),MATCH(BASE!J1824,LISTAS!$H$3:$Q$3,0))*Tabela3[[#This Row],[QUANTIDADE]]</f>
        <v>18</v>
      </c>
      <c r="L1824" s="2" t="str">
        <f>TEXT(Tabela3[[#This Row],[DATA]],"MM")</f>
        <v>04</v>
      </c>
      <c r="M1824" s="2">
        <f>WEEKNUM(Tabela3[[#This Row],[DATA]])</f>
        <v>15</v>
      </c>
      <c r="N1824" s="18">
        <f>YEAR(Tabela3[[#This Row],[DATA]])</f>
        <v>2023</v>
      </c>
    </row>
    <row r="1825" spans="2:14">
      <c r="B1825" s="1">
        <v>45028</v>
      </c>
      <c r="C1825">
        <v>12828</v>
      </c>
      <c r="D1825">
        <f>COUNTIF(C$4:C1825,Tabela3[[#This Row],[COMANDA]])</f>
        <v>1</v>
      </c>
      <c r="E1825" t="s">
        <v>90</v>
      </c>
      <c r="F1825" t="s">
        <v>375</v>
      </c>
      <c r="G1825" t="s">
        <v>8</v>
      </c>
      <c r="H1825" t="s">
        <v>203</v>
      </c>
      <c r="I1825" s="2">
        <v>1</v>
      </c>
      <c r="J1825" t="s">
        <v>12</v>
      </c>
      <c r="K1825" s="21">
        <f>INDEX(LISTAS!$H:$Q,MATCH(BASE!H1825,LISTAS!$G:$G,0),MATCH(BASE!J1825,LISTAS!$H$3:$Q$3,0))*Tabela3[[#This Row],[QUANTIDADE]]</f>
        <v>18</v>
      </c>
      <c r="L1825" s="2" t="str">
        <f>TEXT(Tabela3[[#This Row],[DATA]],"MM")</f>
        <v>04</v>
      </c>
      <c r="M1825" s="2">
        <f>WEEKNUM(Tabela3[[#This Row],[DATA]])</f>
        <v>15</v>
      </c>
      <c r="N1825" s="18">
        <f>YEAR(Tabela3[[#This Row],[DATA]])</f>
        <v>2023</v>
      </c>
    </row>
    <row r="1826" spans="2:14">
      <c r="B1826" s="1">
        <v>45028</v>
      </c>
      <c r="C1826">
        <v>12828</v>
      </c>
      <c r="D1826">
        <f>COUNTIF(C$4:C1826,Tabela3[[#This Row],[COMANDA]])</f>
        <v>2</v>
      </c>
      <c r="E1826" t="s">
        <v>89</v>
      </c>
      <c r="F1826" t="s">
        <v>375</v>
      </c>
      <c r="G1826" t="s">
        <v>8</v>
      </c>
      <c r="H1826" t="s">
        <v>206</v>
      </c>
      <c r="I1826" s="2">
        <v>1</v>
      </c>
      <c r="J1826" t="s">
        <v>12</v>
      </c>
      <c r="K1826" s="21">
        <f>INDEX(LISTAS!$H:$Q,MATCH(BASE!H1826,LISTAS!$G:$G,0),MATCH(BASE!J1826,LISTAS!$H$3:$Q$3,0))*Tabela3[[#This Row],[QUANTIDADE]]</f>
        <v>16.2</v>
      </c>
      <c r="L1826" s="2" t="str">
        <f>TEXT(Tabela3[[#This Row],[DATA]],"MM")</f>
        <v>04</v>
      </c>
      <c r="M1826" s="2">
        <f>WEEKNUM(Tabela3[[#This Row],[DATA]])</f>
        <v>15</v>
      </c>
      <c r="N1826" s="18">
        <f>YEAR(Tabela3[[#This Row],[DATA]])</f>
        <v>2023</v>
      </c>
    </row>
    <row r="1827" spans="2:14">
      <c r="B1827" s="1">
        <v>45028</v>
      </c>
      <c r="C1827">
        <v>12828</v>
      </c>
      <c r="D1827">
        <f>COUNTIF(C$4:C1827,Tabela3[[#This Row],[COMANDA]])</f>
        <v>3</v>
      </c>
      <c r="E1827" t="s">
        <v>89</v>
      </c>
      <c r="F1827" t="s">
        <v>375</v>
      </c>
      <c r="G1827" t="s">
        <v>61</v>
      </c>
      <c r="H1827" t="s">
        <v>163</v>
      </c>
      <c r="I1827" s="2">
        <v>1</v>
      </c>
      <c r="J1827" t="s">
        <v>11</v>
      </c>
      <c r="K1827" s="21">
        <f>INDEX(LISTAS!$H:$Q,MATCH(BASE!H1827,LISTAS!$G:$G,0),MATCH(BASE!J1827,LISTAS!$H$3:$Q$3,0))*Tabela3[[#This Row],[QUANTIDADE]]</f>
        <v>4</v>
      </c>
      <c r="L1827" s="2" t="str">
        <f>TEXT(Tabela3[[#This Row],[DATA]],"MM")</f>
        <v>04</v>
      </c>
      <c r="M1827" s="2">
        <f>WEEKNUM(Tabela3[[#This Row],[DATA]])</f>
        <v>15</v>
      </c>
      <c r="N1827" s="18">
        <f>YEAR(Tabela3[[#This Row],[DATA]])</f>
        <v>2023</v>
      </c>
    </row>
    <row r="1828" spans="2:14">
      <c r="B1828" s="1">
        <v>45028</v>
      </c>
      <c r="C1828">
        <v>12829</v>
      </c>
      <c r="D1828">
        <f>COUNTIF(C$4:C1828,Tabela3[[#This Row],[COMANDA]])</f>
        <v>1</v>
      </c>
      <c r="E1828" t="s">
        <v>90</v>
      </c>
      <c r="F1828" t="s">
        <v>98</v>
      </c>
      <c r="G1828" t="s">
        <v>8</v>
      </c>
      <c r="H1828" t="s">
        <v>42</v>
      </c>
      <c r="I1828" s="2">
        <v>1</v>
      </c>
      <c r="J1828" t="s">
        <v>11</v>
      </c>
      <c r="K1828" s="21">
        <f>INDEX(LISTAS!$H:$Q,MATCH(BASE!H1828,LISTAS!$G:$G,0),MATCH(BASE!J1828,LISTAS!$H$3:$Q$3,0))*Tabela3[[#This Row],[QUANTIDADE]]</f>
        <v>16</v>
      </c>
      <c r="L1828" s="2" t="str">
        <f>TEXT(Tabela3[[#This Row],[DATA]],"MM")</f>
        <v>04</v>
      </c>
      <c r="M1828" s="2">
        <f>WEEKNUM(Tabela3[[#This Row],[DATA]])</f>
        <v>15</v>
      </c>
      <c r="N1828" s="18">
        <f>YEAR(Tabela3[[#This Row],[DATA]])</f>
        <v>2023</v>
      </c>
    </row>
    <row r="1829" spans="2:14">
      <c r="B1829" s="1">
        <v>45028</v>
      </c>
      <c r="C1829">
        <v>12829</v>
      </c>
      <c r="D1829">
        <f>COUNTIF(C$4:C1829,Tabela3[[#This Row],[COMANDA]])</f>
        <v>2</v>
      </c>
      <c r="E1829" t="s">
        <v>90</v>
      </c>
      <c r="F1829" t="s">
        <v>98</v>
      </c>
      <c r="G1829" t="s">
        <v>8</v>
      </c>
      <c r="H1829" t="s">
        <v>43</v>
      </c>
      <c r="I1829" s="2">
        <v>1</v>
      </c>
      <c r="J1829" t="s">
        <v>11</v>
      </c>
      <c r="K1829" s="21">
        <f>INDEX(LISTAS!$H:$Q,MATCH(BASE!H1829,LISTAS!$G:$G,0),MATCH(BASE!J1829,LISTAS!$H$3:$Q$3,0))*Tabela3[[#This Row],[QUANTIDADE]]</f>
        <v>18</v>
      </c>
      <c r="L1829" s="2" t="str">
        <f>TEXT(Tabela3[[#This Row],[DATA]],"MM")</f>
        <v>04</v>
      </c>
      <c r="M1829" s="2">
        <f>WEEKNUM(Tabela3[[#This Row],[DATA]])</f>
        <v>15</v>
      </c>
      <c r="N1829" s="18">
        <f>YEAR(Tabela3[[#This Row],[DATA]])</f>
        <v>2023</v>
      </c>
    </row>
    <row r="1830" spans="2:14">
      <c r="B1830" s="1">
        <v>45028</v>
      </c>
      <c r="C1830">
        <v>12830</v>
      </c>
      <c r="D1830">
        <f>COUNTIF(C$4:C1830,Tabela3[[#This Row],[COMANDA]])</f>
        <v>1</v>
      </c>
      <c r="E1830" t="s">
        <v>90</v>
      </c>
      <c r="F1830" t="s">
        <v>3</v>
      </c>
      <c r="G1830" t="s">
        <v>8</v>
      </c>
      <c r="H1830" t="s">
        <v>204</v>
      </c>
      <c r="I1830" s="2">
        <v>1</v>
      </c>
      <c r="J1830" t="s">
        <v>11</v>
      </c>
      <c r="K1830" s="21">
        <f>INDEX(LISTAS!$H:$Q,MATCH(BASE!H1830,LISTAS!$G:$G,0),MATCH(BASE!J1830,LISTAS!$H$3:$Q$3,0))*Tabela3[[#This Row],[QUANTIDADE]]</f>
        <v>18</v>
      </c>
      <c r="L1830" s="2" t="str">
        <f>TEXT(Tabela3[[#This Row],[DATA]],"MM")</f>
        <v>04</v>
      </c>
      <c r="M1830" s="2">
        <f>WEEKNUM(Tabela3[[#This Row],[DATA]])</f>
        <v>15</v>
      </c>
      <c r="N1830" s="18">
        <f>YEAR(Tabela3[[#This Row],[DATA]])</f>
        <v>2023</v>
      </c>
    </row>
    <row r="1831" spans="2:14">
      <c r="B1831" s="1">
        <v>45028</v>
      </c>
      <c r="C1831">
        <v>12831</v>
      </c>
      <c r="D1831">
        <f>COUNTIF(C$4:C1831,Tabela3[[#This Row],[COMANDA]])</f>
        <v>1</v>
      </c>
      <c r="E1831" t="s">
        <v>90</v>
      </c>
      <c r="F1831" t="s">
        <v>3</v>
      </c>
      <c r="G1831" t="s">
        <v>8</v>
      </c>
      <c r="H1831" t="s">
        <v>206</v>
      </c>
      <c r="I1831" s="2">
        <v>1</v>
      </c>
      <c r="J1831" t="s">
        <v>11</v>
      </c>
      <c r="K1831" s="21">
        <f>INDEX(LISTAS!$H:$Q,MATCH(BASE!H1831,LISTAS!$G:$G,0),MATCH(BASE!J1831,LISTAS!$H$3:$Q$3,0))*Tabela3[[#This Row],[QUANTIDADE]]</f>
        <v>18</v>
      </c>
      <c r="L1831" s="2" t="str">
        <f>TEXT(Tabela3[[#This Row],[DATA]],"MM")</f>
        <v>04</v>
      </c>
      <c r="M1831" s="2">
        <f>WEEKNUM(Tabela3[[#This Row],[DATA]])</f>
        <v>15</v>
      </c>
      <c r="N1831" s="18">
        <f>YEAR(Tabela3[[#This Row],[DATA]])</f>
        <v>2023</v>
      </c>
    </row>
    <row r="1832" spans="2:14">
      <c r="B1832" s="1">
        <v>45028</v>
      </c>
      <c r="C1832">
        <v>12832</v>
      </c>
      <c r="D1832">
        <f>COUNTIF(C$4:C1832,Tabela3[[#This Row],[COMANDA]])</f>
        <v>1</v>
      </c>
      <c r="E1832" t="s">
        <v>90</v>
      </c>
      <c r="F1832" t="s">
        <v>100</v>
      </c>
      <c r="G1832" t="s">
        <v>8</v>
      </c>
      <c r="H1832" t="s">
        <v>206</v>
      </c>
      <c r="I1832" s="2">
        <v>1</v>
      </c>
      <c r="J1832" t="s">
        <v>11</v>
      </c>
      <c r="K1832" s="21">
        <f>INDEX(LISTAS!$H:$Q,MATCH(BASE!H1832,LISTAS!$G:$G,0),MATCH(BASE!J1832,LISTAS!$H$3:$Q$3,0))*Tabela3[[#This Row],[QUANTIDADE]]</f>
        <v>18</v>
      </c>
      <c r="L1832" s="2" t="str">
        <f>TEXT(Tabela3[[#This Row],[DATA]],"MM")</f>
        <v>04</v>
      </c>
      <c r="M1832" s="2">
        <f>WEEKNUM(Tabela3[[#This Row],[DATA]])</f>
        <v>15</v>
      </c>
      <c r="N1832" s="18">
        <f>YEAR(Tabela3[[#This Row],[DATA]])</f>
        <v>2023</v>
      </c>
    </row>
    <row r="1833" spans="2:14">
      <c r="B1833" s="1">
        <v>45028</v>
      </c>
      <c r="C1833">
        <v>12832</v>
      </c>
      <c r="D1833">
        <f>COUNTIF(C$4:C1833,Tabela3[[#This Row],[COMANDA]])</f>
        <v>2</v>
      </c>
      <c r="E1833" t="s">
        <v>90</v>
      </c>
      <c r="F1833" t="s">
        <v>100</v>
      </c>
      <c r="G1833" t="s">
        <v>9</v>
      </c>
      <c r="H1833" t="s">
        <v>135</v>
      </c>
      <c r="I1833" s="2">
        <v>1</v>
      </c>
      <c r="J1833" t="s">
        <v>11</v>
      </c>
      <c r="K1833" s="21">
        <f>INDEX(LISTAS!$H:$Q,MATCH(BASE!H1833,LISTAS!$G:$G,0),MATCH(BASE!J1833,LISTAS!$H$3:$Q$3,0))*Tabela3[[#This Row],[QUANTIDADE]]</f>
        <v>4</v>
      </c>
      <c r="L1833" s="2" t="str">
        <f>TEXT(Tabela3[[#This Row],[DATA]],"MM")</f>
        <v>04</v>
      </c>
      <c r="M1833" s="2">
        <f>WEEKNUM(Tabela3[[#This Row],[DATA]])</f>
        <v>15</v>
      </c>
      <c r="N1833" s="18">
        <f>YEAR(Tabela3[[#This Row],[DATA]])</f>
        <v>2023</v>
      </c>
    </row>
    <row r="1834" spans="2:14">
      <c r="B1834" s="1">
        <v>45028</v>
      </c>
      <c r="C1834">
        <v>12833</v>
      </c>
      <c r="D1834">
        <f>COUNTIF(C$4:C1834,Tabela3[[#This Row],[COMANDA]])</f>
        <v>1</v>
      </c>
      <c r="E1834" t="s">
        <v>90</v>
      </c>
      <c r="F1834" t="s">
        <v>99</v>
      </c>
      <c r="G1834" t="s">
        <v>8</v>
      </c>
      <c r="H1834" t="s">
        <v>202</v>
      </c>
      <c r="I1834" s="2">
        <v>1</v>
      </c>
      <c r="J1834" t="s">
        <v>11</v>
      </c>
      <c r="K1834" s="21">
        <f>INDEX(LISTAS!$H:$Q,MATCH(BASE!H1834,LISTAS!$G:$G,0),MATCH(BASE!J1834,LISTAS!$H$3:$Q$3,0))*Tabela3[[#This Row],[QUANTIDADE]]</f>
        <v>20</v>
      </c>
      <c r="L1834" s="2" t="str">
        <f>TEXT(Tabela3[[#This Row],[DATA]],"MM")</f>
        <v>04</v>
      </c>
      <c r="M1834" s="2">
        <f>WEEKNUM(Tabela3[[#This Row],[DATA]])</f>
        <v>15</v>
      </c>
      <c r="N1834" s="18">
        <f>YEAR(Tabela3[[#This Row],[DATA]])</f>
        <v>2023</v>
      </c>
    </row>
    <row r="1835" spans="2:14">
      <c r="B1835" s="1">
        <v>45028</v>
      </c>
      <c r="C1835">
        <v>12833</v>
      </c>
      <c r="D1835">
        <f>COUNTIF(C$4:C1835,Tabela3[[#This Row],[COMANDA]])</f>
        <v>2</v>
      </c>
      <c r="E1835" t="s">
        <v>90</v>
      </c>
      <c r="F1835" t="s">
        <v>99</v>
      </c>
      <c r="G1835" t="s">
        <v>61</v>
      </c>
      <c r="H1835" t="s">
        <v>199</v>
      </c>
      <c r="I1835" s="2">
        <v>1</v>
      </c>
      <c r="J1835" t="s">
        <v>11</v>
      </c>
      <c r="K1835" s="21">
        <f>INDEX(LISTAS!$H:$Q,MATCH(BASE!H1835,LISTAS!$G:$G,0),MATCH(BASE!J1835,LISTAS!$H$3:$Q$3,0))*Tabela3[[#This Row],[QUANTIDADE]]</f>
        <v>1</v>
      </c>
      <c r="L1835" s="2" t="str">
        <f>TEXT(Tabela3[[#This Row],[DATA]],"MM")</f>
        <v>04</v>
      </c>
      <c r="M1835" s="2">
        <f>WEEKNUM(Tabela3[[#This Row],[DATA]])</f>
        <v>15</v>
      </c>
      <c r="N1835" s="18">
        <f>YEAR(Tabela3[[#This Row],[DATA]])</f>
        <v>2023</v>
      </c>
    </row>
    <row r="1836" spans="2:14">
      <c r="B1836" s="1">
        <v>45028</v>
      </c>
      <c r="C1836">
        <v>12833</v>
      </c>
      <c r="D1836">
        <f>COUNTIF(C$4:C1836,Tabela3[[#This Row],[COMANDA]])</f>
        <v>3</v>
      </c>
      <c r="E1836" t="s">
        <v>90</v>
      </c>
      <c r="F1836" t="s">
        <v>99</v>
      </c>
      <c r="G1836" t="s">
        <v>9</v>
      </c>
      <c r="H1836" t="s">
        <v>138</v>
      </c>
      <c r="I1836" s="2">
        <v>1</v>
      </c>
      <c r="J1836" t="s">
        <v>11</v>
      </c>
      <c r="K1836" s="21">
        <f>INDEX(LISTAS!$H:$Q,MATCH(BASE!H1836,LISTAS!$G:$G,0),MATCH(BASE!J1836,LISTAS!$H$3:$Q$3,0))*Tabela3[[#This Row],[QUANTIDADE]]</f>
        <v>4</v>
      </c>
      <c r="L1836" s="2" t="str">
        <f>TEXT(Tabela3[[#This Row],[DATA]],"MM")</f>
        <v>04</v>
      </c>
      <c r="M1836" s="2">
        <f>WEEKNUM(Tabela3[[#This Row],[DATA]])</f>
        <v>15</v>
      </c>
      <c r="N1836" s="18">
        <f>YEAR(Tabela3[[#This Row],[DATA]])</f>
        <v>2023</v>
      </c>
    </row>
    <row r="1837" spans="2:14">
      <c r="B1837" s="1">
        <v>45028</v>
      </c>
      <c r="C1837">
        <v>12834</v>
      </c>
      <c r="D1837">
        <f>COUNTIF(C$4:C1837,Tabela3[[#This Row],[COMANDA]])</f>
        <v>1</v>
      </c>
      <c r="E1837" t="s">
        <v>90</v>
      </c>
      <c r="F1837" t="s">
        <v>98</v>
      </c>
      <c r="G1837" t="s">
        <v>8</v>
      </c>
      <c r="H1837" t="s">
        <v>204</v>
      </c>
      <c r="I1837" s="2">
        <v>2</v>
      </c>
      <c r="J1837" t="s">
        <v>11</v>
      </c>
      <c r="K1837" s="21">
        <f>INDEX(LISTAS!$H:$Q,MATCH(BASE!H1837,LISTAS!$G:$G,0),MATCH(BASE!J1837,LISTAS!$H$3:$Q$3,0))*Tabela3[[#This Row],[QUANTIDADE]]</f>
        <v>36</v>
      </c>
      <c r="L1837" s="2" t="str">
        <f>TEXT(Tabela3[[#This Row],[DATA]],"MM")</f>
        <v>04</v>
      </c>
      <c r="M1837" s="2">
        <f>WEEKNUM(Tabela3[[#This Row],[DATA]])</f>
        <v>15</v>
      </c>
      <c r="N1837" s="18">
        <f>YEAR(Tabela3[[#This Row],[DATA]])</f>
        <v>2023</v>
      </c>
    </row>
    <row r="1838" spans="2:14">
      <c r="B1838" s="1">
        <v>45028</v>
      </c>
      <c r="C1838">
        <v>12834</v>
      </c>
      <c r="D1838">
        <f>COUNTIF(C$4:C1838,Tabela3[[#This Row],[COMANDA]])</f>
        <v>2</v>
      </c>
      <c r="E1838" t="s">
        <v>90</v>
      </c>
      <c r="F1838" t="s">
        <v>98</v>
      </c>
      <c r="G1838" t="s">
        <v>9</v>
      </c>
      <c r="H1838" t="s">
        <v>142</v>
      </c>
      <c r="I1838" s="2">
        <v>1</v>
      </c>
      <c r="J1838" t="s">
        <v>11</v>
      </c>
      <c r="K1838" s="21">
        <f>INDEX(LISTAS!$H:$Q,MATCH(BASE!H1838,LISTAS!$G:$G,0),MATCH(BASE!J1838,LISTAS!$H$3:$Q$3,0))*Tabela3[[#This Row],[QUANTIDADE]]</f>
        <v>6</v>
      </c>
      <c r="L1838" s="2" t="str">
        <f>TEXT(Tabela3[[#This Row],[DATA]],"MM")</f>
        <v>04</v>
      </c>
      <c r="M1838" s="2">
        <f>WEEKNUM(Tabela3[[#This Row],[DATA]])</f>
        <v>15</v>
      </c>
      <c r="N1838" s="18">
        <f>YEAR(Tabela3[[#This Row],[DATA]])</f>
        <v>2023</v>
      </c>
    </row>
    <row r="1839" spans="2:14">
      <c r="B1839" s="1">
        <v>45028</v>
      </c>
      <c r="C1839">
        <v>12834</v>
      </c>
      <c r="D1839">
        <f>COUNTIF(C$4:C1839,Tabela3[[#This Row],[COMANDA]])</f>
        <v>3</v>
      </c>
      <c r="E1839" t="s">
        <v>90</v>
      </c>
      <c r="F1839" t="s">
        <v>98</v>
      </c>
      <c r="G1839" t="s">
        <v>10</v>
      </c>
      <c r="H1839" t="s">
        <v>119</v>
      </c>
      <c r="I1839" s="2">
        <v>2</v>
      </c>
      <c r="J1839" t="s">
        <v>11</v>
      </c>
      <c r="K1839" s="21">
        <f>INDEX(LISTAS!$H:$Q,MATCH(BASE!H1839,LISTAS!$G:$G,0),MATCH(BASE!J1839,LISTAS!$H$3:$Q$3,0))*Tabela3[[#This Row],[QUANTIDADE]]</f>
        <v>12</v>
      </c>
      <c r="L1839" s="2" t="str">
        <f>TEXT(Tabela3[[#This Row],[DATA]],"MM")</f>
        <v>04</v>
      </c>
      <c r="M1839" s="2">
        <f>WEEKNUM(Tabela3[[#This Row],[DATA]])</f>
        <v>15</v>
      </c>
      <c r="N1839" s="18">
        <f>YEAR(Tabela3[[#This Row],[DATA]])</f>
        <v>2023</v>
      </c>
    </row>
    <row r="1840" spans="2:14">
      <c r="B1840" s="1">
        <v>45028</v>
      </c>
      <c r="C1840">
        <v>12835</v>
      </c>
      <c r="D1840">
        <f>COUNTIF(C$4:C1840,Tabela3[[#This Row],[COMANDA]])</f>
        <v>1</v>
      </c>
      <c r="E1840" t="s">
        <v>90</v>
      </c>
      <c r="F1840" t="s">
        <v>99</v>
      </c>
      <c r="G1840" t="s">
        <v>8</v>
      </c>
      <c r="H1840" t="s">
        <v>202</v>
      </c>
      <c r="I1840" s="2">
        <v>1</v>
      </c>
      <c r="J1840" t="s">
        <v>11</v>
      </c>
      <c r="K1840" s="21">
        <f>INDEX(LISTAS!$H:$Q,MATCH(BASE!H1840,LISTAS!$G:$G,0),MATCH(BASE!J1840,LISTAS!$H$3:$Q$3,0))*Tabela3[[#This Row],[QUANTIDADE]]</f>
        <v>20</v>
      </c>
      <c r="L1840" s="2" t="str">
        <f>TEXT(Tabela3[[#This Row],[DATA]],"MM")</f>
        <v>04</v>
      </c>
      <c r="M1840" s="2">
        <f>WEEKNUM(Tabela3[[#This Row],[DATA]])</f>
        <v>15</v>
      </c>
      <c r="N1840" s="18">
        <f>YEAR(Tabela3[[#This Row],[DATA]])</f>
        <v>2023</v>
      </c>
    </row>
    <row r="1841" spans="2:14">
      <c r="B1841" s="1">
        <v>45028</v>
      </c>
      <c r="C1841">
        <v>12836</v>
      </c>
      <c r="D1841">
        <f>COUNTIF(C$4:C1841,Tabela3[[#This Row],[COMANDA]])</f>
        <v>1</v>
      </c>
      <c r="E1841" t="s">
        <v>89</v>
      </c>
      <c r="F1841" t="s">
        <v>99</v>
      </c>
      <c r="G1841" t="s">
        <v>8</v>
      </c>
      <c r="H1841" t="s">
        <v>40</v>
      </c>
      <c r="I1841" s="2">
        <v>3</v>
      </c>
      <c r="J1841" t="s">
        <v>11</v>
      </c>
      <c r="K1841" s="21">
        <f>INDEX(LISTAS!$H:$Q,MATCH(BASE!H1841,LISTAS!$G:$G,0),MATCH(BASE!J1841,LISTAS!$H$3:$Q$3,0))*Tabela3[[#This Row],[QUANTIDADE]]</f>
        <v>42</v>
      </c>
      <c r="L1841" s="2" t="str">
        <f>TEXT(Tabela3[[#This Row],[DATA]],"MM")</f>
        <v>04</v>
      </c>
      <c r="M1841" s="2">
        <f>WEEKNUM(Tabela3[[#This Row],[DATA]])</f>
        <v>15</v>
      </c>
      <c r="N1841" s="18">
        <f>YEAR(Tabela3[[#This Row],[DATA]])</f>
        <v>2023</v>
      </c>
    </row>
    <row r="1842" spans="2:14">
      <c r="B1842" s="1">
        <v>45028</v>
      </c>
      <c r="C1842">
        <v>12836</v>
      </c>
      <c r="D1842">
        <f>COUNTIF(C$4:C1842,Tabela3[[#This Row],[COMANDA]])</f>
        <v>2</v>
      </c>
      <c r="E1842" t="s">
        <v>89</v>
      </c>
      <c r="F1842" t="s">
        <v>99</v>
      </c>
      <c r="G1842" t="s">
        <v>9</v>
      </c>
      <c r="H1842" t="s">
        <v>219</v>
      </c>
      <c r="I1842" s="2">
        <v>1</v>
      </c>
      <c r="J1842" t="s">
        <v>11</v>
      </c>
      <c r="K1842" s="21">
        <f>INDEX(LISTAS!$H:$Q,MATCH(BASE!H1842,LISTAS!$G:$G,0),MATCH(BASE!J1842,LISTAS!$H$3:$Q$3,0))*Tabela3[[#This Row],[QUANTIDADE]]</f>
        <v>5</v>
      </c>
      <c r="L1842" s="2" t="str">
        <f>TEXT(Tabela3[[#This Row],[DATA]],"MM")</f>
        <v>04</v>
      </c>
      <c r="M1842" s="2">
        <f>WEEKNUM(Tabela3[[#This Row],[DATA]])</f>
        <v>15</v>
      </c>
      <c r="N1842" s="18">
        <f>YEAR(Tabela3[[#This Row],[DATA]])</f>
        <v>2023</v>
      </c>
    </row>
    <row r="1843" spans="2:14">
      <c r="B1843" s="1">
        <v>45028</v>
      </c>
      <c r="C1843">
        <v>12837</v>
      </c>
      <c r="D1843">
        <f>COUNTIF(C$4:C1843,Tabela3[[#This Row],[COMANDA]])</f>
        <v>1</v>
      </c>
      <c r="E1843" t="s">
        <v>90</v>
      </c>
      <c r="F1843" t="s">
        <v>98</v>
      </c>
      <c r="G1843" t="s">
        <v>8</v>
      </c>
      <c r="H1843" t="s">
        <v>43</v>
      </c>
      <c r="I1843" s="2">
        <v>1</v>
      </c>
      <c r="J1843" t="s">
        <v>11</v>
      </c>
      <c r="K1843" s="21">
        <f>INDEX(LISTAS!$H:$Q,MATCH(BASE!H1843,LISTAS!$G:$G,0),MATCH(BASE!J1843,LISTAS!$H$3:$Q$3,0))*Tabela3[[#This Row],[QUANTIDADE]]</f>
        <v>18</v>
      </c>
      <c r="L1843" s="2" t="str">
        <f>TEXT(Tabela3[[#This Row],[DATA]],"MM")</f>
        <v>04</v>
      </c>
      <c r="M1843" s="2">
        <f>WEEKNUM(Tabela3[[#This Row],[DATA]])</f>
        <v>15</v>
      </c>
      <c r="N1843" s="18">
        <f>YEAR(Tabela3[[#This Row],[DATA]])</f>
        <v>2023</v>
      </c>
    </row>
    <row r="1844" spans="2:14">
      <c r="B1844" s="1">
        <v>45028</v>
      </c>
      <c r="C1844">
        <v>12837</v>
      </c>
      <c r="D1844">
        <f>COUNTIF(C$4:C1844,Tabela3[[#This Row],[COMANDA]])</f>
        <v>2</v>
      </c>
      <c r="E1844" t="s">
        <v>90</v>
      </c>
      <c r="F1844" t="s">
        <v>98</v>
      </c>
      <c r="G1844" t="s">
        <v>8</v>
      </c>
      <c r="H1844" t="s">
        <v>206</v>
      </c>
      <c r="I1844" s="2">
        <v>1</v>
      </c>
      <c r="J1844" t="s">
        <v>11</v>
      </c>
      <c r="K1844" s="21">
        <f>INDEX(LISTAS!$H:$Q,MATCH(BASE!H1844,LISTAS!$G:$G,0),MATCH(BASE!J1844,LISTAS!$H$3:$Q$3,0))*Tabela3[[#This Row],[QUANTIDADE]]</f>
        <v>18</v>
      </c>
      <c r="L1844" s="2" t="str">
        <f>TEXT(Tabela3[[#This Row],[DATA]],"MM")</f>
        <v>04</v>
      </c>
      <c r="M1844" s="2">
        <f>WEEKNUM(Tabela3[[#This Row],[DATA]])</f>
        <v>15</v>
      </c>
      <c r="N1844" s="18">
        <f>YEAR(Tabela3[[#This Row],[DATA]])</f>
        <v>2023</v>
      </c>
    </row>
    <row r="1845" spans="2:14">
      <c r="B1845" s="1">
        <v>45028</v>
      </c>
      <c r="C1845">
        <v>12837</v>
      </c>
      <c r="D1845">
        <f>COUNTIF(C$4:C13632,Tabela3[[#This Row],[COMANDA]])</f>
        <v>3</v>
      </c>
      <c r="E1845" t="s">
        <v>90</v>
      </c>
      <c r="F1845" t="s">
        <v>98</v>
      </c>
      <c r="G1845" t="s">
        <v>9</v>
      </c>
      <c r="H1845" t="s">
        <v>58</v>
      </c>
      <c r="I1845" s="2">
        <v>1</v>
      </c>
      <c r="J1845" t="s">
        <v>11</v>
      </c>
      <c r="K1845" s="21">
        <f>INDEX(LISTAS!$H:$Q,MATCH(BASE!H1845,LISTAS!$G:$G,0),MATCH(BASE!J1845,LISTAS!$H$3:$Q$3,0))*Tabela3[[#This Row],[QUANTIDADE]]</f>
        <v>5</v>
      </c>
      <c r="L1845" s="2" t="str">
        <f>TEXT(Tabela3[[#This Row],[DATA]],"MM")</f>
        <v>04</v>
      </c>
      <c r="M1845" s="2">
        <f>WEEKNUM(Tabela3[[#This Row],[DATA]])</f>
        <v>15</v>
      </c>
      <c r="N1845" s="18">
        <f>YEAR(Tabela3[[#This Row],[DATA]])</f>
        <v>2023</v>
      </c>
    </row>
    <row r="1846" spans="2:14">
      <c r="B1846" s="1">
        <v>45028</v>
      </c>
      <c r="C1846">
        <v>12838</v>
      </c>
      <c r="D1846">
        <f>COUNTIF(C$4:C1846,Tabela3[[#This Row],[COMANDA]])</f>
        <v>1</v>
      </c>
      <c r="E1846" t="s">
        <v>90</v>
      </c>
      <c r="F1846" t="s">
        <v>99</v>
      </c>
      <c r="G1846" t="s">
        <v>8</v>
      </c>
      <c r="H1846" t="s">
        <v>206</v>
      </c>
      <c r="I1846" s="2">
        <v>1</v>
      </c>
      <c r="J1846" t="s">
        <v>11</v>
      </c>
      <c r="K1846" s="21">
        <f>INDEX(LISTAS!$H:$Q,MATCH(BASE!H1846,LISTAS!$G:$G,0),MATCH(BASE!J1846,LISTAS!$H$3:$Q$3,0))*Tabela3[[#This Row],[QUANTIDADE]]</f>
        <v>18</v>
      </c>
      <c r="L1846" s="2" t="str">
        <f>TEXT(Tabela3[[#This Row],[DATA]],"MM")</f>
        <v>04</v>
      </c>
      <c r="M1846" s="2">
        <f>WEEKNUM(Tabela3[[#This Row],[DATA]])</f>
        <v>15</v>
      </c>
      <c r="N1846" s="18">
        <f>YEAR(Tabela3[[#This Row],[DATA]])</f>
        <v>2023</v>
      </c>
    </row>
    <row r="1847" spans="2:14">
      <c r="B1847" s="1">
        <v>45028</v>
      </c>
      <c r="C1847">
        <v>12838</v>
      </c>
      <c r="D1847">
        <f>COUNTIF(C$4:C13632,Tabela3[[#This Row],[COMANDA]])</f>
        <v>2</v>
      </c>
      <c r="E1847" t="s">
        <v>90</v>
      </c>
      <c r="F1847" t="s">
        <v>99</v>
      </c>
      <c r="G1847" t="s">
        <v>9</v>
      </c>
      <c r="H1847" t="s">
        <v>146</v>
      </c>
      <c r="I1847" s="2">
        <v>1</v>
      </c>
      <c r="J1847" t="s">
        <v>11</v>
      </c>
      <c r="K1847" s="21">
        <f>INDEX(LISTAS!$H:$Q,MATCH(BASE!H1847,LISTAS!$G:$G,0),MATCH(BASE!J1847,LISTAS!$H$3:$Q$3,0))*Tabela3[[#This Row],[QUANTIDADE]]</f>
        <v>4</v>
      </c>
      <c r="L1847" s="2" t="str">
        <f>TEXT(Tabela3[[#This Row],[DATA]],"MM")</f>
        <v>04</v>
      </c>
      <c r="M1847" s="2">
        <f>WEEKNUM(Tabela3[[#This Row],[DATA]])</f>
        <v>15</v>
      </c>
      <c r="N1847" s="18">
        <f>YEAR(Tabela3[[#This Row],[DATA]])</f>
        <v>2023</v>
      </c>
    </row>
    <row r="1848" spans="2:14">
      <c r="B1848" s="1">
        <v>45028</v>
      </c>
      <c r="C1848">
        <v>12839</v>
      </c>
      <c r="D1848">
        <f>COUNTIF(C$4:C1848,Tabela3[[#This Row],[COMANDA]])</f>
        <v>1</v>
      </c>
      <c r="E1848" t="s">
        <v>90</v>
      </c>
      <c r="F1848" t="s">
        <v>99</v>
      </c>
      <c r="G1848" t="s">
        <v>8</v>
      </c>
      <c r="H1848" t="s">
        <v>202</v>
      </c>
      <c r="I1848" s="2">
        <v>1</v>
      </c>
      <c r="J1848" t="s">
        <v>11</v>
      </c>
      <c r="K1848" s="21">
        <f>INDEX(LISTAS!$H:$Q,MATCH(BASE!H1848,LISTAS!$G:$G,0),MATCH(BASE!J1848,LISTAS!$H$3:$Q$3,0))*Tabela3[[#This Row],[QUANTIDADE]]</f>
        <v>20</v>
      </c>
      <c r="L1848" s="2" t="str">
        <f>TEXT(Tabela3[[#This Row],[DATA]],"MM")</f>
        <v>04</v>
      </c>
      <c r="M1848" s="2">
        <f>WEEKNUM(Tabela3[[#This Row],[DATA]])</f>
        <v>15</v>
      </c>
      <c r="N1848" s="18">
        <f>YEAR(Tabela3[[#This Row],[DATA]])</f>
        <v>2023</v>
      </c>
    </row>
    <row r="1849" spans="2:14">
      <c r="B1849" s="1">
        <v>45028</v>
      </c>
      <c r="C1849">
        <v>12840</v>
      </c>
      <c r="D1849">
        <f>COUNTIF(C$4:C1849,Tabela3[[#This Row],[COMANDA]])</f>
        <v>1</v>
      </c>
      <c r="E1849" t="s">
        <v>89</v>
      </c>
      <c r="F1849" t="s">
        <v>98</v>
      </c>
      <c r="G1849" t="s">
        <v>8</v>
      </c>
      <c r="H1849" t="s">
        <v>43</v>
      </c>
      <c r="I1849" s="2">
        <v>1</v>
      </c>
      <c r="J1849" t="s">
        <v>11</v>
      </c>
      <c r="K1849" s="21">
        <f>INDEX(LISTAS!$H:$Q,MATCH(BASE!H1849,LISTAS!$G:$G,0),MATCH(BASE!J1849,LISTAS!$H$3:$Q$3,0))*Tabela3[[#This Row],[QUANTIDADE]]</f>
        <v>18</v>
      </c>
      <c r="L1849" s="2" t="str">
        <f>TEXT(Tabela3[[#This Row],[DATA]],"MM")</f>
        <v>04</v>
      </c>
      <c r="M1849" s="2">
        <f>WEEKNUM(Tabela3[[#This Row],[DATA]])</f>
        <v>15</v>
      </c>
      <c r="N1849" s="18">
        <f>YEAR(Tabela3[[#This Row],[DATA]])</f>
        <v>2023</v>
      </c>
    </row>
    <row r="1850" spans="2:14">
      <c r="B1850" s="1">
        <v>45028</v>
      </c>
      <c r="C1850">
        <v>12841</v>
      </c>
      <c r="D1850">
        <f>COUNTIF(C$4:C13632,Tabela3[[#This Row],[COMANDA]])</f>
        <v>1</v>
      </c>
      <c r="E1850" t="s">
        <v>1</v>
      </c>
      <c r="F1850" t="s">
        <v>99</v>
      </c>
      <c r="G1850" t="s">
        <v>8</v>
      </c>
      <c r="H1850" t="s">
        <v>47</v>
      </c>
      <c r="I1850" s="2">
        <v>1</v>
      </c>
      <c r="J1850" t="s">
        <v>11</v>
      </c>
      <c r="K1850" s="21">
        <f>INDEX(LISTAS!$H:$Q,MATCH(BASE!H1850,LISTAS!$G:$G,0),MATCH(BASE!J1850,LISTAS!$H$3:$Q$3,0))*Tabela3[[#This Row],[QUANTIDADE]]</f>
        <v>16</v>
      </c>
      <c r="L1850" s="2" t="str">
        <f>TEXT(Tabela3[[#This Row],[DATA]],"MM")</f>
        <v>04</v>
      </c>
      <c r="M1850" s="2">
        <f>WEEKNUM(Tabela3[[#This Row],[DATA]])</f>
        <v>15</v>
      </c>
      <c r="N1850" s="18">
        <f>YEAR(Tabela3[[#This Row],[DATA]])</f>
        <v>2023</v>
      </c>
    </row>
    <row r="1851" spans="2:14">
      <c r="B1851" s="1">
        <v>45028</v>
      </c>
      <c r="C1851">
        <v>12842</v>
      </c>
      <c r="D1851">
        <f>COUNTIF(C$4:C1851,Tabela3[[#This Row],[COMANDA]])</f>
        <v>1</v>
      </c>
      <c r="E1851" t="s">
        <v>90</v>
      </c>
      <c r="F1851" t="s">
        <v>98</v>
      </c>
      <c r="G1851" t="s">
        <v>8</v>
      </c>
      <c r="H1851" t="s">
        <v>202</v>
      </c>
      <c r="I1851" s="2">
        <v>1</v>
      </c>
      <c r="J1851" t="s">
        <v>11</v>
      </c>
      <c r="K1851" s="21">
        <f>INDEX(LISTAS!$H:$Q,MATCH(BASE!H1851,LISTAS!$G:$G,0),MATCH(BASE!J1851,LISTAS!$H$3:$Q$3,0))*Tabela3[[#This Row],[QUANTIDADE]]</f>
        <v>20</v>
      </c>
      <c r="L1851" s="2" t="str">
        <f>TEXT(Tabela3[[#This Row],[DATA]],"MM")</f>
        <v>04</v>
      </c>
      <c r="M1851" s="2">
        <f>WEEKNUM(Tabela3[[#This Row],[DATA]])</f>
        <v>15</v>
      </c>
      <c r="N1851" s="18">
        <f>YEAR(Tabela3[[#This Row],[DATA]])</f>
        <v>2023</v>
      </c>
    </row>
    <row r="1852" spans="2:14">
      <c r="B1852" s="1">
        <v>45028</v>
      </c>
      <c r="C1852">
        <v>12843</v>
      </c>
      <c r="D1852">
        <f>COUNTIF(C$4:C1852,Tabela3[[#This Row],[COMANDA]])</f>
        <v>1</v>
      </c>
      <c r="E1852" t="s">
        <v>90</v>
      </c>
      <c r="F1852" t="s">
        <v>98</v>
      </c>
      <c r="G1852" t="s">
        <v>8</v>
      </c>
      <c r="H1852" t="s">
        <v>204</v>
      </c>
      <c r="I1852" s="2">
        <v>1</v>
      </c>
      <c r="J1852" t="s">
        <v>11</v>
      </c>
      <c r="K1852" s="21">
        <f>INDEX(LISTAS!$H:$Q,MATCH(BASE!H1852,LISTAS!$G:$G,0),MATCH(BASE!J1852,LISTAS!$H$3:$Q$3,0))*Tabela3[[#This Row],[QUANTIDADE]]</f>
        <v>18</v>
      </c>
      <c r="L1852" s="2" t="str">
        <f>TEXT(Tabela3[[#This Row],[DATA]],"MM")</f>
        <v>04</v>
      </c>
      <c r="M1852" s="2">
        <f>WEEKNUM(Tabela3[[#This Row],[DATA]])</f>
        <v>15</v>
      </c>
      <c r="N1852" s="18">
        <f>YEAR(Tabela3[[#This Row],[DATA]])</f>
        <v>2023</v>
      </c>
    </row>
    <row r="1853" spans="2:14">
      <c r="B1853" s="1">
        <v>45028</v>
      </c>
      <c r="C1853">
        <v>12843</v>
      </c>
      <c r="D1853">
        <f>COUNTIF(C$4:C1853,Tabela3[[#This Row],[COMANDA]])</f>
        <v>2</v>
      </c>
      <c r="E1853" t="s">
        <v>90</v>
      </c>
      <c r="F1853" t="s">
        <v>98</v>
      </c>
      <c r="G1853" t="s">
        <v>8</v>
      </c>
      <c r="H1853" t="s">
        <v>204</v>
      </c>
      <c r="I1853" s="2">
        <v>1</v>
      </c>
      <c r="J1853" t="s">
        <v>11</v>
      </c>
      <c r="K1853" s="21">
        <f>INDEX(LISTAS!$H:$Q,MATCH(BASE!H1853,LISTAS!$G:$G,0),MATCH(BASE!J1853,LISTAS!$H$3:$Q$3,0))*Tabela3[[#This Row],[QUANTIDADE]]</f>
        <v>18</v>
      </c>
      <c r="L1853" s="2" t="str">
        <f>TEXT(Tabela3[[#This Row],[DATA]],"MM")</f>
        <v>04</v>
      </c>
      <c r="M1853" s="2">
        <f>WEEKNUM(Tabela3[[#This Row],[DATA]])</f>
        <v>15</v>
      </c>
      <c r="N1853" s="18">
        <f>YEAR(Tabela3[[#This Row],[DATA]])</f>
        <v>2023</v>
      </c>
    </row>
    <row r="1854" spans="2:14">
      <c r="B1854" s="1">
        <v>45028</v>
      </c>
      <c r="C1854">
        <v>12843</v>
      </c>
      <c r="D1854">
        <f>COUNTIF(C$4:C1854,Tabela3[[#This Row],[COMANDA]])</f>
        <v>3</v>
      </c>
      <c r="E1854" t="s">
        <v>90</v>
      </c>
      <c r="F1854" t="s">
        <v>98</v>
      </c>
      <c r="G1854" t="s">
        <v>9</v>
      </c>
      <c r="H1854" t="s">
        <v>133</v>
      </c>
      <c r="I1854" s="2">
        <v>1</v>
      </c>
      <c r="J1854" t="s">
        <v>11</v>
      </c>
      <c r="K1854" s="21">
        <f>INDEX(LISTAS!$H:$Q,MATCH(BASE!H1854,LISTAS!$G:$G,0),MATCH(BASE!J1854,LISTAS!$H$3:$Q$3,0))*Tabela3[[#This Row],[QUANTIDADE]]</f>
        <v>6</v>
      </c>
      <c r="L1854" s="2" t="str">
        <f>TEXT(Tabela3[[#This Row],[DATA]],"MM")</f>
        <v>04</v>
      </c>
      <c r="M1854" s="2">
        <f>WEEKNUM(Tabela3[[#This Row],[DATA]])</f>
        <v>15</v>
      </c>
      <c r="N1854" s="18">
        <f>YEAR(Tabela3[[#This Row],[DATA]])</f>
        <v>2023</v>
      </c>
    </row>
    <row r="1855" spans="2:14">
      <c r="B1855" s="1">
        <v>45028</v>
      </c>
      <c r="C1855">
        <v>12844</v>
      </c>
      <c r="D1855">
        <f>COUNTIF(C$4:C1855,Tabela3[[#This Row],[COMANDA]])</f>
        <v>1</v>
      </c>
      <c r="E1855" t="s">
        <v>89</v>
      </c>
      <c r="F1855" t="s">
        <v>98</v>
      </c>
      <c r="G1855" t="s">
        <v>8</v>
      </c>
      <c r="H1855" t="s">
        <v>203</v>
      </c>
      <c r="I1855" s="2">
        <v>1</v>
      </c>
      <c r="J1855" t="s">
        <v>11</v>
      </c>
      <c r="K1855" s="21">
        <f>INDEX(LISTAS!$H:$Q,MATCH(BASE!H1855,LISTAS!$G:$G,0),MATCH(BASE!J1855,LISTAS!$H$3:$Q$3,0))*Tabela3[[#This Row],[QUANTIDADE]]</f>
        <v>20</v>
      </c>
      <c r="L1855" s="2" t="str">
        <f>TEXT(Tabela3[[#This Row],[DATA]],"MM")</f>
        <v>04</v>
      </c>
      <c r="M1855" s="2">
        <f>WEEKNUM(Tabela3[[#This Row],[DATA]])</f>
        <v>15</v>
      </c>
      <c r="N1855" s="18">
        <f>YEAR(Tabela3[[#This Row],[DATA]])</f>
        <v>2023</v>
      </c>
    </row>
    <row r="1856" spans="2:14">
      <c r="B1856" s="1">
        <v>45028</v>
      </c>
      <c r="C1856">
        <v>12844</v>
      </c>
      <c r="D1856">
        <f>COUNTIF(C$4:C1856,Tabela3[[#This Row],[COMANDA]])</f>
        <v>2</v>
      </c>
      <c r="E1856" t="s">
        <v>89</v>
      </c>
      <c r="F1856" t="s">
        <v>98</v>
      </c>
      <c r="G1856" t="s">
        <v>9</v>
      </c>
      <c r="H1856" t="s">
        <v>138</v>
      </c>
      <c r="I1856" s="2">
        <v>1</v>
      </c>
      <c r="J1856" t="s">
        <v>11</v>
      </c>
      <c r="K1856" s="21">
        <f>INDEX(LISTAS!$H:$Q,MATCH(BASE!H1856,LISTAS!$G:$G,0),MATCH(BASE!J1856,LISTAS!$H$3:$Q$3,0))*Tabela3[[#This Row],[QUANTIDADE]]</f>
        <v>4</v>
      </c>
      <c r="L1856" s="2" t="str">
        <f>TEXT(Tabela3[[#This Row],[DATA]],"MM")</f>
        <v>04</v>
      </c>
      <c r="M1856" s="2">
        <f>WEEKNUM(Tabela3[[#This Row],[DATA]])</f>
        <v>15</v>
      </c>
      <c r="N1856" s="18">
        <f>YEAR(Tabela3[[#This Row],[DATA]])</f>
        <v>2023</v>
      </c>
    </row>
    <row r="1857" spans="2:14">
      <c r="B1857" s="1">
        <v>45028</v>
      </c>
      <c r="C1857">
        <v>12845</v>
      </c>
      <c r="D1857">
        <f>COUNTIF(C$4:C1857,Tabela3[[#This Row],[COMANDA]])</f>
        <v>1</v>
      </c>
      <c r="E1857" t="s">
        <v>90</v>
      </c>
      <c r="F1857" t="s">
        <v>99</v>
      </c>
      <c r="G1857" t="s">
        <v>8</v>
      </c>
      <c r="H1857" t="s">
        <v>39</v>
      </c>
      <c r="I1857" s="2">
        <v>1</v>
      </c>
      <c r="J1857" t="s">
        <v>11</v>
      </c>
      <c r="K1857" s="21">
        <f>INDEX(LISTAS!$H:$Q,MATCH(BASE!H1857,LISTAS!$G:$G,0),MATCH(BASE!J1857,LISTAS!$H$3:$Q$3,0))*Tabela3[[#This Row],[QUANTIDADE]]</f>
        <v>12</v>
      </c>
      <c r="L1857" s="2" t="str">
        <f>TEXT(Tabela3[[#This Row],[DATA]],"MM")</f>
        <v>04</v>
      </c>
      <c r="M1857" s="2">
        <f>WEEKNUM(Tabela3[[#This Row],[DATA]])</f>
        <v>15</v>
      </c>
      <c r="N1857" s="18">
        <f>YEAR(Tabela3[[#This Row],[DATA]])</f>
        <v>2023</v>
      </c>
    </row>
    <row r="1858" spans="2:14">
      <c r="B1858" s="1">
        <v>45028</v>
      </c>
      <c r="C1858">
        <v>12845</v>
      </c>
      <c r="D1858">
        <f>COUNTIF(C$4:C1858,Tabela3[[#This Row],[COMANDA]])</f>
        <v>2</v>
      </c>
      <c r="E1858" t="s">
        <v>90</v>
      </c>
      <c r="F1858" t="s">
        <v>99</v>
      </c>
      <c r="G1858" t="s">
        <v>9</v>
      </c>
      <c r="H1858" t="s">
        <v>138</v>
      </c>
      <c r="I1858" s="2">
        <v>1</v>
      </c>
      <c r="J1858" t="s">
        <v>11</v>
      </c>
      <c r="K1858" s="21">
        <f>INDEX(LISTAS!$H:$Q,MATCH(BASE!H1858,LISTAS!$G:$G,0),MATCH(BASE!J1858,LISTAS!$H$3:$Q$3,0))*Tabela3[[#This Row],[QUANTIDADE]]</f>
        <v>4</v>
      </c>
      <c r="L1858" s="2" t="str">
        <f>TEXT(Tabela3[[#This Row],[DATA]],"MM")</f>
        <v>04</v>
      </c>
      <c r="M1858" s="2">
        <f>WEEKNUM(Tabela3[[#This Row],[DATA]])</f>
        <v>15</v>
      </c>
      <c r="N1858" s="18">
        <f>YEAR(Tabela3[[#This Row],[DATA]])</f>
        <v>2023</v>
      </c>
    </row>
    <row r="1859" spans="2:14">
      <c r="B1859" s="1">
        <v>45028</v>
      </c>
      <c r="C1859">
        <v>12846</v>
      </c>
      <c r="D1859">
        <f>COUNTIF(C$4:C1859,Tabela3[[#This Row],[COMANDA]])</f>
        <v>1</v>
      </c>
      <c r="E1859" t="s">
        <v>90</v>
      </c>
      <c r="F1859" t="s">
        <v>98</v>
      </c>
      <c r="G1859" t="s">
        <v>8</v>
      </c>
      <c r="H1859" t="s">
        <v>204</v>
      </c>
      <c r="I1859" s="2">
        <v>1</v>
      </c>
      <c r="J1859" t="s">
        <v>11</v>
      </c>
      <c r="K1859" s="21">
        <f>INDEX(LISTAS!$H:$Q,MATCH(BASE!H1859,LISTAS!$G:$G,0),MATCH(BASE!J1859,LISTAS!$H$3:$Q$3,0))*Tabela3[[#This Row],[QUANTIDADE]]</f>
        <v>18</v>
      </c>
      <c r="L1859" s="2" t="str">
        <f>TEXT(Tabela3[[#This Row],[DATA]],"MM")</f>
        <v>04</v>
      </c>
      <c r="M1859" s="2">
        <f>WEEKNUM(Tabela3[[#This Row],[DATA]])</f>
        <v>15</v>
      </c>
      <c r="N1859" s="18">
        <f>YEAR(Tabela3[[#This Row],[DATA]])</f>
        <v>2023</v>
      </c>
    </row>
    <row r="1860" spans="2:14">
      <c r="B1860" s="1">
        <v>45028</v>
      </c>
      <c r="C1860">
        <v>12846</v>
      </c>
      <c r="D1860">
        <f>COUNTIF(C$4:C1860,Tabela3[[#This Row],[COMANDA]])</f>
        <v>2</v>
      </c>
      <c r="E1860" t="s">
        <v>90</v>
      </c>
      <c r="F1860" t="s">
        <v>98</v>
      </c>
      <c r="G1860" t="s">
        <v>9</v>
      </c>
      <c r="H1860" t="s">
        <v>138</v>
      </c>
      <c r="I1860" s="2">
        <v>1</v>
      </c>
      <c r="J1860" t="s">
        <v>11</v>
      </c>
      <c r="K1860" s="21">
        <f>INDEX(LISTAS!$H:$Q,MATCH(BASE!H1860,LISTAS!$G:$G,0),MATCH(BASE!J1860,LISTAS!$H$3:$Q$3,0))*Tabela3[[#This Row],[QUANTIDADE]]</f>
        <v>4</v>
      </c>
      <c r="L1860" s="2" t="str">
        <f>TEXT(Tabela3[[#This Row],[DATA]],"MM")</f>
        <v>04</v>
      </c>
      <c r="M1860" s="2">
        <f>WEEKNUM(Tabela3[[#This Row],[DATA]])</f>
        <v>15</v>
      </c>
      <c r="N1860" s="18">
        <f>YEAR(Tabela3[[#This Row],[DATA]])</f>
        <v>2023</v>
      </c>
    </row>
    <row r="1861" spans="2:14">
      <c r="B1861" s="1">
        <v>45028</v>
      </c>
      <c r="C1861">
        <v>12847</v>
      </c>
      <c r="D1861">
        <f>COUNTIF(C$4:C1861,Tabela3[[#This Row],[COMANDA]])</f>
        <v>1</v>
      </c>
      <c r="E1861" t="s">
        <v>90</v>
      </c>
      <c r="F1861" t="s">
        <v>98</v>
      </c>
      <c r="G1861" t="s">
        <v>8</v>
      </c>
      <c r="H1861" t="s">
        <v>41</v>
      </c>
      <c r="I1861" s="2">
        <v>1</v>
      </c>
      <c r="J1861" t="s">
        <v>11</v>
      </c>
      <c r="K1861" s="21">
        <f>INDEX(LISTAS!$H:$Q,MATCH(BASE!H1861,LISTAS!$G:$G,0),MATCH(BASE!J1861,LISTAS!$H$3:$Q$3,0))*Tabela3[[#This Row],[QUANTIDADE]]</f>
        <v>14</v>
      </c>
      <c r="L1861" s="2" t="str">
        <f>TEXT(Tabela3[[#This Row],[DATA]],"MM")</f>
        <v>04</v>
      </c>
      <c r="M1861" s="2">
        <f>WEEKNUM(Tabela3[[#This Row],[DATA]])</f>
        <v>15</v>
      </c>
      <c r="N1861" s="18">
        <f>YEAR(Tabela3[[#This Row],[DATA]])</f>
        <v>2023</v>
      </c>
    </row>
    <row r="1862" spans="2:14">
      <c r="B1862" s="1">
        <v>45028</v>
      </c>
      <c r="C1862">
        <v>12848</v>
      </c>
      <c r="D1862">
        <f>COUNTIF(C$4:C1862,Tabela3[[#This Row],[COMANDA]])</f>
        <v>1</v>
      </c>
      <c r="E1862" t="s">
        <v>90</v>
      </c>
      <c r="F1862" t="s">
        <v>98</v>
      </c>
      <c r="G1862" t="s">
        <v>8</v>
      </c>
      <c r="H1862" t="s">
        <v>204</v>
      </c>
      <c r="I1862" s="2">
        <v>2</v>
      </c>
      <c r="J1862" t="s">
        <v>11</v>
      </c>
      <c r="K1862" s="21">
        <f>INDEX(LISTAS!$H:$Q,MATCH(BASE!H1862,LISTAS!$G:$G,0),MATCH(BASE!J1862,LISTAS!$H$3:$Q$3,0))*Tabela3[[#This Row],[QUANTIDADE]]</f>
        <v>36</v>
      </c>
      <c r="L1862" s="2" t="str">
        <f>TEXT(Tabela3[[#This Row],[DATA]],"MM")</f>
        <v>04</v>
      </c>
      <c r="M1862" s="2">
        <f>WEEKNUM(Tabela3[[#This Row],[DATA]])</f>
        <v>15</v>
      </c>
      <c r="N1862" s="18">
        <f>YEAR(Tabela3[[#This Row],[DATA]])</f>
        <v>2023</v>
      </c>
    </row>
    <row r="1863" spans="2:14">
      <c r="B1863" s="1">
        <v>45028</v>
      </c>
      <c r="C1863">
        <v>12848</v>
      </c>
      <c r="D1863">
        <f>COUNTIF(C$4:C1863,Tabela3[[#This Row],[COMANDA]])</f>
        <v>2</v>
      </c>
      <c r="E1863" t="s">
        <v>90</v>
      </c>
      <c r="F1863" t="s">
        <v>98</v>
      </c>
      <c r="G1863" t="s">
        <v>9</v>
      </c>
      <c r="H1863" t="s">
        <v>56</v>
      </c>
      <c r="I1863" s="2">
        <v>1</v>
      </c>
      <c r="J1863" t="s">
        <v>11</v>
      </c>
      <c r="K1863" s="21">
        <f>INDEX(LISTAS!$H:$Q,MATCH(BASE!H1863,LISTAS!$G:$G,0),MATCH(BASE!J1863,LISTAS!$H$3:$Q$3,0))*Tabela3[[#This Row],[QUANTIDADE]]</f>
        <v>3</v>
      </c>
      <c r="L1863" s="2" t="str">
        <f>TEXT(Tabela3[[#This Row],[DATA]],"MM")</f>
        <v>04</v>
      </c>
      <c r="M1863" s="2">
        <f>WEEKNUM(Tabela3[[#This Row],[DATA]])</f>
        <v>15</v>
      </c>
      <c r="N1863" s="18">
        <f>YEAR(Tabela3[[#This Row],[DATA]])</f>
        <v>2023</v>
      </c>
    </row>
    <row r="1864" spans="2:14">
      <c r="B1864" s="1">
        <v>45028</v>
      </c>
      <c r="C1864">
        <v>12849</v>
      </c>
      <c r="D1864">
        <f>COUNTIF(C$4:C1864,Tabela3[[#This Row],[COMANDA]])</f>
        <v>1</v>
      </c>
      <c r="E1864" t="s">
        <v>90</v>
      </c>
      <c r="F1864" t="s">
        <v>98</v>
      </c>
      <c r="G1864" t="s">
        <v>8</v>
      </c>
      <c r="H1864" t="s">
        <v>202</v>
      </c>
      <c r="I1864" s="2">
        <v>1</v>
      </c>
      <c r="J1864" t="s">
        <v>11</v>
      </c>
      <c r="K1864" s="21">
        <f>INDEX(LISTAS!$H:$Q,MATCH(BASE!H1864,LISTAS!$G:$G,0),MATCH(BASE!J1864,LISTAS!$H$3:$Q$3,0))*Tabela3[[#This Row],[QUANTIDADE]]</f>
        <v>20</v>
      </c>
      <c r="L1864" s="2" t="str">
        <f>TEXT(Tabela3[[#This Row],[DATA]],"MM")</f>
        <v>04</v>
      </c>
      <c r="M1864" s="2">
        <f>WEEKNUM(Tabela3[[#This Row],[DATA]])</f>
        <v>15</v>
      </c>
      <c r="N1864" s="18">
        <f>YEAR(Tabela3[[#This Row],[DATA]])</f>
        <v>2023</v>
      </c>
    </row>
    <row r="1865" spans="2:14">
      <c r="B1865" s="1">
        <v>45028</v>
      </c>
      <c r="C1865">
        <v>12850</v>
      </c>
      <c r="D1865">
        <f>COUNTIF(C$4:C1865,Tabela3[[#This Row],[COMANDA]])</f>
        <v>1</v>
      </c>
      <c r="E1865" t="s">
        <v>90</v>
      </c>
      <c r="F1865" t="s">
        <v>98</v>
      </c>
      <c r="G1865" t="s">
        <v>8</v>
      </c>
      <c r="H1865" t="s">
        <v>206</v>
      </c>
      <c r="I1865" s="2">
        <v>2</v>
      </c>
      <c r="J1865" t="s">
        <v>11</v>
      </c>
      <c r="K1865" s="21">
        <f>INDEX(LISTAS!$H:$Q,MATCH(BASE!H1865,LISTAS!$G:$G,0),MATCH(BASE!J1865,LISTAS!$H$3:$Q$3,0))*Tabela3[[#This Row],[QUANTIDADE]]</f>
        <v>36</v>
      </c>
      <c r="L1865" s="2" t="str">
        <f>TEXT(Tabela3[[#This Row],[DATA]],"MM")</f>
        <v>04</v>
      </c>
      <c r="M1865" s="2">
        <f>WEEKNUM(Tabela3[[#This Row],[DATA]])</f>
        <v>15</v>
      </c>
      <c r="N1865" s="18">
        <f>YEAR(Tabela3[[#This Row],[DATA]])</f>
        <v>2023</v>
      </c>
    </row>
    <row r="1866" spans="2:14">
      <c r="B1866" s="1">
        <v>45028</v>
      </c>
      <c r="C1866">
        <v>12850</v>
      </c>
      <c r="D1866">
        <f>COUNTIF(C$4:C1866,Tabela3[[#This Row],[COMANDA]])</f>
        <v>2</v>
      </c>
      <c r="E1866" t="s">
        <v>90</v>
      </c>
      <c r="F1866" t="s">
        <v>98</v>
      </c>
      <c r="G1866" t="s">
        <v>9</v>
      </c>
      <c r="H1866" t="s">
        <v>142</v>
      </c>
      <c r="I1866" s="2">
        <v>1</v>
      </c>
      <c r="J1866" t="s">
        <v>11</v>
      </c>
      <c r="K1866" s="21">
        <f>INDEX(LISTAS!$H:$Q,MATCH(BASE!H1866,LISTAS!$G:$G,0),MATCH(BASE!J1866,LISTAS!$H$3:$Q$3,0))*Tabela3[[#This Row],[QUANTIDADE]]</f>
        <v>6</v>
      </c>
      <c r="L1866" s="2" t="str">
        <f>TEXT(Tabela3[[#This Row],[DATA]],"MM")</f>
        <v>04</v>
      </c>
      <c r="M1866" s="2">
        <f>WEEKNUM(Tabela3[[#This Row],[DATA]])</f>
        <v>15</v>
      </c>
      <c r="N1866" s="18">
        <f>YEAR(Tabela3[[#This Row],[DATA]])</f>
        <v>2023</v>
      </c>
    </row>
    <row r="1867" spans="2:14">
      <c r="B1867" s="1">
        <v>45028</v>
      </c>
      <c r="C1867">
        <v>12850</v>
      </c>
      <c r="D1867">
        <f>COUNTIF(C$4:C1867,Tabela3[[#This Row],[COMANDA]])</f>
        <v>3</v>
      </c>
      <c r="E1867" t="s">
        <v>90</v>
      </c>
      <c r="F1867" t="s">
        <v>98</v>
      </c>
      <c r="G1867" t="s">
        <v>9</v>
      </c>
      <c r="H1867" t="s">
        <v>138</v>
      </c>
      <c r="I1867" s="2">
        <v>1</v>
      </c>
      <c r="J1867" t="s">
        <v>11</v>
      </c>
      <c r="K1867" s="21">
        <f>INDEX(LISTAS!$H:$Q,MATCH(BASE!H1867,LISTAS!$G:$G,0),MATCH(BASE!J1867,LISTAS!$H$3:$Q$3,0))*Tabela3[[#This Row],[QUANTIDADE]]</f>
        <v>4</v>
      </c>
      <c r="L1867" s="2" t="str">
        <f>TEXT(Tabela3[[#This Row],[DATA]],"MM")</f>
        <v>04</v>
      </c>
      <c r="M1867" s="2">
        <f>WEEKNUM(Tabela3[[#This Row],[DATA]])</f>
        <v>15</v>
      </c>
      <c r="N1867" s="18">
        <f>YEAR(Tabela3[[#This Row],[DATA]])</f>
        <v>2023</v>
      </c>
    </row>
    <row r="1868" spans="2:14">
      <c r="B1868" s="1">
        <v>45028</v>
      </c>
      <c r="C1868">
        <v>12851</v>
      </c>
      <c r="D1868">
        <f>COUNTIF(C$4:C1868,Tabela3[[#This Row],[COMANDA]])</f>
        <v>1</v>
      </c>
      <c r="E1868" t="s">
        <v>90</v>
      </c>
      <c r="F1868" t="s">
        <v>98</v>
      </c>
      <c r="G1868" t="s">
        <v>8</v>
      </c>
      <c r="H1868" t="s">
        <v>42</v>
      </c>
      <c r="I1868" s="2">
        <v>1</v>
      </c>
      <c r="J1868" t="s">
        <v>11</v>
      </c>
      <c r="K1868" s="21">
        <f>INDEX(LISTAS!$H:$Q,MATCH(BASE!H1868,LISTAS!$G:$G,0),MATCH(BASE!J1868,LISTAS!$H$3:$Q$3,0))*Tabela3[[#This Row],[QUANTIDADE]]</f>
        <v>16</v>
      </c>
      <c r="L1868" s="2" t="str">
        <f>TEXT(Tabela3[[#This Row],[DATA]],"MM")</f>
        <v>04</v>
      </c>
      <c r="M1868" s="2">
        <f>WEEKNUM(Tabela3[[#This Row],[DATA]])</f>
        <v>15</v>
      </c>
      <c r="N1868" s="18">
        <f>YEAR(Tabela3[[#This Row],[DATA]])</f>
        <v>2023</v>
      </c>
    </row>
    <row r="1869" spans="2:14">
      <c r="B1869" s="1">
        <v>45028</v>
      </c>
      <c r="C1869">
        <v>12852</v>
      </c>
      <c r="D1869">
        <f>COUNTIF(C$4:C1869,Tabela3[[#This Row],[COMANDA]])</f>
        <v>1</v>
      </c>
      <c r="E1869" t="s">
        <v>90</v>
      </c>
      <c r="F1869" t="s">
        <v>99</v>
      </c>
      <c r="G1869" t="s">
        <v>8</v>
      </c>
      <c r="H1869" t="s">
        <v>204</v>
      </c>
      <c r="I1869" s="2">
        <v>1</v>
      </c>
      <c r="J1869" t="s">
        <v>11</v>
      </c>
      <c r="K1869" s="21">
        <f>INDEX(LISTAS!$H:$Q,MATCH(BASE!H1869,LISTAS!$G:$G,0),MATCH(BASE!J1869,LISTAS!$H$3:$Q$3,0))*Tabela3[[#This Row],[QUANTIDADE]]</f>
        <v>18</v>
      </c>
      <c r="L1869" s="2" t="str">
        <f>TEXT(Tabela3[[#This Row],[DATA]],"MM")</f>
        <v>04</v>
      </c>
      <c r="M1869" s="2">
        <f>WEEKNUM(Tabela3[[#This Row],[DATA]])</f>
        <v>15</v>
      </c>
      <c r="N1869" s="18">
        <f>YEAR(Tabela3[[#This Row],[DATA]])</f>
        <v>2023</v>
      </c>
    </row>
    <row r="1870" spans="2:14">
      <c r="B1870" s="1">
        <v>45028</v>
      </c>
      <c r="C1870">
        <v>12852</v>
      </c>
      <c r="D1870">
        <f>COUNTIF(C$4:C1870,Tabela3[[#This Row],[COMANDA]])</f>
        <v>2</v>
      </c>
      <c r="E1870" t="s">
        <v>90</v>
      </c>
      <c r="F1870" t="s">
        <v>99</v>
      </c>
      <c r="G1870" t="s">
        <v>9</v>
      </c>
      <c r="H1870" t="s">
        <v>251</v>
      </c>
      <c r="I1870" s="2">
        <v>1</v>
      </c>
      <c r="J1870" t="s">
        <v>11</v>
      </c>
      <c r="K1870" s="21">
        <f>INDEX(LISTAS!$H:$Q,MATCH(BASE!H1870,LISTAS!$G:$G,0),MATCH(BASE!J1870,LISTAS!$H$3:$Q$3,0))*Tabela3[[#This Row],[QUANTIDADE]]</f>
        <v>3</v>
      </c>
      <c r="L1870" s="2" t="str">
        <f>TEXT(Tabela3[[#This Row],[DATA]],"MM")</f>
        <v>04</v>
      </c>
      <c r="M1870" s="2">
        <f>WEEKNUM(Tabela3[[#This Row],[DATA]])</f>
        <v>15</v>
      </c>
      <c r="N1870" s="18">
        <f>YEAR(Tabela3[[#This Row],[DATA]])</f>
        <v>2023</v>
      </c>
    </row>
    <row r="1871" spans="2:14">
      <c r="B1871" s="1">
        <v>45028</v>
      </c>
      <c r="C1871">
        <v>12853</v>
      </c>
      <c r="D1871">
        <f>COUNTIF(C$4:C1871,Tabela3[[#This Row],[COMANDA]])</f>
        <v>1</v>
      </c>
      <c r="E1871" t="s">
        <v>90</v>
      </c>
      <c r="F1871" t="s">
        <v>3</v>
      </c>
      <c r="G1871" t="s">
        <v>8</v>
      </c>
      <c r="H1871" t="s">
        <v>204</v>
      </c>
      <c r="I1871" s="2">
        <v>1</v>
      </c>
      <c r="J1871" t="s">
        <v>11</v>
      </c>
      <c r="K1871" s="21">
        <f>INDEX(LISTAS!$H:$Q,MATCH(BASE!H1871,LISTAS!$G:$G,0),MATCH(BASE!J1871,LISTAS!$H$3:$Q$3,0))*Tabela3[[#This Row],[QUANTIDADE]]</f>
        <v>18</v>
      </c>
      <c r="L1871" s="2" t="str">
        <f>TEXT(Tabela3[[#This Row],[DATA]],"MM")</f>
        <v>04</v>
      </c>
      <c r="M1871" s="2">
        <f>WEEKNUM(Tabela3[[#This Row],[DATA]])</f>
        <v>15</v>
      </c>
      <c r="N1871" s="18">
        <f>YEAR(Tabela3[[#This Row],[DATA]])</f>
        <v>2023</v>
      </c>
    </row>
    <row r="1872" spans="2:14">
      <c r="B1872" s="1">
        <v>45028</v>
      </c>
      <c r="C1872">
        <v>12854</v>
      </c>
      <c r="D1872">
        <f>COUNTIF(C$4:C1872,Tabela3[[#This Row],[COMANDA]])</f>
        <v>1</v>
      </c>
      <c r="E1872" t="s">
        <v>90</v>
      </c>
      <c r="F1872" t="s">
        <v>98</v>
      </c>
      <c r="G1872" t="s">
        <v>8</v>
      </c>
      <c r="H1872" t="s">
        <v>47</v>
      </c>
      <c r="I1872" s="2">
        <v>1</v>
      </c>
      <c r="J1872" t="s">
        <v>11</v>
      </c>
      <c r="K1872" s="21">
        <f>INDEX(LISTAS!$H:$Q,MATCH(BASE!H1872,LISTAS!$G:$G,0),MATCH(BASE!J1872,LISTAS!$H$3:$Q$3,0))*Tabela3[[#This Row],[QUANTIDADE]]</f>
        <v>16</v>
      </c>
      <c r="L1872" s="2" t="str">
        <f>TEXT(Tabela3[[#This Row],[DATA]],"MM")</f>
        <v>04</v>
      </c>
      <c r="M1872" s="2">
        <f>WEEKNUM(Tabela3[[#This Row],[DATA]])</f>
        <v>15</v>
      </c>
      <c r="N1872" s="18">
        <f>YEAR(Tabela3[[#This Row],[DATA]])</f>
        <v>2023</v>
      </c>
    </row>
    <row r="1873" spans="2:14">
      <c r="B1873" s="1">
        <v>45028</v>
      </c>
      <c r="C1873">
        <v>12854</v>
      </c>
      <c r="D1873">
        <f>COUNTIF(C$4:C1873,Tabela3[[#This Row],[COMANDA]])</f>
        <v>2</v>
      </c>
      <c r="E1873" t="s">
        <v>90</v>
      </c>
      <c r="F1873" t="s">
        <v>98</v>
      </c>
      <c r="G1873" t="s">
        <v>9</v>
      </c>
      <c r="H1873" t="s">
        <v>55</v>
      </c>
      <c r="I1873" s="2">
        <v>1</v>
      </c>
      <c r="J1873" t="s">
        <v>11</v>
      </c>
      <c r="K1873" s="21">
        <f>INDEX(LISTAS!$H:$Q,MATCH(BASE!H1873,LISTAS!$G:$G,0),MATCH(BASE!J1873,LISTAS!$H$3:$Q$3,0))*Tabela3[[#This Row],[QUANTIDADE]]</f>
        <v>3</v>
      </c>
      <c r="L1873" s="2" t="str">
        <f>TEXT(Tabela3[[#This Row],[DATA]],"MM")</f>
        <v>04</v>
      </c>
      <c r="M1873" s="2">
        <f>WEEKNUM(Tabela3[[#This Row],[DATA]])</f>
        <v>15</v>
      </c>
      <c r="N1873" s="18">
        <f>YEAR(Tabela3[[#This Row],[DATA]])</f>
        <v>2023</v>
      </c>
    </row>
    <row r="1874" spans="2:14">
      <c r="B1874" s="1">
        <v>45028</v>
      </c>
      <c r="C1874">
        <v>12855</v>
      </c>
      <c r="D1874">
        <f>COUNTIF(C$4:C1874,Tabela3[[#This Row],[COMANDA]])</f>
        <v>1</v>
      </c>
      <c r="E1874" t="s">
        <v>90</v>
      </c>
      <c r="F1874" t="s">
        <v>98</v>
      </c>
      <c r="G1874" t="s">
        <v>8</v>
      </c>
      <c r="H1874" t="s">
        <v>202</v>
      </c>
      <c r="I1874" s="2">
        <v>2</v>
      </c>
      <c r="J1874" t="s">
        <v>11</v>
      </c>
      <c r="K1874" s="21">
        <f>INDEX(LISTAS!$H:$Q,MATCH(BASE!H1874,LISTAS!$G:$G,0),MATCH(BASE!J1874,LISTAS!$H$3:$Q$3,0))*Tabela3[[#This Row],[QUANTIDADE]]</f>
        <v>40</v>
      </c>
      <c r="L1874" s="2" t="str">
        <f>TEXT(Tabela3[[#This Row],[DATA]],"MM")</f>
        <v>04</v>
      </c>
      <c r="M1874" s="2">
        <f>WEEKNUM(Tabela3[[#This Row],[DATA]])</f>
        <v>15</v>
      </c>
      <c r="N1874" s="18">
        <f>YEAR(Tabela3[[#This Row],[DATA]])</f>
        <v>2023</v>
      </c>
    </row>
    <row r="1875" spans="2:14">
      <c r="B1875" s="1">
        <v>45028</v>
      </c>
      <c r="C1875">
        <v>12855</v>
      </c>
      <c r="D1875">
        <f>COUNTIF(C$4:C1875,Tabela3[[#This Row],[COMANDA]])</f>
        <v>2</v>
      </c>
      <c r="E1875" t="s">
        <v>90</v>
      </c>
      <c r="F1875" t="s">
        <v>98</v>
      </c>
      <c r="G1875" t="s">
        <v>9</v>
      </c>
      <c r="H1875" t="s">
        <v>142</v>
      </c>
      <c r="I1875" s="2">
        <v>1</v>
      </c>
      <c r="J1875" t="s">
        <v>11</v>
      </c>
      <c r="K1875" s="21">
        <f>INDEX(LISTAS!$H:$Q,MATCH(BASE!H1875,LISTAS!$G:$G,0),MATCH(BASE!J1875,LISTAS!$H$3:$Q$3,0))*Tabela3[[#This Row],[QUANTIDADE]]</f>
        <v>6</v>
      </c>
      <c r="L1875" s="2" t="str">
        <f>TEXT(Tabela3[[#This Row],[DATA]],"MM")</f>
        <v>04</v>
      </c>
      <c r="M1875" s="2">
        <f>WEEKNUM(Tabela3[[#This Row],[DATA]])</f>
        <v>15</v>
      </c>
      <c r="N1875" s="18">
        <f>YEAR(Tabela3[[#This Row],[DATA]])</f>
        <v>2023</v>
      </c>
    </row>
    <row r="1876" spans="2:14">
      <c r="B1876" s="1">
        <v>45028</v>
      </c>
      <c r="C1876">
        <v>12856</v>
      </c>
      <c r="D1876">
        <f>COUNTIF(C$4:C1876,Tabela3[[#This Row],[COMANDA]])</f>
        <v>1</v>
      </c>
      <c r="E1876" t="s">
        <v>90</v>
      </c>
      <c r="F1876" t="s">
        <v>98</v>
      </c>
      <c r="G1876" t="s">
        <v>8</v>
      </c>
      <c r="H1876" t="s">
        <v>84</v>
      </c>
      <c r="I1876" s="2">
        <v>1</v>
      </c>
      <c r="J1876" t="s">
        <v>11</v>
      </c>
      <c r="K1876" s="21">
        <f>INDEX(LISTAS!$H:$Q,MATCH(BASE!H1876,LISTAS!$G:$G,0),MATCH(BASE!J1876,LISTAS!$H$3:$Q$3,0))*Tabela3[[#This Row],[QUANTIDADE]]</f>
        <v>16</v>
      </c>
      <c r="L1876" s="2" t="str">
        <f>TEXT(Tabela3[[#This Row],[DATA]],"MM")</f>
        <v>04</v>
      </c>
      <c r="M1876" s="2">
        <f>WEEKNUM(Tabela3[[#This Row],[DATA]])</f>
        <v>15</v>
      </c>
      <c r="N1876" s="18">
        <f>YEAR(Tabela3[[#This Row],[DATA]])</f>
        <v>2023</v>
      </c>
    </row>
    <row r="1877" spans="2:14">
      <c r="B1877" s="1">
        <v>45028</v>
      </c>
      <c r="C1877">
        <v>12857</v>
      </c>
      <c r="D1877">
        <f>COUNTIF(C$4:C1877,Tabela3[[#This Row],[COMANDA]])</f>
        <v>1</v>
      </c>
      <c r="E1877" t="s">
        <v>90</v>
      </c>
      <c r="F1877" t="s">
        <v>99</v>
      </c>
      <c r="G1877" t="s">
        <v>8</v>
      </c>
      <c r="H1877" t="s">
        <v>39</v>
      </c>
      <c r="I1877" s="2">
        <v>1</v>
      </c>
      <c r="J1877" t="s">
        <v>11</v>
      </c>
      <c r="K1877" s="21">
        <f>INDEX(LISTAS!$H:$Q,MATCH(BASE!H1877,LISTAS!$G:$G,0),MATCH(BASE!J1877,LISTAS!$H$3:$Q$3,0))*Tabela3[[#This Row],[QUANTIDADE]]</f>
        <v>12</v>
      </c>
      <c r="L1877" s="2" t="str">
        <f>TEXT(Tabela3[[#This Row],[DATA]],"MM")</f>
        <v>04</v>
      </c>
      <c r="M1877" s="2">
        <f>WEEKNUM(Tabela3[[#This Row],[DATA]])</f>
        <v>15</v>
      </c>
      <c r="N1877" s="18">
        <f>YEAR(Tabela3[[#This Row],[DATA]])</f>
        <v>2023</v>
      </c>
    </row>
    <row r="1878" spans="2:14">
      <c r="B1878" s="1">
        <v>45028</v>
      </c>
      <c r="C1878">
        <v>12857</v>
      </c>
      <c r="D1878">
        <f>COUNTIF(C$4:C1878,Tabela3[[#This Row],[COMANDA]])</f>
        <v>2</v>
      </c>
      <c r="E1878" t="s">
        <v>90</v>
      </c>
      <c r="F1878" t="s">
        <v>99</v>
      </c>
      <c r="G1878" t="s">
        <v>61</v>
      </c>
      <c r="H1878" t="s">
        <v>166</v>
      </c>
      <c r="I1878" s="2">
        <v>1</v>
      </c>
      <c r="J1878" t="s">
        <v>11</v>
      </c>
      <c r="K1878" s="21">
        <f>INDEX(LISTAS!$H:$Q,MATCH(BASE!H1878,LISTAS!$G:$G,0),MATCH(BASE!J1878,LISTAS!$H$3:$Q$3,0))*Tabela3[[#This Row],[QUANTIDADE]]</f>
        <v>8</v>
      </c>
      <c r="L1878" s="2" t="str">
        <f>TEXT(Tabela3[[#This Row],[DATA]],"MM")</f>
        <v>04</v>
      </c>
      <c r="M1878" s="2">
        <f>WEEKNUM(Tabela3[[#This Row],[DATA]])</f>
        <v>15</v>
      </c>
      <c r="N1878" s="18">
        <f>YEAR(Tabela3[[#This Row],[DATA]])</f>
        <v>2023</v>
      </c>
    </row>
    <row r="1879" spans="2:14">
      <c r="B1879" s="1">
        <v>45028</v>
      </c>
      <c r="C1879">
        <v>12858</v>
      </c>
      <c r="D1879">
        <f>COUNTIF(C$4:C1879,Tabela3[[#This Row],[COMANDA]])</f>
        <v>1</v>
      </c>
      <c r="E1879" t="s">
        <v>89</v>
      </c>
      <c r="F1879" t="s">
        <v>98</v>
      </c>
      <c r="G1879" t="s">
        <v>8</v>
      </c>
      <c r="H1879" t="s">
        <v>47</v>
      </c>
      <c r="I1879" s="2">
        <v>1</v>
      </c>
      <c r="J1879" t="s">
        <v>11</v>
      </c>
      <c r="K1879" s="21">
        <f>INDEX(LISTAS!$H:$Q,MATCH(BASE!H1879,LISTAS!$G:$G,0),MATCH(BASE!J1879,LISTAS!$H$3:$Q$3,0))*Tabela3[[#This Row],[QUANTIDADE]]</f>
        <v>16</v>
      </c>
      <c r="L1879" s="2" t="str">
        <f>TEXT(Tabela3[[#This Row],[DATA]],"MM")</f>
        <v>04</v>
      </c>
      <c r="M1879" s="2">
        <f>WEEKNUM(Tabela3[[#This Row],[DATA]])</f>
        <v>15</v>
      </c>
      <c r="N1879" s="18">
        <f>YEAR(Tabela3[[#This Row],[DATA]])</f>
        <v>2023</v>
      </c>
    </row>
    <row r="1880" spans="2:14">
      <c r="B1880" s="1">
        <v>45028</v>
      </c>
      <c r="C1880">
        <v>12858</v>
      </c>
      <c r="D1880">
        <f>COUNTIF(C$4:C1880,Tabela3[[#This Row],[COMANDA]])</f>
        <v>2</v>
      </c>
      <c r="E1880" t="s">
        <v>89</v>
      </c>
      <c r="F1880" t="s">
        <v>98</v>
      </c>
      <c r="G1880" t="s">
        <v>10</v>
      </c>
      <c r="H1880" t="s">
        <v>123</v>
      </c>
      <c r="I1880" s="2">
        <v>1</v>
      </c>
      <c r="J1880" t="s">
        <v>11</v>
      </c>
      <c r="K1880" s="21">
        <f>INDEX(LISTAS!$H:$Q,MATCH(BASE!H1880,LISTAS!$G:$G,0),MATCH(BASE!J1880,LISTAS!$H$3:$Q$3,0))*Tabela3[[#This Row],[QUANTIDADE]]</f>
        <v>1</v>
      </c>
      <c r="L1880" s="2" t="str">
        <f>TEXT(Tabela3[[#This Row],[DATA]],"MM")</f>
        <v>04</v>
      </c>
      <c r="M1880" s="2">
        <f>WEEKNUM(Tabela3[[#This Row],[DATA]])</f>
        <v>15</v>
      </c>
      <c r="N1880" s="18">
        <f>YEAR(Tabela3[[#This Row],[DATA]])</f>
        <v>2023</v>
      </c>
    </row>
    <row r="1881" spans="2:14">
      <c r="B1881" s="1">
        <v>45028</v>
      </c>
      <c r="C1881">
        <v>12859</v>
      </c>
      <c r="D1881">
        <f>COUNTIF(C$4:C1881,Tabela3[[#This Row],[COMANDA]])</f>
        <v>1</v>
      </c>
      <c r="E1881" t="s">
        <v>90</v>
      </c>
      <c r="F1881" t="s">
        <v>100</v>
      </c>
      <c r="G1881" t="s">
        <v>8</v>
      </c>
      <c r="H1881" t="s">
        <v>203</v>
      </c>
      <c r="I1881" s="2">
        <v>1</v>
      </c>
      <c r="J1881" t="s">
        <v>11</v>
      </c>
      <c r="K1881" s="21">
        <f>INDEX(LISTAS!$H:$Q,MATCH(BASE!H1881,LISTAS!$G:$G,0),MATCH(BASE!J1881,LISTAS!$H$3:$Q$3,0))*Tabela3[[#This Row],[QUANTIDADE]]</f>
        <v>20</v>
      </c>
      <c r="L1881" s="2" t="str">
        <f>TEXT(Tabela3[[#This Row],[DATA]],"MM")</f>
        <v>04</v>
      </c>
      <c r="M1881" s="2">
        <f>WEEKNUM(Tabela3[[#This Row],[DATA]])</f>
        <v>15</v>
      </c>
      <c r="N1881" s="18">
        <f>YEAR(Tabela3[[#This Row],[DATA]])</f>
        <v>2023</v>
      </c>
    </row>
    <row r="1882" spans="2:14">
      <c r="B1882" s="1">
        <v>45028</v>
      </c>
      <c r="C1882">
        <v>12860</v>
      </c>
      <c r="D1882">
        <f>COUNTIF(C$4:C1882,Tabela3[[#This Row],[COMANDA]])</f>
        <v>1</v>
      </c>
      <c r="E1882" t="s">
        <v>90</v>
      </c>
      <c r="F1882" t="s">
        <v>99</v>
      </c>
      <c r="G1882" t="s">
        <v>8</v>
      </c>
      <c r="H1882" t="s">
        <v>204</v>
      </c>
      <c r="I1882" s="2">
        <v>1</v>
      </c>
      <c r="J1882" t="s">
        <v>11</v>
      </c>
      <c r="K1882" s="21">
        <f>INDEX(LISTAS!$H:$Q,MATCH(BASE!H1882,LISTAS!$G:$G,0),MATCH(BASE!J1882,LISTAS!$H$3:$Q$3,0))*Tabela3[[#This Row],[QUANTIDADE]]</f>
        <v>18</v>
      </c>
      <c r="L1882" s="2" t="str">
        <f>TEXT(Tabela3[[#This Row],[DATA]],"MM")</f>
        <v>04</v>
      </c>
      <c r="M1882" s="2">
        <f>WEEKNUM(Tabela3[[#This Row],[DATA]])</f>
        <v>15</v>
      </c>
      <c r="N1882" s="18">
        <f>YEAR(Tabela3[[#This Row],[DATA]])</f>
        <v>2023</v>
      </c>
    </row>
    <row r="1883" spans="2:14">
      <c r="B1883" s="1">
        <v>45028</v>
      </c>
      <c r="C1883">
        <v>12860</v>
      </c>
      <c r="D1883">
        <f>COUNTIF(C$4:C1883,Tabela3[[#This Row],[COMANDA]])</f>
        <v>2</v>
      </c>
      <c r="E1883" t="s">
        <v>90</v>
      </c>
      <c r="F1883" t="s">
        <v>99</v>
      </c>
      <c r="G1883" t="s">
        <v>61</v>
      </c>
      <c r="H1883" t="s">
        <v>162</v>
      </c>
      <c r="I1883" s="2">
        <v>2</v>
      </c>
      <c r="J1883" t="s">
        <v>11</v>
      </c>
      <c r="K1883" s="21">
        <f>INDEX(LISTAS!$H:$Q,MATCH(BASE!H1883,LISTAS!$G:$G,0),MATCH(BASE!J1883,LISTAS!$H$3:$Q$3,0))*Tabela3[[#This Row],[QUANTIDADE]]</f>
        <v>3</v>
      </c>
      <c r="L1883" s="2" t="str">
        <f>TEXT(Tabela3[[#This Row],[DATA]],"MM")</f>
        <v>04</v>
      </c>
      <c r="M1883" s="2">
        <f>WEEKNUM(Tabela3[[#This Row],[DATA]])</f>
        <v>15</v>
      </c>
      <c r="N1883" s="18">
        <f>YEAR(Tabela3[[#This Row],[DATA]])</f>
        <v>2023</v>
      </c>
    </row>
    <row r="1884" spans="2:14">
      <c r="B1884" s="1">
        <v>45028</v>
      </c>
      <c r="C1884">
        <v>12860</v>
      </c>
      <c r="D1884">
        <f>COUNTIF(C$4:C1884,Tabela3[[#This Row],[COMANDA]])</f>
        <v>3</v>
      </c>
      <c r="E1884" t="s">
        <v>90</v>
      </c>
      <c r="F1884" t="s">
        <v>99</v>
      </c>
      <c r="G1884" t="s">
        <v>61</v>
      </c>
      <c r="H1884" t="s">
        <v>199</v>
      </c>
      <c r="I1884" s="2">
        <v>1</v>
      </c>
      <c r="J1884" t="s">
        <v>11</v>
      </c>
      <c r="K1884" s="21">
        <f>INDEX(LISTAS!$H:$Q,MATCH(BASE!H1884,LISTAS!$G:$G,0),MATCH(BASE!J1884,LISTAS!$H$3:$Q$3,0))*Tabela3[[#This Row],[QUANTIDADE]]</f>
        <v>1</v>
      </c>
      <c r="L1884" s="2" t="str">
        <f>TEXT(Tabela3[[#This Row],[DATA]],"MM")</f>
        <v>04</v>
      </c>
      <c r="M1884" s="2">
        <f>WEEKNUM(Tabela3[[#This Row],[DATA]])</f>
        <v>15</v>
      </c>
      <c r="N1884" s="18">
        <f>YEAR(Tabela3[[#This Row],[DATA]])</f>
        <v>2023</v>
      </c>
    </row>
    <row r="1885" spans="2:14">
      <c r="B1885" s="1">
        <v>45028</v>
      </c>
      <c r="C1885">
        <v>12860</v>
      </c>
      <c r="D1885">
        <f>COUNTIF(C$4:C1885,Tabela3[[#This Row],[COMANDA]])</f>
        <v>4</v>
      </c>
      <c r="E1885" t="s">
        <v>90</v>
      </c>
      <c r="F1885" t="s">
        <v>99</v>
      </c>
      <c r="G1885" t="s">
        <v>9</v>
      </c>
      <c r="H1885" t="s">
        <v>85</v>
      </c>
      <c r="I1885" s="2">
        <v>1</v>
      </c>
      <c r="J1885" t="s">
        <v>11</v>
      </c>
      <c r="K1885" s="21">
        <f>INDEX(LISTAS!$H:$Q,MATCH(BASE!H1885,LISTAS!$G:$G,0),MATCH(BASE!J1885,LISTAS!$H$3:$Q$3,0))*Tabela3[[#This Row],[QUANTIDADE]]</f>
        <v>10</v>
      </c>
      <c r="L1885" s="2" t="str">
        <f>TEXT(Tabela3[[#This Row],[DATA]],"MM")</f>
        <v>04</v>
      </c>
      <c r="M1885" s="2">
        <f>WEEKNUM(Tabela3[[#This Row],[DATA]])</f>
        <v>15</v>
      </c>
      <c r="N1885" s="18">
        <f>YEAR(Tabela3[[#This Row],[DATA]])</f>
        <v>2023</v>
      </c>
    </row>
    <row r="1886" spans="2:14">
      <c r="B1886" s="1">
        <v>45028</v>
      </c>
      <c r="C1886">
        <v>12861</v>
      </c>
      <c r="D1886">
        <f>COUNTIF(C$4:C1886,Tabela3[[#This Row],[COMANDA]])</f>
        <v>1</v>
      </c>
      <c r="E1886" t="s">
        <v>90</v>
      </c>
      <c r="F1886" t="s">
        <v>98</v>
      </c>
      <c r="G1886" t="s">
        <v>8</v>
      </c>
      <c r="H1886" t="s">
        <v>41</v>
      </c>
      <c r="I1886" s="2">
        <v>1</v>
      </c>
      <c r="J1886" t="s">
        <v>11</v>
      </c>
      <c r="K1886" s="21">
        <f>INDEX(LISTAS!$H:$Q,MATCH(BASE!H1886,LISTAS!$G:$G,0),MATCH(BASE!J1886,LISTAS!$H$3:$Q$3,0))*Tabela3[[#This Row],[QUANTIDADE]]</f>
        <v>14</v>
      </c>
      <c r="L1886" s="2" t="str">
        <f>TEXT(Tabela3[[#This Row],[DATA]],"MM")</f>
        <v>04</v>
      </c>
      <c r="M1886" s="2">
        <f>WEEKNUM(Tabela3[[#This Row],[DATA]])</f>
        <v>15</v>
      </c>
      <c r="N1886" s="18">
        <f>YEAR(Tabela3[[#This Row],[DATA]])</f>
        <v>2023</v>
      </c>
    </row>
    <row r="1887" spans="2:14">
      <c r="B1887" s="1">
        <v>45028</v>
      </c>
      <c r="C1887">
        <v>12861</v>
      </c>
      <c r="D1887">
        <f>COUNTIF(C$4:C1887,Tabela3[[#This Row],[COMANDA]])</f>
        <v>2</v>
      </c>
      <c r="E1887" t="s">
        <v>90</v>
      </c>
      <c r="F1887" t="s">
        <v>98</v>
      </c>
      <c r="G1887" t="s">
        <v>8</v>
      </c>
      <c r="H1887" t="s">
        <v>43</v>
      </c>
      <c r="I1887" s="2">
        <v>1</v>
      </c>
      <c r="J1887" t="s">
        <v>11</v>
      </c>
      <c r="K1887" s="21">
        <f>INDEX(LISTAS!$H:$Q,MATCH(BASE!H1887,LISTAS!$G:$G,0),MATCH(BASE!J1887,LISTAS!$H$3:$Q$3,0))*Tabela3[[#This Row],[QUANTIDADE]]</f>
        <v>18</v>
      </c>
      <c r="L1887" s="2" t="str">
        <f>TEXT(Tabela3[[#This Row],[DATA]],"MM")</f>
        <v>04</v>
      </c>
      <c r="M1887" s="2">
        <f>WEEKNUM(Tabela3[[#This Row],[DATA]])</f>
        <v>15</v>
      </c>
      <c r="N1887" s="18">
        <f>YEAR(Tabela3[[#This Row],[DATA]])</f>
        <v>2023</v>
      </c>
    </row>
    <row r="1888" spans="2:14">
      <c r="B1888" s="1">
        <v>45028</v>
      </c>
      <c r="C1888">
        <v>12861</v>
      </c>
      <c r="D1888">
        <f>COUNTIF(C$4:C1888,Tabela3[[#This Row],[COMANDA]])</f>
        <v>3</v>
      </c>
      <c r="E1888" t="s">
        <v>90</v>
      </c>
      <c r="F1888" t="s">
        <v>98</v>
      </c>
      <c r="G1888" t="s">
        <v>61</v>
      </c>
      <c r="H1888" t="s">
        <v>163</v>
      </c>
      <c r="I1888" s="2">
        <v>1</v>
      </c>
      <c r="J1888" t="s">
        <v>11</v>
      </c>
      <c r="K1888" s="21">
        <f>INDEX(LISTAS!$H:$Q,MATCH(BASE!H1888,LISTAS!$G:$G,0),MATCH(BASE!J1888,LISTAS!$H$3:$Q$3,0))*Tabela3[[#This Row],[QUANTIDADE]]</f>
        <v>4</v>
      </c>
      <c r="L1888" s="2" t="str">
        <f>TEXT(Tabela3[[#This Row],[DATA]],"MM")</f>
        <v>04</v>
      </c>
      <c r="M1888" s="2">
        <f>WEEKNUM(Tabela3[[#This Row],[DATA]])</f>
        <v>15</v>
      </c>
      <c r="N1888" s="18">
        <f>YEAR(Tabela3[[#This Row],[DATA]])</f>
        <v>2023</v>
      </c>
    </row>
    <row r="1889" spans="2:14">
      <c r="B1889" s="1">
        <v>45028</v>
      </c>
      <c r="C1889">
        <v>12861</v>
      </c>
      <c r="D1889">
        <f>COUNTIF(C$4:C1889,Tabela3[[#This Row],[COMANDA]])</f>
        <v>4</v>
      </c>
      <c r="E1889" t="s">
        <v>90</v>
      </c>
      <c r="F1889" t="s">
        <v>98</v>
      </c>
      <c r="G1889" t="s">
        <v>9</v>
      </c>
      <c r="H1889" t="s">
        <v>56</v>
      </c>
      <c r="I1889" s="2">
        <v>1</v>
      </c>
      <c r="J1889" t="s">
        <v>11</v>
      </c>
      <c r="K1889" s="21">
        <f>INDEX(LISTAS!$H:$Q,MATCH(BASE!H1889,LISTAS!$G:$G,0),MATCH(BASE!J1889,LISTAS!$H$3:$Q$3,0))*Tabela3[[#This Row],[QUANTIDADE]]</f>
        <v>3</v>
      </c>
      <c r="L1889" s="2" t="str">
        <f>TEXT(Tabela3[[#This Row],[DATA]],"MM")</f>
        <v>04</v>
      </c>
      <c r="M1889" s="2">
        <f>WEEKNUM(Tabela3[[#This Row],[DATA]])</f>
        <v>15</v>
      </c>
      <c r="N1889" s="18">
        <f>YEAR(Tabela3[[#This Row],[DATA]])</f>
        <v>2023</v>
      </c>
    </row>
    <row r="1890" spans="2:14">
      <c r="B1890" s="1">
        <v>45028</v>
      </c>
      <c r="C1890">
        <v>12862</v>
      </c>
      <c r="D1890">
        <f>COUNTIF(C$4:C1890,Tabela3[[#This Row],[COMANDA]])</f>
        <v>1</v>
      </c>
      <c r="E1890" t="s">
        <v>90</v>
      </c>
      <c r="F1890" t="s">
        <v>99</v>
      </c>
      <c r="G1890" t="s">
        <v>8</v>
      </c>
      <c r="H1890" t="s">
        <v>41</v>
      </c>
      <c r="I1890" s="2">
        <v>1</v>
      </c>
      <c r="J1890" t="s">
        <v>11</v>
      </c>
      <c r="K1890" s="21">
        <f>INDEX(LISTAS!$H:$Q,MATCH(BASE!H1890,LISTAS!$G:$G,0),MATCH(BASE!J1890,LISTAS!$H$3:$Q$3,0))*Tabela3[[#This Row],[QUANTIDADE]]</f>
        <v>14</v>
      </c>
      <c r="L1890" s="2" t="str">
        <f>TEXT(Tabela3[[#This Row],[DATA]],"MM")</f>
        <v>04</v>
      </c>
      <c r="M1890" s="2">
        <f>WEEKNUM(Tabela3[[#This Row],[DATA]])</f>
        <v>15</v>
      </c>
      <c r="N1890" s="18">
        <f>YEAR(Tabela3[[#This Row],[DATA]])</f>
        <v>2023</v>
      </c>
    </row>
    <row r="1891" spans="2:14">
      <c r="B1891" s="1">
        <v>45028</v>
      </c>
      <c r="C1891">
        <v>12862</v>
      </c>
      <c r="D1891">
        <f>COUNTIF(C$4:C1891,Tabela3[[#This Row],[COMANDA]])</f>
        <v>2</v>
      </c>
      <c r="E1891" t="s">
        <v>90</v>
      </c>
      <c r="F1891" t="s">
        <v>99</v>
      </c>
      <c r="G1891" t="s">
        <v>8</v>
      </c>
      <c r="H1891" t="s">
        <v>42</v>
      </c>
      <c r="I1891" s="2">
        <v>1</v>
      </c>
      <c r="J1891" t="s">
        <v>11</v>
      </c>
      <c r="K1891" s="21">
        <f>INDEX(LISTAS!$H:$Q,MATCH(BASE!H1891,LISTAS!$G:$G,0),MATCH(BASE!J1891,LISTAS!$H$3:$Q$3,0))*Tabela3[[#This Row],[QUANTIDADE]]</f>
        <v>16</v>
      </c>
      <c r="L1891" s="2" t="str">
        <f>TEXT(Tabela3[[#This Row],[DATA]],"MM")</f>
        <v>04</v>
      </c>
      <c r="M1891" s="2">
        <f>WEEKNUM(Tabela3[[#This Row],[DATA]])</f>
        <v>15</v>
      </c>
      <c r="N1891" s="18">
        <f>YEAR(Tabela3[[#This Row],[DATA]])</f>
        <v>2023</v>
      </c>
    </row>
    <row r="1892" spans="2:14">
      <c r="B1892" s="1">
        <v>45028</v>
      </c>
      <c r="C1892">
        <v>12862</v>
      </c>
      <c r="D1892">
        <f>COUNTIF(C$4:C1892,Tabela3[[#This Row],[COMANDA]])</f>
        <v>3</v>
      </c>
      <c r="E1892" t="s">
        <v>90</v>
      </c>
      <c r="F1892" t="s">
        <v>99</v>
      </c>
      <c r="G1892" t="s">
        <v>9</v>
      </c>
      <c r="H1892" t="s">
        <v>138</v>
      </c>
      <c r="I1892" s="2">
        <v>1</v>
      </c>
      <c r="J1892" t="s">
        <v>11</v>
      </c>
      <c r="K1892" s="21">
        <f>INDEX(LISTAS!$H:$Q,MATCH(BASE!H1892,LISTAS!$G:$G,0),MATCH(BASE!J1892,LISTAS!$H$3:$Q$3,0))*Tabela3[[#This Row],[QUANTIDADE]]</f>
        <v>4</v>
      </c>
      <c r="L1892" s="2" t="str">
        <f>TEXT(Tabela3[[#This Row],[DATA]],"MM")</f>
        <v>04</v>
      </c>
      <c r="M1892" s="2">
        <f>WEEKNUM(Tabela3[[#This Row],[DATA]])</f>
        <v>15</v>
      </c>
      <c r="N1892" s="18">
        <f>YEAR(Tabela3[[#This Row],[DATA]])</f>
        <v>2023</v>
      </c>
    </row>
    <row r="1893" spans="2:14">
      <c r="B1893" s="1">
        <v>45028</v>
      </c>
      <c r="C1893">
        <v>12862</v>
      </c>
      <c r="D1893">
        <f>COUNTIF(C$4:C1893,Tabela3[[#This Row],[COMANDA]])</f>
        <v>4</v>
      </c>
      <c r="E1893" t="s">
        <v>90</v>
      </c>
      <c r="F1893" t="s">
        <v>99</v>
      </c>
      <c r="G1893" t="s">
        <v>9</v>
      </c>
      <c r="H1893" t="s">
        <v>135</v>
      </c>
      <c r="I1893" s="2">
        <v>1</v>
      </c>
      <c r="J1893" t="s">
        <v>11</v>
      </c>
      <c r="K1893" s="21">
        <f>INDEX(LISTAS!$H:$Q,MATCH(BASE!H1893,LISTAS!$G:$G,0),MATCH(BASE!J1893,LISTAS!$H$3:$Q$3,0))*Tabela3[[#This Row],[QUANTIDADE]]</f>
        <v>4</v>
      </c>
      <c r="L1893" s="2" t="str">
        <f>TEXT(Tabela3[[#This Row],[DATA]],"MM")</f>
        <v>04</v>
      </c>
      <c r="M1893" s="2">
        <f>WEEKNUM(Tabela3[[#This Row],[DATA]])</f>
        <v>15</v>
      </c>
      <c r="N1893" s="18">
        <f>YEAR(Tabela3[[#This Row],[DATA]])</f>
        <v>2023</v>
      </c>
    </row>
    <row r="1894" spans="2:14">
      <c r="B1894" s="1">
        <v>45028</v>
      </c>
      <c r="C1894">
        <v>12863</v>
      </c>
      <c r="D1894">
        <f>COUNTIF(C$4:C1894,Tabela3[[#This Row],[COMANDA]])</f>
        <v>1</v>
      </c>
      <c r="E1894" t="s">
        <v>90</v>
      </c>
      <c r="F1894" t="s">
        <v>100</v>
      </c>
      <c r="G1894" t="s">
        <v>8</v>
      </c>
      <c r="H1894" t="s">
        <v>40</v>
      </c>
      <c r="I1894" s="2">
        <v>1</v>
      </c>
      <c r="J1894" t="s">
        <v>11</v>
      </c>
      <c r="K1894" s="21">
        <f>INDEX(LISTAS!$H:$Q,MATCH(BASE!H1894,LISTAS!$G:$G,0),MATCH(BASE!J1894,LISTAS!$H$3:$Q$3,0))*Tabela3[[#This Row],[QUANTIDADE]]</f>
        <v>14</v>
      </c>
      <c r="L1894" s="2" t="str">
        <f>TEXT(Tabela3[[#This Row],[DATA]],"MM")</f>
        <v>04</v>
      </c>
      <c r="M1894" s="2">
        <f>WEEKNUM(Tabela3[[#This Row],[DATA]])</f>
        <v>15</v>
      </c>
      <c r="N1894" s="18">
        <f>YEAR(Tabela3[[#This Row],[DATA]])</f>
        <v>2023</v>
      </c>
    </row>
    <row r="1895" spans="2:14">
      <c r="B1895" s="1">
        <v>45028</v>
      </c>
      <c r="C1895">
        <v>12863</v>
      </c>
      <c r="D1895">
        <f>COUNTIF(C$4:C1895,Tabela3[[#This Row],[COMANDA]])</f>
        <v>2</v>
      </c>
      <c r="E1895" t="s">
        <v>90</v>
      </c>
      <c r="F1895" t="s">
        <v>100</v>
      </c>
      <c r="G1895" t="s">
        <v>9</v>
      </c>
      <c r="H1895" t="s">
        <v>148</v>
      </c>
      <c r="I1895" s="2">
        <v>1</v>
      </c>
      <c r="J1895" t="s">
        <v>11</v>
      </c>
      <c r="K1895" s="21">
        <f>INDEX(LISTAS!$H:$Q,MATCH(BASE!H1895,LISTAS!$G:$G,0),MATCH(BASE!J1895,LISTAS!$H$3:$Q$3,0))*Tabela3[[#This Row],[QUANTIDADE]]</f>
        <v>3</v>
      </c>
      <c r="L1895" s="2" t="str">
        <f>TEXT(Tabela3[[#This Row],[DATA]],"MM")</f>
        <v>04</v>
      </c>
      <c r="M1895" s="2">
        <f>WEEKNUM(Tabela3[[#This Row],[DATA]])</f>
        <v>15</v>
      </c>
      <c r="N1895" s="18">
        <f>YEAR(Tabela3[[#This Row],[DATA]])</f>
        <v>2023</v>
      </c>
    </row>
    <row r="1896" spans="2:14">
      <c r="B1896" s="1">
        <v>45028</v>
      </c>
      <c r="C1896">
        <v>12864</v>
      </c>
      <c r="D1896">
        <f>COUNTIF(C$4:C1896,Tabela3[[#This Row],[COMANDA]])</f>
        <v>1</v>
      </c>
      <c r="E1896" t="s">
        <v>90</v>
      </c>
      <c r="F1896" t="s">
        <v>99</v>
      </c>
      <c r="G1896" t="s">
        <v>8</v>
      </c>
      <c r="H1896" t="s">
        <v>202</v>
      </c>
      <c r="I1896" s="2">
        <v>1</v>
      </c>
      <c r="J1896" t="s">
        <v>11</v>
      </c>
      <c r="K1896" s="21">
        <f>INDEX(LISTAS!$H:$Q,MATCH(BASE!H1896,LISTAS!$G:$G,0),MATCH(BASE!J1896,LISTAS!$H$3:$Q$3,0))*Tabela3[[#This Row],[QUANTIDADE]]</f>
        <v>20</v>
      </c>
      <c r="L1896" s="2" t="str">
        <f>TEXT(Tabela3[[#This Row],[DATA]],"MM")</f>
        <v>04</v>
      </c>
      <c r="M1896" s="2">
        <f>WEEKNUM(Tabela3[[#This Row],[DATA]])</f>
        <v>15</v>
      </c>
      <c r="N1896" s="18">
        <f>YEAR(Tabela3[[#This Row],[DATA]])</f>
        <v>2023</v>
      </c>
    </row>
    <row r="1897" spans="2:14">
      <c r="B1897" s="1">
        <v>45028</v>
      </c>
      <c r="C1897">
        <v>12865</v>
      </c>
      <c r="D1897">
        <f>COUNTIF(C$4:C1897,Tabela3[[#This Row],[COMANDA]])</f>
        <v>1</v>
      </c>
      <c r="E1897" t="s">
        <v>90</v>
      </c>
      <c r="F1897" t="s">
        <v>99</v>
      </c>
      <c r="G1897" t="s">
        <v>8</v>
      </c>
      <c r="H1897" t="s">
        <v>205</v>
      </c>
      <c r="I1897" s="2">
        <v>1</v>
      </c>
      <c r="J1897" t="s">
        <v>11</v>
      </c>
      <c r="K1897" s="21">
        <f>INDEX(LISTAS!$H:$Q,MATCH(BASE!H1897,LISTAS!$G:$G,0),MATCH(BASE!J1897,LISTAS!$H$3:$Q$3,0))*Tabela3[[#This Row],[QUANTIDADE]]</f>
        <v>22</v>
      </c>
      <c r="L1897" s="2" t="str">
        <f>TEXT(Tabela3[[#This Row],[DATA]],"MM")</f>
        <v>04</v>
      </c>
      <c r="M1897" s="2">
        <f>WEEKNUM(Tabela3[[#This Row],[DATA]])</f>
        <v>15</v>
      </c>
      <c r="N1897" s="18">
        <f>YEAR(Tabela3[[#This Row],[DATA]])</f>
        <v>2023</v>
      </c>
    </row>
    <row r="1898" spans="2:14">
      <c r="B1898" s="1">
        <v>45028</v>
      </c>
      <c r="C1898">
        <v>12865</v>
      </c>
      <c r="D1898">
        <f>COUNTIF(C$4:C1898,Tabela3[[#This Row],[COMANDA]])</f>
        <v>2</v>
      </c>
      <c r="E1898" t="s">
        <v>90</v>
      </c>
      <c r="F1898" t="s">
        <v>99</v>
      </c>
      <c r="G1898" t="s">
        <v>9</v>
      </c>
      <c r="H1898" t="s">
        <v>310</v>
      </c>
      <c r="I1898" s="2">
        <v>1</v>
      </c>
      <c r="J1898" t="s">
        <v>11</v>
      </c>
      <c r="K1898" s="21">
        <f>INDEX(LISTAS!$H:$Q,MATCH(BASE!H1898,LISTAS!$G:$G,0),MATCH(BASE!J1898,LISTAS!$H$3:$Q$3,0))*Tabela3[[#This Row],[QUANTIDADE]]</f>
        <v>9</v>
      </c>
      <c r="L1898" s="2" t="str">
        <f>TEXT(Tabela3[[#This Row],[DATA]],"MM")</f>
        <v>04</v>
      </c>
      <c r="M1898" s="2">
        <f>WEEKNUM(Tabela3[[#This Row],[DATA]])</f>
        <v>15</v>
      </c>
      <c r="N1898" s="18">
        <f>YEAR(Tabela3[[#This Row],[DATA]])</f>
        <v>2023</v>
      </c>
    </row>
    <row r="1899" spans="2:14">
      <c r="B1899" s="1">
        <v>45028</v>
      </c>
      <c r="C1899">
        <v>12866</v>
      </c>
      <c r="D1899">
        <f>COUNTIF(C$4:C1899,Tabela3[[#This Row],[COMANDA]])</f>
        <v>1</v>
      </c>
      <c r="E1899" t="s">
        <v>90</v>
      </c>
      <c r="F1899" t="s">
        <v>99</v>
      </c>
      <c r="G1899" t="s">
        <v>8</v>
      </c>
      <c r="H1899" t="s">
        <v>42</v>
      </c>
      <c r="I1899" s="2">
        <v>1</v>
      </c>
      <c r="J1899" t="s">
        <v>11</v>
      </c>
      <c r="K1899" s="21">
        <f>INDEX(LISTAS!$H:$Q,MATCH(BASE!H1899,LISTAS!$G:$G,0),MATCH(BASE!J1899,LISTAS!$H$3:$Q$3,0))*Tabela3[[#This Row],[QUANTIDADE]]</f>
        <v>16</v>
      </c>
      <c r="L1899" s="2" t="str">
        <f>TEXT(Tabela3[[#This Row],[DATA]],"MM")</f>
        <v>04</v>
      </c>
      <c r="M1899" s="2">
        <f>WEEKNUM(Tabela3[[#This Row],[DATA]])</f>
        <v>15</v>
      </c>
      <c r="N1899" s="18">
        <f>YEAR(Tabela3[[#This Row],[DATA]])</f>
        <v>2023</v>
      </c>
    </row>
    <row r="1900" spans="2:14">
      <c r="B1900" s="1">
        <v>45028</v>
      </c>
      <c r="C1900">
        <v>12867</v>
      </c>
      <c r="D1900">
        <f>COUNTIF(C$4:C1900,Tabela3[[#This Row],[COMANDA]])</f>
        <v>1</v>
      </c>
      <c r="E1900" t="s">
        <v>90</v>
      </c>
      <c r="F1900" t="s">
        <v>99</v>
      </c>
      <c r="G1900" t="s">
        <v>8</v>
      </c>
      <c r="H1900" t="s">
        <v>204</v>
      </c>
      <c r="I1900" s="2">
        <v>1</v>
      </c>
      <c r="J1900" t="s">
        <v>11</v>
      </c>
      <c r="K1900" s="21">
        <f>INDEX(LISTAS!$H:$Q,MATCH(BASE!H1900,LISTAS!$G:$G,0),MATCH(BASE!J1900,LISTAS!$H$3:$Q$3,0))*Tabela3[[#This Row],[QUANTIDADE]]</f>
        <v>18</v>
      </c>
      <c r="L1900" s="2" t="str">
        <f>TEXT(Tabela3[[#This Row],[DATA]],"MM")</f>
        <v>04</v>
      </c>
      <c r="M1900" s="2">
        <f>WEEKNUM(Tabela3[[#This Row],[DATA]])</f>
        <v>15</v>
      </c>
      <c r="N1900" s="18">
        <f>YEAR(Tabela3[[#This Row],[DATA]])</f>
        <v>2023</v>
      </c>
    </row>
    <row r="1901" spans="2:14">
      <c r="B1901" s="1">
        <v>45028</v>
      </c>
      <c r="C1901">
        <v>12868</v>
      </c>
      <c r="D1901">
        <f>COUNTIF(C$4:C1901,Tabela3[[#This Row],[COMANDA]])</f>
        <v>1</v>
      </c>
      <c r="E1901" t="s">
        <v>90</v>
      </c>
      <c r="F1901" t="s">
        <v>99</v>
      </c>
      <c r="G1901" t="s">
        <v>8</v>
      </c>
      <c r="H1901" t="s">
        <v>204</v>
      </c>
      <c r="I1901" s="2">
        <v>1</v>
      </c>
      <c r="J1901" t="s">
        <v>11</v>
      </c>
      <c r="K1901" s="21">
        <f>INDEX(LISTAS!$H:$Q,MATCH(BASE!H1901,LISTAS!$G:$G,0),MATCH(BASE!J1901,LISTAS!$H$3:$Q$3,0))*Tabela3[[#This Row],[QUANTIDADE]]</f>
        <v>18</v>
      </c>
      <c r="L1901" s="2" t="str">
        <f>TEXT(Tabela3[[#This Row],[DATA]],"MM")</f>
        <v>04</v>
      </c>
      <c r="M1901" s="2">
        <f>WEEKNUM(Tabela3[[#This Row],[DATA]])</f>
        <v>15</v>
      </c>
      <c r="N1901" s="18">
        <f>YEAR(Tabela3[[#This Row],[DATA]])</f>
        <v>2023</v>
      </c>
    </row>
    <row r="1902" spans="2:14">
      <c r="B1902" s="1">
        <v>45028</v>
      </c>
      <c r="C1902">
        <v>12868</v>
      </c>
      <c r="D1902">
        <f>COUNTIF(C$4:C1902,Tabela3[[#This Row],[COMANDA]])</f>
        <v>2</v>
      </c>
      <c r="E1902" t="s">
        <v>90</v>
      </c>
      <c r="F1902" t="s">
        <v>99</v>
      </c>
      <c r="G1902" t="s">
        <v>61</v>
      </c>
      <c r="H1902" t="s">
        <v>199</v>
      </c>
      <c r="I1902" s="2">
        <v>1</v>
      </c>
      <c r="J1902" t="s">
        <v>11</v>
      </c>
      <c r="K1902" s="21">
        <f>INDEX(LISTAS!$H:$Q,MATCH(BASE!H1902,LISTAS!$G:$G,0),MATCH(BASE!J1902,LISTAS!$H$3:$Q$3,0))*Tabela3[[#This Row],[QUANTIDADE]]</f>
        <v>1</v>
      </c>
      <c r="L1902" s="2" t="str">
        <f>TEXT(Tabela3[[#This Row],[DATA]],"MM")</f>
        <v>04</v>
      </c>
      <c r="M1902" s="2">
        <f>WEEKNUM(Tabela3[[#This Row],[DATA]])</f>
        <v>15</v>
      </c>
      <c r="N1902" s="18">
        <f>YEAR(Tabela3[[#This Row],[DATA]])</f>
        <v>2023</v>
      </c>
    </row>
    <row r="1903" spans="2:14">
      <c r="B1903" s="1">
        <v>45028</v>
      </c>
      <c r="C1903">
        <v>12869</v>
      </c>
      <c r="D1903">
        <f>COUNTIF(C$4:C1903,Tabela3[[#This Row],[COMANDA]])</f>
        <v>1</v>
      </c>
      <c r="E1903" t="s">
        <v>89</v>
      </c>
      <c r="G1903" t="s">
        <v>8</v>
      </c>
      <c r="H1903" t="s">
        <v>42</v>
      </c>
      <c r="I1903" s="2">
        <v>2</v>
      </c>
      <c r="J1903" t="s">
        <v>11</v>
      </c>
      <c r="K1903" s="21">
        <f>INDEX(LISTAS!$H:$Q,MATCH(BASE!H1903,LISTAS!$G:$G,0),MATCH(BASE!J1903,LISTAS!$H$3:$Q$3,0))*Tabela3[[#This Row],[QUANTIDADE]]</f>
        <v>32</v>
      </c>
      <c r="L1903" s="2" t="str">
        <f>TEXT(Tabela3[[#This Row],[DATA]],"MM")</f>
        <v>04</v>
      </c>
      <c r="M1903" s="2">
        <f>WEEKNUM(Tabela3[[#This Row],[DATA]])</f>
        <v>15</v>
      </c>
      <c r="N1903" s="18">
        <f>YEAR(Tabela3[[#This Row],[DATA]])</f>
        <v>2023</v>
      </c>
    </row>
    <row r="1904" spans="2:14">
      <c r="B1904" s="1">
        <v>45028</v>
      </c>
      <c r="C1904">
        <v>12870</v>
      </c>
      <c r="D1904">
        <f>COUNTIF(C$4:C1904,Tabela3[[#This Row],[COMANDA]])</f>
        <v>1</v>
      </c>
      <c r="E1904" t="s">
        <v>89</v>
      </c>
      <c r="G1904" t="s">
        <v>8</v>
      </c>
      <c r="H1904" t="s">
        <v>40</v>
      </c>
      <c r="I1904" s="2">
        <v>1</v>
      </c>
      <c r="J1904" t="s">
        <v>11</v>
      </c>
      <c r="K1904" s="21">
        <f>INDEX(LISTAS!$H:$Q,MATCH(BASE!H1904,LISTAS!$G:$G,0),MATCH(BASE!J1904,LISTAS!$H$3:$Q$3,0))*Tabela3[[#This Row],[QUANTIDADE]]</f>
        <v>14</v>
      </c>
      <c r="L1904" s="2" t="str">
        <f>TEXT(Tabela3[[#This Row],[DATA]],"MM")</f>
        <v>04</v>
      </c>
      <c r="M1904" s="2">
        <f>WEEKNUM(Tabela3[[#This Row],[DATA]])</f>
        <v>15</v>
      </c>
      <c r="N1904" s="18">
        <f>YEAR(Tabela3[[#This Row],[DATA]])</f>
        <v>2023</v>
      </c>
    </row>
    <row r="1905" spans="2:14">
      <c r="B1905" s="1">
        <v>45028</v>
      </c>
      <c r="C1905">
        <v>12871</v>
      </c>
      <c r="D1905">
        <f>COUNTIF(C$4:C1905,Tabela3[[#This Row],[COMANDA]])</f>
        <v>1</v>
      </c>
      <c r="E1905" t="s">
        <v>90</v>
      </c>
      <c r="F1905" t="s">
        <v>99</v>
      </c>
      <c r="G1905" t="s">
        <v>8</v>
      </c>
      <c r="H1905" t="s">
        <v>204</v>
      </c>
      <c r="I1905" s="2">
        <v>1</v>
      </c>
      <c r="J1905" t="s">
        <v>11</v>
      </c>
      <c r="K1905" s="21">
        <f>INDEX(LISTAS!$H:$Q,MATCH(BASE!H1905,LISTAS!$G:$G,0),MATCH(BASE!J1905,LISTAS!$H$3:$Q$3,0))*Tabela3[[#This Row],[QUANTIDADE]]</f>
        <v>18</v>
      </c>
      <c r="L1905" s="2" t="str">
        <f>TEXT(Tabela3[[#This Row],[DATA]],"MM")</f>
        <v>04</v>
      </c>
      <c r="M1905" s="2">
        <f>WEEKNUM(Tabela3[[#This Row],[DATA]])</f>
        <v>15</v>
      </c>
      <c r="N1905" s="18">
        <f>YEAR(Tabela3[[#This Row],[DATA]])</f>
        <v>2023</v>
      </c>
    </row>
    <row r="1906" spans="2:14">
      <c r="B1906" s="1">
        <v>45028</v>
      </c>
      <c r="C1906">
        <v>12872</v>
      </c>
      <c r="D1906">
        <f>COUNTIF(C$4:C1906,Tabela3[[#This Row],[COMANDA]])</f>
        <v>1</v>
      </c>
      <c r="E1906" t="s">
        <v>90</v>
      </c>
      <c r="F1906" t="s">
        <v>375</v>
      </c>
      <c r="G1906" t="s">
        <v>8</v>
      </c>
      <c r="H1906" t="s">
        <v>211</v>
      </c>
      <c r="I1906" s="2">
        <v>1</v>
      </c>
      <c r="J1906" t="s">
        <v>12</v>
      </c>
      <c r="K1906" s="21">
        <f>INDEX(LISTAS!$H:$Q,MATCH(BASE!H1906,LISTAS!$G:$G,0),MATCH(BASE!J1906,LISTAS!$H$3:$Q$3,0))*Tabela3[[#This Row],[QUANTIDADE]]</f>
        <v>18</v>
      </c>
      <c r="L1906" s="2" t="str">
        <f>TEXT(Tabela3[[#This Row],[DATA]],"MM")</f>
        <v>04</v>
      </c>
      <c r="M1906" s="2">
        <f>WEEKNUM(Tabela3[[#This Row],[DATA]])</f>
        <v>15</v>
      </c>
      <c r="N1906" s="18">
        <f>YEAR(Tabela3[[#This Row],[DATA]])</f>
        <v>2023</v>
      </c>
    </row>
    <row r="1907" spans="2:14">
      <c r="B1907" s="1">
        <v>45028</v>
      </c>
      <c r="C1907">
        <v>12873</v>
      </c>
      <c r="D1907">
        <f>COUNTIF(C$4:C1907,Tabela3[[#This Row],[COMANDA]])</f>
        <v>1</v>
      </c>
      <c r="E1907" t="s">
        <v>90</v>
      </c>
      <c r="F1907" t="s">
        <v>99</v>
      </c>
      <c r="G1907" t="s">
        <v>8</v>
      </c>
      <c r="H1907" t="s">
        <v>42</v>
      </c>
      <c r="I1907" s="2">
        <v>1</v>
      </c>
      <c r="J1907" t="s">
        <v>11</v>
      </c>
      <c r="K1907" s="21">
        <f>INDEX(LISTAS!$H:$Q,MATCH(BASE!H1907,LISTAS!$G:$G,0),MATCH(BASE!J1907,LISTAS!$H$3:$Q$3,0))*Tabela3[[#This Row],[QUANTIDADE]]</f>
        <v>16</v>
      </c>
      <c r="L1907" s="2" t="str">
        <f>TEXT(Tabela3[[#This Row],[DATA]],"MM")</f>
        <v>04</v>
      </c>
      <c r="M1907" s="2">
        <f>WEEKNUM(Tabela3[[#This Row],[DATA]])</f>
        <v>15</v>
      </c>
      <c r="N1907" s="18">
        <f>YEAR(Tabela3[[#This Row],[DATA]])</f>
        <v>2023</v>
      </c>
    </row>
    <row r="1908" spans="2:14">
      <c r="B1908" s="1">
        <v>45028</v>
      </c>
      <c r="C1908">
        <v>12874</v>
      </c>
      <c r="D1908">
        <f>COUNTIF(C$4:C1908,Tabela3[[#This Row],[COMANDA]])</f>
        <v>1</v>
      </c>
      <c r="E1908" t="s">
        <v>90</v>
      </c>
      <c r="G1908" t="s">
        <v>8</v>
      </c>
      <c r="H1908" t="s">
        <v>202</v>
      </c>
      <c r="I1908" s="2">
        <v>1</v>
      </c>
      <c r="J1908" t="s">
        <v>11</v>
      </c>
      <c r="K1908" s="21">
        <f>INDEX(LISTAS!$H:$Q,MATCH(BASE!H1908,LISTAS!$G:$G,0),MATCH(BASE!J1908,LISTAS!$H$3:$Q$3,0))*Tabela3[[#This Row],[QUANTIDADE]]</f>
        <v>20</v>
      </c>
      <c r="L1908" s="2" t="str">
        <f>TEXT(Tabela3[[#This Row],[DATA]],"MM")</f>
        <v>04</v>
      </c>
      <c r="M1908" s="2">
        <f>WEEKNUM(Tabela3[[#This Row],[DATA]])</f>
        <v>15</v>
      </c>
      <c r="N1908" s="18">
        <f>YEAR(Tabela3[[#This Row],[DATA]])</f>
        <v>2023</v>
      </c>
    </row>
    <row r="1909" spans="2:14">
      <c r="B1909" s="1">
        <v>45028</v>
      </c>
      <c r="C1909">
        <v>12874</v>
      </c>
      <c r="D1909">
        <f>COUNTIF(C$4:C1909,Tabela3[[#This Row],[COMANDA]])</f>
        <v>2</v>
      </c>
      <c r="E1909" t="s">
        <v>90</v>
      </c>
      <c r="G1909" t="s">
        <v>9</v>
      </c>
      <c r="H1909" t="s">
        <v>138</v>
      </c>
      <c r="I1909" s="2">
        <v>1</v>
      </c>
      <c r="J1909" t="s">
        <v>11</v>
      </c>
      <c r="K1909" s="21">
        <f>INDEX(LISTAS!$H:$Q,MATCH(BASE!H1909,LISTAS!$G:$G,0),MATCH(BASE!J1909,LISTAS!$H$3:$Q$3,0))*Tabela3[[#This Row],[QUANTIDADE]]</f>
        <v>4</v>
      </c>
      <c r="L1909" s="2" t="str">
        <f>TEXT(Tabela3[[#This Row],[DATA]],"MM")</f>
        <v>04</v>
      </c>
      <c r="M1909" s="2">
        <f>WEEKNUM(Tabela3[[#This Row],[DATA]])</f>
        <v>15</v>
      </c>
      <c r="N1909" s="18">
        <f>YEAR(Tabela3[[#This Row],[DATA]])</f>
        <v>2023</v>
      </c>
    </row>
    <row r="1910" spans="2:14">
      <c r="B1910" s="1">
        <v>45028</v>
      </c>
      <c r="C1910">
        <v>12875</v>
      </c>
      <c r="D1910">
        <f>COUNTIF(C$4:C1910,Tabela3[[#This Row],[COMANDA]])</f>
        <v>1</v>
      </c>
      <c r="E1910" t="s">
        <v>90</v>
      </c>
      <c r="F1910" t="s">
        <v>99</v>
      </c>
      <c r="G1910" t="s">
        <v>8</v>
      </c>
      <c r="H1910" t="s">
        <v>41</v>
      </c>
      <c r="I1910" s="2">
        <v>1</v>
      </c>
      <c r="J1910" t="s">
        <v>11</v>
      </c>
      <c r="K1910" s="21">
        <f>INDEX(LISTAS!$H:$Q,MATCH(BASE!H1910,LISTAS!$G:$G,0),MATCH(BASE!J1910,LISTAS!$H$3:$Q$3,0))*Tabela3[[#This Row],[QUANTIDADE]]</f>
        <v>14</v>
      </c>
      <c r="L1910" s="2" t="str">
        <f>TEXT(Tabela3[[#This Row],[DATA]],"MM")</f>
        <v>04</v>
      </c>
      <c r="M1910" s="2">
        <f>WEEKNUM(Tabela3[[#This Row],[DATA]])</f>
        <v>15</v>
      </c>
      <c r="N1910" s="18">
        <f>YEAR(Tabela3[[#This Row],[DATA]])</f>
        <v>2023</v>
      </c>
    </row>
    <row r="1911" spans="2:14">
      <c r="B1911" s="1">
        <v>45028</v>
      </c>
      <c r="C1911">
        <v>12876</v>
      </c>
      <c r="D1911">
        <f>COUNTIF(C$4:C1911,Tabela3[[#This Row],[COMANDA]])</f>
        <v>1</v>
      </c>
      <c r="E1911" t="s">
        <v>89</v>
      </c>
      <c r="G1911" t="s">
        <v>8</v>
      </c>
      <c r="H1911" t="s">
        <v>204</v>
      </c>
      <c r="I1911" s="2">
        <v>1</v>
      </c>
      <c r="J1911" t="s">
        <v>11</v>
      </c>
      <c r="K1911" s="21">
        <f>INDEX(LISTAS!$H:$Q,MATCH(BASE!H1911,LISTAS!$G:$G,0),MATCH(BASE!J1911,LISTAS!$H$3:$Q$3,0))*Tabela3[[#This Row],[QUANTIDADE]]</f>
        <v>18</v>
      </c>
      <c r="L1911" s="2" t="str">
        <f>TEXT(Tabela3[[#This Row],[DATA]],"MM")</f>
        <v>04</v>
      </c>
      <c r="M1911" s="2">
        <f>WEEKNUM(Tabela3[[#This Row],[DATA]])</f>
        <v>15</v>
      </c>
      <c r="N1911" s="18">
        <f>YEAR(Tabela3[[#This Row],[DATA]])</f>
        <v>2023</v>
      </c>
    </row>
    <row r="1912" spans="2:14">
      <c r="B1912" s="1">
        <v>45028</v>
      </c>
      <c r="C1912">
        <v>12876</v>
      </c>
      <c r="D1912">
        <f>COUNTIF(C$4:C1912,Tabela3[[#This Row],[COMANDA]])</f>
        <v>2</v>
      </c>
      <c r="E1912" t="s">
        <v>89</v>
      </c>
      <c r="G1912" t="s">
        <v>9</v>
      </c>
      <c r="H1912" t="s">
        <v>142</v>
      </c>
      <c r="I1912" s="2">
        <v>1</v>
      </c>
      <c r="J1912" t="s">
        <v>11</v>
      </c>
      <c r="K1912" s="21">
        <f>INDEX(LISTAS!$H:$Q,MATCH(BASE!H1912,LISTAS!$G:$G,0),MATCH(BASE!J1912,LISTAS!$H$3:$Q$3,0))*Tabela3[[#This Row],[QUANTIDADE]]</f>
        <v>6</v>
      </c>
      <c r="L1912" s="2" t="str">
        <f>TEXT(Tabela3[[#This Row],[DATA]],"MM")</f>
        <v>04</v>
      </c>
      <c r="M1912" s="2">
        <f>WEEKNUM(Tabela3[[#This Row],[DATA]])</f>
        <v>15</v>
      </c>
      <c r="N1912" s="18">
        <f>YEAR(Tabela3[[#This Row],[DATA]])</f>
        <v>2023</v>
      </c>
    </row>
    <row r="1913" spans="2:14">
      <c r="B1913" s="1">
        <v>45028</v>
      </c>
      <c r="C1913">
        <v>12877</v>
      </c>
      <c r="D1913">
        <f>COUNTIF(C$4:C1913,Tabela3[[#This Row],[COMANDA]])</f>
        <v>1</v>
      </c>
      <c r="E1913" t="s">
        <v>90</v>
      </c>
      <c r="G1913" t="s">
        <v>8</v>
      </c>
      <c r="H1913" t="s">
        <v>202</v>
      </c>
      <c r="I1913" s="2">
        <v>1</v>
      </c>
      <c r="J1913" t="s">
        <v>11</v>
      </c>
      <c r="K1913" s="21">
        <f>INDEX(LISTAS!$H:$Q,MATCH(BASE!H1913,LISTAS!$G:$G,0),MATCH(BASE!J1913,LISTAS!$H$3:$Q$3,0))*Tabela3[[#This Row],[QUANTIDADE]]</f>
        <v>20</v>
      </c>
      <c r="L1913" s="2" t="str">
        <f>TEXT(Tabela3[[#This Row],[DATA]],"MM")</f>
        <v>04</v>
      </c>
      <c r="M1913" s="2">
        <f>WEEKNUM(Tabela3[[#This Row],[DATA]])</f>
        <v>15</v>
      </c>
      <c r="N1913" s="18">
        <f>YEAR(Tabela3[[#This Row],[DATA]])</f>
        <v>2023</v>
      </c>
    </row>
    <row r="1914" spans="2:14">
      <c r="B1914" s="1">
        <v>45028</v>
      </c>
      <c r="C1914">
        <v>12878</v>
      </c>
      <c r="D1914">
        <f>COUNTIF(C$4:C1914,Tabela3[[#This Row],[COMANDA]])</f>
        <v>1</v>
      </c>
      <c r="E1914" t="s">
        <v>90</v>
      </c>
      <c r="G1914" t="s">
        <v>8</v>
      </c>
      <c r="H1914" t="s">
        <v>202</v>
      </c>
      <c r="I1914" s="2">
        <v>1</v>
      </c>
      <c r="J1914" t="s">
        <v>11</v>
      </c>
      <c r="K1914" s="21">
        <f>INDEX(LISTAS!$H:$Q,MATCH(BASE!H1914,LISTAS!$G:$G,0),MATCH(BASE!J1914,LISTAS!$H$3:$Q$3,0))*Tabela3[[#This Row],[QUANTIDADE]]</f>
        <v>20</v>
      </c>
      <c r="L1914" s="2" t="str">
        <f>TEXT(Tabela3[[#This Row],[DATA]],"MM")</f>
        <v>04</v>
      </c>
      <c r="M1914" s="2">
        <f>WEEKNUM(Tabela3[[#This Row],[DATA]])</f>
        <v>15</v>
      </c>
      <c r="N1914" s="18">
        <f>YEAR(Tabela3[[#This Row],[DATA]])</f>
        <v>2023</v>
      </c>
    </row>
    <row r="1915" spans="2:14">
      <c r="B1915" s="1">
        <v>45028</v>
      </c>
      <c r="C1915">
        <v>12878</v>
      </c>
      <c r="D1915">
        <f>COUNTIF(C$4:C1915,Tabela3[[#This Row],[COMANDA]])</f>
        <v>2</v>
      </c>
      <c r="E1915" t="s">
        <v>90</v>
      </c>
      <c r="G1915" t="s">
        <v>9</v>
      </c>
      <c r="H1915" t="s">
        <v>139</v>
      </c>
      <c r="I1915" s="2">
        <v>1</v>
      </c>
      <c r="J1915" t="s">
        <v>11</v>
      </c>
      <c r="K1915" s="21">
        <f>INDEX(LISTAS!$H:$Q,MATCH(BASE!H1915,LISTAS!$G:$G,0),MATCH(BASE!J1915,LISTAS!$H$3:$Q$3,0))*Tabela3[[#This Row],[QUANTIDADE]]</f>
        <v>6</v>
      </c>
      <c r="L1915" s="2" t="str">
        <f>TEXT(Tabela3[[#This Row],[DATA]],"MM")</f>
        <v>04</v>
      </c>
      <c r="M1915" s="2">
        <f>WEEKNUM(Tabela3[[#This Row],[DATA]])</f>
        <v>15</v>
      </c>
      <c r="N1915" s="18">
        <f>YEAR(Tabela3[[#This Row],[DATA]])</f>
        <v>2023</v>
      </c>
    </row>
    <row r="1916" spans="2:14">
      <c r="B1916" s="1">
        <v>45028</v>
      </c>
      <c r="C1916">
        <v>12879</v>
      </c>
      <c r="D1916">
        <f>COUNTIF(C$4:C1916,Tabela3[[#This Row],[COMANDA]])</f>
        <v>1</v>
      </c>
      <c r="E1916" t="s">
        <v>90</v>
      </c>
      <c r="G1916" t="s">
        <v>8</v>
      </c>
      <c r="H1916" t="s">
        <v>42</v>
      </c>
      <c r="I1916" s="2">
        <v>1</v>
      </c>
      <c r="J1916" t="s">
        <v>11</v>
      </c>
      <c r="K1916" s="21">
        <f>INDEX(LISTAS!$H:$Q,MATCH(BASE!H1916,LISTAS!$G:$G,0),MATCH(BASE!J1916,LISTAS!$H$3:$Q$3,0))*Tabela3[[#This Row],[QUANTIDADE]]</f>
        <v>16</v>
      </c>
      <c r="L1916" s="2" t="str">
        <f>TEXT(Tabela3[[#This Row],[DATA]],"MM")</f>
        <v>04</v>
      </c>
      <c r="M1916" s="2">
        <f>WEEKNUM(Tabela3[[#This Row],[DATA]])</f>
        <v>15</v>
      </c>
      <c r="N1916" s="18">
        <f>YEAR(Tabela3[[#This Row],[DATA]])</f>
        <v>2023</v>
      </c>
    </row>
    <row r="1917" spans="2:14">
      <c r="B1917" s="1">
        <v>45028</v>
      </c>
      <c r="C1917">
        <v>12880</v>
      </c>
      <c r="D1917">
        <f>COUNTIF(C$4:C1917,Tabela3[[#This Row],[COMANDA]])</f>
        <v>1</v>
      </c>
      <c r="E1917" t="s">
        <v>90</v>
      </c>
      <c r="F1917" t="s">
        <v>99</v>
      </c>
      <c r="G1917" t="s">
        <v>8</v>
      </c>
      <c r="H1917" t="s">
        <v>202</v>
      </c>
      <c r="I1917" s="2">
        <v>1</v>
      </c>
      <c r="J1917" t="s">
        <v>11</v>
      </c>
      <c r="K1917" s="21">
        <f>INDEX(LISTAS!$H:$Q,MATCH(BASE!H1917,LISTAS!$G:$G,0),MATCH(BASE!J1917,LISTAS!$H$3:$Q$3,0))*Tabela3[[#This Row],[QUANTIDADE]]</f>
        <v>20</v>
      </c>
      <c r="L1917" s="2" t="str">
        <f>TEXT(Tabela3[[#This Row],[DATA]],"MM")</f>
        <v>04</v>
      </c>
      <c r="M1917" s="2">
        <f>WEEKNUM(Tabela3[[#This Row],[DATA]])</f>
        <v>15</v>
      </c>
      <c r="N1917" s="18">
        <f>YEAR(Tabela3[[#This Row],[DATA]])</f>
        <v>2023</v>
      </c>
    </row>
    <row r="1918" spans="2:14">
      <c r="B1918" s="1">
        <v>45028</v>
      </c>
      <c r="C1918">
        <v>12880</v>
      </c>
      <c r="D1918">
        <f>COUNTIF(C$4:C1918,Tabela3[[#This Row],[COMANDA]])</f>
        <v>2</v>
      </c>
      <c r="E1918" t="s">
        <v>90</v>
      </c>
      <c r="F1918" t="s">
        <v>99</v>
      </c>
      <c r="G1918" t="s">
        <v>61</v>
      </c>
      <c r="H1918" t="s">
        <v>161</v>
      </c>
      <c r="I1918" s="2">
        <v>1</v>
      </c>
      <c r="J1918" t="s">
        <v>11</v>
      </c>
      <c r="K1918" s="21">
        <f>INDEX(LISTAS!$H:$Q,MATCH(BASE!H1918,LISTAS!$G:$G,0),MATCH(BASE!J1918,LISTAS!$H$3:$Q$3,0))*Tabela3[[#This Row],[QUANTIDADE]]</f>
        <v>3</v>
      </c>
      <c r="L1918" s="2" t="str">
        <f>TEXT(Tabela3[[#This Row],[DATA]],"MM")</f>
        <v>04</v>
      </c>
      <c r="M1918" s="2">
        <f>WEEKNUM(Tabela3[[#This Row],[DATA]])</f>
        <v>15</v>
      </c>
      <c r="N1918" s="18">
        <f>YEAR(Tabela3[[#This Row],[DATA]])</f>
        <v>2023</v>
      </c>
    </row>
    <row r="1919" spans="2:14">
      <c r="B1919" s="1">
        <v>45028</v>
      </c>
      <c r="C1919" t="s">
        <v>374</v>
      </c>
      <c r="D1919">
        <f>COUNTIF(C$4:C1919,Tabela3[[#This Row],[COMANDA]])</f>
        <v>1</v>
      </c>
      <c r="E1919" t="s">
        <v>1</v>
      </c>
      <c r="G1919" t="s">
        <v>64</v>
      </c>
      <c r="H1919" t="s">
        <v>173</v>
      </c>
      <c r="I1919" s="2">
        <v>1</v>
      </c>
      <c r="J1919" t="s">
        <v>11</v>
      </c>
      <c r="K1919" s="21">
        <f>INDEX(LISTAS!$H:$Q,MATCH(BASE!H1919,LISTAS!$G:$G,0),MATCH(BASE!J1919,LISTAS!$H$3:$Q$3,0))*Tabela3[[#This Row],[QUANTIDADE]]</f>
        <v>9</v>
      </c>
      <c r="L1919" s="2" t="str">
        <f>TEXT(Tabela3[[#This Row],[DATA]],"MM")</f>
        <v>04</v>
      </c>
      <c r="M1919" s="2">
        <f>WEEKNUM(Tabela3[[#This Row],[DATA]])</f>
        <v>15</v>
      </c>
      <c r="N1919" s="18">
        <f>YEAR(Tabela3[[#This Row],[DATA]])</f>
        <v>2023</v>
      </c>
    </row>
    <row r="1920" spans="2:14">
      <c r="B1920" s="1">
        <v>45028</v>
      </c>
      <c r="C1920" t="s">
        <v>374</v>
      </c>
      <c r="D1920">
        <f>COUNTIF(C$4:C1920,Tabela3[[#This Row],[COMANDA]])</f>
        <v>2</v>
      </c>
      <c r="E1920" t="s">
        <v>1</v>
      </c>
      <c r="G1920" t="s">
        <v>9</v>
      </c>
      <c r="H1920" t="s">
        <v>146</v>
      </c>
      <c r="I1920" s="2">
        <v>1</v>
      </c>
      <c r="J1920" t="s">
        <v>11</v>
      </c>
      <c r="K1920" s="21">
        <f>INDEX(LISTAS!$H:$Q,MATCH(BASE!H1920,LISTAS!$G:$G,0),MATCH(BASE!J1920,LISTAS!$H$3:$Q$3,0))*Tabela3[[#This Row],[QUANTIDADE]]</f>
        <v>4</v>
      </c>
      <c r="L1920" s="2" t="str">
        <f>TEXT(Tabela3[[#This Row],[DATA]],"MM")</f>
        <v>04</v>
      </c>
      <c r="M1920" s="2">
        <f>WEEKNUM(Tabela3[[#This Row],[DATA]])</f>
        <v>15</v>
      </c>
      <c r="N1920" s="18">
        <f>YEAR(Tabela3[[#This Row],[DATA]])</f>
        <v>2023</v>
      </c>
    </row>
    <row r="1921" spans="2:14">
      <c r="B1921" s="1">
        <v>45028</v>
      </c>
      <c r="C1921" t="s">
        <v>374</v>
      </c>
      <c r="D1921">
        <f>COUNTIF(C$4:C1921,Tabela3[[#This Row],[COMANDA]])</f>
        <v>3</v>
      </c>
      <c r="E1921" t="s">
        <v>1</v>
      </c>
      <c r="G1921" t="s">
        <v>74</v>
      </c>
      <c r="H1921" t="s">
        <v>76</v>
      </c>
      <c r="I1921" s="2">
        <v>6</v>
      </c>
      <c r="J1921" t="s">
        <v>11</v>
      </c>
      <c r="K1921" s="21">
        <f>INDEX(LISTAS!$H:$Q,MATCH(BASE!H1921,LISTAS!$G:$G,0),MATCH(BASE!J1921,LISTAS!$H$3:$Q$3,0))*Tabela3[[#This Row],[QUANTIDADE]]</f>
        <v>12</v>
      </c>
      <c r="L1921" s="2" t="str">
        <f>TEXT(Tabela3[[#This Row],[DATA]],"MM")</f>
        <v>04</v>
      </c>
      <c r="M1921" s="2">
        <f>WEEKNUM(Tabela3[[#This Row],[DATA]])</f>
        <v>15</v>
      </c>
      <c r="N1921" s="18">
        <f>YEAR(Tabela3[[#This Row],[DATA]])</f>
        <v>2023</v>
      </c>
    </row>
    <row r="1922" spans="2:14">
      <c r="B1922" s="1">
        <v>45028</v>
      </c>
      <c r="C1922" t="s">
        <v>374</v>
      </c>
      <c r="D1922">
        <f>COUNTIF(C$4:C1922,Tabela3[[#This Row],[COMANDA]])</f>
        <v>4</v>
      </c>
      <c r="E1922" t="s">
        <v>1</v>
      </c>
      <c r="G1922" t="s">
        <v>74</v>
      </c>
      <c r="H1922" t="s">
        <v>120</v>
      </c>
      <c r="I1922" s="2">
        <v>6</v>
      </c>
      <c r="J1922" t="s">
        <v>11</v>
      </c>
      <c r="K1922" s="21">
        <f>INDEX(LISTAS!$H:$Q,MATCH(BASE!H1922,LISTAS!$G:$G,0),MATCH(BASE!J1922,LISTAS!$H$3:$Q$3,0))*Tabela3[[#This Row],[QUANTIDADE]]</f>
        <v>18</v>
      </c>
      <c r="L1922" s="2" t="str">
        <f>TEXT(Tabela3[[#This Row],[DATA]],"MM")</f>
        <v>04</v>
      </c>
      <c r="M1922" s="2">
        <f>WEEKNUM(Tabela3[[#This Row],[DATA]])</f>
        <v>15</v>
      </c>
      <c r="N1922" s="18">
        <f>YEAR(Tabela3[[#This Row],[DATA]])</f>
        <v>2023</v>
      </c>
    </row>
    <row r="1923" spans="2:14">
      <c r="B1923" s="1">
        <v>45028</v>
      </c>
      <c r="C1923" t="s">
        <v>374</v>
      </c>
      <c r="D1923">
        <f>COUNTIF(C$4:C1923,Tabela3[[#This Row],[COMANDA]])</f>
        <v>5</v>
      </c>
      <c r="E1923" t="s">
        <v>1</v>
      </c>
      <c r="G1923" t="s">
        <v>9</v>
      </c>
      <c r="H1923" t="s">
        <v>147</v>
      </c>
      <c r="I1923" s="2">
        <v>1</v>
      </c>
      <c r="J1923" t="s">
        <v>11</v>
      </c>
      <c r="K1923" s="21">
        <f>INDEX(LISTAS!$H:$Q,MATCH(BASE!H1923,LISTAS!$G:$G,0),MATCH(BASE!J1923,LISTAS!$H$3:$Q$3,0))*Tabela3[[#This Row],[QUANTIDADE]]</f>
        <v>4.5</v>
      </c>
      <c r="L1923" s="2" t="str">
        <f>TEXT(Tabela3[[#This Row],[DATA]],"MM")</f>
        <v>04</v>
      </c>
      <c r="M1923" s="2">
        <f>WEEKNUM(Tabela3[[#This Row],[DATA]])</f>
        <v>15</v>
      </c>
      <c r="N1923" s="18">
        <f>YEAR(Tabela3[[#This Row],[DATA]])</f>
        <v>2023</v>
      </c>
    </row>
    <row r="1924" spans="2:14">
      <c r="B1924" s="1">
        <v>45028</v>
      </c>
      <c r="C1924" t="s">
        <v>374</v>
      </c>
      <c r="D1924">
        <f>COUNTIF(C$4:C1924,Tabela3[[#This Row],[COMANDA]])</f>
        <v>6</v>
      </c>
      <c r="E1924" t="s">
        <v>1</v>
      </c>
      <c r="G1924" t="s">
        <v>9</v>
      </c>
      <c r="H1924" t="s">
        <v>68</v>
      </c>
      <c r="I1924" s="2">
        <v>2</v>
      </c>
      <c r="J1924" t="s">
        <v>11</v>
      </c>
      <c r="K1924" s="21">
        <f>INDEX(LISTAS!$H:$Q,MATCH(BASE!H1924,LISTAS!$G:$G,0),MATCH(BASE!J1924,LISTAS!$H$3:$Q$3,0))*Tabela3[[#This Row],[QUANTIDADE]]</f>
        <v>6</v>
      </c>
      <c r="L1924" s="2" t="str">
        <f>TEXT(Tabela3[[#This Row],[DATA]],"MM")</f>
        <v>04</v>
      </c>
      <c r="M1924" s="2">
        <f>WEEKNUM(Tabela3[[#This Row],[DATA]])</f>
        <v>15</v>
      </c>
      <c r="N1924" s="18">
        <f>YEAR(Tabela3[[#This Row],[DATA]])</f>
        <v>2023</v>
      </c>
    </row>
    <row r="1925" spans="2:14">
      <c r="B1925" s="1">
        <v>45028</v>
      </c>
      <c r="C1925" t="s">
        <v>374</v>
      </c>
      <c r="D1925">
        <f>COUNTIF(C$4:C1925,Tabela3[[#This Row],[COMANDA]])</f>
        <v>7</v>
      </c>
      <c r="E1925" t="s">
        <v>1</v>
      </c>
      <c r="G1925" t="s">
        <v>77</v>
      </c>
      <c r="H1925" t="s">
        <v>217</v>
      </c>
      <c r="I1925" s="2">
        <v>6</v>
      </c>
      <c r="J1925" t="s">
        <v>11</v>
      </c>
      <c r="K1925" s="21">
        <f>INDEX(LISTAS!$H:$Q,MATCH(BASE!H1925,LISTAS!$G:$G,0),MATCH(BASE!J1925,LISTAS!$H$3:$Q$3,0))*Tabela3[[#This Row],[QUANTIDADE]]</f>
        <v>36</v>
      </c>
      <c r="L1925" s="2" t="str">
        <f>TEXT(Tabela3[[#This Row],[DATA]],"MM")</f>
        <v>04</v>
      </c>
      <c r="M1925" s="2">
        <f>WEEKNUM(Tabela3[[#This Row],[DATA]])</f>
        <v>15</v>
      </c>
      <c r="N1925" s="18">
        <f>YEAR(Tabela3[[#This Row],[DATA]])</f>
        <v>2023</v>
      </c>
    </row>
    <row r="1926" spans="2:14">
      <c r="B1926" s="1">
        <v>45028</v>
      </c>
      <c r="C1926" t="s">
        <v>374</v>
      </c>
      <c r="D1926">
        <f>COUNTIF(C$4:C1926,Tabela3[[#This Row],[COMANDA]])</f>
        <v>8</v>
      </c>
      <c r="E1926" t="s">
        <v>1</v>
      </c>
      <c r="G1926" t="s">
        <v>77</v>
      </c>
      <c r="H1926" t="s">
        <v>79</v>
      </c>
      <c r="I1926" s="2">
        <v>3</v>
      </c>
      <c r="J1926" t="s">
        <v>11</v>
      </c>
      <c r="K1926" s="21">
        <f>INDEX(LISTAS!$H:$Q,MATCH(BASE!H1926,LISTAS!$G:$G,0),MATCH(BASE!J1926,LISTAS!$H$3:$Q$3,0))*Tabela3[[#This Row],[QUANTIDADE]]</f>
        <v>13.5</v>
      </c>
      <c r="L1926" s="2" t="str">
        <f>TEXT(Tabela3[[#This Row],[DATA]],"MM")</f>
        <v>04</v>
      </c>
      <c r="M1926" s="2">
        <f>WEEKNUM(Tabela3[[#This Row],[DATA]])</f>
        <v>15</v>
      </c>
      <c r="N1926" s="18">
        <f>YEAR(Tabela3[[#This Row],[DATA]])</f>
        <v>2023</v>
      </c>
    </row>
    <row r="1927" spans="2:14">
      <c r="B1927" s="1">
        <v>45028</v>
      </c>
      <c r="C1927" t="s">
        <v>374</v>
      </c>
      <c r="D1927">
        <f>COUNTIF(C$4:C1927,Tabela3[[#This Row],[COMANDA]])</f>
        <v>9</v>
      </c>
      <c r="E1927" t="s">
        <v>1</v>
      </c>
      <c r="G1927" t="s">
        <v>9</v>
      </c>
      <c r="H1927" t="s">
        <v>59</v>
      </c>
      <c r="I1927" s="2">
        <v>1</v>
      </c>
      <c r="J1927" t="s">
        <v>11</v>
      </c>
      <c r="K1927" s="21">
        <f>INDEX(LISTAS!$H:$Q,MATCH(BASE!H1927,LISTAS!$G:$G,0),MATCH(BASE!J1927,LISTAS!$H$3:$Q$3,0))*Tabela3[[#This Row],[QUANTIDADE]]</f>
        <v>3</v>
      </c>
      <c r="L1927" s="2" t="str">
        <f>TEXT(Tabela3[[#This Row],[DATA]],"MM")</f>
        <v>04</v>
      </c>
      <c r="M1927" s="2">
        <f>WEEKNUM(Tabela3[[#This Row],[DATA]])</f>
        <v>15</v>
      </c>
      <c r="N1927" s="18">
        <f>YEAR(Tabela3[[#This Row],[DATA]])</f>
        <v>2023</v>
      </c>
    </row>
    <row r="1928" spans="2:14">
      <c r="B1928" s="1">
        <v>45028</v>
      </c>
      <c r="C1928" t="s">
        <v>374</v>
      </c>
      <c r="D1928">
        <f>COUNTIF(C$4:C1928,Tabela3[[#This Row],[COMANDA]])</f>
        <v>10</v>
      </c>
      <c r="E1928" t="s">
        <v>1</v>
      </c>
      <c r="G1928" t="s">
        <v>9</v>
      </c>
      <c r="H1928" t="s">
        <v>85</v>
      </c>
      <c r="I1928" s="2">
        <v>5</v>
      </c>
      <c r="J1928" t="s">
        <v>11</v>
      </c>
      <c r="K1928" s="21">
        <f>INDEX(LISTAS!$H:$Q,MATCH(BASE!H1928,LISTAS!$G:$G,0),MATCH(BASE!J1928,LISTAS!$H$3:$Q$3,0))*Tabela3[[#This Row],[QUANTIDADE]]</f>
        <v>50</v>
      </c>
      <c r="L1928" s="2" t="str">
        <f>TEXT(Tabela3[[#This Row],[DATA]],"MM")</f>
        <v>04</v>
      </c>
      <c r="M1928" s="2">
        <f>WEEKNUM(Tabela3[[#This Row],[DATA]])</f>
        <v>15</v>
      </c>
      <c r="N1928" s="18">
        <f>YEAR(Tabela3[[#This Row],[DATA]])</f>
        <v>2023</v>
      </c>
    </row>
    <row r="1929" spans="2:14">
      <c r="B1929" s="1">
        <v>45028</v>
      </c>
      <c r="C1929" t="s">
        <v>374</v>
      </c>
      <c r="D1929">
        <f>COUNTIF(C$4:C1929,Tabela3[[#This Row],[COMANDA]])</f>
        <v>11</v>
      </c>
      <c r="E1929" t="s">
        <v>1</v>
      </c>
      <c r="G1929" t="s">
        <v>74</v>
      </c>
      <c r="H1929" t="s">
        <v>121</v>
      </c>
      <c r="I1929" s="2">
        <v>5</v>
      </c>
      <c r="J1929" t="s">
        <v>11</v>
      </c>
      <c r="K1929" s="21">
        <f>INDEX(LISTAS!$H:$Q,MATCH(BASE!H1929,LISTAS!$G:$G,0),MATCH(BASE!J1929,LISTAS!$H$3:$Q$3,0))*Tabela3[[#This Row],[QUANTIDADE]]</f>
        <v>4</v>
      </c>
      <c r="L1929" s="2" t="str">
        <f>TEXT(Tabela3[[#This Row],[DATA]],"MM")</f>
        <v>04</v>
      </c>
      <c r="M1929" s="2">
        <f>WEEKNUM(Tabela3[[#This Row],[DATA]])</f>
        <v>15</v>
      </c>
      <c r="N1929" s="18">
        <f>YEAR(Tabela3[[#This Row],[DATA]])</f>
        <v>2023</v>
      </c>
    </row>
    <row r="1930" spans="2:14">
      <c r="B1930" s="1">
        <v>45028</v>
      </c>
      <c r="C1930" t="s">
        <v>374</v>
      </c>
      <c r="D1930">
        <f>COUNTIF(C$4:C1930,Tabela3[[#This Row],[COMANDA]])</f>
        <v>12</v>
      </c>
      <c r="E1930" t="s">
        <v>1</v>
      </c>
      <c r="G1930" t="s">
        <v>9</v>
      </c>
      <c r="H1930" t="s">
        <v>132</v>
      </c>
      <c r="I1930" s="2">
        <v>1</v>
      </c>
      <c r="J1930" t="s">
        <v>11</v>
      </c>
      <c r="K1930" s="21">
        <f>INDEX(LISTAS!$H:$Q,MATCH(BASE!H1930,LISTAS!$G:$G,0),MATCH(BASE!J1930,LISTAS!$H$3:$Q$3,0))*Tabela3[[#This Row],[QUANTIDADE]]</f>
        <v>3</v>
      </c>
      <c r="L1930" s="2" t="str">
        <f>TEXT(Tabela3[[#This Row],[DATA]],"MM")</f>
        <v>04</v>
      </c>
      <c r="M1930" s="2">
        <f>WEEKNUM(Tabela3[[#This Row],[DATA]])</f>
        <v>15</v>
      </c>
      <c r="N1930" s="18">
        <f>YEAR(Tabela3[[#This Row],[DATA]])</f>
        <v>2023</v>
      </c>
    </row>
    <row r="1931" spans="2:14">
      <c r="B1931" s="1">
        <v>45028</v>
      </c>
      <c r="C1931" t="s">
        <v>374</v>
      </c>
      <c r="D1931">
        <f>COUNTIF(C$4:C1931,Tabela3[[#This Row],[COMANDA]])</f>
        <v>13</v>
      </c>
      <c r="E1931" t="s">
        <v>1</v>
      </c>
      <c r="G1931" t="s">
        <v>74</v>
      </c>
      <c r="H1931" t="s">
        <v>75</v>
      </c>
      <c r="I1931" s="2">
        <v>12</v>
      </c>
      <c r="J1931" t="s">
        <v>11</v>
      </c>
      <c r="K1931" s="21">
        <f>INDEX(LISTAS!$H:$Q,MATCH(BASE!H1931,LISTAS!$G:$G,0),MATCH(BASE!J1931,LISTAS!$H$3:$Q$3,0))*Tabela3[[#This Row],[QUANTIDADE]]</f>
        <v>72</v>
      </c>
      <c r="L1931" s="2" t="str">
        <f>TEXT(Tabela3[[#This Row],[DATA]],"MM")</f>
        <v>04</v>
      </c>
      <c r="M1931" s="2">
        <f>WEEKNUM(Tabela3[[#This Row],[DATA]])</f>
        <v>15</v>
      </c>
      <c r="N1931" s="18">
        <f>YEAR(Tabela3[[#This Row],[DATA]])</f>
        <v>2023</v>
      </c>
    </row>
    <row r="1932" spans="2:14">
      <c r="B1932" s="1">
        <v>45028</v>
      </c>
      <c r="C1932" t="s">
        <v>374</v>
      </c>
      <c r="D1932">
        <f>COUNTIF(C$4:C1932,Tabela3[[#This Row],[COMANDA]])</f>
        <v>14</v>
      </c>
      <c r="E1932" t="s">
        <v>1</v>
      </c>
      <c r="G1932" t="s">
        <v>9</v>
      </c>
      <c r="H1932" t="s">
        <v>138</v>
      </c>
      <c r="I1932" s="2">
        <v>5</v>
      </c>
      <c r="J1932" t="s">
        <v>11</v>
      </c>
      <c r="K1932" s="21">
        <f>INDEX(LISTAS!$H:$Q,MATCH(BASE!H1932,LISTAS!$G:$G,0),MATCH(BASE!J1932,LISTAS!$H$3:$Q$3,0))*Tabela3[[#This Row],[QUANTIDADE]]</f>
        <v>20</v>
      </c>
      <c r="L1932" s="2" t="str">
        <f>TEXT(Tabela3[[#This Row],[DATA]],"MM")</f>
        <v>04</v>
      </c>
      <c r="M1932" s="2">
        <f>WEEKNUM(Tabela3[[#This Row],[DATA]])</f>
        <v>15</v>
      </c>
      <c r="N1932" s="18">
        <f>YEAR(Tabela3[[#This Row],[DATA]])</f>
        <v>2023</v>
      </c>
    </row>
    <row r="1933" spans="2:14">
      <c r="B1933" s="1">
        <v>45028</v>
      </c>
      <c r="C1933" t="s">
        <v>374</v>
      </c>
      <c r="D1933">
        <f>COUNTIF(C$4:C1933,Tabela3[[#This Row],[COMANDA]])</f>
        <v>15</v>
      </c>
      <c r="E1933" t="s">
        <v>1</v>
      </c>
      <c r="G1933" t="s">
        <v>10</v>
      </c>
      <c r="H1933" t="s">
        <v>123</v>
      </c>
      <c r="I1933" s="2">
        <v>1</v>
      </c>
      <c r="J1933" t="s">
        <v>11</v>
      </c>
      <c r="K1933" s="21">
        <f>INDEX(LISTAS!$H:$Q,MATCH(BASE!H1933,LISTAS!$G:$G,0),MATCH(BASE!J1933,LISTAS!$H$3:$Q$3,0))*Tabela3[[#This Row],[QUANTIDADE]]</f>
        <v>1</v>
      </c>
      <c r="L1933" s="2" t="str">
        <f>TEXT(Tabela3[[#This Row],[DATA]],"MM")</f>
        <v>04</v>
      </c>
      <c r="M1933" s="2">
        <f>WEEKNUM(Tabela3[[#This Row],[DATA]])</f>
        <v>15</v>
      </c>
      <c r="N1933" s="18">
        <f>YEAR(Tabela3[[#This Row],[DATA]])</f>
        <v>2023</v>
      </c>
    </row>
    <row r="1934" spans="2:14">
      <c r="B1934" s="1">
        <v>45028</v>
      </c>
      <c r="C1934" t="s">
        <v>374</v>
      </c>
      <c r="D1934">
        <f>COUNTIF(C$4:C1934,Tabela3[[#This Row],[COMANDA]])</f>
        <v>16</v>
      </c>
      <c r="E1934" t="s">
        <v>1</v>
      </c>
      <c r="G1934" t="s">
        <v>64</v>
      </c>
      <c r="H1934" t="s">
        <v>176</v>
      </c>
      <c r="I1934" s="2">
        <v>1</v>
      </c>
      <c r="J1934" t="s">
        <v>11</v>
      </c>
      <c r="K1934" s="21">
        <f>INDEX(LISTAS!$H:$Q,MATCH(BASE!H1934,LISTAS!$G:$G,0),MATCH(BASE!J1934,LISTAS!$H$3:$Q$3,0))*Tabela3[[#This Row],[QUANTIDADE]]</f>
        <v>14</v>
      </c>
      <c r="L1934" s="2" t="str">
        <f>TEXT(Tabela3[[#This Row],[DATA]],"MM")</f>
        <v>04</v>
      </c>
      <c r="M1934" s="2">
        <f>WEEKNUM(Tabela3[[#This Row],[DATA]])</f>
        <v>15</v>
      </c>
      <c r="N1934" s="18">
        <f>YEAR(Tabela3[[#This Row],[DATA]])</f>
        <v>2023</v>
      </c>
    </row>
    <row r="1935" spans="2:14">
      <c r="B1935" s="1">
        <v>45028</v>
      </c>
      <c r="C1935" t="s">
        <v>374</v>
      </c>
      <c r="D1935">
        <f>COUNTIF(C$4:C1935,Tabela3[[#This Row],[COMANDA]])</f>
        <v>17</v>
      </c>
      <c r="E1935" t="s">
        <v>1</v>
      </c>
      <c r="G1935" t="s">
        <v>77</v>
      </c>
      <c r="H1935" t="s">
        <v>236</v>
      </c>
      <c r="I1935" s="2">
        <v>2</v>
      </c>
      <c r="J1935" t="s">
        <v>11</v>
      </c>
      <c r="K1935" s="21">
        <f>INDEX(LISTAS!$H:$Q,MATCH(BASE!H1935,LISTAS!$G:$G,0),MATCH(BASE!J1935,LISTAS!$H$3:$Q$3,0))*Tabela3[[#This Row],[QUANTIDADE]]</f>
        <v>10</v>
      </c>
      <c r="L1935" s="2" t="str">
        <f>TEXT(Tabela3[[#This Row],[DATA]],"MM")</f>
        <v>04</v>
      </c>
      <c r="M1935" s="2">
        <f>WEEKNUM(Tabela3[[#This Row],[DATA]])</f>
        <v>15</v>
      </c>
      <c r="N1935" s="18">
        <f>YEAR(Tabela3[[#This Row],[DATA]])</f>
        <v>2023</v>
      </c>
    </row>
    <row r="1936" spans="2:14">
      <c r="B1936" s="1">
        <v>45028</v>
      </c>
      <c r="C1936" t="s">
        <v>374</v>
      </c>
      <c r="D1936">
        <f>COUNTIF(C$4:C1936,Tabela3[[#This Row],[COMANDA]])</f>
        <v>18</v>
      </c>
      <c r="E1936" t="s">
        <v>1</v>
      </c>
      <c r="G1936" t="s">
        <v>9</v>
      </c>
      <c r="H1936" t="s">
        <v>214</v>
      </c>
      <c r="I1936" s="2">
        <v>3</v>
      </c>
      <c r="J1936" t="s">
        <v>11</v>
      </c>
      <c r="K1936" s="21">
        <f>INDEX(LISTAS!$H:$Q,MATCH(BASE!H1936,LISTAS!$G:$G,0),MATCH(BASE!J1936,LISTAS!$H$3:$Q$3,0))*Tabela3[[#This Row],[QUANTIDADE]]</f>
        <v>3</v>
      </c>
      <c r="L1936" s="2" t="str">
        <f>TEXT(Tabela3[[#This Row],[DATA]],"MM")</f>
        <v>04</v>
      </c>
      <c r="M1936" s="2">
        <f>WEEKNUM(Tabela3[[#This Row],[DATA]])</f>
        <v>15</v>
      </c>
      <c r="N1936" s="18">
        <f>YEAR(Tabela3[[#This Row],[DATA]])</f>
        <v>2023</v>
      </c>
    </row>
    <row r="1937" spans="2:14">
      <c r="B1937" s="1">
        <v>45028</v>
      </c>
      <c r="C1937" t="s">
        <v>374</v>
      </c>
      <c r="D1937">
        <f>COUNTIF(C$4:C1937,Tabela3[[#This Row],[COMANDA]])</f>
        <v>19</v>
      </c>
      <c r="E1937" t="s">
        <v>1</v>
      </c>
      <c r="G1937" t="s">
        <v>9</v>
      </c>
      <c r="H1937" t="s">
        <v>73</v>
      </c>
      <c r="I1937" s="2">
        <v>1</v>
      </c>
      <c r="J1937" t="s">
        <v>11</v>
      </c>
      <c r="K1937" s="21">
        <f>INDEX(LISTAS!$H:$Q,MATCH(BASE!H1937,LISTAS!$G:$G,0),MATCH(BASE!J1937,LISTAS!$H$3:$Q$3,0))*Tabela3[[#This Row],[QUANTIDADE]]</f>
        <v>4</v>
      </c>
      <c r="L1937" s="2" t="str">
        <f>TEXT(Tabela3[[#This Row],[DATA]],"MM")</f>
        <v>04</v>
      </c>
      <c r="M1937" s="2">
        <f>WEEKNUM(Tabela3[[#This Row],[DATA]])</f>
        <v>15</v>
      </c>
      <c r="N1937" s="18">
        <f>YEAR(Tabela3[[#This Row],[DATA]])</f>
        <v>2023</v>
      </c>
    </row>
    <row r="1938" spans="2:14">
      <c r="B1938" s="1">
        <v>45028</v>
      </c>
      <c r="C1938" t="s">
        <v>374</v>
      </c>
      <c r="D1938">
        <f>COUNTIF(C$4:C1938,Tabela3[[#This Row],[COMANDA]])</f>
        <v>20</v>
      </c>
      <c r="E1938" t="s">
        <v>1</v>
      </c>
      <c r="G1938" t="s">
        <v>10</v>
      </c>
      <c r="H1938" t="s">
        <v>119</v>
      </c>
      <c r="I1938" s="2">
        <v>11</v>
      </c>
      <c r="J1938" t="s">
        <v>11</v>
      </c>
      <c r="K1938" s="21">
        <f>INDEX(LISTAS!$H:$Q,MATCH(BASE!H1938,LISTAS!$G:$G,0),MATCH(BASE!J1938,LISTAS!$H$3:$Q$3,0))*Tabela3[[#This Row],[QUANTIDADE]]</f>
        <v>66</v>
      </c>
      <c r="L1938" s="2" t="str">
        <f>TEXT(Tabela3[[#This Row],[DATA]],"MM")</f>
        <v>04</v>
      </c>
      <c r="M1938" s="2">
        <f>WEEKNUM(Tabela3[[#This Row],[DATA]])</f>
        <v>15</v>
      </c>
      <c r="N1938" s="18">
        <f>YEAR(Tabela3[[#This Row],[DATA]])</f>
        <v>2023</v>
      </c>
    </row>
    <row r="1939" spans="2:14">
      <c r="B1939" s="1">
        <v>45028</v>
      </c>
      <c r="C1939" t="s">
        <v>374</v>
      </c>
      <c r="D1939">
        <f>COUNTIF(C$4:C1939,Tabela3[[#This Row],[COMANDA]])</f>
        <v>21</v>
      </c>
      <c r="E1939" t="s">
        <v>1</v>
      </c>
      <c r="G1939" t="s">
        <v>9</v>
      </c>
      <c r="H1939" t="s">
        <v>55</v>
      </c>
      <c r="I1939" s="2">
        <v>2</v>
      </c>
      <c r="J1939" t="s">
        <v>11</v>
      </c>
      <c r="K1939" s="21">
        <f>INDEX(LISTAS!$H:$Q,MATCH(BASE!H1939,LISTAS!$G:$G,0),MATCH(BASE!J1939,LISTAS!$H$3:$Q$3,0))*Tabela3[[#This Row],[QUANTIDADE]]</f>
        <v>6</v>
      </c>
      <c r="L1939" s="2" t="str">
        <f>TEXT(Tabela3[[#This Row],[DATA]],"MM")</f>
        <v>04</v>
      </c>
      <c r="M1939" s="2">
        <f>WEEKNUM(Tabela3[[#This Row],[DATA]])</f>
        <v>15</v>
      </c>
      <c r="N1939" s="18">
        <f>YEAR(Tabela3[[#This Row],[DATA]])</f>
        <v>2023</v>
      </c>
    </row>
    <row r="1940" spans="2:14">
      <c r="B1940" s="1">
        <v>45028</v>
      </c>
      <c r="C1940" t="s">
        <v>374</v>
      </c>
      <c r="D1940">
        <f>COUNTIF(C$4:C1940,Tabela3[[#This Row],[COMANDA]])</f>
        <v>22</v>
      </c>
      <c r="E1940" t="s">
        <v>1</v>
      </c>
      <c r="G1940" t="s">
        <v>77</v>
      </c>
      <c r="H1940" t="s">
        <v>224</v>
      </c>
      <c r="I1940" s="2">
        <v>1</v>
      </c>
      <c r="J1940" t="s">
        <v>11</v>
      </c>
      <c r="K1940" s="21">
        <f>INDEX(LISTAS!$H:$Q,MATCH(BASE!H1940,LISTAS!$G:$G,0),MATCH(BASE!J1940,LISTAS!$H$3:$Q$3,0))*Tabela3[[#This Row],[QUANTIDADE]]</f>
        <v>5.5</v>
      </c>
      <c r="L1940" s="2" t="str">
        <f>TEXT(Tabela3[[#This Row],[DATA]],"MM")</f>
        <v>04</v>
      </c>
      <c r="M1940" s="2">
        <f>WEEKNUM(Tabela3[[#This Row],[DATA]])</f>
        <v>15</v>
      </c>
      <c r="N1940" s="18">
        <f>YEAR(Tabela3[[#This Row],[DATA]])</f>
        <v>2023</v>
      </c>
    </row>
    <row r="1941" spans="2:14">
      <c r="B1941" s="1">
        <v>45028</v>
      </c>
      <c r="C1941" t="s">
        <v>374</v>
      </c>
      <c r="D1941">
        <f>COUNTIF(C$4:C1941,Tabela3[[#This Row],[COMANDA]])</f>
        <v>23</v>
      </c>
      <c r="E1941" t="s">
        <v>1</v>
      </c>
      <c r="G1941" t="s">
        <v>10</v>
      </c>
      <c r="H1941" t="s">
        <v>111</v>
      </c>
      <c r="I1941" s="2">
        <v>1</v>
      </c>
      <c r="J1941" t="s">
        <v>11</v>
      </c>
      <c r="K1941" s="21">
        <f>INDEX(LISTAS!$H:$Q,MATCH(BASE!H1941,LISTAS!$G:$G,0),MATCH(BASE!J1941,LISTAS!$H$3:$Q$3,0))*Tabela3[[#This Row],[QUANTIDADE]]</f>
        <v>4</v>
      </c>
      <c r="L1941" s="2" t="str">
        <f>TEXT(Tabela3[[#This Row],[DATA]],"MM")</f>
        <v>04</v>
      </c>
      <c r="M1941" s="2">
        <f>WEEKNUM(Tabela3[[#This Row],[DATA]])</f>
        <v>15</v>
      </c>
      <c r="N1941" s="18">
        <f>YEAR(Tabela3[[#This Row],[DATA]])</f>
        <v>2023</v>
      </c>
    </row>
    <row r="1942" spans="2:14">
      <c r="B1942" s="1">
        <v>45028</v>
      </c>
      <c r="C1942" t="s">
        <v>374</v>
      </c>
      <c r="D1942">
        <f>COUNTIF(C$4:C1942,Tabela3[[#This Row],[COMANDA]])</f>
        <v>24</v>
      </c>
      <c r="E1942" t="s">
        <v>1</v>
      </c>
      <c r="G1942" t="s">
        <v>10</v>
      </c>
      <c r="H1942" t="s">
        <v>234</v>
      </c>
      <c r="I1942" s="2">
        <v>2</v>
      </c>
      <c r="J1942" t="s">
        <v>11</v>
      </c>
      <c r="K1942" s="21">
        <f>INDEX(LISTAS!$H:$Q,MATCH(BASE!H1942,LISTAS!$G:$G,0),MATCH(BASE!J1942,LISTAS!$H$3:$Q$3,0))*Tabela3[[#This Row],[QUANTIDADE]]</f>
        <v>4</v>
      </c>
      <c r="L1942" s="2" t="str">
        <f>TEXT(Tabela3[[#This Row],[DATA]],"MM")</f>
        <v>04</v>
      </c>
      <c r="M1942" s="2">
        <f>WEEKNUM(Tabela3[[#This Row],[DATA]])</f>
        <v>15</v>
      </c>
      <c r="N1942" s="18">
        <f>YEAR(Tabela3[[#This Row],[DATA]])</f>
        <v>2023</v>
      </c>
    </row>
    <row r="1943" spans="2:14">
      <c r="B1943" s="1">
        <v>45028</v>
      </c>
      <c r="C1943" t="s">
        <v>374</v>
      </c>
      <c r="D1943">
        <f>COUNTIF(C$4:C1943,Tabela3[[#This Row],[COMANDA]])</f>
        <v>25</v>
      </c>
      <c r="E1943" t="s">
        <v>1</v>
      </c>
      <c r="G1943" t="s">
        <v>9</v>
      </c>
      <c r="H1943" t="s">
        <v>131</v>
      </c>
      <c r="I1943" s="2">
        <v>3</v>
      </c>
      <c r="J1943" t="s">
        <v>11</v>
      </c>
      <c r="K1943" s="21">
        <f>INDEX(LISTAS!$H:$Q,MATCH(BASE!H1943,LISTAS!$G:$G,0),MATCH(BASE!J1943,LISTAS!$H$3:$Q$3,0))*Tabela3[[#This Row],[QUANTIDADE]]</f>
        <v>12</v>
      </c>
      <c r="L1943" s="2" t="str">
        <f>TEXT(Tabela3[[#This Row],[DATA]],"MM")</f>
        <v>04</v>
      </c>
      <c r="M1943" s="2">
        <f>WEEKNUM(Tabela3[[#This Row],[DATA]])</f>
        <v>15</v>
      </c>
      <c r="N1943" s="18">
        <f>YEAR(Tabela3[[#This Row],[DATA]])</f>
        <v>2023</v>
      </c>
    </row>
    <row r="1944" spans="2:14">
      <c r="B1944" s="1">
        <v>45028</v>
      </c>
      <c r="C1944" t="s">
        <v>374</v>
      </c>
      <c r="D1944">
        <f>COUNTIF(C$4:C1944,Tabela3[[#This Row],[COMANDA]])</f>
        <v>26</v>
      </c>
      <c r="E1944" t="s">
        <v>1</v>
      </c>
      <c r="G1944" t="s">
        <v>9</v>
      </c>
      <c r="H1944" t="s">
        <v>140</v>
      </c>
      <c r="I1944" s="2">
        <v>1</v>
      </c>
      <c r="J1944" t="s">
        <v>11</v>
      </c>
      <c r="K1944" s="21">
        <f>INDEX(LISTAS!$H:$Q,MATCH(BASE!H1944,LISTAS!$G:$G,0),MATCH(BASE!J1944,LISTAS!$H$3:$Q$3,0))*Tabela3[[#This Row],[QUANTIDADE]]</f>
        <v>3</v>
      </c>
      <c r="L1944" s="2" t="str">
        <f>TEXT(Tabela3[[#This Row],[DATA]],"MM")</f>
        <v>04</v>
      </c>
      <c r="M1944" s="2">
        <f>WEEKNUM(Tabela3[[#This Row],[DATA]])</f>
        <v>15</v>
      </c>
      <c r="N1944" s="18">
        <f>YEAR(Tabela3[[#This Row],[DATA]])</f>
        <v>2023</v>
      </c>
    </row>
    <row r="1945" spans="2:14">
      <c r="B1945" s="1">
        <v>45028</v>
      </c>
      <c r="C1945" t="s">
        <v>374</v>
      </c>
      <c r="D1945">
        <f>COUNTIF(C$4:C1945,Tabela3[[#This Row],[COMANDA]])</f>
        <v>27</v>
      </c>
      <c r="E1945" t="s">
        <v>1</v>
      </c>
      <c r="G1945" t="s">
        <v>9</v>
      </c>
      <c r="H1945" t="s">
        <v>142</v>
      </c>
      <c r="I1945" s="2">
        <v>3</v>
      </c>
      <c r="J1945" t="s">
        <v>11</v>
      </c>
      <c r="K1945" s="21">
        <f>INDEX(LISTAS!$H:$Q,MATCH(BASE!H1945,LISTAS!$G:$G,0),MATCH(BASE!J1945,LISTAS!$H$3:$Q$3,0))*Tabela3[[#This Row],[QUANTIDADE]]</f>
        <v>18</v>
      </c>
      <c r="L1945" s="2" t="str">
        <f>TEXT(Tabela3[[#This Row],[DATA]],"MM")</f>
        <v>04</v>
      </c>
      <c r="M1945" s="2">
        <f>WEEKNUM(Tabela3[[#This Row],[DATA]])</f>
        <v>15</v>
      </c>
      <c r="N1945" s="18">
        <f>YEAR(Tabela3[[#This Row],[DATA]])</f>
        <v>2023</v>
      </c>
    </row>
    <row r="1946" spans="2:14">
      <c r="B1946" s="1">
        <v>45028</v>
      </c>
      <c r="C1946" t="s">
        <v>374</v>
      </c>
      <c r="D1946">
        <f>COUNTIF(C$4:C1946,Tabela3[[#This Row],[COMANDA]])</f>
        <v>28</v>
      </c>
      <c r="E1946" t="s">
        <v>1</v>
      </c>
      <c r="G1946" t="s">
        <v>10</v>
      </c>
      <c r="H1946" t="s">
        <v>373</v>
      </c>
      <c r="I1946" s="2">
        <v>1</v>
      </c>
      <c r="J1946" t="s">
        <v>11</v>
      </c>
      <c r="K1946" s="21">
        <f>INDEX(LISTAS!$H:$Q,MATCH(BASE!H1946,LISTAS!$G:$G,0),MATCH(BASE!J1946,LISTAS!$H$3:$Q$3,0))*Tabela3[[#This Row],[QUANTIDADE]]</f>
        <v>3</v>
      </c>
      <c r="L1946" s="2" t="str">
        <f>TEXT(Tabela3[[#This Row],[DATA]],"MM")</f>
        <v>04</v>
      </c>
      <c r="M1946" s="2">
        <f>WEEKNUM(Tabela3[[#This Row],[DATA]])</f>
        <v>15</v>
      </c>
      <c r="N1946" s="18">
        <f>YEAR(Tabela3[[#This Row],[DATA]])</f>
        <v>2023</v>
      </c>
    </row>
    <row r="1947" spans="2:14">
      <c r="B1947" s="1">
        <v>45028</v>
      </c>
      <c r="C1947" t="s">
        <v>374</v>
      </c>
      <c r="D1947">
        <f>COUNTIF(C$4:C1947,Tabela3[[#This Row],[COMANDA]])</f>
        <v>29</v>
      </c>
      <c r="E1947" t="s">
        <v>1</v>
      </c>
      <c r="G1947" t="s">
        <v>9</v>
      </c>
      <c r="H1947" t="s">
        <v>127</v>
      </c>
      <c r="I1947" s="2">
        <v>1</v>
      </c>
      <c r="J1947" t="s">
        <v>11</v>
      </c>
      <c r="K1947" s="21">
        <f>INDEX(LISTAS!$H:$Q,MATCH(BASE!H1947,LISTAS!$G:$G,0),MATCH(BASE!J1947,LISTAS!$H$3:$Q$3,0))*Tabela3[[#This Row],[QUANTIDADE]]</f>
        <v>4.5</v>
      </c>
      <c r="L1947" s="2" t="str">
        <f>TEXT(Tabela3[[#This Row],[DATA]],"MM")</f>
        <v>04</v>
      </c>
      <c r="M1947" s="2">
        <f>WEEKNUM(Tabela3[[#This Row],[DATA]])</f>
        <v>15</v>
      </c>
      <c r="N1947" s="18">
        <f>YEAR(Tabela3[[#This Row],[DATA]])</f>
        <v>2023</v>
      </c>
    </row>
    <row r="1948" spans="2:14">
      <c r="B1948" s="1">
        <v>45028</v>
      </c>
      <c r="C1948" t="s">
        <v>374</v>
      </c>
      <c r="D1948">
        <f>COUNTIF(C$4:C1948,Tabela3[[#This Row],[COMANDA]])</f>
        <v>30</v>
      </c>
      <c r="E1948" t="s">
        <v>1</v>
      </c>
      <c r="G1948" t="s">
        <v>10</v>
      </c>
      <c r="H1948" t="s">
        <v>128</v>
      </c>
      <c r="I1948" s="2">
        <v>1</v>
      </c>
      <c r="J1948" t="s">
        <v>11</v>
      </c>
      <c r="K1948" s="21">
        <f>INDEX(LISTAS!$H:$Q,MATCH(BASE!H1948,LISTAS!$G:$G,0),MATCH(BASE!J1948,LISTAS!$H$3:$Q$3,0))*Tabela3[[#This Row],[QUANTIDADE]]</f>
        <v>5</v>
      </c>
      <c r="L1948" s="2" t="str">
        <f>TEXT(Tabela3[[#This Row],[DATA]],"MM")</f>
        <v>04</v>
      </c>
      <c r="M1948" s="2">
        <f>WEEKNUM(Tabela3[[#This Row],[DATA]])</f>
        <v>15</v>
      </c>
      <c r="N1948" s="18">
        <f>YEAR(Tabela3[[#This Row],[DATA]])</f>
        <v>2023</v>
      </c>
    </row>
    <row r="1949" spans="2:14">
      <c r="B1949" s="1">
        <v>45028</v>
      </c>
      <c r="C1949" t="s">
        <v>374</v>
      </c>
      <c r="D1949">
        <f>COUNTIF(C$4:C1949,Tabela3[[#This Row],[COMANDA]])</f>
        <v>31</v>
      </c>
      <c r="E1949" t="s">
        <v>1</v>
      </c>
      <c r="G1949" t="s">
        <v>10</v>
      </c>
      <c r="H1949" t="s">
        <v>282</v>
      </c>
      <c r="I1949" s="2">
        <v>2</v>
      </c>
      <c r="J1949" t="s">
        <v>11</v>
      </c>
      <c r="K1949" s="21">
        <f>INDEX(LISTAS!$H:$Q,MATCH(BASE!H1949,LISTAS!$G:$G,0),MATCH(BASE!J1949,LISTAS!$H$3:$Q$3,0))*Tabela3[[#This Row],[QUANTIDADE]]</f>
        <v>8</v>
      </c>
      <c r="L1949" s="2" t="str">
        <f>TEXT(Tabela3[[#This Row],[DATA]],"MM")</f>
        <v>04</v>
      </c>
      <c r="M1949" s="2">
        <f>WEEKNUM(Tabela3[[#This Row],[DATA]])</f>
        <v>15</v>
      </c>
      <c r="N1949" s="18">
        <f>YEAR(Tabela3[[#This Row],[DATA]])</f>
        <v>2023</v>
      </c>
    </row>
    <row r="1950" spans="2:14">
      <c r="B1950" s="1">
        <v>45028</v>
      </c>
      <c r="C1950" t="s">
        <v>374</v>
      </c>
      <c r="D1950">
        <f>COUNTIF(C$4:C1950,Tabela3[[#This Row],[COMANDA]])</f>
        <v>32</v>
      </c>
      <c r="E1950" t="s">
        <v>1</v>
      </c>
      <c r="G1950" t="s">
        <v>10</v>
      </c>
      <c r="H1950" t="s">
        <v>88</v>
      </c>
      <c r="I1950" s="2">
        <v>1</v>
      </c>
      <c r="J1950" t="s">
        <v>11</v>
      </c>
      <c r="K1950" s="21">
        <f>INDEX(LISTAS!$H:$Q,MATCH(BASE!H1950,LISTAS!$G:$G,0),MATCH(BASE!J1950,LISTAS!$H$3:$Q$3,0))*Tabela3[[#This Row],[QUANTIDADE]]</f>
        <v>8</v>
      </c>
      <c r="L1950" s="2" t="str">
        <f>TEXT(Tabela3[[#This Row],[DATA]],"MM")</f>
        <v>04</v>
      </c>
      <c r="M1950" s="2">
        <f>WEEKNUM(Tabela3[[#This Row],[DATA]])</f>
        <v>15</v>
      </c>
      <c r="N1950" s="18">
        <f>YEAR(Tabela3[[#This Row],[DATA]])</f>
        <v>2023</v>
      </c>
    </row>
    <row r="1951" spans="2:14">
      <c r="B1951" s="1">
        <v>45028</v>
      </c>
      <c r="C1951" t="s">
        <v>374</v>
      </c>
      <c r="D1951">
        <f>COUNTIF(C$4:C1951,Tabela3[[#This Row],[COMANDA]])</f>
        <v>33</v>
      </c>
      <c r="E1951" t="s">
        <v>1</v>
      </c>
      <c r="G1951" t="s">
        <v>10</v>
      </c>
      <c r="H1951" t="s">
        <v>94</v>
      </c>
      <c r="I1951" s="2">
        <v>2</v>
      </c>
      <c r="J1951" t="s">
        <v>11</v>
      </c>
      <c r="K1951" s="21">
        <f>INDEX(LISTAS!$H:$Q,MATCH(BASE!H1951,LISTAS!$G:$G,0),MATCH(BASE!J1951,LISTAS!$H$3:$Q$3,0))*Tabela3[[#This Row],[QUANTIDADE]]</f>
        <v>5</v>
      </c>
      <c r="L1951" s="2" t="str">
        <f>TEXT(Tabela3[[#This Row],[DATA]],"MM")</f>
        <v>04</v>
      </c>
      <c r="M1951" s="2">
        <f>WEEKNUM(Tabela3[[#This Row],[DATA]])</f>
        <v>15</v>
      </c>
      <c r="N1951" s="18">
        <f>YEAR(Tabela3[[#This Row],[DATA]])</f>
        <v>2023</v>
      </c>
    </row>
    <row r="1952" spans="2:14">
      <c r="B1952" s="1">
        <v>45028</v>
      </c>
      <c r="C1952" t="s">
        <v>374</v>
      </c>
      <c r="D1952">
        <f>COUNTIF(C$4:C1952,Tabela3[[#This Row],[COMANDA]])</f>
        <v>34</v>
      </c>
      <c r="E1952" t="s">
        <v>1</v>
      </c>
      <c r="G1952" t="s">
        <v>9</v>
      </c>
      <c r="H1952" t="s">
        <v>251</v>
      </c>
      <c r="I1952" s="2">
        <v>1</v>
      </c>
      <c r="J1952" t="s">
        <v>11</v>
      </c>
      <c r="K1952" s="21">
        <f>INDEX(LISTAS!$H:$Q,MATCH(BASE!H1952,LISTAS!$G:$G,0),MATCH(BASE!J1952,LISTAS!$H$3:$Q$3,0))*Tabela3[[#This Row],[QUANTIDADE]]</f>
        <v>3</v>
      </c>
      <c r="L1952" s="2" t="str">
        <f>TEXT(Tabela3[[#This Row],[DATA]],"MM")</f>
        <v>04</v>
      </c>
      <c r="M1952" s="2">
        <f>WEEKNUM(Tabela3[[#This Row],[DATA]])</f>
        <v>15</v>
      </c>
      <c r="N1952" s="18">
        <f>YEAR(Tabela3[[#This Row],[DATA]])</f>
        <v>2023</v>
      </c>
    </row>
    <row r="1953" spans="2:14">
      <c r="B1953" s="1">
        <v>45028</v>
      </c>
      <c r="C1953" t="s">
        <v>374</v>
      </c>
      <c r="D1953">
        <f>COUNTIF(C$4:C1953,Tabela3[[#This Row],[COMANDA]])</f>
        <v>35</v>
      </c>
      <c r="E1953" t="s">
        <v>1</v>
      </c>
      <c r="G1953" t="s">
        <v>10</v>
      </c>
      <c r="H1953" t="s">
        <v>117</v>
      </c>
      <c r="I1953" s="2">
        <v>5</v>
      </c>
      <c r="J1953" t="s">
        <v>11</v>
      </c>
      <c r="K1953" s="21">
        <f>INDEX(LISTAS!$H:$Q,MATCH(BASE!H1953,LISTAS!$G:$G,0),MATCH(BASE!J1953,LISTAS!$H$3:$Q$3,0))*Tabela3[[#This Row],[QUANTIDADE]]</f>
        <v>2.5</v>
      </c>
      <c r="L1953" s="2" t="str">
        <f>TEXT(Tabela3[[#This Row],[DATA]],"MM")</f>
        <v>04</v>
      </c>
      <c r="M1953" s="2">
        <f>WEEKNUM(Tabela3[[#This Row],[DATA]])</f>
        <v>15</v>
      </c>
      <c r="N1953" s="18">
        <f>YEAR(Tabela3[[#This Row],[DATA]])</f>
        <v>2023</v>
      </c>
    </row>
    <row r="1954" spans="2:14">
      <c r="B1954" s="1">
        <v>45028</v>
      </c>
      <c r="C1954" t="s">
        <v>374</v>
      </c>
      <c r="D1954">
        <f>COUNTIF(C$4:C1954,Tabela3[[#This Row],[COMANDA]])</f>
        <v>36</v>
      </c>
      <c r="E1954" t="s">
        <v>1</v>
      </c>
      <c r="G1954" t="s">
        <v>9</v>
      </c>
      <c r="H1954" t="s">
        <v>56</v>
      </c>
      <c r="I1954" s="2">
        <v>1</v>
      </c>
      <c r="J1954" t="s">
        <v>11</v>
      </c>
      <c r="K1954" s="21">
        <f>INDEX(LISTAS!$H:$Q,MATCH(BASE!H1954,LISTAS!$G:$G,0),MATCH(BASE!J1954,LISTAS!$H$3:$Q$3,0))*Tabela3[[#This Row],[QUANTIDADE]]</f>
        <v>3</v>
      </c>
      <c r="L1954" s="2" t="str">
        <f>TEXT(Tabela3[[#This Row],[DATA]],"MM")</f>
        <v>04</v>
      </c>
      <c r="M1954" s="2">
        <f>WEEKNUM(Tabela3[[#This Row],[DATA]])</f>
        <v>15</v>
      </c>
      <c r="N1954" s="18">
        <f>YEAR(Tabela3[[#This Row],[DATA]])</f>
        <v>2023</v>
      </c>
    </row>
    <row r="1955" spans="2:14">
      <c r="B1955" s="1">
        <v>45028</v>
      </c>
      <c r="C1955" t="s">
        <v>374</v>
      </c>
      <c r="D1955">
        <f>COUNTIF(C$4:C1955,Tabela3[[#This Row],[COMANDA]])</f>
        <v>37</v>
      </c>
      <c r="E1955" t="s">
        <v>1</v>
      </c>
      <c r="G1955" t="s">
        <v>10</v>
      </c>
      <c r="H1955" t="s">
        <v>93</v>
      </c>
      <c r="I1955" s="2">
        <v>4</v>
      </c>
      <c r="J1955" t="s">
        <v>11</v>
      </c>
      <c r="K1955" s="21">
        <f>INDEX(LISTAS!$H:$Q,MATCH(BASE!H1955,LISTAS!$G:$G,0),MATCH(BASE!J1955,LISTAS!$H$3:$Q$3,0))*Tabela3[[#This Row],[QUANTIDADE]]</f>
        <v>2</v>
      </c>
      <c r="L1955" s="2" t="str">
        <f>TEXT(Tabela3[[#This Row],[DATA]],"MM")</f>
        <v>04</v>
      </c>
      <c r="M1955" s="2">
        <f>WEEKNUM(Tabela3[[#This Row],[DATA]])</f>
        <v>15</v>
      </c>
      <c r="N1955" s="18">
        <f>YEAR(Tabela3[[#This Row],[DATA]])</f>
        <v>2023</v>
      </c>
    </row>
    <row r="1956" spans="2:14">
      <c r="B1956" s="1">
        <v>45028</v>
      </c>
      <c r="C1956" t="s">
        <v>374</v>
      </c>
      <c r="D1956">
        <f>COUNTIF(C$4:C1956,Tabela3[[#This Row],[COMANDA]])</f>
        <v>38</v>
      </c>
      <c r="E1956" t="s">
        <v>1</v>
      </c>
      <c r="G1956" t="s">
        <v>10</v>
      </c>
      <c r="H1956" t="s">
        <v>225</v>
      </c>
      <c r="I1956" s="2">
        <v>1</v>
      </c>
      <c r="J1956" t="s">
        <v>11</v>
      </c>
      <c r="K1956" s="21">
        <f>INDEX(LISTAS!$H:$Q,MATCH(BASE!H1956,LISTAS!$G:$G,0),MATCH(BASE!J1956,LISTAS!$H$3:$Q$3,0))*Tabela3[[#This Row],[QUANTIDADE]]</f>
        <v>12</v>
      </c>
      <c r="L1956" s="2" t="str">
        <f>TEXT(Tabela3[[#This Row],[DATA]],"MM")</f>
        <v>04</v>
      </c>
      <c r="M1956" s="2">
        <f>WEEKNUM(Tabela3[[#This Row],[DATA]])</f>
        <v>15</v>
      </c>
      <c r="N1956" s="18">
        <f>YEAR(Tabela3[[#This Row],[DATA]])</f>
        <v>2023</v>
      </c>
    </row>
    <row r="1957" spans="2:14">
      <c r="B1957" s="1">
        <v>45028</v>
      </c>
      <c r="C1957" t="s">
        <v>374</v>
      </c>
      <c r="D1957">
        <f>COUNTIF(C$4:C1957,Tabela3[[#This Row],[COMANDA]])</f>
        <v>39</v>
      </c>
      <c r="E1957" t="s">
        <v>1</v>
      </c>
      <c r="G1957" t="s">
        <v>9</v>
      </c>
      <c r="H1957" t="s">
        <v>344</v>
      </c>
      <c r="I1957" s="2">
        <v>1</v>
      </c>
      <c r="J1957" t="s">
        <v>11</v>
      </c>
      <c r="K1957" s="21">
        <f>INDEX(LISTAS!$H:$Q,MATCH(BASE!H1957,LISTAS!$G:$G,0),MATCH(BASE!J1957,LISTAS!$H$3:$Q$3,0))*Tabela3[[#This Row],[QUANTIDADE]]</f>
        <v>10</v>
      </c>
      <c r="L1957" s="2" t="str">
        <f>TEXT(Tabela3[[#This Row],[DATA]],"MM")</f>
        <v>04</v>
      </c>
      <c r="M1957" s="2">
        <f>WEEKNUM(Tabela3[[#This Row],[DATA]])</f>
        <v>15</v>
      </c>
      <c r="N1957" s="18">
        <f>YEAR(Tabela3[[#This Row],[DATA]])</f>
        <v>2023</v>
      </c>
    </row>
    <row r="1958" spans="2:14">
      <c r="B1958" s="1">
        <v>45028</v>
      </c>
      <c r="C1958" t="s">
        <v>374</v>
      </c>
      <c r="D1958">
        <f>COUNTIF(C$4:C1958,Tabela3[[#This Row],[COMANDA]])</f>
        <v>40</v>
      </c>
      <c r="E1958" t="s">
        <v>1</v>
      </c>
      <c r="G1958" t="s">
        <v>77</v>
      </c>
      <c r="H1958" t="s">
        <v>79</v>
      </c>
      <c r="I1958" s="2">
        <v>1</v>
      </c>
      <c r="J1958" t="s">
        <v>11</v>
      </c>
      <c r="K1958" s="21">
        <f>INDEX(LISTAS!$H:$Q,MATCH(BASE!H1958,LISTAS!$G:$G,0),MATCH(BASE!J1958,LISTAS!$H$3:$Q$3,0))*Tabela3[[#This Row],[QUANTIDADE]]</f>
        <v>4.5</v>
      </c>
      <c r="L1958" s="2" t="str">
        <f>TEXT(Tabela3[[#This Row],[DATA]],"MM")</f>
        <v>04</v>
      </c>
      <c r="M1958" s="2">
        <f>WEEKNUM(Tabela3[[#This Row],[DATA]])</f>
        <v>15</v>
      </c>
      <c r="N1958" s="18">
        <f>YEAR(Tabela3[[#This Row],[DATA]])</f>
        <v>2023</v>
      </c>
    </row>
    <row r="1959" spans="2:14">
      <c r="B1959" s="1">
        <v>45028</v>
      </c>
      <c r="C1959" t="s">
        <v>374</v>
      </c>
      <c r="D1959">
        <f>COUNTIF(C$4:C1959,Tabela3[[#This Row],[COMANDA]])</f>
        <v>41</v>
      </c>
      <c r="E1959" t="s">
        <v>1</v>
      </c>
      <c r="G1959" t="s">
        <v>10</v>
      </c>
      <c r="H1959" t="s">
        <v>229</v>
      </c>
      <c r="I1959" s="2">
        <v>5</v>
      </c>
      <c r="J1959" t="s">
        <v>11</v>
      </c>
      <c r="K1959" s="21">
        <f>INDEX(LISTAS!$H:$Q,MATCH(BASE!H1959,LISTAS!$G:$G,0),MATCH(BASE!J1959,LISTAS!$H$3:$Q$3,0))*Tabela3[[#This Row],[QUANTIDADE]]</f>
        <v>35</v>
      </c>
      <c r="L1959" s="2" t="str">
        <f>TEXT(Tabela3[[#This Row],[DATA]],"MM")</f>
        <v>04</v>
      </c>
      <c r="M1959" s="2">
        <f>WEEKNUM(Tabela3[[#This Row],[DATA]])</f>
        <v>15</v>
      </c>
      <c r="N1959" s="18">
        <f>YEAR(Tabela3[[#This Row],[DATA]])</f>
        <v>2023</v>
      </c>
    </row>
    <row r="1960" spans="2:14">
      <c r="B1960" s="1">
        <v>45029</v>
      </c>
      <c r="C1960">
        <v>12805</v>
      </c>
      <c r="D1960">
        <f>COUNTIF(C$4:C1960,Tabela3[[#This Row],[COMANDA]])</f>
        <v>1</v>
      </c>
      <c r="E1960" t="s">
        <v>89</v>
      </c>
      <c r="G1960" t="s">
        <v>8</v>
      </c>
      <c r="H1960" t="s">
        <v>84</v>
      </c>
      <c r="I1960" s="2">
        <v>1</v>
      </c>
      <c r="J1960" t="s">
        <v>11</v>
      </c>
      <c r="K1960" s="21">
        <f>INDEX(LISTAS!$H:$Q,MATCH(BASE!H1960,LISTAS!$G:$G,0),MATCH(BASE!J1960,LISTAS!$H$3:$Q$3,0))*Tabela3[[#This Row],[QUANTIDADE]]</f>
        <v>16</v>
      </c>
      <c r="L1960" s="2" t="str">
        <f>TEXT(Tabela3[[#This Row],[DATA]],"MM")</f>
        <v>04</v>
      </c>
      <c r="M1960" s="2">
        <f>WEEKNUM(Tabela3[[#This Row],[DATA]])</f>
        <v>15</v>
      </c>
      <c r="N1960" s="18">
        <f>YEAR(Tabela3[[#This Row],[DATA]])</f>
        <v>2023</v>
      </c>
    </row>
    <row r="1961" spans="2:14">
      <c r="B1961" s="1">
        <v>45029</v>
      </c>
      <c r="C1961">
        <v>12829</v>
      </c>
      <c r="D1961">
        <f>COUNTIF(C$4:C1961,Tabela3[[#This Row],[COMANDA]])</f>
        <v>3</v>
      </c>
      <c r="E1961" t="s">
        <v>90</v>
      </c>
      <c r="F1961" t="s">
        <v>375</v>
      </c>
      <c r="G1961" t="s">
        <v>8</v>
      </c>
      <c r="H1961" t="s">
        <v>206</v>
      </c>
      <c r="I1961" s="2">
        <v>1</v>
      </c>
      <c r="J1961" t="s">
        <v>11</v>
      </c>
      <c r="K1961" s="21">
        <f>INDEX(LISTAS!$H:$Q,MATCH(BASE!H1961,LISTAS!$G:$G,0),MATCH(BASE!J1961,LISTAS!$H$3:$Q$3,0))*Tabela3[[#This Row],[QUANTIDADE]]</f>
        <v>18</v>
      </c>
      <c r="L1961" s="2" t="str">
        <f>TEXT(Tabela3[[#This Row],[DATA]],"MM")</f>
        <v>04</v>
      </c>
      <c r="M1961" s="2">
        <f>WEEKNUM(Tabela3[[#This Row],[DATA]])</f>
        <v>15</v>
      </c>
      <c r="N1961" s="18">
        <f>YEAR(Tabela3[[#This Row],[DATA]])</f>
        <v>2023</v>
      </c>
    </row>
    <row r="1962" spans="2:14">
      <c r="B1962" s="1">
        <v>45029</v>
      </c>
      <c r="C1962">
        <v>12829</v>
      </c>
      <c r="D1962">
        <f>COUNTIF(C$4:C1962,Tabela3[[#This Row],[COMANDA]])</f>
        <v>4</v>
      </c>
      <c r="E1962" t="s">
        <v>90</v>
      </c>
      <c r="F1962" t="s">
        <v>375</v>
      </c>
      <c r="G1962" t="s">
        <v>9</v>
      </c>
      <c r="H1962" t="s">
        <v>132</v>
      </c>
      <c r="I1962" s="2">
        <v>1</v>
      </c>
      <c r="J1962" t="s">
        <v>11</v>
      </c>
      <c r="K1962" s="21">
        <f>INDEX(LISTAS!$H:$Q,MATCH(BASE!H1962,LISTAS!$G:$G,0),MATCH(BASE!J1962,LISTAS!$H$3:$Q$3,0))*Tabela3[[#This Row],[QUANTIDADE]]</f>
        <v>3</v>
      </c>
      <c r="L1962" s="2" t="str">
        <f>TEXT(Tabela3[[#This Row],[DATA]],"MM")</f>
        <v>04</v>
      </c>
      <c r="M1962" s="2">
        <f>WEEKNUM(Tabela3[[#This Row],[DATA]])</f>
        <v>15</v>
      </c>
      <c r="N1962" s="18">
        <f>YEAR(Tabela3[[#This Row],[DATA]])</f>
        <v>2023</v>
      </c>
    </row>
    <row r="1963" spans="2:14">
      <c r="B1963" s="1">
        <v>45029</v>
      </c>
      <c r="C1963">
        <v>12882</v>
      </c>
      <c r="D1963">
        <f>COUNTIF(C$4:C1963,Tabela3[[#This Row],[COMANDA]])</f>
        <v>1</v>
      </c>
      <c r="E1963" t="s">
        <v>90</v>
      </c>
      <c r="F1963" t="s">
        <v>99</v>
      </c>
      <c r="G1963" t="s">
        <v>8</v>
      </c>
      <c r="H1963" t="s">
        <v>204</v>
      </c>
      <c r="I1963" s="2">
        <v>1</v>
      </c>
      <c r="J1963" t="s">
        <v>11</v>
      </c>
      <c r="K1963" s="21">
        <f>INDEX(LISTAS!$H:$Q,MATCH(BASE!H1963,LISTAS!$G:$G,0),MATCH(BASE!J1963,LISTAS!$H$3:$Q$3,0))*Tabela3[[#This Row],[QUANTIDADE]]</f>
        <v>18</v>
      </c>
      <c r="L1963" s="2" t="str">
        <f>TEXT(Tabela3[[#This Row],[DATA]],"MM")</f>
        <v>04</v>
      </c>
      <c r="M1963" s="2">
        <f>WEEKNUM(Tabela3[[#This Row],[DATA]])</f>
        <v>15</v>
      </c>
      <c r="N1963" s="18">
        <f>YEAR(Tabela3[[#This Row],[DATA]])</f>
        <v>2023</v>
      </c>
    </row>
    <row r="1964" spans="2:14">
      <c r="B1964" s="1">
        <v>45029</v>
      </c>
      <c r="C1964">
        <v>12882</v>
      </c>
      <c r="D1964">
        <f>COUNTIF(C$4:C1964,Tabela3[[#This Row],[COMANDA]])</f>
        <v>2</v>
      </c>
      <c r="E1964" t="s">
        <v>90</v>
      </c>
      <c r="F1964" t="s">
        <v>99</v>
      </c>
      <c r="G1964" t="s">
        <v>9</v>
      </c>
      <c r="H1964" t="s">
        <v>140</v>
      </c>
      <c r="I1964" s="2">
        <v>1</v>
      </c>
      <c r="J1964" t="s">
        <v>11</v>
      </c>
      <c r="K1964" s="21">
        <f>INDEX(LISTAS!$H:$Q,MATCH(BASE!H1964,LISTAS!$G:$G,0),MATCH(BASE!J1964,LISTAS!$H$3:$Q$3,0))*Tabela3[[#This Row],[QUANTIDADE]]</f>
        <v>3</v>
      </c>
      <c r="L1964" s="2" t="str">
        <f>TEXT(Tabela3[[#This Row],[DATA]],"MM")</f>
        <v>04</v>
      </c>
      <c r="M1964" s="2">
        <f>WEEKNUM(Tabela3[[#This Row],[DATA]])</f>
        <v>15</v>
      </c>
      <c r="N1964" s="18">
        <f>YEAR(Tabela3[[#This Row],[DATA]])</f>
        <v>2023</v>
      </c>
    </row>
    <row r="1965" spans="2:14">
      <c r="B1965" s="1">
        <v>45029</v>
      </c>
      <c r="C1965">
        <v>12882</v>
      </c>
      <c r="D1965">
        <f>COUNTIF(C$4:C1965,Tabela3[[#This Row],[COMANDA]])</f>
        <v>3</v>
      </c>
      <c r="E1965" t="s">
        <v>90</v>
      </c>
      <c r="F1965" t="s">
        <v>99</v>
      </c>
      <c r="G1965" t="s">
        <v>10</v>
      </c>
      <c r="H1965" t="s">
        <v>119</v>
      </c>
      <c r="I1965" s="2">
        <v>1</v>
      </c>
      <c r="J1965" t="s">
        <v>11</v>
      </c>
      <c r="K1965" s="21">
        <f>INDEX(LISTAS!$H:$Q,MATCH(BASE!H1965,LISTAS!$G:$G,0),MATCH(BASE!J1965,LISTAS!$H$3:$Q$3,0))*Tabela3[[#This Row],[QUANTIDADE]]</f>
        <v>6</v>
      </c>
      <c r="L1965" s="2" t="str">
        <f>TEXT(Tabela3[[#This Row],[DATA]],"MM")</f>
        <v>04</v>
      </c>
      <c r="M1965" s="2">
        <f>WEEKNUM(Tabela3[[#This Row],[DATA]])</f>
        <v>15</v>
      </c>
      <c r="N1965" s="18">
        <f>YEAR(Tabela3[[#This Row],[DATA]])</f>
        <v>2023</v>
      </c>
    </row>
    <row r="1966" spans="2:14">
      <c r="B1966" s="1">
        <v>45029</v>
      </c>
      <c r="C1966">
        <v>12882</v>
      </c>
      <c r="D1966">
        <f>COUNTIF(C$4:C1966,Tabela3[[#This Row],[COMANDA]])</f>
        <v>4</v>
      </c>
      <c r="E1966" t="s">
        <v>90</v>
      </c>
      <c r="F1966" t="s">
        <v>99</v>
      </c>
      <c r="G1966" t="s">
        <v>8</v>
      </c>
      <c r="H1966" t="s">
        <v>206</v>
      </c>
      <c r="I1966" s="2">
        <v>1</v>
      </c>
      <c r="J1966" t="s">
        <v>11</v>
      </c>
      <c r="K1966" s="21">
        <f>INDEX(LISTAS!$H:$Q,MATCH(BASE!H1966,LISTAS!$G:$G,0),MATCH(BASE!J1966,LISTAS!$H$3:$Q$3,0))*Tabela3[[#This Row],[QUANTIDADE]]</f>
        <v>18</v>
      </c>
      <c r="L1966" s="2" t="str">
        <f>TEXT(Tabela3[[#This Row],[DATA]],"MM")</f>
        <v>04</v>
      </c>
      <c r="M1966" s="2">
        <f>WEEKNUM(Tabela3[[#This Row],[DATA]])</f>
        <v>15</v>
      </c>
      <c r="N1966" s="18">
        <f>YEAR(Tabela3[[#This Row],[DATA]])</f>
        <v>2023</v>
      </c>
    </row>
    <row r="1967" spans="2:14">
      <c r="B1967" s="1">
        <v>45029</v>
      </c>
      <c r="C1967">
        <v>12882</v>
      </c>
      <c r="D1967">
        <f>COUNTIF(C$4:C1967,Tabela3[[#This Row],[COMANDA]])</f>
        <v>5</v>
      </c>
      <c r="E1967" t="s">
        <v>90</v>
      </c>
      <c r="F1967" t="s">
        <v>99</v>
      </c>
      <c r="G1967" t="s">
        <v>9</v>
      </c>
      <c r="H1967" t="s">
        <v>142</v>
      </c>
      <c r="I1967" s="2">
        <v>1</v>
      </c>
      <c r="J1967" t="s">
        <v>11</v>
      </c>
      <c r="K1967" s="21">
        <f>INDEX(LISTAS!$H:$Q,MATCH(BASE!H1967,LISTAS!$G:$G,0),MATCH(BASE!J1967,LISTAS!$H$3:$Q$3,0))*Tabela3[[#This Row],[QUANTIDADE]]</f>
        <v>6</v>
      </c>
      <c r="L1967" s="2" t="str">
        <f>TEXT(Tabela3[[#This Row],[DATA]],"MM")</f>
        <v>04</v>
      </c>
      <c r="M1967" s="2">
        <f>WEEKNUM(Tabela3[[#This Row],[DATA]])</f>
        <v>15</v>
      </c>
      <c r="N1967" s="18">
        <f>YEAR(Tabela3[[#This Row],[DATA]])</f>
        <v>2023</v>
      </c>
    </row>
    <row r="1968" spans="2:14">
      <c r="B1968" s="1">
        <v>45029</v>
      </c>
      <c r="C1968">
        <v>12883</v>
      </c>
      <c r="D1968">
        <f>COUNTIF(C$4:C1968,Tabela3[[#This Row],[COMANDA]])</f>
        <v>1</v>
      </c>
      <c r="E1968" t="s">
        <v>90</v>
      </c>
      <c r="F1968" t="s">
        <v>100</v>
      </c>
      <c r="G1968" t="s">
        <v>8</v>
      </c>
      <c r="H1968" t="s">
        <v>42</v>
      </c>
      <c r="I1968" s="2">
        <v>1</v>
      </c>
      <c r="J1968" t="s">
        <v>11</v>
      </c>
      <c r="K1968" s="21">
        <f>INDEX(LISTAS!$H:$Q,MATCH(BASE!H1968,LISTAS!$G:$G,0),MATCH(BASE!J1968,LISTAS!$H$3:$Q$3,0))*Tabela3[[#This Row],[QUANTIDADE]]</f>
        <v>16</v>
      </c>
      <c r="L1968" s="2" t="str">
        <f>TEXT(Tabela3[[#This Row],[DATA]],"MM")</f>
        <v>04</v>
      </c>
      <c r="M1968" s="2">
        <f>WEEKNUM(Tabela3[[#This Row],[DATA]])</f>
        <v>15</v>
      </c>
      <c r="N1968" s="18">
        <f>YEAR(Tabela3[[#This Row],[DATA]])</f>
        <v>2023</v>
      </c>
    </row>
    <row r="1969" spans="2:14">
      <c r="B1969" s="1">
        <v>45029</v>
      </c>
      <c r="C1969">
        <v>12884</v>
      </c>
      <c r="D1969">
        <f>COUNTIF(C$4:C1969,Tabela3[[#This Row],[COMANDA]])</f>
        <v>1</v>
      </c>
      <c r="E1969" t="s">
        <v>89</v>
      </c>
      <c r="F1969" t="s">
        <v>375</v>
      </c>
      <c r="G1969" t="s">
        <v>8</v>
      </c>
      <c r="H1969" t="s">
        <v>204</v>
      </c>
      <c r="I1969" s="2">
        <v>1</v>
      </c>
      <c r="J1969" t="s">
        <v>11</v>
      </c>
      <c r="K1969" s="21">
        <f>INDEX(LISTAS!$H:$Q,MATCH(BASE!H1969,LISTAS!$G:$G,0),MATCH(BASE!J1969,LISTAS!$H$3:$Q$3,0))*Tabela3[[#This Row],[QUANTIDADE]]</f>
        <v>18</v>
      </c>
      <c r="L1969" s="2" t="str">
        <f>TEXT(Tabela3[[#This Row],[DATA]],"MM")</f>
        <v>04</v>
      </c>
      <c r="M1969" s="2">
        <f>WEEKNUM(Tabela3[[#This Row],[DATA]])</f>
        <v>15</v>
      </c>
      <c r="N1969" s="18">
        <f>YEAR(Tabela3[[#This Row],[DATA]])</f>
        <v>2023</v>
      </c>
    </row>
    <row r="1970" spans="2:14">
      <c r="B1970" s="1">
        <v>45029</v>
      </c>
      <c r="C1970">
        <v>12884</v>
      </c>
      <c r="D1970">
        <f>COUNTIF(C$4:C1970,Tabela3[[#This Row],[COMANDA]])</f>
        <v>2</v>
      </c>
      <c r="E1970" t="s">
        <v>89</v>
      </c>
      <c r="F1970" t="s">
        <v>375</v>
      </c>
      <c r="G1970" t="s">
        <v>61</v>
      </c>
      <c r="H1970" t="s">
        <v>199</v>
      </c>
      <c r="I1970" s="2">
        <v>1</v>
      </c>
      <c r="J1970" t="s">
        <v>11</v>
      </c>
      <c r="K1970" s="21">
        <f>INDEX(LISTAS!$H:$Q,MATCH(BASE!H1970,LISTAS!$G:$G,0),MATCH(BASE!J1970,LISTAS!$H$3:$Q$3,0))*Tabela3[[#This Row],[QUANTIDADE]]</f>
        <v>1</v>
      </c>
      <c r="L1970" s="2" t="str">
        <f>TEXT(Tabela3[[#This Row],[DATA]],"MM")</f>
        <v>04</v>
      </c>
      <c r="M1970" s="2">
        <f>WEEKNUM(Tabela3[[#This Row],[DATA]])</f>
        <v>15</v>
      </c>
      <c r="N1970" s="18">
        <f>YEAR(Tabela3[[#This Row],[DATA]])</f>
        <v>2023</v>
      </c>
    </row>
    <row r="1971" spans="2:14">
      <c r="B1971" s="1">
        <v>45029</v>
      </c>
      <c r="C1971">
        <v>12884</v>
      </c>
      <c r="D1971">
        <f>COUNTIF(C$4:C1971,Tabela3[[#This Row],[COMANDA]])</f>
        <v>3</v>
      </c>
      <c r="E1971" t="s">
        <v>90</v>
      </c>
      <c r="F1971" t="s">
        <v>375</v>
      </c>
      <c r="G1971" t="s">
        <v>8</v>
      </c>
      <c r="H1971" t="s">
        <v>204</v>
      </c>
      <c r="I1971" s="2">
        <v>1</v>
      </c>
      <c r="J1971" t="s">
        <v>11</v>
      </c>
      <c r="K1971" s="21">
        <f>INDEX(LISTAS!$H:$Q,MATCH(BASE!H1971,LISTAS!$G:$G,0),MATCH(BASE!J1971,LISTAS!$H$3:$Q$3,0))*Tabela3[[#This Row],[QUANTIDADE]]</f>
        <v>18</v>
      </c>
      <c r="L1971" s="2" t="str">
        <f>TEXT(Tabela3[[#This Row],[DATA]],"MM")</f>
        <v>04</v>
      </c>
      <c r="M1971" s="2">
        <f>WEEKNUM(Tabela3[[#This Row],[DATA]])</f>
        <v>15</v>
      </c>
      <c r="N1971" s="18">
        <f>YEAR(Tabela3[[#This Row],[DATA]])</f>
        <v>2023</v>
      </c>
    </row>
    <row r="1972" spans="2:14">
      <c r="B1972" s="1">
        <v>45029</v>
      </c>
      <c r="C1972">
        <v>12884</v>
      </c>
      <c r="D1972">
        <f>COUNTIF(C$4:C1972,Tabela3[[#This Row],[COMANDA]])</f>
        <v>4</v>
      </c>
      <c r="E1972" t="s">
        <v>90</v>
      </c>
      <c r="F1972" t="s">
        <v>375</v>
      </c>
      <c r="G1972" t="s">
        <v>61</v>
      </c>
      <c r="H1972" t="s">
        <v>199</v>
      </c>
      <c r="I1972" s="2">
        <v>1</v>
      </c>
      <c r="J1972" t="s">
        <v>11</v>
      </c>
      <c r="K1972" s="21">
        <f>INDEX(LISTAS!$H:$Q,MATCH(BASE!H1972,LISTAS!$G:$G,0),MATCH(BASE!J1972,LISTAS!$H$3:$Q$3,0))*Tabela3[[#This Row],[QUANTIDADE]]</f>
        <v>1</v>
      </c>
      <c r="L1972" s="2" t="str">
        <f>TEXT(Tabela3[[#This Row],[DATA]],"MM")</f>
        <v>04</v>
      </c>
      <c r="M1972" s="2">
        <f>WEEKNUM(Tabela3[[#This Row],[DATA]])</f>
        <v>15</v>
      </c>
      <c r="N1972" s="18">
        <f>YEAR(Tabela3[[#This Row],[DATA]])</f>
        <v>2023</v>
      </c>
    </row>
    <row r="1973" spans="2:14">
      <c r="B1973" s="1">
        <v>45029</v>
      </c>
      <c r="C1973">
        <v>12884</v>
      </c>
      <c r="D1973">
        <f>COUNTIF(C$4:C1973,Tabela3[[#This Row],[COMANDA]])</f>
        <v>5</v>
      </c>
      <c r="E1973" t="s">
        <v>90</v>
      </c>
      <c r="F1973" t="s">
        <v>98</v>
      </c>
      <c r="G1973" t="s">
        <v>8</v>
      </c>
      <c r="H1973" t="s">
        <v>47</v>
      </c>
      <c r="I1973" s="2">
        <v>1</v>
      </c>
      <c r="J1973" t="s">
        <v>11</v>
      </c>
      <c r="K1973" s="21">
        <f>INDEX(LISTAS!$H:$Q,MATCH(BASE!H1973,LISTAS!$G:$G,0),MATCH(BASE!J1973,LISTAS!$H$3:$Q$3,0))*Tabela3[[#This Row],[QUANTIDADE]]</f>
        <v>16</v>
      </c>
      <c r="L1973" s="2" t="str">
        <f>TEXT(Tabela3[[#This Row],[DATA]],"MM")</f>
        <v>04</v>
      </c>
      <c r="M1973" s="2">
        <f>WEEKNUM(Tabela3[[#This Row],[DATA]])</f>
        <v>15</v>
      </c>
      <c r="N1973" s="18">
        <f>YEAR(Tabela3[[#This Row],[DATA]])</f>
        <v>2023</v>
      </c>
    </row>
    <row r="1974" spans="2:14">
      <c r="B1974" s="1">
        <v>45029</v>
      </c>
      <c r="C1974">
        <v>12884</v>
      </c>
      <c r="D1974">
        <f>COUNTIF(C$4:C1974,Tabela3[[#This Row],[COMANDA]])</f>
        <v>6</v>
      </c>
      <c r="E1974" t="s">
        <v>90</v>
      </c>
      <c r="F1974" t="s">
        <v>100</v>
      </c>
      <c r="G1974" t="s">
        <v>8</v>
      </c>
      <c r="H1974" t="s">
        <v>47</v>
      </c>
      <c r="I1974" s="2">
        <v>1</v>
      </c>
      <c r="J1974" t="s">
        <v>11</v>
      </c>
      <c r="K1974" s="21">
        <f>INDEX(LISTAS!$H:$Q,MATCH(BASE!H1974,LISTAS!$G:$G,0),MATCH(BASE!J1974,LISTAS!$H$3:$Q$3,0))*Tabela3[[#This Row],[QUANTIDADE]]</f>
        <v>16</v>
      </c>
      <c r="L1974" s="2" t="str">
        <f>TEXT(Tabela3[[#This Row],[DATA]],"MM")</f>
        <v>04</v>
      </c>
      <c r="M1974" s="2">
        <f>WEEKNUM(Tabela3[[#This Row],[DATA]])</f>
        <v>15</v>
      </c>
      <c r="N1974" s="18">
        <f>YEAR(Tabela3[[#This Row],[DATA]])</f>
        <v>2023</v>
      </c>
    </row>
    <row r="1975" spans="2:14">
      <c r="B1975" s="1">
        <v>45029</v>
      </c>
      <c r="C1975">
        <v>12884</v>
      </c>
      <c r="D1975">
        <f>COUNTIF(C$4:C1975,Tabela3[[#This Row],[COMANDA]])</f>
        <v>7</v>
      </c>
      <c r="E1975" t="s">
        <v>90</v>
      </c>
      <c r="F1975" t="s">
        <v>99</v>
      </c>
      <c r="G1975" t="s">
        <v>8</v>
      </c>
      <c r="H1975" t="s">
        <v>40</v>
      </c>
      <c r="I1975" s="2">
        <v>1</v>
      </c>
      <c r="J1975" t="s">
        <v>11</v>
      </c>
      <c r="K1975" s="21">
        <f>INDEX(LISTAS!$H:$Q,MATCH(BASE!H1975,LISTAS!$G:$G,0),MATCH(BASE!J1975,LISTAS!$H$3:$Q$3,0))*Tabela3[[#This Row],[QUANTIDADE]]</f>
        <v>14</v>
      </c>
      <c r="L1975" s="2" t="str">
        <f>TEXT(Tabela3[[#This Row],[DATA]],"MM")</f>
        <v>04</v>
      </c>
      <c r="M1975" s="2">
        <f>WEEKNUM(Tabela3[[#This Row],[DATA]])</f>
        <v>15</v>
      </c>
      <c r="N1975" s="18">
        <f>YEAR(Tabela3[[#This Row],[DATA]])</f>
        <v>2023</v>
      </c>
    </row>
    <row r="1976" spans="2:14">
      <c r="B1976" s="1">
        <v>45029</v>
      </c>
      <c r="C1976">
        <v>12885</v>
      </c>
      <c r="D1976">
        <f>COUNTIF(C$4:C1976,Tabela3[[#This Row],[COMANDA]])</f>
        <v>1</v>
      </c>
      <c r="E1976" t="s">
        <v>90</v>
      </c>
      <c r="F1976" t="s">
        <v>99</v>
      </c>
      <c r="G1976" t="s">
        <v>8</v>
      </c>
      <c r="H1976" t="s">
        <v>42</v>
      </c>
      <c r="I1976" s="2">
        <v>1</v>
      </c>
      <c r="J1976" t="s">
        <v>11</v>
      </c>
      <c r="K1976" s="21">
        <f>INDEX(LISTAS!$H:$Q,MATCH(BASE!H1976,LISTAS!$G:$G,0),MATCH(BASE!J1976,LISTAS!$H$3:$Q$3,0))*Tabela3[[#This Row],[QUANTIDADE]]</f>
        <v>16</v>
      </c>
      <c r="L1976" s="2" t="str">
        <f>TEXT(Tabela3[[#This Row],[DATA]],"MM")</f>
        <v>04</v>
      </c>
      <c r="M1976" s="2">
        <f>WEEKNUM(Tabela3[[#This Row],[DATA]])</f>
        <v>15</v>
      </c>
      <c r="N1976" s="18">
        <f>YEAR(Tabela3[[#This Row],[DATA]])</f>
        <v>2023</v>
      </c>
    </row>
    <row r="1977" spans="2:14">
      <c r="B1977" s="1">
        <v>45029</v>
      </c>
      <c r="C1977">
        <v>12886</v>
      </c>
      <c r="D1977">
        <f>COUNTIF(C$4:C1977,Tabela3[[#This Row],[COMANDA]])</f>
        <v>1</v>
      </c>
      <c r="E1977" t="s">
        <v>90</v>
      </c>
      <c r="G1977" t="s">
        <v>62</v>
      </c>
      <c r="H1977" t="s">
        <v>194</v>
      </c>
      <c r="I1977" s="2">
        <v>1</v>
      </c>
      <c r="J1977" t="s">
        <v>11</v>
      </c>
      <c r="K1977" s="21">
        <f>INDEX(LISTAS!$H:$Q,MATCH(BASE!H1977,LISTAS!$G:$G,0),MATCH(BASE!J1977,LISTAS!$H$3:$Q$3,0))*Tabela3[[#This Row],[QUANTIDADE]]</f>
        <v>8</v>
      </c>
      <c r="L1977" s="2" t="str">
        <f>TEXT(Tabela3[[#This Row],[DATA]],"MM")</f>
        <v>04</v>
      </c>
      <c r="M1977" s="2">
        <f>WEEKNUM(Tabela3[[#This Row],[DATA]])</f>
        <v>15</v>
      </c>
      <c r="N1977" s="18">
        <f>YEAR(Tabela3[[#This Row],[DATA]])</f>
        <v>2023</v>
      </c>
    </row>
    <row r="1978" spans="2:14">
      <c r="B1978" s="1">
        <v>45029</v>
      </c>
      <c r="C1978">
        <v>12887</v>
      </c>
      <c r="D1978">
        <f>COUNTIF(C$4:C1978,Tabela3[[#This Row],[COMANDA]])</f>
        <v>1</v>
      </c>
      <c r="E1978" t="s">
        <v>89</v>
      </c>
      <c r="F1978" t="s">
        <v>98</v>
      </c>
      <c r="G1978" t="s">
        <v>8</v>
      </c>
      <c r="H1978" t="s">
        <v>43</v>
      </c>
      <c r="I1978" s="2">
        <v>1</v>
      </c>
      <c r="J1978" t="s">
        <v>11</v>
      </c>
      <c r="K1978" s="21">
        <f>INDEX(LISTAS!$H:$Q,MATCH(BASE!H1978,LISTAS!$G:$G,0),MATCH(BASE!J1978,LISTAS!$H$3:$Q$3,0))*Tabela3[[#This Row],[QUANTIDADE]]</f>
        <v>18</v>
      </c>
      <c r="L1978" s="2" t="str">
        <f>TEXT(Tabela3[[#This Row],[DATA]],"MM")</f>
        <v>04</v>
      </c>
      <c r="M1978" s="2">
        <f>WEEKNUM(Tabela3[[#This Row],[DATA]])</f>
        <v>15</v>
      </c>
      <c r="N1978" s="18">
        <f>YEAR(Tabela3[[#This Row],[DATA]])</f>
        <v>2023</v>
      </c>
    </row>
    <row r="1979" spans="2:14">
      <c r="B1979" s="1">
        <v>45029</v>
      </c>
      <c r="C1979">
        <v>12889</v>
      </c>
      <c r="D1979">
        <f>COUNTIF(C$4:C1979,Tabela3[[#This Row],[COMANDA]])</f>
        <v>1</v>
      </c>
      <c r="E1979" t="s">
        <v>90</v>
      </c>
      <c r="F1979" t="s">
        <v>99</v>
      </c>
      <c r="G1979" t="s">
        <v>8</v>
      </c>
      <c r="H1979" t="s">
        <v>41</v>
      </c>
      <c r="I1979" s="2">
        <v>1</v>
      </c>
      <c r="J1979" t="s">
        <v>11</v>
      </c>
      <c r="K1979" s="21">
        <f>INDEX(LISTAS!$H:$Q,MATCH(BASE!H1979,LISTAS!$G:$G,0),MATCH(BASE!J1979,LISTAS!$H$3:$Q$3,0))*Tabela3[[#This Row],[QUANTIDADE]]</f>
        <v>14</v>
      </c>
      <c r="L1979" s="2" t="str">
        <f>TEXT(Tabela3[[#This Row],[DATA]],"MM")</f>
        <v>04</v>
      </c>
      <c r="M1979" s="2">
        <f>WEEKNUM(Tabela3[[#This Row],[DATA]])</f>
        <v>15</v>
      </c>
      <c r="N1979" s="18">
        <f>YEAR(Tabela3[[#This Row],[DATA]])</f>
        <v>2023</v>
      </c>
    </row>
    <row r="1980" spans="2:14">
      <c r="B1980" s="1">
        <v>45029</v>
      </c>
      <c r="C1980">
        <v>12890</v>
      </c>
      <c r="D1980">
        <f>COUNTIF(C$4:C1980,Tabela3[[#This Row],[COMANDA]])</f>
        <v>1</v>
      </c>
      <c r="E1980" t="s">
        <v>89</v>
      </c>
      <c r="F1980" t="s">
        <v>375</v>
      </c>
      <c r="G1980" t="s">
        <v>8</v>
      </c>
      <c r="H1980" t="s">
        <v>42</v>
      </c>
      <c r="I1980" s="2">
        <v>1</v>
      </c>
      <c r="J1980" t="s">
        <v>11</v>
      </c>
      <c r="K1980" s="21">
        <f>INDEX(LISTAS!$H:$Q,MATCH(BASE!H1980,LISTAS!$G:$G,0),MATCH(BASE!J1980,LISTAS!$H$3:$Q$3,0))*Tabela3[[#This Row],[QUANTIDADE]]</f>
        <v>16</v>
      </c>
      <c r="L1980" s="2" t="str">
        <f>TEXT(Tabela3[[#This Row],[DATA]],"MM")</f>
        <v>04</v>
      </c>
      <c r="M1980" s="2">
        <f>WEEKNUM(Tabela3[[#This Row],[DATA]])</f>
        <v>15</v>
      </c>
      <c r="N1980" s="18">
        <f>YEAR(Tabela3[[#This Row],[DATA]])</f>
        <v>2023</v>
      </c>
    </row>
    <row r="1981" spans="2:14">
      <c r="B1981" s="1">
        <v>45029</v>
      </c>
      <c r="C1981">
        <v>12891</v>
      </c>
      <c r="D1981">
        <f>COUNTIF(C$4:C1981,Tabela3[[#This Row],[COMANDA]])</f>
        <v>1</v>
      </c>
      <c r="E1981" t="s">
        <v>89</v>
      </c>
      <c r="F1981" t="s">
        <v>100</v>
      </c>
      <c r="G1981" t="s">
        <v>8</v>
      </c>
      <c r="H1981" t="s">
        <v>39</v>
      </c>
      <c r="I1981" s="2">
        <v>1</v>
      </c>
      <c r="J1981" t="s">
        <v>11</v>
      </c>
      <c r="K1981" s="21">
        <f>INDEX(LISTAS!$H:$Q,MATCH(BASE!H1981,LISTAS!$G:$G,0),MATCH(BASE!J1981,LISTAS!$H$3:$Q$3,0))*Tabela3[[#This Row],[QUANTIDADE]]</f>
        <v>12</v>
      </c>
      <c r="L1981" s="2" t="str">
        <f>TEXT(Tabela3[[#This Row],[DATA]],"MM")</f>
        <v>04</v>
      </c>
      <c r="M1981" s="2">
        <f>WEEKNUM(Tabela3[[#This Row],[DATA]])</f>
        <v>15</v>
      </c>
      <c r="N1981" s="18">
        <f>YEAR(Tabela3[[#This Row],[DATA]])</f>
        <v>2023</v>
      </c>
    </row>
    <row r="1982" spans="2:14">
      <c r="B1982" s="1">
        <v>45029</v>
      </c>
      <c r="C1982">
        <v>12892</v>
      </c>
      <c r="D1982">
        <f>COUNTIF(C$4:C1982,Tabela3[[#This Row],[COMANDA]])</f>
        <v>1</v>
      </c>
      <c r="E1982" t="s">
        <v>90</v>
      </c>
      <c r="F1982" t="s">
        <v>99</v>
      </c>
      <c r="G1982" t="s">
        <v>8</v>
      </c>
      <c r="H1982" t="s">
        <v>47</v>
      </c>
      <c r="I1982" s="2">
        <v>1</v>
      </c>
      <c r="J1982" t="s">
        <v>11</v>
      </c>
      <c r="K1982" s="21">
        <f>INDEX(LISTAS!$H:$Q,MATCH(BASE!H1982,LISTAS!$G:$G,0),MATCH(BASE!J1982,LISTAS!$H$3:$Q$3,0))*Tabela3[[#This Row],[QUANTIDADE]]</f>
        <v>16</v>
      </c>
      <c r="L1982" s="2" t="str">
        <f>TEXT(Tabela3[[#This Row],[DATA]],"MM")</f>
        <v>04</v>
      </c>
      <c r="M1982" s="2">
        <f>WEEKNUM(Tabela3[[#This Row],[DATA]])</f>
        <v>15</v>
      </c>
      <c r="N1982" s="18">
        <f>YEAR(Tabela3[[#This Row],[DATA]])</f>
        <v>2023</v>
      </c>
    </row>
    <row r="1983" spans="2:14">
      <c r="B1983" s="1">
        <v>45029</v>
      </c>
      <c r="C1983">
        <v>12892</v>
      </c>
      <c r="D1983">
        <f>COUNTIF(C$4:C1983,Tabela3[[#This Row],[COMANDA]])</f>
        <v>2</v>
      </c>
      <c r="E1983" t="s">
        <v>90</v>
      </c>
      <c r="F1983" t="s">
        <v>99</v>
      </c>
      <c r="G1983" t="s">
        <v>10</v>
      </c>
      <c r="H1983" t="s">
        <v>97</v>
      </c>
      <c r="I1983" s="2">
        <v>1</v>
      </c>
      <c r="J1983" t="s">
        <v>11</v>
      </c>
      <c r="K1983" s="21">
        <f>INDEX(LISTAS!$H:$Q,MATCH(BASE!H1983,LISTAS!$G:$G,0),MATCH(BASE!J1983,LISTAS!$H$3:$Q$3,0))*Tabela3[[#This Row],[QUANTIDADE]]</f>
        <v>2.5</v>
      </c>
      <c r="L1983" s="2" t="str">
        <f>TEXT(Tabela3[[#This Row],[DATA]],"MM")</f>
        <v>04</v>
      </c>
      <c r="M1983" s="2">
        <f>WEEKNUM(Tabela3[[#This Row],[DATA]])</f>
        <v>15</v>
      </c>
      <c r="N1983" s="18">
        <f>YEAR(Tabela3[[#This Row],[DATA]])</f>
        <v>2023</v>
      </c>
    </row>
    <row r="1984" spans="2:14">
      <c r="B1984" s="1">
        <v>45029</v>
      </c>
      <c r="C1984">
        <v>12893</v>
      </c>
      <c r="D1984">
        <f>COUNTIF(C$4:C1984,Tabela3[[#This Row],[COMANDA]])</f>
        <v>1</v>
      </c>
      <c r="E1984" t="s">
        <v>90</v>
      </c>
      <c r="F1984" t="s">
        <v>98</v>
      </c>
      <c r="G1984" t="s">
        <v>8</v>
      </c>
      <c r="H1984" t="s">
        <v>206</v>
      </c>
      <c r="I1984" s="2">
        <v>1</v>
      </c>
      <c r="J1984" t="s">
        <v>11</v>
      </c>
      <c r="K1984" s="21">
        <f>INDEX(LISTAS!$H:$Q,MATCH(BASE!H1984,LISTAS!$G:$G,0),MATCH(BASE!J1984,LISTAS!$H$3:$Q$3,0))*Tabela3[[#This Row],[QUANTIDADE]]</f>
        <v>18</v>
      </c>
      <c r="L1984" s="2" t="str">
        <f>TEXT(Tabela3[[#This Row],[DATA]],"MM")</f>
        <v>04</v>
      </c>
      <c r="M1984" s="2">
        <f>WEEKNUM(Tabela3[[#This Row],[DATA]])</f>
        <v>15</v>
      </c>
      <c r="N1984" s="18">
        <f>YEAR(Tabela3[[#This Row],[DATA]])</f>
        <v>2023</v>
      </c>
    </row>
    <row r="1985" spans="2:14">
      <c r="B1985" s="1">
        <v>45029</v>
      </c>
      <c r="C1985">
        <v>12893</v>
      </c>
      <c r="D1985">
        <f>COUNTIF(C$4:C1985,Tabela3[[#This Row],[COMANDA]])</f>
        <v>2</v>
      </c>
      <c r="E1985" t="s">
        <v>90</v>
      </c>
      <c r="F1985" t="s">
        <v>98</v>
      </c>
      <c r="G1985" t="s">
        <v>61</v>
      </c>
      <c r="H1985" t="s">
        <v>163</v>
      </c>
      <c r="I1985" s="2">
        <v>1</v>
      </c>
      <c r="J1985" t="s">
        <v>11</v>
      </c>
      <c r="K1985" s="21">
        <f>INDEX(LISTAS!$H:$Q,MATCH(BASE!H1985,LISTAS!$G:$G,0),MATCH(BASE!J1985,LISTAS!$H$3:$Q$3,0))*Tabela3[[#This Row],[QUANTIDADE]]</f>
        <v>4</v>
      </c>
      <c r="L1985" s="2" t="str">
        <f>TEXT(Tabela3[[#This Row],[DATA]],"MM")</f>
        <v>04</v>
      </c>
      <c r="M1985" s="2">
        <f>WEEKNUM(Tabela3[[#This Row],[DATA]])</f>
        <v>15</v>
      </c>
      <c r="N1985" s="18">
        <f>YEAR(Tabela3[[#This Row],[DATA]])</f>
        <v>2023</v>
      </c>
    </row>
    <row r="1986" spans="2:14">
      <c r="B1986" s="1">
        <v>45029</v>
      </c>
      <c r="C1986">
        <v>12894</v>
      </c>
      <c r="D1986">
        <f>COUNTIF(C$4:C1986,Tabela3[[#This Row],[COMANDA]])</f>
        <v>1</v>
      </c>
      <c r="E1986" t="s">
        <v>89</v>
      </c>
      <c r="F1986" t="s">
        <v>99</v>
      </c>
      <c r="G1986" t="s">
        <v>8</v>
      </c>
      <c r="H1986" t="s">
        <v>40</v>
      </c>
      <c r="I1986" s="2">
        <v>1</v>
      </c>
      <c r="J1986" t="s">
        <v>11</v>
      </c>
      <c r="K1986" s="21">
        <f>INDEX(LISTAS!$H:$Q,MATCH(BASE!H1986,LISTAS!$G:$G,0),MATCH(BASE!J1986,LISTAS!$H$3:$Q$3,0))*Tabela3[[#This Row],[QUANTIDADE]]</f>
        <v>14</v>
      </c>
      <c r="L1986" s="2" t="str">
        <f>TEXT(Tabela3[[#This Row],[DATA]],"MM")</f>
        <v>04</v>
      </c>
      <c r="M1986" s="2">
        <f>WEEKNUM(Tabela3[[#This Row],[DATA]])</f>
        <v>15</v>
      </c>
      <c r="N1986" s="18">
        <f>YEAR(Tabela3[[#This Row],[DATA]])</f>
        <v>2023</v>
      </c>
    </row>
    <row r="1987" spans="2:14">
      <c r="B1987" s="1">
        <v>45029</v>
      </c>
      <c r="C1987">
        <v>12894</v>
      </c>
      <c r="D1987">
        <f>COUNTIF(C$4:C1987,Tabela3[[#This Row],[COMANDA]])</f>
        <v>2</v>
      </c>
      <c r="E1987" t="s">
        <v>89</v>
      </c>
      <c r="F1987" t="s">
        <v>99</v>
      </c>
      <c r="G1987" t="s">
        <v>8</v>
      </c>
      <c r="H1987" t="s">
        <v>47</v>
      </c>
      <c r="I1987" s="2">
        <v>1</v>
      </c>
      <c r="J1987" t="s">
        <v>11</v>
      </c>
      <c r="K1987" s="21">
        <f>INDEX(LISTAS!$H:$Q,MATCH(BASE!H1987,LISTAS!$G:$G,0),MATCH(BASE!J1987,LISTAS!$H$3:$Q$3,0))*Tabela3[[#This Row],[QUANTIDADE]]</f>
        <v>16</v>
      </c>
      <c r="L1987" s="2" t="str">
        <f>TEXT(Tabela3[[#This Row],[DATA]],"MM")</f>
        <v>04</v>
      </c>
      <c r="M1987" s="2">
        <f>WEEKNUM(Tabela3[[#This Row],[DATA]])</f>
        <v>15</v>
      </c>
      <c r="N1987" s="18">
        <f>YEAR(Tabela3[[#This Row],[DATA]])</f>
        <v>2023</v>
      </c>
    </row>
    <row r="1988" spans="2:14">
      <c r="B1988" s="1">
        <v>45029</v>
      </c>
      <c r="C1988">
        <v>12895</v>
      </c>
      <c r="D1988">
        <f>COUNTIF(C$4:C1988,Tabela3[[#This Row],[COMANDA]])</f>
        <v>1</v>
      </c>
      <c r="E1988" t="s">
        <v>90</v>
      </c>
      <c r="F1988" t="s">
        <v>98</v>
      </c>
      <c r="G1988" t="s">
        <v>8</v>
      </c>
      <c r="H1988" t="s">
        <v>47</v>
      </c>
      <c r="I1988" s="2">
        <v>1</v>
      </c>
      <c r="J1988" t="s">
        <v>11</v>
      </c>
      <c r="K1988" s="21">
        <f>INDEX(LISTAS!$H:$Q,MATCH(BASE!H1988,LISTAS!$G:$G,0),MATCH(BASE!J1988,LISTAS!$H$3:$Q$3,0))*Tabela3[[#This Row],[QUANTIDADE]]</f>
        <v>16</v>
      </c>
      <c r="L1988" s="2" t="str">
        <f>TEXT(Tabela3[[#This Row],[DATA]],"MM")</f>
        <v>04</v>
      </c>
      <c r="M1988" s="2">
        <f>WEEKNUM(Tabela3[[#This Row],[DATA]])</f>
        <v>15</v>
      </c>
      <c r="N1988" s="18">
        <f>YEAR(Tabela3[[#This Row],[DATA]])</f>
        <v>2023</v>
      </c>
    </row>
    <row r="1989" spans="2:14">
      <c r="B1989" s="1">
        <v>45029</v>
      </c>
      <c r="C1989">
        <v>12895</v>
      </c>
      <c r="D1989">
        <f>COUNTIF(C$4:C1989,Tabela3[[#This Row],[COMANDA]])</f>
        <v>2</v>
      </c>
      <c r="E1989" t="s">
        <v>90</v>
      </c>
      <c r="F1989" t="s">
        <v>98</v>
      </c>
      <c r="G1989" t="s">
        <v>61</v>
      </c>
      <c r="H1989" t="s">
        <v>199</v>
      </c>
      <c r="I1989" s="2">
        <v>2</v>
      </c>
      <c r="J1989" t="s">
        <v>11</v>
      </c>
      <c r="K1989" s="21">
        <f>INDEX(LISTAS!$H:$Q,MATCH(BASE!H1989,LISTAS!$G:$G,0),MATCH(BASE!J1989,LISTAS!$H$3:$Q$3,0))*Tabela3[[#This Row],[QUANTIDADE]]</f>
        <v>2</v>
      </c>
      <c r="L1989" s="2" t="str">
        <f>TEXT(Tabela3[[#This Row],[DATA]],"MM")</f>
        <v>04</v>
      </c>
      <c r="M1989" s="2">
        <f>WEEKNUM(Tabela3[[#This Row],[DATA]])</f>
        <v>15</v>
      </c>
      <c r="N1989" s="18">
        <f>YEAR(Tabela3[[#This Row],[DATA]])</f>
        <v>2023</v>
      </c>
    </row>
    <row r="1990" spans="2:14">
      <c r="B1990" s="1">
        <v>45029</v>
      </c>
      <c r="C1990">
        <v>12896</v>
      </c>
      <c r="D1990">
        <f>COUNTIF(C$4:C1990,Tabela3[[#This Row],[COMANDA]])</f>
        <v>1</v>
      </c>
      <c r="E1990" t="s">
        <v>89</v>
      </c>
      <c r="F1990" t="s">
        <v>100</v>
      </c>
      <c r="G1990" t="s">
        <v>8</v>
      </c>
      <c r="H1990" t="s">
        <v>47</v>
      </c>
      <c r="I1990" s="2">
        <v>2</v>
      </c>
      <c r="J1990" t="s">
        <v>11</v>
      </c>
      <c r="K1990" s="21">
        <f>INDEX(LISTAS!$H:$Q,MATCH(BASE!H1990,LISTAS!$G:$G,0),MATCH(BASE!J1990,LISTAS!$H$3:$Q$3,0))*Tabela3[[#This Row],[QUANTIDADE]]</f>
        <v>32</v>
      </c>
      <c r="L1990" s="2" t="str">
        <f>TEXT(Tabela3[[#This Row],[DATA]],"MM")</f>
        <v>04</v>
      </c>
      <c r="M1990" s="2">
        <f>WEEKNUM(Tabela3[[#This Row],[DATA]])</f>
        <v>15</v>
      </c>
      <c r="N1990" s="18">
        <f>YEAR(Tabela3[[#This Row],[DATA]])</f>
        <v>2023</v>
      </c>
    </row>
    <row r="1991" spans="2:14">
      <c r="B1991" s="1">
        <v>45029</v>
      </c>
      <c r="C1991">
        <v>12897</v>
      </c>
      <c r="D1991">
        <f>COUNTIF(C$4:C13632,Tabela3[[#This Row],[COMANDA]])</f>
        <v>1</v>
      </c>
      <c r="E1991" t="s">
        <v>1</v>
      </c>
      <c r="F1991" t="s">
        <v>98</v>
      </c>
      <c r="G1991" t="s">
        <v>8</v>
      </c>
      <c r="H1991" t="s">
        <v>141</v>
      </c>
      <c r="I1991" s="2">
        <v>1</v>
      </c>
      <c r="J1991" t="s">
        <v>11</v>
      </c>
      <c r="K1991" s="21">
        <f>INDEX(LISTAS!$H:$Q,MATCH(BASE!H1991,LISTAS!$G:$G,0),MATCH(BASE!J1991,LISTAS!$H$3:$Q$3,0))*Tabela3[[#This Row],[QUANTIDADE]]</f>
        <v>15</v>
      </c>
      <c r="L1991" s="2" t="str">
        <f>TEXT(Tabela3[[#This Row],[DATA]],"MM")</f>
        <v>04</v>
      </c>
      <c r="M1991" s="2">
        <f>WEEKNUM(Tabela3[[#This Row],[DATA]])</f>
        <v>15</v>
      </c>
      <c r="N1991" s="18">
        <f>YEAR(Tabela3[[#This Row],[DATA]])</f>
        <v>2023</v>
      </c>
    </row>
    <row r="1992" spans="2:14">
      <c r="B1992" s="1">
        <v>45029</v>
      </c>
      <c r="C1992">
        <v>12898</v>
      </c>
      <c r="D1992">
        <f>COUNTIF(C$4:C1992,Tabela3[[#This Row],[COMANDA]])</f>
        <v>1</v>
      </c>
      <c r="E1992" t="s">
        <v>90</v>
      </c>
      <c r="F1992" t="s">
        <v>100</v>
      </c>
      <c r="G1992" t="s">
        <v>8</v>
      </c>
      <c r="H1992" t="s">
        <v>43</v>
      </c>
      <c r="I1992" s="2">
        <v>1</v>
      </c>
      <c r="J1992" t="s">
        <v>11</v>
      </c>
      <c r="K1992" s="21">
        <f>INDEX(LISTAS!$H:$Q,MATCH(BASE!H1992,LISTAS!$G:$G,0),MATCH(BASE!J1992,LISTAS!$H$3:$Q$3,0))*Tabela3[[#This Row],[QUANTIDADE]]</f>
        <v>18</v>
      </c>
      <c r="L1992" s="2" t="str">
        <f>TEXT(Tabela3[[#This Row],[DATA]],"MM")</f>
        <v>04</v>
      </c>
      <c r="M1992" s="2">
        <f>WEEKNUM(Tabela3[[#This Row],[DATA]])</f>
        <v>15</v>
      </c>
      <c r="N1992" s="18">
        <f>YEAR(Tabela3[[#This Row],[DATA]])</f>
        <v>2023</v>
      </c>
    </row>
    <row r="1993" spans="2:14">
      <c r="B1993" s="1">
        <v>45029</v>
      </c>
      <c r="C1993">
        <v>12898</v>
      </c>
      <c r="D1993">
        <f>COUNTIF(C$4:C1993,Tabela3[[#This Row],[COMANDA]])</f>
        <v>2</v>
      </c>
      <c r="E1993" t="s">
        <v>90</v>
      </c>
      <c r="F1993" t="s">
        <v>100</v>
      </c>
      <c r="G1993" t="s">
        <v>9</v>
      </c>
      <c r="H1993" t="s">
        <v>251</v>
      </c>
      <c r="I1993" s="2">
        <v>1</v>
      </c>
      <c r="J1993" t="s">
        <v>11</v>
      </c>
      <c r="K1993" s="21">
        <f>INDEX(LISTAS!$H:$Q,MATCH(BASE!H1993,LISTAS!$G:$G,0),MATCH(BASE!J1993,LISTAS!$H$3:$Q$3,0))*Tabela3[[#This Row],[QUANTIDADE]]</f>
        <v>3</v>
      </c>
      <c r="L1993" s="2" t="str">
        <f>TEXT(Tabela3[[#This Row],[DATA]],"MM")</f>
        <v>04</v>
      </c>
      <c r="M1993" s="2">
        <f>WEEKNUM(Tabela3[[#This Row],[DATA]])</f>
        <v>15</v>
      </c>
      <c r="N1993" s="18">
        <f>YEAR(Tabela3[[#This Row],[DATA]])</f>
        <v>2023</v>
      </c>
    </row>
    <row r="1994" spans="2:14">
      <c r="B1994" s="1">
        <v>45029</v>
      </c>
      <c r="C1994">
        <v>12899</v>
      </c>
      <c r="D1994">
        <f>COUNTIF(C$4:C1994,Tabela3[[#This Row],[COMANDA]])</f>
        <v>1</v>
      </c>
      <c r="E1994" t="s">
        <v>90</v>
      </c>
      <c r="F1994" t="s">
        <v>99</v>
      </c>
      <c r="G1994" t="s">
        <v>8</v>
      </c>
      <c r="H1994" t="s">
        <v>42</v>
      </c>
      <c r="I1994" s="2">
        <v>1</v>
      </c>
      <c r="J1994" t="s">
        <v>11</v>
      </c>
      <c r="K1994" s="21">
        <f>INDEX(LISTAS!$H:$Q,MATCH(BASE!H1994,LISTAS!$G:$G,0),MATCH(BASE!J1994,LISTAS!$H$3:$Q$3,0))*Tabela3[[#This Row],[QUANTIDADE]]</f>
        <v>16</v>
      </c>
      <c r="L1994" s="2" t="str">
        <f>TEXT(Tabela3[[#This Row],[DATA]],"MM")</f>
        <v>04</v>
      </c>
      <c r="M1994" s="2">
        <f>WEEKNUM(Tabela3[[#This Row],[DATA]])</f>
        <v>15</v>
      </c>
      <c r="N1994" s="18">
        <f>YEAR(Tabela3[[#This Row],[DATA]])</f>
        <v>2023</v>
      </c>
    </row>
    <row r="1995" spans="2:14">
      <c r="B1995" s="1">
        <v>45029</v>
      </c>
      <c r="C1995">
        <v>12899</v>
      </c>
      <c r="D1995">
        <f>COUNTIF(C$4:C1995,Tabela3[[#This Row],[COMANDA]])</f>
        <v>2</v>
      </c>
      <c r="E1995" t="s">
        <v>90</v>
      </c>
      <c r="F1995" t="s">
        <v>99</v>
      </c>
      <c r="G1995" t="s">
        <v>9</v>
      </c>
      <c r="H1995" t="s">
        <v>138</v>
      </c>
      <c r="I1995" s="2">
        <v>1</v>
      </c>
      <c r="J1995" t="s">
        <v>11</v>
      </c>
      <c r="K1995" s="21">
        <f>INDEX(LISTAS!$H:$Q,MATCH(BASE!H1995,LISTAS!$G:$G,0),MATCH(BASE!J1995,LISTAS!$H$3:$Q$3,0))*Tabela3[[#This Row],[QUANTIDADE]]</f>
        <v>4</v>
      </c>
      <c r="L1995" s="2" t="str">
        <f>TEXT(Tabela3[[#This Row],[DATA]],"MM")</f>
        <v>04</v>
      </c>
      <c r="M1995" s="2">
        <f>WEEKNUM(Tabela3[[#This Row],[DATA]])</f>
        <v>15</v>
      </c>
      <c r="N1995" s="18">
        <f>YEAR(Tabela3[[#This Row],[DATA]])</f>
        <v>2023</v>
      </c>
    </row>
    <row r="1996" spans="2:14">
      <c r="B1996" s="1">
        <v>45029</v>
      </c>
      <c r="C1996">
        <v>12900</v>
      </c>
      <c r="D1996">
        <f>COUNTIF(C$4:C1996,Tabela3[[#This Row],[COMANDA]])</f>
        <v>1</v>
      </c>
      <c r="E1996" t="s">
        <v>90</v>
      </c>
      <c r="F1996" t="s">
        <v>99</v>
      </c>
      <c r="G1996" t="s">
        <v>8</v>
      </c>
      <c r="H1996" t="s">
        <v>42</v>
      </c>
      <c r="I1996" s="2">
        <v>1</v>
      </c>
      <c r="J1996" t="s">
        <v>11</v>
      </c>
      <c r="K1996" s="21">
        <f>INDEX(LISTAS!$H:$Q,MATCH(BASE!H1996,LISTAS!$G:$G,0),MATCH(BASE!J1996,LISTAS!$H$3:$Q$3,0))*Tabela3[[#This Row],[QUANTIDADE]]</f>
        <v>16</v>
      </c>
      <c r="L1996" s="2" t="str">
        <f>TEXT(Tabela3[[#This Row],[DATA]],"MM")</f>
        <v>04</v>
      </c>
      <c r="M1996" s="2">
        <f>WEEKNUM(Tabela3[[#This Row],[DATA]])</f>
        <v>15</v>
      </c>
      <c r="N1996" s="18">
        <f>YEAR(Tabela3[[#This Row],[DATA]])</f>
        <v>2023</v>
      </c>
    </row>
    <row r="1997" spans="2:14">
      <c r="B1997" s="1">
        <v>45029</v>
      </c>
      <c r="C1997">
        <v>12900</v>
      </c>
      <c r="D1997">
        <f>COUNTIF(C$4:C1997,Tabela3[[#This Row],[COMANDA]])</f>
        <v>2</v>
      </c>
      <c r="E1997" t="s">
        <v>90</v>
      </c>
      <c r="F1997" t="s">
        <v>99</v>
      </c>
      <c r="G1997" t="s">
        <v>9</v>
      </c>
      <c r="H1997" t="s">
        <v>138</v>
      </c>
      <c r="I1997" s="2">
        <v>1</v>
      </c>
      <c r="J1997" t="s">
        <v>11</v>
      </c>
      <c r="K1997" s="21">
        <f>INDEX(LISTAS!$H:$Q,MATCH(BASE!H1997,LISTAS!$G:$G,0),MATCH(BASE!J1997,LISTAS!$H$3:$Q$3,0))*Tabela3[[#This Row],[QUANTIDADE]]</f>
        <v>4</v>
      </c>
      <c r="L1997" s="2" t="str">
        <f>TEXT(Tabela3[[#This Row],[DATA]],"MM")</f>
        <v>04</v>
      </c>
      <c r="M1997" s="2">
        <f>WEEKNUM(Tabela3[[#This Row],[DATA]])</f>
        <v>15</v>
      </c>
      <c r="N1997" s="18">
        <f>YEAR(Tabela3[[#This Row],[DATA]])</f>
        <v>2023</v>
      </c>
    </row>
    <row r="1998" spans="2:14">
      <c r="B1998" s="1">
        <v>45029</v>
      </c>
      <c r="C1998">
        <v>12900</v>
      </c>
      <c r="D1998">
        <f>COUNTIF(C$4:C1998,Tabela3[[#This Row],[COMANDA]])</f>
        <v>3</v>
      </c>
      <c r="E1998" t="s">
        <v>90</v>
      </c>
      <c r="F1998" t="s">
        <v>99</v>
      </c>
      <c r="G1998" t="s">
        <v>10</v>
      </c>
      <c r="H1998" t="s">
        <v>234</v>
      </c>
      <c r="I1998" s="2">
        <v>1</v>
      </c>
      <c r="J1998" t="s">
        <v>11</v>
      </c>
      <c r="K1998" s="21">
        <f>INDEX(LISTAS!$H:$Q,MATCH(BASE!H1998,LISTAS!$G:$G,0),MATCH(BASE!J1998,LISTAS!$H$3:$Q$3,0))*Tabela3[[#This Row],[QUANTIDADE]]</f>
        <v>2</v>
      </c>
      <c r="L1998" s="2" t="str">
        <f>TEXT(Tabela3[[#This Row],[DATA]],"MM")</f>
        <v>04</v>
      </c>
      <c r="M1998" s="2">
        <f>WEEKNUM(Tabela3[[#This Row],[DATA]])</f>
        <v>15</v>
      </c>
      <c r="N1998" s="18">
        <f>YEAR(Tabela3[[#This Row],[DATA]])</f>
        <v>2023</v>
      </c>
    </row>
    <row r="1999" spans="2:14">
      <c r="B1999" s="1">
        <v>45029</v>
      </c>
      <c r="C1999">
        <v>12901</v>
      </c>
      <c r="D1999">
        <f>COUNTIF(C$4:C1999,Tabela3[[#This Row],[COMANDA]])</f>
        <v>1</v>
      </c>
      <c r="E1999" t="s">
        <v>90</v>
      </c>
      <c r="F1999" t="s">
        <v>98</v>
      </c>
      <c r="G1999" t="s">
        <v>8</v>
      </c>
      <c r="H1999" t="s">
        <v>211</v>
      </c>
      <c r="I1999" s="2">
        <v>1</v>
      </c>
      <c r="J1999" t="s">
        <v>11</v>
      </c>
      <c r="K1999" s="21">
        <f>INDEX(LISTAS!$H:$Q,MATCH(BASE!H1999,LISTAS!$G:$G,0),MATCH(BASE!J1999,LISTAS!$H$3:$Q$3,0))*Tabela3[[#This Row],[QUANTIDADE]]</f>
        <v>20</v>
      </c>
      <c r="L1999" s="2" t="str">
        <f>TEXT(Tabela3[[#This Row],[DATA]],"MM")</f>
        <v>04</v>
      </c>
      <c r="M1999" s="2">
        <f>WEEKNUM(Tabela3[[#This Row],[DATA]])</f>
        <v>15</v>
      </c>
      <c r="N1999" s="18">
        <f>YEAR(Tabela3[[#This Row],[DATA]])</f>
        <v>2023</v>
      </c>
    </row>
    <row r="2000" spans="2:14">
      <c r="B2000" s="1">
        <v>45029</v>
      </c>
      <c r="C2000">
        <v>12901</v>
      </c>
      <c r="D2000">
        <f>COUNTIF(C$4:C2000,Tabela3[[#This Row],[COMANDA]])</f>
        <v>2</v>
      </c>
      <c r="E2000" t="s">
        <v>90</v>
      </c>
      <c r="F2000" t="s">
        <v>98</v>
      </c>
      <c r="G2000" t="s">
        <v>9</v>
      </c>
      <c r="H2000" t="s">
        <v>130</v>
      </c>
      <c r="I2000" s="2">
        <v>1</v>
      </c>
      <c r="J2000" t="s">
        <v>11</v>
      </c>
      <c r="K2000" s="21">
        <f>INDEX(LISTAS!$H:$Q,MATCH(BASE!H2000,LISTAS!$G:$G,0),MATCH(BASE!J2000,LISTAS!$H$3:$Q$3,0))*Tabela3[[#This Row],[QUANTIDADE]]</f>
        <v>6</v>
      </c>
      <c r="L2000" s="2" t="str">
        <f>TEXT(Tabela3[[#This Row],[DATA]],"MM")</f>
        <v>04</v>
      </c>
      <c r="M2000" s="2">
        <f>WEEKNUM(Tabela3[[#This Row],[DATA]])</f>
        <v>15</v>
      </c>
      <c r="N2000" s="18">
        <f>YEAR(Tabela3[[#This Row],[DATA]])</f>
        <v>2023</v>
      </c>
    </row>
    <row r="2001" spans="2:14">
      <c r="B2001" s="1">
        <v>45029</v>
      </c>
      <c r="C2001">
        <v>12901</v>
      </c>
      <c r="D2001">
        <f>COUNTIF(C$4:C2001,Tabela3[[#This Row],[COMANDA]])</f>
        <v>3</v>
      </c>
      <c r="E2001" t="s">
        <v>90</v>
      </c>
      <c r="F2001" t="s">
        <v>98</v>
      </c>
      <c r="G2001" t="s">
        <v>62</v>
      </c>
      <c r="H2001" t="s">
        <v>192</v>
      </c>
      <c r="I2001" s="2">
        <v>1</v>
      </c>
      <c r="J2001" t="s">
        <v>11</v>
      </c>
      <c r="K2001" s="21">
        <f>INDEX(LISTAS!$H:$Q,MATCH(BASE!H2001,LISTAS!$G:$G,0),MATCH(BASE!J2001,LISTAS!$H$3:$Q$3,0))*Tabela3[[#This Row],[QUANTIDADE]]</f>
        <v>6</v>
      </c>
      <c r="L2001" s="2" t="str">
        <f>TEXT(Tabela3[[#This Row],[DATA]],"MM")</f>
        <v>04</v>
      </c>
      <c r="M2001" s="2">
        <f>WEEKNUM(Tabela3[[#This Row],[DATA]])</f>
        <v>15</v>
      </c>
      <c r="N2001" s="18">
        <f>YEAR(Tabela3[[#This Row],[DATA]])</f>
        <v>2023</v>
      </c>
    </row>
    <row r="2002" spans="2:14">
      <c r="B2002" s="1">
        <v>45029</v>
      </c>
      <c r="C2002">
        <v>12902</v>
      </c>
      <c r="D2002">
        <f>COUNTIF(C$4:C2002,Tabela3[[#This Row],[COMANDA]])</f>
        <v>1</v>
      </c>
      <c r="E2002" t="s">
        <v>90</v>
      </c>
      <c r="F2002" t="s">
        <v>99</v>
      </c>
      <c r="G2002" t="s">
        <v>8</v>
      </c>
      <c r="H2002" t="s">
        <v>42</v>
      </c>
      <c r="I2002" s="2">
        <v>1</v>
      </c>
      <c r="J2002" t="s">
        <v>11</v>
      </c>
      <c r="K2002" s="21">
        <f>INDEX(LISTAS!$H:$Q,MATCH(BASE!H2002,LISTAS!$G:$G,0),MATCH(BASE!J2002,LISTAS!$H$3:$Q$3,0))*Tabela3[[#This Row],[QUANTIDADE]]</f>
        <v>16</v>
      </c>
      <c r="L2002" s="2" t="str">
        <f>TEXT(Tabela3[[#This Row],[DATA]],"MM")</f>
        <v>04</v>
      </c>
      <c r="M2002" s="2">
        <f>WEEKNUM(Tabela3[[#This Row],[DATA]])</f>
        <v>15</v>
      </c>
      <c r="N2002" s="18">
        <f>YEAR(Tabela3[[#This Row],[DATA]])</f>
        <v>2023</v>
      </c>
    </row>
    <row r="2003" spans="2:14">
      <c r="B2003" s="1">
        <v>45029</v>
      </c>
      <c r="C2003">
        <v>12903</v>
      </c>
      <c r="D2003">
        <f>COUNTIF(C$4:C2003,Tabela3[[#This Row],[COMANDA]])</f>
        <v>1</v>
      </c>
      <c r="E2003" t="s">
        <v>89</v>
      </c>
      <c r="F2003" t="s">
        <v>99</v>
      </c>
      <c r="G2003" t="s">
        <v>8</v>
      </c>
      <c r="H2003" t="s">
        <v>206</v>
      </c>
      <c r="I2003" s="2">
        <v>1</v>
      </c>
      <c r="J2003" t="s">
        <v>11</v>
      </c>
      <c r="K2003" s="21">
        <f>INDEX(LISTAS!$H:$Q,MATCH(BASE!H2003,LISTAS!$G:$G,0),MATCH(BASE!J2003,LISTAS!$H$3:$Q$3,0))*Tabela3[[#This Row],[QUANTIDADE]]</f>
        <v>18</v>
      </c>
      <c r="L2003" s="2" t="str">
        <f>TEXT(Tabela3[[#This Row],[DATA]],"MM")</f>
        <v>04</v>
      </c>
      <c r="M2003" s="2">
        <f>WEEKNUM(Tabela3[[#This Row],[DATA]])</f>
        <v>15</v>
      </c>
      <c r="N2003" s="18">
        <f>YEAR(Tabela3[[#This Row],[DATA]])</f>
        <v>2023</v>
      </c>
    </row>
    <row r="2004" spans="2:14">
      <c r="B2004" s="1">
        <v>45029</v>
      </c>
      <c r="C2004">
        <v>12903</v>
      </c>
      <c r="D2004">
        <f>COUNTIF(C$4:C2004,Tabela3[[#This Row],[COMANDA]])</f>
        <v>2</v>
      </c>
      <c r="E2004" t="s">
        <v>89</v>
      </c>
      <c r="F2004" t="s">
        <v>99</v>
      </c>
      <c r="G2004" t="s">
        <v>9</v>
      </c>
      <c r="H2004" t="s">
        <v>59</v>
      </c>
      <c r="I2004" s="2">
        <v>1</v>
      </c>
      <c r="J2004" t="s">
        <v>11</v>
      </c>
      <c r="K2004" s="21">
        <f>INDEX(LISTAS!$H:$Q,MATCH(BASE!H2004,LISTAS!$G:$G,0),MATCH(BASE!J2004,LISTAS!$H$3:$Q$3,0))*Tabela3[[#This Row],[QUANTIDADE]]</f>
        <v>3</v>
      </c>
      <c r="L2004" s="2" t="str">
        <f>TEXT(Tabela3[[#This Row],[DATA]],"MM")</f>
        <v>04</v>
      </c>
      <c r="M2004" s="2">
        <f>WEEKNUM(Tabela3[[#This Row],[DATA]])</f>
        <v>15</v>
      </c>
      <c r="N2004" s="18">
        <f>YEAR(Tabela3[[#This Row],[DATA]])</f>
        <v>2023</v>
      </c>
    </row>
    <row r="2005" spans="2:14">
      <c r="B2005" s="1">
        <v>45029</v>
      </c>
      <c r="C2005">
        <v>12904</v>
      </c>
      <c r="D2005">
        <f>COUNTIF(C$4:C2005,Tabela3[[#This Row],[COMANDA]])</f>
        <v>1</v>
      </c>
      <c r="E2005" t="s">
        <v>90</v>
      </c>
      <c r="F2005" t="s">
        <v>98</v>
      </c>
      <c r="G2005" t="s">
        <v>8</v>
      </c>
      <c r="H2005" t="s">
        <v>204</v>
      </c>
      <c r="I2005" s="2">
        <v>1</v>
      </c>
      <c r="J2005" t="s">
        <v>11</v>
      </c>
      <c r="K2005" s="21">
        <f>INDEX(LISTAS!$H:$Q,MATCH(BASE!H2005,LISTAS!$G:$G,0),MATCH(BASE!J2005,LISTAS!$H$3:$Q$3,0))*Tabela3[[#This Row],[QUANTIDADE]]</f>
        <v>18</v>
      </c>
      <c r="L2005" s="2" t="str">
        <f>TEXT(Tabela3[[#This Row],[DATA]],"MM")</f>
        <v>04</v>
      </c>
      <c r="M2005" s="2">
        <f>WEEKNUM(Tabela3[[#This Row],[DATA]])</f>
        <v>15</v>
      </c>
      <c r="N2005" s="18">
        <f>YEAR(Tabela3[[#This Row],[DATA]])</f>
        <v>2023</v>
      </c>
    </row>
    <row r="2006" spans="2:14">
      <c r="B2006" s="1">
        <v>45029</v>
      </c>
      <c r="C2006">
        <v>12905</v>
      </c>
      <c r="D2006">
        <f>COUNTIF(C$4:C2006,Tabela3[[#This Row],[COMANDA]])</f>
        <v>1</v>
      </c>
      <c r="E2006" t="s">
        <v>90</v>
      </c>
      <c r="F2006" t="s">
        <v>100</v>
      </c>
      <c r="G2006" t="s">
        <v>8</v>
      </c>
      <c r="H2006" t="s">
        <v>202</v>
      </c>
      <c r="I2006" s="2">
        <v>1</v>
      </c>
      <c r="J2006" t="s">
        <v>11</v>
      </c>
      <c r="K2006" s="21">
        <f>INDEX(LISTAS!$H:$Q,MATCH(BASE!H2006,LISTAS!$G:$G,0),MATCH(BASE!J2006,LISTAS!$H$3:$Q$3,0))*Tabela3[[#This Row],[QUANTIDADE]]</f>
        <v>20</v>
      </c>
      <c r="L2006" s="2" t="str">
        <f>TEXT(Tabela3[[#This Row],[DATA]],"MM")</f>
        <v>04</v>
      </c>
      <c r="M2006" s="2">
        <f>WEEKNUM(Tabela3[[#This Row],[DATA]])</f>
        <v>15</v>
      </c>
      <c r="N2006" s="18">
        <f>YEAR(Tabela3[[#This Row],[DATA]])</f>
        <v>2023</v>
      </c>
    </row>
    <row r="2007" spans="2:14">
      <c r="B2007" s="1">
        <v>45029</v>
      </c>
      <c r="C2007">
        <v>12905</v>
      </c>
      <c r="D2007">
        <f>COUNTIF(C$4:C2007,Tabela3[[#This Row],[COMANDA]])</f>
        <v>2</v>
      </c>
      <c r="E2007" t="s">
        <v>90</v>
      </c>
      <c r="F2007" t="s">
        <v>100</v>
      </c>
      <c r="G2007" t="s">
        <v>8</v>
      </c>
      <c r="H2007" t="s">
        <v>47</v>
      </c>
      <c r="I2007" s="2">
        <v>1</v>
      </c>
      <c r="J2007" t="s">
        <v>11</v>
      </c>
      <c r="K2007" s="21">
        <f>INDEX(LISTAS!$H:$Q,MATCH(BASE!H2007,LISTAS!$G:$G,0),MATCH(BASE!J2007,LISTAS!$H$3:$Q$3,0))*Tabela3[[#This Row],[QUANTIDADE]]</f>
        <v>16</v>
      </c>
      <c r="L2007" s="2" t="str">
        <f>TEXT(Tabela3[[#This Row],[DATA]],"MM")</f>
        <v>04</v>
      </c>
      <c r="M2007" s="2">
        <f>WEEKNUM(Tabela3[[#This Row],[DATA]])</f>
        <v>15</v>
      </c>
      <c r="N2007" s="18">
        <f>YEAR(Tabela3[[#This Row],[DATA]])</f>
        <v>2023</v>
      </c>
    </row>
    <row r="2008" spans="2:14">
      <c r="B2008" s="1">
        <v>45029</v>
      </c>
      <c r="C2008">
        <v>12905</v>
      </c>
      <c r="D2008">
        <f>COUNTIF(C$4:C2008,Tabela3[[#This Row],[COMANDA]])</f>
        <v>3</v>
      </c>
      <c r="E2008" t="s">
        <v>90</v>
      </c>
      <c r="F2008" t="s">
        <v>100</v>
      </c>
      <c r="G2008" t="s">
        <v>9</v>
      </c>
      <c r="H2008" t="s">
        <v>138</v>
      </c>
      <c r="I2008" s="2">
        <v>1</v>
      </c>
      <c r="J2008" t="s">
        <v>11</v>
      </c>
      <c r="K2008" s="21">
        <f>INDEX(LISTAS!$H:$Q,MATCH(BASE!H2008,LISTAS!$G:$G,0),MATCH(BASE!J2008,LISTAS!$H$3:$Q$3,0))*Tabela3[[#This Row],[QUANTIDADE]]</f>
        <v>4</v>
      </c>
      <c r="L2008" s="2" t="str">
        <f>TEXT(Tabela3[[#This Row],[DATA]],"MM")</f>
        <v>04</v>
      </c>
      <c r="M2008" s="2">
        <f>WEEKNUM(Tabela3[[#This Row],[DATA]])</f>
        <v>15</v>
      </c>
      <c r="N2008" s="18">
        <f>YEAR(Tabela3[[#This Row],[DATA]])</f>
        <v>2023</v>
      </c>
    </row>
    <row r="2009" spans="2:14">
      <c r="B2009" s="1">
        <v>45029</v>
      </c>
      <c r="C2009">
        <v>12906</v>
      </c>
      <c r="D2009">
        <f>COUNTIF(C$4:C2009,Tabela3[[#This Row],[COMANDA]])</f>
        <v>1</v>
      </c>
      <c r="E2009" t="s">
        <v>90</v>
      </c>
      <c r="F2009" t="s">
        <v>375</v>
      </c>
      <c r="G2009" t="s">
        <v>8</v>
      </c>
      <c r="H2009" t="s">
        <v>203</v>
      </c>
      <c r="I2009" s="2">
        <v>1</v>
      </c>
      <c r="J2009" t="s">
        <v>11</v>
      </c>
      <c r="K2009" s="21">
        <f>INDEX(LISTAS!$H:$Q,MATCH(BASE!H2009,LISTAS!$G:$G,0),MATCH(BASE!J2009,LISTAS!$H$3:$Q$3,0))*Tabela3[[#This Row],[QUANTIDADE]]</f>
        <v>20</v>
      </c>
      <c r="L2009" s="2" t="str">
        <f>TEXT(Tabela3[[#This Row],[DATA]],"MM")</f>
        <v>04</v>
      </c>
      <c r="M2009" s="2">
        <f>WEEKNUM(Tabela3[[#This Row],[DATA]])</f>
        <v>15</v>
      </c>
      <c r="N2009" s="18">
        <f>YEAR(Tabela3[[#This Row],[DATA]])</f>
        <v>2023</v>
      </c>
    </row>
    <row r="2010" spans="2:14">
      <c r="B2010" s="1">
        <v>45029</v>
      </c>
      <c r="C2010">
        <v>12907</v>
      </c>
      <c r="D2010">
        <f>COUNTIF(C$4:C2010,Tabela3[[#This Row],[COMANDA]])</f>
        <v>1</v>
      </c>
      <c r="E2010" t="s">
        <v>90</v>
      </c>
      <c r="F2010" t="s">
        <v>98</v>
      </c>
      <c r="G2010" t="s">
        <v>8</v>
      </c>
      <c r="H2010" t="s">
        <v>204</v>
      </c>
      <c r="I2010" s="2">
        <v>1</v>
      </c>
      <c r="J2010" t="s">
        <v>11</v>
      </c>
      <c r="K2010" s="21">
        <f>INDEX(LISTAS!$H:$Q,MATCH(BASE!H2010,LISTAS!$G:$G,0),MATCH(BASE!J2010,LISTAS!$H$3:$Q$3,0))*Tabela3[[#This Row],[QUANTIDADE]]</f>
        <v>18</v>
      </c>
      <c r="L2010" s="2" t="str">
        <f>TEXT(Tabela3[[#This Row],[DATA]],"MM")</f>
        <v>04</v>
      </c>
      <c r="M2010" s="2">
        <f>WEEKNUM(Tabela3[[#This Row],[DATA]])</f>
        <v>15</v>
      </c>
      <c r="N2010" s="18">
        <f>YEAR(Tabela3[[#This Row],[DATA]])</f>
        <v>2023</v>
      </c>
    </row>
    <row r="2011" spans="2:14">
      <c r="B2011" s="1">
        <v>45029</v>
      </c>
      <c r="C2011">
        <v>12907</v>
      </c>
      <c r="D2011">
        <f>COUNTIF(C$4:C2011,Tabela3[[#This Row],[COMANDA]])</f>
        <v>2</v>
      </c>
      <c r="E2011" t="s">
        <v>90</v>
      </c>
      <c r="F2011" t="s">
        <v>98</v>
      </c>
      <c r="G2011" t="s">
        <v>8</v>
      </c>
      <c r="H2011" t="s">
        <v>47</v>
      </c>
      <c r="I2011" s="2">
        <v>1</v>
      </c>
      <c r="J2011" t="s">
        <v>11</v>
      </c>
      <c r="K2011" s="21">
        <f>INDEX(LISTAS!$H:$Q,MATCH(BASE!H2011,LISTAS!$G:$G,0),MATCH(BASE!J2011,LISTAS!$H$3:$Q$3,0))*Tabela3[[#This Row],[QUANTIDADE]]</f>
        <v>16</v>
      </c>
      <c r="L2011" s="2" t="str">
        <f>TEXT(Tabela3[[#This Row],[DATA]],"MM")</f>
        <v>04</v>
      </c>
      <c r="M2011" s="2">
        <f>WEEKNUM(Tabela3[[#This Row],[DATA]])</f>
        <v>15</v>
      </c>
      <c r="N2011" s="18">
        <f>YEAR(Tabela3[[#This Row],[DATA]])</f>
        <v>2023</v>
      </c>
    </row>
    <row r="2012" spans="2:14">
      <c r="B2012" s="1">
        <v>45029</v>
      </c>
      <c r="C2012">
        <v>12907</v>
      </c>
      <c r="D2012">
        <f>COUNTIF(C$4:C2012,Tabela3[[#This Row],[COMANDA]])</f>
        <v>3</v>
      </c>
      <c r="E2012" t="s">
        <v>90</v>
      </c>
      <c r="F2012" t="s">
        <v>98</v>
      </c>
      <c r="G2012" t="s">
        <v>9</v>
      </c>
      <c r="H2012" t="s">
        <v>252</v>
      </c>
      <c r="I2012" s="2">
        <v>1</v>
      </c>
      <c r="J2012" t="s">
        <v>11</v>
      </c>
      <c r="K2012" s="21">
        <f>INDEX(LISTAS!$H:$Q,MATCH(BASE!H2012,LISTAS!$G:$G,0),MATCH(BASE!J2012,LISTAS!$H$3:$Q$3,0))*Tabela3[[#This Row],[QUANTIDADE]]</f>
        <v>5</v>
      </c>
      <c r="L2012" s="2" t="str">
        <f>TEXT(Tabela3[[#This Row],[DATA]],"MM")</f>
        <v>04</v>
      </c>
      <c r="M2012" s="2">
        <f>WEEKNUM(Tabela3[[#This Row],[DATA]])</f>
        <v>15</v>
      </c>
      <c r="N2012" s="18">
        <f>YEAR(Tabela3[[#This Row],[DATA]])</f>
        <v>2023</v>
      </c>
    </row>
    <row r="2013" spans="2:14">
      <c r="B2013" s="1">
        <v>45029</v>
      </c>
      <c r="C2013">
        <v>12908</v>
      </c>
      <c r="D2013">
        <f>COUNTIF(C$4:C2013,Tabela3[[#This Row],[COMANDA]])</f>
        <v>1</v>
      </c>
      <c r="E2013" t="s">
        <v>90</v>
      </c>
      <c r="F2013" t="s">
        <v>98</v>
      </c>
      <c r="G2013" t="s">
        <v>8</v>
      </c>
      <c r="H2013" t="s">
        <v>42</v>
      </c>
      <c r="I2013" s="2">
        <v>2</v>
      </c>
      <c r="J2013" t="s">
        <v>11</v>
      </c>
      <c r="K2013" s="21">
        <f>INDEX(LISTAS!$H:$Q,MATCH(BASE!H2013,LISTAS!$G:$G,0),MATCH(BASE!J2013,LISTAS!$H$3:$Q$3,0))*Tabela3[[#This Row],[QUANTIDADE]]</f>
        <v>32</v>
      </c>
      <c r="L2013" s="2" t="str">
        <f>TEXT(Tabela3[[#This Row],[DATA]],"MM")</f>
        <v>04</v>
      </c>
      <c r="M2013" s="2">
        <f>WEEKNUM(Tabela3[[#This Row],[DATA]])</f>
        <v>15</v>
      </c>
      <c r="N2013" s="18">
        <f>YEAR(Tabela3[[#This Row],[DATA]])</f>
        <v>2023</v>
      </c>
    </row>
    <row r="2014" spans="2:14">
      <c r="B2014" s="1">
        <v>45029</v>
      </c>
      <c r="C2014">
        <v>12908</v>
      </c>
      <c r="D2014">
        <f>COUNTIF(C$4:C2014,Tabela3[[#This Row],[COMANDA]])</f>
        <v>2</v>
      </c>
      <c r="E2014" t="s">
        <v>90</v>
      </c>
      <c r="F2014" t="s">
        <v>98</v>
      </c>
      <c r="G2014" t="s">
        <v>9</v>
      </c>
      <c r="H2014" t="s">
        <v>142</v>
      </c>
      <c r="I2014" s="2">
        <v>1</v>
      </c>
      <c r="J2014" t="s">
        <v>11</v>
      </c>
      <c r="K2014" s="21">
        <f>INDEX(LISTAS!$H:$Q,MATCH(BASE!H2014,LISTAS!$G:$G,0),MATCH(BASE!J2014,LISTAS!$H$3:$Q$3,0))*Tabela3[[#This Row],[QUANTIDADE]]</f>
        <v>6</v>
      </c>
      <c r="L2014" s="2" t="str">
        <f>TEXT(Tabela3[[#This Row],[DATA]],"MM")</f>
        <v>04</v>
      </c>
      <c r="M2014" s="2">
        <f>WEEKNUM(Tabela3[[#This Row],[DATA]])</f>
        <v>15</v>
      </c>
      <c r="N2014" s="18">
        <f>YEAR(Tabela3[[#This Row],[DATA]])</f>
        <v>2023</v>
      </c>
    </row>
    <row r="2015" spans="2:14">
      <c r="B2015" s="1">
        <v>45029</v>
      </c>
      <c r="C2015">
        <v>12909</v>
      </c>
      <c r="D2015">
        <f>COUNTIF(C$4:C2015,Tabela3[[#This Row],[COMANDA]])</f>
        <v>1</v>
      </c>
      <c r="E2015" t="s">
        <v>90</v>
      </c>
      <c r="F2015" t="s">
        <v>98</v>
      </c>
      <c r="G2015" t="s">
        <v>8</v>
      </c>
      <c r="H2015" t="s">
        <v>204</v>
      </c>
      <c r="I2015" s="2">
        <v>1</v>
      </c>
      <c r="J2015" t="s">
        <v>11</v>
      </c>
      <c r="K2015" s="21">
        <f>INDEX(LISTAS!$H:$Q,MATCH(BASE!H2015,LISTAS!$G:$G,0),MATCH(BASE!J2015,LISTAS!$H$3:$Q$3,0))*Tabela3[[#This Row],[QUANTIDADE]]</f>
        <v>18</v>
      </c>
      <c r="L2015" s="2" t="str">
        <f>TEXT(Tabela3[[#This Row],[DATA]],"MM")</f>
        <v>04</v>
      </c>
      <c r="M2015" s="2">
        <f>WEEKNUM(Tabela3[[#This Row],[DATA]])</f>
        <v>15</v>
      </c>
      <c r="N2015" s="18">
        <f>YEAR(Tabela3[[#This Row],[DATA]])</f>
        <v>2023</v>
      </c>
    </row>
    <row r="2016" spans="2:14">
      <c r="B2016" s="1">
        <v>45029</v>
      </c>
      <c r="C2016">
        <v>12909</v>
      </c>
      <c r="D2016">
        <f>COUNTIF(C$4:C2016,Tabela3[[#This Row],[COMANDA]])</f>
        <v>2</v>
      </c>
      <c r="E2016" t="s">
        <v>90</v>
      </c>
      <c r="F2016" t="s">
        <v>98</v>
      </c>
      <c r="G2016" t="s">
        <v>8</v>
      </c>
      <c r="H2016" t="s">
        <v>84</v>
      </c>
      <c r="I2016" s="2">
        <v>1</v>
      </c>
      <c r="J2016" t="s">
        <v>11</v>
      </c>
      <c r="K2016" s="21">
        <f>INDEX(LISTAS!$H:$Q,MATCH(BASE!H2016,LISTAS!$G:$G,0),MATCH(BASE!J2016,LISTAS!$H$3:$Q$3,0))*Tabela3[[#This Row],[QUANTIDADE]]</f>
        <v>16</v>
      </c>
      <c r="L2016" s="2" t="str">
        <f>TEXT(Tabela3[[#This Row],[DATA]],"MM")</f>
        <v>04</v>
      </c>
      <c r="M2016" s="2">
        <f>WEEKNUM(Tabela3[[#This Row],[DATA]])</f>
        <v>15</v>
      </c>
      <c r="N2016" s="18">
        <f>YEAR(Tabela3[[#This Row],[DATA]])</f>
        <v>2023</v>
      </c>
    </row>
    <row r="2017" spans="2:14">
      <c r="B2017" s="1">
        <v>45029</v>
      </c>
      <c r="C2017">
        <v>12909</v>
      </c>
      <c r="D2017">
        <f>COUNTIF(C$4:C2017,Tabela3[[#This Row],[COMANDA]])</f>
        <v>3</v>
      </c>
      <c r="E2017" t="s">
        <v>90</v>
      </c>
      <c r="F2017" t="s">
        <v>98</v>
      </c>
      <c r="G2017" t="s">
        <v>9</v>
      </c>
      <c r="H2017" t="s">
        <v>142</v>
      </c>
      <c r="I2017" s="2">
        <v>1</v>
      </c>
      <c r="J2017" t="s">
        <v>11</v>
      </c>
      <c r="K2017" s="21">
        <f>INDEX(LISTAS!$H:$Q,MATCH(BASE!H2017,LISTAS!$G:$G,0),MATCH(BASE!J2017,LISTAS!$H$3:$Q$3,0))*Tabela3[[#This Row],[QUANTIDADE]]</f>
        <v>6</v>
      </c>
      <c r="L2017" s="2" t="str">
        <f>TEXT(Tabela3[[#This Row],[DATA]],"MM")</f>
        <v>04</v>
      </c>
      <c r="M2017" s="2">
        <f>WEEKNUM(Tabela3[[#This Row],[DATA]])</f>
        <v>15</v>
      </c>
      <c r="N2017" s="18">
        <f>YEAR(Tabela3[[#This Row],[DATA]])</f>
        <v>2023</v>
      </c>
    </row>
    <row r="2018" spans="2:14">
      <c r="B2018" s="1">
        <v>45029</v>
      </c>
      <c r="C2018">
        <v>12910</v>
      </c>
      <c r="D2018">
        <f>COUNTIF(C$4:C2018,Tabela3[[#This Row],[COMANDA]])</f>
        <v>1</v>
      </c>
      <c r="E2018" t="s">
        <v>90</v>
      </c>
      <c r="F2018" t="s">
        <v>375</v>
      </c>
      <c r="G2018" t="s">
        <v>8</v>
      </c>
      <c r="H2018" t="s">
        <v>47</v>
      </c>
      <c r="I2018" s="2">
        <v>1</v>
      </c>
      <c r="J2018" t="s">
        <v>11</v>
      </c>
      <c r="K2018" s="21">
        <f>INDEX(LISTAS!$H:$Q,MATCH(BASE!H2018,LISTAS!$G:$G,0),MATCH(BASE!J2018,LISTAS!$H$3:$Q$3,0))*Tabela3[[#This Row],[QUANTIDADE]]</f>
        <v>16</v>
      </c>
      <c r="L2018" s="2" t="str">
        <f>TEXT(Tabela3[[#This Row],[DATA]],"MM")</f>
        <v>04</v>
      </c>
      <c r="M2018" s="2">
        <f>WEEKNUM(Tabela3[[#This Row],[DATA]])</f>
        <v>15</v>
      </c>
      <c r="N2018" s="18">
        <f>YEAR(Tabela3[[#This Row],[DATA]])</f>
        <v>2023</v>
      </c>
    </row>
    <row r="2019" spans="2:14">
      <c r="B2019" s="1">
        <v>45029</v>
      </c>
      <c r="C2019">
        <v>12911</v>
      </c>
      <c r="D2019">
        <f>COUNTIF(C$4:C2019,Tabela3[[#This Row],[COMANDA]])</f>
        <v>1</v>
      </c>
      <c r="E2019" t="s">
        <v>90</v>
      </c>
      <c r="F2019" t="s">
        <v>98</v>
      </c>
      <c r="G2019" t="s">
        <v>8</v>
      </c>
      <c r="H2019" t="s">
        <v>204</v>
      </c>
      <c r="I2019" s="2">
        <v>1</v>
      </c>
      <c r="J2019" t="s">
        <v>11</v>
      </c>
      <c r="K2019" s="21">
        <f>INDEX(LISTAS!$H:$Q,MATCH(BASE!H2019,LISTAS!$G:$G,0),MATCH(BASE!J2019,LISTAS!$H$3:$Q$3,0))*Tabela3[[#This Row],[QUANTIDADE]]</f>
        <v>18</v>
      </c>
      <c r="L2019" s="2" t="str">
        <f>TEXT(Tabela3[[#This Row],[DATA]],"MM")</f>
        <v>04</v>
      </c>
      <c r="M2019" s="2">
        <f>WEEKNUM(Tabela3[[#This Row],[DATA]])</f>
        <v>15</v>
      </c>
      <c r="N2019" s="18">
        <f>YEAR(Tabela3[[#This Row],[DATA]])</f>
        <v>2023</v>
      </c>
    </row>
    <row r="2020" spans="2:14">
      <c r="B2020" s="1">
        <v>45029</v>
      </c>
      <c r="C2020">
        <v>12911</v>
      </c>
      <c r="D2020">
        <f>COUNTIF(C$4:C2020,Tabela3[[#This Row],[COMANDA]])</f>
        <v>2</v>
      </c>
      <c r="E2020" t="s">
        <v>90</v>
      </c>
      <c r="F2020" t="s">
        <v>98</v>
      </c>
      <c r="G2020" t="s">
        <v>61</v>
      </c>
      <c r="H2020" t="s">
        <v>161</v>
      </c>
      <c r="I2020" s="2">
        <v>1</v>
      </c>
      <c r="J2020" t="s">
        <v>11</v>
      </c>
      <c r="K2020" s="21">
        <f>INDEX(LISTAS!$H:$Q,MATCH(BASE!H2020,LISTAS!$G:$G,0),MATCH(BASE!J2020,LISTAS!$H$3:$Q$3,0))*Tabela3[[#This Row],[QUANTIDADE]]</f>
        <v>3</v>
      </c>
      <c r="L2020" s="2" t="str">
        <f>TEXT(Tabela3[[#This Row],[DATA]],"MM")</f>
        <v>04</v>
      </c>
      <c r="M2020" s="2">
        <f>WEEKNUM(Tabela3[[#This Row],[DATA]])</f>
        <v>15</v>
      </c>
      <c r="N2020" s="18">
        <f>YEAR(Tabela3[[#This Row],[DATA]])</f>
        <v>2023</v>
      </c>
    </row>
    <row r="2021" spans="2:14">
      <c r="B2021" s="1">
        <v>45029</v>
      </c>
      <c r="C2021">
        <v>12911</v>
      </c>
      <c r="D2021">
        <f>COUNTIF(C$4:C2021,Tabela3[[#This Row],[COMANDA]])</f>
        <v>3</v>
      </c>
      <c r="E2021" t="s">
        <v>90</v>
      </c>
      <c r="F2021" t="s">
        <v>98</v>
      </c>
      <c r="G2021" t="s">
        <v>8</v>
      </c>
      <c r="H2021" t="s">
        <v>84</v>
      </c>
      <c r="I2021" s="2">
        <v>1</v>
      </c>
      <c r="J2021" t="s">
        <v>11</v>
      </c>
      <c r="K2021" s="21">
        <f>INDEX(LISTAS!$H:$Q,MATCH(BASE!H2021,LISTAS!$G:$G,0),MATCH(BASE!J2021,LISTAS!$H$3:$Q$3,0))*Tabela3[[#This Row],[QUANTIDADE]]</f>
        <v>16</v>
      </c>
      <c r="L2021" s="2" t="str">
        <f>TEXT(Tabela3[[#This Row],[DATA]],"MM")</f>
        <v>04</v>
      </c>
      <c r="M2021" s="2">
        <f>WEEKNUM(Tabela3[[#This Row],[DATA]])</f>
        <v>15</v>
      </c>
      <c r="N2021" s="18">
        <f>YEAR(Tabela3[[#This Row],[DATA]])</f>
        <v>2023</v>
      </c>
    </row>
    <row r="2022" spans="2:14">
      <c r="B2022" s="1">
        <v>45029</v>
      </c>
      <c r="C2022">
        <v>12911</v>
      </c>
      <c r="D2022">
        <f>COUNTIF(C$4:C2022,Tabela3[[#This Row],[COMANDA]])</f>
        <v>4</v>
      </c>
      <c r="E2022" t="s">
        <v>90</v>
      </c>
      <c r="F2022" t="s">
        <v>98</v>
      </c>
      <c r="G2022" t="s">
        <v>9</v>
      </c>
      <c r="H2022" t="s">
        <v>132</v>
      </c>
      <c r="I2022" s="2">
        <v>1</v>
      </c>
      <c r="J2022" t="s">
        <v>11</v>
      </c>
      <c r="K2022" s="21">
        <f>INDEX(LISTAS!$H:$Q,MATCH(BASE!H2022,LISTAS!$G:$G,0),MATCH(BASE!J2022,LISTAS!$H$3:$Q$3,0))*Tabela3[[#This Row],[QUANTIDADE]]</f>
        <v>3</v>
      </c>
      <c r="L2022" s="2" t="str">
        <f>TEXT(Tabela3[[#This Row],[DATA]],"MM")</f>
        <v>04</v>
      </c>
      <c r="M2022" s="2">
        <f>WEEKNUM(Tabela3[[#This Row],[DATA]])</f>
        <v>15</v>
      </c>
      <c r="N2022" s="18">
        <f>YEAR(Tabela3[[#This Row],[DATA]])</f>
        <v>2023</v>
      </c>
    </row>
    <row r="2023" spans="2:14">
      <c r="B2023" s="1">
        <v>45029</v>
      </c>
      <c r="C2023">
        <v>12912</v>
      </c>
      <c r="D2023">
        <f>COUNTIF(C$4:C2023,Tabela3[[#This Row],[COMANDA]])</f>
        <v>1</v>
      </c>
      <c r="E2023" t="s">
        <v>90</v>
      </c>
      <c r="F2023" t="s">
        <v>99</v>
      </c>
      <c r="G2023" t="s">
        <v>8</v>
      </c>
      <c r="H2023" t="s">
        <v>211</v>
      </c>
      <c r="I2023" s="2">
        <v>1</v>
      </c>
      <c r="J2023" t="s">
        <v>11</v>
      </c>
      <c r="K2023" s="21">
        <f>INDEX(LISTAS!$H:$Q,MATCH(BASE!H2023,LISTAS!$G:$G,0),MATCH(BASE!J2023,LISTAS!$H$3:$Q$3,0))*Tabela3[[#This Row],[QUANTIDADE]]</f>
        <v>20</v>
      </c>
      <c r="L2023" s="2" t="str">
        <f>TEXT(Tabela3[[#This Row],[DATA]],"MM")</f>
        <v>04</v>
      </c>
      <c r="M2023" s="2">
        <f>WEEKNUM(Tabela3[[#This Row],[DATA]])</f>
        <v>15</v>
      </c>
      <c r="N2023" s="18">
        <f>YEAR(Tabela3[[#This Row],[DATA]])</f>
        <v>2023</v>
      </c>
    </row>
    <row r="2024" spans="2:14">
      <c r="B2024" s="1">
        <v>45029</v>
      </c>
      <c r="C2024">
        <v>12913</v>
      </c>
      <c r="D2024">
        <f>COUNTIF(C$4:C2024,Tabela3[[#This Row],[COMANDA]])</f>
        <v>1</v>
      </c>
      <c r="E2024" t="s">
        <v>90</v>
      </c>
      <c r="F2024" t="s">
        <v>375</v>
      </c>
      <c r="G2024" t="s">
        <v>8</v>
      </c>
      <c r="H2024" t="s">
        <v>41</v>
      </c>
      <c r="I2024" s="2">
        <v>1</v>
      </c>
      <c r="J2024" t="s">
        <v>12</v>
      </c>
      <c r="K2024" s="21">
        <f>INDEX(LISTAS!$H:$Q,MATCH(BASE!H2024,LISTAS!$G:$G,0),MATCH(BASE!J2024,LISTAS!$H$3:$Q$3,0))*Tabela3[[#This Row],[QUANTIDADE]]</f>
        <v>12.6</v>
      </c>
      <c r="L2024" s="2" t="str">
        <f>TEXT(Tabela3[[#This Row],[DATA]],"MM")</f>
        <v>04</v>
      </c>
      <c r="M2024" s="2">
        <f>WEEKNUM(Tabela3[[#This Row],[DATA]])</f>
        <v>15</v>
      </c>
      <c r="N2024" s="18">
        <f>YEAR(Tabela3[[#This Row],[DATA]])</f>
        <v>2023</v>
      </c>
    </row>
    <row r="2025" spans="2:14">
      <c r="B2025" s="1">
        <v>45029</v>
      </c>
      <c r="C2025">
        <v>12914</v>
      </c>
      <c r="D2025">
        <f>COUNTIF(C$4:C2025,Tabela3[[#This Row],[COMANDA]])</f>
        <v>1</v>
      </c>
      <c r="E2025" t="s">
        <v>90</v>
      </c>
      <c r="F2025" t="s">
        <v>375</v>
      </c>
      <c r="G2025" t="s">
        <v>8</v>
      </c>
      <c r="H2025" t="s">
        <v>204</v>
      </c>
      <c r="I2025" s="2">
        <v>1</v>
      </c>
      <c r="J2025" t="s">
        <v>11</v>
      </c>
      <c r="K2025" s="21">
        <f>INDEX(LISTAS!$H:$Q,MATCH(BASE!H2025,LISTAS!$G:$G,0),MATCH(BASE!J2025,LISTAS!$H$3:$Q$3,0))*Tabela3[[#This Row],[QUANTIDADE]]</f>
        <v>18</v>
      </c>
      <c r="L2025" s="2" t="str">
        <f>TEXT(Tabela3[[#This Row],[DATA]],"MM")</f>
        <v>04</v>
      </c>
      <c r="M2025" s="2">
        <f>WEEKNUM(Tabela3[[#This Row],[DATA]])</f>
        <v>15</v>
      </c>
      <c r="N2025" s="18">
        <f>YEAR(Tabela3[[#This Row],[DATA]])</f>
        <v>2023</v>
      </c>
    </row>
    <row r="2026" spans="2:14">
      <c r="B2026" s="1">
        <v>45029</v>
      </c>
      <c r="C2026">
        <v>12915</v>
      </c>
      <c r="D2026">
        <f>COUNTIF(C$4:C2026,Tabela3[[#This Row],[COMANDA]])</f>
        <v>1</v>
      </c>
      <c r="E2026" t="s">
        <v>90</v>
      </c>
      <c r="F2026" t="s">
        <v>98</v>
      </c>
      <c r="G2026" t="s">
        <v>62</v>
      </c>
      <c r="H2026" t="s">
        <v>194</v>
      </c>
      <c r="I2026" s="2">
        <v>1</v>
      </c>
      <c r="J2026" t="s">
        <v>11</v>
      </c>
      <c r="K2026" s="21">
        <f>INDEX(LISTAS!$H:$Q,MATCH(BASE!H2026,LISTAS!$G:$G,0),MATCH(BASE!J2026,LISTAS!$H$3:$Q$3,0))*Tabela3[[#This Row],[QUANTIDADE]]</f>
        <v>8</v>
      </c>
      <c r="L2026" s="2" t="str">
        <f>TEXT(Tabela3[[#This Row],[DATA]],"MM")</f>
        <v>04</v>
      </c>
      <c r="M2026" s="2">
        <f>WEEKNUM(Tabela3[[#This Row],[DATA]])</f>
        <v>15</v>
      </c>
      <c r="N2026" s="18">
        <f>YEAR(Tabela3[[#This Row],[DATA]])</f>
        <v>2023</v>
      </c>
    </row>
    <row r="2027" spans="2:14">
      <c r="B2027" s="1">
        <v>45029</v>
      </c>
      <c r="C2027">
        <v>12915</v>
      </c>
      <c r="D2027">
        <f>COUNTIF(C$4:C2027,Tabela3[[#This Row],[COMANDA]])</f>
        <v>2</v>
      </c>
      <c r="E2027" t="s">
        <v>90</v>
      </c>
      <c r="F2027" t="s">
        <v>98</v>
      </c>
      <c r="G2027" t="s">
        <v>62</v>
      </c>
      <c r="H2027" t="s">
        <v>190</v>
      </c>
      <c r="I2027" s="2">
        <v>3</v>
      </c>
      <c r="J2027" t="s">
        <v>11</v>
      </c>
      <c r="K2027" s="21">
        <f>INDEX(LISTAS!$H:$Q,MATCH(BASE!H2027,LISTAS!$G:$G,0),MATCH(BASE!J2027,LISTAS!$H$3:$Q$3,0))*Tabela3[[#This Row],[QUANTIDADE]]</f>
        <v>9</v>
      </c>
      <c r="L2027" s="2" t="str">
        <f>TEXT(Tabela3[[#This Row],[DATA]],"MM")</f>
        <v>04</v>
      </c>
      <c r="M2027" s="2">
        <f>WEEKNUM(Tabela3[[#This Row],[DATA]])</f>
        <v>15</v>
      </c>
      <c r="N2027" s="18">
        <f>YEAR(Tabela3[[#This Row],[DATA]])</f>
        <v>2023</v>
      </c>
    </row>
    <row r="2028" spans="2:14">
      <c r="B2028" s="1">
        <v>45029</v>
      </c>
      <c r="C2028">
        <v>12915</v>
      </c>
      <c r="D2028">
        <f>COUNTIF(C$4:C2028,Tabela3[[#This Row],[COMANDA]])</f>
        <v>3</v>
      </c>
      <c r="E2028" t="s">
        <v>90</v>
      </c>
      <c r="F2028" t="s">
        <v>98</v>
      </c>
      <c r="G2028" t="s">
        <v>62</v>
      </c>
      <c r="H2028" t="s">
        <v>189</v>
      </c>
      <c r="I2028" s="2">
        <v>1</v>
      </c>
      <c r="J2028" t="s">
        <v>11</v>
      </c>
      <c r="K2028" s="21">
        <f>INDEX(LISTAS!$H:$Q,MATCH(BASE!H2028,LISTAS!$G:$G,0),MATCH(BASE!J2028,LISTAS!$H$3:$Q$3,0))*Tabela3[[#This Row],[QUANTIDADE]]</f>
        <v>2</v>
      </c>
      <c r="L2028" s="2" t="str">
        <f>TEXT(Tabela3[[#This Row],[DATA]],"MM")</f>
        <v>04</v>
      </c>
      <c r="M2028" s="2">
        <f>WEEKNUM(Tabela3[[#This Row],[DATA]])</f>
        <v>15</v>
      </c>
      <c r="N2028" s="18">
        <f>YEAR(Tabela3[[#This Row],[DATA]])</f>
        <v>2023</v>
      </c>
    </row>
    <row r="2029" spans="2:14">
      <c r="B2029" s="1">
        <v>45029</v>
      </c>
      <c r="C2029">
        <v>12916</v>
      </c>
      <c r="D2029">
        <f>COUNTIF(C$4:C2029,Tabela3[[#This Row],[COMANDA]])</f>
        <v>1</v>
      </c>
      <c r="E2029" t="s">
        <v>89</v>
      </c>
      <c r="F2029" t="s">
        <v>99</v>
      </c>
      <c r="G2029" t="s">
        <v>8</v>
      </c>
      <c r="H2029" t="s">
        <v>42</v>
      </c>
      <c r="I2029" s="2">
        <v>1</v>
      </c>
      <c r="J2029" t="s">
        <v>11</v>
      </c>
      <c r="K2029" s="21">
        <f>INDEX(LISTAS!$H:$Q,MATCH(BASE!H2029,LISTAS!$G:$G,0),MATCH(BASE!J2029,LISTAS!$H$3:$Q$3,0))*Tabela3[[#This Row],[QUANTIDADE]]</f>
        <v>16</v>
      </c>
      <c r="L2029" s="2" t="str">
        <f>TEXT(Tabela3[[#This Row],[DATA]],"MM")</f>
        <v>04</v>
      </c>
      <c r="M2029" s="2">
        <f>WEEKNUM(Tabela3[[#This Row],[DATA]])</f>
        <v>15</v>
      </c>
      <c r="N2029" s="18">
        <f>YEAR(Tabela3[[#This Row],[DATA]])</f>
        <v>2023</v>
      </c>
    </row>
    <row r="2030" spans="2:14">
      <c r="B2030" s="1">
        <v>45029</v>
      </c>
      <c r="C2030">
        <v>12916</v>
      </c>
      <c r="D2030">
        <f>COUNTIF(C$4:C2030,Tabela3[[#This Row],[COMANDA]])</f>
        <v>2</v>
      </c>
      <c r="E2030" t="s">
        <v>89</v>
      </c>
      <c r="F2030" t="s">
        <v>99</v>
      </c>
      <c r="G2030" t="s">
        <v>9</v>
      </c>
      <c r="H2030" t="s">
        <v>85</v>
      </c>
      <c r="I2030" s="2">
        <v>1</v>
      </c>
      <c r="J2030" t="s">
        <v>11</v>
      </c>
      <c r="K2030" s="21">
        <f>INDEX(LISTAS!$H:$Q,MATCH(BASE!H2030,LISTAS!$G:$G,0),MATCH(BASE!J2030,LISTAS!$H$3:$Q$3,0))*Tabela3[[#This Row],[QUANTIDADE]]</f>
        <v>10</v>
      </c>
      <c r="L2030" s="2" t="str">
        <f>TEXT(Tabela3[[#This Row],[DATA]],"MM")</f>
        <v>04</v>
      </c>
      <c r="M2030" s="2">
        <f>WEEKNUM(Tabela3[[#This Row],[DATA]])</f>
        <v>15</v>
      </c>
      <c r="N2030" s="18">
        <f>YEAR(Tabela3[[#This Row],[DATA]])</f>
        <v>2023</v>
      </c>
    </row>
    <row r="2031" spans="2:14">
      <c r="B2031" s="1">
        <v>45029</v>
      </c>
      <c r="C2031">
        <v>12916</v>
      </c>
      <c r="D2031">
        <f>COUNTIF(C$4:C2031,Tabela3[[#This Row],[COMANDA]])</f>
        <v>3</v>
      </c>
      <c r="E2031" t="s">
        <v>89</v>
      </c>
      <c r="F2031" t="s">
        <v>99</v>
      </c>
      <c r="G2031" t="s">
        <v>10</v>
      </c>
      <c r="H2031" t="s">
        <v>119</v>
      </c>
      <c r="I2031" s="2">
        <v>1</v>
      </c>
      <c r="J2031" t="s">
        <v>11</v>
      </c>
      <c r="K2031" s="21">
        <f>INDEX(LISTAS!$H:$Q,MATCH(BASE!H2031,LISTAS!$G:$G,0),MATCH(BASE!J2031,LISTAS!$H$3:$Q$3,0))*Tabela3[[#This Row],[QUANTIDADE]]</f>
        <v>6</v>
      </c>
      <c r="L2031" s="2" t="str">
        <f>TEXT(Tabela3[[#This Row],[DATA]],"MM")</f>
        <v>04</v>
      </c>
      <c r="M2031" s="2">
        <f>WEEKNUM(Tabela3[[#This Row],[DATA]])</f>
        <v>15</v>
      </c>
      <c r="N2031" s="18">
        <f>YEAR(Tabela3[[#This Row],[DATA]])</f>
        <v>2023</v>
      </c>
    </row>
    <row r="2032" spans="2:14">
      <c r="B2032" s="1">
        <v>45029</v>
      </c>
      <c r="C2032">
        <v>12917</v>
      </c>
      <c r="D2032">
        <f>COUNTIF(C$4:C2032,Tabela3[[#This Row],[COMANDA]])</f>
        <v>1</v>
      </c>
      <c r="E2032" t="s">
        <v>90</v>
      </c>
      <c r="F2032" t="s">
        <v>99</v>
      </c>
      <c r="G2032" t="s">
        <v>8</v>
      </c>
      <c r="H2032" t="s">
        <v>84</v>
      </c>
      <c r="I2032" s="2">
        <v>1</v>
      </c>
      <c r="J2032" t="s">
        <v>11</v>
      </c>
      <c r="K2032" s="21">
        <f>INDEX(LISTAS!$H:$Q,MATCH(BASE!H2032,LISTAS!$G:$G,0),MATCH(BASE!J2032,LISTAS!$H$3:$Q$3,0))*Tabela3[[#This Row],[QUANTIDADE]]</f>
        <v>16</v>
      </c>
      <c r="L2032" s="2" t="str">
        <f>TEXT(Tabela3[[#This Row],[DATA]],"MM")</f>
        <v>04</v>
      </c>
      <c r="M2032" s="2">
        <f>WEEKNUM(Tabela3[[#This Row],[DATA]])</f>
        <v>15</v>
      </c>
      <c r="N2032" s="18">
        <f>YEAR(Tabela3[[#This Row],[DATA]])</f>
        <v>2023</v>
      </c>
    </row>
    <row r="2033" spans="2:14">
      <c r="B2033" s="1">
        <v>45029</v>
      </c>
      <c r="C2033">
        <v>12917</v>
      </c>
      <c r="D2033">
        <f>COUNTIF(C$4:C2033,Tabela3[[#This Row],[COMANDA]])</f>
        <v>2</v>
      </c>
      <c r="E2033" t="s">
        <v>90</v>
      </c>
      <c r="F2033" t="s">
        <v>99</v>
      </c>
      <c r="G2033" t="s">
        <v>9</v>
      </c>
      <c r="H2033" t="s">
        <v>132</v>
      </c>
      <c r="I2033" s="2">
        <v>1</v>
      </c>
      <c r="J2033" t="s">
        <v>11</v>
      </c>
      <c r="K2033" s="21">
        <f>INDEX(LISTAS!$H:$Q,MATCH(BASE!H2033,LISTAS!$G:$G,0),MATCH(BASE!J2033,LISTAS!$H$3:$Q$3,0))*Tabela3[[#This Row],[QUANTIDADE]]</f>
        <v>3</v>
      </c>
      <c r="L2033" s="2" t="str">
        <f>TEXT(Tabela3[[#This Row],[DATA]],"MM")</f>
        <v>04</v>
      </c>
      <c r="M2033" s="2">
        <f>WEEKNUM(Tabela3[[#This Row],[DATA]])</f>
        <v>15</v>
      </c>
      <c r="N2033" s="18">
        <f>YEAR(Tabela3[[#This Row],[DATA]])</f>
        <v>2023</v>
      </c>
    </row>
    <row r="2034" spans="2:14">
      <c r="B2034" s="1">
        <v>45029</v>
      </c>
      <c r="C2034">
        <v>12918</v>
      </c>
      <c r="D2034">
        <f>COUNTIF(C$4:C2034,Tabela3[[#This Row],[COMANDA]])</f>
        <v>1</v>
      </c>
      <c r="E2034" t="s">
        <v>90</v>
      </c>
      <c r="G2034" t="s">
        <v>8</v>
      </c>
      <c r="H2034" t="s">
        <v>40</v>
      </c>
      <c r="I2034" s="2">
        <v>1</v>
      </c>
      <c r="J2034" t="s">
        <v>11</v>
      </c>
      <c r="K2034" s="21">
        <f>INDEX(LISTAS!$H:$Q,MATCH(BASE!H2034,LISTAS!$G:$G,0),MATCH(BASE!J2034,LISTAS!$H$3:$Q$3,0))*Tabela3[[#This Row],[QUANTIDADE]]</f>
        <v>14</v>
      </c>
      <c r="L2034" s="2" t="str">
        <f>TEXT(Tabela3[[#This Row],[DATA]],"MM")</f>
        <v>04</v>
      </c>
      <c r="M2034" s="2">
        <f>WEEKNUM(Tabela3[[#This Row],[DATA]])</f>
        <v>15</v>
      </c>
      <c r="N2034" s="18">
        <f>YEAR(Tabela3[[#This Row],[DATA]])</f>
        <v>2023</v>
      </c>
    </row>
    <row r="2035" spans="2:14">
      <c r="B2035" s="1">
        <v>45029</v>
      </c>
      <c r="C2035">
        <v>12918</v>
      </c>
      <c r="D2035">
        <f>COUNTIF(C$4:C2035,Tabela3[[#This Row],[COMANDA]])</f>
        <v>2</v>
      </c>
      <c r="E2035" t="s">
        <v>90</v>
      </c>
      <c r="G2035" t="s">
        <v>8</v>
      </c>
      <c r="H2035" t="s">
        <v>43</v>
      </c>
      <c r="I2035" s="2">
        <v>1</v>
      </c>
      <c r="J2035" t="s">
        <v>11</v>
      </c>
      <c r="K2035" s="21">
        <f>INDEX(LISTAS!$H:$Q,MATCH(BASE!H2035,LISTAS!$G:$G,0),MATCH(BASE!J2035,LISTAS!$H$3:$Q$3,0))*Tabela3[[#This Row],[QUANTIDADE]]</f>
        <v>18</v>
      </c>
      <c r="L2035" s="2" t="str">
        <f>TEXT(Tabela3[[#This Row],[DATA]],"MM")</f>
        <v>04</v>
      </c>
      <c r="M2035" s="2">
        <f>WEEKNUM(Tabela3[[#This Row],[DATA]])</f>
        <v>15</v>
      </c>
      <c r="N2035" s="18">
        <f>YEAR(Tabela3[[#This Row],[DATA]])</f>
        <v>2023</v>
      </c>
    </row>
    <row r="2036" spans="2:14">
      <c r="B2036" s="1">
        <v>45029</v>
      </c>
      <c r="C2036">
        <v>12918</v>
      </c>
      <c r="D2036">
        <f>COUNTIF(C$4:C2036,Tabela3[[#This Row],[COMANDA]])</f>
        <v>3</v>
      </c>
      <c r="E2036" t="s">
        <v>90</v>
      </c>
      <c r="G2036" t="s">
        <v>9</v>
      </c>
      <c r="H2036" t="s">
        <v>142</v>
      </c>
      <c r="I2036" s="2">
        <v>1</v>
      </c>
      <c r="J2036" t="s">
        <v>11</v>
      </c>
      <c r="K2036" s="21">
        <f>INDEX(LISTAS!$H:$Q,MATCH(BASE!H2036,LISTAS!$G:$G,0),MATCH(BASE!J2036,LISTAS!$H$3:$Q$3,0))*Tabela3[[#This Row],[QUANTIDADE]]</f>
        <v>6</v>
      </c>
      <c r="L2036" s="2" t="str">
        <f>TEXT(Tabela3[[#This Row],[DATA]],"MM")</f>
        <v>04</v>
      </c>
      <c r="M2036" s="2">
        <f>WEEKNUM(Tabela3[[#This Row],[DATA]])</f>
        <v>15</v>
      </c>
      <c r="N2036" s="18">
        <f>YEAR(Tabela3[[#This Row],[DATA]])</f>
        <v>2023</v>
      </c>
    </row>
    <row r="2037" spans="2:14">
      <c r="B2037" s="1">
        <v>45029</v>
      </c>
      <c r="C2037">
        <v>12919</v>
      </c>
      <c r="D2037">
        <f>COUNTIF(C$4:C2037,Tabela3[[#This Row],[COMANDA]])</f>
        <v>1</v>
      </c>
      <c r="E2037" t="s">
        <v>90</v>
      </c>
      <c r="F2037" t="s">
        <v>99</v>
      </c>
      <c r="G2037" t="s">
        <v>8</v>
      </c>
      <c r="H2037" t="s">
        <v>206</v>
      </c>
      <c r="I2037" s="2">
        <v>1</v>
      </c>
      <c r="J2037" t="s">
        <v>11</v>
      </c>
      <c r="K2037" s="21">
        <f>INDEX(LISTAS!$H:$Q,MATCH(BASE!H2037,LISTAS!$G:$G,0),MATCH(BASE!J2037,LISTAS!$H$3:$Q$3,0))*Tabela3[[#This Row],[QUANTIDADE]]</f>
        <v>18</v>
      </c>
      <c r="L2037" s="2" t="str">
        <f>TEXT(Tabela3[[#This Row],[DATA]],"MM")</f>
        <v>04</v>
      </c>
      <c r="M2037" s="2">
        <f>WEEKNUM(Tabela3[[#This Row],[DATA]])</f>
        <v>15</v>
      </c>
      <c r="N2037" s="18">
        <f>YEAR(Tabela3[[#This Row],[DATA]])</f>
        <v>2023</v>
      </c>
    </row>
    <row r="2038" spans="2:14">
      <c r="B2038" s="1">
        <v>45029</v>
      </c>
      <c r="C2038">
        <v>12919</v>
      </c>
      <c r="D2038">
        <f>COUNTIF(C$4:C2038,Tabela3[[#This Row],[COMANDA]])</f>
        <v>2</v>
      </c>
      <c r="E2038" t="s">
        <v>90</v>
      </c>
      <c r="F2038" t="s">
        <v>99</v>
      </c>
      <c r="G2038" t="s">
        <v>9</v>
      </c>
      <c r="H2038" t="s">
        <v>132</v>
      </c>
      <c r="I2038" s="2">
        <v>1</v>
      </c>
      <c r="J2038" t="s">
        <v>11</v>
      </c>
      <c r="K2038" s="21">
        <f>INDEX(LISTAS!$H:$Q,MATCH(BASE!H2038,LISTAS!$G:$G,0),MATCH(BASE!J2038,LISTAS!$H$3:$Q$3,0))*Tabela3[[#This Row],[QUANTIDADE]]</f>
        <v>3</v>
      </c>
      <c r="L2038" s="2" t="str">
        <f>TEXT(Tabela3[[#This Row],[DATA]],"MM")</f>
        <v>04</v>
      </c>
      <c r="M2038" s="2">
        <f>WEEKNUM(Tabela3[[#This Row],[DATA]])</f>
        <v>15</v>
      </c>
      <c r="N2038" s="18">
        <f>YEAR(Tabela3[[#This Row],[DATA]])</f>
        <v>2023</v>
      </c>
    </row>
    <row r="2039" spans="2:14">
      <c r="B2039" s="1">
        <v>45029</v>
      </c>
      <c r="C2039">
        <v>12920</v>
      </c>
      <c r="D2039">
        <f>COUNTIF(C$4:C2039,Tabela3[[#This Row],[COMANDA]])</f>
        <v>1</v>
      </c>
      <c r="E2039" t="s">
        <v>90</v>
      </c>
      <c r="F2039" t="s">
        <v>98</v>
      </c>
      <c r="G2039" t="s">
        <v>8</v>
      </c>
      <c r="H2039" t="s">
        <v>41</v>
      </c>
      <c r="I2039" s="2">
        <v>1</v>
      </c>
      <c r="J2039" t="s">
        <v>11</v>
      </c>
      <c r="K2039" s="21">
        <f>INDEX(LISTAS!$H:$Q,MATCH(BASE!H2039,LISTAS!$G:$G,0),MATCH(BASE!J2039,LISTAS!$H$3:$Q$3,0))*Tabela3[[#This Row],[QUANTIDADE]]</f>
        <v>14</v>
      </c>
      <c r="L2039" s="2" t="str">
        <f>TEXT(Tabela3[[#This Row],[DATA]],"MM")</f>
        <v>04</v>
      </c>
      <c r="M2039" s="2">
        <f>WEEKNUM(Tabela3[[#This Row],[DATA]])</f>
        <v>15</v>
      </c>
      <c r="N2039" s="18">
        <f>YEAR(Tabela3[[#This Row],[DATA]])</f>
        <v>2023</v>
      </c>
    </row>
    <row r="2040" spans="2:14">
      <c r="B2040" s="1">
        <v>45029</v>
      </c>
      <c r="C2040">
        <v>12921</v>
      </c>
      <c r="D2040">
        <f>COUNTIF(C$4:C2040,Tabela3[[#This Row],[COMANDA]])</f>
        <v>1</v>
      </c>
      <c r="E2040" t="s">
        <v>90</v>
      </c>
      <c r="F2040" t="s">
        <v>99</v>
      </c>
      <c r="G2040" t="s">
        <v>8</v>
      </c>
      <c r="H2040" t="s">
        <v>39</v>
      </c>
      <c r="I2040" s="2">
        <v>1</v>
      </c>
      <c r="J2040" t="s">
        <v>11</v>
      </c>
      <c r="K2040" s="21">
        <f>INDEX(LISTAS!$H:$Q,MATCH(BASE!H2040,LISTAS!$G:$G,0),MATCH(BASE!J2040,LISTAS!$H$3:$Q$3,0))*Tabela3[[#This Row],[QUANTIDADE]]</f>
        <v>12</v>
      </c>
      <c r="L2040" s="2" t="str">
        <f>TEXT(Tabela3[[#This Row],[DATA]],"MM")</f>
        <v>04</v>
      </c>
      <c r="M2040" s="2">
        <f>WEEKNUM(Tabela3[[#This Row],[DATA]])</f>
        <v>15</v>
      </c>
      <c r="N2040" s="18">
        <f>YEAR(Tabela3[[#This Row],[DATA]])</f>
        <v>2023</v>
      </c>
    </row>
    <row r="2041" spans="2:14">
      <c r="B2041" s="1">
        <v>45029</v>
      </c>
      <c r="C2041">
        <v>12921</v>
      </c>
      <c r="D2041">
        <f>COUNTIF(C$4:C2041,Tabela3[[#This Row],[COMANDA]])</f>
        <v>2</v>
      </c>
      <c r="E2041" t="s">
        <v>90</v>
      </c>
      <c r="F2041" t="s">
        <v>99</v>
      </c>
      <c r="G2041" t="s">
        <v>8</v>
      </c>
      <c r="H2041" t="s">
        <v>211</v>
      </c>
      <c r="I2041" s="2">
        <v>1</v>
      </c>
      <c r="J2041" t="s">
        <v>11</v>
      </c>
      <c r="K2041" s="21">
        <f>INDEX(LISTAS!$H:$Q,MATCH(BASE!H2041,LISTAS!$G:$G,0),MATCH(BASE!J2041,LISTAS!$H$3:$Q$3,0))*Tabela3[[#This Row],[QUANTIDADE]]</f>
        <v>20</v>
      </c>
      <c r="L2041" s="2" t="str">
        <f>TEXT(Tabela3[[#This Row],[DATA]],"MM")</f>
        <v>04</v>
      </c>
      <c r="M2041" s="2">
        <f>WEEKNUM(Tabela3[[#This Row],[DATA]])</f>
        <v>15</v>
      </c>
      <c r="N2041" s="18">
        <f>YEAR(Tabela3[[#This Row],[DATA]])</f>
        <v>2023</v>
      </c>
    </row>
    <row r="2042" spans="2:14">
      <c r="B2042" s="1">
        <v>45029</v>
      </c>
      <c r="C2042">
        <v>12921</v>
      </c>
      <c r="D2042">
        <f>COUNTIF(C$4:C2042,Tabela3[[#This Row],[COMANDA]])</f>
        <v>3</v>
      </c>
      <c r="E2042" t="s">
        <v>90</v>
      </c>
      <c r="F2042" t="s">
        <v>99</v>
      </c>
      <c r="G2042" t="s">
        <v>61</v>
      </c>
      <c r="H2042" t="s">
        <v>163</v>
      </c>
      <c r="I2042" s="2">
        <v>1</v>
      </c>
      <c r="J2042" t="s">
        <v>11</v>
      </c>
      <c r="K2042" s="21">
        <f>INDEX(LISTAS!$H:$Q,MATCH(BASE!H2042,LISTAS!$G:$G,0),MATCH(BASE!J2042,LISTAS!$H$3:$Q$3,0))*Tabela3[[#This Row],[QUANTIDADE]]</f>
        <v>4</v>
      </c>
      <c r="L2042" s="2" t="str">
        <f>TEXT(Tabela3[[#This Row],[DATA]],"MM")</f>
        <v>04</v>
      </c>
      <c r="M2042" s="2">
        <f>WEEKNUM(Tabela3[[#This Row],[DATA]])</f>
        <v>15</v>
      </c>
      <c r="N2042" s="18">
        <f>YEAR(Tabela3[[#This Row],[DATA]])</f>
        <v>2023</v>
      </c>
    </row>
    <row r="2043" spans="2:14">
      <c r="B2043" s="1">
        <v>45029</v>
      </c>
      <c r="C2043">
        <v>12921</v>
      </c>
      <c r="D2043">
        <f>COUNTIF(C$4:C2043,Tabela3[[#This Row],[COMANDA]])</f>
        <v>4</v>
      </c>
      <c r="E2043" t="s">
        <v>90</v>
      </c>
      <c r="F2043" t="s">
        <v>99</v>
      </c>
      <c r="G2043" t="s">
        <v>9</v>
      </c>
      <c r="H2043" t="s">
        <v>133</v>
      </c>
      <c r="I2043" s="2">
        <v>1</v>
      </c>
      <c r="J2043" t="s">
        <v>11</v>
      </c>
      <c r="K2043" s="21">
        <f>INDEX(LISTAS!$H:$Q,MATCH(BASE!H2043,LISTAS!$G:$G,0),MATCH(BASE!J2043,LISTAS!$H$3:$Q$3,0))*Tabela3[[#This Row],[QUANTIDADE]]</f>
        <v>6</v>
      </c>
      <c r="L2043" s="2" t="str">
        <f>TEXT(Tabela3[[#This Row],[DATA]],"MM")</f>
        <v>04</v>
      </c>
      <c r="M2043" s="2">
        <f>WEEKNUM(Tabela3[[#This Row],[DATA]])</f>
        <v>15</v>
      </c>
      <c r="N2043" s="18">
        <f>YEAR(Tabela3[[#This Row],[DATA]])</f>
        <v>2023</v>
      </c>
    </row>
    <row r="2044" spans="2:14">
      <c r="B2044" s="1">
        <v>45029</v>
      </c>
      <c r="C2044">
        <v>12922</v>
      </c>
      <c r="D2044">
        <f>COUNTIF(C$4:C2044,Tabela3[[#This Row],[COMANDA]])</f>
        <v>1</v>
      </c>
      <c r="E2044" t="s">
        <v>90</v>
      </c>
      <c r="F2044" t="s">
        <v>99</v>
      </c>
      <c r="G2044" t="s">
        <v>8</v>
      </c>
      <c r="H2044" t="s">
        <v>42</v>
      </c>
      <c r="I2044" s="2">
        <v>1</v>
      </c>
      <c r="J2044" t="s">
        <v>11</v>
      </c>
      <c r="K2044" s="21">
        <f>INDEX(LISTAS!$H:$Q,MATCH(BASE!H2044,LISTAS!$G:$G,0),MATCH(BASE!J2044,LISTAS!$H$3:$Q$3,0))*Tabela3[[#This Row],[QUANTIDADE]]</f>
        <v>16</v>
      </c>
      <c r="L2044" s="2" t="str">
        <f>TEXT(Tabela3[[#This Row],[DATA]],"MM")</f>
        <v>04</v>
      </c>
      <c r="M2044" s="2">
        <f>WEEKNUM(Tabela3[[#This Row],[DATA]])</f>
        <v>15</v>
      </c>
      <c r="N2044" s="18">
        <f>YEAR(Tabela3[[#This Row],[DATA]])</f>
        <v>2023</v>
      </c>
    </row>
    <row r="2045" spans="2:14">
      <c r="B2045" s="1">
        <v>45029</v>
      </c>
      <c r="C2045">
        <v>12922</v>
      </c>
      <c r="D2045">
        <f>COUNTIF(C$4:C2045,Tabela3[[#This Row],[COMANDA]])</f>
        <v>2</v>
      </c>
      <c r="E2045" t="s">
        <v>90</v>
      </c>
      <c r="F2045" t="s">
        <v>99</v>
      </c>
      <c r="G2045" t="s">
        <v>9</v>
      </c>
      <c r="H2045" t="s">
        <v>56</v>
      </c>
      <c r="I2045" s="2">
        <v>1</v>
      </c>
      <c r="J2045" t="s">
        <v>11</v>
      </c>
      <c r="K2045" s="21">
        <f>INDEX(LISTAS!$H:$Q,MATCH(BASE!H2045,LISTAS!$G:$G,0),MATCH(BASE!J2045,LISTAS!$H$3:$Q$3,0))*Tabela3[[#This Row],[QUANTIDADE]]</f>
        <v>3</v>
      </c>
      <c r="L2045" s="2" t="str">
        <f>TEXT(Tabela3[[#This Row],[DATA]],"MM")</f>
        <v>04</v>
      </c>
      <c r="M2045" s="2">
        <f>WEEKNUM(Tabela3[[#This Row],[DATA]])</f>
        <v>15</v>
      </c>
      <c r="N2045" s="18">
        <f>YEAR(Tabela3[[#This Row],[DATA]])</f>
        <v>2023</v>
      </c>
    </row>
    <row r="2046" spans="2:14">
      <c r="B2046" s="1">
        <v>45029</v>
      </c>
      <c r="C2046">
        <v>12923</v>
      </c>
      <c r="D2046">
        <f>COUNTIF(C$4:C2046,Tabela3[[#This Row],[COMANDA]])</f>
        <v>1</v>
      </c>
      <c r="E2046" t="s">
        <v>90</v>
      </c>
      <c r="F2046" t="s">
        <v>98</v>
      </c>
      <c r="G2046" t="s">
        <v>8</v>
      </c>
      <c r="H2046" t="s">
        <v>206</v>
      </c>
      <c r="I2046" s="2">
        <v>1</v>
      </c>
      <c r="J2046" t="s">
        <v>11</v>
      </c>
      <c r="K2046" s="21">
        <f>INDEX(LISTAS!$H:$Q,MATCH(BASE!H2046,LISTAS!$G:$G,0),MATCH(BASE!J2046,LISTAS!$H$3:$Q$3,0))*Tabela3[[#This Row],[QUANTIDADE]]</f>
        <v>18</v>
      </c>
      <c r="L2046" s="2" t="str">
        <f>TEXT(Tabela3[[#This Row],[DATA]],"MM")</f>
        <v>04</v>
      </c>
      <c r="M2046" s="2">
        <f>WEEKNUM(Tabela3[[#This Row],[DATA]])</f>
        <v>15</v>
      </c>
      <c r="N2046" s="18">
        <f>YEAR(Tabela3[[#This Row],[DATA]])</f>
        <v>2023</v>
      </c>
    </row>
    <row r="2047" spans="2:14">
      <c r="B2047" s="1">
        <v>45029</v>
      </c>
      <c r="C2047">
        <v>12924</v>
      </c>
      <c r="D2047">
        <f>COUNTIF(C$4:C2047,Tabela3[[#This Row],[COMANDA]])</f>
        <v>1</v>
      </c>
      <c r="E2047" t="s">
        <v>90</v>
      </c>
      <c r="F2047" t="s">
        <v>375</v>
      </c>
      <c r="G2047" t="s">
        <v>8</v>
      </c>
      <c r="H2047" t="s">
        <v>41</v>
      </c>
      <c r="I2047" s="2">
        <v>1</v>
      </c>
      <c r="J2047" t="s">
        <v>11</v>
      </c>
      <c r="K2047" s="21">
        <f>INDEX(LISTAS!$H:$Q,MATCH(BASE!H2047,LISTAS!$G:$G,0),MATCH(BASE!J2047,LISTAS!$H$3:$Q$3,0))*Tabela3[[#This Row],[QUANTIDADE]]</f>
        <v>14</v>
      </c>
      <c r="L2047" s="2" t="str">
        <f>TEXT(Tabela3[[#This Row],[DATA]],"MM")</f>
        <v>04</v>
      </c>
      <c r="M2047" s="2">
        <f>WEEKNUM(Tabela3[[#This Row],[DATA]])</f>
        <v>15</v>
      </c>
      <c r="N2047" s="18">
        <f>YEAR(Tabela3[[#This Row],[DATA]])</f>
        <v>2023</v>
      </c>
    </row>
    <row r="2048" spans="2:14">
      <c r="B2048" s="1">
        <v>45029</v>
      </c>
      <c r="C2048">
        <v>12925</v>
      </c>
      <c r="D2048">
        <f>COUNTIF(C$4:C2048,Tabela3[[#This Row],[COMANDA]])</f>
        <v>1</v>
      </c>
      <c r="E2048" t="s">
        <v>89</v>
      </c>
      <c r="F2048" t="s">
        <v>98</v>
      </c>
      <c r="G2048" t="s">
        <v>8</v>
      </c>
      <c r="H2048" t="s">
        <v>43</v>
      </c>
      <c r="I2048" s="2">
        <v>1</v>
      </c>
      <c r="J2048" t="s">
        <v>11</v>
      </c>
      <c r="K2048" s="21">
        <f>INDEX(LISTAS!$H:$Q,MATCH(BASE!H2048,LISTAS!$G:$G,0),MATCH(BASE!J2048,LISTAS!$H$3:$Q$3,0))*Tabela3[[#This Row],[QUANTIDADE]]</f>
        <v>18</v>
      </c>
      <c r="L2048" s="2" t="str">
        <f>TEXT(Tabela3[[#This Row],[DATA]],"MM")</f>
        <v>04</v>
      </c>
      <c r="M2048" s="2">
        <f>WEEKNUM(Tabela3[[#This Row],[DATA]])</f>
        <v>15</v>
      </c>
      <c r="N2048" s="18">
        <f>YEAR(Tabela3[[#This Row],[DATA]])</f>
        <v>2023</v>
      </c>
    </row>
    <row r="2049" spans="2:14">
      <c r="B2049" s="1">
        <v>45029</v>
      </c>
      <c r="C2049">
        <v>12926</v>
      </c>
      <c r="D2049">
        <f>COUNTIF(C$4:C2049,Tabela3[[#This Row],[COMANDA]])</f>
        <v>1</v>
      </c>
      <c r="E2049" t="s">
        <v>89</v>
      </c>
      <c r="F2049" t="s">
        <v>98</v>
      </c>
      <c r="G2049" t="s">
        <v>8</v>
      </c>
      <c r="H2049" t="s">
        <v>202</v>
      </c>
      <c r="I2049" s="2">
        <v>1</v>
      </c>
      <c r="J2049" t="s">
        <v>11</v>
      </c>
      <c r="K2049" s="21">
        <f>INDEX(LISTAS!$H:$Q,MATCH(BASE!H2049,LISTAS!$G:$G,0),MATCH(BASE!J2049,LISTAS!$H$3:$Q$3,0))*Tabela3[[#This Row],[QUANTIDADE]]</f>
        <v>20</v>
      </c>
      <c r="L2049" s="2" t="str">
        <f>TEXT(Tabela3[[#This Row],[DATA]],"MM")</f>
        <v>04</v>
      </c>
      <c r="M2049" s="2">
        <f>WEEKNUM(Tabela3[[#This Row],[DATA]])</f>
        <v>15</v>
      </c>
      <c r="N2049" s="18">
        <f>YEAR(Tabela3[[#This Row],[DATA]])</f>
        <v>2023</v>
      </c>
    </row>
    <row r="2050" spans="2:14">
      <c r="B2050" s="1">
        <v>45029</v>
      </c>
      <c r="C2050">
        <v>12926</v>
      </c>
      <c r="D2050">
        <f>COUNTIF(C$4:C2050,Tabela3[[#This Row],[COMANDA]])</f>
        <v>2</v>
      </c>
      <c r="E2050" t="s">
        <v>89</v>
      </c>
      <c r="F2050" t="s">
        <v>98</v>
      </c>
      <c r="G2050" t="s">
        <v>9</v>
      </c>
      <c r="H2050" t="s">
        <v>142</v>
      </c>
      <c r="I2050" s="2">
        <v>1</v>
      </c>
      <c r="J2050" t="s">
        <v>11</v>
      </c>
      <c r="K2050" s="21">
        <f>INDEX(LISTAS!$H:$Q,MATCH(BASE!H2050,LISTAS!$G:$G,0),MATCH(BASE!J2050,LISTAS!$H$3:$Q$3,0))*Tabela3[[#This Row],[QUANTIDADE]]</f>
        <v>6</v>
      </c>
      <c r="L2050" s="2" t="str">
        <f>TEXT(Tabela3[[#This Row],[DATA]],"MM")</f>
        <v>04</v>
      </c>
      <c r="M2050" s="2">
        <f>WEEKNUM(Tabela3[[#This Row],[DATA]])</f>
        <v>15</v>
      </c>
      <c r="N2050" s="18">
        <f>YEAR(Tabela3[[#This Row],[DATA]])</f>
        <v>2023</v>
      </c>
    </row>
    <row r="2051" spans="2:14">
      <c r="B2051" s="1">
        <v>45029</v>
      </c>
      <c r="C2051">
        <v>12927</v>
      </c>
      <c r="D2051">
        <f>COUNTIF(C$4:C2051,Tabela3[[#This Row],[COMANDA]])</f>
        <v>1</v>
      </c>
      <c r="E2051" t="s">
        <v>90</v>
      </c>
      <c r="F2051" t="s">
        <v>99</v>
      </c>
      <c r="G2051" t="s">
        <v>8</v>
      </c>
      <c r="H2051" t="s">
        <v>42</v>
      </c>
      <c r="I2051" s="2">
        <v>1</v>
      </c>
      <c r="J2051" t="s">
        <v>11</v>
      </c>
      <c r="K2051" s="21">
        <f>INDEX(LISTAS!$H:$Q,MATCH(BASE!H2051,LISTAS!$G:$G,0),MATCH(BASE!J2051,LISTAS!$H$3:$Q$3,0))*Tabela3[[#This Row],[QUANTIDADE]]</f>
        <v>16</v>
      </c>
      <c r="L2051" s="2" t="str">
        <f>TEXT(Tabela3[[#This Row],[DATA]],"MM")</f>
        <v>04</v>
      </c>
      <c r="M2051" s="2">
        <f>WEEKNUM(Tabela3[[#This Row],[DATA]])</f>
        <v>15</v>
      </c>
      <c r="N2051" s="18">
        <f>YEAR(Tabela3[[#This Row],[DATA]])</f>
        <v>2023</v>
      </c>
    </row>
    <row r="2052" spans="2:14">
      <c r="B2052" s="1">
        <v>45029</v>
      </c>
      <c r="C2052">
        <v>12928</v>
      </c>
      <c r="D2052">
        <f>COUNTIF(C$4:C2052,Tabela3[[#This Row],[COMANDA]])</f>
        <v>1</v>
      </c>
      <c r="E2052" t="s">
        <v>90</v>
      </c>
      <c r="F2052" t="s">
        <v>98</v>
      </c>
      <c r="G2052" t="s">
        <v>8</v>
      </c>
      <c r="H2052" t="s">
        <v>202</v>
      </c>
      <c r="I2052" s="2">
        <v>1</v>
      </c>
      <c r="J2052" t="s">
        <v>11</v>
      </c>
      <c r="K2052" s="21">
        <f>INDEX(LISTAS!$H:$Q,MATCH(BASE!H2052,LISTAS!$G:$G,0),MATCH(BASE!J2052,LISTAS!$H$3:$Q$3,0))*Tabela3[[#This Row],[QUANTIDADE]]</f>
        <v>20</v>
      </c>
      <c r="L2052" s="2" t="str">
        <f>TEXT(Tabela3[[#This Row],[DATA]],"MM")</f>
        <v>04</v>
      </c>
      <c r="M2052" s="2">
        <f>WEEKNUM(Tabela3[[#This Row],[DATA]])</f>
        <v>15</v>
      </c>
      <c r="N2052" s="18">
        <f>YEAR(Tabela3[[#This Row],[DATA]])</f>
        <v>2023</v>
      </c>
    </row>
    <row r="2053" spans="2:14">
      <c r="B2053" s="1">
        <v>45029</v>
      </c>
      <c r="C2053">
        <v>12928</v>
      </c>
      <c r="D2053">
        <f>COUNTIF(C$4:C2053,Tabela3[[#This Row],[COMANDA]])</f>
        <v>2</v>
      </c>
      <c r="E2053" t="s">
        <v>90</v>
      </c>
      <c r="F2053" t="s">
        <v>98</v>
      </c>
      <c r="G2053" t="s">
        <v>9</v>
      </c>
      <c r="H2053" t="s">
        <v>58</v>
      </c>
      <c r="I2053" s="2">
        <v>1</v>
      </c>
      <c r="J2053" t="s">
        <v>11</v>
      </c>
      <c r="K2053" s="21">
        <f>INDEX(LISTAS!$H:$Q,MATCH(BASE!H2053,LISTAS!$G:$G,0),MATCH(BASE!J2053,LISTAS!$H$3:$Q$3,0))*Tabela3[[#This Row],[QUANTIDADE]]</f>
        <v>5</v>
      </c>
      <c r="L2053" s="2" t="str">
        <f>TEXT(Tabela3[[#This Row],[DATA]],"MM")</f>
        <v>04</v>
      </c>
      <c r="M2053" s="2">
        <f>WEEKNUM(Tabela3[[#This Row],[DATA]])</f>
        <v>15</v>
      </c>
      <c r="N2053" s="18">
        <f>YEAR(Tabela3[[#This Row],[DATA]])</f>
        <v>2023</v>
      </c>
    </row>
    <row r="2054" spans="2:14">
      <c r="B2054" s="1">
        <v>45029</v>
      </c>
      <c r="C2054">
        <v>12930</v>
      </c>
      <c r="D2054">
        <f>COUNTIF(C$4:C2054,Tabela3[[#This Row],[COMANDA]])</f>
        <v>1</v>
      </c>
      <c r="E2054" t="s">
        <v>90</v>
      </c>
      <c r="F2054" t="s">
        <v>99</v>
      </c>
      <c r="G2054" t="s">
        <v>8</v>
      </c>
      <c r="H2054" t="s">
        <v>202</v>
      </c>
      <c r="I2054" s="2">
        <v>1</v>
      </c>
      <c r="J2054" t="s">
        <v>11</v>
      </c>
      <c r="K2054" s="21">
        <f>INDEX(LISTAS!$H:$Q,MATCH(BASE!H2054,LISTAS!$G:$G,0),MATCH(BASE!J2054,LISTAS!$H$3:$Q$3,0))*Tabela3[[#This Row],[QUANTIDADE]]</f>
        <v>20</v>
      </c>
      <c r="L2054" s="2" t="str">
        <f>TEXT(Tabela3[[#This Row],[DATA]],"MM")</f>
        <v>04</v>
      </c>
      <c r="M2054" s="2">
        <f>WEEKNUM(Tabela3[[#This Row],[DATA]])</f>
        <v>15</v>
      </c>
      <c r="N2054" s="18">
        <f>YEAR(Tabela3[[#This Row],[DATA]])</f>
        <v>2023</v>
      </c>
    </row>
    <row r="2055" spans="2:14">
      <c r="B2055" s="1">
        <v>45029</v>
      </c>
      <c r="C2055">
        <v>12930</v>
      </c>
      <c r="D2055">
        <f>COUNTIF(C$4:C2055,Tabela3[[#This Row],[COMANDA]])</f>
        <v>2</v>
      </c>
      <c r="E2055" t="s">
        <v>90</v>
      </c>
      <c r="F2055" t="s">
        <v>99</v>
      </c>
      <c r="G2055" t="s">
        <v>61</v>
      </c>
      <c r="H2055" t="s">
        <v>199</v>
      </c>
      <c r="I2055" s="2">
        <v>1</v>
      </c>
      <c r="J2055" t="s">
        <v>11</v>
      </c>
      <c r="K2055" s="21">
        <f>INDEX(LISTAS!$H:$Q,MATCH(BASE!H2055,LISTAS!$G:$G,0),MATCH(BASE!J2055,LISTAS!$H$3:$Q$3,0))*Tabela3[[#This Row],[QUANTIDADE]]</f>
        <v>1</v>
      </c>
      <c r="L2055" s="2" t="str">
        <f>TEXT(Tabela3[[#This Row],[DATA]],"MM")</f>
        <v>04</v>
      </c>
      <c r="M2055" s="2">
        <f>WEEKNUM(Tabela3[[#This Row],[DATA]])</f>
        <v>15</v>
      </c>
      <c r="N2055" s="18">
        <f>YEAR(Tabela3[[#This Row],[DATA]])</f>
        <v>2023</v>
      </c>
    </row>
    <row r="2056" spans="2:14">
      <c r="B2056" s="1">
        <v>45029</v>
      </c>
      <c r="C2056">
        <v>12931</v>
      </c>
      <c r="D2056">
        <f>COUNTIF(C$4:C2056,Tabela3[[#This Row],[COMANDA]])</f>
        <v>1</v>
      </c>
      <c r="E2056" t="s">
        <v>90</v>
      </c>
      <c r="F2056" t="s">
        <v>98</v>
      </c>
      <c r="G2056" t="s">
        <v>8</v>
      </c>
      <c r="H2056" t="s">
        <v>206</v>
      </c>
      <c r="I2056" s="2">
        <v>1</v>
      </c>
      <c r="J2056" t="s">
        <v>11</v>
      </c>
      <c r="K2056" s="21">
        <f>INDEX(LISTAS!$H:$Q,MATCH(BASE!H2056,LISTAS!$G:$G,0),MATCH(BASE!J2056,LISTAS!$H$3:$Q$3,0))*Tabela3[[#This Row],[QUANTIDADE]]</f>
        <v>18</v>
      </c>
      <c r="L2056" s="2" t="str">
        <f>TEXT(Tabela3[[#This Row],[DATA]],"MM")</f>
        <v>04</v>
      </c>
      <c r="M2056" s="2">
        <f>WEEKNUM(Tabela3[[#This Row],[DATA]])</f>
        <v>15</v>
      </c>
      <c r="N2056" s="18">
        <f>YEAR(Tabela3[[#This Row],[DATA]])</f>
        <v>2023</v>
      </c>
    </row>
    <row r="2057" spans="2:14">
      <c r="B2057" s="1">
        <v>45029</v>
      </c>
      <c r="C2057">
        <v>12931</v>
      </c>
      <c r="D2057">
        <f>COUNTIF(C$4:C2057,Tabela3[[#This Row],[COMANDA]])</f>
        <v>2</v>
      </c>
      <c r="E2057" t="s">
        <v>90</v>
      </c>
      <c r="F2057" t="s">
        <v>98</v>
      </c>
      <c r="G2057" t="s">
        <v>61</v>
      </c>
      <c r="H2057" t="s">
        <v>163</v>
      </c>
      <c r="I2057" s="2">
        <v>1</v>
      </c>
      <c r="J2057" t="s">
        <v>11</v>
      </c>
      <c r="K2057" s="21">
        <f>INDEX(LISTAS!$H:$Q,MATCH(BASE!H2057,LISTAS!$G:$G,0),MATCH(BASE!J2057,LISTAS!$H$3:$Q$3,0))*Tabela3[[#This Row],[QUANTIDADE]]</f>
        <v>4</v>
      </c>
      <c r="L2057" s="2" t="str">
        <f>TEXT(Tabela3[[#This Row],[DATA]],"MM")</f>
        <v>04</v>
      </c>
      <c r="M2057" s="2">
        <f>WEEKNUM(Tabela3[[#This Row],[DATA]])</f>
        <v>15</v>
      </c>
      <c r="N2057" s="18">
        <f>YEAR(Tabela3[[#This Row],[DATA]])</f>
        <v>2023</v>
      </c>
    </row>
    <row r="2058" spans="2:14">
      <c r="B2058" s="1">
        <v>45029</v>
      </c>
      <c r="C2058">
        <v>12931</v>
      </c>
      <c r="D2058">
        <f>COUNTIF(C$4:C2058,Tabela3[[#This Row],[COMANDA]])</f>
        <v>3</v>
      </c>
      <c r="E2058" t="s">
        <v>90</v>
      </c>
      <c r="F2058" t="s">
        <v>98</v>
      </c>
      <c r="G2058" t="s">
        <v>9</v>
      </c>
      <c r="H2058" t="s">
        <v>126</v>
      </c>
      <c r="I2058" s="2">
        <v>1</v>
      </c>
      <c r="J2058" t="s">
        <v>11</v>
      </c>
      <c r="K2058" s="21">
        <f>INDEX(LISTAS!$H:$Q,MATCH(BASE!H2058,LISTAS!$G:$G,0),MATCH(BASE!J2058,LISTAS!$H$3:$Q$3,0))*Tabela3[[#This Row],[QUANTIDADE]]</f>
        <v>3.5</v>
      </c>
      <c r="L2058" s="2" t="str">
        <f>TEXT(Tabela3[[#This Row],[DATA]],"MM")</f>
        <v>04</v>
      </c>
      <c r="M2058" s="2">
        <f>WEEKNUM(Tabela3[[#This Row],[DATA]])</f>
        <v>15</v>
      </c>
      <c r="N2058" s="18">
        <f>YEAR(Tabela3[[#This Row],[DATA]])</f>
        <v>2023</v>
      </c>
    </row>
    <row r="2059" spans="2:14">
      <c r="B2059" s="1">
        <v>45029</v>
      </c>
      <c r="C2059">
        <v>12932</v>
      </c>
      <c r="D2059">
        <f>COUNTIF(C$4:C2059,Tabela3[[#This Row],[COMANDA]])</f>
        <v>1</v>
      </c>
      <c r="E2059" t="s">
        <v>90</v>
      </c>
      <c r="F2059" t="s">
        <v>99</v>
      </c>
      <c r="G2059" t="s">
        <v>8</v>
      </c>
      <c r="H2059" t="s">
        <v>47</v>
      </c>
      <c r="I2059" s="2">
        <v>1</v>
      </c>
      <c r="J2059" t="s">
        <v>11</v>
      </c>
      <c r="K2059" s="21">
        <f>INDEX(LISTAS!$H:$Q,MATCH(BASE!H2059,LISTAS!$G:$G,0),MATCH(BASE!J2059,LISTAS!$H$3:$Q$3,0))*Tabela3[[#This Row],[QUANTIDADE]]</f>
        <v>16</v>
      </c>
      <c r="L2059" s="2" t="str">
        <f>TEXT(Tabela3[[#This Row],[DATA]],"MM")</f>
        <v>04</v>
      </c>
      <c r="M2059" s="2">
        <f>WEEKNUM(Tabela3[[#This Row],[DATA]])</f>
        <v>15</v>
      </c>
      <c r="N2059" s="18">
        <f>YEAR(Tabela3[[#This Row],[DATA]])</f>
        <v>2023</v>
      </c>
    </row>
    <row r="2060" spans="2:14">
      <c r="B2060" s="1">
        <v>45029</v>
      </c>
      <c r="C2060">
        <v>12932</v>
      </c>
      <c r="D2060">
        <f>COUNTIF(C$4:C2060,Tabela3[[#This Row],[COMANDA]])</f>
        <v>2</v>
      </c>
      <c r="E2060" t="s">
        <v>90</v>
      </c>
      <c r="F2060" t="s">
        <v>99</v>
      </c>
      <c r="G2060" t="s">
        <v>8</v>
      </c>
      <c r="H2060" t="s">
        <v>211</v>
      </c>
      <c r="I2060" s="2">
        <v>1</v>
      </c>
      <c r="J2060" t="s">
        <v>11</v>
      </c>
      <c r="K2060" s="21">
        <f>INDEX(LISTAS!$H:$Q,MATCH(BASE!H2060,LISTAS!$G:$G,0),MATCH(BASE!J2060,LISTAS!$H$3:$Q$3,0))*Tabela3[[#This Row],[QUANTIDADE]]</f>
        <v>20</v>
      </c>
      <c r="L2060" s="2" t="str">
        <f>TEXT(Tabela3[[#This Row],[DATA]],"MM")</f>
        <v>04</v>
      </c>
      <c r="M2060" s="2">
        <f>WEEKNUM(Tabela3[[#This Row],[DATA]])</f>
        <v>15</v>
      </c>
      <c r="N2060" s="18">
        <f>YEAR(Tabela3[[#This Row],[DATA]])</f>
        <v>2023</v>
      </c>
    </row>
    <row r="2061" spans="2:14">
      <c r="B2061" s="1">
        <v>45029</v>
      </c>
      <c r="C2061">
        <v>12933</v>
      </c>
      <c r="D2061">
        <f>COUNTIF(C$4:C2061,Tabela3[[#This Row],[COMANDA]])</f>
        <v>1</v>
      </c>
      <c r="E2061" t="s">
        <v>90</v>
      </c>
      <c r="F2061" t="s">
        <v>98</v>
      </c>
      <c r="G2061" t="s">
        <v>8</v>
      </c>
      <c r="H2061" t="s">
        <v>40</v>
      </c>
      <c r="I2061" s="2">
        <v>1</v>
      </c>
      <c r="J2061" t="s">
        <v>11</v>
      </c>
      <c r="K2061" s="21">
        <f>INDEX(LISTAS!$H:$Q,MATCH(BASE!H2061,LISTAS!$G:$G,0),MATCH(BASE!J2061,LISTAS!$H$3:$Q$3,0))*Tabela3[[#This Row],[QUANTIDADE]]</f>
        <v>14</v>
      </c>
      <c r="L2061" s="2" t="str">
        <f>TEXT(Tabela3[[#This Row],[DATA]],"MM")</f>
        <v>04</v>
      </c>
      <c r="M2061" s="2">
        <f>WEEKNUM(Tabela3[[#This Row],[DATA]])</f>
        <v>15</v>
      </c>
      <c r="N2061" s="18">
        <f>YEAR(Tabela3[[#This Row],[DATA]])</f>
        <v>2023</v>
      </c>
    </row>
    <row r="2062" spans="2:14">
      <c r="B2062" s="1">
        <v>45029</v>
      </c>
      <c r="C2062">
        <v>12933</v>
      </c>
      <c r="D2062">
        <f>COUNTIF(C$4:C2062,Tabela3[[#This Row],[COMANDA]])</f>
        <v>2</v>
      </c>
      <c r="E2062" t="s">
        <v>90</v>
      </c>
      <c r="F2062" t="s">
        <v>99</v>
      </c>
      <c r="G2062" t="s">
        <v>8</v>
      </c>
      <c r="H2062" t="s">
        <v>206</v>
      </c>
      <c r="I2062" s="2">
        <v>2</v>
      </c>
      <c r="J2062" t="s">
        <v>11</v>
      </c>
      <c r="K2062" s="21">
        <f>INDEX(LISTAS!$H:$Q,MATCH(BASE!H2062,LISTAS!$G:$G,0),MATCH(BASE!J2062,LISTAS!$H$3:$Q$3,0))*Tabela3[[#This Row],[QUANTIDADE]]</f>
        <v>36</v>
      </c>
      <c r="L2062" s="2" t="str">
        <f>TEXT(Tabela3[[#This Row],[DATA]],"MM")</f>
        <v>04</v>
      </c>
      <c r="M2062" s="2">
        <f>WEEKNUM(Tabela3[[#This Row],[DATA]])</f>
        <v>15</v>
      </c>
      <c r="N2062" s="18">
        <f>YEAR(Tabela3[[#This Row],[DATA]])</f>
        <v>2023</v>
      </c>
    </row>
    <row r="2063" spans="2:14">
      <c r="B2063" s="1">
        <v>45029</v>
      </c>
      <c r="C2063">
        <v>12933</v>
      </c>
      <c r="D2063">
        <f>COUNTIF(C$4:C2063,Tabela3[[#This Row],[COMANDA]])</f>
        <v>3</v>
      </c>
      <c r="E2063" t="s">
        <v>90</v>
      </c>
      <c r="F2063" t="s">
        <v>98</v>
      </c>
      <c r="G2063" t="s">
        <v>9</v>
      </c>
      <c r="H2063" t="s">
        <v>54</v>
      </c>
      <c r="I2063" s="2">
        <v>1</v>
      </c>
      <c r="J2063" t="s">
        <v>11</v>
      </c>
      <c r="K2063" s="21">
        <f>INDEX(LISTAS!$H:$Q,MATCH(BASE!H2063,LISTAS!$G:$G,0),MATCH(BASE!J2063,LISTAS!$H$3:$Q$3,0))*Tabela3[[#This Row],[QUANTIDADE]]</f>
        <v>3</v>
      </c>
      <c r="L2063" s="2" t="str">
        <f>TEXT(Tabela3[[#This Row],[DATA]],"MM")</f>
        <v>04</v>
      </c>
      <c r="M2063" s="2">
        <f>WEEKNUM(Tabela3[[#This Row],[DATA]])</f>
        <v>15</v>
      </c>
      <c r="N2063" s="18">
        <f>YEAR(Tabela3[[#This Row],[DATA]])</f>
        <v>2023</v>
      </c>
    </row>
    <row r="2064" spans="2:14">
      <c r="B2064" s="1">
        <v>45029</v>
      </c>
      <c r="C2064">
        <v>12934</v>
      </c>
      <c r="D2064">
        <f>COUNTIF(C$4:C2064,Tabela3[[#This Row],[COMANDA]])</f>
        <v>1</v>
      </c>
      <c r="E2064" t="s">
        <v>90</v>
      </c>
      <c r="F2064" t="s">
        <v>98</v>
      </c>
      <c r="G2064" t="s">
        <v>8</v>
      </c>
      <c r="H2064" t="s">
        <v>206</v>
      </c>
      <c r="I2064" s="2">
        <v>1</v>
      </c>
      <c r="J2064" t="s">
        <v>11</v>
      </c>
      <c r="K2064" s="21">
        <f>INDEX(LISTAS!$H:$Q,MATCH(BASE!H2064,LISTAS!$G:$G,0),MATCH(BASE!J2064,LISTAS!$H$3:$Q$3,0))*Tabela3[[#This Row],[QUANTIDADE]]</f>
        <v>18</v>
      </c>
      <c r="L2064" s="2" t="str">
        <f>TEXT(Tabela3[[#This Row],[DATA]],"MM")</f>
        <v>04</v>
      </c>
      <c r="M2064" s="2">
        <f>WEEKNUM(Tabela3[[#This Row],[DATA]])</f>
        <v>15</v>
      </c>
      <c r="N2064" s="18">
        <f>YEAR(Tabela3[[#This Row],[DATA]])</f>
        <v>2023</v>
      </c>
    </row>
    <row r="2065" spans="2:14">
      <c r="B2065" s="1">
        <v>45029</v>
      </c>
      <c r="C2065">
        <v>12934</v>
      </c>
      <c r="D2065">
        <f>COUNTIF(C$4:C2065,Tabela3[[#This Row],[COMANDA]])</f>
        <v>2</v>
      </c>
      <c r="E2065" t="s">
        <v>90</v>
      </c>
      <c r="F2065" t="s">
        <v>98</v>
      </c>
      <c r="G2065" t="s">
        <v>9</v>
      </c>
      <c r="H2065" t="s">
        <v>138</v>
      </c>
      <c r="I2065" s="2">
        <v>1</v>
      </c>
      <c r="J2065" t="s">
        <v>11</v>
      </c>
      <c r="K2065" s="21">
        <f>INDEX(LISTAS!$H:$Q,MATCH(BASE!H2065,LISTAS!$G:$G,0),MATCH(BASE!J2065,LISTAS!$H$3:$Q$3,0))*Tabela3[[#This Row],[QUANTIDADE]]</f>
        <v>4</v>
      </c>
      <c r="L2065" s="2" t="str">
        <f>TEXT(Tabela3[[#This Row],[DATA]],"MM")</f>
        <v>04</v>
      </c>
      <c r="M2065" s="2">
        <f>WEEKNUM(Tabela3[[#This Row],[DATA]])</f>
        <v>15</v>
      </c>
      <c r="N2065" s="18">
        <f>YEAR(Tabela3[[#This Row],[DATA]])</f>
        <v>2023</v>
      </c>
    </row>
    <row r="2066" spans="2:14">
      <c r="B2066" s="1">
        <v>45029</v>
      </c>
      <c r="C2066">
        <v>12935</v>
      </c>
      <c r="D2066">
        <f>COUNTIF(C$4:C2066,Tabela3[[#This Row],[COMANDA]])</f>
        <v>1</v>
      </c>
      <c r="E2066" t="s">
        <v>89</v>
      </c>
      <c r="F2066" t="s">
        <v>99</v>
      </c>
      <c r="G2066" t="s">
        <v>8</v>
      </c>
      <c r="H2066" t="s">
        <v>204</v>
      </c>
      <c r="I2066" s="2">
        <v>1</v>
      </c>
      <c r="J2066" t="s">
        <v>11</v>
      </c>
      <c r="K2066" s="21">
        <f>INDEX(LISTAS!$H:$Q,MATCH(BASE!H2066,LISTAS!$G:$G,0),MATCH(BASE!J2066,LISTAS!$H$3:$Q$3,0))*Tabela3[[#This Row],[QUANTIDADE]]</f>
        <v>18</v>
      </c>
      <c r="L2066" s="2" t="str">
        <f>TEXT(Tabela3[[#This Row],[DATA]],"MM")</f>
        <v>04</v>
      </c>
      <c r="M2066" s="2">
        <f>WEEKNUM(Tabela3[[#This Row],[DATA]])</f>
        <v>15</v>
      </c>
      <c r="N2066" s="18">
        <f>YEAR(Tabela3[[#This Row],[DATA]])</f>
        <v>2023</v>
      </c>
    </row>
    <row r="2067" spans="2:14">
      <c r="B2067" s="1">
        <v>45029</v>
      </c>
      <c r="C2067">
        <v>12936</v>
      </c>
      <c r="D2067">
        <f>COUNTIF(C$4:C2067,Tabela3[[#This Row],[COMANDA]])</f>
        <v>1</v>
      </c>
      <c r="E2067" t="s">
        <v>90</v>
      </c>
      <c r="F2067" t="s">
        <v>99</v>
      </c>
      <c r="G2067" t="s">
        <v>8</v>
      </c>
      <c r="H2067" t="s">
        <v>204</v>
      </c>
      <c r="I2067" s="2">
        <v>1</v>
      </c>
      <c r="J2067" t="s">
        <v>11</v>
      </c>
      <c r="K2067" s="21">
        <f>INDEX(LISTAS!$H:$Q,MATCH(BASE!H2067,LISTAS!$G:$G,0),MATCH(BASE!J2067,LISTAS!$H$3:$Q$3,0))*Tabela3[[#This Row],[QUANTIDADE]]</f>
        <v>18</v>
      </c>
      <c r="L2067" s="2" t="str">
        <f>TEXT(Tabela3[[#This Row],[DATA]],"MM")</f>
        <v>04</v>
      </c>
      <c r="M2067" s="2">
        <f>WEEKNUM(Tabela3[[#This Row],[DATA]])</f>
        <v>15</v>
      </c>
      <c r="N2067" s="18">
        <f>YEAR(Tabela3[[#This Row],[DATA]])</f>
        <v>2023</v>
      </c>
    </row>
    <row r="2068" spans="2:14">
      <c r="B2068" s="1">
        <v>45029</v>
      </c>
      <c r="C2068">
        <v>12936</v>
      </c>
      <c r="D2068">
        <f>COUNTIF(C$4:C2068,Tabela3[[#This Row],[COMANDA]])</f>
        <v>2</v>
      </c>
      <c r="E2068" t="s">
        <v>90</v>
      </c>
      <c r="F2068" t="s">
        <v>99</v>
      </c>
      <c r="G2068" t="s">
        <v>8</v>
      </c>
      <c r="H2068" t="s">
        <v>206</v>
      </c>
      <c r="I2068" s="2">
        <v>1</v>
      </c>
      <c r="J2068" t="s">
        <v>11</v>
      </c>
      <c r="K2068" s="21">
        <f>INDEX(LISTAS!$H:$Q,MATCH(BASE!H2068,LISTAS!$G:$G,0),MATCH(BASE!J2068,LISTAS!$H$3:$Q$3,0))*Tabela3[[#This Row],[QUANTIDADE]]</f>
        <v>18</v>
      </c>
      <c r="L2068" s="2" t="str">
        <f>TEXT(Tabela3[[#This Row],[DATA]],"MM")</f>
        <v>04</v>
      </c>
      <c r="M2068" s="2">
        <f>WEEKNUM(Tabela3[[#This Row],[DATA]])</f>
        <v>15</v>
      </c>
      <c r="N2068" s="18">
        <f>YEAR(Tabela3[[#This Row],[DATA]])</f>
        <v>2023</v>
      </c>
    </row>
    <row r="2069" spans="2:14">
      <c r="B2069" s="1">
        <v>45029</v>
      </c>
      <c r="C2069">
        <v>12936</v>
      </c>
      <c r="D2069">
        <f>COUNTIF(C$4:C2069,Tabela3[[#This Row],[COMANDA]])</f>
        <v>3</v>
      </c>
      <c r="E2069" t="s">
        <v>90</v>
      </c>
      <c r="F2069" t="s">
        <v>99</v>
      </c>
      <c r="G2069" t="s">
        <v>9</v>
      </c>
      <c r="H2069" t="s">
        <v>134</v>
      </c>
      <c r="I2069" s="2">
        <v>1</v>
      </c>
      <c r="J2069" t="s">
        <v>11</v>
      </c>
      <c r="K2069" s="21">
        <f>INDEX(LISTAS!$H:$Q,MATCH(BASE!H2069,LISTAS!$G:$G,0),MATCH(BASE!J2069,LISTAS!$H$3:$Q$3,0))*Tabela3[[#This Row],[QUANTIDADE]]</f>
        <v>3</v>
      </c>
      <c r="L2069" s="2" t="str">
        <f>TEXT(Tabela3[[#This Row],[DATA]],"MM")</f>
        <v>04</v>
      </c>
      <c r="M2069" s="2">
        <f>WEEKNUM(Tabela3[[#This Row],[DATA]])</f>
        <v>15</v>
      </c>
      <c r="N2069" s="18">
        <f>YEAR(Tabela3[[#This Row],[DATA]])</f>
        <v>2023</v>
      </c>
    </row>
    <row r="2070" spans="2:14">
      <c r="B2070" s="1">
        <v>45029</v>
      </c>
      <c r="C2070">
        <v>12937</v>
      </c>
      <c r="D2070">
        <f>COUNTIF(C$4:C2070,Tabela3[[#This Row],[COMANDA]])</f>
        <v>1</v>
      </c>
      <c r="E2070" t="s">
        <v>90</v>
      </c>
      <c r="F2070" t="s">
        <v>99</v>
      </c>
      <c r="G2070" t="s">
        <v>8</v>
      </c>
      <c r="H2070" t="s">
        <v>205</v>
      </c>
      <c r="I2070" s="2">
        <v>1</v>
      </c>
      <c r="J2070" t="s">
        <v>11</v>
      </c>
      <c r="K2070" s="21">
        <f>INDEX(LISTAS!$H:$Q,MATCH(BASE!H2070,LISTAS!$G:$G,0),MATCH(BASE!J2070,LISTAS!$H$3:$Q$3,0))*Tabela3[[#This Row],[QUANTIDADE]]</f>
        <v>22</v>
      </c>
      <c r="L2070" s="2" t="str">
        <f>TEXT(Tabela3[[#This Row],[DATA]],"MM")</f>
        <v>04</v>
      </c>
      <c r="M2070" s="2">
        <f>WEEKNUM(Tabela3[[#This Row],[DATA]])</f>
        <v>15</v>
      </c>
      <c r="N2070" s="18">
        <f>YEAR(Tabela3[[#This Row],[DATA]])</f>
        <v>2023</v>
      </c>
    </row>
    <row r="2071" spans="2:14">
      <c r="B2071" s="1">
        <v>45029</v>
      </c>
      <c r="C2071">
        <v>12937</v>
      </c>
      <c r="D2071">
        <f>COUNTIF(C$4:C2071,Tabela3[[#This Row],[COMANDA]])</f>
        <v>2</v>
      </c>
      <c r="E2071" t="s">
        <v>90</v>
      </c>
      <c r="F2071" t="s">
        <v>99</v>
      </c>
      <c r="G2071" t="s">
        <v>9</v>
      </c>
      <c r="H2071" t="s">
        <v>85</v>
      </c>
      <c r="I2071" s="2">
        <v>1</v>
      </c>
      <c r="J2071" t="s">
        <v>11</v>
      </c>
      <c r="K2071" s="21">
        <f>INDEX(LISTAS!$H:$Q,MATCH(BASE!H2071,LISTAS!$G:$G,0),MATCH(BASE!J2071,LISTAS!$H$3:$Q$3,0))*Tabela3[[#This Row],[QUANTIDADE]]</f>
        <v>10</v>
      </c>
      <c r="L2071" s="2" t="str">
        <f>TEXT(Tabela3[[#This Row],[DATA]],"MM")</f>
        <v>04</v>
      </c>
      <c r="M2071" s="2">
        <f>WEEKNUM(Tabela3[[#This Row],[DATA]])</f>
        <v>15</v>
      </c>
      <c r="N2071" s="18">
        <f>YEAR(Tabela3[[#This Row],[DATA]])</f>
        <v>2023</v>
      </c>
    </row>
    <row r="2072" spans="2:14">
      <c r="B2072" s="1">
        <v>45029</v>
      </c>
      <c r="C2072">
        <v>12938</v>
      </c>
      <c r="D2072">
        <f>COUNTIF(C$4:C2072,Tabela3[[#This Row],[COMANDA]])</f>
        <v>1</v>
      </c>
      <c r="E2072" t="s">
        <v>90</v>
      </c>
      <c r="F2072" t="s">
        <v>99</v>
      </c>
      <c r="G2072" t="s">
        <v>8</v>
      </c>
      <c r="H2072" t="s">
        <v>206</v>
      </c>
      <c r="I2072" s="2">
        <v>1</v>
      </c>
      <c r="J2072" t="s">
        <v>11</v>
      </c>
      <c r="K2072" s="21">
        <f>INDEX(LISTAS!$H:$Q,MATCH(BASE!H2072,LISTAS!$G:$G,0),MATCH(BASE!J2072,LISTAS!$H$3:$Q$3,0))*Tabela3[[#This Row],[QUANTIDADE]]</f>
        <v>18</v>
      </c>
      <c r="L2072" s="2" t="str">
        <f>TEXT(Tabela3[[#This Row],[DATA]],"MM")</f>
        <v>04</v>
      </c>
      <c r="M2072" s="2">
        <f>WEEKNUM(Tabela3[[#This Row],[DATA]])</f>
        <v>15</v>
      </c>
      <c r="N2072" s="18">
        <f>YEAR(Tabela3[[#This Row],[DATA]])</f>
        <v>2023</v>
      </c>
    </row>
    <row r="2073" spans="2:14">
      <c r="B2073" s="1">
        <v>45029</v>
      </c>
      <c r="C2073">
        <v>12938</v>
      </c>
      <c r="D2073">
        <f>COUNTIF(C$4:C2073,Tabela3[[#This Row],[COMANDA]])</f>
        <v>2</v>
      </c>
      <c r="E2073" t="s">
        <v>90</v>
      </c>
      <c r="F2073" t="s">
        <v>99</v>
      </c>
      <c r="G2073" t="s">
        <v>9</v>
      </c>
      <c r="H2073" t="s">
        <v>154</v>
      </c>
      <c r="I2073" s="2">
        <v>1</v>
      </c>
      <c r="J2073" t="s">
        <v>11</v>
      </c>
      <c r="K2073" s="21">
        <f>INDEX(LISTAS!$H:$Q,MATCH(BASE!H2073,LISTAS!$G:$G,0),MATCH(BASE!J2073,LISTAS!$H$3:$Q$3,0))*Tabela3[[#This Row],[QUANTIDADE]]</f>
        <v>6</v>
      </c>
      <c r="L2073" s="2" t="str">
        <f>TEXT(Tabela3[[#This Row],[DATA]],"MM")</f>
        <v>04</v>
      </c>
      <c r="M2073" s="2">
        <f>WEEKNUM(Tabela3[[#This Row],[DATA]])</f>
        <v>15</v>
      </c>
      <c r="N2073" s="18">
        <f>YEAR(Tabela3[[#This Row],[DATA]])</f>
        <v>2023</v>
      </c>
    </row>
    <row r="2074" spans="2:14">
      <c r="B2074" s="1">
        <v>45029</v>
      </c>
      <c r="C2074">
        <v>12939</v>
      </c>
      <c r="D2074">
        <f>COUNTIF(C$4:C2074,Tabela3[[#This Row],[COMANDA]])</f>
        <v>1</v>
      </c>
      <c r="E2074" t="s">
        <v>89</v>
      </c>
      <c r="F2074" t="s">
        <v>100</v>
      </c>
      <c r="G2074" t="s">
        <v>8</v>
      </c>
      <c r="H2074" t="s">
        <v>204</v>
      </c>
      <c r="I2074" s="2">
        <v>1</v>
      </c>
      <c r="J2074" t="s">
        <v>11</v>
      </c>
      <c r="K2074" s="21">
        <f>INDEX(LISTAS!$H:$Q,MATCH(BASE!H2074,LISTAS!$G:$G,0),MATCH(BASE!J2074,LISTAS!$H$3:$Q$3,0))*Tabela3[[#This Row],[QUANTIDADE]]</f>
        <v>18</v>
      </c>
      <c r="L2074" s="2" t="str">
        <f>TEXT(Tabela3[[#This Row],[DATA]],"MM")</f>
        <v>04</v>
      </c>
      <c r="M2074" s="2">
        <f>WEEKNUM(Tabela3[[#This Row],[DATA]])</f>
        <v>15</v>
      </c>
      <c r="N2074" s="18">
        <f>YEAR(Tabela3[[#This Row],[DATA]])</f>
        <v>2023</v>
      </c>
    </row>
    <row r="2075" spans="2:14">
      <c r="B2075" s="1">
        <v>45029</v>
      </c>
      <c r="C2075">
        <v>12940</v>
      </c>
      <c r="D2075">
        <f>COUNTIF(C$4:C2075,Tabela3[[#This Row],[COMANDA]])</f>
        <v>1</v>
      </c>
      <c r="E2075" t="s">
        <v>89</v>
      </c>
      <c r="F2075" t="s">
        <v>375</v>
      </c>
      <c r="G2075" t="s">
        <v>8</v>
      </c>
      <c r="H2075" t="s">
        <v>206</v>
      </c>
      <c r="I2075" s="2">
        <v>1</v>
      </c>
      <c r="J2075" t="s">
        <v>12</v>
      </c>
      <c r="K2075" s="21">
        <f>INDEX(LISTAS!$H:$Q,MATCH(BASE!H2075,LISTAS!$G:$G,0),MATCH(BASE!J2075,LISTAS!$H$3:$Q$3,0))*Tabela3[[#This Row],[QUANTIDADE]]</f>
        <v>16.2</v>
      </c>
      <c r="L2075" s="2" t="str">
        <f>TEXT(Tabela3[[#This Row],[DATA]],"MM")</f>
        <v>04</v>
      </c>
      <c r="M2075" s="2">
        <f>WEEKNUM(Tabela3[[#This Row],[DATA]])</f>
        <v>15</v>
      </c>
      <c r="N2075" s="18">
        <f>YEAR(Tabela3[[#This Row],[DATA]])</f>
        <v>2023</v>
      </c>
    </row>
    <row r="2076" spans="2:14">
      <c r="B2076" s="1">
        <v>45029</v>
      </c>
      <c r="C2076">
        <v>12940</v>
      </c>
      <c r="D2076">
        <f>COUNTIF(C$4:C2076,Tabela3[[#This Row],[COMANDA]])</f>
        <v>2</v>
      </c>
      <c r="E2076" t="s">
        <v>89</v>
      </c>
      <c r="F2076" t="s">
        <v>375</v>
      </c>
      <c r="G2076" t="s">
        <v>8</v>
      </c>
      <c r="H2076" t="s">
        <v>204</v>
      </c>
      <c r="I2076" s="2">
        <v>1</v>
      </c>
      <c r="J2076" t="s">
        <v>12</v>
      </c>
      <c r="K2076" s="21">
        <f>INDEX(LISTAS!$H:$Q,MATCH(BASE!H2076,LISTAS!$G:$G,0),MATCH(BASE!J2076,LISTAS!$H$3:$Q$3,0))*Tabela3[[#This Row],[QUANTIDADE]]</f>
        <v>16.2</v>
      </c>
      <c r="L2076" s="2" t="str">
        <f>TEXT(Tabela3[[#This Row],[DATA]],"MM")</f>
        <v>04</v>
      </c>
      <c r="M2076" s="2">
        <f>WEEKNUM(Tabela3[[#This Row],[DATA]])</f>
        <v>15</v>
      </c>
      <c r="N2076" s="18">
        <f>YEAR(Tabela3[[#This Row],[DATA]])</f>
        <v>2023</v>
      </c>
    </row>
    <row r="2077" spans="2:14">
      <c r="B2077" s="1">
        <v>45029</v>
      </c>
      <c r="C2077">
        <v>12941</v>
      </c>
      <c r="D2077">
        <f>COUNTIF(C$4:C2077,Tabela3[[#This Row],[COMANDA]])</f>
        <v>1</v>
      </c>
      <c r="E2077" t="s">
        <v>90</v>
      </c>
      <c r="G2077" t="s">
        <v>8</v>
      </c>
      <c r="H2077" t="s">
        <v>47</v>
      </c>
      <c r="I2077" s="2">
        <v>1</v>
      </c>
      <c r="J2077" t="s">
        <v>11</v>
      </c>
      <c r="K2077" s="21">
        <f>INDEX(LISTAS!$H:$Q,MATCH(BASE!H2077,LISTAS!$G:$G,0),MATCH(BASE!J2077,LISTAS!$H$3:$Q$3,0))*Tabela3[[#This Row],[QUANTIDADE]]</f>
        <v>16</v>
      </c>
      <c r="L2077" s="2" t="str">
        <f>TEXT(Tabela3[[#This Row],[DATA]],"MM")</f>
        <v>04</v>
      </c>
      <c r="M2077" s="2">
        <f>WEEKNUM(Tabela3[[#This Row],[DATA]])</f>
        <v>15</v>
      </c>
      <c r="N2077" s="18">
        <f>YEAR(Tabela3[[#This Row],[DATA]])</f>
        <v>2023</v>
      </c>
    </row>
    <row r="2078" spans="2:14">
      <c r="B2078" s="1">
        <v>45029</v>
      </c>
      <c r="C2078">
        <v>12942</v>
      </c>
      <c r="D2078">
        <f>COUNTIF(C$4:C2078,Tabela3[[#This Row],[COMANDA]])</f>
        <v>1</v>
      </c>
      <c r="E2078" t="s">
        <v>90</v>
      </c>
      <c r="F2078" t="s">
        <v>99</v>
      </c>
      <c r="G2078" t="s">
        <v>8</v>
      </c>
      <c r="H2078" t="s">
        <v>39</v>
      </c>
      <c r="I2078" s="2">
        <v>1</v>
      </c>
      <c r="J2078" t="s">
        <v>11</v>
      </c>
      <c r="K2078" s="21">
        <f>INDEX(LISTAS!$H:$Q,MATCH(BASE!H2078,LISTAS!$G:$G,0),MATCH(BASE!J2078,LISTAS!$H$3:$Q$3,0))*Tabela3[[#This Row],[QUANTIDADE]]</f>
        <v>12</v>
      </c>
      <c r="L2078" s="2" t="str">
        <f>TEXT(Tabela3[[#This Row],[DATA]],"MM")</f>
        <v>04</v>
      </c>
      <c r="M2078" s="2">
        <f>WEEKNUM(Tabela3[[#This Row],[DATA]])</f>
        <v>15</v>
      </c>
      <c r="N2078" s="18">
        <f>YEAR(Tabela3[[#This Row],[DATA]])</f>
        <v>2023</v>
      </c>
    </row>
    <row r="2079" spans="2:14">
      <c r="B2079" s="1">
        <v>45029</v>
      </c>
      <c r="C2079">
        <v>12942</v>
      </c>
      <c r="D2079">
        <f>COUNTIF(C$4:C2079,Tabela3[[#This Row],[COMANDA]])</f>
        <v>2</v>
      </c>
      <c r="E2079" t="s">
        <v>90</v>
      </c>
      <c r="F2079" t="s">
        <v>99</v>
      </c>
      <c r="G2079" t="s">
        <v>8</v>
      </c>
      <c r="H2079" t="s">
        <v>47</v>
      </c>
      <c r="I2079" s="2">
        <v>1</v>
      </c>
      <c r="J2079" t="s">
        <v>11</v>
      </c>
      <c r="K2079" s="21">
        <f>INDEX(LISTAS!$H:$Q,MATCH(BASE!H2079,LISTAS!$G:$G,0),MATCH(BASE!J2079,LISTAS!$H$3:$Q$3,0))*Tabela3[[#This Row],[QUANTIDADE]]</f>
        <v>16</v>
      </c>
      <c r="L2079" s="2" t="str">
        <f>TEXT(Tabela3[[#This Row],[DATA]],"MM")</f>
        <v>04</v>
      </c>
      <c r="M2079" s="2">
        <f>WEEKNUM(Tabela3[[#This Row],[DATA]])</f>
        <v>15</v>
      </c>
      <c r="N2079" s="18">
        <f>YEAR(Tabela3[[#This Row],[DATA]])</f>
        <v>2023</v>
      </c>
    </row>
    <row r="2080" spans="2:14">
      <c r="B2080" s="1">
        <v>45029</v>
      </c>
      <c r="C2080">
        <v>12942</v>
      </c>
      <c r="D2080">
        <f>COUNTIF(C$4:C2080,Tabela3[[#This Row],[COMANDA]])</f>
        <v>3</v>
      </c>
      <c r="E2080" t="s">
        <v>90</v>
      </c>
      <c r="F2080" t="s">
        <v>99</v>
      </c>
      <c r="G2080" t="s">
        <v>9</v>
      </c>
      <c r="H2080" t="s">
        <v>138</v>
      </c>
      <c r="I2080" s="2">
        <v>1</v>
      </c>
      <c r="J2080" t="s">
        <v>11</v>
      </c>
      <c r="K2080" s="21">
        <f>INDEX(LISTAS!$H:$Q,MATCH(BASE!H2080,LISTAS!$G:$G,0),MATCH(BASE!J2080,LISTAS!$H$3:$Q$3,0))*Tabela3[[#This Row],[QUANTIDADE]]</f>
        <v>4</v>
      </c>
      <c r="L2080" s="2" t="str">
        <f>TEXT(Tabela3[[#This Row],[DATA]],"MM")</f>
        <v>04</v>
      </c>
      <c r="M2080" s="2">
        <f>WEEKNUM(Tabela3[[#This Row],[DATA]])</f>
        <v>15</v>
      </c>
      <c r="N2080" s="18">
        <f>YEAR(Tabela3[[#This Row],[DATA]])</f>
        <v>2023</v>
      </c>
    </row>
    <row r="2081" spans="2:14">
      <c r="B2081" s="1">
        <v>45029</v>
      </c>
      <c r="C2081">
        <v>12943</v>
      </c>
      <c r="D2081">
        <f>COUNTIF(C$4:C2081,Tabela3[[#This Row],[COMANDA]])</f>
        <v>1</v>
      </c>
      <c r="E2081" t="s">
        <v>90</v>
      </c>
      <c r="F2081" t="s">
        <v>99</v>
      </c>
      <c r="G2081" t="s">
        <v>8</v>
      </c>
      <c r="H2081" t="s">
        <v>202</v>
      </c>
      <c r="I2081" s="2">
        <v>1</v>
      </c>
      <c r="J2081" t="s">
        <v>11</v>
      </c>
      <c r="K2081" s="21">
        <f>INDEX(LISTAS!$H:$Q,MATCH(BASE!H2081,LISTAS!$G:$G,0),MATCH(BASE!J2081,LISTAS!$H$3:$Q$3,0))*Tabela3[[#This Row],[QUANTIDADE]]</f>
        <v>20</v>
      </c>
      <c r="L2081" s="2" t="str">
        <f>TEXT(Tabela3[[#This Row],[DATA]],"MM")</f>
        <v>04</v>
      </c>
      <c r="M2081" s="2">
        <f>WEEKNUM(Tabela3[[#This Row],[DATA]])</f>
        <v>15</v>
      </c>
      <c r="N2081" s="18">
        <f>YEAR(Tabela3[[#This Row],[DATA]])</f>
        <v>2023</v>
      </c>
    </row>
    <row r="2082" spans="2:14">
      <c r="B2082" s="1">
        <v>45029</v>
      </c>
      <c r="C2082">
        <v>12943</v>
      </c>
      <c r="D2082">
        <f>COUNTIF(C$4:C2082,Tabela3[[#This Row],[COMANDA]])</f>
        <v>2</v>
      </c>
      <c r="E2082" t="s">
        <v>90</v>
      </c>
      <c r="F2082" t="s">
        <v>99</v>
      </c>
      <c r="G2082" t="s">
        <v>61</v>
      </c>
      <c r="H2082" t="s">
        <v>199</v>
      </c>
      <c r="I2082" s="2">
        <v>2</v>
      </c>
      <c r="J2082" t="s">
        <v>11</v>
      </c>
      <c r="K2082" s="21">
        <f>INDEX(LISTAS!$H:$Q,MATCH(BASE!H2082,LISTAS!$G:$G,0),MATCH(BASE!J2082,LISTAS!$H$3:$Q$3,0))*Tabela3[[#This Row],[QUANTIDADE]]</f>
        <v>2</v>
      </c>
      <c r="L2082" s="2" t="str">
        <f>TEXT(Tabela3[[#This Row],[DATA]],"MM")</f>
        <v>04</v>
      </c>
      <c r="M2082" s="2">
        <f>WEEKNUM(Tabela3[[#This Row],[DATA]])</f>
        <v>15</v>
      </c>
      <c r="N2082" s="18">
        <f>YEAR(Tabela3[[#This Row],[DATA]])</f>
        <v>2023</v>
      </c>
    </row>
    <row r="2083" spans="2:14">
      <c r="B2083" s="1">
        <v>45029</v>
      </c>
      <c r="C2083">
        <v>12943</v>
      </c>
      <c r="D2083">
        <f>COUNTIF(C$4:C2083,Tabela3[[#This Row],[COMANDA]])</f>
        <v>3</v>
      </c>
      <c r="E2083" t="s">
        <v>90</v>
      </c>
      <c r="F2083" t="s">
        <v>99</v>
      </c>
      <c r="G2083" t="s">
        <v>9</v>
      </c>
      <c r="H2083" t="s">
        <v>56</v>
      </c>
      <c r="I2083" s="2">
        <v>1</v>
      </c>
      <c r="J2083" t="s">
        <v>11</v>
      </c>
      <c r="K2083" s="21">
        <f>INDEX(LISTAS!$H:$Q,MATCH(BASE!H2083,LISTAS!$G:$G,0),MATCH(BASE!J2083,LISTAS!$H$3:$Q$3,0))*Tabela3[[#This Row],[QUANTIDADE]]</f>
        <v>3</v>
      </c>
      <c r="L2083" s="2" t="str">
        <f>TEXT(Tabela3[[#This Row],[DATA]],"MM")</f>
        <v>04</v>
      </c>
      <c r="M2083" s="2">
        <f>WEEKNUM(Tabela3[[#This Row],[DATA]])</f>
        <v>15</v>
      </c>
      <c r="N2083" s="18">
        <f>YEAR(Tabela3[[#This Row],[DATA]])</f>
        <v>2023</v>
      </c>
    </row>
    <row r="2084" spans="2:14">
      <c r="B2084" s="1">
        <v>45029</v>
      </c>
      <c r="C2084">
        <v>12944</v>
      </c>
      <c r="D2084">
        <f>COUNTIF(C$4:C2084,Tabela3[[#This Row],[COMANDA]])</f>
        <v>1</v>
      </c>
      <c r="E2084" t="s">
        <v>90</v>
      </c>
      <c r="F2084" t="s">
        <v>375</v>
      </c>
      <c r="G2084" t="s">
        <v>8</v>
      </c>
      <c r="H2084" t="s">
        <v>40</v>
      </c>
      <c r="I2084" s="2">
        <v>1</v>
      </c>
      <c r="J2084" t="s">
        <v>11</v>
      </c>
      <c r="K2084" s="21">
        <f>INDEX(LISTAS!$H:$Q,MATCH(BASE!H2084,LISTAS!$G:$G,0),MATCH(BASE!J2084,LISTAS!$H$3:$Q$3,0))*Tabela3[[#This Row],[QUANTIDADE]]</f>
        <v>14</v>
      </c>
      <c r="L2084" s="2" t="str">
        <f>TEXT(Tabela3[[#This Row],[DATA]],"MM")</f>
        <v>04</v>
      </c>
      <c r="M2084" s="2">
        <f>WEEKNUM(Tabela3[[#This Row],[DATA]])</f>
        <v>15</v>
      </c>
      <c r="N2084" s="18">
        <f>YEAR(Tabela3[[#This Row],[DATA]])</f>
        <v>2023</v>
      </c>
    </row>
    <row r="2085" spans="2:14">
      <c r="B2085" s="1">
        <v>45029</v>
      </c>
      <c r="C2085">
        <v>12945</v>
      </c>
      <c r="D2085">
        <f>COUNTIF(C$4:C2085,Tabela3[[#This Row],[COMANDA]])</f>
        <v>1</v>
      </c>
      <c r="E2085" t="s">
        <v>90</v>
      </c>
      <c r="F2085" t="s">
        <v>98</v>
      </c>
      <c r="G2085" t="s">
        <v>8</v>
      </c>
      <c r="H2085" t="s">
        <v>204</v>
      </c>
      <c r="I2085" s="2">
        <v>1</v>
      </c>
      <c r="J2085" t="s">
        <v>11</v>
      </c>
      <c r="K2085" s="21">
        <f>INDEX(LISTAS!$H:$Q,MATCH(BASE!H2085,LISTAS!$G:$G,0),MATCH(BASE!J2085,LISTAS!$H$3:$Q$3,0))*Tabela3[[#This Row],[QUANTIDADE]]</f>
        <v>18</v>
      </c>
      <c r="L2085" s="2" t="str">
        <f>TEXT(Tabela3[[#This Row],[DATA]],"MM")</f>
        <v>04</v>
      </c>
      <c r="M2085" s="2">
        <f>WEEKNUM(Tabela3[[#This Row],[DATA]])</f>
        <v>15</v>
      </c>
      <c r="N2085" s="18">
        <f>YEAR(Tabela3[[#This Row],[DATA]])</f>
        <v>2023</v>
      </c>
    </row>
    <row r="2086" spans="2:14">
      <c r="B2086" s="1">
        <v>45029</v>
      </c>
      <c r="C2086">
        <v>12946</v>
      </c>
      <c r="D2086">
        <f>COUNTIF(C$4:C2086,Tabela3[[#This Row],[COMANDA]])</f>
        <v>1</v>
      </c>
      <c r="E2086" t="s">
        <v>90</v>
      </c>
      <c r="F2086" t="s">
        <v>98</v>
      </c>
      <c r="G2086" t="s">
        <v>8</v>
      </c>
      <c r="H2086" t="s">
        <v>41</v>
      </c>
      <c r="I2086" s="2">
        <v>1</v>
      </c>
      <c r="J2086" t="s">
        <v>11</v>
      </c>
      <c r="K2086" s="21">
        <f>INDEX(LISTAS!$H:$Q,MATCH(BASE!H2086,LISTAS!$G:$G,0),MATCH(BASE!J2086,LISTAS!$H$3:$Q$3,0))*Tabela3[[#This Row],[QUANTIDADE]]</f>
        <v>14</v>
      </c>
      <c r="L2086" s="2" t="str">
        <f>TEXT(Tabela3[[#This Row],[DATA]],"MM")</f>
        <v>04</v>
      </c>
      <c r="M2086" s="2">
        <f>WEEKNUM(Tabela3[[#This Row],[DATA]])</f>
        <v>15</v>
      </c>
      <c r="N2086" s="18">
        <f>YEAR(Tabela3[[#This Row],[DATA]])</f>
        <v>2023</v>
      </c>
    </row>
    <row r="2087" spans="2:14">
      <c r="B2087" s="1">
        <v>45029</v>
      </c>
      <c r="C2087">
        <v>12946</v>
      </c>
      <c r="D2087">
        <f>COUNTIF(C$4:C2087,Tabela3[[#This Row],[COMANDA]])</f>
        <v>2</v>
      </c>
      <c r="E2087" t="s">
        <v>90</v>
      </c>
      <c r="F2087" t="s">
        <v>98</v>
      </c>
      <c r="G2087" t="s">
        <v>9</v>
      </c>
      <c r="H2087" t="s">
        <v>228</v>
      </c>
      <c r="I2087" s="2">
        <v>1</v>
      </c>
      <c r="J2087" t="s">
        <v>11</v>
      </c>
      <c r="K2087" s="21">
        <f>INDEX(LISTAS!$H:$Q,MATCH(BASE!H2087,LISTAS!$G:$G,0),MATCH(BASE!J2087,LISTAS!$H$3:$Q$3,0))*Tabela3[[#This Row],[QUANTIDADE]]</f>
        <v>6</v>
      </c>
      <c r="L2087" s="2" t="str">
        <f>TEXT(Tabela3[[#This Row],[DATA]],"MM")</f>
        <v>04</v>
      </c>
      <c r="M2087" s="2">
        <f>WEEKNUM(Tabela3[[#This Row],[DATA]])</f>
        <v>15</v>
      </c>
      <c r="N2087" s="18">
        <f>YEAR(Tabela3[[#This Row],[DATA]])</f>
        <v>2023</v>
      </c>
    </row>
    <row r="2088" spans="2:14">
      <c r="B2088" s="1">
        <v>45029</v>
      </c>
      <c r="C2088">
        <v>12947</v>
      </c>
      <c r="D2088">
        <f>COUNTIF(C$4:C2088,Tabela3[[#This Row],[COMANDA]])</f>
        <v>1</v>
      </c>
      <c r="E2088" t="s">
        <v>90</v>
      </c>
      <c r="G2088" t="s">
        <v>8</v>
      </c>
      <c r="H2088" t="s">
        <v>203</v>
      </c>
      <c r="I2088" s="2">
        <v>1</v>
      </c>
      <c r="J2088" t="s">
        <v>11</v>
      </c>
      <c r="K2088" s="21">
        <f>INDEX(LISTAS!$H:$Q,MATCH(BASE!H2088,LISTAS!$G:$G,0),MATCH(BASE!J2088,LISTAS!$H$3:$Q$3,0))*Tabela3[[#This Row],[QUANTIDADE]]</f>
        <v>20</v>
      </c>
      <c r="L2088" s="2" t="str">
        <f>TEXT(Tabela3[[#This Row],[DATA]],"MM")</f>
        <v>04</v>
      </c>
      <c r="M2088" s="2">
        <f>WEEKNUM(Tabela3[[#This Row],[DATA]])</f>
        <v>15</v>
      </c>
      <c r="N2088" s="18">
        <f>YEAR(Tabela3[[#This Row],[DATA]])</f>
        <v>2023</v>
      </c>
    </row>
    <row r="2089" spans="2:14">
      <c r="B2089" s="1">
        <v>45029</v>
      </c>
      <c r="C2089">
        <v>12948</v>
      </c>
      <c r="D2089">
        <f>COUNTIF(C$4:C2089,Tabela3[[#This Row],[COMANDA]])</f>
        <v>1</v>
      </c>
      <c r="E2089" t="s">
        <v>90</v>
      </c>
      <c r="F2089" t="s">
        <v>99</v>
      </c>
      <c r="G2089" t="s">
        <v>8</v>
      </c>
      <c r="H2089" t="s">
        <v>204</v>
      </c>
      <c r="I2089" s="2">
        <v>1</v>
      </c>
      <c r="J2089" t="s">
        <v>11</v>
      </c>
      <c r="K2089" s="21">
        <f>INDEX(LISTAS!$H:$Q,MATCH(BASE!H2089,LISTAS!$G:$G,0),MATCH(BASE!J2089,LISTAS!$H$3:$Q$3,0))*Tabela3[[#This Row],[QUANTIDADE]]</f>
        <v>18</v>
      </c>
      <c r="L2089" s="2" t="str">
        <f>TEXT(Tabela3[[#This Row],[DATA]],"MM")</f>
        <v>04</v>
      </c>
      <c r="M2089" s="2">
        <f>WEEKNUM(Tabela3[[#This Row],[DATA]])</f>
        <v>15</v>
      </c>
      <c r="N2089" s="18">
        <f>YEAR(Tabela3[[#This Row],[DATA]])</f>
        <v>2023</v>
      </c>
    </row>
    <row r="2090" spans="2:14">
      <c r="B2090" s="1">
        <v>45029</v>
      </c>
      <c r="C2090">
        <v>12948</v>
      </c>
      <c r="D2090">
        <f>COUNTIF(C$4:C2090,Tabela3[[#This Row],[COMANDA]])</f>
        <v>2</v>
      </c>
      <c r="E2090" t="s">
        <v>90</v>
      </c>
      <c r="F2090" t="s">
        <v>99</v>
      </c>
      <c r="G2090" t="s">
        <v>61</v>
      </c>
      <c r="H2090" t="s">
        <v>199</v>
      </c>
      <c r="I2090" s="2">
        <v>1</v>
      </c>
      <c r="J2090" t="s">
        <v>11</v>
      </c>
      <c r="K2090" s="21">
        <f>INDEX(LISTAS!$H:$Q,MATCH(BASE!H2090,LISTAS!$G:$G,0),MATCH(BASE!J2090,LISTAS!$H$3:$Q$3,0))*Tabela3[[#This Row],[QUANTIDADE]]</f>
        <v>1</v>
      </c>
      <c r="L2090" s="2" t="str">
        <f>TEXT(Tabela3[[#This Row],[DATA]],"MM")</f>
        <v>04</v>
      </c>
      <c r="M2090" s="2">
        <f>WEEKNUM(Tabela3[[#This Row],[DATA]])</f>
        <v>15</v>
      </c>
      <c r="N2090" s="18">
        <f>YEAR(Tabela3[[#This Row],[DATA]])</f>
        <v>2023</v>
      </c>
    </row>
    <row r="2091" spans="2:14">
      <c r="B2091" s="1">
        <v>45029</v>
      </c>
      <c r="C2091">
        <v>12949</v>
      </c>
      <c r="D2091">
        <f>COUNTIF(C$4:C2091,Tabela3[[#This Row],[COMANDA]])</f>
        <v>1</v>
      </c>
      <c r="E2091" t="s">
        <v>90</v>
      </c>
      <c r="F2091" t="s">
        <v>99</v>
      </c>
      <c r="G2091" t="s">
        <v>8</v>
      </c>
      <c r="H2091" t="s">
        <v>40</v>
      </c>
      <c r="I2091" s="2">
        <v>1</v>
      </c>
      <c r="J2091" t="s">
        <v>11</v>
      </c>
      <c r="K2091" s="21">
        <f>INDEX(LISTAS!$H:$Q,MATCH(BASE!H2091,LISTAS!$G:$G,0),MATCH(BASE!J2091,LISTAS!$H$3:$Q$3,0))*Tabela3[[#This Row],[QUANTIDADE]]</f>
        <v>14</v>
      </c>
      <c r="L2091" s="2" t="str">
        <f>TEXT(Tabela3[[#This Row],[DATA]],"MM")</f>
        <v>04</v>
      </c>
      <c r="M2091" s="2">
        <f>WEEKNUM(Tabela3[[#This Row],[DATA]])</f>
        <v>15</v>
      </c>
      <c r="N2091" s="18">
        <f>YEAR(Tabela3[[#This Row],[DATA]])</f>
        <v>2023</v>
      </c>
    </row>
    <row r="2092" spans="2:14">
      <c r="B2092" s="1">
        <v>45029</v>
      </c>
      <c r="C2092">
        <v>12949</v>
      </c>
      <c r="D2092">
        <f>COUNTIF(C$4:C2092,Tabela3[[#This Row],[COMANDA]])</f>
        <v>2</v>
      </c>
      <c r="E2092" t="s">
        <v>90</v>
      </c>
      <c r="F2092" t="s">
        <v>99</v>
      </c>
      <c r="G2092" t="s">
        <v>8</v>
      </c>
      <c r="H2092" t="s">
        <v>203</v>
      </c>
      <c r="I2092" s="2">
        <v>1</v>
      </c>
      <c r="J2092" t="s">
        <v>11</v>
      </c>
      <c r="K2092" s="21">
        <f>INDEX(LISTAS!$H:$Q,MATCH(BASE!H2092,LISTAS!$G:$G,0),MATCH(BASE!J2092,LISTAS!$H$3:$Q$3,0))*Tabela3[[#This Row],[QUANTIDADE]]</f>
        <v>20</v>
      </c>
      <c r="L2092" s="2" t="str">
        <f>TEXT(Tabela3[[#This Row],[DATA]],"MM")</f>
        <v>04</v>
      </c>
      <c r="M2092" s="2">
        <f>WEEKNUM(Tabela3[[#This Row],[DATA]])</f>
        <v>15</v>
      </c>
      <c r="N2092" s="18">
        <f>YEAR(Tabela3[[#This Row],[DATA]])</f>
        <v>2023</v>
      </c>
    </row>
    <row r="2093" spans="2:14">
      <c r="B2093" s="1">
        <v>45029</v>
      </c>
      <c r="C2093">
        <v>12949</v>
      </c>
      <c r="D2093">
        <f>COUNTIF(C$4:C2093,Tabela3[[#This Row],[COMANDA]])</f>
        <v>3</v>
      </c>
      <c r="E2093" t="s">
        <v>90</v>
      </c>
      <c r="F2093" t="s">
        <v>99</v>
      </c>
      <c r="G2093" t="s">
        <v>8</v>
      </c>
      <c r="H2093" t="s">
        <v>202</v>
      </c>
      <c r="I2093" s="2">
        <v>1</v>
      </c>
      <c r="J2093" t="s">
        <v>11</v>
      </c>
      <c r="K2093" s="21">
        <f>INDEX(LISTAS!$H:$Q,MATCH(BASE!H2093,LISTAS!$G:$G,0),MATCH(BASE!J2093,LISTAS!$H$3:$Q$3,0))*Tabela3[[#This Row],[QUANTIDADE]]</f>
        <v>20</v>
      </c>
      <c r="L2093" s="2" t="str">
        <f>TEXT(Tabela3[[#This Row],[DATA]],"MM")</f>
        <v>04</v>
      </c>
      <c r="M2093" s="2">
        <f>WEEKNUM(Tabela3[[#This Row],[DATA]])</f>
        <v>15</v>
      </c>
      <c r="N2093" s="18">
        <f>YEAR(Tabela3[[#This Row],[DATA]])</f>
        <v>2023</v>
      </c>
    </row>
    <row r="2094" spans="2:14">
      <c r="B2094" s="1">
        <v>45029</v>
      </c>
      <c r="C2094">
        <v>12950</v>
      </c>
      <c r="D2094">
        <f>COUNTIF(C$4:C2094,Tabela3[[#This Row],[COMANDA]])</f>
        <v>1</v>
      </c>
      <c r="E2094" t="s">
        <v>90</v>
      </c>
      <c r="F2094" t="s">
        <v>99</v>
      </c>
      <c r="G2094" t="s">
        <v>8</v>
      </c>
      <c r="H2094" t="s">
        <v>204</v>
      </c>
      <c r="I2094" s="2">
        <v>1</v>
      </c>
      <c r="J2094" t="s">
        <v>11</v>
      </c>
      <c r="K2094" s="21">
        <f>INDEX(LISTAS!$H:$Q,MATCH(BASE!H2094,LISTAS!$G:$G,0),MATCH(BASE!J2094,LISTAS!$H$3:$Q$3,0))*Tabela3[[#This Row],[QUANTIDADE]]</f>
        <v>18</v>
      </c>
      <c r="L2094" s="2" t="str">
        <f>TEXT(Tabela3[[#This Row],[DATA]],"MM")</f>
        <v>04</v>
      </c>
      <c r="M2094" s="2">
        <f>WEEKNUM(Tabela3[[#This Row],[DATA]])</f>
        <v>15</v>
      </c>
      <c r="N2094" s="18">
        <f>YEAR(Tabela3[[#This Row],[DATA]])</f>
        <v>2023</v>
      </c>
    </row>
    <row r="2095" spans="2:14">
      <c r="B2095" s="1">
        <v>45029</v>
      </c>
      <c r="C2095">
        <v>12950</v>
      </c>
      <c r="D2095">
        <f>COUNTIF(C$4:C2095,Tabela3[[#This Row],[COMANDA]])</f>
        <v>2</v>
      </c>
      <c r="E2095" t="s">
        <v>90</v>
      </c>
      <c r="F2095" t="s">
        <v>99</v>
      </c>
      <c r="G2095" t="s">
        <v>9</v>
      </c>
      <c r="H2095" t="s">
        <v>126</v>
      </c>
      <c r="I2095" s="2">
        <v>1</v>
      </c>
      <c r="J2095" t="s">
        <v>11</v>
      </c>
      <c r="K2095" s="21">
        <f>INDEX(LISTAS!$H:$Q,MATCH(BASE!H2095,LISTAS!$G:$G,0),MATCH(BASE!J2095,LISTAS!$H$3:$Q$3,0))*Tabela3[[#This Row],[QUANTIDADE]]</f>
        <v>3.5</v>
      </c>
      <c r="L2095" s="2" t="str">
        <f>TEXT(Tabela3[[#This Row],[DATA]],"MM")</f>
        <v>04</v>
      </c>
      <c r="M2095" s="2">
        <f>WEEKNUM(Tabela3[[#This Row],[DATA]])</f>
        <v>15</v>
      </c>
      <c r="N2095" s="18">
        <f>YEAR(Tabela3[[#This Row],[DATA]])</f>
        <v>2023</v>
      </c>
    </row>
    <row r="2096" spans="2:14">
      <c r="B2096" s="1">
        <v>45029</v>
      </c>
      <c r="C2096">
        <v>12951</v>
      </c>
      <c r="D2096">
        <f>COUNTIF(C$4:C2096,Tabela3[[#This Row],[COMANDA]])</f>
        <v>1</v>
      </c>
      <c r="E2096" t="s">
        <v>90</v>
      </c>
      <c r="F2096" t="s">
        <v>99</v>
      </c>
      <c r="G2096" t="s">
        <v>8</v>
      </c>
      <c r="H2096" t="s">
        <v>202</v>
      </c>
      <c r="I2096" s="2">
        <v>1</v>
      </c>
      <c r="J2096" t="s">
        <v>11</v>
      </c>
      <c r="K2096" s="21">
        <f>INDEX(LISTAS!$H:$Q,MATCH(BASE!H2096,LISTAS!$G:$G,0),MATCH(BASE!J2096,LISTAS!$H$3:$Q$3,0))*Tabela3[[#This Row],[QUANTIDADE]]</f>
        <v>20</v>
      </c>
      <c r="L2096" s="2" t="str">
        <f>TEXT(Tabela3[[#This Row],[DATA]],"MM")</f>
        <v>04</v>
      </c>
      <c r="M2096" s="2">
        <f>WEEKNUM(Tabela3[[#This Row],[DATA]])</f>
        <v>15</v>
      </c>
      <c r="N2096" s="18">
        <f>YEAR(Tabela3[[#This Row],[DATA]])</f>
        <v>2023</v>
      </c>
    </row>
    <row r="2097" spans="2:14">
      <c r="B2097" s="1">
        <v>45029</v>
      </c>
      <c r="C2097">
        <v>12951</v>
      </c>
      <c r="D2097">
        <f>COUNTIF(C$4:C2097,Tabela3[[#This Row],[COMANDA]])</f>
        <v>2</v>
      </c>
      <c r="E2097" t="s">
        <v>90</v>
      </c>
      <c r="F2097" t="s">
        <v>99</v>
      </c>
      <c r="G2097" t="s">
        <v>8</v>
      </c>
      <c r="H2097" t="s">
        <v>204</v>
      </c>
      <c r="I2097" s="2">
        <v>1</v>
      </c>
      <c r="J2097" t="s">
        <v>11</v>
      </c>
      <c r="K2097" s="21">
        <f>INDEX(LISTAS!$H:$Q,MATCH(BASE!H2097,LISTAS!$G:$G,0),MATCH(BASE!J2097,LISTAS!$H$3:$Q$3,0))*Tabela3[[#This Row],[QUANTIDADE]]</f>
        <v>18</v>
      </c>
      <c r="L2097" s="2" t="str">
        <f>TEXT(Tabela3[[#This Row],[DATA]],"MM")</f>
        <v>04</v>
      </c>
      <c r="M2097" s="2">
        <f>WEEKNUM(Tabela3[[#This Row],[DATA]])</f>
        <v>15</v>
      </c>
      <c r="N2097" s="18">
        <f>YEAR(Tabela3[[#This Row],[DATA]])</f>
        <v>2023</v>
      </c>
    </row>
    <row r="2098" spans="2:14">
      <c r="B2098" s="1">
        <v>45029</v>
      </c>
      <c r="C2098">
        <v>12952</v>
      </c>
      <c r="D2098">
        <f>COUNTIF(C$4:C2098,Tabela3[[#This Row],[COMANDA]])</f>
        <v>1</v>
      </c>
      <c r="E2098" t="s">
        <v>90</v>
      </c>
      <c r="F2098" t="s">
        <v>99</v>
      </c>
      <c r="G2098" t="s">
        <v>8</v>
      </c>
      <c r="H2098" t="s">
        <v>40</v>
      </c>
      <c r="I2098" s="2">
        <v>1</v>
      </c>
      <c r="J2098" t="s">
        <v>11</v>
      </c>
      <c r="K2098" s="21">
        <f>INDEX(LISTAS!$H:$Q,MATCH(BASE!H2098,LISTAS!$G:$G,0),MATCH(BASE!J2098,LISTAS!$H$3:$Q$3,0))*Tabela3[[#This Row],[QUANTIDADE]]</f>
        <v>14</v>
      </c>
      <c r="L2098" s="2" t="str">
        <f>TEXT(Tabela3[[#This Row],[DATA]],"MM")</f>
        <v>04</v>
      </c>
      <c r="M2098" s="2">
        <f>WEEKNUM(Tabela3[[#This Row],[DATA]])</f>
        <v>15</v>
      </c>
      <c r="N2098" s="18">
        <f>YEAR(Tabela3[[#This Row],[DATA]])</f>
        <v>2023</v>
      </c>
    </row>
    <row r="2099" spans="2:14">
      <c r="B2099" s="1">
        <v>45029</v>
      </c>
      <c r="C2099">
        <v>12952</v>
      </c>
      <c r="D2099">
        <f>COUNTIF(C$4:C2099,Tabela3[[#This Row],[COMANDA]])</f>
        <v>2</v>
      </c>
      <c r="E2099" t="s">
        <v>90</v>
      </c>
      <c r="F2099" t="s">
        <v>99</v>
      </c>
      <c r="G2099" t="s">
        <v>9</v>
      </c>
      <c r="H2099" t="s">
        <v>132</v>
      </c>
      <c r="I2099" s="2">
        <v>1</v>
      </c>
      <c r="J2099" t="s">
        <v>11</v>
      </c>
      <c r="K2099" s="21">
        <f>INDEX(LISTAS!$H:$Q,MATCH(BASE!H2099,LISTAS!$G:$G,0),MATCH(BASE!J2099,LISTAS!$H$3:$Q$3,0))*Tabela3[[#This Row],[QUANTIDADE]]</f>
        <v>3</v>
      </c>
      <c r="L2099" s="2" t="str">
        <f>TEXT(Tabela3[[#This Row],[DATA]],"MM")</f>
        <v>04</v>
      </c>
      <c r="M2099" s="2">
        <f>WEEKNUM(Tabela3[[#This Row],[DATA]])</f>
        <v>15</v>
      </c>
      <c r="N2099" s="18">
        <f>YEAR(Tabela3[[#This Row],[DATA]])</f>
        <v>2023</v>
      </c>
    </row>
    <row r="2100" spans="2:14">
      <c r="B2100" s="1">
        <v>45029</v>
      </c>
      <c r="C2100">
        <v>12953</v>
      </c>
      <c r="D2100">
        <f>COUNTIF(C$4:C2100,Tabela3[[#This Row],[COMANDA]])</f>
        <v>1</v>
      </c>
      <c r="E2100" t="s">
        <v>90</v>
      </c>
      <c r="F2100" t="s">
        <v>99</v>
      </c>
      <c r="G2100" t="s">
        <v>8</v>
      </c>
      <c r="H2100" t="s">
        <v>41</v>
      </c>
      <c r="I2100" s="2">
        <v>1</v>
      </c>
      <c r="J2100" t="s">
        <v>11</v>
      </c>
      <c r="K2100" s="21">
        <f>INDEX(LISTAS!$H:$Q,MATCH(BASE!H2100,LISTAS!$G:$G,0),MATCH(BASE!J2100,LISTAS!$H$3:$Q$3,0))*Tabela3[[#This Row],[QUANTIDADE]]</f>
        <v>14</v>
      </c>
      <c r="L2100" s="2" t="str">
        <f>TEXT(Tabela3[[#This Row],[DATA]],"MM")</f>
        <v>04</v>
      </c>
      <c r="M2100" s="2">
        <f>WEEKNUM(Tabela3[[#This Row],[DATA]])</f>
        <v>15</v>
      </c>
      <c r="N2100" s="18">
        <f>YEAR(Tabela3[[#This Row],[DATA]])</f>
        <v>2023</v>
      </c>
    </row>
    <row r="2101" spans="2:14">
      <c r="B2101" s="1">
        <v>45029</v>
      </c>
      <c r="C2101">
        <v>12954</v>
      </c>
      <c r="D2101">
        <f>COUNTIF(C$4:C2101,Tabela3[[#This Row],[COMANDA]])</f>
        <v>1</v>
      </c>
      <c r="E2101" t="s">
        <v>89</v>
      </c>
      <c r="F2101" t="s">
        <v>99</v>
      </c>
      <c r="G2101" t="s">
        <v>8</v>
      </c>
      <c r="H2101" t="s">
        <v>47</v>
      </c>
      <c r="I2101" s="2">
        <v>1</v>
      </c>
      <c r="J2101" t="s">
        <v>11</v>
      </c>
      <c r="K2101" s="21">
        <f>INDEX(LISTAS!$H:$Q,MATCH(BASE!H2101,LISTAS!$G:$G,0),MATCH(BASE!J2101,LISTAS!$H$3:$Q$3,0))*Tabela3[[#This Row],[QUANTIDADE]]</f>
        <v>16</v>
      </c>
      <c r="L2101" s="2" t="str">
        <f>TEXT(Tabela3[[#This Row],[DATA]],"MM")</f>
        <v>04</v>
      </c>
      <c r="M2101" s="2">
        <f>WEEKNUM(Tabela3[[#This Row],[DATA]])</f>
        <v>15</v>
      </c>
      <c r="N2101" s="18">
        <f>YEAR(Tabela3[[#This Row],[DATA]])</f>
        <v>2023</v>
      </c>
    </row>
    <row r="2102" spans="2:14">
      <c r="B2102" s="1">
        <v>45029</v>
      </c>
      <c r="C2102">
        <v>12954</v>
      </c>
      <c r="D2102">
        <f>COUNTIF(C$4:C2102,Tabela3[[#This Row],[COMANDA]])</f>
        <v>2</v>
      </c>
      <c r="E2102" t="s">
        <v>89</v>
      </c>
      <c r="F2102" t="s">
        <v>99</v>
      </c>
      <c r="G2102" t="s">
        <v>9</v>
      </c>
      <c r="H2102" t="s">
        <v>228</v>
      </c>
      <c r="I2102" s="2">
        <v>1</v>
      </c>
      <c r="J2102" t="s">
        <v>11</v>
      </c>
      <c r="K2102" s="21">
        <f>INDEX(LISTAS!$H:$Q,MATCH(BASE!H2102,LISTAS!$G:$G,0),MATCH(BASE!J2102,LISTAS!$H$3:$Q$3,0))*Tabela3[[#This Row],[QUANTIDADE]]</f>
        <v>6</v>
      </c>
      <c r="L2102" s="2" t="str">
        <f>TEXT(Tabela3[[#This Row],[DATA]],"MM")</f>
        <v>04</v>
      </c>
      <c r="M2102" s="2">
        <f>WEEKNUM(Tabela3[[#This Row],[DATA]])</f>
        <v>15</v>
      </c>
      <c r="N2102" s="18">
        <f>YEAR(Tabela3[[#This Row],[DATA]])</f>
        <v>2023</v>
      </c>
    </row>
    <row r="2103" spans="2:14">
      <c r="B2103" s="1">
        <v>45029</v>
      </c>
      <c r="C2103">
        <v>12955</v>
      </c>
      <c r="D2103">
        <f>COUNTIF(C$4:C2103,Tabela3[[#This Row],[COMANDA]])</f>
        <v>1</v>
      </c>
      <c r="E2103" t="s">
        <v>90</v>
      </c>
      <c r="F2103" t="s">
        <v>98</v>
      </c>
      <c r="G2103" t="s">
        <v>8</v>
      </c>
      <c r="H2103" t="s">
        <v>41</v>
      </c>
      <c r="I2103" s="2">
        <v>1</v>
      </c>
      <c r="J2103" t="s">
        <v>11</v>
      </c>
      <c r="K2103" s="21">
        <f>INDEX(LISTAS!$H:$Q,MATCH(BASE!H2103,LISTAS!$G:$G,0),MATCH(BASE!J2103,LISTAS!$H$3:$Q$3,0))*Tabela3[[#This Row],[QUANTIDADE]]</f>
        <v>14</v>
      </c>
      <c r="L2103" s="2" t="str">
        <f>TEXT(Tabela3[[#This Row],[DATA]],"MM")</f>
        <v>04</v>
      </c>
      <c r="M2103" s="2">
        <f>WEEKNUM(Tabela3[[#This Row],[DATA]])</f>
        <v>15</v>
      </c>
      <c r="N2103" s="18">
        <f>YEAR(Tabela3[[#This Row],[DATA]])</f>
        <v>2023</v>
      </c>
    </row>
    <row r="2104" spans="2:14">
      <c r="B2104" s="1">
        <v>45029</v>
      </c>
      <c r="C2104">
        <v>12955</v>
      </c>
      <c r="D2104">
        <f>COUNTIF(C$4:C2104,Tabela3[[#This Row],[COMANDA]])</f>
        <v>2</v>
      </c>
      <c r="E2104" t="s">
        <v>90</v>
      </c>
      <c r="F2104" t="s">
        <v>98</v>
      </c>
      <c r="G2104" t="s">
        <v>61</v>
      </c>
      <c r="H2104" t="s">
        <v>199</v>
      </c>
      <c r="I2104" s="2">
        <v>1</v>
      </c>
      <c r="J2104" t="s">
        <v>11</v>
      </c>
      <c r="K2104" s="21">
        <f>INDEX(LISTAS!$H:$Q,MATCH(BASE!H2104,LISTAS!$G:$G,0),MATCH(BASE!J2104,LISTAS!$H$3:$Q$3,0))*Tabela3[[#This Row],[QUANTIDADE]]</f>
        <v>1</v>
      </c>
      <c r="L2104" s="2" t="str">
        <f>TEXT(Tabela3[[#This Row],[DATA]],"MM")</f>
        <v>04</v>
      </c>
      <c r="M2104" s="2">
        <f>WEEKNUM(Tabela3[[#This Row],[DATA]])</f>
        <v>15</v>
      </c>
      <c r="N2104" s="18">
        <f>YEAR(Tabela3[[#This Row],[DATA]])</f>
        <v>2023</v>
      </c>
    </row>
    <row r="2105" spans="2:14">
      <c r="B2105" s="1">
        <v>45029</v>
      </c>
      <c r="C2105">
        <v>12957</v>
      </c>
      <c r="D2105">
        <f>COUNTIF(C$4:C2105,Tabela3[[#This Row],[COMANDA]])</f>
        <v>1</v>
      </c>
      <c r="E2105" t="s">
        <v>90</v>
      </c>
      <c r="F2105" t="s">
        <v>99</v>
      </c>
      <c r="G2105" t="s">
        <v>8</v>
      </c>
      <c r="H2105" t="s">
        <v>204</v>
      </c>
      <c r="I2105" s="2">
        <v>1</v>
      </c>
      <c r="J2105" t="s">
        <v>11</v>
      </c>
      <c r="K2105" s="21">
        <f>INDEX(LISTAS!$H:$Q,MATCH(BASE!H2105,LISTAS!$G:$G,0),MATCH(BASE!J2105,LISTAS!$H$3:$Q$3,0))*Tabela3[[#This Row],[QUANTIDADE]]</f>
        <v>18</v>
      </c>
      <c r="L2105" s="2" t="str">
        <f>TEXT(Tabela3[[#This Row],[DATA]],"MM")</f>
        <v>04</v>
      </c>
      <c r="M2105" s="2">
        <f>WEEKNUM(Tabela3[[#This Row],[DATA]])</f>
        <v>15</v>
      </c>
      <c r="N2105" s="18">
        <f>YEAR(Tabela3[[#This Row],[DATA]])</f>
        <v>2023</v>
      </c>
    </row>
    <row r="2106" spans="2:14">
      <c r="B2106" s="1">
        <v>45029</v>
      </c>
      <c r="C2106">
        <v>12957</v>
      </c>
      <c r="D2106">
        <f>COUNTIF(C$4:C2106,Tabela3[[#This Row],[COMANDA]])</f>
        <v>2</v>
      </c>
      <c r="E2106" t="s">
        <v>90</v>
      </c>
      <c r="F2106" t="s">
        <v>99</v>
      </c>
      <c r="G2106" t="s">
        <v>9</v>
      </c>
      <c r="H2106" t="s">
        <v>138</v>
      </c>
      <c r="I2106" s="2">
        <v>1</v>
      </c>
      <c r="J2106" t="s">
        <v>11</v>
      </c>
      <c r="K2106" s="21">
        <f>INDEX(LISTAS!$H:$Q,MATCH(BASE!H2106,LISTAS!$G:$G,0),MATCH(BASE!J2106,LISTAS!$H$3:$Q$3,0))*Tabela3[[#This Row],[QUANTIDADE]]</f>
        <v>4</v>
      </c>
      <c r="L2106" s="2" t="str">
        <f>TEXT(Tabela3[[#This Row],[DATA]],"MM")</f>
        <v>04</v>
      </c>
      <c r="M2106" s="2">
        <f>WEEKNUM(Tabela3[[#This Row],[DATA]])</f>
        <v>15</v>
      </c>
      <c r="N2106" s="18">
        <f>YEAR(Tabela3[[#This Row],[DATA]])</f>
        <v>2023</v>
      </c>
    </row>
    <row r="2107" spans="2:14">
      <c r="B2107" s="1">
        <v>45029</v>
      </c>
      <c r="C2107">
        <v>12958</v>
      </c>
      <c r="D2107">
        <f>COUNTIF(C$4:C2107,Tabela3[[#This Row],[COMANDA]])</f>
        <v>1</v>
      </c>
      <c r="E2107" t="s">
        <v>90</v>
      </c>
      <c r="F2107" t="s">
        <v>99</v>
      </c>
      <c r="G2107" t="s">
        <v>8</v>
      </c>
      <c r="H2107" t="s">
        <v>204</v>
      </c>
      <c r="I2107" s="2">
        <v>1</v>
      </c>
      <c r="J2107" t="s">
        <v>11</v>
      </c>
      <c r="K2107" s="21">
        <f>INDEX(LISTAS!$H:$Q,MATCH(BASE!H2107,LISTAS!$G:$G,0),MATCH(BASE!J2107,LISTAS!$H$3:$Q$3,0))*Tabela3[[#This Row],[QUANTIDADE]]</f>
        <v>18</v>
      </c>
      <c r="L2107" s="2" t="str">
        <f>TEXT(Tabela3[[#This Row],[DATA]],"MM")</f>
        <v>04</v>
      </c>
      <c r="M2107" s="2">
        <f>WEEKNUM(Tabela3[[#This Row],[DATA]])</f>
        <v>15</v>
      </c>
      <c r="N2107" s="18">
        <f>YEAR(Tabela3[[#This Row],[DATA]])</f>
        <v>2023</v>
      </c>
    </row>
    <row r="2108" spans="2:14">
      <c r="B2108" s="1">
        <v>45029</v>
      </c>
      <c r="C2108">
        <v>12959</v>
      </c>
      <c r="D2108">
        <f>COUNTIF(C$4:C2108,Tabela3[[#This Row],[COMANDA]])</f>
        <v>1</v>
      </c>
      <c r="E2108" t="s">
        <v>90</v>
      </c>
      <c r="F2108" t="s">
        <v>99</v>
      </c>
      <c r="G2108" t="s">
        <v>8</v>
      </c>
      <c r="H2108" t="s">
        <v>206</v>
      </c>
      <c r="I2108" s="2">
        <v>1</v>
      </c>
      <c r="J2108" t="s">
        <v>11</v>
      </c>
      <c r="K2108" s="21">
        <f>INDEX(LISTAS!$H:$Q,MATCH(BASE!H2108,LISTAS!$G:$G,0),MATCH(BASE!J2108,LISTAS!$H$3:$Q$3,0))*Tabela3[[#This Row],[QUANTIDADE]]</f>
        <v>18</v>
      </c>
      <c r="L2108" s="2" t="str">
        <f>TEXT(Tabela3[[#This Row],[DATA]],"MM")</f>
        <v>04</v>
      </c>
      <c r="M2108" s="2">
        <f>WEEKNUM(Tabela3[[#This Row],[DATA]])</f>
        <v>15</v>
      </c>
      <c r="N2108" s="18">
        <f>YEAR(Tabela3[[#This Row],[DATA]])</f>
        <v>2023</v>
      </c>
    </row>
    <row r="2109" spans="2:14">
      <c r="B2109" s="1">
        <v>45029</v>
      </c>
      <c r="C2109">
        <v>12959</v>
      </c>
      <c r="D2109">
        <f>COUNTIF(C$4:C2109,Tabela3[[#This Row],[COMANDA]])</f>
        <v>2</v>
      </c>
      <c r="E2109" t="s">
        <v>90</v>
      </c>
      <c r="F2109" t="s">
        <v>99</v>
      </c>
      <c r="G2109" t="s">
        <v>9</v>
      </c>
      <c r="H2109" t="s">
        <v>58</v>
      </c>
      <c r="I2109" s="2">
        <v>1</v>
      </c>
      <c r="J2109" t="s">
        <v>11</v>
      </c>
      <c r="K2109" s="21">
        <f>INDEX(LISTAS!$H:$Q,MATCH(BASE!H2109,LISTAS!$G:$G,0),MATCH(BASE!J2109,LISTAS!$H$3:$Q$3,0))*Tabela3[[#This Row],[QUANTIDADE]]</f>
        <v>5</v>
      </c>
      <c r="L2109" s="2" t="str">
        <f>TEXT(Tabela3[[#This Row],[DATA]],"MM")</f>
        <v>04</v>
      </c>
      <c r="M2109" s="2">
        <f>WEEKNUM(Tabela3[[#This Row],[DATA]])</f>
        <v>15</v>
      </c>
      <c r="N2109" s="18">
        <f>YEAR(Tabela3[[#This Row],[DATA]])</f>
        <v>2023</v>
      </c>
    </row>
    <row r="2110" spans="2:14">
      <c r="B2110" s="1">
        <v>45029</v>
      </c>
      <c r="C2110">
        <v>12959</v>
      </c>
      <c r="D2110">
        <f>COUNTIF(C$4:C2110,Tabela3[[#This Row],[COMANDA]])</f>
        <v>3</v>
      </c>
      <c r="E2110" t="s">
        <v>90</v>
      </c>
      <c r="F2110" t="s">
        <v>98</v>
      </c>
      <c r="G2110" t="s">
        <v>8</v>
      </c>
      <c r="H2110" t="s">
        <v>47</v>
      </c>
      <c r="I2110" s="2">
        <v>1</v>
      </c>
      <c r="J2110" t="s">
        <v>11</v>
      </c>
      <c r="K2110" s="21">
        <f>INDEX(LISTAS!$H:$Q,MATCH(BASE!H2110,LISTAS!$G:$G,0),MATCH(BASE!J2110,LISTAS!$H$3:$Q$3,0))*Tabela3[[#This Row],[QUANTIDADE]]</f>
        <v>16</v>
      </c>
      <c r="L2110" s="2" t="str">
        <f>TEXT(Tabela3[[#This Row],[DATA]],"MM")</f>
        <v>04</v>
      </c>
      <c r="M2110" s="2">
        <f>WEEKNUM(Tabela3[[#This Row],[DATA]])</f>
        <v>15</v>
      </c>
      <c r="N2110" s="18">
        <f>YEAR(Tabela3[[#This Row],[DATA]])</f>
        <v>2023</v>
      </c>
    </row>
    <row r="2111" spans="2:14">
      <c r="B2111" s="1">
        <v>45029</v>
      </c>
      <c r="C2111">
        <v>12960</v>
      </c>
      <c r="D2111">
        <f>COUNTIF(C$4:C2111,Tabela3[[#This Row],[COMANDA]])</f>
        <v>1</v>
      </c>
      <c r="E2111" t="s">
        <v>90</v>
      </c>
      <c r="F2111" t="s">
        <v>99</v>
      </c>
      <c r="G2111" t="s">
        <v>8</v>
      </c>
      <c r="H2111" t="s">
        <v>204</v>
      </c>
      <c r="I2111" s="2">
        <v>1</v>
      </c>
      <c r="J2111" t="s">
        <v>11</v>
      </c>
      <c r="K2111" s="21">
        <f>INDEX(LISTAS!$H:$Q,MATCH(BASE!H2111,LISTAS!$G:$G,0),MATCH(BASE!J2111,LISTAS!$H$3:$Q$3,0))*Tabela3[[#This Row],[QUANTIDADE]]</f>
        <v>18</v>
      </c>
      <c r="L2111" s="2" t="str">
        <f>TEXT(Tabela3[[#This Row],[DATA]],"MM")</f>
        <v>04</v>
      </c>
      <c r="M2111" s="2">
        <f>WEEKNUM(Tabela3[[#This Row],[DATA]])</f>
        <v>15</v>
      </c>
      <c r="N2111" s="18">
        <f>YEAR(Tabela3[[#This Row],[DATA]])</f>
        <v>2023</v>
      </c>
    </row>
    <row r="2112" spans="2:14">
      <c r="B2112" s="1">
        <v>45029</v>
      </c>
      <c r="C2112">
        <v>12961</v>
      </c>
      <c r="D2112">
        <f>COUNTIF(C$4:C2112,Tabela3[[#This Row],[COMANDA]])</f>
        <v>1</v>
      </c>
      <c r="E2112" t="s">
        <v>90</v>
      </c>
      <c r="F2112" t="s">
        <v>99</v>
      </c>
      <c r="G2112" t="s">
        <v>8</v>
      </c>
      <c r="H2112" t="s">
        <v>40</v>
      </c>
      <c r="I2112" s="2">
        <v>2</v>
      </c>
      <c r="J2112" t="s">
        <v>11</v>
      </c>
      <c r="K2112" s="21">
        <f>INDEX(LISTAS!$H:$Q,MATCH(BASE!H2112,LISTAS!$G:$G,0),MATCH(BASE!J2112,LISTAS!$H$3:$Q$3,0))*Tabela3[[#This Row],[QUANTIDADE]]</f>
        <v>28</v>
      </c>
      <c r="L2112" s="2" t="str">
        <f>TEXT(Tabela3[[#This Row],[DATA]],"MM")</f>
        <v>04</v>
      </c>
      <c r="M2112" s="2">
        <f>WEEKNUM(Tabela3[[#This Row],[DATA]])</f>
        <v>15</v>
      </c>
      <c r="N2112" s="18">
        <f>YEAR(Tabela3[[#This Row],[DATA]])</f>
        <v>2023</v>
      </c>
    </row>
    <row r="2113" spans="2:14">
      <c r="B2113" s="1">
        <v>45029</v>
      </c>
      <c r="C2113">
        <v>12962</v>
      </c>
      <c r="D2113">
        <f>COUNTIF(C$4:C2113,Tabela3[[#This Row],[COMANDA]])</f>
        <v>1</v>
      </c>
      <c r="E2113" t="s">
        <v>90</v>
      </c>
      <c r="F2113" t="s">
        <v>99</v>
      </c>
      <c r="G2113" t="s">
        <v>8</v>
      </c>
      <c r="H2113" t="s">
        <v>203</v>
      </c>
      <c r="I2113" s="2">
        <v>1</v>
      </c>
      <c r="J2113" t="s">
        <v>11</v>
      </c>
      <c r="K2113" s="21">
        <f>INDEX(LISTAS!$H:$Q,MATCH(BASE!H2113,LISTAS!$G:$G,0),MATCH(BASE!J2113,LISTAS!$H$3:$Q$3,0))*Tabela3[[#This Row],[QUANTIDADE]]</f>
        <v>20</v>
      </c>
      <c r="L2113" s="2" t="str">
        <f>TEXT(Tabela3[[#This Row],[DATA]],"MM")</f>
        <v>04</v>
      </c>
      <c r="M2113" s="2">
        <f>WEEKNUM(Tabela3[[#This Row],[DATA]])</f>
        <v>15</v>
      </c>
      <c r="N2113" s="18">
        <f>YEAR(Tabela3[[#This Row],[DATA]])</f>
        <v>2023</v>
      </c>
    </row>
    <row r="2114" spans="2:14">
      <c r="B2114" s="1">
        <v>45029</v>
      </c>
      <c r="C2114">
        <v>12962</v>
      </c>
      <c r="D2114">
        <f>COUNTIF(C$4:C2114,Tabela3[[#This Row],[COMANDA]])</f>
        <v>2</v>
      </c>
      <c r="E2114" t="s">
        <v>90</v>
      </c>
      <c r="F2114" t="s">
        <v>99</v>
      </c>
      <c r="G2114" t="s">
        <v>9</v>
      </c>
      <c r="H2114" t="s">
        <v>132</v>
      </c>
      <c r="I2114" s="2">
        <v>1</v>
      </c>
      <c r="J2114" t="s">
        <v>11</v>
      </c>
      <c r="K2114" s="21">
        <f>INDEX(LISTAS!$H:$Q,MATCH(BASE!H2114,LISTAS!$G:$G,0),MATCH(BASE!J2114,LISTAS!$H$3:$Q$3,0))*Tabela3[[#This Row],[QUANTIDADE]]</f>
        <v>3</v>
      </c>
      <c r="L2114" s="2" t="str">
        <f>TEXT(Tabela3[[#This Row],[DATA]],"MM")</f>
        <v>04</v>
      </c>
      <c r="M2114" s="2">
        <f>WEEKNUM(Tabela3[[#This Row],[DATA]])</f>
        <v>15</v>
      </c>
      <c r="N2114" s="18">
        <f>YEAR(Tabela3[[#This Row],[DATA]])</f>
        <v>2023</v>
      </c>
    </row>
    <row r="2115" spans="2:14">
      <c r="B2115" s="1">
        <v>45029</v>
      </c>
      <c r="C2115">
        <v>12963</v>
      </c>
      <c r="D2115">
        <f>COUNTIF(C$4:C2115,Tabela3[[#This Row],[COMANDA]])</f>
        <v>1</v>
      </c>
      <c r="E2115" t="s">
        <v>90</v>
      </c>
      <c r="F2115" t="s">
        <v>100</v>
      </c>
      <c r="G2115" t="s">
        <v>8</v>
      </c>
      <c r="H2115" t="s">
        <v>203</v>
      </c>
      <c r="I2115" s="2">
        <v>1</v>
      </c>
      <c r="J2115" t="s">
        <v>11</v>
      </c>
      <c r="K2115" s="21">
        <f>INDEX(LISTAS!$H:$Q,MATCH(BASE!H2115,LISTAS!$G:$G,0),MATCH(BASE!J2115,LISTAS!$H$3:$Q$3,0))*Tabela3[[#This Row],[QUANTIDADE]]</f>
        <v>20</v>
      </c>
      <c r="L2115" s="2" t="str">
        <f>TEXT(Tabela3[[#This Row],[DATA]],"MM")</f>
        <v>04</v>
      </c>
      <c r="M2115" s="2">
        <f>WEEKNUM(Tabela3[[#This Row],[DATA]])</f>
        <v>15</v>
      </c>
      <c r="N2115" s="18">
        <f>YEAR(Tabela3[[#This Row],[DATA]])</f>
        <v>2023</v>
      </c>
    </row>
    <row r="2116" spans="2:14">
      <c r="B2116" s="1">
        <v>45029</v>
      </c>
      <c r="C2116">
        <v>12963</v>
      </c>
      <c r="D2116">
        <f>COUNTIF(C$4:C2116,Tabela3[[#This Row],[COMANDA]])</f>
        <v>2</v>
      </c>
      <c r="E2116" t="s">
        <v>90</v>
      </c>
      <c r="F2116" t="s">
        <v>100</v>
      </c>
      <c r="G2116" t="s">
        <v>9</v>
      </c>
      <c r="H2116" t="s">
        <v>58</v>
      </c>
      <c r="I2116" s="2">
        <v>1</v>
      </c>
      <c r="J2116" t="s">
        <v>11</v>
      </c>
      <c r="K2116" s="21">
        <f>INDEX(LISTAS!$H:$Q,MATCH(BASE!H2116,LISTAS!$G:$G,0),MATCH(BASE!J2116,LISTAS!$H$3:$Q$3,0))*Tabela3[[#This Row],[QUANTIDADE]]</f>
        <v>5</v>
      </c>
      <c r="L2116" s="2" t="str">
        <f>TEXT(Tabela3[[#This Row],[DATA]],"MM")</f>
        <v>04</v>
      </c>
      <c r="M2116" s="2">
        <f>WEEKNUM(Tabela3[[#This Row],[DATA]])</f>
        <v>15</v>
      </c>
      <c r="N2116" s="18">
        <f>YEAR(Tabela3[[#This Row],[DATA]])</f>
        <v>2023</v>
      </c>
    </row>
    <row r="2117" spans="2:14">
      <c r="B2117" s="1">
        <v>45029</v>
      </c>
      <c r="C2117">
        <v>12964</v>
      </c>
      <c r="D2117">
        <f>COUNTIF(C$4:C2117,Tabela3[[#This Row],[COMANDA]])</f>
        <v>1</v>
      </c>
      <c r="E2117" t="s">
        <v>90</v>
      </c>
      <c r="F2117" t="s">
        <v>99</v>
      </c>
      <c r="G2117" t="s">
        <v>8</v>
      </c>
      <c r="H2117" t="s">
        <v>204</v>
      </c>
      <c r="I2117" s="2">
        <v>1</v>
      </c>
      <c r="J2117" t="s">
        <v>11</v>
      </c>
      <c r="K2117" s="21">
        <f>INDEX(LISTAS!$H:$Q,MATCH(BASE!H2117,LISTAS!$G:$G,0),MATCH(BASE!J2117,LISTAS!$H$3:$Q$3,0))*Tabela3[[#This Row],[QUANTIDADE]]</f>
        <v>18</v>
      </c>
      <c r="L2117" s="2" t="str">
        <f>TEXT(Tabela3[[#This Row],[DATA]],"MM")</f>
        <v>04</v>
      </c>
      <c r="M2117" s="2">
        <f>WEEKNUM(Tabela3[[#This Row],[DATA]])</f>
        <v>15</v>
      </c>
      <c r="N2117" s="18">
        <f>YEAR(Tabela3[[#This Row],[DATA]])</f>
        <v>2023</v>
      </c>
    </row>
    <row r="2118" spans="2:14">
      <c r="B2118" s="1">
        <v>45029</v>
      </c>
      <c r="C2118">
        <v>12965</v>
      </c>
      <c r="D2118">
        <f>COUNTIF(C$4:C2118,Tabela3[[#This Row],[COMANDA]])</f>
        <v>1</v>
      </c>
      <c r="E2118" t="s">
        <v>89</v>
      </c>
      <c r="F2118" t="s">
        <v>99</v>
      </c>
      <c r="G2118" t="s">
        <v>8</v>
      </c>
      <c r="H2118" t="s">
        <v>206</v>
      </c>
      <c r="I2118" s="2">
        <v>1</v>
      </c>
      <c r="J2118" t="s">
        <v>11</v>
      </c>
      <c r="K2118" s="21">
        <f>INDEX(LISTAS!$H:$Q,MATCH(BASE!H2118,LISTAS!$G:$G,0),MATCH(BASE!J2118,LISTAS!$H$3:$Q$3,0))*Tabela3[[#This Row],[QUANTIDADE]]</f>
        <v>18</v>
      </c>
      <c r="L2118" s="2" t="str">
        <f>TEXT(Tabela3[[#This Row],[DATA]],"MM")</f>
        <v>04</v>
      </c>
      <c r="M2118" s="2">
        <f>WEEKNUM(Tabela3[[#This Row],[DATA]])</f>
        <v>15</v>
      </c>
      <c r="N2118" s="18">
        <f>YEAR(Tabela3[[#This Row],[DATA]])</f>
        <v>2023</v>
      </c>
    </row>
    <row r="2119" spans="2:14">
      <c r="B2119" s="1">
        <v>45029</v>
      </c>
      <c r="C2119">
        <v>12966</v>
      </c>
      <c r="D2119">
        <f>COUNTIF(C$4:C2119,Tabela3[[#This Row],[COMANDA]])</f>
        <v>1</v>
      </c>
      <c r="E2119" t="s">
        <v>90</v>
      </c>
      <c r="F2119" t="s">
        <v>98</v>
      </c>
      <c r="G2119" t="s">
        <v>8</v>
      </c>
      <c r="H2119" t="s">
        <v>211</v>
      </c>
      <c r="I2119" s="2">
        <v>1</v>
      </c>
      <c r="J2119" t="s">
        <v>11</v>
      </c>
      <c r="K2119" s="21">
        <f>INDEX(LISTAS!$H:$Q,MATCH(BASE!H2119,LISTAS!$G:$G,0),MATCH(BASE!J2119,LISTAS!$H$3:$Q$3,0))*Tabela3[[#This Row],[QUANTIDADE]]</f>
        <v>20</v>
      </c>
      <c r="L2119" s="2" t="str">
        <f>TEXT(Tabela3[[#This Row],[DATA]],"MM")</f>
        <v>04</v>
      </c>
      <c r="M2119" s="2">
        <f>WEEKNUM(Tabela3[[#This Row],[DATA]])</f>
        <v>15</v>
      </c>
      <c r="N2119" s="18">
        <f>YEAR(Tabela3[[#This Row],[DATA]])</f>
        <v>2023</v>
      </c>
    </row>
    <row r="2120" spans="2:14">
      <c r="B2120" s="1">
        <v>45029</v>
      </c>
      <c r="C2120">
        <v>12966</v>
      </c>
      <c r="D2120">
        <f>COUNTIF(C$4:C2120,Tabela3[[#This Row],[COMANDA]])</f>
        <v>2</v>
      </c>
      <c r="E2120" t="s">
        <v>90</v>
      </c>
      <c r="F2120" t="s">
        <v>98</v>
      </c>
      <c r="G2120" t="s">
        <v>9</v>
      </c>
      <c r="H2120" t="s">
        <v>132</v>
      </c>
      <c r="I2120" s="2">
        <v>1</v>
      </c>
      <c r="J2120" t="s">
        <v>11</v>
      </c>
      <c r="K2120" s="21">
        <f>INDEX(LISTAS!$H:$Q,MATCH(BASE!H2120,LISTAS!$G:$G,0),MATCH(BASE!J2120,LISTAS!$H$3:$Q$3,0))*Tabela3[[#This Row],[QUANTIDADE]]</f>
        <v>3</v>
      </c>
      <c r="L2120" s="2" t="str">
        <f>TEXT(Tabela3[[#This Row],[DATA]],"MM")</f>
        <v>04</v>
      </c>
      <c r="M2120" s="2">
        <f>WEEKNUM(Tabela3[[#This Row],[DATA]])</f>
        <v>15</v>
      </c>
      <c r="N2120" s="18">
        <f>YEAR(Tabela3[[#This Row],[DATA]])</f>
        <v>2023</v>
      </c>
    </row>
    <row r="2121" spans="2:14">
      <c r="B2121" s="1">
        <v>45029</v>
      </c>
      <c r="C2121">
        <v>12967</v>
      </c>
      <c r="D2121">
        <f>COUNTIF(C$4:C2121,Tabela3[[#This Row],[COMANDA]])</f>
        <v>1</v>
      </c>
      <c r="E2121" t="s">
        <v>90</v>
      </c>
      <c r="F2121" t="s">
        <v>99</v>
      </c>
      <c r="G2121" t="s">
        <v>8</v>
      </c>
      <c r="H2121" t="s">
        <v>211</v>
      </c>
      <c r="I2121" s="2">
        <v>1</v>
      </c>
      <c r="J2121" t="s">
        <v>11</v>
      </c>
      <c r="K2121" s="21">
        <f>INDEX(LISTAS!$H:$Q,MATCH(BASE!H2121,LISTAS!$G:$G,0),MATCH(BASE!J2121,LISTAS!$H$3:$Q$3,0))*Tabela3[[#This Row],[QUANTIDADE]]</f>
        <v>20</v>
      </c>
      <c r="L2121" s="2" t="str">
        <f>TEXT(Tabela3[[#This Row],[DATA]],"MM")</f>
        <v>04</v>
      </c>
      <c r="M2121" s="2">
        <f>WEEKNUM(Tabela3[[#This Row],[DATA]])</f>
        <v>15</v>
      </c>
      <c r="N2121" s="18">
        <f>YEAR(Tabela3[[#This Row],[DATA]])</f>
        <v>2023</v>
      </c>
    </row>
    <row r="2122" spans="2:14">
      <c r="B2122" s="1">
        <v>45029</v>
      </c>
      <c r="C2122">
        <v>12967</v>
      </c>
      <c r="D2122">
        <f>COUNTIF(C$4:C2122,Tabela3[[#This Row],[COMANDA]])</f>
        <v>2</v>
      </c>
      <c r="E2122" t="s">
        <v>90</v>
      </c>
      <c r="F2122" t="s">
        <v>99</v>
      </c>
      <c r="G2122" t="s">
        <v>9</v>
      </c>
      <c r="H2122" t="s">
        <v>127</v>
      </c>
      <c r="I2122" s="2">
        <v>1</v>
      </c>
      <c r="J2122" t="s">
        <v>11</v>
      </c>
      <c r="K2122" s="21">
        <f>INDEX(LISTAS!$H:$Q,MATCH(BASE!H2122,LISTAS!$G:$G,0),MATCH(BASE!J2122,LISTAS!$H$3:$Q$3,0))*Tabela3[[#This Row],[QUANTIDADE]]</f>
        <v>4.5</v>
      </c>
      <c r="L2122" s="2" t="str">
        <f>TEXT(Tabela3[[#This Row],[DATA]],"MM")</f>
        <v>04</v>
      </c>
      <c r="M2122" s="2">
        <f>WEEKNUM(Tabela3[[#This Row],[DATA]])</f>
        <v>15</v>
      </c>
      <c r="N2122" s="18">
        <f>YEAR(Tabela3[[#This Row],[DATA]])</f>
        <v>2023</v>
      </c>
    </row>
    <row r="2123" spans="2:14">
      <c r="B2123" s="1">
        <v>45029</v>
      </c>
      <c r="C2123">
        <v>12968</v>
      </c>
      <c r="D2123">
        <f>COUNTIF(C$4:C2123,Tabela3[[#This Row],[COMANDA]])</f>
        <v>1</v>
      </c>
      <c r="E2123" t="s">
        <v>90</v>
      </c>
      <c r="F2123" t="s">
        <v>100</v>
      </c>
      <c r="G2123" t="s">
        <v>8</v>
      </c>
      <c r="H2123" t="s">
        <v>204</v>
      </c>
      <c r="I2123" s="2">
        <v>1</v>
      </c>
      <c r="J2123" t="s">
        <v>11</v>
      </c>
      <c r="K2123" s="21">
        <f>INDEX(LISTAS!$H:$Q,MATCH(BASE!H2123,LISTAS!$G:$G,0),MATCH(BASE!J2123,LISTAS!$H$3:$Q$3,0))*Tabela3[[#This Row],[QUANTIDADE]]</f>
        <v>18</v>
      </c>
      <c r="L2123" s="2" t="str">
        <f>TEXT(Tabela3[[#This Row],[DATA]],"MM")</f>
        <v>04</v>
      </c>
      <c r="M2123" s="2">
        <f>WEEKNUM(Tabela3[[#This Row],[DATA]])</f>
        <v>15</v>
      </c>
      <c r="N2123" s="18">
        <f>YEAR(Tabela3[[#This Row],[DATA]])</f>
        <v>2023</v>
      </c>
    </row>
    <row r="2124" spans="2:14">
      <c r="B2124" s="1">
        <v>45029</v>
      </c>
      <c r="C2124">
        <v>12968</v>
      </c>
      <c r="D2124">
        <f>COUNTIF(C$4:C2124,Tabela3[[#This Row],[COMANDA]])</f>
        <v>2</v>
      </c>
      <c r="E2124" t="s">
        <v>90</v>
      </c>
      <c r="F2124" t="s">
        <v>100</v>
      </c>
      <c r="G2124" t="s">
        <v>8</v>
      </c>
      <c r="H2124" t="s">
        <v>204</v>
      </c>
      <c r="I2124" s="2">
        <v>1</v>
      </c>
      <c r="J2124" t="s">
        <v>11</v>
      </c>
      <c r="K2124" s="21">
        <f>INDEX(LISTAS!$H:$Q,MATCH(BASE!H2124,LISTAS!$G:$G,0),MATCH(BASE!J2124,LISTAS!$H$3:$Q$3,0))*Tabela3[[#This Row],[QUANTIDADE]]</f>
        <v>18</v>
      </c>
      <c r="L2124" s="2" t="str">
        <f>TEXT(Tabela3[[#This Row],[DATA]],"MM")</f>
        <v>04</v>
      </c>
      <c r="M2124" s="2">
        <f>WEEKNUM(Tabela3[[#This Row],[DATA]])</f>
        <v>15</v>
      </c>
      <c r="N2124" s="18">
        <f>YEAR(Tabela3[[#This Row],[DATA]])</f>
        <v>2023</v>
      </c>
    </row>
    <row r="2125" spans="2:14">
      <c r="B2125" s="1">
        <v>45029</v>
      </c>
      <c r="C2125">
        <v>12969</v>
      </c>
      <c r="D2125">
        <f>COUNTIF(C$4:C2125,Tabela3[[#This Row],[COMANDA]])</f>
        <v>1</v>
      </c>
      <c r="E2125" t="s">
        <v>90</v>
      </c>
      <c r="F2125" t="s">
        <v>99</v>
      </c>
      <c r="G2125" t="s">
        <v>8</v>
      </c>
      <c r="H2125" t="s">
        <v>39</v>
      </c>
      <c r="I2125" s="2">
        <v>1</v>
      </c>
      <c r="J2125" t="s">
        <v>11</v>
      </c>
      <c r="K2125" s="21">
        <f>INDEX(LISTAS!$H:$Q,MATCH(BASE!H2125,LISTAS!$G:$G,0),MATCH(BASE!J2125,LISTAS!$H$3:$Q$3,0))*Tabela3[[#This Row],[QUANTIDADE]]</f>
        <v>12</v>
      </c>
      <c r="L2125" s="2" t="str">
        <f>TEXT(Tabela3[[#This Row],[DATA]],"MM")</f>
        <v>04</v>
      </c>
      <c r="M2125" s="2">
        <f>WEEKNUM(Tabela3[[#This Row],[DATA]])</f>
        <v>15</v>
      </c>
      <c r="N2125" s="18">
        <f>YEAR(Tabela3[[#This Row],[DATA]])</f>
        <v>2023</v>
      </c>
    </row>
    <row r="2126" spans="2:14">
      <c r="B2126" s="1">
        <v>45029</v>
      </c>
      <c r="C2126">
        <v>12969</v>
      </c>
      <c r="D2126">
        <f>COUNTIF(C$4:C2126,Tabela3[[#This Row],[COMANDA]])</f>
        <v>2</v>
      </c>
      <c r="E2126" t="s">
        <v>90</v>
      </c>
      <c r="F2126" t="s">
        <v>99</v>
      </c>
      <c r="G2126" t="s">
        <v>61</v>
      </c>
      <c r="H2126" t="s">
        <v>166</v>
      </c>
      <c r="I2126" s="2">
        <v>1</v>
      </c>
      <c r="J2126" t="s">
        <v>11</v>
      </c>
      <c r="K2126" s="21">
        <f>INDEX(LISTAS!$H:$Q,MATCH(BASE!H2126,LISTAS!$G:$G,0),MATCH(BASE!J2126,LISTAS!$H$3:$Q$3,0))*Tabela3[[#This Row],[QUANTIDADE]]</f>
        <v>8</v>
      </c>
      <c r="L2126" s="2" t="str">
        <f>TEXT(Tabela3[[#This Row],[DATA]],"MM")</f>
        <v>04</v>
      </c>
      <c r="M2126" s="2">
        <f>WEEKNUM(Tabela3[[#This Row],[DATA]])</f>
        <v>15</v>
      </c>
      <c r="N2126" s="18">
        <f>YEAR(Tabela3[[#This Row],[DATA]])</f>
        <v>2023</v>
      </c>
    </row>
    <row r="2127" spans="2:14">
      <c r="B2127" s="1">
        <v>45029</v>
      </c>
      <c r="C2127">
        <v>12970</v>
      </c>
      <c r="D2127">
        <f>COUNTIF(C$4:C2127,Tabela3[[#This Row],[COMANDA]])</f>
        <v>1</v>
      </c>
      <c r="E2127" t="s">
        <v>90</v>
      </c>
      <c r="F2127" t="s">
        <v>99</v>
      </c>
      <c r="G2127" t="s">
        <v>8</v>
      </c>
      <c r="H2127" t="s">
        <v>204</v>
      </c>
      <c r="I2127" s="2">
        <v>1</v>
      </c>
      <c r="J2127" t="s">
        <v>11</v>
      </c>
      <c r="K2127" s="21">
        <f>INDEX(LISTAS!$H:$Q,MATCH(BASE!H2127,LISTAS!$G:$G,0),MATCH(BASE!J2127,LISTAS!$H$3:$Q$3,0))*Tabela3[[#This Row],[QUANTIDADE]]</f>
        <v>18</v>
      </c>
      <c r="L2127" s="2" t="str">
        <f>TEXT(Tabela3[[#This Row],[DATA]],"MM")</f>
        <v>04</v>
      </c>
      <c r="M2127" s="2">
        <f>WEEKNUM(Tabela3[[#This Row],[DATA]])</f>
        <v>15</v>
      </c>
      <c r="N2127" s="18">
        <f>YEAR(Tabela3[[#This Row],[DATA]])</f>
        <v>2023</v>
      </c>
    </row>
    <row r="2128" spans="2:14">
      <c r="B2128" s="1">
        <v>45029</v>
      </c>
      <c r="C2128">
        <v>12970</v>
      </c>
      <c r="D2128">
        <f>COUNTIF(C$4:C2128,Tabela3[[#This Row],[COMANDA]])</f>
        <v>2</v>
      </c>
      <c r="E2128" t="s">
        <v>90</v>
      </c>
      <c r="F2128" t="s">
        <v>99</v>
      </c>
      <c r="G2128" t="s">
        <v>9</v>
      </c>
      <c r="H2128" t="s">
        <v>131</v>
      </c>
      <c r="I2128" s="2">
        <v>1</v>
      </c>
      <c r="J2128" t="s">
        <v>11</v>
      </c>
      <c r="K2128" s="21">
        <f>INDEX(LISTAS!$H:$Q,MATCH(BASE!H2128,LISTAS!$G:$G,0),MATCH(BASE!J2128,LISTAS!$H$3:$Q$3,0))*Tabela3[[#This Row],[QUANTIDADE]]</f>
        <v>4</v>
      </c>
      <c r="L2128" s="2" t="str">
        <f>TEXT(Tabela3[[#This Row],[DATA]],"MM")</f>
        <v>04</v>
      </c>
      <c r="M2128" s="2">
        <f>WEEKNUM(Tabela3[[#This Row],[DATA]])</f>
        <v>15</v>
      </c>
      <c r="N2128" s="18">
        <f>YEAR(Tabela3[[#This Row],[DATA]])</f>
        <v>2023</v>
      </c>
    </row>
    <row r="2129" spans="2:14">
      <c r="B2129" s="1">
        <v>45029</v>
      </c>
      <c r="C2129">
        <v>12971</v>
      </c>
      <c r="D2129">
        <f>COUNTIF(C$4:C2129,Tabela3[[#This Row],[COMANDA]])</f>
        <v>1</v>
      </c>
      <c r="E2129" t="s">
        <v>90</v>
      </c>
      <c r="F2129" t="s">
        <v>98</v>
      </c>
      <c r="G2129" t="s">
        <v>8</v>
      </c>
      <c r="H2129" t="s">
        <v>204</v>
      </c>
      <c r="I2129" s="2">
        <v>1</v>
      </c>
      <c r="J2129" t="s">
        <v>11</v>
      </c>
      <c r="K2129" s="21">
        <f>INDEX(LISTAS!$H:$Q,MATCH(BASE!H2129,LISTAS!$G:$G,0),MATCH(BASE!J2129,LISTAS!$H$3:$Q$3,0))*Tabela3[[#This Row],[QUANTIDADE]]</f>
        <v>18</v>
      </c>
      <c r="L2129" s="2" t="str">
        <f>TEXT(Tabela3[[#This Row],[DATA]],"MM")</f>
        <v>04</v>
      </c>
      <c r="M2129" s="2">
        <f>WEEKNUM(Tabela3[[#This Row],[DATA]])</f>
        <v>15</v>
      </c>
      <c r="N2129" s="18">
        <f>YEAR(Tabela3[[#This Row],[DATA]])</f>
        <v>2023</v>
      </c>
    </row>
    <row r="2130" spans="2:14">
      <c r="B2130" s="1">
        <v>45029</v>
      </c>
      <c r="C2130">
        <v>12971</v>
      </c>
      <c r="D2130">
        <f>COUNTIF(C$4:C2130,Tabela3[[#This Row],[COMANDA]])</f>
        <v>2</v>
      </c>
      <c r="E2130" t="s">
        <v>90</v>
      </c>
      <c r="F2130" t="s">
        <v>98</v>
      </c>
      <c r="G2130" t="s">
        <v>9</v>
      </c>
      <c r="H2130" t="s">
        <v>127</v>
      </c>
      <c r="I2130" s="2">
        <v>1</v>
      </c>
      <c r="J2130" t="s">
        <v>11</v>
      </c>
      <c r="K2130" s="21">
        <f>INDEX(LISTAS!$H:$Q,MATCH(BASE!H2130,LISTAS!$G:$G,0),MATCH(BASE!J2130,LISTAS!$H$3:$Q$3,0))*Tabela3[[#This Row],[QUANTIDADE]]</f>
        <v>4.5</v>
      </c>
      <c r="L2130" s="2" t="str">
        <f>TEXT(Tabela3[[#This Row],[DATA]],"MM")</f>
        <v>04</v>
      </c>
      <c r="M2130" s="2">
        <f>WEEKNUM(Tabela3[[#This Row],[DATA]])</f>
        <v>15</v>
      </c>
      <c r="N2130" s="18">
        <f>YEAR(Tabela3[[#This Row],[DATA]])</f>
        <v>2023</v>
      </c>
    </row>
    <row r="2131" spans="2:14">
      <c r="B2131" s="1">
        <v>45029</v>
      </c>
      <c r="C2131">
        <v>12972</v>
      </c>
      <c r="D2131">
        <f>COUNTIF(C$4:C2131,Tabela3[[#This Row],[COMANDA]])</f>
        <v>1</v>
      </c>
      <c r="E2131" t="s">
        <v>90</v>
      </c>
      <c r="F2131" t="s">
        <v>98</v>
      </c>
      <c r="G2131" t="s">
        <v>8</v>
      </c>
      <c r="H2131" t="s">
        <v>40</v>
      </c>
      <c r="I2131" s="2">
        <v>1</v>
      </c>
      <c r="J2131" t="s">
        <v>11</v>
      </c>
      <c r="K2131" s="21">
        <f>INDEX(LISTAS!$H:$Q,MATCH(BASE!H2131,LISTAS!$G:$G,0),MATCH(BASE!J2131,LISTAS!$H$3:$Q$3,0))*Tabela3[[#This Row],[QUANTIDADE]]</f>
        <v>14</v>
      </c>
      <c r="L2131" s="2" t="str">
        <f>TEXT(Tabela3[[#This Row],[DATA]],"MM")</f>
        <v>04</v>
      </c>
      <c r="M2131" s="2">
        <f>WEEKNUM(Tabela3[[#This Row],[DATA]])</f>
        <v>15</v>
      </c>
      <c r="N2131" s="18">
        <f>YEAR(Tabela3[[#This Row],[DATA]])</f>
        <v>2023</v>
      </c>
    </row>
    <row r="2132" spans="2:14">
      <c r="B2132" s="1">
        <v>45029</v>
      </c>
      <c r="C2132">
        <v>12972</v>
      </c>
      <c r="D2132">
        <f>COUNTIF(C$4:C2132,Tabela3[[#This Row],[COMANDA]])</f>
        <v>2</v>
      </c>
      <c r="E2132" t="s">
        <v>90</v>
      </c>
      <c r="F2132" t="s">
        <v>98</v>
      </c>
      <c r="G2132" t="s">
        <v>61</v>
      </c>
      <c r="H2132" t="s">
        <v>163</v>
      </c>
      <c r="I2132" s="2">
        <v>1</v>
      </c>
      <c r="J2132" t="s">
        <v>11</v>
      </c>
      <c r="K2132" s="21">
        <f>INDEX(LISTAS!$H:$Q,MATCH(BASE!H2132,LISTAS!$G:$G,0),MATCH(BASE!J2132,LISTAS!$H$3:$Q$3,0))*Tabela3[[#This Row],[QUANTIDADE]]</f>
        <v>4</v>
      </c>
      <c r="L2132" s="2" t="str">
        <f>TEXT(Tabela3[[#This Row],[DATA]],"MM")</f>
        <v>04</v>
      </c>
      <c r="M2132" s="2">
        <f>WEEKNUM(Tabela3[[#This Row],[DATA]])</f>
        <v>15</v>
      </c>
      <c r="N2132" s="18">
        <f>YEAR(Tabela3[[#This Row],[DATA]])</f>
        <v>2023</v>
      </c>
    </row>
    <row r="2133" spans="2:14">
      <c r="B2133" s="1">
        <v>45029</v>
      </c>
      <c r="C2133" t="s">
        <v>376</v>
      </c>
      <c r="D2133">
        <f>COUNTIF(C$4:C2133,Tabela3[[#This Row],[COMANDA]])</f>
        <v>1</v>
      </c>
      <c r="E2133" t="s">
        <v>1</v>
      </c>
      <c r="G2133" t="s">
        <v>77</v>
      </c>
      <c r="H2133" t="s">
        <v>224</v>
      </c>
      <c r="I2133" s="2">
        <v>12</v>
      </c>
      <c r="J2133" t="s">
        <v>11</v>
      </c>
      <c r="K2133" s="21">
        <f>INDEX(LISTAS!$H:$Q,MATCH(BASE!H2133,LISTAS!$G:$G,0),MATCH(BASE!J2133,LISTAS!$H$3:$Q$3,0))*Tabela3[[#This Row],[QUANTIDADE]]</f>
        <v>66</v>
      </c>
      <c r="L2133" s="2" t="str">
        <f>TEXT(Tabela3[[#This Row],[DATA]],"MM")</f>
        <v>04</v>
      </c>
      <c r="M2133" s="2">
        <f>WEEKNUM(Tabela3[[#This Row],[DATA]])</f>
        <v>15</v>
      </c>
      <c r="N2133" s="18">
        <f>YEAR(Tabela3[[#This Row],[DATA]])</f>
        <v>2023</v>
      </c>
    </row>
    <row r="2134" spans="2:14">
      <c r="B2134" s="1">
        <v>45029</v>
      </c>
      <c r="C2134" t="s">
        <v>376</v>
      </c>
      <c r="D2134">
        <f>COUNTIF(C$4:C2134,Tabela3[[#This Row],[COMANDA]])</f>
        <v>2</v>
      </c>
      <c r="E2134" t="s">
        <v>1</v>
      </c>
      <c r="G2134" t="s">
        <v>9</v>
      </c>
      <c r="H2134" t="s">
        <v>68</v>
      </c>
      <c r="I2134" s="2">
        <v>3</v>
      </c>
      <c r="J2134" t="s">
        <v>11</v>
      </c>
      <c r="K2134" s="21">
        <f>INDEX(LISTAS!$H:$Q,MATCH(BASE!H2134,LISTAS!$G:$G,0),MATCH(BASE!J2134,LISTAS!$H$3:$Q$3,0))*Tabela3[[#This Row],[QUANTIDADE]]</f>
        <v>9</v>
      </c>
      <c r="L2134" s="2" t="str">
        <f>TEXT(Tabela3[[#This Row],[DATA]],"MM")</f>
        <v>04</v>
      </c>
      <c r="M2134" s="2">
        <f>WEEKNUM(Tabela3[[#This Row],[DATA]])</f>
        <v>15</v>
      </c>
      <c r="N2134" s="18">
        <f>YEAR(Tabela3[[#This Row],[DATA]])</f>
        <v>2023</v>
      </c>
    </row>
    <row r="2135" spans="2:14">
      <c r="B2135" s="1">
        <v>45029</v>
      </c>
      <c r="C2135" t="s">
        <v>376</v>
      </c>
      <c r="D2135">
        <f>COUNTIF(C$4:C2135,Tabela3[[#This Row],[COMANDA]])</f>
        <v>3</v>
      </c>
      <c r="E2135" t="s">
        <v>1</v>
      </c>
      <c r="G2135" t="s">
        <v>74</v>
      </c>
      <c r="H2135" t="s">
        <v>75</v>
      </c>
      <c r="I2135" s="2">
        <v>29</v>
      </c>
      <c r="J2135" t="s">
        <v>11</v>
      </c>
      <c r="K2135" s="21">
        <f>INDEX(LISTAS!$H:$Q,MATCH(BASE!H2135,LISTAS!$G:$G,0),MATCH(BASE!J2135,LISTAS!$H$3:$Q$3,0))*Tabela3[[#This Row],[QUANTIDADE]]</f>
        <v>174</v>
      </c>
      <c r="L2135" s="2" t="str">
        <f>TEXT(Tabela3[[#This Row],[DATA]],"MM")</f>
        <v>04</v>
      </c>
      <c r="M2135" s="2">
        <f>WEEKNUM(Tabela3[[#This Row],[DATA]])</f>
        <v>15</v>
      </c>
      <c r="N2135" s="18">
        <f>YEAR(Tabela3[[#This Row],[DATA]])</f>
        <v>2023</v>
      </c>
    </row>
    <row r="2136" spans="2:14">
      <c r="B2136" s="1">
        <v>45029</v>
      </c>
      <c r="C2136" t="s">
        <v>376</v>
      </c>
      <c r="D2136">
        <f>COUNTIF(C$4:C2136,Tabela3[[#This Row],[COMANDA]])</f>
        <v>4</v>
      </c>
      <c r="E2136" t="s">
        <v>1</v>
      </c>
      <c r="G2136" t="s">
        <v>9</v>
      </c>
      <c r="H2136" t="s">
        <v>214</v>
      </c>
      <c r="I2136" s="2">
        <v>16</v>
      </c>
      <c r="J2136" t="s">
        <v>11</v>
      </c>
      <c r="K2136" s="21">
        <f>INDEX(LISTAS!$H:$Q,MATCH(BASE!H2136,LISTAS!$G:$G,0),MATCH(BASE!J2136,LISTAS!$H$3:$Q$3,0))*Tabela3[[#This Row],[QUANTIDADE]]</f>
        <v>16</v>
      </c>
      <c r="L2136" s="2" t="str">
        <f>TEXT(Tabela3[[#This Row],[DATA]],"MM")</f>
        <v>04</v>
      </c>
      <c r="M2136" s="2">
        <f>WEEKNUM(Tabela3[[#This Row],[DATA]])</f>
        <v>15</v>
      </c>
      <c r="N2136" s="18">
        <f>YEAR(Tabela3[[#This Row],[DATA]])</f>
        <v>2023</v>
      </c>
    </row>
    <row r="2137" spans="2:14">
      <c r="B2137" s="1">
        <v>45029</v>
      </c>
      <c r="C2137" t="s">
        <v>376</v>
      </c>
      <c r="D2137">
        <f>COUNTIF(C$4:C2137,Tabela3[[#This Row],[COMANDA]])</f>
        <v>5</v>
      </c>
      <c r="E2137" t="s">
        <v>1</v>
      </c>
      <c r="G2137" t="s">
        <v>9</v>
      </c>
      <c r="H2137" t="s">
        <v>133</v>
      </c>
      <c r="I2137" s="2">
        <v>1</v>
      </c>
      <c r="J2137" t="s">
        <v>11</v>
      </c>
      <c r="K2137" s="21">
        <f>INDEX(LISTAS!$H:$Q,MATCH(BASE!H2137,LISTAS!$G:$G,0),MATCH(BASE!J2137,LISTAS!$H$3:$Q$3,0))*Tabela3[[#This Row],[QUANTIDADE]]</f>
        <v>6</v>
      </c>
      <c r="L2137" s="2" t="str">
        <f>TEXT(Tabela3[[#This Row],[DATA]],"MM")</f>
        <v>04</v>
      </c>
      <c r="M2137" s="2">
        <f>WEEKNUM(Tabela3[[#This Row],[DATA]])</f>
        <v>15</v>
      </c>
      <c r="N2137" s="18">
        <f>YEAR(Tabela3[[#This Row],[DATA]])</f>
        <v>2023</v>
      </c>
    </row>
    <row r="2138" spans="2:14">
      <c r="B2138" s="1">
        <v>45029</v>
      </c>
      <c r="C2138" t="s">
        <v>376</v>
      </c>
      <c r="D2138">
        <f>COUNTIF(C$4:C2138,Tabela3[[#This Row],[COMANDA]])</f>
        <v>6</v>
      </c>
      <c r="E2138" t="s">
        <v>1</v>
      </c>
      <c r="G2138" t="s">
        <v>74</v>
      </c>
      <c r="H2138" t="s">
        <v>120</v>
      </c>
      <c r="I2138" s="2">
        <v>8</v>
      </c>
      <c r="J2138" t="s">
        <v>11</v>
      </c>
      <c r="K2138" s="21">
        <f>INDEX(LISTAS!$H:$Q,MATCH(BASE!H2138,LISTAS!$G:$G,0),MATCH(BASE!J2138,LISTAS!$H$3:$Q$3,0))*Tabela3[[#This Row],[QUANTIDADE]]</f>
        <v>24</v>
      </c>
      <c r="L2138" s="2" t="str">
        <f>TEXT(Tabela3[[#This Row],[DATA]],"MM")</f>
        <v>04</v>
      </c>
      <c r="M2138" s="2">
        <f>WEEKNUM(Tabela3[[#This Row],[DATA]])</f>
        <v>15</v>
      </c>
      <c r="N2138" s="18">
        <f>YEAR(Tabela3[[#This Row],[DATA]])</f>
        <v>2023</v>
      </c>
    </row>
    <row r="2139" spans="2:14">
      <c r="B2139" s="1">
        <v>45029</v>
      </c>
      <c r="C2139" t="s">
        <v>376</v>
      </c>
      <c r="D2139">
        <f>COUNTIF(C$4:C2139,Tabela3[[#This Row],[COMANDA]])</f>
        <v>7</v>
      </c>
      <c r="E2139" t="s">
        <v>1</v>
      </c>
      <c r="G2139" t="s">
        <v>64</v>
      </c>
      <c r="H2139" t="s">
        <v>173</v>
      </c>
      <c r="I2139" s="2">
        <v>1</v>
      </c>
      <c r="J2139" t="s">
        <v>11</v>
      </c>
      <c r="K2139" s="21">
        <f>INDEX(LISTAS!$H:$Q,MATCH(BASE!H2139,LISTAS!$G:$G,0),MATCH(BASE!J2139,LISTAS!$H$3:$Q$3,0))*Tabela3[[#This Row],[QUANTIDADE]]</f>
        <v>9</v>
      </c>
      <c r="L2139" s="2" t="str">
        <f>TEXT(Tabela3[[#This Row],[DATA]],"MM")</f>
        <v>04</v>
      </c>
      <c r="M2139" s="2">
        <f>WEEKNUM(Tabela3[[#This Row],[DATA]])</f>
        <v>15</v>
      </c>
      <c r="N2139" s="18">
        <f>YEAR(Tabela3[[#This Row],[DATA]])</f>
        <v>2023</v>
      </c>
    </row>
    <row r="2140" spans="2:14">
      <c r="B2140" s="1">
        <v>45029</v>
      </c>
      <c r="C2140" t="s">
        <v>376</v>
      </c>
      <c r="D2140">
        <f>COUNTIF(C$4:C2140,Tabela3[[#This Row],[COMANDA]])</f>
        <v>8</v>
      </c>
      <c r="E2140" t="s">
        <v>1</v>
      </c>
      <c r="G2140" t="s">
        <v>74</v>
      </c>
      <c r="H2140" t="s">
        <v>76</v>
      </c>
      <c r="I2140" s="2">
        <v>3</v>
      </c>
      <c r="J2140" t="s">
        <v>11</v>
      </c>
      <c r="K2140" s="21">
        <f>INDEX(LISTAS!$H:$Q,MATCH(BASE!H2140,LISTAS!$G:$G,0),MATCH(BASE!J2140,LISTAS!$H$3:$Q$3,0))*Tabela3[[#This Row],[QUANTIDADE]]</f>
        <v>6</v>
      </c>
      <c r="L2140" s="2" t="str">
        <f>TEXT(Tabela3[[#This Row],[DATA]],"MM")</f>
        <v>04</v>
      </c>
      <c r="M2140" s="2">
        <f>WEEKNUM(Tabela3[[#This Row],[DATA]])</f>
        <v>15</v>
      </c>
      <c r="N2140" s="18">
        <f>YEAR(Tabela3[[#This Row],[DATA]])</f>
        <v>2023</v>
      </c>
    </row>
    <row r="2141" spans="2:14">
      <c r="B2141" s="1">
        <v>45029</v>
      </c>
      <c r="C2141" t="s">
        <v>376</v>
      </c>
      <c r="D2141">
        <f>COUNTIF(C$4:C2141,Tabela3[[#This Row],[COMANDA]])</f>
        <v>9</v>
      </c>
      <c r="E2141" t="s">
        <v>1</v>
      </c>
      <c r="G2141" t="s">
        <v>9</v>
      </c>
      <c r="H2141" t="s">
        <v>138</v>
      </c>
      <c r="I2141" s="2">
        <v>5</v>
      </c>
      <c r="J2141" t="s">
        <v>11</v>
      </c>
      <c r="K2141" s="21">
        <f>INDEX(LISTAS!$H:$Q,MATCH(BASE!H2141,LISTAS!$G:$G,0),MATCH(BASE!J2141,LISTAS!$H$3:$Q$3,0))*Tabela3[[#This Row],[QUANTIDADE]]</f>
        <v>20</v>
      </c>
      <c r="L2141" s="2" t="str">
        <f>TEXT(Tabela3[[#This Row],[DATA]],"MM")</f>
        <v>04</v>
      </c>
      <c r="M2141" s="2">
        <f>WEEKNUM(Tabela3[[#This Row],[DATA]])</f>
        <v>15</v>
      </c>
      <c r="N2141" s="18">
        <f>YEAR(Tabela3[[#This Row],[DATA]])</f>
        <v>2023</v>
      </c>
    </row>
    <row r="2142" spans="2:14">
      <c r="B2142" s="1">
        <v>45029</v>
      </c>
      <c r="C2142" t="s">
        <v>376</v>
      </c>
      <c r="D2142">
        <f>COUNTIF(C$4:C2142,Tabela3[[#This Row],[COMANDA]])</f>
        <v>10</v>
      </c>
      <c r="E2142" t="s">
        <v>1</v>
      </c>
      <c r="G2142" t="s">
        <v>9</v>
      </c>
      <c r="H2142" t="s">
        <v>58</v>
      </c>
      <c r="I2142" s="2">
        <v>4</v>
      </c>
      <c r="J2142" t="s">
        <v>11</v>
      </c>
      <c r="K2142" s="21">
        <f>INDEX(LISTAS!$H:$Q,MATCH(BASE!H2142,LISTAS!$G:$G,0),MATCH(BASE!J2142,LISTAS!$H$3:$Q$3,0))*Tabela3[[#This Row],[QUANTIDADE]]</f>
        <v>20</v>
      </c>
      <c r="L2142" s="2" t="str">
        <f>TEXT(Tabela3[[#This Row],[DATA]],"MM")</f>
        <v>04</v>
      </c>
      <c r="M2142" s="2">
        <f>WEEKNUM(Tabela3[[#This Row],[DATA]])</f>
        <v>15</v>
      </c>
      <c r="N2142" s="18">
        <f>YEAR(Tabela3[[#This Row],[DATA]])</f>
        <v>2023</v>
      </c>
    </row>
    <row r="2143" spans="2:14">
      <c r="B2143" s="1">
        <v>45029</v>
      </c>
      <c r="C2143" t="s">
        <v>376</v>
      </c>
      <c r="D2143">
        <f>COUNTIF(C$4:C2143,Tabela3[[#This Row],[COMANDA]])</f>
        <v>11</v>
      </c>
      <c r="E2143" t="s">
        <v>1</v>
      </c>
      <c r="G2143" t="s">
        <v>10</v>
      </c>
      <c r="H2143" t="s">
        <v>225</v>
      </c>
      <c r="I2143" s="2">
        <v>3</v>
      </c>
      <c r="J2143" t="s">
        <v>11</v>
      </c>
      <c r="K2143" s="21">
        <f>INDEX(LISTAS!$H:$Q,MATCH(BASE!H2143,LISTAS!$G:$G,0),MATCH(BASE!J2143,LISTAS!$H$3:$Q$3,0))*Tabela3[[#This Row],[QUANTIDADE]]</f>
        <v>36</v>
      </c>
      <c r="L2143" s="2" t="str">
        <f>TEXT(Tabela3[[#This Row],[DATA]],"MM")</f>
        <v>04</v>
      </c>
      <c r="M2143" s="2">
        <f>WEEKNUM(Tabela3[[#This Row],[DATA]])</f>
        <v>15</v>
      </c>
      <c r="N2143" s="18">
        <f>YEAR(Tabela3[[#This Row],[DATA]])</f>
        <v>2023</v>
      </c>
    </row>
    <row r="2144" spans="2:14">
      <c r="B2144" s="1">
        <v>45029</v>
      </c>
      <c r="C2144" t="s">
        <v>376</v>
      </c>
      <c r="D2144">
        <f>COUNTIF(C$4:C2144,Tabela3[[#This Row],[COMANDA]])</f>
        <v>12</v>
      </c>
      <c r="E2144" t="s">
        <v>1</v>
      </c>
      <c r="G2144" t="s">
        <v>9</v>
      </c>
      <c r="H2144" t="s">
        <v>148</v>
      </c>
      <c r="I2144" s="2">
        <v>1</v>
      </c>
      <c r="J2144" t="s">
        <v>11</v>
      </c>
      <c r="K2144" s="21">
        <f>INDEX(LISTAS!$H:$Q,MATCH(BASE!H2144,LISTAS!$G:$G,0),MATCH(BASE!J2144,LISTAS!$H$3:$Q$3,0))*Tabela3[[#This Row],[QUANTIDADE]]</f>
        <v>3</v>
      </c>
      <c r="L2144" s="2" t="str">
        <f>TEXT(Tabela3[[#This Row],[DATA]],"MM")</f>
        <v>04</v>
      </c>
      <c r="M2144" s="2">
        <f>WEEKNUM(Tabela3[[#This Row],[DATA]])</f>
        <v>15</v>
      </c>
      <c r="N2144" s="18">
        <f>YEAR(Tabela3[[#This Row],[DATA]])</f>
        <v>2023</v>
      </c>
    </row>
    <row r="2145" spans="2:14">
      <c r="B2145" s="1">
        <v>45029</v>
      </c>
      <c r="C2145" t="s">
        <v>376</v>
      </c>
      <c r="D2145">
        <f>COUNTIF(C$4:C2145,Tabela3[[#This Row],[COMANDA]])</f>
        <v>13</v>
      </c>
      <c r="E2145" t="s">
        <v>1</v>
      </c>
      <c r="G2145" t="s">
        <v>10</v>
      </c>
      <c r="H2145" t="s">
        <v>124</v>
      </c>
      <c r="I2145" s="2">
        <v>2</v>
      </c>
      <c r="J2145" t="s">
        <v>11</v>
      </c>
      <c r="K2145" s="21">
        <f>INDEX(LISTAS!$H:$Q,MATCH(BASE!H2145,LISTAS!$G:$G,0),MATCH(BASE!J2145,LISTAS!$H$3:$Q$3,0))*Tabela3[[#This Row],[QUANTIDADE]]</f>
        <v>6</v>
      </c>
      <c r="L2145" s="2" t="str">
        <f>TEXT(Tabela3[[#This Row],[DATA]],"MM")</f>
        <v>04</v>
      </c>
      <c r="M2145" s="2">
        <f>WEEKNUM(Tabela3[[#This Row],[DATA]])</f>
        <v>15</v>
      </c>
      <c r="N2145" s="18">
        <f>YEAR(Tabela3[[#This Row],[DATA]])</f>
        <v>2023</v>
      </c>
    </row>
    <row r="2146" spans="2:14">
      <c r="B2146" s="1">
        <v>45029</v>
      </c>
      <c r="C2146" t="s">
        <v>376</v>
      </c>
      <c r="D2146">
        <f>COUNTIF(C$4:C2146,Tabela3[[#This Row],[COMANDA]])</f>
        <v>14</v>
      </c>
      <c r="E2146" t="s">
        <v>1</v>
      </c>
      <c r="G2146" t="s">
        <v>10</v>
      </c>
      <c r="H2146" t="s">
        <v>128</v>
      </c>
      <c r="I2146" s="2">
        <v>1</v>
      </c>
      <c r="J2146" t="s">
        <v>11</v>
      </c>
      <c r="K2146" s="21">
        <f>INDEX(LISTAS!$H:$Q,MATCH(BASE!H2146,LISTAS!$G:$G,0),MATCH(BASE!J2146,LISTAS!$H$3:$Q$3,0))*Tabela3[[#This Row],[QUANTIDADE]]</f>
        <v>5</v>
      </c>
      <c r="L2146" s="2" t="str">
        <f>TEXT(Tabela3[[#This Row],[DATA]],"MM")</f>
        <v>04</v>
      </c>
      <c r="M2146" s="2">
        <f>WEEKNUM(Tabela3[[#This Row],[DATA]])</f>
        <v>15</v>
      </c>
      <c r="N2146" s="18">
        <f>YEAR(Tabela3[[#This Row],[DATA]])</f>
        <v>2023</v>
      </c>
    </row>
    <row r="2147" spans="2:14">
      <c r="B2147" s="1">
        <v>45029</v>
      </c>
      <c r="C2147" t="s">
        <v>376</v>
      </c>
      <c r="D2147">
        <f>COUNTIF(C$4:C2147,Tabela3[[#This Row],[COMANDA]])</f>
        <v>15</v>
      </c>
      <c r="E2147" t="s">
        <v>1</v>
      </c>
      <c r="G2147" t="s">
        <v>10</v>
      </c>
      <c r="H2147" t="s">
        <v>105</v>
      </c>
      <c r="I2147" s="2">
        <v>2</v>
      </c>
      <c r="J2147" t="s">
        <v>11</v>
      </c>
      <c r="K2147" s="21">
        <f>INDEX(LISTAS!$H:$Q,MATCH(BASE!H2147,LISTAS!$G:$G,0),MATCH(BASE!J2147,LISTAS!$H$3:$Q$3,0))*Tabela3[[#This Row],[QUANTIDADE]]</f>
        <v>6</v>
      </c>
      <c r="L2147" s="2" t="str">
        <f>TEXT(Tabela3[[#This Row],[DATA]],"MM")</f>
        <v>04</v>
      </c>
      <c r="M2147" s="2">
        <f>WEEKNUM(Tabela3[[#This Row],[DATA]])</f>
        <v>15</v>
      </c>
      <c r="N2147" s="18">
        <f>YEAR(Tabela3[[#This Row],[DATA]])</f>
        <v>2023</v>
      </c>
    </row>
    <row r="2148" spans="2:14">
      <c r="B2148" s="1">
        <v>45029</v>
      </c>
      <c r="C2148" t="s">
        <v>376</v>
      </c>
      <c r="D2148">
        <f>COUNTIF(C$4:C2148,Tabela3[[#This Row],[COMANDA]])</f>
        <v>16</v>
      </c>
      <c r="E2148" t="s">
        <v>1</v>
      </c>
      <c r="G2148" t="s">
        <v>10</v>
      </c>
      <c r="H2148" t="s">
        <v>123</v>
      </c>
      <c r="I2148" s="2">
        <v>5</v>
      </c>
      <c r="J2148" t="s">
        <v>11</v>
      </c>
      <c r="K2148" s="21">
        <f>INDEX(LISTAS!$H:$Q,MATCH(BASE!H2148,LISTAS!$G:$G,0),MATCH(BASE!J2148,LISTAS!$H$3:$Q$3,0))*Tabela3[[#This Row],[QUANTIDADE]]</f>
        <v>5</v>
      </c>
      <c r="L2148" s="2" t="str">
        <f>TEXT(Tabela3[[#This Row],[DATA]],"MM")</f>
        <v>04</v>
      </c>
      <c r="M2148" s="2">
        <f>WEEKNUM(Tabela3[[#This Row],[DATA]])</f>
        <v>15</v>
      </c>
      <c r="N2148" s="18">
        <f>YEAR(Tabela3[[#This Row],[DATA]])</f>
        <v>2023</v>
      </c>
    </row>
    <row r="2149" spans="2:14">
      <c r="B2149" s="1">
        <v>45029</v>
      </c>
      <c r="C2149" t="s">
        <v>376</v>
      </c>
      <c r="D2149">
        <f>COUNTIF(C$4:C2149,Tabela3[[#This Row],[COMANDA]])</f>
        <v>17</v>
      </c>
      <c r="E2149" t="s">
        <v>1</v>
      </c>
      <c r="G2149" t="s">
        <v>9</v>
      </c>
      <c r="H2149" t="s">
        <v>142</v>
      </c>
      <c r="I2149" s="2">
        <v>4</v>
      </c>
      <c r="J2149" t="s">
        <v>11</v>
      </c>
      <c r="K2149" s="21">
        <f>INDEX(LISTAS!$H:$Q,MATCH(BASE!H2149,LISTAS!$G:$G,0),MATCH(BASE!J2149,LISTAS!$H$3:$Q$3,0))*Tabela3[[#This Row],[QUANTIDADE]]</f>
        <v>24</v>
      </c>
      <c r="L2149" s="2" t="str">
        <f>TEXT(Tabela3[[#This Row],[DATA]],"MM")</f>
        <v>04</v>
      </c>
      <c r="M2149" s="2">
        <f>WEEKNUM(Tabela3[[#This Row],[DATA]])</f>
        <v>15</v>
      </c>
      <c r="N2149" s="18">
        <f>YEAR(Tabela3[[#This Row],[DATA]])</f>
        <v>2023</v>
      </c>
    </row>
    <row r="2150" spans="2:14">
      <c r="B2150" s="1">
        <v>45029</v>
      </c>
      <c r="C2150" t="s">
        <v>376</v>
      </c>
      <c r="D2150">
        <f>COUNTIF(C$4:C2150,Tabela3[[#This Row],[COMANDA]])</f>
        <v>18</v>
      </c>
      <c r="E2150" t="s">
        <v>1</v>
      </c>
      <c r="G2150" t="s">
        <v>10</v>
      </c>
      <c r="H2150" t="s">
        <v>117</v>
      </c>
      <c r="I2150" s="2">
        <v>3</v>
      </c>
      <c r="J2150" t="s">
        <v>11</v>
      </c>
      <c r="K2150" s="21">
        <f>INDEX(LISTAS!$H:$Q,MATCH(BASE!H2150,LISTAS!$G:$G,0),MATCH(BASE!J2150,LISTAS!$H$3:$Q$3,0))*Tabela3[[#This Row],[QUANTIDADE]]</f>
        <v>1.5</v>
      </c>
      <c r="L2150" s="2" t="str">
        <f>TEXT(Tabela3[[#This Row],[DATA]],"MM")</f>
        <v>04</v>
      </c>
      <c r="M2150" s="2">
        <f>WEEKNUM(Tabela3[[#This Row],[DATA]])</f>
        <v>15</v>
      </c>
      <c r="N2150" s="18">
        <f>YEAR(Tabela3[[#This Row],[DATA]])</f>
        <v>2023</v>
      </c>
    </row>
    <row r="2151" spans="2:14">
      <c r="B2151" s="1">
        <v>45029</v>
      </c>
      <c r="C2151" t="s">
        <v>376</v>
      </c>
      <c r="D2151">
        <f>COUNTIF(C$4:C2151,Tabela3[[#This Row],[COMANDA]])</f>
        <v>19</v>
      </c>
      <c r="E2151" t="s">
        <v>1</v>
      </c>
      <c r="G2151" t="s">
        <v>10</v>
      </c>
      <c r="H2151" t="s">
        <v>119</v>
      </c>
      <c r="I2151" s="2">
        <v>14</v>
      </c>
      <c r="J2151" t="s">
        <v>11</v>
      </c>
      <c r="K2151" s="21">
        <f>INDEX(LISTAS!$H:$Q,MATCH(BASE!H2151,LISTAS!$G:$G,0),MATCH(BASE!J2151,LISTAS!$H$3:$Q$3,0))*Tabela3[[#This Row],[QUANTIDADE]]</f>
        <v>84</v>
      </c>
      <c r="L2151" s="2" t="str">
        <f>TEXT(Tabela3[[#This Row],[DATA]],"MM")</f>
        <v>04</v>
      </c>
      <c r="M2151" s="2">
        <f>WEEKNUM(Tabela3[[#This Row],[DATA]])</f>
        <v>15</v>
      </c>
      <c r="N2151" s="18">
        <f>YEAR(Tabela3[[#This Row],[DATA]])</f>
        <v>2023</v>
      </c>
    </row>
    <row r="2152" spans="2:14">
      <c r="B2152" s="1">
        <v>45029</v>
      </c>
      <c r="C2152" t="s">
        <v>376</v>
      </c>
      <c r="D2152">
        <f>COUNTIF(C$4:C2152,Tabela3[[#This Row],[COMANDA]])</f>
        <v>20</v>
      </c>
      <c r="E2152" t="s">
        <v>1</v>
      </c>
      <c r="G2152" t="s">
        <v>9</v>
      </c>
      <c r="H2152" t="s">
        <v>134</v>
      </c>
      <c r="I2152" s="2">
        <v>2</v>
      </c>
      <c r="J2152" t="s">
        <v>11</v>
      </c>
      <c r="K2152" s="21">
        <f>INDEX(LISTAS!$H:$Q,MATCH(BASE!H2152,LISTAS!$G:$G,0),MATCH(BASE!J2152,LISTAS!$H$3:$Q$3,0))*Tabela3[[#This Row],[QUANTIDADE]]</f>
        <v>6</v>
      </c>
      <c r="L2152" s="2" t="str">
        <f>TEXT(Tabela3[[#This Row],[DATA]],"MM")</f>
        <v>04</v>
      </c>
      <c r="M2152" s="2">
        <f>WEEKNUM(Tabela3[[#This Row],[DATA]])</f>
        <v>15</v>
      </c>
      <c r="N2152" s="18">
        <f>YEAR(Tabela3[[#This Row],[DATA]])</f>
        <v>2023</v>
      </c>
    </row>
    <row r="2153" spans="2:14">
      <c r="B2153" s="1">
        <v>45029</v>
      </c>
      <c r="C2153" t="s">
        <v>376</v>
      </c>
      <c r="D2153">
        <f>COUNTIF(C$4:C2153,Tabela3[[#This Row],[COMANDA]])</f>
        <v>21</v>
      </c>
      <c r="E2153" t="s">
        <v>1</v>
      </c>
      <c r="G2153" t="s">
        <v>9</v>
      </c>
      <c r="H2153" t="s">
        <v>51</v>
      </c>
      <c r="I2153" s="2">
        <v>2</v>
      </c>
      <c r="J2153" t="s">
        <v>11</v>
      </c>
      <c r="K2153" s="21">
        <f>INDEX(LISTAS!$H:$Q,MATCH(BASE!H2153,LISTAS!$G:$G,0),MATCH(BASE!J2153,LISTAS!$H$3:$Q$3,0))*Tabela3[[#This Row],[QUANTIDADE]]</f>
        <v>20</v>
      </c>
      <c r="L2153" s="2" t="str">
        <f>TEXT(Tabela3[[#This Row],[DATA]],"MM")</f>
        <v>04</v>
      </c>
      <c r="M2153" s="2">
        <f>WEEKNUM(Tabela3[[#This Row],[DATA]])</f>
        <v>15</v>
      </c>
      <c r="N2153" s="18">
        <f>YEAR(Tabela3[[#This Row],[DATA]])</f>
        <v>2023</v>
      </c>
    </row>
    <row r="2154" spans="2:14">
      <c r="B2154" s="1">
        <v>45029</v>
      </c>
      <c r="C2154" t="s">
        <v>376</v>
      </c>
      <c r="D2154">
        <f>COUNTIF(C$4:C2154,Tabela3[[#This Row],[COMANDA]])</f>
        <v>22</v>
      </c>
      <c r="E2154" t="s">
        <v>1</v>
      </c>
      <c r="G2154" t="s">
        <v>9</v>
      </c>
      <c r="H2154" t="s">
        <v>131</v>
      </c>
      <c r="I2154" s="2">
        <v>1</v>
      </c>
      <c r="J2154" t="s">
        <v>11</v>
      </c>
      <c r="K2154" s="21">
        <f>INDEX(LISTAS!$H:$Q,MATCH(BASE!H2154,LISTAS!$G:$G,0),MATCH(BASE!J2154,LISTAS!$H$3:$Q$3,0))*Tabela3[[#This Row],[QUANTIDADE]]</f>
        <v>4</v>
      </c>
      <c r="L2154" s="2" t="str">
        <f>TEXT(Tabela3[[#This Row],[DATA]],"MM")</f>
        <v>04</v>
      </c>
      <c r="M2154" s="2">
        <f>WEEKNUM(Tabela3[[#This Row],[DATA]])</f>
        <v>15</v>
      </c>
      <c r="N2154" s="18">
        <f>YEAR(Tabela3[[#This Row],[DATA]])</f>
        <v>2023</v>
      </c>
    </row>
    <row r="2155" spans="2:14">
      <c r="B2155" s="1">
        <v>45029</v>
      </c>
      <c r="C2155" t="s">
        <v>376</v>
      </c>
      <c r="D2155">
        <f>COUNTIF(C$4:C2155,Tabela3[[#This Row],[COMANDA]])</f>
        <v>23</v>
      </c>
      <c r="E2155" t="s">
        <v>1</v>
      </c>
      <c r="G2155" t="s">
        <v>10</v>
      </c>
      <c r="H2155" t="s">
        <v>93</v>
      </c>
      <c r="I2155" s="2">
        <v>6</v>
      </c>
      <c r="J2155" t="s">
        <v>11</v>
      </c>
      <c r="K2155" s="21">
        <f>INDEX(LISTAS!$H:$Q,MATCH(BASE!H2155,LISTAS!$G:$G,0),MATCH(BASE!J2155,LISTAS!$H$3:$Q$3,0))*Tabela3[[#This Row],[QUANTIDADE]]</f>
        <v>3</v>
      </c>
      <c r="L2155" s="2" t="str">
        <f>TEXT(Tabela3[[#This Row],[DATA]],"MM")</f>
        <v>04</v>
      </c>
      <c r="M2155" s="2">
        <f>WEEKNUM(Tabela3[[#This Row],[DATA]])</f>
        <v>15</v>
      </c>
      <c r="N2155" s="18">
        <f>YEAR(Tabela3[[#This Row],[DATA]])</f>
        <v>2023</v>
      </c>
    </row>
    <row r="2156" spans="2:14">
      <c r="B2156" s="1">
        <v>45029</v>
      </c>
      <c r="C2156" t="s">
        <v>376</v>
      </c>
      <c r="D2156">
        <f>COUNTIF(C$4:C2156,Tabela3[[#This Row],[COMANDA]])</f>
        <v>24</v>
      </c>
      <c r="E2156" t="s">
        <v>1</v>
      </c>
      <c r="G2156" t="s">
        <v>10</v>
      </c>
      <c r="H2156" t="s">
        <v>238</v>
      </c>
      <c r="I2156" s="2">
        <v>4</v>
      </c>
      <c r="J2156" t="s">
        <v>11</v>
      </c>
      <c r="K2156" s="21">
        <f>INDEX(LISTAS!$H:$Q,MATCH(BASE!H2156,LISTAS!$G:$G,0),MATCH(BASE!J2156,LISTAS!$H$3:$Q$3,0))*Tabela3[[#This Row],[QUANTIDADE]]</f>
        <v>1</v>
      </c>
      <c r="L2156" s="2" t="str">
        <f>TEXT(Tabela3[[#This Row],[DATA]],"MM")</f>
        <v>04</v>
      </c>
      <c r="M2156" s="2">
        <f>WEEKNUM(Tabela3[[#This Row],[DATA]])</f>
        <v>15</v>
      </c>
      <c r="N2156" s="18">
        <f>YEAR(Tabela3[[#This Row],[DATA]])</f>
        <v>2023</v>
      </c>
    </row>
    <row r="2157" spans="2:14">
      <c r="B2157" s="1">
        <v>45029</v>
      </c>
      <c r="C2157" t="s">
        <v>376</v>
      </c>
      <c r="D2157">
        <f>COUNTIF(C$4:C2157,Tabela3[[#This Row],[COMANDA]])</f>
        <v>25</v>
      </c>
      <c r="E2157" t="s">
        <v>1</v>
      </c>
      <c r="G2157" t="s">
        <v>9</v>
      </c>
      <c r="H2157" t="s">
        <v>55</v>
      </c>
      <c r="I2157" s="2">
        <v>5</v>
      </c>
      <c r="J2157" t="s">
        <v>11</v>
      </c>
      <c r="K2157" s="21">
        <f>INDEX(LISTAS!$H:$Q,MATCH(BASE!H2157,LISTAS!$G:$G,0),MATCH(BASE!J2157,LISTAS!$H$3:$Q$3,0))*Tabela3[[#This Row],[QUANTIDADE]]</f>
        <v>15</v>
      </c>
      <c r="L2157" s="2" t="str">
        <f>TEXT(Tabela3[[#This Row],[DATA]],"MM")</f>
        <v>04</v>
      </c>
      <c r="M2157" s="2">
        <f>WEEKNUM(Tabela3[[#This Row],[DATA]])</f>
        <v>15</v>
      </c>
      <c r="N2157" s="18">
        <f>YEAR(Tabela3[[#This Row],[DATA]])</f>
        <v>2023</v>
      </c>
    </row>
    <row r="2158" spans="2:14">
      <c r="B2158" s="1">
        <v>45029</v>
      </c>
      <c r="C2158" t="s">
        <v>376</v>
      </c>
      <c r="D2158">
        <f>COUNTIF(C$4:C2158,Tabela3[[#This Row],[COMANDA]])</f>
        <v>26</v>
      </c>
      <c r="E2158" t="s">
        <v>1</v>
      </c>
      <c r="G2158" t="s">
        <v>9</v>
      </c>
      <c r="H2158" t="s">
        <v>219</v>
      </c>
      <c r="I2158" s="2">
        <v>2</v>
      </c>
      <c r="J2158" t="s">
        <v>11</v>
      </c>
      <c r="K2158" s="21">
        <f>INDEX(LISTAS!$H:$Q,MATCH(BASE!H2158,LISTAS!$G:$G,0),MATCH(BASE!J2158,LISTAS!$H$3:$Q$3,0))*Tabela3[[#This Row],[QUANTIDADE]]</f>
        <v>10</v>
      </c>
      <c r="L2158" s="2" t="str">
        <f>TEXT(Tabela3[[#This Row],[DATA]],"MM")</f>
        <v>04</v>
      </c>
      <c r="M2158" s="2">
        <f>WEEKNUM(Tabela3[[#This Row],[DATA]])</f>
        <v>15</v>
      </c>
      <c r="N2158" s="18">
        <f>YEAR(Tabela3[[#This Row],[DATA]])</f>
        <v>2023</v>
      </c>
    </row>
    <row r="2159" spans="2:14">
      <c r="B2159" s="1">
        <v>45029</v>
      </c>
      <c r="C2159" t="s">
        <v>376</v>
      </c>
      <c r="D2159">
        <f>COUNTIF(C$4:C2159,Tabela3[[#This Row],[COMANDA]])</f>
        <v>27</v>
      </c>
      <c r="E2159" t="s">
        <v>1</v>
      </c>
      <c r="G2159" t="s">
        <v>9</v>
      </c>
      <c r="H2159" t="s">
        <v>136</v>
      </c>
      <c r="I2159" s="2">
        <v>1</v>
      </c>
      <c r="J2159" t="s">
        <v>11</v>
      </c>
      <c r="K2159" s="21">
        <f>INDEX(LISTAS!$H:$Q,MATCH(BASE!H2159,LISTAS!$G:$G,0),MATCH(BASE!J2159,LISTAS!$H$3:$Q$3,0))*Tabela3[[#This Row],[QUANTIDADE]]</f>
        <v>4</v>
      </c>
      <c r="L2159" s="2" t="str">
        <f>TEXT(Tabela3[[#This Row],[DATA]],"MM")</f>
        <v>04</v>
      </c>
      <c r="M2159" s="2">
        <f>WEEKNUM(Tabela3[[#This Row],[DATA]])</f>
        <v>15</v>
      </c>
      <c r="N2159" s="18">
        <f>YEAR(Tabela3[[#This Row],[DATA]])</f>
        <v>2023</v>
      </c>
    </row>
    <row r="2160" spans="2:14">
      <c r="B2160" s="1">
        <v>45029</v>
      </c>
      <c r="C2160" t="s">
        <v>376</v>
      </c>
      <c r="D2160">
        <f>COUNTIF(C$4:C2160,Tabela3[[#This Row],[COMANDA]])</f>
        <v>28</v>
      </c>
      <c r="E2160" t="s">
        <v>1</v>
      </c>
      <c r="G2160" t="s">
        <v>77</v>
      </c>
      <c r="H2160" t="s">
        <v>79</v>
      </c>
      <c r="I2160" s="2">
        <v>2</v>
      </c>
      <c r="J2160" t="s">
        <v>11</v>
      </c>
      <c r="K2160" s="21">
        <f>INDEX(LISTAS!$H:$Q,MATCH(BASE!H2160,LISTAS!$G:$G,0),MATCH(BASE!J2160,LISTAS!$H$3:$Q$3,0))*Tabela3[[#This Row],[QUANTIDADE]]</f>
        <v>9</v>
      </c>
      <c r="L2160" s="2" t="str">
        <f>TEXT(Tabela3[[#This Row],[DATA]],"MM")</f>
        <v>04</v>
      </c>
      <c r="M2160" s="2">
        <f>WEEKNUM(Tabela3[[#This Row],[DATA]])</f>
        <v>15</v>
      </c>
      <c r="N2160" s="18">
        <f>YEAR(Tabela3[[#This Row],[DATA]])</f>
        <v>2023</v>
      </c>
    </row>
    <row r="2161" spans="2:14">
      <c r="B2161" s="1">
        <v>45029</v>
      </c>
      <c r="C2161" t="s">
        <v>376</v>
      </c>
      <c r="D2161">
        <f>COUNTIF(C$4:C2161,Tabela3[[#This Row],[COMANDA]])</f>
        <v>29</v>
      </c>
      <c r="E2161" t="s">
        <v>1</v>
      </c>
      <c r="G2161" t="s">
        <v>74</v>
      </c>
      <c r="H2161" t="s">
        <v>377</v>
      </c>
      <c r="I2161" s="2">
        <v>1</v>
      </c>
      <c r="J2161" t="s">
        <v>11</v>
      </c>
      <c r="K2161" s="21">
        <f>INDEX(LISTAS!$H:$Q,MATCH(BASE!H2161,LISTAS!$G:$G,0),MATCH(BASE!J2161,LISTAS!$H$3:$Q$3,0))*Tabela3[[#This Row],[QUANTIDADE]]</f>
        <v>3</v>
      </c>
      <c r="L2161" s="2" t="str">
        <f>TEXT(Tabela3[[#This Row],[DATA]],"MM")</f>
        <v>04</v>
      </c>
      <c r="M2161" s="2">
        <f>WEEKNUM(Tabela3[[#This Row],[DATA]])</f>
        <v>15</v>
      </c>
      <c r="N2161" s="18">
        <f>YEAR(Tabela3[[#This Row],[DATA]])</f>
        <v>2023</v>
      </c>
    </row>
    <row r="2162" spans="2:14">
      <c r="B2162" s="1">
        <v>45029</v>
      </c>
      <c r="C2162" t="s">
        <v>376</v>
      </c>
      <c r="D2162">
        <f>COUNTIF(C$4:C2162,Tabela3[[#This Row],[COMANDA]])</f>
        <v>30</v>
      </c>
      <c r="E2162" t="s">
        <v>1</v>
      </c>
      <c r="G2162" t="s">
        <v>10</v>
      </c>
      <c r="H2162" t="s">
        <v>92</v>
      </c>
      <c r="I2162" s="2">
        <v>4</v>
      </c>
      <c r="J2162" t="s">
        <v>11</v>
      </c>
      <c r="K2162" s="21">
        <f>INDEX(LISTAS!$H:$Q,MATCH(BASE!H2162,LISTAS!$G:$G,0),MATCH(BASE!J2162,LISTAS!$H$3:$Q$3,0))*Tabela3[[#This Row],[QUANTIDADE]]</f>
        <v>40</v>
      </c>
      <c r="L2162" s="2" t="str">
        <f>TEXT(Tabela3[[#This Row],[DATA]],"MM")</f>
        <v>04</v>
      </c>
      <c r="M2162" s="2">
        <f>WEEKNUM(Tabela3[[#This Row],[DATA]])</f>
        <v>15</v>
      </c>
      <c r="N2162" s="18">
        <f>YEAR(Tabela3[[#This Row],[DATA]])</f>
        <v>2023</v>
      </c>
    </row>
    <row r="2163" spans="2:14">
      <c r="B2163" s="1">
        <v>45029</v>
      </c>
      <c r="C2163" t="s">
        <v>376</v>
      </c>
      <c r="D2163">
        <f>COUNTIF(C$4:C2163,Tabela3[[#This Row],[COMANDA]])</f>
        <v>31</v>
      </c>
      <c r="E2163" t="s">
        <v>1</v>
      </c>
      <c r="G2163" t="s">
        <v>9</v>
      </c>
      <c r="H2163" t="s">
        <v>140</v>
      </c>
      <c r="I2163" s="2">
        <v>1</v>
      </c>
      <c r="J2163" t="s">
        <v>11</v>
      </c>
      <c r="K2163" s="21">
        <f>INDEX(LISTAS!$H:$Q,MATCH(BASE!H2163,LISTAS!$G:$G,0),MATCH(BASE!J2163,LISTAS!$H$3:$Q$3,0))*Tabela3[[#This Row],[QUANTIDADE]]</f>
        <v>3</v>
      </c>
      <c r="L2163" s="2" t="str">
        <f>TEXT(Tabela3[[#This Row],[DATA]],"MM")</f>
        <v>04</v>
      </c>
      <c r="M2163" s="2">
        <f>WEEKNUM(Tabela3[[#This Row],[DATA]])</f>
        <v>15</v>
      </c>
      <c r="N2163" s="18">
        <f>YEAR(Tabela3[[#This Row],[DATA]])</f>
        <v>2023</v>
      </c>
    </row>
    <row r="2164" spans="2:14">
      <c r="B2164" s="1">
        <v>45029</v>
      </c>
      <c r="C2164" t="s">
        <v>376</v>
      </c>
      <c r="D2164">
        <f>COUNTIF(C$4:C2164,Tabela3[[#This Row],[COMANDA]])</f>
        <v>32</v>
      </c>
      <c r="E2164" t="s">
        <v>1</v>
      </c>
      <c r="G2164" t="s">
        <v>63</v>
      </c>
      <c r="H2164" t="s">
        <v>181</v>
      </c>
      <c r="I2164" s="2">
        <v>3</v>
      </c>
      <c r="J2164" t="s">
        <v>11</v>
      </c>
      <c r="K2164" s="21">
        <f>INDEX(LISTAS!$H:$Q,MATCH(BASE!H2164,LISTAS!$G:$G,0),MATCH(BASE!J2164,LISTAS!$H$3:$Q$3,0))*Tabela3[[#This Row],[QUANTIDADE]]</f>
        <v>27</v>
      </c>
      <c r="L2164" s="2" t="str">
        <f>TEXT(Tabela3[[#This Row],[DATA]],"MM")</f>
        <v>04</v>
      </c>
      <c r="M2164" s="2">
        <f>WEEKNUM(Tabela3[[#This Row],[DATA]])</f>
        <v>15</v>
      </c>
      <c r="N2164" s="18">
        <f>YEAR(Tabela3[[#This Row],[DATA]])</f>
        <v>2023</v>
      </c>
    </row>
    <row r="2165" spans="2:14">
      <c r="B2165" s="1">
        <v>45029</v>
      </c>
      <c r="C2165" t="s">
        <v>376</v>
      </c>
      <c r="D2165">
        <f>COUNTIF(C$4:C2165,Tabela3[[#This Row],[COMANDA]])</f>
        <v>33</v>
      </c>
      <c r="E2165" t="s">
        <v>1</v>
      </c>
      <c r="G2165" t="s">
        <v>63</v>
      </c>
      <c r="H2165" t="s">
        <v>186</v>
      </c>
      <c r="I2165" s="2">
        <v>1</v>
      </c>
      <c r="J2165" t="s">
        <v>11</v>
      </c>
      <c r="K2165" s="21">
        <f>INDEX(LISTAS!$H:$Q,MATCH(BASE!H2165,LISTAS!$G:$G,0),MATCH(BASE!J2165,LISTAS!$H$3:$Q$3,0))*Tabela3[[#This Row],[QUANTIDADE]]</f>
        <v>11</v>
      </c>
      <c r="L2165" s="2" t="str">
        <f>TEXT(Tabela3[[#This Row],[DATA]],"MM")</f>
        <v>04</v>
      </c>
      <c r="M2165" s="2">
        <f>WEEKNUM(Tabela3[[#This Row],[DATA]])</f>
        <v>15</v>
      </c>
      <c r="N2165" s="18">
        <f>YEAR(Tabela3[[#This Row],[DATA]])</f>
        <v>2023</v>
      </c>
    </row>
    <row r="2166" spans="2:14">
      <c r="B2166" s="1">
        <v>45029</v>
      </c>
      <c r="C2166" t="s">
        <v>376</v>
      </c>
      <c r="D2166">
        <f>COUNTIF(C$4:C2166,Tabela3[[#This Row],[COMANDA]])</f>
        <v>34</v>
      </c>
      <c r="E2166" t="s">
        <v>1</v>
      </c>
      <c r="G2166" t="s">
        <v>9</v>
      </c>
      <c r="H2166" t="s">
        <v>73</v>
      </c>
      <c r="I2166" s="2">
        <v>4</v>
      </c>
      <c r="J2166" t="s">
        <v>11</v>
      </c>
      <c r="K2166" s="21">
        <f>INDEX(LISTAS!$H:$Q,MATCH(BASE!H2166,LISTAS!$G:$G,0),MATCH(BASE!J2166,LISTAS!$H$3:$Q$3,0))*Tabela3[[#This Row],[QUANTIDADE]]</f>
        <v>16</v>
      </c>
      <c r="L2166" s="2" t="str">
        <f>TEXT(Tabela3[[#This Row],[DATA]],"MM")</f>
        <v>04</v>
      </c>
      <c r="M2166" s="2">
        <f>WEEKNUM(Tabela3[[#This Row],[DATA]])</f>
        <v>15</v>
      </c>
      <c r="N2166" s="18">
        <f>YEAR(Tabela3[[#This Row],[DATA]])</f>
        <v>2023</v>
      </c>
    </row>
    <row r="2167" spans="2:14">
      <c r="B2167" s="1">
        <v>45029</v>
      </c>
      <c r="C2167" t="s">
        <v>376</v>
      </c>
      <c r="D2167">
        <f>COUNTIF(C$4:C2167,Tabela3[[#This Row],[COMANDA]])</f>
        <v>35</v>
      </c>
      <c r="E2167" t="s">
        <v>1</v>
      </c>
      <c r="G2167" t="s">
        <v>9</v>
      </c>
      <c r="H2167" t="s">
        <v>58</v>
      </c>
      <c r="I2167" s="2">
        <v>1</v>
      </c>
      <c r="J2167" t="s">
        <v>11</v>
      </c>
      <c r="K2167" s="21">
        <f>INDEX(LISTAS!$H:$Q,MATCH(BASE!H2167,LISTAS!$G:$G,0),MATCH(BASE!J2167,LISTAS!$H$3:$Q$3,0))*Tabela3[[#This Row],[QUANTIDADE]]</f>
        <v>5</v>
      </c>
      <c r="L2167" s="2" t="str">
        <f>TEXT(Tabela3[[#This Row],[DATA]],"MM")</f>
        <v>04</v>
      </c>
      <c r="M2167" s="2">
        <f>WEEKNUM(Tabela3[[#This Row],[DATA]])</f>
        <v>15</v>
      </c>
      <c r="N2167" s="18">
        <f>YEAR(Tabela3[[#This Row],[DATA]])</f>
        <v>2023</v>
      </c>
    </row>
    <row r="2168" spans="2:14">
      <c r="B2168" s="1">
        <v>45029</v>
      </c>
      <c r="C2168" t="s">
        <v>376</v>
      </c>
      <c r="D2168">
        <f>COUNTIF(C$4:C2168,Tabela3[[#This Row],[COMANDA]])</f>
        <v>36</v>
      </c>
      <c r="E2168" t="s">
        <v>1</v>
      </c>
      <c r="G2168" t="s">
        <v>9</v>
      </c>
      <c r="H2168" t="s">
        <v>218</v>
      </c>
      <c r="I2168" s="2">
        <v>4</v>
      </c>
      <c r="J2168" t="s">
        <v>11</v>
      </c>
      <c r="K2168" s="21">
        <f>INDEX(LISTAS!$H:$Q,MATCH(BASE!H2168,LISTAS!$G:$G,0),MATCH(BASE!J2168,LISTAS!$H$3:$Q$3,0))*Tabela3[[#This Row],[QUANTIDADE]]</f>
        <v>12</v>
      </c>
      <c r="L2168" s="2" t="str">
        <f>TEXT(Tabela3[[#This Row],[DATA]],"MM")</f>
        <v>04</v>
      </c>
      <c r="M2168" s="2">
        <f>WEEKNUM(Tabela3[[#This Row],[DATA]])</f>
        <v>15</v>
      </c>
      <c r="N2168" s="18">
        <f>YEAR(Tabela3[[#This Row],[DATA]])</f>
        <v>2023</v>
      </c>
    </row>
    <row r="2169" spans="2:14">
      <c r="B2169" s="1">
        <v>45029</v>
      </c>
      <c r="C2169" t="s">
        <v>376</v>
      </c>
      <c r="D2169">
        <f>COUNTIF(C$4:C2169,Tabela3[[#This Row],[COMANDA]])</f>
        <v>37</v>
      </c>
      <c r="E2169" t="s">
        <v>1</v>
      </c>
      <c r="G2169" t="s">
        <v>77</v>
      </c>
      <c r="H2169" t="s">
        <v>79</v>
      </c>
      <c r="I2169" s="2">
        <v>8</v>
      </c>
      <c r="J2169" t="s">
        <v>11</v>
      </c>
      <c r="K2169" s="21">
        <f>INDEX(LISTAS!$H:$Q,MATCH(BASE!H2169,LISTAS!$G:$G,0),MATCH(BASE!J2169,LISTAS!$H$3:$Q$3,0))*Tabela3[[#This Row],[QUANTIDADE]]</f>
        <v>36</v>
      </c>
      <c r="L2169" s="2" t="str">
        <f>TEXT(Tabela3[[#This Row],[DATA]],"MM")</f>
        <v>04</v>
      </c>
      <c r="M2169" s="2">
        <f>WEEKNUM(Tabela3[[#This Row],[DATA]])</f>
        <v>15</v>
      </c>
      <c r="N2169" s="18">
        <f>YEAR(Tabela3[[#This Row],[DATA]])</f>
        <v>2023</v>
      </c>
    </row>
    <row r="2170" spans="2:14">
      <c r="B2170" s="1">
        <v>45029</v>
      </c>
      <c r="C2170" t="s">
        <v>376</v>
      </c>
      <c r="D2170">
        <f>COUNTIF(C$4:C2170,Tabela3[[#This Row],[COMANDA]])</f>
        <v>38</v>
      </c>
      <c r="E2170" t="s">
        <v>1</v>
      </c>
      <c r="G2170" t="s">
        <v>64</v>
      </c>
      <c r="H2170" t="s">
        <v>176</v>
      </c>
      <c r="I2170" s="2">
        <v>1</v>
      </c>
      <c r="J2170" t="s">
        <v>11</v>
      </c>
      <c r="K2170" s="21">
        <f>INDEX(LISTAS!$H:$Q,MATCH(BASE!H2170,LISTAS!$G:$G,0),MATCH(BASE!J2170,LISTAS!$H$3:$Q$3,0))*Tabela3[[#This Row],[QUANTIDADE]]</f>
        <v>14</v>
      </c>
      <c r="L2170" s="2" t="str">
        <f>TEXT(Tabela3[[#This Row],[DATA]],"MM")</f>
        <v>04</v>
      </c>
      <c r="M2170" s="2">
        <f>WEEKNUM(Tabela3[[#This Row],[DATA]])</f>
        <v>15</v>
      </c>
      <c r="N2170" s="18">
        <f>YEAR(Tabela3[[#This Row],[DATA]])</f>
        <v>2023</v>
      </c>
    </row>
    <row r="2171" spans="2:14">
      <c r="B2171" s="1">
        <v>45029</v>
      </c>
      <c r="C2171" t="s">
        <v>376</v>
      </c>
      <c r="D2171">
        <f>COUNTIF(C$4:C2171,Tabela3[[#This Row],[COMANDA]])</f>
        <v>39</v>
      </c>
      <c r="E2171" t="s">
        <v>1</v>
      </c>
      <c r="G2171" t="s">
        <v>9</v>
      </c>
      <c r="H2171" t="s">
        <v>138</v>
      </c>
      <c r="I2171" s="2">
        <v>1</v>
      </c>
      <c r="J2171" t="s">
        <v>11</v>
      </c>
      <c r="K2171" s="21">
        <f>INDEX(LISTAS!$H:$Q,MATCH(BASE!H2171,LISTAS!$G:$G,0),MATCH(BASE!J2171,LISTAS!$H$3:$Q$3,0))*Tabela3[[#This Row],[QUANTIDADE]]</f>
        <v>4</v>
      </c>
      <c r="L2171" s="2" t="str">
        <f>TEXT(Tabela3[[#This Row],[DATA]],"MM")</f>
        <v>04</v>
      </c>
      <c r="M2171" s="2">
        <f>WEEKNUM(Tabela3[[#This Row],[DATA]])</f>
        <v>15</v>
      </c>
      <c r="N2171" s="18">
        <f>YEAR(Tabela3[[#This Row],[DATA]])</f>
        <v>2023</v>
      </c>
    </row>
    <row r="2172" spans="2:14">
      <c r="B2172" s="1">
        <v>45030</v>
      </c>
      <c r="C2172">
        <v>12385</v>
      </c>
      <c r="D2172">
        <f>COUNTIF(C$4:C2172,Tabela3[[#This Row],[COMANDA]])</f>
        <v>2</v>
      </c>
      <c r="E2172" t="s">
        <v>89</v>
      </c>
      <c r="F2172" t="s">
        <v>375</v>
      </c>
      <c r="G2172" t="s">
        <v>8</v>
      </c>
      <c r="H2172" t="s">
        <v>42</v>
      </c>
      <c r="I2172" s="2">
        <v>1</v>
      </c>
      <c r="J2172" t="s">
        <v>12</v>
      </c>
      <c r="K2172" s="21">
        <f>INDEX(LISTAS!$H:$Q,MATCH(BASE!H2172,LISTAS!$G:$G,0),MATCH(BASE!J2172,LISTAS!$H$3:$Q$3,0))*Tabela3[[#This Row],[QUANTIDADE]]</f>
        <v>14.4</v>
      </c>
      <c r="L2172" s="2" t="str">
        <f>TEXT(Tabela3[[#This Row],[DATA]],"MM")</f>
        <v>04</v>
      </c>
      <c r="M2172" s="2">
        <f>WEEKNUM(Tabela3[[#This Row],[DATA]])</f>
        <v>15</v>
      </c>
      <c r="N2172" s="18">
        <f>YEAR(Tabela3[[#This Row],[DATA]])</f>
        <v>2023</v>
      </c>
    </row>
    <row r="2173" spans="2:14">
      <c r="B2173" s="1">
        <v>45030</v>
      </c>
      <c r="C2173">
        <v>12888</v>
      </c>
      <c r="D2173">
        <f>COUNTIF(C$4:C2173,Tabela3[[#This Row],[COMANDA]])</f>
        <v>1</v>
      </c>
      <c r="E2173" t="s">
        <v>90</v>
      </c>
      <c r="F2173" t="s">
        <v>375</v>
      </c>
      <c r="G2173" t="s">
        <v>8</v>
      </c>
      <c r="H2173" t="s">
        <v>211</v>
      </c>
      <c r="I2173" s="2">
        <v>1</v>
      </c>
      <c r="J2173" t="s">
        <v>12</v>
      </c>
      <c r="K2173" s="21">
        <f>INDEX(LISTAS!$H:$Q,MATCH(BASE!H2173,LISTAS!$G:$G,0),MATCH(BASE!J2173,LISTAS!$H$3:$Q$3,0))*Tabela3[[#This Row],[QUANTIDADE]]</f>
        <v>18</v>
      </c>
      <c r="L2173" s="2" t="str">
        <f>TEXT(Tabela3[[#This Row],[DATA]],"MM")</f>
        <v>04</v>
      </c>
      <c r="M2173" s="2">
        <f>WEEKNUM(Tabela3[[#This Row],[DATA]])</f>
        <v>15</v>
      </c>
      <c r="N2173" s="18">
        <f>YEAR(Tabela3[[#This Row],[DATA]])</f>
        <v>2023</v>
      </c>
    </row>
    <row r="2174" spans="2:14">
      <c r="B2174" s="1">
        <v>45030</v>
      </c>
      <c r="C2174">
        <v>12973</v>
      </c>
      <c r="D2174">
        <f>COUNTIF(C$4:C2174,Tabela3[[#This Row],[COMANDA]])</f>
        <v>1</v>
      </c>
      <c r="E2174" t="s">
        <v>89</v>
      </c>
      <c r="G2174" t="s">
        <v>8</v>
      </c>
      <c r="H2174" t="s">
        <v>42</v>
      </c>
      <c r="I2174" s="2">
        <v>1</v>
      </c>
      <c r="J2174" t="s">
        <v>11</v>
      </c>
      <c r="K2174" s="21">
        <f>INDEX(LISTAS!$H:$Q,MATCH(BASE!H2174,LISTAS!$G:$G,0),MATCH(BASE!J2174,LISTAS!$H$3:$Q$3,0))*Tabela3[[#This Row],[QUANTIDADE]]</f>
        <v>16</v>
      </c>
      <c r="L2174" s="2" t="str">
        <f>TEXT(Tabela3[[#This Row],[DATA]],"MM")</f>
        <v>04</v>
      </c>
      <c r="M2174" s="2">
        <f>WEEKNUM(Tabela3[[#This Row],[DATA]])</f>
        <v>15</v>
      </c>
      <c r="N2174" s="18">
        <f>YEAR(Tabela3[[#This Row],[DATA]])</f>
        <v>2023</v>
      </c>
    </row>
    <row r="2175" spans="2:14">
      <c r="B2175" s="1">
        <v>45030</v>
      </c>
      <c r="C2175">
        <v>12973</v>
      </c>
      <c r="D2175">
        <f>COUNTIF(C$4:C2175,Tabela3[[#This Row],[COMANDA]])</f>
        <v>2</v>
      </c>
      <c r="E2175" t="s">
        <v>89</v>
      </c>
      <c r="G2175" t="s">
        <v>9</v>
      </c>
      <c r="H2175" t="s">
        <v>144</v>
      </c>
      <c r="I2175" s="2">
        <v>1</v>
      </c>
      <c r="J2175" t="s">
        <v>11</v>
      </c>
      <c r="K2175" s="21">
        <f>INDEX(LISTAS!$H:$Q,MATCH(BASE!H2175,LISTAS!$G:$G,0),MATCH(BASE!J2175,LISTAS!$H$3:$Q$3,0))*Tabela3[[#This Row],[QUANTIDADE]]</f>
        <v>3</v>
      </c>
      <c r="L2175" s="2" t="str">
        <f>TEXT(Tabela3[[#This Row],[DATA]],"MM")</f>
        <v>04</v>
      </c>
      <c r="M2175" s="2">
        <f>WEEKNUM(Tabela3[[#This Row],[DATA]])</f>
        <v>15</v>
      </c>
      <c r="N2175" s="18">
        <f>YEAR(Tabela3[[#This Row],[DATA]])</f>
        <v>2023</v>
      </c>
    </row>
    <row r="2176" spans="2:14">
      <c r="B2176" s="1">
        <v>45030</v>
      </c>
      <c r="C2176">
        <v>12974</v>
      </c>
      <c r="D2176">
        <f>COUNTIF(C$4:C2176,Tabela3[[#This Row],[COMANDA]])</f>
        <v>1</v>
      </c>
      <c r="E2176" t="s">
        <v>90</v>
      </c>
      <c r="G2176" t="s">
        <v>8</v>
      </c>
      <c r="H2176" t="s">
        <v>47</v>
      </c>
      <c r="I2176" s="2">
        <v>1</v>
      </c>
      <c r="J2176" t="s">
        <v>11</v>
      </c>
      <c r="K2176" s="21">
        <f>INDEX(LISTAS!$H:$Q,MATCH(BASE!H2176,LISTAS!$G:$G,0),MATCH(BASE!J2176,LISTAS!$H$3:$Q$3,0))*Tabela3[[#This Row],[QUANTIDADE]]</f>
        <v>16</v>
      </c>
      <c r="L2176" s="2" t="str">
        <f>TEXT(Tabela3[[#This Row],[DATA]],"MM")</f>
        <v>04</v>
      </c>
      <c r="M2176" s="2">
        <f>WEEKNUM(Tabela3[[#This Row],[DATA]])</f>
        <v>15</v>
      </c>
      <c r="N2176" s="18">
        <f>YEAR(Tabela3[[#This Row],[DATA]])</f>
        <v>2023</v>
      </c>
    </row>
    <row r="2177" spans="2:14">
      <c r="B2177" s="1">
        <v>45030</v>
      </c>
      <c r="C2177">
        <v>12974</v>
      </c>
      <c r="D2177">
        <f>COUNTIF(C$4:C2177,Tabela3[[#This Row],[COMANDA]])</f>
        <v>2</v>
      </c>
      <c r="E2177" t="s">
        <v>90</v>
      </c>
      <c r="G2177" t="s">
        <v>9</v>
      </c>
      <c r="H2177" t="s">
        <v>142</v>
      </c>
      <c r="I2177" s="2">
        <v>1</v>
      </c>
      <c r="J2177" t="s">
        <v>11</v>
      </c>
      <c r="K2177" s="21">
        <f>INDEX(LISTAS!$H:$Q,MATCH(BASE!H2177,LISTAS!$G:$G,0),MATCH(BASE!J2177,LISTAS!$H$3:$Q$3,0))*Tabela3[[#This Row],[QUANTIDADE]]</f>
        <v>6</v>
      </c>
      <c r="L2177" s="2" t="str">
        <f>TEXT(Tabela3[[#This Row],[DATA]],"MM")</f>
        <v>04</v>
      </c>
      <c r="M2177" s="2">
        <f>WEEKNUM(Tabela3[[#This Row],[DATA]])</f>
        <v>15</v>
      </c>
      <c r="N2177" s="18">
        <f>YEAR(Tabela3[[#This Row],[DATA]])</f>
        <v>2023</v>
      </c>
    </row>
    <row r="2178" spans="2:14">
      <c r="B2178" s="1">
        <v>45030</v>
      </c>
      <c r="C2178">
        <v>12975</v>
      </c>
      <c r="D2178">
        <f>COUNTIF(C$4:C2178,Tabela3[[#This Row],[COMANDA]])</f>
        <v>1</v>
      </c>
      <c r="E2178" t="s">
        <v>90</v>
      </c>
      <c r="G2178" t="s">
        <v>8</v>
      </c>
      <c r="H2178" t="s">
        <v>39</v>
      </c>
      <c r="I2178" s="2">
        <v>1</v>
      </c>
      <c r="J2178" t="s">
        <v>11</v>
      </c>
      <c r="K2178" s="21">
        <f>INDEX(LISTAS!$H:$Q,MATCH(BASE!H2178,LISTAS!$G:$G,0),MATCH(BASE!J2178,LISTAS!$H$3:$Q$3,0))*Tabela3[[#This Row],[QUANTIDADE]]</f>
        <v>12</v>
      </c>
      <c r="L2178" s="2" t="str">
        <f>TEXT(Tabela3[[#This Row],[DATA]],"MM")</f>
        <v>04</v>
      </c>
      <c r="M2178" s="2">
        <f>WEEKNUM(Tabela3[[#This Row],[DATA]])</f>
        <v>15</v>
      </c>
      <c r="N2178" s="18">
        <f>YEAR(Tabela3[[#This Row],[DATA]])</f>
        <v>2023</v>
      </c>
    </row>
    <row r="2179" spans="2:14">
      <c r="B2179" s="1">
        <v>45030</v>
      </c>
      <c r="C2179">
        <v>12975</v>
      </c>
      <c r="D2179">
        <f>COUNTIF(C$4:C2179,Tabela3[[#This Row],[COMANDA]])</f>
        <v>2</v>
      </c>
      <c r="E2179" t="s">
        <v>90</v>
      </c>
      <c r="G2179" t="s">
        <v>9</v>
      </c>
      <c r="H2179" t="s">
        <v>134</v>
      </c>
      <c r="I2179" s="2">
        <v>1</v>
      </c>
      <c r="J2179" t="s">
        <v>11</v>
      </c>
      <c r="K2179" s="21">
        <f>INDEX(LISTAS!$H:$Q,MATCH(BASE!H2179,LISTAS!$G:$G,0),MATCH(BASE!J2179,LISTAS!$H$3:$Q$3,0))*Tabela3[[#This Row],[QUANTIDADE]]</f>
        <v>3</v>
      </c>
      <c r="L2179" s="2" t="str">
        <f>TEXT(Tabela3[[#This Row],[DATA]],"MM")</f>
        <v>04</v>
      </c>
      <c r="M2179" s="2">
        <f>WEEKNUM(Tabela3[[#This Row],[DATA]])</f>
        <v>15</v>
      </c>
      <c r="N2179" s="18">
        <f>YEAR(Tabela3[[#This Row],[DATA]])</f>
        <v>2023</v>
      </c>
    </row>
    <row r="2180" spans="2:14">
      <c r="B2180" s="1">
        <v>45030</v>
      </c>
      <c r="C2180">
        <v>12976</v>
      </c>
      <c r="D2180">
        <f>COUNTIF(C$4:C2180,Tabela3[[#This Row],[COMANDA]])</f>
        <v>1</v>
      </c>
      <c r="E2180" t="s">
        <v>1</v>
      </c>
      <c r="F2180" t="s">
        <v>375</v>
      </c>
      <c r="G2180" t="s">
        <v>8</v>
      </c>
      <c r="H2180" t="s">
        <v>43</v>
      </c>
      <c r="I2180" s="2">
        <v>1</v>
      </c>
      <c r="J2180" t="s">
        <v>11</v>
      </c>
      <c r="K2180" s="21">
        <f>INDEX(LISTAS!$H:$Q,MATCH(BASE!H2180,LISTAS!$G:$G,0),MATCH(BASE!J2180,LISTAS!$H$3:$Q$3,0))*Tabela3[[#This Row],[QUANTIDADE]]</f>
        <v>18</v>
      </c>
      <c r="L2180" s="2" t="str">
        <f>TEXT(Tabela3[[#This Row],[DATA]],"MM")</f>
        <v>04</v>
      </c>
      <c r="M2180" s="2">
        <f>WEEKNUM(Tabela3[[#This Row],[DATA]])</f>
        <v>15</v>
      </c>
      <c r="N2180" s="18">
        <f>YEAR(Tabela3[[#This Row],[DATA]])</f>
        <v>2023</v>
      </c>
    </row>
    <row r="2181" spans="2:14">
      <c r="B2181" s="1">
        <v>45030</v>
      </c>
      <c r="C2181">
        <v>12977</v>
      </c>
      <c r="D2181">
        <f>COUNTIF(C$4:C2181,Tabela3[[#This Row],[COMANDA]])</f>
        <v>1</v>
      </c>
      <c r="E2181" t="s">
        <v>90</v>
      </c>
      <c r="F2181" t="s">
        <v>100</v>
      </c>
      <c r="G2181" t="s">
        <v>8</v>
      </c>
      <c r="H2181" t="s">
        <v>47</v>
      </c>
      <c r="I2181" s="2">
        <v>2</v>
      </c>
      <c r="J2181" t="s">
        <v>11</v>
      </c>
      <c r="K2181" s="21">
        <f>INDEX(LISTAS!$H:$Q,MATCH(BASE!H2181,LISTAS!$G:$G,0),MATCH(BASE!J2181,LISTAS!$H$3:$Q$3,0))*Tabela3[[#This Row],[QUANTIDADE]]</f>
        <v>32</v>
      </c>
      <c r="L2181" s="2" t="str">
        <f>TEXT(Tabela3[[#This Row],[DATA]],"MM")</f>
        <v>04</v>
      </c>
      <c r="M2181" s="2">
        <f>WEEKNUM(Tabela3[[#This Row],[DATA]])</f>
        <v>15</v>
      </c>
      <c r="N2181" s="18">
        <f>YEAR(Tabela3[[#This Row],[DATA]])</f>
        <v>2023</v>
      </c>
    </row>
    <row r="2182" spans="2:14">
      <c r="B2182" s="1">
        <v>45030</v>
      </c>
      <c r="C2182">
        <v>12979</v>
      </c>
      <c r="D2182">
        <f>COUNTIF(C$4:C2182,Tabela3[[#This Row],[COMANDA]])</f>
        <v>1</v>
      </c>
      <c r="E2182" t="s">
        <v>90</v>
      </c>
      <c r="F2182" t="s">
        <v>375</v>
      </c>
      <c r="G2182" t="s">
        <v>8</v>
      </c>
      <c r="H2182" t="s">
        <v>204</v>
      </c>
      <c r="I2182" s="2">
        <v>1</v>
      </c>
      <c r="J2182" t="s">
        <v>11</v>
      </c>
      <c r="K2182" s="21">
        <f>INDEX(LISTAS!$H:$Q,MATCH(BASE!H2182,LISTAS!$G:$G,0),MATCH(BASE!J2182,LISTAS!$H$3:$Q$3,0))*Tabela3[[#This Row],[QUANTIDADE]]</f>
        <v>18</v>
      </c>
      <c r="L2182" s="2" t="str">
        <f>TEXT(Tabela3[[#This Row],[DATA]],"MM")</f>
        <v>04</v>
      </c>
      <c r="M2182" s="2">
        <f>WEEKNUM(Tabela3[[#This Row],[DATA]])</f>
        <v>15</v>
      </c>
      <c r="N2182" s="18">
        <f>YEAR(Tabela3[[#This Row],[DATA]])</f>
        <v>2023</v>
      </c>
    </row>
    <row r="2183" spans="2:14">
      <c r="B2183" s="1">
        <v>45030</v>
      </c>
      <c r="C2183">
        <v>12979</v>
      </c>
      <c r="D2183">
        <f>COUNTIF(C$4:C2183,Tabela3[[#This Row],[COMANDA]])</f>
        <v>2</v>
      </c>
      <c r="E2183" t="s">
        <v>90</v>
      </c>
      <c r="F2183" t="s">
        <v>375</v>
      </c>
      <c r="G2183" t="s">
        <v>61</v>
      </c>
      <c r="H2183" t="s">
        <v>199</v>
      </c>
      <c r="I2183" s="2">
        <v>1</v>
      </c>
      <c r="J2183" t="s">
        <v>11</v>
      </c>
      <c r="K2183" s="21">
        <f>INDEX(LISTAS!$H:$Q,MATCH(BASE!H2183,LISTAS!$G:$G,0),MATCH(BASE!J2183,LISTAS!$H$3:$Q$3,0))*Tabela3[[#This Row],[QUANTIDADE]]</f>
        <v>1</v>
      </c>
      <c r="L2183" s="2" t="str">
        <f>TEXT(Tabela3[[#This Row],[DATA]],"MM")</f>
        <v>04</v>
      </c>
      <c r="M2183" s="2">
        <f>WEEKNUM(Tabela3[[#This Row],[DATA]])</f>
        <v>15</v>
      </c>
      <c r="N2183" s="18">
        <f>YEAR(Tabela3[[#This Row],[DATA]])</f>
        <v>2023</v>
      </c>
    </row>
    <row r="2184" spans="2:14">
      <c r="B2184" s="1">
        <v>45030</v>
      </c>
      <c r="C2184">
        <v>12979</v>
      </c>
      <c r="D2184">
        <f>COUNTIF(C$4:C2184,Tabela3[[#This Row],[COMANDA]])</f>
        <v>3</v>
      </c>
      <c r="E2184" t="s">
        <v>89</v>
      </c>
      <c r="F2184" t="s">
        <v>375</v>
      </c>
      <c r="G2184" t="s">
        <v>8</v>
      </c>
      <c r="H2184" t="s">
        <v>204</v>
      </c>
      <c r="I2184" s="2">
        <v>1</v>
      </c>
      <c r="J2184" t="s">
        <v>11</v>
      </c>
      <c r="K2184" s="21">
        <f>INDEX(LISTAS!$H:$Q,MATCH(BASE!H2184,LISTAS!$G:$G,0),MATCH(BASE!J2184,LISTAS!$H$3:$Q$3,0))*Tabela3[[#This Row],[QUANTIDADE]]</f>
        <v>18</v>
      </c>
      <c r="L2184" s="2" t="str">
        <f>TEXT(Tabela3[[#This Row],[DATA]],"MM")</f>
        <v>04</v>
      </c>
      <c r="M2184" s="2">
        <f>WEEKNUM(Tabela3[[#This Row],[DATA]])</f>
        <v>15</v>
      </c>
      <c r="N2184" s="18">
        <f>YEAR(Tabela3[[#This Row],[DATA]])</f>
        <v>2023</v>
      </c>
    </row>
    <row r="2185" spans="2:14">
      <c r="B2185" s="1">
        <v>45030</v>
      </c>
      <c r="C2185">
        <v>12979</v>
      </c>
      <c r="D2185">
        <f>COUNTIF(C$4:C2185,Tabela3[[#This Row],[COMANDA]])</f>
        <v>4</v>
      </c>
      <c r="E2185" t="s">
        <v>89</v>
      </c>
      <c r="F2185" t="s">
        <v>375</v>
      </c>
      <c r="G2185" t="s">
        <v>61</v>
      </c>
      <c r="H2185" t="s">
        <v>199</v>
      </c>
      <c r="I2185" s="2">
        <v>1</v>
      </c>
      <c r="J2185" t="s">
        <v>11</v>
      </c>
      <c r="K2185" s="21">
        <f>INDEX(LISTAS!$H:$Q,MATCH(BASE!H2185,LISTAS!$G:$G,0),MATCH(BASE!J2185,LISTAS!$H$3:$Q$3,0))*Tabela3[[#This Row],[QUANTIDADE]]</f>
        <v>1</v>
      </c>
      <c r="L2185" s="2" t="str">
        <f>TEXT(Tabela3[[#This Row],[DATA]],"MM")</f>
        <v>04</v>
      </c>
      <c r="M2185" s="2">
        <f>WEEKNUM(Tabela3[[#This Row],[DATA]])</f>
        <v>15</v>
      </c>
      <c r="N2185" s="18">
        <f>YEAR(Tabela3[[#This Row],[DATA]])</f>
        <v>2023</v>
      </c>
    </row>
    <row r="2186" spans="2:14">
      <c r="B2186" s="1">
        <v>45030</v>
      </c>
      <c r="C2186">
        <v>12979</v>
      </c>
      <c r="D2186">
        <f>COUNTIF(C$4:C2186,Tabela3[[#This Row],[COMANDA]])</f>
        <v>5</v>
      </c>
      <c r="E2186" t="s">
        <v>90</v>
      </c>
      <c r="F2186" t="s">
        <v>98</v>
      </c>
      <c r="G2186" t="s">
        <v>8</v>
      </c>
      <c r="H2186" t="s">
        <v>47</v>
      </c>
      <c r="I2186" s="2">
        <v>2</v>
      </c>
      <c r="J2186" t="s">
        <v>11</v>
      </c>
      <c r="K2186" s="21">
        <f>INDEX(LISTAS!$H:$Q,MATCH(BASE!H2186,LISTAS!$G:$G,0),MATCH(BASE!J2186,LISTAS!$H$3:$Q$3,0))*Tabela3[[#This Row],[QUANTIDADE]]</f>
        <v>32</v>
      </c>
      <c r="L2186" s="2" t="str">
        <f>TEXT(Tabela3[[#This Row],[DATA]],"MM")</f>
        <v>04</v>
      </c>
      <c r="M2186" s="2">
        <f>WEEKNUM(Tabela3[[#This Row],[DATA]])</f>
        <v>15</v>
      </c>
      <c r="N2186" s="18">
        <f>YEAR(Tabela3[[#This Row],[DATA]])</f>
        <v>2023</v>
      </c>
    </row>
    <row r="2187" spans="2:14">
      <c r="B2187" s="1">
        <v>45030</v>
      </c>
      <c r="C2187">
        <v>12979</v>
      </c>
      <c r="D2187">
        <f>COUNTIF(C$4:C2187,Tabela3[[#This Row],[COMANDA]])</f>
        <v>6</v>
      </c>
      <c r="E2187" t="s">
        <v>90</v>
      </c>
      <c r="G2187" t="s">
        <v>9</v>
      </c>
      <c r="H2187" t="s">
        <v>51</v>
      </c>
      <c r="I2187" s="2">
        <v>1</v>
      </c>
      <c r="J2187" t="s">
        <v>11</v>
      </c>
      <c r="K2187" s="21">
        <f>INDEX(LISTAS!$H:$Q,MATCH(BASE!H2187,LISTAS!$G:$G,0),MATCH(BASE!J2187,LISTAS!$H$3:$Q$3,0))*Tabela3[[#This Row],[QUANTIDADE]]</f>
        <v>10</v>
      </c>
      <c r="L2187" s="2" t="str">
        <f>TEXT(Tabela3[[#This Row],[DATA]],"MM")</f>
        <v>04</v>
      </c>
      <c r="M2187" s="2">
        <f>WEEKNUM(Tabela3[[#This Row],[DATA]])</f>
        <v>15</v>
      </c>
      <c r="N2187" s="18">
        <f>YEAR(Tabela3[[#This Row],[DATA]])</f>
        <v>2023</v>
      </c>
    </row>
    <row r="2188" spans="2:14">
      <c r="B2188" s="1">
        <v>45030</v>
      </c>
      <c r="C2188">
        <v>12980</v>
      </c>
      <c r="D2188">
        <f>COUNTIF(C$4:C2188,Tabela3[[#This Row],[COMANDA]])</f>
        <v>1</v>
      </c>
      <c r="E2188" t="s">
        <v>90</v>
      </c>
      <c r="F2188" t="s">
        <v>100</v>
      </c>
      <c r="G2188" t="s">
        <v>8</v>
      </c>
      <c r="H2188" t="s">
        <v>42</v>
      </c>
      <c r="I2188" s="2">
        <v>1</v>
      </c>
      <c r="J2188" t="s">
        <v>11</v>
      </c>
      <c r="K2188" s="21">
        <f>INDEX(LISTAS!$H:$Q,MATCH(BASE!H2188,LISTAS!$G:$G,0),MATCH(BASE!J2188,LISTAS!$H$3:$Q$3,0))*Tabela3[[#This Row],[QUANTIDADE]]</f>
        <v>16</v>
      </c>
      <c r="L2188" s="2" t="str">
        <f>TEXT(Tabela3[[#This Row],[DATA]],"MM")</f>
        <v>04</v>
      </c>
      <c r="M2188" s="2">
        <f>WEEKNUM(Tabela3[[#This Row],[DATA]])</f>
        <v>15</v>
      </c>
      <c r="N2188" s="18">
        <f>YEAR(Tabela3[[#This Row],[DATA]])</f>
        <v>2023</v>
      </c>
    </row>
    <row r="2189" spans="2:14">
      <c r="B2189" s="1">
        <v>45030</v>
      </c>
      <c r="C2189">
        <v>12981</v>
      </c>
      <c r="D2189">
        <f>COUNTIF(C$4:C2189,Tabela3[[#This Row],[COMANDA]])</f>
        <v>1</v>
      </c>
      <c r="E2189" t="s">
        <v>90</v>
      </c>
      <c r="F2189" t="s">
        <v>99</v>
      </c>
      <c r="G2189" t="s">
        <v>8</v>
      </c>
      <c r="H2189" t="s">
        <v>47</v>
      </c>
      <c r="I2189" s="2">
        <v>1</v>
      </c>
      <c r="J2189" t="s">
        <v>11</v>
      </c>
      <c r="K2189" s="21">
        <f>INDEX(LISTAS!$H:$Q,MATCH(BASE!H2189,LISTAS!$G:$G,0),MATCH(BASE!J2189,LISTAS!$H$3:$Q$3,0))*Tabela3[[#This Row],[QUANTIDADE]]</f>
        <v>16</v>
      </c>
      <c r="L2189" s="2" t="str">
        <f>TEXT(Tabela3[[#This Row],[DATA]],"MM")</f>
        <v>04</v>
      </c>
      <c r="M2189" s="2">
        <f>WEEKNUM(Tabela3[[#This Row],[DATA]])</f>
        <v>15</v>
      </c>
      <c r="N2189" s="18">
        <f>YEAR(Tabela3[[#This Row],[DATA]])</f>
        <v>2023</v>
      </c>
    </row>
    <row r="2190" spans="2:14">
      <c r="B2190" s="1">
        <v>45030</v>
      </c>
      <c r="C2190">
        <v>12982</v>
      </c>
      <c r="D2190">
        <f>COUNTIF(C$4:C2190,Tabela3[[#This Row],[COMANDA]])</f>
        <v>1</v>
      </c>
      <c r="E2190" t="s">
        <v>90</v>
      </c>
      <c r="F2190" t="s">
        <v>375</v>
      </c>
      <c r="G2190" t="s">
        <v>8</v>
      </c>
      <c r="H2190" t="s">
        <v>211</v>
      </c>
      <c r="I2190" s="2">
        <v>1</v>
      </c>
      <c r="J2190" t="s">
        <v>12</v>
      </c>
      <c r="K2190" s="21">
        <f>INDEX(LISTAS!$H:$Q,MATCH(BASE!H2190,LISTAS!$G:$G,0),MATCH(BASE!J2190,LISTAS!$H$3:$Q$3,0))*Tabela3[[#This Row],[QUANTIDADE]]</f>
        <v>18</v>
      </c>
      <c r="L2190" s="2" t="str">
        <f>TEXT(Tabela3[[#This Row],[DATA]],"MM")</f>
        <v>04</v>
      </c>
      <c r="M2190" s="2">
        <f>WEEKNUM(Tabela3[[#This Row],[DATA]])</f>
        <v>15</v>
      </c>
      <c r="N2190" s="18">
        <f>YEAR(Tabela3[[#This Row],[DATA]])</f>
        <v>2023</v>
      </c>
    </row>
    <row r="2191" spans="2:14">
      <c r="B2191" s="1">
        <v>45030</v>
      </c>
      <c r="C2191">
        <v>12983</v>
      </c>
      <c r="D2191">
        <f>COUNTIF(C$4:C2191,Tabela3[[#This Row],[COMANDA]])</f>
        <v>1</v>
      </c>
      <c r="E2191" t="s">
        <v>90</v>
      </c>
      <c r="F2191" t="s">
        <v>99</v>
      </c>
      <c r="G2191" t="s">
        <v>63</v>
      </c>
      <c r="H2191" t="s">
        <v>184</v>
      </c>
      <c r="I2191" s="2">
        <v>1</v>
      </c>
      <c r="J2191" t="s">
        <v>11</v>
      </c>
      <c r="K2191" s="21">
        <f>INDEX(LISTAS!$H:$Q,MATCH(BASE!H2191,LISTAS!$G:$G,0),MATCH(BASE!J2191,LISTAS!$H$3:$Q$3,0))*Tabela3[[#This Row],[QUANTIDADE]]</f>
        <v>8</v>
      </c>
      <c r="L2191" s="2" t="str">
        <f>TEXT(Tabela3[[#This Row],[DATA]],"MM")</f>
        <v>04</v>
      </c>
      <c r="M2191" s="2">
        <f>WEEKNUM(Tabela3[[#This Row],[DATA]])</f>
        <v>15</v>
      </c>
      <c r="N2191" s="18">
        <f>YEAR(Tabela3[[#This Row],[DATA]])</f>
        <v>2023</v>
      </c>
    </row>
    <row r="2192" spans="2:14">
      <c r="B2192" s="1">
        <v>45030</v>
      </c>
      <c r="C2192">
        <v>12983</v>
      </c>
      <c r="D2192">
        <f>COUNTIF(C$4:C2192,Tabela3[[#This Row],[COMANDA]])</f>
        <v>2</v>
      </c>
      <c r="E2192" t="s">
        <v>90</v>
      </c>
      <c r="F2192" t="s">
        <v>99</v>
      </c>
      <c r="G2192" t="s">
        <v>9</v>
      </c>
      <c r="H2192" t="s">
        <v>146</v>
      </c>
      <c r="I2192" s="2">
        <v>1</v>
      </c>
      <c r="J2192" t="s">
        <v>11</v>
      </c>
      <c r="K2192" s="21">
        <f>INDEX(LISTAS!$H:$Q,MATCH(BASE!H2192,LISTAS!$G:$G,0),MATCH(BASE!J2192,LISTAS!$H$3:$Q$3,0))*Tabela3[[#This Row],[QUANTIDADE]]</f>
        <v>4</v>
      </c>
      <c r="L2192" s="2" t="str">
        <f>TEXT(Tabela3[[#This Row],[DATA]],"MM")</f>
        <v>04</v>
      </c>
      <c r="M2192" s="2">
        <f>WEEKNUM(Tabela3[[#This Row],[DATA]])</f>
        <v>15</v>
      </c>
      <c r="N2192" s="18">
        <f>YEAR(Tabela3[[#This Row],[DATA]])</f>
        <v>2023</v>
      </c>
    </row>
    <row r="2193" spans="2:14">
      <c r="B2193" s="1">
        <v>45030</v>
      </c>
      <c r="C2193">
        <v>12984</v>
      </c>
      <c r="D2193">
        <f>COUNTIF(C$4:C2193,Tabela3[[#This Row],[COMANDA]])</f>
        <v>1</v>
      </c>
      <c r="E2193" t="s">
        <v>90</v>
      </c>
      <c r="F2193" t="s">
        <v>100</v>
      </c>
      <c r="G2193" t="s">
        <v>8</v>
      </c>
      <c r="H2193" t="s">
        <v>206</v>
      </c>
      <c r="I2193" s="2">
        <v>1</v>
      </c>
      <c r="J2193" t="s">
        <v>11</v>
      </c>
      <c r="K2193" s="21">
        <f>INDEX(LISTAS!$H:$Q,MATCH(BASE!H2193,LISTAS!$G:$G,0),MATCH(BASE!J2193,LISTAS!$H$3:$Q$3,0))*Tabela3[[#This Row],[QUANTIDADE]]</f>
        <v>18</v>
      </c>
      <c r="L2193" s="2" t="str">
        <f>TEXT(Tabela3[[#This Row],[DATA]],"MM")</f>
        <v>04</v>
      </c>
      <c r="M2193" s="2">
        <f>WEEKNUM(Tabela3[[#This Row],[DATA]])</f>
        <v>15</v>
      </c>
      <c r="N2193" s="18">
        <f>YEAR(Tabela3[[#This Row],[DATA]])</f>
        <v>2023</v>
      </c>
    </row>
    <row r="2194" spans="2:14">
      <c r="B2194" s="1">
        <v>45030</v>
      </c>
      <c r="C2194">
        <v>12985</v>
      </c>
      <c r="D2194">
        <f>COUNTIF(C$4:C2194,Tabela3[[#This Row],[COMANDA]])</f>
        <v>1</v>
      </c>
      <c r="E2194" t="s">
        <v>90</v>
      </c>
      <c r="F2194" t="s">
        <v>99</v>
      </c>
      <c r="G2194" t="s">
        <v>8</v>
      </c>
      <c r="H2194" t="s">
        <v>42</v>
      </c>
      <c r="I2194" s="2">
        <v>1</v>
      </c>
      <c r="J2194" t="s">
        <v>11</v>
      </c>
      <c r="K2194" s="21">
        <f>INDEX(LISTAS!$H:$Q,MATCH(BASE!H2194,LISTAS!$G:$G,0),MATCH(BASE!J2194,LISTAS!$H$3:$Q$3,0))*Tabela3[[#This Row],[QUANTIDADE]]</f>
        <v>16</v>
      </c>
      <c r="L2194" s="2" t="str">
        <f>TEXT(Tabela3[[#This Row],[DATA]],"MM")</f>
        <v>04</v>
      </c>
      <c r="M2194" s="2">
        <f>WEEKNUM(Tabela3[[#This Row],[DATA]])</f>
        <v>15</v>
      </c>
      <c r="N2194" s="18">
        <f>YEAR(Tabela3[[#This Row],[DATA]])</f>
        <v>2023</v>
      </c>
    </row>
    <row r="2195" spans="2:14">
      <c r="B2195" s="1">
        <v>45030</v>
      </c>
      <c r="C2195">
        <v>12986</v>
      </c>
      <c r="D2195">
        <f>COUNTIF(C$4:C2195,Tabela3[[#This Row],[COMANDA]])</f>
        <v>1</v>
      </c>
      <c r="E2195" t="s">
        <v>90</v>
      </c>
      <c r="F2195" t="s">
        <v>100</v>
      </c>
      <c r="G2195" t="s">
        <v>8</v>
      </c>
      <c r="H2195" t="s">
        <v>202</v>
      </c>
      <c r="I2195" s="2">
        <v>1</v>
      </c>
      <c r="J2195" t="s">
        <v>11</v>
      </c>
      <c r="K2195" s="21">
        <f>INDEX(LISTAS!$H:$Q,MATCH(BASE!H2195,LISTAS!$G:$G,0),MATCH(BASE!J2195,LISTAS!$H$3:$Q$3,0))*Tabela3[[#This Row],[QUANTIDADE]]</f>
        <v>20</v>
      </c>
      <c r="L2195" s="2" t="str">
        <f>TEXT(Tabela3[[#This Row],[DATA]],"MM")</f>
        <v>04</v>
      </c>
      <c r="M2195" s="2">
        <f>WEEKNUM(Tabela3[[#This Row],[DATA]])</f>
        <v>15</v>
      </c>
      <c r="N2195" s="18">
        <f>YEAR(Tabela3[[#This Row],[DATA]])</f>
        <v>2023</v>
      </c>
    </row>
    <row r="2196" spans="2:14">
      <c r="B2196" s="1">
        <v>45030</v>
      </c>
      <c r="C2196">
        <v>12987</v>
      </c>
      <c r="D2196">
        <f>COUNTIF(C$4:C2196,Tabela3[[#This Row],[COMANDA]])</f>
        <v>1</v>
      </c>
      <c r="E2196" t="s">
        <v>90</v>
      </c>
      <c r="F2196" t="s">
        <v>99</v>
      </c>
      <c r="G2196" t="s">
        <v>8</v>
      </c>
      <c r="H2196" t="s">
        <v>47</v>
      </c>
      <c r="I2196" s="2">
        <v>1</v>
      </c>
      <c r="J2196" t="s">
        <v>11</v>
      </c>
      <c r="K2196" s="21">
        <f>INDEX(LISTAS!$H:$Q,MATCH(BASE!H2196,LISTAS!$G:$G,0),MATCH(BASE!J2196,LISTAS!$H$3:$Q$3,0))*Tabela3[[#This Row],[QUANTIDADE]]</f>
        <v>16</v>
      </c>
      <c r="L2196" s="2" t="str">
        <f>TEXT(Tabela3[[#This Row],[DATA]],"MM")</f>
        <v>04</v>
      </c>
      <c r="M2196" s="2">
        <f>WEEKNUM(Tabela3[[#This Row],[DATA]])</f>
        <v>15</v>
      </c>
      <c r="N2196" s="18">
        <f>YEAR(Tabela3[[#This Row],[DATA]])</f>
        <v>2023</v>
      </c>
    </row>
    <row r="2197" spans="2:14">
      <c r="B2197" s="1">
        <v>45030</v>
      </c>
      <c r="C2197">
        <v>12987</v>
      </c>
      <c r="D2197">
        <f>COUNTIF(C$4:C2197,Tabela3[[#This Row],[COMANDA]])</f>
        <v>2</v>
      </c>
      <c r="E2197" t="s">
        <v>90</v>
      </c>
      <c r="F2197" t="s">
        <v>99</v>
      </c>
      <c r="G2197" t="s">
        <v>61</v>
      </c>
      <c r="H2197" t="s">
        <v>161</v>
      </c>
      <c r="I2197" s="2">
        <v>1</v>
      </c>
      <c r="J2197" t="s">
        <v>11</v>
      </c>
      <c r="K2197" s="21">
        <f>INDEX(LISTAS!$H:$Q,MATCH(BASE!H2197,LISTAS!$G:$G,0),MATCH(BASE!J2197,LISTAS!$H$3:$Q$3,0))*Tabela3[[#This Row],[QUANTIDADE]]</f>
        <v>3</v>
      </c>
      <c r="L2197" s="2" t="str">
        <f>TEXT(Tabela3[[#This Row],[DATA]],"MM")</f>
        <v>04</v>
      </c>
      <c r="M2197" s="2">
        <f>WEEKNUM(Tabela3[[#This Row],[DATA]])</f>
        <v>15</v>
      </c>
      <c r="N2197" s="18">
        <f>YEAR(Tabela3[[#This Row],[DATA]])</f>
        <v>2023</v>
      </c>
    </row>
    <row r="2198" spans="2:14">
      <c r="B2198" s="1">
        <v>45030</v>
      </c>
      <c r="C2198">
        <v>12987</v>
      </c>
      <c r="D2198">
        <f>COUNTIF(C$4:C2198,Tabela3[[#This Row],[COMANDA]])</f>
        <v>3</v>
      </c>
      <c r="E2198" t="s">
        <v>90</v>
      </c>
      <c r="F2198" t="s">
        <v>99</v>
      </c>
      <c r="G2198" t="s">
        <v>61</v>
      </c>
      <c r="H2198" t="s">
        <v>163</v>
      </c>
      <c r="I2198" s="2">
        <v>1</v>
      </c>
      <c r="J2198" t="s">
        <v>11</v>
      </c>
      <c r="K2198" s="21">
        <f>INDEX(LISTAS!$H:$Q,MATCH(BASE!H2198,LISTAS!$G:$G,0),MATCH(BASE!J2198,LISTAS!$H$3:$Q$3,0))*Tabela3[[#This Row],[QUANTIDADE]]</f>
        <v>4</v>
      </c>
      <c r="L2198" s="2" t="str">
        <f>TEXT(Tabela3[[#This Row],[DATA]],"MM")</f>
        <v>04</v>
      </c>
      <c r="M2198" s="2">
        <f>WEEKNUM(Tabela3[[#This Row],[DATA]])</f>
        <v>15</v>
      </c>
      <c r="N2198" s="18">
        <f>YEAR(Tabela3[[#This Row],[DATA]])</f>
        <v>2023</v>
      </c>
    </row>
    <row r="2199" spans="2:14">
      <c r="B2199" s="1">
        <v>45030</v>
      </c>
      <c r="C2199">
        <v>12987</v>
      </c>
      <c r="D2199">
        <f>COUNTIF(C$4:C2199,Tabela3[[#This Row],[COMANDA]])</f>
        <v>4</v>
      </c>
      <c r="E2199" t="s">
        <v>90</v>
      </c>
      <c r="F2199" t="s">
        <v>99</v>
      </c>
      <c r="G2199" t="s">
        <v>9</v>
      </c>
      <c r="H2199" t="s">
        <v>134</v>
      </c>
      <c r="I2199" s="2">
        <v>1</v>
      </c>
      <c r="J2199" t="s">
        <v>11</v>
      </c>
      <c r="K2199" s="21">
        <f>INDEX(LISTAS!$H:$Q,MATCH(BASE!H2199,LISTAS!$G:$G,0),MATCH(BASE!J2199,LISTAS!$H$3:$Q$3,0))*Tabela3[[#This Row],[QUANTIDADE]]</f>
        <v>3</v>
      </c>
      <c r="L2199" s="2" t="str">
        <f>TEXT(Tabela3[[#This Row],[DATA]],"MM")</f>
        <v>04</v>
      </c>
      <c r="M2199" s="2">
        <f>WEEKNUM(Tabela3[[#This Row],[DATA]])</f>
        <v>15</v>
      </c>
      <c r="N2199" s="18">
        <f>YEAR(Tabela3[[#This Row],[DATA]])</f>
        <v>2023</v>
      </c>
    </row>
    <row r="2200" spans="2:14">
      <c r="B2200" s="1">
        <v>45030</v>
      </c>
      <c r="C2200">
        <v>12988</v>
      </c>
      <c r="D2200">
        <f>COUNTIF(C$4:C2200,Tabela3[[#This Row],[COMANDA]])</f>
        <v>1</v>
      </c>
      <c r="E2200" t="s">
        <v>90</v>
      </c>
      <c r="F2200" t="s">
        <v>99</v>
      </c>
      <c r="G2200" t="s">
        <v>8</v>
      </c>
      <c r="H2200" t="s">
        <v>47</v>
      </c>
      <c r="I2200" s="2">
        <v>2</v>
      </c>
      <c r="J2200" t="s">
        <v>11</v>
      </c>
      <c r="K2200" s="21">
        <f>INDEX(LISTAS!$H:$Q,MATCH(BASE!H2200,LISTAS!$G:$G,0),MATCH(BASE!J2200,LISTAS!$H$3:$Q$3,0))*Tabela3[[#This Row],[QUANTIDADE]]</f>
        <v>32</v>
      </c>
      <c r="L2200" s="2" t="str">
        <f>TEXT(Tabela3[[#This Row],[DATA]],"MM")</f>
        <v>04</v>
      </c>
      <c r="M2200" s="2">
        <f>WEEKNUM(Tabela3[[#This Row],[DATA]])</f>
        <v>15</v>
      </c>
      <c r="N2200" s="18">
        <f>YEAR(Tabela3[[#This Row],[DATA]])</f>
        <v>2023</v>
      </c>
    </row>
    <row r="2201" spans="2:14">
      <c r="B2201" s="1">
        <v>45030</v>
      </c>
      <c r="C2201">
        <v>12989</v>
      </c>
      <c r="D2201">
        <f>COUNTIF(C$4:C2201,Tabela3[[#This Row],[COMANDA]])</f>
        <v>1</v>
      </c>
      <c r="E2201" t="s">
        <v>90</v>
      </c>
      <c r="F2201" t="s">
        <v>98</v>
      </c>
      <c r="G2201" t="s">
        <v>8</v>
      </c>
      <c r="H2201" t="s">
        <v>47</v>
      </c>
      <c r="I2201" s="2">
        <v>1</v>
      </c>
      <c r="J2201" t="s">
        <v>11</v>
      </c>
      <c r="K2201" s="21">
        <f>INDEX(LISTAS!$H:$Q,MATCH(BASE!H2201,LISTAS!$G:$G,0),MATCH(BASE!J2201,LISTAS!$H$3:$Q$3,0))*Tabela3[[#This Row],[QUANTIDADE]]</f>
        <v>16</v>
      </c>
      <c r="L2201" s="2" t="str">
        <f>TEXT(Tabela3[[#This Row],[DATA]],"MM")</f>
        <v>04</v>
      </c>
      <c r="M2201" s="2">
        <f>WEEKNUM(Tabela3[[#This Row],[DATA]])</f>
        <v>15</v>
      </c>
      <c r="N2201" s="18">
        <f>YEAR(Tabela3[[#This Row],[DATA]])</f>
        <v>2023</v>
      </c>
    </row>
    <row r="2202" spans="2:14">
      <c r="B2202" s="1">
        <v>45030</v>
      </c>
      <c r="C2202">
        <v>12989</v>
      </c>
      <c r="D2202">
        <f>COUNTIF(C$4:C2202,Tabela3[[#This Row],[COMANDA]])</f>
        <v>2</v>
      </c>
      <c r="E2202" t="s">
        <v>90</v>
      </c>
      <c r="F2202" t="s">
        <v>98</v>
      </c>
      <c r="G2202" t="s">
        <v>61</v>
      </c>
      <c r="H2202" t="s">
        <v>199</v>
      </c>
      <c r="I2202" s="2">
        <v>1</v>
      </c>
      <c r="J2202" t="s">
        <v>11</v>
      </c>
      <c r="K2202" s="21">
        <f>INDEX(LISTAS!$H:$Q,MATCH(BASE!H2202,LISTAS!$G:$G,0),MATCH(BASE!J2202,LISTAS!$H$3:$Q$3,0))*Tabela3[[#This Row],[QUANTIDADE]]</f>
        <v>1</v>
      </c>
      <c r="L2202" s="2" t="str">
        <f>TEXT(Tabela3[[#This Row],[DATA]],"MM")</f>
        <v>04</v>
      </c>
      <c r="M2202" s="2">
        <f>WEEKNUM(Tabela3[[#This Row],[DATA]])</f>
        <v>15</v>
      </c>
      <c r="N2202" s="18">
        <f>YEAR(Tabela3[[#This Row],[DATA]])</f>
        <v>2023</v>
      </c>
    </row>
    <row r="2203" spans="2:14">
      <c r="B2203" s="1">
        <v>45030</v>
      </c>
      <c r="C2203">
        <v>12989</v>
      </c>
      <c r="D2203">
        <f>COUNTIF(C$4:C2203,Tabela3[[#This Row],[COMANDA]])</f>
        <v>3</v>
      </c>
      <c r="E2203" t="s">
        <v>90</v>
      </c>
      <c r="F2203" t="s">
        <v>98</v>
      </c>
      <c r="G2203" t="s">
        <v>9</v>
      </c>
      <c r="H2203" t="s">
        <v>126</v>
      </c>
      <c r="I2203" s="2">
        <v>1</v>
      </c>
      <c r="J2203" t="s">
        <v>11</v>
      </c>
      <c r="K2203" s="21">
        <f>INDEX(LISTAS!$H:$Q,MATCH(BASE!H2203,LISTAS!$G:$G,0),MATCH(BASE!J2203,LISTAS!$H$3:$Q$3,0))*Tabela3[[#This Row],[QUANTIDADE]]</f>
        <v>3.5</v>
      </c>
      <c r="L2203" s="2" t="str">
        <f>TEXT(Tabela3[[#This Row],[DATA]],"MM")</f>
        <v>04</v>
      </c>
      <c r="M2203" s="2">
        <f>WEEKNUM(Tabela3[[#This Row],[DATA]])</f>
        <v>15</v>
      </c>
      <c r="N2203" s="18">
        <f>YEAR(Tabela3[[#This Row],[DATA]])</f>
        <v>2023</v>
      </c>
    </row>
    <row r="2204" spans="2:14">
      <c r="B2204" s="1">
        <v>45030</v>
      </c>
      <c r="C2204">
        <v>12990</v>
      </c>
      <c r="D2204">
        <f>COUNTIF(C$4:C2204,Tabela3[[#This Row],[COMANDA]])</f>
        <v>1</v>
      </c>
      <c r="E2204" t="s">
        <v>90</v>
      </c>
      <c r="F2204" t="s">
        <v>100</v>
      </c>
      <c r="G2204" t="s">
        <v>8</v>
      </c>
      <c r="H2204" t="s">
        <v>211</v>
      </c>
      <c r="I2204" s="2">
        <v>1</v>
      </c>
      <c r="J2204" t="s">
        <v>11</v>
      </c>
      <c r="K2204" s="21">
        <f>INDEX(LISTAS!$H:$Q,MATCH(BASE!H2204,LISTAS!$G:$G,0),MATCH(BASE!J2204,LISTAS!$H$3:$Q$3,0))*Tabela3[[#This Row],[QUANTIDADE]]</f>
        <v>20</v>
      </c>
      <c r="L2204" s="2" t="str">
        <f>TEXT(Tabela3[[#This Row],[DATA]],"MM")</f>
        <v>04</v>
      </c>
      <c r="M2204" s="2">
        <f>WEEKNUM(Tabela3[[#This Row],[DATA]])</f>
        <v>15</v>
      </c>
      <c r="N2204" s="18">
        <f>YEAR(Tabela3[[#This Row],[DATA]])</f>
        <v>2023</v>
      </c>
    </row>
    <row r="2205" spans="2:14">
      <c r="B2205" s="1">
        <v>45030</v>
      </c>
      <c r="C2205">
        <v>12990</v>
      </c>
      <c r="D2205">
        <f>COUNTIF(C$4:C2205,Tabela3[[#This Row],[COMANDA]])</f>
        <v>2</v>
      </c>
      <c r="E2205" t="s">
        <v>90</v>
      </c>
      <c r="F2205" t="s">
        <v>100</v>
      </c>
      <c r="G2205" t="s">
        <v>9</v>
      </c>
      <c r="H2205" t="s">
        <v>208</v>
      </c>
      <c r="I2205" s="2">
        <v>1</v>
      </c>
      <c r="J2205" t="s">
        <v>11</v>
      </c>
      <c r="K2205" s="21">
        <f>INDEX(LISTAS!$H:$Q,MATCH(BASE!H2205,LISTAS!$G:$G,0),MATCH(BASE!J2205,LISTAS!$H$3:$Q$3,0))*Tabela3[[#This Row],[QUANTIDADE]]</f>
        <v>4</v>
      </c>
      <c r="L2205" s="2" t="str">
        <f>TEXT(Tabela3[[#This Row],[DATA]],"MM")</f>
        <v>04</v>
      </c>
      <c r="M2205" s="2">
        <f>WEEKNUM(Tabela3[[#This Row],[DATA]])</f>
        <v>15</v>
      </c>
      <c r="N2205" s="18">
        <f>YEAR(Tabela3[[#This Row],[DATA]])</f>
        <v>2023</v>
      </c>
    </row>
    <row r="2206" spans="2:14">
      <c r="B2206" s="1">
        <v>45030</v>
      </c>
      <c r="C2206">
        <v>12991</v>
      </c>
      <c r="D2206">
        <f>COUNTIF(C$4:C2206,Tabela3[[#This Row],[COMANDA]])</f>
        <v>1</v>
      </c>
      <c r="E2206" t="s">
        <v>90</v>
      </c>
      <c r="F2206" t="s">
        <v>98</v>
      </c>
      <c r="G2206" t="s">
        <v>8</v>
      </c>
      <c r="H2206" t="s">
        <v>40</v>
      </c>
      <c r="I2206" s="2">
        <v>2</v>
      </c>
      <c r="J2206" t="s">
        <v>11</v>
      </c>
      <c r="K2206" s="21">
        <f>INDEX(LISTAS!$H:$Q,MATCH(BASE!H2206,LISTAS!$G:$G,0),MATCH(BASE!J2206,LISTAS!$H$3:$Q$3,0))*Tabela3[[#This Row],[QUANTIDADE]]</f>
        <v>28</v>
      </c>
      <c r="L2206" s="2" t="str">
        <f>TEXT(Tabela3[[#This Row],[DATA]],"MM")</f>
        <v>04</v>
      </c>
      <c r="M2206" s="2">
        <f>WEEKNUM(Tabela3[[#This Row],[DATA]])</f>
        <v>15</v>
      </c>
      <c r="N2206" s="18">
        <f>YEAR(Tabela3[[#This Row],[DATA]])</f>
        <v>2023</v>
      </c>
    </row>
    <row r="2207" spans="2:14">
      <c r="B2207" s="1">
        <v>45030</v>
      </c>
      <c r="C2207">
        <v>12991</v>
      </c>
      <c r="D2207">
        <f>COUNTIF(C$4:C2207,Tabela3[[#This Row],[COMANDA]])</f>
        <v>2</v>
      </c>
      <c r="E2207" t="s">
        <v>90</v>
      </c>
      <c r="F2207" t="s">
        <v>98</v>
      </c>
      <c r="G2207" t="s">
        <v>61</v>
      </c>
      <c r="H2207" t="s">
        <v>163</v>
      </c>
      <c r="I2207" s="2">
        <v>2</v>
      </c>
      <c r="J2207" t="s">
        <v>11</v>
      </c>
      <c r="K2207" s="21">
        <f>INDEX(LISTAS!$H:$Q,MATCH(BASE!H2207,LISTAS!$G:$G,0),MATCH(BASE!J2207,LISTAS!$H$3:$Q$3,0))*Tabela3[[#This Row],[QUANTIDADE]]</f>
        <v>8</v>
      </c>
      <c r="L2207" s="2" t="str">
        <f>TEXT(Tabela3[[#This Row],[DATA]],"MM")</f>
        <v>04</v>
      </c>
      <c r="M2207" s="2">
        <f>WEEKNUM(Tabela3[[#This Row],[DATA]])</f>
        <v>15</v>
      </c>
      <c r="N2207" s="18">
        <f>YEAR(Tabela3[[#This Row],[DATA]])</f>
        <v>2023</v>
      </c>
    </row>
    <row r="2208" spans="2:14">
      <c r="B2208" s="1">
        <v>45030</v>
      </c>
      <c r="C2208">
        <v>12991</v>
      </c>
      <c r="D2208">
        <f>COUNTIF(C$4:C2208,Tabela3[[#This Row],[COMANDA]])</f>
        <v>3</v>
      </c>
      <c r="E2208" t="s">
        <v>90</v>
      </c>
      <c r="F2208" t="s">
        <v>98</v>
      </c>
      <c r="G2208" t="s">
        <v>10</v>
      </c>
      <c r="H2208" t="s">
        <v>119</v>
      </c>
      <c r="I2208" s="2">
        <v>2</v>
      </c>
      <c r="J2208" t="s">
        <v>11</v>
      </c>
      <c r="K2208" s="21">
        <f>INDEX(LISTAS!$H:$Q,MATCH(BASE!H2208,LISTAS!$G:$G,0),MATCH(BASE!J2208,LISTAS!$H$3:$Q$3,0))*Tabela3[[#This Row],[QUANTIDADE]]</f>
        <v>12</v>
      </c>
      <c r="L2208" s="2" t="str">
        <f>TEXT(Tabela3[[#This Row],[DATA]],"MM")</f>
        <v>04</v>
      </c>
      <c r="M2208" s="2">
        <f>WEEKNUM(Tabela3[[#This Row],[DATA]])</f>
        <v>15</v>
      </c>
      <c r="N2208" s="18">
        <f>YEAR(Tabela3[[#This Row],[DATA]])</f>
        <v>2023</v>
      </c>
    </row>
    <row r="2209" spans="2:14">
      <c r="B2209" s="1">
        <v>45030</v>
      </c>
      <c r="C2209">
        <v>12991</v>
      </c>
      <c r="D2209">
        <f>COUNTIF(C$4:C2209,Tabela3[[#This Row],[COMANDA]])</f>
        <v>4</v>
      </c>
      <c r="E2209" t="s">
        <v>90</v>
      </c>
      <c r="F2209" t="s">
        <v>98</v>
      </c>
      <c r="G2209" t="s">
        <v>9</v>
      </c>
      <c r="H2209" t="s">
        <v>142</v>
      </c>
      <c r="I2209" s="2">
        <v>1</v>
      </c>
      <c r="J2209" t="s">
        <v>11</v>
      </c>
      <c r="K2209" s="21">
        <f>INDEX(LISTAS!$H:$Q,MATCH(BASE!H2209,LISTAS!$G:$G,0),MATCH(BASE!J2209,LISTAS!$H$3:$Q$3,0))*Tabela3[[#This Row],[QUANTIDADE]]</f>
        <v>6</v>
      </c>
      <c r="L2209" s="2" t="str">
        <f>TEXT(Tabela3[[#This Row],[DATA]],"MM")</f>
        <v>04</v>
      </c>
      <c r="M2209" s="2">
        <f>WEEKNUM(Tabela3[[#This Row],[DATA]])</f>
        <v>15</v>
      </c>
      <c r="N2209" s="18">
        <f>YEAR(Tabela3[[#This Row],[DATA]])</f>
        <v>2023</v>
      </c>
    </row>
    <row r="2210" spans="2:14">
      <c r="B2210" s="1">
        <v>45030</v>
      </c>
      <c r="C2210">
        <v>12992</v>
      </c>
      <c r="D2210">
        <f>COUNTIF(C$4:C2210,Tabela3[[#This Row],[COMANDA]])</f>
        <v>1</v>
      </c>
      <c r="E2210" t="s">
        <v>90</v>
      </c>
      <c r="F2210" t="s">
        <v>98</v>
      </c>
      <c r="G2210" t="s">
        <v>8</v>
      </c>
      <c r="H2210" t="s">
        <v>204</v>
      </c>
      <c r="I2210" s="2">
        <v>1</v>
      </c>
      <c r="J2210" t="s">
        <v>11</v>
      </c>
      <c r="K2210" s="21">
        <f>INDEX(LISTAS!$H:$Q,MATCH(BASE!H2210,LISTAS!$G:$G,0),MATCH(BASE!J2210,LISTAS!$H$3:$Q$3,0))*Tabela3[[#This Row],[QUANTIDADE]]</f>
        <v>18</v>
      </c>
      <c r="L2210" s="2" t="str">
        <f>TEXT(Tabela3[[#This Row],[DATA]],"MM")</f>
        <v>04</v>
      </c>
      <c r="M2210" s="2">
        <f>WEEKNUM(Tabela3[[#This Row],[DATA]])</f>
        <v>15</v>
      </c>
      <c r="N2210" s="18">
        <f>YEAR(Tabela3[[#This Row],[DATA]])</f>
        <v>2023</v>
      </c>
    </row>
    <row r="2211" spans="2:14">
      <c r="B2211" s="1">
        <v>45030</v>
      </c>
      <c r="C2211">
        <v>12992</v>
      </c>
      <c r="D2211">
        <f>COUNTIF(C$4:C2211,Tabela3[[#This Row],[COMANDA]])</f>
        <v>2</v>
      </c>
      <c r="E2211" t="s">
        <v>90</v>
      </c>
      <c r="F2211" t="s">
        <v>98</v>
      </c>
      <c r="G2211" t="s">
        <v>9</v>
      </c>
      <c r="H2211" t="s">
        <v>134</v>
      </c>
      <c r="I2211" s="2">
        <v>1</v>
      </c>
      <c r="J2211" t="s">
        <v>11</v>
      </c>
      <c r="K2211" s="21">
        <f>INDEX(LISTAS!$H:$Q,MATCH(BASE!H2211,LISTAS!$G:$G,0),MATCH(BASE!J2211,LISTAS!$H$3:$Q$3,0))*Tabela3[[#This Row],[QUANTIDADE]]</f>
        <v>3</v>
      </c>
      <c r="L2211" s="2" t="str">
        <f>TEXT(Tabela3[[#This Row],[DATA]],"MM")</f>
        <v>04</v>
      </c>
      <c r="M2211" s="2">
        <f>WEEKNUM(Tabela3[[#This Row],[DATA]])</f>
        <v>15</v>
      </c>
      <c r="N2211" s="18">
        <f>YEAR(Tabela3[[#This Row],[DATA]])</f>
        <v>2023</v>
      </c>
    </row>
    <row r="2212" spans="2:14">
      <c r="B2212" s="1">
        <v>45030</v>
      </c>
      <c r="C2212">
        <v>12993</v>
      </c>
      <c r="D2212">
        <f>COUNTIF(C$4:C2212,Tabela3[[#This Row],[COMANDA]])</f>
        <v>1</v>
      </c>
      <c r="E2212" t="s">
        <v>90</v>
      </c>
      <c r="F2212" t="s">
        <v>99</v>
      </c>
      <c r="G2212" t="s">
        <v>8</v>
      </c>
      <c r="H2212" t="s">
        <v>47</v>
      </c>
      <c r="I2212" s="2">
        <v>1</v>
      </c>
      <c r="J2212" t="s">
        <v>11</v>
      </c>
      <c r="K2212" s="21">
        <f>INDEX(LISTAS!$H:$Q,MATCH(BASE!H2212,LISTAS!$G:$G,0),MATCH(BASE!J2212,LISTAS!$H$3:$Q$3,0))*Tabela3[[#This Row],[QUANTIDADE]]</f>
        <v>16</v>
      </c>
      <c r="L2212" s="2" t="str">
        <f>TEXT(Tabela3[[#This Row],[DATA]],"MM")</f>
        <v>04</v>
      </c>
      <c r="M2212" s="2">
        <f>WEEKNUM(Tabela3[[#This Row],[DATA]])</f>
        <v>15</v>
      </c>
      <c r="N2212" s="18">
        <f>YEAR(Tabela3[[#This Row],[DATA]])</f>
        <v>2023</v>
      </c>
    </row>
    <row r="2213" spans="2:14">
      <c r="B2213" s="1">
        <v>45030</v>
      </c>
      <c r="C2213">
        <v>12993</v>
      </c>
      <c r="D2213">
        <f>COUNTIF(C$4:C2213,Tabela3[[#This Row],[COMANDA]])</f>
        <v>2</v>
      </c>
      <c r="E2213" t="s">
        <v>90</v>
      </c>
      <c r="F2213" t="s">
        <v>99</v>
      </c>
      <c r="G2213" t="s">
        <v>9</v>
      </c>
      <c r="H2213" t="s">
        <v>134</v>
      </c>
      <c r="I2213" s="2">
        <v>1</v>
      </c>
      <c r="J2213" t="s">
        <v>11</v>
      </c>
      <c r="K2213" s="21">
        <f>INDEX(LISTAS!$H:$Q,MATCH(BASE!H2213,LISTAS!$G:$G,0),MATCH(BASE!J2213,LISTAS!$H$3:$Q$3,0))*Tabela3[[#This Row],[QUANTIDADE]]</f>
        <v>3</v>
      </c>
      <c r="L2213" s="2" t="str">
        <f>TEXT(Tabela3[[#This Row],[DATA]],"MM")</f>
        <v>04</v>
      </c>
      <c r="M2213" s="2">
        <f>WEEKNUM(Tabela3[[#This Row],[DATA]])</f>
        <v>15</v>
      </c>
      <c r="N2213" s="18">
        <f>YEAR(Tabela3[[#This Row],[DATA]])</f>
        <v>2023</v>
      </c>
    </row>
    <row r="2214" spans="2:14">
      <c r="B2214" s="1">
        <v>45030</v>
      </c>
      <c r="C2214">
        <v>12993</v>
      </c>
      <c r="D2214">
        <f>COUNTIF(C$4:C2214,Tabela3[[#This Row],[COMANDA]])</f>
        <v>3</v>
      </c>
      <c r="E2214" t="s">
        <v>90</v>
      </c>
      <c r="F2214" t="s">
        <v>99</v>
      </c>
      <c r="G2214" t="s">
        <v>74</v>
      </c>
      <c r="H2214" t="s">
        <v>75</v>
      </c>
      <c r="I2214" s="2">
        <v>1</v>
      </c>
      <c r="J2214" t="s">
        <v>11</v>
      </c>
      <c r="K2214" s="21">
        <f>INDEX(LISTAS!$H:$Q,MATCH(BASE!H2214,LISTAS!$G:$G,0),MATCH(BASE!J2214,LISTAS!$H$3:$Q$3,0))*Tabela3[[#This Row],[QUANTIDADE]]</f>
        <v>6</v>
      </c>
      <c r="L2214" s="2" t="str">
        <f>TEXT(Tabela3[[#This Row],[DATA]],"MM")</f>
        <v>04</v>
      </c>
      <c r="M2214" s="2">
        <f>WEEKNUM(Tabela3[[#This Row],[DATA]])</f>
        <v>15</v>
      </c>
      <c r="N2214" s="18">
        <f>YEAR(Tabela3[[#This Row],[DATA]])</f>
        <v>2023</v>
      </c>
    </row>
    <row r="2215" spans="2:14">
      <c r="B2215" s="1">
        <v>45030</v>
      </c>
      <c r="C2215">
        <v>12993</v>
      </c>
      <c r="D2215">
        <f>COUNTIF(C$4:C2215,Tabela3[[#This Row],[COMANDA]])</f>
        <v>4</v>
      </c>
      <c r="E2215" t="s">
        <v>90</v>
      </c>
      <c r="F2215" t="s">
        <v>99</v>
      </c>
      <c r="G2215" t="s">
        <v>9</v>
      </c>
      <c r="H2215" t="s">
        <v>138</v>
      </c>
      <c r="I2215" s="2">
        <v>1</v>
      </c>
      <c r="J2215" t="s">
        <v>11</v>
      </c>
      <c r="K2215" s="21">
        <f>INDEX(LISTAS!$H:$Q,MATCH(BASE!H2215,LISTAS!$G:$G,0),MATCH(BASE!J2215,LISTAS!$H$3:$Q$3,0))*Tabela3[[#This Row],[QUANTIDADE]]</f>
        <v>4</v>
      </c>
      <c r="L2215" s="2" t="str">
        <f>TEXT(Tabela3[[#This Row],[DATA]],"MM")</f>
        <v>04</v>
      </c>
      <c r="M2215" s="2">
        <f>WEEKNUM(Tabela3[[#This Row],[DATA]])</f>
        <v>15</v>
      </c>
      <c r="N2215" s="18">
        <f>YEAR(Tabela3[[#This Row],[DATA]])</f>
        <v>2023</v>
      </c>
    </row>
    <row r="2216" spans="2:14">
      <c r="B2216" s="1">
        <v>45030</v>
      </c>
      <c r="C2216">
        <v>12994</v>
      </c>
      <c r="D2216">
        <f>COUNTIF(C$4:C2216,Tabela3[[#This Row],[COMANDA]])</f>
        <v>1</v>
      </c>
      <c r="E2216" t="s">
        <v>90</v>
      </c>
      <c r="F2216" t="s">
        <v>98</v>
      </c>
      <c r="G2216" t="s">
        <v>8</v>
      </c>
      <c r="H2216" t="s">
        <v>205</v>
      </c>
      <c r="I2216" s="2">
        <v>1</v>
      </c>
      <c r="J2216" t="s">
        <v>11</v>
      </c>
      <c r="K2216" s="21">
        <f>INDEX(LISTAS!$H:$Q,MATCH(BASE!H2216,LISTAS!$G:$G,0),MATCH(BASE!J2216,LISTAS!$H$3:$Q$3,0))*Tabela3[[#This Row],[QUANTIDADE]]</f>
        <v>22</v>
      </c>
      <c r="L2216" s="2" t="str">
        <f>TEXT(Tabela3[[#This Row],[DATA]],"MM")</f>
        <v>04</v>
      </c>
      <c r="M2216" s="2">
        <f>WEEKNUM(Tabela3[[#This Row],[DATA]])</f>
        <v>15</v>
      </c>
      <c r="N2216" s="18">
        <f>YEAR(Tabela3[[#This Row],[DATA]])</f>
        <v>2023</v>
      </c>
    </row>
    <row r="2217" spans="2:14">
      <c r="B2217" s="1">
        <v>45030</v>
      </c>
      <c r="C2217">
        <v>12994</v>
      </c>
      <c r="D2217">
        <f>COUNTIF(C$4:C2217,Tabela3[[#This Row],[COMANDA]])</f>
        <v>2</v>
      </c>
      <c r="E2217" t="s">
        <v>90</v>
      </c>
      <c r="F2217" t="s">
        <v>98</v>
      </c>
      <c r="G2217" t="s">
        <v>62</v>
      </c>
      <c r="H2217" t="s">
        <v>194</v>
      </c>
      <c r="I2217" s="2">
        <v>1</v>
      </c>
      <c r="J2217" t="s">
        <v>11</v>
      </c>
      <c r="K2217" s="21">
        <f>INDEX(LISTAS!$H:$Q,MATCH(BASE!H2217,LISTAS!$G:$G,0),MATCH(BASE!J2217,LISTAS!$H$3:$Q$3,0))*Tabela3[[#This Row],[QUANTIDADE]]</f>
        <v>8</v>
      </c>
      <c r="L2217" s="2" t="str">
        <f>TEXT(Tabela3[[#This Row],[DATA]],"MM")</f>
        <v>04</v>
      </c>
      <c r="M2217" s="2">
        <f>WEEKNUM(Tabela3[[#This Row],[DATA]])</f>
        <v>15</v>
      </c>
      <c r="N2217" s="18">
        <f>YEAR(Tabela3[[#This Row],[DATA]])</f>
        <v>2023</v>
      </c>
    </row>
    <row r="2218" spans="2:14">
      <c r="B2218" s="1">
        <v>45030</v>
      </c>
      <c r="C2218">
        <v>12994</v>
      </c>
      <c r="D2218">
        <f>COUNTIF(C$4:C2218,Tabela3[[#This Row],[COMANDA]])</f>
        <v>3</v>
      </c>
      <c r="E2218" t="s">
        <v>90</v>
      </c>
      <c r="F2218" t="s">
        <v>98</v>
      </c>
      <c r="G2218" t="s">
        <v>62</v>
      </c>
      <c r="H2218" t="s">
        <v>190</v>
      </c>
      <c r="I2218" s="2">
        <v>3</v>
      </c>
      <c r="J2218" t="s">
        <v>11</v>
      </c>
      <c r="K2218" s="21">
        <f>INDEX(LISTAS!$H:$Q,MATCH(BASE!H2218,LISTAS!$G:$G,0),MATCH(BASE!J2218,LISTAS!$H$3:$Q$3,0))*Tabela3[[#This Row],[QUANTIDADE]]</f>
        <v>9</v>
      </c>
      <c r="L2218" s="2" t="str">
        <f>TEXT(Tabela3[[#This Row],[DATA]],"MM")</f>
        <v>04</v>
      </c>
      <c r="M2218" s="2">
        <f>WEEKNUM(Tabela3[[#This Row],[DATA]])</f>
        <v>15</v>
      </c>
      <c r="N2218" s="18">
        <f>YEAR(Tabela3[[#This Row],[DATA]])</f>
        <v>2023</v>
      </c>
    </row>
    <row r="2219" spans="2:14">
      <c r="B2219" s="1">
        <v>45030</v>
      </c>
      <c r="C2219">
        <v>12994</v>
      </c>
      <c r="D2219">
        <f>COUNTIF(C$4:C2219,Tabela3[[#This Row],[COMANDA]])</f>
        <v>4</v>
      </c>
      <c r="E2219" t="s">
        <v>90</v>
      </c>
      <c r="F2219" t="s">
        <v>98</v>
      </c>
      <c r="G2219" t="s">
        <v>62</v>
      </c>
      <c r="H2219" t="s">
        <v>189</v>
      </c>
      <c r="I2219" s="2">
        <v>1</v>
      </c>
      <c r="J2219" t="s">
        <v>11</v>
      </c>
      <c r="K2219" s="21">
        <f>INDEX(LISTAS!$H:$Q,MATCH(BASE!H2219,LISTAS!$G:$G,0),MATCH(BASE!J2219,LISTAS!$H$3:$Q$3,0))*Tabela3[[#This Row],[QUANTIDADE]]</f>
        <v>2</v>
      </c>
      <c r="L2219" s="2" t="str">
        <f>TEXT(Tabela3[[#This Row],[DATA]],"MM")</f>
        <v>04</v>
      </c>
      <c r="M2219" s="2">
        <f>WEEKNUM(Tabela3[[#This Row],[DATA]])</f>
        <v>15</v>
      </c>
      <c r="N2219" s="18">
        <f>YEAR(Tabela3[[#This Row],[DATA]])</f>
        <v>2023</v>
      </c>
    </row>
    <row r="2220" spans="2:14">
      <c r="B2220" s="1">
        <v>45030</v>
      </c>
      <c r="C2220">
        <v>12995</v>
      </c>
      <c r="D2220">
        <f>COUNTIF(C$4:C2220,Tabela3[[#This Row],[COMANDA]])</f>
        <v>1</v>
      </c>
      <c r="E2220" t="s">
        <v>90</v>
      </c>
      <c r="F2220" t="s">
        <v>98</v>
      </c>
      <c r="G2220" t="s">
        <v>8</v>
      </c>
      <c r="H2220" t="s">
        <v>84</v>
      </c>
      <c r="I2220" s="2">
        <v>1</v>
      </c>
      <c r="J2220" t="s">
        <v>11</v>
      </c>
      <c r="K2220" s="21">
        <f>INDEX(LISTAS!$H:$Q,MATCH(BASE!H2220,LISTAS!$G:$G,0),MATCH(BASE!J2220,LISTAS!$H$3:$Q$3,0))*Tabela3[[#This Row],[QUANTIDADE]]</f>
        <v>16</v>
      </c>
      <c r="L2220" s="2" t="str">
        <f>TEXT(Tabela3[[#This Row],[DATA]],"MM")</f>
        <v>04</v>
      </c>
      <c r="M2220" s="2">
        <f>WEEKNUM(Tabela3[[#This Row],[DATA]])</f>
        <v>15</v>
      </c>
      <c r="N2220" s="18">
        <f>YEAR(Tabela3[[#This Row],[DATA]])</f>
        <v>2023</v>
      </c>
    </row>
    <row r="2221" spans="2:14">
      <c r="B2221" s="1">
        <v>45030</v>
      </c>
      <c r="C2221">
        <v>12996</v>
      </c>
      <c r="D2221">
        <f>COUNTIF(C$4:C2221,Tabela3[[#This Row],[COMANDA]])</f>
        <v>1</v>
      </c>
      <c r="E2221" t="s">
        <v>90</v>
      </c>
      <c r="F2221" t="s">
        <v>98</v>
      </c>
      <c r="G2221" t="s">
        <v>8</v>
      </c>
      <c r="H2221" t="s">
        <v>47</v>
      </c>
      <c r="I2221" s="2">
        <v>2</v>
      </c>
      <c r="J2221" t="s">
        <v>11</v>
      </c>
      <c r="K2221" s="21">
        <f>INDEX(LISTAS!$H:$Q,MATCH(BASE!H2221,LISTAS!$G:$G,0),MATCH(BASE!J2221,LISTAS!$H$3:$Q$3,0))*Tabela3[[#This Row],[QUANTIDADE]]</f>
        <v>32</v>
      </c>
      <c r="L2221" s="2" t="str">
        <f>TEXT(Tabela3[[#This Row],[DATA]],"MM")</f>
        <v>04</v>
      </c>
      <c r="M2221" s="2">
        <f>WEEKNUM(Tabela3[[#This Row],[DATA]])</f>
        <v>15</v>
      </c>
      <c r="N2221" s="18">
        <f>YEAR(Tabela3[[#This Row],[DATA]])</f>
        <v>2023</v>
      </c>
    </row>
    <row r="2222" spans="2:14">
      <c r="B2222" s="1">
        <v>45030</v>
      </c>
      <c r="C2222">
        <v>12996</v>
      </c>
      <c r="D2222">
        <f>COUNTIF(C$4:C2222,Tabela3[[#This Row],[COMANDA]])</f>
        <v>2</v>
      </c>
      <c r="E2222" t="s">
        <v>90</v>
      </c>
      <c r="F2222" t="s">
        <v>98</v>
      </c>
      <c r="G2222" t="s">
        <v>9</v>
      </c>
      <c r="H2222" t="s">
        <v>138</v>
      </c>
      <c r="I2222" s="2">
        <v>1</v>
      </c>
      <c r="J2222" t="s">
        <v>11</v>
      </c>
      <c r="K2222" s="21">
        <f>INDEX(LISTAS!$H:$Q,MATCH(BASE!H2222,LISTAS!$G:$G,0),MATCH(BASE!J2222,LISTAS!$H$3:$Q$3,0))*Tabela3[[#This Row],[QUANTIDADE]]</f>
        <v>4</v>
      </c>
      <c r="L2222" s="2" t="str">
        <f>TEXT(Tabela3[[#This Row],[DATA]],"MM")</f>
        <v>04</v>
      </c>
      <c r="M2222" s="2">
        <f>WEEKNUM(Tabela3[[#This Row],[DATA]])</f>
        <v>15</v>
      </c>
      <c r="N2222" s="18">
        <f>YEAR(Tabela3[[#This Row],[DATA]])</f>
        <v>2023</v>
      </c>
    </row>
    <row r="2223" spans="2:14">
      <c r="B2223" s="1">
        <v>45030</v>
      </c>
      <c r="C2223">
        <v>12997</v>
      </c>
      <c r="D2223">
        <f>COUNTIF(C$4:C2223,Tabela3[[#This Row],[COMANDA]])</f>
        <v>1</v>
      </c>
      <c r="E2223" t="s">
        <v>90</v>
      </c>
      <c r="F2223" t="s">
        <v>98</v>
      </c>
      <c r="G2223" t="s">
        <v>8</v>
      </c>
      <c r="H2223" t="s">
        <v>47</v>
      </c>
      <c r="I2223" s="2">
        <v>1</v>
      </c>
      <c r="J2223" t="s">
        <v>11</v>
      </c>
      <c r="K2223" s="21">
        <f>INDEX(LISTAS!$H:$Q,MATCH(BASE!H2223,LISTAS!$G:$G,0),MATCH(BASE!J2223,LISTAS!$H$3:$Q$3,0))*Tabela3[[#This Row],[QUANTIDADE]]</f>
        <v>16</v>
      </c>
      <c r="L2223" s="2" t="str">
        <f>TEXT(Tabela3[[#This Row],[DATA]],"MM")</f>
        <v>04</v>
      </c>
      <c r="M2223" s="2">
        <f>WEEKNUM(Tabela3[[#This Row],[DATA]])</f>
        <v>15</v>
      </c>
      <c r="N2223" s="18">
        <f>YEAR(Tabela3[[#This Row],[DATA]])</f>
        <v>2023</v>
      </c>
    </row>
    <row r="2224" spans="2:14">
      <c r="B2224" s="1">
        <v>45030</v>
      </c>
      <c r="C2224">
        <v>12997</v>
      </c>
      <c r="D2224">
        <f>COUNTIF(C$4:C2224,Tabela3[[#This Row],[COMANDA]])</f>
        <v>2</v>
      </c>
      <c r="E2224" t="s">
        <v>90</v>
      </c>
      <c r="F2224" t="s">
        <v>98</v>
      </c>
      <c r="G2224" t="s">
        <v>10</v>
      </c>
      <c r="H2224" t="s">
        <v>96</v>
      </c>
      <c r="I2224" s="2">
        <v>4</v>
      </c>
      <c r="J2224" t="s">
        <v>11</v>
      </c>
      <c r="K2224" s="21">
        <f>INDEX(LISTAS!$H:$Q,MATCH(BASE!H2224,LISTAS!$G:$G,0),MATCH(BASE!J2224,LISTAS!$H$3:$Q$3,0))*Tabela3[[#This Row],[QUANTIDADE]]</f>
        <v>12</v>
      </c>
      <c r="L2224" s="2" t="str">
        <f>TEXT(Tabela3[[#This Row],[DATA]],"MM")</f>
        <v>04</v>
      </c>
      <c r="M2224" s="2">
        <f>WEEKNUM(Tabela3[[#This Row],[DATA]])</f>
        <v>15</v>
      </c>
      <c r="N2224" s="18">
        <f>YEAR(Tabela3[[#This Row],[DATA]])</f>
        <v>2023</v>
      </c>
    </row>
    <row r="2225" spans="2:14">
      <c r="B2225" s="1">
        <v>45030</v>
      </c>
      <c r="C2225">
        <v>12998</v>
      </c>
      <c r="D2225">
        <f>COUNTIF(C$4:C2225,Tabela3[[#This Row],[COMANDA]])</f>
        <v>1</v>
      </c>
      <c r="E2225" t="s">
        <v>90</v>
      </c>
      <c r="F2225" t="s">
        <v>98</v>
      </c>
      <c r="G2225" t="s">
        <v>8</v>
      </c>
      <c r="H2225" t="s">
        <v>206</v>
      </c>
      <c r="I2225" s="2">
        <v>1</v>
      </c>
      <c r="J2225" t="s">
        <v>11</v>
      </c>
      <c r="K2225" s="21">
        <f>INDEX(LISTAS!$H:$Q,MATCH(BASE!H2225,LISTAS!$G:$G,0),MATCH(BASE!J2225,LISTAS!$H$3:$Q$3,0))*Tabela3[[#This Row],[QUANTIDADE]]</f>
        <v>18</v>
      </c>
      <c r="L2225" s="2" t="str">
        <f>TEXT(Tabela3[[#This Row],[DATA]],"MM")</f>
        <v>04</v>
      </c>
      <c r="M2225" s="2">
        <f>WEEKNUM(Tabela3[[#This Row],[DATA]])</f>
        <v>15</v>
      </c>
      <c r="N2225" s="18">
        <f>YEAR(Tabela3[[#This Row],[DATA]])</f>
        <v>2023</v>
      </c>
    </row>
    <row r="2226" spans="2:14">
      <c r="B2226" s="1">
        <v>45030</v>
      </c>
      <c r="C2226">
        <v>12998</v>
      </c>
      <c r="D2226">
        <f>COUNTIF(C$4:C2226,Tabela3[[#This Row],[COMANDA]])</f>
        <v>2</v>
      </c>
      <c r="E2226" t="s">
        <v>90</v>
      </c>
      <c r="F2226" t="s">
        <v>98</v>
      </c>
      <c r="G2226" t="s">
        <v>9</v>
      </c>
      <c r="H2226" t="s">
        <v>140</v>
      </c>
      <c r="I2226" s="2">
        <v>1</v>
      </c>
      <c r="J2226" t="s">
        <v>11</v>
      </c>
      <c r="K2226" s="21">
        <f>INDEX(LISTAS!$H:$Q,MATCH(BASE!H2226,LISTAS!$G:$G,0),MATCH(BASE!J2226,LISTAS!$H$3:$Q$3,0))*Tabela3[[#This Row],[QUANTIDADE]]</f>
        <v>3</v>
      </c>
      <c r="L2226" s="2" t="str">
        <f>TEXT(Tabela3[[#This Row],[DATA]],"MM")</f>
        <v>04</v>
      </c>
      <c r="M2226" s="2">
        <f>WEEKNUM(Tabela3[[#This Row],[DATA]])</f>
        <v>15</v>
      </c>
      <c r="N2226" s="18">
        <f>YEAR(Tabela3[[#This Row],[DATA]])</f>
        <v>2023</v>
      </c>
    </row>
    <row r="2227" spans="2:14">
      <c r="B2227" s="1">
        <v>45030</v>
      </c>
      <c r="C2227">
        <v>12999</v>
      </c>
      <c r="D2227">
        <f>COUNTIF(C$4:C2227,Tabela3[[#This Row],[COMANDA]])</f>
        <v>1</v>
      </c>
      <c r="E2227" t="s">
        <v>90</v>
      </c>
      <c r="F2227" t="s">
        <v>100</v>
      </c>
      <c r="G2227" t="s">
        <v>8</v>
      </c>
      <c r="H2227" t="s">
        <v>206</v>
      </c>
      <c r="I2227" s="2">
        <v>1</v>
      </c>
      <c r="J2227" t="s">
        <v>11</v>
      </c>
      <c r="K2227" s="21">
        <f>INDEX(LISTAS!$H:$Q,MATCH(BASE!H2227,LISTAS!$G:$G,0),MATCH(BASE!J2227,LISTAS!$H$3:$Q$3,0))*Tabela3[[#This Row],[QUANTIDADE]]</f>
        <v>18</v>
      </c>
      <c r="L2227" s="2" t="str">
        <f>TEXT(Tabela3[[#This Row],[DATA]],"MM")</f>
        <v>04</v>
      </c>
      <c r="M2227" s="2">
        <f>WEEKNUM(Tabela3[[#This Row],[DATA]])</f>
        <v>15</v>
      </c>
      <c r="N2227" s="18">
        <f>YEAR(Tabela3[[#This Row],[DATA]])</f>
        <v>2023</v>
      </c>
    </row>
    <row r="2228" spans="2:14">
      <c r="B2228" s="1">
        <v>45030</v>
      </c>
      <c r="C2228">
        <v>12999</v>
      </c>
      <c r="D2228">
        <f>COUNTIF(C$4:C2228,Tabela3[[#This Row],[COMANDA]])</f>
        <v>2</v>
      </c>
      <c r="E2228" t="s">
        <v>90</v>
      </c>
      <c r="F2228" t="s">
        <v>100</v>
      </c>
      <c r="G2228" t="s">
        <v>9</v>
      </c>
      <c r="H2228" t="s">
        <v>135</v>
      </c>
      <c r="I2228" s="2">
        <v>1</v>
      </c>
      <c r="J2228" t="s">
        <v>11</v>
      </c>
      <c r="K2228" s="21">
        <f>INDEX(LISTAS!$H:$Q,MATCH(BASE!H2228,LISTAS!$G:$G,0),MATCH(BASE!J2228,LISTAS!$H$3:$Q$3,0))*Tabela3[[#This Row],[QUANTIDADE]]</f>
        <v>4</v>
      </c>
      <c r="L2228" s="2" t="str">
        <f>TEXT(Tabela3[[#This Row],[DATA]],"MM")</f>
        <v>04</v>
      </c>
      <c r="M2228" s="2">
        <f>WEEKNUM(Tabela3[[#This Row],[DATA]])</f>
        <v>15</v>
      </c>
      <c r="N2228" s="18">
        <f>YEAR(Tabela3[[#This Row],[DATA]])</f>
        <v>2023</v>
      </c>
    </row>
    <row r="2229" spans="2:14">
      <c r="B2229" s="1">
        <v>45030</v>
      </c>
      <c r="C2229">
        <v>13000</v>
      </c>
      <c r="D2229">
        <f>COUNTIF(C$4:C2229,Tabela3[[#This Row],[COMANDA]])</f>
        <v>1</v>
      </c>
      <c r="E2229" t="s">
        <v>90</v>
      </c>
      <c r="F2229" t="s">
        <v>99</v>
      </c>
      <c r="G2229" t="s">
        <v>8</v>
      </c>
      <c r="H2229" t="s">
        <v>203</v>
      </c>
      <c r="I2229" s="2">
        <v>1</v>
      </c>
      <c r="J2229" t="s">
        <v>11</v>
      </c>
      <c r="K2229" s="21">
        <f>INDEX(LISTAS!$H:$Q,MATCH(BASE!H2229,LISTAS!$G:$G,0),MATCH(BASE!J2229,LISTAS!$H$3:$Q$3,0))*Tabela3[[#This Row],[QUANTIDADE]]</f>
        <v>20</v>
      </c>
      <c r="L2229" s="2" t="str">
        <f>TEXT(Tabela3[[#This Row],[DATA]],"MM")</f>
        <v>04</v>
      </c>
      <c r="M2229" s="2">
        <f>WEEKNUM(Tabela3[[#This Row],[DATA]])</f>
        <v>15</v>
      </c>
      <c r="N2229" s="18">
        <f>YEAR(Tabela3[[#This Row],[DATA]])</f>
        <v>2023</v>
      </c>
    </row>
    <row r="2230" spans="2:14">
      <c r="B2230" s="1">
        <v>45030</v>
      </c>
      <c r="C2230">
        <v>13000</v>
      </c>
      <c r="D2230">
        <f>COUNTIF(C$4:C2230,Tabela3[[#This Row],[COMANDA]])</f>
        <v>2</v>
      </c>
      <c r="E2230" t="s">
        <v>90</v>
      </c>
      <c r="F2230" t="s">
        <v>99</v>
      </c>
      <c r="G2230" t="s">
        <v>61</v>
      </c>
      <c r="H2230" t="s">
        <v>163</v>
      </c>
      <c r="I2230" s="2">
        <v>1</v>
      </c>
      <c r="J2230" t="s">
        <v>11</v>
      </c>
      <c r="K2230" s="21">
        <f>INDEX(LISTAS!$H:$Q,MATCH(BASE!H2230,LISTAS!$G:$G,0),MATCH(BASE!J2230,LISTAS!$H$3:$Q$3,0))*Tabela3[[#This Row],[QUANTIDADE]]</f>
        <v>4</v>
      </c>
      <c r="L2230" s="2" t="str">
        <f>TEXT(Tabela3[[#This Row],[DATA]],"MM")</f>
        <v>04</v>
      </c>
      <c r="M2230" s="2">
        <f>WEEKNUM(Tabela3[[#This Row],[DATA]])</f>
        <v>15</v>
      </c>
      <c r="N2230" s="18">
        <f>YEAR(Tabela3[[#This Row],[DATA]])</f>
        <v>2023</v>
      </c>
    </row>
    <row r="2231" spans="2:14">
      <c r="B2231" s="1">
        <v>45030</v>
      </c>
      <c r="C2231">
        <v>13000</v>
      </c>
      <c r="D2231">
        <f>COUNTIF(C$4:C2231,Tabela3[[#This Row],[COMANDA]])</f>
        <v>3</v>
      </c>
      <c r="E2231" t="s">
        <v>90</v>
      </c>
      <c r="F2231" t="s">
        <v>99</v>
      </c>
      <c r="G2231" t="s">
        <v>9</v>
      </c>
      <c r="H2231" t="s">
        <v>85</v>
      </c>
      <c r="I2231" s="2">
        <v>1</v>
      </c>
      <c r="J2231" t="s">
        <v>11</v>
      </c>
      <c r="K2231" s="21">
        <f>INDEX(LISTAS!$H:$Q,MATCH(BASE!H2231,LISTAS!$G:$G,0),MATCH(BASE!J2231,LISTAS!$H$3:$Q$3,0))*Tabela3[[#This Row],[QUANTIDADE]]</f>
        <v>10</v>
      </c>
      <c r="L2231" s="2" t="str">
        <f>TEXT(Tabela3[[#This Row],[DATA]],"MM")</f>
        <v>04</v>
      </c>
      <c r="M2231" s="2">
        <f>WEEKNUM(Tabela3[[#This Row],[DATA]])</f>
        <v>15</v>
      </c>
      <c r="N2231" s="18">
        <f>YEAR(Tabela3[[#This Row],[DATA]])</f>
        <v>2023</v>
      </c>
    </row>
    <row r="2232" spans="2:14">
      <c r="B2232" s="1">
        <v>45030</v>
      </c>
      <c r="C2232">
        <v>13001</v>
      </c>
      <c r="D2232">
        <f>COUNTIF(C$4:C2232,Tabela3[[#This Row],[COMANDA]])</f>
        <v>1</v>
      </c>
      <c r="E2232" t="s">
        <v>90</v>
      </c>
      <c r="F2232" t="s">
        <v>99</v>
      </c>
      <c r="G2232" t="s">
        <v>8</v>
      </c>
      <c r="H2232" t="s">
        <v>84</v>
      </c>
      <c r="I2232" s="2">
        <v>1</v>
      </c>
      <c r="J2232" t="s">
        <v>11</v>
      </c>
      <c r="K2232" s="21">
        <f>INDEX(LISTAS!$H:$Q,MATCH(BASE!H2232,LISTAS!$G:$G,0),MATCH(BASE!J2232,LISTAS!$H$3:$Q$3,0))*Tabela3[[#This Row],[QUANTIDADE]]</f>
        <v>16</v>
      </c>
      <c r="L2232" s="2" t="str">
        <f>TEXT(Tabela3[[#This Row],[DATA]],"MM")</f>
        <v>04</v>
      </c>
      <c r="M2232" s="2">
        <f>WEEKNUM(Tabela3[[#This Row],[DATA]])</f>
        <v>15</v>
      </c>
      <c r="N2232" s="18">
        <f>YEAR(Tabela3[[#This Row],[DATA]])</f>
        <v>2023</v>
      </c>
    </row>
    <row r="2233" spans="2:14">
      <c r="B2233" s="1">
        <v>45030</v>
      </c>
      <c r="C2233">
        <v>13001</v>
      </c>
      <c r="D2233">
        <f>COUNTIF(C$4:C2233,Tabela3[[#This Row],[COMANDA]])</f>
        <v>2</v>
      </c>
      <c r="E2233" t="s">
        <v>90</v>
      </c>
      <c r="F2233" t="s">
        <v>99</v>
      </c>
      <c r="G2233" t="s">
        <v>10</v>
      </c>
      <c r="H2233" t="s">
        <v>119</v>
      </c>
      <c r="I2233" s="2">
        <v>1</v>
      </c>
      <c r="J2233" t="s">
        <v>11</v>
      </c>
      <c r="K2233" s="21">
        <f>INDEX(LISTAS!$H:$Q,MATCH(BASE!H2233,LISTAS!$G:$G,0),MATCH(BASE!J2233,LISTAS!$H$3:$Q$3,0))*Tabela3[[#This Row],[QUANTIDADE]]</f>
        <v>6</v>
      </c>
      <c r="L2233" s="2" t="str">
        <f>TEXT(Tabela3[[#This Row],[DATA]],"MM")</f>
        <v>04</v>
      </c>
      <c r="M2233" s="2">
        <f>WEEKNUM(Tabela3[[#This Row],[DATA]])</f>
        <v>15</v>
      </c>
      <c r="N2233" s="18">
        <f>YEAR(Tabela3[[#This Row],[DATA]])</f>
        <v>2023</v>
      </c>
    </row>
    <row r="2234" spans="2:14">
      <c r="B2234" s="1">
        <v>45030</v>
      </c>
      <c r="C2234">
        <v>13002</v>
      </c>
      <c r="D2234">
        <f>COUNTIF(C$4:C2234,Tabela3[[#This Row],[COMANDA]])</f>
        <v>1</v>
      </c>
      <c r="E2234" t="s">
        <v>90</v>
      </c>
      <c r="F2234" t="s">
        <v>99</v>
      </c>
      <c r="G2234" t="s">
        <v>8</v>
      </c>
      <c r="H2234" t="s">
        <v>47</v>
      </c>
      <c r="I2234" s="2">
        <v>1</v>
      </c>
      <c r="J2234" t="s">
        <v>11</v>
      </c>
      <c r="K2234" s="21">
        <f>INDEX(LISTAS!$H:$Q,MATCH(BASE!H2234,LISTAS!$G:$G,0),MATCH(BASE!J2234,LISTAS!$H$3:$Q$3,0))*Tabela3[[#This Row],[QUANTIDADE]]</f>
        <v>16</v>
      </c>
      <c r="L2234" s="2" t="str">
        <f>TEXT(Tabela3[[#This Row],[DATA]],"MM")</f>
        <v>04</v>
      </c>
      <c r="M2234" s="2">
        <f>WEEKNUM(Tabela3[[#This Row],[DATA]])</f>
        <v>15</v>
      </c>
      <c r="N2234" s="18">
        <f>YEAR(Tabela3[[#This Row],[DATA]])</f>
        <v>2023</v>
      </c>
    </row>
    <row r="2235" spans="2:14">
      <c r="B2235" s="1">
        <v>45030</v>
      </c>
      <c r="C2235">
        <v>13003</v>
      </c>
      <c r="D2235">
        <f>COUNTIF(C$4:C2235,Tabela3[[#This Row],[COMANDA]])</f>
        <v>1</v>
      </c>
      <c r="E2235" t="s">
        <v>90</v>
      </c>
      <c r="F2235" t="s">
        <v>99</v>
      </c>
      <c r="G2235" t="s">
        <v>8</v>
      </c>
      <c r="H2235" t="s">
        <v>39</v>
      </c>
      <c r="I2235" s="2">
        <v>1</v>
      </c>
      <c r="J2235" t="s">
        <v>11</v>
      </c>
      <c r="K2235" s="21">
        <f>INDEX(LISTAS!$H:$Q,MATCH(BASE!H2235,LISTAS!$G:$G,0),MATCH(BASE!J2235,LISTAS!$H$3:$Q$3,0))*Tabela3[[#This Row],[QUANTIDADE]]</f>
        <v>12</v>
      </c>
      <c r="L2235" s="2" t="str">
        <f>TEXT(Tabela3[[#This Row],[DATA]],"MM")</f>
        <v>04</v>
      </c>
      <c r="M2235" s="2">
        <f>WEEKNUM(Tabela3[[#This Row],[DATA]])</f>
        <v>15</v>
      </c>
      <c r="N2235" s="18">
        <f>YEAR(Tabela3[[#This Row],[DATA]])</f>
        <v>2023</v>
      </c>
    </row>
    <row r="2236" spans="2:14">
      <c r="B2236" s="1">
        <v>45030</v>
      </c>
      <c r="C2236">
        <v>13003</v>
      </c>
      <c r="D2236">
        <f>COUNTIF(C$4:C2236,Tabela3[[#This Row],[COMANDA]])</f>
        <v>2</v>
      </c>
      <c r="E2236" t="s">
        <v>90</v>
      </c>
      <c r="F2236" t="s">
        <v>99</v>
      </c>
      <c r="G2236" t="s">
        <v>61</v>
      </c>
      <c r="H2236" t="s">
        <v>166</v>
      </c>
      <c r="I2236" s="2">
        <v>1</v>
      </c>
      <c r="J2236" t="s">
        <v>11</v>
      </c>
      <c r="K2236" s="21">
        <f>INDEX(LISTAS!$H:$Q,MATCH(BASE!H2236,LISTAS!$G:$G,0),MATCH(BASE!J2236,LISTAS!$H$3:$Q$3,0))*Tabela3[[#This Row],[QUANTIDADE]]</f>
        <v>8</v>
      </c>
      <c r="L2236" s="2" t="str">
        <f>TEXT(Tabela3[[#This Row],[DATA]],"MM")</f>
        <v>04</v>
      </c>
      <c r="M2236" s="2">
        <f>WEEKNUM(Tabela3[[#This Row],[DATA]])</f>
        <v>15</v>
      </c>
      <c r="N2236" s="18">
        <f>YEAR(Tabela3[[#This Row],[DATA]])</f>
        <v>2023</v>
      </c>
    </row>
    <row r="2237" spans="2:14">
      <c r="B2237" s="1">
        <v>45030</v>
      </c>
      <c r="C2237">
        <v>13004</v>
      </c>
      <c r="D2237">
        <f>COUNTIF(C$4:C2237,Tabela3[[#This Row],[COMANDA]])</f>
        <v>1</v>
      </c>
      <c r="E2237" t="s">
        <v>90</v>
      </c>
      <c r="F2237" t="s">
        <v>98</v>
      </c>
      <c r="G2237" t="s">
        <v>8</v>
      </c>
      <c r="H2237" t="s">
        <v>206</v>
      </c>
      <c r="I2237" s="2">
        <v>1</v>
      </c>
      <c r="J2237" t="s">
        <v>11</v>
      </c>
      <c r="K2237" s="21">
        <f>INDEX(LISTAS!$H:$Q,MATCH(BASE!H2237,LISTAS!$G:$G,0),MATCH(BASE!J2237,LISTAS!$H$3:$Q$3,0))*Tabela3[[#This Row],[QUANTIDADE]]</f>
        <v>18</v>
      </c>
      <c r="L2237" s="2" t="str">
        <f>TEXT(Tabela3[[#This Row],[DATA]],"MM")</f>
        <v>04</v>
      </c>
      <c r="M2237" s="2">
        <f>WEEKNUM(Tabela3[[#This Row],[DATA]])</f>
        <v>15</v>
      </c>
      <c r="N2237" s="18">
        <f>YEAR(Tabela3[[#This Row],[DATA]])</f>
        <v>2023</v>
      </c>
    </row>
    <row r="2238" spans="2:14">
      <c r="B2238" s="1">
        <v>45030</v>
      </c>
      <c r="C2238">
        <v>13004</v>
      </c>
      <c r="D2238">
        <f>COUNTIF(C$4:C2238,Tabela3[[#This Row],[COMANDA]])</f>
        <v>2</v>
      </c>
      <c r="E2238" t="s">
        <v>90</v>
      </c>
      <c r="F2238" t="s">
        <v>98</v>
      </c>
      <c r="G2238" t="s">
        <v>9</v>
      </c>
      <c r="H2238" t="s">
        <v>154</v>
      </c>
      <c r="I2238" s="2">
        <v>1</v>
      </c>
      <c r="J2238" t="s">
        <v>11</v>
      </c>
      <c r="K2238" s="21">
        <f>INDEX(LISTAS!$H:$Q,MATCH(BASE!H2238,LISTAS!$G:$G,0),MATCH(BASE!J2238,LISTAS!$H$3:$Q$3,0))*Tabela3[[#This Row],[QUANTIDADE]]</f>
        <v>6</v>
      </c>
      <c r="L2238" s="2" t="str">
        <f>TEXT(Tabela3[[#This Row],[DATA]],"MM")</f>
        <v>04</v>
      </c>
      <c r="M2238" s="2">
        <f>WEEKNUM(Tabela3[[#This Row],[DATA]])</f>
        <v>15</v>
      </c>
      <c r="N2238" s="18">
        <f>YEAR(Tabela3[[#This Row],[DATA]])</f>
        <v>2023</v>
      </c>
    </row>
    <row r="2239" spans="2:14">
      <c r="B2239" s="1">
        <v>45030</v>
      </c>
      <c r="C2239">
        <v>13005</v>
      </c>
      <c r="D2239">
        <f>COUNTIF(C$4:C2239,Tabela3[[#This Row],[COMANDA]])</f>
        <v>1</v>
      </c>
      <c r="E2239" t="s">
        <v>90</v>
      </c>
      <c r="G2239" t="s">
        <v>8</v>
      </c>
      <c r="H2239" t="s">
        <v>203</v>
      </c>
      <c r="I2239" s="2">
        <v>1</v>
      </c>
      <c r="J2239" t="s">
        <v>11</v>
      </c>
      <c r="K2239" s="21">
        <f>INDEX(LISTAS!$H:$Q,MATCH(BASE!H2239,LISTAS!$G:$G,0),MATCH(BASE!J2239,LISTAS!$H$3:$Q$3,0))*Tabela3[[#This Row],[QUANTIDADE]]</f>
        <v>20</v>
      </c>
      <c r="L2239" s="2" t="str">
        <f>TEXT(Tabela3[[#This Row],[DATA]],"MM")</f>
        <v>04</v>
      </c>
      <c r="M2239" s="2">
        <f>WEEKNUM(Tabela3[[#This Row],[DATA]])</f>
        <v>15</v>
      </c>
      <c r="N2239" s="18">
        <f>YEAR(Tabela3[[#This Row],[DATA]])</f>
        <v>2023</v>
      </c>
    </row>
    <row r="2240" spans="2:14">
      <c r="B2240" s="1">
        <v>45030</v>
      </c>
      <c r="C2240">
        <v>13006</v>
      </c>
      <c r="D2240">
        <f>COUNTIF(C$4:C2240,Tabela3[[#This Row],[COMANDA]])</f>
        <v>1</v>
      </c>
      <c r="E2240" t="s">
        <v>90</v>
      </c>
      <c r="F2240" t="s">
        <v>99</v>
      </c>
      <c r="G2240" t="s">
        <v>8</v>
      </c>
      <c r="H2240" t="s">
        <v>42</v>
      </c>
      <c r="I2240" s="2">
        <v>1</v>
      </c>
      <c r="J2240" t="s">
        <v>11</v>
      </c>
      <c r="K2240" s="21">
        <f>INDEX(LISTAS!$H:$Q,MATCH(BASE!H2240,LISTAS!$G:$G,0),MATCH(BASE!J2240,LISTAS!$H$3:$Q$3,0))*Tabela3[[#This Row],[QUANTIDADE]]</f>
        <v>16</v>
      </c>
      <c r="L2240" s="2" t="str">
        <f>TEXT(Tabela3[[#This Row],[DATA]],"MM")</f>
        <v>04</v>
      </c>
      <c r="M2240" s="2">
        <f>WEEKNUM(Tabela3[[#This Row],[DATA]])</f>
        <v>15</v>
      </c>
      <c r="N2240" s="18">
        <f>YEAR(Tabela3[[#This Row],[DATA]])</f>
        <v>2023</v>
      </c>
    </row>
    <row r="2241" spans="2:14">
      <c r="B2241" s="1">
        <v>45030</v>
      </c>
      <c r="C2241">
        <v>13006</v>
      </c>
      <c r="D2241">
        <f>COUNTIF(C$4:C2241,Tabela3[[#This Row],[COMANDA]])</f>
        <v>2</v>
      </c>
      <c r="E2241" t="s">
        <v>90</v>
      </c>
      <c r="F2241" t="s">
        <v>99</v>
      </c>
      <c r="G2241" t="s">
        <v>9</v>
      </c>
      <c r="H2241" t="s">
        <v>142</v>
      </c>
      <c r="I2241" s="2">
        <v>1</v>
      </c>
      <c r="J2241" t="s">
        <v>11</v>
      </c>
      <c r="K2241" s="21">
        <f>INDEX(LISTAS!$H:$Q,MATCH(BASE!H2241,LISTAS!$G:$G,0),MATCH(BASE!J2241,LISTAS!$H$3:$Q$3,0))*Tabela3[[#This Row],[QUANTIDADE]]</f>
        <v>6</v>
      </c>
      <c r="L2241" s="2" t="str">
        <f>TEXT(Tabela3[[#This Row],[DATA]],"MM")</f>
        <v>04</v>
      </c>
      <c r="M2241" s="2">
        <f>WEEKNUM(Tabela3[[#This Row],[DATA]])</f>
        <v>15</v>
      </c>
      <c r="N2241" s="18">
        <f>YEAR(Tabela3[[#This Row],[DATA]])</f>
        <v>2023</v>
      </c>
    </row>
    <row r="2242" spans="2:14">
      <c r="B2242" s="1">
        <v>45030</v>
      </c>
      <c r="C2242">
        <v>13007</v>
      </c>
      <c r="D2242">
        <f>COUNTIF(C$4:C2242,Tabela3[[#This Row],[COMANDA]])</f>
        <v>1</v>
      </c>
      <c r="E2242" t="s">
        <v>90</v>
      </c>
      <c r="F2242" t="s">
        <v>99</v>
      </c>
      <c r="G2242" t="s">
        <v>8</v>
      </c>
      <c r="H2242" t="s">
        <v>204</v>
      </c>
      <c r="I2242" s="2">
        <v>1</v>
      </c>
      <c r="J2242" t="s">
        <v>11</v>
      </c>
      <c r="K2242" s="21">
        <f>INDEX(LISTAS!$H:$Q,MATCH(BASE!H2242,LISTAS!$G:$G,0),MATCH(BASE!J2242,LISTAS!$H$3:$Q$3,0))*Tabela3[[#This Row],[QUANTIDADE]]</f>
        <v>18</v>
      </c>
      <c r="L2242" s="2" t="str">
        <f>TEXT(Tabela3[[#This Row],[DATA]],"MM")</f>
        <v>04</v>
      </c>
      <c r="M2242" s="2">
        <f>WEEKNUM(Tabela3[[#This Row],[DATA]])</f>
        <v>15</v>
      </c>
      <c r="N2242" s="18">
        <f>YEAR(Tabela3[[#This Row],[DATA]])</f>
        <v>2023</v>
      </c>
    </row>
    <row r="2243" spans="2:14">
      <c r="B2243" s="1">
        <v>45030</v>
      </c>
      <c r="C2243">
        <v>13007</v>
      </c>
      <c r="D2243">
        <f>COUNTIF(C$4:C2243,Tabela3[[#This Row],[COMANDA]])</f>
        <v>2</v>
      </c>
      <c r="E2243" t="s">
        <v>90</v>
      </c>
      <c r="F2243" t="s">
        <v>99</v>
      </c>
      <c r="G2243" t="s">
        <v>8</v>
      </c>
      <c r="H2243" t="s">
        <v>202</v>
      </c>
      <c r="I2243" s="2">
        <v>1</v>
      </c>
      <c r="J2243" t="s">
        <v>11</v>
      </c>
      <c r="K2243" s="21">
        <f>INDEX(LISTAS!$H:$Q,MATCH(BASE!H2243,LISTAS!$G:$G,0),MATCH(BASE!J2243,LISTAS!$H$3:$Q$3,0))*Tabela3[[#This Row],[QUANTIDADE]]</f>
        <v>20</v>
      </c>
      <c r="L2243" s="2" t="str">
        <f>TEXT(Tabela3[[#This Row],[DATA]],"MM")</f>
        <v>04</v>
      </c>
      <c r="M2243" s="2">
        <f>WEEKNUM(Tabela3[[#This Row],[DATA]])</f>
        <v>15</v>
      </c>
      <c r="N2243" s="18">
        <f>YEAR(Tabela3[[#This Row],[DATA]])</f>
        <v>2023</v>
      </c>
    </row>
    <row r="2244" spans="2:14">
      <c r="B2244" s="1">
        <v>45030</v>
      </c>
      <c r="C2244">
        <v>13007</v>
      </c>
      <c r="D2244">
        <f>COUNTIF(C$4:C2244,Tabela3[[#This Row],[COMANDA]])</f>
        <v>3</v>
      </c>
      <c r="E2244" t="s">
        <v>90</v>
      </c>
      <c r="F2244" t="s">
        <v>99</v>
      </c>
      <c r="G2244" t="s">
        <v>8</v>
      </c>
      <c r="H2244" t="s">
        <v>84</v>
      </c>
      <c r="I2244" s="2">
        <v>1</v>
      </c>
      <c r="J2244" t="s">
        <v>11</v>
      </c>
      <c r="K2244" s="21">
        <f>INDEX(LISTAS!$H:$Q,MATCH(BASE!H2244,LISTAS!$G:$G,0),MATCH(BASE!J2244,LISTAS!$H$3:$Q$3,0))*Tabela3[[#This Row],[QUANTIDADE]]</f>
        <v>16</v>
      </c>
      <c r="L2244" s="2" t="str">
        <f>TEXT(Tabela3[[#This Row],[DATA]],"MM")</f>
        <v>04</v>
      </c>
      <c r="M2244" s="2">
        <f>WEEKNUM(Tabela3[[#This Row],[DATA]])</f>
        <v>15</v>
      </c>
      <c r="N2244" s="18">
        <f>YEAR(Tabela3[[#This Row],[DATA]])</f>
        <v>2023</v>
      </c>
    </row>
    <row r="2245" spans="2:14">
      <c r="B2245" s="1">
        <v>45030</v>
      </c>
      <c r="C2245">
        <v>13007</v>
      </c>
      <c r="D2245">
        <f>COUNTIF(C$4:C2245,Tabela3[[#This Row],[COMANDA]])</f>
        <v>4</v>
      </c>
      <c r="E2245" t="s">
        <v>90</v>
      </c>
      <c r="F2245" t="s">
        <v>99</v>
      </c>
      <c r="G2245" t="s">
        <v>9</v>
      </c>
      <c r="H2245" t="s">
        <v>154</v>
      </c>
      <c r="I2245" s="2">
        <v>1</v>
      </c>
      <c r="J2245" t="s">
        <v>11</v>
      </c>
      <c r="K2245" s="21">
        <f>INDEX(LISTAS!$H:$Q,MATCH(BASE!H2245,LISTAS!$G:$G,0),MATCH(BASE!J2245,LISTAS!$H$3:$Q$3,0))*Tabela3[[#This Row],[QUANTIDADE]]</f>
        <v>6</v>
      </c>
      <c r="L2245" s="2" t="str">
        <f>TEXT(Tabela3[[#This Row],[DATA]],"MM")</f>
        <v>04</v>
      </c>
      <c r="M2245" s="2">
        <f>WEEKNUM(Tabela3[[#This Row],[DATA]])</f>
        <v>15</v>
      </c>
      <c r="N2245" s="18">
        <f>YEAR(Tabela3[[#This Row],[DATA]])</f>
        <v>2023</v>
      </c>
    </row>
    <row r="2246" spans="2:14">
      <c r="B2246" s="1">
        <v>45030</v>
      </c>
      <c r="C2246">
        <v>13007</v>
      </c>
      <c r="D2246">
        <f>COUNTIF(C$4:C2246,Tabela3[[#This Row],[COMANDA]])</f>
        <v>5</v>
      </c>
      <c r="E2246" t="s">
        <v>90</v>
      </c>
      <c r="F2246" t="s">
        <v>99</v>
      </c>
      <c r="G2246" t="s">
        <v>9</v>
      </c>
      <c r="H2246" t="s">
        <v>58</v>
      </c>
      <c r="I2246" s="2">
        <v>1</v>
      </c>
      <c r="J2246" t="s">
        <v>11</v>
      </c>
      <c r="K2246" s="21">
        <f>INDEX(LISTAS!$H:$Q,MATCH(BASE!H2246,LISTAS!$G:$G,0),MATCH(BASE!J2246,LISTAS!$H$3:$Q$3,0))*Tabela3[[#This Row],[QUANTIDADE]]</f>
        <v>5</v>
      </c>
      <c r="L2246" s="2" t="str">
        <f>TEXT(Tabela3[[#This Row],[DATA]],"MM")</f>
        <v>04</v>
      </c>
      <c r="M2246" s="2">
        <f>WEEKNUM(Tabela3[[#This Row],[DATA]])</f>
        <v>15</v>
      </c>
      <c r="N2246" s="18">
        <f>YEAR(Tabela3[[#This Row],[DATA]])</f>
        <v>2023</v>
      </c>
    </row>
    <row r="2247" spans="2:14">
      <c r="B2247" s="1">
        <v>45030</v>
      </c>
      <c r="C2247">
        <v>13008</v>
      </c>
      <c r="D2247">
        <f>COUNTIF(C$4:C2247,Tabela3[[#This Row],[COMANDA]])</f>
        <v>1</v>
      </c>
      <c r="E2247" t="s">
        <v>89</v>
      </c>
      <c r="G2247" t="s">
        <v>8</v>
      </c>
      <c r="H2247" t="s">
        <v>204</v>
      </c>
      <c r="I2247" s="2">
        <v>1</v>
      </c>
      <c r="J2247" t="s">
        <v>11</v>
      </c>
      <c r="K2247" s="21">
        <f>INDEX(LISTAS!$H:$Q,MATCH(BASE!H2247,LISTAS!$G:$G,0),MATCH(BASE!J2247,LISTAS!$H$3:$Q$3,0))*Tabela3[[#This Row],[QUANTIDADE]]</f>
        <v>18</v>
      </c>
      <c r="L2247" s="2" t="str">
        <f>TEXT(Tabela3[[#This Row],[DATA]],"MM")</f>
        <v>04</v>
      </c>
      <c r="M2247" s="2">
        <f>WEEKNUM(Tabela3[[#This Row],[DATA]])</f>
        <v>15</v>
      </c>
      <c r="N2247" s="18">
        <f>YEAR(Tabela3[[#This Row],[DATA]])</f>
        <v>2023</v>
      </c>
    </row>
    <row r="2248" spans="2:14">
      <c r="B2248" s="1">
        <v>45030</v>
      </c>
      <c r="C2248">
        <v>13009</v>
      </c>
      <c r="D2248">
        <f>COUNTIF(C$4:C2248,Tabela3[[#This Row],[COMANDA]])</f>
        <v>1</v>
      </c>
      <c r="E2248" t="s">
        <v>90</v>
      </c>
      <c r="F2248" t="s">
        <v>100</v>
      </c>
      <c r="G2248" t="s">
        <v>8</v>
      </c>
      <c r="H2248" t="s">
        <v>42</v>
      </c>
      <c r="I2248" s="2">
        <v>1</v>
      </c>
      <c r="J2248" t="s">
        <v>11</v>
      </c>
      <c r="K2248" s="21">
        <f>INDEX(LISTAS!$H:$Q,MATCH(BASE!H2248,LISTAS!$G:$G,0),MATCH(BASE!J2248,LISTAS!$H$3:$Q$3,0))*Tabela3[[#This Row],[QUANTIDADE]]</f>
        <v>16</v>
      </c>
      <c r="L2248" s="2" t="str">
        <f>TEXT(Tabela3[[#This Row],[DATA]],"MM")</f>
        <v>04</v>
      </c>
      <c r="M2248" s="2">
        <f>WEEKNUM(Tabela3[[#This Row],[DATA]])</f>
        <v>15</v>
      </c>
      <c r="N2248" s="18">
        <f>YEAR(Tabela3[[#This Row],[DATA]])</f>
        <v>2023</v>
      </c>
    </row>
    <row r="2249" spans="2:14">
      <c r="B2249" s="1">
        <v>45030</v>
      </c>
      <c r="C2249">
        <v>13009</v>
      </c>
      <c r="D2249">
        <f>COUNTIF(C$4:C2249,Tabela3[[#This Row],[COMANDA]])</f>
        <v>2</v>
      </c>
      <c r="E2249" t="s">
        <v>90</v>
      </c>
      <c r="F2249" t="s">
        <v>100</v>
      </c>
      <c r="G2249" t="s">
        <v>9</v>
      </c>
      <c r="H2249" t="s">
        <v>208</v>
      </c>
      <c r="I2249" s="2">
        <v>1</v>
      </c>
      <c r="J2249" t="s">
        <v>11</v>
      </c>
      <c r="K2249" s="21">
        <f>INDEX(LISTAS!$H:$Q,MATCH(BASE!H2249,LISTAS!$G:$G,0),MATCH(BASE!J2249,LISTAS!$H$3:$Q$3,0))*Tabela3[[#This Row],[QUANTIDADE]]</f>
        <v>4</v>
      </c>
      <c r="L2249" s="2" t="str">
        <f>TEXT(Tabela3[[#This Row],[DATA]],"MM")</f>
        <v>04</v>
      </c>
      <c r="M2249" s="2">
        <f>WEEKNUM(Tabela3[[#This Row],[DATA]])</f>
        <v>15</v>
      </c>
      <c r="N2249" s="18">
        <f>YEAR(Tabela3[[#This Row],[DATA]])</f>
        <v>2023</v>
      </c>
    </row>
    <row r="2250" spans="2:14">
      <c r="B2250" s="1">
        <v>45030</v>
      </c>
      <c r="C2250">
        <v>13010</v>
      </c>
      <c r="D2250">
        <f>COUNTIF(C$4:C2250,Tabela3[[#This Row],[COMANDA]])</f>
        <v>1</v>
      </c>
      <c r="E2250" t="s">
        <v>90</v>
      </c>
      <c r="F2250" t="s">
        <v>99</v>
      </c>
      <c r="G2250" t="s">
        <v>8</v>
      </c>
      <c r="H2250" t="s">
        <v>47</v>
      </c>
      <c r="I2250" s="2">
        <v>1</v>
      </c>
      <c r="J2250" t="s">
        <v>11</v>
      </c>
      <c r="K2250" s="21">
        <f>INDEX(LISTAS!$H:$Q,MATCH(BASE!H2250,LISTAS!$G:$G,0),MATCH(BASE!J2250,LISTAS!$H$3:$Q$3,0))*Tabela3[[#This Row],[QUANTIDADE]]</f>
        <v>16</v>
      </c>
      <c r="L2250" s="2" t="str">
        <f>TEXT(Tabela3[[#This Row],[DATA]],"MM")</f>
        <v>04</v>
      </c>
      <c r="M2250" s="2">
        <f>WEEKNUM(Tabela3[[#This Row],[DATA]])</f>
        <v>15</v>
      </c>
      <c r="N2250" s="18">
        <f>YEAR(Tabela3[[#This Row],[DATA]])</f>
        <v>2023</v>
      </c>
    </row>
    <row r="2251" spans="2:14">
      <c r="B2251" s="1">
        <v>45030</v>
      </c>
      <c r="C2251">
        <v>13011</v>
      </c>
      <c r="D2251">
        <f>COUNTIF(C$4:C2251,Tabela3[[#This Row],[COMANDA]])</f>
        <v>1</v>
      </c>
      <c r="E2251" t="s">
        <v>89</v>
      </c>
      <c r="F2251" t="s">
        <v>375</v>
      </c>
      <c r="G2251" t="s">
        <v>8</v>
      </c>
      <c r="H2251" t="s">
        <v>206</v>
      </c>
      <c r="I2251" s="2">
        <v>2</v>
      </c>
      <c r="J2251" t="s">
        <v>12</v>
      </c>
      <c r="K2251" s="21">
        <f>INDEX(LISTAS!$H:$Q,MATCH(BASE!H2251,LISTAS!$G:$G,0),MATCH(BASE!J2251,LISTAS!$H$3:$Q$3,0))*Tabela3[[#This Row],[QUANTIDADE]]</f>
        <v>32.4</v>
      </c>
      <c r="L2251" s="2" t="str">
        <f>TEXT(Tabela3[[#This Row],[DATA]],"MM")</f>
        <v>04</v>
      </c>
      <c r="M2251" s="2">
        <f>WEEKNUM(Tabela3[[#This Row],[DATA]])</f>
        <v>15</v>
      </c>
      <c r="N2251" s="18">
        <f>YEAR(Tabela3[[#This Row],[DATA]])</f>
        <v>2023</v>
      </c>
    </row>
    <row r="2252" spans="2:14">
      <c r="B2252" s="1">
        <v>45030</v>
      </c>
      <c r="C2252">
        <v>13012</v>
      </c>
      <c r="D2252">
        <f>COUNTIF(C$4:C2252,Tabela3[[#This Row],[COMANDA]])</f>
        <v>1</v>
      </c>
      <c r="E2252" t="s">
        <v>90</v>
      </c>
      <c r="F2252" t="s">
        <v>98</v>
      </c>
      <c r="G2252" t="s">
        <v>8</v>
      </c>
      <c r="H2252" t="s">
        <v>47</v>
      </c>
      <c r="I2252" s="2">
        <v>1</v>
      </c>
      <c r="J2252" t="s">
        <v>11</v>
      </c>
      <c r="K2252" s="21">
        <f>INDEX(LISTAS!$H:$Q,MATCH(BASE!H2252,LISTAS!$G:$G,0),MATCH(BASE!J2252,LISTAS!$H$3:$Q$3,0))*Tabela3[[#This Row],[QUANTIDADE]]</f>
        <v>16</v>
      </c>
      <c r="L2252" s="2" t="str">
        <f>TEXT(Tabela3[[#This Row],[DATA]],"MM")</f>
        <v>04</v>
      </c>
      <c r="M2252" s="2">
        <f>WEEKNUM(Tabela3[[#This Row],[DATA]])</f>
        <v>15</v>
      </c>
      <c r="N2252" s="18">
        <f>YEAR(Tabela3[[#This Row],[DATA]])</f>
        <v>2023</v>
      </c>
    </row>
    <row r="2253" spans="2:14">
      <c r="B2253" s="1">
        <v>45030</v>
      </c>
      <c r="C2253">
        <v>13012</v>
      </c>
      <c r="D2253">
        <f>COUNTIF(C$4:C2253,Tabela3[[#This Row],[COMANDA]])</f>
        <v>2</v>
      </c>
      <c r="E2253" t="s">
        <v>90</v>
      </c>
      <c r="F2253" t="s">
        <v>98</v>
      </c>
      <c r="G2253" t="s">
        <v>9</v>
      </c>
      <c r="H2253" t="s">
        <v>51</v>
      </c>
      <c r="I2253" s="2">
        <v>1</v>
      </c>
      <c r="J2253" t="s">
        <v>11</v>
      </c>
      <c r="K2253" s="21">
        <f>INDEX(LISTAS!$H:$Q,MATCH(BASE!H2253,LISTAS!$G:$G,0),MATCH(BASE!J2253,LISTAS!$H$3:$Q$3,0))*Tabela3[[#This Row],[QUANTIDADE]]</f>
        <v>10</v>
      </c>
      <c r="L2253" s="2" t="str">
        <f>TEXT(Tabela3[[#This Row],[DATA]],"MM")</f>
        <v>04</v>
      </c>
      <c r="M2253" s="2">
        <f>WEEKNUM(Tabela3[[#This Row],[DATA]])</f>
        <v>15</v>
      </c>
      <c r="N2253" s="18">
        <f>YEAR(Tabela3[[#This Row],[DATA]])</f>
        <v>2023</v>
      </c>
    </row>
    <row r="2254" spans="2:14">
      <c r="B2254" s="1">
        <v>45030</v>
      </c>
      <c r="C2254">
        <v>13013</v>
      </c>
      <c r="D2254">
        <f>COUNTIF(C$4:C2254,Tabela3[[#This Row],[COMANDA]])</f>
        <v>1</v>
      </c>
      <c r="E2254" t="s">
        <v>90</v>
      </c>
      <c r="F2254" t="s">
        <v>99</v>
      </c>
      <c r="G2254" t="s">
        <v>8</v>
      </c>
      <c r="H2254" t="s">
        <v>205</v>
      </c>
      <c r="I2254" s="2">
        <v>1</v>
      </c>
      <c r="J2254" t="s">
        <v>11</v>
      </c>
      <c r="K2254" s="21">
        <f>INDEX(LISTAS!$H:$Q,MATCH(BASE!H2254,LISTAS!$G:$G,0),MATCH(BASE!J2254,LISTAS!$H$3:$Q$3,0))*Tabela3[[#This Row],[QUANTIDADE]]</f>
        <v>22</v>
      </c>
      <c r="L2254" s="2" t="str">
        <f>TEXT(Tabela3[[#This Row],[DATA]],"MM")</f>
        <v>04</v>
      </c>
      <c r="M2254" s="2">
        <f>WEEKNUM(Tabela3[[#This Row],[DATA]])</f>
        <v>15</v>
      </c>
      <c r="N2254" s="18">
        <f>YEAR(Tabela3[[#This Row],[DATA]])</f>
        <v>2023</v>
      </c>
    </row>
    <row r="2255" spans="2:14">
      <c r="B2255" s="1">
        <v>45030</v>
      </c>
      <c r="C2255">
        <v>13014</v>
      </c>
      <c r="D2255">
        <f>COUNTIF(C$4:C2255,Tabela3[[#This Row],[COMANDA]])</f>
        <v>1</v>
      </c>
      <c r="E2255" t="s">
        <v>90</v>
      </c>
      <c r="F2255" t="s">
        <v>98</v>
      </c>
      <c r="G2255" t="s">
        <v>8</v>
      </c>
      <c r="H2255" t="s">
        <v>202</v>
      </c>
      <c r="I2255" s="2">
        <v>1</v>
      </c>
      <c r="J2255" t="s">
        <v>11</v>
      </c>
      <c r="K2255" s="21">
        <f>INDEX(LISTAS!$H:$Q,MATCH(BASE!H2255,LISTAS!$G:$G,0),MATCH(BASE!J2255,LISTAS!$H$3:$Q$3,0))*Tabela3[[#This Row],[QUANTIDADE]]</f>
        <v>20</v>
      </c>
      <c r="L2255" s="2" t="str">
        <f>TEXT(Tabela3[[#This Row],[DATA]],"MM")</f>
        <v>04</v>
      </c>
      <c r="M2255" s="2">
        <f>WEEKNUM(Tabela3[[#This Row],[DATA]])</f>
        <v>15</v>
      </c>
      <c r="N2255" s="18">
        <f>YEAR(Tabela3[[#This Row],[DATA]])</f>
        <v>2023</v>
      </c>
    </row>
    <row r="2256" spans="2:14">
      <c r="B2256" s="1">
        <v>45030</v>
      </c>
      <c r="C2256">
        <v>13014</v>
      </c>
      <c r="D2256">
        <f>COUNTIF(C$4:C2256,Tabela3[[#This Row],[COMANDA]])</f>
        <v>2</v>
      </c>
      <c r="E2256" t="s">
        <v>90</v>
      </c>
      <c r="F2256" t="s">
        <v>98</v>
      </c>
      <c r="G2256" t="s">
        <v>61</v>
      </c>
      <c r="H2256" t="s">
        <v>161</v>
      </c>
      <c r="I2256" s="2">
        <v>1</v>
      </c>
      <c r="J2256" t="s">
        <v>11</v>
      </c>
      <c r="K2256" s="21">
        <f>INDEX(LISTAS!$H:$Q,MATCH(BASE!H2256,LISTAS!$G:$G,0),MATCH(BASE!J2256,LISTAS!$H$3:$Q$3,0))*Tabela3[[#This Row],[QUANTIDADE]]</f>
        <v>3</v>
      </c>
      <c r="L2256" s="2" t="str">
        <f>TEXT(Tabela3[[#This Row],[DATA]],"MM")</f>
        <v>04</v>
      </c>
      <c r="M2256" s="2">
        <f>WEEKNUM(Tabela3[[#This Row],[DATA]])</f>
        <v>15</v>
      </c>
      <c r="N2256" s="18">
        <f>YEAR(Tabela3[[#This Row],[DATA]])</f>
        <v>2023</v>
      </c>
    </row>
    <row r="2257" spans="2:14">
      <c r="B2257" s="1">
        <v>45030</v>
      </c>
      <c r="C2257">
        <v>13014</v>
      </c>
      <c r="D2257">
        <f>COUNTIF(C$4:C2257,Tabela3[[#This Row],[COMANDA]])</f>
        <v>3</v>
      </c>
      <c r="E2257" t="s">
        <v>90</v>
      </c>
      <c r="F2257" t="s">
        <v>98</v>
      </c>
      <c r="G2257" t="s">
        <v>9</v>
      </c>
      <c r="H2257" t="s">
        <v>154</v>
      </c>
      <c r="I2257" s="2">
        <v>1</v>
      </c>
      <c r="J2257" t="s">
        <v>11</v>
      </c>
      <c r="K2257" s="21">
        <f>INDEX(LISTAS!$H:$Q,MATCH(BASE!H2257,LISTAS!$G:$G,0),MATCH(BASE!J2257,LISTAS!$H$3:$Q$3,0))*Tabela3[[#This Row],[QUANTIDADE]]</f>
        <v>6</v>
      </c>
      <c r="L2257" s="2" t="str">
        <f>TEXT(Tabela3[[#This Row],[DATA]],"MM")</f>
        <v>04</v>
      </c>
      <c r="M2257" s="2">
        <f>WEEKNUM(Tabela3[[#This Row],[DATA]])</f>
        <v>15</v>
      </c>
      <c r="N2257" s="18">
        <f>YEAR(Tabela3[[#This Row],[DATA]])</f>
        <v>2023</v>
      </c>
    </row>
    <row r="2258" spans="2:14">
      <c r="B2258" s="1">
        <v>45030</v>
      </c>
      <c r="C2258">
        <v>13015</v>
      </c>
      <c r="D2258">
        <f>COUNTIF(C$4:C2258,Tabela3[[#This Row],[COMANDA]])</f>
        <v>1</v>
      </c>
      <c r="E2258" t="s">
        <v>90</v>
      </c>
      <c r="F2258" t="s">
        <v>98</v>
      </c>
      <c r="G2258" t="s">
        <v>8</v>
      </c>
      <c r="H2258" t="s">
        <v>203</v>
      </c>
      <c r="I2258" s="2">
        <v>1</v>
      </c>
      <c r="J2258" t="s">
        <v>11</v>
      </c>
      <c r="K2258" s="21">
        <f>INDEX(LISTAS!$H:$Q,MATCH(BASE!H2258,LISTAS!$G:$G,0),MATCH(BASE!J2258,LISTAS!$H$3:$Q$3,0))*Tabela3[[#This Row],[QUANTIDADE]]</f>
        <v>20</v>
      </c>
      <c r="L2258" s="2" t="str">
        <f>TEXT(Tabela3[[#This Row],[DATA]],"MM")</f>
        <v>04</v>
      </c>
      <c r="M2258" s="2">
        <f>WEEKNUM(Tabela3[[#This Row],[DATA]])</f>
        <v>15</v>
      </c>
      <c r="N2258" s="18">
        <f>YEAR(Tabela3[[#This Row],[DATA]])</f>
        <v>2023</v>
      </c>
    </row>
    <row r="2259" spans="2:14">
      <c r="B2259" s="1">
        <v>45030</v>
      </c>
      <c r="C2259">
        <v>13015</v>
      </c>
      <c r="D2259">
        <f>COUNTIF(C$4:C2259,Tabela3[[#This Row],[COMANDA]])</f>
        <v>2</v>
      </c>
      <c r="E2259" t="s">
        <v>90</v>
      </c>
      <c r="F2259" t="s">
        <v>98</v>
      </c>
      <c r="G2259" t="s">
        <v>9</v>
      </c>
      <c r="H2259" t="s">
        <v>55</v>
      </c>
      <c r="I2259" s="2">
        <v>1</v>
      </c>
      <c r="J2259" t="s">
        <v>11</v>
      </c>
      <c r="K2259" s="21">
        <f>INDEX(LISTAS!$H:$Q,MATCH(BASE!H2259,LISTAS!$G:$G,0),MATCH(BASE!J2259,LISTAS!$H$3:$Q$3,0))*Tabela3[[#This Row],[QUANTIDADE]]</f>
        <v>3</v>
      </c>
      <c r="L2259" s="2" t="str">
        <f>TEXT(Tabela3[[#This Row],[DATA]],"MM")</f>
        <v>04</v>
      </c>
      <c r="M2259" s="2">
        <f>WEEKNUM(Tabela3[[#This Row],[DATA]])</f>
        <v>15</v>
      </c>
      <c r="N2259" s="18">
        <f>YEAR(Tabela3[[#This Row],[DATA]])</f>
        <v>2023</v>
      </c>
    </row>
    <row r="2260" spans="2:14">
      <c r="B2260" s="1">
        <v>45030</v>
      </c>
      <c r="C2260">
        <v>13016</v>
      </c>
      <c r="D2260">
        <f>COUNTIF(C$4:C2260,Tabela3[[#This Row],[COMANDA]])</f>
        <v>1</v>
      </c>
      <c r="E2260" t="s">
        <v>89</v>
      </c>
      <c r="F2260" t="s">
        <v>375</v>
      </c>
      <c r="G2260" t="s">
        <v>8</v>
      </c>
      <c r="H2260" t="s">
        <v>40</v>
      </c>
      <c r="I2260" s="2">
        <v>1</v>
      </c>
      <c r="J2260" t="s">
        <v>11</v>
      </c>
      <c r="K2260" s="21">
        <f>INDEX(LISTAS!$H:$Q,MATCH(BASE!H2260,LISTAS!$G:$G,0),MATCH(BASE!J2260,LISTAS!$H$3:$Q$3,0))*Tabela3[[#This Row],[QUANTIDADE]]</f>
        <v>14</v>
      </c>
      <c r="L2260" s="2" t="str">
        <f>TEXT(Tabela3[[#This Row],[DATA]],"MM")</f>
        <v>04</v>
      </c>
      <c r="M2260" s="2">
        <f>WEEKNUM(Tabela3[[#This Row],[DATA]])</f>
        <v>15</v>
      </c>
      <c r="N2260" s="18">
        <f>YEAR(Tabela3[[#This Row],[DATA]])</f>
        <v>2023</v>
      </c>
    </row>
    <row r="2261" spans="2:14">
      <c r="B2261" s="1">
        <v>45030</v>
      </c>
      <c r="C2261">
        <v>13016</v>
      </c>
      <c r="D2261">
        <f>COUNTIF(C$4:C2261,Tabela3[[#This Row],[COMANDA]])</f>
        <v>2</v>
      </c>
      <c r="E2261" t="s">
        <v>89</v>
      </c>
      <c r="F2261" t="s">
        <v>375</v>
      </c>
      <c r="G2261" t="s">
        <v>8</v>
      </c>
      <c r="H2261" t="s">
        <v>202</v>
      </c>
      <c r="I2261" s="2">
        <v>1</v>
      </c>
      <c r="J2261" t="s">
        <v>11</v>
      </c>
      <c r="K2261" s="21">
        <f>INDEX(LISTAS!$H:$Q,MATCH(BASE!H2261,LISTAS!$G:$G,0),MATCH(BASE!J2261,LISTAS!$H$3:$Q$3,0))*Tabela3[[#This Row],[QUANTIDADE]]</f>
        <v>20</v>
      </c>
      <c r="L2261" s="2" t="str">
        <f>TEXT(Tabela3[[#This Row],[DATA]],"MM")</f>
        <v>04</v>
      </c>
      <c r="M2261" s="2">
        <f>WEEKNUM(Tabela3[[#This Row],[DATA]])</f>
        <v>15</v>
      </c>
      <c r="N2261" s="18">
        <f>YEAR(Tabela3[[#This Row],[DATA]])</f>
        <v>2023</v>
      </c>
    </row>
    <row r="2262" spans="2:14">
      <c r="B2262" s="1">
        <v>45030</v>
      </c>
      <c r="C2262">
        <v>13017</v>
      </c>
      <c r="D2262">
        <f>COUNTIF(C$4:C2262,Tabela3[[#This Row],[COMANDA]])</f>
        <v>1</v>
      </c>
      <c r="E2262" t="s">
        <v>90</v>
      </c>
      <c r="F2262" t="s">
        <v>100</v>
      </c>
      <c r="G2262" t="s">
        <v>8</v>
      </c>
      <c r="H2262" t="s">
        <v>43</v>
      </c>
      <c r="I2262" s="2">
        <v>1</v>
      </c>
      <c r="J2262" t="s">
        <v>11</v>
      </c>
      <c r="K2262" s="21">
        <f>INDEX(LISTAS!$H:$Q,MATCH(BASE!H2262,LISTAS!$G:$G,0),MATCH(BASE!J2262,LISTAS!$H$3:$Q$3,0))*Tabela3[[#This Row],[QUANTIDADE]]</f>
        <v>18</v>
      </c>
      <c r="L2262" s="2" t="str">
        <f>TEXT(Tabela3[[#This Row],[DATA]],"MM")</f>
        <v>04</v>
      </c>
      <c r="M2262" s="2">
        <f>WEEKNUM(Tabela3[[#This Row],[DATA]])</f>
        <v>15</v>
      </c>
      <c r="N2262" s="18">
        <f>YEAR(Tabela3[[#This Row],[DATA]])</f>
        <v>2023</v>
      </c>
    </row>
    <row r="2263" spans="2:14">
      <c r="B2263" s="1">
        <v>45030</v>
      </c>
      <c r="C2263">
        <v>13017</v>
      </c>
      <c r="D2263">
        <f>COUNTIF(C$4:C2263,Tabela3[[#This Row],[COMANDA]])</f>
        <v>2</v>
      </c>
      <c r="E2263" t="s">
        <v>90</v>
      </c>
      <c r="F2263" t="s">
        <v>100</v>
      </c>
      <c r="G2263" t="s">
        <v>61</v>
      </c>
      <c r="H2263" t="s">
        <v>199</v>
      </c>
      <c r="I2263" s="2">
        <v>2</v>
      </c>
      <c r="J2263" t="s">
        <v>11</v>
      </c>
      <c r="K2263" s="21">
        <f>INDEX(LISTAS!$H:$Q,MATCH(BASE!H2263,LISTAS!$G:$G,0),MATCH(BASE!J2263,LISTAS!$H$3:$Q$3,0))*Tabela3[[#This Row],[QUANTIDADE]]</f>
        <v>2</v>
      </c>
      <c r="L2263" s="2" t="str">
        <f>TEXT(Tabela3[[#This Row],[DATA]],"MM")</f>
        <v>04</v>
      </c>
      <c r="M2263" s="2">
        <f>WEEKNUM(Tabela3[[#This Row],[DATA]])</f>
        <v>15</v>
      </c>
      <c r="N2263" s="18">
        <f>YEAR(Tabela3[[#This Row],[DATA]])</f>
        <v>2023</v>
      </c>
    </row>
    <row r="2264" spans="2:14">
      <c r="B2264" s="1">
        <v>45030</v>
      </c>
      <c r="C2264">
        <v>13017</v>
      </c>
      <c r="D2264">
        <f>COUNTIF(C$4:C2264,Tabela3[[#This Row],[COMANDA]])</f>
        <v>3</v>
      </c>
      <c r="E2264" t="s">
        <v>90</v>
      </c>
      <c r="F2264" t="s">
        <v>100</v>
      </c>
      <c r="G2264" t="s">
        <v>9</v>
      </c>
      <c r="H2264" t="s">
        <v>134</v>
      </c>
      <c r="I2264" s="2">
        <v>1</v>
      </c>
      <c r="J2264" t="s">
        <v>11</v>
      </c>
      <c r="K2264" s="21">
        <f>INDEX(LISTAS!$H:$Q,MATCH(BASE!H2264,LISTAS!$G:$G,0),MATCH(BASE!J2264,LISTAS!$H$3:$Q$3,0))*Tabela3[[#This Row],[QUANTIDADE]]</f>
        <v>3</v>
      </c>
      <c r="L2264" s="2" t="str">
        <f>TEXT(Tabela3[[#This Row],[DATA]],"MM")</f>
        <v>04</v>
      </c>
      <c r="M2264" s="2">
        <f>WEEKNUM(Tabela3[[#This Row],[DATA]])</f>
        <v>15</v>
      </c>
      <c r="N2264" s="18">
        <f>YEAR(Tabela3[[#This Row],[DATA]])</f>
        <v>2023</v>
      </c>
    </row>
    <row r="2265" spans="2:14">
      <c r="B2265" s="1">
        <v>45030</v>
      </c>
      <c r="C2265">
        <v>13018</v>
      </c>
      <c r="D2265">
        <f>COUNTIF(C$4:C2265,Tabela3[[#This Row],[COMANDA]])</f>
        <v>1</v>
      </c>
      <c r="E2265" t="s">
        <v>90</v>
      </c>
      <c r="G2265" t="s">
        <v>8</v>
      </c>
      <c r="H2265" t="s">
        <v>39</v>
      </c>
      <c r="I2265" s="2">
        <v>1</v>
      </c>
      <c r="J2265" t="s">
        <v>11</v>
      </c>
      <c r="K2265" s="21">
        <f>INDEX(LISTAS!$H:$Q,MATCH(BASE!H2265,LISTAS!$G:$G,0),MATCH(BASE!J2265,LISTAS!$H$3:$Q$3,0))*Tabela3[[#This Row],[QUANTIDADE]]</f>
        <v>12</v>
      </c>
      <c r="L2265" s="2" t="str">
        <f>TEXT(Tabela3[[#This Row],[DATA]],"MM")</f>
        <v>04</v>
      </c>
      <c r="M2265" s="2">
        <f>WEEKNUM(Tabela3[[#This Row],[DATA]])</f>
        <v>15</v>
      </c>
      <c r="N2265" s="18">
        <f>YEAR(Tabela3[[#This Row],[DATA]])</f>
        <v>2023</v>
      </c>
    </row>
    <row r="2266" spans="2:14">
      <c r="B2266" s="1">
        <v>45030</v>
      </c>
      <c r="C2266">
        <v>13019</v>
      </c>
      <c r="D2266">
        <f>COUNTIF(C$4:C2266,Tabela3[[#This Row],[COMANDA]])</f>
        <v>1</v>
      </c>
      <c r="E2266" t="s">
        <v>90</v>
      </c>
      <c r="F2266" t="s">
        <v>375</v>
      </c>
      <c r="G2266" t="s">
        <v>8</v>
      </c>
      <c r="H2266" t="s">
        <v>205</v>
      </c>
      <c r="I2266" s="2">
        <v>2</v>
      </c>
      <c r="J2266" t="s">
        <v>11</v>
      </c>
      <c r="K2266" s="21">
        <f>INDEX(LISTAS!$H:$Q,MATCH(BASE!H2266,LISTAS!$G:$G,0),MATCH(BASE!J2266,LISTAS!$H$3:$Q$3,0))*Tabela3[[#This Row],[QUANTIDADE]]</f>
        <v>44</v>
      </c>
      <c r="L2266" s="2" t="str">
        <f>TEXT(Tabela3[[#This Row],[DATA]],"MM")</f>
        <v>04</v>
      </c>
      <c r="M2266" s="2">
        <f>WEEKNUM(Tabela3[[#This Row],[DATA]])</f>
        <v>15</v>
      </c>
      <c r="N2266" s="18">
        <f>YEAR(Tabela3[[#This Row],[DATA]])</f>
        <v>2023</v>
      </c>
    </row>
    <row r="2267" spans="2:14">
      <c r="B2267" s="1">
        <v>45030</v>
      </c>
      <c r="C2267">
        <v>13019</v>
      </c>
      <c r="D2267">
        <f>COUNTIF(C$4:C2267,Tabela3[[#This Row],[COMANDA]])</f>
        <v>2</v>
      </c>
      <c r="E2267" t="s">
        <v>90</v>
      </c>
      <c r="F2267" t="s">
        <v>375</v>
      </c>
      <c r="G2267" t="s">
        <v>9</v>
      </c>
      <c r="H2267" t="s">
        <v>154</v>
      </c>
      <c r="I2267" s="2">
        <v>1</v>
      </c>
      <c r="J2267" t="s">
        <v>11</v>
      </c>
      <c r="K2267" s="21">
        <f>INDEX(LISTAS!$H:$Q,MATCH(BASE!H2267,LISTAS!$G:$G,0),MATCH(BASE!J2267,LISTAS!$H$3:$Q$3,0))*Tabela3[[#This Row],[QUANTIDADE]]</f>
        <v>6</v>
      </c>
      <c r="L2267" s="2" t="str">
        <f>TEXT(Tabela3[[#This Row],[DATA]],"MM")</f>
        <v>04</v>
      </c>
      <c r="M2267" s="2">
        <f>WEEKNUM(Tabela3[[#This Row],[DATA]])</f>
        <v>15</v>
      </c>
      <c r="N2267" s="18">
        <f>YEAR(Tabela3[[#This Row],[DATA]])</f>
        <v>2023</v>
      </c>
    </row>
    <row r="2268" spans="2:14">
      <c r="B2268" s="1">
        <v>45030</v>
      </c>
      <c r="C2268">
        <v>13020</v>
      </c>
      <c r="D2268">
        <f>COUNTIF(C$4:C2268,Tabela3[[#This Row],[COMANDA]])</f>
        <v>1</v>
      </c>
      <c r="E2268" t="s">
        <v>90</v>
      </c>
      <c r="F2268" t="s">
        <v>99</v>
      </c>
      <c r="G2268" t="s">
        <v>8</v>
      </c>
      <c r="H2268" t="s">
        <v>84</v>
      </c>
      <c r="I2268" s="2">
        <v>1</v>
      </c>
      <c r="J2268" t="s">
        <v>11</v>
      </c>
      <c r="K2268" s="21">
        <f>INDEX(LISTAS!$H:$Q,MATCH(BASE!H2268,LISTAS!$G:$G,0),MATCH(BASE!J2268,LISTAS!$H$3:$Q$3,0))*Tabela3[[#This Row],[QUANTIDADE]]</f>
        <v>16</v>
      </c>
      <c r="L2268" s="2" t="str">
        <f>TEXT(Tabela3[[#This Row],[DATA]],"MM")</f>
        <v>04</v>
      </c>
      <c r="M2268" s="2">
        <f>WEEKNUM(Tabela3[[#This Row],[DATA]])</f>
        <v>15</v>
      </c>
      <c r="N2268" s="18">
        <f>YEAR(Tabela3[[#This Row],[DATA]])</f>
        <v>2023</v>
      </c>
    </row>
    <row r="2269" spans="2:14">
      <c r="B2269" s="1">
        <v>45030</v>
      </c>
      <c r="C2269">
        <v>13020</v>
      </c>
      <c r="D2269">
        <f>COUNTIF(C$4:C2269,Tabela3[[#This Row],[COMANDA]])</f>
        <v>2</v>
      </c>
      <c r="E2269" t="s">
        <v>90</v>
      </c>
      <c r="F2269" t="s">
        <v>99</v>
      </c>
      <c r="G2269" t="s">
        <v>9</v>
      </c>
      <c r="H2269" t="s">
        <v>131</v>
      </c>
      <c r="I2269" s="2">
        <v>1</v>
      </c>
      <c r="J2269" t="s">
        <v>11</v>
      </c>
      <c r="K2269" s="21">
        <f>INDEX(LISTAS!$H:$Q,MATCH(BASE!H2269,LISTAS!$G:$G,0),MATCH(BASE!J2269,LISTAS!$H$3:$Q$3,0))*Tabela3[[#This Row],[QUANTIDADE]]</f>
        <v>4</v>
      </c>
      <c r="L2269" s="2" t="str">
        <f>TEXT(Tabela3[[#This Row],[DATA]],"MM")</f>
        <v>04</v>
      </c>
      <c r="M2269" s="2">
        <f>WEEKNUM(Tabela3[[#This Row],[DATA]])</f>
        <v>15</v>
      </c>
      <c r="N2269" s="18">
        <f>YEAR(Tabela3[[#This Row],[DATA]])</f>
        <v>2023</v>
      </c>
    </row>
    <row r="2270" spans="2:14">
      <c r="B2270" s="1">
        <v>45030</v>
      </c>
      <c r="C2270">
        <v>13021</v>
      </c>
      <c r="D2270">
        <f>COUNTIF(C$4:C2270,Tabela3[[#This Row],[COMANDA]])</f>
        <v>1</v>
      </c>
      <c r="E2270" t="s">
        <v>90</v>
      </c>
      <c r="F2270" t="s">
        <v>98</v>
      </c>
      <c r="G2270" t="s">
        <v>8</v>
      </c>
      <c r="H2270" t="s">
        <v>203</v>
      </c>
      <c r="I2270" s="2">
        <v>1</v>
      </c>
      <c r="J2270" t="s">
        <v>11</v>
      </c>
      <c r="K2270" s="21">
        <f>INDEX(LISTAS!$H:$Q,MATCH(BASE!H2270,LISTAS!$G:$G,0),MATCH(BASE!J2270,LISTAS!$H$3:$Q$3,0))*Tabela3[[#This Row],[QUANTIDADE]]</f>
        <v>20</v>
      </c>
      <c r="L2270" s="2" t="str">
        <f>TEXT(Tabela3[[#This Row],[DATA]],"MM")</f>
        <v>04</v>
      </c>
      <c r="M2270" s="2">
        <f>WEEKNUM(Tabela3[[#This Row],[DATA]])</f>
        <v>15</v>
      </c>
      <c r="N2270" s="18">
        <f>YEAR(Tabela3[[#This Row],[DATA]])</f>
        <v>2023</v>
      </c>
    </row>
    <row r="2271" spans="2:14">
      <c r="B2271" s="1">
        <v>45030</v>
      </c>
      <c r="C2271">
        <v>13021</v>
      </c>
      <c r="D2271">
        <f>COUNTIF(C$4:C2271,Tabela3[[#This Row],[COMANDA]])</f>
        <v>2</v>
      </c>
      <c r="E2271" t="s">
        <v>90</v>
      </c>
      <c r="F2271" t="s">
        <v>98</v>
      </c>
      <c r="G2271" t="s">
        <v>9</v>
      </c>
      <c r="H2271" t="s">
        <v>144</v>
      </c>
      <c r="I2271" s="2">
        <v>1</v>
      </c>
      <c r="J2271" t="s">
        <v>11</v>
      </c>
      <c r="K2271" s="21">
        <f>INDEX(LISTAS!$H:$Q,MATCH(BASE!H2271,LISTAS!$G:$G,0),MATCH(BASE!J2271,LISTAS!$H$3:$Q$3,0))*Tabela3[[#This Row],[QUANTIDADE]]</f>
        <v>3</v>
      </c>
      <c r="L2271" s="2" t="str">
        <f>TEXT(Tabela3[[#This Row],[DATA]],"MM")</f>
        <v>04</v>
      </c>
      <c r="M2271" s="2">
        <f>WEEKNUM(Tabela3[[#This Row],[DATA]])</f>
        <v>15</v>
      </c>
      <c r="N2271" s="18">
        <f>YEAR(Tabela3[[#This Row],[DATA]])</f>
        <v>2023</v>
      </c>
    </row>
    <row r="2272" spans="2:14">
      <c r="B2272" s="1">
        <v>45030</v>
      </c>
      <c r="C2272">
        <v>13022</v>
      </c>
      <c r="D2272">
        <f>COUNTIF(C$4:C2272,Tabela3[[#This Row],[COMANDA]])</f>
        <v>1</v>
      </c>
      <c r="E2272" t="s">
        <v>90</v>
      </c>
      <c r="F2272" t="s">
        <v>100</v>
      </c>
      <c r="G2272" t="s">
        <v>8</v>
      </c>
      <c r="H2272" t="s">
        <v>203</v>
      </c>
      <c r="I2272" s="2">
        <v>1</v>
      </c>
      <c r="J2272" t="s">
        <v>11</v>
      </c>
      <c r="K2272" s="21">
        <f>INDEX(LISTAS!$H:$Q,MATCH(BASE!H2272,LISTAS!$G:$G,0),MATCH(BASE!J2272,LISTAS!$H$3:$Q$3,0))*Tabela3[[#This Row],[QUANTIDADE]]</f>
        <v>20</v>
      </c>
      <c r="L2272" s="2" t="str">
        <f>TEXT(Tabela3[[#This Row],[DATA]],"MM")</f>
        <v>04</v>
      </c>
      <c r="M2272" s="2">
        <f>WEEKNUM(Tabela3[[#This Row],[DATA]])</f>
        <v>15</v>
      </c>
      <c r="N2272" s="18">
        <f>YEAR(Tabela3[[#This Row],[DATA]])</f>
        <v>2023</v>
      </c>
    </row>
    <row r="2273" spans="2:14">
      <c r="B2273" s="1">
        <v>45030</v>
      </c>
      <c r="C2273">
        <v>13022</v>
      </c>
      <c r="D2273">
        <f>COUNTIF(C$4:C2273,Tabela3[[#This Row],[COMANDA]])</f>
        <v>2</v>
      </c>
      <c r="E2273" t="s">
        <v>90</v>
      </c>
      <c r="F2273" t="s">
        <v>100</v>
      </c>
      <c r="G2273" t="s">
        <v>8</v>
      </c>
      <c r="H2273" t="s">
        <v>202</v>
      </c>
      <c r="I2273" s="2">
        <v>1</v>
      </c>
      <c r="J2273" t="s">
        <v>11</v>
      </c>
      <c r="K2273" s="21">
        <f>INDEX(LISTAS!$H:$Q,MATCH(BASE!H2273,LISTAS!$G:$G,0),MATCH(BASE!J2273,LISTAS!$H$3:$Q$3,0))*Tabela3[[#This Row],[QUANTIDADE]]</f>
        <v>20</v>
      </c>
      <c r="L2273" s="2" t="str">
        <f>TEXT(Tabela3[[#This Row],[DATA]],"MM")</f>
        <v>04</v>
      </c>
      <c r="M2273" s="2">
        <f>WEEKNUM(Tabela3[[#This Row],[DATA]])</f>
        <v>15</v>
      </c>
      <c r="N2273" s="18">
        <f>YEAR(Tabela3[[#This Row],[DATA]])</f>
        <v>2023</v>
      </c>
    </row>
    <row r="2274" spans="2:14">
      <c r="B2274" s="1">
        <v>45030</v>
      </c>
      <c r="C2274">
        <v>13022</v>
      </c>
      <c r="D2274">
        <f>COUNTIF(C$4:C2274,Tabela3[[#This Row],[COMANDA]])</f>
        <v>3</v>
      </c>
      <c r="E2274" t="s">
        <v>90</v>
      </c>
      <c r="F2274" t="s">
        <v>100</v>
      </c>
      <c r="G2274" t="s">
        <v>9</v>
      </c>
      <c r="H2274" t="s">
        <v>378</v>
      </c>
      <c r="I2274" s="2">
        <v>1</v>
      </c>
      <c r="J2274" t="s">
        <v>11</v>
      </c>
      <c r="K2274" s="21">
        <f>INDEX(LISTAS!$H:$Q,MATCH(BASE!H2274,LISTAS!$G:$G,0),MATCH(BASE!J2274,LISTAS!$H$3:$Q$3,0))*Tabela3[[#This Row],[QUANTIDADE]]</f>
        <v>6</v>
      </c>
      <c r="L2274" s="2" t="str">
        <f>TEXT(Tabela3[[#This Row],[DATA]],"MM")</f>
        <v>04</v>
      </c>
      <c r="M2274" s="2">
        <f>WEEKNUM(Tabela3[[#This Row],[DATA]])</f>
        <v>15</v>
      </c>
      <c r="N2274" s="18">
        <f>YEAR(Tabela3[[#This Row],[DATA]])</f>
        <v>2023</v>
      </c>
    </row>
    <row r="2275" spans="2:14">
      <c r="B2275" s="1">
        <v>45030</v>
      </c>
      <c r="C2275">
        <v>13023</v>
      </c>
      <c r="D2275">
        <f>COUNTIF(C$4:C2275,Tabela3[[#This Row],[COMANDA]])</f>
        <v>1</v>
      </c>
      <c r="E2275" t="s">
        <v>90</v>
      </c>
      <c r="F2275" t="s">
        <v>98</v>
      </c>
      <c r="G2275" t="s">
        <v>8</v>
      </c>
      <c r="H2275" t="s">
        <v>206</v>
      </c>
      <c r="I2275" s="2">
        <v>1</v>
      </c>
      <c r="J2275" t="s">
        <v>11</v>
      </c>
      <c r="K2275" s="21">
        <f>INDEX(LISTAS!$H:$Q,MATCH(BASE!H2275,LISTAS!$G:$G,0),MATCH(BASE!J2275,LISTAS!$H$3:$Q$3,0))*Tabela3[[#This Row],[QUANTIDADE]]</f>
        <v>18</v>
      </c>
      <c r="L2275" s="2" t="str">
        <f>TEXT(Tabela3[[#This Row],[DATA]],"MM")</f>
        <v>04</v>
      </c>
      <c r="M2275" s="2">
        <f>WEEKNUM(Tabela3[[#This Row],[DATA]])</f>
        <v>15</v>
      </c>
      <c r="N2275" s="18">
        <f>YEAR(Tabela3[[#This Row],[DATA]])</f>
        <v>2023</v>
      </c>
    </row>
    <row r="2276" spans="2:14">
      <c r="B2276" s="1">
        <v>45030</v>
      </c>
      <c r="C2276">
        <v>13023</v>
      </c>
      <c r="D2276">
        <f>COUNTIF(C$4:C2276,Tabela3[[#This Row],[COMANDA]])</f>
        <v>2</v>
      </c>
      <c r="E2276" t="s">
        <v>90</v>
      </c>
      <c r="F2276" t="s">
        <v>98</v>
      </c>
      <c r="G2276" t="s">
        <v>9</v>
      </c>
      <c r="H2276" t="s">
        <v>138</v>
      </c>
      <c r="I2276" s="2">
        <v>1</v>
      </c>
      <c r="J2276" t="s">
        <v>11</v>
      </c>
      <c r="K2276" s="21">
        <f>INDEX(LISTAS!$H:$Q,MATCH(BASE!H2276,LISTAS!$G:$G,0),MATCH(BASE!J2276,LISTAS!$H$3:$Q$3,0))*Tabela3[[#This Row],[QUANTIDADE]]</f>
        <v>4</v>
      </c>
      <c r="L2276" s="2" t="str">
        <f>TEXT(Tabela3[[#This Row],[DATA]],"MM")</f>
        <v>04</v>
      </c>
      <c r="M2276" s="2">
        <f>WEEKNUM(Tabela3[[#This Row],[DATA]])</f>
        <v>15</v>
      </c>
      <c r="N2276" s="18">
        <f>YEAR(Tabela3[[#This Row],[DATA]])</f>
        <v>2023</v>
      </c>
    </row>
    <row r="2277" spans="2:14">
      <c r="B2277" s="1">
        <v>45030</v>
      </c>
      <c r="C2277">
        <v>13024</v>
      </c>
      <c r="D2277">
        <f>COUNTIF(C$4:C2277,Tabela3[[#This Row],[COMANDA]])</f>
        <v>1</v>
      </c>
      <c r="E2277" t="s">
        <v>90</v>
      </c>
      <c r="F2277" t="s">
        <v>98</v>
      </c>
      <c r="G2277" t="s">
        <v>8</v>
      </c>
      <c r="H2277" t="s">
        <v>204</v>
      </c>
      <c r="I2277" s="2">
        <v>1</v>
      </c>
      <c r="J2277" t="s">
        <v>11</v>
      </c>
      <c r="K2277" s="21">
        <f>INDEX(LISTAS!$H:$Q,MATCH(BASE!H2277,LISTAS!$G:$G,0),MATCH(BASE!J2277,LISTAS!$H$3:$Q$3,0))*Tabela3[[#This Row],[QUANTIDADE]]</f>
        <v>18</v>
      </c>
      <c r="L2277" s="2" t="str">
        <f>TEXT(Tabela3[[#This Row],[DATA]],"MM")</f>
        <v>04</v>
      </c>
      <c r="M2277" s="2">
        <f>WEEKNUM(Tabela3[[#This Row],[DATA]])</f>
        <v>15</v>
      </c>
      <c r="N2277" s="18">
        <f>YEAR(Tabela3[[#This Row],[DATA]])</f>
        <v>2023</v>
      </c>
    </row>
    <row r="2278" spans="2:14">
      <c r="B2278" s="1">
        <v>45030</v>
      </c>
      <c r="C2278">
        <v>13024</v>
      </c>
      <c r="D2278">
        <f>COUNTIF(C$4:C2278,Tabela3[[#This Row],[COMANDA]])</f>
        <v>2</v>
      </c>
      <c r="E2278" t="s">
        <v>90</v>
      </c>
      <c r="F2278" t="s">
        <v>98</v>
      </c>
      <c r="G2278" t="s">
        <v>8</v>
      </c>
      <c r="H2278" t="s">
        <v>47</v>
      </c>
      <c r="I2278" s="2">
        <v>1</v>
      </c>
      <c r="J2278" t="s">
        <v>11</v>
      </c>
      <c r="K2278" s="21">
        <f>INDEX(LISTAS!$H:$Q,MATCH(BASE!H2278,LISTAS!$G:$G,0),MATCH(BASE!J2278,LISTAS!$H$3:$Q$3,0))*Tabela3[[#This Row],[QUANTIDADE]]</f>
        <v>16</v>
      </c>
      <c r="L2278" s="2" t="str">
        <f>TEXT(Tabela3[[#This Row],[DATA]],"MM")</f>
        <v>04</v>
      </c>
      <c r="M2278" s="2">
        <f>WEEKNUM(Tabela3[[#This Row],[DATA]])</f>
        <v>15</v>
      </c>
      <c r="N2278" s="18">
        <f>YEAR(Tabela3[[#This Row],[DATA]])</f>
        <v>2023</v>
      </c>
    </row>
    <row r="2279" spans="2:14">
      <c r="B2279" s="1">
        <v>45030</v>
      </c>
      <c r="C2279">
        <v>13024</v>
      </c>
      <c r="D2279">
        <f>COUNTIF(C$4:C2279,Tabela3[[#This Row],[COMANDA]])</f>
        <v>3</v>
      </c>
      <c r="E2279" t="s">
        <v>90</v>
      </c>
      <c r="F2279" t="s">
        <v>98</v>
      </c>
      <c r="G2279" t="s">
        <v>9</v>
      </c>
      <c r="H2279" t="s">
        <v>378</v>
      </c>
      <c r="I2279" s="2">
        <v>1</v>
      </c>
      <c r="J2279" t="s">
        <v>11</v>
      </c>
      <c r="K2279" s="21">
        <f>INDEX(LISTAS!$H:$Q,MATCH(BASE!H2279,LISTAS!$G:$G,0),MATCH(BASE!J2279,LISTAS!$H$3:$Q$3,0))*Tabela3[[#This Row],[QUANTIDADE]]</f>
        <v>6</v>
      </c>
      <c r="L2279" s="2" t="str">
        <f>TEXT(Tabela3[[#This Row],[DATA]],"MM")</f>
        <v>04</v>
      </c>
      <c r="M2279" s="2">
        <f>WEEKNUM(Tabela3[[#This Row],[DATA]])</f>
        <v>15</v>
      </c>
      <c r="N2279" s="18">
        <f>YEAR(Tabela3[[#This Row],[DATA]])</f>
        <v>2023</v>
      </c>
    </row>
    <row r="2280" spans="2:14">
      <c r="B2280" s="1">
        <v>45030</v>
      </c>
      <c r="C2280">
        <v>13024</v>
      </c>
      <c r="D2280">
        <f>COUNTIF(C$4:C2280,Tabela3[[#This Row],[COMANDA]])</f>
        <v>4</v>
      </c>
      <c r="E2280" t="s">
        <v>90</v>
      </c>
      <c r="F2280" t="s">
        <v>98</v>
      </c>
      <c r="G2280" t="s">
        <v>9</v>
      </c>
      <c r="H2280" t="s">
        <v>55</v>
      </c>
      <c r="I2280" s="2">
        <v>1</v>
      </c>
      <c r="J2280" t="s">
        <v>11</v>
      </c>
      <c r="K2280" s="21">
        <f>INDEX(LISTAS!$H:$Q,MATCH(BASE!H2280,LISTAS!$G:$G,0),MATCH(BASE!J2280,LISTAS!$H$3:$Q$3,0))*Tabela3[[#This Row],[QUANTIDADE]]</f>
        <v>3</v>
      </c>
      <c r="L2280" s="2" t="str">
        <f>TEXT(Tabela3[[#This Row],[DATA]],"MM")</f>
        <v>04</v>
      </c>
      <c r="M2280" s="2">
        <f>WEEKNUM(Tabela3[[#This Row],[DATA]])</f>
        <v>15</v>
      </c>
      <c r="N2280" s="18">
        <f>YEAR(Tabela3[[#This Row],[DATA]])</f>
        <v>2023</v>
      </c>
    </row>
    <row r="2281" spans="2:14">
      <c r="B2281" s="1">
        <v>45030</v>
      </c>
      <c r="C2281">
        <v>13025</v>
      </c>
      <c r="D2281">
        <f>COUNTIF(C$4:C2281,Tabela3[[#This Row],[COMANDA]])</f>
        <v>1</v>
      </c>
      <c r="E2281" t="s">
        <v>90</v>
      </c>
      <c r="F2281" t="s">
        <v>99</v>
      </c>
      <c r="G2281" t="s">
        <v>8</v>
      </c>
      <c r="H2281" t="s">
        <v>42</v>
      </c>
      <c r="I2281" s="2">
        <v>1</v>
      </c>
      <c r="J2281" t="s">
        <v>11</v>
      </c>
      <c r="K2281" s="21">
        <f>INDEX(LISTAS!$H:$Q,MATCH(BASE!H2281,LISTAS!$G:$G,0),MATCH(BASE!J2281,LISTAS!$H$3:$Q$3,0))*Tabela3[[#This Row],[QUANTIDADE]]</f>
        <v>16</v>
      </c>
      <c r="L2281" s="2" t="str">
        <f>TEXT(Tabela3[[#This Row],[DATA]],"MM")</f>
        <v>04</v>
      </c>
      <c r="M2281" s="2">
        <f>WEEKNUM(Tabela3[[#This Row],[DATA]])</f>
        <v>15</v>
      </c>
      <c r="N2281" s="18">
        <f>YEAR(Tabela3[[#This Row],[DATA]])</f>
        <v>2023</v>
      </c>
    </row>
    <row r="2282" spans="2:14">
      <c r="B2282" s="1">
        <v>45030</v>
      </c>
      <c r="C2282">
        <v>13026</v>
      </c>
      <c r="D2282">
        <f>COUNTIF(C$4:C2282,Tabela3[[#This Row],[COMANDA]])</f>
        <v>1</v>
      </c>
      <c r="E2282" t="s">
        <v>90</v>
      </c>
      <c r="F2282" t="s">
        <v>99</v>
      </c>
      <c r="G2282" t="s">
        <v>8</v>
      </c>
      <c r="H2282" t="s">
        <v>204</v>
      </c>
      <c r="I2282" s="2">
        <v>1</v>
      </c>
      <c r="J2282" t="s">
        <v>11</v>
      </c>
      <c r="K2282" s="21">
        <f>INDEX(LISTAS!$H:$Q,MATCH(BASE!H2282,LISTAS!$G:$G,0),MATCH(BASE!J2282,LISTAS!$H$3:$Q$3,0))*Tabela3[[#This Row],[QUANTIDADE]]</f>
        <v>18</v>
      </c>
      <c r="L2282" s="2" t="str">
        <f>TEXT(Tabela3[[#This Row],[DATA]],"MM")</f>
        <v>04</v>
      </c>
      <c r="M2282" s="2">
        <f>WEEKNUM(Tabela3[[#This Row],[DATA]])</f>
        <v>15</v>
      </c>
      <c r="N2282" s="18">
        <f>YEAR(Tabela3[[#This Row],[DATA]])</f>
        <v>2023</v>
      </c>
    </row>
    <row r="2283" spans="2:14">
      <c r="B2283" s="1">
        <v>45030</v>
      </c>
      <c r="C2283">
        <v>13027</v>
      </c>
      <c r="D2283">
        <f>COUNTIF(C$4:C2283,Tabela3[[#This Row],[COMANDA]])</f>
        <v>1</v>
      </c>
      <c r="E2283" t="s">
        <v>90</v>
      </c>
      <c r="F2283" t="s">
        <v>100</v>
      </c>
      <c r="G2283" t="s">
        <v>8</v>
      </c>
      <c r="H2283" t="s">
        <v>39</v>
      </c>
      <c r="I2283" s="2">
        <v>1</v>
      </c>
      <c r="J2283" t="s">
        <v>11</v>
      </c>
      <c r="K2283" s="21">
        <f>INDEX(LISTAS!$H:$Q,MATCH(BASE!H2283,LISTAS!$G:$G,0),MATCH(BASE!J2283,LISTAS!$H$3:$Q$3,0))*Tabela3[[#This Row],[QUANTIDADE]]</f>
        <v>12</v>
      </c>
      <c r="L2283" s="2" t="str">
        <f>TEXT(Tabela3[[#This Row],[DATA]],"MM")</f>
        <v>04</v>
      </c>
      <c r="M2283" s="2">
        <f>WEEKNUM(Tabela3[[#This Row],[DATA]])</f>
        <v>15</v>
      </c>
      <c r="N2283" s="18">
        <f>YEAR(Tabela3[[#This Row],[DATA]])</f>
        <v>2023</v>
      </c>
    </row>
    <row r="2284" spans="2:14">
      <c r="B2284" s="1">
        <v>45030</v>
      </c>
      <c r="C2284">
        <v>13027</v>
      </c>
      <c r="D2284">
        <f>COUNTIF(C$4:C2284,Tabela3[[#This Row],[COMANDA]])</f>
        <v>2</v>
      </c>
      <c r="E2284" t="s">
        <v>90</v>
      </c>
      <c r="F2284" t="s">
        <v>100</v>
      </c>
      <c r="G2284" t="s">
        <v>9</v>
      </c>
      <c r="H2284" t="s">
        <v>55</v>
      </c>
      <c r="I2284" s="2">
        <v>1</v>
      </c>
      <c r="J2284" t="s">
        <v>11</v>
      </c>
      <c r="K2284" s="21">
        <f>INDEX(LISTAS!$H:$Q,MATCH(BASE!H2284,LISTAS!$G:$G,0),MATCH(BASE!J2284,LISTAS!$H$3:$Q$3,0))*Tabela3[[#This Row],[QUANTIDADE]]</f>
        <v>3</v>
      </c>
      <c r="L2284" s="2" t="str">
        <f>TEXT(Tabela3[[#This Row],[DATA]],"MM")</f>
        <v>04</v>
      </c>
      <c r="M2284" s="2">
        <f>WEEKNUM(Tabela3[[#This Row],[DATA]])</f>
        <v>15</v>
      </c>
      <c r="N2284" s="18">
        <f>YEAR(Tabela3[[#This Row],[DATA]])</f>
        <v>2023</v>
      </c>
    </row>
    <row r="2285" spans="2:14">
      <c r="B2285" s="1">
        <v>45030</v>
      </c>
      <c r="C2285">
        <v>13028</v>
      </c>
      <c r="D2285">
        <f>COUNTIF(C$4:C2285,Tabela3[[#This Row],[COMANDA]])</f>
        <v>1</v>
      </c>
      <c r="E2285" t="s">
        <v>90</v>
      </c>
      <c r="F2285" t="s">
        <v>98</v>
      </c>
      <c r="G2285" t="s">
        <v>8</v>
      </c>
      <c r="H2285" t="s">
        <v>47</v>
      </c>
      <c r="I2285" s="2">
        <v>1</v>
      </c>
      <c r="J2285" t="s">
        <v>11</v>
      </c>
      <c r="K2285" s="21">
        <f>INDEX(LISTAS!$H:$Q,MATCH(BASE!H2285,LISTAS!$G:$G,0),MATCH(BASE!J2285,LISTAS!$H$3:$Q$3,0))*Tabela3[[#This Row],[QUANTIDADE]]</f>
        <v>16</v>
      </c>
      <c r="L2285" s="2" t="str">
        <f>TEXT(Tabela3[[#This Row],[DATA]],"MM")</f>
        <v>04</v>
      </c>
      <c r="M2285" s="2">
        <f>WEEKNUM(Tabela3[[#This Row],[DATA]])</f>
        <v>15</v>
      </c>
      <c r="N2285" s="18">
        <f>YEAR(Tabela3[[#This Row],[DATA]])</f>
        <v>2023</v>
      </c>
    </row>
    <row r="2286" spans="2:14">
      <c r="B2286" s="1">
        <v>45030</v>
      </c>
      <c r="C2286">
        <v>13029</v>
      </c>
      <c r="D2286">
        <f>COUNTIF(C$4:C2286,Tabela3[[#This Row],[COMANDA]])</f>
        <v>1</v>
      </c>
      <c r="E2286" t="s">
        <v>90</v>
      </c>
      <c r="F2286" t="s">
        <v>98</v>
      </c>
      <c r="G2286" t="s">
        <v>8</v>
      </c>
      <c r="H2286" t="s">
        <v>202</v>
      </c>
      <c r="I2286" s="2">
        <v>1</v>
      </c>
      <c r="J2286" t="s">
        <v>11</v>
      </c>
      <c r="K2286" s="21">
        <f>INDEX(LISTAS!$H:$Q,MATCH(BASE!H2286,LISTAS!$G:$G,0),MATCH(BASE!J2286,LISTAS!$H$3:$Q$3,0))*Tabela3[[#This Row],[QUANTIDADE]]</f>
        <v>20</v>
      </c>
      <c r="L2286" s="2" t="str">
        <f>TEXT(Tabela3[[#This Row],[DATA]],"MM")</f>
        <v>04</v>
      </c>
      <c r="M2286" s="2">
        <f>WEEKNUM(Tabela3[[#This Row],[DATA]])</f>
        <v>15</v>
      </c>
      <c r="N2286" s="18">
        <f>YEAR(Tabela3[[#This Row],[DATA]])</f>
        <v>2023</v>
      </c>
    </row>
    <row r="2287" spans="2:14">
      <c r="B2287" s="1">
        <v>45030</v>
      </c>
      <c r="C2287">
        <v>13029</v>
      </c>
      <c r="D2287">
        <f>COUNTIF(C$4:C2287,Tabela3[[#This Row],[COMANDA]])</f>
        <v>2</v>
      </c>
      <c r="E2287" t="s">
        <v>90</v>
      </c>
      <c r="F2287" t="s">
        <v>98</v>
      </c>
      <c r="G2287" t="s">
        <v>9</v>
      </c>
      <c r="H2287" t="s">
        <v>213</v>
      </c>
      <c r="I2287" s="2">
        <v>1</v>
      </c>
      <c r="J2287" t="s">
        <v>11</v>
      </c>
      <c r="K2287" s="21">
        <f>INDEX(LISTAS!$H:$Q,MATCH(BASE!H2287,LISTAS!$G:$G,0),MATCH(BASE!J2287,LISTAS!$H$3:$Q$3,0))*Tabela3[[#This Row],[QUANTIDADE]]</f>
        <v>4</v>
      </c>
      <c r="L2287" s="2" t="str">
        <f>TEXT(Tabela3[[#This Row],[DATA]],"MM")</f>
        <v>04</v>
      </c>
      <c r="M2287" s="2">
        <f>WEEKNUM(Tabela3[[#This Row],[DATA]])</f>
        <v>15</v>
      </c>
      <c r="N2287" s="18">
        <f>YEAR(Tabela3[[#This Row],[DATA]])</f>
        <v>2023</v>
      </c>
    </row>
    <row r="2288" spans="2:14">
      <c r="B2288" s="1">
        <v>45030</v>
      </c>
      <c r="C2288">
        <v>13030</v>
      </c>
      <c r="D2288">
        <f>COUNTIF(C$4:C2288,Tabela3[[#This Row],[COMANDA]])</f>
        <v>1</v>
      </c>
      <c r="E2288" t="s">
        <v>90</v>
      </c>
      <c r="F2288" t="s">
        <v>98</v>
      </c>
      <c r="G2288" t="s">
        <v>8</v>
      </c>
      <c r="H2288" t="s">
        <v>206</v>
      </c>
      <c r="I2288" s="2">
        <v>1</v>
      </c>
      <c r="J2288" t="s">
        <v>11</v>
      </c>
      <c r="K2288" s="21">
        <f>INDEX(LISTAS!$H:$Q,MATCH(BASE!H2288,LISTAS!$G:$G,0),MATCH(BASE!J2288,LISTAS!$H$3:$Q$3,0))*Tabela3[[#This Row],[QUANTIDADE]]</f>
        <v>18</v>
      </c>
      <c r="L2288" s="2" t="str">
        <f>TEXT(Tabela3[[#This Row],[DATA]],"MM")</f>
        <v>04</v>
      </c>
      <c r="M2288" s="2">
        <f>WEEKNUM(Tabela3[[#This Row],[DATA]])</f>
        <v>15</v>
      </c>
      <c r="N2288" s="18">
        <f>YEAR(Tabela3[[#This Row],[DATA]])</f>
        <v>2023</v>
      </c>
    </row>
    <row r="2289" spans="2:14">
      <c r="B2289" s="1">
        <v>45030</v>
      </c>
      <c r="C2289">
        <v>13030</v>
      </c>
      <c r="D2289">
        <f>COUNTIF(C$4:C2289,Tabela3[[#This Row],[COMANDA]])</f>
        <v>2</v>
      </c>
      <c r="E2289" t="s">
        <v>90</v>
      </c>
      <c r="F2289" t="s">
        <v>98</v>
      </c>
      <c r="G2289" t="s">
        <v>9</v>
      </c>
      <c r="H2289" t="s">
        <v>208</v>
      </c>
      <c r="I2289" s="2">
        <v>1</v>
      </c>
      <c r="J2289" t="s">
        <v>11</v>
      </c>
      <c r="K2289" s="21">
        <f>INDEX(LISTAS!$H:$Q,MATCH(BASE!H2289,LISTAS!$G:$G,0),MATCH(BASE!J2289,LISTAS!$H$3:$Q$3,0))*Tabela3[[#This Row],[QUANTIDADE]]</f>
        <v>4</v>
      </c>
      <c r="L2289" s="2" t="str">
        <f>TEXT(Tabela3[[#This Row],[DATA]],"MM")</f>
        <v>04</v>
      </c>
      <c r="M2289" s="2">
        <f>WEEKNUM(Tabela3[[#This Row],[DATA]])</f>
        <v>15</v>
      </c>
      <c r="N2289" s="18">
        <f>YEAR(Tabela3[[#This Row],[DATA]])</f>
        <v>2023</v>
      </c>
    </row>
    <row r="2290" spans="2:14">
      <c r="B2290" s="1">
        <v>45030</v>
      </c>
      <c r="C2290">
        <v>13031</v>
      </c>
      <c r="D2290">
        <f>COUNTIF(C$4:C2290,Tabela3[[#This Row],[COMANDA]])</f>
        <v>1</v>
      </c>
      <c r="E2290" t="s">
        <v>90</v>
      </c>
      <c r="F2290" t="s">
        <v>375</v>
      </c>
      <c r="G2290" t="s">
        <v>8</v>
      </c>
      <c r="H2290" t="s">
        <v>211</v>
      </c>
      <c r="I2290" s="2">
        <v>1</v>
      </c>
      <c r="J2290" t="s">
        <v>12</v>
      </c>
      <c r="K2290" s="21">
        <f>INDEX(LISTAS!$H:$Q,MATCH(BASE!H2290,LISTAS!$G:$G,0),MATCH(BASE!J2290,LISTAS!$H$3:$Q$3,0))*Tabela3[[#This Row],[QUANTIDADE]]</f>
        <v>18</v>
      </c>
      <c r="L2290" s="2" t="str">
        <f>TEXT(Tabela3[[#This Row],[DATA]],"MM")</f>
        <v>04</v>
      </c>
      <c r="M2290" s="2">
        <f>WEEKNUM(Tabela3[[#This Row],[DATA]])</f>
        <v>15</v>
      </c>
      <c r="N2290" s="18">
        <f>YEAR(Tabela3[[#This Row],[DATA]])</f>
        <v>2023</v>
      </c>
    </row>
    <row r="2291" spans="2:14">
      <c r="B2291" s="1">
        <v>45030</v>
      </c>
      <c r="C2291">
        <v>13032</v>
      </c>
      <c r="D2291">
        <f>COUNTIF(C$4:C2291,Tabela3[[#This Row],[COMANDA]])</f>
        <v>1</v>
      </c>
      <c r="E2291" t="s">
        <v>90</v>
      </c>
      <c r="F2291" t="s">
        <v>100</v>
      </c>
      <c r="G2291" t="s">
        <v>8</v>
      </c>
      <c r="H2291" t="s">
        <v>202</v>
      </c>
      <c r="I2291" s="2">
        <v>1</v>
      </c>
      <c r="J2291" t="s">
        <v>11</v>
      </c>
      <c r="K2291" s="21">
        <f>INDEX(LISTAS!$H:$Q,MATCH(BASE!H2291,LISTAS!$G:$G,0),MATCH(BASE!J2291,LISTAS!$H$3:$Q$3,0))*Tabela3[[#This Row],[QUANTIDADE]]</f>
        <v>20</v>
      </c>
      <c r="L2291" s="2" t="str">
        <f>TEXT(Tabela3[[#This Row],[DATA]],"MM")</f>
        <v>04</v>
      </c>
      <c r="M2291" s="2">
        <f>WEEKNUM(Tabela3[[#This Row],[DATA]])</f>
        <v>15</v>
      </c>
      <c r="N2291" s="18">
        <f>YEAR(Tabela3[[#This Row],[DATA]])</f>
        <v>2023</v>
      </c>
    </row>
    <row r="2292" spans="2:14">
      <c r="B2292" s="1">
        <v>45030</v>
      </c>
      <c r="C2292">
        <v>13033</v>
      </c>
      <c r="D2292">
        <f>COUNTIF(C$4:C2292,Tabela3[[#This Row],[COMANDA]])</f>
        <v>1</v>
      </c>
      <c r="E2292" t="s">
        <v>90</v>
      </c>
      <c r="F2292" t="s">
        <v>98</v>
      </c>
      <c r="G2292" t="s">
        <v>8</v>
      </c>
      <c r="H2292" t="s">
        <v>39</v>
      </c>
      <c r="I2292" s="2">
        <v>1</v>
      </c>
      <c r="J2292" t="s">
        <v>11</v>
      </c>
      <c r="K2292" s="21">
        <f>INDEX(LISTAS!$H:$Q,MATCH(BASE!H2292,LISTAS!$G:$G,0),MATCH(BASE!J2292,LISTAS!$H$3:$Q$3,0))*Tabela3[[#This Row],[QUANTIDADE]]</f>
        <v>12</v>
      </c>
      <c r="L2292" s="2" t="str">
        <f>TEXT(Tabela3[[#This Row],[DATA]],"MM")</f>
        <v>04</v>
      </c>
      <c r="M2292" s="2">
        <f>WEEKNUM(Tabela3[[#This Row],[DATA]])</f>
        <v>15</v>
      </c>
      <c r="N2292" s="18">
        <f>YEAR(Tabela3[[#This Row],[DATA]])</f>
        <v>2023</v>
      </c>
    </row>
    <row r="2293" spans="2:14">
      <c r="B2293" s="1">
        <v>45030</v>
      </c>
      <c r="C2293">
        <v>13033</v>
      </c>
      <c r="D2293">
        <f>COUNTIF(C$4:C2293,Tabela3[[#This Row],[COMANDA]])</f>
        <v>2</v>
      </c>
      <c r="E2293" t="s">
        <v>90</v>
      </c>
      <c r="F2293" t="s">
        <v>98</v>
      </c>
      <c r="G2293" t="s">
        <v>8</v>
      </c>
      <c r="H2293" t="s">
        <v>42</v>
      </c>
      <c r="I2293" s="2">
        <v>1</v>
      </c>
      <c r="J2293" t="s">
        <v>11</v>
      </c>
      <c r="K2293" s="21">
        <f>INDEX(LISTAS!$H:$Q,MATCH(BASE!H2293,LISTAS!$G:$G,0),MATCH(BASE!J2293,LISTAS!$H$3:$Q$3,0))*Tabela3[[#This Row],[QUANTIDADE]]</f>
        <v>16</v>
      </c>
      <c r="L2293" s="2" t="str">
        <f>TEXT(Tabela3[[#This Row],[DATA]],"MM")</f>
        <v>04</v>
      </c>
      <c r="M2293" s="2">
        <f>WEEKNUM(Tabela3[[#This Row],[DATA]])</f>
        <v>15</v>
      </c>
      <c r="N2293" s="18">
        <f>YEAR(Tabela3[[#This Row],[DATA]])</f>
        <v>2023</v>
      </c>
    </row>
    <row r="2294" spans="2:14">
      <c r="B2294" s="1">
        <v>45030</v>
      </c>
      <c r="C2294">
        <v>13033</v>
      </c>
      <c r="D2294">
        <f>COUNTIF(C$4:C2294,Tabela3[[#This Row],[COMANDA]])</f>
        <v>3</v>
      </c>
      <c r="E2294" t="s">
        <v>90</v>
      </c>
      <c r="F2294" t="s">
        <v>98</v>
      </c>
      <c r="G2294" t="s">
        <v>61</v>
      </c>
      <c r="H2294" t="s">
        <v>163</v>
      </c>
      <c r="I2294" s="2">
        <v>1</v>
      </c>
      <c r="J2294" t="s">
        <v>11</v>
      </c>
      <c r="K2294" s="21">
        <f>INDEX(LISTAS!$H:$Q,MATCH(BASE!H2294,LISTAS!$G:$G,0),MATCH(BASE!J2294,LISTAS!$H$3:$Q$3,0))*Tabela3[[#This Row],[QUANTIDADE]]</f>
        <v>4</v>
      </c>
      <c r="L2294" s="2" t="str">
        <f>TEXT(Tabela3[[#This Row],[DATA]],"MM")</f>
        <v>04</v>
      </c>
      <c r="M2294" s="2">
        <f>WEEKNUM(Tabela3[[#This Row],[DATA]])</f>
        <v>15</v>
      </c>
      <c r="N2294" s="18">
        <f>YEAR(Tabela3[[#This Row],[DATA]])</f>
        <v>2023</v>
      </c>
    </row>
    <row r="2295" spans="2:14">
      <c r="B2295" s="1">
        <v>45030</v>
      </c>
      <c r="C2295">
        <v>13033</v>
      </c>
      <c r="D2295">
        <f>COUNTIF(C$4:C2295,Tabela3[[#This Row],[COMANDA]])</f>
        <v>4</v>
      </c>
      <c r="E2295" t="s">
        <v>90</v>
      </c>
      <c r="F2295" t="s">
        <v>98</v>
      </c>
      <c r="G2295" t="s">
        <v>9</v>
      </c>
      <c r="H2295" t="s">
        <v>151</v>
      </c>
      <c r="I2295" s="2">
        <v>1</v>
      </c>
      <c r="J2295" t="s">
        <v>11</v>
      </c>
      <c r="K2295" s="21">
        <f>INDEX(LISTAS!$H:$Q,MATCH(BASE!H2295,LISTAS!$G:$G,0),MATCH(BASE!J2295,LISTAS!$H$3:$Q$3,0))*Tabela3[[#This Row],[QUANTIDADE]]</f>
        <v>6</v>
      </c>
      <c r="L2295" s="2" t="str">
        <f>TEXT(Tabela3[[#This Row],[DATA]],"MM")</f>
        <v>04</v>
      </c>
      <c r="M2295" s="2">
        <f>WEEKNUM(Tabela3[[#This Row],[DATA]])</f>
        <v>15</v>
      </c>
      <c r="N2295" s="18">
        <f>YEAR(Tabela3[[#This Row],[DATA]])</f>
        <v>2023</v>
      </c>
    </row>
    <row r="2296" spans="2:14">
      <c r="B2296" s="1">
        <v>45030</v>
      </c>
      <c r="C2296">
        <v>13034</v>
      </c>
      <c r="D2296">
        <f>COUNTIF(C$4:C2296,Tabela3[[#This Row],[COMANDA]])</f>
        <v>1</v>
      </c>
      <c r="E2296" t="s">
        <v>90</v>
      </c>
      <c r="F2296" t="s">
        <v>98</v>
      </c>
      <c r="G2296" t="s">
        <v>8</v>
      </c>
      <c r="H2296" t="s">
        <v>41</v>
      </c>
      <c r="I2296" s="2">
        <v>1</v>
      </c>
      <c r="J2296" t="s">
        <v>11</v>
      </c>
      <c r="K2296" s="21">
        <f>INDEX(LISTAS!$H:$Q,MATCH(BASE!H2296,LISTAS!$G:$G,0),MATCH(BASE!J2296,LISTAS!$H$3:$Q$3,0))*Tabela3[[#This Row],[QUANTIDADE]]</f>
        <v>14</v>
      </c>
      <c r="L2296" s="2" t="str">
        <f>TEXT(Tabela3[[#This Row],[DATA]],"MM")</f>
        <v>04</v>
      </c>
      <c r="M2296" s="2">
        <f>WEEKNUM(Tabela3[[#This Row],[DATA]])</f>
        <v>15</v>
      </c>
      <c r="N2296" s="18">
        <f>YEAR(Tabela3[[#This Row],[DATA]])</f>
        <v>2023</v>
      </c>
    </row>
    <row r="2297" spans="2:14">
      <c r="B2297" s="1">
        <v>45030</v>
      </c>
      <c r="C2297">
        <v>13034</v>
      </c>
      <c r="D2297">
        <f>COUNTIF(C$4:C2297,Tabela3[[#This Row],[COMANDA]])</f>
        <v>2</v>
      </c>
      <c r="E2297" t="s">
        <v>90</v>
      </c>
      <c r="F2297" t="s">
        <v>98</v>
      </c>
      <c r="G2297" t="s">
        <v>9</v>
      </c>
      <c r="H2297" t="s">
        <v>56</v>
      </c>
      <c r="I2297" s="2">
        <v>1</v>
      </c>
      <c r="J2297" t="s">
        <v>11</v>
      </c>
      <c r="K2297" s="21">
        <f>INDEX(LISTAS!$H:$Q,MATCH(BASE!H2297,LISTAS!$G:$G,0),MATCH(BASE!J2297,LISTAS!$H$3:$Q$3,0))*Tabela3[[#This Row],[QUANTIDADE]]</f>
        <v>3</v>
      </c>
      <c r="L2297" s="2" t="str">
        <f>TEXT(Tabela3[[#This Row],[DATA]],"MM")</f>
        <v>04</v>
      </c>
      <c r="M2297" s="2">
        <f>WEEKNUM(Tabela3[[#This Row],[DATA]])</f>
        <v>15</v>
      </c>
      <c r="N2297" s="18">
        <f>YEAR(Tabela3[[#This Row],[DATA]])</f>
        <v>2023</v>
      </c>
    </row>
    <row r="2298" spans="2:14">
      <c r="B2298" s="1">
        <v>45030</v>
      </c>
      <c r="C2298">
        <v>13035</v>
      </c>
      <c r="D2298">
        <f>COUNTIF(C$4:C2298,Tabela3[[#This Row],[COMANDA]])</f>
        <v>1</v>
      </c>
      <c r="E2298" t="s">
        <v>90</v>
      </c>
      <c r="F2298" t="s">
        <v>98</v>
      </c>
      <c r="G2298" t="s">
        <v>8</v>
      </c>
      <c r="H2298" t="s">
        <v>47</v>
      </c>
      <c r="I2298" s="2">
        <v>1</v>
      </c>
      <c r="J2298" t="s">
        <v>11</v>
      </c>
      <c r="K2298" s="21">
        <f>INDEX(LISTAS!$H:$Q,MATCH(BASE!H2298,LISTAS!$G:$G,0),MATCH(BASE!J2298,LISTAS!$H$3:$Q$3,0))*Tabela3[[#This Row],[QUANTIDADE]]</f>
        <v>16</v>
      </c>
      <c r="L2298" s="2" t="str">
        <f>TEXT(Tabela3[[#This Row],[DATA]],"MM")</f>
        <v>04</v>
      </c>
      <c r="M2298" s="2">
        <f>WEEKNUM(Tabela3[[#This Row],[DATA]])</f>
        <v>15</v>
      </c>
      <c r="N2298" s="18">
        <f>YEAR(Tabela3[[#This Row],[DATA]])</f>
        <v>2023</v>
      </c>
    </row>
    <row r="2299" spans="2:14">
      <c r="B2299" s="1">
        <v>45030</v>
      </c>
      <c r="C2299">
        <v>13035</v>
      </c>
      <c r="D2299">
        <f>COUNTIF(C$4:C2299,Tabela3[[#This Row],[COMANDA]])</f>
        <v>2</v>
      </c>
      <c r="E2299" t="s">
        <v>90</v>
      </c>
      <c r="F2299" t="s">
        <v>98</v>
      </c>
      <c r="G2299" t="s">
        <v>9</v>
      </c>
      <c r="H2299" t="s">
        <v>138</v>
      </c>
      <c r="I2299" s="2">
        <v>1</v>
      </c>
      <c r="J2299" t="s">
        <v>11</v>
      </c>
      <c r="K2299" s="21">
        <f>INDEX(LISTAS!$H:$Q,MATCH(BASE!H2299,LISTAS!$G:$G,0),MATCH(BASE!J2299,LISTAS!$H$3:$Q$3,0))*Tabela3[[#This Row],[QUANTIDADE]]</f>
        <v>4</v>
      </c>
      <c r="L2299" s="2" t="str">
        <f>TEXT(Tabela3[[#This Row],[DATA]],"MM")</f>
        <v>04</v>
      </c>
      <c r="M2299" s="2">
        <f>WEEKNUM(Tabela3[[#This Row],[DATA]])</f>
        <v>15</v>
      </c>
      <c r="N2299" s="18">
        <f>YEAR(Tabela3[[#This Row],[DATA]])</f>
        <v>2023</v>
      </c>
    </row>
    <row r="2300" spans="2:14">
      <c r="B2300" s="1">
        <v>45030</v>
      </c>
      <c r="C2300">
        <v>13036</v>
      </c>
      <c r="D2300">
        <f>COUNTIF(C$4:C2300,Tabela3[[#This Row],[COMANDA]])</f>
        <v>1</v>
      </c>
      <c r="E2300" t="s">
        <v>90</v>
      </c>
      <c r="F2300" t="s">
        <v>99</v>
      </c>
      <c r="G2300" t="s">
        <v>8</v>
      </c>
      <c r="H2300" t="s">
        <v>47</v>
      </c>
      <c r="I2300" s="2">
        <v>1</v>
      </c>
      <c r="J2300" t="s">
        <v>11</v>
      </c>
      <c r="K2300" s="21">
        <f>INDEX(LISTAS!$H:$Q,MATCH(BASE!H2300,LISTAS!$G:$G,0),MATCH(BASE!J2300,LISTAS!$H$3:$Q$3,0))*Tabela3[[#This Row],[QUANTIDADE]]</f>
        <v>16</v>
      </c>
      <c r="L2300" s="2" t="str">
        <f>TEXT(Tabela3[[#This Row],[DATA]],"MM")</f>
        <v>04</v>
      </c>
      <c r="M2300" s="2">
        <f>WEEKNUM(Tabela3[[#This Row],[DATA]])</f>
        <v>15</v>
      </c>
      <c r="N2300" s="18">
        <f>YEAR(Tabela3[[#This Row],[DATA]])</f>
        <v>2023</v>
      </c>
    </row>
    <row r="2301" spans="2:14">
      <c r="B2301" s="1">
        <v>45030</v>
      </c>
      <c r="C2301">
        <v>13037</v>
      </c>
      <c r="D2301">
        <f>COUNTIF(C$4:C2301,Tabela3[[#This Row],[COMANDA]])</f>
        <v>1</v>
      </c>
      <c r="E2301" t="s">
        <v>90</v>
      </c>
      <c r="F2301" t="s">
        <v>98</v>
      </c>
      <c r="G2301" t="s">
        <v>8</v>
      </c>
      <c r="H2301" t="s">
        <v>47</v>
      </c>
      <c r="I2301" s="2">
        <v>1</v>
      </c>
      <c r="J2301" t="s">
        <v>11</v>
      </c>
      <c r="K2301" s="21">
        <f>INDEX(LISTAS!$H:$Q,MATCH(BASE!H2301,LISTAS!$G:$G,0),MATCH(BASE!J2301,LISTAS!$H$3:$Q$3,0))*Tabela3[[#This Row],[QUANTIDADE]]</f>
        <v>16</v>
      </c>
      <c r="L2301" s="2" t="str">
        <f>TEXT(Tabela3[[#This Row],[DATA]],"MM")</f>
        <v>04</v>
      </c>
      <c r="M2301" s="2">
        <f>WEEKNUM(Tabela3[[#This Row],[DATA]])</f>
        <v>15</v>
      </c>
      <c r="N2301" s="18">
        <f>YEAR(Tabela3[[#This Row],[DATA]])</f>
        <v>2023</v>
      </c>
    </row>
    <row r="2302" spans="2:14">
      <c r="B2302" s="1">
        <v>45030</v>
      </c>
      <c r="C2302">
        <v>13037</v>
      </c>
      <c r="D2302">
        <f>COUNTIF(C$4:C2302,Tabela3[[#This Row],[COMANDA]])</f>
        <v>2</v>
      </c>
      <c r="E2302" t="s">
        <v>90</v>
      </c>
      <c r="F2302" t="s">
        <v>98</v>
      </c>
      <c r="G2302" t="s">
        <v>9</v>
      </c>
      <c r="H2302" t="s">
        <v>132</v>
      </c>
      <c r="I2302" s="2">
        <v>1</v>
      </c>
      <c r="J2302" t="s">
        <v>11</v>
      </c>
      <c r="K2302" s="21">
        <f>INDEX(LISTAS!$H:$Q,MATCH(BASE!H2302,LISTAS!$G:$G,0),MATCH(BASE!J2302,LISTAS!$H$3:$Q$3,0))*Tabela3[[#This Row],[QUANTIDADE]]</f>
        <v>3</v>
      </c>
      <c r="L2302" s="2" t="str">
        <f>TEXT(Tabela3[[#This Row],[DATA]],"MM")</f>
        <v>04</v>
      </c>
      <c r="M2302" s="2">
        <f>WEEKNUM(Tabela3[[#This Row],[DATA]])</f>
        <v>15</v>
      </c>
      <c r="N2302" s="18">
        <f>YEAR(Tabela3[[#This Row],[DATA]])</f>
        <v>2023</v>
      </c>
    </row>
    <row r="2303" spans="2:14">
      <c r="B2303" s="1">
        <v>45030</v>
      </c>
      <c r="C2303">
        <v>13038</v>
      </c>
      <c r="D2303">
        <f>COUNTIF(C$4:C2303,Tabela3[[#This Row],[COMANDA]])</f>
        <v>1</v>
      </c>
      <c r="E2303" t="s">
        <v>90</v>
      </c>
      <c r="F2303" t="s">
        <v>98</v>
      </c>
      <c r="G2303" t="s">
        <v>8</v>
      </c>
      <c r="H2303" t="s">
        <v>202</v>
      </c>
      <c r="I2303" s="2">
        <v>1</v>
      </c>
      <c r="J2303" t="s">
        <v>11</v>
      </c>
      <c r="K2303" s="21">
        <f>INDEX(LISTAS!$H:$Q,MATCH(BASE!H2303,LISTAS!$G:$G,0),MATCH(BASE!J2303,LISTAS!$H$3:$Q$3,0))*Tabela3[[#This Row],[QUANTIDADE]]</f>
        <v>20</v>
      </c>
      <c r="L2303" s="2" t="str">
        <f>TEXT(Tabela3[[#This Row],[DATA]],"MM")</f>
        <v>04</v>
      </c>
      <c r="M2303" s="2">
        <f>WEEKNUM(Tabela3[[#This Row],[DATA]])</f>
        <v>15</v>
      </c>
      <c r="N2303" s="18">
        <f>YEAR(Tabela3[[#This Row],[DATA]])</f>
        <v>2023</v>
      </c>
    </row>
    <row r="2304" spans="2:14">
      <c r="B2304" s="1">
        <v>45030</v>
      </c>
      <c r="C2304">
        <v>13038</v>
      </c>
      <c r="D2304">
        <f>COUNTIF(C$4:C2304,Tabela3[[#This Row],[COMANDA]])</f>
        <v>2</v>
      </c>
      <c r="E2304" t="s">
        <v>90</v>
      </c>
      <c r="F2304" t="s">
        <v>98</v>
      </c>
      <c r="G2304" t="s">
        <v>9</v>
      </c>
      <c r="H2304" t="s">
        <v>134</v>
      </c>
      <c r="I2304" s="2">
        <v>1</v>
      </c>
      <c r="J2304" t="s">
        <v>11</v>
      </c>
      <c r="K2304" s="21">
        <f>INDEX(LISTAS!$H:$Q,MATCH(BASE!H2304,LISTAS!$G:$G,0),MATCH(BASE!J2304,LISTAS!$H$3:$Q$3,0))*Tabela3[[#This Row],[QUANTIDADE]]</f>
        <v>3</v>
      </c>
      <c r="L2304" s="2" t="str">
        <f>TEXT(Tabela3[[#This Row],[DATA]],"MM")</f>
        <v>04</v>
      </c>
      <c r="M2304" s="2">
        <f>WEEKNUM(Tabela3[[#This Row],[DATA]])</f>
        <v>15</v>
      </c>
      <c r="N2304" s="18">
        <f>YEAR(Tabela3[[#This Row],[DATA]])</f>
        <v>2023</v>
      </c>
    </row>
    <row r="2305" spans="2:14">
      <c r="B2305" s="1">
        <v>45030</v>
      </c>
      <c r="C2305">
        <v>13039</v>
      </c>
      <c r="D2305">
        <f>COUNTIF(C$4:C2305,Tabela3[[#This Row],[COMANDA]])</f>
        <v>1</v>
      </c>
      <c r="E2305" t="s">
        <v>90</v>
      </c>
      <c r="G2305" t="s">
        <v>8</v>
      </c>
      <c r="H2305" t="s">
        <v>211</v>
      </c>
      <c r="I2305" s="2">
        <v>1</v>
      </c>
      <c r="J2305" t="s">
        <v>11</v>
      </c>
      <c r="K2305" s="21">
        <f>INDEX(LISTAS!$H:$Q,MATCH(BASE!H2305,LISTAS!$G:$G,0),MATCH(BASE!J2305,LISTAS!$H$3:$Q$3,0))*Tabela3[[#This Row],[QUANTIDADE]]</f>
        <v>20</v>
      </c>
      <c r="L2305" s="2" t="str">
        <f>TEXT(Tabela3[[#This Row],[DATA]],"MM")</f>
        <v>04</v>
      </c>
      <c r="M2305" s="2">
        <f>WEEKNUM(Tabela3[[#This Row],[DATA]])</f>
        <v>15</v>
      </c>
      <c r="N2305" s="18">
        <f>YEAR(Tabela3[[#This Row],[DATA]])</f>
        <v>2023</v>
      </c>
    </row>
    <row r="2306" spans="2:14">
      <c r="B2306" s="1">
        <v>45030</v>
      </c>
      <c r="C2306" t="s">
        <v>379</v>
      </c>
      <c r="D2306">
        <f>COUNTIF(C$4:C2306,Tabela3[[#This Row],[COMANDA]])</f>
        <v>1</v>
      </c>
      <c r="E2306" t="s">
        <v>1</v>
      </c>
      <c r="G2306" t="s">
        <v>77</v>
      </c>
      <c r="H2306" t="s">
        <v>83</v>
      </c>
      <c r="I2306" s="2">
        <v>3</v>
      </c>
      <c r="J2306" t="s">
        <v>11</v>
      </c>
      <c r="K2306" s="21">
        <f>INDEX(LISTAS!$H:$Q,MATCH(BASE!H2306,LISTAS!$G:$G,0),MATCH(BASE!J2306,LISTAS!$H$3:$Q$3,0))*Tabela3[[#This Row],[QUANTIDADE]]</f>
        <v>13.5</v>
      </c>
      <c r="L2306" s="2" t="str">
        <f>TEXT(Tabela3[[#This Row],[DATA]],"MM")</f>
        <v>04</v>
      </c>
      <c r="M2306" s="2">
        <f>WEEKNUM(Tabela3[[#This Row],[DATA]])</f>
        <v>15</v>
      </c>
      <c r="N2306" s="18">
        <f>YEAR(Tabela3[[#This Row],[DATA]])</f>
        <v>2023</v>
      </c>
    </row>
    <row r="2307" spans="2:14">
      <c r="B2307" s="1">
        <v>45030</v>
      </c>
      <c r="C2307" t="s">
        <v>379</v>
      </c>
      <c r="D2307">
        <f>COUNTIF(C$4:C2307,Tabela3[[#This Row],[COMANDA]])</f>
        <v>2</v>
      </c>
      <c r="E2307" t="s">
        <v>1</v>
      </c>
      <c r="G2307" t="s">
        <v>74</v>
      </c>
      <c r="H2307" t="s">
        <v>76</v>
      </c>
      <c r="I2307" s="2">
        <v>7</v>
      </c>
      <c r="J2307" t="s">
        <v>11</v>
      </c>
      <c r="K2307" s="21">
        <f>INDEX(LISTAS!$H:$Q,MATCH(BASE!H2307,LISTAS!$G:$G,0),MATCH(BASE!J2307,LISTAS!$H$3:$Q$3,0))*Tabela3[[#This Row],[QUANTIDADE]]</f>
        <v>14</v>
      </c>
      <c r="L2307" s="2" t="str">
        <f>TEXT(Tabela3[[#This Row],[DATA]],"MM")</f>
        <v>04</v>
      </c>
      <c r="M2307" s="2">
        <f>WEEKNUM(Tabela3[[#This Row],[DATA]])</f>
        <v>15</v>
      </c>
      <c r="N2307" s="18">
        <f>YEAR(Tabela3[[#This Row],[DATA]])</f>
        <v>2023</v>
      </c>
    </row>
    <row r="2308" spans="2:14">
      <c r="B2308" s="1">
        <v>45030</v>
      </c>
      <c r="C2308" t="s">
        <v>379</v>
      </c>
      <c r="D2308">
        <f>COUNTIF(C$4:C2308,Tabela3[[#This Row],[COMANDA]])</f>
        <v>3</v>
      </c>
      <c r="E2308" t="s">
        <v>1</v>
      </c>
      <c r="G2308" t="s">
        <v>74</v>
      </c>
      <c r="H2308" t="s">
        <v>120</v>
      </c>
      <c r="I2308" s="2">
        <v>9</v>
      </c>
      <c r="J2308" t="s">
        <v>11</v>
      </c>
      <c r="K2308" s="21">
        <f>INDEX(LISTAS!$H:$Q,MATCH(BASE!H2308,LISTAS!$G:$G,0),MATCH(BASE!J2308,LISTAS!$H$3:$Q$3,0))*Tabela3[[#This Row],[QUANTIDADE]]</f>
        <v>27</v>
      </c>
      <c r="L2308" s="2" t="str">
        <f>TEXT(Tabela3[[#This Row],[DATA]],"MM")</f>
        <v>04</v>
      </c>
      <c r="M2308" s="2">
        <f>WEEKNUM(Tabela3[[#This Row],[DATA]])</f>
        <v>15</v>
      </c>
      <c r="N2308" s="18">
        <f>YEAR(Tabela3[[#This Row],[DATA]])</f>
        <v>2023</v>
      </c>
    </row>
    <row r="2309" spans="2:14">
      <c r="B2309" s="1">
        <v>45030</v>
      </c>
      <c r="C2309" t="s">
        <v>379</v>
      </c>
      <c r="D2309">
        <f>COUNTIF(C$4:C2309,Tabela3[[#This Row],[COMANDA]])</f>
        <v>4</v>
      </c>
      <c r="E2309" t="s">
        <v>1</v>
      </c>
      <c r="G2309" t="s">
        <v>9</v>
      </c>
      <c r="H2309" t="s">
        <v>68</v>
      </c>
      <c r="I2309" s="2">
        <v>7</v>
      </c>
      <c r="J2309" t="s">
        <v>11</v>
      </c>
      <c r="K2309" s="21">
        <f>INDEX(LISTAS!$H:$Q,MATCH(BASE!H2309,LISTAS!$G:$G,0),MATCH(BASE!J2309,LISTAS!$H$3:$Q$3,0))*Tabela3[[#This Row],[QUANTIDADE]]</f>
        <v>21</v>
      </c>
      <c r="L2309" s="2" t="str">
        <f>TEXT(Tabela3[[#This Row],[DATA]],"MM")</f>
        <v>04</v>
      </c>
      <c r="M2309" s="2">
        <f>WEEKNUM(Tabela3[[#This Row],[DATA]])</f>
        <v>15</v>
      </c>
      <c r="N2309" s="18">
        <f>YEAR(Tabela3[[#This Row],[DATA]])</f>
        <v>2023</v>
      </c>
    </row>
    <row r="2310" spans="2:14">
      <c r="B2310" s="1">
        <v>45030</v>
      </c>
      <c r="C2310" t="s">
        <v>379</v>
      </c>
      <c r="D2310">
        <f>COUNTIF(C$4:C2310,Tabela3[[#This Row],[COMANDA]])</f>
        <v>5</v>
      </c>
      <c r="E2310" t="s">
        <v>1</v>
      </c>
      <c r="G2310" t="s">
        <v>9</v>
      </c>
      <c r="H2310" t="s">
        <v>214</v>
      </c>
      <c r="I2310" s="2">
        <v>9</v>
      </c>
      <c r="J2310" t="s">
        <v>11</v>
      </c>
      <c r="K2310" s="21">
        <f>INDEX(LISTAS!$H:$Q,MATCH(BASE!H2310,LISTAS!$G:$G,0),MATCH(BASE!J2310,LISTAS!$H$3:$Q$3,0))*Tabela3[[#This Row],[QUANTIDADE]]</f>
        <v>9</v>
      </c>
      <c r="L2310" s="2" t="str">
        <f>TEXT(Tabela3[[#This Row],[DATA]],"MM")</f>
        <v>04</v>
      </c>
      <c r="M2310" s="2">
        <f>WEEKNUM(Tabela3[[#This Row],[DATA]])</f>
        <v>15</v>
      </c>
      <c r="N2310" s="18">
        <f>YEAR(Tabela3[[#This Row],[DATA]])</f>
        <v>2023</v>
      </c>
    </row>
    <row r="2311" spans="2:14">
      <c r="B2311" s="1">
        <v>45030</v>
      </c>
      <c r="C2311" t="s">
        <v>379</v>
      </c>
      <c r="D2311">
        <f>COUNTIF(C$4:C2311,Tabela3[[#This Row],[COMANDA]])</f>
        <v>6</v>
      </c>
      <c r="E2311" t="s">
        <v>1</v>
      </c>
      <c r="G2311" t="s">
        <v>64</v>
      </c>
      <c r="H2311" t="s">
        <v>173</v>
      </c>
      <c r="I2311" s="2">
        <v>3</v>
      </c>
      <c r="J2311" t="s">
        <v>11</v>
      </c>
      <c r="K2311" s="21">
        <f>INDEX(LISTAS!$H:$Q,MATCH(BASE!H2311,LISTAS!$G:$G,0),MATCH(BASE!J2311,LISTAS!$H$3:$Q$3,0))*Tabela3[[#This Row],[QUANTIDADE]]</f>
        <v>27</v>
      </c>
      <c r="L2311" s="2" t="str">
        <f>TEXT(Tabela3[[#This Row],[DATA]],"MM")</f>
        <v>04</v>
      </c>
      <c r="M2311" s="2">
        <f>WEEKNUM(Tabela3[[#This Row],[DATA]])</f>
        <v>15</v>
      </c>
      <c r="N2311" s="18">
        <f>YEAR(Tabela3[[#This Row],[DATA]])</f>
        <v>2023</v>
      </c>
    </row>
    <row r="2312" spans="2:14">
      <c r="B2312" s="1">
        <v>45030</v>
      </c>
      <c r="C2312" t="s">
        <v>379</v>
      </c>
      <c r="D2312">
        <f>COUNTIF(C$4:C2312,Tabela3[[#This Row],[COMANDA]])</f>
        <v>7</v>
      </c>
      <c r="E2312" t="s">
        <v>1</v>
      </c>
      <c r="G2312" t="s">
        <v>9</v>
      </c>
      <c r="H2312" t="s">
        <v>138</v>
      </c>
      <c r="I2312" s="2">
        <v>3</v>
      </c>
      <c r="J2312" t="s">
        <v>11</v>
      </c>
      <c r="K2312" s="21">
        <f>INDEX(LISTAS!$H:$Q,MATCH(BASE!H2312,LISTAS!$G:$G,0),MATCH(BASE!J2312,LISTAS!$H$3:$Q$3,0))*Tabela3[[#This Row],[QUANTIDADE]]</f>
        <v>12</v>
      </c>
      <c r="L2312" s="2" t="str">
        <f>TEXT(Tabela3[[#This Row],[DATA]],"MM")</f>
        <v>04</v>
      </c>
      <c r="M2312" s="2">
        <f>WEEKNUM(Tabela3[[#This Row],[DATA]])</f>
        <v>15</v>
      </c>
      <c r="N2312" s="18">
        <f>YEAR(Tabela3[[#This Row],[DATA]])</f>
        <v>2023</v>
      </c>
    </row>
    <row r="2313" spans="2:14">
      <c r="B2313" s="1">
        <v>45030</v>
      </c>
      <c r="C2313" t="s">
        <v>379</v>
      </c>
      <c r="D2313">
        <f>COUNTIF(C$4:C2313,Tabela3[[#This Row],[COMANDA]])</f>
        <v>8</v>
      </c>
      <c r="E2313" t="s">
        <v>1</v>
      </c>
      <c r="G2313" t="s">
        <v>74</v>
      </c>
      <c r="H2313" t="s">
        <v>75</v>
      </c>
      <c r="I2313" s="2">
        <v>13</v>
      </c>
      <c r="J2313" t="s">
        <v>11</v>
      </c>
      <c r="K2313" s="21">
        <f>INDEX(LISTAS!$H:$Q,MATCH(BASE!H2313,LISTAS!$G:$G,0),MATCH(BASE!J2313,LISTAS!$H$3:$Q$3,0))*Tabela3[[#This Row],[QUANTIDADE]]</f>
        <v>78</v>
      </c>
      <c r="L2313" s="2" t="str">
        <f>TEXT(Tabela3[[#This Row],[DATA]],"MM")</f>
        <v>04</v>
      </c>
      <c r="M2313" s="2">
        <f>WEEKNUM(Tabela3[[#This Row],[DATA]])</f>
        <v>15</v>
      </c>
      <c r="N2313" s="18">
        <f>YEAR(Tabela3[[#This Row],[DATA]])</f>
        <v>2023</v>
      </c>
    </row>
    <row r="2314" spans="2:14">
      <c r="B2314" s="1">
        <v>45030</v>
      </c>
      <c r="C2314" t="s">
        <v>379</v>
      </c>
      <c r="D2314">
        <f>COUNTIF(C$4:C2314,Tabela3[[#This Row],[COMANDA]])</f>
        <v>9</v>
      </c>
      <c r="E2314" t="s">
        <v>1</v>
      </c>
      <c r="G2314" t="s">
        <v>77</v>
      </c>
      <c r="H2314" t="s">
        <v>224</v>
      </c>
      <c r="I2314" s="2">
        <v>5</v>
      </c>
      <c r="J2314" t="s">
        <v>11</v>
      </c>
      <c r="K2314" s="21">
        <f>INDEX(LISTAS!$H:$Q,MATCH(BASE!H2314,LISTAS!$G:$G,0),MATCH(BASE!J2314,LISTAS!$H$3:$Q$3,0))*Tabela3[[#This Row],[QUANTIDADE]]</f>
        <v>27.5</v>
      </c>
      <c r="L2314" s="2" t="str">
        <f>TEXT(Tabela3[[#This Row],[DATA]],"MM")</f>
        <v>04</v>
      </c>
      <c r="M2314" s="2">
        <f>WEEKNUM(Tabela3[[#This Row],[DATA]])</f>
        <v>15</v>
      </c>
      <c r="N2314" s="18">
        <f>YEAR(Tabela3[[#This Row],[DATA]])</f>
        <v>2023</v>
      </c>
    </row>
    <row r="2315" spans="2:14">
      <c r="B2315" s="1">
        <v>45030</v>
      </c>
      <c r="C2315" t="s">
        <v>379</v>
      </c>
      <c r="D2315">
        <f>COUNTIF(C$4:C2315,Tabela3[[#This Row],[COMANDA]])</f>
        <v>10</v>
      </c>
      <c r="E2315" t="s">
        <v>1</v>
      </c>
      <c r="G2315" t="s">
        <v>10</v>
      </c>
      <c r="H2315" t="s">
        <v>119</v>
      </c>
      <c r="I2315" s="2">
        <v>8</v>
      </c>
      <c r="J2315" t="s">
        <v>11</v>
      </c>
      <c r="K2315" s="21">
        <f>INDEX(LISTAS!$H:$Q,MATCH(BASE!H2315,LISTAS!$G:$G,0),MATCH(BASE!J2315,LISTAS!$H$3:$Q$3,0))*Tabela3[[#This Row],[QUANTIDADE]]</f>
        <v>48</v>
      </c>
      <c r="L2315" s="2" t="str">
        <f>TEXT(Tabela3[[#This Row],[DATA]],"MM")</f>
        <v>04</v>
      </c>
      <c r="M2315" s="2">
        <f>WEEKNUM(Tabela3[[#This Row],[DATA]])</f>
        <v>15</v>
      </c>
      <c r="N2315" s="18">
        <f>YEAR(Tabela3[[#This Row],[DATA]])</f>
        <v>2023</v>
      </c>
    </row>
    <row r="2316" spans="2:14">
      <c r="B2316" s="1">
        <v>45030</v>
      </c>
      <c r="C2316" t="s">
        <v>379</v>
      </c>
      <c r="D2316">
        <f>COUNTIF(C$4:C2316,Tabela3[[#This Row],[COMANDA]])</f>
        <v>11</v>
      </c>
      <c r="E2316" t="s">
        <v>1</v>
      </c>
      <c r="G2316" t="s">
        <v>9</v>
      </c>
      <c r="H2316" t="s">
        <v>85</v>
      </c>
      <c r="I2316" s="2">
        <v>5</v>
      </c>
      <c r="J2316" t="s">
        <v>11</v>
      </c>
      <c r="K2316" s="21">
        <f>INDEX(LISTAS!$H:$Q,MATCH(BASE!H2316,LISTAS!$G:$G,0),MATCH(BASE!J2316,LISTAS!$H$3:$Q$3,0))*Tabela3[[#This Row],[QUANTIDADE]]</f>
        <v>50</v>
      </c>
      <c r="L2316" s="2" t="str">
        <f>TEXT(Tabela3[[#This Row],[DATA]],"MM")</f>
        <v>04</v>
      </c>
      <c r="M2316" s="2">
        <f>WEEKNUM(Tabela3[[#This Row],[DATA]])</f>
        <v>15</v>
      </c>
      <c r="N2316" s="18">
        <f>YEAR(Tabela3[[#This Row],[DATA]])</f>
        <v>2023</v>
      </c>
    </row>
    <row r="2317" spans="2:14">
      <c r="B2317" s="1">
        <v>45030</v>
      </c>
      <c r="C2317" t="s">
        <v>379</v>
      </c>
      <c r="D2317">
        <f>COUNTIF(C$4:C2317,Tabela3[[#This Row],[COMANDA]])</f>
        <v>12</v>
      </c>
      <c r="E2317" t="s">
        <v>1</v>
      </c>
      <c r="G2317" t="s">
        <v>77</v>
      </c>
      <c r="H2317" t="s">
        <v>217</v>
      </c>
      <c r="I2317" s="2">
        <v>1</v>
      </c>
      <c r="J2317" t="s">
        <v>11</v>
      </c>
      <c r="K2317" s="21">
        <f>INDEX(LISTAS!$H:$Q,MATCH(BASE!H2317,LISTAS!$G:$G,0),MATCH(BASE!J2317,LISTAS!$H$3:$Q$3,0))*Tabela3[[#This Row],[QUANTIDADE]]</f>
        <v>6</v>
      </c>
      <c r="L2317" s="2" t="str">
        <f>TEXT(Tabela3[[#This Row],[DATA]],"MM")</f>
        <v>04</v>
      </c>
      <c r="M2317" s="2">
        <f>WEEKNUM(Tabela3[[#This Row],[DATA]])</f>
        <v>15</v>
      </c>
      <c r="N2317" s="18">
        <f>YEAR(Tabela3[[#This Row],[DATA]])</f>
        <v>2023</v>
      </c>
    </row>
    <row r="2318" spans="2:14">
      <c r="B2318" s="1">
        <v>45030</v>
      </c>
      <c r="C2318" t="s">
        <v>379</v>
      </c>
      <c r="D2318">
        <f>COUNTIF(C$4:C2318,Tabela3[[#This Row],[COMANDA]])</f>
        <v>13</v>
      </c>
      <c r="E2318" t="s">
        <v>1</v>
      </c>
      <c r="G2318" t="s">
        <v>9</v>
      </c>
      <c r="H2318" t="s">
        <v>148</v>
      </c>
      <c r="I2318" s="2">
        <v>1</v>
      </c>
      <c r="J2318" t="s">
        <v>11</v>
      </c>
      <c r="K2318" s="21">
        <f>INDEX(LISTAS!$H:$Q,MATCH(BASE!H2318,LISTAS!$G:$G,0),MATCH(BASE!J2318,LISTAS!$H$3:$Q$3,0))*Tabela3[[#This Row],[QUANTIDADE]]</f>
        <v>3</v>
      </c>
      <c r="L2318" s="2" t="str">
        <f>TEXT(Tabela3[[#This Row],[DATA]],"MM")</f>
        <v>04</v>
      </c>
      <c r="M2318" s="2">
        <f>WEEKNUM(Tabela3[[#This Row],[DATA]])</f>
        <v>15</v>
      </c>
      <c r="N2318" s="18">
        <f>YEAR(Tabela3[[#This Row],[DATA]])</f>
        <v>2023</v>
      </c>
    </row>
    <row r="2319" spans="2:14">
      <c r="B2319" s="1">
        <v>45030</v>
      </c>
      <c r="C2319" t="s">
        <v>379</v>
      </c>
      <c r="D2319">
        <f>COUNTIF(C$4:C2319,Tabela3[[#This Row],[COMANDA]])</f>
        <v>14</v>
      </c>
      <c r="E2319" t="s">
        <v>1</v>
      </c>
      <c r="G2319" t="s">
        <v>9</v>
      </c>
      <c r="H2319" t="s">
        <v>132</v>
      </c>
      <c r="I2319" s="2">
        <v>1</v>
      </c>
      <c r="J2319" t="s">
        <v>11</v>
      </c>
      <c r="K2319" s="21">
        <f>INDEX(LISTAS!$H:$Q,MATCH(BASE!H2319,LISTAS!$G:$G,0),MATCH(BASE!J2319,LISTAS!$H$3:$Q$3,0))*Tabela3[[#This Row],[QUANTIDADE]]</f>
        <v>3</v>
      </c>
      <c r="L2319" s="2" t="str">
        <f>TEXT(Tabela3[[#This Row],[DATA]],"MM")</f>
        <v>04</v>
      </c>
      <c r="M2319" s="2">
        <f>WEEKNUM(Tabela3[[#This Row],[DATA]])</f>
        <v>15</v>
      </c>
      <c r="N2319" s="18">
        <f>YEAR(Tabela3[[#This Row],[DATA]])</f>
        <v>2023</v>
      </c>
    </row>
    <row r="2320" spans="2:14">
      <c r="B2320" s="1">
        <v>45030</v>
      </c>
      <c r="C2320" t="s">
        <v>379</v>
      </c>
      <c r="D2320">
        <f>COUNTIF(C$4:C2320,Tabela3[[#This Row],[COMANDA]])</f>
        <v>15</v>
      </c>
      <c r="E2320" t="s">
        <v>1</v>
      </c>
      <c r="G2320" t="s">
        <v>10</v>
      </c>
      <c r="H2320" t="s">
        <v>124</v>
      </c>
      <c r="I2320" s="2">
        <v>1</v>
      </c>
      <c r="J2320" t="s">
        <v>11</v>
      </c>
      <c r="K2320" s="21">
        <f>INDEX(LISTAS!$H:$Q,MATCH(BASE!H2320,LISTAS!$G:$G,0),MATCH(BASE!J2320,LISTAS!$H$3:$Q$3,0))*Tabela3[[#This Row],[QUANTIDADE]]</f>
        <v>3</v>
      </c>
      <c r="L2320" s="2" t="str">
        <f>TEXT(Tabela3[[#This Row],[DATA]],"MM")</f>
        <v>04</v>
      </c>
      <c r="M2320" s="2">
        <f>WEEKNUM(Tabela3[[#This Row],[DATA]])</f>
        <v>15</v>
      </c>
      <c r="N2320" s="18">
        <f>YEAR(Tabela3[[#This Row],[DATA]])</f>
        <v>2023</v>
      </c>
    </row>
    <row r="2321" spans="2:14">
      <c r="B2321" s="1">
        <v>45030</v>
      </c>
      <c r="C2321" t="s">
        <v>379</v>
      </c>
      <c r="D2321">
        <f>COUNTIF(C$4:C2321,Tabela3[[#This Row],[COMANDA]])</f>
        <v>16</v>
      </c>
      <c r="E2321" t="s">
        <v>1</v>
      </c>
      <c r="G2321" t="s">
        <v>9</v>
      </c>
      <c r="H2321" t="s">
        <v>151</v>
      </c>
      <c r="I2321" s="2">
        <v>1</v>
      </c>
      <c r="J2321" t="s">
        <v>11</v>
      </c>
      <c r="K2321" s="21">
        <f>INDEX(LISTAS!$H:$Q,MATCH(BASE!H2321,LISTAS!$G:$G,0),MATCH(BASE!J2321,LISTAS!$H$3:$Q$3,0))*Tabela3[[#This Row],[QUANTIDADE]]</f>
        <v>6</v>
      </c>
      <c r="L2321" s="2" t="str">
        <f>TEXT(Tabela3[[#This Row],[DATA]],"MM")</f>
        <v>04</v>
      </c>
      <c r="M2321" s="2">
        <f>WEEKNUM(Tabela3[[#This Row],[DATA]])</f>
        <v>15</v>
      </c>
      <c r="N2321" s="18">
        <f>YEAR(Tabela3[[#This Row],[DATA]])</f>
        <v>2023</v>
      </c>
    </row>
    <row r="2322" spans="2:14">
      <c r="B2322" s="1">
        <v>45030</v>
      </c>
      <c r="C2322" t="s">
        <v>379</v>
      </c>
      <c r="D2322">
        <f>COUNTIF(C$4:C2322,Tabela3[[#This Row],[COMANDA]])</f>
        <v>17</v>
      </c>
      <c r="E2322" t="s">
        <v>1</v>
      </c>
      <c r="G2322" t="s">
        <v>9</v>
      </c>
      <c r="H2322" t="s">
        <v>131</v>
      </c>
      <c r="I2322" s="2">
        <v>1</v>
      </c>
      <c r="J2322" t="s">
        <v>11</v>
      </c>
      <c r="K2322" s="21">
        <f>INDEX(LISTAS!$H:$Q,MATCH(BASE!H2322,LISTAS!$G:$G,0),MATCH(BASE!J2322,LISTAS!$H$3:$Q$3,0))*Tabela3[[#This Row],[QUANTIDADE]]</f>
        <v>4</v>
      </c>
      <c r="L2322" s="2" t="str">
        <f>TEXT(Tabela3[[#This Row],[DATA]],"MM")</f>
        <v>04</v>
      </c>
      <c r="M2322" s="2">
        <f>WEEKNUM(Tabela3[[#This Row],[DATA]])</f>
        <v>15</v>
      </c>
      <c r="N2322" s="18">
        <f>YEAR(Tabela3[[#This Row],[DATA]])</f>
        <v>2023</v>
      </c>
    </row>
    <row r="2323" spans="2:14">
      <c r="B2323" s="1">
        <v>45030</v>
      </c>
      <c r="C2323" t="s">
        <v>379</v>
      </c>
      <c r="D2323">
        <f>COUNTIF(C$4:C2323,Tabela3[[#This Row],[COMANDA]])</f>
        <v>18</v>
      </c>
      <c r="E2323" t="s">
        <v>1</v>
      </c>
      <c r="G2323" t="s">
        <v>9</v>
      </c>
      <c r="H2323" t="s">
        <v>51</v>
      </c>
      <c r="I2323" s="2">
        <v>1</v>
      </c>
      <c r="J2323" t="s">
        <v>11</v>
      </c>
      <c r="K2323" s="21">
        <f>INDEX(LISTAS!$H:$Q,MATCH(BASE!H2323,LISTAS!$G:$G,0),MATCH(BASE!J2323,LISTAS!$H$3:$Q$3,0))*Tabela3[[#This Row],[QUANTIDADE]]</f>
        <v>10</v>
      </c>
      <c r="L2323" s="2" t="str">
        <f>TEXT(Tabela3[[#This Row],[DATA]],"MM")</f>
        <v>04</v>
      </c>
      <c r="M2323" s="2">
        <f>WEEKNUM(Tabela3[[#This Row],[DATA]])</f>
        <v>15</v>
      </c>
      <c r="N2323" s="18">
        <f>YEAR(Tabela3[[#This Row],[DATA]])</f>
        <v>2023</v>
      </c>
    </row>
    <row r="2324" spans="2:14">
      <c r="B2324" s="1">
        <v>45030</v>
      </c>
      <c r="C2324" t="s">
        <v>379</v>
      </c>
      <c r="D2324">
        <f>COUNTIF(C$4:C2324,Tabela3[[#This Row],[COMANDA]])</f>
        <v>19</v>
      </c>
      <c r="E2324" t="s">
        <v>1</v>
      </c>
      <c r="G2324" t="s">
        <v>9</v>
      </c>
      <c r="H2324" t="s">
        <v>142</v>
      </c>
      <c r="I2324" s="2">
        <v>1</v>
      </c>
      <c r="J2324" t="s">
        <v>11</v>
      </c>
      <c r="K2324" s="21">
        <f>INDEX(LISTAS!$H:$Q,MATCH(BASE!H2324,LISTAS!$G:$G,0),MATCH(BASE!J2324,LISTAS!$H$3:$Q$3,0))*Tabela3[[#This Row],[QUANTIDADE]]</f>
        <v>6</v>
      </c>
      <c r="L2324" s="2" t="str">
        <f>TEXT(Tabela3[[#This Row],[DATA]],"MM")</f>
        <v>04</v>
      </c>
      <c r="M2324" s="2">
        <f>WEEKNUM(Tabela3[[#This Row],[DATA]])</f>
        <v>15</v>
      </c>
      <c r="N2324" s="18">
        <f>YEAR(Tabela3[[#This Row],[DATA]])</f>
        <v>2023</v>
      </c>
    </row>
    <row r="2325" spans="2:14">
      <c r="B2325" s="1">
        <v>45030</v>
      </c>
      <c r="C2325" t="s">
        <v>379</v>
      </c>
      <c r="D2325">
        <f>COUNTIF(C$4:C2325,Tabela3[[#This Row],[COMANDA]])</f>
        <v>20</v>
      </c>
      <c r="E2325" t="s">
        <v>1</v>
      </c>
      <c r="G2325" t="s">
        <v>10</v>
      </c>
      <c r="H2325" t="s">
        <v>234</v>
      </c>
      <c r="I2325" s="2">
        <v>1</v>
      </c>
      <c r="J2325" t="s">
        <v>11</v>
      </c>
      <c r="K2325" s="21">
        <f>INDEX(LISTAS!$H:$Q,MATCH(BASE!H2325,LISTAS!$G:$G,0),MATCH(BASE!J2325,LISTAS!$H$3:$Q$3,0))*Tabela3[[#This Row],[QUANTIDADE]]</f>
        <v>2</v>
      </c>
      <c r="L2325" s="2" t="str">
        <f>TEXT(Tabela3[[#This Row],[DATA]],"MM")</f>
        <v>04</v>
      </c>
      <c r="M2325" s="2">
        <f>WEEKNUM(Tabela3[[#This Row],[DATA]])</f>
        <v>15</v>
      </c>
      <c r="N2325" s="18">
        <f>YEAR(Tabela3[[#This Row],[DATA]])</f>
        <v>2023</v>
      </c>
    </row>
    <row r="2326" spans="2:14">
      <c r="B2326" s="1">
        <v>45030</v>
      </c>
      <c r="C2326" t="s">
        <v>379</v>
      </c>
      <c r="D2326">
        <f>COUNTIF(C$4:C2326,Tabela3[[#This Row],[COMANDA]])</f>
        <v>21</v>
      </c>
      <c r="E2326" t="s">
        <v>1</v>
      </c>
      <c r="G2326" t="s">
        <v>10</v>
      </c>
      <c r="H2326" t="s">
        <v>94</v>
      </c>
      <c r="I2326" s="2">
        <v>1</v>
      </c>
      <c r="J2326" t="s">
        <v>11</v>
      </c>
      <c r="K2326" s="21">
        <f>INDEX(LISTAS!$H:$Q,MATCH(BASE!H2326,LISTAS!$G:$G,0),MATCH(BASE!J2326,LISTAS!$H$3:$Q$3,0))*Tabela3[[#This Row],[QUANTIDADE]]</f>
        <v>2.5</v>
      </c>
      <c r="L2326" s="2" t="str">
        <f>TEXT(Tabela3[[#This Row],[DATA]],"MM")</f>
        <v>04</v>
      </c>
      <c r="M2326" s="2">
        <f>WEEKNUM(Tabela3[[#This Row],[DATA]])</f>
        <v>15</v>
      </c>
      <c r="N2326" s="18">
        <f>YEAR(Tabela3[[#This Row],[DATA]])</f>
        <v>2023</v>
      </c>
    </row>
    <row r="2327" spans="2:14">
      <c r="B2327" s="1">
        <v>45030</v>
      </c>
      <c r="C2327" t="s">
        <v>379</v>
      </c>
      <c r="D2327">
        <f>COUNTIF(C$4:C2327,Tabela3[[#This Row],[COMANDA]])</f>
        <v>22</v>
      </c>
      <c r="E2327" t="s">
        <v>1</v>
      </c>
      <c r="G2327" t="s">
        <v>10</v>
      </c>
      <c r="H2327" t="s">
        <v>108</v>
      </c>
      <c r="I2327" s="2">
        <v>1</v>
      </c>
      <c r="J2327" t="s">
        <v>11</v>
      </c>
      <c r="K2327" s="21">
        <f>INDEX(LISTAS!$H:$Q,MATCH(BASE!H2327,LISTAS!$G:$G,0),MATCH(BASE!J2327,LISTAS!$H$3:$Q$3,0))*Tabela3[[#This Row],[QUANTIDADE]]</f>
        <v>2.5</v>
      </c>
      <c r="L2327" s="2" t="str">
        <f>TEXT(Tabela3[[#This Row],[DATA]],"MM")</f>
        <v>04</v>
      </c>
      <c r="M2327" s="2">
        <f>WEEKNUM(Tabela3[[#This Row],[DATA]])</f>
        <v>15</v>
      </c>
      <c r="N2327" s="18">
        <f>YEAR(Tabela3[[#This Row],[DATA]])</f>
        <v>2023</v>
      </c>
    </row>
    <row r="2328" spans="2:14">
      <c r="B2328" s="1">
        <v>45030</v>
      </c>
      <c r="C2328" t="s">
        <v>379</v>
      </c>
      <c r="D2328">
        <f>COUNTIF(C$4:C2328,Tabela3[[#This Row],[COMANDA]])</f>
        <v>23</v>
      </c>
      <c r="E2328" t="s">
        <v>1</v>
      </c>
      <c r="G2328" t="s">
        <v>9</v>
      </c>
      <c r="H2328" t="s">
        <v>228</v>
      </c>
      <c r="I2328" s="2">
        <v>1</v>
      </c>
      <c r="J2328" t="s">
        <v>11</v>
      </c>
      <c r="K2328" s="21">
        <f>INDEX(LISTAS!$H:$Q,MATCH(BASE!H2328,LISTAS!$G:$G,0),MATCH(BASE!J2328,LISTAS!$H$3:$Q$3,0))*Tabela3[[#This Row],[QUANTIDADE]]</f>
        <v>6</v>
      </c>
      <c r="L2328" s="2" t="str">
        <f>TEXT(Tabela3[[#This Row],[DATA]],"MM")</f>
        <v>04</v>
      </c>
      <c r="M2328" s="2">
        <f>WEEKNUM(Tabela3[[#This Row],[DATA]])</f>
        <v>15</v>
      </c>
      <c r="N2328" s="18">
        <f>YEAR(Tabela3[[#This Row],[DATA]])</f>
        <v>2023</v>
      </c>
    </row>
    <row r="2329" spans="2:14">
      <c r="B2329" s="1">
        <v>45030</v>
      </c>
      <c r="C2329" t="s">
        <v>379</v>
      </c>
      <c r="D2329">
        <f>COUNTIF(C$4:C2329,Tabela3[[#This Row],[COMANDA]])</f>
        <v>24</v>
      </c>
      <c r="E2329" t="s">
        <v>1</v>
      </c>
      <c r="G2329" t="s">
        <v>9</v>
      </c>
      <c r="H2329" t="s">
        <v>58</v>
      </c>
      <c r="I2329" s="2">
        <v>2</v>
      </c>
      <c r="J2329" t="s">
        <v>11</v>
      </c>
      <c r="K2329" s="21">
        <f>INDEX(LISTAS!$H:$Q,MATCH(BASE!H2329,LISTAS!$G:$G,0),MATCH(BASE!J2329,LISTAS!$H$3:$Q$3,0))*Tabela3[[#This Row],[QUANTIDADE]]</f>
        <v>10</v>
      </c>
      <c r="L2329" s="2" t="str">
        <f>TEXT(Tabela3[[#This Row],[DATA]],"MM")</f>
        <v>04</v>
      </c>
      <c r="M2329" s="2">
        <f>WEEKNUM(Tabela3[[#This Row],[DATA]])</f>
        <v>15</v>
      </c>
      <c r="N2329" s="18">
        <f>YEAR(Tabela3[[#This Row],[DATA]])</f>
        <v>2023</v>
      </c>
    </row>
    <row r="2330" spans="2:14">
      <c r="B2330" s="1">
        <v>45030</v>
      </c>
      <c r="C2330" t="s">
        <v>379</v>
      </c>
      <c r="D2330">
        <f>COUNTIF(C$4:C2330,Tabela3[[#This Row],[COMANDA]])</f>
        <v>25</v>
      </c>
      <c r="E2330" t="s">
        <v>1</v>
      </c>
      <c r="G2330" t="s">
        <v>10</v>
      </c>
      <c r="H2330" t="s">
        <v>128</v>
      </c>
      <c r="I2330" s="2">
        <v>3</v>
      </c>
      <c r="J2330" t="s">
        <v>11</v>
      </c>
      <c r="K2330" s="21">
        <f>INDEX(LISTAS!$H:$Q,MATCH(BASE!H2330,LISTAS!$G:$G,0),MATCH(BASE!J2330,LISTAS!$H$3:$Q$3,0))*Tabela3[[#This Row],[QUANTIDADE]]</f>
        <v>15</v>
      </c>
      <c r="L2330" s="2" t="str">
        <f>TEXT(Tabela3[[#This Row],[DATA]],"MM")</f>
        <v>04</v>
      </c>
      <c r="M2330" s="2">
        <f>WEEKNUM(Tabela3[[#This Row],[DATA]])</f>
        <v>15</v>
      </c>
      <c r="N2330" s="18">
        <f>YEAR(Tabela3[[#This Row],[DATA]])</f>
        <v>2023</v>
      </c>
    </row>
    <row r="2331" spans="2:14">
      <c r="B2331" s="1">
        <v>45030</v>
      </c>
      <c r="C2331" t="s">
        <v>379</v>
      </c>
      <c r="D2331">
        <f>COUNTIF(C$4:C2331,Tabela3[[#This Row],[COMANDA]])</f>
        <v>26</v>
      </c>
      <c r="E2331" t="s">
        <v>1</v>
      </c>
      <c r="G2331" t="s">
        <v>9</v>
      </c>
      <c r="H2331" t="s">
        <v>135</v>
      </c>
      <c r="I2331" s="2">
        <v>1</v>
      </c>
      <c r="J2331" t="s">
        <v>11</v>
      </c>
      <c r="K2331" s="21">
        <f>INDEX(LISTAS!$H:$Q,MATCH(BASE!H2331,LISTAS!$G:$G,0),MATCH(BASE!J2331,LISTAS!$H$3:$Q$3,0))*Tabela3[[#This Row],[QUANTIDADE]]</f>
        <v>4</v>
      </c>
      <c r="L2331" s="2" t="str">
        <f>TEXT(Tabela3[[#This Row],[DATA]],"MM")</f>
        <v>04</v>
      </c>
      <c r="M2331" s="2">
        <f>WEEKNUM(Tabela3[[#This Row],[DATA]])</f>
        <v>15</v>
      </c>
      <c r="N2331" s="18">
        <f>YEAR(Tabela3[[#This Row],[DATA]])</f>
        <v>2023</v>
      </c>
    </row>
    <row r="2332" spans="2:14">
      <c r="B2332" s="1">
        <v>45030</v>
      </c>
      <c r="C2332" t="s">
        <v>379</v>
      </c>
      <c r="D2332">
        <f>COUNTIF(C$4:C2332,Tabela3[[#This Row],[COMANDA]])</f>
        <v>27</v>
      </c>
      <c r="E2332" t="s">
        <v>1</v>
      </c>
      <c r="G2332" t="s">
        <v>10</v>
      </c>
      <c r="H2332" t="s">
        <v>282</v>
      </c>
      <c r="I2332" s="2">
        <v>2</v>
      </c>
      <c r="J2332" t="s">
        <v>11</v>
      </c>
      <c r="K2332" s="21">
        <f>INDEX(LISTAS!$H:$Q,MATCH(BASE!H2332,LISTAS!$G:$G,0),MATCH(BASE!J2332,LISTAS!$H$3:$Q$3,0))*Tabela3[[#This Row],[QUANTIDADE]]</f>
        <v>8</v>
      </c>
      <c r="L2332" s="2" t="str">
        <f>TEXT(Tabela3[[#This Row],[DATA]],"MM")</f>
        <v>04</v>
      </c>
      <c r="M2332" s="2">
        <f>WEEKNUM(Tabela3[[#This Row],[DATA]])</f>
        <v>15</v>
      </c>
      <c r="N2332" s="18">
        <f>YEAR(Tabela3[[#This Row],[DATA]])</f>
        <v>2023</v>
      </c>
    </row>
    <row r="2333" spans="2:14">
      <c r="B2333" s="1">
        <v>45030</v>
      </c>
      <c r="C2333" t="s">
        <v>379</v>
      </c>
      <c r="D2333">
        <f>COUNTIF(C$4:C2333,Tabela3[[#This Row],[COMANDA]])</f>
        <v>28</v>
      </c>
      <c r="E2333" t="s">
        <v>1</v>
      </c>
      <c r="G2333" t="s">
        <v>10</v>
      </c>
      <c r="H2333" t="s">
        <v>93</v>
      </c>
      <c r="I2333" s="2">
        <v>4</v>
      </c>
      <c r="J2333" t="s">
        <v>11</v>
      </c>
      <c r="K2333" s="21">
        <f>INDEX(LISTAS!$H:$Q,MATCH(BASE!H2333,LISTAS!$G:$G,0),MATCH(BASE!J2333,LISTAS!$H$3:$Q$3,0))*Tabela3[[#This Row],[QUANTIDADE]]</f>
        <v>2</v>
      </c>
      <c r="L2333" s="2" t="str">
        <f>TEXT(Tabela3[[#This Row],[DATA]],"MM")</f>
        <v>04</v>
      </c>
      <c r="M2333" s="2">
        <f>WEEKNUM(Tabela3[[#This Row],[DATA]])</f>
        <v>15</v>
      </c>
      <c r="N2333" s="18">
        <f>YEAR(Tabela3[[#This Row],[DATA]])</f>
        <v>2023</v>
      </c>
    </row>
    <row r="2334" spans="2:14">
      <c r="B2334" s="1">
        <v>45030</v>
      </c>
      <c r="C2334" t="s">
        <v>379</v>
      </c>
      <c r="D2334">
        <f>COUNTIF(C$4:C2334,Tabela3[[#This Row],[COMANDA]])</f>
        <v>29</v>
      </c>
      <c r="E2334" t="s">
        <v>1</v>
      </c>
      <c r="G2334" t="s">
        <v>10</v>
      </c>
      <c r="H2334" t="s">
        <v>105</v>
      </c>
      <c r="I2334" s="2">
        <v>1</v>
      </c>
      <c r="J2334" t="s">
        <v>11</v>
      </c>
      <c r="K2334" s="21">
        <f>INDEX(LISTAS!$H:$Q,MATCH(BASE!H2334,LISTAS!$G:$G,0),MATCH(BASE!J2334,LISTAS!$H$3:$Q$3,0))*Tabela3[[#This Row],[QUANTIDADE]]</f>
        <v>3</v>
      </c>
      <c r="L2334" s="2" t="str">
        <f>TEXT(Tabela3[[#This Row],[DATA]],"MM")</f>
        <v>04</v>
      </c>
      <c r="M2334" s="2">
        <f>WEEKNUM(Tabela3[[#This Row],[DATA]])</f>
        <v>15</v>
      </c>
      <c r="N2334" s="18">
        <f>YEAR(Tabela3[[#This Row],[DATA]])</f>
        <v>2023</v>
      </c>
    </row>
    <row r="2335" spans="2:14">
      <c r="B2335" s="1">
        <v>45030</v>
      </c>
      <c r="C2335" t="s">
        <v>379</v>
      </c>
      <c r="D2335">
        <f>COUNTIF(C$4:C2335,Tabela3[[#This Row],[COMANDA]])</f>
        <v>30</v>
      </c>
      <c r="E2335" t="s">
        <v>1</v>
      </c>
      <c r="G2335" t="s">
        <v>9</v>
      </c>
      <c r="H2335" t="s">
        <v>344</v>
      </c>
      <c r="I2335" s="2">
        <v>1</v>
      </c>
      <c r="J2335" t="s">
        <v>11</v>
      </c>
      <c r="K2335" s="21">
        <f>INDEX(LISTAS!$H:$Q,MATCH(BASE!H2335,LISTAS!$G:$G,0),MATCH(BASE!J2335,LISTAS!$H$3:$Q$3,0))*Tabela3[[#This Row],[QUANTIDADE]]</f>
        <v>10</v>
      </c>
      <c r="L2335" s="2" t="str">
        <f>TEXT(Tabela3[[#This Row],[DATA]],"MM")</f>
        <v>04</v>
      </c>
      <c r="M2335" s="2">
        <f>WEEKNUM(Tabela3[[#This Row],[DATA]])</f>
        <v>15</v>
      </c>
      <c r="N2335" s="18">
        <f>YEAR(Tabela3[[#This Row],[DATA]])</f>
        <v>2023</v>
      </c>
    </row>
    <row r="2336" spans="2:14">
      <c r="B2336" s="1">
        <v>45030</v>
      </c>
      <c r="C2336" t="s">
        <v>379</v>
      </c>
      <c r="D2336">
        <f>COUNTIF(C$4:C2336,Tabela3[[#This Row],[COMANDA]])</f>
        <v>31</v>
      </c>
      <c r="E2336" t="s">
        <v>1</v>
      </c>
      <c r="G2336" t="s">
        <v>10</v>
      </c>
      <c r="H2336" t="s">
        <v>235</v>
      </c>
      <c r="I2336" s="2">
        <v>12</v>
      </c>
      <c r="J2336" t="s">
        <v>11</v>
      </c>
      <c r="K2336" s="21">
        <f>INDEX(LISTAS!$H:$Q,MATCH(BASE!H2336,LISTAS!$G:$G,0),MATCH(BASE!J2336,LISTAS!$H$3:$Q$3,0))*Tabela3[[#This Row],[QUANTIDADE]]</f>
        <v>24</v>
      </c>
      <c r="L2336" s="2" t="str">
        <f>TEXT(Tabela3[[#This Row],[DATA]],"MM")</f>
        <v>04</v>
      </c>
      <c r="M2336" s="2">
        <f>WEEKNUM(Tabela3[[#This Row],[DATA]])</f>
        <v>15</v>
      </c>
      <c r="N2336" s="18">
        <f>YEAR(Tabela3[[#This Row],[DATA]])</f>
        <v>2023</v>
      </c>
    </row>
    <row r="2337" spans="2:14">
      <c r="B2337" s="1">
        <v>45030</v>
      </c>
      <c r="C2337" t="s">
        <v>379</v>
      </c>
      <c r="D2337">
        <f>COUNTIF(C$4:C2337,Tabela3[[#This Row],[COMANDA]])</f>
        <v>32</v>
      </c>
      <c r="E2337" t="s">
        <v>1</v>
      </c>
      <c r="G2337" t="s">
        <v>10</v>
      </c>
      <c r="H2337" t="s">
        <v>119</v>
      </c>
      <c r="I2337" s="2">
        <v>4</v>
      </c>
      <c r="J2337" t="s">
        <v>11</v>
      </c>
      <c r="K2337" s="21">
        <f>INDEX(LISTAS!$H:$Q,MATCH(BASE!H2337,LISTAS!$G:$G,0),MATCH(BASE!J2337,LISTAS!$H$3:$Q$3,0))*Tabela3[[#This Row],[QUANTIDADE]]</f>
        <v>24</v>
      </c>
      <c r="L2337" s="2" t="str">
        <f>TEXT(Tabela3[[#This Row],[DATA]],"MM")</f>
        <v>04</v>
      </c>
      <c r="M2337" s="2">
        <f>WEEKNUM(Tabela3[[#This Row],[DATA]])</f>
        <v>15</v>
      </c>
      <c r="N2337" s="18">
        <f>YEAR(Tabela3[[#This Row],[DATA]])</f>
        <v>2023</v>
      </c>
    </row>
    <row r="2338" spans="2:14">
      <c r="B2338" s="1">
        <v>45030</v>
      </c>
      <c r="C2338" t="s">
        <v>379</v>
      </c>
      <c r="D2338">
        <f>COUNTIF(C$4:C2338,Tabela3[[#This Row],[COMANDA]])</f>
        <v>33</v>
      </c>
      <c r="E2338" t="s">
        <v>1</v>
      </c>
      <c r="G2338" t="s">
        <v>10</v>
      </c>
      <c r="H2338" t="s">
        <v>229</v>
      </c>
      <c r="I2338" s="2">
        <v>1</v>
      </c>
      <c r="J2338" t="s">
        <v>11</v>
      </c>
      <c r="K2338" s="21">
        <f>INDEX(LISTAS!$H:$Q,MATCH(BASE!H2338,LISTAS!$G:$G,0),MATCH(BASE!J2338,LISTAS!$H$3:$Q$3,0))*Tabela3[[#This Row],[QUANTIDADE]]</f>
        <v>7</v>
      </c>
      <c r="L2338" s="2" t="str">
        <f>TEXT(Tabela3[[#This Row],[DATA]],"MM")</f>
        <v>04</v>
      </c>
      <c r="M2338" s="2">
        <f>WEEKNUM(Tabela3[[#This Row],[DATA]])</f>
        <v>15</v>
      </c>
      <c r="N2338" s="18">
        <f>YEAR(Tabela3[[#This Row],[DATA]])</f>
        <v>2023</v>
      </c>
    </row>
    <row r="2339" spans="2:14">
      <c r="B2339" s="1">
        <v>45030</v>
      </c>
      <c r="C2339" t="s">
        <v>379</v>
      </c>
      <c r="D2339">
        <f>COUNTIF(C$4:C2339,Tabela3[[#This Row],[COMANDA]])</f>
        <v>34</v>
      </c>
      <c r="E2339" t="s">
        <v>1</v>
      </c>
      <c r="G2339" t="s">
        <v>10</v>
      </c>
      <c r="H2339" t="s">
        <v>432</v>
      </c>
      <c r="I2339" s="2">
        <v>1</v>
      </c>
      <c r="J2339" t="s">
        <v>11</v>
      </c>
      <c r="K2339" s="21">
        <f>INDEX(LISTAS!$H:$Q,MATCH(BASE!H2339,LISTAS!$G:$G,0),MATCH(BASE!J2339,LISTAS!$H$3:$Q$3,0))*Tabela3[[#This Row],[QUANTIDADE]]</f>
        <v>3</v>
      </c>
      <c r="L2339" s="2" t="str">
        <f>TEXT(Tabela3[[#This Row],[DATA]],"MM")</f>
        <v>04</v>
      </c>
      <c r="M2339" s="2">
        <f>WEEKNUM(Tabela3[[#This Row],[DATA]])</f>
        <v>15</v>
      </c>
      <c r="N2339" s="18">
        <f>YEAR(Tabela3[[#This Row],[DATA]])</f>
        <v>2023</v>
      </c>
    </row>
    <row r="2340" spans="2:14">
      <c r="B2340" s="1">
        <v>45030</v>
      </c>
      <c r="C2340" t="s">
        <v>379</v>
      </c>
      <c r="D2340">
        <f>COUNTIF(C$4:C2340,Tabela3[[#This Row],[COMANDA]])</f>
        <v>35</v>
      </c>
      <c r="E2340" t="s">
        <v>1</v>
      </c>
      <c r="G2340" t="s">
        <v>9</v>
      </c>
      <c r="H2340" t="s">
        <v>55</v>
      </c>
      <c r="I2340" s="2">
        <v>1</v>
      </c>
      <c r="J2340" t="s">
        <v>11</v>
      </c>
      <c r="K2340" s="21">
        <f>INDEX(LISTAS!$H:$Q,MATCH(BASE!H2340,LISTAS!$G:$G,0),MATCH(BASE!J2340,LISTAS!$H$3:$Q$3,0))*Tabela3[[#This Row],[QUANTIDADE]]</f>
        <v>3</v>
      </c>
      <c r="L2340" s="2" t="str">
        <f>TEXT(Tabela3[[#This Row],[DATA]],"MM")</f>
        <v>04</v>
      </c>
      <c r="M2340" s="2">
        <f>WEEKNUM(Tabela3[[#This Row],[DATA]])</f>
        <v>15</v>
      </c>
      <c r="N2340" s="18">
        <f>YEAR(Tabela3[[#This Row],[DATA]])</f>
        <v>2023</v>
      </c>
    </row>
    <row r="2341" spans="2:14">
      <c r="B2341" s="1">
        <v>45033</v>
      </c>
      <c r="C2341">
        <v>13040</v>
      </c>
      <c r="D2341">
        <f>COUNTIF(C$4:C2341,Tabela3[[#This Row],[COMANDA]])</f>
        <v>1</v>
      </c>
      <c r="E2341" t="s">
        <v>89</v>
      </c>
      <c r="F2341" t="s">
        <v>99</v>
      </c>
      <c r="G2341" t="s">
        <v>8</v>
      </c>
      <c r="H2341" t="s">
        <v>204</v>
      </c>
      <c r="I2341" s="2">
        <v>1</v>
      </c>
      <c r="J2341" t="s">
        <v>11</v>
      </c>
      <c r="K2341" s="21">
        <f>INDEX(LISTAS!$H:$Q,MATCH(BASE!H2341,LISTAS!$G:$G,0),MATCH(BASE!J2341,LISTAS!$H$3:$Q$3,0))*Tabela3[[#This Row],[QUANTIDADE]]</f>
        <v>18</v>
      </c>
      <c r="L2341" s="2" t="str">
        <f>TEXT(Tabela3[[#This Row],[DATA]],"MM")</f>
        <v>04</v>
      </c>
      <c r="M2341" s="2">
        <f>WEEKNUM(Tabela3[[#This Row],[DATA]])</f>
        <v>16</v>
      </c>
      <c r="N2341" s="18">
        <f>YEAR(Tabela3[[#This Row],[DATA]])</f>
        <v>2023</v>
      </c>
    </row>
    <row r="2342" spans="2:14">
      <c r="B2342" s="1">
        <v>45033</v>
      </c>
      <c r="C2342">
        <v>13041</v>
      </c>
      <c r="D2342">
        <f>COUNTIF(C$4:C2342,Tabela3[[#This Row],[COMANDA]])</f>
        <v>1</v>
      </c>
      <c r="E2342" t="s">
        <v>89</v>
      </c>
      <c r="F2342" t="s">
        <v>375</v>
      </c>
      <c r="G2342" t="s">
        <v>8</v>
      </c>
      <c r="H2342" t="s">
        <v>47</v>
      </c>
      <c r="I2342" s="2">
        <v>1</v>
      </c>
      <c r="J2342" t="s">
        <v>11</v>
      </c>
      <c r="K2342" s="21">
        <f>INDEX(LISTAS!$H:$Q,MATCH(BASE!H2342,LISTAS!$G:$G,0),MATCH(BASE!J2342,LISTAS!$H$3:$Q$3,0))*Tabela3[[#This Row],[QUANTIDADE]]</f>
        <v>16</v>
      </c>
      <c r="L2342" s="2" t="str">
        <f>TEXT(Tabela3[[#This Row],[DATA]],"MM")</f>
        <v>04</v>
      </c>
      <c r="M2342" s="2">
        <f>WEEKNUM(Tabela3[[#This Row],[DATA]])</f>
        <v>16</v>
      </c>
      <c r="N2342" s="18">
        <f>YEAR(Tabela3[[#This Row],[DATA]])</f>
        <v>2023</v>
      </c>
    </row>
    <row r="2343" spans="2:14">
      <c r="B2343" s="1">
        <v>45033</v>
      </c>
      <c r="C2343">
        <v>13042</v>
      </c>
      <c r="D2343">
        <f>COUNTIF(C$4:C2343,Tabela3[[#This Row],[COMANDA]])</f>
        <v>1</v>
      </c>
      <c r="E2343" t="s">
        <v>1</v>
      </c>
      <c r="F2343" t="s">
        <v>375</v>
      </c>
      <c r="G2343" t="s">
        <v>8</v>
      </c>
      <c r="H2343" t="s">
        <v>204</v>
      </c>
      <c r="I2343" s="2">
        <v>1</v>
      </c>
      <c r="J2343" t="s">
        <v>11</v>
      </c>
      <c r="K2343" s="21">
        <f>INDEX(LISTAS!$H:$Q,MATCH(BASE!H2343,LISTAS!$G:$G,0),MATCH(BASE!J2343,LISTAS!$H$3:$Q$3,0))*Tabela3[[#This Row],[QUANTIDADE]]</f>
        <v>18</v>
      </c>
      <c r="L2343" s="2" t="str">
        <f>TEXT(Tabela3[[#This Row],[DATA]],"MM")</f>
        <v>04</v>
      </c>
      <c r="M2343" s="2">
        <f>WEEKNUM(Tabela3[[#This Row],[DATA]])</f>
        <v>16</v>
      </c>
      <c r="N2343" s="18">
        <f>YEAR(Tabela3[[#This Row],[DATA]])</f>
        <v>2023</v>
      </c>
    </row>
    <row r="2344" spans="2:14">
      <c r="B2344" s="1">
        <v>45033</v>
      </c>
      <c r="C2344">
        <v>13042</v>
      </c>
      <c r="D2344">
        <f>COUNTIF(C$4:C2344,Tabela3[[#This Row],[COMANDA]])</f>
        <v>2</v>
      </c>
      <c r="E2344" t="s">
        <v>1</v>
      </c>
      <c r="F2344" t="s">
        <v>375</v>
      </c>
      <c r="G2344" t="s">
        <v>61</v>
      </c>
      <c r="H2344" t="s">
        <v>199</v>
      </c>
      <c r="I2344" s="2">
        <v>1</v>
      </c>
      <c r="J2344" t="s">
        <v>11</v>
      </c>
      <c r="K2344" s="21">
        <f>INDEX(LISTAS!$H:$Q,MATCH(BASE!H2344,LISTAS!$G:$G,0),MATCH(BASE!J2344,LISTAS!$H$3:$Q$3,0))*Tabela3[[#This Row],[QUANTIDADE]]</f>
        <v>1</v>
      </c>
      <c r="L2344" s="2" t="str">
        <f>TEXT(Tabela3[[#This Row],[DATA]],"MM")</f>
        <v>04</v>
      </c>
      <c r="M2344" s="2">
        <f>WEEKNUM(Tabela3[[#This Row],[DATA]])</f>
        <v>16</v>
      </c>
      <c r="N2344" s="18">
        <f>YEAR(Tabela3[[#This Row],[DATA]])</f>
        <v>2023</v>
      </c>
    </row>
    <row r="2345" spans="2:14">
      <c r="B2345" s="1">
        <v>45033</v>
      </c>
      <c r="C2345">
        <v>13043</v>
      </c>
      <c r="D2345">
        <f>COUNTIF(C$4:C2345,Tabela3[[#This Row],[COMANDA]])</f>
        <v>1</v>
      </c>
      <c r="E2345" t="s">
        <v>89</v>
      </c>
      <c r="F2345" t="s">
        <v>98</v>
      </c>
      <c r="G2345" t="s">
        <v>8</v>
      </c>
      <c r="H2345" t="s">
        <v>47</v>
      </c>
      <c r="I2345" s="2">
        <v>1</v>
      </c>
      <c r="J2345" t="s">
        <v>11</v>
      </c>
      <c r="K2345" s="21">
        <f>INDEX(LISTAS!$H:$Q,MATCH(BASE!H2345,LISTAS!$G:$G,0),MATCH(BASE!J2345,LISTAS!$H$3:$Q$3,0))*Tabela3[[#This Row],[QUANTIDADE]]</f>
        <v>16</v>
      </c>
      <c r="L2345" s="2" t="str">
        <f>TEXT(Tabela3[[#This Row],[DATA]],"MM")</f>
        <v>04</v>
      </c>
      <c r="M2345" s="2">
        <f>WEEKNUM(Tabela3[[#This Row],[DATA]])</f>
        <v>16</v>
      </c>
      <c r="N2345" s="18">
        <f>YEAR(Tabela3[[#This Row],[DATA]])</f>
        <v>2023</v>
      </c>
    </row>
    <row r="2346" spans="2:14">
      <c r="B2346" s="1">
        <v>45033</v>
      </c>
      <c r="C2346">
        <v>13044</v>
      </c>
      <c r="D2346">
        <f>COUNTIF(C$4:C2346,Tabela3[[#This Row],[COMANDA]])</f>
        <v>1</v>
      </c>
      <c r="E2346" t="s">
        <v>90</v>
      </c>
      <c r="F2346" t="s">
        <v>100</v>
      </c>
      <c r="G2346" t="s">
        <v>8</v>
      </c>
      <c r="H2346" t="s">
        <v>47</v>
      </c>
      <c r="I2346" s="2">
        <v>1</v>
      </c>
      <c r="J2346" t="s">
        <v>11</v>
      </c>
      <c r="K2346" s="21">
        <f>INDEX(LISTAS!$H:$Q,MATCH(BASE!H2346,LISTAS!$G:$G,0),MATCH(BASE!J2346,LISTAS!$H$3:$Q$3,0))*Tabela3[[#This Row],[QUANTIDADE]]</f>
        <v>16</v>
      </c>
      <c r="L2346" s="2" t="str">
        <f>TEXT(Tabela3[[#This Row],[DATA]],"MM")</f>
        <v>04</v>
      </c>
      <c r="M2346" s="2">
        <f>WEEKNUM(Tabela3[[#This Row],[DATA]])</f>
        <v>16</v>
      </c>
      <c r="N2346" s="18">
        <f>YEAR(Tabela3[[#This Row],[DATA]])</f>
        <v>2023</v>
      </c>
    </row>
    <row r="2347" spans="2:14">
      <c r="B2347" s="1">
        <v>45033</v>
      </c>
      <c r="C2347">
        <v>13045</v>
      </c>
      <c r="D2347">
        <f>COUNTIF(C$4:C2347,Tabela3[[#This Row],[COMANDA]])</f>
        <v>1</v>
      </c>
      <c r="E2347" t="s">
        <v>90</v>
      </c>
      <c r="F2347" t="s">
        <v>98</v>
      </c>
      <c r="G2347" t="s">
        <v>8</v>
      </c>
      <c r="H2347" t="s">
        <v>47</v>
      </c>
      <c r="I2347" s="2">
        <v>1</v>
      </c>
      <c r="J2347" t="s">
        <v>11</v>
      </c>
      <c r="K2347" s="21">
        <f>INDEX(LISTAS!$H:$Q,MATCH(BASE!H2347,LISTAS!$G:$G,0),MATCH(BASE!J2347,LISTAS!$H$3:$Q$3,0))*Tabela3[[#This Row],[QUANTIDADE]]</f>
        <v>16</v>
      </c>
      <c r="L2347" s="2" t="str">
        <f>TEXT(Tabela3[[#This Row],[DATA]],"MM")</f>
        <v>04</v>
      </c>
      <c r="M2347" s="2">
        <f>WEEKNUM(Tabela3[[#This Row],[DATA]])</f>
        <v>16</v>
      </c>
      <c r="N2347" s="18">
        <f>YEAR(Tabela3[[#This Row],[DATA]])</f>
        <v>2023</v>
      </c>
    </row>
    <row r="2348" spans="2:14">
      <c r="B2348" s="1">
        <v>45033</v>
      </c>
      <c r="C2348">
        <v>13046</v>
      </c>
      <c r="D2348">
        <f>COUNTIF(C$4:C2348,Tabela3[[#This Row],[COMANDA]])</f>
        <v>1</v>
      </c>
      <c r="E2348" t="s">
        <v>90</v>
      </c>
      <c r="F2348" t="s">
        <v>99</v>
      </c>
      <c r="G2348" t="s">
        <v>8</v>
      </c>
      <c r="H2348" t="s">
        <v>47</v>
      </c>
      <c r="I2348" s="2">
        <v>2</v>
      </c>
      <c r="J2348" t="s">
        <v>11</v>
      </c>
      <c r="K2348" s="21">
        <f>INDEX(LISTAS!$H:$Q,MATCH(BASE!H2348,LISTAS!$G:$G,0),MATCH(BASE!J2348,LISTAS!$H$3:$Q$3,0))*Tabela3[[#This Row],[QUANTIDADE]]</f>
        <v>32</v>
      </c>
      <c r="L2348" s="2" t="str">
        <f>TEXT(Tabela3[[#This Row],[DATA]],"MM")</f>
        <v>04</v>
      </c>
      <c r="M2348" s="2">
        <f>WEEKNUM(Tabela3[[#This Row],[DATA]])</f>
        <v>16</v>
      </c>
      <c r="N2348" s="18">
        <f>YEAR(Tabela3[[#This Row],[DATA]])</f>
        <v>2023</v>
      </c>
    </row>
    <row r="2349" spans="2:14">
      <c r="B2349" s="1">
        <v>45033</v>
      </c>
      <c r="C2349">
        <v>13047</v>
      </c>
      <c r="D2349">
        <f>COUNTIF(C$4:C2349,Tabela3[[#This Row],[COMANDA]])</f>
        <v>1</v>
      </c>
      <c r="E2349" t="s">
        <v>90</v>
      </c>
      <c r="F2349" t="s">
        <v>375</v>
      </c>
      <c r="G2349" t="s">
        <v>8</v>
      </c>
      <c r="H2349" t="s">
        <v>204</v>
      </c>
      <c r="I2349" s="2">
        <v>1</v>
      </c>
      <c r="J2349" t="s">
        <v>11</v>
      </c>
      <c r="K2349" s="21">
        <f>INDEX(LISTAS!$H:$Q,MATCH(BASE!H2349,LISTAS!$G:$G,0),MATCH(BASE!J2349,LISTAS!$H$3:$Q$3,0))*Tabela3[[#This Row],[QUANTIDADE]]</f>
        <v>18</v>
      </c>
      <c r="L2349" s="2" t="str">
        <f>TEXT(Tabela3[[#This Row],[DATA]],"MM")</f>
        <v>04</v>
      </c>
      <c r="M2349" s="2">
        <f>WEEKNUM(Tabela3[[#This Row],[DATA]])</f>
        <v>16</v>
      </c>
      <c r="N2349" s="18">
        <f>YEAR(Tabela3[[#This Row],[DATA]])</f>
        <v>2023</v>
      </c>
    </row>
    <row r="2350" spans="2:14">
      <c r="B2350" s="1">
        <v>45033</v>
      </c>
      <c r="C2350">
        <v>13047</v>
      </c>
      <c r="D2350">
        <f>COUNTIF(C$4:C2350,Tabela3[[#This Row],[COMANDA]])</f>
        <v>2</v>
      </c>
      <c r="E2350" t="s">
        <v>90</v>
      </c>
      <c r="F2350" t="s">
        <v>375</v>
      </c>
      <c r="G2350" t="s">
        <v>61</v>
      </c>
      <c r="H2350" t="s">
        <v>199</v>
      </c>
      <c r="I2350" s="2">
        <v>1</v>
      </c>
      <c r="J2350" t="s">
        <v>11</v>
      </c>
      <c r="K2350" s="21">
        <f>INDEX(LISTAS!$H:$Q,MATCH(BASE!H2350,LISTAS!$G:$G,0),MATCH(BASE!J2350,LISTAS!$H$3:$Q$3,0))*Tabela3[[#This Row],[QUANTIDADE]]</f>
        <v>1</v>
      </c>
      <c r="L2350" s="2" t="str">
        <f>TEXT(Tabela3[[#This Row],[DATA]],"MM")</f>
        <v>04</v>
      </c>
      <c r="M2350" s="2">
        <f>WEEKNUM(Tabela3[[#This Row],[DATA]])</f>
        <v>16</v>
      </c>
      <c r="N2350" s="18">
        <f>YEAR(Tabela3[[#This Row],[DATA]])</f>
        <v>2023</v>
      </c>
    </row>
    <row r="2351" spans="2:14">
      <c r="B2351" s="1">
        <v>45033</v>
      </c>
      <c r="C2351">
        <v>13047</v>
      </c>
      <c r="D2351">
        <f>COUNTIF(C$4:C2351,Tabela3[[#This Row],[COMANDA]])</f>
        <v>3</v>
      </c>
      <c r="E2351" t="s">
        <v>89</v>
      </c>
      <c r="F2351" t="s">
        <v>375</v>
      </c>
      <c r="G2351" t="s">
        <v>8</v>
      </c>
      <c r="H2351" t="s">
        <v>204</v>
      </c>
      <c r="I2351" s="2">
        <v>1</v>
      </c>
      <c r="J2351" t="s">
        <v>11</v>
      </c>
      <c r="K2351" s="21">
        <f>INDEX(LISTAS!$H:$Q,MATCH(BASE!H2351,LISTAS!$G:$G,0),MATCH(BASE!J2351,LISTAS!$H$3:$Q$3,0))*Tabela3[[#This Row],[QUANTIDADE]]</f>
        <v>18</v>
      </c>
      <c r="L2351" s="2" t="str">
        <f>TEXT(Tabela3[[#This Row],[DATA]],"MM")</f>
        <v>04</v>
      </c>
      <c r="M2351" s="2">
        <f>WEEKNUM(Tabela3[[#This Row],[DATA]])</f>
        <v>16</v>
      </c>
      <c r="N2351" s="18">
        <f>YEAR(Tabela3[[#This Row],[DATA]])</f>
        <v>2023</v>
      </c>
    </row>
    <row r="2352" spans="2:14">
      <c r="B2352" s="1">
        <v>45033</v>
      </c>
      <c r="C2352">
        <v>13047</v>
      </c>
      <c r="D2352">
        <f>COUNTIF(C$4:C2352,Tabela3[[#This Row],[COMANDA]])</f>
        <v>4</v>
      </c>
      <c r="E2352" t="s">
        <v>89</v>
      </c>
      <c r="F2352" t="s">
        <v>375</v>
      </c>
      <c r="G2352" t="s">
        <v>61</v>
      </c>
      <c r="H2352" t="s">
        <v>199</v>
      </c>
      <c r="I2352" s="2">
        <v>1</v>
      </c>
      <c r="J2352" t="s">
        <v>11</v>
      </c>
      <c r="K2352" s="21">
        <f>INDEX(LISTAS!$H:$Q,MATCH(BASE!H2352,LISTAS!$G:$G,0),MATCH(BASE!J2352,LISTAS!$H$3:$Q$3,0))*Tabela3[[#This Row],[QUANTIDADE]]</f>
        <v>1</v>
      </c>
      <c r="L2352" s="2" t="str">
        <f>TEXT(Tabela3[[#This Row],[DATA]],"MM")</f>
        <v>04</v>
      </c>
      <c r="M2352" s="2">
        <f>WEEKNUM(Tabela3[[#This Row],[DATA]])</f>
        <v>16</v>
      </c>
      <c r="N2352" s="18">
        <f>YEAR(Tabela3[[#This Row],[DATA]])</f>
        <v>2023</v>
      </c>
    </row>
    <row r="2353" spans="2:14">
      <c r="B2353" s="1">
        <v>45033</v>
      </c>
      <c r="C2353">
        <v>13047</v>
      </c>
      <c r="D2353">
        <f>COUNTIF(C$4:C2353,Tabela3[[#This Row],[COMANDA]])</f>
        <v>5</v>
      </c>
      <c r="E2353" t="s">
        <v>90</v>
      </c>
      <c r="F2353" t="s">
        <v>375</v>
      </c>
      <c r="G2353" t="s">
        <v>63</v>
      </c>
      <c r="H2353" t="s">
        <v>184</v>
      </c>
      <c r="I2353" s="2">
        <v>1</v>
      </c>
      <c r="J2353" t="s">
        <v>11</v>
      </c>
      <c r="K2353" s="21">
        <f>INDEX(LISTAS!$H:$Q,MATCH(BASE!H2353,LISTAS!$G:$G,0),MATCH(BASE!J2353,LISTAS!$H$3:$Q$3,0))*Tabela3[[#This Row],[QUANTIDADE]]</f>
        <v>8</v>
      </c>
      <c r="L2353" s="2" t="str">
        <f>TEXT(Tabela3[[#This Row],[DATA]],"MM")</f>
        <v>04</v>
      </c>
      <c r="M2353" s="2">
        <f>WEEKNUM(Tabela3[[#This Row],[DATA]])</f>
        <v>16</v>
      </c>
      <c r="N2353" s="18">
        <f>YEAR(Tabela3[[#This Row],[DATA]])</f>
        <v>2023</v>
      </c>
    </row>
    <row r="2354" spans="2:14">
      <c r="B2354" s="1">
        <v>45033</v>
      </c>
      <c r="C2354">
        <v>13047</v>
      </c>
      <c r="D2354">
        <f>COUNTIF(C$4:C2354,Tabela3[[#This Row],[COMANDA]])</f>
        <v>6</v>
      </c>
      <c r="E2354" t="s">
        <v>90</v>
      </c>
      <c r="F2354" t="s">
        <v>99</v>
      </c>
      <c r="G2354" t="s">
        <v>8</v>
      </c>
      <c r="H2354" t="s">
        <v>47</v>
      </c>
      <c r="I2354" s="2">
        <v>1</v>
      </c>
      <c r="J2354" t="s">
        <v>11</v>
      </c>
      <c r="K2354" s="21">
        <f>INDEX(LISTAS!$H:$Q,MATCH(BASE!H2354,LISTAS!$G:$G,0),MATCH(BASE!J2354,LISTAS!$H$3:$Q$3,0))*Tabela3[[#This Row],[QUANTIDADE]]</f>
        <v>16</v>
      </c>
      <c r="L2354" s="2" t="str">
        <f>TEXT(Tabela3[[#This Row],[DATA]],"MM")</f>
        <v>04</v>
      </c>
      <c r="M2354" s="2">
        <f>WEEKNUM(Tabela3[[#This Row],[DATA]])</f>
        <v>16</v>
      </c>
      <c r="N2354" s="18">
        <f>YEAR(Tabela3[[#This Row],[DATA]])</f>
        <v>2023</v>
      </c>
    </row>
    <row r="2355" spans="2:14">
      <c r="B2355" s="1">
        <v>45033</v>
      </c>
      <c r="C2355">
        <v>13047</v>
      </c>
      <c r="D2355">
        <f>COUNTIF(C$4:C2355,Tabela3[[#This Row],[COMANDA]])</f>
        <v>7</v>
      </c>
      <c r="E2355" t="s">
        <v>90</v>
      </c>
      <c r="F2355" t="s">
        <v>98</v>
      </c>
      <c r="G2355" t="s">
        <v>8</v>
      </c>
      <c r="H2355" t="s">
        <v>42</v>
      </c>
      <c r="I2355" s="2">
        <v>1</v>
      </c>
      <c r="J2355" t="s">
        <v>11</v>
      </c>
      <c r="K2355" s="21">
        <f>INDEX(LISTAS!$H:$Q,MATCH(BASE!H2355,LISTAS!$G:$G,0),MATCH(BASE!J2355,LISTAS!$H$3:$Q$3,0))*Tabela3[[#This Row],[QUANTIDADE]]</f>
        <v>16</v>
      </c>
      <c r="L2355" s="2" t="str">
        <f>TEXT(Tabela3[[#This Row],[DATA]],"MM")</f>
        <v>04</v>
      </c>
      <c r="M2355" s="2">
        <f>WEEKNUM(Tabela3[[#This Row],[DATA]])</f>
        <v>16</v>
      </c>
      <c r="N2355" s="18">
        <f>YEAR(Tabela3[[#This Row],[DATA]])</f>
        <v>2023</v>
      </c>
    </row>
    <row r="2356" spans="2:14">
      <c r="B2356" s="1">
        <v>45033</v>
      </c>
      <c r="C2356">
        <v>13048</v>
      </c>
      <c r="D2356">
        <f>COUNTIF(C$4:C2356,Tabela3[[#This Row],[COMANDA]])</f>
        <v>1</v>
      </c>
      <c r="E2356" t="s">
        <v>90</v>
      </c>
      <c r="F2356" t="s">
        <v>99</v>
      </c>
      <c r="G2356" t="s">
        <v>8</v>
      </c>
      <c r="H2356" t="s">
        <v>47</v>
      </c>
      <c r="I2356" s="2">
        <v>1</v>
      </c>
      <c r="J2356" t="s">
        <v>11</v>
      </c>
      <c r="K2356" s="21">
        <f>INDEX(LISTAS!$H:$Q,MATCH(BASE!H2356,LISTAS!$G:$G,0),MATCH(BASE!J2356,LISTAS!$H$3:$Q$3,0))*Tabela3[[#This Row],[QUANTIDADE]]</f>
        <v>16</v>
      </c>
      <c r="L2356" s="2" t="str">
        <f>TEXT(Tabela3[[#This Row],[DATA]],"MM")</f>
        <v>04</v>
      </c>
      <c r="M2356" s="2">
        <f>WEEKNUM(Tabela3[[#This Row],[DATA]])</f>
        <v>16</v>
      </c>
      <c r="N2356" s="18">
        <f>YEAR(Tabela3[[#This Row],[DATA]])</f>
        <v>2023</v>
      </c>
    </row>
    <row r="2357" spans="2:14">
      <c r="B2357" s="1">
        <v>45033</v>
      </c>
      <c r="C2357">
        <v>13049</v>
      </c>
      <c r="D2357">
        <f>COUNTIF(C$4:C2357,Tabela3[[#This Row],[COMANDA]])</f>
        <v>1</v>
      </c>
      <c r="E2357" t="s">
        <v>90</v>
      </c>
      <c r="F2357" t="s">
        <v>99</v>
      </c>
      <c r="G2357" t="s">
        <v>8</v>
      </c>
      <c r="H2357" t="s">
        <v>42</v>
      </c>
      <c r="I2357" s="2">
        <v>1</v>
      </c>
      <c r="J2357" t="s">
        <v>11</v>
      </c>
      <c r="K2357" s="21">
        <f>INDEX(LISTAS!$H:$Q,MATCH(BASE!H2357,LISTAS!$G:$G,0),MATCH(BASE!J2357,LISTAS!$H$3:$Q$3,0))*Tabela3[[#This Row],[QUANTIDADE]]</f>
        <v>16</v>
      </c>
      <c r="L2357" s="2" t="str">
        <f>TEXT(Tabela3[[#This Row],[DATA]],"MM")</f>
        <v>04</v>
      </c>
      <c r="M2357" s="2">
        <f>WEEKNUM(Tabela3[[#This Row],[DATA]])</f>
        <v>16</v>
      </c>
      <c r="N2357" s="18">
        <f>YEAR(Tabela3[[#This Row],[DATA]])</f>
        <v>2023</v>
      </c>
    </row>
    <row r="2358" spans="2:14">
      <c r="B2358" s="1">
        <v>45033</v>
      </c>
      <c r="C2358">
        <v>13050</v>
      </c>
      <c r="D2358">
        <f>COUNTIF(C$4:C2358,Tabela3[[#This Row],[COMANDA]])</f>
        <v>1</v>
      </c>
      <c r="E2358" t="s">
        <v>90</v>
      </c>
      <c r="F2358" t="s">
        <v>98</v>
      </c>
      <c r="G2358" t="s">
        <v>8</v>
      </c>
      <c r="H2358" t="s">
        <v>41</v>
      </c>
      <c r="I2358" s="2">
        <v>1</v>
      </c>
      <c r="J2358" t="s">
        <v>11</v>
      </c>
      <c r="K2358" s="21">
        <f>INDEX(LISTAS!$H:$Q,MATCH(BASE!H2358,LISTAS!$G:$G,0),MATCH(BASE!J2358,LISTAS!$H$3:$Q$3,0))*Tabela3[[#This Row],[QUANTIDADE]]</f>
        <v>14</v>
      </c>
      <c r="L2358" s="2" t="str">
        <f>TEXT(Tabela3[[#This Row],[DATA]],"MM")</f>
        <v>04</v>
      </c>
      <c r="M2358" s="2">
        <f>WEEKNUM(Tabela3[[#This Row],[DATA]])</f>
        <v>16</v>
      </c>
      <c r="N2358" s="18">
        <f>YEAR(Tabela3[[#This Row],[DATA]])</f>
        <v>2023</v>
      </c>
    </row>
    <row r="2359" spans="2:14">
      <c r="B2359" s="1">
        <v>45033</v>
      </c>
      <c r="C2359">
        <v>13050</v>
      </c>
      <c r="D2359">
        <f>COUNTIF(C$4:C2359,Tabela3[[#This Row],[COMANDA]])</f>
        <v>2</v>
      </c>
      <c r="E2359" t="s">
        <v>90</v>
      </c>
      <c r="F2359" t="s">
        <v>98</v>
      </c>
      <c r="G2359" t="s">
        <v>9</v>
      </c>
      <c r="H2359" t="s">
        <v>56</v>
      </c>
      <c r="I2359" s="2">
        <v>1</v>
      </c>
      <c r="J2359" t="s">
        <v>11</v>
      </c>
      <c r="K2359" s="21">
        <f>INDEX(LISTAS!$H:$Q,MATCH(BASE!H2359,LISTAS!$G:$G,0),MATCH(BASE!J2359,LISTAS!$H$3:$Q$3,0))*Tabela3[[#This Row],[QUANTIDADE]]</f>
        <v>3</v>
      </c>
      <c r="L2359" s="2" t="str">
        <f>TEXT(Tabela3[[#This Row],[DATA]],"MM")</f>
        <v>04</v>
      </c>
      <c r="M2359" s="2">
        <f>WEEKNUM(Tabela3[[#This Row],[DATA]])</f>
        <v>16</v>
      </c>
      <c r="N2359" s="18">
        <f>YEAR(Tabela3[[#This Row],[DATA]])</f>
        <v>2023</v>
      </c>
    </row>
    <row r="2360" spans="2:14">
      <c r="B2360" s="1">
        <v>45033</v>
      </c>
      <c r="C2360">
        <v>13051</v>
      </c>
      <c r="D2360">
        <f>COUNTIF(C$4:C2360,Tabela3[[#This Row],[COMANDA]])</f>
        <v>1</v>
      </c>
      <c r="E2360" t="s">
        <v>90</v>
      </c>
      <c r="F2360" t="s">
        <v>98</v>
      </c>
      <c r="G2360" t="s">
        <v>8</v>
      </c>
      <c r="H2360" t="s">
        <v>47</v>
      </c>
      <c r="I2360" s="2">
        <v>1</v>
      </c>
      <c r="J2360" t="s">
        <v>11</v>
      </c>
      <c r="K2360" s="21">
        <f>INDEX(LISTAS!$H:$Q,MATCH(BASE!H2360,LISTAS!$G:$G,0),MATCH(BASE!J2360,LISTAS!$H$3:$Q$3,0))*Tabela3[[#This Row],[QUANTIDADE]]</f>
        <v>16</v>
      </c>
      <c r="L2360" s="2" t="str">
        <f>TEXT(Tabela3[[#This Row],[DATA]],"MM")</f>
        <v>04</v>
      </c>
      <c r="M2360" s="2">
        <f>WEEKNUM(Tabela3[[#This Row],[DATA]])</f>
        <v>16</v>
      </c>
      <c r="N2360" s="18">
        <f>YEAR(Tabela3[[#This Row],[DATA]])</f>
        <v>2023</v>
      </c>
    </row>
    <row r="2361" spans="2:14">
      <c r="B2361" s="1">
        <v>45033</v>
      </c>
      <c r="C2361">
        <v>13051</v>
      </c>
      <c r="D2361">
        <f>COUNTIF(C$4:C2361,Tabela3[[#This Row],[COMANDA]])</f>
        <v>2</v>
      </c>
      <c r="E2361" t="s">
        <v>90</v>
      </c>
      <c r="F2361" t="s">
        <v>98</v>
      </c>
      <c r="G2361" t="s">
        <v>10</v>
      </c>
      <c r="H2361" t="s">
        <v>123</v>
      </c>
      <c r="I2361" s="2">
        <v>1</v>
      </c>
      <c r="J2361" t="s">
        <v>11</v>
      </c>
      <c r="K2361" s="21">
        <f>INDEX(LISTAS!$H:$Q,MATCH(BASE!H2361,LISTAS!$G:$G,0),MATCH(BASE!J2361,LISTAS!$H$3:$Q$3,0))*Tabela3[[#This Row],[QUANTIDADE]]</f>
        <v>1</v>
      </c>
      <c r="L2361" s="2" t="str">
        <f>TEXT(Tabela3[[#This Row],[DATA]],"MM")</f>
        <v>04</v>
      </c>
      <c r="M2361" s="2">
        <f>WEEKNUM(Tabela3[[#This Row],[DATA]])</f>
        <v>16</v>
      </c>
      <c r="N2361" s="18">
        <f>YEAR(Tabela3[[#This Row],[DATA]])</f>
        <v>2023</v>
      </c>
    </row>
    <row r="2362" spans="2:14">
      <c r="B2362" s="1">
        <v>45033</v>
      </c>
      <c r="C2362">
        <v>13052</v>
      </c>
      <c r="D2362">
        <f>COUNTIF(C$4:C2362,Tabela3[[#This Row],[COMANDA]])</f>
        <v>1</v>
      </c>
      <c r="E2362" t="s">
        <v>90</v>
      </c>
      <c r="F2362" t="s">
        <v>375</v>
      </c>
      <c r="G2362" t="s">
        <v>8</v>
      </c>
      <c r="H2362" t="s">
        <v>211</v>
      </c>
      <c r="I2362" s="2">
        <v>1</v>
      </c>
      <c r="J2362" t="s">
        <v>12</v>
      </c>
      <c r="K2362" s="21">
        <f>INDEX(LISTAS!$H:$Q,MATCH(BASE!H2362,LISTAS!$G:$G,0),MATCH(BASE!J2362,LISTAS!$H$3:$Q$3,0))*Tabela3[[#This Row],[QUANTIDADE]]</f>
        <v>18</v>
      </c>
      <c r="L2362" s="2" t="str">
        <f>TEXT(Tabela3[[#This Row],[DATA]],"MM")</f>
        <v>04</v>
      </c>
      <c r="M2362" s="2">
        <f>WEEKNUM(Tabela3[[#This Row],[DATA]])</f>
        <v>16</v>
      </c>
      <c r="N2362" s="18">
        <f>YEAR(Tabela3[[#This Row],[DATA]])</f>
        <v>2023</v>
      </c>
    </row>
    <row r="2363" spans="2:14">
      <c r="B2363" s="1">
        <v>45033</v>
      </c>
      <c r="C2363">
        <v>13053</v>
      </c>
      <c r="D2363">
        <f>COUNTIF(C$4:C2363,Tabela3[[#This Row],[COMANDA]])</f>
        <v>1</v>
      </c>
      <c r="E2363" t="s">
        <v>90</v>
      </c>
      <c r="F2363" t="s">
        <v>99</v>
      </c>
      <c r="G2363" t="s">
        <v>8</v>
      </c>
      <c r="H2363" t="s">
        <v>211</v>
      </c>
      <c r="I2363" s="2">
        <v>2</v>
      </c>
      <c r="J2363" t="s">
        <v>11</v>
      </c>
      <c r="K2363" s="21">
        <f>INDEX(LISTAS!$H:$Q,MATCH(BASE!H2363,LISTAS!$G:$G,0),MATCH(BASE!J2363,LISTAS!$H$3:$Q$3,0))*Tabela3[[#This Row],[QUANTIDADE]]</f>
        <v>40</v>
      </c>
      <c r="L2363" s="2" t="str">
        <f>TEXT(Tabela3[[#This Row],[DATA]],"MM")</f>
        <v>04</v>
      </c>
      <c r="M2363" s="2">
        <f>WEEKNUM(Tabela3[[#This Row],[DATA]])</f>
        <v>16</v>
      </c>
      <c r="N2363" s="18">
        <f>YEAR(Tabela3[[#This Row],[DATA]])</f>
        <v>2023</v>
      </c>
    </row>
    <row r="2364" spans="2:14">
      <c r="B2364" s="1">
        <v>45033</v>
      </c>
      <c r="C2364">
        <v>13053</v>
      </c>
      <c r="D2364">
        <f>COUNTIF(C$4:C2364,Tabela3[[#This Row],[COMANDA]])</f>
        <v>2</v>
      </c>
      <c r="E2364" t="s">
        <v>90</v>
      </c>
      <c r="F2364" t="s">
        <v>99</v>
      </c>
      <c r="G2364" t="s">
        <v>9</v>
      </c>
      <c r="H2364" t="s">
        <v>142</v>
      </c>
      <c r="I2364" s="2">
        <v>1</v>
      </c>
      <c r="J2364" t="s">
        <v>11</v>
      </c>
      <c r="K2364" s="21">
        <f>INDEX(LISTAS!$H:$Q,MATCH(BASE!H2364,LISTAS!$G:$G,0),MATCH(BASE!J2364,LISTAS!$H$3:$Q$3,0))*Tabela3[[#This Row],[QUANTIDADE]]</f>
        <v>6</v>
      </c>
      <c r="L2364" s="2" t="str">
        <f>TEXT(Tabela3[[#This Row],[DATA]],"MM")</f>
        <v>04</v>
      </c>
      <c r="M2364" s="2">
        <f>WEEKNUM(Tabela3[[#This Row],[DATA]])</f>
        <v>16</v>
      </c>
      <c r="N2364" s="18">
        <f>YEAR(Tabela3[[#This Row],[DATA]])</f>
        <v>2023</v>
      </c>
    </row>
    <row r="2365" spans="2:14">
      <c r="B2365" s="1">
        <v>45033</v>
      </c>
      <c r="C2365">
        <v>13054</v>
      </c>
      <c r="D2365">
        <f>COUNTIF(C$4:C2365,Tabela3[[#This Row],[COMANDA]])</f>
        <v>1</v>
      </c>
      <c r="E2365" t="s">
        <v>90</v>
      </c>
      <c r="F2365" t="s">
        <v>100</v>
      </c>
      <c r="G2365" t="s">
        <v>8</v>
      </c>
      <c r="H2365" t="s">
        <v>204</v>
      </c>
      <c r="I2365" s="2">
        <v>1</v>
      </c>
      <c r="J2365" t="s">
        <v>11</v>
      </c>
      <c r="K2365" s="21">
        <f>INDEX(LISTAS!$H:$Q,MATCH(BASE!H2365,LISTAS!$G:$G,0),MATCH(BASE!J2365,LISTAS!$H$3:$Q$3,0))*Tabela3[[#This Row],[QUANTIDADE]]</f>
        <v>18</v>
      </c>
      <c r="L2365" s="2" t="str">
        <f>TEXT(Tabela3[[#This Row],[DATA]],"MM")</f>
        <v>04</v>
      </c>
      <c r="M2365" s="2">
        <f>WEEKNUM(Tabela3[[#This Row],[DATA]])</f>
        <v>16</v>
      </c>
      <c r="N2365" s="18">
        <f>YEAR(Tabela3[[#This Row],[DATA]])</f>
        <v>2023</v>
      </c>
    </row>
    <row r="2366" spans="2:14">
      <c r="B2366" s="1">
        <v>45033</v>
      </c>
      <c r="C2366">
        <v>13055</v>
      </c>
      <c r="D2366">
        <f>COUNTIF(C$4:C2366,Tabela3[[#This Row],[COMANDA]])</f>
        <v>1</v>
      </c>
      <c r="E2366" t="s">
        <v>89</v>
      </c>
      <c r="F2366" t="s">
        <v>99</v>
      </c>
      <c r="G2366" t="s">
        <v>8</v>
      </c>
      <c r="H2366" t="s">
        <v>47</v>
      </c>
      <c r="I2366" s="2">
        <v>1</v>
      </c>
      <c r="J2366" t="s">
        <v>11</v>
      </c>
      <c r="K2366" s="21">
        <f>INDEX(LISTAS!$H:$Q,MATCH(BASE!H2366,LISTAS!$G:$G,0),MATCH(BASE!J2366,LISTAS!$H$3:$Q$3,0))*Tabela3[[#This Row],[QUANTIDADE]]</f>
        <v>16</v>
      </c>
      <c r="L2366" s="2" t="str">
        <f>TEXT(Tabela3[[#This Row],[DATA]],"MM")</f>
        <v>04</v>
      </c>
      <c r="M2366" s="2">
        <f>WEEKNUM(Tabela3[[#This Row],[DATA]])</f>
        <v>16</v>
      </c>
      <c r="N2366" s="18">
        <f>YEAR(Tabela3[[#This Row],[DATA]])</f>
        <v>2023</v>
      </c>
    </row>
    <row r="2367" spans="2:14">
      <c r="B2367" s="1">
        <v>45033</v>
      </c>
      <c r="C2367">
        <v>13056</v>
      </c>
      <c r="D2367">
        <f>COUNTIF(C$4:C2367,Tabela3[[#This Row],[COMANDA]])</f>
        <v>1</v>
      </c>
      <c r="E2367" t="s">
        <v>89</v>
      </c>
      <c r="F2367" t="s">
        <v>98</v>
      </c>
      <c r="G2367" t="s">
        <v>8</v>
      </c>
      <c r="H2367" t="s">
        <v>211</v>
      </c>
      <c r="I2367" s="2">
        <v>1</v>
      </c>
      <c r="J2367" t="s">
        <v>11</v>
      </c>
      <c r="K2367" s="21">
        <f>INDEX(LISTAS!$H:$Q,MATCH(BASE!H2367,LISTAS!$G:$G,0),MATCH(BASE!J2367,LISTAS!$H$3:$Q$3,0))*Tabela3[[#This Row],[QUANTIDADE]]</f>
        <v>20</v>
      </c>
      <c r="L2367" s="2" t="str">
        <f>TEXT(Tabela3[[#This Row],[DATA]],"MM")</f>
        <v>04</v>
      </c>
      <c r="M2367" s="2">
        <f>WEEKNUM(Tabela3[[#This Row],[DATA]])</f>
        <v>16</v>
      </c>
      <c r="N2367" s="18">
        <f>YEAR(Tabela3[[#This Row],[DATA]])</f>
        <v>2023</v>
      </c>
    </row>
    <row r="2368" spans="2:14">
      <c r="B2368" s="1">
        <v>45033</v>
      </c>
      <c r="C2368">
        <v>13056</v>
      </c>
      <c r="D2368">
        <f>COUNTIF(C$4:C2368,Tabela3[[#This Row],[COMANDA]])</f>
        <v>2</v>
      </c>
      <c r="E2368" t="s">
        <v>89</v>
      </c>
      <c r="F2368" t="s">
        <v>98</v>
      </c>
      <c r="G2368" t="s">
        <v>8</v>
      </c>
      <c r="H2368" t="s">
        <v>261</v>
      </c>
      <c r="I2368" s="2">
        <v>1</v>
      </c>
      <c r="J2368" t="s">
        <v>11</v>
      </c>
      <c r="K2368" s="21">
        <f>INDEX(LISTAS!$H:$Q,MATCH(BASE!H2368,LISTAS!$G:$G,0),MATCH(BASE!J2368,LISTAS!$H$3:$Q$3,0))*Tabela3[[#This Row],[QUANTIDADE]]</f>
        <v>18</v>
      </c>
      <c r="L2368" s="2" t="str">
        <f>TEXT(Tabela3[[#This Row],[DATA]],"MM")</f>
        <v>04</v>
      </c>
      <c r="M2368" s="2">
        <f>WEEKNUM(Tabela3[[#This Row],[DATA]])</f>
        <v>16</v>
      </c>
      <c r="N2368" s="18">
        <f>YEAR(Tabela3[[#This Row],[DATA]])</f>
        <v>2023</v>
      </c>
    </row>
    <row r="2369" spans="2:14">
      <c r="B2369" s="1">
        <v>45033</v>
      </c>
      <c r="C2369">
        <v>13056</v>
      </c>
      <c r="D2369">
        <f>COUNTIF(C$4:C2369,Tabela3[[#This Row],[COMANDA]])</f>
        <v>3</v>
      </c>
      <c r="E2369" t="s">
        <v>89</v>
      </c>
      <c r="F2369" t="s">
        <v>98</v>
      </c>
      <c r="G2369" t="s">
        <v>9</v>
      </c>
      <c r="H2369" t="s">
        <v>133</v>
      </c>
      <c r="I2369" s="2">
        <v>1</v>
      </c>
      <c r="J2369" t="s">
        <v>11</v>
      </c>
      <c r="K2369" s="21">
        <f>INDEX(LISTAS!$H:$Q,MATCH(BASE!H2369,LISTAS!$G:$G,0),MATCH(BASE!J2369,LISTAS!$H$3:$Q$3,0))*Tabela3[[#This Row],[QUANTIDADE]]</f>
        <v>6</v>
      </c>
      <c r="L2369" s="2" t="str">
        <f>TEXT(Tabela3[[#This Row],[DATA]],"MM")</f>
        <v>04</v>
      </c>
      <c r="M2369" s="2">
        <f>WEEKNUM(Tabela3[[#This Row],[DATA]])</f>
        <v>16</v>
      </c>
      <c r="N2369" s="18">
        <f>YEAR(Tabela3[[#This Row],[DATA]])</f>
        <v>2023</v>
      </c>
    </row>
    <row r="2370" spans="2:14">
      <c r="B2370" s="1">
        <v>45033</v>
      </c>
      <c r="C2370">
        <v>13057</v>
      </c>
      <c r="D2370">
        <f>COUNTIF(C$4:C2370,Tabela3[[#This Row],[COMANDA]])</f>
        <v>1</v>
      </c>
      <c r="E2370" t="s">
        <v>90</v>
      </c>
      <c r="F2370" t="s">
        <v>99</v>
      </c>
      <c r="G2370" t="s">
        <v>8</v>
      </c>
      <c r="H2370" t="s">
        <v>47</v>
      </c>
      <c r="I2370" s="2">
        <v>1</v>
      </c>
      <c r="J2370" t="s">
        <v>11</v>
      </c>
      <c r="K2370" s="21">
        <f>INDEX(LISTAS!$H:$Q,MATCH(BASE!H2370,LISTAS!$G:$G,0),MATCH(BASE!J2370,LISTAS!$H$3:$Q$3,0))*Tabela3[[#This Row],[QUANTIDADE]]</f>
        <v>16</v>
      </c>
      <c r="L2370" s="2" t="str">
        <f>TEXT(Tabela3[[#This Row],[DATA]],"MM")</f>
        <v>04</v>
      </c>
      <c r="M2370" s="2">
        <f>WEEKNUM(Tabela3[[#This Row],[DATA]])</f>
        <v>16</v>
      </c>
      <c r="N2370" s="18">
        <f>YEAR(Tabela3[[#This Row],[DATA]])</f>
        <v>2023</v>
      </c>
    </row>
    <row r="2371" spans="2:14">
      <c r="B2371" s="1">
        <v>45033</v>
      </c>
      <c r="C2371">
        <v>13057</v>
      </c>
      <c r="D2371">
        <f>COUNTIF(C$4:C2371,Tabela3[[#This Row],[COMANDA]])</f>
        <v>2</v>
      </c>
      <c r="E2371" t="s">
        <v>90</v>
      </c>
      <c r="F2371" t="s">
        <v>99</v>
      </c>
      <c r="G2371" t="s">
        <v>10</v>
      </c>
      <c r="H2371" t="s">
        <v>97</v>
      </c>
      <c r="I2371" s="2">
        <v>1</v>
      </c>
      <c r="J2371" t="s">
        <v>11</v>
      </c>
      <c r="K2371" s="21">
        <f>INDEX(LISTAS!$H:$Q,MATCH(BASE!H2371,LISTAS!$G:$G,0),MATCH(BASE!J2371,LISTAS!$H$3:$Q$3,0))*Tabela3[[#This Row],[QUANTIDADE]]</f>
        <v>2.5</v>
      </c>
      <c r="L2371" s="2" t="str">
        <f>TEXT(Tabela3[[#This Row],[DATA]],"MM")</f>
        <v>04</v>
      </c>
      <c r="M2371" s="2">
        <f>WEEKNUM(Tabela3[[#This Row],[DATA]])</f>
        <v>16</v>
      </c>
      <c r="N2371" s="18">
        <f>YEAR(Tabela3[[#This Row],[DATA]])</f>
        <v>2023</v>
      </c>
    </row>
    <row r="2372" spans="2:14">
      <c r="B2372" s="1">
        <v>45033</v>
      </c>
      <c r="C2372">
        <v>13058</v>
      </c>
      <c r="D2372">
        <f>COUNTIF(C$4:C2372,Tabela3[[#This Row],[COMANDA]])</f>
        <v>1</v>
      </c>
      <c r="E2372" t="s">
        <v>90</v>
      </c>
      <c r="F2372" t="s">
        <v>98</v>
      </c>
      <c r="G2372" t="s">
        <v>8</v>
      </c>
      <c r="H2372" t="s">
        <v>40</v>
      </c>
      <c r="I2372" s="2">
        <v>1</v>
      </c>
      <c r="J2372" t="s">
        <v>11</v>
      </c>
      <c r="K2372" s="21">
        <f>INDEX(LISTAS!$H:$Q,MATCH(BASE!H2372,LISTAS!$G:$G,0),MATCH(BASE!J2372,LISTAS!$H$3:$Q$3,0))*Tabela3[[#This Row],[QUANTIDADE]]</f>
        <v>14</v>
      </c>
      <c r="L2372" s="2" t="str">
        <f>TEXT(Tabela3[[#This Row],[DATA]],"MM")</f>
        <v>04</v>
      </c>
      <c r="M2372" s="2">
        <f>WEEKNUM(Tabela3[[#This Row],[DATA]])</f>
        <v>16</v>
      </c>
      <c r="N2372" s="18">
        <f>YEAR(Tabela3[[#This Row],[DATA]])</f>
        <v>2023</v>
      </c>
    </row>
    <row r="2373" spans="2:14">
      <c r="B2373" s="1">
        <v>45033</v>
      </c>
      <c r="C2373">
        <v>13058</v>
      </c>
      <c r="D2373">
        <f>COUNTIF(C$4:C2373,Tabela3[[#This Row],[COMANDA]])</f>
        <v>2</v>
      </c>
      <c r="E2373" t="s">
        <v>90</v>
      </c>
      <c r="F2373" t="s">
        <v>98</v>
      </c>
      <c r="G2373" t="s">
        <v>9</v>
      </c>
      <c r="H2373" t="s">
        <v>54</v>
      </c>
      <c r="I2373" s="2">
        <v>1</v>
      </c>
      <c r="J2373" t="s">
        <v>11</v>
      </c>
      <c r="K2373" s="21">
        <f>INDEX(LISTAS!$H:$Q,MATCH(BASE!H2373,LISTAS!$G:$G,0),MATCH(BASE!J2373,LISTAS!$H$3:$Q$3,0))*Tabela3[[#This Row],[QUANTIDADE]]</f>
        <v>3</v>
      </c>
      <c r="L2373" s="2" t="str">
        <f>TEXT(Tabela3[[#This Row],[DATA]],"MM")</f>
        <v>04</v>
      </c>
      <c r="M2373" s="2">
        <f>WEEKNUM(Tabela3[[#This Row],[DATA]])</f>
        <v>16</v>
      </c>
      <c r="N2373" s="18">
        <f>YEAR(Tabela3[[#This Row],[DATA]])</f>
        <v>2023</v>
      </c>
    </row>
    <row r="2374" spans="2:14">
      <c r="B2374" s="1">
        <v>45033</v>
      </c>
      <c r="C2374">
        <v>13059</v>
      </c>
      <c r="D2374">
        <f>COUNTIF(C$4:C2374,Tabela3[[#This Row],[COMANDA]])</f>
        <v>1</v>
      </c>
      <c r="E2374" t="s">
        <v>90</v>
      </c>
      <c r="F2374" t="s">
        <v>98</v>
      </c>
      <c r="G2374" t="s">
        <v>8</v>
      </c>
      <c r="H2374" t="s">
        <v>261</v>
      </c>
      <c r="I2374" s="2">
        <v>1</v>
      </c>
      <c r="J2374" t="s">
        <v>11</v>
      </c>
      <c r="K2374" s="21">
        <f>INDEX(LISTAS!$H:$Q,MATCH(BASE!H2374,LISTAS!$G:$G,0),MATCH(BASE!J2374,LISTAS!$H$3:$Q$3,0))*Tabela3[[#This Row],[QUANTIDADE]]</f>
        <v>18</v>
      </c>
      <c r="L2374" s="2" t="str">
        <f>TEXT(Tabela3[[#This Row],[DATA]],"MM")</f>
        <v>04</v>
      </c>
      <c r="M2374" s="2">
        <f>WEEKNUM(Tabela3[[#This Row],[DATA]])</f>
        <v>16</v>
      </c>
      <c r="N2374" s="18">
        <f>YEAR(Tabela3[[#This Row],[DATA]])</f>
        <v>2023</v>
      </c>
    </row>
    <row r="2375" spans="2:14">
      <c r="B2375" s="1">
        <v>45033</v>
      </c>
      <c r="C2375">
        <v>13060</v>
      </c>
      <c r="D2375">
        <f>COUNTIF(C$4:C2375,Tabela3[[#This Row],[COMANDA]])</f>
        <v>1</v>
      </c>
      <c r="E2375" t="s">
        <v>90</v>
      </c>
      <c r="F2375" t="s">
        <v>98</v>
      </c>
      <c r="G2375" t="s">
        <v>62</v>
      </c>
      <c r="H2375" t="s">
        <v>194</v>
      </c>
      <c r="I2375" s="2">
        <v>1</v>
      </c>
      <c r="J2375" t="s">
        <v>11</v>
      </c>
      <c r="K2375" s="21">
        <f>INDEX(LISTAS!$H:$Q,MATCH(BASE!H2375,LISTAS!$G:$G,0),MATCH(BASE!J2375,LISTAS!$H$3:$Q$3,0))*Tabela3[[#This Row],[QUANTIDADE]]</f>
        <v>8</v>
      </c>
      <c r="L2375" s="2" t="str">
        <f>TEXT(Tabela3[[#This Row],[DATA]],"MM")</f>
        <v>04</v>
      </c>
      <c r="M2375" s="2">
        <f>WEEKNUM(Tabela3[[#This Row],[DATA]])</f>
        <v>16</v>
      </c>
      <c r="N2375" s="18">
        <f>YEAR(Tabela3[[#This Row],[DATA]])</f>
        <v>2023</v>
      </c>
    </row>
    <row r="2376" spans="2:14">
      <c r="B2376" s="1">
        <v>45033</v>
      </c>
      <c r="C2376">
        <v>13060</v>
      </c>
      <c r="D2376">
        <f>COUNTIF(C$4:C2376,Tabela3[[#This Row],[COMANDA]])</f>
        <v>2</v>
      </c>
      <c r="E2376" t="s">
        <v>90</v>
      </c>
      <c r="F2376" t="s">
        <v>98</v>
      </c>
      <c r="G2376" t="s">
        <v>62</v>
      </c>
      <c r="H2376" t="s">
        <v>190</v>
      </c>
      <c r="I2376" s="2">
        <v>3</v>
      </c>
      <c r="J2376" t="s">
        <v>11</v>
      </c>
      <c r="K2376" s="21">
        <f>INDEX(LISTAS!$H:$Q,MATCH(BASE!H2376,LISTAS!$G:$G,0),MATCH(BASE!J2376,LISTAS!$H$3:$Q$3,0))*Tabela3[[#This Row],[QUANTIDADE]]</f>
        <v>9</v>
      </c>
      <c r="L2376" s="2" t="str">
        <f>TEXT(Tabela3[[#This Row],[DATA]],"MM")</f>
        <v>04</v>
      </c>
      <c r="M2376" s="2">
        <f>WEEKNUM(Tabela3[[#This Row],[DATA]])</f>
        <v>16</v>
      </c>
      <c r="N2376" s="18">
        <f>YEAR(Tabela3[[#This Row],[DATA]])</f>
        <v>2023</v>
      </c>
    </row>
    <row r="2377" spans="2:14">
      <c r="B2377" s="1">
        <v>45033</v>
      </c>
      <c r="C2377">
        <v>13060</v>
      </c>
      <c r="D2377">
        <f>COUNTIF(C$4:C2377,Tabela3[[#This Row],[COMANDA]])</f>
        <v>3</v>
      </c>
      <c r="E2377" t="s">
        <v>90</v>
      </c>
      <c r="F2377" t="s">
        <v>98</v>
      </c>
      <c r="G2377" t="s">
        <v>62</v>
      </c>
      <c r="H2377" t="s">
        <v>189</v>
      </c>
      <c r="I2377" s="2">
        <v>1</v>
      </c>
      <c r="J2377" t="s">
        <v>11</v>
      </c>
      <c r="K2377" s="21">
        <f>INDEX(LISTAS!$H:$Q,MATCH(BASE!H2377,LISTAS!$G:$G,0),MATCH(BASE!J2377,LISTAS!$H$3:$Q$3,0))*Tabela3[[#This Row],[QUANTIDADE]]</f>
        <v>2</v>
      </c>
      <c r="L2377" s="2" t="str">
        <f>TEXT(Tabela3[[#This Row],[DATA]],"MM")</f>
        <v>04</v>
      </c>
      <c r="M2377" s="2">
        <f>WEEKNUM(Tabela3[[#This Row],[DATA]])</f>
        <v>16</v>
      </c>
      <c r="N2377" s="18">
        <f>YEAR(Tabela3[[#This Row],[DATA]])</f>
        <v>2023</v>
      </c>
    </row>
    <row r="2378" spans="2:14">
      <c r="B2378" s="1">
        <v>45033</v>
      </c>
      <c r="C2378">
        <v>13061</v>
      </c>
      <c r="D2378">
        <f>COUNTIF(C$4:C2378,Tabela3[[#This Row],[COMANDA]])</f>
        <v>1</v>
      </c>
      <c r="E2378" t="s">
        <v>90</v>
      </c>
      <c r="F2378" t="s">
        <v>99</v>
      </c>
      <c r="G2378" t="s">
        <v>8</v>
      </c>
      <c r="H2378" t="s">
        <v>202</v>
      </c>
      <c r="I2378" s="2">
        <v>1</v>
      </c>
      <c r="J2378" t="s">
        <v>11</v>
      </c>
      <c r="K2378" s="21">
        <f>INDEX(LISTAS!$H:$Q,MATCH(BASE!H2378,LISTAS!$G:$G,0),MATCH(BASE!J2378,LISTAS!$H$3:$Q$3,0))*Tabela3[[#This Row],[QUANTIDADE]]</f>
        <v>20</v>
      </c>
      <c r="L2378" s="2" t="str">
        <f>TEXT(Tabela3[[#This Row],[DATA]],"MM")</f>
        <v>04</v>
      </c>
      <c r="M2378" s="2">
        <f>WEEKNUM(Tabela3[[#This Row],[DATA]])</f>
        <v>16</v>
      </c>
      <c r="N2378" s="18">
        <f>YEAR(Tabela3[[#This Row],[DATA]])</f>
        <v>2023</v>
      </c>
    </row>
    <row r="2379" spans="2:14">
      <c r="B2379" s="1">
        <v>45033</v>
      </c>
      <c r="C2379">
        <v>13062</v>
      </c>
      <c r="D2379">
        <f>COUNTIF(C$4:C2379,Tabela3[[#This Row],[COMANDA]])</f>
        <v>1</v>
      </c>
      <c r="E2379" t="s">
        <v>90</v>
      </c>
      <c r="F2379" t="s">
        <v>100</v>
      </c>
      <c r="G2379" t="s">
        <v>8</v>
      </c>
      <c r="H2379" t="s">
        <v>202</v>
      </c>
      <c r="I2379" s="2">
        <v>1</v>
      </c>
      <c r="J2379" t="s">
        <v>11</v>
      </c>
      <c r="K2379" s="21">
        <f>INDEX(LISTAS!$H:$Q,MATCH(BASE!H2379,LISTAS!$G:$G,0),MATCH(BASE!J2379,LISTAS!$H$3:$Q$3,0))*Tabela3[[#This Row],[QUANTIDADE]]</f>
        <v>20</v>
      </c>
      <c r="L2379" s="2" t="str">
        <f>TEXT(Tabela3[[#This Row],[DATA]],"MM")</f>
        <v>04</v>
      </c>
      <c r="M2379" s="2">
        <f>WEEKNUM(Tabela3[[#This Row],[DATA]])</f>
        <v>16</v>
      </c>
      <c r="N2379" s="18">
        <f>YEAR(Tabela3[[#This Row],[DATA]])</f>
        <v>2023</v>
      </c>
    </row>
    <row r="2380" spans="2:14">
      <c r="B2380" s="1">
        <v>45033</v>
      </c>
      <c r="C2380">
        <v>13062</v>
      </c>
      <c r="D2380">
        <f>COUNTIF(C$4:C2380,Tabela3[[#This Row],[COMANDA]])</f>
        <v>2</v>
      </c>
      <c r="E2380" t="s">
        <v>90</v>
      </c>
      <c r="F2380" t="s">
        <v>100</v>
      </c>
      <c r="G2380" t="s">
        <v>9</v>
      </c>
      <c r="H2380" t="s">
        <v>213</v>
      </c>
      <c r="I2380" s="2">
        <v>1</v>
      </c>
      <c r="J2380" t="s">
        <v>11</v>
      </c>
      <c r="K2380" s="21">
        <f>INDEX(LISTAS!$H:$Q,MATCH(BASE!H2380,LISTAS!$G:$G,0),MATCH(BASE!J2380,LISTAS!$H$3:$Q$3,0))*Tabela3[[#This Row],[QUANTIDADE]]</f>
        <v>4</v>
      </c>
      <c r="L2380" s="2" t="str">
        <f>TEXT(Tabela3[[#This Row],[DATA]],"MM")</f>
        <v>04</v>
      </c>
      <c r="M2380" s="2">
        <f>WEEKNUM(Tabela3[[#This Row],[DATA]])</f>
        <v>16</v>
      </c>
      <c r="N2380" s="18">
        <f>YEAR(Tabela3[[#This Row],[DATA]])</f>
        <v>2023</v>
      </c>
    </row>
    <row r="2381" spans="2:14">
      <c r="B2381" s="1">
        <v>45033</v>
      </c>
      <c r="C2381">
        <v>13063</v>
      </c>
      <c r="D2381">
        <f>COUNTIF(C$4:C2381,Tabela3[[#This Row],[COMANDA]])</f>
        <v>1</v>
      </c>
      <c r="E2381" t="s">
        <v>90</v>
      </c>
      <c r="F2381" t="s">
        <v>99</v>
      </c>
      <c r="G2381" t="s">
        <v>8</v>
      </c>
      <c r="H2381" t="s">
        <v>41</v>
      </c>
      <c r="I2381" s="2">
        <v>1</v>
      </c>
      <c r="J2381" t="s">
        <v>11</v>
      </c>
      <c r="K2381" s="21">
        <f>INDEX(LISTAS!$H:$Q,MATCH(BASE!H2381,LISTAS!$G:$G,0),MATCH(BASE!J2381,LISTAS!$H$3:$Q$3,0))*Tabela3[[#This Row],[QUANTIDADE]]</f>
        <v>14</v>
      </c>
      <c r="L2381" s="2" t="str">
        <f>TEXT(Tabela3[[#This Row],[DATA]],"MM")</f>
        <v>04</v>
      </c>
      <c r="M2381" s="2">
        <f>WEEKNUM(Tabela3[[#This Row],[DATA]])</f>
        <v>16</v>
      </c>
      <c r="N2381" s="18">
        <f>YEAR(Tabela3[[#This Row],[DATA]])</f>
        <v>2023</v>
      </c>
    </row>
    <row r="2382" spans="2:14">
      <c r="B2382" s="1">
        <v>45033</v>
      </c>
      <c r="C2382">
        <v>13063</v>
      </c>
      <c r="D2382">
        <f>COUNTIF(C$4:C2382,Tabela3[[#This Row],[COMANDA]])</f>
        <v>2</v>
      </c>
      <c r="E2382" t="s">
        <v>90</v>
      </c>
      <c r="F2382" t="s">
        <v>99</v>
      </c>
      <c r="G2382" t="s">
        <v>61</v>
      </c>
      <c r="H2382" t="s">
        <v>163</v>
      </c>
      <c r="I2382" s="2">
        <v>1</v>
      </c>
      <c r="J2382" t="s">
        <v>11</v>
      </c>
      <c r="K2382" s="21">
        <f>INDEX(LISTAS!$H:$Q,MATCH(BASE!H2382,LISTAS!$G:$G,0),MATCH(BASE!J2382,LISTAS!$H$3:$Q$3,0))*Tabela3[[#This Row],[QUANTIDADE]]</f>
        <v>4</v>
      </c>
      <c r="L2382" s="2" t="str">
        <f>TEXT(Tabela3[[#This Row],[DATA]],"MM")</f>
        <v>04</v>
      </c>
      <c r="M2382" s="2">
        <f>WEEKNUM(Tabela3[[#This Row],[DATA]])</f>
        <v>16</v>
      </c>
      <c r="N2382" s="18">
        <f>YEAR(Tabela3[[#This Row],[DATA]])</f>
        <v>2023</v>
      </c>
    </row>
    <row r="2383" spans="2:14">
      <c r="B2383" s="1">
        <v>45033</v>
      </c>
      <c r="C2383">
        <v>13063</v>
      </c>
      <c r="D2383">
        <f>COUNTIF(C$4:C2383,Tabela3[[#This Row],[COMANDA]])</f>
        <v>3</v>
      </c>
      <c r="E2383" t="s">
        <v>90</v>
      </c>
      <c r="F2383" t="s">
        <v>99</v>
      </c>
      <c r="G2383" t="s">
        <v>10</v>
      </c>
      <c r="H2383" t="s">
        <v>119</v>
      </c>
      <c r="I2383" s="2">
        <v>1</v>
      </c>
      <c r="J2383" t="s">
        <v>11</v>
      </c>
      <c r="K2383" s="21">
        <f>INDEX(LISTAS!$H:$Q,MATCH(BASE!H2383,LISTAS!$G:$G,0),MATCH(BASE!J2383,LISTAS!$H$3:$Q$3,0))*Tabela3[[#This Row],[QUANTIDADE]]</f>
        <v>6</v>
      </c>
      <c r="L2383" s="2" t="str">
        <f>TEXT(Tabela3[[#This Row],[DATA]],"MM")</f>
        <v>04</v>
      </c>
      <c r="M2383" s="2">
        <f>WEEKNUM(Tabela3[[#This Row],[DATA]])</f>
        <v>16</v>
      </c>
      <c r="N2383" s="18">
        <f>YEAR(Tabela3[[#This Row],[DATA]])</f>
        <v>2023</v>
      </c>
    </row>
    <row r="2384" spans="2:14">
      <c r="B2384" s="1">
        <v>45033</v>
      </c>
      <c r="C2384">
        <v>13064</v>
      </c>
      <c r="D2384">
        <f>COUNTIF(C$4:C2384,Tabela3[[#This Row],[COMANDA]])</f>
        <v>1</v>
      </c>
      <c r="E2384" t="s">
        <v>90</v>
      </c>
      <c r="F2384" t="s">
        <v>99</v>
      </c>
      <c r="G2384" t="s">
        <v>8</v>
      </c>
      <c r="H2384" t="s">
        <v>39</v>
      </c>
      <c r="I2384" s="2">
        <v>1</v>
      </c>
      <c r="J2384" t="s">
        <v>11</v>
      </c>
      <c r="K2384" s="21">
        <f>INDEX(LISTAS!$H:$Q,MATCH(BASE!H2384,LISTAS!$G:$G,0),MATCH(BASE!J2384,LISTAS!$H$3:$Q$3,0))*Tabela3[[#This Row],[QUANTIDADE]]</f>
        <v>12</v>
      </c>
      <c r="L2384" s="2" t="str">
        <f>TEXT(Tabela3[[#This Row],[DATA]],"MM")</f>
        <v>04</v>
      </c>
      <c r="M2384" s="2">
        <f>WEEKNUM(Tabela3[[#This Row],[DATA]])</f>
        <v>16</v>
      </c>
      <c r="N2384" s="18">
        <f>YEAR(Tabela3[[#This Row],[DATA]])</f>
        <v>2023</v>
      </c>
    </row>
    <row r="2385" spans="2:14">
      <c r="B2385" s="1">
        <v>45033</v>
      </c>
      <c r="C2385">
        <v>13064</v>
      </c>
      <c r="D2385">
        <f>COUNTIF(C$4:C2385,Tabela3[[#This Row],[COMANDA]])</f>
        <v>2</v>
      </c>
      <c r="E2385" t="s">
        <v>90</v>
      </c>
      <c r="F2385" t="s">
        <v>99</v>
      </c>
      <c r="G2385" t="s">
        <v>61</v>
      </c>
      <c r="H2385" t="s">
        <v>166</v>
      </c>
      <c r="I2385" s="2">
        <v>1</v>
      </c>
      <c r="J2385" t="s">
        <v>11</v>
      </c>
      <c r="K2385" s="21">
        <f>INDEX(LISTAS!$H:$Q,MATCH(BASE!H2385,LISTAS!$G:$G,0),MATCH(BASE!J2385,LISTAS!$H$3:$Q$3,0))*Tabela3[[#This Row],[QUANTIDADE]]</f>
        <v>8</v>
      </c>
      <c r="L2385" s="2" t="str">
        <f>TEXT(Tabela3[[#This Row],[DATA]],"MM")</f>
        <v>04</v>
      </c>
      <c r="M2385" s="2">
        <f>WEEKNUM(Tabela3[[#This Row],[DATA]])</f>
        <v>16</v>
      </c>
      <c r="N2385" s="18">
        <f>YEAR(Tabela3[[#This Row],[DATA]])</f>
        <v>2023</v>
      </c>
    </row>
    <row r="2386" spans="2:14">
      <c r="B2386" s="1">
        <v>45033</v>
      </c>
      <c r="C2386">
        <v>13065</v>
      </c>
      <c r="D2386">
        <f>COUNTIF(C$4:C2386,Tabela3[[#This Row],[COMANDA]])</f>
        <v>1</v>
      </c>
      <c r="E2386" t="s">
        <v>90</v>
      </c>
      <c r="F2386" t="s">
        <v>98</v>
      </c>
      <c r="G2386" t="s">
        <v>8</v>
      </c>
      <c r="H2386" t="s">
        <v>41</v>
      </c>
      <c r="I2386" s="2">
        <v>1</v>
      </c>
      <c r="J2386" t="s">
        <v>11</v>
      </c>
      <c r="K2386" s="21">
        <f>INDEX(LISTAS!$H:$Q,MATCH(BASE!H2386,LISTAS!$G:$G,0),MATCH(BASE!J2386,LISTAS!$H$3:$Q$3,0))*Tabela3[[#This Row],[QUANTIDADE]]</f>
        <v>14</v>
      </c>
      <c r="L2386" s="2" t="str">
        <f>TEXT(Tabela3[[#This Row],[DATA]],"MM")</f>
        <v>04</v>
      </c>
      <c r="M2386" s="2">
        <f>WEEKNUM(Tabela3[[#This Row],[DATA]])</f>
        <v>16</v>
      </c>
      <c r="N2386" s="18">
        <f>YEAR(Tabela3[[#This Row],[DATA]])</f>
        <v>2023</v>
      </c>
    </row>
    <row r="2387" spans="2:14">
      <c r="B2387" s="1">
        <v>45033</v>
      </c>
      <c r="C2387">
        <v>13065</v>
      </c>
      <c r="D2387">
        <f>COUNTIF(C$4:C2387,Tabela3[[#This Row],[COMANDA]])</f>
        <v>2</v>
      </c>
      <c r="E2387" t="s">
        <v>90</v>
      </c>
      <c r="F2387" t="s">
        <v>99</v>
      </c>
      <c r="G2387" t="s">
        <v>8</v>
      </c>
      <c r="H2387" t="s">
        <v>42</v>
      </c>
      <c r="I2387" s="2">
        <v>1</v>
      </c>
      <c r="J2387" t="s">
        <v>11</v>
      </c>
      <c r="K2387" s="21">
        <f>INDEX(LISTAS!$H:$Q,MATCH(BASE!H2387,LISTAS!$G:$G,0),MATCH(BASE!J2387,LISTAS!$H$3:$Q$3,0))*Tabela3[[#This Row],[QUANTIDADE]]</f>
        <v>16</v>
      </c>
      <c r="L2387" s="2" t="str">
        <f>TEXT(Tabela3[[#This Row],[DATA]],"MM")</f>
        <v>04</v>
      </c>
      <c r="M2387" s="2">
        <f>WEEKNUM(Tabela3[[#This Row],[DATA]])</f>
        <v>16</v>
      </c>
      <c r="N2387" s="18">
        <f>YEAR(Tabela3[[#This Row],[DATA]])</f>
        <v>2023</v>
      </c>
    </row>
    <row r="2388" spans="2:14">
      <c r="B2388" s="1">
        <v>45033</v>
      </c>
      <c r="C2388">
        <v>13065</v>
      </c>
      <c r="D2388">
        <f>COUNTIF(C$4:C2388,Tabela3[[#This Row],[COMANDA]])</f>
        <v>3</v>
      </c>
      <c r="E2388" t="s">
        <v>90</v>
      </c>
      <c r="F2388" t="s">
        <v>98</v>
      </c>
      <c r="G2388" t="s">
        <v>10</v>
      </c>
      <c r="H2388" t="s">
        <v>93</v>
      </c>
      <c r="I2388" s="2">
        <v>2</v>
      </c>
      <c r="J2388" t="s">
        <v>11</v>
      </c>
      <c r="K2388" s="21">
        <f>INDEX(LISTAS!$H:$Q,MATCH(BASE!H2388,LISTAS!$G:$G,0),MATCH(BASE!J2388,LISTAS!$H$3:$Q$3,0))*Tabela3[[#This Row],[QUANTIDADE]]</f>
        <v>1</v>
      </c>
      <c r="L2388" s="2" t="str">
        <f>TEXT(Tabela3[[#This Row],[DATA]],"MM")</f>
        <v>04</v>
      </c>
      <c r="M2388" s="2">
        <f>WEEKNUM(Tabela3[[#This Row],[DATA]])</f>
        <v>16</v>
      </c>
      <c r="N2388" s="18">
        <f>YEAR(Tabela3[[#This Row],[DATA]])</f>
        <v>2023</v>
      </c>
    </row>
    <row r="2389" spans="2:14">
      <c r="B2389" s="1">
        <v>45033</v>
      </c>
      <c r="C2389">
        <v>13066</v>
      </c>
      <c r="D2389">
        <f>COUNTIF(C$4:C2389,Tabela3[[#This Row],[COMANDA]])</f>
        <v>1</v>
      </c>
      <c r="E2389" t="s">
        <v>90</v>
      </c>
      <c r="F2389" t="s">
        <v>98</v>
      </c>
      <c r="G2389" t="s">
        <v>8</v>
      </c>
      <c r="H2389" t="s">
        <v>42</v>
      </c>
      <c r="I2389" s="2">
        <v>1</v>
      </c>
      <c r="J2389" t="s">
        <v>11</v>
      </c>
      <c r="K2389" s="21">
        <f>INDEX(LISTAS!$H:$Q,MATCH(BASE!H2389,LISTAS!$G:$G,0),MATCH(BASE!J2389,LISTAS!$H$3:$Q$3,0))*Tabela3[[#This Row],[QUANTIDADE]]</f>
        <v>16</v>
      </c>
      <c r="L2389" s="2" t="str">
        <f>TEXT(Tabela3[[#This Row],[DATA]],"MM")</f>
        <v>04</v>
      </c>
      <c r="M2389" s="2">
        <f>WEEKNUM(Tabela3[[#This Row],[DATA]])</f>
        <v>16</v>
      </c>
      <c r="N2389" s="18">
        <f>YEAR(Tabela3[[#This Row],[DATA]])</f>
        <v>2023</v>
      </c>
    </row>
    <row r="2390" spans="2:14">
      <c r="B2390" s="1">
        <v>45033</v>
      </c>
      <c r="C2390">
        <v>13067</v>
      </c>
      <c r="D2390">
        <f>COUNTIF(C$4:C2390,Tabela3[[#This Row],[COMANDA]])</f>
        <v>1</v>
      </c>
      <c r="E2390" t="s">
        <v>90</v>
      </c>
      <c r="F2390" t="s">
        <v>99</v>
      </c>
      <c r="G2390" t="s">
        <v>8</v>
      </c>
      <c r="H2390" t="s">
        <v>204</v>
      </c>
      <c r="I2390" s="2">
        <v>1</v>
      </c>
      <c r="J2390" t="s">
        <v>11</v>
      </c>
      <c r="K2390" s="21">
        <f>INDEX(LISTAS!$H:$Q,MATCH(BASE!H2390,LISTAS!$G:$G,0),MATCH(BASE!J2390,LISTAS!$H$3:$Q$3,0))*Tabela3[[#This Row],[QUANTIDADE]]</f>
        <v>18</v>
      </c>
      <c r="L2390" s="2" t="str">
        <f>TEXT(Tabela3[[#This Row],[DATA]],"MM")</f>
        <v>04</v>
      </c>
      <c r="M2390" s="2">
        <f>WEEKNUM(Tabela3[[#This Row],[DATA]])</f>
        <v>16</v>
      </c>
      <c r="N2390" s="18">
        <f>YEAR(Tabela3[[#This Row],[DATA]])</f>
        <v>2023</v>
      </c>
    </row>
    <row r="2391" spans="2:14">
      <c r="B2391" s="1">
        <v>45033</v>
      </c>
      <c r="C2391">
        <v>13068</v>
      </c>
      <c r="D2391">
        <f>COUNTIF(C$4:C2391,Tabela3[[#This Row],[COMANDA]])</f>
        <v>1</v>
      </c>
      <c r="E2391" t="s">
        <v>90</v>
      </c>
      <c r="F2391" t="s">
        <v>98</v>
      </c>
      <c r="G2391" t="s">
        <v>8</v>
      </c>
      <c r="H2391" t="s">
        <v>43</v>
      </c>
      <c r="I2391" s="2">
        <v>1</v>
      </c>
      <c r="J2391" t="s">
        <v>11</v>
      </c>
      <c r="K2391" s="21">
        <f>INDEX(LISTAS!$H:$Q,MATCH(BASE!H2391,LISTAS!$G:$G,0),MATCH(BASE!J2391,LISTAS!$H$3:$Q$3,0))*Tabela3[[#This Row],[QUANTIDADE]]</f>
        <v>18</v>
      </c>
      <c r="L2391" s="2" t="str">
        <f>TEXT(Tabela3[[#This Row],[DATA]],"MM")</f>
        <v>04</v>
      </c>
      <c r="M2391" s="2">
        <f>WEEKNUM(Tabela3[[#This Row],[DATA]])</f>
        <v>16</v>
      </c>
      <c r="N2391" s="18">
        <f>YEAR(Tabela3[[#This Row],[DATA]])</f>
        <v>2023</v>
      </c>
    </row>
    <row r="2392" spans="2:14">
      <c r="B2392" s="1">
        <v>45033</v>
      </c>
      <c r="C2392">
        <v>13069</v>
      </c>
      <c r="D2392">
        <f>COUNTIF(C$4:C2392,Tabela3[[#This Row],[COMANDA]])</f>
        <v>1</v>
      </c>
      <c r="E2392" t="s">
        <v>89</v>
      </c>
      <c r="F2392" t="s">
        <v>99</v>
      </c>
      <c r="G2392" t="s">
        <v>8</v>
      </c>
      <c r="H2392" t="s">
        <v>39</v>
      </c>
      <c r="I2392" s="2">
        <v>1</v>
      </c>
      <c r="J2392" t="s">
        <v>11</v>
      </c>
      <c r="K2392" s="21">
        <f>INDEX(LISTAS!$H:$Q,MATCH(BASE!H2392,LISTAS!$G:$G,0),MATCH(BASE!J2392,LISTAS!$H$3:$Q$3,0))*Tabela3[[#This Row],[QUANTIDADE]]</f>
        <v>12</v>
      </c>
      <c r="L2392" s="2" t="str">
        <f>TEXT(Tabela3[[#This Row],[DATA]],"MM")</f>
        <v>04</v>
      </c>
      <c r="M2392" s="2">
        <f>WEEKNUM(Tabela3[[#This Row],[DATA]])</f>
        <v>16</v>
      </c>
      <c r="N2392" s="18">
        <f>YEAR(Tabela3[[#This Row],[DATA]])</f>
        <v>2023</v>
      </c>
    </row>
    <row r="2393" spans="2:14">
      <c r="B2393" s="1">
        <v>45033</v>
      </c>
      <c r="C2393">
        <v>13069</v>
      </c>
      <c r="D2393">
        <f>COUNTIF(C$4:C2393,Tabela3[[#This Row],[COMANDA]])</f>
        <v>2</v>
      </c>
      <c r="E2393" t="s">
        <v>89</v>
      </c>
      <c r="F2393" t="s">
        <v>99</v>
      </c>
      <c r="G2393" t="s">
        <v>8</v>
      </c>
      <c r="H2393" t="s">
        <v>204</v>
      </c>
      <c r="I2393" s="2">
        <v>1</v>
      </c>
      <c r="J2393" t="s">
        <v>11</v>
      </c>
      <c r="K2393" s="21">
        <f>INDEX(LISTAS!$H:$Q,MATCH(BASE!H2393,LISTAS!$G:$G,0),MATCH(BASE!J2393,LISTAS!$H$3:$Q$3,0))*Tabela3[[#This Row],[QUANTIDADE]]</f>
        <v>18</v>
      </c>
      <c r="L2393" s="2" t="str">
        <f>TEXT(Tabela3[[#This Row],[DATA]],"MM")</f>
        <v>04</v>
      </c>
      <c r="M2393" s="2">
        <f>WEEKNUM(Tabela3[[#This Row],[DATA]])</f>
        <v>16</v>
      </c>
      <c r="N2393" s="18">
        <f>YEAR(Tabela3[[#This Row],[DATA]])</f>
        <v>2023</v>
      </c>
    </row>
    <row r="2394" spans="2:14">
      <c r="B2394" s="1">
        <v>45033</v>
      </c>
      <c r="C2394">
        <v>13070</v>
      </c>
      <c r="D2394">
        <f>COUNTIF(C$4:C2394,Tabela3[[#This Row],[COMANDA]])</f>
        <v>1</v>
      </c>
      <c r="E2394" t="s">
        <v>89</v>
      </c>
      <c r="F2394" t="s">
        <v>98</v>
      </c>
      <c r="G2394" t="s">
        <v>8</v>
      </c>
      <c r="H2394" t="s">
        <v>204</v>
      </c>
      <c r="I2394" s="2">
        <v>1</v>
      </c>
      <c r="J2394" t="s">
        <v>11</v>
      </c>
      <c r="K2394" s="21">
        <f>INDEX(LISTAS!$H:$Q,MATCH(BASE!H2394,LISTAS!$G:$G,0),MATCH(BASE!J2394,LISTAS!$H$3:$Q$3,0))*Tabela3[[#This Row],[QUANTIDADE]]</f>
        <v>18</v>
      </c>
      <c r="L2394" s="2" t="str">
        <f>TEXT(Tabela3[[#This Row],[DATA]],"MM")</f>
        <v>04</v>
      </c>
      <c r="M2394" s="2">
        <f>WEEKNUM(Tabela3[[#This Row],[DATA]])</f>
        <v>16</v>
      </c>
      <c r="N2394" s="18">
        <f>YEAR(Tabela3[[#This Row],[DATA]])</f>
        <v>2023</v>
      </c>
    </row>
    <row r="2395" spans="2:14">
      <c r="B2395" s="1">
        <v>45033</v>
      </c>
      <c r="C2395">
        <v>13071</v>
      </c>
      <c r="D2395">
        <f>COUNTIF(C$4:C2395,Tabela3[[#This Row],[COMANDA]])</f>
        <v>1</v>
      </c>
      <c r="E2395" t="s">
        <v>90</v>
      </c>
      <c r="F2395" t="s">
        <v>98</v>
      </c>
      <c r="G2395" t="s">
        <v>8</v>
      </c>
      <c r="H2395" t="s">
        <v>84</v>
      </c>
      <c r="I2395" s="2">
        <v>1</v>
      </c>
      <c r="J2395" t="s">
        <v>11</v>
      </c>
      <c r="K2395" s="21">
        <f>INDEX(LISTAS!$H:$Q,MATCH(BASE!H2395,LISTAS!$G:$G,0),MATCH(BASE!J2395,LISTAS!$H$3:$Q$3,0))*Tabela3[[#This Row],[QUANTIDADE]]</f>
        <v>16</v>
      </c>
      <c r="L2395" s="2" t="str">
        <f>TEXT(Tabela3[[#This Row],[DATA]],"MM")</f>
        <v>04</v>
      </c>
      <c r="M2395" s="2">
        <f>WEEKNUM(Tabela3[[#This Row],[DATA]])</f>
        <v>16</v>
      </c>
      <c r="N2395" s="18">
        <f>YEAR(Tabela3[[#This Row],[DATA]])</f>
        <v>2023</v>
      </c>
    </row>
    <row r="2396" spans="2:14">
      <c r="B2396" s="1">
        <v>45033</v>
      </c>
      <c r="C2396">
        <v>13072</v>
      </c>
      <c r="D2396">
        <f>COUNTIF(C$4:C2396,Tabela3[[#This Row],[COMANDA]])</f>
        <v>1</v>
      </c>
      <c r="E2396" t="s">
        <v>90</v>
      </c>
      <c r="G2396" t="s">
        <v>8</v>
      </c>
      <c r="H2396" t="s">
        <v>41</v>
      </c>
      <c r="I2396" s="2">
        <v>1</v>
      </c>
      <c r="J2396" t="s">
        <v>11</v>
      </c>
      <c r="K2396" s="21">
        <f>INDEX(LISTAS!$H:$Q,MATCH(BASE!H2396,LISTAS!$G:$G,0),MATCH(BASE!J2396,LISTAS!$H$3:$Q$3,0))*Tabela3[[#This Row],[QUANTIDADE]]</f>
        <v>14</v>
      </c>
      <c r="L2396" s="2" t="str">
        <f>TEXT(Tabela3[[#This Row],[DATA]],"MM")</f>
        <v>04</v>
      </c>
      <c r="M2396" s="2">
        <f>WEEKNUM(Tabela3[[#This Row],[DATA]])</f>
        <v>16</v>
      </c>
      <c r="N2396" s="18">
        <f>YEAR(Tabela3[[#This Row],[DATA]])</f>
        <v>2023</v>
      </c>
    </row>
    <row r="2397" spans="2:14">
      <c r="B2397" s="1">
        <v>45033</v>
      </c>
      <c r="C2397">
        <v>13073</v>
      </c>
      <c r="D2397">
        <f>COUNTIF(C$4:C2397,Tabela3[[#This Row],[COMANDA]])</f>
        <v>1</v>
      </c>
      <c r="E2397" t="s">
        <v>90</v>
      </c>
      <c r="F2397" t="s">
        <v>99</v>
      </c>
      <c r="G2397" t="s">
        <v>8</v>
      </c>
      <c r="H2397" t="s">
        <v>204</v>
      </c>
      <c r="I2397" s="2">
        <v>1</v>
      </c>
      <c r="J2397" t="s">
        <v>11</v>
      </c>
      <c r="K2397" s="21">
        <f>INDEX(LISTAS!$H:$Q,MATCH(BASE!H2397,LISTAS!$G:$G,0),MATCH(BASE!J2397,LISTAS!$H$3:$Q$3,0))*Tabela3[[#This Row],[QUANTIDADE]]</f>
        <v>18</v>
      </c>
      <c r="L2397" s="2" t="str">
        <f>TEXT(Tabela3[[#This Row],[DATA]],"MM")</f>
        <v>04</v>
      </c>
      <c r="M2397" s="2">
        <f>WEEKNUM(Tabela3[[#This Row],[DATA]])</f>
        <v>16</v>
      </c>
      <c r="N2397" s="18">
        <f>YEAR(Tabela3[[#This Row],[DATA]])</f>
        <v>2023</v>
      </c>
    </row>
    <row r="2398" spans="2:14">
      <c r="B2398" s="1">
        <v>45033</v>
      </c>
      <c r="C2398">
        <v>13073</v>
      </c>
      <c r="D2398">
        <f>COUNTIF(C$4:C2398,Tabela3[[#This Row],[COMANDA]])</f>
        <v>2</v>
      </c>
      <c r="E2398" t="s">
        <v>90</v>
      </c>
      <c r="F2398" t="s">
        <v>99</v>
      </c>
      <c r="G2398" t="s">
        <v>61</v>
      </c>
      <c r="H2398" t="s">
        <v>199</v>
      </c>
      <c r="I2398" s="2">
        <v>1</v>
      </c>
      <c r="J2398" t="s">
        <v>11</v>
      </c>
      <c r="K2398" s="21">
        <f>INDEX(LISTAS!$H:$Q,MATCH(BASE!H2398,LISTAS!$G:$G,0),MATCH(BASE!J2398,LISTAS!$H$3:$Q$3,0))*Tabela3[[#This Row],[QUANTIDADE]]</f>
        <v>1</v>
      </c>
      <c r="L2398" s="2" t="str">
        <f>TEXT(Tabela3[[#This Row],[DATA]],"MM")</f>
        <v>04</v>
      </c>
      <c r="M2398" s="2">
        <f>WEEKNUM(Tabela3[[#This Row],[DATA]])</f>
        <v>16</v>
      </c>
      <c r="N2398" s="18">
        <f>YEAR(Tabela3[[#This Row],[DATA]])</f>
        <v>2023</v>
      </c>
    </row>
    <row r="2399" spans="2:14">
      <c r="B2399" s="1">
        <v>45033</v>
      </c>
      <c r="C2399">
        <v>13073</v>
      </c>
      <c r="D2399">
        <f>COUNTIF(C$4:C2399,Tabela3[[#This Row],[COMANDA]])</f>
        <v>3</v>
      </c>
      <c r="E2399" t="s">
        <v>90</v>
      </c>
      <c r="F2399" t="s">
        <v>99</v>
      </c>
      <c r="G2399" t="s">
        <v>9</v>
      </c>
      <c r="H2399" t="s">
        <v>146</v>
      </c>
      <c r="I2399" s="2">
        <v>1</v>
      </c>
      <c r="J2399" t="s">
        <v>11</v>
      </c>
      <c r="K2399" s="21">
        <f>INDEX(LISTAS!$H:$Q,MATCH(BASE!H2399,LISTAS!$G:$G,0),MATCH(BASE!J2399,LISTAS!$H$3:$Q$3,0))*Tabela3[[#This Row],[QUANTIDADE]]</f>
        <v>4</v>
      </c>
      <c r="L2399" s="2" t="str">
        <f>TEXT(Tabela3[[#This Row],[DATA]],"MM")</f>
        <v>04</v>
      </c>
      <c r="M2399" s="2">
        <f>WEEKNUM(Tabela3[[#This Row],[DATA]])</f>
        <v>16</v>
      </c>
      <c r="N2399" s="18">
        <f>YEAR(Tabela3[[#This Row],[DATA]])</f>
        <v>2023</v>
      </c>
    </row>
    <row r="2400" spans="2:14">
      <c r="B2400" s="1">
        <v>45033</v>
      </c>
      <c r="C2400">
        <v>13074</v>
      </c>
      <c r="D2400">
        <f>COUNTIF(C$4:C2400,Tabela3[[#This Row],[COMANDA]])</f>
        <v>1</v>
      </c>
      <c r="E2400" t="s">
        <v>89</v>
      </c>
      <c r="F2400" t="s">
        <v>98</v>
      </c>
      <c r="G2400" t="s">
        <v>8</v>
      </c>
      <c r="H2400" t="s">
        <v>43</v>
      </c>
      <c r="I2400" s="2">
        <v>1</v>
      </c>
      <c r="J2400" t="s">
        <v>11</v>
      </c>
      <c r="K2400" s="21">
        <f>INDEX(LISTAS!$H:$Q,MATCH(BASE!H2400,LISTAS!$G:$G,0),MATCH(BASE!J2400,LISTAS!$H$3:$Q$3,0))*Tabela3[[#This Row],[QUANTIDADE]]</f>
        <v>18</v>
      </c>
      <c r="L2400" s="2" t="str">
        <f>TEXT(Tabela3[[#This Row],[DATA]],"MM")</f>
        <v>04</v>
      </c>
      <c r="M2400" s="2">
        <f>WEEKNUM(Tabela3[[#This Row],[DATA]])</f>
        <v>16</v>
      </c>
      <c r="N2400" s="18">
        <f>YEAR(Tabela3[[#This Row],[DATA]])</f>
        <v>2023</v>
      </c>
    </row>
    <row r="2401" spans="2:14">
      <c r="B2401" s="1">
        <v>45033</v>
      </c>
      <c r="C2401">
        <v>13074</v>
      </c>
      <c r="D2401">
        <f>COUNTIF(C$4:C2401,Tabela3[[#This Row],[COMANDA]])</f>
        <v>2</v>
      </c>
      <c r="E2401" t="s">
        <v>89</v>
      </c>
      <c r="F2401" t="s">
        <v>98</v>
      </c>
      <c r="G2401" t="s">
        <v>74</v>
      </c>
      <c r="H2401" t="s">
        <v>75</v>
      </c>
      <c r="I2401" s="2">
        <v>1</v>
      </c>
      <c r="J2401" t="s">
        <v>11</v>
      </c>
      <c r="K2401" s="21">
        <f>INDEX(LISTAS!$H:$Q,MATCH(BASE!H2401,LISTAS!$G:$G,0),MATCH(BASE!J2401,LISTAS!$H$3:$Q$3,0))*Tabela3[[#This Row],[QUANTIDADE]]</f>
        <v>6</v>
      </c>
      <c r="L2401" s="2" t="str">
        <f>TEXT(Tabela3[[#This Row],[DATA]],"MM")</f>
        <v>04</v>
      </c>
      <c r="M2401" s="2">
        <f>WEEKNUM(Tabela3[[#This Row],[DATA]])</f>
        <v>16</v>
      </c>
      <c r="N2401" s="18">
        <f>YEAR(Tabela3[[#This Row],[DATA]])</f>
        <v>2023</v>
      </c>
    </row>
    <row r="2402" spans="2:14">
      <c r="B2402" s="1">
        <v>45033</v>
      </c>
      <c r="C2402">
        <v>13075</v>
      </c>
      <c r="D2402">
        <f>COUNTIF(C$4:C2402,Tabela3[[#This Row],[COMANDA]])</f>
        <v>1</v>
      </c>
      <c r="E2402" t="s">
        <v>90</v>
      </c>
      <c r="F2402" t="s">
        <v>99</v>
      </c>
      <c r="G2402" t="s">
        <v>8</v>
      </c>
      <c r="H2402" t="s">
        <v>206</v>
      </c>
      <c r="I2402" s="2">
        <v>1</v>
      </c>
      <c r="J2402" t="s">
        <v>11</v>
      </c>
      <c r="K2402" s="21">
        <f>INDEX(LISTAS!$H:$Q,MATCH(BASE!H2402,LISTAS!$G:$G,0),MATCH(BASE!J2402,LISTAS!$H$3:$Q$3,0))*Tabela3[[#This Row],[QUANTIDADE]]</f>
        <v>18</v>
      </c>
      <c r="L2402" s="2" t="str">
        <f>TEXT(Tabela3[[#This Row],[DATA]],"MM")</f>
        <v>04</v>
      </c>
      <c r="M2402" s="2">
        <f>WEEKNUM(Tabela3[[#This Row],[DATA]])</f>
        <v>16</v>
      </c>
      <c r="N2402" s="18">
        <f>YEAR(Tabela3[[#This Row],[DATA]])</f>
        <v>2023</v>
      </c>
    </row>
    <row r="2403" spans="2:14">
      <c r="B2403" s="1">
        <v>45033</v>
      </c>
      <c r="C2403">
        <v>13075</v>
      </c>
      <c r="D2403">
        <f>COUNTIF(C$4:C2403,Tabela3[[#This Row],[COMANDA]])</f>
        <v>2</v>
      </c>
      <c r="E2403" t="s">
        <v>90</v>
      </c>
      <c r="F2403" t="s">
        <v>100</v>
      </c>
      <c r="G2403" t="s">
        <v>8</v>
      </c>
      <c r="H2403" t="s">
        <v>206</v>
      </c>
      <c r="I2403" s="2">
        <v>1</v>
      </c>
      <c r="J2403" t="s">
        <v>11</v>
      </c>
      <c r="K2403" s="21">
        <f>INDEX(LISTAS!$H:$Q,MATCH(BASE!H2403,LISTAS!$G:$G,0),MATCH(BASE!J2403,LISTAS!$H$3:$Q$3,0))*Tabela3[[#This Row],[QUANTIDADE]]</f>
        <v>18</v>
      </c>
      <c r="L2403" s="2" t="str">
        <f>TEXT(Tabela3[[#This Row],[DATA]],"MM")</f>
        <v>04</v>
      </c>
      <c r="M2403" s="2">
        <f>WEEKNUM(Tabela3[[#This Row],[DATA]])</f>
        <v>16</v>
      </c>
      <c r="N2403" s="18">
        <f>YEAR(Tabela3[[#This Row],[DATA]])</f>
        <v>2023</v>
      </c>
    </row>
    <row r="2404" spans="2:14">
      <c r="B2404" s="1">
        <v>45033</v>
      </c>
      <c r="C2404">
        <v>13075</v>
      </c>
      <c r="D2404">
        <f>COUNTIF(C$4:C2404,Tabela3[[#This Row],[COMANDA]])</f>
        <v>3</v>
      </c>
      <c r="E2404" t="s">
        <v>90</v>
      </c>
      <c r="F2404" t="s">
        <v>99</v>
      </c>
      <c r="G2404" t="s">
        <v>9</v>
      </c>
      <c r="H2404" t="s">
        <v>142</v>
      </c>
      <c r="I2404" s="2">
        <v>1</v>
      </c>
      <c r="J2404" t="s">
        <v>11</v>
      </c>
      <c r="K2404" s="21">
        <f>INDEX(LISTAS!$H:$Q,MATCH(BASE!H2404,LISTAS!$G:$G,0),MATCH(BASE!J2404,LISTAS!$H$3:$Q$3,0))*Tabela3[[#This Row],[QUANTIDADE]]</f>
        <v>6</v>
      </c>
      <c r="L2404" s="2" t="str">
        <f>TEXT(Tabela3[[#This Row],[DATA]],"MM")</f>
        <v>04</v>
      </c>
      <c r="M2404" s="2">
        <f>WEEKNUM(Tabela3[[#This Row],[DATA]])</f>
        <v>16</v>
      </c>
      <c r="N2404" s="18">
        <f>YEAR(Tabela3[[#This Row],[DATA]])</f>
        <v>2023</v>
      </c>
    </row>
    <row r="2405" spans="2:14">
      <c r="B2405" s="1">
        <v>45033</v>
      </c>
      <c r="C2405">
        <v>13076</v>
      </c>
      <c r="D2405">
        <f>COUNTIF(C$4:C2405,Tabela3[[#This Row],[COMANDA]])</f>
        <v>1</v>
      </c>
      <c r="E2405" t="s">
        <v>90</v>
      </c>
      <c r="F2405" t="s">
        <v>99</v>
      </c>
      <c r="G2405" t="s">
        <v>8</v>
      </c>
      <c r="H2405" t="s">
        <v>204</v>
      </c>
      <c r="I2405" s="2">
        <v>1</v>
      </c>
      <c r="J2405" t="s">
        <v>11</v>
      </c>
      <c r="K2405" s="21">
        <f>INDEX(LISTAS!$H:$Q,MATCH(BASE!H2405,LISTAS!$G:$G,0),MATCH(BASE!J2405,LISTAS!$H$3:$Q$3,0))*Tabela3[[#This Row],[QUANTIDADE]]</f>
        <v>18</v>
      </c>
      <c r="L2405" s="2" t="str">
        <f>TEXT(Tabela3[[#This Row],[DATA]],"MM")</f>
        <v>04</v>
      </c>
      <c r="M2405" s="2">
        <f>WEEKNUM(Tabela3[[#This Row],[DATA]])</f>
        <v>16</v>
      </c>
      <c r="N2405" s="18">
        <f>YEAR(Tabela3[[#This Row],[DATA]])</f>
        <v>2023</v>
      </c>
    </row>
    <row r="2406" spans="2:14">
      <c r="B2406" s="1">
        <v>45033</v>
      </c>
      <c r="C2406">
        <v>13077</v>
      </c>
      <c r="D2406">
        <f>COUNTIF(C$4:C2406,Tabela3[[#This Row],[COMANDA]])</f>
        <v>1</v>
      </c>
      <c r="E2406" t="s">
        <v>90</v>
      </c>
      <c r="F2406" t="s">
        <v>98</v>
      </c>
      <c r="G2406" t="s">
        <v>8</v>
      </c>
      <c r="H2406" t="s">
        <v>42</v>
      </c>
      <c r="I2406" s="2">
        <v>1</v>
      </c>
      <c r="J2406" t="s">
        <v>11</v>
      </c>
      <c r="K2406" s="21">
        <f>INDEX(LISTAS!$H:$Q,MATCH(BASE!H2406,LISTAS!$G:$G,0),MATCH(BASE!J2406,LISTAS!$H$3:$Q$3,0))*Tabela3[[#This Row],[QUANTIDADE]]</f>
        <v>16</v>
      </c>
      <c r="L2406" s="2" t="str">
        <f>TEXT(Tabela3[[#This Row],[DATA]],"MM")</f>
        <v>04</v>
      </c>
      <c r="M2406" s="2">
        <f>WEEKNUM(Tabela3[[#This Row],[DATA]])</f>
        <v>16</v>
      </c>
      <c r="N2406" s="18">
        <f>YEAR(Tabela3[[#This Row],[DATA]])</f>
        <v>2023</v>
      </c>
    </row>
    <row r="2407" spans="2:14">
      <c r="B2407" s="1">
        <v>45033</v>
      </c>
      <c r="C2407">
        <v>13078</v>
      </c>
      <c r="D2407">
        <f>COUNTIF(C$4:C2407,Tabela3[[#This Row],[COMANDA]])</f>
        <v>1</v>
      </c>
      <c r="E2407" t="s">
        <v>89</v>
      </c>
      <c r="F2407" t="s">
        <v>98</v>
      </c>
      <c r="G2407" t="s">
        <v>8</v>
      </c>
      <c r="H2407" t="s">
        <v>204</v>
      </c>
      <c r="I2407" s="2">
        <v>1</v>
      </c>
      <c r="J2407" t="s">
        <v>11</v>
      </c>
      <c r="K2407" s="21">
        <f>INDEX(LISTAS!$H:$Q,MATCH(BASE!H2407,LISTAS!$G:$G,0),MATCH(BASE!J2407,LISTAS!$H$3:$Q$3,0))*Tabela3[[#This Row],[QUANTIDADE]]</f>
        <v>18</v>
      </c>
      <c r="L2407" s="2" t="str">
        <f>TEXT(Tabela3[[#This Row],[DATA]],"MM")</f>
        <v>04</v>
      </c>
      <c r="M2407" s="2">
        <f>WEEKNUM(Tabela3[[#This Row],[DATA]])</f>
        <v>16</v>
      </c>
      <c r="N2407" s="18">
        <f>YEAR(Tabela3[[#This Row],[DATA]])</f>
        <v>2023</v>
      </c>
    </row>
    <row r="2408" spans="2:14">
      <c r="B2408" s="1">
        <v>45033</v>
      </c>
      <c r="C2408">
        <v>13078</v>
      </c>
      <c r="D2408">
        <f>COUNTIF(C$4:C2408,Tabela3[[#This Row],[COMANDA]])</f>
        <v>2</v>
      </c>
      <c r="E2408" t="s">
        <v>89</v>
      </c>
      <c r="F2408" t="s">
        <v>98</v>
      </c>
      <c r="G2408" t="s">
        <v>8</v>
      </c>
      <c r="H2408" t="s">
        <v>202</v>
      </c>
      <c r="I2408" s="2">
        <v>1</v>
      </c>
      <c r="J2408" t="s">
        <v>11</v>
      </c>
      <c r="K2408" s="21">
        <f>INDEX(LISTAS!$H:$Q,MATCH(BASE!H2408,LISTAS!$G:$G,0),MATCH(BASE!J2408,LISTAS!$H$3:$Q$3,0))*Tabela3[[#This Row],[QUANTIDADE]]</f>
        <v>20</v>
      </c>
      <c r="L2408" s="2" t="str">
        <f>TEXT(Tabela3[[#This Row],[DATA]],"MM")</f>
        <v>04</v>
      </c>
      <c r="M2408" s="2">
        <f>WEEKNUM(Tabela3[[#This Row],[DATA]])</f>
        <v>16</v>
      </c>
      <c r="N2408" s="18">
        <f>YEAR(Tabela3[[#This Row],[DATA]])</f>
        <v>2023</v>
      </c>
    </row>
    <row r="2409" spans="2:14">
      <c r="B2409" s="1">
        <v>45033</v>
      </c>
      <c r="C2409">
        <v>13078</v>
      </c>
      <c r="D2409">
        <f>COUNTIF(C$4:C2409,Tabela3[[#This Row],[COMANDA]])</f>
        <v>3</v>
      </c>
      <c r="E2409" t="s">
        <v>89</v>
      </c>
      <c r="F2409" t="s">
        <v>98</v>
      </c>
      <c r="G2409" t="s">
        <v>9</v>
      </c>
      <c r="H2409" t="s">
        <v>142</v>
      </c>
      <c r="I2409" s="2">
        <v>1</v>
      </c>
      <c r="J2409" t="s">
        <v>11</v>
      </c>
      <c r="K2409" s="21">
        <f>INDEX(LISTAS!$H:$Q,MATCH(BASE!H2409,LISTAS!$G:$G,0),MATCH(BASE!J2409,LISTAS!$H$3:$Q$3,0))*Tabela3[[#This Row],[QUANTIDADE]]</f>
        <v>6</v>
      </c>
      <c r="L2409" s="2" t="str">
        <f>TEXT(Tabela3[[#This Row],[DATA]],"MM")</f>
        <v>04</v>
      </c>
      <c r="M2409" s="2">
        <f>WEEKNUM(Tabela3[[#This Row],[DATA]])</f>
        <v>16</v>
      </c>
      <c r="N2409" s="18">
        <f>YEAR(Tabela3[[#This Row],[DATA]])</f>
        <v>2023</v>
      </c>
    </row>
    <row r="2410" spans="2:14">
      <c r="B2410" s="1">
        <v>45033</v>
      </c>
      <c r="C2410">
        <v>13079</v>
      </c>
      <c r="D2410">
        <f>COUNTIF(C$4:C2410,Tabela3[[#This Row],[COMANDA]])</f>
        <v>1</v>
      </c>
      <c r="E2410" t="s">
        <v>90</v>
      </c>
      <c r="F2410" t="s">
        <v>98</v>
      </c>
      <c r="G2410" t="s">
        <v>8</v>
      </c>
      <c r="H2410" t="s">
        <v>204</v>
      </c>
      <c r="I2410" s="2">
        <v>1</v>
      </c>
      <c r="J2410" t="s">
        <v>11</v>
      </c>
      <c r="K2410" s="21">
        <f>INDEX(LISTAS!$H:$Q,MATCH(BASE!H2410,LISTAS!$G:$G,0),MATCH(BASE!J2410,LISTAS!$H$3:$Q$3,0))*Tabela3[[#This Row],[QUANTIDADE]]</f>
        <v>18</v>
      </c>
      <c r="L2410" s="2" t="str">
        <f>TEXT(Tabela3[[#This Row],[DATA]],"MM")</f>
        <v>04</v>
      </c>
      <c r="M2410" s="2">
        <f>WEEKNUM(Tabela3[[#This Row],[DATA]])</f>
        <v>16</v>
      </c>
      <c r="N2410" s="18">
        <f>YEAR(Tabela3[[#This Row],[DATA]])</f>
        <v>2023</v>
      </c>
    </row>
    <row r="2411" spans="2:14">
      <c r="B2411" s="1">
        <v>45033</v>
      </c>
      <c r="C2411">
        <v>13079</v>
      </c>
      <c r="D2411">
        <f>COUNTIF(C$4:C2411,Tabela3[[#This Row],[COMANDA]])</f>
        <v>2</v>
      </c>
      <c r="E2411" t="s">
        <v>90</v>
      </c>
      <c r="F2411" t="s">
        <v>98</v>
      </c>
      <c r="G2411" t="s">
        <v>9</v>
      </c>
      <c r="H2411" t="s">
        <v>135</v>
      </c>
      <c r="I2411" s="2">
        <v>1</v>
      </c>
      <c r="J2411" t="s">
        <v>11</v>
      </c>
      <c r="K2411" s="21">
        <f>INDEX(LISTAS!$H:$Q,MATCH(BASE!H2411,LISTAS!$G:$G,0),MATCH(BASE!J2411,LISTAS!$H$3:$Q$3,0))*Tabela3[[#This Row],[QUANTIDADE]]</f>
        <v>4</v>
      </c>
      <c r="L2411" s="2" t="str">
        <f>TEXT(Tabela3[[#This Row],[DATA]],"MM")</f>
        <v>04</v>
      </c>
      <c r="M2411" s="2">
        <f>WEEKNUM(Tabela3[[#This Row],[DATA]])</f>
        <v>16</v>
      </c>
      <c r="N2411" s="18">
        <f>YEAR(Tabela3[[#This Row],[DATA]])</f>
        <v>2023</v>
      </c>
    </row>
    <row r="2412" spans="2:14">
      <c r="B2412" s="1">
        <v>45033</v>
      </c>
      <c r="C2412">
        <v>13080</v>
      </c>
      <c r="D2412">
        <f>COUNTIF(C$4:C2412,Tabela3[[#This Row],[COMANDA]])</f>
        <v>1</v>
      </c>
      <c r="E2412" t="s">
        <v>89</v>
      </c>
      <c r="F2412" t="s">
        <v>98</v>
      </c>
      <c r="G2412" t="s">
        <v>8</v>
      </c>
      <c r="H2412" t="s">
        <v>202</v>
      </c>
      <c r="I2412" s="2">
        <v>1</v>
      </c>
      <c r="J2412" t="s">
        <v>11</v>
      </c>
      <c r="K2412" s="21">
        <f>INDEX(LISTAS!$H:$Q,MATCH(BASE!H2412,LISTAS!$G:$G,0),MATCH(BASE!J2412,LISTAS!$H$3:$Q$3,0))*Tabela3[[#This Row],[QUANTIDADE]]</f>
        <v>20</v>
      </c>
      <c r="L2412" s="2" t="str">
        <f>TEXT(Tabela3[[#This Row],[DATA]],"MM")</f>
        <v>04</v>
      </c>
      <c r="M2412" s="2">
        <f>WEEKNUM(Tabela3[[#This Row],[DATA]])</f>
        <v>16</v>
      </c>
      <c r="N2412" s="18">
        <f>YEAR(Tabela3[[#This Row],[DATA]])</f>
        <v>2023</v>
      </c>
    </row>
    <row r="2413" spans="2:14">
      <c r="B2413" s="1">
        <v>45033</v>
      </c>
      <c r="C2413">
        <v>13080</v>
      </c>
      <c r="D2413">
        <f>COUNTIF(C$4:C2413,Tabela3[[#This Row],[COMANDA]])</f>
        <v>2</v>
      </c>
      <c r="E2413" t="s">
        <v>89</v>
      </c>
      <c r="F2413" t="s">
        <v>98</v>
      </c>
      <c r="G2413" t="s">
        <v>61</v>
      </c>
      <c r="H2413" t="s">
        <v>380</v>
      </c>
      <c r="I2413" s="2">
        <v>1</v>
      </c>
      <c r="J2413" t="s">
        <v>11</v>
      </c>
      <c r="K2413" s="21">
        <f>INDEX(LISTAS!$H:$Q,MATCH(BASE!H2413,LISTAS!$G:$G,0),MATCH(BASE!J2413,LISTAS!$H$3:$Q$3,0))*Tabela3[[#This Row],[QUANTIDADE]]</f>
        <v>4</v>
      </c>
      <c r="L2413" s="2" t="str">
        <f>TEXT(Tabela3[[#This Row],[DATA]],"MM")</f>
        <v>04</v>
      </c>
      <c r="M2413" s="2">
        <f>WEEKNUM(Tabela3[[#This Row],[DATA]])</f>
        <v>16</v>
      </c>
      <c r="N2413" s="18">
        <f>YEAR(Tabela3[[#This Row],[DATA]])</f>
        <v>2023</v>
      </c>
    </row>
    <row r="2414" spans="2:14">
      <c r="B2414" s="1">
        <v>45033</v>
      </c>
      <c r="C2414">
        <v>13081</v>
      </c>
      <c r="D2414">
        <f>COUNTIF(C$4:C2414,Tabela3[[#This Row],[COMANDA]])</f>
        <v>1</v>
      </c>
      <c r="E2414" t="s">
        <v>90</v>
      </c>
      <c r="F2414" t="s">
        <v>98</v>
      </c>
      <c r="G2414" t="s">
        <v>8</v>
      </c>
      <c r="H2414" t="s">
        <v>203</v>
      </c>
      <c r="I2414" s="2">
        <v>1</v>
      </c>
      <c r="J2414" t="s">
        <v>11</v>
      </c>
      <c r="K2414" s="21">
        <f>INDEX(LISTAS!$H:$Q,MATCH(BASE!H2414,LISTAS!$G:$G,0),MATCH(BASE!J2414,LISTAS!$H$3:$Q$3,0))*Tabela3[[#This Row],[QUANTIDADE]]</f>
        <v>20</v>
      </c>
      <c r="L2414" s="2" t="str">
        <f>TEXT(Tabela3[[#This Row],[DATA]],"MM")</f>
        <v>04</v>
      </c>
      <c r="M2414" s="2">
        <f>WEEKNUM(Tabela3[[#This Row],[DATA]])</f>
        <v>16</v>
      </c>
      <c r="N2414" s="18">
        <f>YEAR(Tabela3[[#This Row],[DATA]])</f>
        <v>2023</v>
      </c>
    </row>
    <row r="2415" spans="2:14">
      <c r="B2415" s="1">
        <v>45033</v>
      </c>
      <c r="C2415">
        <v>13081</v>
      </c>
      <c r="D2415">
        <f>COUNTIF(C$4:C2415,Tabela3[[#This Row],[COMANDA]])</f>
        <v>2</v>
      </c>
      <c r="E2415" t="s">
        <v>90</v>
      </c>
      <c r="F2415" t="s">
        <v>98</v>
      </c>
      <c r="G2415" t="s">
        <v>9</v>
      </c>
      <c r="H2415" t="s">
        <v>134</v>
      </c>
      <c r="I2415" s="2">
        <v>1</v>
      </c>
      <c r="J2415" t="s">
        <v>11</v>
      </c>
      <c r="K2415" s="21">
        <f>INDEX(LISTAS!$H:$Q,MATCH(BASE!H2415,LISTAS!$G:$G,0),MATCH(BASE!J2415,LISTAS!$H$3:$Q$3,0))*Tabela3[[#This Row],[QUANTIDADE]]</f>
        <v>3</v>
      </c>
      <c r="L2415" s="2" t="str">
        <f>TEXT(Tabela3[[#This Row],[DATA]],"MM")</f>
        <v>04</v>
      </c>
      <c r="M2415" s="2">
        <f>WEEKNUM(Tabela3[[#This Row],[DATA]])</f>
        <v>16</v>
      </c>
      <c r="N2415" s="18">
        <f>YEAR(Tabela3[[#This Row],[DATA]])</f>
        <v>2023</v>
      </c>
    </row>
    <row r="2416" spans="2:14">
      <c r="B2416" s="1">
        <v>45033</v>
      </c>
      <c r="C2416">
        <v>13082</v>
      </c>
      <c r="D2416">
        <f>COUNTIF(C$4:C2416,Tabela3[[#This Row],[COMANDA]])</f>
        <v>1</v>
      </c>
      <c r="E2416" t="s">
        <v>90</v>
      </c>
      <c r="F2416" t="s">
        <v>98</v>
      </c>
      <c r="G2416" t="s">
        <v>8</v>
      </c>
      <c r="H2416" t="s">
        <v>39</v>
      </c>
      <c r="I2416" s="2">
        <v>1</v>
      </c>
      <c r="J2416" t="s">
        <v>11</v>
      </c>
      <c r="K2416" s="21">
        <f>INDEX(LISTAS!$H:$Q,MATCH(BASE!H2416,LISTAS!$G:$G,0),MATCH(BASE!J2416,LISTAS!$H$3:$Q$3,0))*Tabela3[[#This Row],[QUANTIDADE]]</f>
        <v>12</v>
      </c>
      <c r="L2416" s="2" t="str">
        <f>TEXT(Tabela3[[#This Row],[DATA]],"MM")</f>
        <v>04</v>
      </c>
      <c r="M2416" s="2">
        <f>WEEKNUM(Tabela3[[#This Row],[DATA]])</f>
        <v>16</v>
      </c>
      <c r="N2416" s="18">
        <f>YEAR(Tabela3[[#This Row],[DATA]])</f>
        <v>2023</v>
      </c>
    </row>
    <row r="2417" spans="2:14">
      <c r="B2417" s="1">
        <v>45033</v>
      </c>
      <c r="C2417">
        <v>13083</v>
      </c>
      <c r="D2417">
        <f>COUNTIF(C$4:C2417,Tabela3[[#This Row],[COMANDA]])</f>
        <v>1</v>
      </c>
      <c r="E2417" t="s">
        <v>90</v>
      </c>
      <c r="F2417" t="s">
        <v>98</v>
      </c>
      <c r="G2417" t="s">
        <v>8</v>
      </c>
      <c r="H2417" t="s">
        <v>50</v>
      </c>
      <c r="I2417" s="2">
        <v>1</v>
      </c>
      <c r="J2417" t="s">
        <v>11</v>
      </c>
      <c r="K2417" s="21">
        <f>INDEX(LISTAS!$H:$Q,MATCH(BASE!H2417,LISTAS!$G:$G,0),MATCH(BASE!J2417,LISTAS!$H$3:$Q$3,0))*Tabela3[[#This Row],[QUANTIDADE]]</f>
        <v>18</v>
      </c>
      <c r="L2417" s="2" t="str">
        <f>TEXT(Tabela3[[#This Row],[DATA]],"MM")</f>
        <v>04</v>
      </c>
      <c r="M2417" s="2">
        <f>WEEKNUM(Tabela3[[#This Row],[DATA]])</f>
        <v>16</v>
      </c>
      <c r="N2417" s="18">
        <f>YEAR(Tabela3[[#This Row],[DATA]])</f>
        <v>2023</v>
      </c>
    </row>
    <row r="2418" spans="2:14">
      <c r="B2418" s="1">
        <v>45033</v>
      </c>
      <c r="C2418">
        <v>13083</v>
      </c>
      <c r="D2418">
        <f>COUNTIF(C$4:C2418,Tabela3[[#This Row],[COMANDA]])</f>
        <v>2</v>
      </c>
      <c r="E2418" t="s">
        <v>90</v>
      </c>
      <c r="F2418" t="s">
        <v>98</v>
      </c>
      <c r="G2418" t="s">
        <v>9</v>
      </c>
      <c r="H2418" t="s">
        <v>134</v>
      </c>
      <c r="I2418" s="2">
        <v>1</v>
      </c>
      <c r="J2418" t="s">
        <v>11</v>
      </c>
      <c r="K2418" s="21">
        <f>INDEX(LISTAS!$H:$Q,MATCH(BASE!H2418,LISTAS!$G:$G,0),MATCH(BASE!J2418,LISTAS!$H$3:$Q$3,0))*Tabela3[[#This Row],[QUANTIDADE]]</f>
        <v>3</v>
      </c>
      <c r="L2418" s="2" t="str">
        <f>TEXT(Tabela3[[#This Row],[DATA]],"MM")</f>
        <v>04</v>
      </c>
      <c r="M2418" s="2">
        <f>WEEKNUM(Tabela3[[#This Row],[DATA]])</f>
        <v>16</v>
      </c>
      <c r="N2418" s="18">
        <f>YEAR(Tabela3[[#This Row],[DATA]])</f>
        <v>2023</v>
      </c>
    </row>
    <row r="2419" spans="2:14">
      <c r="B2419" s="1">
        <v>45033</v>
      </c>
      <c r="C2419">
        <v>13084</v>
      </c>
      <c r="D2419">
        <f>COUNTIF(C$4:C2419,Tabela3[[#This Row],[COMANDA]])</f>
        <v>1</v>
      </c>
      <c r="E2419" t="s">
        <v>90</v>
      </c>
      <c r="F2419" t="s">
        <v>98</v>
      </c>
      <c r="G2419" t="s">
        <v>8</v>
      </c>
      <c r="H2419" t="s">
        <v>47</v>
      </c>
      <c r="I2419" s="2">
        <v>1</v>
      </c>
      <c r="J2419" t="s">
        <v>11</v>
      </c>
      <c r="K2419" s="21">
        <f>INDEX(LISTAS!$H:$Q,MATCH(BASE!H2419,LISTAS!$G:$G,0),MATCH(BASE!J2419,LISTAS!$H$3:$Q$3,0))*Tabela3[[#This Row],[QUANTIDADE]]</f>
        <v>16</v>
      </c>
      <c r="L2419" s="2" t="str">
        <f>TEXT(Tabela3[[#This Row],[DATA]],"MM")</f>
        <v>04</v>
      </c>
      <c r="M2419" s="2">
        <f>WEEKNUM(Tabela3[[#This Row],[DATA]])</f>
        <v>16</v>
      </c>
      <c r="N2419" s="18">
        <f>YEAR(Tabela3[[#This Row],[DATA]])</f>
        <v>2023</v>
      </c>
    </row>
    <row r="2420" spans="2:14">
      <c r="B2420" s="1">
        <v>45033</v>
      </c>
      <c r="C2420">
        <v>13084</v>
      </c>
      <c r="D2420">
        <f>COUNTIF(C$4:C2420,Tabela3[[#This Row],[COMANDA]])</f>
        <v>2</v>
      </c>
      <c r="E2420" t="s">
        <v>90</v>
      </c>
      <c r="F2420" t="s">
        <v>98</v>
      </c>
      <c r="G2420" t="s">
        <v>9</v>
      </c>
      <c r="H2420" t="s">
        <v>148</v>
      </c>
      <c r="I2420" s="2">
        <v>1</v>
      </c>
      <c r="J2420" t="s">
        <v>11</v>
      </c>
      <c r="K2420" s="21">
        <f>INDEX(LISTAS!$H:$Q,MATCH(BASE!H2420,LISTAS!$G:$G,0),MATCH(BASE!J2420,LISTAS!$H$3:$Q$3,0))*Tabela3[[#This Row],[QUANTIDADE]]</f>
        <v>3</v>
      </c>
      <c r="L2420" s="2" t="str">
        <f>TEXT(Tabela3[[#This Row],[DATA]],"MM")</f>
        <v>04</v>
      </c>
      <c r="M2420" s="2">
        <f>WEEKNUM(Tabela3[[#This Row],[DATA]])</f>
        <v>16</v>
      </c>
      <c r="N2420" s="18">
        <f>YEAR(Tabela3[[#This Row],[DATA]])</f>
        <v>2023</v>
      </c>
    </row>
    <row r="2421" spans="2:14">
      <c r="B2421" s="1">
        <v>45033</v>
      </c>
      <c r="C2421">
        <v>13085</v>
      </c>
      <c r="D2421">
        <f>COUNTIF(C$4:C2421,Tabela3[[#This Row],[COMANDA]])</f>
        <v>1</v>
      </c>
      <c r="E2421" t="s">
        <v>90</v>
      </c>
      <c r="F2421" t="s">
        <v>98</v>
      </c>
      <c r="G2421" t="s">
        <v>8</v>
      </c>
      <c r="H2421" t="s">
        <v>206</v>
      </c>
      <c r="I2421" s="2">
        <v>1</v>
      </c>
      <c r="J2421" t="s">
        <v>11</v>
      </c>
      <c r="K2421" s="21">
        <f>INDEX(LISTAS!$H:$Q,MATCH(BASE!H2421,LISTAS!$G:$G,0),MATCH(BASE!J2421,LISTAS!$H$3:$Q$3,0))*Tabela3[[#This Row],[QUANTIDADE]]</f>
        <v>18</v>
      </c>
      <c r="L2421" s="2" t="str">
        <f>TEXT(Tabela3[[#This Row],[DATA]],"MM")</f>
        <v>04</v>
      </c>
      <c r="M2421" s="2">
        <f>WEEKNUM(Tabela3[[#This Row],[DATA]])</f>
        <v>16</v>
      </c>
      <c r="N2421" s="18">
        <f>YEAR(Tabela3[[#This Row],[DATA]])</f>
        <v>2023</v>
      </c>
    </row>
    <row r="2422" spans="2:14">
      <c r="B2422" s="1">
        <v>45033</v>
      </c>
      <c r="C2422">
        <v>13085</v>
      </c>
      <c r="D2422">
        <f>COUNTIF(C$4:C2422,Tabela3[[#This Row],[COMANDA]])</f>
        <v>2</v>
      </c>
      <c r="E2422" t="s">
        <v>90</v>
      </c>
      <c r="F2422" t="s">
        <v>98</v>
      </c>
      <c r="G2422" t="s">
        <v>9</v>
      </c>
      <c r="H2422" t="s">
        <v>138</v>
      </c>
      <c r="I2422" s="2">
        <v>1</v>
      </c>
      <c r="J2422" t="s">
        <v>11</v>
      </c>
      <c r="K2422" s="21">
        <f>INDEX(LISTAS!$H:$Q,MATCH(BASE!H2422,LISTAS!$G:$G,0),MATCH(BASE!J2422,LISTAS!$H$3:$Q$3,0))*Tabela3[[#This Row],[QUANTIDADE]]</f>
        <v>4</v>
      </c>
      <c r="L2422" s="2" t="str">
        <f>TEXT(Tabela3[[#This Row],[DATA]],"MM")</f>
        <v>04</v>
      </c>
      <c r="M2422" s="2">
        <f>WEEKNUM(Tabela3[[#This Row],[DATA]])</f>
        <v>16</v>
      </c>
      <c r="N2422" s="18">
        <f>YEAR(Tabela3[[#This Row],[DATA]])</f>
        <v>2023</v>
      </c>
    </row>
    <row r="2423" spans="2:14">
      <c r="B2423" s="1">
        <v>45033</v>
      </c>
      <c r="C2423">
        <v>13086</v>
      </c>
      <c r="D2423">
        <f>COUNTIF(C$4:C2423,Tabela3[[#This Row],[COMANDA]])</f>
        <v>1</v>
      </c>
      <c r="E2423" t="s">
        <v>89</v>
      </c>
      <c r="F2423" t="s">
        <v>98</v>
      </c>
      <c r="G2423" t="s">
        <v>8</v>
      </c>
      <c r="H2423" t="s">
        <v>39</v>
      </c>
      <c r="I2423" s="2">
        <v>1</v>
      </c>
      <c r="J2423" t="s">
        <v>11</v>
      </c>
      <c r="K2423" s="21">
        <f>INDEX(LISTAS!$H:$Q,MATCH(BASE!H2423,LISTAS!$G:$G,0),MATCH(BASE!J2423,LISTAS!$H$3:$Q$3,0))*Tabela3[[#This Row],[QUANTIDADE]]</f>
        <v>12</v>
      </c>
      <c r="L2423" s="2" t="str">
        <f>TEXT(Tabela3[[#This Row],[DATA]],"MM")</f>
        <v>04</v>
      </c>
      <c r="M2423" s="2">
        <f>WEEKNUM(Tabela3[[#This Row],[DATA]])</f>
        <v>16</v>
      </c>
      <c r="N2423" s="18">
        <f>YEAR(Tabela3[[#This Row],[DATA]])</f>
        <v>2023</v>
      </c>
    </row>
    <row r="2424" spans="2:14">
      <c r="B2424" s="1">
        <v>45033</v>
      </c>
      <c r="C2424">
        <v>13087</v>
      </c>
      <c r="D2424">
        <f>COUNTIF(C$4:C2424,Tabela3[[#This Row],[COMANDA]])</f>
        <v>1</v>
      </c>
      <c r="E2424" t="s">
        <v>89</v>
      </c>
      <c r="F2424" t="s">
        <v>100</v>
      </c>
      <c r="G2424" t="s">
        <v>8</v>
      </c>
      <c r="H2424" t="s">
        <v>381</v>
      </c>
      <c r="I2424" s="2">
        <v>1</v>
      </c>
      <c r="J2424" t="s">
        <v>11</v>
      </c>
      <c r="K2424" s="21">
        <f>INDEX(LISTAS!$H:$Q,MATCH(BASE!H2424,LISTAS!$G:$G,0),MATCH(BASE!J2424,LISTAS!$H$3:$Q$3,0))*Tabela3[[#This Row],[QUANTIDADE]]</f>
        <v>17</v>
      </c>
      <c r="L2424" s="2" t="str">
        <f>TEXT(Tabela3[[#This Row],[DATA]],"MM")</f>
        <v>04</v>
      </c>
      <c r="M2424" s="2">
        <f>WEEKNUM(Tabela3[[#This Row],[DATA]])</f>
        <v>16</v>
      </c>
      <c r="N2424" s="18">
        <f>YEAR(Tabela3[[#This Row],[DATA]])</f>
        <v>2023</v>
      </c>
    </row>
    <row r="2425" spans="2:14">
      <c r="B2425" s="1">
        <v>45033</v>
      </c>
      <c r="C2425">
        <v>13088</v>
      </c>
      <c r="D2425">
        <f>COUNTIF(C$4:C2425,Tabela3[[#This Row],[COMANDA]])</f>
        <v>1</v>
      </c>
      <c r="E2425" t="s">
        <v>90</v>
      </c>
      <c r="F2425" t="s">
        <v>99</v>
      </c>
      <c r="G2425" t="s">
        <v>8</v>
      </c>
      <c r="H2425" t="s">
        <v>47</v>
      </c>
      <c r="I2425" s="2">
        <v>1</v>
      </c>
      <c r="J2425" t="s">
        <v>11</v>
      </c>
      <c r="K2425" s="21">
        <f>INDEX(LISTAS!$H:$Q,MATCH(BASE!H2425,LISTAS!$G:$G,0),MATCH(BASE!J2425,LISTAS!$H$3:$Q$3,0))*Tabela3[[#This Row],[QUANTIDADE]]</f>
        <v>16</v>
      </c>
      <c r="L2425" s="2" t="str">
        <f>TEXT(Tabela3[[#This Row],[DATA]],"MM")</f>
        <v>04</v>
      </c>
      <c r="M2425" s="2">
        <f>WEEKNUM(Tabela3[[#This Row],[DATA]])</f>
        <v>16</v>
      </c>
      <c r="N2425" s="18">
        <f>YEAR(Tabela3[[#This Row],[DATA]])</f>
        <v>2023</v>
      </c>
    </row>
    <row r="2426" spans="2:14">
      <c r="B2426" s="1">
        <v>45033</v>
      </c>
      <c r="C2426">
        <v>13089</v>
      </c>
      <c r="D2426">
        <f>COUNTIF(C$4:C2426,Tabela3[[#This Row],[COMANDA]])</f>
        <v>1</v>
      </c>
      <c r="E2426" t="s">
        <v>89</v>
      </c>
      <c r="F2426" t="s">
        <v>375</v>
      </c>
      <c r="G2426" t="s">
        <v>8</v>
      </c>
      <c r="H2426" t="s">
        <v>206</v>
      </c>
      <c r="I2426" s="2">
        <v>2</v>
      </c>
      <c r="J2426" t="s">
        <v>12</v>
      </c>
      <c r="K2426" s="21">
        <f>INDEX(LISTAS!$H:$Q,MATCH(BASE!H2426,LISTAS!$G:$G,0),MATCH(BASE!J2426,LISTAS!$H$3:$Q$3,0))*Tabela3[[#This Row],[QUANTIDADE]]</f>
        <v>32.4</v>
      </c>
      <c r="L2426" s="2" t="str">
        <f>TEXT(Tabela3[[#This Row],[DATA]],"MM")</f>
        <v>04</v>
      </c>
      <c r="M2426" s="2">
        <f>WEEKNUM(Tabela3[[#This Row],[DATA]])</f>
        <v>16</v>
      </c>
      <c r="N2426" s="18">
        <f>YEAR(Tabela3[[#This Row],[DATA]])</f>
        <v>2023</v>
      </c>
    </row>
    <row r="2427" spans="2:14">
      <c r="B2427" s="1">
        <v>45033</v>
      </c>
      <c r="C2427">
        <v>13090</v>
      </c>
      <c r="D2427">
        <f>COUNTIF(C$4:C2427,Tabela3[[#This Row],[COMANDA]])</f>
        <v>1</v>
      </c>
      <c r="E2427" t="s">
        <v>90</v>
      </c>
      <c r="F2427" t="s">
        <v>99</v>
      </c>
      <c r="G2427" t="s">
        <v>8</v>
      </c>
      <c r="H2427" t="s">
        <v>42</v>
      </c>
      <c r="I2427" s="2">
        <v>1</v>
      </c>
      <c r="J2427" t="s">
        <v>11</v>
      </c>
      <c r="K2427" s="21">
        <f>INDEX(LISTAS!$H:$Q,MATCH(BASE!H2427,LISTAS!$G:$G,0),MATCH(BASE!J2427,LISTAS!$H$3:$Q$3,0))*Tabela3[[#This Row],[QUANTIDADE]]</f>
        <v>16</v>
      </c>
      <c r="L2427" s="2" t="str">
        <f>TEXT(Tabela3[[#This Row],[DATA]],"MM")</f>
        <v>04</v>
      </c>
      <c r="M2427" s="2">
        <f>WEEKNUM(Tabela3[[#This Row],[DATA]])</f>
        <v>16</v>
      </c>
      <c r="N2427" s="18">
        <f>YEAR(Tabela3[[#This Row],[DATA]])</f>
        <v>2023</v>
      </c>
    </row>
    <row r="2428" spans="2:14">
      <c r="B2428" s="1">
        <v>45033</v>
      </c>
      <c r="C2428">
        <v>13091</v>
      </c>
      <c r="D2428">
        <f>COUNTIF(C$4:C2428,Tabela3[[#This Row],[COMANDA]])</f>
        <v>1</v>
      </c>
      <c r="E2428" t="s">
        <v>90</v>
      </c>
      <c r="F2428" t="s">
        <v>98</v>
      </c>
      <c r="G2428" t="s">
        <v>8</v>
      </c>
      <c r="H2428" t="s">
        <v>42</v>
      </c>
      <c r="I2428" s="2">
        <v>1</v>
      </c>
      <c r="J2428" t="s">
        <v>11</v>
      </c>
      <c r="K2428" s="21">
        <f>INDEX(LISTAS!$H:$Q,MATCH(BASE!H2428,LISTAS!$G:$G,0),MATCH(BASE!J2428,LISTAS!$H$3:$Q$3,0))*Tabela3[[#This Row],[QUANTIDADE]]</f>
        <v>16</v>
      </c>
      <c r="L2428" s="2" t="str">
        <f>TEXT(Tabela3[[#This Row],[DATA]],"MM")</f>
        <v>04</v>
      </c>
      <c r="M2428" s="2">
        <f>WEEKNUM(Tabela3[[#This Row],[DATA]])</f>
        <v>16</v>
      </c>
      <c r="N2428" s="18">
        <f>YEAR(Tabela3[[#This Row],[DATA]])</f>
        <v>2023</v>
      </c>
    </row>
    <row r="2429" spans="2:14">
      <c r="B2429" s="1">
        <v>45033</v>
      </c>
      <c r="C2429">
        <v>13092</v>
      </c>
      <c r="D2429">
        <f>COUNTIF(C$4:C2429,Tabela3[[#This Row],[COMANDA]])</f>
        <v>1</v>
      </c>
      <c r="E2429" t="s">
        <v>90</v>
      </c>
      <c r="F2429" t="s">
        <v>98</v>
      </c>
      <c r="G2429" t="s">
        <v>8</v>
      </c>
      <c r="H2429" t="s">
        <v>204</v>
      </c>
      <c r="I2429" s="2">
        <v>1</v>
      </c>
      <c r="J2429" t="s">
        <v>11</v>
      </c>
      <c r="K2429" s="21">
        <f>INDEX(LISTAS!$H:$Q,MATCH(BASE!H2429,LISTAS!$G:$G,0),MATCH(BASE!J2429,LISTAS!$H$3:$Q$3,0))*Tabela3[[#This Row],[QUANTIDADE]]</f>
        <v>18</v>
      </c>
      <c r="L2429" s="2" t="str">
        <f>TEXT(Tabela3[[#This Row],[DATA]],"MM")</f>
        <v>04</v>
      </c>
      <c r="M2429" s="2">
        <f>WEEKNUM(Tabela3[[#This Row],[DATA]])</f>
        <v>16</v>
      </c>
      <c r="N2429" s="18">
        <f>YEAR(Tabela3[[#This Row],[DATA]])</f>
        <v>2023</v>
      </c>
    </row>
    <row r="2430" spans="2:14">
      <c r="B2430" s="1">
        <v>45033</v>
      </c>
      <c r="C2430">
        <v>13092</v>
      </c>
      <c r="D2430">
        <f>COUNTIF(C$4:C2430,Tabela3[[#This Row],[COMANDA]])</f>
        <v>2</v>
      </c>
      <c r="E2430" t="s">
        <v>90</v>
      </c>
      <c r="F2430" t="s">
        <v>98</v>
      </c>
      <c r="G2430" t="s">
        <v>9</v>
      </c>
      <c r="H2430" t="s">
        <v>138</v>
      </c>
      <c r="I2430" s="2">
        <v>1</v>
      </c>
      <c r="J2430" t="s">
        <v>11</v>
      </c>
      <c r="K2430" s="21">
        <f>INDEX(LISTAS!$H:$Q,MATCH(BASE!H2430,LISTAS!$G:$G,0),MATCH(BASE!J2430,LISTAS!$H$3:$Q$3,0))*Tabela3[[#This Row],[QUANTIDADE]]</f>
        <v>4</v>
      </c>
      <c r="L2430" s="2" t="str">
        <f>TEXT(Tabela3[[#This Row],[DATA]],"MM")</f>
        <v>04</v>
      </c>
      <c r="M2430" s="2">
        <f>WEEKNUM(Tabela3[[#This Row],[DATA]])</f>
        <v>16</v>
      </c>
      <c r="N2430" s="18">
        <f>YEAR(Tabela3[[#This Row],[DATA]])</f>
        <v>2023</v>
      </c>
    </row>
    <row r="2431" spans="2:14">
      <c r="B2431" s="1">
        <v>45033</v>
      </c>
      <c r="C2431">
        <v>13093</v>
      </c>
      <c r="D2431">
        <f>COUNTIF(C$4:C2431,Tabela3[[#This Row],[COMANDA]])</f>
        <v>1</v>
      </c>
      <c r="E2431" t="s">
        <v>90</v>
      </c>
      <c r="F2431" t="s">
        <v>98</v>
      </c>
      <c r="G2431" t="s">
        <v>8</v>
      </c>
      <c r="H2431" t="s">
        <v>261</v>
      </c>
      <c r="I2431" s="2">
        <v>1</v>
      </c>
      <c r="J2431" t="s">
        <v>11</v>
      </c>
      <c r="K2431" s="21">
        <f>INDEX(LISTAS!$H:$Q,MATCH(BASE!H2431,LISTAS!$G:$G,0),MATCH(BASE!J2431,LISTAS!$H$3:$Q$3,0))*Tabela3[[#This Row],[QUANTIDADE]]</f>
        <v>18</v>
      </c>
      <c r="L2431" s="2" t="str">
        <f>TEXT(Tabela3[[#This Row],[DATA]],"MM")</f>
        <v>04</v>
      </c>
      <c r="M2431" s="2">
        <f>WEEKNUM(Tabela3[[#This Row],[DATA]])</f>
        <v>16</v>
      </c>
      <c r="N2431" s="18">
        <f>YEAR(Tabela3[[#This Row],[DATA]])</f>
        <v>2023</v>
      </c>
    </row>
    <row r="2432" spans="2:14">
      <c r="B2432" s="1">
        <v>45033</v>
      </c>
      <c r="C2432">
        <v>13094</v>
      </c>
      <c r="D2432">
        <f>COUNTIF(C$4:C2432,Tabela3[[#This Row],[COMANDA]])</f>
        <v>1</v>
      </c>
      <c r="E2432" t="s">
        <v>90</v>
      </c>
      <c r="F2432" t="s">
        <v>375</v>
      </c>
      <c r="G2432" t="s">
        <v>8</v>
      </c>
      <c r="H2432" t="s">
        <v>203</v>
      </c>
      <c r="I2432" s="2">
        <v>1</v>
      </c>
      <c r="J2432" t="s">
        <v>11</v>
      </c>
      <c r="K2432" s="21">
        <f>INDEX(LISTAS!$H:$Q,MATCH(BASE!H2432,LISTAS!$G:$G,0),MATCH(BASE!J2432,LISTAS!$H$3:$Q$3,0))*Tabela3[[#This Row],[QUANTIDADE]]</f>
        <v>20</v>
      </c>
      <c r="L2432" s="2" t="str">
        <f>TEXT(Tabela3[[#This Row],[DATA]],"MM")</f>
        <v>04</v>
      </c>
      <c r="M2432" s="2">
        <f>WEEKNUM(Tabela3[[#This Row],[DATA]])</f>
        <v>16</v>
      </c>
      <c r="N2432" s="18">
        <f>YEAR(Tabela3[[#This Row],[DATA]])</f>
        <v>2023</v>
      </c>
    </row>
    <row r="2433" spans="2:14">
      <c r="B2433" s="1">
        <v>45033</v>
      </c>
      <c r="C2433">
        <v>13095</v>
      </c>
      <c r="D2433">
        <f>COUNTIF(C$4:C2433,Tabela3[[#This Row],[COMANDA]])</f>
        <v>1</v>
      </c>
      <c r="E2433" t="s">
        <v>89</v>
      </c>
      <c r="F2433" t="s">
        <v>100</v>
      </c>
      <c r="G2433" t="s">
        <v>8</v>
      </c>
      <c r="H2433" t="s">
        <v>47</v>
      </c>
      <c r="I2433" s="2">
        <v>1</v>
      </c>
      <c r="J2433" t="s">
        <v>11</v>
      </c>
      <c r="K2433" s="21">
        <f>INDEX(LISTAS!$H:$Q,MATCH(BASE!H2433,LISTAS!$G:$G,0),MATCH(BASE!J2433,LISTAS!$H$3:$Q$3,0))*Tabela3[[#This Row],[QUANTIDADE]]</f>
        <v>16</v>
      </c>
      <c r="L2433" s="2" t="str">
        <f>TEXT(Tabela3[[#This Row],[DATA]],"MM")</f>
        <v>04</v>
      </c>
      <c r="M2433" s="2">
        <f>WEEKNUM(Tabela3[[#This Row],[DATA]])</f>
        <v>16</v>
      </c>
      <c r="N2433" s="18">
        <f>YEAR(Tabela3[[#This Row],[DATA]])</f>
        <v>2023</v>
      </c>
    </row>
    <row r="2434" spans="2:14">
      <c r="B2434" s="1">
        <v>45033</v>
      </c>
      <c r="C2434">
        <v>13096</v>
      </c>
      <c r="D2434">
        <f>COUNTIF(C$4:C2434,Tabela3[[#This Row],[COMANDA]])</f>
        <v>1</v>
      </c>
      <c r="E2434" t="s">
        <v>90</v>
      </c>
      <c r="F2434" t="s">
        <v>98</v>
      </c>
      <c r="G2434" t="s">
        <v>8</v>
      </c>
      <c r="H2434" t="s">
        <v>43</v>
      </c>
      <c r="I2434" s="2">
        <v>1</v>
      </c>
      <c r="J2434" t="s">
        <v>11</v>
      </c>
      <c r="K2434" s="21">
        <f>INDEX(LISTAS!$H:$Q,MATCH(BASE!H2434,LISTAS!$G:$G,0),MATCH(BASE!J2434,LISTAS!$H$3:$Q$3,0))*Tabela3[[#This Row],[QUANTIDADE]]</f>
        <v>18</v>
      </c>
      <c r="L2434" s="2" t="str">
        <f>TEXT(Tabela3[[#This Row],[DATA]],"MM")</f>
        <v>04</v>
      </c>
      <c r="M2434" s="2">
        <f>WEEKNUM(Tabela3[[#This Row],[DATA]])</f>
        <v>16</v>
      </c>
      <c r="N2434" s="18">
        <f>YEAR(Tabela3[[#This Row],[DATA]])</f>
        <v>2023</v>
      </c>
    </row>
    <row r="2435" spans="2:14">
      <c r="B2435" s="1">
        <v>45033</v>
      </c>
      <c r="C2435">
        <v>13096</v>
      </c>
      <c r="D2435">
        <f>COUNTIF(C$4:C2435,Tabela3[[#This Row],[COMANDA]])</f>
        <v>2</v>
      </c>
      <c r="E2435" t="s">
        <v>90</v>
      </c>
      <c r="F2435" t="s">
        <v>98</v>
      </c>
      <c r="G2435" t="s">
        <v>9</v>
      </c>
      <c r="H2435" t="s">
        <v>55</v>
      </c>
      <c r="I2435" s="2">
        <v>1</v>
      </c>
      <c r="J2435" t="s">
        <v>11</v>
      </c>
      <c r="K2435" s="21">
        <f>INDEX(LISTAS!$H:$Q,MATCH(BASE!H2435,LISTAS!$G:$G,0),MATCH(BASE!J2435,LISTAS!$H$3:$Q$3,0))*Tabela3[[#This Row],[QUANTIDADE]]</f>
        <v>3</v>
      </c>
      <c r="L2435" s="2" t="str">
        <f>TEXT(Tabela3[[#This Row],[DATA]],"MM")</f>
        <v>04</v>
      </c>
      <c r="M2435" s="2">
        <f>WEEKNUM(Tabela3[[#This Row],[DATA]])</f>
        <v>16</v>
      </c>
      <c r="N2435" s="18">
        <f>YEAR(Tabela3[[#This Row],[DATA]])</f>
        <v>2023</v>
      </c>
    </row>
    <row r="2436" spans="2:14">
      <c r="B2436" s="1">
        <v>45033</v>
      </c>
      <c r="C2436">
        <v>13097</v>
      </c>
      <c r="D2436">
        <f>COUNTIF(C$4:C2436,Tabela3[[#This Row],[COMANDA]])</f>
        <v>1</v>
      </c>
      <c r="E2436" t="s">
        <v>90</v>
      </c>
      <c r="F2436" t="s">
        <v>99</v>
      </c>
      <c r="G2436" t="s">
        <v>8</v>
      </c>
      <c r="H2436" t="s">
        <v>47</v>
      </c>
      <c r="I2436" s="2">
        <v>1</v>
      </c>
      <c r="J2436" t="s">
        <v>11</v>
      </c>
      <c r="K2436" s="21">
        <f>INDEX(LISTAS!$H:$Q,MATCH(BASE!H2436,LISTAS!$G:$G,0),MATCH(BASE!J2436,LISTAS!$H$3:$Q$3,0))*Tabela3[[#This Row],[QUANTIDADE]]</f>
        <v>16</v>
      </c>
      <c r="L2436" s="2" t="str">
        <f>TEXT(Tabela3[[#This Row],[DATA]],"MM")</f>
        <v>04</v>
      </c>
      <c r="M2436" s="2">
        <f>WEEKNUM(Tabela3[[#This Row],[DATA]])</f>
        <v>16</v>
      </c>
      <c r="N2436" s="18">
        <f>YEAR(Tabela3[[#This Row],[DATA]])</f>
        <v>2023</v>
      </c>
    </row>
    <row r="2437" spans="2:14">
      <c r="B2437" s="1">
        <v>45033</v>
      </c>
      <c r="C2437">
        <v>13098</v>
      </c>
      <c r="D2437">
        <f>COUNTIF(C$4:C2437,Tabela3[[#This Row],[COMANDA]])</f>
        <v>1</v>
      </c>
      <c r="E2437" t="s">
        <v>90</v>
      </c>
      <c r="F2437" t="s">
        <v>98</v>
      </c>
      <c r="G2437" t="s">
        <v>8</v>
      </c>
      <c r="H2437" t="s">
        <v>211</v>
      </c>
      <c r="I2437" s="2">
        <v>1</v>
      </c>
      <c r="J2437" t="s">
        <v>11</v>
      </c>
      <c r="K2437" s="21">
        <f>INDEX(LISTAS!$H:$Q,MATCH(BASE!H2437,LISTAS!$G:$G,0),MATCH(BASE!J2437,LISTAS!$H$3:$Q$3,0))*Tabela3[[#This Row],[QUANTIDADE]]</f>
        <v>20</v>
      </c>
      <c r="L2437" s="2" t="str">
        <f>TEXT(Tabela3[[#This Row],[DATA]],"MM")</f>
        <v>04</v>
      </c>
      <c r="M2437" s="2">
        <f>WEEKNUM(Tabela3[[#This Row],[DATA]])</f>
        <v>16</v>
      </c>
      <c r="N2437" s="18">
        <f>YEAR(Tabela3[[#This Row],[DATA]])</f>
        <v>2023</v>
      </c>
    </row>
    <row r="2438" spans="2:14">
      <c r="B2438" s="1">
        <v>45033</v>
      </c>
      <c r="C2438">
        <v>13098</v>
      </c>
      <c r="D2438">
        <f>COUNTIF(C$4:C2438,Tabela3[[#This Row],[COMANDA]])</f>
        <v>2</v>
      </c>
      <c r="E2438" t="s">
        <v>90</v>
      </c>
      <c r="F2438" t="s">
        <v>98</v>
      </c>
      <c r="G2438" t="s">
        <v>9</v>
      </c>
      <c r="H2438" t="s">
        <v>55</v>
      </c>
      <c r="I2438" s="2">
        <v>1</v>
      </c>
      <c r="J2438" t="s">
        <v>11</v>
      </c>
      <c r="K2438" s="21">
        <f>INDEX(LISTAS!$H:$Q,MATCH(BASE!H2438,LISTAS!$G:$G,0),MATCH(BASE!J2438,LISTAS!$H$3:$Q$3,0))*Tabela3[[#This Row],[QUANTIDADE]]</f>
        <v>3</v>
      </c>
      <c r="L2438" s="2" t="str">
        <f>TEXT(Tabela3[[#This Row],[DATA]],"MM")</f>
        <v>04</v>
      </c>
      <c r="M2438" s="2">
        <f>WEEKNUM(Tabela3[[#This Row],[DATA]])</f>
        <v>16</v>
      </c>
      <c r="N2438" s="18">
        <f>YEAR(Tabela3[[#This Row],[DATA]])</f>
        <v>2023</v>
      </c>
    </row>
    <row r="2439" spans="2:14">
      <c r="B2439" s="1">
        <v>45033</v>
      </c>
      <c r="C2439">
        <v>13099</v>
      </c>
      <c r="D2439">
        <f>COUNTIF(C$4:C2439,Tabela3[[#This Row],[COMANDA]])</f>
        <v>1</v>
      </c>
      <c r="E2439" t="s">
        <v>90</v>
      </c>
      <c r="F2439" t="s">
        <v>98</v>
      </c>
      <c r="G2439" t="s">
        <v>8</v>
      </c>
      <c r="H2439" t="s">
        <v>204</v>
      </c>
      <c r="I2439" s="2">
        <v>2</v>
      </c>
      <c r="J2439" t="s">
        <v>11</v>
      </c>
      <c r="K2439" s="21">
        <f>INDEX(LISTAS!$H:$Q,MATCH(BASE!H2439,LISTAS!$G:$G,0),MATCH(BASE!J2439,LISTAS!$H$3:$Q$3,0))*Tabela3[[#This Row],[QUANTIDADE]]</f>
        <v>36</v>
      </c>
      <c r="L2439" s="2" t="str">
        <f>TEXT(Tabela3[[#This Row],[DATA]],"MM")</f>
        <v>04</v>
      </c>
      <c r="M2439" s="2">
        <f>WEEKNUM(Tabela3[[#This Row],[DATA]])</f>
        <v>16</v>
      </c>
      <c r="N2439" s="18">
        <f>YEAR(Tabela3[[#This Row],[DATA]])</f>
        <v>2023</v>
      </c>
    </row>
    <row r="2440" spans="2:14">
      <c r="B2440" s="1">
        <v>45033</v>
      </c>
      <c r="C2440">
        <v>13100</v>
      </c>
      <c r="D2440">
        <f>COUNTIF(C$4:C2440,Tabela3[[#This Row],[COMANDA]])</f>
        <v>1</v>
      </c>
      <c r="E2440" t="s">
        <v>90</v>
      </c>
      <c r="F2440" t="s">
        <v>98</v>
      </c>
      <c r="G2440" t="s">
        <v>8</v>
      </c>
      <c r="H2440" t="s">
        <v>47</v>
      </c>
      <c r="I2440" s="2">
        <v>1</v>
      </c>
      <c r="J2440" t="s">
        <v>11</v>
      </c>
      <c r="K2440" s="21">
        <f>INDEX(LISTAS!$H:$Q,MATCH(BASE!H2440,LISTAS!$G:$G,0),MATCH(BASE!J2440,LISTAS!$H$3:$Q$3,0))*Tabela3[[#This Row],[QUANTIDADE]]</f>
        <v>16</v>
      </c>
      <c r="L2440" s="2" t="str">
        <f>TEXT(Tabela3[[#This Row],[DATA]],"MM")</f>
        <v>04</v>
      </c>
      <c r="M2440" s="2">
        <f>WEEKNUM(Tabela3[[#This Row],[DATA]])</f>
        <v>16</v>
      </c>
      <c r="N2440" s="18">
        <f>YEAR(Tabela3[[#This Row],[DATA]])</f>
        <v>2023</v>
      </c>
    </row>
    <row r="2441" spans="2:14">
      <c r="B2441" s="1">
        <v>45033</v>
      </c>
      <c r="C2441">
        <v>13101</v>
      </c>
      <c r="D2441">
        <f>COUNTIF(C$4:C2441,Tabela3[[#This Row],[COMANDA]])</f>
        <v>1</v>
      </c>
      <c r="E2441" t="s">
        <v>90</v>
      </c>
      <c r="F2441" t="s">
        <v>375</v>
      </c>
      <c r="G2441" t="s">
        <v>8</v>
      </c>
      <c r="H2441" t="s">
        <v>211</v>
      </c>
      <c r="I2441" s="2">
        <v>1</v>
      </c>
      <c r="J2441" t="s">
        <v>12</v>
      </c>
      <c r="K2441" s="21">
        <f>INDEX(LISTAS!$H:$Q,MATCH(BASE!H2441,LISTAS!$G:$G,0),MATCH(BASE!J2441,LISTAS!$H$3:$Q$3,0))*Tabela3[[#This Row],[QUANTIDADE]]</f>
        <v>18</v>
      </c>
      <c r="L2441" s="2" t="str">
        <f>TEXT(Tabela3[[#This Row],[DATA]],"MM")</f>
        <v>04</v>
      </c>
      <c r="M2441" s="2">
        <f>WEEKNUM(Tabela3[[#This Row],[DATA]])</f>
        <v>16</v>
      </c>
      <c r="N2441" s="18">
        <f>YEAR(Tabela3[[#This Row],[DATA]])</f>
        <v>2023</v>
      </c>
    </row>
    <row r="2442" spans="2:14">
      <c r="B2442" s="1">
        <v>45033</v>
      </c>
      <c r="C2442">
        <v>13102</v>
      </c>
      <c r="D2442">
        <f>COUNTIF(C$4:C2442,Tabela3[[#This Row],[COMANDA]])</f>
        <v>1</v>
      </c>
      <c r="E2442" t="s">
        <v>90</v>
      </c>
      <c r="F2442" t="s">
        <v>98</v>
      </c>
      <c r="G2442" t="s">
        <v>8</v>
      </c>
      <c r="H2442" t="s">
        <v>41</v>
      </c>
      <c r="I2442" s="2">
        <v>1</v>
      </c>
      <c r="J2442" t="s">
        <v>11</v>
      </c>
      <c r="K2442" s="21">
        <f>INDEX(LISTAS!$H:$Q,MATCH(BASE!H2442,LISTAS!$G:$G,0),MATCH(BASE!J2442,LISTAS!$H$3:$Q$3,0))*Tabela3[[#This Row],[QUANTIDADE]]</f>
        <v>14</v>
      </c>
      <c r="L2442" s="2" t="str">
        <f>TEXT(Tabela3[[#This Row],[DATA]],"MM")</f>
        <v>04</v>
      </c>
      <c r="M2442" s="2">
        <f>WEEKNUM(Tabela3[[#This Row],[DATA]])</f>
        <v>16</v>
      </c>
      <c r="N2442" s="18">
        <f>YEAR(Tabela3[[#This Row],[DATA]])</f>
        <v>2023</v>
      </c>
    </row>
    <row r="2443" spans="2:14">
      <c r="B2443" s="1">
        <v>45033</v>
      </c>
      <c r="C2443">
        <v>13102</v>
      </c>
      <c r="D2443">
        <f>COUNTIF(C$4:C2443,Tabela3[[#This Row],[COMANDA]])</f>
        <v>2</v>
      </c>
      <c r="E2443" t="s">
        <v>90</v>
      </c>
      <c r="F2443" t="s">
        <v>98</v>
      </c>
      <c r="G2443" t="s">
        <v>9</v>
      </c>
      <c r="H2443" t="s">
        <v>138</v>
      </c>
      <c r="I2443" s="2">
        <v>1</v>
      </c>
      <c r="J2443" t="s">
        <v>11</v>
      </c>
      <c r="K2443" s="21">
        <f>INDEX(LISTAS!$H:$Q,MATCH(BASE!H2443,LISTAS!$G:$G,0),MATCH(BASE!J2443,LISTAS!$H$3:$Q$3,0))*Tabela3[[#This Row],[QUANTIDADE]]</f>
        <v>4</v>
      </c>
      <c r="L2443" s="2" t="str">
        <f>TEXT(Tabela3[[#This Row],[DATA]],"MM")</f>
        <v>04</v>
      </c>
      <c r="M2443" s="2">
        <f>WEEKNUM(Tabela3[[#This Row],[DATA]])</f>
        <v>16</v>
      </c>
      <c r="N2443" s="18">
        <f>YEAR(Tabela3[[#This Row],[DATA]])</f>
        <v>2023</v>
      </c>
    </row>
    <row r="2444" spans="2:14">
      <c r="B2444" s="1">
        <v>45033</v>
      </c>
      <c r="C2444">
        <v>13103</v>
      </c>
      <c r="D2444">
        <f>COUNTIF(C$4:C2444,Tabela3[[#This Row],[COMANDA]])</f>
        <v>1</v>
      </c>
      <c r="E2444" t="s">
        <v>90</v>
      </c>
      <c r="F2444" t="s">
        <v>99</v>
      </c>
      <c r="G2444" t="s">
        <v>8</v>
      </c>
      <c r="H2444" t="s">
        <v>43</v>
      </c>
      <c r="I2444" s="2">
        <v>1</v>
      </c>
      <c r="J2444" t="s">
        <v>11</v>
      </c>
      <c r="K2444" s="21">
        <f>INDEX(LISTAS!$H:$Q,MATCH(BASE!H2444,LISTAS!$G:$G,0),MATCH(BASE!J2444,LISTAS!$H$3:$Q$3,0))*Tabela3[[#This Row],[QUANTIDADE]]</f>
        <v>18</v>
      </c>
      <c r="L2444" s="2" t="str">
        <f>TEXT(Tabela3[[#This Row],[DATA]],"MM")</f>
        <v>04</v>
      </c>
      <c r="M2444" s="2">
        <f>WEEKNUM(Tabela3[[#This Row],[DATA]])</f>
        <v>16</v>
      </c>
      <c r="N2444" s="18">
        <f>YEAR(Tabela3[[#This Row],[DATA]])</f>
        <v>2023</v>
      </c>
    </row>
    <row r="2445" spans="2:14">
      <c r="B2445" s="1">
        <v>45033</v>
      </c>
      <c r="C2445">
        <v>13104</v>
      </c>
      <c r="D2445">
        <f>COUNTIF(C$4:C2445,Tabela3[[#This Row],[COMANDA]])</f>
        <v>1</v>
      </c>
      <c r="E2445" t="s">
        <v>90</v>
      </c>
      <c r="F2445" t="s">
        <v>375</v>
      </c>
      <c r="G2445" t="s">
        <v>8</v>
      </c>
      <c r="H2445" t="s">
        <v>204</v>
      </c>
      <c r="I2445" s="2">
        <v>1</v>
      </c>
      <c r="J2445" t="s">
        <v>11</v>
      </c>
      <c r="K2445" s="21">
        <f>INDEX(LISTAS!$H:$Q,MATCH(BASE!H2445,LISTAS!$G:$G,0),MATCH(BASE!J2445,LISTAS!$H$3:$Q$3,0))*Tabela3[[#This Row],[QUANTIDADE]]</f>
        <v>18</v>
      </c>
      <c r="L2445" s="2" t="str">
        <f>TEXT(Tabela3[[#This Row],[DATA]],"MM")</f>
        <v>04</v>
      </c>
      <c r="M2445" s="2">
        <f>WEEKNUM(Tabela3[[#This Row],[DATA]])</f>
        <v>16</v>
      </c>
      <c r="N2445" s="18">
        <f>YEAR(Tabela3[[#This Row],[DATA]])</f>
        <v>2023</v>
      </c>
    </row>
    <row r="2446" spans="2:14">
      <c r="B2446" s="1">
        <v>45033</v>
      </c>
      <c r="C2446">
        <v>13104</v>
      </c>
      <c r="D2446">
        <f>COUNTIF(C$4:C2446,Tabela3[[#This Row],[COMANDA]])</f>
        <v>2</v>
      </c>
      <c r="E2446" t="s">
        <v>90</v>
      </c>
      <c r="F2446" t="s">
        <v>375</v>
      </c>
      <c r="G2446" t="s">
        <v>9</v>
      </c>
      <c r="H2446" t="s">
        <v>134</v>
      </c>
      <c r="I2446" s="2">
        <v>1</v>
      </c>
      <c r="J2446" t="s">
        <v>11</v>
      </c>
      <c r="K2446" s="21">
        <f>INDEX(LISTAS!$H:$Q,MATCH(BASE!H2446,LISTAS!$G:$G,0),MATCH(BASE!J2446,LISTAS!$H$3:$Q$3,0))*Tabela3[[#This Row],[QUANTIDADE]]</f>
        <v>3</v>
      </c>
      <c r="L2446" s="2" t="str">
        <f>TEXT(Tabela3[[#This Row],[DATA]],"MM")</f>
        <v>04</v>
      </c>
      <c r="M2446" s="2">
        <f>WEEKNUM(Tabela3[[#This Row],[DATA]])</f>
        <v>16</v>
      </c>
      <c r="N2446" s="18">
        <f>YEAR(Tabela3[[#This Row],[DATA]])</f>
        <v>2023</v>
      </c>
    </row>
    <row r="2447" spans="2:14">
      <c r="B2447" s="1">
        <v>45033</v>
      </c>
      <c r="C2447">
        <v>13105</v>
      </c>
      <c r="D2447">
        <f>COUNTIF(C$4:C2447,Tabela3[[#This Row],[COMANDA]])</f>
        <v>1</v>
      </c>
      <c r="E2447" t="s">
        <v>90</v>
      </c>
      <c r="G2447" t="s">
        <v>8</v>
      </c>
      <c r="H2447" t="s">
        <v>47</v>
      </c>
      <c r="I2447" s="2">
        <v>1</v>
      </c>
      <c r="J2447" t="s">
        <v>11</v>
      </c>
      <c r="K2447" s="21">
        <f>INDEX(LISTAS!$H:$Q,MATCH(BASE!H2447,LISTAS!$G:$G,0),MATCH(BASE!J2447,LISTAS!$H$3:$Q$3,0))*Tabela3[[#This Row],[QUANTIDADE]]</f>
        <v>16</v>
      </c>
      <c r="L2447" s="2" t="str">
        <f>TEXT(Tabela3[[#This Row],[DATA]],"MM")</f>
        <v>04</v>
      </c>
      <c r="M2447" s="2">
        <f>WEEKNUM(Tabela3[[#This Row],[DATA]])</f>
        <v>16</v>
      </c>
      <c r="N2447" s="18">
        <f>YEAR(Tabela3[[#This Row],[DATA]])</f>
        <v>2023</v>
      </c>
    </row>
    <row r="2448" spans="2:14">
      <c r="B2448" s="1">
        <v>45033</v>
      </c>
      <c r="C2448">
        <v>13105</v>
      </c>
      <c r="D2448">
        <f>COUNTIF(C$4:C2448,Tabela3[[#This Row],[COMANDA]])</f>
        <v>2</v>
      </c>
      <c r="E2448" t="s">
        <v>90</v>
      </c>
      <c r="G2448" t="s">
        <v>10</v>
      </c>
      <c r="H2448" t="s">
        <v>119</v>
      </c>
      <c r="I2448" s="2">
        <v>1</v>
      </c>
      <c r="J2448" t="s">
        <v>11</v>
      </c>
      <c r="K2448" s="21">
        <f>INDEX(LISTAS!$H:$Q,MATCH(BASE!H2448,LISTAS!$G:$G,0),MATCH(BASE!J2448,LISTAS!$H$3:$Q$3,0))*Tabela3[[#This Row],[QUANTIDADE]]</f>
        <v>6</v>
      </c>
      <c r="L2448" s="2" t="str">
        <f>TEXT(Tabela3[[#This Row],[DATA]],"MM")</f>
        <v>04</v>
      </c>
      <c r="M2448" s="2">
        <f>WEEKNUM(Tabela3[[#This Row],[DATA]])</f>
        <v>16</v>
      </c>
      <c r="N2448" s="18">
        <f>YEAR(Tabela3[[#This Row],[DATA]])</f>
        <v>2023</v>
      </c>
    </row>
    <row r="2449" spans="2:14">
      <c r="B2449" s="1">
        <v>45033</v>
      </c>
      <c r="C2449">
        <v>13106</v>
      </c>
      <c r="D2449">
        <f>COUNTIF(C$4:C2449,Tabela3[[#This Row],[COMANDA]])</f>
        <v>1</v>
      </c>
      <c r="E2449" t="s">
        <v>90</v>
      </c>
      <c r="F2449" t="s">
        <v>98</v>
      </c>
      <c r="G2449" t="s">
        <v>8</v>
      </c>
      <c r="H2449" t="s">
        <v>43</v>
      </c>
      <c r="I2449" s="2">
        <v>1</v>
      </c>
      <c r="J2449" t="s">
        <v>11</v>
      </c>
      <c r="K2449" s="21">
        <f>INDEX(LISTAS!$H:$Q,MATCH(BASE!H2449,LISTAS!$G:$G,0),MATCH(BASE!J2449,LISTAS!$H$3:$Q$3,0))*Tabela3[[#This Row],[QUANTIDADE]]</f>
        <v>18</v>
      </c>
      <c r="L2449" s="2" t="str">
        <f>TEXT(Tabela3[[#This Row],[DATA]],"MM")</f>
        <v>04</v>
      </c>
      <c r="M2449" s="2">
        <f>WEEKNUM(Tabela3[[#This Row],[DATA]])</f>
        <v>16</v>
      </c>
      <c r="N2449" s="18">
        <f>YEAR(Tabela3[[#This Row],[DATA]])</f>
        <v>2023</v>
      </c>
    </row>
    <row r="2450" spans="2:14">
      <c r="B2450" s="1">
        <v>45033</v>
      </c>
      <c r="C2450">
        <v>13107</v>
      </c>
      <c r="D2450">
        <f>COUNTIF(C$4:C2450,Tabela3[[#This Row],[COMANDA]])</f>
        <v>1</v>
      </c>
      <c r="E2450" t="s">
        <v>90</v>
      </c>
      <c r="F2450" t="s">
        <v>99</v>
      </c>
      <c r="G2450" t="s">
        <v>8</v>
      </c>
      <c r="H2450" t="s">
        <v>204</v>
      </c>
      <c r="I2450" s="2">
        <v>1</v>
      </c>
      <c r="J2450" t="s">
        <v>11</v>
      </c>
      <c r="K2450" s="21">
        <f>INDEX(LISTAS!$H:$Q,MATCH(BASE!H2450,LISTAS!$G:$G,0),MATCH(BASE!J2450,LISTAS!$H$3:$Q$3,0))*Tabela3[[#This Row],[QUANTIDADE]]</f>
        <v>18</v>
      </c>
      <c r="L2450" s="2" t="str">
        <f>TEXT(Tabela3[[#This Row],[DATA]],"MM")</f>
        <v>04</v>
      </c>
      <c r="M2450" s="2">
        <f>WEEKNUM(Tabela3[[#This Row],[DATA]])</f>
        <v>16</v>
      </c>
      <c r="N2450" s="18">
        <f>YEAR(Tabela3[[#This Row],[DATA]])</f>
        <v>2023</v>
      </c>
    </row>
    <row r="2451" spans="2:14">
      <c r="B2451" s="1">
        <v>45033</v>
      </c>
      <c r="C2451">
        <v>13107</v>
      </c>
      <c r="D2451">
        <f>COUNTIF(C$4:C2451,Tabela3[[#This Row],[COMANDA]])</f>
        <v>2</v>
      </c>
      <c r="E2451" t="s">
        <v>90</v>
      </c>
      <c r="F2451" t="s">
        <v>98</v>
      </c>
      <c r="G2451" t="s">
        <v>8</v>
      </c>
      <c r="H2451" t="s">
        <v>204</v>
      </c>
      <c r="I2451" s="2">
        <v>1</v>
      </c>
      <c r="J2451" t="s">
        <v>11</v>
      </c>
      <c r="K2451" s="21">
        <f>INDEX(LISTAS!$H:$Q,MATCH(BASE!H2451,LISTAS!$G:$G,0),MATCH(BASE!J2451,LISTAS!$H$3:$Q$3,0))*Tabela3[[#This Row],[QUANTIDADE]]</f>
        <v>18</v>
      </c>
      <c r="L2451" s="2" t="str">
        <f>TEXT(Tabela3[[#This Row],[DATA]],"MM")</f>
        <v>04</v>
      </c>
      <c r="M2451" s="2">
        <f>WEEKNUM(Tabela3[[#This Row],[DATA]])</f>
        <v>16</v>
      </c>
      <c r="N2451" s="18">
        <f>YEAR(Tabela3[[#This Row],[DATA]])</f>
        <v>2023</v>
      </c>
    </row>
    <row r="2452" spans="2:14">
      <c r="B2452" s="1">
        <v>45033</v>
      </c>
      <c r="C2452">
        <v>13107</v>
      </c>
      <c r="D2452">
        <f>COUNTIF(C$4:C2452,Tabela3[[#This Row],[COMANDA]])</f>
        <v>3</v>
      </c>
      <c r="E2452" t="s">
        <v>90</v>
      </c>
      <c r="F2452" t="s">
        <v>99</v>
      </c>
      <c r="G2452" t="s">
        <v>8</v>
      </c>
      <c r="H2452" t="s">
        <v>204</v>
      </c>
      <c r="I2452" s="2">
        <v>1</v>
      </c>
      <c r="J2452" t="s">
        <v>11</v>
      </c>
      <c r="K2452" s="21">
        <f>INDEX(LISTAS!$H:$Q,MATCH(BASE!H2452,LISTAS!$G:$G,0),MATCH(BASE!J2452,LISTAS!$H$3:$Q$3,0))*Tabela3[[#This Row],[QUANTIDADE]]</f>
        <v>18</v>
      </c>
      <c r="L2452" s="2" t="str">
        <f>TEXT(Tabela3[[#This Row],[DATA]],"MM")</f>
        <v>04</v>
      </c>
      <c r="M2452" s="2">
        <f>WEEKNUM(Tabela3[[#This Row],[DATA]])</f>
        <v>16</v>
      </c>
      <c r="N2452" s="18">
        <f>YEAR(Tabela3[[#This Row],[DATA]])</f>
        <v>2023</v>
      </c>
    </row>
    <row r="2453" spans="2:14">
      <c r="B2453" s="1">
        <v>45033</v>
      </c>
      <c r="C2453">
        <v>13108</v>
      </c>
      <c r="D2453">
        <f>COUNTIF(C$4:C2453,Tabela3[[#This Row],[COMANDA]])</f>
        <v>1</v>
      </c>
      <c r="E2453" t="s">
        <v>90</v>
      </c>
      <c r="F2453" t="s">
        <v>99</v>
      </c>
      <c r="G2453" t="s">
        <v>8</v>
      </c>
      <c r="H2453" t="s">
        <v>47</v>
      </c>
      <c r="I2453" s="2">
        <v>2</v>
      </c>
      <c r="J2453" t="s">
        <v>11</v>
      </c>
      <c r="K2453" s="21">
        <f>INDEX(LISTAS!$H:$Q,MATCH(BASE!H2453,LISTAS!$G:$G,0),MATCH(BASE!J2453,LISTAS!$H$3:$Q$3,0))*Tabela3[[#This Row],[QUANTIDADE]]</f>
        <v>32</v>
      </c>
      <c r="L2453" s="2" t="str">
        <f>TEXT(Tabela3[[#This Row],[DATA]],"MM")</f>
        <v>04</v>
      </c>
      <c r="M2453" s="2">
        <f>WEEKNUM(Tabela3[[#This Row],[DATA]])</f>
        <v>16</v>
      </c>
      <c r="N2453" s="18">
        <f>YEAR(Tabela3[[#This Row],[DATA]])</f>
        <v>2023</v>
      </c>
    </row>
    <row r="2454" spans="2:14">
      <c r="B2454" s="1">
        <v>45033</v>
      </c>
      <c r="C2454">
        <v>13109</v>
      </c>
      <c r="D2454">
        <f>COUNTIF(C$4:C2454,Tabela3[[#This Row],[COMANDA]])</f>
        <v>1</v>
      </c>
      <c r="E2454" t="s">
        <v>90</v>
      </c>
      <c r="F2454" t="s">
        <v>99</v>
      </c>
      <c r="G2454" t="s">
        <v>8</v>
      </c>
      <c r="H2454" t="s">
        <v>47</v>
      </c>
      <c r="I2454" s="2">
        <v>1</v>
      </c>
      <c r="J2454" t="s">
        <v>11</v>
      </c>
      <c r="K2454" s="21">
        <f>INDEX(LISTAS!$H:$Q,MATCH(BASE!H2454,LISTAS!$G:$G,0),MATCH(BASE!J2454,LISTAS!$H$3:$Q$3,0))*Tabela3[[#This Row],[QUANTIDADE]]</f>
        <v>16</v>
      </c>
      <c r="L2454" s="2" t="str">
        <f>TEXT(Tabela3[[#This Row],[DATA]],"MM")</f>
        <v>04</v>
      </c>
      <c r="M2454" s="2">
        <f>WEEKNUM(Tabela3[[#This Row],[DATA]])</f>
        <v>16</v>
      </c>
      <c r="N2454" s="18">
        <f>YEAR(Tabela3[[#This Row],[DATA]])</f>
        <v>2023</v>
      </c>
    </row>
    <row r="2455" spans="2:14">
      <c r="B2455" s="1">
        <v>45033</v>
      </c>
      <c r="C2455">
        <v>13110</v>
      </c>
      <c r="D2455">
        <f>COUNTIF(C$4:C2455,Tabela3[[#This Row],[COMANDA]])</f>
        <v>1</v>
      </c>
      <c r="E2455" t="s">
        <v>90</v>
      </c>
      <c r="F2455" t="s">
        <v>99</v>
      </c>
      <c r="G2455" t="s">
        <v>8</v>
      </c>
      <c r="H2455" t="s">
        <v>204</v>
      </c>
      <c r="I2455" s="2">
        <v>2</v>
      </c>
      <c r="J2455" t="s">
        <v>11</v>
      </c>
      <c r="K2455" s="21">
        <f>INDEX(LISTAS!$H:$Q,MATCH(BASE!H2455,LISTAS!$G:$G,0),MATCH(BASE!J2455,LISTAS!$H$3:$Q$3,0))*Tabela3[[#This Row],[QUANTIDADE]]</f>
        <v>36</v>
      </c>
      <c r="L2455" s="2" t="str">
        <f>TEXT(Tabela3[[#This Row],[DATA]],"MM")</f>
        <v>04</v>
      </c>
      <c r="M2455" s="2">
        <f>WEEKNUM(Tabela3[[#This Row],[DATA]])</f>
        <v>16</v>
      </c>
      <c r="N2455" s="18">
        <f>YEAR(Tabela3[[#This Row],[DATA]])</f>
        <v>2023</v>
      </c>
    </row>
    <row r="2456" spans="2:14">
      <c r="B2456" s="1">
        <v>45033</v>
      </c>
      <c r="C2456">
        <v>13110</v>
      </c>
      <c r="D2456">
        <f>COUNTIF(C$4:C2456,Tabela3[[#This Row],[COMANDA]])</f>
        <v>2</v>
      </c>
      <c r="E2456" t="s">
        <v>90</v>
      </c>
      <c r="F2456" t="s">
        <v>100</v>
      </c>
      <c r="G2456" t="s">
        <v>8</v>
      </c>
      <c r="H2456" t="s">
        <v>47</v>
      </c>
      <c r="I2456" s="2">
        <v>1</v>
      </c>
      <c r="J2456" t="s">
        <v>11</v>
      </c>
      <c r="K2456" s="21">
        <f>INDEX(LISTAS!$H:$Q,MATCH(BASE!H2456,LISTAS!$G:$G,0),MATCH(BASE!J2456,LISTAS!$H$3:$Q$3,0))*Tabela3[[#This Row],[QUANTIDADE]]</f>
        <v>16</v>
      </c>
      <c r="L2456" s="2" t="str">
        <f>TEXT(Tabela3[[#This Row],[DATA]],"MM")</f>
        <v>04</v>
      </c>
      <c r="M2456" s="2">
        <f>WEEKNUM(Tabela3[[#This Row],[DATA]])</f>
        <v>16</v>
      </c>
      <c r="N2456" s="18">
        <f>YEAR(Tabela3[[#This Row],[DATA]])</f>
        <v>2023</v>
      </c>
    </row>
    <row r="2457" spans="2:14">
      <c r="B2457" s="1">
        <v>45033</v>
      </c>
      <c r="C2457">
        <v>13111</v>
      </c>
      <c r="D2457">
        <f>COUNTIF(C$4:C2457,Tabela3[[#This Row],[COMANDA]])</f>
        <v>1</v>
      </c>
      <c r="E2457" t="s">
        <v>90</v>
      </c>
      <c r="F2457" t="s">
        <v>100</v>
      </c>
      <c r="G2457" t="s">
        <v>8</v>
      </c>
      <c r="H2457" t="s">
        <v>204</v>
      </c>
      <c r="I2457" s="2">
        <v>1</v>
      </c>
      <c r="J2457" t="s">
        <v>11</v>
      </c>
      <c r="K2457" s="21">
        <f>INDEX(LISTAS!$H:$Q,MATCH(BASE!H2457,LISTAS!$G:$G,0),MATCH(BASE!J2457,LISTAS!$H$3:$Q$3,0))*Tabela3[[#This Row],[QUANTIDADE]]</f>
        <v>18</v>
      </c>
      <c r="L2457" s="2" t="str">
        <f>TEXT(Tabela3[[#This Row],[DATA]],"MM")</f>
        <v>04</v>
      </c>
      <c r="M2457" s="2">
        <f>WEEKNUM(Tabela3[[#This Row],[DATA]])</f>
        <v>16</v>
      </c>
      <c r="N2457" s="18">
        <f>YEAR(Tabela3[[#This Row],[DATA]])</f>
        <v>2023</v>
      </c>
    </row>
    <row r="2458" spans="2:14">
      <c r="B2458" s="1">
        <v>45033</v>
      </c>
      <c r="C2458">
        <v>13112</v>
      </c>
      <c r="D2458">
        <f>COUNTIF(C$4:C2458,Tabela3[[#This Row],[COMANDA]])</f>
        <v>1</v>
      </c>
      <c r="E2458" t="s">
        <v>90</v>
      </c>
      <c r="F2458" t="s">
        <v>99</v>
      </c>
      <c r="G2458" t="s">
        <v>8</v>
      </c>
      <c r="H2458" t="s">
        <v>203</v>
      </c>
      <c r="I2458" s="2">
        <v>1</v>
      </c>
      <c r="J2458" t="s">
        <v>11</v>
      </c>
      <c r="K2458" s="21">
        <f>INDEX(LISTAS!$H:$Q,MATCH(BASE!H2458,LISTAS!$G:$G,0),MATCH(BASE!J2458,LISTAS!$H$3:$Q$3,0))*Tabela3[[#This Row],[QUANTIDADE]]</f>
        <v>20</v>
      </c>
      <c r="L2458" s="2" t="str">
        <f>TEXT(Tabela3[[#This Row],[DATA]],"MM")</f>
        <v>04</v>
      </c>
      <c r="M2458" s="2">
        <f>WEEKNUM(Tabela3[[#This Row],[DATA]])</f>
        <v>16</v>
      </c>
      <c r="N2458" s="18">
        <f>YEAR(Tabela3[[#This Row],[DATA]])</f>
        <v>2023</v>
      </c>
    </row>
    <row r="2459" spans="2:14">
      <c r="B2459" s="1">
        <v>45033</v>
      </c>
      <c r="C2459">
        <v>13112</v>
      </c>
      <c r="D2459">
        <f>COUNTIF(C$4:C2459,Tabela3[[#This Row],[COMANDA]])</f>
        <v>2</v>
      </c>
      <c r="E2459" t="s">
        <v>90</v>
      </c>
      <c r="F2459" t="s">
        <v>99</v>
      </c>
      <c r="G2459" t="s">
        <v>8</v>
      </c>
      <c r="H2459" t="s">
        <v>202</v>
      </c>
      <c r="I2459" s="2">
        <v>1</v>
      </c>
      <c r="J2459" t="s">
        <v>11</v>
      </c>
      <c r="K2459" s="21">
        <f>INDEX(LISTAS!$H:$Q,MATCH(BASE!H2459,LISTAS!$G:$G,0),MATCH(BASE!J2459,LISTAS!$H$3:$Q$3,0))*Tabela3[[#This Row],[QUANTIDADE]]</f>
        <v>20</v>
      </c>
      <c r="L2459" s="2" t="str">
        <f>TEXT(Tabela3[[#This Row],[DATA]],"MM")</f>
        <v>04</v>
      </c>
      <c r="M2459" s="2">
        <f>WEEKNUM(Tabela3[[#This Row],[DATA]])</f>
        <v>16</v>
      </c>
      <c r="N2459" s="18">
        <f>YEAR(Tabela3[[#This Row],[DATA]])</f>
        <v>2023</v>
      </c>
    </row>
    <row r="2460" spans="2:14">
      <c r="B2460" s="1">
        <v>45033</v>
      </c>
      <c r="C2460">
        <v>13112</v>
      </c>
      <c r="D2460">
        <f>COUNTIF(C$4:C2460,Tabela3[[#This Row],[COMANDA]])</f>
        <v>3</v>
      </c>
      <c r="E2460" t="s">
        <v>90</v>
      </c>
      <c r="F2460" t="s">
        <v>99</v>
      </c>
      <c r="G2460" t="s">
        <v>9</v>
      </c>
      <c r="H2460" t="s">
        <v>152</v>
      </c>
      <c r="I2460" s="2">
        <v>1</v>
      </c>
      <c r="J2460" t="s">
        <v>11</v>
      </c>
      <c r="K2460" s="21">
        <f>INDEX(LISTAS!$H:$Q,MATCH(BASE!H2460,LISTAS!$G:$G,0),MATCH(BASE!J2460,LISTAS!$H$3:$Q$3,0))*Tabela3[[#This Row],[QUANTIDADE]]</f>
        <v>6</v>
      </c>
      <c r="L2460" s="2" t="str">
        <f>TEXT(Tabela3[[#This Row],[DATA]],"MM")</f>
        <v>04</v>
      </c>
      <c r="M2460" s="2">
        <f>WEEKNUM(Tabela3[[#This Row],[DATA]])</f>
        <v>16</v>
      </c>
      <c r="N2460" s="18">
        <f>YEAR(Tabela3[[#This Row],[DATA]])</f>
        <v>2023</v>
      </c>
    </row>
    <row r="2461" spans="2:14">
      <c r="B2461" s="1">
        <v>45033</v>
      </c>
      <c r="C2461">
        <v>13113</v>
      </c>
      <c r="D2461">
        <f>COUNTIF(C$4:C2461,Tabela3[[#This Row],[COMANDA]])</f>
        <v>1</v>
      </c>
      <c r="E2461" t="s">
        <v>90</v>
      </c>
      <c r="F2461" t="s">
        <v>99</v>
      </c>
      <c r="G2461" t="s">
        <v>8</v>
      </c>
      <c r="H2461" t="s">
        <v>39</v>
      </c>
      <c r="I2461" s="2">
        <v>1</v>
      </c>
      <c r="J2461" t="s">
        <v>11</v>
      </c>
      <c r="K2461" s="21">
        <f>INDEX(LISTAS!$H:$Q,MATCH(BASE!H2461,LISTAS!$G:$G,0),MATCH(BASE!J2461,LISTAS!$H$3:$Q$3,0))*Tabela3[[#This Row],[QUANTIDADE]]</f>
        <v>12</v>
      </c>
      <c r="L2461" s="2" t="str">
        <f>TEXT(Tabela3[[#This Row],[DATA]],"MM")</f>
        <v>04</v>
      </c>
      <c r="M2461" s="2">
        <f>WEEKNUM(Tabela3[[#This Row],[DATA]])</f>
        <v>16</v>
      </c>
      <c r="N2461" s="18">
        <f>YEAR(Tabela3[[#This Row],[DATA]])</f>
        <v>2023</v>
      </c>
    </row>
    <row r="2462" spans="2:14">
      <c r="B2462" s="1">
        <v>45033</v>
      </c>
      <c r="C2462">
        <v>13113</v>
      </c>
      <c r="D2462">
        <f>COUNTIF(C$4:C2462,Tabela3[[#This Row],[COMANDA]])</f>
        <v>2</v>
      </c>
      <c r="E2462" t="s">
        <v>90</v>
      </c>
      <c r="F2462" t="s">
        <v>99</v>
      </c>
      <c r="G2462" t="s">
        <v>8</v>
      </c>
      <c r="H2462" t="s">
        <v>202</v>
      </c>
      <c r="I2462" s="2">
        <v>1</v>
      </c>
      <c r="J2462" t="s">
        <v>11</v>
      </c>
      <c r="K2462" s="21">
        <f>INDEX(LISTAS!$H:$Q,MATCH(BASE!H2462,LISTAS!$G:$G,0),MATCH(BASE!J2462,LISTAS!$H$3:$Q$3,0))*Tabela3[[#This Row],[QUANTIDADE]]</f>
        <v>20</v>
      </c>
      <c r="L2462" s="2" t="str">
        <f>TEXT(Tabela3[[#This Row],[DATA]],"MM")</f>
        <v>04</v>
      </c>
      <c r="M2462" s="2">
        <f>WEEKNUM(Tabela3[[#This Row],[DATA]])</f>
        <v>16</v>
      </c>
      <c r="N2462" s="18">
        <f>YEAR(Tabela3[[#This Row],[DATA]])</f>
        <v>2023</v>
      </c>
    </row>
    <row r="2463" spans="2:14">
      <c r="B2463" s="1">
        <v>45033</v>
      </c>
      <c r="C2463">
        <v>13113</v>
      </c>
      <c r="D2463">
        <f>COUNTIF(C$4:C2463,Tabela3[[#This Row],[COMANDA]])</f>
        <v>3</v>
      </c>
      <c r="E2463" t="s">
        <v>90</v>
      </c>
      <c r="F2463" t="s">
        <v>99</v>
      </c>
      <c r="G2463" t="s">
        <v>8</v>
      </c>
      <c r="H2463" t="s">
        <v>206</v>
      </c>
      <c r="I2463" s="2">
        <v>1</v>
      </c>
      <c r="J2463" t="s">
        <v>11</v>
      </c>
      <c r="K2463" s="21">
        <f>INDEX(LISTAS!$H:$Q,MATCH(BASE!H2463,LISTAS!$G:$G,0),MATCH(BASE!J2463,LISTAS!$H$3:$Q$3,0))*Tabela3[[#This Row],[QUANTIDADE]]</f>
        <v>18</v>
      </c>
      <c r="L2463" s="2" t="str">
        <f>TEXT(Tabela3[[#This Row],[DATA]],"MM")</f>
        <v>04</v>
      </c>
      <c r="M2463" s="2">
        <f>WEEKNUM(Tabela3[[#This Row],[DATA]])</f>
        <v>16</v>
      </c>
      <c r="N2463" s="18">
        <f>YEAR(Tabela3[[#This Row],[DATA]])</f>
        <v>2023</v>
      </c>
    </row>
    <row r="2464" spans="2:14">
      <c r="B2464" s="1">
        <v>45033</v>
      </c>
      <c r="C2464">
        <v>13113</v>
      </c>
      <c r="D2464">
        <f>COUNTIF(C$4:C2464,Tabela3[[#This Row],[COMANDA]])</f>
        <v>4</v>
      </c>
      <c r="E2464" t="s">
        <v>90</v>
      </c>
      <c r="F2464" t="s">
        <v>99</v>
      </c>
      <c r="G2464" t="s">
        <v>61</v>
      </c>
      <c r="H2464" t="s">
        <v>163</v>
      </c>
      <c r="I2464" s="2">
        <v>1</v>
      </c>
      <c r="J2464" t="s">
        <v>11</v>
      </c>
      <c r="K2464" s="21">
        <f>INDEX(LISTAS!$H:$Q,MATCH(BASE!H2464,LISTAS!$G:$G,0),MATCH(BASE!J2464,LISTAS!$H$3:$Q$3,0))*Tabela3[[#This Row],[QUANTIDADE]]</f>
        <v>4</v>
      </c>
      <c r="L2464" s="2" t="str">
        <f>TEXT(Tabela3[[#This Row],[DATA]],"MM")</f>
        <v>04</v>
      </c>
      <c r="M2464" s="2">
        <f>WEEKNUM(Tabela3[[#This Row],[DATA]])</f>
        <v>16</v>
      </c>
      <c r="N2464" s="18">
        <f>YEAR(Tabela3[[#This Row],[DATA]])</f>
        <v>2023</v>
      </c>
    </row>
    <row r="2465" spans="2:14">
      <c r="B2465" s="1">
        <v>45033</v>
      </c>
      <c r="C2465">
        <v>13114</v>
      </c>
      <c r="D2465">
        <f>COUNTIF(C$4:C2465,Tabela3[[#This Row],[COMANDA]])</f>
        <v>1</v>
      </c>
      <c r="E2465" t="s">
        <v>90</v>
      </c>
      <c r="F2465" t="s">
        <v>100</v>
      </c>
      <c r="G2465" t="s">
        <v>8</v>
      </c>
      <c r="H2465" t="s">
        <v>47</v>
      </c>
      <c r="I2465" s="2">
        <v>1</v>
      </c>
      <c r="J2465" t="s">
        <v>11</v>
      </c>
      <c r="K2465" s="21">
        <f>INDEX(LISTAS!$H:$Q,MATCH(BASE!H2465,LISTAS!$G:$G,0),MATCH(BASE!J2465,LISTAS!$H$3:$Q$3,0))*Tabela3[[#This Row],[QUANTIDADE]]</f>
        <v>16</v>
      </c>
      <c r="L2465" s="2" t="str">
        <f>TEXT(Tabela3[[#This Row],[DATA]],"MM")</f>
        <v>04</v>
      </c>
      <c r="M2465" s="2">
        <f>WEEKNUM(Tabela3[[#This Row],[DATA]])</f>
        <v>16</v>
      </c>
      <c r="N2465" s="18">
        <f>YEAR(Tabela3[[#This Row],[DATA]])</f>
        <v>2023</v>
      </c>
    </row>
    <row r="2466" spans="2:14">
      <c r="B2466" s="1">
        <v>45033</v>
      </c>
      <c r="C2466">
        <v>13115</v>
      </c>
      <c r="D2466">
        <f>COUNTIF(C$4:C2466,Tabela3[[#This Row],[COMANDA]])</f>
        <v>1</v>
      </c>
      <c r="E2466" t="s">
        <v>90</v>
      </c>
      <c r="F2466" t="s">
        <v>99</v>
      </c>
      <c r="G2466" t="s">
        <v>8</v>
      </c>
      <c r="H2466" t="s">
        <v>204</v>
      </c>
      <c r="I2466" s="2">
        <v>1</v>
      </c>
      <c r="J2466" t="s">
        <v>11</v>
      </c>
      <c r="K2466" s="21">
        <f>INDEX(LISTAS!$H:$Q,MATCH(BASE!H2466,LISTAS!$G:$G,0),MATCH(BASE!J2466,LISTAS!$H$3:$Q$3,0))*Tabela3[[#This Row],[QUANTIDADE]]</f>
        <v>18</v>
      </c>
      <c r="L2466" s="2" t="str">
        <f>TEXT(Tabela3[[#This Row],[DATA]],"MM")</f>
        <v>04</v>
      </c>
      <c r="M2466" s="2">
        <f>WEEKNUM(Tabela3[[#This Row],[DATA]])</f>
        <v>16</v>
      </c>
      <c r="N2466" s="18">
        <f>YEAR(Tabela3[[#This Row],[DATA]])</f>
        <v>2023</v>
      </c>
    </row>
    <row r="2467" spans="2:14">
      <c r="B2467" s="1">
        <v>45033</v>
      </c>
      <c r="C2467">
        <v>13116</v>
      </c>
      <c r="D2467">
        <f>COUNTIF(C$4:C2467,Tabela3[[#This Row],[COMANDA]])</f>
        <v>1</v>
      </c>
      <c r="E2467" t="s">
        <v>90</v>
      </c>
      <c r="G2467" t="s">
        <v>8</v>
      </c>
      <c r="H2467" t="s">
        <v>204</v>
      </c>
      <c r="I2467" s="2">
        <v>1</v>
      </c>
      <c r="J2467" t="s">
        <v>11</v>
      </c>
      <c r="K2467" s="21">
        <f>INDEX(LISTAS!$H:$Q,MATCH(BASE!H2467,LISTAS!$G:$G,0),MATCH(BASE!J2467,LISTAS!$H$3:$Q$3,0))*Tabela3[[#This Row],[QUANTIDADE]]</f>
        <v>18</v>
      </c>
      <c r="L2467" s="2" t="str">
        <f>TEXT(Tabela3[[#This Row],[DATA]],"MM")</f>
        <v>04</v>
      </c>
      <c r="M2467" s="2">
        <f>WEEKNUM(Tabela3[[#This Row],[DATA]])</f>
        <v>16</v>
      </c>
      <c r="N2467" s="18">
        <f>YEAR(Tabela3[[#This Row],[DATA]])</f>
        <v>2023</v>
      </c>
    </row>
    <row r="2468" spans="2:14">
      <c r="B2468" s="1">
        <v>45033</v>
      </c>
      <c r="C2468">
        <v>13116</v>
      </c>
      <c r="D2468">
        <f>COUNTIF(C$4:C2468,Tabela3[[#This Row],[COMANDA]])</f>
        <v>2</v>
      </c>
      <c r="E2468" t="s">
        <v>90</v>
      </c>
      <c r="G2468" t="s">
        <v>9</v>
      </c>
      <c r="H2468" t="s">
        <v>344</v>
      </c>
      <c r="I2468" s="2">
        <v>1</v>
      </c>
      <c r="J2468" t="s">
        <v>11</v>
      </c>
      <c r="K2468" s="21">
        <f>INDEX(LISTAS!$H:$Q,MATCH(BASE!H2468,LISTAS!$G:$G,0),MATCH(BASE!J2468,LISTAS!$H$3:$Q$3,0))*Tabela3[[#This Row],[QUANTIDADE]]</f>
        <v>10</v>
      </c>
      <c r="L2468" s="2" t="str">
        <f>TEXT(Tabela3[[#This Row],[DATA]],"MM")</f>
        <v>04</v>
      </c>
      <c r="M2468" s="2">
        <f>WEEKNUM(Tabela3[[#This Row],[DATA]])</f>
        <v>16</v>
      </c>
      <c r="N2468" s="18">
        <f>YEAR(Tabela3[[#This Row],[DATA]])</f>
        <v>2023</v>
      </c>
    </row>
    <row r="2469" spans="2:14">
      <c r="B2469" s="1">
        <v>45033</v>
      </c>
      <c r="C2469">
        <v>13117</v>
      </c>
      <c r="D2469">
        <f>COUNTIF(C$4:C2469,Tabela3[[#This Row],[COMANDA]])</f>
        <v>1</v>
      </c>
      <c r="E2469" t="s">
        <v>90</v>
      </c>
      <c r="F2469" t="s">
        <v>98</v>
      </c>
      <c r="G2469" t="s">
        <v>8</v>
      </c>
      <c r="H2469" t="s">
        <v>204</v>
      </c>
      <c r="I2469" s="2">
        <v>1</v>
      </c>
      <c r="J2469" t="s">
        <v>11</v>
      </c>
      <c r="K2469" s="21">
        <f>INDEX(LISTAS!$H:$Q,MATCH(BASE!H2469,LISTAS!$G:$G,0),MATCH(BASE!J2469,LISTAS!$H$3:$Q$3,0))*Tabela3[[#This Row],[QUANTIDADE]]</f>
        <v>18</v>
      </c>
      <c r="L2469" s="2" t="str">
        <f>TEXT(Tabela3[[#This Row],[DATA]],"MM")</f>
        <v>04</v>
      </c>
      <c r="M2469" s="2">
        <f>WEEKNUM(Tabela3[[#This Row],[DATA]])</f>
        <v>16</v>
      </c>
      <c r="N2469" s="18">
        <f>YEAR(Tabela3[[#This Row],[DATA]])</f>
        <v>2023</v>
      </c>
    </row>
    <row r="2470" spans="2:14">
      <c r="B2470" s="1">
        <v>45033</v>
      </c>
      <c r="C2470">
        <v>13118</v>
      </c>
      <c r="D2470">
        <f>COUNTIF(C$4:C2470,Tabela3[[#This Row],[COMANDA]])</f>
        <v>1</v>
      </c>
      <c r="E2470" t="s">
        <v>89</v>
      </c>
      <c r="F2470" t="s">
        <v>99</v>
      </c>
      <c r="G2470" t="s">
        <v>8</v>
      </c>
      <c r="H2470" t="s">
        <v>204</v>
      </c>
      <c r="I2470" s="2">
        <v>1</v>
      </c>
      <c r="J2470" t="s">
        <v>11</v>
      </c>
      <c r="K2470" s="21">
        <f>INDEX(LISTAS!$H:$Q,MATCH(BASE!H2470,LISTAS!$G:$G,0),MATCH(BASE!J2470,LISTAS!$H$3:$Q$3,0))*Tabela3[[#This Row],[QUANTIDADE]]</f>
        <v>18</v>
      </c>
      <c r="L2470" s="2" t="str">
        <f>TEXT(Tabela3[[#This Row],[DATA]],"MM")</f>
        <v>04</v>
      </c>
      <c r="M2470" s="2">
        <f>WEEKNUM(Tabela3[[#This Row],[DATA]])</f>
        <v>16</v>
      </c>
      <c r="N2470" s="18">
        <f>YEAR(Tabela3[[#This Row],[DATA]])</f>
        <v>2023</v>
      </c>
    </row>
    <row r="2471" spans="2:14">
      <c r="B2471" s="1">
        <v>45033</v>
      </c>
      <c r="C2471">
        <v>13119</v>
      </c>
      <c r="D2471">
        <f>COUNTIF(C$4:C2471,Tabela3[[#This Row],[COMANDA]])</f>
        <v>1</v>
      </c>
      <c r="E2471" t="s">
        <v>90</v>
      </c>
      <c r="F2471" t="s">
        <v>99</v>
      </c>
      <c r="G2471" t="s">
        <v>8</v>
      </c>
      <c r="H2471" t="s">
        <v>204</v>
      </c>
      <c r="I2471" s="2">
        <v>1</v>
      </c>
      <c r="J2471" t="s">
        <v>11</v>
      </c>
      <c r="K2471" s="21">
        <f>INDEX(LISTAS!$H:$Q,MATCH(BASE!H2471,LISTAS!$G:$G,0),MATCH(BASE!J2471,LISTAS!$H$3:$Q$3,0))*Tabela3[[#This Row],[QUANTIDADE]]</f>
        <v>18</v>
      </c>
      <c r="L2471" s="2" t="str">
        <f>TEXT(Tabela3[[#This Row],[DATA]],"MM")</f>
        <v>04</v>
      </c>
      <c r="M2471" s="2">
        <f>WEEKNUM(Tabela3[[#This Row],[DATA]])</f>
        <v>16</v>
      </c>
      <c r="N2471" s="18">
        <f>YEAR(Tabela3[[#This Row],[DATA]])</f>
        <v>2023</v>
      </c>
    </row>
    <row r="2472" spans="2:14">
      <c r="B2472" s="1">
        <v>45033</v>
      </c>
      <c r="C2472" t="s">
        <v>433</v>
      </c>
      <c r="D2472">
        <f>COUNTIF(C$4:C2472,Tabela3[[#This Row],[COMANDA]])</f>
        <v>1</v>
      </c>
      <c r="E2472" t="s">
        <v>1</v>
      </c>
      <c r="G2472" t="s">
        <v>63</v>
      </c>
      <c r="H2472" t="s">
        <v>180</v>
      </c>
      <c r="I2472" s="2">
        <v>2</v>
      </c>
      <c r="J2472" t="s">
        <v>11</v>
      </c>
      <c r="K2472" s="21">
        <f>INDEX(LISTAS!$H:$Q,MATCH(BASE!H2472,LISTAS!$G:$G,0),MATCH(BASE!J2472,LISTAS!$H$3:$Q$3,0))*Tabela3[[#This Row],[QUANTIDADE]]</f>
        <v>12</v>
      </c>
      <c r="L2472" s="2" t="str">
        <f>TEXT(Tabela3[[#This Row],[DATA]],"MM")</f>
        <v>04</v>
      </c>
      <c r="M2472" s="2">
        <f>WEEKNUM(Tabela3[[#This Row],[DATA]])</f>
        <v>16</v>
      </c>
      <c r="N2472" s="18">
        <f>YEAR(Tabela3[[#This Row],[DATA]])</f>
        <v>2023</v>
      </c>
    </row>
    <row r="2473" spans="2:14">
      <c r="B2473" s="1">
        <v>45033</v>
      </c>
      <c r="C2473" t="s">
        <v>433</v>
      </c>
      <c r="D2473">
        <f>COUNTIF(C$4:C2473,Tabela3[[#This Row],[COMANDA]])</f>
        <v>2</v>
      </c>
      <c r="E2473" t="s">
        <v>1</v>
      </c>
      <c r="G2473" t="s">
        <v>9</v>
      </c>
      <c r="H2473" t="s">
        <v>146</v>
      </c>
      <c r="I2473" s="2">
        <v>1</v>
      </c>
      <c r="J2473" t="s">
        <v>11</v>
      </c>
      <c r="K2473" s="21">
        <f>INDEX(LISTAS!$H:$Q,MATCH(BASE!H2473,LISTAS!$G:$G,0),MATCH(BASE!J2473,LISTAS!$H$3:$Q$3,0))*Tabela3[[#This Row],[QUANTIDADE]]</f>
        <v>4</v>
      </c>
      <c r="L2473" s="2" t="str">
        <f>TEXT(Tabela3[[#This Row],[DATA]],"MM")</f>
        <v>04</v>
      </c>
      <c r="M2473" s="2">
        <f>WEEKNUM(Tabela3[[#This Row],[DATA]])</f>
        <v>16</v>
      </c>
      <c r="N2473" s="18">
        <f>YEAR(Tabela3[[#This Row],[DATA]])</f>
        <v>2023</v>
      </c>
    </row>
    <row r="2474" spans="2:14">
      <c r="B2474" s="1">
        <v>45033</v>
      </c>
      <c r="C2474" t="s">
        <v>433</v>
      </c>
      <c r="D2474">
        <f>COUNTIF(C$4:C2474,Tabela3[[#This Row],[COMANDA]])</f>
        <v>3</v>
      </c>
      <c r="E2474" t="s">
        <v>1</v>
      </c>
      <c r="G2474" t="s">
        <v>63</v>
      </c>
      <c r="H2474" t="s">
        <v>187</v>
      </c>
      <c r="I2474" s="2">
        <v>2</v>
      </c>
      <c r="J2474" t="s">
        <v>11</v>
      </c>
      <c r="K2474" s="21">
        <f>INDEX(LISTAS!$H:$Q,MATCH(BASE!H2474,LISTAS!$G:$G,0),MATCH(BASE!J2474,LISTAS!$H$3:$Q$3,0))*Tabela3[[#This Row],[QUANTIDADE]]</f>
        <v>26</v>
      </c>
      <c r="L2474" s="2" t="str">
        <f>TEXT(Tabela3[[#This Row],[DATA]],"MM")</f>
        <v>04</v>
      </c>
      <c r="M2474" s="2">
        <f>WEEKNUM(Tabela3[[#This Row],[DATA]])</f>
        <v>16</v>
      </c>
      <c r="N2474" s="18">
        <f>YEAR(Tabela3[[#This Row],[DATA]])</f>
        <v>2023</v>
      </c>
    </row>
    <row r="2475" spans="2:14">
      <c r="B2475" s="1">
        <v>45033</v>
      </c>
      <c r="C2475" t="s">
        <v>433</v>
      </c>
      <c r="D2475">
        <f>COUNTIF(C$4:C2475,Tabela3[[#This Row],[COMANDA]])</f>
        <v>4</v>
      </c>
      <c r="E2475" t="s">
        <v>1</v>
      </c>
      <c r="G2475" t="s">
        <v>63</v>
      </c>
      <c r="H2475" t="s">
        <v>181</v>
      </c>
      <c r="I2475" s="2">
        <v>1</v>
      </c>
      <c r="J2475" t="s">
        <v>11</v>
      </c>
      <c r="K2475" s="21">
        <f>INDEX(LISTAS!$H:$Q,MATCH(BASE!H2475,LISTAS!$G:$G,0),MATCH(BASE!J2475,LISTAS!$H$3:$Q$3,0))*Tabela3[[#This Row],[QUANTIDADE]]</f>
        <v>9</v>
      </c>
      <c r="L2475" s="2" t="str">
        <f>TEXT(Tabela3[[#This Row],[DATA]],"MM")</f>
        <v>04</v>
      </c>
      <c r="M2475" s="2">
        <f>WEEKNUM(Tabela3[[#This Row],[DATA]])</f>
        <v>16</v>
      </c>
      <c r="N2475" s="18">
        <f>YEAR(Tabela3[[#This Row],[DATA]])</f>
        <v>2023</v>
      </c>
    </row>
    <row r="2476" spans="2:14">
      <c r="B2476" s="1">
        <v>45033</v>
      </c>
      <c r="C2476" t="s">
        <v>433</v>
      </c>
      <c r="D2476">
        <f>COUNTIF(C$4:C2476,Tabela3[[#This Row],[COMANDA]])</f>
        <v>5</v>
      </c>
      <c r="E2476" t="s">
        <v>1</v>
      </c>
      <c r="G2476" t="s">
        <v>77</v>
      </c>
      <c r="H2476" t="s">
        <v>79</v>
      </c>
      <c r="I2476" s="2">
        <v>4</v>
      </c>
      <c r="J2476" t="s">
        <v>11</v>
      </c>
      <c r="K2476" s="21">
        <f>INDEX(LISTAS!$H:$Q,MATCH(BASE!H2476,LISTAS!$G:$G,0),MATCH(BASE!J2476,LISTAS!$H$3:$Q$3,0))*Tabela3[[#This Row],[QUANTIDADE]]</f>
        <v>18</v>
      </c>
      <c r="L2476" s="2" t="str">
        <f>TEXT(Tabela3[[#This Row],[DATA]],"MM")</f>
        <v>04</v>
      </c>
      <c r="M2476" s="2">
        <f>WEEKNUM(Tabela3[[#This Row],[DATA]])</f>
        <v>16</v>
      </c>
      <c r="N2476" s="18">
        <f>YEAR(Tabela3[[#This Row],[DATA]])</f>
        <v>2023</v>
      </c>
    </row>
    <row r="2477" spans="2:14">
      <c r="B2477" s="1">
        <v>45033</v>
      </c>
      <c r="C2477" t="s">
        <v>433</v>
      </c>
      <c r="D2477">
        <f>COUNTIF(C$4:C2477,Tabela3[[#This Row],[COMANDA]])</f>
        <v>6</v>
      </c>
      <c r="E2477" t="s">
        <v>1</v>
      </c>
      <c r="G2477" t="s">
        <v>10</v>
      </c>
      <c r="H2477" t="s">
        <v>229</v>
      </c>
      <c r="I2477" s="2">
        <v>2</v>
      </c>
      <c r="J2477" t="s">
        <v>11</v>
      </c>
      <c r="K2477" s="21">
        <f>INDEX(LISTAS!$H:$Q,MATCH(BASE!H2477,LISTAS!$G:$G,0),MATCH(BASE!J2477,LISTAS!$H$3:$Q$3,0))*Tabela3[[#This Row],[QUANTIDADE]]</f>
        <v>14</v>
      </c>
      <c r="L2477" s="2" t="str">
        <f>TEXT(Tabela3[[#This Row],[DATA]],"MM")</f>
        <v>04</v>
      </c>
      <c r="M2477" s="2">
        <f>WEEKNUM(Tabela3[[#This Row],[DATA]])</f>
        <v>16</v>
      </c>
      <c r="N2477" s="18">
        <f>YEAR(Tabela3[[#This Row],[DATA]])</f>
        <v>2023</v>
      </c>
    </row>
    <row r="2478" spans="2:14">
      <c r="B2478" s="1">
        <v>45033</v>
      </c>
      <c r="C2478" t="s">
        <v>433</v>
      </c>
      <c r="D2478">
        <f>COUNTIF(C$4:C2478,Tabela3[[#This Row],[COMANDA]])</f>
        <v>7</v>
      </c>
      <c r="E2478" t="s">
        <v>1</v>
      </c>
      <c r="G2478" t="s">
        <v>63</v>
      </c>
      <c r="H2478" t="s">
        <v>187</v>
      </c>
      <c r="I2478" s="2">
        <v>1</v>
      </c>
      <c r="J2478" t="s">
        <v>11</v>
      </c>
      <c r="K2478" s="21">
        <f>INDEX(LISTAS!$H:$Q,MATCH(BASE!H2478,LISTAS!$G:$G,0),MATCH(BASE!J2478,LISTAS!$H$3:$Q$3,0))*Tabela3[[#This Row],[QUANTIDADE]]</f>
        <v>13</v>
      </c>
      <c r="L2478" s="2" t="str">
        <f>TEXT(Tabela3[[#This Row],[DATA]],"MM")</f>
        <v>04</v>
      </c>
      <c r="M2478" s="2">
        <f>WEEKNUM(Tabela3[[#This Row],[DATA]])</f>
        <v>16</v>
      </c>
      <c r="N2478" s="18">
        <f>YEAR(Tabela3[[#This Row],[DATA]])</f>
        <v>2023</v>
      </c>
    </row>
    <row r="2479" spans="2:14">
      <c r="B2479" s="1">
        <v>45033</v>
      </c>
      <c r="C2479" t="s">
        <v>433</v>
      </c>
      <c r="D2479">
        <f>COUNTIF(C$4:C2479,Tabela3[[#This Row],[COMANDA]])</f>
        <v>8</v>
      </c>
      <c r="E2479" t="s">
        <v>1</v>
      </c>
      <c r="G2479" t="s">
        <v>9</v>
      </c>
      <c r="H2479" t="s">
        <v>151</v>
      </c>
      <c r="I2479" s="2">
        <v>1</v>
      </c>
      <c r="J2479" t="s">
        <v>11</v>
      </c>
      <c r="K2479" s="21">
        <f>INDEX(LISTAS!$H:$Q,MATCH(BASE!H2479,LISTAS!$G:$G,0),MATCH(BASE!J2479,LISTAS!$H$3:$Q$3,0))*Tabela3[[#This Row],[QUANTIDADE]]</f>
        <v>6</v>
      </c>
      <c r="L2479" s="2" t="str">
        <f>TEXT(Tabela3[[#This Row],[DATA]],"MM")</f>
        <v>04</v>
      </c>
      <c r="M2479" s="2">
        <f>WEEKNUM(Tabela3[[#This Row],[DATA]])</f>
        <v>16</v>
      </c>
      <c r="N2479" s="18">
        <f>YEAR(Tabela3[[#This Row],[DATA]])</f>
        <v>2023</v>
      </c>
    </row>
    <row r="2480" spans="2:14">
      <c r="B2480" s="1">
        <v>45033</v>
      </c>
      <c r="C2480" t="s">
        <v>433</v>
      </c>
      <c r="D2480">
        <f>COUNTIF(C$4:C2480,Tabela3[[#This Row],[COMANDA]])</f>
        <v>9</v>
      </c>
      <c r="E2480" t="s">
        <v>1</v>
      </c>
      <c r="G2480" t="s">
        <v>10</v>
      </c>
      <c r="H2480" t="s">
        <v>108</v>
      </c>
      <c r="I2480" s="2">
        <v>4</v>
      </c>
      <c r="J2480" t="s">
        <v>11</v>
      </c>
      <c r="K2480" s="21">
        <f>INDEX(LISTAS!$H:$Q,MATCH(BASE!H2480,LISTAS!$G:$G,0),MATCH(BASE!J2480,LISTAS!$H$3:$Q$3,0))*Tabela3[[#This Row],[QUANTIDADE]]</f>
        <v>10</v>
      </c>
      <c r="L2480" s="2" t="str">
        <f>TEXT(Tabela3[[#This Row],[DATA]],"MM")</f>
        <v>04</v>
      </c>
      <c r="M2480" s="2">
        <f>WEEKNUM(Tabela3[[#This Row],[DATA]])</f>
        <v>16</v>
      </c>
      <c r="N2480" s="18">
        <f>YEAR(Tabela3[[#This Row],[DATA]])</f>
        <v>2023</v>
      </c>
    </row>
    <row r="2481" spans="2:14">
      <c r="B2481" s="1">
        <v>45033</v>
      </c>
      <c r="C2481" t="s">
        <v>433</v>
      </c>
      <c r="D2481">
        <f>COUNTIF(C$4:C2481,Tabela3[[#This Row],[COMANDA]])</f>
        <v>10</v>
      </c>
      <c r="E2481" t="s">
        <v>1</v>
      </c>
      <c r="G2481" t="s">
        <v>10</v>
      </c>
      <c r="H2481" t="s">
        <v>432</v>
      </c>
      <c r="I2481" s="2">
        <v>1</v>
      </c>
      <c r="J2481" t="s">
        <v>11</v>
      </c>
      <c r="K2481" s="21">
        <f>INDEX(LISTAS!$H:$Q,MATCH(BASE!H2481,LISTAS!$G:$G,0),MATCH(BASE!J2481,LISTAS!$H$3:$Q$3,0))*Tabela3[[#This Row],[QUANTIDADE]]</f>
        <v>3</v>
      </c>
      <c r="L2481" s="2" t="str">
        <f>TEXT(Tabela3[[#This Row],[DATA]],"MM")</f>
        <v>04</v>
      </c>
      <c r="M2481" s="2">
        <f>WEEKNUM(Tabela3[[#This Row],[DATA]])</f>
        <v>16</v>
      </c>
      <c r="N2481" s="18">
        <f>YEAR(Tabela3[[#This Row],[DATA]])</f>
        <v>2023</v>
      </c>
    </row>
    <row r="2482" spans="2:14">
      <c r="B2482" s="1">
        <v>45033</v>
      </c>
      <c r="C2482" t="s">
        <v>433</v>
      </c>
      <c r="D2482">
        <f>COUNTIF(C$4:C2482,Tabela3[[#This Row],[COMANDA]])</f>
        <v>11</v>
      </c>
      <c r="E2482" t="s">
        <v>1</v>
      </c>
      <c r="G2482" t="s">
        <v>9</v>
      </c>
      <c r="H2482" t="s">
        <v>214</v>
      </c>
      <c r="I2482" s="2">
        <v>3</v>
      </c>
      <c r="J2482" t="s">
        <v>11</v>
      </c>
      <c r="K2482" s="21">
        <f>INDEX(LISTAS!$H:$Q,MATCH(BASE!H2482,LISTAS!$G:$G,0),MATCH(BASE!J2482,LISTAS!$H$3:$Q$3,0))*Tabela3[[#This Row],[QUANTIDADE]]</f>
        <v>3</v>
      </c>
      <c r="L2482" s="2" t="str">
        <f>TEXT(Tabela3[[#This Row],[DATA]],"MM")</f>
        <v>04</v>
      </c>
      <c r="M2482" s="2">
        <f>WEEKNUM(Tabela3[[#This Row],[DATA]])</f>
        <v>16</v>
      </c>
      <c r="N2482" s="18">
        <f>YEAR(Tabela3[[#This Row],[DATA]])</f>
        <v>2023</v>
      </c>
    </row>
    <row r="2483" spans="2:14">
      <c r="B2483" s="1">
        <v>45033</v>
      </c>
      <c r="C2483" t="s">
        <v>433</v>
      </c>
      <c r="D2483">
        <f>COUNTIF(C$4:C2483,Tabela3[[#This Row],[COMANDA]])</f>
        <v>12</v>
      </c>
      <c r="E2483" t="s">
        <v>1</v>
      </c>
      <c r="G2483" t="s">
        <v>9</v>
      </c>
      <c r="H2483" t="s">
        <v>142</v>
      </c>
      <c r="I2483" s="2">
        <v>1</v>
      </c>
      <c r="J2483" t="s">
        <v>11</v>
      </c>
      <c r="K2483" s="21">
        <f>INDEX(LISTAS!$H:$Q,MATCH(BASE!H2483,LISTAS!$G:$G,0),MATCH(BASE!J2483,LISTAS!$H$3:$Q$3,0))*Tabela3[[#This Row],[QUANTIDADE]]</f>
        <v>6</v>
      </c>
      <c r="L2483" s="2" t="str">
        <f>TEXT(Tabela3[[#This Row],[DATA]],"MM")</f>
        <v>04</v>
      </c>
      <c r="M2483" s="2">
        <f>WEEKNUM(Tabela3[[#This Row],[DATA]])</f>
        <v>16</v>
      </c>
      <c r="N2483" s="18">
        <f>YEAR(Tabela3[[#This Row],[DATA]])</f>
        <v>2023</v>
      </c>
    </row>
    <row r="2484" spans="2:14">
      <c r="B2484" s="1">
        <v>45033</v>
      </c>
      <c r="C2484" t="s">
        <v>433</v>
      </c>
      <c r="D2484">
        <f>COUNTIF(C$4:C2484,Tabela3[[#This Row],[COMANDA]])</f>
        <v>13</v>
      </c>
      <c r="E2484" t="s">
        <v>1</v>
      </c>
      <c r="G2484" t="s">
        <v>10</v>
      </c>
      <c r="H2484" t="s">
        <v>119</v>
      </c>
      <c r="I2484" s="2">
        <v>11</v>
      </c>
      <c r="J2484" t="s">
        <v>11</v>
      </c>
      <c r="K2484" s="21">
        <f>INDEX(LISTAS!$H:$Q,MATCH(BASE!H2484,LISTAS!$G:$G,0),MATCH(BASE!J2484,LISTAS!$H$3:$Q$3,0))*Tabela3[[#This Row],[QUANTIDADE]]</f>
        <v>66</v>
      </c>
      <c r="L2484" s="2" t="str">
        <f>TEXT(Tabela3[[#This Row],[DATA]],"MM")</f>
        <v>04</v>
      </c>
      <c r="M2484" s="2">
        <f>WEEKNUM(Tabela3[[#This Row],[DATA]])</f>
        <v>16</v>
      </c>
      <c r="N2484" s="18">
        <f>YEAR(Tabela3[[#This Row],[DATA]])</f>
        <v>2023</v>
      </c>
    </row>
    <row r="2485" spans="2:14">
      <c r="B2485" s="1">
        <v>45033</v>
      </c>
      <c r="C2485" t="s">
        <v>433</v>
      </c>
      <c r="D2485">
        <f>COUNTIF(C$4:C2485,Tabela3[[#This Row],[COMANDA]])</f>
        <v>14</v>
      </c>
      <c r="E2485" t="s">
        <v>1</v>
      </c>
      <c r="G2485" t="s">
        <v>9</v>
      </c>
      <c r="H2485" t="s">
        <v>134</v>
      </c>
      <c r="I2485" s="2">
        <v>1</v>
      </c>
      <c r="J2485" t="s">
        <v>11</v>
      </c>
      <c r="K2485" s="21">
        <f>INDEX(LISTAS!$H:$Q,MATCH(BASE!H2485,LISTAS!$G:$G,0),MATCH(BASE!J2485,LISTAS!$H$3:$Q$3,0))*Tabela3[[#This Row],[QUANTIDADE]]</f>
        <v>3</v>
      </c>
      <c r="L2485" s="2" t="str">
        <f>TEXT(Tabela3[[#This Row],[DATA]],"MM")</f>
        <v>04</v>
      </c>
      <c r="M2485" s="2">
        <f>WEEKNUM(Tabela3[[#This Row],[DATA]])</f>
        <v>16</v>
      </c>
      <c r="N2485" s="18">
        <f>YEAR(Tabela3[[#This Row],[DATA]])</f>
        <v>2023</v>
      </c>
    </row>
    <row r="2486" spans="2:14">
      <c r="B2486" s="1">
        <v>45033</v>
      </c>
      <c r="C2486" t="s">
        <v>433</v>
      </c>
      <c r="D2486">
        <f>COUNTIF(C$4:C2486,Tabela3[[#This Row],[COMANDA]])</f>
        <v>15</v>
      </c>
      <c r="E2486" t="s">
        <v>1</v>
      </c>
      <c r="G2486" t="s">
        <v>10</v>
      </c>
      <c r="H2486" t="s">
        <v>94</v>
      </c>
      <c r="I2486" s="2">
        <v>1</v>
      </c>
      <c r="J2486" t="s">
        <v>12</v>
      </c>
      <c r="K2486" s="21">
        <f>INDEX(LISTAS!$H:$Q,MATCH(BASE!H2486,LISTAS!$G:$G,0),MATCH(BASE!J2486,LISTAS!$H$3:$Q$3,0))*Tabela3[[#This Row],[QUANTIDADE]]</f>
        <v>3</v>
      </c>
      <c r="L2486" s="2" t="str">
        <f>TEXT(Tabela3[[#This Row],[DATA]],"MM")</f>
        <v>04</v>
      </c>
      <c r="M2486" s="2">
        <f>WEEKNUM(Tabela3[[#This Row],[DATA]])</f>
        <v>16</v>
      </c>
      <c r="N2486" s="18">
        <f>YEAR(Tabela3[[#This Row],[DATA]])</f>
        <v>2023</v>
      </c>
    </row>
    <row r="2487" spans="2:14">
      <c r="B2487" s="1">
        <v>45033</v>
      </c>
      <c r="C2487" t="s">
        <v>433</v>
      </c>
      <c r="D2487">
        <f>COUNTIF(C$4:C2487,Tabela3[[#This Row],[COMANDA]])</f>
        <v>16</v>
      </c>
      <c r="E2487" t="s">
        <v>1</v>
      </c>
      <c r="G2487" t="s">
        <v>9</v>
      </c>
      <c r="H2487" t="s">
        <v>55</v>
      </c>
      <c r="I2487" s="2">
        <v>5</v>
      </c>
      <c r="J2487" t="s">
        <v>11</v>
      </c>
      <c r="K2487" s="21">
        <f>INDEX(LISTAS!$H:$Q,MATCH(BASE!H2487,LISTAS!$G:$G,0),MATCH(BASE!J2487,LISTAS!$H$3:$Q$3,0))*Tabela3[[#This Row],[QUANTIDADE]]</f>
        <v>15</v>
      </c>
      <c r="L2487" s="2" t="str">
        <f>TEXT(Tabela3[[#This Row],[DATA]],"MM")</f>
        <v>04</v>
      </c>
      <c r="M2487" s="2">
        <f>WEEKNUM(Tabela3[[#This Row],[DATA]])</f>
        <v>16</v>
      </c>
      <c r="N2487" s="18">
        <f>YEAR(Tabela3[[#This Row],[DATA]])</f>
        <v>2023</v>
      </c>
    </row>
    <row r="2488" spans="2:14">
      <c r="B2488" s="1">
        <v>45033</v>
      </c>
      <c r="C2488" t="s">
        <v>433</v>
      </c>
      <c r="D2488">
        <f>COUNTIF(C$4:C2488,Tabela3[[#This Row],[COMANDA]])</f>
        <v>17</v>
      </c>
      <c r="E2488" t="s">
        <v>1</v>
      </c>
      <c r="G2488" t="s">
        <v>10</v>
      </c>
      <c r="H2488" t="s">
        <v>235</v>
      </c>
      <c r="I2488" s="2">
        <v>6</v>
      </c>
      <c r="J2488" t="s">
        <v>11</v>
      </c>
      <c r="K2488" s="21">
        <f>INDEX(LISTAS!$H:$Q,MATCH(BASE!H2488,LISTAS!$G:$G,0),MATCH(BASE!J2488,LISTAS!$H$3:$Q$3,0))*Tabela3[[#This Row],[QUANTIDADE]]</f>
        <v>12</v>
      </c>
      <c r="L2488" s="2" t="str">
        <f>TEXT(Tabela3[[#This Row],[DATA]],"MM")</f>
        <v>04</v>
      </c>
      <c r="M2488" s="2">
        <f>WEEKNUM(Tabela3[[#This Row],[DATA]])</f>
        <v>16</v>
      </c>
      <c r="N2488" s="18">
        <f>YEAR(Tabela3[[#This Row],[DATA]])</f>
        <v>2023</v>
      </c>
    </row>
    <row r="2489" spans="2:14">
      <c r="B2489" s="1">
        <v>45033</v>
      </c>
      <c r="C2489" t="s">
        <v>433</v>
      </c>
      <c r="D2489">
        <f>COUNTIF(C$4:C2489,Tabela3[[#This Row],[COMANDA]])</f>
        <v>18</v>
      </c>
      <c r="E2489" t="s">
        <v>1</v>
      </c>
      <c r="G2489" t="s">
        <v>9</v>
      </c>
      <c r="H2489" t="s">
        <v>54</v>
      </c>
      <c r="I2489" s="2">
        <v>1</v>
      </c>
      <c r="J2489" t="s">
        <v>11</v>
      </c>
      <c r="K2489" s="21">
        <f>INDEX(LISTAS!$H:$Q,MATCH(BASE!H2489,LISTAS!$G:$G,0),MATCH(BASE!J2489,LISTAS!$H$3:$Q$3,0))*Tabela3[[#This Row],[QUANTIDADE]]</f>
        <v>3</v>
      </c>
      <c r="L2489" s="2" t="str">
        <f>TEXT(Tabela3[[#This Row],[DATA]],"MM")</f>
        <v>04</v>
      </c>
      <c r="M2489" s="2">
        <f>WEEKNUM(Tabela3[[#This Row],[DATA]])</f>
        <v>16</v>
      </c>
      <c r="N2489" s="18">
        <f>YEAR(Tabela3[[#This Row],[DATA]])</f>
        <v>2023</v>
      </c>
    </row>
    <row r="2490" spans="2:14">
      <c r="B2490" s="1">
        <v>45033</v>
      </c>
      <c r="C2490" t="s">
        <v>433</v>
      </c>
      <c r="D2490">
        <f>COUNTIF(C$4:C2490,Tabela3[[#This Row],[COMANDA]])</f>
        <v>19</v>
      </c>
      <c r="E2490" t="s">
        <v>1</v>
      </c>
      <c r="G2490" t="s">
        <v>9</v>
      </c>
      <c r="H2490" t="s">
        <v>154</v>
      </c>
      <c r="I2490" s="2">
        <v>1</v>
      </c>
      <c r="J2490" t="s">
        <v>11</v>
      </c>
      <c r="K2490" s="21">
        <f>INDEX(LISTAS!$H:$Q,MATCH(BASE!H2490,LISTAS!$G:$G,0),MATCH(BASE!J2490,LISTAS!$H$3:$Q$3,0))*Tabela3[[#This Row],[QUANTIDADE]]</f>
        <v>6</v>
      </c>
      <c r="L2490" s="2" t="str">
        <f>TEXT(Tabela3[[#This Row],[DATA]],"MM")</f>
        <v>04</v>
      </c>
      <c r="M2490" s="2">
        <f>WEEKNUM(Tabela3[[#This Row],[DATA]])</f>
        <v>16</v>
      </c>
      <c r="N2490" s="18">
        <f>YEAR(Tabela3[[#This Row],[DATA]])</f>
        <v>2023</v>
      </c>
    </row>
    <row r="2491" spans="2:14">
      <c r="B2491" s="1">
        <v>45033</v>
      </c>
      <c r="C2491" t="s">
        <v>433</v>
      </c>
      <c r="D2491">
        <f>COUNTIF(C$4:C2491,Tabela3[[#This Row],[COMANDA]])</f>
        <v>20</v>
      </c>
      <c r="E2491" t="s">
        <v>1</v>
      </c>
      <c r="G2491" t="s">
        <v>74</v>
      </c>
      <c r="H2491" t="s">
        <v>75</v>
      </c>
      <c r="I2491" s="2">
        <v>12</v>
      </c>
      <c r="J2491" t="s">
        <v>11</v>
      </c>
      <c r="K2491" s="21">
        <f>INDEX(LISTAS!$H:$Q,MATCH(BASE!H2491,LISTAS!$G:$G,0),MATCH(BASE!J2491,LISTAS!$H$3:$Q$3,0))*Tabela3[[#This Row],[QUANTIDADE]]</f>
        <v>72</v>
      </c>
      <c r="L2491" s="2" t="str">
        <f>TEXT(Tabela3[[#This Row],[DATA]],"MM")</f>
        <v>04</v>
      </c>
      <c r="M2491" s="2">
        <f>WEEKNUM(Tabela3[[#This Row],[DATA]])</f>
        <v>16</v>
      </c>
      <c r="N2491" s="18">
        <f>YEAR(Tabela3[[#This Row],[DATA]])</f>
        <v>2023</v>
      </c>
    </row>
    <row r="2492" spans="2:14">
      <c r="B2492" s="1">
        <v>45033</v>
      </c>
      <c r="C2492" t="s">
        <v>433</v>
      </c>
      <c r="D2492">
        <f>COUNTIF(C$4:C2492,Tabela3[[#This Row],[COMANDA]])</f>
        <v>21</v>
      </c>
      <c r="E2492" t="s">
        <v>1</v>
      </c>
      <c r="G2492" t="s">
        <v>9</v>
      </c>
      <c r="H2492" t="s">
        <v>59</v>
      </c>
      <c r="I2492" s="2">
        <v>2</v>
      </c>
      <c r="J2492" t="s">
        <v>11</v>
      </c>
      <c r="K2492" s="21">
        <f>INDEX(LISTAS!$H:$Q,MATCH(BASE!H2492,LISTAS!$G:$G,0),MATCH(BASE!J2492,LISTAS!$H$3:$Q$3,0))*Tabela3[[#This Row],[QUANTIDADE]]</f>
        <v>6</v>
      </c>
      <c r="L2492" s="2" t="str">
        <f>TEXT(Tabela3[[#This Row],[DATA]],"MM")</f>
        <v>04</v>
      </c>
      <c r="M2492" s="2">
        <f>WEEKNUM(Tabela3[[#This Row],[DATA]])</f>
        <v>16</v>
      </c>
      <c r="N2492" s="18">
        <f>YEAR(Tabela3[[#This Row],[DATA]])</f>
        <v>2023</v>
      </c>
    </row>
    <row r="2493" spans="2:14">
      <c r="B2493" s="1">
        <v>45033</v>
      </c>
      <c r="C2493" t="s">
        <v>433</v>
      </c>
      <c r="D2493">
        <f>COUNTIF(C$4:C2493,Tabela3[[#This Row],[COMANDA]])</f>
        <v>22</v>
      </c>
      <c r="E2493" t="s">
        <v>1</v>
      </c>
      <c r="G2493" t="s">
        <v>9</v>
      </c>
      <c r="H2493" t="s">
        <v>138</v>
      </c>
      <c r="I2493" s="2">
        <v>2</v>
      </c>
      <c r="J2493" t="s">
        <v>11</v>
      </c>
      <c r="K2493" s="21">
        <f>INDEX(LISTAS!$H:$Q,MATCH(BASE!H2493,LISTAS!$G:$G,0),MATCH(BASE!J2493,LISTAS!$H$3:$Q$3,0))*Tabela3[[#This Row],[QUANTIDADE]]</f>
        <v>8</v>
      </c>
      <c r="L2493" s="2" t="str">
        <f>TEXT(Tabela3[[#This Row],[DATA]],"MM")</f>
        <v>04</v>
      </c>
      <c r="M2493" s="2">
        <f>WEEKNUM(Tabela3[[#This Row],[DATA]])</f>
        <v>16</v>
      </c>
      <c r="N2493" s="18">
        <f>YEAR(Tabela3[[#This Row],[DATA]])</f>
        <v>2023</v>
      </c>
    </row>
    <row r="2494" spans="2:14">
      <c r="B2494" s="1">
        <v>45033</v>
      </c>
      <c r="C2494" t="s">
        <v>433</v>
      </c>
      <c r="D2494">
        <f>COUNTIF(C$4:C2494,Tabela3[[#This Row],[COMANDA]])</f>
        <v>23</v>
      </c>
      <c r="E2494" t="s">
        <v>1</v>
      </c>
      <c r="G2494" t="s">
        <v>77</v>
      </c>
      <c r="H2494" t="s">
        <v>79</v>
      </c>
      <c r="I2494" s="2">
        <v>4</v>
      </c>
      <c r="J2494" t="s">
        <v>11</v>
      </c>
      <c r="K2494" s="21">
        <f>INDEX(LISTAS!$H:$Q,MATCH(BASE!H2494,LISTAS!$G:$G,0),MATCH(BASE!J2494,LISTAS!$H$3:$Q$3,0))*Tabela3[[#This Row],[QUANTIDADE]]</f>
        <v>18</v>
      </c>
      <c r="L2494" s="2" t="str">
        <f>TEXT(Tabela3[[#This Row],[DATA]],"MM")</f>
        <v>04</v>
      </c>
      <c r="M2494" s="2">
        <f>WEEKNUM(Tabela3[[#This Row],[DATA]])</f>
        <v>16</v>
      </c>
      <c r="N2494" s="18">
        <f>YEAR(Tabela3[[#This Row],[DATA]])</f>
        <v>2023</v>
      </c>
    </row>
    <row r="2495" spans="2:14">
      <c r="B2495" s="1">
        <v>45033</v>
      </c>
      <c r="C2495" t="s">
        <v>433</v>
      </c>
      <c r="D2495">
        <f>COUNTIF(C$4:C2495,Tabela3[[#This Row],[COMANDA]])</f>
        <v>24</v>
      </c>
      <c r="E2495" t="s">
        <v>1</v>
      </c>
      <c r="G2495" t="s">
        <v>9</v>
      </c>
      <c r="H2495" t="s">
        <v>58</v>
      </c>
      <c r="I2495" s="2">
        <v>1</v>
      </c>
      <c r="J2495" t="s">
        <v>11</v>
      </c>
      <c r="K2495" s="21">
        <f>INDEX(LISTAS!$H:$Q,MATCH(BASE!H2495,LISTAS!$G:$G,0),MATCH(BASE!J2495,LISTAS!$H$3:$Q$3,0))*Tabela3[[#This Row],[QUANTIDADE]]</f>
        <v>5</v>
      </c>
      <c r="L2495" s="2" t="str">
        <f>TEXT(Tabela3[[#This Row],[DATA]],"MM")</f>
        <v>04</v>
      </c>
      <c r="M2495" s="2">
        <f>WEEKNUM(Tabela3[[#This Row],[DATA]])</f>
        <v>16</v>
      </c>
      <c r="N2495" s="18">
        <f>YEAR(Tabela3[[#This Row],[DATA]])</f>
        <v>2023</v>
      </c>
    </row>
    <row r="2496" spans="2:14">
      <c r="B2496" s="1">
        <v>45033</v>
      </c>
      <c r="C2496" t="s">
        <v>433</v>
      </c>
      <c r="D2496">
        <f>COUNTIF(C$4:C2496,Tabela3[[#This Row],[COMANDA]])</f>
        <v>25</v>
      </c>
      <c r="E2496" t="s">
        <v>1</v>
      </c>
      <c r="G2496" t="s">
        <v>9</v>
      </c>
      <c r="H2496" t="s">
        <v>309</v>
      </c>
      <c r="I2496" s="2">
        <v>3</v>
      </c>
      <c r="J2496" t="s">
        <v>11</v>
      </c>
      <c r="K2496" s="21">
        <f>INDEX(LISTAS!$H:$Q,MATCH(BASE!H2496,LISTAS!$G:$G,0),MATCH(BASE!J2496,LISTAS!$H$3:$Q$3,0))*Tabela3[[#This Row],[QUANTIDADE]]</f>
        <v>12</v>
      </c>
      <c r="L2496" s="2" t="str">
        <f>TEXT(Tabela3[[#This Row],[DATA]],"MM")</f>
        <v>04</v>
      </c>
      <c r="M2496" s="2">
        <f>WEEKNUM(Tabela3[[#This Row],[DATA]])</f>
        <v>16</v>
      </c>
      <c r="N2496" s="18">
        <f>YEAR(Tabela3[[#This Row],[DATA]])</f>
        <v>2023</v>
      </c>
    </row>
    <row r="2497" spans="2:14">
      <c r="B2497" s="1">
        <v>45033</v>
      </c>
      <c r="C2497" t="s">
        <v>433</v>
      </c>
      <c r="D2497">
        <f>COUNTIF(C$4:C2497,Tabela3[[#This Row],[COMANDA]])</f>
        <v>26</v>
      </c>
      <c r="E2497" t="s">
        <v>1</v>
      </c>
      <c r="G2497" t="s">
        <v>9</v>
      </c>
      <c r="H2497" t="s">
        <v>383</v>
      </c>
      <c r="I2497" s="2">
        <v>1</v>
      </c>
      <c r="J2497" t="s">
        <v>11</v>
      </c>
      <c r="K2497" s="21">
        <f>INDEX(LISTAS!$H:$Q,MATCH(BASE!H2497,LISTAS!$G:$G,0),MATCH(BASE!J2497,LISTAS!$H$3:$Q$3,0))*Tabela3[[#This Row],[QUANTIDADE]]</f>
        <v>5</v>
      </c>
      <c r="L2497" s="2" t="str">
        <f>TEXT(Tabela3[[#This Row],[DATA]],"MM")</f>
        <v>04</v>
      </c>
      <c r="M2497" s="2">
        <f>WEEKNUM(Tabela3[[#This Row],[DATA]])</f>
        <v>16</v>
      </c>
      <c r="N2497" s="18">
        <f>YEAR(Tabela3[[#This Row],[DATA]])</f>
        <v>2023</v>
      </c>
    </row>
    <row r="2498" spans="2:14">
      <c r="B2498" s="1">
        <v>45033</v>
      </c>
      <c r="C2498" t="s">
        <v>433</v>
      </c>
      <c r="D2498">
        <f>COUNTIF(C$4:C2498,Tabela3[[#This Row],[COMANDA]])</f>
        <v>27</v>
      </c>
      <c r="E2498" t="s">
        <v>1</v>
      </c>
      <c r="G2498" t="s">
        <v>9</v>
      </c>
      <c r="H2498" t="s">
        <v>146</v>
      </c>
      <c r="I2498" s="2">
        <v>1</v>
      </c>
      <c r="J2498" t="s">
        <v>11</v>
      </c>
      <c r="K2498" s="21">
        <f>INDEX(LISTAS!$H:$Q,MATCH(BASE!H2498,LISTAS!$G:$G,0),MATCH(BASE!J2498,LISTAS!$H$3:$Q$3,0))*Tabela3[[#This Row],[QUANTIDADE]]</f>
        <v>4</v>
      </c>
      <c r="L2498" s="2" t="str">
        <f>TEXT(Tabela3[[#This Row],[DATA]],"MM")</f>
        <v>04</v>
      </c>
      <c r="M2498" s="2">
        <f>WEEKNUM(Tabela3[[#This Row],[DATA]])</f>
        <v>16</v>
      </c>
      <c r="N2498" s="18">
        <f>YEAR(Tabela3[[#This Row],[DATA]])</f>
        <v>2023</v>
      </c>
    </row>
    <row r="2499" spans="2:14">
      <c r="B2499" s="1">
        <v>45033</v>
      </c>
      <c r="C2499" t="s">
        <v>433</v>
      </c>
      <c r="D2499">
        <f>COUNTIF(C$4:C2499,Tabela3[[#This Row],[COMANDA]])</f>
        <v>28</v>
      </c>
      <c r="E2499" t="s">
        <v>1</v>
      </c>
      <c r="G2499" t="s">
        <v>10</v>
      </c>
      <c r="H2499" t="s">
        <v>220</v>
      </c>
      <c r="I2499" s="2">
        <v>2</v>
      </c>
      <c r="J2499" t="s">
        <v>11</v>
      </c>
      <c r="K2499" s="21">
        <f>INDEX(LISTAS!$H:$Q,MATCH(BASE!H2499,LISTAS!$G:$G,0),MATCH(BASE!J2499,LISTAS!$H$3:$Q$3,0))*Tabela3[[#This Row],[QUANTIDADE]]</f>
        <v>8</v>
      </c>
      <c r="L2499" s="2" t="str">
        <f>TEXT(Tabela3[[#This Row],[DATA]],"MM")</f>
        <v>04</v>
      </c>
      <c r="M2499" s="2">
        <f>WEEKNUM(Tabela3[[#This Row],[DATA]])</f>
        <v>16</v>
      </c>
      <c r="N2499" s="18">
        <f>YEAR(Tabela3[[#This Row],[DATA]])</f>
        <v>2023</v>
      </c>
    </row>
    <row r="2500" spans="2:14">
      <c r="B2500" s="1">
        <v>45033</v>
      </c>
      <c r="C2500" t="s">
        <v>433</v>
      </c>
      <c r="D2500">
        <f>COUNTIF(C$4:C2500,Tabela3[[#This Row],[COMANDA]])</f>
        <v>29</v>
      </c>
      <c r="E2500" t="s">
        <v>1</v>
      </c>
      <c r="G2500" t="s">
        <v>74</v>
      </c>
      <c r="H2500" t="s">
        <v>120</v>
      </c>
      <c r="I2500" s="2">
        <v>1</v>
      </c>
      <c r="J2500" t="s">
        <v>11</v>
      </c>
      <c r="K2500" s="21">
        <f>INDEX(LISTAS!$H:$Q,MATCH(BASE!H2500,LISTAS!$G:$G,0),MATCH(BASE!J2500,LISTAS!$H$3:$Q$3,0))*Tabela3[[#This Row],[QUANTIDADE]]</f>
        <v>3</v>
      </c>
      <c r="L2500" s="2" t="str">
        <f>TEXT(Tabela3[[#This Row],[DATA]],"MM")</f>
        <v>04</v>
      </c>
      <c r="M2500" s="2">
        <f>WEEKNUM(Tabela3[[#This Row],[DATA]])</f>
        <v>16</v>
      </c>
      <c r="N2500" s="18">
        <f>YEAR(Tabela3[[#This Row],[DATA]])</f>
        <v>2023</v>
      </c>
    </row>
    <row r="2501" spans="2:14">
      <c r="B2501" s="1">
        <v>45034</v>
      </c>
      <c r="C2501">
        <v>13120</v>
      </c>
      <c r="D2501">
        <f>COUNTIF(C$4:C2501,Tabela3[[#This Row],[COMANDA]])</f>
        <v>1</v>
      </c>
      <c r="E2501" t="s">
        <v>89</v>
      </c>
      <c r="F2501" t="s">
        <v>375</v>
      </c>
      <c r="G2501" t="s">
        <v>8</v>
      </c>
      <c r="H2501" t="s">
        <v>47</v>
      </c>
      <c r="I2501" s="2">
        <v>1</v>
      </c>
      <c r="J2501" t="s">
        <v>11</v>
      </c>
      <c r="K2501" s="21">
        <f>INDEX(LISTAS!$H:$Q,MATCH(BASE!H2501,LISTAS!$G:$G,0),MATCH(BASE!J2501,LISTAS!$H$3:$Q$3,0))*Tabela3[[#This Row],[QUANTIDADE]]</f>
        <v>16</v>
      </c>
      <c r="L2501" s="2" t="str">
        <f>TEXT(Tabela3[[#This Row],[DATA]],"MM")</f>
        <v>04</v>
      </c>
      <c r="M2501" s="2">
        <f>WEEKNUM(Tabela3[[#This Row],[DATA]])</f>
        <v>16</v>
      </c>
      <c r="N2501" s="18">
        <f>YEAR(Tabela3[[#This Row],[DATA]])</f>
        <v>2023</v>
      </c>
    </row>
    <row r="2502" spans="2:14">
      <c r="B2502" s="1">
        <v>45034</v>
      </c>
      <c r="C2502">
        <v>13121</v>
      </c>
      <c r="D2502">
        <f>COUNTIF(C$4:C2502,Tabela3[[#This Row],[COMANDA]])</f>
        <v>1</v>
      </c>
      <c r="E2502" t="s">
        <v>90</v>
      </c>
      <c r="G2502" t="s">
        <v>8</v>
      </c>
      <c r="H2502" t="s">
        <v>204</v>
      </c>
      <c r="I2502" s="2">
        <v>1</v>
      </c>
      <c r="J2502" t="s">
        <v>11</v>
      </c>
      <c r="K2502" s="21">
        <f>INDEX(LISTAS!$H:$Q,MATCH(BASE!H2502,LISTAS!$G:$G,0),MATCH(BASE!J2502,LISTAS!$H$3:$Q$3,0))*Tabela3[[#This Row],[QUANTIDADE]]</f>
        <v>18</v>
      </c>
      <c r="L2502" s="2" t="str">
        <f>TEXT(Tabela3[[#This Row],[DATA]],"MM")</f>
        <v>04</v>
      </c>
      <c r="M2502" s="2">
        <f>WEEKNUM(Tabela3[[#This Row],[DATA]])</f>
        <v>16</v>
      </c>
      <c r="N2502" s="18">
        <f>YEAR(Tabela3[[#This Row],[DATA]])</f>
        <v>2023</v>
      </c>
    </row>
    <row r="2503" spans="2:14">
      <c r="B2503" s="1">
        <v>45034</v>
      </c>
      <c r="C2503">
        <v>13122</v>
      </c>
      <c r="D2503">
        <f>COUNTIF(C$4:C2503,Tabela3[[#This Row],[COMANDA]])</f>
        <v>1</v>
      </c>
      <c r="E2503" t="s">
        <v>90</v>
      </c>
      <c r="F2503" t="s">
        <v>100</v>
      </c>
      <c r="G2503" t="s">
        <v>8</v>
      </c>
      <c r="H2503" t="s">
        <v>47</v>
      </c>
      <c r="I2503" s="2">
        <v>1</v>
      </c>
      <c r="J2503" t="s">
        <v>11</v>
      </c>
      <c r="K2503" s="21">
        <f>INDEX(LISTAS!$H:$Q,MATCH(BASE!H2503,LISTAS!$G:$G,0),MATCH(BASE!J2503,LISTAS!$H$3:$Q$3,0))*Tabela3[[#This Row],[QUANTIDADE]]</f>
        <v>16</v>
      </c>
      <c r="L2503" s="2" t="str">
        <f>TEXT(Tabela3[[#This Row],[DATA]],"MM")</f>
        <v>04</v>
      </c>
      <c r="M2503" s="2">
        <f>WEEKNUM(Tabela3[[#This Row],[DATA]])</f>
        <v>16</v>
      </c>
      <c r="N2503" s="18">
        <f>YEAR(Tabela3[[#This Row],[DATA]])</f>
        <v>2023</v>
      </c>
    </row>
    <row r="2504" spans="2:14">
      <c r="B2504" s="1">
        <v>45034</v>
      </c>
      <c r="C2504">
        <v>13123</v>
      </c>
      <c r="D2504">
        <f>COUNTIF(C$4:C2504,Tabela3[[#This Row],[COMANDA]])</f>
        <v>1</v>
      </c>
      <c r="E2504" t="s">
        <v>1</v>
      </c>
      <c r="F2504" t="s">
        <v>98</v>
      </c>
      <c r="G2504" t="s">
        <v>8</v>
      </c>
      <c r="H2504" t="s">
        <v>47</v>
      </c>
      <c r="I2504" s="2">
        <v>1</v>
      </c>
      <c r="J2504" t="s">
        <v>11</v>
      </c>
      <c r="K2504" s="21">
        <f>INDEX(LISTAS!$H:$Q,MATCH(BASE!H2504,LISTAS!$G:$G,0),MATCH(BASE!J2504,LISTAS!$H$3:$Q$3,0))*Tabela3[[#This Row],[QUANTIDADE]]</f>
        <v>16</v>
      </c>
      <c r="L2504" s="2" t="str">
        <f>TEXT(Tabela3[[#This Row],[DATA]],"MM")</f>
        <v>04</v>
      </c>
      <c r="M2504" s="2">
        <f>WEEKNUM(Tabela3[[#This Row],[DATA]])</f>
        <v>16</v>
      </c>
      <c r="N2504" s="18">
        <f>YEAR(Tabela3[[#This Row],[DATA]])</f>
        <v>2023</v>
      </c>
    </row>
    <row r="2505" spans="2:14">
      <c r="B2505" s="1">
        <v>45034</v>
      </c>
      <c r="C2505">
        <v>13124</v>
      </c>
      <c r="D2505">
        <f>COUNTIF(C$4:C2505,Tabela3[[#This Row],[COMANDA]])</f>
        <v>1</v>
      </c>
      <c r="E2505" t="s">
        <v>90</v>
      </c>
      <c r="F2505" t="s">
        <v>100</v>
      </c>
      <c r="G2505" t="s">
        <v>8</v>
      </c>
      <c r="H2505" t="s">
        <v>47</v>
      </c>
      <c r="I2505" s="2">
        <v>1</v>
      </c>
      <c r="J2505" t="s">
        <v>11</v>
      </c>
      <c r="K2505" s="21">
        <f>INDEX(LISTAS!$H:$Q,MATCH(BASE!H2505,LISTAS!$G:$G,0),MATCH(BASE!J2505,LISTAS!$H$3:$Q$3,0))*Tabela3[[#This Row],[QUANTIDADE]]</f>
        <v>16</v>
      </c>
      <c r="L2505" s="2" t="str">
        <f>TEXT(Tabela3[[#This Row],[DATA]],"MM")</f>
        <v>04</v>
      </c>
      <c r="M2505" s="2">
        <f>WEEKNUM(Tabela3[[#This Row],[DATA]])</f>
        <v>16</v>
      </c>
      <c r="N2505" s="18">
        <f>YEAR(Tabela3[[#This Row],[DATA]])</f>
        <v>2023</v>
      </c>
    </row>
    <row r="2506" spans="2:14">
      <c r="B2506" s="1">
        <v>45034</v>
      </c>
      <c r="C2506">
        <v>13124</v>
      </c>
      <c r="D2506">
        <f>COUNTIF(C$4:C2506,Tabela3[[#This Row],[COMANDA]])</f>
        <v>2</v>
      </c>
      <c r="E2506" t="s">
        <v>90</v>
      </c>
      <c r="F2506" t="s">
        <v>98</v>
      </c>
      <c r="G2506" t="s">
        <v>8</v>
      </c>
      <c r="H2506" t="s">
        <v>47</v>
      </c>
      <c r="I2506" s="2">
        <v>1</v>
      </c>
      <c r="J2506" t="s">
        <v>11</v>
      </c>
      <c r="K2506" s="21">
        <f>INDEX(LISTAS!$H:$Q,MATCH(BASE!H2506,LISTAS!$G:$G,0),MATCH(BASE!J2506,LISTAS!$H$3:$Q$3,0))*Tabela3[[#This Row],[QUANTIDADE]]</f>
        <v>16</v>
      </c>
      <c r="L2506" s="2" t="str">
        <f>TEXT(Tabela3[[#This Row],[DATA]],"MM")</f>
        <v>04</v>
      </c>
      <c r="M2506" s="2">
        <f>WEEKNUM(Tabela3[[#This Row],[DATA]])</f>
        <v>16</v>
      </c>
      <c r="N2506" s="18">
        <f>YEAR(Tabela3[[#This Row],[DATA]])</f>
        <v>2023</v>
      </c>
    </row>
    <row r="2507" spans="2:14">
      <c r="B2507" s="1">
        <v>45034</v>
      </c>
      <c r="C2507">
        <v>13125</v>
      </c>
      <c r="D2507">
        <f>COUNTIF(C$4:C2507,Tabela3[[#This Row],[COMANDA]])</f>
        <v>1</v>
      </c>
      <c r="E2507" t="s">
        <v>89</v>
      </c>
      <c r="F2507" t="s">
        <v>99</v>
      </c>
      <c r="G2507" t="s">
        <v>8</v>
      </c>
      <c r="H2507" t="s">
        <v>206</v>
      </c>
      <c r="I2507" s="2">
        <v>1</v>
      </c>
      <c r="J2507" t="s">
        <v>11</v>
      </c>
      <c r="K2507" s="21">
        <f>INDEX(LISTAS!$H:$Q,MATCH(BASE!H2507,LISTAS!$G:$G,0),MATCH(BASE!J2507,LISTAS!$H$3:$Q$3,0))*Tabela3[[#This Row],[QUANTIDADE]]</f>
        <v>18</v>
      </c>
      <c r="L2507" s="2" t="str">
        <f>TEXT(Tabela3[[#This Row],[DATA]],"MM")</f>
        <v>04</v>
      </c>
      <c r="M2507" s="2">
        <f>WEEKNUM(Tabela3[[#This Row],[DATA]])</f>
        <v>16</v>
      </c>
      <c r="N2507" s="18">
        <f>YEAR(Tabela3[[#This Row],[DATA]])</f>
        <v>2023</v>
      </c>
    </row>
    <row r="2508" spans="2:14">
      <c r="B2508" s="1">
        <v>45034</v>
      </c>
      <c r="C2508">
        <v>13125</v>
      </c>
      <c r="D2508">
        <f>COUNTIF(C$4:C2508,Tabela3[[#This Row],[COMANDA]])</f>
        <v>2</v>
      </c>
      <c r="E2508" t="s">
        <v>89</v>
      </c>
      <c r="F2508" t="s">
        <v>99</v>
      </c>
      <c r="G2508" t="s">
        <v>9</v>
      </c>
      <c r="H2508" t="s">
        <v>131</v>
      </c>
      <c r="I2508" s="2">
        <v>1</v>
      </c>
      <c r="J2508" t="s">
        <v>11</v>
      </c>
      <c r="K2508" s="21">
        <f>INDEX(LISTAS!$H:$Q,MATCH(BASE!H2508,LISTAS!$G:$G,0),MATCH(BASE!J2508,LISTAS!$H$3:$Q$3,0))*Tabela3[[#This Row],[QUANTIDADE]]</f>
        <v>4</v>
      </c>
      <c r="L2508" s="2" t="str">
        <f>TEXT(Tabela3[[#This Row],[DATA]],"MM")</f>
        <v>04</v>
      </c>
      <c r="M2508" s="2">
        <f>WEEKNUM(Tabela3[[#This Row],[DATA]])</f>
        <v>16</v>
      </c>
      <c r="N2508" s="18">
        <f>YEAR(Tabela3[[#This Row],[DATA]])</f>
        <v>2023</v>
      </c>
    </row>
    <row r="2509" spans="2:14">
      <c r="B2509" s="1">
        <v>45034</v>
      </c>
      <c r="C2509">
        <v>13126</v>
      </c>
      <c r="D2509">
        <f>COUNTIF(C$4:C2509,Tabela3[[#This Row],[COMANDA]])</f>
        <v>1</v>
      </c>
      <c r="E2509" t="s">
        <v>90</v>
      </c>
      <c r="F2509" t="s">
        <v>99</v>
      </c>
      <c r="G2509" t="s">
        <v>8</v>
      </c>
      <c r="H2509" t="s">
        <v>84</v>
      </c>
      <c r="I2509" s="2">
        <v>1</v>
      </c>
      <c r="J2509" t="s">
        <v>11</v>
      </c>
      <c r="K2509" s="21">
        <f>INDEX(LISTAS!$H:$Q,MATCH(BASE!H2509,LISTAS!$G:$G,0),MATCH(BASE!J2509,LISTAS!$H$3:$Q$3,0))*Tabela3[[#This Row],[QUANTIDADE]]</f>
        <v>16</v>
      </c>
      <c r="L2509" s="2" t="str">
        <f>TEXT(Tabela3[[#This Row],[DATA]],"MM")</f>
        <v>04</v>
      </c>
      <c r="M2509" s="2">
        <f>WEEKNUM(Tabela3[[#This Row],[DATA]])</f>
        <v>16</v>
      </c>
      <c r="N2509" s="18">
        <f>YEAR(Tabela3[[#This Row],[DATA]])</f>
        <v>2023</v>
      </c>
    </row>
    <row r="2510" spans="2:14">
      <c r="B2510" s="1">
        <v>45034</v>
      </c>
      <c r="C2510">
        <v>13126</v>
      </c>
      <c r="D2510">
        <f>COUNTIF(C$4:C2510,Tabela3[[#This Row],[COMANDA]])</f>
        <v>2</v>
      </c>
      <c r="E2510" t="s">
        <v>90</v>
      </c>
      <c r="F2510" t="s">
        <v>99</v>
      </c>
      <c r="G2510" t="s">
        <v>9</v>
      </c>
      <c r="H2510" t="s">
        <v>59</v>
      </c>
      <c r="I2510" s="2">
        <v>1</v>
      </c>
      <c r="J2510" t="s">
        <v>11</v>
      </c>
      <c r="K2510" s="21">
        <f>INDEX(LISTAS!$H:$Q,MATCH(BASE!H2510,LISTAS!$G:$G,0),MATCH(BASE!J2510,LISTAS!$H$3:$Q$3,0))*Tabela3[[#This Row],[QUANTIDADE]]</f>
        <v>3</v>
      </c>
      <c r="L2510" s="2" t="str">
        <f>TEXT(Tabela3[[#This Row],[DATA]],"MM")</f>
        <v>04</v>
      </c>
      <c r="M2510" s="2">
        <f>WEEKNUM(Tabela3[[#This Row],[DATA]])</f>
        <v>16</v>
      </c>
      <c r="N2510" s="18">
        <f>YEAR(Tabela3[[#This Row],[DATA]])</f>
        <v>2023</v>
      </c>
    </row>
    <row r="2511" spans="2:14">
      <c r="B2511" s="1">
        <v>45034</v>
      </c>
      <c r="C2511">
        <v>13127</v>
      </c>
      <c r="D2511">
        <f>COUNTIF(C$4:C2511,Tabela3[[#This Row],[COMANDA]])</f>
        <v>1</v>
      </c>
      <c r="E2511" t="s">
        <v>90</v>
      </c>
      <c r="F2511" t="s">
        <v>375</v>
      </c>
      <c r="G2511" t="s">
        <v>8</v>
      </c>
      <c r="H2511" t="s">
        <v>204</v>
      </c>
      <c r="I2511" s="2">
        <v>1</v>
      </c>
      <c r="J2511" t="s">
        <v>11</v>
      </c>
      <c r="K2511" s="21">
        <f>INDEX(LISTAS!$H:$Q,MATCH(BASE!H2511,LISTAS!$G:$G,0),MATCH(BASE!J2511,LISTAS!$H$3:$Q$3,0))*Tabela3[[#This Row],[QUANTIDADE]]</f>
        <v>18</v>
      </c>
      <c r="L2511" s="2" t="str">
        <f>TEXT(Tabela3[[#This Row],[DATA]],"MM")</f>
        <v>04</v>
      </c>
      <c r="M2511" s="2">
        <f>WEEKNUM(Tabela3[[#This Row],[DATA]])</f>
        <v>16</v>
      </c>
      <c r="N2511" s="18">
        <f>YEAR(Tabela3[[#This Row],[DATA]])</f>
        <v>2023</v>
      </c>
    </row>
    <row r="2512" spans="2:14">
      <c r="B2512" s="1">
        <v>45034</v>
      </c>
      <c r="C2512">
        <v>13127</v>
      </c>
      <c r="D2512">
        <f>COUNTIF(C$4:C2512,Tabela3[[#This Row],[COMANDA]])</f>
        <v>2</v>
      </c>
      <c r="E2512" t="s">
        <v>90</v>
      </c>
      <c r="F2512" t="s">
        <v>98</v>
      </c>
      <c r="G2512" t="s">
        <v>8</v>
      </c>
      <c r="H2512" t="s">
        <v>47</v>
      </c>
      <c r="I2512" s="2">
        <v>2</v>
      </c>
      <c r="J2512" t="s">
        <v>11</v>
      </c>
      <c r="K2512" s="21">
        <f>INDEX(LISTAS!$H:$Q,MATCH(BASE!H2512,LISTAS!$G:$G,0),MATCH(BASE!J2512,LISTAS!$H$3:$Q$3,0))*Tabela3[[#This Row],[QUANTIDADE]]</f>
        <v>32</v>
      </c>
      <c r="L2512" s="2" t="str">
        <f>TEXT(Tabela3[[#This Row],[DATA]],"MM")</f>
        <v>04</v>
      </c>
      <c r="M2512" s="2">
        <f>WEEKNUM(Tabela3[[#This Row],[DATA]])</f>
        <v>16</v>
      </c>
      <c r="N2512" s="18">
        <f>YEAR(Tabela3[[#This Row],[DATA]])</f>
        <v>2023</v>
      </c>
    </row>
    <row r="2513" spans="2:14">
      <c r="B2513" s="1">
        <v>45034</v>
      </c>
      <c r="C2513">
        <v>13127</v>
      </c>
      <c r="D2513">
        <f>COUNTIF(C$4:C2513,Tabela3[[#This Row],[COMANDA]])</f>
        <v>3</v>
      </c>
      <c r="E2513" t="s">
        <v>90</v>
      </c>
      <c r="F2513" t="s">
        <v>98</v>
      </c>
      <c r="G2513" t="s">
        <v>9</v>
      </c>
      <c r="H2513" t="s">
        <v>142</v>
      </c>
      <c r="I2513" s="2">
        <v>1</v>
      </c>
      <c r="J2513" t="s">
        <v>11</v>
      </c>
      <c r="K2513" s="21">
        <f>INDEX(LISTAS!$H:$Q,MATCH(BASE!H2513,LISTAS!$G:$G,0),MATCH(BASE!J2513,LISTAS!$H$3:$Q$3,0))*Tabela3[[#This Row],[QUANTIDADE]]</f>
        <v>6</v>
      </c>
      <c r="L2513" s="2" t="str">
        <f>TEXT(Tabela3[[#This Row],[DATA]],"MM")</f>
        <v>04</v>
      </c>
      <c r="M2513" s="2">
        <f>WEEKNUM(Tabela3[[#This Row],[DATA]])</f>
        <v>16</v>
      </c>
      <c r="N2513" s="18">
        <f>YEAR(Tabela3[[#This Row],[DATA]])</f>
        <v>2023</v>
      </c>
    </row>
    <row r="2514" spans="2:14">
      <c r="B2514" s="1">
        <v>45034</v>
      </c>
      <c r="C2514">
        <v>13128</v>
      </c>
      <c r="D2514">
        <f>COUNTIF(C$4:C2514,Tabela3[[#This Row],[COMANDA]])</f>
        <v>1</v>
      </c>
      <c r="E2514" t="s">
        <v>90</v>
      </c>
      <c r="F2514" t="s">
        <v>99</v>
      </c>
      <c r="G2514" t="s">
        <v>8</v>
      </c>
      <c r="H2514" t="s">
        <v>204</v>
      </c>
      <c r="I2514" s="2">
        <v>1</v>
      </c>
      <c r="J2514" t="s">
        <v>11</v>
      </c>
      <c r="K2514" s="21">
        <f>INDEX(LISTAS!$H:$Q,MATCH(BASE!H2514,LISTAS!$G:$G,0),MATCH(BASE!J2514,LISTAS!$H$3:$Q$3,0))*Tabela3[[#This Row],[QUANTIDADE]]</f>
        <v>18</v>
      </c>
      <c r="L2514" s="2" t="str">
        <f>TEXT(Tabela3[[#This Row],[DATA]],"MM")</f>
        <v>04</v>
      </c>
      <c r="M2514" s="2">
        <f>WEEKNUM(Tabela3[[#This Row],[DATA]])</f>
        <v>16</v>
      </c>
      <c r="N2514" s="18">
        <f>YEAR(Tabela3[[#This Row],[DATA]])</f>
        <v>2023</v>
      </c>
    </row>
    <row r="2515" spans="2:14">
      <c r="B2515" s="1">
        <v>45034</v>
      </c>
      <c r="C2515">
        <v>13129</v>
      </c>
      <c r="D2515">
        <f>COUNTIF(C$4:C2515,Tabela3[[#This Row],[COMANDA]])</f>
        <v>1</v>
      </c>
      <c r="E2515" t="s">
        <v>90</v>
      </c>
      <c r="F2515" t="s">
        <v>375</v>
      </c>
      <c r="G2515" t="s">
        <v>8</v>
      </c>
      <c r="H2515" t="s">
        <v>202</v>
      </c>
      <c r="I2515" s="2">
        <v>1</v>
      </c>
      <c r="J2515" t="s">
        <v>11</v>
      </c>
      <c r="K2515" s="21">
        <f>INDEX(LISTAS!$H:$Q,MATCH(BASE!H2515,LISTAS!$G:$G,0),MATCH(BASE!J2515,LISTAS!$H$3:$Q$3,0))*Tabela3[[#This Row],[QUANTIDADE]]</f>
        <v>20</v>
      </c>
      <c r="L2515" s="2" t="str">
        <f>TEXT(Tabela3[[#This Row],[DATA]],"MM")</f>
        <v>04</v>
      </c>
      <c r="M2515" s="2">
        <f>WEEKNUM(Tabela3[[#This Row],[DATA]])</f>
        <v>16</v>
      </c>
      <c r="N2515" s="18">
        <f>YEAR(Tabela3[[#This Row],[DATA]])</f>
        <v>2023</v>
      </c>
    </row>
    <row r="2516" spans="2:14">
      <c r="B2516" s="1">
        <v>45034</v>
      </c>
      <c r="C2516">
        <v>13129</v>
      </c>
      <c r="D2516">
        <f>COUNTIF(C$4:C2516,Tabela3[[#This Row],[COMANDA]])</f>
        <v>2</v>
      </c>
      <c r="E2516" t="s">
        <v>90</v>
      </c>
      <c r="F2516" t="s">
        <v>375</v>
      </c>
      <c r="G2516" t="s">
        <v>9</v>
      </c>
      <c r="H2516" t="s">
        <v>146</v>
      </c>
      <c r="I2516" s="2">
        <v>1</v>
      </c>
      <c r="J2516" t="s">
        <v>11</v>
      </c>
      <c r="K2516" s="21">
        <f>INDEX(LISTAS!$H:$Q,MATCH(BASE!H2516,LISTAS!$G:$G,0),MATCH(BASE!J2516,LISTAS!$H$3:$Q$3,0))*Tabela3[[#This Row],[QUANTIDADE]]</f>
        <v>4</v>
      </c>
      <c r="L2516" s="2" t="str">
        <f>TEXT(Tabela3[[#This Row],[DATA]],"MM")</f>
        <v>04</v>
      </c>
      <c r="M2516" s="2">
        <f>WEEKNUM(Tabela3[[#This Row],[DATA]])</f>
        <v>16</v>
      </c>
      <c r="N2516" s="18">
        <f>YEAR(Tabela3[[#This Row],[DATA]])</f>
        <v>2023</v>
      </c>
    </row>
    <row r="2517" spans="2:14">
      <c r="B2517" s="1">
        <v>45034</v>
      </c>
      <c r="C2517">
        <v>13130</v>
      </c>
      <c r="D2517">
        <f>COUNTIF(C$4:C2517,Tabela3[[#This Row],[COMANDA]])</f>
        <v>1</v>
      </c>
      <c r="E2517" t="s">
        <v>90</v>
      </c>
      <c r="F2517" t="s">
        <v>99</v>
      </c>
      <c r="G2517" t="s">
        <v>8</v>
      </c>
      <c r="H2517" t="s">
        <v>211</v>
      </c>
      <c r="I2517" s="2">
        <v>1</v>
      </c>
      <c r="J2517" t="s">
        <v>11</v>
      </c>
      <c r="K2517" s="21">
        <f>INDEX(LISTAS!$H:$Q,MATCH(BASE!H2517,LISTAS!$G:$G,0),MATCH(BASE!J2517,LISTAS!$H$3:$Q$3,0))*Tabela3[[#This Row],[QUANTIDADE]]</f>
        <v>20</v>
      </c>
      <c r="L2517" s="2" t="str">
        <f>TEXT(Tabela3[[#This Row],[DATA]],"MM")</f>
        <v>04</v>
      </c>
      <c r="M2517" s="2">
        <f>WEEKNUM(Tabela3[[#This Row],[DATA]])</f>
        <v>16</v>
      </c>
      <c r="N2517" s="18">
        <f>YEAR(Tabela3[[#This Row],[DATA]])</f>
        <v>2023</v>
      </c>
    </row>
    <row r="2518" spans="2:14">
      <c r="B2518" s="1">
        <v>45034</v>
      </c>
      <c r="C2518">
        <v>13131</v>
      </c>
      <c r="D2518">
        <f>COUNTIF(C$4:C2518,Tabela3[[#This Row],[COMANDA]])</f>
        <v>1</v>
      </c>
      <c r="E2518" t="s">
        <v>90</v>
      </c>
      <c r="F2518" t="s">
        <v>375</v>
      </c>
      <c r="G2518" t="s">
        <v>8</v>
      </c>
      <c r="H2518" t="s">
        <v>211</v>
      </c>
      <c r="I2518" s="2">
        <v>2</v>
      </c>
      <c r="J2518" t="s">
        <v>12</v>
      </c>
      <c r="K2518" s="21">
        <f>INDEX(LISTAS!$H:$Q,MATCH(BASE!H2518,LISTAS!$G:$G,0),MATCH(BASE!J2518,LISTAS!$H$3:$Q$3,0))*Tabela3[[#This Row],[QUANTIDADE]]</f>
        <v>36</v>
      </c>
      <c r="L2518" s="2" t="str">
        <f>TEXT(Tabela3[[#This Row],[DATA]],"MM")</f>
        <v>04</v>
      </c>
      <c r="M2518" s="2">
        <f>WEEKNUM(Tabela3[[#This Row],[DATA]])</f>
        <v>16</v>
      </c>
      <c r="N2518" s="18">
        <f>YEAR(Tabela3[[#This Row],[DATA]])</f>
        <v>2023</v>
      </c>
    </row>
    <row r="2519" spans="2:14">
      <c r="B2519" s="1">
        <v>45034</v>
      </c>
      <c r="C2519">
        <v>13132</v>
      </c>
      <c r="D2519">
        <f>COUNTIF(C$4:C2519,Tabela3[[#This Row],[COMANDA]])</f>
        <v>1</v>
      </c>
      <c r="E2519" t="s">
        <v>90</v>
      </c>
      <c r="F2519" t="s">
        <v>100</v>
      </c>
      <c r="G2519" t="s">
        <v>8</v>
      </c>
      <c r="H2519" t="s">
        <v>39</v>
      </c>
      <c r="I2519" s="2">
        <v>1</v>
      </c>
      <c r="J2519" t="s">
        <v>11</v>
      </c>
      <c r="K2519" s="21">
        <f>INDEX(LISTAS!$H:$Q,MATCH(BASE!H2519,LISTAS!$G:$G,0),MATCH(BASE!J2519,LISTAS!$H$3:$Q$3,0))*Tabela3[[#This Row],[QUANTIDADE]]</f>
        <v>12</v>
      </c>
      <c r="L2519" s="2" t="str">
        <f>TEXT(Tabela3[[#This Row],[DATA]],"MM")</f>
        <v>04</v>
      </c>
      <c r="M2519" s="2">
        <f>WEEKNUM(Tabela3[[#This Row],[DATA]])</f>
        <v>16</v>
      </c>
      <c r="N2519" s="18">
        <f>YEAR(Tabela3[[#This Row],[DATA]])</f>
        <v>2023</v>
      </c>
    </row>
    <row r="2520" spans="2:14">
      <c r="B2520" s="1">
        <v>45034</v>
      </c>
      <c r="C2520">
        <v>13132</v>
      </c>
      <c r="D2520">
        <f>COUNTIF(C$4:C2520,Tabela3[[#This Row],[COMANDA]])</f>
        <v>2</v>
      </c>
      <c r="E2520" t="s">
        <v>90</v>
      </c>
      <c r="F2520" t="s">
        <v>100</v>
      </c>
      <c r="G2520" t="s">
        <v>61</v>
      </c>
      <c r="H2520" t="s">
        <v>161</v>
      </c>
      <c r="I2520" s="2">
        <v>1</v>
      </c>
      <c r="J2520" t="s">
        <v>11</v>
      </c>
      <c r="K2520" s="21">
        <f>INDEX(LISTAS!$H:$Q,MATCH(BASE!H2520,LISTAS!$G:$G,0),MATCH(BASE!J2520,LISTAS!$H$3:$Q$3,0))*Tabela3[[#This Row],[QUANTIDADE]]</f>
        <v>3</v>
      </c>
      <c r="L2520" s="2" t="str">
        <f>TEXT(Tabela3[[#This Row],[DATA]],"MM")</f>
        <v>04</v>
      </c>
      <c r="M2520" s="2">
        <f>WEEKNUM(Tabela3[[#This Row],[DATA]])</f>
        <v>16</v>
      </c>
      <c r="N2520" s="18">
        <f>YEAR(Tabela3[[#This Row],[DATA]])</f>
        <v>2023</v>
      </c>
    </row>
    <row r="2521" spans="2:14">
      <c r="B2521" s="1">
        <v>45034</v>
      </c>
      <c r="C2521">
        <v>13133</v>
      </c>
      <c r="D2521">
        <f>COUNTIF(C$4:C2521,Tabela3[[#This Row],[COMANDA]])</f>
        <v>1</v>
      </c>
      <c r="E2521" t="s">
        <v>90</v>
      </c>
      <c r="F2521" t="s">
        <v>100</v>
      </c>
      <c r="G2521" t="s">
        <v>8</v>
      </c>
      <c r="H2521" t="s">
        <v>39</v>
      </c>
      <c r="I2521" s="2">
        <v>1</v>
      </c>
      <c r="J2521" t="s">
        <v>11</v>
      </c>
      <c r="K2521" s="21">
        <f>INDEX(LISTAS!$H:$Q,MATCH(BASE!H2521,LISTAS!$G:$G,0),MATCH(BASE!J2521,LISTAS!$H$3:$Q$3,0))*Tabela3[[#This Row],[QUANTIDADE]]</f>
        <v>12</v>
      </c>
      <c r="L2521" s="2" t="str">
        <f>TEXT(Tabela3[[#This Row],[DATA]],"MM")</f>
        <v>04</v>
      </c>
      <c r="M2521" s="2">
        <f>WEEKNUM(Tabela3[[#This Row],[DATA]])</f>
        <v>16</v>
      </c>
      <c r="N2521" s="18">
        <f>YEAR(Tabela3[[#This Row],[DATA]])</f>
        <v>2023</v>
      </c>
    </row>
    <row r="2522" spans="2:14">
      <c r="B2522" s="1">
        <v>45034</v>
      </c>
      <c r="C2522">
        <v>13133</v>
      </c>
      <c r="D2522">
        <f>COUNTIF(C$4:C2522,Tabela3[[#This Row],[COMANDA]])</f>
        <v>2</v>
      </c>
      <c r="E2522" t="s">
        <v>90</v>
      </c>
      <c r="F2522" t="s">
        <v>100</v>
      </c>
      <c r="G2522" t="s">
        <v>8</v>
      </c>
      <c r="H2522" t="s">
        <v>204</v>
      </c>
      <c r="I2522" s="2">
        <v>1</v>
      </c>
      <c r="J2522" t="s">
        <v>11</v>
      </c>
      <c r="K2522" s="21">
        <f>INDEX(LISTAS!$H:$Q,MATCH(BASE!H2522,LISTAS!$G:$G,0),MATCH(BASE!J2522,LISTAS!$H$3:$Q$3,0))*Tabela3[[#This Row],[QUANTIDADE]]</f>
        <v>18</v>
      </c>
      <c r="L2522" s="2" t="str">
        <f>TEXT(Tabela3[[#This Row],[DATA]],"MM")</f>
        <v>04</v>
      </c>
      <c r="M2522" s="2">
        <f>WEEKNUM(Tabela3[[#This Row],[DATA]])</f>
        <v>16</v>
      </c>
      <c r="N2522" s="18">
        <f>YEAR(Tabela3[[#This Row],[DATA]])</f>
        <v>2023</v>
      </c>
    </row>
    <row r="2523" spans="2:14">
      <c r="B2523" s="1">
        <v>45034</v>
      </c>
      <c r="C2523">
        <v>13133</v>
      </c>
      <c r="D2523">
        <f>COUNTIF(C$4:C2523,Tabela3[[#This Row],[COMANDA]])</f>
        <v>3</v>
      </c>
      <c r="E2523" t="s">
        <v>90</v>
      </c>
      <c r="F2523" t="s">
        <v>100</v>
      </c>
      <c r="G2523" t="s">
        <v>9</v>
      </c>
      <c r="H2523" t="s">
        <v>138</v>
      </c>
      <c r="I2523" s="2">
        <v>1</v>
      </c>
      <c r="J2523" t="s">
        <v>11</v>
      </c>
      <c r="K2523" s="21">
        <f>INDEX(LISTAS!$H:$Q,MATCH(BASE!H2523,LISTAS!$G:$G,0),MATCH(BASE!J2523,LISTAS!$H$3:$Q$3,0))*Tabela3[[#This Row],[QUANTIDADE]]</f>
        <v>4</v>
      </c>
      <c r="L2523" s="2" t="str">
        <f>TEXT(Tabela3[[#This Row],[DATA]],"MM")</f>
        <v>04</v>
      </c>
      <c r="M2523" s="2">
        <f>WEEKNUM(Tabela3[[#This Row],[DATA]])</f>
        <v>16</v>
      </c>
      <c r="N2523" s="18">
        <f>YEAR(Tabela3[[#This Row],[DATA]])</f>
        <v>2023</v>
      </c>
    </row>
    <row r="2524" spans="2:14">
      <c r="B2524" s="1">
        <v>45034</v>
      </c>
      <c r="C2524">
        <v>13134</v>
      </c>
      <c r="D2524">
        <f>COUNTIF(C$4:C2524,Tabela3[[#This Row],[COMANDA]])</f>
        <v>1</v>
      </c>
      <c r="E2524" t="s">
        <v>90</v>
      </c>
      <c r="F2524" t="s">
        <v>99</v>
      </c>
      <c r="G2524" t="s">
        <v>8</v>
      </c>
      <c r="H2524" t="s">
        <v>204</v>
      </c>
      <c r="I2524" s="2">
        <v>1</v>
      </c>
      <c r="J2524" t="s">
        <v>11</v>
      </c>
      <c r="K2524" s="21">
        <f>INDEX(LISTAS!$H:$Q,MATCH(BASE!H2524,LISTAS!$G:$G,0),MATCH(BASE!J2524,LISTAS!$H$3:$Q$3,0))*Tabela3[[#This Row],[QUANTIDADE]]</f>
        <v>18</v>
      </c>
      <c r="L2524" s="2" t="str">
        <f>TEXT(Tabela3[[#This Row],[DATA]],"MM")</f>
        <v>04</v>
      </c>
      <c r="M2524" s="2">
        <f>WEEKNUM(Tabela3[[#This Row],[DATA]])</f>
        <v>16</v>
      </c>
      <c r="N2524" s="18">
        <f>YEAR(Tabela3[[#This Row],[DATA]])</f>
        <v>2023</v>
      </c>
    </row>
    <row r="2525" spans="2:14">
      <c r="B2525" s="1">
        <v>45034</v>
      </c>
      <c r="C2525">
        <v>13134</v>
      </c>
      <c r="D2525">
        <f>COUNTIF(C$4:C2525,Tabela3[[#This Row],[COMANDA]])</f>
        <v>2</v>
      </c>
      <c r="E2525" t="s">
        <v>90</v>
      </c>
      <c r="F2525" t="s">
        <v>99</v>
      </c>
      <c r="G2525" t="s">
        <v>9</v>
      </c>
      <c r="H2525" t="s">
        <v>58</v>
      </c>
      <c r="I2525" s="2">
        <v>1</v>
      </c>
      <c r="J2525" t="s">
        <v>11</v>
      </c>
      <c r="K2525" s="21">
        <f>INDEX(LISTAS!$H:$Q,MATCH(BASE!H2525,LISTAS!$G:$G,0),MATCH(BASE!J2525,LISTAS!$H$3:$Q$3,0))*Tabela3[[#This Row],[QUANTIDADE]]</f>
        <v>5</v>
      </c>
      <c r="L2525" s="2" t="str">
        <f>TEXT(Tabela3[[#This Row],[DATA]],"MM")</f>
        <v>04</v>
      </c>
      <c r="M2525" s="2">
        <f>WEEKNUM(Tabela3[[#This Row],[DATA]])</f>
        <v>16</v>
      </c>
      <c r="N2525" s="18">
        <f>YEAR(Tabela3[[#This Row],[DATA]])</f>
        <v>2023</v>
      </c>
    </row>
    <row r="2526" spans="2:14">
      <c r="B2526" s="1">
        <v>45034</v>
      </c>
      <c r="C2526">
        <v>13135</v>
      </c>
      <c r="D2526">
        <f>COUNTIF(C$4:C2526,Tabela3[[#This Row],[COMANDA]])</f>
        <v>1</v>
      </c>
      <c r="E2526" t="s">
        <v>1</v>
      </c>
      <c r="F2526" t="s">
        <v>375</v>
      </c>
      <c r="G2526" t="s">
        <v>8</v>
      </c>
      <c r="H2526" t="s">
        <v>84</v>
      </c>
      <c r="I2526" s="2">
        <v>1</v>
      </c>
      <c r="J2526" t="s">
        <v>11</v>
      </c>
      <c r="K2526" s="21">
        <f>INDEX(LISTAS!$H:$Q,MATCH(BASE!H2526,LISTAS!$G:$G,0),MATCH(BASE!J2526,LISTAS!$H$3:$Q$3,0))*Tabela3[[#This Row],[QUANTIDADE]]</f>
        <v>16</v>
      </c>
      <c r="L2526" s="2" t="str">
        <f>TEXT(Tabela3[[#This Row],[DATA]],"MM")</f>
        <v>04</v>
      </c>
      <c r="M2526" s="2">
        <f>WEEKNUM(Tabela3[[#This Row],[DATA]])</f>
        <v>16</v>
      </c>
      <c r="N2526" s="18">
        <f>YEAR(Tabela3[[#This Row],[DATA]])</f>
        <v>2023</v>
      </c>
    </row>
    <row r="2527" spans="2:14">
      <c r="B2527" s="1">
        <v>45034</v>
      </c>
      <c r="C2527">
        <v>13136</v>
      </c>
      <c r="D2527">
        <f>COUNTIF(C$4:C2527,Tabela3[[#This Row],[COMANDA]])</f>
        <v>1</v>
      </c>
      <c r="E2527" t="s">
        <v>90</v>
      </c>
      <c r="F2527" t="s">
        <v>98</v>
      </c>
      <c r="G2527" t="s">
        <v>8</v>
      </c>
      <c r="H2527" t="s">
        <v>42</v>
      </c>
      <c r="I2527" s="2">
        <v>1</v>
      </c>
      <c r="J2527" t="s">
        <v>11</v>
      </c>
      <c r="K2527" s="21">
        <f>INDEX(LISTAS!$H:$Q,MATCH(BASE!H2527,LISTAS!$G:$G,0),MATCH(BASE!J2527,LISTAS!$H$3:$Q$3,0))*Tabela3[[#This Row],[QUANTIDADE]]</f>
        <v>16</v>
      </c>
      <c r="L2527" s="2" t="str">
        <f>TEXT(Tabela3[[#This Row],[DATA]],"MM")</f>
        <v>04</v>
      </c>
      <c r="M2527" s="2">
        <f>WEEKNUM(Tabela3[[#This Row],[DATA]])</f>
        <v>16</v>
      </c>
      <c r="N2527" s="18">
        <f>YEAR(Tabela3[[#This Row],[DATA]])</f>
        <v>2023</v>
      </c>
    </row>
    <row r="2528" spans="2:14">
      <c r="B2528" s="1">
        <v>45034</v>
      </c>
      <c r="C2528">
        <v>13136</v>
      </c>
      <c r="D2528">
        <f>COUNTIF(C$4:C2528,Tabela3[[#This Row],[COMANDA]])</f>
        <v>2</v>
      </c>
      <c r="E2528" t="s">
        <v>90</v>
      </c>
      <c r="F2528" t="s">
        <v>98</v>
      </c>
      <c r="G2528" t="s">
        <v>9</v>
      </c>
      <c r="H2528" t="s">
        <v>146</v>
      </c>
      <c r="I2528" s="2">
        <v>1</v>
      </c>
      <c r="J2528" t="s">
        <v>11</v>
      </c>
      <c r="K2528" s="21">
        <f>INDEX(LISTAS!$H:$Q,MATCH(BASE!H2528,LISTAS!$G:$G,0),MATCH(BASE!J2528,LISTAS!$H$3:$Q$3,0))*Tabela3[[#This Row],[QUANTIDADE]]</f>
        <v>4</v>
      </c>
      <c r="L2528" s="2" t="str">
        <f>TEXT(Tabela3[[#This Row],[DATA]],"MM")</f>
        <v>04</v>
      </c>
      <c r="M2528" s="2">
        <f>WEEKNUM(Tabela3[[#This Row],[DATA]])</f>
        <v>16</v>
      </c>
      <c r="N2528" s="18">
        <f>YEAR(Tabela3[[#This Row],[DATA]])</f>
        <v>2023</v>
      </c>
    </row>
    <row r="2529" spans="2:14">
      <c r="B2529" s="1">
        <v>45034</v>
      </c>
      <c r="C2529">
        <v>13137</v>
      </c>
      <c r="D2529">
        <f>COUNTIF(C$4:C2529,Tabela3[[#This Row],[COMANDA]])</f>
        <v>1</v>
      </c>
      <c r="E2529" t="s">
        <v>90</v>
      </c>
      <c r="F2529" t="s">
        <v>99</v>
      </c>
      <c r="G2529" t="s">
        <v>8</v>
      </c>
      <c r="H2529" t="s">
        <v>206</v>
      </c>
      <c r="I2529" s="2">
        <v>1</v>
      </c>
      <c r="J2529" t="s">
        <v>11</v>
      </c>
      <c r="K2529" s="21">
        <f>INDEX(LISTAS!$H:$Q,MATCH(BASE!H2529,LISTAS!$G:$G,0),MATCH(BASE!J2529,LISTAS!$H$3:$Q$3,0))*Tabela3[[#This Row],[QUANTIDADE]]</f>
        <v>18</v>
      </c>
      <c r="L2529" s="2" t="str">
        <f>TEXT(Tabela3[[#This Row],[DATA]],"MM")</f>
        <v>04</v>
      </c>
      <c r="M2529" s="2">
        <f>WEEKNUM(Tabela3[[#This Row],[DATA]])</f>
        <v>16</v>
      </c>
      <c r="N2529" s="18">
        <f>YEAR(Tabela3[[#This Row],[DATA]])</f>
        <v>2023</v>
      </c>
    </row>
    <row r="2530" spans="2:14">
      <c r="B2530" s="1">
        <v>45034</v>
      </c>
      <c r="C2530">
        <v>13137</v>
      </c>
      <c r="D2530">
        <f>COUNTIF(C$4:C2530,Tabela3[[#This Row],[COMANDA]])</f>
        <v>2</v>
      </c>
      <c r="E2530" t="s">
        <v>90</v>
      </c>
      <c r="F2530" t="s">
        <v>99</v>
      </c>
      <c r="G2530" t="s">
        <v>10</v>
      </c>
      <c r="H2530" t="s">
        <v>97</v>
      </c>
      <c r="I2530" s="2">
        <v>1</v>
      </c>
      <c r="J2530" t="s">
        <v>11</v>
      </c>
      <c r="K2530" s="21">
        <f>INDEX(LISTAS!$H:$Q,MATCH(BASE!H2530,LISTAS!$G:$G,0),MATCH(BASE!J2530,LISTAS!$H$3:$Q$3,0))*Tabela3[[#This Row],[QUANTIDADE]]</f>
        <v>2.5</v>
      </c>
      <c r="L2530" s="2" t="str">
        <f>TEXT(Tabela3[[#This Row],[DATA]],"MM")</f>
        <v>04</v>
      </c>
      <c r="M2530" s="2">
        <f>WEEKNUM(Tabela3[[#This Row],[DATA]])</f>
        <v>16</v>
      </c>
      <c r="N2530" s="18">
        <f>YEAR(Tabela3[[#This Row],[DATA]])</f>
        <v>2023</v>
      </c>
    </row>
    <row r="2531" spans="2:14">
      <c r="B2531" s="1">
        <v>45034</v>
      </c>
      <c r="C2531">
        <v>13138</v>
      </c>
      <c r="D2531">
        <f>COUNTIF(C$4:C2531,Tabela3[[#This Row],[COMANDA]])</f>
        <v>1</v>
      </c>
      <c r="E2531" t="s">
        <v>90</v>
      </c>
      <c r="F2531" t="s">
        <v>99</v>
      </c>
      <c r="G2531" t="s">
        <v>8</v>
      </c>
      <c r="H2531" t="s">
        <v>47</v>
      </c>
      <c r="I2531" s="2">
        <v>1</v>
      </c>
      <c r="J2531" t="s">
        <v>11</v>
      </c>
      <c r="K2531" s="21">
        <f>INDEX(LISTAS!$H:$Q,MATCH(BASE!H2531,LISTAS!$G:$G,0),MATCH(BASE!J2531,LISTAS!$H$3:$Q$3,0))*Tabela3[[#This Row],[QUANTIDADE]]</f>
        <v>16</v>
      </c>
      <c r="L2531" s="2" t="str">
        <f>TEXT(Tabela3[[#This Row],[DATA]],"MM")</f>
        <v>04</v>
      </c>
      <c r="M2531" s="2">
        <f>WEEKNUM(Tabela3[[#This Row],[DATA]])</f>
        <v>16</v>
      </c>
      <c r="N2531" s="18">
        <f>YEAR(Tabela3[[#This Row],[DATA]])</f>
        <v>2023</v>
      </c>
    </row>
    <row r="2532" spans="2:14">
      <c r="B2532" s="1">
        <v>45034</v>
      </c>
      <c r="C2532">
        <v>13139</v>
      </c>
      <c r="D2532">
        <f>COUNTIF(C$4:C2532,Tabela3[[#This Row],[COMANDA]])</f>
        <v>1</v>
      </c>
      <c r="E2532" t="s">
        <v>1</v>
      </c>
      <c r="F2532" t="s">
        <v>98</v>
      </c>
      <c r="G2532" t="s">
        <v>8</v>
      </c>
      <c r="H2532" t="s">
        <v>84</v>
      </c>
      <c r="I2532" s="2">
        <v>1</v>
      </c>
      <c r="J2532" t="s">
        <v>11</v>
      </c>
      <c r="K2532" s="21">
        <f>INDEX(LISTAS!$H:$Q,MATCH(BASE!H2532,LISTAS!$G:$G,0),MATCH(BASE!J2532,LISTAS!$H$3:$Q$3,0))*Tabela3[[#This Row],[QUANTIDADE]]</f>
        <v>16</v>
      </c>
      <c r="L2532" s="2" t="str">
        <f>TEXT(Tabela3[[#This Row],[DATA]],"MM")</f>
        <v>04</v>
      </c>
      <c r="M2532" s="2">
        <f>WEEKNUM(Tabela3[[#This Row],[DATA]])</f>
        <v>16</v>
      </c>
      <c r="N2532" s="18">
        <f>YEAR(Tabela3[[#This Row],[DATA]])</f>
        <v>2023</v>
      </c>
    </row>
    <row r="2533" spans="2:14">
      <c r="B2533" s="1">
        <v>45034</v>
      </c>
      <c r="C2533">
        <v>13140</v>
      </c>
      <c r="D2533">
        <f>COUNTIF(C$4:C2533,Tabela3[[#This Row],[COMANDA]])</f>
        <v>1</v>
      </c>
      <c r="E2533" t="s">
        <v>90</v>
      </c>
      <c r="F2533" t="s">
        <v>375</v>
      </c>
      <c r="G2533" t="s">
        <v>8</v>
      </c>
      <c r="H2533" t="s">
        <v>47</v>
      </c>
      <c r="I2533" s="2">
        <v>2</v>
      </c>
      <c r="J2533" t="s">
        <v>11</v>
      </c>
      <c r="K2533" s="21">
        <f>INDEX(LISTAS!$H:$Q,MATCH(BASE!H2533,LISTAS!$G:$G,0),MATCH(BASE!J2533,LISTAS!$H$3:$Q$3,0))*Tabela3[[#This Row],[QUANTIDADE]]</f>
        <v>32</v>
      </c>
      <c r="L2533" s="2" t="str">
        <f>TEXT(Tabela3[[#This Row],[DATA]],"MM")</f>
        <v>04</v>
      </c>
      <c r="M2533" s="2">
        <f>WEEKNUM(Tabela3[[#This Row],[DATA]])</f>
        <v>16</v>
      </c>
      <c r="N2533" s="18">
        <f>YEAR(Tabela3[[#This Row],[DATA]])</f>
        <v>2023</v>
      </c>
    </row>
    <row r="2534" spans="2:14">
      <c r="B2534" s="1">
        <v>45034</v>
      </c>
      <c r="C2534">
        <v>13140</v>
      </c>
      <c r="D2534">
        <f>COUNTIF(C$4:C2534,Tabela3[[#This Row],[COMANDA]])</f>
        <v>2</v>
      </c>
      <c r="E2534" t="s">
        <v>90</v>
      </c>
      <c r="F2534" t="s">
        <v>375</v>
      </c>
      <c r="G2534" t="s">
        <v>9</v>
      </c>
      <c r="H2534" t="s">
        <v>140</v>
      </c>
      <c r="I2534" s="2">
        <v>1</v>
      </c>
      <c r="J2534" t="s">
        <v>11</v>
      </c>
      <c r="K2534" s="21">
        <f>INDEX(LISTAS!$H:$Q,MATCH(BASE!H2534,LISTAS!$G:$G,0),MATCH(BASE!J2534,LISTAS!$H$3:$Q$3,0))*Tabela3[[#This Row],[QUANTIDADE]]</f>
        <v>3</v>
      </c>
      <c r="L2534" s="2" t="str">
        <f>TEXT(Tabela3[[#This Row],[DATA]],"MM")</f>
        <v>04</v>
      </c>
      <c r="M2534" s="2">
        <f>WEEKNUM(Tabela3[[#This Row],[DATA]])</f>
        <v>16</v>
      </c>
      <c r="N2534" s="18">
        <f>YEAR(Tabela3[[#This Row],[DATA]])</f>
        <v>2023</v>
      </c>
    </row>
    <row r="2535" spans="2:14">
      <c r="B2535" s="1">
        <v>45034</v>
      </c>
      <c r="C2535">
        <v>13141</v>
      </c>
      <c r="D2535">
        <f>COUNTIF(C$4:C2535,Tabela3[[#This Row],[COMANDA]])</f>
        <v>1</v>
      </c>
      <c r="E2535" t="s">
        <v>89</v>
      </c>
      <c r="F2535" t="s">
        <v>99</v>
      </c>
      <c r="G2535" t="s">
        <v>8</v>
      </c>
      <c r="H2535" t="s">
        <v>206</v>
      </c>
      <c r="I2535" s="2">
        <v>1</v>
      </c>
      <c r="J2535" t="s">
        <v>11</v>
      </c>
      <c r="K2535" s="21">
        <f>INDEX(LISTAS!$H:$Q,MATCH(BASE!H2535,LISTAS!$G:$G,0),MATCH(BASE!J2535,LISTAS!$H$3:$Q$3,0))*Tabela3[[#This Row],[QUANTIDADE]]</f>
        <v>18</v>
      </c>
      <c r="L2535" s="2" t="str">
        <f>TEXT(Tabela3[[#This Row],[DATA]],"MM")</f>
        <v>04</v>
      </c>
      <c r="M2535" s="2">
        <f>WEEKNUM(Tabela3[[#This Row],[DATA]])</f>
        <v>16</v>
      </c>
      <c r="N2535" s="18">
        <f>YEAR(Tabela3[[#This Row],[DATA]])</f>
        <v>2023</v>
      </c>
    </row>
    <row r="2536" spans="2:14">
      <c r="B2536" s="1">
        <v>45034</v>
      </c>
      <c r="C2536">
        <v>13141</v>
      </c>
      <c r="D2536">
        <f>COUNTIF(C$4:C2536,Tabela3[[#This Row],[COMANDA]])</f>
        <v>2</v>
      </c>
      <c r="E2536" t="s">
        <v>89</v>
      </c>
      <c r="F2536" t="s">
        <v>99</v>
      </c>
      <c r="G2536" t="s">
        <v>9</v>
      </c>
      <c r="H2536" t="s">
        <v>59</v>
      </c>
      <c r="I2536" s="2">
        <v>1</v>
      </c>
      <c r="J2536" t="s">
        <v>11</v>
      </c>
      <c r="K2536" s="21">
        <f>INDEX(LISTAS!$H:$Q,MATCH(BASE!H2536,LISTAS!$G:$G,0),MATCH(BASE!J2536,LISTAS!$H$3:$Q$3,0))*Tabela3[[#This Row],[QUANTIDADE]]</f>
        <v>3</v>
      </c>
      <c r="L2536" s="2" t="str">
        <f>TEXT(Tabela3[[#This Row],[DATA]],"MM")</f>
        <v>04</v>
      </c>
      <c r="M2536" s="2">
        <f>WEEKNUM(Tabela3[[#This Row],[DATA]])</f>
        <v>16</v>
      </c>
      <c r="N2536" s="18">
        <f>YEAR(Tabela3[[#This Row],[DATA]])</f>
        <v>2023</v>
      </c>
    </row>
    <row r="2537" spans="2:14">
      <c r="B2537" s="1">
        <v>45034</v>
      </c>
      <c r="C2537">
        <v>13142</v>
      </c>
      <c r="D2537">
        <f>COUNTIF(C$4:C2537,Tabela3[[#This Row],[COMANDA]])</f>
        <v>1</v>
      </c>
      <c r="E2537" t="s">
        <v>90</v>
      </c>
      <c r="F2537" t="s">
        <v>99</v>
      </c>
      <c r="G2537" t="s">
        <v>8</v>
      </c>
      <c r="H2537" t="s">
        <v>42</v>
      </c>
      <c r="I2537" s="2">
        <v>1</v>
      </c>
      <c r="J2537" t="s">
        <v>11</v>
      </c>
      <c r="K2537" s="21">
        <f>INDEX(LISTAS!$H:$Q,MATCH(BASE!H2537,LISTAS!$G:$G,0),MATCH(BASE!J2537,LISTAS!$H$3:$Q$3,0))*Tabela3[[#This Row],[QUANTIDADE]]</f>
        <v>16</v>
      </c>
      <c r="L2537" s="2" t="str">
        <f>TEXT(Tabela3[[#This Row],[DATA]],"MM")</f>
        <v>04</v>
      </c>
      <c r="M2537" s="2">
        <f>WEEKNUM(Tabela3[[#This Row],[DATA]])</f>
        <v>16</v>
      </c>
      <c r="N2537" s="18">
        <f>YEAR(Tabela3[[#This Row],[DATA]])</f>
        <v>2023</v>
      </c>
    </row>
    <row r="2538" spans="2:14">
      <c r="B2538" s="1">
        <v>45034</v>
      </c>
      <c r="C2538">
        <v>13142</v>
      </c>
      <c r="D2538">
        <f>COUNTIF(C$4:C2538,Tabela3[[#This Row],[COMANDA]])</f>
        <v>2</v>
      </c>
      <c r="E2538" t="s">
        <v>90</v>
      </c>
      <c r="F2538" t="s">
        <v>99</v>
      </c>
      <c r="G2538" t="s">
        <v>8</v>
      </c>
      <c r="H2538" t="s">
        <v>84</v>
      </c>
      <c r="I2538" s="2">
        <v>1</v>
      </c>
      <c r="J2538" t="s">
        <v>11</v>
      </c>
      <c r="K2538" s="21">
        <f>INDEX(LISTAS!$H:$Q,MATCH(BASE!H2538,LISTAS!$G:$G,0),MATCH(BASE!J2538,LISTAS!$H$3:$Q$3,0))*Tabela3[[#This Row],[QUANTIDADE]]</f>
        <v>16</v>
      </c>
      <c r="L2538" s="2" t="str">
        <f>TEXT(Tabela3[[#This Row],[DATA]],"MM")</f>
        <v>04</v>
      </c>
      <c r="M2538" s="2">
        <f>WEEKNUM(Tabela3[[#This Row],[DATA]])</f>
        <v>16</v>
      </c>
      <c r="N2538" s="18">
        <f>YEAR(Tabela3[[#This Row],[DATA]])</f>
        <v>2023</v>
      </c>
    </row>
    <row r="2539" spans="2:14">
      <c r="B2539" s="1">
        <v>45034</v>
      </c>
      <c r="C2539">
        <v>13142</v>
      </c>
      <c r="D2539">
        <f>COUNTIF(C$4:C2539,Tabela3[[#This Row],[COMANDA]])</f>
        <v>3</v>
      </c>
      <c r="E2539" t="s">
        <v>90</v>
      </c>
      <c r="F2539" t="s">
        <v>99</v>
      </c>
      <c r="G2539" t="s">
        <v>61</v>
      </c>
      <c r="H2539" t="s">
        <v>163</v>
      </c>
      <c r="I2539" s="2">
        <v>1</v>
      </c>
      <c r="J2539" t="s">
        <v>11</v>
      </c>
      <c r="K2539" s="21">
        <f>INDEX(LISTAS!$H:$Q,MATCH(BASE!H2539,LISTAS!$G:$G,0),MATCH(BASE!J2539,LISTAS!$H$3:$Q$3,0))*Tabela3[[#This Row],[QUANTIDADE]]</f>
        <v>4</v>
      </c>
      <c r="L2539" s="2" t="str">
        <f>TEXT(Tabela3[[#This Row],[DATA]],"MM")</f>
        <v>04</v>
      </c>
      <c r="M2539" s="2">
        <f>WEEKNUM(Tabela3[[#This Row],[DATA]])</f>
        <v>16</v>
      </c>
      <c r="N2539" s="18">
        <f>YEAR(Tabela3[[#This Row],[DATA]])</f>
        <v>2023</v>
      </c>
    </row>
    <row r="2540" spans="2:14">
      <c r="B2540" s="1">
        <v>45034</v>
      </c>
      <c r="C2540">
        <v>13143</v>
      </c>
      <c r="D2540">
        <f>COUNTIF(C$4:C2540,Tabela3[[#This Row],[COMANDA]])</f>
        <v>1</v>
      </c>
      <c r="E2540" t="s">
        <v>90</v>
      </c>
      <c r="F2540" t="s">
        <v>99</v>
      </c>
      <c r="G2540" t="s">
        <v>8</v>
      </c>
      <c r="H2540" t="s">
        <v>47</v>
      </c>
      <c r="I2540" s="2">
        <v>1</v>
      </c>
      <c r="J2540" t="s">
        <v>11</v>
      </c>
      <c r="K2540" s="21">
        <f>INDEX(LISTAS!$H:$Q,MATCH(BASE!H2540,LISTAS!$G:$G,0),MATCH(BASE!J2540,LISTAS!$H$3:$Q$3,0))*Tabela3[[#This Row],[QUANTIDADE]]</f>
        <v>16</v>
      </c>
      <c r="L2540" s="2" t="str">
        <f>TEXT(Tabela3[[#This Row],[DATA]],"MM")</f>
        <v>04</v>
      </c>
      <c r="M2540" s="2">
        <f>WEEKNUM(Tabela3[[#This Row],[DATA]])</f>
        <v>16</v>
      </c>
      <c r="N2540" s="18">
        <f>YEAR(Tabela3[[#This Row],[DATA]])</f>
        <v>2023</v>
      </c>
    </row>
    <row r="2541" spans="2:14">
      <c r="B2541" s="1">
        <v>45034</v>
      </c>
      <c r="C2541">
        <v>13144</v>
      </c>
      <c r="D2541">
        <f>COUNTIF(C$4:C2541,Tabela3[[#This Row],[COMANDA]])</f>
        <v>1</v>
      </c>
      <c r="E2541" t="s">
        <v>90</v>
      </c>
      <c r="F2541" t="s">
        <v>99</v>
      </c>
      <c r="G2541" t="s">
        <v>8</v>
      </c>
      <c r="H2541" t="s">
        <v>47</v>
      </c>
      <c r="I2541" s="2">
        <v>1</v>
      </c>
      <c r="J2541" t="s">
        <v>11</v>
      </c>
      <c r="K2541" s="21">
        <f>INDEX(LISTAS!$H:$Q,MATCH(BASE!H2541,LISTAS!$G:$G,0),MATCH(BASE!J2541,LISTAS!$H$3:$Q$3,0))*Tabela3[[#This Row],[QUANTIDADE]]</f>
        <v>16</v>
      </c>
      <c r="L2541" s="2" t="str">
        <f>TEXT(Tabela3[[#This Row],[DATA]],"MM")</f>
        <v>04</v>
      </c>
      <c r="M2541" s="2">
        <f>WEEKNUM(Tabela3[[#This Row],[DATA]])</f>
        <v>16</v>
      </c>
      <c r="N2541" s="18">
        <f>YEAR(Tabela3[[#This Row],[DATA]])</f>
        <v>2023</v>
      </c>
    </row>
    <row r="2542" spans="2:14">
      <c r="B2542" s="1">
        <v>45034</v>
      </c>
      <c r="C2542">
        <v>13145</v>
      </c>
      <c r="D2542">
        <f>COUNTIF(C$4:C2542,Tabela3[[#This Row],[COMANDA]])</f>
        <v>1</v>
      </c>
      <c r="E2542" t="s">
        <v>90</v>
      </c>
      <c r="F2542" t="s">
        <v>98</v>
      </c>
      <c r="G2542" t="s">
        <v>62</v>
      </c>
      <c r="H2542" t="s">
        <v>194</v>
      </c>
      <c r="I2542" s="2">
        <v>1</v>
      </c>
      <c r="J2542" t="s">
        <v>11</v>
      </c>
      <c r="K2542" s="21">
        <f>INDEX(LISTAS!$H:$Q,MATCH(BASE!H2542,LISTAS!$G:$G,0),MATCH(BASE!J2542,LISTAS!$H$3:$Q$3,0))*Tabela3[[#This Row],[QUANTIDADE]]</f>
        <v>8</v>
      </c>
      <c r="L2542" s="2" t="str">
        <f>TEXT(Tabela3[[#This Row],[DATA]],"MM")</f>
        <v>04</v>
      </c>
      <c r="M2542" s="2">
        <f>WEEKNUM(Tabela3[[#This Row],[DATA]])</f>
        <v>16</v>
      </c>
      <c r="N2542" s="18">
        <f>YEAR(Tabela3[[#This Row],[DATA]])</f>
        <v>2023</v>
      </c>
    </row>
    <row r="2543" spans="2:14">
      <c r="B2543" s="1">
        <v>45034</v>
      </c>
      <c r="C2543">
        <v>13145</v>
      </c>
      <c r="D2543">
        <f>COUNTIF(C$4:C2543,Tabela3[[#This Row],[COMANDA]])</f>
        <v>2</v>
      </c>
      <c r="E2543" t="s">
        <v>90</v>
      </c>
      <c r="F2543" t="s">
        <v>98</v>
      </c>
      <c r="G2543" t="s">
        <v>62</v>
      </c>
      <c r="H2543" t="s">
        <v>190</v>
      </c>
      <c r="I2543" s="2">
        <v>3</v>
      </c>
      <c r="J2543" t="s">
        <v>11</v>
      </c>
      <c r="K2543" s="21">
        <f>INDEX(LISTAS!$H:$Q,MATCH(BASE!H2543,LISTAS!$G:$G,0),MATCH(BASE!J2543,LISTAS!$H$3:$Q$3,0))*Tabela3[[#This Row],[QUANTIDADE]]</f>
        <v>9</v>
      </c>
      <c r="L2543" s="2" t="str">
        <f>TEXT(Tabela3[[#This Row],[DATA]],"MM")</f>
        <v>04</v>
      </c>
      <c r="M2543" s="2">
        <f>WEEKNUM(Tabela3[[#This Row],[DATA]])</f>
        <v>16</v>
      </c>
      <c r="N2543" s="18">
        <f>YEAR(Tabela3[[#This Row],[DATA]])</f>
        <v>2023</v>
      </c>
    </row>
    <row r="2544" spans="2:14">
      <c r="B2544" s="1">
        <v>45034</v>
      </c>
      <c r="C2544">
        <v>13145</v>
      </c>
      <c r="D2544">
        <f>COUNTIF(C$4:C2544,Tabela3[[#This Row],[COMANDA]])</f>
        <v>3</v>
      </c>
      <c r="E2544" t="s">
        <v>90</v>
      </c>
      <c r="F2544" t="s">
        <v>98</v>
      </c>
      <c r="G2544" t="s">
        <v>62</v>
      </c>
      <c r="H2544" t="s">
        <v>189</v>
      </c>
      <c r="I2544" s="2">
        <v>1</v>
      </c>
      <c r="J2544" t="s">
        <v>11</v>
      </c>
      <c r="K2544" s="21">
        <f>INDEX(LISTAS!$H:$Q,MATCH(BASE!H2544,LISTAS!$G:$G,0),MATCH(BASE!J2544,LISTAS!$H$3:$Q$3,0))*Tabela3[[#This Row],[QUANTIDADE]]</f>
        <v>2</v>
      </c>
      <c r="L2544" s="2" t="str">
        <f>TEXT(Tabela3[[#This Row],[DATA]],"MM")</f>
        <v>04</v>
      </c>
      <c r="M2544" s="2">
        <f>WEEKNUM(Tabela3[[#This Row],[DATA]])</f>
        <v>16</v>
      </c>
      <c r="N2544" s="18">
        <f>YEAR(Tabela3[[#This Row],[DATA]])</f>
        <v>2023</v>
      </c>
    </row>
    <row r="2545" spans="2:14">
      <c r="B2545" s="1">
        <v>45034</v>
      </c>
      <c r="C2545">
        <v>13146</v>
      </c>
      <c r="D2545">
        <f>COUNTIF(C$4:C2545,Tabela3[[#This Row],[COMANDA]])</f>
        <v>1</v>
      </c>
      <c r="E2545" t="s">
        <v>90</v>
      </c>
      <c r="F2545" t="s">
        <v>98</v>
      </c>
      <c r="G2545" t="s">
        <v>8</v>
      </c>
      <c r="H2545" t="s">
        <v>42</v>
      </c>
      <c r="I2545" s="2">
        <v>1</v>
      </c>
      <c r="J2545" t="s">
        <v>11</v>
      </c>
      <c r="K2545" s="21">
        <f>INDEX(LISTAS!$H:$Q,MATCH(BASE!H2545,LISTAS!$G:$G,0),MATCH(BASE!J2545,LISTAS!$H$3:$Q$3,0))*Tabela3[[#This Row],[QUANTIDADE]]</f>
        <v>16</v>
      </c>
      <c r="L2545" s="2" t="str">
        <f>TEXT(Tabela3[[#This Row],[DATA]],"MM")</f>
        <v>04</v>
      </c>
      <c r="M2545" s="2">
        <f>WEEKNUM(Tabela3[[#This Row],[DATA]])</f>
        <v>16</v>
      </c>
      <c r="N2545" s="18">
        <f>YEAR(Tabela3[[#This Row],[DATA]])</f>
        <v>2023</v>
      </c>
    </row>
    <row r="2546" spans="2:14">
      <c r="B2546" s="1">
        <v>45034</v>
      </c>
      <c r="C2546">
        <v>13146</v>
      </c>
      <c r="D2546">
        <f>COUNTIF(C$4:C2546,Tabela3[[#This Row],[COMANDA]])</f>
        <v>2</v>
      </c>
      <c r="E2546" t="s">
        <v>90</v>
      </c>
      <c r="F2546" t="s">
        <v>98</v>
      </c>
      <c r="G2546" t="s">
        <v>10</v>
      </c>
      <c r="H2546" t="s">
        <v>96</v>
      </c>
      <c r="I2546" s="2">
        <v>1</v>
      </c>
      <c r="J2546" t="s">
        <v>11</v>
      </c>
      <c r="K2546" s="21">
        <f>INDEX(LISTAS!$H:$Q,MATCH(BASE!H2546,LISTAS!$G:$G,0),MATCH(BASE!J2546,LISTAS!$H$3:$Q$3,0))*Tabela3[[#This Row],[QUANTIDADE]]</f>
        <v>3</v>
      </c>
      <c r="L2546" s="2" t="str">
        <f>TEXT(Tabela3[[#This Row],[DATA]],"MM")</f>
        <v>04</v>
      </c>
      <c r="M2546" s="2">
        <f>WEEKNUM(Tabela3[[#This Row],[DATA]])</f>
        <v>16</v>
      </c>
      <c r="N2546" s="18">
        <f>YEAR(Tabela3[[#This Row],[DATA]])</f>
        <v>2023</v>
      </c>
    </row>
    <row r="2547" spans="2:14">
      <c r="B2547" s="1">
        <v>45034</v>
      </c>
      <c r="C2547">
        <v>13147</v>
      </c>
      <c r="D2547">
        <f>COUNTIF(C$4:C2547,Tabela3[[#This Row],[COMANDA]])</f>
        <v>1</v>
      </c>
      <c r="E2547" t="s">
        <v>90</v>
      </c>
      <c r="F2547" t="s">
        <v>99</v>
      </c>
      <c r="G2547" t="s">
        <v>8</v>
      </c>
      <c r="H2547" t="s">
        <v>204</v>
      </c>
      <c r="I2547" s="2">
        <v>1</v>
      </c>
      <c r="J2547" t="s">
        <v>11</v>
      </c>
      <c r="K2547" s="21">
        <f>INDEX(LISTAS!$H:$Q,MATCH(BASE!H2547,LISTAS!$G:$G,0),MATCH(BASE!J2547,LISTAS!$H$3:$Q$3,0))*Tabela3[[#This Row],[QUANTIDADE]]</f>
        <v>18</v>
      </c>
      <c r="L2547" s="2" t="str">
        <f>TEXT(Tabela3[[#This Row],[DATA]],"MM")</f>
        <v>04</v>
      </c>
      <c r="M2547" s="2">
        <f>WEEKNUM(Tabela3[[#This Row],[DATA]])</f>
        <v>16</v>
      </c>
      <c r="N2547" s="18">
        <f>YEAR(Tabela3[[#This Row],[DATA]])</f>
        <v>2023</v>
      </c>
    </row>
    <row r="2548" spans="2:14">
      <c r="B2548" s="1">
        <v>45034</v>
      </c>
      <c r="C2548">
        <v>13148</v>
      </c>
      <c r="D2548">
        <f>COUNTIF(C$4:C2548,Tabela3[[#This Row],[COMANDA]])</f>
        <v>1</v>
      </c>
      <c r="E2548" t="s">
        <v>89</v>
      </c>
      <c r="F2548" t="s">
        <v>99</v>
      </c>
      <c r="G2548" t="s">
        <v>8</v>
      </c>
      <c r="H2548" t="s">
        <v>40</v>
      </c>
      <c r="I2548" s="2">
        <v>1</v>
      </c>
      <c r="J2548" t="s">
        <v>11</v>
      </c>
      <c r="K2548" s="21">
        <f>INDEX(LISTAS!$H:$Q,MATCH(BASE!H2548,LISTAS!$G:$G,0),MATCH(BASE!J2548,LISTAS!$H$3:$Q$3,0))*Tabela3[[#This Row],[QUANTIDADE]]</f>
        <v>14</v>
      </c>
      <c r="L2548" s="2" t="str">
        <f>TEXT(Tabela3[[#This Row],[DATA]],"MM")</f>
        <v>04</v>
      </c>
      <c r="M2548" s="2">
        <f>WEEKNUM(Tabela3[[#This Row],[DATA]])</f>
        <v>16</v>
      </c>
      <c r="N2548" s="18">
        <f>YEAR(Tabela3[[#This Row],[DATA]])</f>
        <v>2023</v>
      </c>
    </row>
    <row r="2549" spans="2:14">
      <c r="B2549" s="1">
        <v>45034</v>
      </c>
      <c r="C2549">
        <v>13148</v>
      </c>
      <c r="D2549">
        <f>COUNTIF(C$4:C2549,Tabela3[[#This Row],[COMANDA]])</f>
        <v>2</v>
      </c>
      <c r="E2549" t="s">
        <v>89</v>
      </c>
      <c r="F2549" t="s">
        <v>99</v>
      </c>
      <c r="G2549" t="s">
        <v>8</v>
      </c>
      <c r="H2549" t="s">
        <v>42</v>
      </c>
      <c r="I2549" s="2">
        <v>1</v>
      </c>
      <c r="J2549" t="s">
        <v>11</v>
      </c>
      <c r="K2549" s="21">
        <f>INDEX(LISTAS!$H:$Q,MATCH(BASE!H2549,LISTAS!$G:$G,0),MATCH(BASE!J2549,LISTAS!$H$3:$Q$3,0))*Tabela3[[#This Row],[QUANTIDADE]]</f>
        <v>16</v>
      </c>
      <c r="L2549" s="2" t="str">
        <f>TEXT(Tabela3[[#This Row],[DATA]],"MM")</f>
        <v>04</v>
      </c>
      <c r="M2549" s="2">
        <f>WEEKNUM(Tabela3[[#This Row],[DATA]])</f>
        <v>16</v>
      </c>
      <c r="N2549" s="18">
        <f>YEAR(Tabela3[[#This Row],[DATA]])</f>
        <v>2023</v>
      </c>
    </row>
    <row r="2550" spans="2:14">
      <c r="B2550" s="1">
        <v>45034</v>
      </c>
      <c r="C2550">
        <v>13149</v>
      </c>
      <c r="D2550">
        <f>COUNTIF(C$4:C2550,Tabela3[[#This Row],[COMANDA]])</f>
        <v>1</v>
      </c>
      <c r="E2550" t="s">
        <v>90</v>
      </c>
      <c r="G2550" t="s">
        <v>8</v>
      </c>
      <c r="H2550" t="s">
        <v>202</v>
      </c>
      <c r="I2550" s="2">
        <v>1</v>
      </c>
      <c r="J2550" t="s">
        <v>11</v>
      </c>
      <c r="K2550" s="21">
        <f>INDEX(LISTAS!$H:$Q,MATCH(BASE!H2550,LISTAS!$G:$G,0),MATCH(BASE!J2550,LISTAS!$H$3:$Q$3,0))*Tabela3[[#This Row],[QUANTIDADE]]</f>
        <v>20</v>
      </c>
      <c r="L2550" s="2" t="str">
        <f>TEXT(Tabela3[[#This Row],[DATA]],"MM")</f>
        <v>04</v>
      </c>
      <c r="M2550" s="2">
        <f>WEEKNUM(Tabela3[[#This Row],[DATA]])</f>
        <v>16</v>
      </c>
      <c r="N2550" s="18">
        <f>YEAR(Tabela3[[#This Row],[DATA]])</f>
        <v>2023</v>
      </c>
    </row>
    <row r="2551" spans="2:14">
      <c r="B2551" s="1">
        <v>45034</v>
      </c>
      <c r="C2551">
        <v>13149</v>
      </c>
      <c r="D2551">
        <f>COUNTIF(C$4:C2551,Tabela3[[#This Row],[COMANDA]])</f>
        <v>2</v>
      </c>
      <c r="E2551" t="s">
        <v>90</v>
      </c>
      <c r="G2551" t="s">
        <v>9</v>
      </c>
      <c r="H2551" t="s">
        <v>213</v>
      </c>
      <c r="I2551" s="2">
        <v>1</v>
      </c>
      <c r="J2551" t="s">
        <v>11</v>
      </c>
      <c r="K2551" s="21">
        <f>INDEX(LISTAS!$H:$Q,MATCH(BASE!H2551,LISTAS!$G:$G,0),MATCH(BASE!J2551,LISTAS!$H$3:$Q$3,0))*Tabela3[[#This Row],[QUANTIDADE]]</f>
        <v>4</v>
      </c>
      <c r="L2551" s="2" t="str">
        <f>TEXT(Tabela3[[#This Row],[DATA]],"MM")</f>
        <v>04</v>
      </c>
      <c r="M2551" s="2">
        <f>WEEKNUM(Tabela3[[#This Row],[DATA]])</f>
        <v>16</v>
      </c>
      <c r="N2551" s="18">
        <f>YEAR(Tabela3[[#This Row],[DATA]])</f>
        <v>2023</v>
      </c>
    </row>
    <row r="2552" spans="2:14">
      <c r="B2552" s="1">
        <v>45034</v>
      </c>
      <c r="C2552">
        <v>13150</v>
      </c>
      <c r="D2552">
        <f>COUNTIF(C$4:C2552,Tabela3[[#This Row],[COMANDA]])</f>
        <v>1</v>
      </c>
      <c r="E2552" t="s">
        <v>90</v>
      </c>
      <c r="F2552" t="s">
        <v>99</v>
      </c>
      <c r="G2552" t="s">
        <v>8</v>
      </c>
      <c r="H2552" t="s">
        <v>382</v>
      </c>
      <c r="I2552" s="2">
        <v>1</v>
      </c>
      <c r="J2552" t="s">
        <v>11</v>
      </c>
      <c r="K2552" s="21">
        <f>INDEX(LISTAS!$H:$Q,MATCH(BASE!H2552,LISTAS!$G:$G,0),MATCH(BASE!J2552,LISTAS!$H$3:$Q$3,0))*Tabela3[[#This Row],[QUANTIDADE]]</f>
        <v>16</v>
      </c>
      <c r="L2552" s="2" t="str">
        <f>TEXT(Tabela3[[#This Row],[DATA]],"MM")</f>
        <v>04</v>
      </c>
      <c r="M2552" s="2">
        <f>WEEKNUM(Tabela3[[#This Row],[DATA]])</f>
        <v>16</v>
      </c>
      <c r="N2552" s="18">
        <f>YEAR(Tabela3[[#This Row],[DATA]])</f>
        <v>2023</v>
      </c>
    </row>
    <row r="2553" spans="2:14">
      <c r="B2553" s="1">
        <v>45034</v>
      </c>
      <c r="C2553">
        <v>13151</v>
      </c>
      <c r="D2553">
        <f>COUNTIF(C$4:C2553,Tabela3[[#This Row],[COMANDA]])</f>
        <v>1</v>
      </c>
      <c r="E2553" t="s">
        <v>90</v>
      </c>
      <c r="F2553" t="s">
        <v>98</v>
      </c>
      <c r="G2553" t="s">
        <v>8</v>
      </c>
      <c r="H2553" t="s">
        <v>204</v>
      </c>
      <c r="I2553" s="2">
        <v>2</v>
      </c>
      <c r="J2553" t="s">
        <v>11</v>
      </c>
      <c r="K2553" s="21">
        <f>INDEX(LISTAS!$H:$Q,MATCH(BASE!H2553,LISTAS!$G:$G,0),MATCH(BASE!J2553,LISTAS!$H$3:$Q$3,0))*Tabela3[[#This Row],[QUANTIDADE]]</f>
        <v>36</v>
      </c>
      <c r="L2553" s="2" t="str">
        <f>TEXT(Tabela3[[#This Row],[DATA]],"MM")</f>
        <v>04</v>
      </c>
      <c r="M2553" s="2">
        <f>WEEKNUM(Tabela3[[#This Row],[DATA]])</f>
        <v>16</v>
      </c>
      <c r="N2553" s="18">
        <f>YEAR(Tabela3[[#This Row],[DATA]])</f>
        <v>2023</v>
      </c>
    </row>
    <row r="2554" spans="2:14">
      <c r="B2554" s="1">
        <v>45034</v>
      </c>
      <c r="C2554">
        <v>13151</v>
      </c>
      <c r="D2554">
        <f>COUNTIF(C$4:C2554,Tabela3[[#This Row],[COMANDA]])</f>
        <v>2</v>
      </c>
      <c r="E2554" t="s">
        <v>90</v>
      </c>
      <c r="F2554" t="s">
        <v>99</v>
      </c>
      <c r="G2554" t="s">
        <v>8</v>
      </c>
      <c r="H2554" t="s">
        <v>204</v>
      </c>
      <c r="I2554" s="2">
        <v>1</v>
      </c>
      <c r="J2554" t="s">
        <v>11</v>
      </c>
      <c r="K2554" s="21">
        <f>INDEX(LISTAS!$H:$Q,MATCH(BASE!H2554,LISTAS!$G:$G,0),MATCH(BASE!J2554,LISTAS!$H$3:$Q$3,0))*Tabela3[[#This Row],[QUANTIDADE]]</f>
        <v>18</v>
      </c>
      <c r="L2554" s="2" t="str">
        <f>TEXT(Tabela3[[#This Row],[DATA]],"MM")</f>
        <v>04</v>
      </c>
      <c r="M2554" s="2">
        <f>WEEKNUM(Tabela3[[#This Row],[DATA]])</f>
        <v>16</v>
      </c>
      <c r="N2554" s="18">
        <f>YEAR(Tabela3[[#This Row],[DATA]])</f>
        <v>2023</v>
      </c>
    </row>
    <row r="2555" spans="2:14">
      <c r="B2555" s="1">
        <v>45034</v>
      </c>
      <c r="C2555">
        <v>13152</v>
      </c>
      <c r="D2555">
        <f>COUNTIF(C$4:C2555,Tabela3[[#This Row],[COMANDA]])</f>
        <v>1</v>
      </c>
      <c r="E2555" t="s">
        <v>90</v>
      </c>
      <c r="F2555" t="s">
        <v>98</v>
      </c>
      <c r="G2555" t="s">
        <v>8</v>
      </c>
      <c r="H2555" t="s">
        <v>203</v>
      </c>
      <c r="I2555" s="2">
        <v>1</v>
      </c>
      <c r="J2555" t="s">
        <v>11</v>
      </c>
      <c r="K2555" s="21">
        <f>INDEX(LISTAS!$H:$Q,MATCH(BASE!H2555,LISTAS!$G:$G,0),MATCH(BASE!J2555,LISTAS!$H$3:$Q$3,0))*Tabela3[[#This Row],[QUANTIDADE]]</f>
        <v>20</v>
      </c>
      <c r="L2555" s="2" t="str">
        <f>TEXT(Tabela3[[#This Row],[DATA]],"MM")</f>
        <v>04</v>
      </c>
      <c r="M2555" s="2">
        <f>WEEKNUM(Tabela3[[#This Row],[DATA]])</f>
        <v>16</v>
      </c>
      <c r="N2555" s="18">
        <f>YEAR(Tabela3[[#This Row],[DATA]])</f>
        <v>2023</v>
      </c>
    </row>
    <row r="2556" spans="2:14">
      <c r="B2556" s="1">
        <v>45034</v>
      </c>
      <c r="C2556">
        <v>13152</v>
      </c>
      <c r="D2556">
        <f>COUNTIF(C$4:C2556,Tabela3[[#This Row],[COMANDA]])</f>
        <v>2</v>
      </c>
      <c r="E2556" t="s">
        <v>90</v>
      </c>
      <c r="F2556" t="s">
        <v>98</v>
      </c>
      <c r="G2556" t="s">
        <v>9</v>
      </c>
      <c r="H2556" t="s">
        <v>154</v>
      </c>
      <c r="I2556" s="2">
        <v>1</v>
      </c>
      <c r="J2556" t="s">
        <v>11</v>
      </c>
      <c r="K2556" s="21">
        <f>INDEX(LISTAS!$H:$Q,MATCH(BASE!H2556,LISTAS!$G:$G,0),MATCH(BASE!J2556,LISTAS!$H$3:$Q$3,0))*Tabela3[[#This Row],[QUANTIDADE]]</f>
        <v>6</v>
      </c>
      <c r="L2556" s="2" t="str">
        <f>TEXT(Tabela3[[#This Row],[DATA]],"MM")</f>
        <v>04</v>
      </c>
      <c r="M2556" s="2">
        <f>WEEKNUM(Tabela3[[#This Row],[DATA]])</f>
        <v>16</v>
      </c>
      <c r="N2556" s="18">
        <f>YEAR(Tabela3[[#This Row],[DATA]])</f>
        <v>2023</v>
      </c>
    </row>
    <row r="2557" spans="2:14">
      <c r="B2557" s="1">
        <v>45034</v>
      </c>
      <c r="C2557">
        <v>13152</v>
      </c>
      <c r="D2557">
        <f>COUNTIF(C$4:C2557,Tabela3[[#This Row],[COMANDA]])</f>
        <v>3</v>
      </c>
      <c r="E2557" t="s">
        <v>90</v>
      </c>
      <c r="F2557" t="s">
        <v>375</v>
      </c>
      <c r="G2557" t="s">
        <v>8</v>
      </c>
      <c r="H2557" t="s">
        <v>42</v>
      </c>
      <c r="I2557" s="2">
        <v>1</v>
      </c>
      <c r="J2557" t="s">
        <v>11</v>
      </c>
      <c r="K2557" s="21">
        <f>INDEX(LISTAS!$H:$Q,MATCH(BASE!H2557,LISTAS!$G:$G,0),MATCH(BASE!J2557,LISTAS!$H$3:$Q$3,0))*Tabela3[[#This Row],[QUANTIDADE]]</f>
        <v>16</v>
      </c>
      <c r="L2557" s="2" t="str">
        <f>TEXT(Tabela3[[#This Row],[DATA]],"MM")</f>
        <v>04</v>
      </c>
      <c r="M2557" s="2">
        <f>WEEKNUM(Tabela3[[#This Row],[DATA]])</f>
        <v>16</v>
      </c>
      <c r="N2557" s="18">
        <f>YEAR(Tabela3[[#This Row],[DATA]])</f>
        <v>2023</v>
      </c>
    </row>
    <row r="2558" spans="2:14">
      <c r="B2558" s="1">
        <v>45034</v>
      </c>
      <c r="C2558">
        <v>13153</v>
      </c>
      <c r="D2558">
        <f>COUNTIF(C$4:C2558,Tabela3[[#This Row],[COMANDA]])</f>
        <v>1</v>
      </c>
      <c r="E2558" t="s">
        <v>90</v>
      </c>
      <c r="F2558" t="s">
        <v>99</v>
      </c>
      <c r="G2558" t="s">
        <v>8</v>
      </c>
      <c r="H2558" t="s">
        <v>382</v>
      </c>
      <c r="I2558" s="2">
        <v>1</v>
      </c>
      <c r="J2558" t="s">
        <v>11</v>
      </c>
      <c r="K2558" s="21">
        <f>INDEX(LISTAS!$H:$Q,MATCH(BASE!H2558,LISTAS!$G:$G,0),MATCH(BASE!J2558,LISTAS!$H$3:$Q$3,0))*Tabela3[[#This Row],[QUANTIDADE]]</f>
        <v>16</v>
      </c>
      <c r="L2558" s="2" t="str">
        <f>TEXT(Tabela3[[#This Row],[DATA]],"MM")</f>
        <v>04</v>
      </c>
      <c r="M2558" s="2">
        <f>WEEKNUM(Tabela3[[#This Row],[DATA]])</f>
        <v>16</v>
      </c>
      <c r="N2558" s="18">
        <f>YEAR(Tabela3[[#This Row],[DATA]])</f>
        <v>2023</v>
      </c>
    </row>
    <row r="2559" spans="2:14">
      <c r="B2559" s="1">
        <v>45034</v>
      </c>
      <c r="C2559">
        <v>13153</v>
      </c>
      <c r="D2559">
        <f>COUNTIF(C$4:C2559,Tabela3[[#This Row],[COMANDA]])</f>
        <v>2</v>
      </c>
      <c r="E2559" t="s">
        <v>90</v>
      </c>
      <c r="F2559" t="s">
        <v>99</v>
      </c>
      <c r="G2559" t="s">
        <v>9</v>
      </c>
      <c r="H2559" t="s">
        <v>132</v>
      </c>
      <c r="I2559" s="2">
        <v>1</v>
      </c>
      <c r="J2559" t="s">
        <v>11</v>
      </c>
      <c r="K2559" s="21">
        <f>INDEX(LISTAS!$H:$Q,MATCH(BASE!H2559,LISTAS!$G:$G,0),MATCH(BASE!J2559,LISTAS!$H$3:$Q$3,0))*Tabela3[[#This Row],[QUANTIDADE]]</f>
        <v>3</v>
      </c>
      <c r="L2559" s="2" t="str">
        <f>TEXT(Tabela3[[#This Row],[DATA]],"MM")</f>
        <v>04</v>
      </c>
      <c r="M2559" s="2">
        <f>WEEKNUM(Tabela3[[#This Row],[DATA]])</f>
        <v>16</v>
      </c>
      <c r="N2559" s="18">
        <f>YEAR(Tabela3[[#This Row],[DATA]])</f>
        <v>2023</v>
      </c>
    </row>
    <row r="2560" spans="2:14">
      <c r="B2560" s="1">
        <v>45034</v>
      </c>
      <c r="C2560">
        <v>13154</v>
      </c>
      <c r="D2560">
        <f>COUNTIF(C$4:C2560,Tabela3[[#This Row],[COMANDA]])</f>
        <v>1</v>
      </c>
      <c r="E2560" t="s">
        <v>90</v>
      </c>
      <c r="F2560" t="s">
        <v>98</v>
      </c>
      <c r="G2560" t="s">
        <v>8</v>
      </c>
      <c r="H2560" t="s">
        <v>204</v>
      </c>
      <c r="I2560" s="2">
        <v>1</v>
      </c>
      <c r="J2560" t="s">
        <v>11</v>
      </c>
      <c r="K2560" s="21">
        <f>INDEX(LISTAS!$H:$Q,MATCH(BASE!H2560,LISTAS!$G:$G,0),MATCH(BASE!J2560,LISTAS!$H$3:$Q$3,0))*Tabela3[[#This Row],[QUANTIDADE]]</f>
        <v>18</v>
      </c>
      <c r="L2560" s="2" t="str">
        <f>TEXT(Tabela3[[#This Row],[DATA]],"MM")</f>
        <v>04</v>
      </c>
      <c r="M2560" s="2">
        <f>WEEKNUM(Tabela3[[#This Row],[DATA]])</f>
        <v>16</v>
      </c>
      <c r="N2560" s="18">
        <f>YEAR(Tabela3[[#This Row],[DATA]])</f>
        <v>2023</v>
      </c>
    </row>
    <row r="2561" spans="2:14">
      <c r="B2561" s="1">
        <v>45034</v>
      </c>
      <c r="C2561">
        <v>13155</v>
      </c>
      <c r="D2561">
        <f>COUNTIF(C$4:C2561,Tabela3[[#This Row],[COMANDA]])</f>
        <v>1</v>
      </c>
      <c r="E2561" t="s">
        <v>90</v>
      </c>
      <c r="F2561" t="s">
        <v>98</v>
      </c>
      <c r="G2561" t="s">
        <v>8</v>
      </c>
      <c r="H2561" t="s">
        <v>41</v>
      </c>
      <c r="I2561" s="2">
        <v>1</v>
      </c>
      <c r="J2561" t="s">
        <v>11</v>
      </c>
      <c r="K2561" s="21">
        <f>INDEX(LISTAS!$H:$Q,MATCH(BASE!H2561,LISTAS!$G:$G,0),MATCH(BASE!J2561,LISTAS!$H$3:$Q$3,0))*Tabela3[[#This Row],[QUANTIDADE]]</f>
        <v>14</v>
      </c>
      <c r="L2561" s="2" t="str">
        <f>TEXT(Tabela3[[#This Row],[DATA]],"MM")</f>
        <v>04</v>
      </c>
      <c r="M2561" s="2">
        <f>WEEKNUM(Tabela3[[#This Row],[DATA]])</f>
        <v>16</v>
      </c>
      <c r="N2561" s="18">
        <f>YEAR(Tabela3[[#This Row],[DATA]])</f>
        <v>2023</v>
      </c>
    </row>
    <row r="2562" spans="2:14">
      <c r="B2562" s="1">
        <v>45034</v>
      </c>
      <c r="C2562">
        <v>13156</v>
      </c>
      <c r="D2562">
        <f>COUNTIF(C$4:C2562,Tabela3[[#This Row],[COMANDA]])</f>
        <v>1</v>
      </c>
      <c r="E2562" t="s">
        <v>90</v>
      </c>
      <c r="F2562" t="s">
        <v>99</v>
      </c>
      <c r="G2562" t="s">
        <v>8</v>
      </c>
      <c r="H2562" t="s">
        <v>202</v>
      </c>
      <c r="I2562" s="2">
        <v>1</v>
      </c>
      <c r="J2562" t="s">
        <v>11</v>
      </c>
      <c r="K2562" s="21">
        <f>INDEX(LISTAS!$H:$Q,MATCH(BASE!H2562,LISTAS!$G:$G,0),MATCH(BASE!J2562,LISTAS!$H$3:$Q$3,0))*Tabela3[[#This Row],[QUANTIDADE]]</f>
        <v>20</v>
      </c>
      <c r="L2562" s="2" t="str">
        <f>TEXT(Tabela3[[#This Row],[DATA]],"MM")</f>
        <v>04</v>
      </c>
      <c r="M2562" s="2">
        <f>WEEKNUM(Tabela3[[#This Row],[DATA]])</f>
        <v>16</v>
      </c>
      <c r="N2562" s="18">
        <f>YEAR(Tabela3[[#This Row],[DATA]])</f>
        <v>2023</v>
      </c>
    </row>
    <row r="2563" spans="2:14">
      <c r="B2563" s="1">
        <v>45034</v>
      </c>
      <c r="C2563">
        <v>13156</v>
      </c>
      <c r="D2563">
        <f>COUNTIF(C$4:C2563,Tabela3[[#This Row],[COMANDA]])</f>
        <v>2</v>
      </c>
      <c r="E2563" t="s">
        <v>90</v>
      </c>
      <c r="F2563" t="s">
        <v>99</v>
      </c>
      <c r="G2563" t="s">
        <v>9</v>
      </c>
      <c r="H2563" t="s">
        <v>131</v>
      </c>
      <c r="I2563" s="2">
        <v>1</v>
      </c>
      <c r="J2563" t="s">
        <v>11</v>
      </c>
      <c r="K2563" s="21">
        <f>INDEX(LISTAS!$H:$Q,MATCH(BASE!H2563,LISTAS!$G:$G,0),MATCH(BASE!J2563,LISTAS!$H$3:$Q$3,0))*Tabela3[[#This Row],[QUANTIDADE]]</f>
        <v>4</v>
      </c>
      <c r="L2563" s="2" t="str">
        <f>TEXT(Tabela3[[#This Row],[DATA]],"MM")</f>
        <v>04</v>
      </c>
      <c r="M2563" s="2">
        <f>WEEKNUM(Tabela3[[#This Row],[DATA]])</f>
        <v>16</v>
      </c>
      <c r="N2563" s="18">
        <f>YEAR(Tabela3[[#This Row],[DATA]])</f>
        <v>2023</v>
      </c>
    </row>
    <row r="2564" spans="2:14">
      <c r="B2564" s="1">
        <v>45034</v>
      </c>
      <c r="C2564">
        <v>13157</v>
      </c>
      <c r="D2564">
        <f>COUNTIF(C$4:C2564,Tabela3[[#This Row],[COMANDA]])</f>
        <v>1</v>
      </c>
      <c r="E2564" t="s">
        <v>90</v>
      </c>
      <c r="F2564" t="s">
        <v>98</v>
      </c>
      <c r="G2564" t="s">
        <v>8</v>
      </c>
      <c r="H2564" t="s">
        <v>42</v>
      </c>
      <c r="I2564" s="2">
        <v>1</v>
      </c>
      <c r="J2564" t="s">
        <v>11</v>
      </c>
      <c r="K2564" s="21">
        <f>INDEX(LISTAS!$H:$Q,MATCH(BASE!H2564,LISTAS!$G:$G,0),MATCH(BASE!J2564,LISTAS!$H$3:$Q$3,0))*Tabela3[[#This Row],[QUANTIDADE]]</f>
        <v>16</v>
      </c>
      <c r="L2564" s="2" t="str">
        <f>TEXT(Tabela3[[#This Row],[DATA]],"MM")</f>
        <v>04</v>
      </c>
      <c r="M2564" s="2">
        <f>WEEKNUM(Tabela3[[#This Row],[DATA]])</f>
        <v>16</v>
      </c>
      <c r="N2564" s="18">
        <f>YEAR(Tabela3[[#This Row],[DATA]])</f>
        <v>2023</v>
      </c>
    </row>
    <row r="2565" spans="2:14">
      <c r="B2565" s="1">
        <v>45034</v>
      </c>
      <c r="C2565">
        <v>13158</v>
      </c>
      <c r="D2565">
        <f>COUNTIF(C$4:C2565,Tabela3[[#This Row],[COMANDA]])</f>
        <v>1</v>
      </c>
      <c r="E2565" t="s">
        <v>90</v>
      </c>
      <c r="F2565" t="s">
        <v>99</v>
      </c>
      <c r="G2565" t="s">
        <v>8</v>
      </c>
      <c r="H2565" t="s">
        <v>84</v>
      </c>
      <c r="I2565" s="2">
        <v>1</v>
      </c>
      <c r="J2565" t="s">
        <v>11</v>
      </c>
      <c r="K2565" s="21">
        <f>INDEX(LISTAS!$H:$Q,MATCH(BASE!H2565,LISTAS!$G:$G,0),MATCH(BASE!J2565,LISTAS!$H$3:$Q$3,0))*Tabela3[[#This Row],[QUANTIDADE]]</f>
        <v>16</v>
      </c>
      <c r="L2565" s="2" t="str">
        <f>TEXT(Tabela3[[#This Row],[DATA]],"MM")</f>
        <v>04</v>
      </c>
      <c r="M2565" s="2">
        <f>WEEKNUM(Tabela3[[#This Row],[DATA]])</f>
        <v>16</v>
      </c>
      <c r="N2565" s="18">
        <f>YEAR(Tabela3[[#This Row],[DATA]])</f>
        <v>2023</v>
      </c>
    </row>
    <row r="2566" spans="2:14">
      <c r="B2566" s="1">
        <v>45034</v>
      </c>
      <c r="C2566">
        <v>13159</v>
      </c>
      <c r="D2566">
        <f>COUNTIF(C$4:C2566,Tabela3[[#This Row],[COMANDA]])</f>
        <v>1</v>
      </c>
      <c r="E2566" t="s">
        <v>90</v>
      </c>
      <c r="F2566" t="s">
        <v>98</v>
      </c>
      <c r="G2566" t="s">
        <v>8</v>
      </c>
      <c r="H2566" t="s">
        <v>40</v>
      </c>
      <c r="I2566" s="2">
        <v>1</v>
      </c>
      <c r="J2566" t="s">
        <v>11</v>
      </c>
      <c r="K2566" s="21">
        <f>INDEX(LISTAS!$H:$Q,MATCH(BASE!H2566,LISTAS!$G:$G,0),MATCH(BASE!J2566,LISTAS!$H$3:$Q$3,0))*Tabela3[[#This Row],[QUANTIDADE]]</f>
        <v>14</v>
      </c>
      <c r="L2566" s="2" t="str">
        <f>TEXT(Tabela3[[#This Row],[DATA]],"MM")</f>
        <v>04</v>
      </c>
      <c r="M2566" s="2">
        <f>WEEKNUM(Tabela3[[#This Row],[DATA]])</f>
        <v>16</v>
      </c>
      <c r="N2566" s="18">
        <f>YEAR(Tabela3[[#This Row],[DATA]])</f>
        <v>2023</v>
      </c>
    </row>
    <row r="2567" spans="2:14">
      <c r="B2567" s="1">
        <v>45034</v>
      </c>
      <c r="C2567">
        <v>13159</v>
      </c>
      <c r="D2567">
        <f>COUNTIF(C$4:C2567,Tabela3[[#This Row],[COMANDA]])</f>
        <v>2</v>
      </c>
      <c r="E2567" t="s">
        <v>90</v>
      </c>
      <c r="F2567" t="s">
        <v>100</v>
      </c>
      <c r="G2567" t="s">
        <v>8</v>
      </c>
      <c r="H2567" t="s">
        <v>41</v>
      </c>
      <c r="I2567" s="2">
        <v>1</v>
      </c>
      <c r="J2567" t="s">
        <v>11</v>
      </c>
      <c r="K2567" s="21">
        <f>INDEX(LISTAS!$H:$Q,MATCH(BASE!H2567,LISTAS!$G:$G,0),MATCH(BASE!J2567,LISTAS!$H$3:$Q$3,0))*Tabela3[[#This Row],[QUANTIDADE]]</f>
        <v>14</v>
      </c>
      <c r="L2567" s="2" t="str">
        <f>TEXT(Tabela3[[#This Row],[DATA]],"MM")</f>
        <v>04</v>
      </c>
      <c r="M2567" s="2">
        <f>WEEKNUM(Tabela3[[#This Row],[DATA]])</f>
        <v>16</v>
      </c>
      <c r="N2567" s="18">
        <f>YEAR(Tabela3[[#This Row],[DATA]])</f>
        <v>2023</v>
      </c>
    </row>
    <row r="2568" spans="2:14">
      <c r="B2568" s="1">
        <v>45034</v>
      </c>
      <c r="C2568">
        <v>13159</v>
      </c>
      <c r="D2568">
        <f>COUNTIF(C$4:C2568,Tabela3[[#This Row],[COMANDA]])</f>
        <v>3</v>
      </c>
      <c r="E2568" t="s">
        <v>90</v>
      </c>
      <c r="F2568" t="s">
        <v>99</v>
      </c>
      <c r="G2568" t="s">
        <v>8</v>
      </c>
      <c r="H2568" t="s">
        <v>261</v>
      </c>
      <c r="I2568" s="2">
        <v>1</v>
      </c>
      <c r="J2568" t="s">
        <v>11</v>
      </c>
      <c r="K2568" s="21">
        <f>INDEX(LISTAS!$H:$Q,MATCH(BASE!H2568,LISTAS!$G:$G,0),MATCH(BASE!J2568,LISTAS!$H$3:$Q$3,0))*Tabela3[[#This Row],[QUANTIDADE]]</f>
        <v>18</v>
      </c>
      <c r="L2568" s="2" t="str">
        <f>TEXT(Tabela3[[#This Row],[DATA]],"MM")</f>
        <v>04</v>
      </c>
      <c r="M2568" s="2">
        <f>WEEKNUM(Tabela3[[#This Row],[DATA]])</f>
        <v>16</v>
      </c>
      <c r="N2568" s="18">
        <f>YEAR(Tabela3[[#This Row],[DATA]])</f>
        <v>2023</v>
      </c>
    </row>
    <row r="2569" spans="2:14">
      <c r="B2569" s="1">
        <v>45034</v>
      </c>
      <c r="C2569">
        <v>13160</v>
      </c>
      <c r="D2569">
        <f>COUNTIF(C$4:C2569,Tabela3[[#This Row],[COMANDA]])</f>
        <v>1</v>
      </c>
      <c r="E2569" t="s">
        <v>89</v>
      </c>
      <c r="F2569" t="s">
        <v>375</v>
      </c>
      <c r="G2569" t="s">
        <v>8</v>
      </c>
      <c r="H2569" t="s">
        <v>40</v>
      </c>
      <c r="I2569" s="2">
        <v>1</v>
      </c>
      <c r="J2569" t="s">
        <v>11</v>
      </c>
      <c r="K2569" s="21">
        <f>INDEX(LISTAS!$H:$Q,MATCH(BASE!H2569,LISTAS!$G:$G,0),MATCH(BASE!J2569,LISTAS!$H$3:$Q$3,0))*Tabela3[[#This Row],[QUANTIDADE]]</f>
        <v>14</v>
      </c>
      <c r="L2569" s="2" t="str">
        <f>TEXT(Tabela3[[#This Row],[DATA]],"MM")</f>
        <v>04</v>
      </c>
      <c r="M2569" s="2">
        <f>WEEKNUM(Tabela3[[#This Row],[DATA]])</f>
        <v>16</v>
      </c>
      <c r="N2569" s="18">
        <f>YEAR(Tabela3[[#This Row],[DATA]])</f>
        <v>2023</v>
      </c>
    </row>
    <row r="2570" spans="2:14">
      <c r="B2570" s="1">
        <v>45034</v>
      </c>
      <c r="C2570">
        <v>13160</v>
      </c>
      <c r="D2570">
        <f>COUNTIF(C$4:C2570,Tabela3[[#This Row],[COMANDA]])</f>
        <v>2</v>
      </c>
      <c r="E2570" t="s">
        <v>89</v>
      </c>
      <c r="F2570" t="s">
        <v>375</v>
      </c>
      <c r="G2570" t="s">
        <v>8</v>
      </c>
      <c r="H2570" t="s">
        <v>202</v>
      </c>
      <c r="I2570" s="2">
        <v>1</v>
      </c>
      <c r="J2570" t="s">
        <v>11</v>
      </c>
      <c r="K2570" s="21">
        <f>INDEX(LISTAS!$H:$Q,MATCH(BASE!H2570,LISTAS!$G:$G,0),MATCH(BASE!J2570,LISTAS!$H$3:$Q$3,0))*Tabela3[[#This Row],[QUANTIDADE]]</f>
        <v>20</v>
      </c>
      <c r="L2570" s="2" t="str">
        <f>TEXT(Tabela3[[#This Row],[DATA]],"MM")</f>
        <v>04</v>
      </c>
      <c r="M2570" s="2">
        <f>WEEKNUM(Tabela3[[#This Row],[DATA]])</f>
        <v>16</v>
      </c>
      <c r="N2570" s="18">
        <f>YEAR(Tabela3[[#This Row],[DATA]])</f>
        <v>2023</v>
      </c>
    </row>
    <row r="2571" spans="2:14">
      <c r="B2571" s="1">
        <v>45034</v>
      </c>
      <c r="C2571">
        <v>13161</v>
      </c>
      <c r="D2571">
        <f>COUNTIF(C$4:C2571,Tabela3[[#This Row],[COMANDA]])</f>
        <v>1</v>
      </c>
      <c r="E2571" t="s">
        <v>90</v>
      </c>
      <c r="F2571" t="s">
        <v>375</v>
      </c>
      <c r="G2571" t="s">
        <v>8</v>
      </c>
      <c r="H2571" t="s">
        <v>42</v>
      </c>
      <c r="I2571" s="2">
        <v>1</v>
      </c>
      <c r="J2571" t="s">
        <v>11</v>
      </c>
      <c r="K2571" s="21">
        <f>INDEX(LISTAS!$H:$Q,MATCH(BASE!H2571,LISTAS!$G:$G,0),MATCH(BASE!J2571,LISTAS!$H$3:$Q$3,0))*Tabela3[[#This Row],[QUANTIDADE]]</f>
        <v>16</v>
      </c>
      <c r="L2571" s="2" t="str">
        <f>TEXT(Tabela3[[#This Row],[DATA]],"MM")</f>
        <v>04</v>
      </c>
      <c r="M2571" s="2">
        <f>WEEKNUM(Tabela3[[#This Row],[DATA]])</f>
        <v>16</v>
      </c>
      <c r="N2571" s="18">
        <f>YEAR(Tabela3[[#This Row],[DATA]])</f>
        <v>2023</v>
      </c>
    </row>
    <row r="2572" spans="2:14">
      <c r="B2572" s="1">
        <v>45034</v>
      </c>
      <c r="C2572">
        <v>13162</v>
      </c>
      <c r="D2572">
        <f>COUNTIF(C$4:C2572,Tabela3[[#This Row],[COMANDA]])</f>
        <v>1</v>
      </c>
      <c r="E2572" t="s">
        <v>90</v>
      </c>
      <c r="F2572" t="s">
        <v>98</v>
      </c>
      <c r="G2572" t="s">
        <v>8</v>
      </c>
      <c r="H2572" t="s">
        <v>204</v>
      </c>
      <c r="I2572" s="2">
        <v>1</v>
      </c>
      <c r="J2572" t="s">
        <v>11</v>
      </c>
      <c r="K2572" s="21">
        <f>INDEX(LISTAS!$H:$Q,MATCH(BASE!H2572,LISTAS!$G:$G,0),MATCH(BASE!J2572,LISTAS!$H$3:$Q$3,0))*Tabela3[[#This Row],[QUANTIDADE]]</f>
        <v>18</v>
      </c>
      <c r="L2572" s="2" t="str">
        <f>TEXT(Tabela3[[#This Row],[DATA]],"MM")</f>
        <v>04</v>
      </c>
      <c r="M2572" s="2">
        <f>WEEKNUM(Tabela3[[#This Row],[DATA]])</f>
        <v>16</v>
      </c>
      <c r="N2572" s="18">
        <f>YEAR(Tabela3[[#This Row],[DATA]])</f>
        <v>2023</v>
      </c>
    </row>
    <row r="2573" spans="2:14">
      <c r="B2573" s="1">
        <v>45034</v>
      </c>
      <c r="C2573">
        <v>13162</v>
      </c>
      <c r="D2573">
        <f>COUNTIF(C$4:C2573,Tabela3[[#This Row],[COMANDA]])</f>
        <v>2</v>
      </c>
      <c r="E2573" t="s">
        <v>90</v>
      </c>
      <c r="F2573" t="s">
        <v>100</v>
      </c>
      <c r="G2573" t="s">
        <v>8</v>
      </c>
      <c r="H2573" t="s">
        <v>202</v>
      </c>
      <c r="I2573" s="2">
        <v>1</v>
      </c>
      <c r="J2573" t="s">
        <v>11</v>
      </c>
      <c r="K2573" s="21">
        <f>INDEX(LISTAS!$H:$Q,MATCH(BASE!H2573,LISTAS!$G:$G,0),MATCH(BASE!J2573,LISTAS!$H$3:$Q$3,0))*Tabela3[[#This Row],[QUANTIDADE]]</f>
        <v>20</v>
      </c>
      <c r="L2573" s="2" t="str">
        <f>TEXT(Tabela3[[#This Row],[DATA]],"MM")</f>
        <v>04</v>
      </c>
      <c r="M2573" s="2">
        <f>WEEKNUM(Tabela3[[#This Row],[DATA]])</f>
        <v>16</v>
      </c>
      <c r="N2573" s="18">
        <f>YEAR(Tabela3[[#This Row],[DATA]])</f>
        <v>2023</v>
      </c>
    </row>
    <row r="2574" spans="2:14">
      <c r="B2574" s="1">
        <v>45034</v>
      </c>
      <c r="C2574">
        <v>13163</v>
      </c>
      <c r="D2574">
        <f>COUNTIF(C$4:C2574,Tabela3[[#This Row],[COMANDA]])</f>
        <v>1</v>
      </c>
      <c r="E2574" t="s">
        <v>90</v>
      </c>
      <c r="F2574" t="s">
        <v>98</v>
      </c>
      <c r="G2574" t="s">
        <v>8</v>
      </c>
      <c r="H2574" t="s">
        <v>206</v>
      </c>
      <c r="I2574" s="2">
        <v>1</v>
      </c>
      <c r="J2574" t="s">
        <v>11</v>
      </c>
      <c r="K2574" s="21">
        <f>INDEX(LISTAS!$H:$Q,MATCH(BASE!H2574,LISTAS!$G:$G,0),MATCH(BASE!J2574,LISTAS!$H$3:$Q$3,0))*Tabela3[[#This Row],[QUANTIDADE]]</f>
        <v>18</v>
      </c>
      <c r="L2574" s="2" t="str">
        <f>TEXT(Tabela3[[#This Row],[DATA]],"MM")</f>
        <v>04</v>
      </c>
      <c r="M2574" s="2">
        <f>WEEKNUM(Tabela3[[#This Row],[DATA]])</f>
        <v>16</v>
      </c>
      <c r="N2574" s="18">
        <f>YEAR(Tabela3[[#This Row],[DATA]])</f>
        <v>2023</v>
      </c>
    </row>
    <row r="2575" spans="2:14">
      <c r="B2575" s="1">
        <v>45034</v>
      </c>
      <c r="C2575">
        <v>13163</v>
      </c>
      <c r="D2575">
        <f>COUNTIF(C$4:C2575,Tabela3[[#This Row],[COMANDA]])</f>
        <v>2</v>
      </c>
      <c r="E2575" t="s">
        <v>90</v>
      </c>
      <c r="F2575" t="s">
        <v>98</v>
      </c>
      <c r="G2575" t="s">
        <v>9</v>
      </c>
      <c r="H2575" t="s">
        <v>142</v>
      </c>
      <c r="I2575" s="2">
        <v>1</v>
      </c>
      <c r="J2575" t="s">
        <v>11</v>
      </c>
      <c r="K2575" s="21">
        <f>INDEX(LISTAS!$H:$Q,MATCH(BASE!H2575,LISTAS!$G:$G,0),MATCH(BASE!J2575,LISTAS!$H$3:$Q$3,0))*Tabela3[[#This Row],[QUANTIDADE]]</f>
        <v>6</v>
      </c>
      <c r="L2575" s="2" t="str">
        <f>TEXT(Tabela3[[#This Row],[DATA]],"MM")</f>
        <v>04</v>
      </c>
      <c r="M2575" s="2">
        <f>WEEKNUM(Tabela3[[#This Row],[DATA]])</f>
        <v>16</v>
      </c>
      <c r="N2575" s="18">
        <f>YEAR(Tabela3[[#This Row],[DATA]])</f>
        <v>2023</v>
      </c>
    </row>
    <row r="2576" spans="2:14">
      <c r="B2576" s="1">
        <v>45034</v>
      </c>
      <c r="C2576">
        <v>13164</v>
      </c>
      <c r="D2576">
        <f>COUNTIF(C$4:C2576,Tabela3[[#This Row],[COMANDA]])</f>
        <v>1</v>
      </c>
      <c r="E2576" t="s">
        <v>90</v>
      </c>
      <c r="F2576" t="s">
        <v>98</v>
      </c>
      <c r="G2576" t="s">
        <v>8</v>
      </c>
      <c r="H2576" t="s">
        <v>204</v>
      </c>
      <c r="I2576" s="2">
        <v>1</v>
      </c>
      <c r="J2576" t="s">
        <v>11</v>
      </c>
      <c r="K2576" s="21">
        <f>INDEX(LISTAS!$H:$Q,MATCH(BASE!H2576,LISTAS!$G:$G,0),MATCH(BASE!J2576,LISTAS!$H$3:$Q$3,0))*Tabela3[[#This Row],[QUANTIDADE]]</f>
        <v>18</v>
      </c>
      <c r="L2576" s="2" t="str">
        <f>TEXT(Tabela3[[#This Row],[DATA]],"MM")</f>
        <v>04</v>
      </c>
      <c r="M2576" s="2">
        <f>WEEKNUM(Tabela3[[#This Row],[DATA]])</f>
        <v>16</v>
      </c>
      <c r="N2576" s="18">
        <f>YEAR(Tabela3[[#This Row],[DATA]])</f>
        <v>2023</v>
      </c>
    </row>
    <row r="2577" spans="2:14">
      <c r="B2577" s="1">
        <v>45034</v>
      </c>
      <c r="C2577">
        <v>13165</v>
      </c>
      <c r="D2577">
        <f>COUNTIF(C$4:C2577,Tabela3[[#This Row],[COMANDA]])</f>
        <v>1</v>
      </c>
      <c r="E2577" t="s">
        <v>90</v>
      </c>
      <c r="F2577" t="s">
        <v>99</v>
      </c>
      <c r="G2577" t="s">
        <v>8</v>
      </c>
      <c r="H2577" t="s">
        <v>204</v>
      </c>
      <c r="I2577" s="2">
        <v>1</v>
      </c>
      <c r="J2577" t="s">
        <v>11</v>
      </c>
      <c r="K2577" s="21">
        <f>INDEX(LISTAS!$H:$Q,MATCH(BASE!H2577,LISTAS!$G:$G,0),MATCH(BASE!J2577,LISTAS!$H$3:$Q$3,0))*Tabela3[[#This Row],[QUANTIDADE]]</f>
        <v>18</v>
      </c>
      <c r="L2577" s="2" t="str">
        <f>TEXT(Tabela3[[#This Row],[DATA]],"MM")</f>
        <v>04</v>
      </c>
      <c r="M2577" s="2">
        <f>WEEKNUM(Tabela3[[#This Row],[DATA]])</f>
        <v>16</v>
      </c>
      <c r="N2577" s="18">
        <f>YEAR(Tabela3[[#This Row],[DATA]])</f>
        <v>2023</v>
      </c>
    </row>
    <row r="2578" spans="2:14">
      <c r="B2578" s="1">
        <v>45034</v>
      </c>
      <c r="C2578">
        <v>13166</v>
      </c>
      <c r="D2578">
        <f>COUNTIF(C$4:C2578,Tabela3[[#This Row],[COMANDA]])</f>
        <v>1</v>
      </c>
      <c r="E2578" t="s">
        <v>90</v>
      </c>
      <c r="F2578" t="s">
        <v>375</v>
      </c>
      <c r="G2578" t="s">
        <v>8</v>
      </c>
      <c r="H2578" t="s">
        <v>43</v>
      </c>
      <c r="I2578" s="2">
        <v>1</v>
      </c>
      <c r="J2578" t="s">
        <v>11</v>
      </c>
      <c r="K2578" s="21">
        <f>INDEX(LISTAS!$H:$Q,MATCH(BASE!H2578,LISTAS!$G:$G,0),MATCH(BASE!J2578,LISTAS!$H$3:$Q$3,0))*Tabela3[[#This Row],[QUANTIDADE]]</f>
        <v>18</v>
      </c>
      <c r="L2578" s="2" t="str">
        <f>TEXT(Tabela3[[#This Row],[DATA]],"MM")</f>
        <v>04</v>
      </c>
      <c r="M2578" s="2">
        <f>WEEKNUM(Tabela3[[#This Row],[DATA]])</f>
        <v>16</v>
      </c>
      <c r="N2578" s="18">
        <f>YEAR(Tabela3[[#This Row],[DATA]])</f>
        <v>2023</v>
      </c>
    </row>
    <row r="2579" spans="2:14">
      <c r="B2579" s="1">
        <v>45034</v>
      </c>
      <c r="C2579">
        <v>13166</v>
      </c>
      <c r="D2579">
        <f>COUNTIF(C$4:C2579,Tabela3[[#This Row],[COMANDA]])</f>
        <v>2</v>
      </c>
      <c r="E2579" t="s">
        <v>90</v>
      </c>
      <c r="F2579" t="s">
        <v>375</v>
      </c>
      <c r="G2579" t="s">
        <v>9</v>
      </c>
      <c r="H2579" t="s">
        <v>228</v>
      </c>
      <c r="I2579" s="2">
        <v>1</v>
      </c>
      <c r="J2579" t="s">
        <v>11</v>
      </c>
      <c r="K2579" s="21">
        <f>INDEX(LISTAS!$H:$Q,MATCH(BASE!H2579,LISTAS!$G:$G,0),MATCH(BASE!J2579,LISTAS!$H$3:$Q$3,0))*Tabela3[[#This Row],[QUANTIDADE]]</f>
        <v>6</v>
      </c>
      <c r="L2579" s="2" t="str">
        <f>TEXT(Tabela3[[#This Row],[DATA]],"MM")</f>
        <v>04</v>
      </c>
      <c r="M2579" s="2">
        <f>WEEKNUM(Tabela3[[#This Row],[DATA]])</f>
        <v>16</v>
      </c>
      <c r="N2579" s="18">
        <f>YEAR(Tabela3[[#This Row],[DATA]])</f>
        <v>2023</v>
      </c>
    </row>
    <row r="2580" spans="2:14">
      <c r="B2580" s="1">
        <v>45034</v>
      </c>
      <c r="C2580">
        <v>13167</v>
      </c>
      <c r="D2580">
        <f>COUNTIF(C$4:C2580,Tabela3[[#This Row],[COMANDA]])</f>
        <v>1</v>
      </c>
      <c r="E2580" t="s">
        <v>90</v>
      </c>
      <c r="F2580" t="s">
        <v>375</v>
      </c>
      <c r="G2580" t="s">
        <v>8</v>
      </c>
      <c r="H2580" t="s">
        <v>204</v>
      </c>
      <c r="I2580" s="2">
        <v>1</v>
      </c>
      <c r="J2580" t="s">
        <v>11</v>
      </c>
      <c r="K2580" s="21">
        <f>INDEX(LISTAS!$H:$Q,MATCH(BASE!H2580,LISTAS!$G:$G,0),MATCH(BASE!J2580,LISTAS!$H$3:$Q$3,0))*Tabela3[[#This Row],[QUANTIDADE]]</f>
        <v>18</v>
      </c>
      <c r="L2580" s="2" t="str">
        <f>TEXT(Tabela3[[#This Row],[DATA]],"MM")</f>
        <v>04</v>
      </c>
      <c r="M2580" s="2">
        <f>WEEKNUM(Tabela3[[#This Row],[DATA]])</f>
        <v>16</v>
      </c>
      <c r="N2580" s="18">
        <f>YEAR(Tabela3[[#This Row],[DATA]])</f>
        <v>2023</v>
      </c>
    </row>
    <row r="2581" spans="2:14">
      <c r="B2581" s="1">
        <v>45034</v>
      </c>
      <c r="C2581">
        <v>13168</v>
      </c>
      <c r="D2581">
        <f>COUNTIF(C$4:C2581,Tabela3[[#This Row],[COMANDA]])</f>
        <v>1</v>
      </c>
      <c r="E2581" t="s">
        <v>90</v>
      </c>
      <c r="F2581" t="s">
        <v>98</v>
      </c>
      <c r="G2581" t="s">
        <v>8</v>
      </c>
      <c r="H2581" t="s">
        <v>261</v>
      </c>
      <c r="I2581" s="2">
        <v>1</v>
      </c>
      <c r="J2581" t="s">
        <v>11</v>
      </c>
      <c r="K2581" s="21">
        <f>INDEX(LISTAS!$H:$Q,MATCH(BASE!H2581,LISTAS!$G:$G,0),MATCH(BASE!J2581,LISTAS!$H$3:$Q$3,0))*Tabela3[[#This Row],[QUANTIDADE]]</f>
        <v>18</v>
      </c>
      <c r="L2581" s="2" t="str">
        <f>TEXT(Tabela3[[#This Row],[DATA]],"MM")</f>
        <v>04</v>
      </c>
      <c r="M2581" s="2">
        <f>WEEKNUM(Tabela3[[#This Row],[DATA]])</f>
        <v>16</v>
      </c>
      <c r="N2581" s="18">
        <f>YEAR(Tabela3[[#This Row],[DATA]])</f>
        <v>2023</v>
      </c>
    </row>
    <row r="2582" spans="2:14">
      <c r="B2582" s="1">
        <v>45034</v>
      </c>
      <c r="C2582">
        <v>13168</v>
      </c>
      <c r="D2582">
        <f>COUNTIF(C$4:C2582,Tabela3[[#This Row],[COMANDA]])</f>
        <v>2</v>
      </c>
      <c r="E2582" t="s">
        <v>90</v>
      </c>
      <c r="F2582" t="s">
        <v>98</v>
      </c>
      <c r="G2582" t="s">
        <v>9</v>
      </c>
      <c r="H2582" t="s">
        <v>383</v>
      </c>
      <c r="I2582" s="2">
        <v>1</v>
      </c>
      <c r="J2582" t="s">
        <v>11</v>
      </c>
      <c r="K2582" s="21">
        <f>INDEX(LISTAS!$H:$Q,MATCH(BASE!H2582,LISTAS!$G:$G,0),MATCH(BASE!J2582,LISTAS!$H$3:$Q$3,0))*Tabela3[[#This Row],[QUANTIDADE]]</f>
        <v>5</v>
      </c>
      <c r="L2582" s="2" t="str">
        <f>TEXT(Tabela3[[#This Row],[DATA]],"MM")</f>
        <v>04</v>
      </c>
      <c r="M2582" s="2">
        <f>WEEKNUM(Tabela3[[#This Row],[DATA]])</f>
        <v>16</v>
      </c>
      <c r="N2582" s="18">
        <f>YEAR(Tabela3[[#This Row],[DATA]])</f>
        <v>2023</v>
      </c>
    </row>
    <row r="2583" spans="2:14">
      <c r="B2583" s="1">
        <v>45034</v>
      </c>
      <c r="C2583">
        <v>13169</v>
      </c>
      <c r="D2583">
        <f>COUNTIF(C$4:C2583,Tabela3[[#This Row],[COMANDA]])</f>
        <v>1</v>
      </c>
      <c r="E2583" t="s">
        <v>1</v>
      </c>
      <c r="F2583" t="s">
        <v>99</v>
      </c>
      <c r="G2583" t="s">
        <v>8</v>
      </c>
      <c r="H2583" t="s">
        <v>204</v>
      </c>
      <c r="I2583" s="2">
        <v>1</v>
      </c>
      <c r="J2583" t="s">
        <v>11</v>
      </c>
      <c r="K2583" s="21">
        <f>INDEX(LISTAS!$H:$Q,MATCH(BASE!H2583,LISTAS!$G:$G,0),MATCH(BASE!J2583,LISTAS!$H$3:$Q$3,0))*Tabela3[[#This Row],[QUANTIDADE]]</f>
        <v>18</v>
      </c>
      <c r="L2583" s="2" t="str">
        <f>TEXT(Tabela3[[#This Row],[DATA]],"MM")</f>
        <v>04</v>
      </c>
      <c r="M2583" s="2">
        <f>WEEKNUM(Tabela3[[#This Row],[DATA]])</f>
        <v>16</v>
      </c>
      <c r="N2583" s="18">
        <f>YEAR(Tabela3[[#This Row],[DATA]])</f>
        <v>2023</v>
      </c>
    </row>
    <row r="2584" spans="2:14">
      <c r="B2584" s="1">
        <v>45034</v>
      </c>
      <c r="C2584">
        <v>13170</v>
      </c>
      <c r="D2584">
        <f>COUNTIF(C$4:C2584,Tabela3[[#This Row],[COMANDA]])</f>
        <v>1</v>
      </c>
      <c r="E2584" t="s">
        <v>90</v>
      </c>
      <c r="F2584" t="s">
        <v>99</v>
      </c>
      <c r="G2584" t="s">
        <v>8</v>
      </c>
      <c r="H2584" t="s">
        <v>39</v>
      </c>
      <c r="I2584" s="2">
        <v>1</v>
      </c>
      <c r="J2584" t="s">
        <v>11</v>
      </c>
      <c r="K2584" s="21">
        <f>INDEX(LISTAS!$H:$Q,MATCH(BASE!H2584,LISTAS!$G:$G,0),MATCH(BASE!J2584,LISTAS!$H$3:$Q$3,0))*Tabela3[[#This Row],[QUANTIDADE]]</f>
        <v>12</v>
      </c>
      <c r="L2584" s="2" t="str">
        <f>TEXT(Tabela3[[#This Row],[DATA]],"MM")</f>
        <v>04</v>
      </c>
      <c r="M2584" s="2">
        <f>WEEKNUM(Tabela3[[#This Row],[DATA]])</f>
        <v>16</v>
      </c>
      <c r="N2584" s="18">
        <f>YEAR(Tabela3[[#This Row],[DATA]])</f>
        <v>2023</v>
      </c>
    </row>
    <row r="2585" spans="2:14">
      <c r="B2585" s="1">
        <v>45034</v>
      </c>
      <c r="C2585">
        <v>13170</v>
      </c>
      <c r="D2585">
        <f>COUNTIF(C$4:C2585,Tabela3[[#This Row],[COMANDA]])</f>
        <v>2</v>
      </c>
      <c r="E2585" t="s">
        <v>90</v>
      </c>
      <c r="F2585" t="s">
        <v>99</v>
      </c>
      <c r="G2585" t="s">
        <v>9</v>
      </c>
      <c r="H2585" t="s">
        <v>146</v>
      </c>
      <c r="I2585" s="2">
        <v>1</v>
      </c>
      <c r="J2585" t="s">
        <v>11</v>
      </c>
      <c r="K2585" s="21">
        <f>INDEX(LISTAS!$H:$Q,MATCH(BASE!H2585,LISTAS!$G:$G,0),MATCH(BASE!J2585,LISTAS!$H$3:$Q$3,0))*Tabela3[[#This Row],[QUANTIDADE]]</f>
        <v>4</v>
      </c>
      <c r="L2585" s="2" t="str">
        <f>TEXT(Tabela3[[#This Row],[DATA]],"MM")</f>
        <v>04</v>
      </c>
      <c r="M2585" s="2">
        <f>WEEKNUM(Tabela3[[#This Row],[DATA]])</f>
        <v>16</v>
      </c>
      <c r="N2585" s="18">
        <f>YEAR(Tabela3[[#This Row],[DATA]])</f>
        <v>2023</v>
      </c>
    </row>
    <row r="2586" spans="2:14">
      <c r="B2586" s="1">
        <v>45034</v>
      </c>
      <c r="C2586">
        <v>13170</v>
      </c>
      <c r="D2586">
        <f>COUNTIF(C$4:C2586,Tabela3[[#This Row],[COMANDA]])</f>
        <v>3</v>
      </c>
      <c r="E2586" t="s">
        <v>90</v>
      </c>
      <c r="F2586" t="s">
        <v>99</v>
      </c>
      <c r="G2586" t="s">
        <v>61</v>
      </c>
      <c r="H2586" t="s">
        <v>163</v>
      </c>
      <c r="I2586" s="2">
        <v>1</v>
      </c>
      <c r="J2586" t="s">
        <v>11</v>
      </c>
      <c r="K2586" s="21">
        <f>INDEX(LISTAS!$H:$Q,MATCH(BASE!H2586,LISTAS!$G:$G,0),MATCH(BASE!J2586,LISTAS!$H$3:$Q$3,0))*Tabela3[[#This Row],[QUANTIDADE]]</f>
        <v>4</v>
      </c>
      <c r="L2586" s="2" t="str">
        <f>TEXT(Tabela3[[#This Row],[DATA]],"MM")</f>
        <v>04</v>
      </c>
      <c r="M2586" s="2">
        <f>WEEKNUM(Tabela3[[#This Row],[DATA]])</f>
        <v>16</v>
      </c>
      <c r="N2586" s="18">
        <f>YEAR(Tabela3[[#This Row],[DATA]])</f>
        <v>2023</v>
      </c>
    </row>
    <row r="2587" spans="2:14">
      <c r="B2587" s="1">
        <v>45034</v>
      </c>
      <c r="C2587">
        <v>13171</v>
      </c>
      <c r="D2587">
        <f>COUNTIF(C$4:C2587,Tabela3[[#This Row],[COMANDA]])</f>
        <v>1</v>
      </c>
      <c r="E2587" t="s">
        <v>90</v>
      </c>
      <c r="F2587" t="s">
        <v>99</v>
      </c>
      <c r="G2587" t="s">
        <v>8</v>
      </c>
      <c r="H2587" t="s">
        <v>204</v>
      </c>
      <c r="I2587" s="2">
        <v>1</v>
      </c>
      <c r="J2587" t="s">
        <v>11</v>
      </c>
      <c r="K2587" s="21">
        <f>INDEX(LISTAS!$H:$Q,MATCH(BASE!H2587,LISTAS!$G:$G,0),MATCH(BASE!J2587,LISTAS!$H$3:$Q$3,0))*Tabela3[[#This Row],[QUANTIDADE]]</f>
        <v>18</v>
      </c>
      <c r="L2587" s="2" t="str">
        <f>TEXT(Tabela3[[#This Row],[DATA]],"MM")</f>
        <v>04</v>
      </c>
      <c r="M2587" s="2">
        <f>WEEKNUM(Tabela3[[#This Row],[DATA]])</f>
        <v>16</v>
      </c>
      <c r="N2587" s="18">
        <f>YEAR(Tabela3[[#This Row],[DATA]])</f>
        <v>2023</v>
      </c>
    </row>
    <row r="2588" spans="2:14">
      <c r="B2588" s="1">
        <v>45034</v>
      </c>
      <c r="C2588">
        <v>13171</v>
      </c>
      <c r="D2588">
        <f>COUNTIF(C$4:C2588,Tabela3[[#This Row],[COMANDA]])</f>
        <v>2</v>
      </c>
      <c r="E2588" t="s">
        <v>90</v>
      </c>
      <c r="F2588" t="s">
        <v>99</v>
      </c>
      <c r="G2588" t="s">
        <v>8</v>
      </c>
      <c r="H2588" t="s">
        <v>202</v>
      </c>
      <c r="I2588" s="2">
        <v>1</v>
      </c>
      <c r="J2588" t="s">
        <v>11</v>
      </c>
      <c r="K2588" s="21">
        <f>INDEX(LISTAS!$H:$Q,MATCH(BASE!H2588,LISTAS!$G:$G,0),MATCH(BASE!J2588,LISTAS!$H$3:$Q$3,0))*Tabela3[[#This Row],[QUANTIDADE]]</f>
        <v>20</v>
      </c>
      <c r="L2588" s="2" t="str">
        <f>TEXT(Tabela3[[#This Row],[DATA]],"MM")</f>
        <v>04</v>
      </c>
      <c r="M2588" s="2">
        <f>WEEKNUM(Tabela3[[#This Row],[DATA]])</f>
        <v>16</v>
      </c>
      <c r="N2588" s="18">
        <f>YEAR(Tabela3[[#This Row],[DATA]])</f>
        <v>2023</v>
      </c>
    </row>
    <row r="2589" spans="2:14">
      <c r="B2589" s="1">
        <v>45034</v>
      </c>
      <c r="C2589">
        <v>13171</v>
      </c>
      <c r="D2589">
        <f>COUNTIF(C$4:C2589,Tabela3[[#This Row],[COMANDA]])</f>
        <v>3</v>
      </c>
      <c r="E2589" t="s">
        <v>90</v>
      </c>
      <c r="F2589" t="s">
        <v>99</v>
      </c>
      <c r="G2589" t="s">
        <v>9</v>
      </c>
      <c r="H2589" t="s">
        <v>146</v>
      </c>
      <c r="I2589" s="2">
        <v>1</v>
      </c>
      <c r="J2589" t="s">
        <v>11</v>
      </c>
      <c r="K2589" s="21">
        <f>INDEX(LISTAS!$H:$Q,MATCH(BASE!H2589,LISTAS!$G:$G,0),MATCH(BASE!J2589,LISTAS!$H$3:$Q$3,0))*Tabela3[[#This Row],[QUANTIDADE]]</f>
        <v>4</v>
      </c>
      <c r="L2589" s="2" t="str">
        <f>TEXT(Tabela3[[#This Row],[DATA]],"MM")</f>
        <v>04</v>
      </c>
      <c r="M2589" s="2">
        <f>WEEKNUM(Tabela3[[#This Row],[DATA]])</f>
        <v>16</v>
      </c>
      <c r="N2589" s="18">
        <f>YEAR(Tabela3[[#This Row],[DATA]])</f>
        <v>2023</v>
      </c>
    </row>
    <row r="2590" spans="2:14">
      <c r="B2590" s="1">
        <v>45034</v>
      </c>
      <c r="C2590">
        <v>13172</v>
      </c>
      <c r="D2590">
        <f>COUNTIF(C$4:C2590,Tabela3[[#This Row],[COMANDA]])</f>
        <v>1</v>
      </c>
      <c r="E2590" t="s">
        <v>90</v>
      </c>
      <c r="F2590" t="s">
        <v>99</v>
      </c>
      <c r="G2590" t="s">
        <v>8</v>
      </c>
      <c r="H2590" t="s">
        <v>206</v>
      </c>
      <c r="I2590" s="2">
        <v>1</v>
      </c>
      <c r="J2590" t="s">
        <v>11</v>
      </c>
      <c r="K2590" s="21">
        <f>INDEX(LISTAS!$H:$Q,MATCH(BASE!H2590,LISTAS!$G:$G,0),MATCH(BASE!J2590,LISTAS!$H$3:$Q$3,0))*Tabela3[[#This Row],[QUANTIDADE]]</f>
        <v>18</v>
      </c>
      <c r="L2590" s="2" t="str">
        <f>TEXT(Tabela3[[#This Row],[DATA]],"MM")</f>
        <v>04</v>
      </c>
      <c r="M2590" s="2">
        <f>WEEKNUM(Tabela3[[#This Row],[DATA]])</f>
        <v>16</v>
      </c>
      <c r="N2590" s="18">
        <f>YEAR(Tabela3[[#This Row],[DATA]])</f>
        <v>2023</v>
      </c>
    </row>
    <row r="2591" spans="2:14">
      <c r="B2591" s="1">
        <v>45034</v>
      </c>
      <c r="C2591">
        <v>13173</v>
      </c>
      <c r="D2591">
        <f>COUNTIF(C$4:C2591,Tabela3[[#This Row],[COMANDA]])</f>
        <v>1</v>
      </c>
      <c r="E2591" t="s">
        <v>90</v>
      </c>
      <c r="F2591" t="s">
        <v>98</v>
      </c>
      <c r="G2591" t="s">
        <v>9</v>
      </c>
      <c r="H2591" t="s">
        <v>138</v>
      </c>
      <c r="I2591" s="2">
        <v>1</v>
      </c>
      <c r="J2591" t="s">
        <v>11</v>
      </c>
      <c r="K2591" s="21">
        <f>INDEX(LISTAS!$H:$Q,MATCH(BASE!H2591,LISTAS!$G:$G,0),MATCH(BASE!J2591,LISTAS!$H$3:$Q$3,0))*Tabela3[[#This Row],[QUANTIDADE]]</f>
        <v>4</v>
      </c>
      <c r="L2591" s="2" t="str">
        <f>TEXT(Tabela3[[#This Row],[DATA]],"MM")</f>
        <v>04</v>
      </c>
      <c r="M2591" s="2">
        <f>WEEKNUM(Tabela3[[#This Row],[DATA]])</f>
        <v>16</v>
      </c>
      <c r="N2591" s="18">
        <f>YEAR(Tabela3[[#This Row],[DATA]])</f>
        <v>2023</v>
      </c>
    </row>
    <row r="2592" spans="2:14">
      <c r="B2592" s="1">
        <v>45034</v>
      </c>
      <c r="C2592">
        <v>13173</v>
      </c>
      <c r="D2592">
        <f>COUNTIF(C$4:C2592,Tabela3[[#This Row],[COMANDA]])</f>
        <v>2</v>
      </c>
      <c r="E2592" t="s">
        <v>90</v>
      </c>
      <c r="F2592" t="s">
        <v>98</v>
      </c>
      <c r="G2592" t="s">
        <v>8</v>
      </c>
      <c r="H2592" t="s">
        <v>41</v>
      </c>
      <c r="I2592" s="2">
        <v>1</v>
      </c>
      <c r="J2592" t="s">
        <v>11</v>
      </c>
      <c r="K2592" s="21">
        <f>INDEX(LISTAS!$H:$Q,MATCH(BASE!H2592,LISTAS!$G:$G,0),MATCH(BASE!J2592,LISTAS!$H$3:$Q$3,0))*Tabela3[[#This Row],[QUANTIDADE]]</f>
        <v>14</v>
      </c>
      <c r="L2592" s="2" t="str">
        <f>TEXT(Tabela3[[#This Row],[DATA]],"MM")</f>
        <v>04</v>
      </c>
      <c r="M2592" s="2">
        <f>WEEKNUM(Tabela3[[#This Row],[DATA]])</f>
        <v>16</v>
      </c>
      <c r="N2592" s="18">
        <f>YEAR(Tabela3[[#This Row],[DATA]])</f>
        <v>2023</v>
      </c>
    </row>
    <row r="2593" spans="2:14">
      <c r="B2593" s="1">
        <v>45034</v>
      </c>
      <c r="C2593">
        <v>13174</v>
      </c>
      <c r="D2593">
        <f>COUNTIF(C$4:C2593,Tabela3[[#This Row],[COMANDA]])</f>
        <v>1</v>
      </c>
      <c r="E2593" t="s">
        <v>89</v>
      </c>
      <c r="F2593" t="s">
        <v>375</v>
      </c>
      <c r="G2593" t="s">
        <v>8</v>
      </c>
      <c r="H2593" t="s">
        <v>202</v>
      </c>
      <c r="I2593" s="2">
        <v>1</v>
      </c>
      <c r="J2593" t="s">
        <v>12</v>
      </c>
      <c r="K2593" s="21">
        <f>INDEX(LISTAS!$H:$Q,MATCH(BASE!H2593,LISTAS!$G:$G,0),MATCH(BASE!J2593,LISTAS!$H$3:$Q$3,0))*Tabela3[[#This Row],[QUANTIDADE]]</f>
        <v>18</v>
      </c>
      <c r="L2593" s="2" t="str">
        <f>TEXT(Tabela3[[#This Row],[DATA]],"MM")</f>
        <v>04</v>
      </c>
      <c r="M2593" s="2">
        <f>WEEKNUM(Tabela3[[#This Row],[DATA]])</f>
        <v>16</v>
      </c>
      <c r="N2593" s="18">
        <f>YEAR(Tabela3[[#This Row],[DATA]])</f>
        <v>2023</v>
      </c>
    </row>
    <row r="2594" spans="2:14">
      <c r="B2594" s="1">
        <v>45034</v>
      </c>
      <c r="C2594">
        <v>13175</v>
      </c>
      <c r="D2594">
        <f>COUNTIF(C$4:C2594,Tabela3[[#This Row],[COMANDA]])</f>
        <v>1</v>
      </c>
      <c r="E2594" t="s">
        <v>90</v>
      </c>
      <c r="F2594" t="s">
        <v>99</v>
      </c>
      <c r="G2594" t="s">
        <v>8</v>
      </c>
      <c r="H2594" t="s">
        <v>261</v>
      </c>
      <c r="I2594" s="2">
        <v>1</v>
      </c>
      <c r="J2594" t="s">
        <v>11</v>
      </c>
      <c r="K2594" s="21">
        <f>INDEX(LISTAS!$H:$Q,MATCH(BASE!H2594,LISTAS!$G:$G,0),MATCH(BASE!J2594,LISTAS!$H$3:$Q$3,0))*Tabela3[[#This Row],[QUANTIDADE]]</f>
        <v>18</v>
      </c>
      <c r="L2594" s="2" t="str">
        <f>TEXT(Tabela3[[#This Row],[DATA]],"MM")</f>
        <v>04</v>
      </c>
      <c r="M2594" s="2">
        <f>WEEKNUM(Tabela3[[#This Row],[DATA]])</f>
        <v>16</v>
      </c>
      <c r="N2594" s="18">
        <f>YEAR(Tabela3[[#This Row],[DATA]])</f>
        <v>2023</v>
      </c>
    </row>
    <row r="2595" spans="2:14">
      <c r="B2595" s="1">
        <v>45034</v>
      </c>
      <c r="C2595">
        <v>13175</v>
      </c>
      <c r="D2595">
        <f>COUNTIF(C$4:C2595,Tabela3[[#This Row],[COMANDA]])</f>
        <v>2</v>
      </c>
      <c r="E2595" t="s">
        <v>90</v>
      </c>
      <c r="F2595" t="s">
        <v>99</v>
      </c>
      <c r="G2595" t="s">
        <v>61</v>
      </c>
      <c r="H2595" t="s">
        <v>163</v>
      </c>
      <c r="I2595" s="2">
        <v>1</v>
      </c>
      <c r="J2595" t="s">
        <v>11</v>
      </c>
      <c r="K2595" s="21">
        <f>INDEX(LISTAS!$H:$Q,MATCH(BASE!H2595,LISTAS!$G:$G,0),MATCH(BASE!J2595,LISTAS!$H$3:$Q$3,0))*Tabela3[[#This Row],[QUANTIDADE]]</f>
        <v>4</v>
      </c>
      <c r="L2595" s="2" t="str">
        <f>TEXT(Tabela3[[#This Row],[DATA]],"MM")</f>
        <v>04</v>
      </c>
      <c r="M2595" s="2">
        <f>WEEKNUM(Tabela3[[#This Row],[DATA]])</f>
        <v>16</v>
      </c>
      <c r="N2595" s="18">
        <f>YEAR(Tabela3[[#This Row],[DATA]])</f>
        <v>2023</v>
      </c>
    </row>
    <row r="2596" spans="2:14">
      <c r="B2596" s="1">
        <v>45034</v>
      </c>
      <c r="C2596">
        <v>13176</v>
      </c>
      <c r="D2596">
        <f>COUNTIF(C$4:C2596,Tabela3[[#This Row],[COMANDA]])</f>
        <v>1</v>
      </c>
      <c r="E2596" t="s">
        <v>89</v>
      </c>
      <c r="F2596" t="s">
        <v>99</v>
      </c>
      <c r="G2596" t="s">
        <v>8</v>
      </c>
      <c r="H2596" t="s">
        <v>41</v>
      </c>
      <c r="I2596" s="2">
        <v>2</v>
      </c>
      <c r="J2596" t="s">
        <v>11</v>
      </c>
      <c r="K2596" s="21">
        <f>INDEX(LISTAS!$H:$Q,MATCH(BASE!H2596,LISTAS!$G:$G,0),MATCH(BASE!J2596,LISTAS!$H$3:$Q$3,0))*Tabela3[[#This Row],[QUANTIDADE]]</f>
        <v>28</v>
      </c>
      <c r="L2596" s="2" t="str">
        <f>TEXT(Tabela3[[#This Row],[DATA]],"MM")</f>
        <v>04</v>
      </c>
      <c r="M2596" s="2">
        <f>WEEKNUM(Tabela3[[#This Row],[DATA]])</f>
        <v>16</v>
      </c>
      <c r="N2596" s="18">
        <f>YEAR(Tabela3[[#This Row],[DATA]])</f>
        <v>2023</v>
      </c>
    </row>
    <row r="2597" spans="2:14">
      <c r="B2597" s="1">
        <v>45034</v>
      </c>
      <c r="C2597">
        <v>13176</v>
      </c>
      <c r="D2597">
        <f>COUNTIF(C$4:C2597,Tabela3[[#This Row],[COMANDA]])</f>
        <v>2</v>
      </c>
      <c r="E2597" t="s">
        <v>89</v>
      </c>
      <c r="F2597" t="s">
        <v>99</v>
      </c>
      <c r="G2597" t="s">
        <v>9</v>
      </c>
      <c r="H2597" t="s">
        <v>52</v>
      </c>
      <c r="I2597" s="2">
        <v>1</v>
      </c>
      <c r="J2597" t="s">
        <v>11</v>
      </c>
      <c r="K2597" s="21">
        <f>INDEX(LISTAS!$H:$Q,MATCH(BASE!H2597,LISTAS!$G:$G,0),MATCH(BASE!J2597,LISTAS!$H$3:$Q$3,0))*Tabela3[[#This Row],[QUANTIDADE]]</f>
        <v>8</v>
      </c>
      <c r="L2597" s="2" t="str">
        <f>TEXT(Tabela3[[#This Row],[DATA]],"MM")</f>
        <v>04</v>
      </c>
      <c r="M2597" s="2">
        <f>WEEKNUM(Tabela3[[#This Row],[DATA]])</f>
        <v>16</v>
      </c>
      <c r="N2597" s="18">
        <f>YEAR(Tabela3[[#This Row],[DATA]])</f>
        <v>2023</v>
      </c>
    </row>
    <row r="2598" spans="2:14">
      <c r="B2598" s="1">
        <v>45034</v>
      </c>
      <c r="C2598">
        <v>13177</v>
      </c>
      <c r="D2598">
        <f>COUNTIF(C$4:C2598,Tabela3[[#This Row],[COMANDA]])</f>
        <v>1</v>
      </c>
      <c r="E2598" t="s">
        <v>90</v>
      </c>
      <c r="F2598" t="s">
        <v>99</v>
      </c>
      <c r="G2598" t="s">
        <v>8</v>
      </c>
      <c r="H2598" t="s">
        <v>41</v>
      </c>
      <c r="I2598" s="2">
        <v>1</v>
      </c>
      <c r="J2598" t="s">
        <v>11</v>
      </c>
      <c r="K2598" s="21">
        <f>INDEX(LISTAS!$H:$Q,MATCH(BASE!H2598,LISTAS!$G:$G,0),MATCH(BASE!J2598,LISTAS!$H$3:$Q$3,0))*Tabela3[[#This Row],[QUANTIDADE]]</f>
        <v>14</v>
      </c>
      <c r="L2598" s="2" t="str">
        <f>TEXT(Tabela3[[#This Row],[DATA]],"MM")</f>
        <v>04</v>
      </c>
      <c r="M2598" s="2">
        <f>WEEKNUM(Tabela3[[#This Row],[DATA]])</f>
        <v>16</v>
      </c>
      <c r="N2598" s="18">
        <f>YEAR(Tabela3[[#This Row],[DATA]])</f>
        <v>2023</v>
      </c>
    </row>
    <row r="2599" spans="2:14">
      <c r="B2599" s="1">
        <v>45034</v>
      </c>
      <c r="C2599">
        <v>13177</v>
      </c>
      <c r="D2599">
        <f>COUNTIF(C$4:C2599,Tabela3[[#This Row],[COMANDA]])</f>
        <v>2</v>
      </c>
      <c r="E2599" t="s">
        <v>90</v>
      </c>
      <c r="F2599" t="s">
        <v>99</v>
      </c>
      <c r="G2599" t="s">
        <v>8</v>
      </c>
      <c r="H2599" t="s">
        <v>204</v>
      </c>
      <c r="I2599" s="2">
        <v>1</v>
      </c>
      <c r="J2599" t="s">
        <v>11</v>
      </c>
      <c r="K2599" s="21">
        <f>INDEX(LISTAS!$H:$Q,MATCH(BASE!H2599,LISTAS!$G:$G,0),MATCH(BASE!J2599,LISTAS!$H$3:$Q$3,0))*Tabela3[[#This Row],[QUANTIDADE]]</f>
        <v>18</v>
      </c>
      <c r="L2599" s="2" t="str">
        <f>TEXT(Tabela3[[#This Row],[DATA]],"MM")</f>
        <v>04</v>
      </c>
      <c r="M2599" s="2">
        <f>WEEKNUM(Tabela3[[#This Row],[DATA]])</f>
        <v>16</v>
      </c>
      <c r="N2599" s="18">
        <f>YEAR(Tabela3[[#This Row],[DATA]])</f>
        <v>2023</v>
      </c>
    </row>
    <row r="2600" spans="2:14">
      <c r="B2600" s="1">
        <v>45034</v>
      </c>
      <c r="C2600">
        <v>13177</v>
      </c>
      <c r="D2600">
        <f>COUNTIF(C$4:C2600,Tabela3[[#This Row],[COMANDA]])</f>
        <v>3</v>
      </c>
      <c r="E2600" t="s">
        <v>90</v>
      </c>
      <c r="F2600" t="s">
        <v>99</v>
      </c>
      <c r="G2600" t="s">
        <v>9</v>
      </c>
      <c r="H2600" t="s">
        <v>56</v>
      </c>
      <c r="I2600" s="2">
        <v>1</v>
      </c>
      <c r="J2600" t="s">
        <v>11</v>
      </c>
      <c r="K2600" s="21">
        <f>INDEX(LISTAS!$H:$Q,MATCH(BASE!H2600,LISTAS!$G:$G,0),MATCH(BASE!J2600,LISTAS!$H$3:$Q$3,0))*Tabela3[[#This Row],[QUANTIDADE]]</f>
        <v>3</v>
      </c>
      <c r="L2600" s="2" t="str">
        <f>TEXT(Tabela3[[#This Row],[DATA]],"MM")</f>
        <v>04</v>
      </c>
      <c r="M2600" s="2">
        <f>WEEKNUM(Tabela3[[#This Row],[DATA]])</f>
        <v>16</v>
      </c>
      <c r="N2600" s="18">
        <f>YEAR(Tabela3[[#This Row],[DATA]])</f>
        <v>2023</v>
      </c>
    </row>
    <row r="2601" spans="2:14">
      <c r="B2601" s="1">
        <v>45034</v>
      </c>
      <c r="C2601">
        <v>13178</v>
      </c>
      <c r="D2601">
        <f>COUNTIF(C$4:C2601,Tabela3[[#This Row],[COMANDA]])</f>
        <v>1</v>
      </c>
      <c r="E2601" t="s">
        <v>90</v>
      </c>
      <c r="F2601" t="s">
        <v>98</v>
      </c>
      <c r="G2601" t="s">
        <v>8</v>
      </c>
      <c r="H2601" t="s">
        <v>204</v>
      </c>
      <c r="I2601" s="2">
        <v>1</v>
      </c>
      <c r="J2601" t="s">
        <v>11</v>
      </c>
      <c r="K2601" s="21">
        <f>INDEX(LISTAS!$H:$Q,MATCH(BASE!H2601,LISTAS!$G:$G,0),MATCH(BASE!J2601,LISTAS!$H$3:$Q$3,0))*Tabela3[[#This Row],[QUANTIDADE]]</f>
        <v>18</v>
      </c>
      <c r="L2601" s="2" t="str">
        <f>TEXT(Tabela3[[#This Row],[DATA]],"MM")</f>
        <v>04</v>
      </c>
      <c r="M2601" s="2">
        <f>WEEKNUM(Tabela3[[#This Row],[DATA]])</f>
        <v>16</v>
      </c>
      <c r="N2601" s="18">
        <f>YEAR(Tabela3[[#This Row],[DATA]])</f>
        <v>2023</v>
      </c>
    </row>
    <row r="2602" spans="2:14">
      <c r="B2602" s="1">
        <v>45034</v>
      </c>
      <c r="C2602">
        <v>13179</v>
      </c>
      <c r="D2602">
        <f>COUNTIF(C$4:C2602,Tabela3[[#This Row],[COMANDA]])</f>
        <v>1</v>
      </c>
      <c r="E2602" t="s">
        <v>90</v>
      </c>
      <c r="F2602" t="s">
        <v>98</v>
      </c>
      <c r="G2602" t="s">
        <v>8</v>
      </c>
      <c r="H2602" t="s">
        <v>204</v>
      </c>
      <c r="I2602" s="2">
        <v>1</v>
      </c>
      <c r="J2602" t="s">
        <v>11</v>
      </c>
      <c r="K2602" s="21">
        <f>INDEX(LISTAS!$H:$Q,MATCH(BASE!H2602,LISTAS!$G:$G,0),MATCH(BASE!J2602,LISTAS!$H$3:$Q$3,0))*Tabela3[[#This Row],[QUANTIDADE]]</f>
        <v>18</v>
      </c>
      <c r="L2602" s="2" t="str">
        <f>TEXT(Tabela3[[#This Row],[DATA]],"MM")</f>
        <v>04</v>
      </c>
      <c r="M2602" s="2">
        <f>WEEKNUM(Tabela3[[#This Row],[DATA]])</f>
        <v>16</v>
      </c>
      <c r="N2602" s="18">
        <f>YEAR(Tabela3[[#This Row],[DATA]])</f>
        <v>2023</v>
      </c>
    </row>
    <row r="2603" spans="2:14">
      <c r="B2603" s="1">
        <v>45034</v>
      </c>
      <c r="C2603">
        <v>13180</v>
      </c>
      <c r="D2603">
        <f>COUNTIF(C$4:C2603,Tabela3[[#This Row],[COMANDA]])</f>
        <v>1</v>
      </c>
      <c r="E2603" t="s">
        <v>90</v>
      </c>
      <c r="F2603" t="s">
        <v>100</v>
      </c>
      <c r="G2603" t="s">
        <v>8</v>
      </c>
      <c r="H2603" t="s">
        <v>204</v>
      </c>
      <c r="I2603" s="2">
        <v>1</v>
      </c>
      <c r="J2603" t="s">
        <v>11</v>
      </c>
      <c r="K2603" s="21">
        <f>INDEX(LISTAS!$H:$Q,MATCH(BASE!H2603,LISTAS!$G:$G,0),MATCH(BASE!J2603,LISTAS!$H$3:$Q$3,0))*Tabela3[[#This Row],[QUANTIDADE]]</f>
        <v>18</v>
      </c>
      <c r="L2603" s="2" t="str">
        <f>TEXT(Tabela3[[#This Row],[DATA]],"MM")</f>
        <v>04</v>
      </c>
      <c r="M2603" s="2">
        <f>WEEKNUM(Tabela3[[#This Row],[DATA]])</f>
        <v>16</v>
      </c>
      <c r="N2603" s="18">
        <f>YEAR(Tabela3[[#This Row],[DATA]])</f>
        <v>2023</v>
      </c>
    </row>
    <row r="2604" spans="2:14">
      <c r="B2604" s="1">
        <v>45034</v>
      </c>
      <c r="C2604">
        <v>13181</v>
      </c>
      <c r="D2604">
        <f>COUNTIF(C$4:C2604,Tabela3[[#This Row],[COMANDA]])</f>
        <v>1</v>
      </c>
      <c r="E2604" t="s">
        <v>90</v>
      </c>
      <c r="F2604" t="s">
        <v>98</v>
      </c>
      <c r="G2604" t="s">
        <v>8</v>
      </c>
      <c r="H2604" t="s">
        <v>204</v>
      </c>
      <c r="I2604" s="2">
        <v>1</v>
      </c>
      <c r="J2604" t="s">
        <v>11</v>
      </c>
      <c r="K2604" s="21">
        <f>INDEX(LISTAS!$H:$Q,MATCH(BASE!H2604,LISTAS!$G:$G,0),MATCH(BASE!J2604,LISTAS!$H$3:$Q$3,0))*Tabela3[[#This Row],[QUANTIDADE]]</f>
        <v>18</v>
      </c>
      <c r="L2604" s="2" t="str">
        <f>TEXT(Tabela3[[#This Row],[DATA]],"MM")</f>
        <v>04</v>
      </c>
      <c r="M2604" s="2">
        <f>WEEKNUM(Tabela3[[#This Row],[DATA]])</f>
        <v>16</v>
      </c>
      <c r="N2604" s="18">
        <f>YEAR(Tabela3[[#This Row],[DATA]])</f>
        <v>2023</v>
      </c>
    </row>
    <row r="2605" spans="2:14">
      <c r="B2605" s="1">
        <v>45034</v>
      </c>
      <c r="C2605">
        <v>13182</v>
      </c>
      <c r="D2605">
        <f>COUNTIF(C$4:C2605,Tabela3[[#This Row],[COMANDA]])</f>
        <v>1</v>
      </c>
      <c r="E2605" t="s">
        <v>90</v>
      </c>
      <c r="F2605" t="s">
        <v>99</v>
      </c>
      <c r="G2605" t="s">
        <v>8</v>
      </c>
      <c r="H2605" t="s">
        <v>206</v>
      </c>
      <c r="I2605" s="2">
        <v>2</v>
      </c>
      <c r="J2605" t="s">
        <v>11</v>
      </c>
      <c r="K2605" s="21">
        <f>INDEX(LISTAS!$H:$Q,MATCH(BASE!H2605,LISTAS!$G:$G,0),MATCH(BASE!J2605,LISTAS!$H$3:$Q$3,0))*Tabela3[[#This Row],[QUANTIDADE]]</f>
        <v>36</v>
      </c>
      <c r="L2605" s="2" t="str">
        <f>TEXT(Tabela3[[#This Row],[DATA]],"MM")</f>
        <v>04</v>
      </c>
      <c r="M2605" s="2">
        <f>WEEKNUM(Tabela3[[#This Row],[DATA]])</f>
        <v>16</v>
      </c>
      <c r="N2605" s="18">
        <f>YEAR(Tabela3[[#This Row],[DATA]])</f>
        <v>2023</v>
      </c>
    </row>
    <row r="2606" spans="2:14">
      <c r="B2606" s="1">
        <v>45034</v>
      </c>
      <c r="C2606">
        <v>13182</v>
      </c>
      <c r="D2606">
        <f>COUNTIF(C$4:C2606,Tabela3[[#This Row],[COMANDA]])</f>
        <v>2</v>
      </c>
      <c r="E2606" t="s">
        <v>90</v>
      </c>
      <c r="F2606" t="s">
        <v>99</v>
      </c>
      <c r="G2606" t="s">
        <v>9</v>
      </c>
      <c r="H2606" t="s">
        <v>146</v>
      </c>
      <c r="I2606" s="2">
        <v>1</v>
      </c>
      <c r="J2606" t="s">
        <v>11</v>
      </c>
      <c r="K2606" s="21">
        <f>INDEX(LISTAS!$H:$Q,MATCH(BASE!H2606,LISTAS!$G:$G,0),MATCH(BASE!J2606,LISTAS!$H$3:$Q$3,0))*Tabela3[[#This Row],[QUANTIDADE]]</f>
        <v>4</v>
      </c>
      <c r="L2606" s="2" t="str">
        <f>TEXT(Tabela3[[#This Row],[DATA]],"MM")</f>
        <v>04</v>
      </c>
      <c r="M2606" s="2">
        <f>WEEKNUM(Tabela3[[#This Row],[DATA]])</f>
        <v>16</v>
      </c>
      <c r="N2606" s="18">
        <f>YEAR(Tabela3[[#This Row],[DATA]])</f>
        <v>2023</v>
      </c>
    </row>
    <row r="2607" spans="2:14">
      <c r="B2607" s="1">
        <v>45034</v>
      </c>
      <c r="C2607">
        <v>13183</v>
      </c>
      <c r="D2607">
        <f>COUNTIF(C$4:C2607,Tabela3[[#This Row],[COMANDA]])</f>
        <v>1</v>
      </c>
      <c r="E2607" t="s">
        <v>90</v>
      </c>
      <c r="F2607" t="s">
        <v>98</v>
      </c>
      <c r="G2607" t="s">
        <v>8</v>
      </c>
      <c r="H2607" t="s">
        <v>203</v>
      </c>
      <c r="I2607" s="2">
        <v>1</v>
      </c>
      <c r="J2607" t="s">
        <v>11</v>
      </c>
      <c r="K2607" s="21">
        <f>INDEX(LISTAS!$H:$Q,MATCH(BASE!H2607,LISTAS!$G:$G,0),MATCH(BASE!J2607,LISTAS!$H$3:$Q$3,0))*Tabela3[[#This Row],[QUANTIDADE]]</f>
        <v>20</v>
      </c>
      <c r="L2607" s="2" t="str">
        <f>TEXT(Tabela3[[#This Row],[DATA]],"MM")</f>
        <v>04</v>
      </c>
      <c r="M2607" s="2">
        <f>WEEKNUM(Tabela3[[#This Row],[DATA]])</f>
        <v>16</v>
      </c>
      <c r="N2607" s="18">
        <f>YEAR(Tabela3[[#This Row],[DATA]])</f>
        <v>2023</v>
      </c>
    </row>
    <row r="2608" spans="2:14">
      <c r="B2608" s="1">
        <v>45034</v>
      </c>
      <c r="C2608">
        <v>13183</v>
      </c>
      <c r="D2608">
        <f>COUNTIF(C$4:C2608,Tabela3[[#This Row],[COMANDA]])</f>
        <v>2</v>
      </c>
      <c r="E2608" t="s">
        <v>90</v>
      </c>
      <c r="F2608" t="s">
        <v>98</v>
      </c>
      <c r="G2608" t="s">
        <v>9</v>
      </c>
      <c r="H2608" t="s">
        <v>58</v>
      </c>
      <c r="I2608" s="2">
        <v>1</v>
      </c>
      <c r="J2608" t="s">
        <v>11</v>
      </c>
      <c r="K2608" s="21">
        <f>INDEX(LISTAS!$H:$Q,MATCH(BASE!H2608,LISTAS!$G:$G,0),MATCH(BASE!J2608,LISTAS!$H$3:$Q$3,0))*Tabela3[[#This Row],[QUANTIDADE]]</f>
        <v>5</v>
      </c>
      <c r="L2608" s="2" t="str">
        <f>TEXT(Tabela3[[#This Row],[DATA]],"MM")</f>
        <v>04</v>
      </c>
      <c r="M2608" s="2">
        <f>WEEKNUM(Tabela3[[#This Row],[DATA]])</f>
        <v>16</v>
      </c>
      <c r="N2608" s="18">
        <f>YEAR(Tabela3[[#This Row],[DATA]])</f>
        <v>2023</v>
      </c>
    </row>
    <row r="2609" spans="2:14">
      <c r="B2609" s="1">
        <v>45034</v>
      </c>
      <c r="C2609">
        <v>13184</v>
      </c>
      <c r="D2609">
        <f>COUNTIF(C$4:C2609,Tabela3[[#This Row],[COMANDA]])</f>
        <v>1</v>
      </c>
      <c r="E2609" t="s">
        <v>90</v>
      </c>
      <c r="F2609" t="s">
        <v>99</v>
      </c>
      <c r="G2609" t="s">
        <v>8</v>
      </c>
      <c r="H2609" t="s">
        <v>203</v>
      </c>
      <c r="I2609" s="2">
        <v>1</v>
      </c>
      <c r="J2609" t="s">
        <v>11</v>
      </c>
      <c r="K2609" s="21">
        <f>INDEX(LISTAS!$H:$Q,MATCH(BASE!H2609,LISTAS!$G:$G,0),MATCH(BASE!J2609,LISTAS!$H$3:$Q$3,0))*Tabela3[[#This Row],[QUANTIDADE]]</f>
        <v>20</v>
      </c>
      <c r="L2609" s="2" t="str">
        <f>TEXT(Tabela3[[#This Row],[DATA]],"MM")</f>
        <v>04</v>
      </c>
      <c r="M2609" s="2">
        <f>WEEKNUM(Tabela3[[#This Row],[DATA]])</f>
        <v>16</v>
      </c>
      <c r="N2609" s="18">
        <f>YEAR(Tabela3[[#This Row],[DATA]])</f>
        <v>2023</v>
      </c>
    </row>
    <row r="2610" spans="2:14">
      <c r="B2610" s="1">
        <v>45034</v>
      </c>
      <c r="C2610">
        <v>13184</v>
      </c>
      <c r="D2610">
        <f>COUNTIF(C$4:C2610,Tabela3[[#This Row],[COMANDA]])</f>
        <v>2</v>
      </c>
      <c r="E2610" t="s">
        <v>90</v>
      </c>
      <c r="F2610" t="s">
        <v>99</v>
      </c>
      <c r="G2610" t="s">
        <v>9</v>
      </c>
      <c r="H2610" t="s">
        <v>132</v>
      </c>
      <c r="I2610" s="2">
        <v>1</v>
      </c>
      <c r="J2610" t="s">
        <v>11</v>
      </c>
      <c r="K2610" s="21">
        <f>INDEX(LISTAS!$H:$Q,MATCH(BASE!H2610,LISTAS!$G:$G,0),MATCH(BASE!J2610,LISTAS!$H$3:$Q$3,0))*Tabela3[[#This Row],[QUANTIDADE]]</f>
        <v>3</v>
      </c>
      <c r="L2610" s="2" t="str">
        <f>TEXT(Tabela3[[#This Row],[DATA]],"MM")</f>
        <v>04</v>
      </c>
      <c r="M2610" s="2">
        <f>WEEKNUM(Tabela3[[#This Row],[DATA]])</f>
        <v>16</v>
      </c>
      <c r="N2610" s="18">
        <f>YEAR(Tabela3[[#This Row],[DATA]])</f>
        <v>2023</v>
      </c>
    </row>
    <row r="2611" spans="2:14">
      <c r="B2611" s="1">
        <v>45034</v>
      </c>
      <c r="C2611">
        <v>13185</v>
      </c>
      <c r="D2611">
        <f>COUNTIF(C$4:C2611,Tabela3[[#This Row],[COMANDA]])</f>
        <v>1</v>
      </c>
      <c r="E2611" t="s">
        <v>90</v>
      </c>
      <c r="G2611" t="s">
        <v>8</v>
      </c>
      <c r="H2611" t="s">
        <v>204</v>
      </c>
      <c r="I2611" s="2">
        <v>1</v>
      </c>
      <c r="J2611" t="s">
        <v>11</v>
      </c>
      <c r="K2611" s="21">
        <f>INDEX(LISTAS!$H:$Q,MATCH(BASE!H2611,LISTAS!$G:$G,0),MATCH(BASE!J2611,LISTAS!$H$3:$Q$3,0))*Tabela3[[#This Row],[QUANTIDADE]]</f>
        <v>18</v>
      </c>
      <c r="L2611" s="2" t="str">
        <f>TEXT(Tabela3[[#This Row],[DATA]],"MM")</f>
        <v>04</v>
      </c>
      <c r="M2611" s="2">
        <f>WEEKNUM(Tabela3[[#This Row],[DATA]])</f>
        <v>16</v>
      </c>
      <c r="N2611" s="18">
        <f>YEAR(Tabela3[[#This Row],[DATA]])</f>
        <v>2023</v>
      </c>
    </row>
    <row r="2612" spans="2:14">
      <c r="B2612" s="1">
        <v>45034</v>
      </c>
      <c r="C2612">
        <v>13186</v>
      </c>
      <c r="D2612">
        <f>COUNTIF(C$4:C2612,Tabela3[[#This Row],[COMANDA]])</f>
        <v>1</v>
      </c>
      <c r="E2612" t="s">
        <v>90</v>
      </c>
      <c r="G2612" t="s">
        <v>8</v>
      </c>
      <c r="H2612" t="s">
        <v>39</v>
      </c>
      <c r="I2612" s="2">
        <v>1</v>
      </c>
      <c r="J2612" t="s">
        <v>11</v>
      </c>
      <c r="K2612" s="21">
        <f>INDEX(LISTAS!$H:$Q,MATCH(BASE!H2612,LISTAS!$G:$G,0),MATCH(BASE!J2612,LISTAS!$H$3:$Q$3,0))*Tabela3[[#This Row],[QUANTIDADE]]</f>
        <v>12</v>
      </c>
      <c r="L2612" s="2" t="str">
        <f>TEXT(Tabela3[[#This Row],[DATA]],"MM")</f>
        <v>04</v>
      </c>
      <c r="M2612" s="2">
        <f>WEEKNUM(Tabela3[[#This Row],[DATA]])</f>
        <v>16</v>
      </c>
      <c r="N2612" s="18">
        <f>YEAR(Tabela3[[#This Row],[DATA]])</f>
        <v>2023</v>
      </c>
    </row>
    <row r="2613" spans="2:14">
      <c r="B2613" s="1">
        <v>45034</v>
      </c>
      <c r="C2613">
        <v>13187</v>
      </c>
      <c r="D2613">
        <f>COUNTIF(C$4:C2613,Tabela3[[#This Row],[COMANDA]])</f>
        <v>1</v>
      </c>
      <c r="E2613" t="s">
        <v>90</v>
      </c>
      <c r="G2613" t="s">
        <v>8</v>
      </c>
      <c r="H2613" t="s">
        <v>41</v>
      </c>
      <c r="I2613" s="2">
        <v>1</v>
      </c>
      <c r="J2613" t="s">
        <v>11</v>
      </c>
      <c r="K2613" s="21">
        <f>INDEX(LISTAS!$H:$Q,MATCH(BASE!H2613,LISTAS!$G:$G,0),MATCH(BASE!J2613,LISTAS!$H$3:$Q$3,0))*Tabela3[[#This Row],[QUANTIDADE]]</f>
        <v>14</v>
      </c>
      <c r="L2613" s="2" t="str">
        <f>TEXT(Tabela3[[#This Row],[DATA]],"MM")</f>
        <v>04</v>
      </c>
      <c r="M2613" s="2">
        <f>WEEKNUM(Tabela3[[#This Row],[DATA]])</f>
        <v>16</v>
      </c>
      <c r="N2613" s="18">
        <f>YEAR(Tabela3[[#This Row],[DATA]])</f>
        <v>2023</v>
      </c>
    </row>
    <row r="2614" spans="2:14">
      <c r="B2614" s="1">
        <v>45034</v>
      </c>
      <c r="C2614">
        <v>13188</v>
      </c>
      <c r="D2614">
        <f>COUNTIF(C$4:C2614,Tabela3[[#This Row],[COMANDA]])</f>
        <v>1</v>
      </c>
      <c r="E2614" t="s">
        <v>90</v>
      </c>
      <c r="G2614" t="s">
        <v>8</v>
      </c>
      <c r="H2614" t="s">
        <v>205</v>
      </c>
      <c r="I2614" s="2">
        <v>1</v>
      </c>
      <c r="J2614" t="s">
        <v>11</v>
      </c>
      <c r="K2614" s="21">
        <f>INDEX(LISTAS!$H:$Q,MATCH(BASE!H2614,LISTAS!$G:$G,0),MATCH(BASE!J2614,LISTAS!$H$3:$Q$3,0))*Tabela3[[#This Row],[QUANTIDADE]]</f>
        <v>22</v>
      </c>
      <c r="L2614" s="2" t="str">
        <f>TEXT(Tabela3[[#This Row],[DATA]],"MM")</f>
        <v>04</v>
      </c>
      <c r="M2614" s="2">
        <f>WEEKNUM(Tabela3[[#This Row],[DATA]])</f>
        <v>16</v>
      </c>
      <c r="N2614" s="18">
        <f>YEAR(Tabela3[[#This Row],[DATA]])</f>
        <v>2023</v>
      </c>
    </row>
    <row r="2615" spans="2:14">
      <c r="B2615" s="1">
        <v>45034</v>
      </c>
      <c r="C2615">
        <v>13189</v>
      </c>
      <c r="D2615">
        <f>COUNTIF(C$4:C2615,Tabela3[[#This Row],[COMANDA]])</f>
        <v>1</v>
      </c>
      <c r="E2615" t="s">
        <v>90</v>
      </c>
      <c r="F2615" t="s">
        <v>99</v>
      </c>
      <c r="G2615" t="s">
        <v>8</v>
      </c>
      <c r="H2615" t="s">
        <v>41</v>
      </c>
      <c r="I2615" s="2">
        <v>1</v>
      </c>
      <c r="J2615" t="s">
        <v>11</v>
      </c>
      <c r="K2615" s="21">
        <f>INDEX(LISTAS!$H:$Q,MATCH(BASE!H2615,LISTAS!$G:$G,0),MATCH(BASE!J2615,LISTAS!$H$3:$Q$3,0))*Tabela3[[#This Row],[QUANTIDADE]]</f>
        <v>14</v>
      </c>
      <c r="L2615" s="2" t="str">
        <f>TEXT(Tabela3[[#This Row],[DATA]],"MM")</f>
        <v>04</v>
      </c>
      <c r="M2615" s="2">
        <f>WEEKNUM(Tabela3[[#This Row],[DATA]])</f>
        <v>16</v>
      </c>
      <c r="N2615" s="18">
        <f>YEAR(Tabela3[[#This Row],[DATA]])</f>
        <v>2023</v>
      </c>
    </row>
    <row r="2616" spans="2:14">
      <c r="B2616" s="1">
        <v>45034</v>
      </c>
      <c r="C2616">
        <v>13190</v>
      </c>
      <c r="D2616">
        <f>COUNTIF(C$4:C2616,Tabela3[[#This Row],[COMANDA]])</f>
        <v>1</v>
      </c>
      <c r="E2616" t="s">
        <v>90</v>
      </c>
      <c r="F2616" t="s">
        <v>99</v>
      </c>
      <c r="G2616" t="s">
        <v>8</v>
      </c>
      <c r="H2616" t="s">
        <v>204</v>
      </c>
      <c r="I2616" s="2">
        <v>1</v>
      </c>
      <c r="J2616" t="s">
        <v>11</v>
      </c>
      <c r="K2616" s="21">
        <f>INDEX(LISTAS!$H:$Q,MATCH(BASE!H2616,LISTAS!$G:$G,0),MATCH(BASE!J2616,LISTAS!$H$3:$Q$3,0))*Tabela3[[#This Row],[QUANTIDADE]]</f>
        <v>18</v>
      </c>
      <c r="L2616" s="2" t="str">
        <f>TEXT(Tabela3[[#This Row],[DATA]],"MM")</f>
        <v>04</v>
      </c>
      <c r="M2616" s="2">
        <f>WEEKNUM(Tabela3[[#This Row],[DATA]])</f>
        <v>16</v>
      </c>
      <c r="N2616" s="18">
        <f>YEAR(Tabela3[[#This Row],[DATA]])</f>
        <v>2023</v>
      </c>
    </row>
    <row r="2617" spans="2:14">
      <c r="B2617" s="1">
        <v>45034</v>
      </c>
      <c r="C2617">
        <v>13191</v>
      </c>
      <c r="D2617">
        <f>COUNTIF(C$4:C2617,Tabela3[[#This Row],[COMANDA]])</f>
        <v>1</v>
      </c>
      <c r="E2617" t="s">
        <v>90</v>
      </c>
      <c r="F2617" t="s">
        <v>98</v>
      </c>
      <c r="G2617" t="s">
        <v>8</v>
      </c>
      <c r="H2617" t="s">
        <v>211</v>
      </c>
      <c r="I2617" s="2">
        <v>1</v>
      </c>
      <c r="J2617" t="s">
        <v>11</v>
      </c>
      <c r="K2617" s="21">
        <f>INDEX(LISTAS!$H:$Q,MATCH(BASE!H2617,LISTAS!$G:$G,0),MATCH(BASE!J2617,LISTAS!$H$3:$Q$3,0))*Tabela3[[#This Row],[QUANTIDADE]]</f>
        <v>20</v>
      </c>
      <c r="L2617" s="2" t="str">
        <f>TEXT(Tabela3[[#This Row],[DATA]],"MM")</f>
        <v>04</v>
      </c>
      <c r="M2617" s="2">
        <f>WEEKNUM(Tabela3[[#This Row],[DATA]])</f>
        <v>16</v>
      </c>
      <c r="N2617" s="18">
        <f>YEAR(Tabela3[[#This Row],[DATA]])</f>
        <v>2023</v>
      </c>
    </row>
    <row r="2618" spans="2:14">
      <c r="B2618" s="1">
        <v>45034</v>
      </c>
      <c r="C2618">
        <v>13191</v>
      </c>
      <c r="D2618">
        <f>COUNTIF(C$4:C2618,Tabela3[[#This Row],[COMANDA]])</f>
        <v>2</v>
      </c>
      <c r="E2618" t="s">
        <v>90</v>
      </c>
      <c r="F2618" t="s">
        <v>98</v>
      </c>
      <c r="G2618" t="s">
        <v>9</v>
      </c>
      <c r="H2618" t="s">
        <v>138</v>
      </c>
      <c r="I2618" s="2">
        <v>1</v>
      </c>
      <c r="J2618" t="s">
        <v>11</v>
      </c>
      <c r="K2618" s="21">
        <f>INDEX(LISTAS!$H:$Q,MATCH(BASE!H2618,LISTAS!$G:$G,0),MATCH(BASE!J2618,LISTAS!$H$3:$Q$3,0))*Tabela3[[#This Row],[QUANTIDADE]]</f>
        <v>4</v>
      </c>
      <c r="L2618" s="2" t="str">
        <f>TEXT(Tabela3[[#This Row],[DATA]],"MM")</f>
        <v>04</v>
      </c>
      <c r="M2618" s="2">
        <f>WEEKNUM(Tabela3[[#This Row],[DATA]])</f>
        <v>16</v>
      </c>
      <c r="N2618" s="18">
        <f>YEAR(Tabela3[[#This Row],[DATA]])</f>
        <v>2023</v>
      </c>
    </row>
    <row r="2619" spans="2:14">
      <c r="B2619" s="1">
        <v>45034</v>
      </c>
      <c r="C2619">
        <v>13192</v>
      </c>
      <c r="D2619">
        <f>COUNTIF(C$4:C2619,Tabela3[[#This Row],[COMANDA]])</f>
        <v>1</v>
      </c>
      <c r="E2619" t="s">
        <v>90</v>
      </c>
      <c r="F2619" t="s">
        <v>100</v>
      </c>
      <c r="G2619" t="s">
        <v>8</v>
      </c>
      <c r="H2619" t="s">
        <v>202</v>
      </c>
      <c r="I2619" s="2">
        <v>1</v>
      </c>
      <c r="J2619" t="s">
        <v>11</v>
      </c>
      <c r="K2619" s="21">
        <f>INDEX(LISTAS!$H:$Q,MATCH(BASE!H2619,LISTAS!$G:$G,0),MATCH(BASE!J2619,LISTAS!$H$3:$Q$3,0))*Tabela3[[#This Row],[QUANTIDADE]]</f>
        <v>20</v>
      </c>
      <c r="L2619" s="2" t="str">
        <f>TEXT(Tabela3[[#This Row],[DATA]],"MM")</f>
        <v>04</v>
      </c>
      <c r="M2619" s="2">
        <f>WEEKNUM(Tabela3[[#This Row],[DATA]])</f>
        <v>16</v>
      </c>
      <c r="N2619" s="18">
        <f>YEAR(Tabela3[[#This Row],[DATA]])</f>
        <v>2023</v>
      </c>
    </row>
    <row r="2620" spans="2:14">
      <c r="B2620" s="1">
        <v>45034</v>
      </c>
      <c r="C2620">
        <v>13193</v>
      </c>
      <c r="D2620">
        <f>COUNTIF(C$4:C2620,Tabela3[[#This Row],[COMANDA]])</f>
        <v>1</v>
      </c>
      <c r="E2620" t="s">
        <v>90</v>
      </c>
      <c r="F2620" t="s">
        <v>99</v>
      </c>
      <c r="G2620" t="s">
        <v>8</v>
      </c>
      <c r="H2620" t="s">
        <v>204</v>
      </c>
      <c r="I2620" s="2">
        <v>1</v>
      </c>
      <c r="J2620" t="s">
        <v>11</v>
      </c>
      <c r="K2620" s="21">
        <f>INDEX(LISTAS!$H:$Q,MATCH(BASE!H2620,LISTAS!$G:$G,0),MATCH(BASE!J2620,LISTAS!$H$3:$Q$3,0))*Tabela3[[#This Row],[QUANTIDADE]]</f>
        <v>18</v>
      </c>
      <c r="L2620" s="2" t="str">
        <f>TEXT(Tabela3[[#This Row],[DATA]],"MM")</f>
        <v>04</v>
      </c>
      <c r="M2620" s="2">
        <f>WEEKNUM(Tabela3[[#This Row],[DATA]])</f>
        <v>16</v>
      </c>
      <c r="N2620" s="18">
        <f>YEAR(Tabela3[[#This Row],[DATA]])</f>
        <v>2023</v>
      </c>
    </row>
    <row r="2621" spans="2:14">
      <c r="B2621" s="1">
        <v>45034</v>
      </c>
      <c r="C2621">
        <v>13193</v>
      </c>
      <c r="D2621">
        <f>COUNTIF(C$4:C2621,Tabela3[[#This Row],[COMANDA]])</f>
        <v>2</v>
      </c>
      <c r="E2621" t="s">
        <v>90</v>
      </c>
      <c r="F2621" t="s">
        <v>99</v>
      </c>
      <c r="G2621" t="s">
        <v>8</v>
      </c>
      <c r="H2621" t="s">
        <v>206</v>
      </c>
      <c r="I2621" s="2">
        <v>1</v>
      </c>
      <c r="J2621" t="s">
        <v>11</v>
      </c>
      <c r="K2621" s="21">
        <f>INDEX(LISTAS!$H:$Q,MATCH(BASE!H2621,LISTAS!$G:$G,0),MATCH(BASE!J2621,LISTAS!$H$3:$Q$3,0))*Tabela3[[#This Row],[QUANTIDADE]]</f>
        <v>18</v>
      </c>
      <c r="L2621" s="2" t="str">
        <f>TEXT(Tabela3[[#This Row],[DATA]],"MM")</f>
        <v>04</v>
      </c>
      <c r="M2621" s="2">
        <f>WEEKNUM(Tabela3[[#This Row],[DATA]])</f>
        <v>16</v>
      </c>
      <c r="N2621" s="18">
        <f>YEAR(Tabela3[[#This Row],[DATA]])</f>
        <v>2023</v>
      </c>
    </row>
    <row r="2622" spans="2:14">
      <c r="B2622" s="1">
        <v>45034</v>
      </c>
      <c r="C2622">
        <v>13193</v>
      </c>
      <c r="D2622">
        <f>COUNTIF(C$4:C2622,Tabela3[[#This Row],[COMANDA]])</f>
        <v>3</v>
      </c>
      <c r="E2622" t="s">
        <v>90</v>
      </c>
      <c r="F2622" t="s">
        <v>99</v>
      </c>
      <c r="G2622" t="s">
        <v>9</v>
      </c>
      <c r="H2622" t="s">
        <v>55</v>
      </c>
      <c r="I2622" s="2">
        <v>1</v>
      </c>
      <c r="J2622" t="s">
        <v>11</v>
      </c>
      <c r="K2622" s="21">
        <f>INDEX(LISTAS!$H:$Q,MATCH(BASE!H2622,LISTAS!$G:$G,0),MATCH(BASE!J2622,LISTAS!$H$3:$Q$3,0))*Tabela3[[#This Row],[QUANTIDADE]]</f>
        <v>3</v>
      </c>
      <c r="L2622" s="2" t="str">
        <f>TEXT(Tabela3[[#This Row],[DATA]],"MM")</f>
        <v>04</v>
      </c>
      <c r="M2622" s="2">
        <f>WEEKNUM(Tabela3[[#This Row],[DATA]])</f>
        <v>16</v>
      </c>
      <c r="N2622" s="18">
        <f>YEAR(Tabela3[[#This Row],[DATA]])</f>
        <v>2023</v>
      </c>
    </row>
    <row r="2623" spans="2:14">
      <c r="B2623" s="1">
        <v>45034</v>
      </c>
      <c r="C2623">
        <v>13194</v>
      </c>
      <c r="D2623">
        <f>COUNTIF(C$4:C2623,Tabela3[[#This Row],[COMANDA]])</f>
        <v>1</v>
      </c>
      <c r="E2623" t="s">
        <v>90</v>
      </c>
      <c r="F2623" t="s">
        <v>99</v>
      </c>
      <c r="G2623" t="s">
        <v>8</v>
      </c>
      <c r="H2623" t="s">
        <v>204</v>
      </c>
      <c r="I2623" s="2">
        <v>1</v>
      </c>
      <c r="J2623" t="s">
        <v>11</v>
      </c>
      <c r="K2623" s="21">
        <f>INDEX(LISTAS!$H:$Q,MATCH(BASE!H2623,LISTAS!$G:$G,0),MATCH(BASE!J2623,LISTAS!$H$3:$Q$3,0))*Tabela3[[#This Row],[QUANTIDADE]]</f>
        <v>18</v>
      </c>
      <c r="L2623" s="2" t="str">
        <f>TEXT(Tabela3[[#This Row],[DATA]],"MM")</f>
        <v>04</v>
      </c>
      <c r="M2623" s="2">
        <f>WEEKNUM(Tabela3[[#This Row],[DATA]])</f>
        <v>16</v>
      </c>
      <c r="N2623" s="18">
        <f>YEAR(Tabela3[[#This Row],[DATA]])</f>
        <v>2023</v>
      </c>
    </row>
    <row r="2624" spans="2:14">
      <c r="B2624" s="1">
        <v>45034</v>
      </c>
      <c r="C2624">
        <v>13195</v>
      </c>
      <c r="D2624">
        <f>COUNTIF(C$4:C2624,Tabela3[[#This Row],[COMANDA]])</f>
        <v>1</v>
      </c>
      <c r="E2624" t="s">
        <v>90</v>
      </c>
      <c r="F2624" t="s">
        <v>375</v>
      </c>
      <c r="G2624" t="s">
        <v>8</v>
      </c>
      <c r="H2624" t="s">
        <v>42</v>
      </c>
      <c r="I2624" s="2">
        <v>1</v>
      </c>
      <c r="J2624" t="s">
        <v>11</v>
      </c>
      <c r="K2624" s="21">
        <f>INDEX(LISTAS!$H:$Q,MATCH(BASE!H2624,LISTAS!$G:$G,0),MATCH(BASE!J2624,LISTAS!$H$3:$Q$3,0))*Tabela3[[#This Row],[QUANTIDADE]]</f>
        <v>16</v>
      </c>
      <c r="L2624" s="2" t="str">
        <f>TEXT(Tabela3[[#This Row],[DATA]],"MM")</f>
        <v>04</v>
      </c>
      <c r="M2624" s="2">
        <f>WEEKNUM(Tabela3[[#This Row],[DATA]])</f>
        <v>16</v>
      </c>
      <c r="N2624" s="18">
        <f>YEAR(Tabela3[[#This Row],[DATA]])</f>
        <v>2023</v>
      </c>
    </row>
    <row r="2625" spans="2:14">
      <c r="B2625" s="1">
        <v>45034</v>
      </c>
      <c r="C2625">
        <v>13195</v>
      </c>
      <c r="D2625">
        <f>COUNTIF(C$4:C2625,Tabela3[[#This Row],[COMANDA]])</f>
        <v>2</v>
      </c>
      <c r="E2625" t="s">
        <v>90</v>
      </c>
      <c r="F2625" t="s">
        <v>375</v>
      </c>
      <c r="G2625" t="s">
        <v>8</v>
      </c>
      <c r="H2625" t="s">
        <v>202</v>
      </c>
      <c r="I2625" s="2">
        <v>1</v>
      </c>
      <c r="J2625" t="s">
        <v>11</v>
      </c>
      <c r="K2625" s="21">
        <f>INDEX(LISTAS!$H:$Q,MATCH(BASE!H2625,LISTAS!$G:$G,0),MATCH(BASE!J2625,LISTAS!$H$3:$Q$3,0))*Tabela3[[#This Row],[QUANTIDADE]]</f>
        <v>20</v>
      </c>
      <c r="L2625" s="2" t="str">
        <f>TEXT(Tabela3[[#This Row],[DATA]],"MM")</f>
        <v>04</v>
      </c>
      <c r="M2625" s="2">
        <f>WEEKNUM(Tabela3[[#This Row],[DATA]])</f>
        <v>16</v>
      </c>
      <c r="N2625" s="18">
        <f>YEAR(Tabela3[[#This Row],[DATA]])</f>
        <v>2023</v>
      </c>
    </row>
    <row r="2626" spans="2:14">
      <c r="B2626" s="1">
        <v>45034</v>
      </c>
      <c r="C2626">
        <v>13196</v>
      </c>
      <c r="D2626">
        <f>COUNTIF(C$4:C2626,Tabela3[[#This Row],[COMANDA]])</f>
        <v>1</v>
      </c>
      <c r="E2626" t="s">
        <v>90</v>
      </c>
      <c r="F2626" t="s">
        <v>375</v>
      </c>
      <c r="G2626" t="s">
        <v>8</v>
      </c>
      <c r="H2626" t="s">
        <v>41</v>
      </c>
      <c r="I2626" s="2">
        <v>1</v>
      </c>
      <c r="J2626" t="s">
        <v>11</v>
      </c>
      <c r="K2626" s="21">
        <f>INDEX(LISTAS!$H:$Q,MATCH(BASE!H2626,LISTAS!$G:$G,0),MATCH(BASE!J2626,LISTAS!$H$3:$Q$3,0))*Tabela3[[#This Row],[QUANTIDADE]]</f>
        <v>14</v>
      </c>
      <c r="L2626" s="2" t="str">
        <f>TEXT(Tabela3[[#This Row],[DATA]],"MM")</f>
        <v>04</v>
      </c>
      <c r="M2626" s="2">
        <f>WEEKNUM(Tabela3[[#This Row],[DATA]])</f>
        <v>16</v>
      </c>
      <c r="N2626" s="18">
        <f>YEAR(Tabela3[[#This Row],[DATA]])</f>
        <v>2023</v>
      </c>
    </row>
    <row r="2627" spans="2:14">
      <c r="B2627" s="1">
        <v>45034</v>
      </c>
      <c r="C2627" t="s">
        <v>434</v>
      </c>
      <c r="D2627">
        <f>COUNTIF(C$4:C2627,Tabela3[[#This Row],[COMANDA]])</f>
        <v>1</v>
      </c>
      <c r="E2627" t="s">
        <v>1</v>
      </c>
      <c r="G2627" t="s">
        <v>74</v>
      </c>
      <c r="H2627" t="s">
        <v>76</v>
      </c>
      <c r="I2627" s="2">
        <v>7</v>
      </c>
      <c r="J2627" t="s">
        <v>11</v>
      </c>
      <c r="K2627" s="21">
        <f>INDEX(LISTAS!$H:$Q,MATCH(BASE!H2627,LISTAS!$G:$G,0),MATCH(BASE!J2627,LISTAS!$H$3:$Q$3,0))*Tabela3[[#This Row],[QUANTIDADE]]</f>
        <v>14</v>
      </c>
      <c r="L2627" s="2" t="str">
        <f>TEXT(Tabela3[[#This Row],[DATA]],"MM")</f>
        <v>04</v>
      </c>
      <c r="M2627" s="2">
        <f>WEEKNUM(Tabela3[[#This Row],[DATA]])</f>
        <v>16</v>
      </c>
      <c r="N2627" s="18">
        <f>YEAR(Tabela3[[#This Row],[DATA]])</f>
        <v>2023</v>
      </c>
    </row>
    <row r="2628" spans="2:14">
      <c r="B2628" s="1">
        <v>45034</v>
      </c>
      <c r="C2628" t="s">
        <v>434</v>
      </c>
      <c r="D2628">
        <f>COUNTIF(C$4:C2628,Tabela3[[#This Row],[COMANDA]])</f>
        <v>2</v>
      </c>
      <c r="E2628" t="s">
        <v>1</v>
      </c>
      <c r="G2628" t="s">
        <v>9</v>
      </c>
      <c r="H2628" t="s">
        <v>58</v>
      </c>
      <c r="I2628" s="2">
        <v>3</v>
      </c>
      <c r="J2628" t="s">
        <v>11</v>
      </c>
      <c r="K2628" s="21">
        <f>INDEX(LISTAS!$H:$Q,MATCH(BASE!H2628,LISTAS!$G:$G,0),MATCH(BASE!J2628,LISTAS!$H$3:$Q$3,0))*Tabela3[[#This Row],[QUANTIDADE]]</f>
        <v>15</v>
      </c>
      <c r="L2628" s="2" t="str">
        <f>TEXT(Tabela3[[#This Row],[DATA]],"MM")</f>
        <v>04</v>
      </c>
      <c r="M2628" s="2">
        <f>WEEKNUM(Tabela3[[#This Row],[DATA]])</f>
        <v>16</v>
      </c>
      <c r="N2628" s="18">
        <f>YEAR(Tabela3[[#This Row],[DATA]])</f>
        <v>2023</v>
      </c>
    </row>
    <row r="2629" spans="2:14">
      <c r="B2629" s="1">
        <v>45034</v>
      </c>
      <c r="C2629" t="s">
        <v>434</v>
      </c>
      <c r="D2629">
        <f>COUNTIF(C$4:C2629,Tabela3[[#This Row],[COMANDA]])</f>
        <v>3</v>
      </c>
      <c r="E2629" t="s">
        <v>1</v>
      </c>
      <c r="G2629" t="s">
        <v>77</v>
      </c>
      <c r="H2629" t="s">
        <v>224</v>
      </c>
      <c r="I2629" s="2">
        <v>9</v>
      </c>
      <c r="J2629" t="s">
        <v>11</v>
      </c>
      <c r="K2629" s="21">
        <f>INDEX(LISTAS!$H:$Q,MATCH(BASE!H2629,LISTAS!$G:$G,0),MATCH(BASE!J2629,LISTAS!$H$3:$Q$3,0))*Tabela3[[#This Row],[QUANTIDADE]]</f>
        <v>49.5</v>
      </c>
      <c r="L2629" s="2" t="str">
        <f>TEXT(Tabela3[[#This Row],[DATA]],"MM")</f>
        <v>04</v>
      </c>
      <c r="M2629" s="2">
        <f>WEEKNUM(Tabela3[[#This Row],[DATA]])</f>
        <v>16</v>
      </c>
      <c r="N2629" s="18">
        <f>YEAR(Tabela3[[#This Row],[DATA]])</f>
        <v>2023</v>
      </c>
    </row>
    <row r="2630" spans="2:14">
      <c r="B2630" s="1">
        <v>45034</v>
      </c>
      <c r="C2630" t="s">
        <v>434</v>
      </c>
      <c r="D2630">
        <f>COUNTIF(C$4:C2630,Tabela3[[#This Row],[COMANDA]])</f>
        <v>4</v>
      </c>
      <c r="E2630" t="s">
        <v>1</v>
      </c>
      <c r="G2630" t="s">
        <v>77</v>
      </c>
      <c r="H2630" t="s">
        <v>79</v>
      </c>
      <c r="I2630" s="2">
        <v>10</v>
      </c>
      <c r="J2630" t="s">
        <v>11</v>
      </c>
      <c r="K2630" s="21">
        <f>INDEX(LISTAS!$H:$Q,MATCH(BASE!H2630,LISTAS!$G:$G,0),MATCH(BASE!J2630,LISTAS!$H$3:$Q$3,0))*Tabela3[[#This Row],[QUANTIDADE]]</f>
        <v>45</v>
      </c>
      <c r="L2630" s="2" t="str">
        <f>TEXT(Tabela3[[#This Row],[DATA]],"MM")</f>
        <v>04</v>
      </c>
      <c r="M2630" s="2">
        <f>WEEKNUM(Tabela3[[#This Row],[DATA]])</f>
        <v>16</v>
      </c>
      <c r="N2630" s="18">
        <f>YEAR(Tabela3[[#This Row],[DATA]])</f>
        <v>2023</v>
      </c>
    </row>
    <row r="2631" spans="2:14">
      <c r="B2631" s="1">
        <v>45034</v>
      </c>
      <c r="C2631" t="s">
        <v>434</v>
      </c>
      <c r="D2631">
        <f>COUNTIF(C$4:C2631,Tabela3[[#This Row],[COMANDA]])</f>
        <v>5</v>
      </c>
      <c r="E2631" t="s">
        <v>1</v>
      </c>
      <c r="G2631" t="s">
        <v>74</v>
      </c>
      <c r="H2631" t="s">
        <v>75</v>
      </c>
      <c r="I2631" s="2">
        <v>28</v>
      </c>
      <c r="J2631" t="s">
        <v>11</v>
      </c>
      <c r="K2631" s="21">
        <f>INDEX(LISTAS!$H:$Q,MATCH(BASE!H2631,LISTAS!$G:$G,0),MATCH(BASE!J2631,LISTAS!$H$3:$Q$3,0))*Tabela3[[#This Row],[QUANTIDADE]]</f>
        <v>168</v>
      </c>
      <c r="L2631" s="2" t="str">
        <f>TEXT(Tabela3[[#This Row],[DATA]],"MM")</f>
        <v>04</v>
      </c>
      <c r="M2631" s="2">
        <f>WEEKNUM(Tabela3[[#This Row],[DATA]])</f>
        <v>16</v>
      </c>
      <c r="N2631" s="18">
        <f>YEAR(Tabela3[[#This Row],[DATA]])</f>
        <v>2023</v>
      </c>
    </row>
    <row r="2632" spans="2:14">
      <c r="B2632" s="1">
        <v>45034</v>
      </c>
      <c r="C2632" t="s">
        <v>434</v>
      </c>
      <c r="D2632">
        <f>COUNTIF(C$4:C2632,Tabela3[[#This Row],[COMANDA]])</f>
        <v>6</v>
      </c>
      <c r="E2632" t="s">
        <v>1</v>
      </c>
      <c r="G2632" t="s">
        <v>74</v>
      </c>
      <c r="H2632" t="s">
        <v>120</v>
      </c>
      <c r="I2632" s="2">
        <v>12</v>
      </c>
      <c r="J2632" t="s">
        <v>11</v>
      </c>
      <c r="K2632" s="21">
        <f>INDEX(LISTAS!$H:$Q,MATCH(BASE!H2632,LISTAS!$G:$G,0),MATCH(BASE!J2632,LISTAS!$H$3:$Q$3,0))*Tabela3[[#This Row],[QUANTIDADE]]</f>
        <v>36</v>
      </c>
      <c r="L2632" s="2" t="str">
        <f>TEXT(Tabela3[[#This Row],[DATA]],"MM")</f>
        <v>04</v>
      </c>
      <c r="M2632" s="2">
        <f>WEEKNUM(Tabela3[[#This Row],[DATA]])</f>
        <v>16</v>
      </c>
      <c r="N2632" s="18">
        <f>YEAR(Tabela3[[#This Row],[DATA]])</f>
        <v>2023</v>
      </c>
    </row>
    <row r="2633" spans="2:14">
      <c r="B2633" s="1">
        <v>45034</v>
      </c>
      <c r="C2633" t="s">
        <v>434</v>
      </c>
      <c r="D2633">
        <f>COUNTIF(C$4:C2633,Tabela3[[#This Row],[COMANDA]])</f>
        <v>7</v>
      </c>
      <c r="E2633" t="s">
        <v>1</v>
      </c>
      <c r="G2633" t="s">
        <v>9</v>
      </c>
      <c r="H2633" t="s">
        <v>214</v>
      </c>
      <c r="I2633" s="2">
        <v>14</v>
      </c>
      <c r="J2633" t="s">
        <v>11</v>
      </c>
      <c r="K2633" s="21">
        <f>INDEX(LISTAS!$H:$Q,MATCH(BASE!H2633,LISTAS!$G:$G,0),MATCH(BASE!J2633,LISTAS!$H$3:$Q$3,0))*Tabela3[[#This Row],[QUANTIDADE]]</f>
        <v>14</v>
      </c>
      <c r="L2633" s="2" t="str">
        <f>TEXT(Tabela3[[#This Row],[DATA]],"MM")</f>
        <v>04</v>
      </c>
      <c r="M2633" s="2">
        <f>WEEKNUM(Tabela3[[#This Row],[DATA]])</f>
        <v>16</v>
      </c>
      <c r="N2633" s="18">
        <f>YEAR(Tabela3[[#This Row],[DATA]])</f>
        <v>2023</v>
      </c>
    </row>
    <row r="2634" spans="2:14">
      <c r="B2634" s="1">
        <v>45034</v>
      </c>
      <c r="C2634" t="s">
        <v>434</v>
      </c>
      <c r="D2634">
        <f>COUNTIF(C$4:C2634,Tabela3[[#This Row],[COMANDA]])</f>
        <v>8</v>
      </c>
      <c r="E2634" t="s">
        <v>1</v>
      </c>
      <c r="G2634" t="s">
        <v>63</v>
      </c>
      <c r="H2634" t="s">
        <v>184</v>
      </c>
      <c r="I2634" s="2">
        <v>2</v>
      </c>
      <c r="J2634" t="s">
        <v>11</v>
      </c>
      <c r="K2634" s="21">
        <f>INDEX(LISTAS!$H:$Q,MATCH(BASE!H2634,LISTAS!$G:$G,0),MATCH(BASE!J2634,LISTAS!$H$3:$Q$3,0))*Tabela3[[#This Row],[QUANTIDADE]]</f>
        <v>16</v>
      </c>
      <c r="L2634" s="2" t="str">
        <f>TEXT(Tabela3[[#This Row],[DATA]],"MM")</f>
        <v>04</v>
      </c>
      <c r="M2634" s="2">
        <f>WEEKNUM(Tabela3[[#This Row],[DATA]])</f>
        <v>16</v>
      </c>
      <c r="N2634" s="18">
        <f>YEAR(Tabela3[[#This Row],[DATA]])</f>
        <v>2023</v>
      </c>
    </row>
    <row r="2635" spans="2:14">
      <c r="B2635" s="1">
        <v>45034</v>
      </c>
      <c r="C2635" t="s">
        <v>434</v>
      </c>
      <c r="D2635">
        <f>COUNTIF(C$4:C2635,Tabela3[[#This Row],[COMANDA]])</f>
        <v>9</v>
      </c>
      <c r="E2635" t="s">
        <v>1</v>
      </c>
      <c r="G2635" t="s">
        <v>63</v>
      </c>
      <c r="H2635" t="s">
        <v>182</v>
      </c>
      <c r="I2635" s="2">
        <v>1</v>
      </c>
      <c r="J2635" t="s">
        <v>11</v>
      </c>
      <c r="K2635" s="21">
        <f>INDEX(LISTAS!$H:$Q,MATCH(BASE!H2635,LISTAS!$G:$G,0),MATCH(BASE!J2635,LISTAS!$H$3:$Q$3,0))*Tabela3[[#This Row],[QUANTIDADE]]</f>
        <v>12</v>
      </c>
      <c r="L2635" s="2" t="str">
        <f>TEXT(Tabela3[[#This Row],[DATA]],"MM")</f>
        <v>04</v>
      </c>
      <c r="M2635" s="2">
        <f>WEEKNUM(Tabela3[[#This Row],[DATA]])</f>
        <v>16</v>
      </c>
      <c r="N2635" s="18">
        <f>YEAR(Tabela3[[#This Row],[DATA]])</f>
        <v>2023</v>
      </c>
    </row>
    <row r="2636" spans="2:14">
      <c r="B2636" s="1">
        <v>45034</v>
      </c>
      <c r="C2636" t="s">
        <v>434</v>
      </c>
      <c r="D2636">
        <f>COUNTIF(C$4:C2636,Tabela3[[#This Row],[COMANDA]])</f>
        <v>10</v>
      </c>
      <c r="E2636" t="s">
        <v>1</v>
      </c>
      <c r="G2636" t="s">
        <v>9</v>
      </c>
      <c r="H2636" t="s">
        <v>68</v>
      </c>
      <c r="I2636" s="2">
        <v>5</v>
      </c>
      <c r="J2636" t="s">
        <v>11</v>
      </c>
      <c r="K2636" s="21">
        <f>INDEX(LISTAS!$H:$Q,MATCH(BASE!H2636,LISTAS!$G:$G,0),MATCH(BASE!J2636,LISTAS!$H$3:$Q$3,0))*Tabela3[[#This Row],[QUANTIDADE]]</f>
        <v>15</v>
      </c>
      <c r="L2636" s="2" t="str">
        <f>TEXT(Tabela3[[#This Row],[DATA]],"MM")</f>
        <v>04</v>
      </c>
      <c r="M2636" s="2">
        <f>WEEKNUM(Tabela3[[#This Row],[DATA]])</f>
        <v>16</v>
      </c>
      <c r="N2636" s="18">
        <f>YEAR(Tabela3[[#This Row],[DATA]])</f>
        <v>2023</v>
      </c>
    </row>
    <row r="2637" spans="2:14">
      <c r="B2637" s="1">
        <v>45034</v>
      </c>
      <c r="C2637" t="s">
        <v>434</v>
      </c>
      <c r="D2637">
        <f>COUNTIF(C$4:C2637,Tabela3[[#This Row],[COMANDA]])</f>
        <v>11</v>
      </c>
      <c r="E2637" t="s">
        <v>1</v>
      </c>
      <c r="G2637" t="s">
        <v>9</v>
      </c>
      <c r="H2637" t="s">
        <v>55</v>
      </c>
      <c r="I2637" s="2">
        <v>8</v>
      </c>
      <c r="J2637" t="s">
        <v>11</v>
      </c>
      <c r="K2637" s="21">
        <f>INDEX(LISTAS!$H:$Q,MATCH(BASE!H2637,LISTAS!$G:$G,0),MATCH(BASE!J2637,LISTAS!$H$3:$Q$3,0))*Tabela3[[#This Row],[QUANTIDADE]]</f>
        <v>24</v>
      </c>
      <c r="L2637" s="2" t="str">
        <f>TEXT(Tabela3[[#This Row],[DATA]],"MM")</f>
        <v>04</v>
      </c>
      <c r="M2637" s="2">
        <f>WEEKNUM(Tabela3[[#This Row],[DATA]])</f>
        <v>16</v>
      </c>
      <c r="N2637" s="18">
        <f>YEAR(Tabela3[[#This Row],[DATA]])</f>
        <v>2023</v>
      </c>
    </row>
    <row r="2638" spans="2:14">
      <c r="B2638" s="1">
        <v>45034</v>
      </c>
      <c r="C2638" t="s">
        <v>434</v>
      </c>
      <c r="D2638">
        <f>COUNTIF(C$4:C2638,Tabela3[[#This Row],[COMANDA]])</f>
        <v>12</v>
      </c>
      <c r="E2638" t="s">
        <v>1</v>
      </c>
      <c r="G2638" t="s">
        <v>9</v>
      </c>
      <c r="H2638" t="s">
        <v>142</v>
      </c>
      <c r="I2638" s="2">
        <v>4</v>
      </c>
      <c r="J2638" t="s">
        <v>11</v>
      </c>
      <c r="K2638" s="21">
        <f>INDEX(LISTAS!$H:$Q,MATCH(BASE!H2638,LISTAS!$G:$G,0),MATCH(BASE!J2638,LISTAS!$H$3:$Q$3,0))*Tabela3[[#This Row],[QUANTIDADE]]</f>
        <v>24</v>
      </c>
      <c r="L2638" s="2" t="str">
        <f>TEXT(Tabela3[[#This Row],[DATA]],"MM")</f>
        <v>04</v>
      </c>
      <c r="M2638" s="2">
        <f>WEEKNUM(Tabela3[[#This Row],[DATA]])</f>
        <v>16</v>
      </c>
      <c r="N2638" s="18">
        <f>YEAR(Tabela3[[#This Row],[DATA]])</f>
        <v>2023</v>
      </c>
    </row>
    <row r="2639" spans="2:14">
      <c r="B2639" s="1">
        <v>45034</v>
      </c>
      <c r="C2639" t="s">
        <v>434</v>
      </c>
      <c r="D2639">
        <f>COUNTIF(C$4:C2639,Tabela3[[#This Row],[COMANDA]])</f>
        <v>13</v>
      </c>
      <c r="E2639" t="s">
        <v>1</v>
      </c>
      <c r="G2639" t="s">
        <v>10</v>
      </c>
      <c r="H2639" t="s">
        <v>119</v>
      </c>
      <c r="I2639" s="2">
        <v>17</v>
      </c>
      <c r="J2639" t="s">
        <v>11</v>
      </c>
      <c r="K2639" s="21">
        <f>INDEX(LISTAS!$H:$Q,MATCH(BASE!H2639,LISTAS!$G:$G,0),MATCH(BASE!J2639,LISTAS!$H$3:$Q$3,0))*Tabela3[[#This Row],[QUANTIDADE]]</f>
        <v>102</v>
      </c>
      <c r="L2639" s="2" t="str">
        <f>TEXT(Tabela3[[#This Row],[DATA]],"MM")</f>
        <v>04</v>
      </c>
      <c r="M2639" s="2">
        <f>WEEKNUM(Tabela3[[#This Row],[DATA]])</f>
        <v>16</v>
      </c>
      <c r="N2639" s="18">
        <f>YEAR(Tabela3[[#This Row],[DATA]])</f>
        <v>2023</v>
      </c>
    </row>
    <row r="2640" spans="2:14">
      <c r="B2640" s="1">
        <v>45034</v>
      </c>
      <c r="C2640" t="s">
        <v>434</v>
      </c>
      <c r="D2640">
        <f>COUNTIF(C$4:C2640,Tabela3[[#This Row],[COMANDA]])</f>
        <v>14</v>
      </c>
      <c r="E2640" t="s">
        <v>1</v>
      </c>
      <c r="G2640" t="s">
        <v>10</v>
      </c>
      <c r="H2640" t="s">
        <v>282</v>
      </c>
      <c r="I2640" s="2">
        <v>5</v>
      </c>
      <c r="J2640" t="s">
        <v>11</v>
      </c>
      <c r="K2640" s="21">
        <f>INDEX(LISTAS!$H:$Q,MATCH(BASE!H2640,LISTAS!$G:$G,0),MATCH(BASE!J2640,LISTAS!$H$3:$Q$3,0))*Tabela3[[#This Row],[QUANTIDADE]]</f>
        <v>20</v>
      </c>
      <c r="L2640" s="2" t="str">
        <f>TEXT(Tabela3[[#This Row],[DATA]],"MM")</f>
        <v>04</v>
      </c>
      <c r="M2640" s="2">
        <f>WEEKNUM(Tabela3[[#This Row],[DATA]])</f>
        <v>16</v>
      </c>
      <c r="N2640" s="18">
        <f>YEAR(Tabela3[[#This Row],[DATA]])</f>
        <v>2023</v>
      </c>
    </row>
    <row r="2641" spans="2:14">
      <c r="B2641" s="1">
        <v>45034</v>
      </c>
      <c r="C2641" t="s">
        <v>434</v>
      </c>
      <c r="D2641">
        <f>COUNTIF(C$4:C2641,Tabela3[[#This Row],[COMANDA]])</f>
        <v>15</v>
      </c>
      <c r="E2641" t="s">
        <v>1</v>
      </c>
      <c r="G2641" t="s">
        <v>9</v>
      </c>
      <c r="H2641" t="s">
        <v>107</v>
      </c>
      <c r="I2641" s="2">
        <v>1</v>
      </c>
      <c r="J2641" t="s">
        <v>11</v>
      </c>
      <c r="K2641" s="21">
        <f>INDEX(LISTAS!$H:$Q,MATCH(BASE!H2641,LISTAS!$G:$G,0),MATCH(BASE!J2641,LISTAS!$H$3:$Q$3,0))*Tabela3[[#This Row],[QUANTIDADE]]</f>
        <v>1</v>
      </c>
      <c r="L2641" s="2" t="str">
        <f>TEXT(Tabela3[[#This Row],[DATA]],"MM")</f>
        <v>04</v>
      </c>
      <c r="M2641" s="2">
        <f>WEEKNUM(Tabela3[[#This Row],[DATA]])</f>
        <v>16</v>
      </c>
      <c r="N2641" s="18">
        <f>YEAR(Tabela3[[#This Row],[DATA]])</f>
        <v>2023</v>
      </c>
    </row>
    <row r="2642" spans="2:14">
      <c r="B2642" s="1">
        <v>45034</v>
      </c>
      <c r="C2642" t="s">
        <v>434</v>
      </c>
      <c r="D2642">
        <f>COUNTIF(C$4:C2642,Tabela3[[#This Row],[COMANDA]])</f>
        <v>16</v>
      </c>
      <c r="E2642" t="s">
        <v>1</v>
      </c>
      <c r="G2642" t="s">
        <v>10</v>
      </c>
      <c r="H2642" t="s">
        <v>117</v>
      </c>
      <c r="I2642" s="2">
        <v>7</v>
      </c>
      <c r="J2642" t="s">
        <v>11</v>
      </c>
      <c r="K2642" s="21">
        <f>INDEX(LISTAS!$H:$Q,MATCH(BASE!H2642,LISTAS!$G:$G,0),MATCH(BASE!J2642,LISTAS!$H$3:$Q$3,0))*Tabela3[[#This Row],[QUANTIDADE]]</f>
        <v>3.5</v>
      </c>
      <c r="L2642" s="2" t="str">
        <f>TEXT(Tabela3[[#This Row],[DATA]],"MM")</f>
        <v>04</v>
      </c>
      <c r="M2642" s="2">
        <f>WEEKNUM(Tabela3[[#This Row],[DATA]])</f>
        <v>16</v>
      </c>
      <c r="N2642" s="18">
        <f>YEAR(Tabela3[[#This Row],[DATA]])</f>
        <v>2023</v>
      </c>
    </row>
    <row r="2643" spans="2:14">
      <c r="B2643" s="1">
        <v>45034</v>
      </c>
      <c r="C2643" t="s">
        <v>434</v>
      </c>
      <c r="D2643">
        <f>COUNTIF(C$4:C2643,Tabela3[[#This Row],[COMANDA]])</f>
        <v>17</v>
      </c>
      <c r="E2643" t="s">
        <v>1</v>
      </c>
      <c r="G2643" t="s">
        <v>63</v>
      </c>
      <c r="H2643" t="s">
        <v>185</v>
      </c>
      <c r="I2643" s="2">
        <v>1</v>
      </c>
      <c r="J2643" t="s">
        <v>11</v>
      </c>
      <c r="K2643" s="21">
        <f>INDEX(LISTAS!$H:$Q,MATCH(BASE!H2643,LISTAS!$G:$G,0),MATCH(BASE!J2643,LISTAS!$H$3:$Q$3,0))*Tabela3[[#This Row],[QUANTIDADE]]</f>
        <v>9</v>
      </c>
      <c r="L2643" s="2" t="str">
        <f>TEXT(Tabela3[[#This Row],[DATA]],"MM")</f>
        <v>04</v>
      </c>
      <c r="M2643" s="2">
        <f>WEEKNUM(Tabela3[[#This Row],[DATA]])</f>
        <v>16</v>
      </c>
      <c r="N2643" s="18">
        <f>YEAR(Tabela3[[#This Row],[DATA]])</f>
        <v>2023</v>
      </c>
    </row>
    <row r="2644" spans="2:14">
      <c r="B2644" s="1">
        <v>45034</v>
      </c>
      <c r="C2644" t="s">
        <v>434</v>
      </c>
      <c r="D2644">
        <f>COUNTIF(C$4:C2644,Tabela3[[#This Row],[COMANDA]])</f>
        <v>18</v>
      </c>
      <c r="E2644" t="s">
        <v>1</v>
      </c>
      <c r="G2644" t="s">
        <v>9</v>
      </c>
      <c r="H2644" t="s">
        <v>344</v>
      </c>
      <c r="I2644" s="2">
        <v>1</v>
      </c>
      <c r="J2644" t="s">
        <v>11</v>
      </c>
      <c r="K2644" s="21">
        <f>INDEX(LISTAS!$H:$Q,MATCH(BASE!H2644,LISTAS!$G:$G,0),MATCH(BASE!J2644,LISTAS!$H$3:$Q$3,0))*Tabela3[[#This Row],[QUANTIDADE]]</f>
        <v>10</v>
      </c>
      <c r="L2644" s="2" t="str">
        <f>TEXT(Tabela3[[#This Row],[DATA]],"MM")</f>
        <v>04</v>
      </c>
      <c r="M2644" s="2">
        <f>WEEKNUM(Tabela3[[#This Row],[DATA]])</f>
        <v>16</v>
      </c>
      <c r="N2644" s="18">
        <f>YEAR(Tabela3[[#This Row],[DATA]])</f>
        <v>2023</v>
      </c>
    </row>
    <row r="2645" spans="2:14">
      <c r="B2645" s="1">
        <v>45034</v>
      </c>
      <c r="C2645" t="s">
        <v>434</v>
      </c>
      <c r="D2645">
        <f>COUNTIF(C$4:C2645,Tabela3[[#This Row],[COMANDA]])</f>
        <v>19</v>
      </c>
      <c r="E2645" t="s">
        <v>1</v>
      </c>
      <c r="G2645" t="s">
        <v>77</v>
      </c>
      <c r="H2645" t="s">
        <v>217</v>
      </c>
      <c r="I2645" s="2">
        <v>2</v>
      </c>
      <c r="J2645" t="s">
        <v>11</v>
      </c>
      <c r="K2645" s="21">
        <f>INDEX(LISTAS!$H:$Q,MATCH(BASE!H2645,LISTAS!$G:$G,0),MATCH(BASE!J2645,LISTAS!$H$3:$Q$3,0))*Tabela3[[#This Row],[QUANTIDADE]]</f>
        <v>12</v>
      </c>
      <c r="L2645" s="2" t="str">
        <f>TEXT(Tabela3[[#This Row],[DATA]],"MM")</f>
        <v>04</v>
      </c>
      <c r="M2645" s="2">
        <f>WEEKNUM(Tabela3[[#This Row],[DATA]])</f>
        <v>16</v>
      </c>
      <c r="N2645" s="18">
        <f>YEAR(Tabela3[[#This Row],[DATA]])</f>
        <v>2023</v>
      </c>
    </row>
    <row r="2646" spans="2:14">
      <c r="B2646" s="1">
        <v>45034</v>
      </c>
      <c r="C2646" t="s">
        <v>434</v>
      </c>
      <c r="D2646">
        <f>COUNTIF(C$4:C2646,Tabela3[[#This Row],[COMANDA]])</f>
        <v>20</v>
      </c>
      <c r="E2646" t="s">
        <v>1</v>
      </c>
      <c r="G2646" t="s">
        <v>63</v>
      </c>
      <c r="H2646" t="s">
        <v>180</v>
      </c>
      <c r="I2646" s="2">
        <v>3</v>
      </c>
      <c r="J2646" t="s">
        <v>11</v>
      </c>
      <c r="K2646" s="21">
        <f>INDEX(LISTAS!$H:$Q,MATCH(BASE!H2646,LISTAS!$G:$G,0),MATCH(BASE!J2646,LISTAS!$H$3:$Q$3,0))*Tabela3[[#This Row],[QUANTIDADE]]</f>
        <v>18</v>
      </c>
      <c r="L2646" s="2" t="str">
        <f>TEXT(Tabela3[[#This Row],[DATA]],"MM")</f>
        <v>04</v>
      </c>
      <c r="M2646" s="2">
        <f>WEEKNUM(Tabela3[[#This Row],[DATA]])</f>
        <v>16</v>
      </c>
      <c r="N2646" s="18">
        <f>YEAR(Tabela3[[#This Row],[DATA]])</f>
        <v>2023</v>
      </c>
    </row>
    <row r="2647" spans="2:14">
      <c r="B2647" s="1">
        <v>45034</v>
      </c>
      <c r="C2647" t="s">
        <v>434</v>
      </c>
      <c r="D2647">
        <f>COUNTIF(C$4:C2647,Tabela3[[#This Row],[COMANDA]])</f>
        <v>21</v>
      </c>
      <c r="E2647" t="s">
        <v>1</v>
      </c>
      <c r="G2647" t="s">
        <v>63</v>
      </c>
      <c r="H2647" t="s">
        <v>183</v>
      </c>
      <c r="I2647" s="2">
        <v>3</v>
      </c>
      <c r="J2647" t="s">
        <v>11</v>
      </c>
      <c r="K2647" s="21">
        <f>INDEX(LISTAS!$H:$Q,MATCH(BASE!H2647,LISTAS!$G:$G,0),MATCH(BASE!J2647,LISTAS!$H$3:$Q$3,0))*Tabela3[[#This Row],[QUANTIDADE]]</f>
        <v>21</v>
      </c>
      <c r="L2647" s="2" t="str">
        <f>TEXT(Tabela3[[#This Row],[DATA]],"MM")</f>
        <v>04</v>
      </c>
      <c r="M2647" s="2">
        <f>WEEKNUM(Tabela3[[#This Row],[DATA]])</f>
        <v>16</v>
      </c>
      <c r="N2647" s="18">
        <f>YEAR(Tabela3[[#This Row],[DATA]])</f>
        <v>2023</v>
      </c>
    </row>
    <row r="2648" spans="2:14">
      <c r="B2648" s="1">
        <v>45034</v>
      </c>
      <c r="C2648" t="s">
        <v>434</v>
      </c>
      <c r="D2648">
        <f>COUNTIF(C$4:C2648,Tabela3[[#This Row],[COMANDA]])</f>
        <v>22</v>
      </c>
      <c r="E2648" t="s">
        <v>1</v>
      </c>
      <c r="G2648" t="s">
        <v>10</v>
      </c>
      <c r="H2648" t="s">
        <v>108</v>
      </c>
      <c r="I2648" s="2">
        <v>2</v>
      </c>
      <c r="J2648" t="s">
        <v>11</v>
      </c>
      <c r="K2648" s="21">
        <f>INDEX(LISTAS!$H:$Q,MATCH(BASE!H2648,LISTAS!$G:$G,0),MATCH(BASE!J2648,LISTAS!$H$3:$Q$3,0))*Tabela3[[#This Row],[QUANTIDADE]]</f>
        <v>5</v>
      </c>
      <c r="L2648" s="2" t="str">
        <f>TEXT(Tabela3[[#This Row],[DATA]],"MM")</f>
        <v>04</v>
      </c>
      <c r="M2648" s="2">
        <f>WEEKNUM(Tabela3[[#This Row],[DATA]])</f>
        <v>16</v>
      </c>
      <c r="N2648" s="18">
        <f>YEAR(Tabela3[[#This Row],[DATA]])</f>
        <v>2023</v>
      </c>
    </row>
    <row r="2649" spans="2:14">
      <c r="B2649" s="1">
        <v>45034</v>
      </c>
      <c r="C2649" t="s">
        <v>434</v>
      </c>
      <c r="D2649">
        <f>COUNTIF(C$4:C2649,Tabela3[[#This Row],[COMANDA]])</f>
        <v>23</v>
      </c>
      <c r="E2649" t="s">
        <v>1</v>
      </c>
      <c r="G2649" t="s">
        <v>10</v>
      </c>
      <c r="H2649" t="s">
        <v>88</v>
      </c>
      <c r="I2649" s="2">
        <v>3</v>
      </c>
      <c r="J2649" t="s">
        <v>11</v>
      </c>
      <c r="K2649" s="21">
        <f>INDEX(LISTAS!$H:$Q,MATCH(BASE!H2649,LISTAS!$G:$G,0),MATCH(BASE!J2649,LISTAS!$H$3:$Q$3,0))*Tabela3[[#This Row],[QUANTIDADE]]</f>
        <v>24</v>
      </c>
      <c r="L2649" s="2" t="str">
        <f>TEXT(Tabela3[[#This Row],[DATA]],"MM")</f>
        <v>04</v>
      </c>
      <c r="M2649" s="2">
        <f>WEEKNUM(Tabela3[[#This Row],[DATA]])</f>
        <v>16</v>
      </c>
      <c r="N2649" s="18">
        <f>YEAR(Tabela3[[#This Row],[DATA]])</f>
        <v>2023</v>
      </c>
    </row>
    <row r="2650" spans="2:14">
      <c r="B2650" s="1">
        <v>45034</v>
      </c>
      <c r="C2650" t="s">
        <v>434</v>
      </c>
      <c r="D2650">
        <f>COUNTIF(C$4:C2650,Tabela3[[#This Row],[COMANDA]])</f>
        <v>24</v>
      </c>
      <c r="E2650" t="s">
        <v>1</v>
      </c>
      <c r="G2650" t="s">
        <v>10</v>
      </c>
      <c r="H2650" t="s">
        <v>92</v>
      </c>
      <c r="I2650" s="2">
        <v>6</v>
      </c>
      <c r="J2650" t="s">
        <v>11</v>
      </c>
      <c r="K2650" s="21">
        <f>INDEX(LISTAS!$H:$Q,MATCH(BASE!H2650,LISTAS!$G:$G,0),MATCH(BASE!J2650,LISTAS!$H$3:$Q$3,0))*Tabela3[[#This Row],[QUANTIDADE]]</f>
        <v>60</v>
      </c>
      <c r="L2650" s="2" t="str">
        <f>TEXT(Tabela3[[#This Row],[DATA]],"MM")</f>
        <v>04</v>
      </c>
      <c r="M2650" s="2">
        <f>WEEKNUM(Tabela3[[#This Row],[DATA]])</f>
        <v>16</v>
      </c>
      <c r="N2650" s="18">
        <f>YEAR(Tabela3[[#This Row],[DATA]])</f>
        <v>2023</v>
      </c>
    </row>
    <row r="2651" spans="2:14">
      <c r="B2651" s="1">
        <v>45034</v>
      </c>
      <c r="C2651" t="s">
        <v>434</v>
      </c>
      <c r="D2651">
        <f>COUNTIF(C$4:C2651,Tabela3[[#This Row],[COMANDA]])</f>
        <v>25</v>
      </c>
      <c r="E2651" t="s">
        <v>1</v>
      </c>
      <c r="G2651" t="s">
        <v>9</v>
      </c>
      <c r="H2651" t="s">
        <v>56</v>
      </c>
      <c r="I2651" s="2">
        <v>1</v>
      </c>
      <c r="J2651" t="s">
        <v>11</v>
      </c>
      <c r="K2651" s="21">
        <f>INDEX(LISTAS!$H:$Q,MATCH(BASE!H2651,LISTAS!$G:$G,0),MATCH(BASE!J2651,LISTAS!$H$3:$Q$3,0))*Tabela3[[#This Row],[QUANTIDADE]]</f>
        <v>3</v>
      </c>
      <c r="L2651" s="2" t="str">
        <f>TEXT(Tabela3[[#This Row],[DATA]],"MM")</f>
        <v>04</v>
      </c>
      <c r="M2651" s="2">
        <f>WEEKNUM(Tabela3[[#This Row],[DATA]])</f>
        <v>16</v>
      </c>
      <c r="N2651" s="18">
        <f>YEAR(Tabela3[[#This Row],[DATA]])</f>
        <v>2023</v>
      </c>
    </row>
    <row r="2652" spans="2:14">
      <c r="B2652" s="1">
        <v>45034</v>
      </c>
      <c r="C2652" t="s">
        <v>434</v>
      </c>
      <c r="D2652">
        <f>COUNTIF(C$4:C2652,Tabela3[[#This Row],[COMANDA]])</f>
        <v>26</v>
      </c>
      <c r="E2652" t="s">
        <v>1</v>
      </c>
      <c r="G2652" t="s">
        <v>9</v>
      </c>
      <c r="H2652" t="s">
        <v>132</v>
      </c>
      <c r="I2652" s="2">
        <v>1</v>
      </c>
      <c r="J2652" t="s">
        <v>11</v>
      </c>
      <c r="K2652" s="21">
        <f>INDEX(LISTAS!$H:$Q,MATCH(BASE!H2652,LISTAS!$G:$G,0),MATCH(BASE!J2652,LISTAS!$H$3:$Q$3,0))*Tabela3[[#This Row],[QUANTIDADE]]</f>
        <v>3</v>
      </c>
      <c r="L2652" s="2" t="str">
        <f>TEXT(Tabela3[[#This Row],[DATA]],"MM")</f>
        <v>04</v>
      </c>
      <c r="M2652" s="2">
        <f>WEEKNUM(Tabela3[[#This Row],[DATA]])</f>
        <v>16</v>
      </c>
      <c r="N2652" s="18">
        <f>YEAR(Tabela3[[#This Row],[DATA]])</f>
        <v>2023</v>
      </c>
    </row>
    <row r="2653" spans="2:14">
      <c r="B2653" s="1">
        <v>45034</v>
      </c>
      <c r="C2653" t="s">
        <v>434</v>
      </c>
      <c r="D2653">
        <f>COUNTIF(C$4:C2653,Tabela3[[#This Row],[COMANDA]])</f>
        <v>27</v>
      </c>
      <c r="E2653" t="s">
        <v>1</v>
      </c>
      <c r="G2653" t="s">
        <v>9</v>
      </c>
      <c r="H2653" t="s">
        <v>51</v>
      </c>
      <c r="I2653" s="2">
        <v>2</v>
      </c>
      <c r="J2653" t="s">
        <v>11</v>
      </c>
      <c r="K2653" s="21">
        <f>INDEX(LISTAS!$H:$Q,MATCH(BASE!H2653,LISTAS!$G:$G,0),MATCH(BASE!J2653,LISTAS!$H$3:$Q$3,0))*Tabela3[[#This Row],[QUANTIDADE]]</f>
        <v>20</v>
      </c>
      <c r="L2653" s="2" t="str">
        <f>TEXT(Tabela3[[#This Row],[DATA]],"MM")</f>
        <v>04</v>
      </c>
      <c r="M2653" s="2">
        <f>WEEKNUM(Tabela3[[#This Row],[DATA]])</f>
        <v>16</v>
      </c>
      <c r="N2653" s="18">
        <f>YEAR(Tabela3[[#This Row],[DATA]])</f>
        <v>2023</v>
      </c>
    </row>
    <row r="2654" spans="2:14">
      <c r="B2654" s="1">
        <v>45034</v>
      </c>
      <c r="C2654" t="s">
        <v>434</v>
      </c>
      <c r="D2654">
        <f>COUNTIF(C$4:C2654,Tabela3[[#This Row],[COMANDA]])</f>
        <v>28</v>
      </c>
      <c r="E2654" t="s">
        <v>1</v>
      </c>
      <c r="G2654" t="s">
        <v>62</v>
      </c>
      <c r="H2654" t="s">
        <v>192</v>
      </c>
      <c r="I2654" s="2">
        <v>1</v>
      </c>
      <c r="J2654" t="s">
        <v>11</v>
      </c>
      <c r="K2654" s="21">
        <f>INDEX(LISTAS!$H:$Q,MATCH(BASE!H2654,LISTAS!$G:$G,0),MATCH(BASE!J2654,LISTAS!$H$3:$Q$3,0))*Tabela3[[#This Row],[QUANTIDADE]]</f>
        <v>6</v>
      </c>
      <c r="L2654" s="2" t="str">
        <f>TEXT(Tabela3[[#This Row],[DATA]],"MM")</f>
        <v>04</v>
      </c>
      <c r="M2654" s="2">
        <f>WEEKNUM(Tabela3[[#This Row],[DATA]])</f>
        <v>16</v>
      </c>
      <c r="N2654" s="18">
        <f>YEAR(Tabela3[[#This Row],[DATA]])</f>
        <v>2023</v>
      </c>
    </row>
    <row r="2655" spans="2:14">
      <c r="B2655" s="1">
        <v>45034</v>
      </c>
      <c r="C2655" t="s">
        <v>434</v>
      </c>
      <c r="D2655">
        <f>COUNTIF(C$4:C2655,Tabela3[[#This Row],[COMANDA]])</f>
        <v>29</v>
      </c>
      <c r="E2655" t="s">
        <v>1</v>
      </c>
      <c r="G2655" t="s">
        <v>10</v>
      </c>
      <c r="H2655" t="s">
        <v>128</v>
      </c>
      <c r="I2655" s="2">
        <v>1</v>
      </c>
      <c r="J2655" t="s">
        <v>11</v>
      </c>
      <c r="K2655" s="21">
        <f>INDEX(LISTAS!$H:$Q,MATCH(BASE!H2655,LISTAS!$G:$G,0),MATCH(BASE!J2655,LISTAS!$H$3:$Q$3,0))*Tabela3[[#This Row],[QUANTIDADE]]</f>
        <v>5</v>
      </c>
      <c r="L2655" s="2" t="str">
        <f>TEXT(Tabela3[[#This Row],[DATA]],"MM")</f>
        <v>04</v>
      </c>
      <c r="M2655" s="2">
        <f>WEEKNUM(Tabela3[[#This Row],[DATA]])</f>
        <v>16</v>
      </c>
      <c r="N2655" s="18">
        <f>YEAR(Tabela3[[#This Row],[DATA]])</f>
        <v>2023</v>
      </c>
    </row>
    <row r="2656" spans="2:14">
      <c r="B2656" s="1">
        <v>45034</v>
      </c>
      <c r="C2656" t="s">
        <v>434</v>
      </c>
      <c r="D2656">
        <f>COUNTIF(C$4:C2656,Tabela3[[#This Row],[COMANDA]])</f>
        <v>30</v>
      </c>
      <c r="E2656" t="s">
        <v>1</v>
      </c>
      <c r="G2656" t="s">
        <v>9</v>
      </c>
      <c r="H2656" t="s">
        <v>138</v>
      </c>
      <c r="I2656" s="2">
        <v>3</v>
      </c>
      <c r="J2656" t="s">
        <v>11</v>
      </c>
      <c r="K2656" s="21">
        <f>INDEX(LISTAS!$H:$Q,MATCH(BASE!H2656,LISTAS!$G:$G,0),MATCH(BASE!J2656,LISTAS!$H$3:$Q$3,0))*Tabela3[[#This Row],[QUANTIDADE]]</f>
        <v>12</v>
      </c>
      <c r="L2656" s="2" t="str">
        <f>TEXT(Tabela3[[#This Row],[DATA]],"MM")</f>
        <v>04</v>
      </c>
      <c r="M2656" s="2">
        <f>WEEKNUM(Tabela3[[#This Row],[DATA]])</f>
        <v>16</v>
      </c>
      <c r="N2656" s="18">
        <f>YEAR(Tabela3[[#This Row],[DATA]])</f>
        <v>2023</v>
      </c>
    </row>
    <row r="2657" spans="2:14">
      <c r="B2657" s="1">
        <v>45034</v>
      </c>
      <c r="C2657" t="s">
        <v>434</v>
      </c>
      <c r="D2657">
        <f>COUNTIF(C$4:C2657,Tabela3[[#This Row],[COMANDA]])</f>
        <v>31</v>
      </c>
      <c r="E2657" t="s">
        <v>1</v>
      </c>
      <c r="G2657" t="s">
        <v>9</v>
      </c>
      <c r="H2657" t="s">
        <v>59</v>
      </c>
      <c r="I2657" s="2">
        <v>2</v>
      </c>
      <c r="J2657" t="s">
        <v>11</v>
      </c>
      <c r="K2657" s="21">
        <f>INDEX(LISTAS!$H:$Q,MATCH(BASE!H2657,LISTAS!$G:$G,0),MATCH(BASE!J2657,LISTAS!$H$3:$Q$3,0))*Tabela3[[#This Row],[QUANTIDADE]]</f>
        <v>6</v>
      </c>
      <c r="L2657" s="2" t="str">
        <f>TEXT(Tabela3[[#This Row],[DATA]],"MM")</f>
        <v>04</v>
      </c>
      <c r="M2657" s="2">
        <f>WEEKNUM(Tabela3[[#This Row],[DATA]])</f>
        <v>16</v>
      </c>
      <c r="N2657" s="18">
        <f>YEAR(Tabela3[[#This Row],[DATA]])</f>
        <v>2023</v>
      </c>
    </row>
    <row r="2658" spans="2:14">
      <c r="B2658" s="1">
        <v>45034</v>
      </c>
      <c r="C2658" t="s">
        <v>434</v>
      </c>
      <c r="D2658">
        <f>COUNTIF(C$4:C2658,Tabela3[[#This Row],[COMANDA]])</f>
        <v>32</v>
      </c>
      <c r="E2658" t="s">
        <v>1</v>
      </c>
      <c r="G2658" t="s">
        <v>63</v>
      </c>
      <c r="H2658" t="s">
        <v>177</v>
      </c>
      <c r="I2658" s="2">
        <v>1</v>
      </c>
      <c r="J2658" t="s">
        <v>11</v>
      </c>
      <c r="K2658" s="21">
        <f>INDEX(LISTAS!$H:$Q,MATCH(BASE!H2658,LISTAS!$G:$G,0),MATCH(BASE!J2658,LISTAS!$H$3:$Q$3,0))*Tabela3[[#This Row],[QUANTIDADE]]</f>
        <v>4</v>
      </c>
      <c r="L2658" s="2" t="str">
        <f>TEXT(Tabela3[[#This Row],[DATA]],"MM")</f>
        <v>04</v>
      </c>
      <c r="M2658" s="2">
        <f>WEEKNUM(Tabela3[[#This Row],[DATA]])</f>
        <v>16</v>
      </c>
      <c r="N2658" s="18">
        <f>YEAR(Tabela3[[#This Row],[DATA]])</f>
        <v>2023</v>
      </c>
    </row>
    <row r="2659" spans="2:14">
      <c r="B2659" s="1">
        <v>45034</v>
      </c>
      <c r="C2659" t="s">
        <v>434</v>
      </c>
      <c r="D2659">
        <f>COUNTIF(C$4:C2659,Tabela3[[#This Row],[COMANDA]])</f>
        <v>33</v>
      </c>
      <c r="E2659" t="s">
        <v>1</v>
      </c>
      <c r="G2659" t="s">
        <v>9</v>
      </c>
      <c r="H2659" t="s">
        <v>127</v>
      </c>
      <c r="I2659" s="2">
        <v>1</v>
      </c>
      <c r="J2659" t="s">
        <v>11</v>
      </c>
      <c r="K2659" s="21">
        <f>INDEX(LISTAS!$H:$Q,MATCH(BASE!H2659,LISTAS!$G:$G,0),MATCH(BASE!J2659,LISTAS!$H$3:$Q$3,0))*Tabela3[[#This Row],[QUANTIDADE]]</f>
        <v>4.5</v>
      </c>
      <c r="L2659" s="2" t="str">
        <f>TEXT(Tabela3[[#This Row],[DATA]],"MM")</f>
        <v>04</v>
      </c>
      <c r="M2659" s="2">
        <f>WEEKNUM(Tabela3[[#This Row],[DATA]])</f>
        <v>16</v>
      </c>
      <c r="N2659" s="18">
        <f>YEAR(Tabela3[[#This Row],[DATA]])</f>
        <v>2023</v>
      </c>
    </row>
    <row r="2660" spans="2:14">
      <c r="B2660" s="1">
        <v>45034</v>
      </c>
      <c r="C2660" t="s">
        <v>434</v>
      </c>
      <c r="D2660">
        <f>COUNTIF(C$4:C2660,Tabela3[[#This Row],[COMANDA]])</f>
        <v>34</v>
      </c>
      <c r="E2660" t="s">
        <v>1</v>
      </c>
      <c r="G2660" t="s">
        <v>9</v>
      </c>
      <c r="H2660" t="s">
        <v>212</v>
      </c>
      <c r="I2660" s="2">
        <v>1</v>
      </c>
      <c r="J2660" t="s">
        <v>11</v>
      </c>
      <c r="K2660" s="21">
        <f>INDEX(LISTAS!$H:$Q,MATCH(BASE!H2660,LISTAS!$G:$G,0),MATCH(BASE!J2660,LISTAS!$H$3:$Q$3,0))*Tabela3[[#This Row],[QUANTIDADE]]</f>
        <v>4</v>
      </c>
      <c r="L2660" s="2" t="str">
        <f>TEXT(Tabela3[[#This Row],[DATA]],"MM")</f>
        <v>04</v>
      </c>
      <c r="M2660" s="2">
        <f>WEEKNUM(Tabela3[[#This Row],[DATA]])</f>
        <v>16</v>
      </c>
      <c r="N2660" s="18">
        <f>YEAR(Tabela3[[#This Row],[DATA]])</f>
        <v>2023</v>
      </c>
    </row>
    <row r="2661" spans="2:14">
      <c r="B2661" s="1">
        <v>45034</v>
      </c>
      <c r="C2661" t="s">
        <v>434</v>
      </c>
      <c r="D2661">
        <f>COUNTIF(C$4:C2661,Tabela3[[#This Row],[COMANDA]])</f>
        <v>35</v>
      </c>
      <c r="E2661" t="s">
        <v>1</v>
      </c>
      <c r="G2661" t="s">
        <v>63</v>
      </c>
      <c r="H2661" t="s">
        <v>187</v>
      </c>
      <c r="I2661" s="2">
        <v>1</v>
      </c>
      <c r="J2661" t="s">
        <v>11</v>
      </c>
      <c r="K2661" s="21">
        <f>INDEX(LISTAS!$H:$Q,MATCH(BASE!H2661,LISTAS!$G:$G,0),MATCH(BASE!J2661,LISTAS!$H$3:$Q$3,0))*Tabela3[[#This Row],[QUANTIDADE]]</f>
        <v>13</v>
      </c>
      <c r="L2661" s="2" t="str">
        <f>TEXT(Tabela3[[#This Row],[DATA]],"MM")</f>
        <v>04</v>
      </c>
      <c r="M2661" s="2">
        <f>WEEKNUM(Tabela3[[#This Row],[DATA]])</f>
        <v>16</v>
      </c>
      <c r="N2661" s="18">
        <f>YEAR(Tabela3[[#This Row],[DATA]])</f>
        <v>2023</v>
      </c>
    </row>
    <row r="2662" spans="2:14">
      <c r="B2662" s="1">
        <v>45034</v>
      </c>
      <c r="C2662" t="s">
        <v>434</v>
      </c>
      <c r="D2662">
        <f>COUNTIF(C$4:C2662,Tabela3[[#This Row],[COMANDA]])</f>
        <v>36</v>
      </c>
      <c r="E2662" t="s">
        <v>1</v>
      </c>
      <c r="G2662" t="s">
        <v>9</v>
      </c>
      <c r="H2662" t="s">
        <v>73</v>
      </c>
      <c r="I2662" s="2">
        <v>2</v>
      </c>
      <c r="J2662" t="s">
        <v>11</v>
      </c>
      <c r="K2662" s="21">
        <f>INDEX(LISTAS!$H:$Q,MATCH(BASE!H2662,LISTAS!$G:$G,0),MATCH(BASE!J2662,LISTAS!$H$3:$Q$3,0))*Tabela3[[#This Row],[QUANTIDADE]]</f>
        <v>8</v>
      </c>
      <c r="L2662" s="2" t="str">
        <f>TEXT(Tabela3[[#This Row],[DATA]],"MM")</f>
        <v>04</v>
      </c>
      <c r="M2662" s="2">
        <f>WEEKNUM(Tabela3[[#This Row],[DATA]])</f>
        <v>16</v>
      </c>
      <c r="N2662" s="18">
        <f>YEAR(Tabela3[[#This Row],[DATA]])</f>
        <v>2023</v>
      </c>
    </row>
    <row r="2663" spans="2:14">
      <c r="B2663" s="1">
        <v>45034</v>
      </c>
      <c r="C2663" t="s">
        <v>434</v>
      </c>
      <c r="D2663">
        <f>COUNTIF(C$4:C2663,Tabela3[[#This Row],[COMANDA]])</f>
        <v>37</v>
      </c>
      <c r="E2663" t="s">
        <v>1</v>
      </c>
      <c r="G2663" t="s">
        <v>9</v>
      </c>
      <c r="H2663" t="s">
        <v>154</v>
      </c>
      <c r="I2663" s="2">
        <v>1</v>
      </c>
      <c r="J2663" t="s">
        <v>11</v>
      </c>
      <c r="K2663" s="21">
        <f>INDEX(LISTAS!$H:$Q,MATCH(BASE!H2663,LISTAS!$G:$G,0),MATCH(BASE!J2663,LISTAS!$H$3:$Q$3,0))*Tabela3[[#This Row],[QUANTIDADE]]</f>
        <v>6</v>
      </c>
      <c r="L2663" s="2" t="str">
        <f>TEXT(Tabela3[[#This Row],[DATA]],"MM")</f>
        <v>04</v>
      </c>
      <c r="M2663" s="2">
        <f>WEEKNUM(Tabela3[[#This Row],[DATA]])</f>
        <v>16</v>
      </c>
      <c r="N2663" s="18">
        <f>YEAR(Tabela3[[#This Row],[DATA]])</f>
        <v>2023</v>
      </c>
    </row>
    <row r="2664" spans="2:14">
      <c r="B2664" s="1">
        <v>45034</v>
      </c>
      <c r="C2664" t="s">
        <v>434</v>
      </c>
      <c r="D2664">
        <f>COUNTIF(C$4:C2664,Tabela3[[#This Row],[COMANDA]])</f>
        <v>38</v>
      </c>
      <c r="E2664" t="s">
        <v>1</v>
      </c>
      <c r="G2664" t="s">
        <v>9</v>
      </c>
      <c r="H2664" t="s">
        <v>135</v>
      </c>
      <c r="I2664" s="2">
        <v>1</v>
      </c>
      <c r="J2664" t="s">
        <v>11</v>
      </c>
      <c r="K2664" s="21">
        <f>INDEX(LISTAS!$H:$Q,MATCH(BASE!H2664,LISTAS!$G:$G,0),MATCH(BASE!J2664,LISTAS!$H$3:$Q$3,0))*Tabela3[[#This Row],[QUANTIDADE]]</f>
        <v>4</v>
      </c>
      <c r="L2664" s="2" t="str">
        <f>TEXT(Tabela3[[#This Row],[DATA]],"MM")</f>
        <v>04</v>
      </c>
      <c r="M2664" s="2">
        <f>WEEKNUM(Tabela3[[#This Row],[DATA]])</f>
        <v>16</v>
      </c>
      <c r="N2664" s="18">
        <f>YEAR(Tabela3[[#This Row],[DATA]])</f>
        <v>2023</v>
      </c>
    </row>
    <row r="2665" spans="2:14">
      <c r="B2665" s="1">
        <v>45034</v>
      </c>
      <c r="C2665" t="s">
        <v>434</v>
      </c>
      <c r="D2665">
        <f>COUNTIF(C$4:C2665,Tabela3[[#This Row],[COMANDA]])</f>
        <v>39</v>
      </c>
      <c r="E2665" t="s">
        <v>1</v>
      </c>
      <c r="G2665" t="s">
        <v>9</v>
      </c>
      <c r="H2665" t="s">
        <v>138</v>
      </c>
      <c r="I2665" s="2">
        <v>3</v>
      </c>
      <c r="J2665" t="s">
        <v>11</v>
      </c>
      <c r="K2665" s="21">
        <f>INDEX(LISTAS!$H:$Q,MATCH(BASE!H2665,LISTAS!$G:$G,0),MATCH(BASE!J2665,LISTAS!$H$3:$Q$3,0))*Tabela3[[#This Row],[QUANTIDADE]]</f>
        <v>12</v>
      </c>
      <c r="L2665" s="2" t="str">
        <f>TEXT(Tabela3[[#This Row],[DATA]],"MM")</f>
        <v>04</v>
      </c>
      <c r="M2665" s="2">
        <f>WEEKNUM(Tabela3[[#This Row],[DATA]])</f>
        <v>16</v>
      </c>
      <c r="N2665" s="18">
        <f>YEAR(Tabela3[[#This Row],[DATA]])</f>
        <v>2023</v>
      </c>
    </row>
    <row r="2666" spans="2:14">
      <c r="B2666" s="1">
        <v>45034</v>
      </c>
      <c r="C2666" t="s">
        <v>434</v>
      </c>
      <c r="D2666">
        <f>COUNTIF(C$4:C2666,Tabela3[[#This Row],[COMANDA]])</f>
        <v>40</v>
      </c>
      <c r="E2666" t="s">
        <v>1</v>
      </c>
      <c r="G2666" t="s">
        <v>63</v>
      </c>
      <c r="H2666" t="s">
        <v>186</v>
      </c>
      <c r="I2666" s="2">
        <v>1</v>
      </c>
      <c r="J2666" t="s">
        <v>11</v>
      </c>
      <c r="K2666" s="21">
        <f>INDEX(LISTAS!$H:$Q,MATCH(BASE!H2666,LISTAS!$G:$G,0),MATCH(BASE!J2666,LISTAS!$H$3:$Q$3,0))*Tabela3[[#This Row],[QUANTIDADE]]</f>
        <v>11</v>
      </c>
      <c r="L2666" s="2" t="str">
        <f>TEXT(Tabela3[[#This Row],[DATA]],"MM")</f>
        <v>04</v>
      </c>
      <c r="M2666" s="2">
        <f>WEEKNUM(Tabela3[[#This Row],[DATA]])</f>
        <v>16</v>
      </c>
      <c r="N2666" s="18">
        <f>YEAR(Tabela3[[#This Row],[DATA]])</f>
        <v>2023</v>
      </c>
    </row>
    <row r="2667" spans="2:14">
      <c r="B2667" s="1">
        <v>45034</v>
      </c>
      <c r="C2667" t="s">
        <v>434</v>
      </c>
      <c r="D2667">
        <f>COUNTIF(C$4:C2667,Tabela3[[#This Row],[COMANDA]])</f>
        <v>41</v>
      </c>
      <c r="E2667" t="s">
        <v>1</v>
      </c>
      <c r="G2667" t="s">
        <v>9</v>
      </c>
      <c r="H2667" t="s">
        <v>139</v>
      </c>
      <c r="I2667" s="2">
        <v>2</v>
      </c>
      <c r="J2667" t="s">
        <v>11</v>
      </c>
      <c r="K2667" s="21">
        <f>INDEX(LISTAS!$H:$Q,MATCH(BASE!H2667,LISTAS!$G:$G,0),MATCH(BASE!J2667,LISTAS!$H$3:$Q$3,0))*Tabela3[[#This Row],[QUANTIDADE]]</f>
        <v>12</v>
      </c>
      <c r="L2667" s="2" t="str">
        <f>TEXT(Tabela3[[#This Row],[DATA]],"MM")</f>
        <v>04</v>
      </c>
      <c r="M2667" s="2">
        <f>WEEKNUM(Tabela3[[#This Row],[DATA]])</f>
        <v>16</v>
      </c>
      <c r="N2667" s="18">
        <f>YEAR(Tabela3[[#This Row],[DATA]])</f>
        <v>2023</v>
      </c>
    </row>
    <row r="2668" spans="2:14">
      <c r="B2668" s="1">
        <v>45035</v>
      </c>
      <c r="C2668">
        <v>13197</v>
      </c>
      <c r="D2668">
        <f>COUNTIF(C$4:C2668,Tabela3[[#This Row],[COMANDA]])</f>
        <v>1</v>
      </c>
      <c r="E2668" t="s">
        <v>89</v>
      </c>
      <c r="F2668" t="s">
        <v>100</v>
      </c>
      <c r="G2668" t="s">
        <v>8</v>
      </c>
      <c r="H2668" t="s">
        <v>47</v>
      </c>
      <c r="I2668" s="2">
        <v>1</v>
      </c>
      <c r="J2668" t="s">
        <v>11</v>
      </c>
      <c r="K2668" s="21">
        <f>INDEX(LISTAS!$H:$Q,MATCH(BASE!H2668,LISTAS!$G:$G,0),MATCH(BASE!J2668,LISTAS!$H$3:$Q$3,0))*Tabela3[[#This Row],[QUANTIDADE]]</f>
        <v>16</v>
      </c>
      <c r="L2668" s="2" t="str">
        <f>TEXT(Tabela3[[#This Row],[DATA]],"MM")</f>
        <v>04</v>
      </c>
      <c r="M2668" s="2">
        <f>WEEKNUM(Tabela3[[#This Row],[DATA]])</f>
        <v>16</v>
      </c>
      <c r="N2668" s="18">
        <f>YEAR(Tabela3[[#This Row],[DATA]])</f>
        <v>2023</v>
      </c>
    </row>
    <row r="2669" spans="2:14">
      <c r="B2669" s="1">
        <v>45035</v>
      </c>
      <c r="C2669">
        <v>13197</v>
      </c>
      <c r="D2669">
        <f>COUNTIF(C$4:C2669,Tabela3[[#This Row],[COMANDA]])</f>
        <v>2</v>
      </c>
      <c r="E2669" t="s">
        <v>89</v>
      </c>
      <c r="F2669" t="s">
        <v>100</v>
      </c>
      <c r="G2669" t="s">
        <v>61</v>
      </c>
      <c r="H2669" t="s">
        <v>163</v>
      </c>
      <c r="I2669" s="2">
        <v>1</v>
      </c>
      <c r="J2669" t="s">
        <v>11</v>
      </c>
      <c r="K2669" s="21">
        <f>INDEX(LISTAS!$H:$Q,MATCH(BASE!H2669,LISTAS!$G:$G,0),MATCH(BASE!J2669,LISTAS!$H$3:$Q$3,0))*Tabela3[[#This Row],[QUANTIDADE]]</f>
        <v>4</v>
      </c>
      <c r="L2669" s="2" t="str">
        <f>TEXT(Tabela3[[#This Row],[DATA]],"MM")</f>
        <v>04</v>
      </c>
      <c r="M2669" s="2">
        <f>WEEKNUM(Tabela3[[#This Row],[DATA]])</f>
        <v>16</v>
      </c>
      <c r="N2669" s="18">
        <f>YEAR(Tabela3[[#This Row],[DATA]])</f>
        <v>2023</v>
      </c>
    </row>
    <row r="2670" spans="2:14">
      <c r="B2670" s="1">
        <v>45035</v>
      </c>
      <c r="C2670">
        <v>13199</v>
      </c>
      <c r="D2670">
        <f>COUNTIF(C$4:C2670,Tabela3[[#This Row],[COMANDA]])</f>
        <v>1</v>
      </c>
      <c r="E2670" t="s">
        <v>90</v>
      </c>
      <c r="F2670" t="s">
        <v>100</v>
      </c>
      <c r="G2670" t="s">
        <v>8</v>
      </c>
      <c r="H2670" t="s">
        <v>42</v>
      </c>
      <c r="I2670" s="2">
        <v>1</v>
      </c>
      <c r="J2670" t="s">
        <v>11</v>
      </c>
      <c r="K2670" s="21">
        <f>INDEX(LISTAS!$H:$Q,MATCH(BASE!H2670,LISTAS!$G:$G,0),MATCH(BASE!J2670,LISTAS!$H$3:$Q$3,0))*Tabela3[[#This Row],[QUANTIDADE]]</f>
        <v>16</v>
      </c>
      <c r="L2670" s="2" t="str">
        <f>TEXT(Tabela3[[#This Row],[DATA]],"MM")</f>
        <v>04</v>
      </c>
      <c r="M2670" s="2">
        <f>WEEKNUM(Tabela3[[#This Row],[DATA]])</f>
        <v>16</v>
      </c>
      <c r="N2670" s="18">
        <f>YEAR(Tabela3[[#This Row],[DATA]])</f>
        <v>2023</v>
      </c>
    </row>
    <row r="2671" spans="2:14">
      <c r="B2671" s="1">
        <v>45035</v>
      </c>
      <c r="C2671">
        <v>13200</v>
      </c>
      <c r="D2671">
        <f>COUNTIF(C$4:C2671,Tabela3[[#This Row],[COMANDA]])</f>
        <v>1</v>
      </c>
      <c r="E2671" t="s">
        <v>90</v>
      </c>
      <c r="F2671" t="s">
        <v>375</v>
      </c>
      <c r="G2671" t="s">
        <v>8</v>
      </c>
      <c r="H2671" t="s">
        <v>40</v>
      </c>
      <c r="I2671" s="2">
        <v>1</v>
      </c>
      <c r="J2671" t="s">
        <v>11</v>
      </c>
      <c r="K2671" s="21">
        <f>INDEX(LISTAS!$H:$Q,MATCH(BASE!H2671,LISTAS!$G:$G,0),MATCH(BASE!J2671,LISTAS!$H$3:$Q$3,0))*Tabela3[[#This Row],[QUANTIDADE]]</f>
        <v>14</v>
      </c>
      <c r="L2671" s="2" t="str">
        <f>TEXT(Tabela3[[#This Row],[DATA]],"MM")</f>
        <v>04</v>
      </c>
      <c r="M2671" s="2">
        <f>WEEKNUM(Tabela3[[#This Row],[DATA]])</f>
        <v>16</v>
      </c>
      <c r="N2671" s="18">
        <f>YEAR(Tabela3[[#This Row],[DATA]])</f>
        <v>2023</v>
      </c>
    </row>
    <row r="2672" spans="2:14">
      <c r="B2672" s="1">
        <v>45035</v>
      </c>
      <c r="C2672">
        <v>14003</v>
      </c>
      <c r="D2672">
        <f>COUNTIF(C$4:C2672,Tabela3[[#This Row],[COMANDA]])</f>
        <v>1</v>
      </c>
      <c r="E2672" t="s">
        <v>90</v>
      </c>
      <c r="F2672" t="s">
        <v>100</v>
      </c>
      <c r="G2672" t="s">
        <v>8</v>
      </c>
      <c r="H2672" t="s">
        <v>39</v>
      </c>
      <c r="I2672" s="2">
        <v>1</v>
      </c>
      <c r="J2672" t="s">
        <v>11</v>
      </c>
      <c r="K2672" s="21">
        <f>INDEX(LISTAS!$H:$Q,MATCH(BASE!H2672,LISTAS!$G:$G,0),MATCH(BASE!J2672,LISTAS!$H$3:$Q$3,0))*Tabela3[[#This Row],[QUANTIDADE]]</f>
        <v>12</v>
      </c>
      <c r="L2672" s="2" t="str">
        <f>TEXT(Tabela3[[#This Row],[DATA]],"MM")</f>
        <v>04</v>
      </c>
      <c r="M2672" s="2">
        <f>WEEKNUM(Tabela3[[#This Row],[DATA]])</f>
        <v>16</v>
      </c>
      <c r="N2672" s="18">
        <f>YEAR(Tabela3[[#This Row],[DATA]])</f>
        <v>2023</v>
      </c>
    </row>
    <row r="2673" spans="2:14">
      <c r="B2673" s="1">
        <v>45035</v>
      </c>
      <c r="C2673">
        <v>14004</v>
      </c>
      <c r="D2673">
        <f>COUNTIF(C$4:C2673,Tabela3[[#This Row],[COMANDA]])</f>
        <v>1</v>
      </c>
      <c r="E2673" t="s">
        <v>90</v>
      </c>
      <c r="F2673" t="s">
        <v>98</v>
      </c>
      <c r="G2673" t="s">
        <v>8</v>
      </c>
      <c r="H2673" t="s">
        <v>204</v>
      </c>
      <c r="I2673" s="2">
        <v>1</v>
      </c>
      <c r="J2673" t="s">
        <v>11</v>
      </c>
      <c r="K2673" s="21">
        <f>INDEX(LISTAS!$H:$Q,MATCH(BASE!H2673,LISTAS!$G:$G,0),MATCH(BASE!J2673,LISTAS!$H$3:$Q$3,0))*Tabela3[[#This Row],[QUANTIDADE]]</f>
        <v>18</v>
      </c>
      <c r="L2673" s="2" t="str">
        <f>TEXT(Tabela3[[#This Row],[DATA]],"MM")</f>
        <v>04</v>
      </c>
      <c r="M2673" s="2">
        <f>WEEKNUM(Tabela3[[#This Row],[DATA]])</f>
        <v>16</v>
      </c>
      <c r="N2673" s="18">
        <f>YEAR(Tabela3[[#This Row],[DATA]])</f>
        <v>2023</v>
      </c>
    </row>
    <row r="2674" spans="2:14">
      <c r="B2674" s="1">
        <v>45035</v>
      </c>
      <c r="C2674">
        <v>14004</v>
      </c>
      <c r="D2674">
        <f>COUNTIF(C$4:C2674,Tabela3[[#This Row],[COMANDA]])</f>
        <v>2</v>
      </c>
      <c r="E2674" t="s">
        <v>90</v>
      </c>
      <c r="F2674" t="s">
        <v>98</v>
      </c>
      <c r="G2674" t="s">
        <v>9</v>
      </c>
      <c r="H2674" t="s">
        <v>138</v>
      </c>
      <c r="I2674" s="2">
        <v>1</v>
      </c>
      <c r="J2674" t="s">
        <v>11</v>
      </c>
      <c r="K2674" s="21">
        <f>INDEX(LISTAS!$H:$Q,MATCH(BASE!H2674,LISTAS!$G:$G,0),MATCH(BASE!J2674,LISTAS!$H$3:$Q$3,0))*Tabela3[[#This Row],[QUANTIDADE]]</f>
        <v>4</v>
      </c>
      <c r="L2674" s="2" t="str">
        <f>TEXT(Tabela3[[#This Row],[DATA]],"MM")</f>
        <v>04</v>
      </c>
      <c r="M2674" s="2">
        <f>WEEKNUM(Tabela3[[#This Row],[DATA]])</f>
        <v>16</v>
      </c>
      <c r="N2674" s="18">
        <f>YEAR(Tabela3[[#This Row],[DATA]])</f>
        <v>2023</v>
      </c>
    </row>
    <row r="2675" spans="2:14">
      <c r="B2675" s="1">
        <v>45035</v>
      </c>
      <c r="C2675">
        <v>14005</v>
      </c>
      <c r="D2675">
        <f>COUNTIF(C$4:C2675,Tabela3[[#This Row],[COMANDA]])</f>
        <v>1</v>
      </c>
      <c r="E2675" t="s">
        <v>1</v>
      </c>
      <c r="F2675" t="s">
        <v>98</v>
      </c>
      <c r="G2675" t="s">
        <v>8</v>
      </c>
      <c r="H2675" t="s">
        <v>43</v>
      </c>
      <c r="I2675" s="2">
        <v>1</v>
      </c>
      <c r="J2675" t="s">
        <v>11</v>
      </c>
      <c r="K2675" s="21">
        <f>INDEX(LISTAS!$H:$Q,MATCH(BASE!H2675,LISTAS!$G:$G,0),MATCH(BASE!J2675,LISTAS!$H$3:$Q$3,0))*Tabela3[[#This Row],[QUANTIDADE]]</f>
        <v>18</v>
      </c>
      <c r="L2675" s="2" t="str">
        <f>TEXT(Tabela3[[#This Row],[DATA]],"MM")</f>
        <v>04</v>
      </c>
      <c r="M2675" s="2">
        <f>WEEKNUM(Tabela3[[#This Row],[DATA]])</f>
        <v>16</v>
      </c>
      <c r="N2675" s="18">
        <f>YEAR(Tabela3[[#This Row],[DATA]])</f>
        <v>2023</v>
      </c>
    </row>
    <row r="2676" spans="2:14">
      <c r="B2676" s="1">
        <v>45035</v>
      </c>
      <c r="C2676">
        <v>14006</v>
      </c>
      <c r="D2676">
        <f>COUNTIF(C$4:C2676,Tabela3[[#This Row],[COMANDA]])</f>
        <v>1</v>
      </c>
      <c r="E2676" t="s">
        <v>90</v>
      </c>
      <c r="F2676" t="s">
        <v>98</v>
      </c>
      <c r="G2676" t="s">
        <v>8</v>
      </c>
      <c r="H2676" t="s">
        <v>204</v>
      </c>
      <c r="I2676" s="2">
        <v>1</v>
      </c>
      <c r="J2676" t="s">
        <v>11</v>
      </c>
      <c r="K2676" s="21">
        <f>INDEX(LISTAS!$H:$Q,MATCH(BASE!H2676,LISTAS!$G:$G,0),MATCH(BASE!J2676,LISTAS!$H$3:$Q$3,0))*Tabela3[[#This Row],[QUANTIDADE]]</f>
        <v>18</v>
      </c>
      <c r="L2676" s="2" t="str">
        <f>TEXT(Tabela3[[#This Row],[DATA]],"MM")</f>
        <v>04</v>
      </c>
      <c r="M2676" s="2">
        <f>WEEKNUM(Tabela3[[#This Row],[DATA]])</f>
        <v>16</v>
      </c>
      <c r="N2676" s="18">
        <f>YEAR(Tabela3[[#This Row],[DATA]])</f>
        <v>2023</v>
      </c>
    </row>
    <row r="2677" spans="2:14">
      <c r="B2677" s="1">
        <v>45035</v>
      </c>
      <c r="C2677">
        <v>14006</v>
      </c>
      <c r="D2677">
        <f>COUNTIF(C$4:C2677,Tabela3[[#This Row],[COMANDA]])</f>
        <v>2</v>
      </c>
      <c r="E2677" t="s">
        <v>90</v>
      </c>
      <c r="F2677" t="s">
        <v>99</v>
      </c>
      <c r="G2677" t="s">
        <v>8</v>
      </c>
      <c r="H2677" t="s">
        <v>202</v>
      </c>
      <c r="I2677" s="2">
        <v>1</v>
      </c>
      <c r="J2677" t="s">
        <v>11</v>
      </c>
      <c r="K2677" s="21">
        <f>INDEX(LISTAS!$H:$Q,MATCH(BASE!H2677,LISTAS!$G:$G,0),MATCH(BASE!J2677,LISTAS!$H$3:$Q$3,0))*Tabela3[[#This Row],[QUANTIDADE]]</f>
        <v>20</v>
      </c>
      <c r="L2677" s="2" t="str">
        <f>TEXT(Tabela3[[#This Row],[DATA]],"MM")</f>
        <v>04</v>
      </c>
      <c r="M2677" s="2">
        <f>WEEKNUM(Tabela3[[#This Row],[DATA]])</f>
        <v>16</v>
      </c>
      <c r="N2677" s="18">
        <f>YEAR(Tabela3[[#This Row],[DATA]])</f>
        <v>2023</v>
      </c>
    </row>
    <row r="2678" spans="2:14">
      <c r="B2678" s="1">
        <v>45035</v>
      </c>
      <c r="C2678">
        <v>14006</v>
      </c>
      <c r="D2678">
        <f>COUNTIF(C$4:C2678,Tabela3[[#This Row],[COMANDA]])</f>
        <v>3</v>
      </c>
      <c r="E2678" t="s">
        <v>90</v>
      </c>
      <c r="F2678" t="s">
        <v>99</v>
      </c>
      <c r="G2678" t="s">
        <v>9</v>
      </c>
      <c r="H2678" t="s">
        <v>56</v>
      </c>
      <c r="I2678" s="2">
        <v>1</v>
      </c>
      <c r="J2678" t="s">
        <v>11</v>
      </c>
      <c r="K2678" s="21">
        <f>INDEX(LISTAS!$H:$Q,MATCH(BASE!H2678,LISTAS!$G:$G,0),MATCH(BASE!J2678,LISTAS!$H$3:$Q$3,0))*Tabela3[[#This Row],[QUANTIDADE]]</f>
        <v>3</v>
      </c>
      <c r="L2678" s="2" t="str">
        <f>TEXT(Tabela3[[#This Row],[DATA]],"MM")</f>
        <v>04</v>
      </c>
      <c r="M2678" s="2">
        <f>WEEKNUM(Tabela3[[#This Row],[DATA]])</f>
        <v>16</v>
      </c>
      <c r="N2678" s="18">
        <f>YEAR(Tabela3[[#This Row],[DATA]])</f>
        <v>2023</v>
      </c>
    </row>
    <row r="2679" spans="2:14">
      <c r="B2679" s="1">
        <v>45035</v>
      </c>
      <c r="C2679">
        <v>14006</v>
      </c>
      <c r="D2679">
        <f>COUNTIF(C$4:C2679,Tabela3[[#This Row],[COMANDA]])</f>
        <v>4</v>
      </c>
      <c r="E2679" t="s">
        <v>90</v>
      </c>
      <c r="F2679" t="s">
        <v>99</v>
      </c>
      <c r="G2679" t="s">
        <v>61</v>
      </c>
      <c r="H2679" t="s">
        <v>199</v>
      </c>
      <c r="I2679" s="2">
        <v>1</v>
      </c>
      <c r="J2679" t="s">
        <v>11</v>
      </c>
      <c r="K2679" s="21">
        <f>INDEX(LISTAS!$H:$Q,MATCH(BASE!H2679,LISTAS!$G:$G,0),MATCH(BASE!J2679,LISTAS!$H$3:$Q$3,0))*Tabela3[[#This Row],[QUANTIDADE]]</f>
        <v>1</v>
      </c>
      <c r="L2679" s="2" t="str">
        <f>TEXT(Tabela3[[#This Row],[DATA]],"MM")</f>
        <v>04</v>
      </c>
      <c r="M2679" s="2">
        <f>WEEKNUM(Tabela3[[#This Row],[DATA]])</f>
        <v>16</v>
      </c>
      <c r="N2679" s="18">
        <f>YEAR(Tabela3[[#This Row],[DATA]])</f>
        <v>2023</v>
      </c>
    </row>
    <row r="2680" spans="2:14">
      <c r="B2680" s="1">
        <v>45035</v>
      </c>
      <c r="C2680">
        <v>14007</v>
      </c>
      <c r="D2680">
        <f>COUNTIF(C$4:C2680,Tabela3[[#This Row],[COMANDA]])</f>
        <v>1</v>
      </c>
      <c r="E2680" t="s">
        <v>89</v>
      </c>
      <c r="F2680" t="s">
        <v>100</v>
      </c>
      <c r="G2680" t="s">
        <v>8</v>
      </c>
      <c r="H2680" t="s">
        <v>84</v>
      </c>
      <c r="I2680" s="2">
        <v>1</v>
      </c>
      <c r="J2680" t="s">
        <v>11</v>
      </c>
      <c r="K2680" s="21">
        <f>INDEX(LISTAS!$H:$Q,MATCH(BASE!H2680,LISTAS!$G:$G,0),MATCH(BASE!J2680,LISTAS!$H$3:$Q$3,0))*Tabela3[[#This Row],[QUANTIDADE]]</f>
        <v>16</v>
      </c>
      <c r="L2680" s="2" t="str">
        <f>TEXT(Tabela3[[#This Row],[DATA]],"MM")</f>
        <v>04</v>
      </c>
      <c r="M2680" s="2">
        <f>WEEKNUM(Tabela3[[#This Row],[DATA]])</f>
        <v>16</v>
      </c>
      <c r="N2680" s="18">
        <f>YEAR(Tabela3[[#This Row],[DATA]])</f>
        <v>2023</v>
      </c>
    </row>
    <row r="2681" spans="2:14">
      <c r="B2681" s="1">
        <v>45035</v>
      </c>
      <c r="C2681">
        <v>14008</v>
      </c>
      <c r="D2681">
        <f>COUNTIF(C$4:C2681,Tabela3[[#This Row],[COMANDA]])</f>
        <v>1</v>
      </c>
      <c r="E2681" t="s">
        <v>90</v>
      </c>
      <c r="F2681" t="s">
        <v>99</v>
      </c>
      <c r="G2681" t="s">
        <v>8</v>
      </c>
      <c r="H2681" t="s">
        <v>47</v>
      </c>
      <c r="I2681" s="2">
        <v>1</v>
      </c>
      <c r="J2681" t="s">
        <v>11</v>
      </c>
      <c r="K2681" s="21">
        <f>INDEX(LISTAS!$H:$Q,MATCH(BASE!H2681,LISTAS!$G:$G,0),MATCH(BASE!J2681,LISTAS!$H$3:$Q$3,0))*Tabela3[[#This Row],[QUANTIDADE]]</f>
        <v>16</v>
      </c>
      <c r="L2681" s="2" t="str">
        <f>TEXT(Tabela3[[#This Row],[DATA]],"MM")</f>
        <v>04</v>
      </c>
      <c r="M2681" s="2">
        <f>WEEKNUM(Tabela3[[#This Row],[DATA]])</f>
        <v>16</v>
      </c>
      <c r="N2681" s="18">
        <f>YEAR(Tabela3[[#This Row],[DATA]])</f>
        <v>2023</v>
      </c>
    </row>
    <row r="2682" spans="2:14">
      <c r="B2682" s="1">
        <v>45035</v>
      </c>
      <c r="C2682">
        <v>14009</v>
      </c>
      <c r="D2682">
        <f>COUNTIF(C$4:C2682,Tabela3[[#This Row],[COMANDA]])</f>
        <v>1</v>
      </c>
      <c r="E2682" t="s">
        <v>90</v>
      </c>
      <c r="F2682" t="s">
        <v>99</v>
      </c>
      <c r="G2682" t="s">
        <v>8</v>
      </c>
      <c r="H2682" t="s">
        <v>203</v>
      </c>
      <c r="I2682" s="2">
        <v>1</v>
      </c>
      <c r="J2682" t="s">
        <v>11</v>
      </c>
      <c r="K2682" s="21">
        <f>INDEX(LISTAS!$H:$Q,MATCH(BASE!H2682,LISTAS!$G:$G,0),MATCH(BASE!J2682,LISTAS!$H$3:$Q$3,0))*Tabela3[[#This Row],[QUANTIDADE]]</f>
        <v>20</v>
      </c>
      <c r="L2682" s="2" t="str">
        <f>TEXT(Tabela3[[#This Row],[DATA]],"MM")</f>
        <v>04</v>
      </c>
      <c r="M2682" s="2">
        <f>WEEKNUM(Tabela3[[#This Row],[DATA]])</f>
        <v>16</v>
      </c>
      <c r="N2682" s="18">
        <f>YEAR(Tabela3[[#This Row],[DATA]])</f>
        <v>2023</v>
      </c>
    </row>
    <row r="2683" spans="2:14">
      <c r="B2683" s="1">
        <v>45035</v>
      </c>
      <c r="C2683">
        <v>14010</v>
      </c>
      <c r="D2683">
        <f>COUNTIF(C$4:C2683,Tabela3[[#This Row],[COMANDA]])</f>
        <v>1</v>
      </c>
      <c r="E2683" t="s">
        <v>90</v>
      </c>
      <c r="F2683" t="s">
        <v>375</v>
      </c>
      <c r="G2683" t="s">
        <v>8</v>
      </c>
      <c r="H2683" t="s">
        <v>204</v>
      </c>
      <c r="I2683" s="2">
        <v>1</v>
      </c>
      <c r="J2683" t="s">
        <v>11</v>
      </c>
      <c r="K2683" s="21">
        <f>INDEX(LISTAS!$H:$Q,MATCH(BASE!H2683,LISTAS!$G:$G,0),MATCH(BASE!J2683,LISTAS!$H$3:$Q$3,0))*Tabela3[[#This Row],[QUANTIDADE]]</f>
        <v>18</v>
      </c>
      <c r="L2683" s="2" t="str">
        <f>TEXT(Tabela3[[#This Row],[DATA]],"MM")</f>
        <v>04</v>
      </c>
      <c r="M2683" s="2">
        <f>WEEKNUM(Tabela3[[#This Row],[DATA]])</f>
        <v>16</v>
      </c>
      <c r="N2683" s="18">
        <f>YEAR(Tabela3[[#This Row],[DATA]])</f>
        <v>2023</v>
      </c>
    </row>
    <row r="2684" spans="2:14">
      <c r="B2684" s="1">
        <v>45035</v>
      </c>
      <c r="C2684">
        <v>14010</v>
      </c>
      <c r="D2684">
        <f>COUNTIF(C$4:C2684,Tabela3[[#This Row],[COMANDA]])</f>
        <v>2</v>
      </c>
      <c r="E2684" t="s">
        <v>90</v>
      </c>
      <c r="F2684" t="s">
        <v>375</v>
      </c>
      <c r="G2684" t="s">
        <v>61</v>
      </c>
      <c r="H2684" t="s">
        <v>199</v>
      </c>
      <c r="I2684" s="2">
        <v>1</v>
      </c>
      <c r="J2684" t="s">
        <v>11</v>
      </c>
      <c r="K2684" s="21">
        <f>INDEX(LISTAS!$H:$Q,MATCH(BASE!H2684,LISTAS!$G:$G,0),MATCH(BASE!J2684,LISTAS!$H$3:$Q$3,0))*Tabela3[[#This Row],[QUANTIDADE]]</f>
        <v>1</v>
      </c>
      <c r="L2684" s="2" t="str">
        <f>TEXT(Tabela3[[#This Row],[DATA]],"MM")</f>
        <v>04</v>
      </c>
      <c r="M2684" s="2">
        <f>WEEKNUM(Tabela3[[#This Row],[DATA]])</f>
        <v>16</v>
      </c>
      <c r="N2684" s="18">
        <f>YEAR(Tabela3[[#This Row],[DATA]])</f>
        <v>2023</v>
      </c>
    </row>
    <row r="2685" spans="2:14">
      <c r="B2685" s="1">
        <v>45035</v>
      </c>
      <c r="C2685">
        <v>14010</v>
      </c>
      <c r="D2685">
        <f>COUNTIF(C$4:C2685,Tabela3[[#This Row],[COMANDA]])</f>
        <v>3</v>
      </c>
      <c r="E2685" t="s">
        <v>90</v>
      </c>
      <c r="F2685" t="s">
        <v>100</v>
      </c>
      <c r="G2685" t="s">
        <v>8</v>
      </c>
      <c r="H2685" t="s">
        <v>47</v>
      </c>
      <c r="I2685" s="2">
        <v>1</v>
      </c>
      <c r="J2685" t="s">
        <v>11</v>
      </c>
      <c r="K2685" s="21">
        <f>INDEX(LISTAS!$H:$Q,MATCH(BASE!H2685,LISTAS!$G:$G,0),MATCH(BASE!J2685,LISTAS!$H$3:$Q$3,0))*Tabela3[[#This Row],[QUANTIDADE]]</f>
        <v>16</v>
      </c>
      <c r="L2685" s="2" t="str">
        <f>TEXT(Tabela3[[#This Row],[DATA]],"MM")</f>
        <v>04</v>
      </c>
      <c r="M2685" s="2">
        <f>WEEKNUM(Tabela3[[#This Row],[DATA]])</f>
        <v>16</v>
      </c>
      <c r="N2685" s="18">
        <f>YEAR(Tabela3[[#This Row],[DATA]])</f>
        <v>2023</v>
      </c>
    </row>
    <row r="2686" spans="2:14">
      <c r="B2686" s="1">
        <v>45035</v>
      </c>
      <c r="C2686">
        <v>14011</v>
      </c>
      <c r="D2686">
        <f>COUNTIF(C$4:C2686,Tabela3[[#This Row],[COMANDA]])</f>
        <v>1</v>
      </c>
      <c r="E2686" t="s">
        <v>90</v>
      </c>
      <c r="F2686" t="s">
        <v>99</v>
      </c>
      <c r="G2686" t="s">
        <v>8</v>
      </c>
      <c r="H2686" t="s">
        <v>42</v>
      </c>
      <c r="I2686" s="2">
        <v>1</v>
      </c>
      <c r="J2686" t="s">
        <v>11</v>
      </c>
      <c r="K2686" s="21">
        <f>INDEX(LISTAS!$H:$Q,MATCH(BASE!H2686,LISTAS!$G:$G,0),MATCH(BASE!J2686,LISTAS!$H$3:$Q$3,0))*Tabela3[[#This Row],[QUANTIDADE]]</f>
        <v>16</v>
      </c>
      <c r="L2686" s="2" t="str">
        <f>TEXT(Tabela3[[#This Row],[DATA]],"MM")</f>
        <v>04</v>
      </c>
      <c r="M2686" s="2">
        <f>WEEKNUM(Tabela3[[#This Row],[DATA]])</f>
        <v>16</v>
      </c>
      <c r="N2686" s="18">
        <f>YEAR(Tabela3[[#This Row],[DATA]])</f>
        <v>2023</v>
      </c>
    </row>
    <row r="2687" spans="2:14">
      <c r="B2687" s="1">
        <v>45035</v>
      </c>
      <c r="C2687">
        <v>14012</v>
      </c>
      <c r="D2687">
        <f>COUNTIF(C$4:C2687,Tabela3[[#This Row],[COMANDA]])</f>
        <v>1</v>
      </c>
      <c r="E2687" t="s">
        <v>90</v>
      </c>
      <c r="F2687" t="s">
        <v>98</v>
      </c>
      <c r="G2687" t="s">
        <v>8</v>
      </c>
      <c r="H2687" t="s">
        <v>204</v>
      </c>
      <c r="I2687" s="2">
        <v>1</v>
      </c>
      <c r="J2687" t="s">
        <v>11</v>
      </c>
      <c r="K2687" s="21">
        <f>INDEX(LISTAS!$H:$Q,MATCH(BASE!H2687,LISTAS!$G:$G,0),MATCH(BASE!J2687,LISTAS!$H$3:$Q$3,0))*Tabela3[[#This Row],[QUANTIDADE]]</f>
        <v>18</v>
      </c>
      <c r="L2687" s="2" t="str">
        <f>TEXT(Tabela3[[#This Row],[DATA]],"MM")</f>
        <v>04</v>
      </c>
      <c r="M2687" s="2">
        <f>WEEKNUM(Tabela3[[#This Row],[DATA]])</f>
        <v>16</v>
      </c>
      <c r="N2687" s="18">
        <f>YEAR(Tabela3[[#This Row],[DATA]])</f>
        <v>2023</v>
      </c>
    </row>
    <row r="2688" spans="2:14">
      <c r="B2688" s="1">
        <v>45035</v>
      </c>
      <c r="C2688">
        <v>14012</v>
      </c>
      <c r="D2688">
        <f>COUNTIF(C$4:C2688,Tabela3[[#This Row],[COMANDA]])</f>
        <v>2</v>
      </c>
      <c r="E2688" t="s">
        <v>90</v>
      </c>
      <c r="F2688" t="s">
        <v>98</v>
      </c>
      <c r="G2688" t="s">
        <v>61</v>
      </c>
      <c r="H2688" t="s">
        <v>199</v>
      </c>
      <c r="I2688" s="2">
        <v>1</v>
      </c>
      <c r="J2688" t="s">
        <v>11</v>
      </c>
      <c r="K2688" s="21">
        <f>INDEX(LISTAS!$H:$Q,MATCH(BASE!H2688,LISTAS!$G:$G,0),MATCH(BASE!J2688,LISTAS!$H$3:$Q$3,0))*Tabela3[[#This Row],[QUANTIDADE]]</f>
        <v>1</v>
      </c>
      <c r="L2688" s="2" t="str">
        <f>TEXT(Tabela3[[#This Row],[DATA]],"MM")</f>
        <v>04</v>
      </c>
      <c r="M2688" s="2">
        <f>WEEKNUM(Tabela3[[#This Row],[DATA]])</f>
        <v>16</v>
      </c>
      <c r="N2688" s="18">
        <f>YEAR(Tabela3[[#This Row],[DATA]])</f>
        <v>2023</v>
      </c>
    </row>
    <row r="2689" spans="2:14">
      <c r="B2689" s="1">
        <v>45035</v>
      </c>
      <c r="C2689">
        <v>14013</v>
      </c>
      <c r="D2689">
        <f>COUNTIF(C$4:C2689,Tabela3[[#This Row],[COMANDA]])</f>
        <v>1</v>
      </c>
      <c r="E2689" t="s">
        <v>90</v>
      </c>
      <c r="F2689" t="s">
        <v>100</v>
      </c>
      <c r="G2689" t="s">
        <v>8</v>
      </c>
      <c r="H2689" t="s">
        <v>204</v>
      </c>
      <c r="I2689" s="2">
        <v>1</v>
      </c>
      <c r="J2689" t="s">
        <v>11</v>
      </c>
      <c r="K2689" s="21">
        <f>INDEX(LISTAS!$H:$Q,MATCH(BASE!H2689,LISTAS!$G:$G,0),MATCH(BASE!J2689,LISTAS!$H$3:$Q$3,0))*Tabela3[[#This Row],[QUANTIDADE]]</f>
        <v>18</v>
      </c>
      <c r="L2689" s="2" t="str">
        <f>TEXT(Tabela3[[#This Row],[DATA]],"MM")</f>
        <v>04</v>
      </c>
      <c r="M2689" s="2">
        <f>WEEKNUM(Tabela3[[#This Row],[DATA]])</f>
        <v>16</v>
      </c>
      <c r="N2689" s="18">
        <f>YEAR(Tabela3[[#This Row],[DATA]])</f>
        <v>2023</v>
      </c>
    </row>
    <row r="2690" spans="2:14">
      <c r="B2690" s="1">
        <v>45035</v>
      </c>
      <c r="C2690">
        <v>14014</v>
      </c>
      <c r="D2690">
        <f>COUNTIF(C$4:C2690,Tabela3[[#This Row],[COMANDA]])</f>
        <v>1</v>
      </c>
      <c r="E2690" t="s">
        <v>90</v>
      </c>
      <c r="F2690" t="s">
        <v>98</v>
      </c>
      <c r="G2690" t="s">
        <v>8</v>
      </c>
      <c r="H2690" t="s">
        <v>84</v>
      </c>
      <c r="I2690" s="2">
        <v>1</v>
      </c>
      <c r="J2690" t="s">
        <v>11</v>
      </c>
      <c r="K2690" s="21">
        <f>INDEX(LISTAS!$H:$Q,MATCH(BASE!H2690,LISTAS!$G:$G,0),MATCH(BASE!J2690,LISTAS!$H$3:$Q$3,0))*Tabela3[[#This Row],[QUANTIDADE]]</f>
        <v>16</v>
      </c>
      <c r="L2690" s="2" t="str">
        <f>TEXT(Tabela3[[#This Row],[DATA]],"MM")</f>
        <v>04</v>
      </c>
      <c r="M2690" s="2">
        <f>WEEKNUM(Tabela3[[#This Row],[DATA]])</f>
        <v>16</v>
      </c>
      <c r="N2690" s="18">
        <f>YEAR(Tabela3[[#This Row],[DATA]])</f>
        <v>2023</v>
      </c>
    </row>
    <row r="2691" spans="2:14">
      <c r="B2691" s="1">
        <v>45035</v>
      </c>
      <c r="C2691">
        <v>14014</v>
      </c>
      <c r="D2691">
        <f>COUNTIF(C$4:C2691,Tabela3[[#This Row],[COMANDA]])</f>
        <v>2</v>
      </c>
      <c r="E2691" t="s">
        <v>90</v>
      </c>
      <c r="F2691" t="s">
        <v>98</v>
      </c>
      <c r="G2691" t="s">
        <v>9</v>
      </c>
      <c r="H2691" t="s">
        <v>135</v>
      </c>
      <c r="I2691" s="2">
        <v>1</v>
      </c>
      <c r="J2691" t="s">
        <v>11</v>
      </c>
      <c r="K2691" s="21">
        <f>INDEX(LISTAS!$H:$Q,MATCH(BASE!H2691,LISTAS!$G:$G,0),MATCH(BASE!J2691,LISTAS!$H$3:$Q$3,0))*Tabela3[[#This Row],[QUANTIDADE]]</f>
        <v>4</v>
      </c>
      <c r="L2691" s="2" t="str">
        <f>TEXT(Tabela3[[#This Row],[DATA]],"MM")</f>
        <v>04</v>
      </c>
      <c r="M2691" s="2">
        <f>WEEKNUM(Tabela3[[#This Row],[DATA]])</f>
        <v>16</v>
      </c>
      <c r="N2691" s="18">
        <f>YEAR(Tabela3[[#This Row],[DATA]])</f>
        <v>2023</v>
      </c>
    </row>
    <row r="2692" spans="2:14">
      <c r="B2692" s="1">
        <v>45035</v>
      </c>
      <c r="C2692">
        <v>14015</v>
      </c>
      <c r="D2692">
        <f>COUNTIF(C$4:C2692,Tabela3[[#This Row],[COMANDA]])</f>
        <v>1</v>
      </c>
      <c r="E2692" t="s">
        <v>90</v>
      </c>
      <c r="F2692" t="s">
        <v>99</v>
      </c>
      <c r="G2692" t="s">
        <v>8</v>
      </c>
      <c r="H2692" t="s">
        <v>42</v>
      </c>
      <c r="I2692" s="2">
        <v>1</v>
      </c>
      <c r="J2692" t="s">
        <v>11</v>
      </c>
      <c r="K2692" s="21">
        <f>INDEX(LISTAS!$H:$Q,MATCH(BASE!H2692,LISTAS!$G:$G,0),MATCH(BASE!J2692,LISTAS!$H$3:$Q$3,0))*Tabela3[[#This Row],[QUANTIDADE]]</f>
        <v>16</v>
      </c>
      <c r="L2692" s="2" t="str">
        <f>TEXT(Tabela3[[#This Row],[DATA]],"MM")</f>
        <v>04</v>
      </c>
      <c r="M2692" s="2">
        <f>WEEKNUM(Tabela3[[#This Row],[DATA]])</f>
        <v>16</v>
      </c>
      <c r="N2692" s="18">
        <f>YEAR(Tabela3[[#This Row],[DATA]])</f>
        <v>2023</v>
      </c>
    </row>
    <row r="2693" spans="2:14">
      <c r="B2693" s="1">
        <v>45035</v>
      </c>
      <c r="C2693">
        <v>14016</v>
      </c>
      <c r="D2693">
        <f>COUNTIF(C$4:C2693,Tabela3[[#This Row],[COMANDA]])</f>
        <v>1</v>
      </c>
      <c r="E2693" t="s">
        <v>90</v>
      </c>
      <c r="F2693" t="s">
        <v>98</v>
      </c>
      <c r="G2693" t="s">
        <v>8</v>
      </c>
      <c r="H2693" t="s">
        <v>42</v>
      </c>
      <c r="I2693" s="2">
        <v>1</v>
      </c>
      <c r="J2693" t="s">
        <v>11</v>
      </c>
      <c r="K2693" s="21">
        <f>INDEX(LISTAS!$H:$Q,MATCH(BASE!H2693,LISTAS!$G:$G,0),MATCH(BASE!J2693,LISTAS!$H$3:$Q$3,0))*Tabela3[[#This Row],[QUANTIDADE]]</f>
        <v>16</v>
      </c>
      <c r="L2693" s="2" t="str">
        <f>TEXT(Tabela3[[#This Row],[DATA]],"MM")</f>
        <v>04</v>
      </c>
      <c r="M2693" s="2">
        <f>WEEKNUM(Tabela3[[#This Row],[DATA]])</f>
        <v>16</v>
      </c>
      <c r="N2693" s="18">
        <f>YEAR(Tabela3[[#This Row],[DATA]])</f>
        <v>2023</v>
      </c>
    </row>
    <row r="2694" spans="2:14">
      <c r="B2694" s="1">
        <v>45035</v>
      </c>
      <c r="C2694">
        <v>14016</v>
      </c>
      <c r="D2694">
        <f>COUNTIF(C$4:C2694,Tabela3[[#This Row],[COMANDA]])</f>
        <v>2</v>
      </c>
      <c r="E2694" t="s">
        <v>90</v>
      </c>
      <c r="F2694" t="s">
        <v>98</v>
      </c>
      <c r="G2694" t="s">
        <v>10</v>
      </c>
      <c r="H2694" t="s">
        <v>101</v>
      </c>
      <c r="I2694" s="2">
        <v>1</v>
      </c>
      <c r="J2694" t="s">
        <v>11</v>
      </c>
      <c r="K2694" s="21">
        <f>INDEX(LISTAS!$H:$Q,MATCH(BASE!H2694,LISTAS!$G:$G,0),MATCH(BASE!J2694,LISTAS!$H$3:$Q$3,0))*Tabela3[[#This Row],[QUANTIDADE]]</f>
        <v>1</v>
      </c>
      <c r="L2694" s="2" t="str">
        <f>TEXT(Tabela3[[#This Row],[DATA]],"MM")</f>
        <v>04</v>
      </c>
      <c r="M2694" s="2">
        <f>WEEKNUM(Tabela3[[#This Row],[DATA]])</f>
        <v>16</v>
      </c>
      <c r="N2694" s="18">
        <f>YEAR(Tabela3[[#This Row],[DATA]])</f>
        <v>2023</v>
      </c>
    </row>
    <row r="2695" spans="2:14">
      <c r="B2695" s="1">
        <v>45035</v>
      </c>
      <c r="C2695">
        <v>14017</v>
      </c>
      <c r="D2695">
        <f>COUNTIF(C$4:C2695,Tabela3[[#This Row],[COMANDA]])</f>
        <v>1</v>
      </c>
      <c r="E2695" t="s">
        <v>90</v>
      </c>
      <c r="F2695" t="s">
        <v>100</v>
      </c>
      <c r="G2695" t="s">
        <v>8</v>
      </c>
      <c r="H2695" t="s">
        <v>47</v>
      </c>
      <c r="I2695" s="2">
        <v>1</v>
      </c>
      <c r="J2695" t="s">
        <v>11</v>
      </c>
      <c r="K2695" s="21">
        <f>INDEX(LISTAS!$H:$Q,MATCH(BASE!H2695,LISTAS!$G:$G,0),MATCH(BASE!J2695,LISTAS!$H$3:$Q$3,0))*Tabela3[[#This Row],[QUANTIDADE]]</f>
        <v>16</v>
      </c>
      <c r="L2695" s="2" t="str">
        <f>TEXT(Tabela3[[#This Row],[DATA]],"MM")</f>
        <v>04</v>
      </c>
      <c r="M2695" s="2">
        <f>WEEKNUM(Tabela3[[#This Row],[DATA]])</f>
        <v>16</v>
      </c>
      <c r="N2695" s="18">
        <f>YEAR(Tabela3[[#This Row],[DATA]])</f>
        <v>2023</v>
      </c>
    </row>
    <row r="2696" spans="2:14">
      <c r="B2696" s="1">
        <v>45035</v>
      </c>
      <c r="C2696">
        <v>14018</v>
      </c>
      <c r="D2696">
        <f>COUNTIF(C$4:C2696,Tabela3[[#This Row],[COMANDA]])</f>
        <v>1</v>
      </c>
      <c r="E2696" t="s">
        <v>89</v>
      </c>
      <c r="F2696" t="s">
        <v>99</v>
      </c>
      <c r="G2696" t="s">
        <v>8</v>
      </c>
      <c r="H2696" t="s">
        <v>40</v>
      </c>
      <c r="I2696" s="2">
        <v>3</v>
      </c>
      <c r="J2696" t="s">
        <v>11</v>
      </c>
      <c r="K2696" s="21">
        <f>INDEX(LISTAS!$H:$Q,MATCH(BASE!H2696,LISTAS!$G:$G,0),MATCH(BASE!J2696,LISTAS!$H$3:$Q$3,0))*Tabela3[[#This Row],[QUANTIDADE]]</f>
        <v>42</v>
      </c>
      <c r="L2696" s="2" t="str">
        <f>TEXT(Tabela3[[#This Row],[DATA]],"MM")</f>
        <v>04</v>
      </c>
      <c r="M2696" s="2">
        <f>WEEKNUM(Tabela3[[#This Row],[DATA]])</f>
        <v>16</v>
      </c>
      <c r="N2696" s="18">
        <f>YEAR(Tabela3[[#This Row],[DATA]])</f>
        <v>2023</v>
      </c>
    </row>
    <row r="2697" spans="2:14">
      <c r="B2697" s="1">
        <v>45035</v>
      </c>
      <c r="C2697">
        <v>14019</v>
      </c>
      <c r="D2697">
        <f>COUNTIF(C$4:C2697,Tabela3[[#This Row],[COMANDA]])</f>
        <v>1</v>
      </c>
      <c r="E2697" t="s">
        <v>90</v>
      </c>
      <c r="F2697" t="s">
        <v>99</v>
      </c>
      <c r="G2697" t="s">
        <v>8</v>
      </c>
      <c r="H2697" t="s">
        <v>206</v>
      </c>
      <c r="I2697" s="2">
        <v>1</v>
      </c>
      <c r="J2697" t="s">
        <v>11</v>
      </c>
      <c r="K2697" s="21">
        <f>INDEX(LISTAS!$H:$Q,MATCH(BASE!H2697,LISTAS!$G:$G,0),MATCH(BASE!J2697,LISTAS!$H$3:$Q$3,0))*Tabela3[[#This Row],[QUANTIDADE]]</f>
        <v>18</v>
      </c>
      <c r="L2697" s="2" t="str">
        <f>TEXT(Tabela3[[#This Row],[DATA]],"MM")</f>
        <v>04</v>
      </c>
      <c r="M2697" s="2">
        <f>WEEKNUM(Tabela3[[#This Row],[DATA]])</f>
        <v>16</v>
      </c>
      <c r="N2697" s="18">
        <f>YEAR(Tabela3[[#This Row],[DATA]])</f>
        <v>2023</v>
      </c>
    </row>
    <row r="2698" spans="2:14">
      <c r="B2698" s="1">
        <v>45035</v>
      </c>
      <c r="C2698">
        <v>14019</v>
      </c>
      <c r="D2698">
        <f>COUNTIF(C$4:C2698,Tabela3[[#This Row],[COMANDA]])</f>
        <v>2</v>
      </c>
      <c r="E2698" t="s">
        <v>90</v>
      </c>
      <c r="F2698" t="s">
        <v>99</v>
      </c>
      <c r="G2698" t="s">
        <v>61</v>
      </c>
      <c r="H2698" t="s">
        <v>199</v>
      </c>
      <c r="I2698" s="2">
        <v>2</v>
      </c>
      <c r="J2698" t="s">
        <v>11</v>
      </c>
      <c r="K2698" s="21">
        <f>INDEX(LISTAS!$H:$Q,MATCH(BASE!H2698,LISTAS!$G:$G,0),MATCH(BASE!J2698,LISTAS!$H$3:$Q$3,0))*Tabela3[[#This Row],[QUANTIDADE]]</f>
        <v>2</v>
      </c>
      <c r="L2698" s="2" t="str">
        <f>TEXT(Tabela3[[#This Row],[DATA]],"MM")</f>
        <v>04</v>
      </c>
      <c r="M2698" s="2">
        <f>WEEKNUM(Tabela3[[#This Row],[DATA]])</f>
        <v>16</v>
      </c>
      <c r="N2698" s="18">
        <f>YEAR(Tabela3[[#This Row],[DATA]])</f>
        <v>2023</v>
      </c>
    </row>
    <row r="2699" spans="2:14">
      <c r="B2699" s="1">
        <v>45035</v>
      </c>
      <c r="C2699">
        <v>14019</v>
      </c>
      <c r="D2699">
        <f>COUNTIF(C$4:C2699,Tabela3[[#This Row],[COMANDA]])</f>
        <v>3</v>
      </c>
      <c r="E2699" t="s">
        <v>90</v>
      </c>
      <c r="F2699" t="s">
        <v>99</v>
      </c>
      <c r="G2699" t="s">
        <v>9</v>
      </c>
      <c r="H2699" t="s">
        <v>55</v>
      </c>
      <c r="I2699" s="2">
        <v>2</v>
      </c>
      <c r="J2699" t="s">
        <v>11</v>
      </c>
      <c r="K2699" s="21">
        <f>INDEX(LISTAS!$H:$Q,MATCH(BASE!H2699,LISTAS!$G:$G,0),MATCH(BASE!J2699,LISTAS!$H$3:$Q$3,0))*Tabela3[[#This Row],[QUANTIDADE]]</f>
        <v>6</v>
      </c>
      <c r="L2699" s="2" t="str">
        <f>TEXT(Tabela3[[#This Row],[DATA]],"MM")</f>
        <v>04</v>
      </c>
      <c r="M2699" s="2">
        <f>WEEKNUM(Tabela3[[#This Row],[DATA]])</f>
        <v>16</v>
      </c>
      <c r="N2699" s="18">
        <f>YEAR(Tabela3[[#This Row],[DATA]])</f>
        <v>2023</v>
      </c>
    </row>
    <row r="2700" spans="2:14">
      <c r="B2700" s="1">
        <v>45035</v>
      </c>
      <c r="C2700">
        <v>14020</v>
      </c>
      <c r="D2700">
        <f>COUNTIF(C$4:C2700,Tabela3[[#This Row],[COMANDA]])</f>
        <v>1</v>
      </c>
      <c r="E2700" t="s">
        <v>90</v>
      </c>
      <c r="F2700" t="s">
        <v>100</v>
      </c>
      <c r="G2700" t="s">
        <v>8</v>
      </c>
      <c r="H2700" t="s">
        <v>204</v>
      </c>
      <c r="I2700" s="2">
        <v>1</v>
      </c>
      <c r="J2700" t="s">
        <v>11</v>
      </c>
      <c r="K2700" s="21">
        <f>INDEX(LISTAS!$H:$Q,MATCH(BASE!H2700,LISTAS!$G:$G,0),MATCH(BASE!J2700,LISTAS!$H$3:$Q$3,0))*Tabela3[[#This Row],[QUANTIDADE]]</f>
        <v>18</v>
      </c>
      <c r="L2700" s="2" t="str">
        <f>TEXT(Tabela3[[#This Row],[DATA]],"MM")</f>
        <v>04</v>
      </c>
      <c r="M2700" s="2">
        <f>WEEKNUM(Tabela3[[#This Row],[DATA]])</f>
        <v>16</v>
      </c>
      <c r="N2700" s="18">
        <f>YEAR(Tabela3[[#This Row],[DATA]])</f>
        <v>2023</v>
      </c>
    </row>
    <row r="2701" spans="2:14">
      <c r="B2701" s="1">
        <v>45035</v>
      </c>
      <c r="C2701">
        <v>14021</v>
      </c>
      <c r="D2701">
        <f>COUNTIF(C$4:C2701,Tabela3[[#This Row],[COMANDA]])</f>
        <v>1</v>
      </c>
      <c r="E2701" t="s">
        <v>90</v>
      </c>
      <c r="F2701" t="s">
        <v>98</v>
      </c>
      <c r="G2701" t="s">
        <v>63</v>
      </c>
      <c r="H2701" t="s">
        <v>183</v>
      </c>
      <c r="I2701" s="2">
        <v>1</v>
      </c>
      <c r="J2701" t="s">
        <v>11</v>
      </c>
      <c r="K2701" s="21">
        <f>INDEX(LISTAS!$H:$Q,MATCH(BASE!H2701,LISTAS!$G:$G,0),MATCH(BASE!J2701,LISTAS!$H$3:$Q$3,0))*Tabela3[[#This Row],[QUANTIDADE]]</f>
        <v>7</v>
      </c>
      <c r="L2701" s="2" t="str">
        <f>TEXT(Tabela3[[#This Row],[DATA]],"MM")</f>
        <v>04</v>
      </c>
      <c r="M2701" s="2">
        <f>WEEKNUM(Tabela3[[#This Row],[DATA]])</f>
        <v>16</v>
      </c>
      <c r="N2701" s="18">
        <f>YEAR(Tabela3[[#This Row],[DATA]])</f>
        <v>2023</v>
      </c>
    </row>
    <row r="2702" spans="2:14">
      <c r="B2702" s="1">
        <v>45035</v>
      </c>
      <c r="C2702">
        <v>14022</v>
      </c>
      <c r="D2702">
        <f>COUNTIF(C$4:C2702,Tabela3[[#This Row],[COMANDA]])</f>
        <v>1</v>
      </c>
      <c r="E2702" t="s">
        <v>90</v>
      </c>
      <c r="F2702" t="s">
        <v>98</v>
      </c>
      <c r="G2702" t="s">
        <v>8</v>
      </c>
      <c r="H2702" t="s">
        <v>42</v>
      </c>
      <c r="I2702" s="2">
        <v>1</v>
      </c>
      <c r="J2702" t="s">
        <v>11</v>
      </c>
      <c r="K2702" s="21">
        <f>INDEX(LISTAS!$H:$Q,MATCH(BASE!H2702,LISTAS!$G:$G,0),MATCH(BASE!J2702,LISTAS!$H$3:$Q$3,0))*Tabela3[[#This Row],[QUANTIDADE]]</f>
        <v>16</v>
      </c>
      <c r="L2702" s="2" t="str">
        <f>TEXT(Tabela3[[#This Row],[DATA]],"MM")</f>
        <v>04</v>
      </c>
      <c r="M2702" s="2">
        <f>WEEKNUM(Tabela3[[#This Row],[DATA]])</f>
        <v>16</v>
      </c>
      <c r="N2702" s="18">
        <f>YEAR(Tabela3[[#This Row],[DATA]])</f>
        <v>2023</v>
      </c>
    </row>
    <row r="2703" spans="2:14">
      <c r="B2703" s="1">
        <v>45035</v>
      </c>
      <c r="C2703">
        <v>14022</v>
      </c>
      <c r="D2703">
        <f>COUNTIF(C$4:C2703,Tabela3[[#This Row],[COMANDA]])</f>
        <v>2</v>
      </c>
      <c r="E2703" t="s">
        <v>90</v>
      </c>
      <c r="F2703" t="s">
        <v>98</v>
      </c>
      <c r="G2703" t="s">
        <v>8</v>
      </c>
      <c r="H2703" t="s">
        <v>206</v>
      </c>
      <c r="I2703" s="2">
        <v>2</v>
      </c>
      <c r="J2703" t="s">
        <v>11</v>
      </c>
      <c r="K2703" s="21">
        <f>INDEX(LISTAS!$H:$Q,MATCH(BASE!H2703,LISTAS!$G:$G,0),MATCH(BASE!J2703,LISTAS!$H$3:$Q$3,0))*Tabela3[[#This Row],[QUANTIDADE]]</f>
        <v>36</v>
      </c>
      <c r="L2703" s="2" t="str">
        <f>TEXT(Tabela3[[#This Row],[DATA]],"MM")</f>
        <v>04</v>
      </c>
      <c r="M2703" s="2">
        <f>WEEKNUM(Tabela3[[#This Row],[DATA]])</f>
        <v>16</v>
      </c>
      <c r="N2703" s="18">
        <f>YEAR(Tabela3[[#This Row],[DATA]])</f>
        <v>2023</v>
      </c>
    </row>
    <row r="2704" spans="2:14">
      <c r="B2704" s="1">
        <v>45035</v>
      </c>
      <c r="C2704">
        <v>14022</v>
      </c>
      <c r="D2704">
        <f>COUNTIF(C$4:C2704,Tabela3[[#This Row],[COMANDA]])</f>
        <v>3</v>
      </c>
      <c r="E2704" t="s">
        <v>90</v>
      </c>
      <c r="F2704" t="s">
        <v>98</v>
      </c>
      <c r="G2704" t="s">
        <v>9</v>
      </c>
      <c r="H2704" t="s">
        <v>310</v>
      </c>
      <c r="I2704" s="2">
        <v>1</v>
      </c>
      <c r="J2704" t="s">
        <v>11</v>
      </c>
      <c r="K2704" s="21">
        <f>INDEX(LISTAS!$H:$Q,MATCH(BASE!H2704,LISTAS!$G:$G,0),MATCH(BASE!J2704,LISTAS!$H$3:$Q$3,0))*Tabela3[[#This Row],[QUANTIDADE]]</f>
        <v>9</v>
      </c>
      <c r="L2704" s="2" t="str">
        <f>TEXT(Tabela3[[#This Row],[DATA]],"MM")</f>
        <v>04</v>
      </c>
      <c r="M2704" s="2">
        <f>WEEKNUM(Tabela3[[#This Row],[DATA]])</f>
        <v>16</v>
      </c>
      <c r="N2704" s="18">
        <f>YEAR(Tabela3[[#This Row],[DATA]])</f>
        <v>2023</v>
      </c>
    </row>
    <row r="2705" spans="2:14">
      <c r="B2705" s="1">
        <v>45035</v>
      </c>
      <c r="C2705">
        <v>14023</v>
      </c>
      <c r="D2705">
        <f>COUNTIF(C$4:C2705,Tabela3[[#This Row],[COMANDA]])</f>
        <v>1</v>
      </c>
      <c r="E2705" t="s">
        <v>90</v>
      </c>
      <c r="F2705" t="s">
        <v>98</v>
      </c>
      <c r="G2705" t="s">
        <v>8</v>
      </c>
      <c r="H2705" t="s">
        <v>202</v>
      </c>
      <c r="I2705" s="2">
        <v>1</v>
      </c>
      <c r="J2705" t="s">
        <v>11</v>
      </c>
      <c r="K2705" s="21">
        <f>INDEX(LISTAS!$H:$Q,MATCH(BASE!H2705,LISTAS!$G:$G,0),MATCH(BASE!J2705,LISTAS!$H$3:$Q$3,0))*Tabela3[[#This Row],[QUANTIDADE]]</f>
        <v>20</v>
      </c>
      <c r="L2705" s="2" t="str">
        <f>TEXT(Tabela3[[#This Row],[DATA]],"MM")</f>
        <v>04</v>
      </c>
      <c r="M2705" s="2">
        <f>WEEKNUM(Tabela3[[#This Row],[DATA]])</f>
        <v>16</v>
      </c>
      <c r="N2705" s="18">
        <f>YEAR(Tabela3[[#This Row],[DATA]])</f>
        <v>2023</v>
      </c>
    </row>
    <row r="2706" spans="2:14">
      <c r="B2706" s="1">
        <v>45035</v>
      </c>
      <c r="C2706">
        <v>14024</v>
      </c>
      <c r="D2706">
        <f>COUNTIF(C$4:C2706,Tabela3[[#This Row],[COMANDA]])</f>
        <v>1</v>
      </c>
      <c r="E2706" t="s">
        <v>90</v>
      </c>
      <c r="F2706" t="s">
        <v>99</v>
      </c>
      <c r="G2706" t="s">
        <v>8</v>
      </c>
      <c r="H2706" t="s">
        <v>206</v>
      </c>
      <c r="I2706" s="2">
        <v>1</v>
      </c>
      <c r="J2706" t="s">
        <v>11</v>
      </c>
      <c r="K2706" s="21">
        <f>INDEX(LISTAS!$H:$Q,MATCH(BASE!H2706,LISTAS!$G:$G,0),MATCH(BASE!J2706,LISTAS!$H$3:$Q$3,0))*Tabela3[[#This Row],[QUANTIDADE]]</f>
        <v>18</v>
      </c>
      <c r="L2706" s="2" t="str">
        <f>TEXT(Tabela3[[#This Row],[DATA]],"MM")</f>
        <v>04</v>
      </c>
      <c r="M2706" s="2">
        <f>WEEKNUM(Tabela3[[#This Row],[DATA]])</f>
        <v>16</v>
      </c>
      <c r="N2706" s="18">
        <f>YEAR(Tabela3[[#This Row],[DATA]])</f>
        <v>2023</v>
      </c>
    </row>
    <row r="2707" spans="2:14">
      <c r="B2707" s="1">
        <v>45035</v>
      </c>
      <c r="C2707">
        <v>14024</v>
      </c>
      <c r="D2707">
        <f>COUNTIF(C$4:C2707,Tabela3[[#This Row],[COMANDA]])</f>
        <v>2</v>
      </c>
      <c r="E2707" t="s">
        <v>90</v>
      </c>
      <c r="F2707" t="s">
        <v>99</v>
      </c>
      <c r="G2707" t="s">
        <v>61</v>
      </c>
      <c r="H2707" t="s">
        <v>163</v>
      </c>
      <c r="I2707" s="2">
        <v>1</v>
      </c>
      <c r="J2707" t="s">
        <v>11</v>
      </c>
      <c r="K2707" s="21">
        <f>INDEX(LISTAS!$H:$Q,MATCH(BASE!H2707,LISTAS!$G:$G,0),MATCH(BASE!J2707,LISTAS!$H$3:$Q$3,0))*Tabela3[[#This Row],[QUANTIDADE]]</f>
        <v>4</v>
      </c>
      <c r="L2707" s="2" t="str">
        <f>TEXT(Tabela3[[#This Row],[DATA]],"MM")</f>
        <v>04</v>
      </c>
      <c r="M2707" s="2">
        <f>WEEKNUM(Tabela3[[#This Row],[DATA]])</f>
        <v>16</v>
      </c>
      <c r="N2707" s="18">
        <f>YEAR(Tabela3[[#This Row],[DATA]])</f>
        <v>2023</v>
      </c>
    </row>
    <row r="2708" spans="2:14">
      <c r="B2708" s="1">
        <v>45035</v>
      </c>
      <c r="C2708">
        <v>14025</v>
      </c>
      <c r="D2708">
        <f>COUNTIF(C$4:C2708,Tabela3[[#This Row],[COMANDA]])</f>
        <v>1</v>
      </c>
      <c r="E2708" t="s">
        <v>90</v>
      </c>
      <c r="F2708" t="s">
        <v>98</v>
      </c>
      <c r="G2708" t="s">
        <v>8</v>
      </c>
      <c r="H2708" t="s">
        <v>41</v>
      </c>
      <c r="I2708" s="2">
        <v>1</v>
      </c>
      <c r="J2708" t="s">
        <v>11</v>
      </c>
      <c r="K2708" s="21">
        <f>INDEX(LISTAS!$H:$Q,MATCH(BASE!H2708,LISTAS!$G:$G,0),MATCH(BASE!J2708,LISTAS!$H$3:$Q$3,0))*Tabela3[[#This Row],[QUANTIDADE]]</f>
        <v>14</v>
      </c>
      <c r="L2708" s="2" t="str">
        <f>TEXT(Tabela3[[#This Row],[DATA]],"MM")</f>
        <v>04</v>
      </c>
      <c r="M2708" s="2">
        <f>WEEKNUM(Tabela3[[#This Row],[DATA]])</f>
        <v>16</v>
      </c>
      <c r="N2708" s="18">
        <f>YEAR(Tabela3[[#This Row],[DATA]])</f>
        <v>2023</v>
      </c>
    </row>
    <row r="2709" spans="2:14">
      <c r="B2709" s="1">
        <v>45035</v>
      </c>
      <c r="C2709">
        <v>14026</v>
      </c>
      <c r="D2709">
        <f>COUNTIF(C$4:C2709,Tabela3[[#This Row],[COMANDA]])</f>
        <v>1</v>
      </c>
      <c r="E2709" t="s">
        <v>90</v>
      </c>
      <c r="F2709" t="s">
        <v>98</v>
      </c>
      <c r="G2709" t="s">
        <v>8</v>
      </c>
      <c r="H2709" t="s">
        <v>211</v>
      </c>
      <c r="I2709" s="2">
        <v>1</v>
      </c>
      <c r="J2709" t="s">
        <v>11</v>
      </c>
      <c r="K2709" s="21">
        <f>INDEX(LISTAS!$H:$Q,MATCH(BASE!H2709,LISTAS!$G:$G,0),MATCH(BASE!J2709,LISTAS!$H$3:$Q$3,0))*Tabela3[[#This Row],[QUANTIDADE]]</f>
        <v>20</v>
      </c>
      <c r="L2709" s="2" t="str">
        <f>TEXT(Tabela3[[#This Row],[DATA]],"MM")</f>
        <v>04</v>
      </c>
      <c r="M2709" s="2">
        <f>WEEKNUM(Tabela3[[#This Row],[DATA]])</f>
        <v>16</v>
      </c>
      <c r="N2709" s="18">
        <f>YEAR(Tabela3[[#This Row],[DATA]])</f>
        <v>2023</v>
      </c>
    </row>
    <row r="2710" spans="2:14">
      <c r="B2710" s="1">
        <v>45035</v>
      </c>
      <c r="C2710">
        <v>14027</v>
      </c>
      <c r="D2710">
        <f>COUNTIF(C$4:C2710,Tabela3[[#This Row],[COMANDA]])</f>
        <v>1</v>
      </c>
      <c r="E2710" t="s">
        <v>90</v>
      </c>
      <c r="F2710" t="s">
        <v>98</v>
      </c>
      <c r="G2710" t="s">
        <v>8</v>
      </c>
      <c r="H2710" t="s">
        <v>204</v>
      </c>
      <c r="I2710" s="2">
        <v>1</v>
      </c>
      <c r="J2710" t="s">
        <v>11</v>
      </c>
      <c r="K2710" s="21">
        <f>INDEX(LISTAS!$H:$Q,MATCH(BASE!H2710,LISTAS!$G:$G,0),MATCH(BASE!J2710,LISTAS!$H$3:$Q$3,0))*Tabela3[[#This Row],[QUANTIDADE]]</f>
        <v>18</v>
      </c>
      <c r="L2710" s="2" t="str">
        <f>TEXT(Tabela3[[#This Row],[DATA]],"MM")</f>
        <v>04</v>
      </c>
      <c r="M2710" s="2">
        <f>WEEKNUM(Tabela3[[#This Row],[DATA]])</f>
        <v>16</v>
      </c>
      <c r="N2710" s="18">
        <f>YEAR(Tabela3[[#This Row],[DATA]])</f>
        <v>2023</v>
      </c>
    </row>
    <row r="2711" spans="2:14">
      <c r="B2711" s="1">
        <v>45035</v>
      </c>
      <c r="C2711">
        <v>14028</v>
      </c>
      <c r="D2711">
        <f>COUNTIF(C$4:C2711,Tabela3[[#This Row],[COMANDA]])</f>
        <v>1</v>
      </c>
      <c r="E2711" t="s">
        <v>90</v>
      </c>
      <c r="F2711" t="s">
        <v>99</v>
      </c>
      <c r="G2711" t="s">
        <v>8</v>
      </c>
      <c r="H2711" t="s">
        <v>203</v>
      </c>
      <c r="I2711" s="2">
        <v>1</v>
      </c>
      <c r="J2711" t="s">
        <v>11</v>
      </c>
      <c r="K2711" s="21">
        <f>INDEX(LISTAS!$H:$Q,MATCH(BASE!H2711,LISTAS!$G:$G,0),MATCH(BASE!J2711,LISTAS!$H$3:$Q$3,0))*Tabela3[[#This Row],[QUANTIDADE]]</f>
        <v>20</v>
      </c>
      <c r="L2711" s="2" t="str">
        <f>TEXT(Tabela3[[#This Row],[DATA]],"MM")</f>
        <v>04</v>
      </c>
      <c r="M2711" s="2">
        <f>WEEKNUM(Tabela3[[#This Row],[DATA]])</f>
        <v>16</v>
      </c>
      <c r="N2711" s="18">
        <f>YEAR(Tabela3[[#This Row],[DATA]])</f>
        <v>2023</v>
      </c>
    </row>
    <row r="2712" spans="2:14">
      <c r="B2712" s="1">
        <v>45035</v>
      </c>
      <c r="C2712">
        <v>14028</v>
      </c>
      <c r="D2712">
        <f>COUNTIF(C$4:C2712,Tabela3[[#This Row],[COMANDA]])</f>
        <v>2</v>
      </c>
      <c r="E2712" t="s">
        <v>90</v>
      </c>
      <c r="F2712" t="s">
        <v>99</v>
      </c>
      <c r="G2712" t="s">
        <v>10</v>
      </c>
      <c r="H2712" t="s">
        <v>128</v>
      </c>
      <c r="I2712" s="2">
        <v>1</v>
      </c>
      <c r="J2712" t="s">
        <v>11</v>
      </c>
      <c r="K2712" s="21">
        <f>INDEX(LISTAS!$H:$Q,MATCH(BASE!H2712,LISTAS!$G:$G,0),MATCH(BASE!J2712,LISTAS!$H$3:$Q$3,0))*Tabela3[[#This Row],[QUANTIDADE]]</f>
        <v>5</v>
      </c>
      <c r="L2712" s="2" t="str">
        <f>TEXT(Tabela3[[#This Row],[DATA]],"MM")</f>
        <v>04</v>
      </c>
      <c r="M2712" s="2">
        <f>WEEKNUM(Tabela3[[#This Row],[DATA]])</f>
        <v>16</v>
      </c>
      <c r="N2712" s="18">
        <f>YEAR(Tabela3[[#This Row],[DATA]])</f>
        <v>2023</v>
      </c>
    </row>
    <row r="2713" spans="2:14">
      <c r="B2713" s="1">
        <v>45035</v>
      </c>
      <c r="C2713">
        <v>14028</v>
      </c>
      <c r="D2713">
        <f>COUNTIF(C$4:C2713,Tabela3[[#This Row],[COMANDA]])</f>
        <v>3</v>
      </c>
      <c r="E2713" t="s">
        <v>90</v>
      </c>
      <c r="F2713" t="s">
        <v>99</v>
      </c>
      <c r="G2713" t="s">
        <v>9</v>
      </c>
      <c r="H2713" t="s">
        <v>58</v>
      </c>
      <c r="I2713" s="2">
        <v>1</v>
      </c>
      <c r="J2713" t="s">
        <v>11</v>
      </c>
      <c r="K2713" s="21">
        <f>INDEX(LISTAS!$H:$Q,MATCH(BASE!H2713,LISTAS!$G:$G,0),MATCH(BASE!J2713,LISTAS!$H$3:$Q$3,0))*Tabela3[[#This Row],[QUANTIDADE]]</f>
        <v>5</v>
      </c>
      <c r="L2713" s="2" t="str">
        <f>TEXT(Tabela3[[#This Row],[DATA]],"MM")</f>
        <v>04</v>
      </c>
      <c r="M2713" s="2">
        <f>WEEKNUM(Tabela3[[#This Row],[DATA]])</f>
        <v>16</v>
      </c>
      <c r="N2713" s="18">
        <f>YEAR(Tabela3[[#This Row],[DATA]])</f>
        <v>2023</v>
      </c>
    </row>
    <row r="2714" spans="2:14">
      <c r="B2714" s="1">
        <v>45035</v>
      </c>
      <c r="C2714">
        <v>14029</v>
      </c>
      <c r="D2714">
        <f>COUNTIF(C$4:C2714,Tabela3[[#This Row],[COMANDA]])</f>
        <v>1</v>
      </c>
      <c r="E2714" t="s">
        <v>90</v>
      </c>
      <c r="F2714" t="s">
        <v>98</v>
      </c>
      <c r="G2714" t="s">
        <v>8</v>
      </c>
      <c r="H2714" t="s">
        <v>42</v>
      </c>
      <c r="I2714" s="2">
        <v>1</v>
      </c>
      <c r="J2714" t="s">
        <v>11</v>
      </c>
      <c r="K2714" s="21">
        <f>INDEX(LISTAS!$H:$Q,MATCH(BASE!H2714,LISTAS!$G:$G,0),MATCH(BASE!J2714,LISTAS!$H$3:$Q$3,0))*Tabela3[[#This Row],[QUANTIDADE]]</f>
        <v>16</v>
      </c>
      <c r="L2714" s="2" t="str">
        <f>TEXT(Tabela3[[#This Row],[DATA]],"MM")</f>
        <v>04</v>
      </c>
      <c r="M2714" s="2">
        <f>WEEKNUM(Tabela3[[#This Row],[DATA]])</f>
        <v>16</v>
      </c>
      <c r="N2714" s="18">
        <f>YEAR(Tabela3[[#This Row],[DATA]])</f>
        <v>2023</v>
      </c>
    </row>
    <row r="2715" spans="2:14">
      <c r="B2715" s="1">
        <v>45035</v>
      </c>
      <c r="C2715">
        <v>14029</v>
      </c>
      <c r="D2715">
        <f>COUNTIF(C$4:C2715,Tabela3[[#This Row],[COMANDA]])</f>
        <v>2</v>
      </c>
      <c r="E2715" t="s">
        <v>90</v>
      </c>
      <c r="F2715" t="s">
        <v>98</v>
      </c>
      <c r="G2715" t="s">
        <v>9</v>
      </c>
      <c r="H2715" t="s">
        <v>142</v>
      </c>
      <c r="I2715" s="2">
        <v>1</v>
      </c>
      <c r="J2715" t="s">
        <v>11</v>
      </c>
      <c r="K2715" s="21">
        <f>INDEX(LISTAS!$H:$Q,MATCH(BASE!H2715,LISTAS!$G:$G,0),MATCH(BASE!J2715,LISTAS!$H$3:$Q$3,0))*Tabela3[[#This Row],[QUANTIDADE]]</f>
        <v>6</v>
      </c>
      <c r="L2715" s="2" t="str">
        <f>TEXT(Tabela3[[#This Row],[DATA]],"MM")</f>
        <v>04</v>
      </c>
      <c r="M2715" s="2">
        <f>WEEKNUM(Tabela3[[#This Row],[DATA]])</f>
        <v>16</v>
      </c>
      <c r="N2715" s="18">
        <f>YEAR(Tabela3[[#This Row],[DATA]])</f>
        <v>2023</v>
      </c>
    </row>
    <row r="2716" spans="2:14">
      <c r="B2716" s="1">
        <v>45035</v>
      </c>
      <c r="C2716">
        <v>14030</v>
      </c>
      <c r="D2716">
        <f>COUNTIF(C$4:C2716,Tabela3[[#This Row],[COMANDA]])</f>
        <v>1</v>
      </c>
      <c r="E2716" t="s">
        <v>90</v>
      </c>
      <c r="F2716" t="s">
        <v>100</v>
      </c>
      <c r="G2716" t="s">
        <v>8</v>
      </c>
      <c r="H2716" t="s">
        <v>261</v>
      </c>
      <c r="I2716" s="2">
        <v>1</v>
      </c>
      <c r="J2716" t="s">
        <v>11</v>
      </c>
      <c r="K2716" s="21">
        <f>INDEX(LISTAS!$H:$Q,MATCH(BASE!H2716,LISTAS!$G:$G,0),MATCH(BASE!J2716,LISTAS!$H$3:$Q$3,0))*Tabela3[[#This Row],[QUANTIDADE]]</f>
        <v>18</v>
      </c>
      <c r="L2716" s="2" t="str">
        <f>TEXT(Tabela3[[#This Row],[DATA]],"MM")</f>
        <v>04</v>
      </c>
      <c r="M2716" s="2">
        <f>WEEKNUM(Tabela3[[#This Row],[DATA]])</f>
        <v>16</v>
      </c>
      <c r="N2716" s="18">
        <f>YEAR(Tabela3[[#This Row],[DATA]])</f>
        <v>2023</v>
      </c>
    </row>
    <row r="2717" spans="2:14">
      <c r="B2717" s="1">
        <v>45035</v>
      </c>
      <c r="C2717">
        <v>14031</v>
      </c>
      <c r="D2717">
        <f>COUNTIF(C$4:C2717,Tabela3[[#This Row],[COMANDA]])</f>
        <v>1</v>
      </c>
      <c r="E2717" t="s">
        <v>90</v>
      </c>
      <c r="F2717" t="s">
        <v>98</v>
      </c>
      <c r="G2717" t="s">
        <v>8</v>
      </c>
      <c r="H2717" t="s">
        <v>204</v>
      </c>
      <c r="I2717" s="2">
        <v>1</v>
      </c>
      <c r="J2717" t="s">
        <v>11</v>
      </c>
      <c r="K2717" s="21">
        <f>INDEX(LISTAS!$H:$Q,MATCH(BASE!H2717,LISTAS!$G:$G,0),MATCH(BASE!J2717,LISTAS!$H$3:$Q$3,0))*Tabela3[[#This Row],[QUANTIDADE]]</f>
        <v>18</v>
      </c>
      <c r="L2717" s="2" t="str">
        <f>TEXT(Tabela3[[#This Row],[DATA]],"MM")</f>
        <v>04</v>
      </c>
      <c r="M2717" s="2">
        <f>WEEKNUM(Tabela3[[#This Row],[DATA]])</f>
        <v>16</v>
      </c>
      <c r="N2717" s="18">
        <f>YEAR(Tabela3[[#This Row],[DATA]])</f>
        <v>2023</v>
      </c>
    </row>
    <row r="2718" spans="2:14">
      <c r="B2718" s="1">
        <v>45035</v>
      </c>
      <c r="C2718">
        <v>14031</v>
      </c>
      <c r="D2718">
        <f>COUNTIF(C$4:C2718,Tabela3[[#This Row],[COMANDA]])</f>
        <v>2</v>
      </c>
      <c r="E2718" t="s">
        <v>90</v>
      </c>
      <c r="F2718" t="s">
        <v>98</v>
      </c>
      <c r="G2718" t="s">
        <v>9</v>
      </c>
      <c r="H2718" t="s">
        <v>136</v>
      </c>
      <c r="I2718" s="2">
        <v>1</v>
      </c>
      <c r="J2718" t="s">
        <v>11</v>
      </c>
      <c r="K2718" s="21">
        <f>INDEX(LISTAS!$H:$Q,MATCH(BASE!H2718,LISTAS!$G:$G,0),MATCH(BASE!J2718,LISTAS!$H$3:$Q$3,0))*Tabela3[[#This Row],[QUANTIDADE]]</f>
        <v>4</v>
      </c>
      <c r="L2718" s="2" t="str">
        <f>TEXT(Tabela3[[#This Row],[DATA]],"MM")</f>
        <v>04</v>
      </c>
      <c r="M2718" s="2">
        <f>WEEKNUM(Tabela3[[#This Row],[DATA]])</f>
        <v>16</v>
      </c>
      <c r="N2718" s="18">
        <f>YEAR(Tabela3[[#This Row],[DATA]])</f>
        <v>2023</v>
      </c>
    </row>
    <row r="2719" spans="2:14">
      <c r="B2719" s="1">
        <v>45035</v>
      </c>
      <c r="C2719">
        <v>14032</v>
      </c>
      <c r="D2719">
        <f>COUNTIF(C$4:C2719,Tabela3[[#This Row],[COMANDA]])</f>
        <v>1</v>
      </c>
      <c r="E2719" t="s">
        <v>89</v>
      </c>
      <c r="F2719" t="s">
        <v>98</v>
      </c>
      <c r="G2719" t="s">
        <v>8</v>
      </c>
      <c r="H2719" t="s">
        <v>43</v>
      </c>
      <c r="I2719" s="2">
        <v>1</v>
      </c>
      <c r="J2719" t="s">
        <v>11</v>
      </c>
      <c r="K2719" s="21">
        <f>INDEX(LISTAS!$H:$Q,MATCH(BASE!H2719,LISTAS!$G:$G,0),MATCH(BASE!J2719,LISTAS!$H$3:$Q$3,0))*Tabela3[[#This Row],[QUANTIDADE]]</f>
        <v>18</v>
      </c>
      <c r="L2719" s="2" t="str">
        <f>TEXT(Tabela3[[#This Row],[DATA]],"MM")</f>
        <v>04</v>
      </c>
      <c r="M2719" s="2">
        <f>WEEKNUM(Tabela3[[#This Row],[DATA]])</f>
        <v>16</v>
      </c>
      <c r="N2719" s="18">
        <f>YEAR(Tabela3[[#This Row],[DATA]])</f>
        <v>2023</v>
      </c>
    </row>
    <row r="2720" spans="2:14">
      <c r="B2720" s="1">
        <v>45035</v>
      </c>
      <c r="C2720">
        <v>14033</v>
      </c>
      <c r="D2720">
        <f>COUNTIF(C$4:C2720,Tabela3[[#This Row],[COMANDA]])</f>
        <v>1</v>
      </c>
      <c r="E2720" t="s">
        <v>90</v>
      </c>
      <c r="F2720" t="s">
        <v>99</v>
      </c>
      <c r="G2720" t="s">
        <v>8</v>
      </c>
      <c r="H2720" t="s">
        <v>42</v>
      </c>
      <c r="I2720" s="2">
        <v>1</v>
      </c>
      <c r="J2720" t="s">
        <v>11</v>
      </c>
      <c r="K2720" s="21">
        <f>INDEX(LISTAS!$H:$Q,MATCH(BASE!H2720,LISTAS!$G:$G,0),MATCH(BASE!J2720,LISTAS!$H$3:$Q$3,0))*Tabela3[[#This Row],[QUANTIDADE]]</f>
        <v>16</v>
      </c>
      <c r="L2720" s="2" t="str">
        <f>TEXT(Tabela3[[#This Row],[DATA]],"MM")</f>
        <v>04</v>
      </c>
      <c r="M2720" s="2">
        <f>WEEKNUM(Tabela3[[#This Row],[DATA]])</f>
        <v>16</v>
      </c>
      <c r="N2720" s="18">
        <f>YEAR(Tabela3[[#This Row],[DATA]])</f>
        <v>2023</v>
      </c>
    </row>
    <row r="2721" spans="2:14">
      <c r="B2721" s="1">
        <v>45035</v>
      </c>
      <c r="C2721">
        <v>14034</v>
      </c>
      <c r="D2721">
        <f>COUNTIF(C$4:C2721,Tabela3[[#This Row],[COMANDA]])</f>
        <v>1</v>
      </c>
      <c r="E2721" t="s">
        <v>90</v>
      </c>
      <c r="F2721" t="s">
        <v>99</v>
      </c>
      <c r="G2721" t="s">
        <v>8</v>
      </c>
      <c r="H2721" t="s">
        <v>39</v>
      </c>
      <c r="I2721" s="2">
        <v>1</v>
      </c>
      <c r="J2721" t="s">
        <v>11</v>
      </c>
      <c r="K2721" s="21">
        <f>INDEX(LISTAS!$H:$Q,MATCH(BASE!H2721,LISTAS!$G:$G,0),MATCH(BASE!J2721,LISTAS!$H$3:$Q$3,0))*Tabela3[[#This Row],[QUANTIDADE]]</f>
        <v>12</v>
      </c>
      <c r="L2721" s="2" t="str">
        <f>TEXT(Tabela3[[#This Row],[DATA]],"MM")</f>
        <v>04</v>
      </c>
      <c r="M2721" s="2">
        <f>WEEKNUM(Tabela3[[#This Row],[DATA]])</f>
        <v>16</v>
      </c>
      <c r="N2721" s="18">
        <f>YEAR(Tabela3[[#This Row],[DATA]])</f>
        <v>2023</v>
      </c>
    </row>
    <row r="2722" spans="2:14">
      <c r="B2722" s="1">
        <v>45035</v>
      </c>
      <c r="C2722">
        <v>14035</v>
      </c>
      <c r="D2722">
        <f>COUNTIF(C$4:C2722,Tabela3[[#This Row],[COMANDA]])</f>
        <v>1</v>
      </c>
      <c r="E2722" t="s">
        <v>89</v>
      </c>
      <c r="F2722" t="s">
        <v>98</v>
      </c>
      <c r="G2722" t="s">
        <v>8</v>
      </c>
      <c r="H2722" t="s">
        <v>204</v>
      </c>
      <c r="I2722" s="2">
        <v>1</v>
      </c>
      <c r="J2722" t="s">
        <v>11</v>
      </c>
      <c r="K2722" s="21">
        <f>INDEX(LISTAS!$H:$Q,MATCH(BASE!H2722,LISTAS!$G:$G,0),MATCH(BASE!J2722,LISTAS!$H$3:$Q$3,0))*Tabela3[[#This Row],[QUANTIDADE]]</f>
        <v>18</v>
      </c>
      <c r="L2722" s="2" t="str">
        <f>TEXT(Tabela3[[#This Row],[DATA]],"MM")</f>
        <v>04</v>
      </c>
      <c r="M2722" s="2">
        <f>WEEKNUM(Tabela3[[#This Row],[DATA]])</f>
        <v>16</v>
      </c>
      <c r="N2722" s="18">
        <f>YEAR(Tabela3[[#This Row],[DATA]])</f>
        <v>2023</v>
      </c>
    </row>
    <row r="2723" spans="2:14">
      <c r="B2723" s="1">
        <v>45035</v>
      </c>
      <c r="C2723">
        <v>14036</v>
      </c>
      <c r="D2723">
        <f>COUNTIF(C$4:C2723,Tabela3[[#This Row],[COMANDA]])</f>
        <v>1</v>
      </c>
      <c r="E2723" t="s">
        <v>90</v>
      </c>
      <c r="F2723" t="s">
        <v>99</v>
      </c>
      <c r="G2723" t="s">
        <v>8</v>
      </c>
      <c r="H2723" t="s">
        <v>43</v>
      </c>
      <c r="I2723" s="2">
        <v>1</v>
      </c>
      <c r="J2723" t="s">
        <v>11</v>
      </c>
      <c r="K2723" s="21">
        <f>INDEX(LISTAS!$H:$Q,MATCH(BASE!H2723,LISTAS!$G:$G,0),MATCH(BASE!J2723,LISTAS!$H$3:$Q$3,0))*Tabela3[[#This Row],[QUANTIDADE]]</f>
        <v>18</v>
      </c>
      <c r="L2723" s="2" t="str">
        <f>TEXT(Tabela3[[#This Row],[DATA]],"MM")</f>
        <v>04</v>
      </c>
      <c r="M2723" s="2">
        <f>WEEKNUM(Tabela3[[#This Row],[DATA]])</f>
        <v>16</v>
      </c>
      <c r="N2723" s="18">
        <f>YEAR(Tabela3[[#This Row],[DATA]])</f>
        <v>2023</v>
      </c>
    </row>
    <row r="2724" spans="2:14">
      <c r="B2724" s="1">
        <v>45035</v>
      </c>
      <c r="C2724">
        <v>14036</v>
      </c>
      <c r="D2724">
        <f>COUNTIF(C$4:C2724,Tabela3[[#This Row],[COMANDA]])</f>
        <v>2</v>
      </c>
      <c r="E2724" t="s">
        <v>90</v>
      </c>
      <c r="F2724" t="s">
        <v>99</v>
      </c>
      <c r="G2724" t="s">
        <v>9</v>
      </c>
      <c r="H2724" t="s">
        <v>146</v>
      </c>
      <c r="I2724" s="2">
        <v>1</v>
      </c>
      <c r="J2724" t="s">
        <v>11</v>
      </c>
      <c r="K2724" s="21">
        <f>INDEX(LISTAS!$H:$Q,MATCH(BASE!H2724,LISTAS!$G:$G,0),MATCH(BASE!J2724,LISTAS!$H$3:$Q$3,0))*Tabela3[[#This Row],[QUANTIDADE]]</f>
        <v>4</v>
      </c>
      <c r="L2724" s="2" t="str">
        <f>TEXT(Tabela3[[#This Row],[DATA]],"MM")</f>
        <v>04</v>
      </c>
      <c r="M2724" s="2">
        <f>WEEKNUM(Tabela3[[#This Row],[DATA]])</f>
        <v>16</v>
      </c>
      <c r="N2724" s="18">
        <f>YEAR(Tabela3[[#This Row],[DATA]])</f>
        <v>2023</v>
      </c>
    </row>
    <row r="2725" spans="2:14">
      <c r="B2725" s="1">
        <v>45035</v>
      </c>
      <c r="C2725">
        <v>14037</v>
      </c>
      <c r="D2725">
        <f>COUNTIF(C$4:C2725,Tabela3[[#This Row],[COMANDA]])</f>
        <v>1</v>
      </c>
      <c r="E2725" t="s">
        <v>90</v>
      </c>
      <c r="F2725" t="s">
        <v>98</v>
      </c>
      <c r="G2725" t="s">
        <v>8</v>
      </c>
      <c r="H2725" t="s">
        <v>204</v>
      </c>
      <c r="I2725" s="2">
        <v>1</v>
      </c>
      <c r="J2725" t="s">
        <v>11</v>
      </c>
      <c r="K2725" s="21">
        <f>INDEX(LISTAS!$H:$Q,MATCH(BASE!H2725,LISTAS!$G:$G,0),MATCH(BASE!J2725,LISTAS!$H$3:$Q$3,0))*Tabela3[[#This Row],[QUANTIDADE]]</f>
        <v>18</v>
      </c>
      <c r="L2725" s="2" t="str">
        <f>TEXT(Tabela3[[#This Row],[DATA]],"MM")</f>
        <v>04</v>
      </c>
      <c r="M2725" s="2">
        <f>WEEKNUM(Tabela3[[#This Row],[DATA]])</f>
        <v>16</v>
      </c>
      <c r="N2725" s="18">
        <f>YEAR(Tabela3[[#This Row],[DATA]])</f>
        <v>2023</v>
      </c>
    </row>
    <row r="2726" spans="2:14">
      <c r="B2726" s="1">
        <v>45035</v>
      </c>
      <c r="C2726">
        <v>14037</v>
      </c>
      <c r="D2726">
        <f>COUNTIF(C$4:C2726,Tabela3[[#This Row],[COMANDA]])</f>
        <v>2</v>
      </c>
      <c r="E2726" t="s">
        <v>90</v>
      </c>
      <c r="F2726" t="s">
        <v>98</v>
      </c>
      <c r="G2726" t="s">
        <v>10</v>
      </c>
      <c r="H2726" t="s">
        <v>101</v>
      </c>
      <c r="I2726" s="2">
        <v>1</v>
      </c>
      <c r="J2726" t="s">
        <v>11</v>
      </c>
      <c r="K2726" s="21">
        <f>INDEX(LISTAS!$H:$Q,MATCH(BASE!H2726,LISTAS!$G:$G,0),MATCH(BASE!J2726,LISTAS!$H$3:$Q$3,0))*Tabela3[[#This Row],[QUANTIDADE]]</f>
        <v>1</v>
      </c>
      <c r="L2726" s="2" t="str">
        <f>TEXT(Tabela3[[#This Row],[DATA]],"MM")</f>
        <v>04</v>
      </c>
      <c r="M2726" s="2">
        <f>WEEKNUM(Tabela3[[#This Row],[DATA]])</f>
        <v>16</v>
      </c>
      <c r="N2726" s="18">
        <f>YEAR(Tabela3[[#This Row],[DATA]])</f>
        <v>2023</v>
      </c>
    </row>
    <row r="2727" spans="2:14">
      <c r="B2727" s="1">
        <v>45035</v>
      </c>
      <c r="C2727">
        <v>14037</v>
      </c>
      <c r="D2727">
        <f>COUNTIF(C$4:C2727,Tabela3[[#This Row],[COMANDA]])</f>
        <v>3</v>
      </c>
      <c r="E2727" t="s">
        <v>90</v>
      </c>
      <c r="F2727" t="s">
        <v>98</v>
      </c>
      <c r="G2727" t="s">
        <v>9</v>
      </c>
      <c r="H2727" t="s">
        <v>142</v>
      </c>
      <c r="I2727" s="2">
        <v>1</v>
      </c>
      <c r="J2727" t="s">
        <v>11</v>
      </c>
      <c r="K2727" s="21">
        <f>INDEX(LISTAS!$H:$Q,MATCH(BASE!H2727,LISTAS!$G:$G,0),MATCH(BASE!J2727,LISTAS!$H$3:$Q$3,0))*Tabela3[[#This Row],[QUANTIDADE]]</f>
        <v>6</v>
      </c>
      <c r="L2727" s="2" t="str">
        <f>TEXT(Tabela3[[#This Row],[DATA]],"MM")</f>
        <v>04</v>
      </c>
      <c r="M2727" s="2">
        <f>WEEKNUM(Tabela3[[#This Row],[DATA]])</f>
        <v>16</v>
      </c>
      <c r="N2727" s="18">
        <f>YEAR(Tabela3[[#This Row],[DATA]])</f>
        <v>2023</v>
      </c>
    </row>
    <row r="2728" spans="2:14">
      <c r="B2728" s="1">
        <v>45035</v>
      </c>
      <c r="C2728">
        <v>14037</v>
      </c>
      <c r="D2728">
        <f>COUNTIF(C$4:C2728,Tabela3[[#This Row],[COMANDA]])</f>
        <v>4</v>
      </c>
      <c r="E2728" t="s">
        <v>90</v>
      </c>
      <c r="F2728" t="s">
        <v>98</v>
      </c>
      <c r="G2728" t="s">
        <v>8</v>
      </c>
      <c r="H2728" t="s">
        <v>206</v>
      </c>
      <c r="I2728" s="2">
        <v>1</v>
      </c>
      <c r="J2728" t="s">
        <v>11</v>
      </c>
      <c r="K2728" s="21">
        <f>INDEX(LISTAS!$H:$Q,MATCH(BASE!H2728,LISTAS!$G:$G,0),MATCH(BASE!J2728,LISTAS!$H$3:$Q$3,0))*Tabela3[[#This Row],[QUANTIDADE]]</f>
        <v>18</v>
      </c>
      <c r="L2728" s="2" t="str">
        <f>TEXT(Tabela3[[#This Row],[DATA]],"MM")</f>
        <v>04</v>
      </c>
      <c r="M2728" s="2">
        <f>WEEKNUM(Tabela3[[#This Row],[DATA]])</f>
        <v>16</v>
      </c>
      <c r="N2728" s="18">
        <f>YEAR(Tabela3[[#This Row],[DATA]])</f>
        <v>2023</v>
      </c>
    </row>
    <row r="2729" spans="2:14">
      <c r="B2729" s="1">
        <v>45035</v>
      </c>
      <c r="C2729">
        <v>14038</v>
      </c>
      <c r="D2729">
        <f>COUNTIF(C$4:C2729,Tabela3[[#This Row],[COMANDA]])</f>
        <v>1</v>
      </c>
      <c r="E2729" t="s">
        <v>89</v>
      </c>
      <c r="F2729" t="s">
        <v>99</v>
      </c>
      <c r="G2729" t="s">
        <v>8</v>
      </c>
      <c r="H2729" t="s">
        <v>261</v>
      </c>
      <c r="I2729" s="2">
        <v>1</v>
      </c>
      <c r="J2729" t="s">
        <v>11</v>
      </c>
      <c r="K2729" s="21">
        <f>INDEX(LISTAS!$H:$Q,MATCH(BASE!H2729,LISTAS!$G:$G,0),MATCH(BASE!J2729,LISTAS!$H$3:$Q$3,0))*Tabela3[[#This Row],[QUANTIDADE]]</f>
        <v>18</v>
      </c>
      <c r="L2729" s="2" t="str">
        <f>TEXT(Tabela3[[#This Row],[DATA]],"MM")</f>
        <v>04</v>
      </c>
      <c r="M2729" s="2">
        <f>WEEKNUM(Tabela3[[#This Row],[DATA]])</f>
        <v>16</v>
      </c>
      <c r="N2729" s="18">
        <f>YEAR(Tabela3[[#This Row],[DATA]])</f>
        <v>2023</v>
      </c>
    </row>
    <row r="2730" spans="2:14">
      <c r="B2730" s="1">
        <v>45035</v>
      </c>
      <c r="C2730">
        <v>14039</v>
      </c>
      <c r="D2730">
        <f>COUNTIF(C$4:C2730,Tabela3[[#This Row],[COMANDA]])</f>
        <v>1</v>
      </c>
      <c r="E2730" t="s">
        <v>90</v>
      </c>
      <c r="F2730" t="s">
        <v>98</v>
      </c>
      <c r="G2730" t="s">
        <v>8</v>
      </c>
      <c r="H2730" t="s">
        <v>204</v>
      </c>
      <c r="I2730" s="2">
        <v>1</v>
      </c>
      <c r="J2730" t="s">
        <v>11</v>
      </c>
      <c r="K2730" s="21">
        <f>INDEX(LISTAS!$H:$Q,MATCH(BASE!H2730,LISTAS!$G:$G,0),MATCH(BASE!J2730,LISTAS!$H$3:$Q$3,0))*Tabela3[[#This Row],[QUANTIDADE]]</f>
        <v>18</v>
      </c>
      <c r="L2730" s="2" t="str">
        <f>TEXT(Tabela3[[#This Row],[DATA]],"MM")</f>
        <v>04</v>
      </c>
      <c r="M2730" s="2">
        <f>WEEKNUM(Tabela3[[#This Row],[DATA]])</f>
        <v>16</v>
      </c>
      <c r="N2730" s="18">
        <f>YEAR(Tabela3[[#This Row],[DATA]])</f>
        <v>2023</v>
      </c>
    </row>
    <row r="2731" spans="2:14">
      <c r="B2731" s="1">
        <v>45035</v>
      </c>
      <c r="C2731">
        <v>14039</v>
      </c>
      <c r="D2731">
        <f>COUNTIF(C$4:C2731,Tabela3[[#This Row],[COMANDA]])</f>
        <v>2</v>
      </c>
      <c r="E2731" t="s">
        <v>90</v>
      </c>
      <c r="F2731" t="s">
        <v>98</v>
      </c>
      <c r="G2731" t="s">
        <v>9</v>
      </c>
      <c r="H2731" t="s">
        <v>213</v>
      </c>
      <c r="I2731" s="2">
        <v>1</v>
      </c>
      <c r="J2731" t="s">
        <v>11</v>
      </c>
      <c r="K2731" s="21">
        <f>INDEX(LISTAS!$H:$Q,MATCH(BASE!H2731,LISTAS!$G:$G,0),MATCH(BASE!J2731,LISTAS!$H$3:$Q$3,0))*Tabela3[[#This Row],[QUANTIDADE]]</f>
        <v>4</v>
      </c>
      <c r="L2731" s="2" t="str">
        <f>TEXT(Tabela3[[#This Row],[DATA]],"MM")</f>
        <v>04</v>
      </c>
      <c r="M2731" s="2">
        <f>WEEKNUM(Tabela3[[#This Row],[DATA]])</f>
        <v>16</v>
      </c>
      <c r="N2731" s="18">
        <f>YEAR(Tabela3[[#This Row],[DATA]])</f>
        <v>2023</v>
      </c>
    </row>
    <row r="2732" spans="2:14">
      <c r="B2732" s="1">
        <v>45035</v>
      </c>
      <c r="C2732">
        <v>14040</v>
      </c>
      <c r="D2732">
        <f>COUNTIF(C$4:C2732,Tabela3[[#This Row],[COMANDA]])</f>
        <v>1</v>
      </c>
      <c r="E2732" t="s">
        <v>89</v>
      </c>
      <c r="F2732" t="s">
        <v>99</v>
      </c>
      <c r="G2732" t="s">
        <v>8</v>
      </c>
      <c r="H2732" t="s">
        <v>42</v>
      </c>
      <c r="I2732" s="2">
        <v>1</v>
      </c>
      <c r="J2732" t="s">
        <v>11</v>
      </c>
      <c r="K2732" s="21">
        <f>INDEX(LISTAS!$H:$Q,MATCH(BASE!H2732,LISTAS!$G:$G,0),MATCH(BASE!J2732,LISTAS!$H$3:$Q$3,0))*Tabela3[[#This Row],[QUANTIDADE]]</f>
        <v>16</v>
      </c>
      <c r="L2732" s="2" t="str">
        <f>TEXT(Tabela3[[#This Row],[DATA]],"MM")</f>
        <v>04</v>
      </c>
      <c r="M2732" s="2">
        <f>WEEKNUM(Tabela3[[#This Row],[DATA]])</f>
        <v>16</v>
      </c>
      <c r="N2732" s="18">
        <f>YEAR(Tabela3[[#This Row],[DATA]])</f>
        <v>2023</v>
      </c>
    </row>
    <row r="2733" spans="2:14">
      <c r="B2733" s="1">
        <v>45035</v>
      </c>
      <c r="C2733">
        <v>14041</v>
      </c>
      <c r="D2733">
        <f>COUNTIF(C$4:C2733,Tabela3[[#This Row],[COMANDA]])</f>
        <v>1</v>
      </c>
      <c r="E2733" t="s">
        <v>90</v>
      </c>
      <c r="F2733" t="s">
        <v>99</v>
      </c>
      <c r="G2733" t="s">
        <v>8</v>
      </c>
      <c r="H2733" t="s">
        <v>204</v>
      </c>
      <c r="I2733" s="2">
        <v>1</v>
      </c>
      <c r="J2733" t="s">
        <v>11</v>
      </c>
      <c r="K2733" s="21">
        <f>INDEX(LISTAS!$H:$Q,MATCH(BASE!H2733,LISTAS!$G:$G,0),MATCH(BASE!J2733,LISTAS!$H$3:$Q$3,0))*Tabela3[[#This Row],[QUANTIDADE]]</f>
        <v>18</v>
      </c>
      <c r="L2733" s="2" t="str">
        <f>TEXT(Tabela3[[#This Row],[DATA]],"MM")</f>
        <v>04</v>
      </c>
      <c r="M2733" s="2">
        <f>WEEKNUM(Tabela3[[#This Row],[DATA]])</f>
        <v>16</v>
      </c>
      <c r="N2733" s="18">
        <f>YEAR(Tabela3[[#This Row],[DATA]])</f>
        <v>2023</v>
      </c>
    </row>
    <row r="2734" spans="2:14">
      <c r="B2734" s="1">
        <v>45035</v>
      </c>
      <c r="C2734">
        <v>14041</v>
      </c>
      <c r="D2734">
        <f>COUNTIF(C$4:C2734,Tabela3[[#This Row],[COMANDA]])</f>
        <v>2</v>
      </c>
      <c r="E2734" t="s">
        <v>90</v>
      </c>
      <c r="F2734" t="s">
        <v>99</v>
      </c>
      <c r="G2734" t="s">
        <v>8</v>
      </c>
      <c r="H2734" t="s">
        <v>206</v>
      </c>
      <c r="I2734" s="2">
        <v>1</v>
      </c>
      <c r="J2734" t="s">
        <v>11</v>
      </c>
      <c r="K2734" s="21">
        <f>INDEX(LISTAS!$H:$Q,MATCH(BASE!H2734,LISTAS!$G:$G,0),MATCH(BASE!J2734,LISTAS!$H$3:$Q$3,0))*Tabela3[[#This Row],[QUANTIDADE]]</f>
        <v>18</v>
      </c>
      <c r="L2734" s="2" t="str">
        <f>TEXT(Tabela3[[#This Row],[DATA]],"MM")</f>
        <v>04</v>
      </c>
      <c r="M2734" s="2">
        <f>WEEKNUM(Tabela3[[#This Row],[DATA]])</f>
        <v>16</v>
      </c>
      <c r="N2734" s="18">
        <f>YEAR(Tabela3[[#This Row],[DATA]])</f>
        <v>2023</v>
      </c>
    </row>
    <row r="2735" spans="2:14">
      <c r="B2735" s="1">
        <v>45035</v>
      </c>
      <c r="C2735">
        <v>14041</v>
      </c>
      <c r="D2735">
        <f>COUNTIF(C$4:C2735,Tabela3[[#This Row],[COMANDA]])</f>
        <v>3</v>
      </c>
      <c r="E2735" t="s">
        <v>90</v>
      </c>
      <c r="F2735" t="s">
        <v>99</v>
      </c>
      <c r="G2735" t="s">
        <v>9</v>
      </c>
      <c r="H2735" t="s">
        <v>151</v>
      </c>
      <c r="I2735" s="2">
        <v>1</v>
      </c>
      <c r="J2735" t="s">
        <v>11</v>
      </c>
      <c r="K2735" s="21">
        <f>INDEX(LISTAS!$H:$Q,MATCH(BASE!H2735,LISTAS!$G:$G,0),MATCH(BASE!J2735,LISTAS!$H$3:$Q$3,0))*Tabela3[[#This Row],[QUANTIDADE]]</f>
        <v>6</v>
      </c>
      <c r="L2735" s="2" t="str">
        <f>TEXT(Tabela3[[#This Row],[DATA]],"MM")</f>
        <v>04</v>
      </c>
      <c r="M2735" s="2">
        <f>WEEKNUM(Tabela3[[#This Row],[DATA]])</f>
        <v>16</v>
      </c>
      <c r="N2735" s="18">
        <f>YEAR(Tabela3[[#This Row],[DATA]])</f>
        <v>2023</v>
      </c>
    </row>
    <row r="2736" spans="2:14">
      <c r="B2736" s="1">
        <v>45035</v>
      </c>
      <c r="C2736">
        <v>14042</v>
      </c>
      <c r="D2736">
        <f>COUNTIF(C$4:C2736,Tabela3[[#This Row],[COMANDA]])</f>
        <v>1</v>
      </c>
      <c r="E2736" t="s">
        <v>89</v>
      </c>
      <c r="F2736" t="s">
        <v>99</v>
      </c>
      <c r="G2736" t="s">
        <v>8</v>
      </c>
      <c r="H2736" t="s">
        <v>204</v>
      </c>
      <c r="I2736" s="2">
        <v>1</v>
      </c>
      <c r="J2736" t="s">
        <v>11</v>
      </c>
      <c r="K2736" s="21">
        <f>INDEX(LISTAS!$H:$Q,MATCH(BASE!H2736,LISTAS!$G:$G,0),MATCH(BASE!J2736,LISTAS!$H$3:$Q$3,0))*Tabela3[[#This Row],[QUANTIDADE]]</f>
        <v>18</v>
      </c>
      <c r="L2736" s="2" t="str">
        <f>TEXT(Tabela3[[#This Row],[DATA]],"MM")</f>
        <v>04</v>
      </c>
      <c r="M2736" s="2">
        <f>WEEKNUM(Tabela3[[#This Row],[DATA]])</f>
        <v>16</v>
      </c>
      <c r="N2736" s="18">
        <f>YEAR(Tabela3[[#This Row],[DATA]])</f>
        <v>2023</v>
      </c>
    </row>
    <row r="2737" spans="2:14">
      <c r="B2737" s="1">
        <v>45035</v>
      </c>
      <c r="C2737">
        <v>14043</v>
      </c>
      <c r="D2737">
        <f>COUNTIF(C$4:C2737,Tabela3[[#This Row],[COMANDA]])</f>
        <v>1</v>
      </c>
      <c r="E2737" t="s">
        <v>90</v>
      </c>
      <c r="F2737" t="s">
        <v>99</v>
      </c>
      <c r="G2737" t="s">
        <v>8</v>
      </c>
      <c r="H2737" t="s">
        <v>202</v>
      </c>
      <c r="I2737" s="2">
        <v>1</v>
      </c>
      <c r="J2737" t="s">
        <v>11</v>
      </c>
      <c r="K2737" s="21">
        <f>INDEX(LISTAS!$H:$Q,MATCH(BASE!H2737,LISTAS!$G:$G,0),MATCH(BASE!J2737,LISTAS!$H$3:$Q$3,0))*Tabela3[[#This Row],[QUANTIDADE]]</f>
        <v>20</v>
      </c>
      <c r="L2737" s="2" t="str">
        <f>TEXT(Tabela3[[#This Row],[DATA]],"MM")</f>
        <v>04</v>
      </c>
      <c r="M2737" s="2">
        <f>WEEKNUM(Tabela3[[#This Row],[DATA]])</f>
        <v>16</v>
      </c>
      <c r="N2737" s="18">
        <f>YEAR(Tabela3[[#This Row],[DATA]])</f>
        <v>2023</v>
      </c>
    </row>
    <row r="2738" spans="2:14">
      <c r="B2738" s="1">
        <v>45035</v>
      </c>
      <c r="C2738">
        <v>14043</v>
      </c>
      <c r="D2738">
        <f>COUNTIF(C$4:C2738,Tabela3[[#This Row],[COMANDA]])</f>
        <v>2</v>
      </c>
      <c r="E2738" t="s">
        <v>90</v>
      </c>
      <c r="F2738" t="s">
        <v>99</v>
      </c>
      <c r="G2738" t="s">
        <v>8</v>
      </c>
      <c r="H2738" t="s">
        <v>206</v>
      </c>
      <c r="I2738" s="2">
        <v>1</v>
      </c>
      <c r="J2738" t="s">
        <v>11</v>
      </c>
      <c r="K2738" s="21">
        <f>INDEX(LISTAS!$H:$Q,MATCH(BASE!H2738,LISTAS!$G:$G,0),MATCH(BASE!J2738,LISTAS!$H$3:$Q$3,0))*Tabela3[[#This Row],[QUANTIDADE]]</f>
        <v>18</v>
      </c>
      <c r="L2738" s="2" t="str">
        <f>TEXT(Tabela3[[#This Row],[DATA]],"MM")</f>
        <v>04</v>
      </c>
      <c r="M2738" s="2">
        <f>WEEKNUM(Tabela3[[#This Row],[DATA]])</f>
        <v>16</v>
      </c>
      <c r="N2738" s="18">
        <f>YEAR(Tabela3[[#This Row],[DATA]])</f>
        <v>2023</v>
      </c>
    </row>
    <row r="2739" spans="2:14">
      <c r="B2739" s="1">
        <v>45035</v>
      </c>
      <c r="C2739">
        <v>14043</v>
      </c>
      <c r="D2739">
        <f>COUNTIF(C$4:C2739,Tabela3[[#This Row],[COMANDA]])</f>
        <v>3</v>
      </c>
      <c r="E2739" t="s">
        <v>90</v>
      </c>
      <c r="F2739" t="s">
        <v>99</v>
      </c>
      <c r="G2739" t="s">
        <v>9</v>
      </c>
      <c r="H2739" t="s">
        <v>228</v>
      </c>
      <c r="I2739" s="2">
        <v>1</v>
      </c>
      <c r="J2739" t="s">
        <v>11</v>
      </c>
      <c r="K2739" s="21">
        <f>INDEX(LISTAS!$H:$Q,MATCH(BASE!H2739,LISTAS!$G:$G,0),MATCH(BASE!J2739,LISTAS!$H$3:$Q$3,0))*Tabela3[[#This Row],[QUANTIDADE]]</f>
        <v>6</v>
      </c>
      <c r="L2739" s="2" t="str">
        <f>TEXT(Tabela3[[#This Row],[DATA]],"MM")</f>
        <v>04</v>
      </c>
      <c r="M2739" s="2">
        <f>WEEKNUM(Tabela3[[#This Row],[DATA]])</f>
        <v>16</v>
      </c>
      <c r="N2739" s="18">
        <f>YEAR(Tabela3[[#This Row],[DATA]])</f>
        <v>2023</v>
      </c>
    </row>
    <row r="2740" spans="2:14">
      <c r="B2740" s="1">
        <v>45035</v>
      </c>
      <c r="C2740">
        <v>14043</v>
      </c>
      <c r="D2740">
        <f>COUNTIF(C$4:C2740,Tabela3[[#This Row],[COMANDA]])</f>
        <v>4</v>
      </c>
      <c r="E2740" t="s">
        <v>90</v>
      </c>
      <c r="F2740" t="s">
        <v>99</v>
      </c>
      <c r="G2740" t="s">
        <v>61</v>
      </c>
      <c r="H2740" t="s">
        <v>199</v>
      </c>
      <c r="I2740" s="2">
        <v>1</v>
      </c>
      <c r="J2740" t="s">
        <v>11</v>
      </c>
      <c r="K2740" s="21">
        <f>INDEX(LISTAS!$H:$Q,MATCH(BASE!H2740,LISTAS!$G:$G,0),MATCH(BASE!J2740,LISTAS!$H$3:$Q$3,0))*Tabela3[[#This Row],[QUANTIDADE]]</f>
        <v>1</v>
      </c>
      <c r="L2740" s="2" t="str">
        <f>TEXT(Tabela3[[#This Row],[DATA]],"MM")</f>
        <v>04</v>
      </c>
      <c r="M2740" s="2">
        <f>WEEKNUM(Tabela3[[#This Row],[DATA]])</f>
        <v>16</v>
      </c>
      <c r="N2740" s="18">
        <f>YEAR(Tabela3[[#This Row],[DATA]])</f>
        <v>2023</v>
      </c>
    </row>
    <row r="2741" spans="2:14">
      <c r="B2741" s="1">
        <v>45035</v>
      </c>
      <c r="C2741">
        <v>14044</v>
      </c>
      <c r="D2741">
        <f>COUNTIF(C$4:C2741,Tabela3[[#This Row],[COMANDA]])</f>
        <v>1</v>
      </c>
      <c r="E2741" t="s">
        <v>89</v>
      </c>
      <c r="F2741" t="s">
        <v>375</v>
      </c>
      <c r="G2741" t="s">
        <v>8</v>
      </c>
      <c r="H2741" t="s">
        <v>84</v>
      </c>
      <c r="I2741" s="2">
        <v>1</v>
      </c>
      <c r="J2741" t="s">
        <v>11</v>
      </c>
      <c r="K2741" s="21">
        <f>INDEX(LISTAS!$H:$Q,MATCH(BASE!H2741,LISTAS!$G:$G,0),MATCH(BASE!J2741,LISTAS!$H$3:$Q$3,0))*Tabela3[[#This Row],[QUANTIDADE]]</f>
        <v>16</v>
      </c>
      <c r="L2741" s="2" t="str">
        <f>TEXT(Tabela3[[#This Row],[DATA]],"MM")</f>
        <v>04</v>
      </c>
      <c r="M2741" s="2">
        <f>WEEKNUM(Tabela3[[#This Row],[DATA]])</f>
        <v>16</v>
      </c>
      <c r="N2741" s="18">
        <f>YEAR(Tabela3[[#This Row],[DATA]])</f>
        <v>2023</v>
      </c>
    </row>
    <row r="2742" spans="2:14">
      <c r="B2742" s="1">
        <v>45035</v>
      </c>
      <c r="C2742">
        <v>14045</v>
      </c>
      <c r="D2742">
        <f>COUNTIF(C$4:C2742,Tabela3[[#This Row],[COMANDA]])</f>
        <v>1</v>
      </c>
      <c r="E2742" t="s">
        <v>90</v>
      </c>
      <c r="F2742" t="s">
        <v>99</v>
      </c>
      <c r="G2742" t="s">
        <v>8</v>
      </c>
      <c r="H2742" t="s">
        <v>203</v>
      </c>
      <c r="I2742" s="2">
        <v>1</v>
      </c>
      <c r="J2742" t="s">
        <v>11</v>
      </c>
      <c r="K2742" s="21">
        <f>INDEX(LISTAS!$H:$Q,MATCH(BASE!H2742,LISTAS!$G:$G,0),MATCH(BASE!J2742,LISTAS!$H$3:$Q$3,0))*Tabela3[[#This Row],[QUANTIDADE]]</f>
        <v>20</v>
      </c>
      <c r="L2742" s="2" t="str">
        <f>TEXT(Tabela3[[#This Row],[DATA]],"MM")</f>
        <v>04</v>
      </c>
      <c r="M2742" s="2">
        <f>WEEKNUM(Tabela3[[#This Row],[DATA]])</f>
        <v>16</v>
      </c>
      <c r="N2742" s="18">
        <f>YEAR(Tabela3[[#This Row],[DATA]])</f>
        <v>2023</v>
      </c>
    </row>
    <row r="2743" spans="2:14">
      <c r="B2743" s="1">
        <v>45035</v>
      </c>
      <c r="C2743">
        <v>14045</v>
      </c>
      <c r="D2743">
        <f>COUNTIF(C$4:C2743,Tabela3[[#This Row],[COMANDA]])</f>
        <v>2</v>
      </c>
      <c r="E2743" t="s">
        <v>90</v>
      </c>
      <c r="F2743" t="s">
        <v>375</v>
      </c>
      <c r="G2743" t="s">
        <v>8</v>
      </c>
      <c r="H2743" t="s">
        <v>84</v>
      </c>
      <c r="I2743" s="2">
        <v>1</v>
      </c>
      <c r="J2743" t="s">
        <v>11</v>
      </c>
      <c r="K2743" s="21">
        <f>INDEX(LISTAS!$H:$Q,MATCH(BASE!H2743,LISTAS!$G:$G,0),MATCH(BASE!J2743,LISTAS!$H$3:$Q$3,0))*Tabela3[[#This Row],[QUANTIDADE]]</f>
        <v>16</v>
      </c>
      <c r="L2743" s="2" t="str">
        <f>TEXT(Tabela3[[#This Row],[DATA]],"MM")</f>
        <v>04</v>
      </c>
      <c r="M2743" s="2">
        <f>WEEKNUM(Tabela3[[#This Row],[DATA]])</f>
        <v>16</v>
      </c>
      <c r="N2743" s="18">
        <f>YEAR(Tabela3[[#This Row],[DATA]])</f>
        <v>2023</v>
      </c>
    </row>
    <row r="2744" spans="2:14">
      <c r="B2744" s="1">
        <v>45035</v>
      </c>
      <c r="C2744">
        <v>14045</v>
      </c>
      <c r="D2744">
        <f>COUNTIF(C$4:C2744,Tabela3[[#This Row],[COMANDA]])</f>
        <v>3</v>
      </c>
      <c r="E2744" t="s">
        <v>90</v>
      </c>
      <c r="G2744" t="s">
        <v>9</v>
      </c>
      <c r="H2744" t="s">
        <v>151</v>
      </c>
      <c r="I2744" s="2">
        <v>1</v>
      </c>
      <c r="J2744" t="s">
        <v>11</v>
      </c>
      <c r="K2744" s="21">
        <f>INDEX(LISTAS!$H:$Q,MATCH(BASE!H2744,LISTAS!$G:$G,0),MATCH(BASE!J2744,LISTAS!$H$3:$Q$3,0))*Tabela3[[#This Row],[QUANTIDADE]]</f>
        <v>6</v>
      </c>
      <c r="L2744" s="2" t="str">
        <f>TEXT(Tabela3[[#This Row],[DATA]],"MM")</f>
        <v>04</v>
      </c>
      <c r="M2744" s="2">
        <f>WEEKNUM(Tabela3[[#This Row],[DATA]])</f>
        <v>16</v>
      </c>
      <c r="N2744" s="18">
        <f>YEAR(Tabela3[[#This Row],[DATA]])</f>
        <v>2023</v>
      </c>
    </row>
    <row r="2745" spans="2:14">
      <c r="B2745" s="1">
        <v>45035</v>
      </c>
      <c r="C2745">
        <v>14046</v>
      </c>
      <c r="D2745">
        <f>COUNTIF(C$4:C2745,Tabela3[[#This Row],[COMANDA]])</f>
        <v>1</v>
      </c>
      <c r="E2745" t="s">
        <v>90</v>
      </c>
      <c r="F2745" t="s">
        <v>99</v>
      </c>
      <c r="G2745" t="s">
        <v>8</v>
      </c>
      <c r="H2745" t="s">
        <v>42</v>
      </c>
      <c r="I2745" s="2">
        <v>1</v>
      </c>
      <c r="J2745" t="s">
        <v>11</v>
      </c>
      <c r="K2745" s="21">
        <f>INDEX(LISTAS!$H:$Q,MATCH(BASE!H2745,LISTAS!$G:$G,0),MATCH(BASE!J2745,LISTAS!$H$3:$Q$3,0))*Tabela3[[#This Row],[QUANTIDADE]]</f>
        <v>16</v>
      </c>
      <c r="L2745" s="2" t="str">
        <f>TEXT(Tabela3[[#This Row],[DATA]],"MM")</f>
        <v>04</v>
      </c>
      <c r="M2745" s="2">
        <f>WEEKNUM(Tabela3[[#This Row],[DATA]])</f>
        <v>16</v>
      </c>
      <c r="N2745" s="18">
        <f>YEAR(Tabela3[[#This Row],[DATA]])</f>
        <v>2023</v>
      </c>
    </row>
    <row r="2746" spans="2:14">
      <c r="B2746" s="1">
        <v>45035</v>
      </c>
      <c r="C2746">
        <v>14046</v>
      </c>
      <c r="D2746">
        <f>COUNTIF(C$4:C2746,Tabela3[[#This Row],[COMANDA]])</f>
        <v>2</v>
      </c>
      <c r="E2746" t="s">
        <v>90</v>
      </c>
      <c r="F2746" t="s">
        <v>99</v>
      </c>
      <c r="G2746" t="s">
        <v>9</v>
      </c>
      <c r="H2746" t="s">
        <v>133</v>
      </c>
      <c r="I2746" s="2">
        <v>1</v>
      </c>
      <c r="J2746" t="s">
        <v>11</v>
      </c>
      <c r="K2746" s="21">
        <f>INDEX(LISTAS!$H:$Q,MATCH(BASE!H2746,LISTAS!$G:$G,0),MATCH(BASE!J2746,LISTAS!$H$3:$Q$3,0))*Tabela3[[#This Row],[QUANTIDADE]]</f>
        <v>6</v>
      </c>
      <c r="L2746" s="2" t="str">
        <f>TEXT(Tabela3[[#This Row],[DATA]],"MM")</f>
        <v>04</v>
      </c>
      <c r="M2746" s="2">
        <f>WEEKNUM(Tabela3[[#This Row],[DATA]])</f>
        <v>16</v>
      </c>
      <c r="N2746" s="18">
        <f>YEAR(Tabela3[[#This Row],[DATA]])</f>
        <v>2023</v>
      </c>
    </row>
    <row r="2747" spans="2:14">
      <c r="B2747" s="1">
        <v>45035</v>
      </c>
      <c r="C2747">
        <v>14047</v>
      </c>
      <c r="D2747">
        <f>COUNTIF(C$4:C2747,Tabela3[[#This Row],[COMANDA]])</f>
        <v>1</v>
      </c>
      <c r="E2747" t="s">
        <v>90</v>
      </c>
      <c r="F2747" t="s">
        <v>375</v>
      </c>
      <c r="G2747" t="s">
        <v>8</v>
      </c>
      <c r="H2747" t="s">
        <v>42</v>
      </c>
      <c r="I2747" s="2">
        <v>1</v>
      </c>
      <c r="J2747" t="s">
        <v>11</v>
      </c>
      <c r="K2747" s="21">
        <f>INDEX(LISTAS!$H:$Q,MATCH(BASE!H2747,LISTAS!$G:$G,0),MATCH(BASE!J2747,LISTAS!$H$3:$Q$3,0))*Tabela3[[#This Row],[QUANTIDADE]]</f>
        <v>16</v>
      </c>
      <c r="L2747" s="2" t="str">
        <f>TEXT(Tabela3[[#This Row],[DATA]],"MM")</f>
        <v>04</v>
      </c>
      <c r="M2747" s="2">
        <f>WEEKNUM(Tabela3[[#This Row],[DATA]])</f>
        <v>16</v>
      </c>
      <c r="N2747" s="18">
        <f>YEAR(Tabela3[[#This Row],[DATA]])</f>
        <v>2023</v>
      </c>
    </row>
    <row r="2748" spans="2:14">
      <c r="B2748" s="1">
        <v>45035</v>
      </c>
      <c r="C2748">
        <v>14048</v>
      </c>
      <c r="D2748">
        <f>COUNTIF(C$4:C2748,Tabela3[[#This Row],[COMANDA]])</f>
        <v>1</v>
      </c>
      <c r="E2748" t="s">
        <v>90</v>
      </c>
      <c r="F2748" t="s">
        <v>98</v>
      </c>
      <c r="G2748" t="s">
        <v>8</v>
      </c>
      <c r="H2748" t="s">
        <v>43</v>
      </c>
      <c r="I2748" s="2">
        <v>1</v>
      </c>
      <c r="J2748" t="s">
        <v>11</v>
      </c>
      <c r="K2748" s="21">
        <f>INDEX(LISTAS!$H:$Q,MATCH(BASE!H2748,LISTAS!$G:$G,0),MATCH(BASE!J2748,LISTAS!$H$3:$Q$3,0))*Tabela3[[#This Row],[QUANTIDADE]]</f>
        <v>18</v>
      </c>
      <c r="L2748" s="2" t="str">
        <f>TEXT(Tabela3[[#This Row],[DATA]],"MM")</f>
        <v>04</v>
      </c>
      <c r="M2748" s="2">
        <f>WEEKNUM(Tabela3[[#This Row],[DATA]])</f>
        <v>16</v>
      </c>
      <c r="N2748" s="18">
        <f>YEAR(Tabela3[[#This Row],[DATA]])</f>
        <v>2023</v>
      </c>
    </row>
    <row r="2749" spans="2:14">
      <c r="B2749" s="1">
        <v>45035</v>
      </c>
      <c r="C2749">
        <v>14048</v>
      </c>
      <c r="D2749">
        <f>COUNTIF(C$4:C2749,Tabela3[[#This Row],[COMANDA]])</f>
        <v>2</v>
      </c>
      <c r="E2749" t="s">
        <v>90</v>
      </c>
      <c r="F2749" t="s">
        <v>98</v>
      </c>
      <c r="G2749" t="s">
        <v>9</v>
      </c>
      <c r="H2749" t="s">
        <v>146</v>
      </c>
      <c r="I2749" s="2">
        <v>1</v>
      </c>
      <c r="J2749" t="s">
        <v>11</v>
      </c>
      <c r="K2749" s="21">
        <f>INDEX(LISTAS!$H:$Q,MATCH(BASE!H2749,LISTAS!$G:$G,0),MATCH(BASE!J2749,LISTAS!$H$3:$Q$3,0))*Tabela3[[#This Row],[QUANTIDADE]]</f>
        <v>4</v>
      </c>
      <c r="L2749" s="2" t="str">
        <f>TEXT(Tabela3[[#This Row],[DATA]],"MM")</f>
        <v>04</v>
      </c>
      <c r="M2749" s="2">
        <f>WEEKNUM(Tabela3[[#This Row],[DATA]])</f>
        <v>16</v>
      </c>
      <c r="N2749" s="18">
        <f>YEAR(Tabela3[[#This Row],[DATA]])</f>
        <v>2023</v>
      </c>
    </row>
    <row r="2750" spans="2:14">
      <c r="B2750" s="1">
        <v>45035</v>
      </c>
      <c r="C2750">
        <v>14049</v>
      </c>
      <c r="D2750">
        <f>COUNTIF(C$4:C2750,Tabela3[[#This Row],[COMANDA]])</f>
        <v>1</v>
      </c>
      <c r="E2750" t="s">
        <v>90</v>
      </c>
      <c r="F2750" t="s">
        <v>99</v>
      </c>
      <c r="G2750" t="s">
        <v>8</v>
      </c>
      <c r="H2750" t="s">
        <v>204</v>
      </c>
      <c r="I2750" s="2">
        <v>2</v>
      </c>
      <c r="J2750" t="s">
        <v>11</v>
      </c>
      <c r="K2750" s="21">
        <f>INDEX(LISTAS!$H:$Q,MATCH(BASE!H2750,LISTAS!$G:$G,0),MATCH(BASE!J2750,LISTAS!$H$3:$Q$3,0))*Tabela3[[#This Row],[QUANTIDADE]]</f>
        <v>36</v>
      </c>
      <c r="L2750" s="2" t="str">
        <f>TEXT(Tabela3[[#This Row],[DATA]],"MM")</f>
        <v>04</v>
      </c>
      <c r="M2750" s="2">
        <f>WEEKNUM(Tabela3[[#This Row],[DATA]])</f>
        <v>16</v>
      </c>
      <c r="N2750" s="18">
        <f>YEAR(Tabela3[[#This Row],[DATA]])</f>
        <v>2023</v>
      </c>
    </row>
    <row r="2751" spans="2:14">
      <c r="B2751" s="1">
        <v>45035</v>
      </c>
      <c r="C2751">
        <v>14049</v>
      </c>
      <c r="D2751">
        <f>COUNTIF(C$4:C2751,Tabela3[[#This Row],[COMANDA]])</f>
        <v>2</v>
      </c>
      <c r="E2751" t="s">
        <v>90</v>
      </c>
      <c r="F2751" t="s">
        <v>99</v>
      </c>
      <c r="G2751" t="s">
        <v>9</v>
      </c>
      <c r="H2751" t="s">
        <v>133</v>
      </c>
      <c r="I2751" s="2">
        <v>1</v>
      </c>
      <c r="J2751" t="s">
        <v>11</v>
      </c>
      <c r="K2751" s="21">
        <f>INDEX(LISTAS!$H:$Q,MATCH(BASE!H2751,LISTAS!$G:$G,0),MATCH(BASE!J2751,LISTAS!$H$3:$Q$3,0))*Tabela3[[#This Row],[QUANTIDADE]]</f>
        <v>6</v>
      </c>
      <c r="L2751" s="2" t="str">
        <f>TEXT(Tabela3[[#This Row],[DATA]],"MM")</f>
        <v>04</v>
      </c>
      <c r="M2751" s="2">
        <f>WEEKNUM(Tabela3[[#This Row],[DATA]])</f>
        <v>16</v>
      </c>
      <c r="N2751" s="18">
        <f>YEAR(Tabela3[[#This Row],[DATA]])</f>
        <v>2023</v>
      </c>
    </row>
    <row r="2752" spans="2:14">
      <c r="B2752" s="1">
        <v>45035</v>
      </c>
      <c r="C2752">
        <v>14050</v>
      </c>
      <c r="D2752">
        <f>COUNTIF(C$4:C2752,Tabela3[[#This Row],[COMANDA]])</f>
        <v>1</v>
      </c>
      <c r="E2752" t="s">
        <v>90</v>
      </c>
      <c r="F2752" t="s">
        <v>99</v>
      </c>
      <c r="G2752" t="s">
        <v>8</v>
      </c>
      <c r="H2752" t="s">
        <v>42</v>
      </c>
      <c r="I2752" s="2">
        <v>1</v>
      </c>
      <c r="J2752" t="s">
        <v>11</v>
      </c>
      <c r="K2752" s="21">
        <f>INDEX(LISTAS!$H:$Q,MATCH(BASE!H2752,LISTAS!$G:$G,0),MATCH(BASE!J2752,LISTAS!$H$3:$Q$3,0))*Tabela3[[#This Row],[QUANTIDADE]]</f>
        <v>16</v>
      </c>
      <c r="L2752" s="2" t="str">
        <f>TEXT(Tabela3[[#This Row],[DATA]],"MM")</f>
        <v>04</v>
      </c>
      <c r="M2752" s="2">
        <f>WEEKNUM(Tabela3[[#This Row],[DATA]])</f>
        <v>16</v>
      </c>
      <c r="N2752" s="18">
        <f>YEAR(Tabela3[[#This Row],[DATA]])</f>
        <v>2023</v>
      </c>
    </row>
    <row r="2753" spans="2:14">
      <c r="B2753" s="1">
        <v>45035</v>
      </c>
      <c r="C2753">
        <v>14050</v>
      </c>
      <c r="D2753">
        <f>COUNTIF(C$4:C2753,Tabela3[[#This Row],[COMANDA]])</f>
        <v>2</v>
      </c>
      <c r="E2753" t="s">
        <v>90</v>
      </c>
      <c r="F2753" t="s">
        <v>99</v>
      </c>
      <c r="G2753" t="s">
        <v>9</v>
      </c>
      <c r="H2753" t="s">
        <v>201</v>
      </c>
      <c r="I2753" s="2">
        <v>1</v>
      </c>
      <c r="J2753" t="s">
        <v>11</v>
      </c>
      <c r="K2753" s="21">
        <f>INDEX(LISTAS!$H:$Q,MATCH(BASE!H2753,LISTAS!$G:$G,0),MATCH(BASE!J2753,LISTAS!$H$3:$Q$3,0))*Tabela3[[#This Row],[QUANTIDADE]]</f>
        <v>3</v>
      </c>
      <c r="L2753" s="2" t="str">
        <f>TEXT(Tabela3[[#This Row],[DATA]],"MM")</f>
        <v>04</v>
      </c>
      <c r="M2753" s="2">
        <f>WEEKNUM(Tabela3[[#This Row],[DATA]])</f>
        <v>16</v>
      </c>
      <c r="N2753" s="18">
        <f>YEAR(Tabela3[[#This Row],[DATA]])</f>
        <v>2023</v>
      </c>
    </row>
    <row r="2754" spans="2:14">
      <c r="B2754" s="1">
        <v>45035</v>
      </c>
      <c r="C2754">
        <v>14051</v>
      </c>
      <c r="D2754">
        <f>COUNTIF(C$4:C2754,Tabela3[[#This Row],[COMANDA]])</f>
        <v>1</v>
      </c>
      <c r="E2754" t="s">
        <v>90</v>
      </c>
      <c r="F2754" t="s">
        <v>100</v>
      </c>
      <c r="G2754" t="s">
        <v>8</v>
      </c>
      <c r="H2754" t="s">
        <v>40</v>
      </c>
      <c r="I2754" s="2">
        <v>1</v>
      </c>
      <c r="J2754" t="s">
        <v>11</v>
      </c>
      <c r="K2754" s="21">
        <f>INDEX(LISTAS!$H:$Q,MATCH(BASE!H2754,LISTAS!$G:$G,0),MATCH(BASE!J2754,LISTAS!$H$3:$Q$3,0))*Tabela3[[#This Row],[QUANTIDADE]]</f>
        <v>14</v>
      </c>
      <c r="L2754" s="2" t="str">
        <f>TEXT(Tabela3[[#This Row],[DATA]],"MM")</f>
        <v>04</v>
      </c>
      <c r="M2754" s="2">
        <f>WEEKNUM(Tabela3[[#This Row],[DATA]])</f>
        <v>16</v>
      </c>
      <c r="N2754" s="18">
        <f>YEAR(Tabela3[[#This Row],[DATA]])</f>
        <v>2023</v>
      </c>
    </row>
    <row r="2755" spans="2:14">
      <c r="B2755" s="1">
        <v>45035</v>
      </c>
      <c r="C2755">
        <v>14052</v>
      </c>
      <c r="D2755">
        <f>COUNTIF(C$4:C2755,Tabela3[[#This Row],[COMANDA]])</f>
        <v>1</v>
      </c>
      <c r="E2755" t="s">
        <v>90</v>
      </c>
      <c r="F2755" t="s">
        <v>98</v>
      </c>
      <c r="G2755" t="s">
        <v>8</v>
      </c>
      <c r="H2755" t="s">
        <v>261</v>
      </c>
      <c r="I2755" s="2">
        <v>1</v>
      </c>
      <c r="J2755" t="s">
        <v>11</v>
      </c>
      <c r="K2755" s="21">
        <f>INDEX(LISTAS!$H:$Q,MATCH(BASE!H2755,LISTAS!$G:$G,0),MATCH(BASE!J2755,LISTAS!$H$3:$Q$3,0))*Tabela3[[#This Row],[QUANTIDADE]]</f>
        <v>18</v>
      </c>
      <c r="L2755" s="2" t="str">
        <f>TEXT(Tabela3[[#This Row],[DATA]],"MM")</f>
        <v>04</v>
      </c>
      <c r="M2755" s="2">
        <f>WEEKNUM(Tabela3[[#This Row],[DATA]])</f>
        <v>16</v>
      </c>
      <c r="N2755" s="18">
        <f>YEAR(Tabela3[[#This Row],[DATA]])</f>
        <v>2023</v>
      </c>
    </row>
    <row r="2756" spans="2:14">
      <c r="B2756" s="1">
        <v>45035</v>
      </c>
      <c r="C2756">
        <v>14052</v>
      </c>
      <c r="D2756">
        <f>COUNTIF(C$4:C2756,Tabela3[[#This Row],[COMANDA]])</f>
        <v>2</v>
      </c>
      <c r="E2756" t="s">
        <v>90</v>
      </c>
      <c r="F2756" t="s">
        <v>98</v>
      </c>
      <c r="G2756" t="s">
        <v>9</v>
      </c>
      <c r="H2756" t="s">
        <v>138</v>
      </c>
      <c r="I2756" s="2">
        <v>1</v>
      </c>
      <c r="J2756" t="s">
        <v>11</v>
      </c>
      <c r="K2756" s="21">
        <f>INDEX(LISTAS!$H:$Q,MATCH(BASE!H2756,LISTAS!$G:$G,0),MATCH(BASE!J2756,LISTAS!$H$3:$Q$3,0))*Tabela3[[#This Row],[QUANTIDADE]]</f>
        <v>4</v>
      </c>
      <c r="L2756" s="2" t="str">
        <f>TEXT(Tabela3[[#This Row],[DATA]],"MM")</f>
        <v>04</v>
      </c>
      <c r="M2756" s="2">
        <f>WEEKNUM(Tabela3[[#This Row],[DATA]])</f>
        <v>16</v>
      </c>
      <c r="N2756" s="18">
        <f>YEAR(Tabela3[[#This Row],[DATA]])</f>
        <v>2023</v>
      </c>
    </row>
    <row r="2757" spans="2:14">
      <c r="B2757" s="1">
        <v>45035</v>
      </c>
      <c r="C2757">
        <v>14053</v>
      </c>
      <c r="D2757">
        <f>COUNTIF(C$4:C2757,Tabela3[[#This Row],[COMANDA]])</f>
        <v>1</v>
      </c>
      <c r="E2757" t="s">
        <v>90</v>
      </c>
      <c r="F2757" t="s">
        <v>375</v>
      </c>
      <c r="G2757" t="s">
        <v>8</v>
      </c>
      <c r="H2757" t="s">
        <v>211</v>
      </c>
      <c r="I2757" s="2">
        <v>1</v>
      </c>
      <c r="J2757" t="s">
        <v>12</v>
      </c>
      <c r="K2757" s="21">
        <f>INDEX(LISTAS!$H:$Q,MATCH(BASE!H2757,LISTAS!$G:$G,0),MATCH(BASE!J2757,LISTAS!$H$3:$Q$3,0))*Tabela3[[#This Row],[QUANTIDADE]]</f>
        <v>18</v>
      </c>
      <c r="L2757" s="2" t="str">
        <f>TEXT(Tabela3[[#This Row],[DATA]],"MM")</f>
        <v>04</v>
      </c>
      <c r="M2757" s="2">
        <f>WEEKNUM(Tabela3[[#This Row],[DATA]])</f>
        <v>16</v>
      </c>
      <c r="N2757" s="18">
        <f>YEAR(Tabela3[[#This Row],[DATA]])</f>
        <v>2023</v>
      </c>
    </row>
    <row r="2758" spans="2:14">
      <c r="B2758" s="1">
        <v>45035</v>
      </c>
      <c r="C2758">
        <v>14054</v>
      </c>
      <c r="D2758">
        <f>COUNTIF(C$4:C2758,Tabela3[[#This Row],[COMANDA]])</f>
        <v>1</v>
      </c>
      <c r="E2758" t="s">
        <v>89</v>
      </c>
      <c r="F2758" t="s">
        <v>100</v>
      </c>
      <c r="G2758" t="s">
        <v>8</v>
      </c>
      <c r="H2758" t="s">
        <v>202</v>
      </c>
      <c r="I2758" s="2">
        <v>1</v>
      </c>
      <c r="J2758" t="s">
        <v>11</v>
      </c>
      <c r="K2758" s="21">
        <f>INDEX(LISTAS!$H:$Q,MATCH(BASE!H2758,LISTAS!$G:$G,0),MATCH(BASE!J2758,LISTAS!$H$3:$Q$3,0))*Tabela3[[#This Row],[QUANTIDADE]]</f>
        <v>20</v>
      </c>
      <c r="L2758" s="2" t="str">
        <f>TEXT(Tabela3[[#This Row],[DATA]],"MM")</f>
        <v>04</v>
      </c>
      <c r="M2758" s="2">
        <f>WEEKNUM(Tabela3[[#This Row],[DATA]])</f>
        <v>16</v>
      </c>
      <c r="N2758" s="18">
        <f>YEAR(Tabela3[[#This Row],[DATA]])</f>
        <v>2023</v>
      </c>
    </row>
    <row r="2759" spans="2:14">
      <c r="B2759" s="1">
        <v>45035</v>
      </c>
      <c r="C2759">
        <v>14055</v>
      </c>
      <c r="D2759">
        <f>COUNTIF(C$4:C2759,Tabela3[[#This Row],[COMANDA]])</f>
        <v>1</v>
      </c>
      <c r="E2759" t="s">
        <v>90</v>
      </c>
      <c r="F2759" t="s">
        <v>98</v>
      </c>
      <c r="G2759" t="s">
        <v>8</v>
      </c>
      <c r="H2759" t="s">
        <v>206</v>
      </c>
      <c r="I2759" s="2">
        <v>2</v>
      </c>
      <c r="J2759" t="s">
        <v>11</v>
      </c>
      <c r="K2759" s="21">
        <f>INDEX(LISTAS!$H:$Q,MATCH(BASE!H2759,LISTAS!$G:$G,0),MATCH(BASE!J2759,LISTAS!$H$3:$Q$3,0))*Tabela3[[#This Row],[QUANTIDADE]]</f>
        <v>36</v>
      </c>
      <c r="L2759" s="2" t="str">
        <f>TEXT(Tabela3[[#This Row],[DATA]],"MM")</f>
        <v>04</v>
      </c>
      <c r="M2759" s="2">
        <f>WEEKNUM(Tabela3[[#This Row],[DATA]])</f>
        <v>16</v>
      </c>
      <c r="N2759" s="18">
        <f>YEAR(Tabela3[[#This Row],[DATA]])</f>
        <v>2023</v>
      </c>
    </row>
    <row r="2760" spans="2:14">
      <c r="B2760" s="1">
        <v>45035</v>
      </c>
      <c r="C2760">
        <v>14056</v>
      </c>
      <c r="D2760">
        <f>COUNTIF(C$4:C2760,Tabela3[[#This Row],[COMANDA]])</f>
        <v>1</v>
      </c>
      <c r="E2760" t="s">
        <v>90</v>
      </c>
      <c r="F2760" t="s">
        <v>99</v>
      </c>
      <c r="G2760" t="s">
        <v>8</v>
      </c>
      <c r="H2760" t="s">
        <v>43</v>
      </c>
      <c r="I2760" s="2">
        <v>1</v>
      </c>
      <c r="J2760" t="s">
        <v>11</v>
      </c>
      <c r="K2760" s="21">
        <f>INDEX(LISTAS!$H:$Q,MATCH(BASE!H2760,LISTAS!$G:$G,0),MATCH(BASE!J2760,LISTAS!$H$3:$Q$3,0))*Tabela3[[#This Row],[QUANTIDADE]]</f>
        <v>18</v>
      </c>
      <c r="L2760" s="2" t="str">
        <f>TEXT(Tabela3[[#This Row],[DATA]],"MM")</f>
        <v>04</v>
      </c>
      <c r="M2760" s="2">
        <f>WEEKNUM(Tabela3[[#This Row],[DATA]])</f>
        <v>16</v>
      </c>
      <c r="N2760" s="18">
        <f>YEAR(Tabela3[[#This Row],[DATA]])</f>
        <v>2023</v>
      </c>
    </row>
    <row r="2761" spans="2:14">
      <c r="B2761" s="1">
        <v>45035</v>
      </c>
      <c r="C2761">
        <v>14057</v>
      </c>
      <c r="D2761">
        <f>COUNTIF(C$4:C2761,Tabela3[[#This Row],[COMANDA]])</f>
        <v>1</v>
      </c>
      <c r="E2761" t="s">
        <v>90</v>
      </c>
      <c r="F2761" t="s">
        <v>98</v>
      </c>
      <c r="G2761" t="s">
        <v>8</v>
      </c>
      <c r="H2761" t="s">
        <v>206</v>
      </c>
      <c r="I2761" s="2">
        <v>1</v>
      </c>
      <c r="J2761" t="s">
        <v>11</v>
      </c>
      <c r="K2761" s="21">
        <f>INDEX(LISTAS!$H:$Q,MATCH(BASE!H2761,LISTAS!$G:$G,0),MATCH(BASE!J2761,LISTAS!$H$3:$Q$3,0))*Tabela3[[#This Row],[QUANTIDADE]]</f>
        <v>18</v>
      </c>
      <c r="L2761" s="2" t="str">
        <f>TEXT(Tabela3[[#This Row],[DATA]],"MM")</f>
        <v>04</v>
      </c>
      <c r="M2761" s="2">
        <f>WEEKNUM(Tabela3[[#This Row],[DATA]])</f>
        <v>16</v>
      </c>
      <c r="N2761" s="18">
        <f>YEAR(Tabela3[[#This Row],[DATA]])</f>
        <v>2023</v>
      </c>
    </row>
    <row r="2762" spans="2:14">
      <c r="B2762" s="1">
        <v>45035</v>
      </c>
      <c r="C2762">
        <v>14057</v>
      </c>
      <c r="D2762">
        <f>COUNTIF(C$4:C2762,Tabela3[[#This Row],[COMANDA]])</f>
        <v>2</v>
      </c>
      <c r="E2762" t="s">
        <v>90</v>
      </c>
      <c r="F2762" t="s">
        <v>98</v>
      </c>
      <c r="G2762" t="s">
        <v>61</v>
      </c>
      <c r="H2762" t="s">
        <v>163</v>
      </c>
      <c r="I2762" s="2">
        <v>1</v>
      </c>
      <c r="J2762" t="s">
        <v>11</v>
      </c>
      <c r="K2762" s="21">
        <f>INDEX(LISTAS!$H:$Q,MATCH(BASE!H2762,LISTAS!$G:$G,0),MATCH(BASE!J2762,LISTAS!$H$3:$Q$3,0))*Tabela3[[#This Row],[QUANTIDADE]]</f>
        <v>4</v>
      </c>
      <c r="L2762" s="2" t="str">
        <f>TEXT(Tabela3[[#This Row],[DATA]],"MM")</f>
        <v>04</v>
      </c>
      <c r="M2762" s="2">
        <f>WEEKNUM(Tabela3[[#This Row],[DATA]])</f>
        <v>16</v>
      </c>
      <c r="N2762" s="18">
        <f>YEAR(Tabela3[[#This Row],[DATA]])</f>
        <v>2023</v>
      </c>
    </row>
    <row r="2763" spans="2:14">
      <c r="B2763" s="1">
        <v>45035</v>
      </c>
      <c r="C2763">
        <v>14058</v>
      </c>
      <c r="D2763">
        <f>COUNTIF(C$4:C2763,Tabela3[[#This Row],[COMANDA]])</f>
        <v>1</v>
      </c>
      <c r="E2763" t="s">
        <v>90</v>
      </c>
      <c r="F2763" t="s">
        <v>98</v>
      </c>
      <c r="G2763" t="s">
        <v>8</v>
      </c>
      <c r="H2763" t="s">
        <v>204</v>
      </c>
      <c r="I2763" s="2">
        <v>1</v>
      </c>
      <c r="J2763" t="s">
        <v>11</v>
      </c>
      <c r="K2763" s="21">
        <f>INDEX(LISTAS!$H:$Q,MATCH(BASE!H2763,LISTAS!$G:$G,0),MATCH(BASE!J2763,LISTAS!$H$3:$Q$3,0))*Tabela3[[#This Row],[QUANTIDADE]]</f>
        <v>18</v>
      </c>
      <c r="L2763" s="2" t="str">
        <f>TEXT(Tabela3[[#This Row],[DATA]],"MM")</f>
        <v>04</v>
      </c>
      <c r="M2763" s="2">
        <f>WEEKNUM(Tabela3[[#This Row],[DATA]])</f>
        <v>16</v>
      </c>
      <c r="N2763" s="18">
        <f>YEAR(Tabela3[[#This Row],[DATA]])</f>
        <v>2023</v>
      </c>
    </row>
    <row r="2764" spans="2:14">
      <c r="B2764" s="1">
        <v>45035</v>
      </c>
      <c r="C2764">
        <v>14059</v>
      </c>
      <c r="D2764">
        <f>COUNTIF(C$4:C2764,Tabela3[[#This Row],[COMANDA]])</f>
        <v>1</v>
      </c>
      <c r="E2764" t="s">
        <v>90</v>
      </c>
      <c r="F2764" t="s">
        <v>98</v>
      </c>
      <c r="G2764" t="s">
        <v>8</v>
      </c>
      <c r="H2764" t="s">
        <v>202</v>
      </c>
      <c r="I2764" s="2">
        <v>1</v>
      </c>
      <c r="J2764" t="s">
        <v>11</v>
      </c>
      <c r="K2764" s="21">
        <f>INDEX(LISTAS!$H:$Q,MATCH(BASE!H2764,LISTAS!$G:$G,0),MATCH(BASE!J2764,LISTAS!$H$3:$Q$3,0))*Tabela3[[#This Row],[QUANTIDADE]]</f>
        <v>20</v>
      </c>
      <c r="L2764" s="2" t="str">
        <f>TEXT(Tabela3[[#This Row],[DATA]],"MM")</f>
        <v>04</v>
      </c>
      <c r="M2764" s="2">
        <f>WEEKNUM(Tabela3[[#This Row],[DATA]])</f>
        <v>16</v>
      </c>
      <c r="N2764" s="18">
        <f>YEAR(Tabela3[[#This Row],[DATA]])</f>
        <v>2023</v>
      </c>
    </row>
    <row r="2765" spans="2:14">
      <c r="B2765" s="1">
        <v>45035</v>
      </c>
      <c r="C2765">
        <v>14060</v>
      </c>
      <c r="D2765">
        <f>COUNTIF(C$4:C2765,Tabela3[[#This Row],[COMANDA]])</f>
        <v>1</v>
      </c>
      <c r="E2765" t="s">
        <v>90</v>
      </c>
      <c r="F2765" t="s">
        <v>98</v>
      </c>
      <c r="G2765" t="s">
        <v>8</v>
      </c>
      <c r="H2765" t="s">
        <v>202</v>
      </c>
      <c r="I2765" s="2">
        <v>1</v>
      </c>
      <c r="J2765" t="s">
        <v>11</v>
      </c>
      <c r="K2765" s="21">
        <f>INDEX(LISTAS!$H:$Q,MATCH(BASE!H2765,LISTAS!$G:$G,0),MATCH(BASE!J2765,LISTAS!$H$3:$Q$3,0))*Tabela3[[#This Row],[QUANTIDADE]]</f>
        <v>20</v>
      </c>
      <c r="L2765" s="2" t="str">
        <f>TEXT(Tabela3[[#This Row],[DATA]],"MM")</f>
        <v>04</v>
      </c>
      <c r="M2765" s="2">
        <f>WEEKNUM(Tabela3[[#This Row],[DATA]])</f>
        <v>16</v>
      </c>
      <c r="N2765" s="18">
        <f>YEAR(Tabela3[[#This Row],[DATA]])</f>
        <v>2023</v>
      </c>
    </row>
    <row r="2766" spans="2:14">
      <c r="B2766" s="1">
        <v>45035</v>
      </c>
      <c r="C2766">
        <v>14061</v>
      </c>
      <c r="D2766">
        <f>COUNTIF(C$4:C2766,Tabela3[[#This Row],[COMANDA]])</f>
        <v>1</v>
      </c>
      <c r="E2766" t="s">
        <v>90</v>
      </c>
      <c r="F2766" t="s">
        <v>375</v>
      </c>
      <c r="G2766" t="s">
        <v>8</v>
      </c>
      <c r="H2766" t="s">
        <v>211</v>
      </c>
      <c r="I2766" s="2">
        <v>1</v>
      </c>
      <c r="J2766" t="s">
        <v>12</v>
      </c>
      <c r="K2766" s="21">
        <f>INDEX(LISTAS!$H:$Q,MATCH(BASE!H2766,LISTAS!$G:$G,0),MATCH(BASE!J2766,LISTAS!$H$3:$Q$3,0))*Tabela3[[#This Row],[QUANTIDADE]]</f>
        <v>18</v>
      </c>
      <c r="L2766" s="2" t="str">
        <f>TEXT(Tabela3[[#This Row],[DATA]],"MM")</f>
        <v>04</v>
      </c>
      <c r="M2766" s="2">
        <f>WEEKNUM(Tabela3[[#This Row],[DATA]])</f>
        <v>16</v>
      </c>
      <c r="N2766" s="18">
        <f>YEAR(Tabela3[[#This Row],[DATA]])</f>
        <v>2023</v>
      </c>
    </row>
    <row r="2767" spans="2:14">
      <c r="B2767" s="1">
        <v>45035</v>
      </c>
      <c r="C2767">
        <v>14062</v>
      </c>
      <c r="D2767">
        <f>COUNTIF(C$4:C2767,Tabela3[[#This Row],[COMANDA]])</f>
        <v>1</v>
      </c>
      <c r="E2767" t="s">
        <v>89</v>
      </c>
      <c r="F2767" t="s">
        <v>375</v>
      </c>
      <c r="G2767" t="s">
        <v>8</v>
      </c>
      <c r="H2767" t="s">
        <v>204</v>
      </c>
      <c r="I2767" s="2">
        <v>1</v>
      </c>
      <c r="J2767" t="s">
        <v>12</v>
      </c>
      <c r="K2767" s="21">
        <f>INDEX(LISTAS!$H:$Q,MATCH(BASE!H2767,LISTAS!$G:$G,0),MATCH(BASE!J2767,LISTAS!$H$3:$Q$3,0))*Tabela3[[#This Row],[QUANTIDADE]]</f>
        <v>16.2</v>
      </c>
      <c r="L2767" s="2" t="str">
        <f>TEXT(Tabela3[[#This Row],[DATA]],"MM")</f>
        <v>04</v>
      </c>
      <c r="M2767" s="2">
        <f>WEEKNUM(Tabela3[[#This Row],[DATA]])</f>
        <v>16</v>
      </c>
      <c r="N2767" s="18">
        <f>YEAR(Tabela3[[#This Row],[DATA]])</f>
        <v>2023</v>
      </c>
    </row>
    <row r="2768" spans="2:14">
      <c r="B2768" s="1">
        <v>45035</v>
      </c>
      <c r="C2768">
        <v>14062</v>
      </c>
      <c r="D2768">
        <f>COUNTIF(C$4:C2768,Tabela3[[#This Row],[COMANDA]])</f>
        <v>2</v>
      </c>
      <c r="E2768" t="s">
        <v>89</v>
      </c>
      <c r="F2768" t="s">
        <v>375</v>
      </c>
      <c r="G2768" t="s">
        <v>8</v>
      </c>
      <c r="H2768" t="s">
        <v>429</v>
      </c>
      <c r="I2768" s="2">
        <v>1</v>
      </c>
      <c r="J2768" t="s">
        <v>12</v>
      </c>
      <c r="K2768" s="21">
        <f>INDEX(LISTAS!$H:$Q,MATCH(BASE!H2768,LISTAS!$G:$G,0),MATCH(BASE!J2768,LISTAS!$H$3:$Q$3,0))*Tabela3[[#This Row],[QUANTIDADE]]</f>
        <v>16.2</v>
      </c>
      <c r="L2768" s="2" t="str">
        <f>TEXT(Tabela3[[#This Row],[DATA]],"MM")</f>
        <v>04</v>
      </c>
      <c r="M2768" s="2">
        <f>WEEKNUM(Tabela3[[#This Row],[DATA]])</f>
        <v>16</v>
      </c>
      <c r="N2768" s="18">
        <f>YEAR(Tabela3[[#This Row],[DATA]])</f>
        <v>2023</v>
      </c>
    </row>
    <row r="2769" spans="2:14">
      <c r="B2769" s="1">
        <v>45035</v>
      </c>
      <c r="C2769">
        <v>14063</v>
      </c>
      <c r="D2769">
        <f>COUNTIF(C$4:C2769,Tabela3[[#This Row],[COMANDA]])</f>
        <v>1</v>
      </c>
      <c r="E2769" t="s">
        <v>90</v>
      </c>
      <c r="F2769" t="s">
        <v>100</v>
      </c>
      <c r="G2769" t="s">
        <v>8</v>
      </c>
      <c r="H2769" t="s">
        <v>203</v>
      </c>
      <c r="I2769" s="2">
        <v>1</v>
      </c>
      <c r="J2769" t="s">
        <v>11</v>
      </c>
      <c r="K2769" s="21">
        <f>INDEX(LISTAS!$H:$Q,MATCH(BASE!H2769,LISTAS!$G:$G,0),MATCH(BASE!J2769,LISTAS!$H$3:$Q$3,0))*Tabela3[[#This Row],[QUANTIDADE]]</f>
        <v>20</v>
      </c>
      <c r="L2769" s="2" t="str">
        <f>TEXT(Tabela3[[#This Row],[DATA]],"MM")</f>
        <v>04</v>
      </c>
      <c r="M2769" s="2">
        <f>WEEKNUM(Tabela3[[#This Row],[DATA]])</f>
        <v>16</v>
      </c>
      <c r="N2769" s="18">
        <f>YEAR(Tabela3[[#This Row],[DATA]])</f>
        <v>2023</v>
      </c>
    </row>
    <row r="2770" spans="2:14">
      <c r="B2770" s="1">
        <v>45035</v>
      </c>
      <c r="C2770">
        <v>14064</v>
      </c>
      <c r="D2770">
        <f>COUNTIF(C$4:C2770,Tabela3[[#This Row],[COMANDA]])</f>
        <v>1</v>
      </c>
      <c r="E2770" t="s">
        <v>90</v>
      </c>
      <c r="F2770" t="s">
        <v>99</v>
      </c>
      <c r="G2770" t="s">
        <v>8</v>
      </c>
      <c r="H2770" t="s">
        <v>47</v>
      </c>
      <c r="I2770" s="2">
        <v>1</v>
      </c>
      <c r="J2770" t="s">
        <v>11</v>
      </c>
      <c r="K2770" s="21">
        <f>INDEX(LISTAS!$H:$Q,MATCH(BASE!H2770,LISTAS!$G:$G,0),MATCH(BASE!J2770,LISTAS!$H$3:$Q$3,0))*Tabela3[[#This Row],[QUANTIDADE]]</f>
        <v>16</v>
      </c>
      <c r="L2770" s="2" t="str">
        <f>TEXT(Tabela3[[#This Row],[DATA]],"MM")</f>
        <v>04</v>
      </c>
      <c r="M2770" s="2">
        <f>WEEKNUM(Tabela3[[#This Row],[DATA]])</f>
        <v>16</v>
      </c>
      <c r="N2770" s="18">
        <f>YEAR(Tabela3[[#This Row],[DATA]])</f>
        <v>2023</v>
      </c>
    </row>
    <row r="2771" spans="2:14">
      <c r="B2771" s="1">
        <v>45035</v>
      </c>
      <c r="C2771">
        <v>14065</v>
      </c>
      <c r="D2771">
        <f>COUNTIF(C$4:C2771,Tabela3[[#This Row],[COMANDA]])</f>
        <v>1</v>
      </c>
      <c r="E2771" t="s">
        <v>90</v>
      </c>
      <c r="F2771" t="s">
        <v>100</v>
      </c>
      <c r="G2771" t="s">
        <v>8</v>
      </c>
      <c r="H2771" t="s">
        <v>41</v>
      </c>
      <c r="I2771" s="2">
        <v>1</v>
      </c>
      <c r="J2771" t="s">
        <v>11</v>
      </c>
      <c r="K2771" s="21">
        <f>INDEX(LISTAS!$H:$Q,MATCH(BASE!H2771,LISTAS!$G:$G,0),MATCH(BASE!J2771,LISTAS!$H$3:$Q$3,0))*Tabela3[[#This Row],[QUANTIDADE]]</f>
        <v>14</v>
      </c>
      <c r="L2771" s="2" t="str">
        <f>TEXT(Tabela3[[#This Row],[DATA]],"MM")</f>
        <v>04</v>
      </c>
      <c r="M2771" s="2">
        <f>WEEKNUM(Tabela3[[#This Row],[DATA]])</f>
        <v>16</v>
      </c>
      <c r="N2771" s="18">
        <f>YEAR(Tabela3[[#This Row],[DATA]])</f>
        <v>2023</v>
      </c>
    </row>
    <row r="2772" spans="2:14">
      <c r="B2772" s="1">
        <v>45035</v>
      </c>
      <c r="C2772">
        <v>14066</v>
      </c>
      <c r="D2772">
        <f>COUNTIF(C$4:C2772,Tabela3[[#This Row],[COMANDA]])</f>
        <v>1</v>
      </c>
      <c r="E2772" t="s">
        <v>90</v>
      </c>
      <c r="F2772" t="s">
        <v>99</v>
      </c>
      <c r="G2772" t="s">
        <v>8</v>
      </c>
      <c r="H2772" t="s">
        <v>204</v>
      </c>
      <c r="I2772" s="2">
        <v>1</v>
      </c>
      <c r="J2772" t="s">
        <v>11</v>
      </c>
      <c r="K2772" s="21">
        <f>INDEX(LISTAS!$H:$Q,MATCH(BASE!H2772,LISTAS!$G:$G,0),MATCH(BASE!J2772,LISTAS!$H$3:$Q$3,0))*Tabela3[[#This Row],[QUANTIDADE]]</f>
        <v>18</v>
      </c>
      <c r="L2772" s="2" t="str">
        <f>TEXT(Tabela3[[#This Row],[DATA]],"MM")</f>
        <v>04</v>
      </c>
      <c r="M2772" s="2">
        <f>WEEKNUM(Tabela3[[#This Row],[DATA]])</f>
        <v>16</v>
      </c>
      <c r="N2772" s="18">
        <f>YEAR(Tabela3[[#This Row],[DATA]])</f>
        <v>2023</v>
      </c>
    </row>
    <row r="2773" spans="2:14">
      <c r="B2773" s="1">
        <v>45035</v>
      </c>
      <c r="C2773">
        <v>14067</v>
      </c>
      <c r="D2773">
        <f>COUNTIF(C$4:C2773,Tabela3[[#This Row],[COMANDA]])</f>
        <v>1</v>
      </c>
      <c r="E2773" t="s">
        <v>90</v>
      </c>
      <c r="F2773" t="s">
        <v>98</v>
      </c>
      <c r="G2773" t="s">
        <v>8</v>
      </c>
      <c r="H2773" t="s">
        <v>40</v>
      </c>
      <c r="I2773" s="2">
        <v>1</v>
      </c>
      <c r="J2773" t="s">
        <v>11</v>
      </c>
      <c r="K2773" s="21">
        <f>INDEX(LISTAS!$H:$Q,MATCH(BASE!H2773,LISTAS!$G:$G,0),MATCH(BASE!J2773,LISTAS!$H$3:$Q$3,0))*Tabela3[[#This Row],[QUANTIDADE]]</f>
        <v>14</v>
      </c>
      <c r="L2773" s="2" t="str">
        <f>TEXT(Tabela3[[#This Row],[DATA]],"MM")</f>
        <v>04</v>
      </c>
      <c r="M2773" s="2">
        <f>WEEKNUM(Tabela3[[#This Row],[DATA]])</f>
        <v>16</v>
      </c>
      <c r="N2773" s="18">
        <f>YEAR(Tabela3[[#This Row],[DATA]])</f>
        <v>2023</v>
      </c>
    </row>
    <row r="2774" spans="2:14">
      <c r="B2774" s="1">
        <v>45035</v>
      </c>
      <c r="C2774">
        <v>14068</v>
      </c>
      <c r="D2774">
        <f>COUNTIF(C$4:C2774,Tabela3[[#This Row],[COMANDA]])</f>
        <v>1</v>
      </c>
      <c r="E2774" t="s">
        <v>90</v>
      </c>
      <c r="F2774" t="s">
        <v>98</v>
      </c>
      <c r="G2774" t="s">
        <v>8</v>
      </c>
      <c r="H2774" t="s">
        <v>204</v>
      </c>
      <c r="I2774" s="2">
        <v>1</v>
      </c>
      <c r="J2774" t="s">
        <v>11</v>
      </c>
      <c r="K2774" s="21">
        <f>INDEX(LISTAS!$H:$Q,MATCH(BASE!H2774,LISTAS!$G:$G,0),MATCH(BASE!J2774,LISTAS!$H$3:$Q$3,0))*Tabela3[[#This Row],[QUANTIDADE]]</f>
        <v>18</v>
      </c>
      <c r="L2774" s="2" t="str">
        <f>TEXT(Tabela3[[#This Row],[DATA]],"MM")</f>
        <v>04</v>
      </c>
      <c r="M2774" s="2">
        <f>WEEKNUM(Tabela3[[#This Row],[DATA]])</f>
        <v>16</v>
      </c>
      <c r="N2774" s="18">
        <f>YEAR(Tabela3[[#This Row],[DATA]])</f>
        <v>2023</v>
      </c>
    </row>
    <row r="2775" spans="2:14">
      <c r="B2775" s="1">
        <v>45035</v>
      </c>
      <c r="C2775">
        <v>14069</v>
      </c>
      <c r="D2775">
        <f>COUNTIF(C$4:C2775,Tabela3[[#This Row],[COMANDA]])</f>
        <v>1</v>
      </c>
      <c r="E2775" t="s">
        <v>89</v>
      </c>
      <c r="F2775" t="s">
        <v>98</v>
      </c>
      <c r="G2775" t="s">
        <v>8</v>
      </c>
      <c r="H2775" t="s">
        <v>204</v>
      </c>
      <c r="I2775" s="2">
        <v>1</v>
      </c>
      <c r="J2775" t="s">
        <v>11</v>
      </c>
      <c r="K2775" s="21">
        <f>INDEX(LISTAS!$H:$Q,MATCH(BASE!H2775,LISTAS!$G:$G,0),MATCH(BASE!J2775,LISTAS!$H$3:$Q$3,0))*Tabela3[[#This Row],[QUANTIDADE]]</f>
        <v>18</v>
      </c>
      <c r="L2775" s="2" t="str">
        <f>TEXT(Tabela3[[#This Row],[DATA]],"MM")</f>
        <v>04</v>
      </c>
      <c r="M2775" s="2">
        <f>WEEKNUM(Tabela3[[#This Row],[DATA]])</f>
        <v>16</v>
      </c>
      <c r="N2775" s="18">
        <f>YEAR(Tabela3[[#This Row],[DATA]])</f>
        <v>2023</v>
      </c>
    </row>
    <row r="2776" spans="2:14">
      <c r="B2776" s="1">
        <v>45035</v>
      </c>
      <c r="C2776">
        <v>14070</v>
      </c>
      <c r="D2776">
        <f>COUNTIF(C$4:C2776,Tabela3[[#This Row],[COMANDA]])</f>
        <v>1</v>
      </c>
      <c r="E2776" t="s">
        <v>90</v>
      </c>
      <c r="F2776" t="s">
        <v>99</v>
      </c>
      <c r="G2776" t="s">
        <v>8</v>
      </c>
      <c r="H2776" t="s">
        <v>206</v>
      </c>
      <c r="I2776" s="2">
        <v>1</v>
      </c>
      <c r="J2776" t="s">
        <v>11</v>
      </c>
      <c r="K2776" s="21">
        <f>INDEX(LISTAS!$H:$Q,MATCH(BASE!H2776,LISTAS!$G:$G,0),MATCH(BASE!J2776,LISTAS!$H$3:$Q$3,0))*Tabela3[[#This Row],[QUANTIDADE]]</f>
        <v>18</v>
      </c>
      <c r="L2776" s="2" t="str">
        <f>TEXT(Tabela3[[#This Row],[DATA]],"MM")</f>
        <v>04</v>
      </c>
      <c r="M2776" s="2">
        <f>WEEKNUM(Tabela3[[#This Row],[DATA]])</f>
        <v>16</v>
      </c>
      <c r="N2776" s="18">
        <f>YEAR(Tabela3[[#This Row],[DATA]])</f>
        <v>2023</v>
      </c>
    </row>
    <row r="2777" spans="2:14">
      <c r="B2777" s="1">
        <v>45035</v>
      </c>
      <c r="C2777">
        <v>14071</v>
      </c>
      <c r="D2777">
        <f>COUNTIF(C$4:C2777,Tabela3[[#This Row],[COMANDA]])</f>
        <v>1</v>
      </c>
      <c r="E2777" t="s">
        <v>90</v>
      </c>
      <c r="F2777" t="s">
        <v>99</v>
      </c>
      <c r="G2777" t="s">
        <v>8</v>
      </c>
      <c r="H2777" t="s">
        <v>40</v>
      </c>
      <c r="I2777" s="2">
        <v>1</v>
      </c>
      <c r="J2777" t="s">
        <v>11</v>
      </c>
      <c r="K2777" s="21">
        <f>INDEX(LISTAS!$H:$Q,MATCH(BASE!H2777,LISTAS!$G:$G,0),MATCH(BASE!J2777,LISTAS!$H$3:$Q$3,0))*Tabela3[[#This Row],[QUANTIDADE]]</f>
        <v>14</v>
      </c>
      <c r="L2777" s="2" t="str">
        <f>TEXT(Tabela3[[#This Row],[DATA]],"MM")</f>
        <v>04</v>
      </c>
      <c r="M2777" s="2">
        <f>WEEKNUM(Tabela3[[#This Row],[DATA]])</f>
        <v>16</v>
      </c>
      <c r="N2777" s="18">
        <f>YEAR(Tabela3[[#This Row],[DATA]])</f>
        <v>2023</v>
      </c>
    </row>
    <row r="2778" spans="2:14">
      <c r="B2778" s="1">
        <v>45035</v>
      </c>
      <c r="C2778">
        <v>14072</v>
      </c>
      <c r="D2778">
        <f>COUNTIF(C$4:C2778,Tabela3[[#This Row],[COMANDA]])</f>
        <v>1</v>
      </c>
      <c r="E2778" t="s">
        <v>90</v>
      </c>
      <c r="F2778" t="s">
        <v>98</v>
      </c>
      <c r="G2778" t="s">
        <v>8</v>
      </c>
      <c r="H2778" t="s">
        <v>211</v>
      </c>
      <c r="I2778" s="2">
        <v>1</v>
      </c>
      <c r="J2778" t="s">
        <v>11</v>
      </c>
      <c r="K2778" s="21">
        <f>INDEX(LISTAS!$H:$Q,MATCH(BASE!H2778,LISTAS!$G:$G,0),MATCH(BASE!J2778,LISTAS!$H$3:$Q$3,0))*Tabela3[[#This Row],[QUANTIDADE]]</f>
        <v>20</v>
      </c>
      <c r="L2778" s="2" t="str">
        <f>TEXT(Tabela3[[#This Row],[DATA]],"MM")</f>
        <v>04</v>
      </c>
      <c r="M2778" s="2">
        <f>WEEKNUM(Tabela3[[#This Row],[DATA]])</f>
        <v>16</v>
      </c>
      <c r="N2778" s="18">
        <f>YEAR(Tabela3[[#This Row],[DATA]])</f>
        <v>2023</v>
      </c>
    </row>
    <row r="2779" spans="2:14">
      <c r="B2779" s="1">
        <v>45035</v>
      </c>
      <c r="C2779">
        <v>14072</v>
      </c>
      <c r="D2779">
        <f>COUNTIF(C$4:C2779,Tabela3[[#This Row],[COMANDA]])</f>
        <v>2</v>
      </c>
      <c r="E2779" t="s">
        <v>90</v>
      </c>
      <c r="F2779" t="s">
        <v>98</v>
      </c>
      <c r="G2779" t="s">
        <v>9</v>
      </c>
      <c r="H2779" t="s">
        <v>58</v>
      </c>
      <c r="I2779" s="2">
        <v>1</v>
      </c>
      <c r="J2779" t="s">
        <v>11</v>
      </c>
      <c r="K2779" s="21">
        <f>INDEX(LISTAS!$H:$Q,MATCH(BASE!H2779,LISTAS!$G:$G,0),MATCH(BASE!J2779,LISTAS!$H$3:$Q$3,0))*Tabela3[[#This Row],[QUANTIDADE]]</f>
        <v>5</v>
      </c>
      <c r="L2779" s="2" t="str">
        <f>TEXT(Tabela3[[#This Row],[DATA]],"MM")</f>
        <v>04</v>
      </c>
      <c r="M2779" s="2">
        <f>WEEKNUM(Tabela3[[#This Row],[DATA]])</f>
        <v>16</v>
      </c>
      <c r="N2779" s="18">
        <f>YEAR(Tabela3[[#This Row],[DATA]])</f>
        <v>2023</v>
      </c>
    </row>
    <row r="2780" spans="2:14">
      <c r="B2780" s="1">
        <v>45035</v>
      </c>
      <c r="C2780">
        <v>14073</v>
      </c>
      <c r="D2780">
        <f>COUNTIF(C$4:C2780,Tabela3[[#This Row],[COMANDA]])</f>
        <v>1</v>
      </c>
      <c r="E2780" t="s">
        <v>90</v>
      </c>
      <c r="F2780" t="s">
        <v>99</v>
      </c>
      <c r="G2780" t="s">
        <v>8</v>
      </c>
      <c r="H2780" t="s">
        <v>39</v>
      </c>
      <c r="I2780" s="2">
        <v>1</v>
      </c>
      <c r="J2780" t="s">
        <v>11</v>
      </c>
      <c r="K2780" s="21">
        <f>INDEX(LISTAS!$H:$Q,MATCH(BASE!H2780,LISTAS!$G:$G,0),MATCH(BASE!J2780,LISTAS!$H$3:$Q$3,0))*Tabela3[[#This Row],[QUANTIDADE]]</f>
        <v>12</v>
      </c>
      <c r="L2780" s="2" t="str">
        <f>TEXT(Tabela3[[#This Row],[DATA]],"MM")</f>
        <v>04</v>
      </c>
      <c r="M2780" s="2">
        <f>WEEKNUM(Tabela3[[#This Row],[DATA]])</f>
        <v>16</v>
      </c>
      <c r="N2780" s="18">
        <f>YEAR(Tabela3[[#This Row],[DATA]])</f>
        <v>2023</v>
      </c>
    </row>
    <row r="2781" spans="2:14">
      <c r="B2781" s="1">
        <v>45035</v>
      </c>
      <c r="C2781">
        <v>14073</v>
      </c>
      <c r="D2781">
        <f>COUNTIF(C$4:C2781,Tabela3[[#This Row],[COMANDA]])</f>
        <v>2</v>
      </c>
      <c r="E2781" t="s">
        <v>90</v>
      </c>
      <c r="F2781" t="s">
        <v>99</v>
      </c>
      <c r="G2781" t="s">
        <v>61</v>
      </c>
      <c r="H2781" t="s">
        <v>166</v>
      </c>
      <c r="I2781" s="2">
        <v>1</v>
      </c>
      <c r="J2781" t="s">
        <v>11</v>
      </c>
      <c r="K2781" s="21">
        <f>INDEX(LISTAS!$H:$Q,MATCH(BASE!H2781,LISTAS!$G:$G,0),MATCH(BASE!J2781,LISTAS!$H$3:$Q$3,0))*Tabela3[[#This Row],[QUANTIDADE]]</f>
        <v>8</v>
      </c>
      <c r="L2781" s="2" t="str">
        <f>TEXT(Tabela3[[#This Row],[DATA]],"MM")</f>
        <v>04</v>
      </c>
      <c r="M2781" s="2">
        <f>WEEKNUM(Tabela3[[#This Row],[DATA]])</f>
        <v>16</v>
      </c>
      <c r="N2781" s="18">
        <f>YEAR(Tabela3[[#This Row],[DATA]])</f>
        <v>2023</v>
      </c>
    </row>
    <row r="2782" spans="2:14">
      <c r="B2782" s="1">
        <v>45035</v>
      </c>
      <c r="C2782">
        <v>14074</v>
      </c>
      <c r="D2782">
        <f>COUNTIF(C$4:C2782,Tabela3[[#This Row],[COMANDA]])</f>
        <v>1</v>
      </c>
      <c r="E2782" t="s">
        <v>90</v>
      </c>
      <c r="F2782" t="s">
        <v>98</v>
      </c>
      <c r="G2782" t="s">
        <v>8</v>
      </c>
      <c r="H2782" t="s">
        <v>203</v>
      </c>
      <c r="I2782" s="2">
        <v>1</v>
      </c>
      <c r="J2782" t="s">
        <v>11</v>
      </c>
      <c r="K2782" s="21">
        <f>INDEX(LISTAS!$H:$Q,MATCH(BASE!H2782,LISTAS!$G:$G,0),MATCH(BASE!J2782,LISTAS!$H$3:$Q$3,0))*Tabela3[[#This Row],[QUANTIDADE]]</f>
        <v>20</v>
      </c>
      <c r="L2782" s="2" t="str">
        <f>TEXT(Tabela3[[#This Row],[DATA]],"MM")</f>
        <v>04</v>
      </c>
      <c r="M2782" s="2">
        <f>WEEKNUM(Tabela3[[#This Row],[DATA]])</f>
        <v>16</v>
      </c>
      <c r="N2782" s="18">
        <f>YEAR(Tabela3[[#This Row],[DATA]])</f>
        <v>2023</v>
      </c>
    </row>
    <row r="2783" spans="2:14">
      <c r="B2783" s="1">
        <v>45035</v>
      </c>
      <c r="C2783">
        <v>14074</v>
      </c>
      <c r="D2783">
        <f>COUNTIF(C$4:C2783,Tabela3[[#This Row],[COMANDA]])</f>
        <v>2</v>
      </c>
      <c r="E2783" t="s">
        <v>90</v>
      </c>
      <c r="F2783" t="s">
        <v>98</v>
      </c>
      <c r="G2783" t="s">
        <v>8</v>
      </c>
      <c r="H2783" t="s">
        <v>84</v>
      </c>
      <c r="I2783" s="2">
        <v>1</v>
      </c>
      <c r="J2783" t="s">
        <v>11</v>
      </c>
      <c r="K2783" s="21">
        <f>INDEX(LISTAS!$H:$Q,MATCH(BASE!H2783,LISTAS!$G:$G,0),MATCH(BASE!J2783,LISTAS!$H$3:$Q$3,0))*Tabela3[[#This Row],[QUANTIDADE]]</f>
        <v>16</v>
      </c>
      <c r="L2783" s="2" t="str">
        <f>TEXT(Tabela3[[#This Row],[DATA]],"MM")</f>
        <v>04</v>
      </c>
      <c r="M2783" s="2">
        <f>WEEKNUM(Tabela3[[#This Row],[DATA]])</f>
        <v>16</v>
      </c>
      <c r="N2783" s="18">
        <f>YEAR(Tabela3[[#This Row],[DATA]])</f>
        <v>2023</v>
      </c>
    </row>
    <row r="2784" spans="2:14">
      <c r="B2784" s="1">
        <v>45035</v>
      </c>
      <c r="C2784">
        <v>14074</v>
      </c>
      <c r="D2784">
        <f>COUNTIF(C$4:C2784,Tabela3[[#This Row],[COMANDA]])</f>
        <v>3</v>
      </c>
      <c r="E2784" t="s">
        <v>90</v>
      </c>
      <c r="F2784" t="s">
        <v>98</v>
      </c>
      <c r="G2784" t="s">
        <v>9</v>
      </c>
      <c r="H2784" t="s">
        <v>213</v>
      </c>
      <c r="I2784" s="2">
        <v>1</v>
      </c>
      <c r="J2784" t="s">
        <v>11</v>
      </c>
      <c r="K2784" s="21">
        <f>INDEX(LISTAS!$H:$Q,MATCH(BASE!H2784,LISTAS!$G:$G,0),MATCH(BASE!J2784,LISTAS!$H$3:$Q$3,0))*Tabela3[[#This Row],[QUANTIDADE]]</f>
        <v>4</v>
      </c>
      <c r="L2784" s="2" t="str">
        <f>TEXT(Tabela3[[#This Row],[DATA]],"MM")</f>
        <v>04</v>
      </c>
      <c r="M2784" s="2">
        <f>WEEKNUM(Tabela3[[#This Row],[DATA]])</f>
        <v>16</v>
      </c>
      <c r="N2784" s="18">
        <f>YEAR(Tabela3[[#This Row],[DATA]])</f>
        <v>2023</v>
      </c>
    </row>
    <row r="2785" spans="2:14">
      <c r="B2785" s="1">
        <v>45035</v>
      </c>
      <c r="C2785">
        <v>14074</v>
      </c>
      <c r="D2785">
        <f>COUNTIF(C$4:C2785,Tabela3[[#This Row],[COMANDA]])</f>
        <v>4</v>
      </c>
      <c r="E2785" t="s">
        <v>90</v>
      </c>
      <c r="F2785" t="s">
        <v>98</v>
      </c>
      <c r="G2785" t="s">
        <v>9</v>
      </c>
      <c r="H2785" t="s">
        <v>126</v>
      </c>
      <c r="I2785" s="2">
        <v>1</v>
      </c>
      <c r="J2785" t="s">
        <v>11</v>
      </c>
      <c r="K2785" s="21">
        <f>INDEX(LISTAS!$H:$Q,MATCH(BASE!H2785,LISTAS!$G:$G,0),MATCH(BASE!J2785,LISTAS!$H$3:$Q$3,0))*Tabela3[[#This Row],[QUANTIDADE]]</f>
        <v>3.5</v>
      </c>
      <c r="L2785" s="2" t="str">
        <f>TEXT(Tabela3[[#This Row],[DATA]],"MM")</f>
        <v>04</v>
      </c>
      <c r="M2785" s="2">
        <f>WEEKNUM(Tabela3[[#This Row],[DATA]])</f>
        <v>16</v>
      </c>
      <c r="N2785" s="18">
        <f>YEAR(Tabela3[[#This Row],[DATA]])</f>
        <v>2023</v>
      </c>
    </row>
    <row r="2786" spans="2:14">
      <c r="B2786" s="1">
        <v>45035</v>
      </c>
      <c r="C2786">
        <v>14075</v>
      </c>
      <c r="D2786">
        <f>COUNTIF(C$4:C2786,Tabela3[[#This Row],[COMANDA]])</f>
        <v>1</v>
      </c>
      <c r="E2786" t="s">
        <v>90</v>
      </c>
      <c r="F2786" t="s">
        <v>375</v>
      </c>
      <c r="G2786" t="s">
        <v>8</v>
      </c>
      <c r="H2786" t="s">
        <v>202</v>
      </c>
      <c r="I2786" s="2">
        <v>2</v>
      </c>
      <c r="J2786" t="s">
        <v>11</v>
      </c>
      <c r="K2786" s="21">
        <f>INDEX(LISTAS!$H:$Q,MATCH(BASE!H2786,LISTAS!$G:$G,0),MATCH(BASE!J2786,LISTAS!$H$3:$Q$3,0))*Tabela3[[#This Row],[QUANTIDADE]]</f>
        <v>40</v>
      </c>
      <c r="L2786" s="2" t="str">
        <f>TEXT(Tabela3[[#This Row],[DATA]],"MM")</f>
        <v>04</v>
      </c>
      <c r="M2786" s="2">
        <f>WEEKNUM(Tabela3[[#This Row],[DATA]])</f>
        <v>16</v>
      </c>
      <c r="N2786" s="18">
        <f>YEAR(Tabela3[[#This Row],[DATA]])</f>
        <v>2023</v>
      </c>
    </row>
    <row r="2787" spans="2:14">
      <c r="B2787" s="1">
        <v>45035</v>
      </c>
      <c r="C2787">
        <v>14075</v>
      </c>
      <c r="D2787">
        <f>COUNTIF(C$4:C2787,Tabela3[[#This Row],[COMANDA]])</f>
        <v>2</v>
      </c>
      <c r="E2787" t="s">
        <v>90</v>
      </c>
      <c r="F2787" t="s">
        <v>375</v>
      </c>
      <c r="G2787" t="s">
        <v>9</v>
      </c>
      <c r="H2787" t="s">
        <v>133</v>
      </c>
      <c r="I2787" s="2">
        <v>1</v>
      </c>
      <c r="J2787" t="s">
        <v>11</v>
      </c>
      <c r="K2787" s="21">
        <f>INDEX(LISTAS!$H:$Q,MATCH(BASE!H2787,LISTAS!$G:$G,0),MATCH(BASE!J2787,LISTAS!$H$3:$Q$3,0))*Tabela3[[#This Row],[QUANTIDADE]]</f>
        <v>6</v>
      </c>
      <c r="L2787" s="2" t="str">
        <f>TEXT(Tabela3[[#This Row],[DATA]],"MM")</f>
        <v>04</v>
      </c>
      <c r="M2787" s="2">
        <f>WEEKNUM(Tabela3[[#This Row],[DATA]])</f>
        <v>16</v>
      </c>
      <c r="N2787" s="18">
        <f>YEAR(Tabela3[[#This Row],[DATA]])</f>
        <v>2023</v>
      </c>
    </row>
    <row r="2788" spans="2:14">
      <c r="B2788" s="1">
        <v>45035</v>
      </c>
      <c r="C2788">
        <v>14076</v>
      </c>
      <c r="D2788">
        <f>COUNTIF(C$4:C2788,Tabela3[[#This Row],[COMANDA]])</f>
        <v>1</v>
      </c>
      <c r="E2788" t="s">
        <v>90</v>
      </c>
      <c r="F2788" t="s">
        <v>98</v>
      </c>
      <c r="G2788" t="s">
        <v>8</v>
      </c>
      <c r="H2788" t="s">
        <v>211</v>
      </c>
      <c r="I2788" s="2">
        <v>1</v>
      </c>
      <c r="J2788" t="s">
        <v>11</v>
      </c>
      <c r="K2788" s="21">
        <f>INDEX(LISTAS!$H:$Q,MATCH(BASE!H2788,LISTAS!$G:$G,0),MATCH(BASE!J2788,LISTAS!$H$3:$Q$3,0))*Tabela3[[#This Row],[QUANTIDADE]]</f>
        <v>20</v>
      </c>
      <c r="L2788" s="2" t="str">
        <f>TEXT(Tabela3[[#This Row],[DATA]],"MM")</f>
        <v>04</v>
      </c>
      <c r="M2788" s="2">
        <f>WEEKNUM(Tabela3[[#This Row],[DATA]])</f>
        <v>16</v>
      </c>
      <c r="N2788" s="18">
        <f>YEAR(Tabela3[[#This Row],[DATA]])</f>
        <v>2023</v>
      </c>
    </row>
    <row r="2789" spans="2:14">
      <c r="B2789" s="1">
        <v>45035</v>
      </c>
      <c r="C2789">
        <v>14077</v>
      </c>
      <c r="D2789">
        <f>COUNTIF(C$4:C2789,Tabela3[[#This Row],[COMANDA]])</f>
        <v>1</v>
      </c>
      <c r="E2789" t="s">
        <v>90</v>
      </c>
      <c r="F2789" t="s">
        <v>99</v>
      </c>
      <c r="G2789" t="s">
        <v>8</v>
      </c>
      <c r="H2789" t="s">
        <v>41</v>
      </c>
      <c r="I2789" s="2">
        <v>2</v>
      </c>
      <c r="J2789" t="s">
        <v>11</v>
      </c>
      <c r="K2789" s="21">
        <f>INDEX(LISTAS!$H:$Q,MATCH(BASE!H2789,LISTAS!$G:$G,0),MATCH(BASE!J2789,LISTAS!$H$3:$Q$3,0))*Tabela3[[#This Row],[QUANTIDADE]]</f>
        <v>28</v>
      </c>
      <c r="L2789" s="2" t="str">
        <f>TEXT(Tabela3[[#This Row],[DATA]],"MM")</f>
        <v>04</v>
      </c>
      <c r="M2789" s="2">
        <f>WEEKNUM(Tabela3[[#This Row],[DATA]])</f>
        <v>16</v>
      </c>
      <c r="N2789" s="18">
        <f>YEAR(Tabela3[[#This Row],[DATA]])</f>
        <v>2023</v>
      </c>
    </row>
    <row r="2790" spans="2:14">
      <c r="B2790" s="1">
        <v>45035</v>
      </c>
      <c r="C2790">
        <v>14077</v>
      </c>
      <c r="D2790">
        <f>COUNTIF(C$4:C2790,Tabela3[[#This Row],[COMANDA]])</f>
        <v>2</v>
      </c>
      <c r="E2790" t="s">
        <v>90</v>
      </c>
      <c r="F2790" t="s">
        <v>99</v>
      </c>
      <c r="G2790" t="s">
        <v>8</v>
      </c>
      <c r="H2790" t="s">
        <v>42</v>
      </c>
      <c r="I2790" s="2">
        <v>1</v>
      </c>
      <c r="J2790" t="s">
        <v>11</v>
      </c>
      <c r="K2790" s="21">
        <f>INDEX(LISTAS!$H:$Q,MATCH(BASE!H2790,LISTAS!$G:$G,0),MATCH(BASE!J2790,LISTAS!$H$3:$Q$3,0))*Tabela3[[#This Row],[QUANTIDADE]]</f>
        <v>16</v>
      </c>
      <c r="L2790" s="2" t="str">
        <f>TEXT(Tabela3[[#This Row],[DATA]],"MM")</f>
        <v>04</v>
      </c>
      <c r="M2790" s="2">
        <f>WEEKNUM(Tabela3[[#This Row],[DATA]])</f>
        <v>16</v>
      </c>
      <c r="N2790" s="18">
        <f>YEAR(Tabela3[[#This Row],[DATA]])</f>
        <v>2023</v>
      </c>
    </row>
    <row r="2791" spans="2:14">
      <c r="B2791" s="1">
        <v>45035</v>
      </c>
      <c r="C2791">
        <v>14077</v>
      </c>
      <c r="D2791">
        <f>COUNTIF(C$4:C2791,Tabela3[[#This Row],[COMANDA]])</f>
        <v>3</v>
      </c>
      <c r="E2791" t="s">
        <v>90</v>
      </c>
      <c r="F2791" t="s">
        <v>99</v>
      </c>
      <c r="G2791" t="s">
        <v>9</v>
      </c>
      <c r="H2791" t="s">
        <v>132</v>
      </c>
      <c r="I2791" s="2">
        <v>1</v>
      </c>
      <c r="J2791" t="s">
        <v>11</v>
      </c>
      <c r="K2791" s="21">
        <f>INDEX(LISTAS!$H:$Q,MATCH(BASE!H2791,LISTAS!$G:$G,0),MATCH(BASE!J2791,LISTAS!$H$3:$Q$3,0))*Tabela3[[#This Row],[QUANTIDADE]]</f>
        <v>3</v>
      </c>
      <c r="L2791" s="2" t="str">
        <f>TEXT(Tabela3[[#This Row],[DATA]],"MM")</f>
        <v>04</v>
      </c>
      <c r="M2791" s="2">
        <f>WEEKNUM(Tabela3[[#This Row],[DATA]])</f>
        <v>16</v>
      </c>
      <c r="N2791" s="18">
        <f>YEAR(Tabela3[[#This Row],[DATA]])</f>
        <v>2023</v>
      </c>
    </row>
    <row r="2792" spans="2:14">
      <c r="B2792" s="1">
        <v>45035</v>
      </c>
      <c r="C2792">
        <v>14077</v>
      </c>
      <c r="D2792">
        <f>COUNTIF(C$4:C2792,Tabela3[[#This Row],[COMANDA]])</f>
        <v>4</v>
      </c>
      <c r="E2792" t="s">
        <v>90</v>
      </c>
      <c r="F2792" t="s">
        <v>99</v>
      </c>
      <c r="G2792" t="s">
        <v>61</v>
      </c>
      <c r="H2792" t="s">
        <v>162</v>
      </c>
      <c r="I2792" s="2">
        <v>2</v>
      </c>
      <c r="J2792" t="s">
        <v>11</v>
      </c>
      <c r="K2792" s="21">
        <f>INDEX(LISTAS!$H:$Q,MATCH(BASE!H2792,LISTAS!$G:$G,0),MATCH(BASE!J2792,LISTAS!$H$3:$Q$3,0))*Tabela3[[#This Row],[QUANTIDADE]]</f>
        <v>3</v>
      </c>
      <c r="L2792" s="2" t="str">
        <f>TEXT(Tabela3[[#This Row],[DATA]],"MM")</f>
        <v>04</v>
      </c>
      <c r="M2792" s="2">
        <f>WEEKNUM(Tabela3[[#This Row],[DATA]])</f>
        <v>16</v>
      </c>
      <c r="N2792" s="18">
        <f>YEAR(Tabela3[[#This Row],[DATA]])</f>
        <v>2023</v>
      </c>
    </row>
    <row r="2793" spans="2:14">
      <c r="B2793" s="1">
        <v>45035</v>
      </c>
      <c r="C2793">
        <v>14078</v>
      </c>
      <c r="D2793">
        <f>COUNTIF(C$4:C2793,Tabela3[[#This Row],[COMANDA]])</f>
        <v>1</v>
      </c>
      <c r="E2793" t="s">
        <v>90</v>
      </c>
      <c r="F2793" t="s">
        <v>99</v>
      </c>
      <c r="G2793" t="s">
        <v>8</v>
      </c>
      <c r="H2793" t="s">
        <v>202</v>
      </c>
      <c r="I2793" s="2">
        <v>1</v>
      </c>
      <c r="J2793" t="s">
        <v>11</v>
      </c>
      <c r="K2793" s="21">
        <f>INDEX(LISTAS!$H:$Q,MATCH(BASE!H2793,LISTAS!$G:$G,0),MATCH(BASE!J2793,LISTAS!$H$3:$Q$3,0))*Tabela3[[#This Row],[QUANTIDADE]]</f>
        <v>20</v>
      </c>
      <c r="L2793" s="2" t="str">
        <f>TEXT(Tabela3[[#This Row],[DATA]],"MM")</f>
        <v>04</v>
      </c>
      <c r="M2793" s="2">
        <f>WEEKNUM(Tabela3[[#This Row],[DATA]])</f>
        <v>16</v>
      </c>
      <c r="N2793" s="18">
        <f>YEAR(Tabela3[[#This Row],[DATA]])</f>
        <v>2023</v>
      </c>
    </row>
    <row r="2794" spans="2:14">
      <c r="B2794" s="1">
        <v>45035</v>
      </c>
      <c r="C2794">
        <v>14079</v>
      </c>
      <c r="D2794">
        <f>COUNTIF(C$4:C2794,Tabela3[[#This Row],[COMANDA]])</f>
        <v>1</v>
      </c>
      <c r="E2794" t="s">
        <v>90</v>
      </c>
      <c r="F2794" t="s">
        <v>98</v>
      </c>
      <c r="G2794" t="s">
        <v>8</v>
      </c>
      <c r="H2794" t="s">
        <v>42</v>
      </c>
      <c r="I2794" s="2">
        <v>1</v>
      </c>
      <c r="J2794" t="s">
        <v>11</v>
      </c>
      <c r="K2794" s="21">
        <f>INDEX(LISTAS!$H:$Q,MATCH(BASE!H2794,LISTAS!$G:$G,0),MATCH(BASE!J2794,LISTAS!$H$3:$Q$3,0))*Tabela3[[#This Row],[QUANTIDADE]]</f>
        <v>16</v>
      </c>
      <c r="L2794" s="2" t="str">
        <f>TEXT(Tabela3[[#This Row],[DATA]],"MM")</f>
        <v>04</v>
      </c>
      <c r="M2794" s="2">
        <f>WEEKNUM(Tabela3[[#This Row],[DATA]])</f>
        <v>16</v>
      </c>
      <c r="N2794" s="18">
        <f>YEAR(Tabela3[[#This Row],[DATA]])</f>
        <v>2023</v>
      </c>
    </row>
    <row r="2795" spans="2:14">
      <c r="B2795" s="1">
        <v>45035</v>
      </c>
      <c r="C2795">
        <v>14079</v>
      </c>
      <c r="D2795">
        <f>COUNTIF(C$4:C2795,Tabela3[[#This Row],[COMANDA]])</f>
        <v>2</v>
      </c>
      <c r="E2795" t="s">
        <v>90</v>
      </c>
      <c r="F2795" t="s">
        <v>98</v>
      </c>
      <c r="G2795" t="s">
        <v>9</v>
      </c>
      <c r="H2795" t="s">
        <v>51</v>
      </c>
      <c r="I2795" s="2">
        <v>1</v>
      </c>
      <c r="J2795" t="s">
        <v>11</v>
      </c>
      <c r="K2795" s="21">
        <f>INDEX(LISTAS!$H:$Q,MATCH(BASE!H2795,LISTAS!$G:$G,0),MATCH(BASE!J2795,LISTAS!$H$3:$Q$3,0))*Tabela3[[#This Row],[QUANTIDADE]]</f>
        <v>10</v>
      </c>
      <c r="L2795" s="2" t="str">
        <f>TEXT(Tabela3[[#This Row],[DATA]],"MM")</f>
        <v>04</v>
      </c>
      <c r="M2795" s="2">
        <f>WEEKNUM(Tabela3[[#This Row],[DATA]])</f>
        <v>16</v>
      </c>
      <c r="N2795" s="18">
        <f>YEAR(Tabela3[[#This Row],[DATA]])</f>
        <v>2023</v>
      </c>
    </row>
    <row r="2796" spans="2:14">
      <c r="B2796" s="1">
        <v>45035</v>
      </c>
      <c r="C2796">
        <v>14079</v>
      </c>
      <c r="D2796">
        <f>COUNTIF(C$4:C2796,Tabela3[[#This Row],[COMANDA]])</f>
        <v>3</v>
      </c>
      <c r="E2796" t="s">
        <v>90</v>
      </c>
      <c r="F2796" t="s">
        <v>98</v>
      </c>
      <c r="G2796" t="s">
        <v>10</v>
      </c>
      <c r="H2796" t="s">
        <v>119</v>
      </c>
      <c r="I2796" s="2">
        <v>1</v>
      </c>
      <c r="J2796" t="s">
        <v>11</v>
      </c>
      <c r="K2796" s="21">
        <f>INDEX(LISTAS!$H:$Q,MATCH(BASE!H2796,LISTAS!$G:$G,0),MATCH(BASE!J2796,LISTAS!$H$3:$Q$3,0))*Tabela3[[#This Row],[QUANTIDADE]]</f>
        <v>6</v>
      </c>
      <c r="L2796" s="2" t="str">
        <f>TEXT(Tabela3[[#This Row],[DATA]],"MM")</f>
        <v>04</v>
      </c>
      <c r="M2796" s="2">
        <f>WEEKNUM(Tabela3[[#This Row],[DATA]])</f>
        <v>16</v>
      </c>
      <c r="N2796" s="18">
        <f>YEAR(Tabela3[[#This Row],[DATA]])</f>
        <v>2023</v>
      </c>
    </row>
    <row r="2797" spans="2:14">
      <c r="B2797" s="1">
        <v>45035</v>
      </c>
      <c r="C2797">
        <v>14080</v>
      </c>
      <c r="D2797">
        <f>COUNTIF(C$4:C2797,Tabela3[[#This Row],[COMANDA]])</f>
        <v>1</v>
      </c>
      <c r="E2797" t="s">
        <v>90</v>
      </c>
      <c r="F2797" t="s">
        <v>99</v>
      </c>
      <c r="G2797" t="s">
        <v>8</v>
      </c>
      <c r="H2797" t="s">
        <v>211</v>
      </c>
      <c r="I2797" s="2">
        <v>1</v>
      </c>
      <c r="J2797" t="s">
        <v>11</v>
      </c>
      <c r="K2797" s="21">
        <f>INDEX(LISTAS!$H:$Q,MATCH(BASE!H2797,LISTAS!$G:$G,0),MATCH(BASE!J2797,LISTAS!$H$3:$Q$3,0))*Tabela3[[#This Row],[QUANTIDADE]]</f>
        <v>20</v>
      </c>
      <c r="L2797" s="2" t="str">
        <f>TEXT(Tabela3[[#This Row],[DATA]],"MM")</f>
        <v>04</v>
      </c>
      <c r="M2797" s="2">
        <f>WEEKNUM(Tabela3[[#This Row],[DATA]])</f>
        <v>16</v>
      </c>
      <c r="N2797" s="18">
        <f>YEAR(Tabela3[[#This Row],[DATA]])</f>
        <v>2023</v>
      </c>
    </row>
    <row r="2798" spans="2:14">
      <c r="B2798" s="1">
        <v>45035</v>
      </c>
      <c r="C2798">
        <v>14081</v>
      </c>
      <c r="D2798">
        <f>COUNTIF(C$4:C2798,Tabela3[[#This Row],[COMANDA]])</f>
        <v>1</v>
      </c>
      <c r="E2798" t="s">
        <v>90</v>
      </c>
      <c r="F2798" t="s">
        <v>375</v>
      </c>
      <c r="G2798" t="s">
        <v>8</v>
      </c>
      <c r="H2798" t="s">
        <v>202</v>
      </c>
      <c r="I2798" s="2">
        <v>1</v>
      </c>
      <c r="J2798" t="s">
        <v>11</v>
      </c>
      <c r="K2798" s="21">
        <f>INDEX(LISTAS!$H:$Q,MATCH(BASE!H2798,LISTAS!$G:$G,0),MATCH(BASE!J2798,LISTAS!$H$3:$Q$3,0))*Tabela3[[#This Row],[QUANTIDADE]]</f>
        <v>20</v>
      </c>
      <c r="L2798" s="2" t="str">
        <f>TEXT(Tabela3[[#This Row],[DATA]],"MM")</f>
        <v>04</v>
      </c>
      <c r="M2798" s="2">
        <f>WEEKNUM(Tabela3[[#This Row],[DATA]])</f>
        <v>16</v>
      </c>
      <c r="N2798" s="18">
        <f>YEAR(Tabela3[[#This Row],[DATA]])</f>
        <v>2023</v>
      </c>
    </row>
    <row r="2799" spans="2:14">
      <c r="B2799" s="1">
        <v>45035</v>
      </c>
      <c r="C2799">
        <v>14082</v>
      </c>
      <c r="D2799">
        <f>COUNTIF(C$4:C2799,Tabela3[[#This Row],[COMANDA]])</f>
        <v>1</v>
      </c>
      <c r="E2799" t="s">
        <v>90</v>
      </c>
      <c r="F2799" t="s">
        <v>99</v>
      </c>
      <c r="G2799" t="s">
        <v>8</v>
      </c>
      <c r="H2799" t="s">
        <v>202</v>
      </c>
      <c r="I2799" s="2">
        <v>1</v>
      </c>
      <c r="J2799" t="s">
        <v>11</v>
      </c>
      <c r="K2799" s="21">
        <f>INDEX(LISTAS!$H:$Q,MATCH(BASE!H2799,LISTAS!$G:$G,0),MATCH(BASE!J2799,LISTAS!$H$3:$Q$3,0))*Tabela3[[#This Row],[QUANTIDADE]]</f>
        <v>20</v>
      </c>
      <c r="L2799" s="2" t="str">
        <f>TEXT(Tabela3[[#This Row],[DATA]],"MM")</f>
        <v>04</v>
      </c>
      <c r="M2799" s="2">
        <f>WEEKNUM(Tabela3[[#This Row],[DATA]])</f>
        <v>16</v>
      </c>
      <c r="N2799" s="18">
        <f>YEAR(Tabela3[[#This Row],[DATA]])</f>
        <v>2023</v>
      </c>
    </row>
    <row r="2800" spans="2:14">
      <c r="B2800" s="1">
        <v>45035</v>
      </c>
      <c r="C2800">
        <v>14082</v>
      </c>
      <c r="D2800">
        <f>COUNTIF(C$4:C2800,Tabela3[[#This Row],[COMANDA]])</f>
        <v>2</v>
      </c>
      <c r="E2800" t="s">
        <v>90</v>
      </c>
      <c r="F2800" t="s">
        <v>99</v>
      </c>
      <c r="G2800" t="s">
        <v>9</v>
      </c>
      <c r="H2800" t="s">
        <v>138</v>
      </c>
      <c r="I2800" s="2">
        <v>1</v>
      </c>
      <c r="J2800" t="s">
        <v>11</v>
      </c>
      <c r="K2800" s="21">
        <f>INDEX(LISTAS!$H:$Q,MATCH(BASE!H2800,LISTAS!$G:$G,0),MATCH(BASE!J2800,LISTAS!$H$3:$Q$3,0))*Tabela3[[#This Row],[QUANTIDADE]]</f>
        <v>4</v>
      </c>
      <c r="L2800" s="2" t="str">
        <f>TEXT(Tabela3[[#This Row],[DATA]],"MM")</f>
        <v>04</v>
      </c>
      <c r="M2800" s="2">
        <f>WEEKNUM(Tabela3[[#This Row],[DATA]])</f>
        <v>16</v>
      </c>
      <c r="N2800" s="18">
        <f>YEAR(Tabela3[[#This Row],[DATA]])</f>
        <v>2023</v>
      </c>
    </row>
    <row r="2801" spans="2:14">
      <c r="B2801" s="1">
        <v>45035</v>
      </c>
      <c r="C2801" t="s">
        <v>437</v>
      </c>
      <c r="D2801">
        <f>COUNTIF(C$4:C2801,Tabela3[[#This Row],[COMANDA]])</f>
        <v>1</v>
      </c>
      <c r="E2801" t="s">
        <v>1</v>
      </c>
      <c r="G2801" t="s">
        <v>77</v>
      </c>
      <c r="H2801" t="s">
        <v>224</v>
      </c>
      <c r="I2801" s="2">
        <v>3</v>
      </c>
      <c r="J2801" t="s">
        <v>11</v>
      </c>
      <c r="K2801" s="21">
        <f>INDEX(LISTAS!$H:$Q,MATCH(BASE!H2801,LISTAS!$G:$G,0),MATCH(BASE!J2801,LISTAS!$H$3:$Q$3,0))*Tabela3[[#This Row],[QUANTIDADE]]</f>
        <v>16.5</v>
      </c>
      <c r="L2801" s="2" t="str">
        <f>TEXT(Tabela3[[#This Row],[DATA]],"MM")</f>
        <v>04</v>
      </c>
      <c r="M2801" s="2">
        <f>WEEKNUM(Tabela3[[#This Row],[DATA]])</f>
        <v>16</v>
      </c>
      <c r="N2801" s="18">
        <f>YEAR(Tabela3[[#This Row],[DATA]])</f>
        <v>2023</v>
      </c>
    </row>
    <row r="2802" spans="2:14">
      <c r="B2802" s="1">
        <v>45035</v>
      </c>
      <c r="C2802" t="s">
        <v>437</v>
      </c>
      <c r="D2802">
        <f>COUNTIF(C$4:C2802,Tabela3[[#This Row],[COMANDA]])</f>
        <v>2</v>
      </c>
      <c r="E2802" t="s">
        <v>1</v>
      </c>
      <c r="G2802" t="s">
        <v>77</v>
      </c>
      <c r="H2802" t="s">
        <v>79</v>
      </c>
      <c r="I2802" s="2">
        <v>1</v>
      </c>
      <c r="J2802" t="s">
        <v>11</v>
      </c>
      <c r="K2802" s="21">
        <f>INDEX(LISTAS!$H:$Q,MATCH(BASE!H2802,LISTAS!$G:$G,0),MATCH(BASE!J2802,LISTAS!$H$3:$Q$3,0))*Tabela3[[#This Row],[QUANTIDADE]]</f>
        <v>4.5</v>
      </c>
      <c r="L2802" s="2" t="str">
        <f>TEXT(Tabela3[[#This Row],[DATA]],"MM")</f>
        <v>04</v>
      </c>
      <c r="M2802" s="2">
        <f>WEEKNUM(Tabela3[[#This Row],[DATA]])</f>
        <v>16</v>
      </c>
      <c r="N2802" s="18">
        <f>YEAR(Tabela3[[#This Row],[DATA]])</f>
        <v>2023</v>
      </c>
    </row>
    <row r="2803" spans="2:14">
      <c r="B2803" s="1">
        <v>45035</v>
      </c>
      <c r="C2803" t="s">
        <v>437</v>
      </c>
      <c r="D2803">
        <f>COUNTIF(C$4:C2803,Tabela3[[#This Row],[COMANDA]])</f>
        <v>3</v>
      </c>
      <c r="E2803" t="s">
        <v>1</v>
      </c>
      <c r="G2803" t="s">
        <v>9</v>
      </c>
      <c r="H2803" t="s">
        <v>214</v>
      </c>
      <c r="I2803" s="2">
        <v>21</v>
      </c>
      <c r="J2803" t="s">
        <v>11</v>
      </c>
      <c r="K2803" s="21">
        <f>INDEX(LISTAS!$H:$Q,MATCH(BASE!H2803,LISTAS!$G:$G,0),MATCH(BASE!J2803,LISTAS!$H$3:$Q$3,0))*Tabela3[[#This Row],[QUANTIDADE]]</f>
        <v>21</v>
      </c>
      <c r="L2803" s="2" t="str">
        <f>TEXT(Tabela3[[#This Row],[DATA]],"MM")</f>
        <v>04</v>
      </c>
      <c r="M2803" s="2">
        <f>WEEKNUM(Tabela3[[#This Row],[DATA]])</f>
        <v>16</v>
      </c>
      <c r="N2803" s="18">
        <f>YEAR(Tabela3[[#This Row],[DATA]])</f>
        <v>2023</v>
      </c>
    </row>
    <row r="2804" spans="2:14">
      <c r="B2804" s="1">
        <v>45035</v>
      </c>
      <c r="C2804" t="s">
        <v>437</v>
      </c>
      <c r="D2804">
        <f>COUNTIF(C$4:C2804,Tabela3[[#This Row],[COMANDA]])</f>
        <v>4</v>
      </c>
      <c r="E2804" t="s">
        <v>1</v>
      </c>
      <c r="G2804" t="s">
        <v>74</v>
      </c>
      <c r="H2804" t="s">
        <v>76</v>
      </c>
      <c r="I2804" s="2">
        <v>7</v>
      </c>
      <c r="J2804" t="s">
        <v>11</v>
      </c>
      <c r="K2804" s="21">
        <f>INDEX(LISTAS!$H:$Q,MATCH(BASE!H2804,LISTAS!$G:$G,0),MATCH(BASE!J2804,LISTAS!$H$3:$Q$3,0))*Tabela3[[#This Row],[QUANTIDADE]]</f>
        <v>14</v>
      </c>
      <c r="L2804" s="2" t="str">
        <f>TEXT(Tabela3[[#This Row],[DATA]],"MM")</f>
        <v>04</v>
      </c>
      <c r="M2804" s="2">
        <f>WEEKNUM(Tabela3[[#This Row],[DATA]])</f>
        <v>16</v>
      </c>
      <c r="N2804" s="18">
        <f>YEAR(Tabela3[[#This Row],[DATA]])</f>
        <v>2023</v>
      </c>
    </row>
    <row r="2805" spans="2:14">
      <c r="B2805" s="1">
        <v>45035</v>
      </c>
      <c r="C2805" t="s">
        <v>437</v>
      </c>
      <c r="D2805">
        <f>COUNTIF(C$4:C2805,Tabela3[[#This Row],[COMANDA]])</f>
        <v>5</v>
      </c>
      <c r="E2805" t="s">
        <v>1</v>
      </c>
      <c r="G2805" t="s">
        <v>74</v>
      </c>
      <c r="H2805" t="s">
        <v>120</v>
      </c>
      <c r="I2805" s="2">
        <v>7</v>
      </c>
      <c r="J2805" t="s">
        <v>11</v>
      </c>
      <c r="K2805" s="21">
        <f>INDEX(LISTAS!$H:$Q,MATCH(BASE!H2805,LISTAS!$G:$G,0),MATCH(BASE!J2805,LISTAS!$H$3:$Q$3,0))*Tabela3[[#This Row],[QUANTIDADE]]</f>
        <v>21</v>
      </c>
      <c r="L2805" s="2" t="str">
        <f>TEXT(Tabela3[[#This Row],[DATA]],"MM")</f>
        <v>04</v>
      </c>
      <c r="M2805" s="2">
        <f>WEEKNUM(Tabela3[[#This Row],[DATA]])</f>
        <v>16</v>
      </c>
      <c r="N2805" s="18">
        <f>YEAR(Tabela3[[#This Row],[DATA]])</f>
        <v>2023</v>
      </c>
    </row>
    <row r="2806" spans="2:14">
      <c r="B2806" s="1">
        <v>45035</v>
      </c>
      <c r="C2806" t="s">
        <v>437</v>
      </c>
      <c r="D2806">
        <f>COUNTIF(C$4:C2806,Tabela3[[#This Row],[COMANDA]])</f>
        <v>6</v>
      </c>
      <c r="E2806" t="s">
        <v>1</v>
      </c>
      <c r="G2806" t="s">
        <v>63</v>
      </c>
      <c r="H2806" t="s">
        <v>179</v>
      </c>
      <c r="I2806" s="2">
        <v>1</v>
      </c>
      <c r="J2806" t="s">
        <v>11</v>
      </c>
      <c r="K2806" s="21">
        <f>INDEX(LISTAS!$H:$Q,MATCH(BASE!H2806,LISTAS!$G:$G,0),MATCH(BASE!J2806,LISTAS!$H$3:$Q$3,0))*Tabela3[[#This Row],[QUANTIDADE]]</f>
        <v>6.5</v>
      </c>
      <c r="L2806" s="2" t="str">
        <f>TEXT(Tabela3[[#This Row],[DATA]],"MM")</f>
        <v>04</v>
      </c>
      <c r="M2806" s="2">
        <f>WEEKNUM(Tabela3[[#This Row],[DATA]])</f>
        <v>16</v>
      </c>
      <c r="N2806" s="18">
        <f>YEAR(Tabela3[[#This Row],[DATA]])</f>
        <v>2023</v>
      </c>
    </row>
    <row r="2807" spans="2:14">
      <c r="B2807" s="1">
        <v>45035</v>
      </c>
      <c r="C2807" t="s">
        <v>437</v>
      </c>
      <c r="D2807">
        <f>COUNTIF(C$4:C2807,Tabela3[[#This Row],[COMANDA]])</f>
        <v>7</v>
      </c>
      <c r="E2807" t="s">
        <v>1</v>
      </c>
      <c r="G2807" t="s">
        <v>64</v>
      </c>
      <c r="H2807" t="s">
        <v>173</v>
      </c>
      <c r="I2807" s="2">
        <v>1</v>
      </c>
      <c r="J2807" t="s">
        <v>11</v>
      </c>
      <c r="K2807" s="21">
        <f>INDEX(LISTAS!$H:$Q,MATCH(BASE!H2807,LISTAS!$G:$G,0),MATCH(BASE!J2807,LISTAS!$H$3:$Q$3,0))*Tabela3[[#This Row],[QUANTIDADE]]</f>
        <v>9</v>
      </c>
      <c r="L2807" s="2" t="str">
        <f>TEXT(Tabela3[[#This Row],[DATA]],"MM")</f>
        <v>04</v>
      </c>
      <c r="M2807" s="2">
        <f>WEEKNUM(Tabela3[[#This Row],[DATA]])</f>
        <v>16</v>
      </c>
      <c r="N2807" s="18">
        <f>YEAR(Tabela3[[#This Row],[DATA]])</f>
        <v>2023</v>
      </c>
    </row>
    <row r="2808" spans="2:14">
      <c r="B2808" s="1">
        <v>45035</v>
      </c>
      <c r="C2808" t="s">
        <v>437</v>
      </c>
      <c r="D2808">
        <f>COUNTIF(C$4:C2808,Tabela3[[#This Row],[COMANDA]])</f>
        <v>8</v>
      </c>
      <c r="E2808" t="s">
        <v>1</v>
      </c>
      <c r="G2808" t="s">
        <v>63</v>
      </c>
      <c r="H2808" t="s">
        <v>184</v>
      </c>
      <c r="I2808" s="2">
        <v>1</v>
      </c>
      <c r="J2808" t="s">
        <v>11</v>
      </c>
      <c r="K2808" s="21">
        <f>INDEX(LISTAS!$H:$Q,MATCH(BASE!H2808,LISTAS!$G:$G,0),MATCH(BASE!J2808,LISTAS!$H$3:$Q$3,0))*Tabela3[[#This Row],[QUANTIDADE]]</f>
        <v>8</v>
      </c>
      <c r="L2808" s="2" t="str">
        <f>TEXT(Tabela3[[#This Row],[DATA]],"MM")</f>
        <v>04</v>
      </c>
      <c r="M2808" s="2">
        <f>WEEKNUM(Tabela3[[#This Row],[DATA]])</f>
        <v>16</v>
      </c>
      <c r="N2808" s="18">
        <f>YEAR(Tabela3[[#This Row],[DATA]])</f>
        <v>2023</v>
      </c>
    </row>
    <row r="2809" spans="2:14">
      <c r="B2809" s="1">
        <v>45035</v>
      </c>
      <c r="C2809" t="s">
        <v>437</v>
      </c>
      <c r="D2809">
        <f>COUNTIF(C$4:C2809,Tabela3[[#This Row],[COMANDA]])</f>
        <v>9</v>
      </c>
      <c r="E2809" t="s">
        <v>1</v>
      </c>
      <c r="G2809" t="s">
        <v>9</v>
      </c>
      <c r="H2809" t="s">
        <v>155</v>
      </c>
      <c r="I2809" s="2">
        <v>1</v>
      </c>
      <c r="J2809" t="s">
        <v>11</v>
      </c>
      <c r="K2809" s="21">
        <f>INDEX(LISTAS!$H:$Q,MATCH(BASE!H2809,LISTAS!$G:$G,0),MATCH(BASE!J2809,LISTAS!$H$3:$Q$3,0))*Tabela3[[#This Row],[QUANTIDADE]]</f>
        <v>4</v>
      </c>
      <c r="L2809" s="2" t="str">
        <f>TEXT(Tabela3[[#This Row],[DATA]],"MM")</f>
        <v>04</v>
      </c>
      <c r="M2809" s="2">
        <f>WEEKNUM(Tabela3[[#This Row],[DATA]])</f>
        <v>16</v>
      </c>
      <c r="N2809" s="18">
        <f>YEAR(Tabela3[[#This Row],[DATA]])</f>
        <v>2023</v>
      </c>
    </row>
    <row r="2810" spans="2:14">
      <c r="B2810" s="1">
        <v>45035</v>
      </c>
      <c r="C2810" t="s">
        <v>437</v>
      </c>
      <c r="D2810">
        <f>COUNTIF(C$4:C2810,Tabela3[[#This Row],[COMANDA]])</f>
        <v>10</v>
      </c>
      <c r="E2810" t="s">
        <v>1</v>
      </c>
      <c r="G2810" t="s">
        <v>74</v>
      </c>
      <c r="H2810" t="s">
        <v>75</v>
      </c>
      <c r="I2810" s="2">
        <v>13</v>
      </c>
      <c r="J2810" t="s">
        <v>11</v>
      </c>
      <c r="K2810" s="21">
        <f>INDEX(LISTAS!$H:$Q,MATCH(BASE!H2810,LISTAS!$G:$G,0),MATCH(BASE!J2810,LISTAS!$H$3:$Q$3,0))*Tabela3[[#This Row],[QUANTIDADE]]</f>
        <v>78</v>
      </c>
      <c r="L2810" s="2" t="str">
        <f>TEXT(Tabela3[[#This Row],[DATA]],"MM")</f>
        <v>04</v>
      </c>
      <c r="M2810" s="2">
        <f>WEEKNUM(Tabela3[[#This Row],[DATA]])</f>
        <v>16</v>
      </c>
      <c r="N2810" s="18">
        <f>YEAR(Tabela3[[#This Row],[DATA]])</f>
        <v>2023</v>
      </c>
    </row>
    <row r="2811" spans="2:14">
      <c r="B2811" s="1">
        <v>45035</v>
      </c>
      <c r="C2811" t="s">
        <v>437</v>
      </c>
      <c r="D2811">
        <f>COUNTIF(C$4:C2811,Tabela3[[#This Row],[COMANDA]])</f>
        <v>11</v>
      </c>
      <c r="E2811" t="s">
        <v>1</v>
      </c>
      <c r="G2811" t="s">
        <v>9</v>
      </c>
      <c r="H2811" t="s">
        <v>55</v>
      </c>
      <c r="I2811" s="2">
        <v>6</v>
      </c>
      <c r="J2811" t="s">
        <v>11</v>
      </c>
      <c r="K2811" s="21">
        <f>INDEX(LISTAS!$H:$Q,MATCH(BASE!H2811,LISTAS!$G:$G,0),MATCH(BASE!J2811,LISTAS!$H$3:$Q$3,0))*Tabela3[[#This Row],[QUANTIDADE]]</f>
        <v>18</v>
      </c>
      <c r="L2811" s="2" t="str">
        <f>TEXT(Tabela3[[#This Row],[DATA]],"MM")</f>
        <v>04</v>
      </c>
      <c r="M2811" s="2">
        <f>WEEKNUM(Tabela3[[#This Row],[DATA]])</f>
        <v>16</v>
      </c>
      <c r="N2811" s="18">
        <f>YEAR(Tabela3[[#This Row],[DATA]])</f>
        <v>2023</v>
      </c>
    </row>
    <row r="2812" spans="2:14">
      <c r="B2812" s="1">
        <v>45035</v>
      </c>
      <c r="C2812" t="s">
        <v>437</v>
      </c>
      <c r="D2812">
        <f>COUNTIF(C$4:C2812,Tabela3[[#This Row],[COMANDA]])</f>
        <v>12</v>
      </c>
      <c r="E2812" t="s">
        <v>1</v>
      </c>
      <c r="G2812" t="s">
        <v>9</v>
      </c>
      <c r="H2812" t="s">
        <v>142</v>
      </c>
      <c r="I2812" s="2">
        <v>3</v>
      </c>
      <c r="J2812" t="s">
        <v>11</v>
      </c>
      <c r="K2812" s="21">
        <f>INDEX(LISTAS!$H:$Q,MATCH(BASE!H2812,LISTAS!$G:$G,0),MATCH(BASE!J2812,LISTAS!$H$3:$Q$3,0))*Tabela3[[#This Row],[QUANTIDADE]]</f>
        <v>18</v>
      </c>
      <c r="L2812" s="2" t="str">
        <f>TEXT(Tabela3[[#This Row],[DATA]],"MM")</f>
        <v>04</v>
      </c>
      <c r="M2812" s="2">
        <f>WEEKNUM(Tabela3[[#This Row],[DATA]])</f>
        <v>16</v>
      </c>
      <c r="N2812" s="18">
        <f>YEAR(Tabela3[[#This Row],[DATA]])</f>
        <v>2023</v>
      </c>
    </row>
    <row r="2813" spans="2:14">
      <c r="B2813" s="1">
        <v>45035</v>
      </c>
      <c r="C2813" t="s">
        <v>437</v>
      </c>
      <c r="D2813">
        <f>COUNTIF(C$4:C2813,Tabela3[[#This Row],[COMANDA]])</f>
        <v>13</v>
      </c>
      <c r="E2813" t="s">
        <v>1</v>
      </c>
      <c r="G2813" t="s">
        <v>10</v>
      </c>
      <c r="H2813" t="s">
        <v>435</v>
      </c>
      <c r="I2813" s="2">
        <v>1</v>
      </c>
      <c r="J2813" t="s">
        <v>11</v>
      </c>
      <c r="K2813" s="21">
        <v>4</v>
      </c>
      <c r="L2813" s="2" t="str">
        <f>TEXT(Tabela3[[#This Row],[DATA]],"MM")</f>
        <v>04</v>
      </c>
      <c r="M2813" s="2">
        <f>WEEKNUM(Tabela3[[#This Row],[DATA]])</f>
        <v>16</v>
      </c>
      <c r="N2813" s="18">
        <f>YEAR(Tabela3[[#This Row],[DATA]])</f>
        <v>2023</v>
      </c>
    </row>
    <row r="2814" spans="2:14">
      <c r="B2814" s="1">
        <v>45035</v>
      </c>
      <c r="C2814" t="s">
        <v>437</v>
      </c>
      <c r="D2814">
        <f>COUNTIF(C$4:C2814,Tabela3[[#This Row],[COMANDA]])</f>
        <v>14</v>
      </c>
      <c r="E2814" t="s">
        <v>1</v>
      </c>
      <c r="G2814" t="s">
        <v>9</v>
      </c>
      <c r="H2814" t="s">
        <v>309</v>
      </c>
      <c r="I2814" s="2">
        <v>1</v>
      </c>
      <c r="J2814" t="s">
        <v>11</v>
      </c>
      <c r="K2814" s="21">
        <f>INDEX(LISTAS!$H:$Q,MATCH(BASE!H2814,LISTAS!$G:$G,0),MATCH(BASE!J2814,LISTAS!$H$3:$Q$3,0))*Tabela3[[#This Row],[QUANTIDADE]]</f>
        <v>4</v>
      </c>
      <c r="L2814" s="2" t="str">
        <f>TEXT(Tabela3[[#This Row],[DATA]],"MM")</f>
        <v>04</v>
      </c>
      <c r="M2814" s="2">
        <f>WEEKNUM(Tabela3[[#This Row],[DATA]])</f>
        <v>16</v>
      </c>
      <c r="N2814" s="18">
        <f>YEAR(Tabela3[[#This Row],[DATA]])</f>
        <v>2023</v>
      </c>
    </row>
    <row r="2815" spans="2:14">
      <c r="B2815" s="1">
        <v>45035</v>
      </c>
      <c r="C2815" t="s">
        <v>437</v>
      </c>
      <c r="D2815">
        <f>COUNTIF(C$4:C2815,Tabela3[[#This Row],[COMANDA]])</f>
        <v>15</v>
      </c>
      <c r="E2815" t="s">
        <v>1</v>
      </c>
      <c r="G2815" t="s">
        <v>9</v>
      </c>
      <c r="H2815" t="s">
        <v>146</v>
      </c>
      <c r="I2815" s="2">
        <v>1</v>
      </c>
      <c r="J2815" t="s">
        <v>11</v>
      </c>
      <c r="K2815" s="21">
        <f>INDEX(LISTAS!$H:$Q,MATCH(BASE!H2815,LISTAS!$G:$G,0),MATCH(BASE!J2815,LISTAS!$H$3:$Q$3,0))*Tabela3[[#This Row],[QUANTIDADE]]</f>
        <v>4</v>
      </c>
      <c r="L2815" s="2" t="str">
        <f>TEXT(Tabela3[[#This Row],[DATA]],"MM")</f>
        <v>04</v>
      </c>
      <c r="M2815" s="2">
        <f>WEEKNUM(Tabela3[[#This Row],[DATA]])</f>
        <v>16</v>
      </c>
      <c r="N2815" s="18">
        <f>YEAR(Tabela3[[#This Row],[DATA]])</f>
        <v>2023</v>
      </c>
    </row>
    <row r="2816" spans="2:14">
      <c r="B2816" s="1">
        <v>45035</v>
      </c>
      <c r="C2816" t="s">
        <v>437</v>
      </c>
      <c r="D2816">
        <f>COUNTIF(C$4:C2816,Tabela3[[#This Row],[COMANDA]])</f>
        <v>16</v>
      </c>
      <c r="E2816" t="s">
        <v>1</v>
      </c>
      <c r="G2816" t="s">
        <v>9</v>
      </c>
      <c r="H2816" t="s">
        <v>219</v>
      </c>
      <c r="I2816" s="2">
        <v>1</v>
      </c>
      <c r="J2816" t="s">
        <v>11</v>
      </c>
      <c r="K2816" s="21">
        <f>INDEX(LISTAS!$H:$Q,MATCH(BASE!H2816,LISTAS!$G:$G,0),MATCH(BASE!J2816,LISTAS!$H$3:$Q$3,0))*Tabela3[[#This Row],[QUANTIDADE]]</f>
        <v>5</v>
      </c>
      <c r="L2816" s="2" t="str">
        <f>TEXT(Tabela3[[#This Row],[DATA]],"MM")</f>
        <v>04</v>
      </c>
      <c r="M2816" s="2">
        <f>WEEKNUM(Tabela3[[#This Row],[DATA]])</f>
        <v>16</v>
      </c>
      <c r="N2816" s="18">
        <f>YEAR(Tabela3[[#This Row],[DATA]])</f>
        <v>2023</v>
      </c>
    </row>
    <row r="2817" spans="2:14">
      <c r="B2817" s="1">
        <v>45035</v>
      </c>
      <c r="C2817" t="s">
        <v>437</v>
      </c>
      <c r="D2817">
        <f>COUNTIF(C$4:C2817,Tabela3[[#This Row],[COMANDA]])</f>
        <v>17</v>
      </c>
      <c r="E2817" t="s">
        <v>1</v>
      </c>
      <c r="G2817" t="s">
        <v>10</v>
      </c>
      <c r="H2817" t="s">
        <v>117</v>
      </c>
      <c r="I2817" s="2">
        <v>7</v>
      </c>
      <c r="J2817" t="s">
        <v>11</v>
      </c>
      <c r="K2817" s="21">
        <f>INDEX(LISTAS!$H:$Q,MATCH(BASE!H2817,LISTAS!$G:$G,0),MATCH(BASE!J2817,LISTAS!$H$3:$Q$3,0))*Tabela3[[#This Row],[QUANTIDADE]]</f>
        <v>3.5</v>
      </c>
      <c r="L2817" s="2" t="str">
        <f>TEXT(Tabela3[[#This Row],[DATA]],"MM")</f>
        <v>04</v>
      </c>
      <c r="M2817" s="2">
        <f>WEEKNUM(Tabela3[[#This Row],[DATA]])</f>
        <v>16</v>
      </c>
      <c r="N2817" s="18">
        <f>YEAR(Tabela3[[#This Row],[DATA]])</f>
        <v>2023</v>
      </c>
    </row>
    <row r="2818" spans="2:14">
      <c r="B2818" s="1">
        <v>45035</v>
      </c>
      <c r="C2818" t="s">
        <v>437</v>
      </c>
      <c r="D2818">
        <f>COUNTIF(C$4:C2818,Tabela3[[#This Row],[COMANDA]])</f>
        <v>18</v>
      </c>
      <c r="E2818" t="s">
        <v>1</v>
      </c>
      <c r="G2818" t="s">
        <v>10</v>
      </c>
      <c r="H2818" t="s">
        <v>119</v>
      </c>
      <c r="I2818" s="2">
        <v>10</v>
      </c>
      <c r="J2818" t="s">
        <v>11</v>
      </c>
      <c r="K2818" s="21">
        <f>INDEX(LISTAS!$H:$Q,MATCH(BASE!H2818,LISTAS!$G:$G,0),MATCH(BASE!J2818,LISTAS!$H$3:$Q$3,0))*Tabela3[[#This Row],[QUANTIDADE]]</f>
        <v>60</v>
      </c>
      <c r="L2818" s="2" t="str">
        <f>TEXT(Tabela3[[#This Row],[DATA]],"MM")</f>
        <v>04</v>
      </c>
      <c r="M2818" s="2">
        <f>WEEKNUM(Tabela3[[#This Row],[DATA]])</f>
        <v>16</v>
      </c>
      <c r="N2818" s="18">
        <f>YEAR(Tabela3[[#This Row],[DATA]])</f>
        <v>2023</v>
      </c>
    </row>
    <row r="2819" spans="2:14">
      <c r="B2819" s="1">
        <v>45035</v>
      </c>
      <c r="C2819" t="s">
        <v>437</v>
      </c>
      <c r="D2819">
        <f>COUNTIF(C$4:C2819,Tabela3[[#This Row],[COMANDA]])</f>
        <v>19</v>
      </c>
      <c r="E2819" t="s">
        <v>1</v>
      </c>
      <c r="G2819" t="s">
        <v>9</v>
      </c>
      <c r="H2819" t="s">
        <v>58</v>
      </c>
      <c r="I2819" s="2">
        <v>1</v>
      </c>
      <c r="J2819" t="s">
        <v>11</v>
      </c>
      <c r="K2819" s="21">
        <f>INDEX(LISTAS!$H:$Q,MATCH(BASE!H2819,LISTAS!$G:$G,0),MATCH(BASE!J2819,LISTAS!$H$3:$Q$3,0))*Tabela3[[#This Row],[QUANTIDADE]]</f>
        <v>5</v>
      </c>
      <c r="L2819" s="2" t="str">
        <f>TEXT(Tabela3[[#This Row],[DATA]],"MM")</f>
        <v>04</v>
      </c>
      <c r="M2819" s="2">
        <f>WEEKNUM(Tabela3[[#This Row],[DATA]])</f>
        <v>16</v>
      </c>
      <c r="N2819" s="18">
        <f>YEAR(Tabela3[[#This Row],[DATA]])</f>
        <v>2023</v>
      </c>
    </row>
    <row r="2820" spans="2:14">
      <c r="B2820" s="1">
        <v>45035</v>
      </c>
      <c r="C2820" t="s">
        <v>437</v>
      </c>
      <c r="D2820">
        <f>COUNTIF(C$4:C2820,Tabela3[[#This Row],[COMANDA]])</f>
        <v>20</v>
      </c>
      <c r="E2820" t="s">
        <v>1</v>
      </c>
      <c r="G2820" t="s">
        <v>10</v>
      </c>
      <c r="H2820" t="s">
        <v>94</v>
      </c>
      <c r="I2820" s="2">
        <v>2</v>
      </c>
      <c r="J2820" t="s">
        <v>11</v>
      </c>
      <c r="K2820" s="21">
        <f>INDEX(LISTAS!$H:$Q,MATCH(BASE!H2820,LISTAS!$G:$G,0),MATCH(BASE!J2820,LISTAS!$H$3:$Q$3,0))*Tabela3[[#This Row],[QUANTIDADE]]</f>
        <v>5</v>
      </c>
      <c r="L2820" s="2" t="str">
        <f>TEXT(Tabela3[[#This Row],[DATA]],"MM")</f>
        <v>04</v>
      </c>
      <c r="M2820" s="2">
        <f>WEEKNUM(Tabela3[[#This Row],[DATA]])</f>
        <v>16</v>
      </c>
      <c r="N2820" s="18">
        <f>YEAR(Tabela3[[#This Row],[DATA]])</f>
        <v>2023</v>
      </c>
    </row>
    <row r="2821" spans="2:14">
      <c r="B2821" s="1">
        <v>45035</v>
      </c>
      <c r="C2821" t="s">
        <v>437</v>
      </c>
      <c r="D2821">
        <f>COUNTIF(C$4:C2821,Tabela3[[#This Row],[COMANDA]])</f>
        <v>21</v>
      </c>
      <c r="E2821" t="s">
        <v>1</v>
      </c>
      <c r="G2821" t="s">
        <v>9</v>
      </c>
      <c r="H2821" t="s">
        <v>213</v>
      </c>
      <c r="I2821" s="2">
        <v>2</v>
      </c>
      <c r="J2821" t="s">
        <v>11</v>
      </c>
      <c r="K2821" s="21">
        <f>INDEX(LISTAS!$H:$Q,MATCH(BASE!H2821,LISTAS!$G:$G,0),MATCH(BASE!J2821,LISTAS!$H$3:$Q$3,0))*Tabela3[[#This Row],[QUANTIDADE]]</f>
        <v>8</v>
      </c>
      <c r="L2821" s="2" t="str">
        <f>TEXT(Tabela3[[#This Row],[DATA]],"MM")</f>
        <v>04</v>
      </c>
      <c r="M2821" s="2">
        <f>WEEKNUM(Tabela3[[#This Row],[DATA]])</f>
        <v>16</v>
      </c>
      <c r="N2821" s="18">
        <f>YEAR(Tabela3[[#This Row],[DATA]])</f>
        <v>2023</v>
      </c>
    </row>
    <row r="2822" spans="2:14">
      <c r="B2822" s="1">
        <v>45035</v>
      </c>
      <c r="C2822" t="s">
        <v>437</v>
      </c>
      <c r="D2822">
        <f>COUNTIF(C$4:C2822,Tabela3[[#This Row],[COMANDA]])</f>
        <v>22</v>
      </c>
      <c r="E2822" t="s">
        <v>1</v>
      </c>
      <c r="G2822" t="s">
        <v>10</v>
      </c>
      <c r="H2822" t="s">
        <v>128</v>
      </c>
      <c r="I2822" s="2">
        <v>2</v>
      </c>
      <c r="J2822" t="s">
        <v>11</v>
      </c>
      <c r="K2822" s="21">
        <f>INDEX(LISTAS!$H:$Q,MATCH(BASE!H2822,LISTAS!$G:$G,0),MATCH(BASE!J2822,LISTAS!$H$3:$Q$3,0))*Tabela3[[#This Row],[QUANTIDADE]]</f>
        <v>10</v>
      </c>
      <c r="L2822" s="2" t="str">
        <f>TEXT(Tabela3[[#This Row],[DATA]],"MM")</f>
        <v>04</v>
      </c>
      <c r="M2822" s="2">
        <f>WEEKNUM(Tabela3[[#This Row],[DATA]])</f>
        <v>16</v>
      </c>
      <c r="N2822" s="18">
        <f>YEAR(Tabela3[[#This Row],[DATA]])</f>
        <v>2023</v>
      </c>
    </row>
    <row r="2823" spans="2:14">
      <c r="B2823" s="1">
        <v>45035</v>
      </c>
      <c r="C2823" t="s">
        <v>437</v>
      </c>
      <c r="D2823">
        <f>COUNTIF(C$4:C2823,Tabela3[[#This Row],[COMANDA]])</f>
        <v>23</v>
      </c>
      <c r="E2823" t="s">
        <v>1</v>
      </c>
      <c r="G2823" t="s">
        <v>10</v>
      </c>
      <c r="H2823" t="s">
        <v>282</v>
      </c>
      <c r="I2823" s="2">
        <v>1</v>
      </c>
      <c r="J2823" t="s">
        <v>11</v>
      </c>
      <c r="K2823" s="21">
        <f>INDEX(LISTAS!$H:$Q,MATCH(BASE!H2823,LISTAS!$G:$G,0),MATCH(BASE!J2823,LISTAS!$H$3:$Q$3,0))*Tabela3[[#This Row],[QUANTIDADE]]</f>
        <v>4</v>
      </c>
      <c r="L2823" s="2" t="str">
        <f>TEXT(Tabela3[[#This Row],[DATA]],"MM")</f>
        <v>04</v>
      </c>
      <c r="M2823" s="2">
        <f>WEEKNUM(Tabela3[[#This Row],[DATA]])</f>
        <v>16</v>
      </c>
      <c r="N2823" s="18">
        <f>YEAR(Tabela3[[#This Row],[DATA]])</f>
        <v>2023</v>
      </c>
    </row>
    <row r="2824" spans="2:14">
      <c r="B2824" s="1">
        <v>45035</v>
      </c>
      <c r="C2824" t="s">
        <v>437</v>
      </c>
      <c r="D2824">
        <f>COUNTIF(C$4:C2824,Tabela3[[#This Row],[COMANDA]])</f>
        <v>24</v>
      </c>
      <c r="E2824" t="s">
        <v>1</v>
      </c>
      <c r="G2824" t="s">
        <v>9</v>
      </c>
      <c r="H2824" t="s">
        <v>131</v>
      </c>
      <c r="I2824" s="2">
        <v>1</v>
      </c>
      <c r="J2824" t="s">
        <v>11</v>
      </c>
      <c r="K2824" s="21">
        <f>INDEX(LISTAS!$H:$Q,MATCH(BASE!H2824,LISTAS!$G:$G,0),MATCH(BASE!J2824,LISTAS!$H$3:$Q$3,0))*Tabela3[[#This Row],[QUANTIDADE]]</f>
        <v>4</v>
      </c>
      <c r="L2824" s="2" t="str">
        <f>TEXT(Tabela3[[#This Row],[DATA]],"MM")</f>
        <v>04</v>
      </c>
      <c r="M2824" s="2">
        <f>WEEKNUM(Tabela3[[#This Row],[DATA]])</f>
        <v>16</v>
      </c>
      <c r="N2824" s="18">
        <f>YEAR(Tabela3[[#This Row],[DATA]])</f>
        <v>2023</v>
      </c>
    </row>
    <row r="2825" spans="2:14">
      <c r="B2825" s="1">
        <v>45035</v>
      </c>
      <c r="C2825" t="s">
        <v>437</v>
      </c>
      <c r="D2825">
        <f>COUNTIF(C$4:C2825,Tabela3[[#This Row],[COMANDA]])</f>
        <v>25</v>
      </c>
      <c r="E2825" t="s">
        <v>1</v>
      </c>
      <c r="G2825" t="s">
        <v>10</v>
      </c>
      <c r="H2825" t="s">
        <v>436</v>
      </c>
      <c r="I2825" s="2">
        <v>1</v>
      </c>
      <c r="J2825" t="s">
        <v>11</v>
      </c>
      <c r="K2825" s="21">
        <f>INDEX(LISTAS!$H:$Q,MATCH(BASE!H2825,LISTAS!$G:$G,0),MATCH(BASE!J2825,LISTAS!$H$3:$Q$3,0))*Tabela3[[#This Row],[QUANTIDADE]]</f>
        <v>3.5</v>
      </c>
      <c r="L2825" s="2" t="str">
        <f>TEXT(Tabela3[[#This Row],[DATA]],"MM")</f>
        <v>04</v>
      </c>
      <c r="M2825" s="2">
        <f>WEEKNUM(Tabela3[[#This Row],[DATA]])</f>
        <v>16</v>
      </c>
      <c r="N2825" s="18">
        <f>YEAR(Tabela3[[#This Row],[DATA]])</f>
        <v>2023</v>
      </c>
    </row>
    <row r="2826" spans="2:14">
      <c r="B2826" s="1">
        <v>45035</v>
      </c>
      <c r="C2826" t="s">
        <v>437</v>
      </c>
      <c r="D2826">
        <f>COUNTIF(C$4:C2826,Tabela3[[#This Row],[COMANDA]])</f>
        <v>26</v>
      </c>
      <c r="E2826" t="s">
        <v>1</v>
      </c>
      <c r="G2826" t="s">
        <v>10</v>
      </c>
      <c r="H2826" t="s">
        <v>123</v>
      </c>
      <c r="I2826" s="2">
        <v>2</v>
      </c>
      <c r="J2826" t="s">
        <v>11</v>
      </c>
      <c r="K2826" s="21">
        <f>INDEX(LISTAS!$H:$Q,MATCH(BASE!H2826,LISTAS!$G:$G,0),MATCH(BASE!J2826,LISTAS!$H$3:$Q$3,0))*Tabela3[[#This Row],[QUANTIDADE]]</f>
        <v>2</v>
      </c>
      <c r="L2826" s="2" t="str">
        <f>TEXT(Tabela3[[#This Row],[DATA]],"MM")</f>
        <v>04</v>
      </c>
      <c r="M2826" s="2">
        <f>WEEKNUM(Tabela3[[#This Row],[DATA]])</f>
        <v>16</v>
      </c>
      <c r="N2826" s="18">
        <f>YEAR(Tabela3[[#This Row],[DATA]])</f>
        <v>2023</v>
      </c>
    </row>
    <row r="2827" spans="2:14">
      <c r="B2827" s="1">
        <v>45035</v>
      </c>
      <c r="C2827" t="s">
        <v>437</v>
      </c>
      <c r="D2827">
        <f>COUNTIF(C$4:C2827,Tabela3[[#This Row],[COMANDA]])</f>
        <v>27</v>
      </c>
      <c r="E2827" t="s">
        <v>1</v>
      </c>
      <c r="G2827" t="s">
        <v>9</v>
      </c>
      <c r="H2827" t="s">
        <v>52</v>
      </c>
      <c r="I2827" s="2">
        <v>1</v>
      </c>
      <c r="J2827" t="s">
        <v>11</v>
      </c>
      <c r="K2827" s="21">
        <f>INDEX(LISTAS!$H:$Q,MATCH(BASE!H2827,LISTAS!$G:$G,0),MATCH(BASE!J2827,LISTAS!$H$3:$Q$3,0))*Tabela3[[#This Row],[QUANTIDADE]]</f>
        <v>8</v>
      </c>
      <c r="L2827" s="2" t="str">
        <f>TEXT(Tabela3[[#This Row],[DATA]],"MM")</f>
        <v>04</v>
      </c>
      <c r="M2827" s="2">
        <f>WEEKNUM(Tabela3[[#This Row],[DATA]])</f>
        <v>16</v>
      </c>
      <c r="N2827" s="18">
        <f>YEAR(Tabela3[[#This Row],[DATA]])</f>
        <v>2023</v>
      </c>
    </row>
    <row r="2828" spans="2:14">
      <c r="B2828" s="1">
        <v>45035</v>
      </c>
      <c r="C2828" t="s">
        <v>437</v>
      </c>
      <c r="D2828">
        <f>COUNTIF(C$4:C2828,Tabela3[[#This Row],[COMANDA]])</f>
        <v>28</v>
      </c>
      <c r="E2828" t="s">
        <v>1</v>
      </c>
      <c r="G2828" t="s">
        <v>62</v>
      </c>
      <c r="H2828" t="s">
        <v>192</v>
      </c>
      <c r="I2828" s="2">
        <v>1</v>
      </c>
      <c r="J2828" t="s">
        <v>11</v>
      </c>
      <c r="K2828" s="21">
        <f>INDEX(LISTAS!$H:$Q,MATCH(BASE!H2828,LISTAS!$G:$G,0),MATCH(BASE!J2828,LISTAS!$H$3:$Q$3,0))*Tabela3[[#This Row],[QUANTIDADE]]</f>
        <v>6</v>
      </c>
      <c r="L2828" s="2" t="str">
        <f>TEXT(Tabela3[[#This Row],[DATA]],"MM")</f>
        <v>04</v>
      </c>
      <c r="M2828" s="2">
        <f>WEEKNUM(Tabela3[[#This Row],[DATA]])</f>
        <v>16</v>
      </c>
      <c r="N2828" s="18">
        <f>YEAR(Tabela3[[#This Row],[DATA]])</f>
        <v>2023</v>
      </c>
    </row>
    <row r="2829" spans="2:14">
      <c r="B2829" s="1">
        <v>45035</v>
      </c>
      <c r="C2829" t="s">
        <v>437</v>
      </c>
      <c r="D2829">
        <f>COUNTIF(C$4:C2829,Tabela3[[#This Row],[COMANDA]])</f>
        <v>29</v>
      </c>
      <c r="E2829" t="s">
        <v>1</v>
      </c>
      <c r="G2829" t="s">
        <v>9</v>
      </c>
      <c r="H2829" t="s">
        <v>85</v>
      </c>
      <c r="I2829" s="2">
        <v>1</v>
      </c>
      <c r="J2829" t="s">
        <v>11</v>
      </c>
      <c r="K2829" s="21">
        <f>INDEX(LISTAS!$H:$Q,MATCH(BASE!H2829,LISTAS!$G:$G,0),MATCH(BASE!J2829,LISTAS!$H$3:$Q$3,0))*Tabela3[[#This Row],[QUANTIDADE]]</f>
        <v>10</v>
      </c>
      <c r="L2829" s="2" t="str">
        <f>TEXT(Tabela3[[#This Row],[DATA]],"MM")</f>
        <v>04</v>
      </c>
      <c r="M2829" s="2">
        <f>WEEKNUM(Tabela3[[#This Row],[DATA]])</f>
        <v>16</v>
      </c>
      <c r="N2829" s="18">
        <f>YEAR(Tabela3[[#This Row],[DATA]])</f>
        <v>2023</v>
      </c>
    </row>
    <row r="2830" spans="2:14">
      <c r="B2830" s="1">
        <v>45035</v>
      </c>
      <c r="C2830" t="s">
        <v>437</v>
      </c>
      <c r="D2830">
        <f>COUNTIF(C$4:C2830,Tabela3[[#This Row],[COMANDA]])</f>
        <v>30</v>
      </c>
      <c r="E2830" t="s">
        <v>1</v>
      </c>
      <c r="G2830" t="s">
        <v>9</v>
      </c>
      <c r="H2830" t="s">
        <v>151</v>
      </c>
      <c r="I2830" s="2">
        <v>2</v>
      </c>
      <c r="J2830" t="s">
        <v>11</v>
      </c>
      <c r="K2830" s="21">
        <f>INDEX(LISTAS!$H:$Q,MATCH(BASE!H2830,LISTAS!$G:$G,0),MATCH(BASE!J2830,LISTAS!$H$3:$Q$3,0))*Tabela3[[#This Row],[QUANTIDADE]]</f>
        <v>12</v>
      </c>
      <c r="L2830" s="2" t="str">
        <f>TEXT(Tabela3[[#This Row],[DATA]],"MM")</f>
        <v>04</v>
      </c>
      <c r="M2830" s="2">
        <f>WEEKNUM(Tabela3[[#This Row],[DATA]])</f>
        <v>16</v>
      </c>
      <c r="N2830" s="18">
        <f>YEAR(Tabela3[[#This Row],[DATA]])</f>
        <v>2023</v>
      </c>
    </row>
    <row r="2831" spans="2:14">
      <c r="B2831" s="1">
        <v>45035</v>
      </c>
      <c r="C2831" t="s">
        <v>437</v>
      </c>
      <c r="D2831">
        <f>COUNTIF(C$4:C2831,Tabela3[[#This Row],[COMANDA]])</f>
        <v>31</v>
      </c>
      <c r="E2831" t="s">
        <v>1</v>
      </c>
      <c r="G2831" t="s">
        <v>10</v>
      </c>
      <c r="H2831" t="s">
        <v>96</v>
      </c>
      <c r="I2831" s="2">
        <v>1</v>
      </c>
      <c r="J2831" t="s">
        <v>11</v>
      </c>
      <c r="K2831" s="21">
        <f>INDEX(LISTAS!$H:$Q,MATCH(BASE!H2831,LISTAS!$G:$G,0),MATCH(BASE!J2831,LISTAS!$H$3:$Q$3,0))*Tabela3[[#This Row],[QUANTIDADE]]</f>
        <v>3</v>
      </c>
      <c r="L2831" s="2" t="str">
        <f>TEXT(Tabela3[[#This Row],[DATA]],"MM")</f>
        <v>04</v>
      </c>
      <c r="M2831" s="2">
        <f>WEEKNUM(Tabela3[[#This Row],[DATA]])</f>
        <v>16</v>
      </c>
      <c r="N2831" s="18">
        <f>YEAR(Tabela3[[#This Row],[DATA]])</f>
        <v>2023</v>
      </c>
    </row>
    <row r="2832" spans="2:14">
      <c r="B2832" s="1">
        <v>45035</v>
      </c>
      <c r="C2832" t="s">
        <v>437</v>
      </c>
      <c r="D2832">
        <f>COUNTIF(C$4:C2832,Tabela3[[#This Row],[COMANDA]])</f>
        <v>32</v>
      </c>
      <c r="E2832" t="s">
        <v>1</v>
      </c>
      <c r="G2832" t="s">
        <v>10</v>
      </c>
      <c r="H2832" t="s">
        <v>92</v>
      </c>
      <c r="I2832" s="2">
        <v>2</v>
      </c>
      <c r="J2832" t="s">
        <v>11</v>
      </c>
      <c r="K2832" s="21">
        <f>INDEX(LISTAS!$H:$Q,MATCH(BASE!H2832,LISTAS!$G:$G,0),MATCH(BASE!J2832,LISTAS!$H$3:$Q$3,0))*Tabela3[[#This Row],[QUANTIDADE]]</f>
        <v>20</v>
      </c>
      <c r="L2832" s="2" t="str">
        <f>TEXT(Tabela3[[#This Row],[DATA]],"MM")</f>
        <v>04</v>
      </c>
      <c r="M2832" s="2">
        <f>WEEKNUM(Tabela3[[#This Row],[DATA]])</f>
        <v>16</v>
      </c>
      <c r="N2832" s="18">
        <f>YEAR(Tabela3[[#This Row],[DATA]])</f>
        <v>2023</v>
      </c>
    </row>
    <row r="2833" spans="2:14">
      <c r="B2833" s="1">
        <v>45035</v>
      </c>
      <c r="C2833" t="s">
        <v>437</v>
      </c>
      <c r="D2833">
        <f>COUNTIF(C$4:C2833,Tabela3[[#This Row],[COMANDA]])</f>
        <v>33</v>
      </c>
      <c r="E2833" t="s">
        <v>1</v>
      </c>
      <c r="G2833" t="s">
        <v>9</v>
      </c>
      <c r="H2833" t="s">
        <v>138</v>
      </c>
      <c r="I2833" s="2">
        <v>1</v>
      </c>
      <c r="J2833" t="s">
        <v>11</v>
      </c>
      <c r="K2833" s="21">
        <f>INDEX(LISTAS!$H:$Q,MATCH(BASE!H2833,LISTAS!$G:$G,0),MATCH(BASE!J2833,LISTAS!$H$3:$Q$3,0))*Tabela3[[#This Row],[QUANTIDADE]]</f>
        <v>4</v>
      </c>
      <c r="L2833" s="2" t="str">
        <f>TEXT(Tabela3[[#This Row],[DATA]],"MM")</f>
        <v>04</v>
      </c>
      <c r="M2833" s="2">
        <f>WEEKNUM(Tabela3[[#This Row],[DATA]])</f>
        <v>16</v>
      </c>
      <c r="N2833" s="18">
        <f>YEAR(Tabela3[[#This Row],[DATA]])</f>
        <v>2023</v>
      </c>
    </row>
    <row r="2834" spans="2:14">
      <c r="B2834" s="1">
        <v>45035</v>
      </c>
      <c r="C2834" t="s">
        <v>437</v>
      </c>
      <c r="D2834">
        <f>COUNTIF(C$4:C2834,Tabela3[[#This Row],[COMANDA]])</f>
        <v>34</v>
      </c>
      <c r="E2834" t="s">
        <v>1</v>
      </c>
      <c r="G2834" t="s">
        <v>10</v>
      </c>
      <c r="H2834" t="s">
        <v>234</v>
      </c>
      <c r="I2834" s="2">
        <v>1</v>
      </c>
      <c r="J2834" t="s">
        <v>11</v>
      </c>
      <c r="K2834" s="21">
        <f>INDEX(LISTAS!$H:$Q,MATCH(BASE!H2834,LISTAS!$G:$G,0),MATCH(BASE!J2834,LISTAS!$H$3:$Q$3,0))*Tabela3[[#This Row],[QUANTIDADE]]</f>
        <v>2</v>
      </c>
      <c r="L2834" s="2" t="str">
        <f>TEXT(Tabela3[[#This Row],[DATA]],"MM")</f>
        <v>04</v>
      </c>
      <c r="M2834" s="2">
        <f>WEEKNUM(Tabela3[[#This Row],[DATA]])</f>
        <v>16</v>
      </c>
      <c r="N2834" s="18">
        <f>YEAR(Tabela3[[#This Row],[DATA]])</f>
        <v>2023</v>
      </c>
    </row>
    <row r="2835" spans="2:14">
      <c r="B2835" s="1">
        <v>45035</v>
      </c>
      <c r="C2835" t="s">
        <v>437</v>
      </c>
      <c r="D2835">
        <f>COUNTIF(C$4:C2835,Tabela3[[#This Row],[COMANDA]])</f>
        <v>35</v>
      </c>
      <c r="E2835" t="s">
        <v>1</v>
      </c>
      <c r="G2835" t="s">
        <v>10</v>
      </c>
      <c r="H2835" t="s">
        <v>108</v>
      </c>
      <c r="I2835" s="2">
        <v>3</v>
      </c>
      <c r="J2835" t="s">
        <v>11</v>
      </c>
      <c r="K2835" s="21">
        <f>INDEX(LISTAS!$H:$Q,MATCH(BASE!H2835,LISTAS!$G:$G,0),MATCH(BASE!J2835,LISTAS!$H$3:$Q$3,0))*Tabela3[[#This Row],[QUANTIDADE]]</f>
        <v>7.5</v>
      </c>
      <c r="L2835" s="2" t="str">
        <f>TEXT(Tabela3[[#This Row],[DATA]],"MM")</f>
        <v>04</v>
      </c>
      <c r="M2835" s="2">
        <f>WEEKNUM(Tabela3[[#This Row],[DATA]])</f>
        <v>16</v>
      </c>
      <c r="N2835" s="18">
        <f>YEAR(Tabela3[[#This Row],[DATA]])</f>
        <v>2023</v>
      </c>
    </row>
    <row r="2836" spans="2:14">
      <c r="B2836" s="1">
        <v>45035</v>
      </c>
      <c r="C2836" t="s">
        <v>437</v>
      </c>
      <c r="D2836">
        <f>COUNTIF(C$4:C2836,Tabela3[[#This Row],[COMANDA]])</f>
        <v>36</v>
      </c>
      <c r="E2836" t="s">
        <v>1</v>
      </c>
      <c r="G2836" t="s">
        <v>9</v>
      </c>
      <c r="H2836" t="s">
        <v>132</v>
      </c>
      <c r="I2836" s="2">
        <v>1</v>
      </c>
      <c r="J2836" t="s">
        <v>11</v>
      </c>
      <c r="K2836" s="21">
        <f>INDEX(LISTAS!$H:$Q,MATCH(BASE!H2836,LISTAS!$G:$G,0),MATCH(BASE!J2836,LISTAS!$H$3:$Q$3,0))*Tabela3[[#This Row],[QUANTIDADE]]</f>
        <v>3</v>
      </c>
      <c r="L2836" s="2" t="str">
        <f>TEXT(Tabela3[[#This Row],[DATA]],"MM")</f>
        <v>04</v>
      </c>
      <c r="M2836" s="2">
        <f>WEEKNUM(Tabela3[[#This Row],[DATA]])</f>
        <v>16</v>
      </c>
      <c r="N2836" s="18">
        <f>YEAR(Tabela3[[#This Row],[DATA]])</f>
        <v>2023</v>
      </c>
    </row>
    <row r="2837" spans="2:14">
      <c r="B2837" s="1">
        <v>45035</v>
      </c>
      <c r="C2837" t="s">
        <v>437</v>
      </c>
      <c r="D2837">
        <f>COUNTIF(C$4:C2837,Tabela3[[#This Row],[COMANDA]])</f>
        <v>37</v>
      </c>
      <c r="E2837" t="s">
        <v>1</v>
      </c>
      <c r="G2837" t="s">
        <v>10</v>
      </c>
      <c r="H2837" t="s">
        <v>124</v>
      </c>
      <c r="I2837" s="2">
        <v>1</v>
      </c>
      <c r="J2837" t="s">
        <v>11</v>
      </c>
      <c r="K2837" s="21">
        <f>INDEX(LISTAS!$H:$Q,MATCH(BASE!H2837,LISTAS!$G:$G,0),MATCH(BASE!J2837,LISTAS!$H$3:$Q$3,0))*Tabela3[[#This Row],[QUANTIDADE]]</f>
        <v>3</v>
      </c>
      <c r="L2837" s="2" t="str">
        <f>TEXT(Tabela3[[#This Row],[DATA]],"MM")</f>
        <v>04</v>
      </c>
      <c r="M2837" s="2">
        <f>WEEKNUM(Tabela3[[#This Row],[DATA]])</f>
        <v>16</v>
      </c>
      <c r="N2837" s="18">
        <f>YEAR(Tabela3[[#This Row],[DATA]])</f>
        <v>2023</v>
      </c>
    </row>
    <row r="2838" spans="2:14">
      <c r="B2838" s="1">
        <v>45035</v>
      </c>
      <c r="C2838" t="s">
        <v>437</v>
      </c>
      <c r="D2838">
        <f>COUNTIF(C$4:C2838,Tabela3[[#This Row],[COMANDA]])</f>
        <v>38</v>
      </c>
      <c r="E2838" t="s">
        <v>1</v>
      </c>
      <c r="G2838" t="s">
        <v>9</v>
      </c>
      <c r="H2838" t="s">
        <v>58</v>
      </c>
      <c r="I2838" s="2">
        <v>1</v>
      </c>
      <c r="J2838" t="s">
        <v>11</v>
      </c>
      <c r="K2838" s="21">
        <f>INDEX(LISTAS!$H:$Q,MATCH(BASE!H2838,LISTAS!$G:$G,0),MATCH(BASE!J2838,LISTAS!$H$3:$Q$3,0))*Tabela3[[#This Row],[QUANTIDADE]]</f>
        <v>5</v>
      </c>
      <c r="L2838" s="2" t="str">
        <f>TEXT(Tabela3[[#This Row],[DATA]],"MM")</f>
        <v>04</v>
      </c>
      <c r="M2838" s="2">
        <f>WEEKNUM(Tabela3[[#This Row],[DATA]])</f>
        <v>16</v>
      </c>
      <c r="N2838" s="18">
        <f>YEAR(Tabela3[[#This Row],[DATA]])</f>
        <v>2023</v>
      </c>
    </row>
    <row r="2839" spans="2:14">
      <c r="B2839" s="1">
        <v>45035</v>
      </c>
      <c r="C2839" t="s">
        <v>437</v>
      </c>
      <c r="D2839">
        <f>COUNTIF(C$4:C2839,Tabela3[[#This Row],[COMANDA]])</f>
        <v>39</v>
      </c>
      <c r="E2839" t="s">
        <v>1</v>
      </c>
      <c r="G2839" t="s">
        <v>9</v>
      </c>
      <c r="H2839" t="s">
        <v>59</v>
      </c>
      <c r="I2839" s="2">
        <v>1</v>
      </c>
      <c r="J2839" t="s">
        <v>11</v>
      </c>
      <c r="K2839" s="21">
        <f>INDEX(LISTAS!$H:$Q,MATCH(BASE!H2839,LISTAS!$G:$G,0),MATCH(BASE!J2839,LISTAS!$H$3:$Q$3,0))*Tabela3[[#This Row],[QUANTIDADE]]</f>
        <v>3</v>
      </c>
      <c r="L2839" s="2" t="str">
        <f>TEXT(Tabela3[[#This Row],[DATA]],"MM")</f>
        <v>04</v>
      </c>
      <c r="M2839" s="2">
        <f>WEEKNUM(Tabela3[[#This Row],[DATA]])</f>
        <v>16</v>
      </c>
      <c r="N2839" s="18">
        <f>YEAR(Tabela3[[#This Row],[DATA]])</f>
        <v>2023</v>
      </c>
    </row>
    <row r="2840" spans="2:14">
      <c r="B2840" s="1">
        <v>45035</v>
      </c>
      <c r="C2840" t="s">
        <v>437</v>
      </c>
      <c r="D2840">
        <f>COUNTIF(C$4:C2840,Tabela3[[#This Row],[COMANDA]])</f>
        <v>40</v>
      </c>
      <c r="E2840" t="s">
        <v>1</v>
      </c>
      <c r="G2840" t="s">
        <v>10</v>
      </c>
      <c r="H2840" t="s">
        <v>103</v>
      </c>
      <c r="I2840" s="2">
        <v>1</v>
      </c>
      <c r="J2840" t="s">
        <v>11</v>
      </c>
      <c r="K2840" s="21">
        <f>INDEX(LISTAS!$H:$Q,MATCH(BASE!H2840,LISTAS!$G:$G,0),MATCH(BASE!J2840,LISTAS!$H$3:$Q$3,0))*Tabela3[[#This Row],[QUANTIDADE]]</f>
        <v>3</v>
      </c>
      <c r="L2840" s="2" t="str">
        <f>TEXT(Tabela3[[#This Row],[DATA]],"MM")</f>
        <v>04</v>
      </c>
      <c r="M2840" s="2">
        <f>WEEKNUM(Tabela3[[#This Row],[DATA]])</f>
        <v>16</v>
      </c>
      <c r="N2840" s="18">
        <f>YEAR(Tabela3[[#This Row],[DATA]])</f>
        <v>2023</v>
      </c>
    </row>
    <row r="2841" spans="2:14">
      <c r="B2841" s="1">
        <v>45035</v>
      </c>
      <c r="C2841" t="s">
        <v>437</v>
      </c>
      <c r="D2841">
        <f>COUNTIF(C$4:C2841,Tabela3[[#This Row],[COMANDA]])</f>
        <v>41</v>
      </c>
      <c r="E2841" t="s">
        <v>1</v>
      </c>
      <c r="G2841" t="s">
        <v>9</v>
      </c>
      <c r="H2841" t="s">
        <v>135</v>
      </c>
      <c r="I2841" s="2">
        <v>1</v>
      </c>
      <c r="J2841" t="s">
        <v>11</v>
      </c>
      <c r="K2841" s="21">
        <f>INDEX(LISTAS!$H:$Q,MATCH(BASE!H2841,LISTAS!$G:$G,0),MATCH(BASE!J2841,LISTAS!$H$3:$Q$3,0))*Tabela3[[#This Row],[QUANTIDADE]]</f>
        <v>4</v>
      </c>
      <c r="L2841" s="2" t="str">
        <f>TEXT(Tabela3[[#This Row],[DATA]],"MM")</f>
        <v>04</v>
      </c>
      <c r="M2841" s="2">
        <f>WEEKNUM(Tabela3[[#This Row],[DATA]])</f>
        <v>16</v>
      </c>
      <c r="N2841" s="18">
        <f>YEAR(Tabela3[[#This Row],[DATA]])</f>
        <v>2023</v>
      </c>
    </row>
    <row r="2842" spans="2:14">
      <c r="B2842" s="1">
        <v>45035</v>
      </c>
      <c r="C2842" t="s">
        <v>437</v>
      </c>
      <c r="D2842">
        <f>COUNTIF(C$4:C2842,Tabela3[[#This Row],[COMANDA]])</f>
        <v>42</v>
      </c>
      <c r="E2842" t="s">
        <v>1</v>
      </c>
      <c r="G2842" t="s">
        <v>10</v>
      </c>
      <c r="H2842" t="s">
        <v>235</v>
      </c>
      <c r="I2842" s="2">
        <v>1</v>
      </c>
      <c r="J2842" t="s">
        <v>11</v>
      </c>
      <c r="K2842" s="21">
        <f>INDEX(LISTAS!$H:$Q,MATCH(BASE!H2842,LISTAS!$G:$G,0),MATCH(BASE!J2842,LISTAS!$H$3:$Q$3,0))*Tabela3[[#This Row],[QUANTIDADE]]</f>
        <v>2</v>
      </c>
      <c r="L2842" s="2" t="str">
        <f>TEXT(Tabela3[[#This Row],[DATA]],"MM")</f>
        <v>04</v>
      </c>
      <c r="M2842" s="2">
        <f>WEEKNUM(Tabela3[[#This Row],[DATA]])</f>
        <v>16</v>
      </c>
      <c r="N2842" s="18">
        <f>YEAR(Tabela3[[#This Row],[DATA]])</f>
        <v>2023</v>
      </c>
    </row>
    <row r="2843" spans="2:14">
      <c r="B2843" s="1">
        <v>45036</v>
      </c>
      <c r="C2843">
        <v>13198</v>
      </c>
      <c r="D2843">
        <f>COUNTIF(C$4:C2843,Tabela3[[#This Row],[COMANDA]])</f>
        <v>1</v>
      </c>
      <c r="E2843" t="s">
        <v>89</v>
      </c>
      <c r="G2843" t="s">
        <v>8</v>
      </c>
      <c r="H2843" t="s">
        <v>203</v>
      </c>
      <c r="I2843" s="2">
        <v>1</v>
      </c>
      <c r="J2843" t="s">
        <v>11</v>
      </c>
      <c r="K2843" s="21">
        <f>INDEX(LISTAS!$H:$Q,MATCH(BASE!H2843,LISTAS!$G:$G,0),MATCH(BASE!J2843,LISTAS!$H$3:$Q$3,0))*Tabela3[[#This Row],[QUANTIDADE]]</f>
        <v>20</v>
      </c>
      <c r="L2843" s="2" t="str">
        <f>TEXT(Tabela3[[#This Row],[DATA]],"MM")</f>
        <v>04</v>
      </c>
      <c r="M2843" s="2">
        <f>WEEKNUM(Tabela3[[#This Row],[DATA]])</f>
        <v>16</v>
      </c>
      <c r="N2843" s="18">
        <f>YEAR(Tabela3[[#This Row],[DATA]])</f>
        <v>2023</v>
      </c>
    </row>
    <row r="2844" spans="2:14">
      <c r="B2844" s="1">
        <v>45036</v>
      </c>
      <c r="C2844">
        <v>13198</v>
      </c>
      <c r="D2844">
        <f>COUNTIF(C$4:C2844,Tabela3[[#This Row],[COMANDA]])</f>
        <v>2</v>
      </c>
      <c r="E2844" t="s">
        <v>89</v>
      </c>
      <c r="G2844" t="s">
        <v>8</v>
      </c>
      <c r="H2844" t="s">
        <v>47</v>
      </c>
      <c r="I2844" s="2">
        <v>1</v>
      </c>
      <c r="J2844" t="s">
        <v>11</v>
      </c>
      <c r="K2844" s="21">
        <f>INDEX(LISTAS!$H:$Q,MATCH(BASE!H2844,LISTAS!$G:$G,0),MATCH(BASE!J2844,LISTAS!$H$3:$Q$3,0))*Tabela3[[#This Row],[QUANTIDADE]]</f>
        <v>16</v>
      </c>
      <c r="L2844" s="2" t="str">
        <f>TEXT(Tabela3[[#This Row],[DATA]],"MM")</f>
        <v>04</v>
      </c>
      <c r="M2844" s="2">
        <f>WEEKNUM(Tabela3[[#This Row],[DATA]])</f>
        <v>16</v>
      </c>
      <c r="N2844" s="18">
        <f>YEAR(Tabela3[[#This Row],[DATA]])</f>
        <v>2023</v>
      </c>
    </row>
    <row r="2845" spans="2:14">
      <c r="B2845" s="1">
        <v>45036</v>
      </c>
      <c r="C2845">
        <v>13198</v>
      </c>
      <c r="D2845">
        <f>COUNTIF(C$4:C2845,Tabela3[[#This Row],[COMANDA]])</f>
        <v>3</v>
      </c>
      <c r="E2845" t="s">
        <v>89</v>
      </c>
      <c r="G2845" t="s">
        <v>9</v>
      </c>
      <c r="H2845" t="s">
        <v>140</v>
      </c>
      <c r="I2845" s="2">
        <v>2</v>
      </c>
      <c r="J2845" t="s">
        <v>11</v>
      </c>
      <c r="K2845" s="21">
        <f>INDEX(LISTAS!$H:$Q,MATCH(BASE!H2845,LISTAS!$G:$G,0),MATCH(BASE!J2845,LISTAS!$H$3:$Q$3,0))*Tabela3[[#This Row],[QUANTIDADE]]</f>
        <v>6</v>
      </c>
      <c r="L2845" s="2" t="str">
        <f>TEXT(Tabela3[[#This Row],[DATA]],"MM")</f>
        <v>04</v>
      </c>
      <c r="M2845" s="2">
        <f>WEEKNUM(Tabela3[[#This Row],[DATA]])</f>
        <v>16</v>
      </c>
      <c r="N2845" s="18">
        <f>YEAR(Tabela3[[#This Row],[DATA]])</f>
        <v>2023</v>
      </c>
    </row>
    <row r="2846" spans="2:14">
      <c r="B2846" s="1">
        <v>45036</v>
      </c>
      <c r="C2846">
        <v>13201</v>
      </c>
      <c r="D2846">
        <f>COUNTIF(C$4:C2846,Tabela3[[#This Row],[COMANDA]])</f>
        <v>1</v>
      </c>
      <c r="E2846" t="s">
        <v>89</v>
      </c>
      <c r="F2846" t="s">
        <v>100</v>
      </c>
      <c r="G2846" t="s">
        <v>8</v>
      </c>
      <c r="H2846" t="s">
        <v>382</v>
      </c>
      <c r="I2846" s="2">
        <v>1</v>
      </c>
      <c r="J2846" t="s">
        <v>11</v>
      </c>
      <c r="K2846" s="21">
        <f>INDEX(LISTAS!$H:$Q,MATCH(BASE!H2846,LISTAS!$G:$G,0),MATCH(BASE!J2846,LISTAS!$H$3:$Q$3,0))*Tabela3[[#This Row],[QUANTIDADE]]</f>
        <v>16</v>
      </c>
      <c r="L2846" s="2" t="str">
        <f>TEXT(Tabela3[[#This Row],[DATA]],"MM")</f>
        <v>04</v>
      </c>
      <c r="M2846" s="2">
        <f>WEEKNUM(Tabela3[[#This Row],[DATA]])</f>
        <v>16</v>
      </c>
      <c r="N2846" s="18">
        <f>YEAR(Tabela3[[#This Row],[DATA]])</f>
        <v>2023</v>
      </c>
    </row>
    <row r="2847" spans="2:14">
      <c r="B2847" s="1">
        <v>45036</v>
      </c>
      <c r="C2847">
        <v>13202</v>
      </c>
      <c r="D2847">
        <f>COUNTIF(C$4:C2847,Tabela3[[#This Row],[COMANDA]])</f>
        <v>1</v>
      </c>
      <c r="E2847" t="s">
        <v>90</v>
      </c>
      <c r="F2847" t="s">
        <v>375</v>
      </c>
      <c r="G2847" t="s">
        <v>8</v>
      </c>
      <c r="H2847" t="s">
        <v>203</v>
      </c>
      <c r="I2847" s="2">
        <v>1</v>
      </c>
      <c r="J2847" t="s">
        <v>12</v>
      </c>
      <c r="K2847" s="21">
        <f>INDEX(LISTAS!$H:$Q,MATCH(BASE!H2847,LISTAS!$G:$G,0),MATCH(BASE!J2847,LISTAS!$H$3:$Q$3,0))*Tabela3[[#This Row],[QUANTIDADE]]</f>
        <v>18</v>
      </c>
      <c r="L2847" s="2" t="str">
        <f>TEXT(Tabela3[[#This Row],[DATA]],"MM")</f>
        <v>04</v>
      </c>
      <c r="M2847" s="2">
        <f>WEEKNUM(Tabela3[[#This Row],[DATA]])</f>
        <v>16</v>
      </c>
      <c r="N2847" s="18">
        <f>YEAR(Tabela3[[#This Row],[DATA]])</f>
        <v>2023</v>
      </c>
    </row>
    <row r="2848" spans="2:14">
      <c r="B2848" s="1">
        <v>45036</v>
      </c>
      <c r="C2848">
        <v>13203</v>
      </c>
      <c r="D2848">
        <f>COUNTIF(C$4:C2848,Tabela3[[#This Row],[COMANDA]])</f>
        <v>1</v>
      </c>
      <c r="E2848" t="s">
        <v>90</v>
      </c>
      <c r="F2848" t="s">
        <v>98</v>
      </c>
      <c r="G2848" t="s">
        <v>8</v>
      </c>
      <c r="H2848" t="s">
        <v>202</v>
      </c>
      <c r="I2848" s="2">
        <v>1</v>
      </c>
      <c r="J2848" t="s">
        <v>11</v>
      </c>
      <c r="K2848" s="21">
        <f>INDEX(LISTAS!$H:$Q,MATCH(BASE!H2848,LISTAS!$G:$G,0),MATCH(BASE!J2848,LISTAS!$H$3:$Q$3,0))*Tabela3[[#This Row],[QUANTIDADE]]</f>
        <v>20</v>
      </c>
      <c r="L2848" s="2" t="str">
        <f>TEXT(Tabela3[[#This Row],[DATA]],"MM")</f>
        <v>04</v>
      </c>
      <c r="M2848" s="2">
        <f>WEEKNUM(Tabela3[[#This Row],[DATA]])</f>
        <v>16</v>
      </c>
      <c r="N2848" s="18">
        <f>YEAR(Tabela3[[#This Row],[DATA]])</f>
        <v>2023</v>
      </c>
    </row>
    <row r="2849" spans="2:14">
      <c r="B2849" s="1">
        <v>45036</v>
      </c>
      <c r="C2849">
        <v>13204</v>
      </c>
      <c r="D2849">
        <f>COUNTIF(C$4:C2849,Tabela3[[#This Row],[COMANDA]])</f>
        <v>1</v>
      </c>
      <c r="E2849" t="s">
        <v>90</v>
      </c>
      <c r="F2849" t="s">
        <v>98</v>
      </c>
      <c r="G2849" t="s">
        <v>8</v>
      </c>
      <c r="H2849" t="s">
        <v>47</v>
      </c>
      <c r="I2849" s="2">
        <v>1</v>
      </c>
      <c r="J2849" t="s">
        <v>11</v>
      </c>
      <c r="K2849" s="21">
        <f>INDEX(LISTAS!$H:$Q,MATCH(BASE!H2849,LISTAS!$G:$G,0),MATCH(BASE!J2849,LISTAS!$H$3:$Q$3,0))*Tabela3[[#This Row],[QUANTIDADE]]</f>
        <v>16</v>
      </c>
      <c r="L2849" s="2" t="str">
        <f>TEXT(Tabela3[[#This Row],[DATA]],"MM")</f>
        <v>04</v>
      </c>
      <c r="M2849" s="2">
        <f>WEEKNUM(Tabela3[[#This Row],[DATA]])</f>
        <v>16</v>
      </c>
      <c r="N2849" s="18">
        <f>YEAR(Tabela3[[#This Row],[DATA]])</f>
        <v>2023</v>
      </c>
    </row>
    <row r="2850" spans="2:14">
      <c r="B2850" s="1">
        <v>45036</v>
      </c>
      <c r="C2850">
        <v>13204</v>
      </c>
      <c r="D2850">
        <f>COUNTIF(C$4:C2850,Tabela3[[#This Row],[COMANDA]])</f>
        <v>2</v>
      </c>
      <c r="E2850" t="s">
        <v>90</v>
      </c>
      <c r="F2850" t="s">
        <v>98</v>
      </c>
      <c r="G2850" t="s">
        <v>9</v>
      </c>
      <c r="H2850" t="s">
        <v>126</v>
      </c>
      <c r="I2850" s="2">
        <v>1</v>
      </c>
      <c r="J2850" t="s">
        <v>11</v>
      </c>
      <c r="K2850" s="21">
        <f>INDEX(LISTAS!$H:$Q,MATCH(BASE!H2850,LISTAS!$G:$G,0),MATCH(BASE!J2850,LISTAS!$H$3:$Q$3,0))*Tabela3[[#This Row],[QUANTIDADE]]</f>
        <v>3.5</v>
      </c>
      <c r="L2850" s="2" t="str">
        <f>TEXT(Tabela3[[#This Row],[DATA]],"MM")</f>
        <v>04</v>
      </c>
      <c r="M2850" s="2">
        <f>WEEKNUM(Tabela3[[#This Row],[DATA]])</f>
        <v>16</v>
      </c>
      <c r="N2850" s="18">
        <f>YEAR(Tabela3[[#This Row],[DATA]])</f>
        <v>2023</v>
      </c>
    </row>
    <row r="2851" spans="2:14">
      <c r="B2851" s="1">
        <v>45036</v>
      </c>
      <c r="C2851">
        <v>13205</v>
      </c>
      <c r="D2851">
        <f>COUNTIF(C$4:C2851,Tabela3[[#This Row],[COMANDA]])</f>
        <v>1</v>
      </c>
      <c r="E2851" t="s">
        <v>90</v>
      </c>
      <c r="F2851" t="s">
        <v>98</v>
      </c>
      <c r="G2851" t="s">
        <v>8</v>
      </c>
      <c r="H2851" t="s">
        <v>47</v>
      </c>
      <c r="I2851" s="2">
        <v>1</v>
      </c>
      <c r="J2851" t="s">
        <v>11</v>
      </c>
      <c r="K2851" s="21">
        <f>INDEX(LISTAS!$H:$Q,MATCH(BASE!H2851,LISTAS!$G:$G,0),MATCH(BASE!J2851,LISTAS!$H$3:$Q$3,0))*Tabela3[[#This Row],[QUANTIDADE]]</f>
        <v>16</v>
      </c>
      <c r="L2851" s="2" t="str">
        <f>TEXT(Tabela3[[#This Row],[DATA]],"MM")</f>
        <v>04</v>
      </c>
      <c r="M2851" s="2">
        <f>WEEKNUM(Tabela3[[#This Row],[DATA]])</f>
        <v>16</v>
      </c>
      <c r="N2851" s="18">
        <f>YEAR(Tabela3[[#This Row],[DATA]])</f>
        <v>2023</v>
      </c>
    </row>
    <row r="2852" spans="2:14">
      <c r="B2852" s="1">
        <v>45036</v>
      </c>
      <c r="C2852">
        <v>13206</v>
      </c>
      <c r="D2852">
        <f>COUNTIF(C$4:C2852,Tabela3[[#This Row],[COMANDA]])</f>
        <v>1</v>
      </c>
      <c r="E2852" t="s">
        <v>90</v>
      </c>
      <c r="F2852" t="s">
        <v>98</v>
      </c>
      <c r="G2852" t="s">
        <v>8</v>
      </c>
      <c r="H2852" t="s">
        <v>202</v>
      </c>
      <c r="I2852" s="2">
        <v>1</v>
      </c>
      <c r="J2852" t="s">
        <v>11</v>
      </c>
      <c r="K2852" s="21">
        <f>INDEX(LISTAS!$H:$Q,MATCH(BASE!H2852,LISTAS!$G:$G,0),MATCH(BASE!J2852,LISTAS!$H$3:$Q$3,0))*Tabela3[[#This Row],[QUANTIDADE]]</f>
        <v>20</v>
      </c>
      <c r="L2852" s="2" t="str">
        <f>TEXT(Tabela3[[#This Row],[DATA]],"MM")</f>
        <v>04</v>
      </c>
      <c r="M2852" s="2">
        <f>WEEKNUM(Tabela3[[#This Row],[DATA]])</f>
        <v>16</v>
      </c>
      <c r="N2852" s="18">
        <f>YEAR(Tabela3[[#This Row],[DATA]])</f>
        <v>2023</v>
      </c>
    </row>
    <row r="2853" spans="2:14">
      <c r="B2853" s="1">
        <v>45036</v>
      </c>
      <c r="C2853">
        <v>13206</v>
      </c>
      <c r="D2853">
        <f>COUNTIF(C$4:C2853,Tabela3[[#This Row],[COMANDA]])</f>
        <v>2</v>
      </c>
      <c r="E2853" t="s">
        <v>90</v>
      </c>
      <c r="F2853" t="s">
        <v>98</v>
      </c>
      <c r="G2853" t="s">
        <v>9</v>
      </c>
      <c r="H2853" t="s">
        <v>54</v>
      </c>
      <c r="I2853" s="2">
        <v>1</v>
      </c>
      <c r="J2853" t="s">
        <v>11</v>
      </c>
      <c r="K2853" s="21">
        <f>INDEX(LISTAS!$H:$Q,MATCH(BASE!H2853,LISTAS!$G:$G,0),MATCH(BASE!J2853,LISTAS!$H$3:$Q$3,0))*Tabela3[[#This Row],[QUANTIDADE]]</f>
        <v>3</v>
      </c>
      <c r="L2853" s="2" t="str">
        <f>TEXT(Tabela3[[#This Row],[DATA]],"MM")</f>
        <v>04</v>
      </c>
      <c r="M2853" s="2">
        <f>WEEKNUM(Tabela3[[#This Row],[DATA]])</f>
        <v>16</v>
      </c>
      <c r="N2853" s="18">
        <f>YEAR(Tabela3[[#This Row],[DATA]])</f>
        <v>2023</v>
      </c>
    </row>
    <row r="2854" spans="2:14">
      <c r="B2854" s="1">
        <v>45036</v>
      </c>
      <c r="C2854">
        <v>13207</v>
      </c>
      <c r="D2854">
        <f>COUNTIF(C$4:C2854,Tabela3[[#This Row],[COMANDA]])</f>
        <v>1</v>
      </c>
      <c r="E2854" t="s">
        <v>90</v>
      </c>
      <c r="F2854" t="s">
        <v>99</v>
      </c>
      <c r="G2854" t="s">
        <v>8</v>
      </c>
      <c r="H2854" t="s">
        <v>84</v>
      </c>
      <c r="I2854" s="2">
        <v>1</v>
      </c>
      <c r="J2854" t="s">
        <v>11</v>
      </c>
      <c r="K2854" s="21">
        <f>INDEX(LISTAS!$H:$Q,MATCH(BASE!H2854,LISTAS!$G:$G,0),MATCH(BASE!J2854,LISTAS!$H$3:$Q$3,0))*Tabela3[[#This Row],[QUANTIDADE]]</f>
        <v>16</v>
      </c>
      <c r="L2854" s="2" t="str">
        <f>TEXT(Tabela3[[#This Row],[DATA]],"MM")</f>
        <v>04</v>
      </c>
      <c r="M2854" s="2">
        <f>WEEKNUM(Tabela3[[#This Row],[DATA]])</f>
        <v>16</v>
      </c>
      <c r="N2854" s="18">
        <f>YEAR(Tabela3[[#This Row],[DATA]])</f>
        <v>2023</v>
      </c>
    </row>
    <row r="2855" spans="2:14">
      <c r="B2855" s="1">
        <v>45036</v>
      </c>
      <c r="C2855">
        <v>13208</v>
      </c>
      <c r="D2855">
        <f>COUNTIF(C$4:C2855,Tabela3[[#This Row],[COMANDA]])</f>
        <v>1</v>
      </c>
      <c r="E2855" t="s">
        <v>90</v>
      </c>
      <c r="F2855" t="s">
        <v>375</v>
      </c>
      <c r="G2855" t="s">
        <v>8</v>
      </c>
      <c r="H2855" t="s">
        <v>203</v>
      </c>
      <c r="I2855" s="2">
        <v>1</v>
      </c>
      <c r="J2855" t="s">
        <v>11</v>
      </c>
      <c r="K2855" s="21">
        <f>INDEX(LISTAS!$H:$Q,MATCH(BASE!H2855,LISTAS!$G:$G,0),MATCH(BASE!J2855,LISTAS!$H$3:$Q$3,0))*Tabela3[[#This Row],[QUANTIDADE]]</f>
        <v>20</v>
      </c>
      <c r="L2855" s="2" t="str">
        <f>TEXT(Tabela3[[#This Row],[DATA]],"MM")</f>
        <v>04</v>
      </c>
      <c r="M2855" s="2">
        <f>WEEKNUM(Tabela3[[#This Row],[DATA]])</f>
        <v>16</v>
      </c>
      <c r="N2855" s="18">
        <f>YEAR(Tabela3[[#This Row],[DATA]])</f>
        <v>2023</v>
      </c>
    </row>
    <row r="2856" spans="2:14">
      <c r="B2856" s="1">
        <v>45036</v>
      </c>
      <c r="C2856">
        <v>13209</v>
      </c>
      <c r="D2856">
        <f>COUNTIF(C$4:C2856,Tabela3[[#This Row],[COMANDA]])</f>
        <v>1</v>
      </c>
      <c r="E2856" t="s">
        <v>90</v>
      </c>
      <c r="F2856" t="s">
        <v>375</v>
      </c>
      <c r="G2856" t="s">
        <v>8</v>
      </c>
      <c r="H2856" t="s">
        <v>39</v>
      </c>
      <c r="I2856" s="2">
        <v>1</v>
      </c>
      <c r="J2856" t="s">
        <v>11</v>
      </c>
      <c r="K2856" s="21">
        <f>INDEX(LISTAS!$H:$Q,MATCH(BASE!H2856,LISTAS!$G:$G,0),MATCH(BASE!J2856,LISTAS!$H$3:$Q$3,0))*Tabela3[[#This Row],[QUANTIDADE]]</f>
        <v>12</v>
      </c>
      <c r="L2856" s="2" t="str">
        <f>TEXT(Tabela3[[#This Row],[DATA]],"MM")</f>
        <v>04</v>
      </c>
      <c r="M2856" s="2">
        <f>WEEKNUM(Tabela3[[#This Row],[DATA]])</f>
        <v>16</v>
      </c>
      <c r="N2856" s="18">
        <f>YEAR(Tabela3[[#This Row],[DATA]])</f>
        <v>2023</v>
      </c>
    </row>
    <row r="2857" spans="2:14">
      <c r="B2857" s="1">
        <v>45036</v>
      </c>
      <c r="C2857">
        <v>13210</v>
      </c>
      <c r="D2857">
        <f>COUNTIF(C$4:C2857,Tabela3[[#This Row],[COMANDA]])</f>
        <v>1</v>
      </c>
      <c r="E2857" t="s">
        <v>90</v>
      </c>
      <c r="F2857" t="s">
        <v>375</v>
      </c>
      <c r="G2857" t="s">
        <v>8</v>
      </c>
      <c r="H2857" t="s">
        <v>47</v>
      </c>
      <c r="I2857" s="2">
        <v>1</v>
      </c>
      <c r="J2857" t="s">
        <v>11</v>
      </c>
      <c r="K2857" s="21">
        <f>INDEX(LISTAS!$H:$Q,MATCH(BASE!H2857,LISTAS!$G:$G,0),MATCH(BASE!J2857,LISTAS!$H$3:$Q$3,0))*Tabela3[[#This Row],[QUANTIDADE]]</f>
        <v>16</v>
      </c>
      <c r="L2857" s="2" t="str">
        <f>TEXT(Tabela3[[#This Row],[DATA]],"MM")</f>
        <v>04</v>
      </c>
      <c r="M2857" s="2">
        <f>WEEKNUM(Tabela3[[#This Row],[DATA]])</f>
        <v>16</v>
      </c>
      <c r="N2857" s="18">
        <f>YEAR(Tabela3[[#This Row],[DATA]])</f>
        <v>2023</v>
      </c>
    </row>
    <row r="2858" spans="2:14">
      <c r="B2858" s="1">
        <v>45036</v>
      </c>
      <c r="C2858">
        <v>13211</v>
      </c>
      <c r="D2858">
        <f>COUNTIF(C$4:C2858,Tabela3[[#This Row],[COMANDA]])</f>
        <v>1</v>
      </c>
      <c r="E2858" t="s">
        <v>90</v>
      </c>
      <c r="F2858" t="s">
        <v>99</v>
      </c>
      <c r="G2858" t="s">
        <v>8</v>
      </c>
      <c r="H2858" t="s">
        <v>204</v>
      </c>
      <c r="I2858" s="2">
        <v>1</v>
      </c>
      <c r="J2858" t="s">
        <v>11</v>
      </c>
      <c r="K2858" s="21">
        <f>INDEX(LISTAS!$H:$Q,MATCH(BASE!H2858,LISTAS!$G:$G,0),MATCH(BASE!J2858,LISTAS!$H$3:$Q$3,0))*Tabela3[[#This Row],[QUANTIDADE]]</f>
        <v>18</v>
      </c>
      <c r="L2858" s="2" t="str">
        <f>TEXT(Tabela3[[#This Row],[DATA]],"MM")</f>
        <v>04</v>
      </c>
      <c r="M2858" s="2">
        <f>WEEKNUM(Tabela3[[#This Row],[DATA]])</f>
        <v>16</v>
      </c>
      <c r="N2858" s="18">
        <f>YEAR(Tabela3[[#This Row],[DATA]])</f>
        <v>2023</v>
      </c>
    </row>
    <row r="2859" spans="2:14">
      <c r="B2859" s="1">
        <v>45036</v>
      </c>
      <c r="C2859">
        <v>13211</v>
      </c>
      <c r="D2859">
        <f>COUNTIF(C$4:C2859,Tabela3[[#This Row],[COMANDA]])</f>
        <v>2</v>
      </c>
      <c r="E2859" t="s">
        <v>90</v>
      </c>
      <c r="F2859" t="s">
        <v>98</v>
      </c>
      <c r="G2859" t="s">
        <v>8</v>
      </c>
      <c r="H2859" t="s">
        <v>204</v>
      </c>
      <c r="I2859" s="2">
        <v>1</v>
      </c>
      <c r="J2859" t="s">
        <v>11</v>
      </c>
      <c r="K2859" s="21">
        <f>INDEX(LISTAS!$H:$Q,MATCH(BASE!H2859,LISTAS!$G:$G,0),MATCH(BASE!J2859,LISTAS!$H$3:$Q$3,0))*Tabela3[[#This Row],[QUANTIDADE]]</f>
        <v>18</v>
      </c>
      <c r="L2859" s="2" t="str">
        <f>TEXT(Tabela3[[#This Row],[DATA]],"MM")</f>
        <v>04</v>
      </c>
      <c r="M2859" s="2">
        <f>WEEKNUM(Tabela3[[#This Row],[DATA]])</f>
        <v>16</v>
      </c>
      <c r="N2859" s="18">
        <f>YEAR(Tabela3[[#This Row],[DATA]])</f>
        <v>2023</v>
      </c>
    </row>
    <row r="2860" spans="2:14">
      <c r="B2860" s="1">
        <v>45036</v>
      </c>
      <c r="C2860">
        <v>13211</v>
      </c>
      <c r="D2860">
        <f>COUNTIF(C$4:C2860,Tabela3[[#This Row],[COMANDA]])</f>
        <v>3</v>
      </c>
      <c r="E2860" t="s">
        <v>90</v>
      </c>
      <c r="F2860" t="s">
        <v>98</v>
      </c>
      <c r="G2860" t="s">
        <v>8</v>
      </c>
      <c r="H2860" t="s">
        <v>84</v>
      </c>
      <c r="I2860" s="2">
        <v>1</v>
      </c>
      <c r="J2860" t="s">
        <v>11</v>
      </c>
      <c r="K2860" s="21">
        <f>INDEX(LISTAS!$H:$Q,MATCH(BASE!H2860,LISTAS!$G:$G,0),MATCH(BASE!J2860,LISTAS!$H$3:$Q$3,0))*Tabela3[[#This Row],[QUANTIDADE]]</f>
        <v>16</v>
      </c>
      <c r="L2860" s="2" t="str">
        <f>TEXT(Tabela3[[#This Row],[DATA]],"MM")</f>
        <v>04</v>
      </c>
      <c r="M2860" s="2">
        <f>WEEKNUM(Tabela3[[#This Row],[DATA]])</f>
        <v>16</v>
      </c>
      <c r="N2860" s="18">
        <f>YEAR(Tabela3[[#This Row],[DATA]])</f>
        <v>2023</v>
      </c>
    </row>
    <row r="2861" spans="2:14">
      <c r="B2861" s="1">
        <v>45036</v>
      </c>
      <c r="C2861">
        <v>13211</v>
      </c>
      <c r="D2861">
        <f>COUNTIF(C$4:C2861,Tabela3[[#This Row],[COMANDA]])</f>
        <v>4</v>
      </c>
      <c r="E2861" t="s">
        <v>90</v>
      </c>
      <c r="F2861" t="s">
        <v>99</v>
      </c>
      <c r="G2861" t="s">
        <v>9</v>
      </c>
      <c r="H2861" t="s">
        <v>58</v>
      </c>
      <c r="I2861" s="2">
        <v>1</v>
      </c>
      <c r="J2861" t="s">
        <v>11</v>
      </c>
      <c r="K2861" s="21">
        <f>INDEX(LISTAS!$H:$Q,MATCH(BASE!H2861,LISTAS!$G:$G,0),MATCH(BASE!J2861,LISTAS!$H$3:$Q$3,0))*Tabela3[[#This Row],[QUANTIDADE]]</f>
        <v>5</v>
      </c>
      <c r="L2861" s="2" t="str">
        <f>TEXT(Tabela3[[#This Row],[DATA]],"MM")</f>
        <v>04</v>
      </c>
      <c r="M2861" s="2">
        <f>WEEKNUM(Tabela3[[#This Row],[DATA]])</f>
        <v>16</v>
      </c>
      <c r="N2861" s="18">
        <f>YEAR(Tabela3[[#This Row],[DATA]])</f>
        <v>2023</v>
      </c>
    </row>
    <row r="2862" spans="2:14">
      <c r="B2862" s="1">
        <v>45036</v>
      </c>
      <c r="C2862">
        <v>13211</v>
      </c>
      <c r="D2862">
        <f>COUNTIF(C$4:C2862,Tabela3[[#This Row],[COMANDA]])</f>
        <v>5</v>
      </c>
      <c r="E2862" t="s">
        <v>90</v>
      </c>
      <c r="F2862" t="s">
        <v>98</v>
      </c>
      <c r="G2862" t="s">
        <v>9</v>
      </c>
      <c r="H2862" t="s">
        <v>135</v>
      </c>
      <c r="I2862" s="2">
        <v>1</v>
      </c>
      <c r="J2862" t="s">
        <v>11</v>
      </c>
      <c r="K2862" s="21">
        <f>INDEX(LISTAS!$H:$Q,MATCH(BASE!H2862,LISTAS!$G:$G,0),MATCH(BASE!J2862,LISTAS!$H$3:$Q$3,0))*Tabela3[[#This Row],[QUANTIDADE]]</f>
        <v>4</v>
      </c>
      <c r="L2862" s="2" t="str">
        <f>TEXT(Tabela3[[#This Row],[DATA]],"MM")</f>
        <v>04</v>
      </c>
      <c r="M2862" s="2">
        <f>WEEKNUM(Tabela3[[#This Row],[DATA]])</f>
        <v>16</v>
      </c>
      <c r="N2862" s="18">
        <f>YEAR(Tabela3[[#This Row],[DATA]])</f>
        <v>2023</v>
      </c>
    </row>
    <row r="2863" spans="2:14">
      <c r="B2863" s="1">
        <v>45036</v>
      </c>
      <c r="C2863">
        <v>13211</v>
      </c>
      <c r="D2863">
        <f>COUNTIF(C$4:C2863,Tabela3[[#This Row],[COMANDA]])</f>
        <v>6</v>
      </c>
      <c r="E2863" t="s">
        <v>90</v>
      </c>
      <c r="F2863" t="s">
        <v>98</v>
      </c>
      <c r="G2863" t="s">
        <v>9</v>
      </c>
      <c r="H2863" t="s">
        <v>132</v>
      </c>
      <c r="I2863" s="2">
        <v>1</v>
      </c>
      <c r="J2863" t="s">
        <v>11</v>
      </c>
      <c r="K2863" s="21">
        <f>INDEX(LISTAS!$H:$Q,MATCH(BASE!H2863,LISTAS!$G:$G,0),MATCH(BASE!J2863,LISTAS!$H$3:$Q$3,0))*Tabela3[[#This Row],[QUANTIDADE]]</f>
        <v>3</v>
      </c>
      <c r="L2863" s="2" t="str">
        <f>TEXT(Tabela3[[#This Row],[DATA]],"MM")</f>
        <v>04</v>
      </c>
      <c r="M2863" s="2">
        <f>WEEKNUM(Tabela3[[#This Row],[DATA]])</f>
        <v>16</v>
      </c>
      <c r="N2863" s="18">
        <f>YEAR(Tabela3[[#This Row],[DATA]])</f>
        <v>2023</v>
      </c>
    </row>
    <row r="2864" spans="2:14">
      <c r="B2864" s="1">
        <v>45036</v>
      </c>
      <c r="C2864">
        <v>13211</v>
      </c>
      <c r="D2864">
        <f>COUNTIF(C$4:C2864,Tabela3[[#This Row],[COMANDA]])</f>
        <v>7</v>
      </c>
      <c r="E2864" t="s">
        <v>90</v>
      </c>
      <c r="F2864" t="s">
        <v>99</v>
      </c>
      <c r="G2864" t="s">
        <v>10</v>
      </c>
      <c r="H2864" t="s">
        <v>108</v>
      </c>
      <c r="I2864" s="2">
        <v>1</v>
      </c>
      <c r="J2864" t="s">
        <v>11</v>
      </c>
      <c r="K2864" s="21">
        <f>INDEX(LISTAS!$H:$Q,MATCH(BASE!H2864,LISTAS!$G:$G,0),MATCH(BASE!J2864,LISTAS!$H$3:$Q$3,0))*Tabela3[[#This Row],[QUANTIDADE]]</f>
        <v>2.5</v>
      </c>
      <c r="L2864" s="2" t="str">
        <f>TEXT(Tabela3[[#This Row],[DATA]],"MM")</f>
        <v>04</v>
      </c>
      <c r="M2864" s="2">
        <f>WEEKNUM(Tabela3[[#This Row],[DATA]])</f>
        <v>16</v>
      </c>
      <c r="N2864" s="18">
        <f>YEAR(Tabela3[[#This Row],[DATA]])</f>
        <v>2023</v>
      </c>
    </row>
    <row r="2865" spans="2:14">
      <c r="B2865" s="1">
        <v>45036</v>
      </c>
      <c r="C2865">
        <v>13212</v>
      </c>
      <c r="D2865">
        <f>COUNTIF(C$4:C2865,Tabela3[[#This Row],[COMANDA]])</f>
        <v>1</v>
      </c>
      <c r="E2865" t="s">
        <v>90</v>
      </c>
      <c r="F2865" t="s">
        <v>99</v>
      </c>
      <c r="G2865" t="s">
        <v>8</v>
      </c>
      <c r="H2865" t="s">
        <v>47</v>
      </c>
      <c r="I2865" s="2">
        <v>2</v>
      </c>
      <c r="J2865" t="s">
        <v>11</v>
      </c>
      <c r="K2865" s="21">
        <f>INDEX(LISTAS!$H:$Q,MATCH(BASE!H2865,LISTAS!$G:$G,0),MATCH(BASE!J2865,LISTAS!$H$3:$Q$3,0))*Tabela3[[#This Row],[QUANTIDADE]]</f>
        <v>32</v>
      </c>
      <c r="L2865" s="2" t="str">
        <f>TEXT(Tabela3[[#This Row],[DATA]],"MM")</f>
        <v>04</v>
      </c>
      <c r="M2865" s="2">
        <f>WEEKNUM(Tabela3[[#This Row],[DATA]])</f>
        <v>16</v>
      </c>
      <c r="N2865" s="18">
        <f>YEAR(Tabela3[[#This Row],[DATA]])</f>
        <v>2023</v>
      </c>
    </row>
    <row r="2866" spans="2:14">
      <c r="B2866" s="1">
        <v>45036</v>
      </c>
      <c r="C2866">
        <v>13213</v>
      </c>
      <c r="D2866">
        <f>COUNTIF(C$4:C2866,Tabela3[[#This Row],[COMANDA]])</f>
        <v>1</v>
      </c>
      <c r="E2866" t="s">
        <v>90</v>
      </c>
      <c r="F2866" t="s">
        <v>98</v>
      </c>
      <c r="G2866" t="s">
        <v>8</v>
      </c>
      <c r="H2866" t="s">
        <v>382</v>
      </c>
      <c r="I2866" s="2">
        <v>1</v>
      </c>
      <c r="J2866" t="s">
        <v>11</v>
      </c>
      <c r="K2866" s="21">
        <f>INDEX(LISTAS!$H:$Q,MATCH(BASE!H2866,LISTAS!$G:$G,0),MATCH(BASE!J2866,LISTAS!$H$3:$Q$3,0))*Tabela3[[#This Row],[QUANTIDADE]]</f>
        <v>16</v>
      </c>
      <c r="L2866" s="2" t="str">
        <f>TEXT(Tabela3[[#This Row],[DATA]],"MM")</f>
        <v>04</v>
      </c>
      <c r="M2866" s="2">
        <f>WEEKNUM(Tabela3[[#This Row],[DATA]])</f>
        <v>16</v>
      </c>
      <c r="N2866" s="18">
        <f>YEAR(Tabela3[[#This Row],[DATA]])</f>
        <v>2023</v>
      </c>
    </row>
    <row r="2867" spans="2:14">
      <c r="B2867" s="1">
        <v>45036</v>
      </c>
      <c r="C2867">
        <v>13214</v>
      </c>
      <c r="D2867">
        <f>COUNTIF(C$4:C2867,Tabela3[[#This Row],[COMANDA]])</f>
        <v>1</v>
      </c>
      <c r="E2867" t="s">
        <v>90</v>
      </c>
      <c r="F2867" t="s">
        <v>98</v>
      </c>
      <c r="G2867" t="s">
        <v>8</v>
      </c>
      <c r="H2867" t="s">
        <v>261</v>
      </c>
      <c r="I2867" s="2">
        <v>1</v>
      </c>
      <c r="J2867" t="s">
        <v>11</v>
      </c>
      <c r="K2867" s="21">
        <f>INDEX(LISTAS!$H:$Q,MATCH(BASE!H2867,LISTAS!$G:$G,0),MATCH(BASE!J2867,LISTAS!$H$3:$Q$3,0))*Tabela3[[#This Row],[QUANTIDADE]]</f>
        <v>18</v>
      </c>
      <c r="L2867" s="2" t="str">
        <f>TEXT(Tabela3[[#This Row],[DATA]],"MM")</f>
        <v>04</v>
      </c>
      <c r="M2867" s="2">
        <f>WEEKNUM(Tabela3[[#This Row],[DATA]])</f>
        <v>16</v>
      </c>
      <c r="N2867" s="18">
        <f>YEAR(Tabela3[[#This Row],[DATA]])</f>
        <v>2023</v>
      </c>
    </row>
    <row r="2868" spans="2:14">
      <c r="B2868" s="1">
        <v>45036</v>
      </c>
      <c r="C2868">
        <v>13214</v>
      </c>
      <c r="D2868">
        <f>COUNTIF(C$4:C2868,Tabela3[[#This Row],[COMANDA]])</f>
        <v>2</v>
      </c>
      <c r="E2868" t="s">
        <v>90</v>
      </c>
      <c r="F2868" t="s">
        <v>98</v>
      </c>
      <c r="G2868" t="s">
        <v>9</v>
      </c>
      <c r="H2868" t="s">
        <v>132</v>
      </c>
      <c r="I2868" s="2">
        <v>1</v>
      </c>
      <c r="J2868" t="s">
        <v>11</v>
      </c>
      <c r="K2868" s="21">
        <f>INDEX(LISTAS!$H:$Q,MATCH(BASE!H2868,LISTAS!$G:$G,0),MATCH(BASE!J2868,LISTAS!$H$3:$Q$3,0))*Tabela3[[#This Row],[QUANTIDADE]]</f>
        <v>3</v>
      </c>
      <c r="L2868" s="2" t="str">
        <f>TEXT(Tabela3[[#This Row],[DATA]],"MM")</f>
        <v>04</v>
      </c>
      <c r="M2868" s="2">
        <f>WEEKNUM(Tabela3[[#This Row],[DATA]])</f>
        <v>16</v>
      </c>
      <c r="N2868" s="18">
        <f>YEAR(Tabela3[[#This Row],[DATA]])</f>
        <v>2023</v>
      </c>
    </row>
    <row r="2869" spans="2:14">
      <c r="B2869" s="1">
        <v>45036</v>
      </c>
      <c r="C2869">
        <v>13215</v>
      </c>
      <c r="D2869">
        <f>COUNTIF(C$4:C2869,Tabela3[[#This Row],[COMANDA]])</f>
        <v>1</v>
      </c>
      <c r="E2869" t="s">
        <v>90</v>
      </c>
      <c r="F2869" t="s">
        <v>99</v>
      </c>
      <c r="G2869" t="s">
        <v>8</v>
      </c>
      <c r="H2869" t="s">
        <v>203</v>
      </c>
      <c r="I2869" s="2">
        <v>1</v>
      </c>
      <c r="J2869" t="s">
        <v>11</v>
      </c>
      <c r="K2869" s="21">
        <f>INDEX(LISTAS!$H:$Q,MATCH(BASE!H2869,LISTAS!$G:$G,0),MATCH(BASE!J2869,LISTAS!$H$3:$Q$3,0))*Tabela3[[#This Row],[QUANTIDADE]]</f>
        <v>20</v>
      </c>
      <c r="L2869" s="2" t="str">
        <f>TEXT(Tabela3[[#This Row],[DATA]],"MM")</f>
        <v>04</v>
      </c>
      <c r="M2869" s="2">
        <f>WEEKNUM(Tabela3[[#This Row],[DATA]])</f>
        <v>16</v>
      </c>
      <c r="N2869" s="18">
        <f>YEAR(Tabela3[[#This Row],[DATA]])</f>
        <v>2023</v>
      </c>
    </row>
    <row r="2870" spans="2:14">
      <c r="B2870" s="1">
        <v>45036</v>
      </c>
      <c r="C2870">
        <v>13216</v>
      </c>
      <c r="D2870">
        <f>COUNTIF(C$4:C2870,Tabela3[[#This Row],[COMANDA]])</f>
        <v>1</v>
      </c>
      <c r="E2870" t="s">
        <v>89</v>
      </c>
      <c r="F2870" t="s">
        <v>99</v>
      </c>
      <c r="G2870" t="s">
        <v>8</v>
      </c>
      <c r="H2870" t="s">
        <v>382</v>
      </c>
      <c r="I2870" s="2">
        <v>1</v>
      </c>
      <c r="J2870" t="s">
        <v>11</v>
      </c>
      <c r="K2870" s="21">
        <f>INDEX(LISTAS!$H:$Q,MATCH(BASE!H2870,LISTAS!$G:$G,0),MATCH(BASE!J2870,LISTAS!$H$3:$Q$3,0))*Tabela3[[#This Row],[QUANTIDADE]]</f>
        <v>16</v>
      </c>
      <c r="L2870" s="2" t="str">
        <f>TEXT(Tabela3[[#This Row],[DATA]],"MM")</f>
        <v>04</v>
      </c>
      <c r="M2870" s="2">
        <f>WEEKNUM(Tabela3[[#This Row],[DATA]])</f>
        <v>16</v>
      </c>
      <c r="N2870" s="18">
        <f>YEAR(Tabela3[[#This Row],[DATA]])</f>
        <v>2023</v>
      </c>
    </row>
    <row r="2871" spans="2:14">
      <c r="B2871" s="1">
        <v>45036</v>
      </c>
      <c r="C2871">
        <v>13216</v>
      </c>
      <c r="D2871">
        <f>COUNTIF(C$4:C2871,Tabela3[[#This Row],[COMANDA]])</f>
        <v>2</v>
      </c>
      <c r="E2871" t="s">
        <v>89</v>
      </c>
      <c r="F2871" t="s">
        <v>99</v>
      </c>
      <c r="G2871" t="s">
        <v>10</v>
      </c>
      <c r="H2871" t="s">
        <v>119</v>
      </c>
      <c r="I2871" s="2">
        <v>1</v>
      </c>
      <c r="J2871" t="s">
        <v>11</v>
      </c>
      <c r="K2871" s="21">
        <f>INDEX(LISTAS!$H:$Q,MATCH(BASE!H2871,LISTAS!$G:$G,0),MATCH(BASE!J2871,LISTAS!$H$3:$Q$3,0))*Tabela3[[#This Row],[QUANTIDADE]]</f>
        <v>6</v>
      </c>
      <c r="L2871" s="2" t="str">
        <f>TEXT(Tabela3[[#This Row],[DATA]],"MM")</f>
        <v>04</v>
      </c>
      <c r="M2871" s="2">
        <f>WEEKNUM(Tabela3[[#This Row],[DATA]])</f>
        <v>16</v>
      </c>
      <c r="N2871" s="18">
        <f>YEAR(Tabela3[[#This Row],[DATA]])</f>
        <v>2023</v>
      </c>
    </row>
    <row r="2872" spans="2:14">
      <c r="B2872" s="1">
        <v>45036</v>
      </c>
      <c r="C2872">
        <v>13216</v>
      </c>
      <c r="D2872">
        <f>COUNTIF(C$4:C2872,Tabela3[[#This Row],[COMANDA]])</f>
        <v>3</v>
      </c>
      <c r="E2872" t="s">
        <v>89</v>
      </c>
      <c r="F2872" t="s">
        <v>99</v>
      </c>
      <c r="G2872" t="s">
        <v>9</v>
      </c>
      <c r="H2872" t="s">
        <v>85</v>
      </c>
      <c r="I2872" s="2">
        <v>1</v>
      </c>
      <c r="J2872" t="s">
        <v>11</v>
      </c>
      <c r="K2872" s="21">
        <f>INDEX(LISTAS!$H:$Q,MATCH(BASE!H2872,LISTAS!$G:$G,0),MATCH(BASE!J2872,LISTAS!$H$3:$Q$3,0))*Tabela3[[#This Row],[QUANTIDADE]]</f>
        <v>10</v>
      </c>
      <c r="L2872" s="2" t="str">
        <f>TEXT(Tabela3[[#This Row],[DATA]],"MM")</f>
        <v>04</v>
      </c>
      <c r="M2872" s="2">
        <f>WEEKNUM(Tabela3[[#This Row],[DATA]])</f>
        <v>16</v>
      </c>
      <c r="N2872" s="18">
        <f>YEAR(Tabela3[[#This Row],[DATA]])</f>
        <v>2023</v>
      </c>
    </row>
    <row r="2873" spans="2:14">
      <c r="B2873" s="1">
        <v>45036</v>
      </c>
      <c r="C2873">
        <v>13217</v>
      </c>
      <c r="D2873">
        <f>COUNTIF(C$4:C2873,Tabela3[[#This Row],[COMANDA]])</f>
        <v>1</v>
      </c>
      <c r="E2873" t="s">
        <v>89</v>
      </c>
      <c r="F2873" t="s">
        <v>375</v>
      </c>
      <c r="G2873" t="s">
        <v>8</v>
      </c>
      <c r="H2873" t="s">
        <v>40</v>
      </c>
      <c r="I2873" s="2">
        <v>1</v>
      </c>
      <c r="J2873" t="s">
        <v>11</v>
      </c>
      <c r="K2873" s="21">
        <f>INDEX(LISTAS!$H:$Q,MATCH(BASE!H2873,LISTAS!$G:$G,0),MATCH(BASE!J2873,LISTAS!$H$3:$Q$3,0))*Tabela3[[#This Row],[QUANTIDADE]]</f>
        <v>14</v>
      </c>
      <c r="L2873" s="2" t="str">
        <f>TEXT(Tabela3[[#This Row],[DATA]],"MM")</f>
        <v>04</v>
      </c>
      <c r="M2873" s="2">
        <f>WEEKNUM(Tabela3[[#This Row],[DATA]])</f>
        <v>16</v>
      </c>
      <c r="N2873" s="18">
        <f>YEAR(Tabela3[[#This Row],[DATA]])</f>
        <v>2023</v>
      </c>
    </row>
    <row r="2874" spans="2:14">
      <c r="B2874" s="1">
        <v>45036</v>
      </c>
      <c r="C2874">
        <v>13217</v>
      </c>
      <c r="D2874">
        <f>COUNTIF(C$4:C2874,Tabela3[[#This Row],[COMANDA]])</f>
        <v>2</v>
      </c>
      <c r="E2874" t="s">
        <v>89</v>
      </c>
      <c r="F2874" t="s">
        <v>375</v>
      </c>
      <c r="G2874" t="s">
        <v>8</v>
      </c>
      <c r="H2874" t="s">
        <v>382</v>
      </c>
      <c r="I2874" s="2">
        <v>1</v>
      </c>
      <c r="J2874" t="s">
        <v>11</v>
      </c>
      <c r="K2874" s="21">
        <f>INDEX(LISTAS!$H:$Q,MATCH(BASE!H2874,LISTAS!$G:$G,0),MATCH(BASE!J2874,LISTAS!$H$3:$Q$3,0))*Tabela3[[#This Row],[QUANTIDADE]]</f>
        <v>16</v>
      </c>
      <c r="L2874" s="2" t="str">
        <f>TEXT(Tabela3[[#This Row],[DATA]],"MM")</f>
        <v>04</v>
      </c>
      <c r="M2874" s="2">
        <f>WEEKNUM(Tabela3[[#This Row],[DATA]])</f>
        <v>16</v>
      </c>
      <c r="N2874" s="18">
        <f>YEAR(Tabela3[[#This Row],[DATA]])</f>
        <v>2023</v>
      </c>
    </row>
    <row r="2875" spans="2:14">
      <c r="B2875" s="1">
        <v>45036</v>
      </c>
      <c r="C2875">
        <v>13217</v>
      </c>
      <c r="D2875">
        <f>COUNTIF(C$4:C2875,Tabela3[[#This Row],[COMANDA]])</f>
        <v>3</v>
      </c>
      <c r="E2875" t="s">
        <v>90</v>
      </c>
      <c r="F2875" t="s">
        <v>375</v>
      </c>
      <c r="G2875" t="s">
        <v>8</v>
      </c>
      <c r="H2875" t="s">
        <v>47</v>
      </c>
      <c r="I2875" s="2">
        <v>1</v>
      </c>
      <c r="J2875" t="s">
        <v>11</v>
      </c>
      <c r="K2875" s="21">
        <f>INDEX(LISTAS!$H:$Q,MATCH(BASE!H2875,LISTAS!$G:$G,0),MATCH(BASE!J2875,LISTAS!$H$3:$Q$3,0))*Tabela3[[#This Row],[QUANTIDADE]]</f>
        <v>16</v>
      </c>
      <c r="L2875" s="2" t="str">
        <f>TEXT(Tabela3[[#This Row],[DATA]],"MM")</f>
        <v>04</v>
      </c>
      <c r="M2875" s="2">
        <f>WEEKNUM(Tabela3[[#This Row],[DATA]])</f>
        <v>16</v>
      </c>
      <c r="N2875" s="18">
        <f>YEAR(Tabela3[[#This Row],[DATA]])</f>
        <v>2023</v>
      </c>
    </row>
    <row r="2876" spans="2:14">
      <c r="B2876" s="1">
        <v>45036</v>
      </c>
      <c r="C2876">
        <v>13218</v>
      </c>
      <c r="D2876">
        <f>COUNTIF(C$4:C2876,Tabela3[[#This Row],[COMANDA]])</f>
        <v>1</v>
      </c>
      <c r="E2876" t="s">
        <v>90</v>
      </c>
      <c r="F2876" t="s">
        <v>98</v>
      </c>
      <c r="G2876" t="s">
        <v>8</v>
      </c>
      <c r="H2876" t="s">
        <v>204</v>
      </c>
      <c r="I2876" s="2">
        <v>1</v>
      </c>
      <c r="J2876" t="s">
        <v>11</v>
      </c>
      <c r="K2876" s="21">
        <f>INDEX(LISTAS!$H:$Q,MATCH(BASE!H2876,LISTAS!$G:$G,0),MATCH(BASE!J2876,LISTAS!$H$3:$Q$3,0))*Tabela3[[#This Row],[QUANTIDADE]]</f>
        <v>18</v>
      </c>
      <c r="L2876" s="2" t="str">
        <f>TEXT(Tabela3[[#This Row],[DATA]],"MM")</f>
        <v>04</v>
      </c>
      <c r="M2876" s="2">
        <f>WEEKNUM(Tabela3[[#This Row],[DATA]])</f>
        <v>16</v>
      </c>
      <c r="N2876" s="18">
        <f>YEAR(Tabela3[[#This Row],[DATA]])</f>
        <v>2023</v>
      </c>
    </row>
    <row r="2877" spans="2:14">
      <c r="B2877" s="1">
        <v>45036</v>
      </c>
      <c r="C2877">
        <v>13219</v>
      </c>
      <c r="D2877">
        <f>COUNTIF(C$4:C2877,Tabela3[[#This Row],[COMANDA]])</f>
        <v>1</v>
      </c>
      <c r="E2877" t="s">
        <v>90</v>
      </c>
      <c r="F2877" t="s">
        <v>99</v>
      </c>
      <c r="G2877" t="s">
        <v>8</v>
      </c>
      <c r="H2877" t="s">
        <v>204</v>
      </c>
      <c r="I2877" s="2">
        <v>1</v>
      </c>
      <c r="J2877" t="s">
        <v>11</v>
      </c>
      <c r="K2877" s="21">
        <f>INDEX(LISTAS!$H:$Q,MATCH(BASE!H2877,LISTAS!$G:$G,0),MATCH(BASE!J2877,LISTAS!$H$3:$Q$3,0))*Tabela3[[#This Row],[QUANTIDADE]]</f>
        <v>18</v>
      </c>
      <c r="L2877" s="2" t="str">
        <f>TEXT(Tabela3[[#This Row],[DATA]],"MM")</f>
        <v>04</v>
      </c>
      <c r="M2877" s="2">
        <f>WEEKNUM(Tabela3[[#This Row],[DATA]])</f>
        <v>16</v>
      </c>
      <c r="N2877" s="18">
        <f>YEAR(Tabela3[[#This Row],[DATA]])</f>
        <v>2023</v>
      </c>
    </row>
    <row r="2878" spans="2:14">
      <c r="B2878" s="1">
        <v>45036</v>
      </c>
      <c r="C2878">
        <v>13220</v>
      </c>
      <c r="D2878">
        <f>COUNTIF(C$4:C2878,Tabela3[[#This Row],[COMANDA]])</f>
        <v>1</v>
      </c>
      <c r="E2878" t="s">
        <v>90</v>
      </c>
      <c r="F2878" t="s">
        <v>98</v>
      </c>
      <c r="G2878" t="s">
        <v>8</v>
      </c>
      <c r="H2878" t="s">
        <v>202</v>
      </c>
      <c r="I2878" s="2">
        <v>1</v>
      </c>
      <c r="J2878" t="s">
        <v>11</v>
      </c>
      <c r="K2878" s="21">
        <f>INDEX(LISTAS!$H:$Q,MATCH(BASE!H2878,LISTAS!$G:$G,0),MATCH(BASE!J2878,LISTAS!$H$3:$Q$3,0))*Tabela3[[#This Row],[QUANTIDADE]]</f>
        <v>20</v>
      </c>
      <c r="L2878" s="2" t="str">
        <f>TEXT(Tabela3[[#This Row],[DATA]],"MM")</f>
        <v>04</v>
      </c>
      <c r="M2878" s="2">
        <f>WEEKNUM(Tabela3[[#This Row],[DATA]])</f>
        <v>16</v>
      </c>
      <c r="N2878" s="18">
        <f>YEAR(Tabela3[[#This Row],[DATA]])</f>
        <v>2023</v>
      </c>
    </row>
    <row r="2879" spans="2:14">
      <c r="B2879" s="1">
        <v>45036</v>
      </c>
      <c r="C2879">
        <v>13220</v>
      </c>
      <c r="D2879">
        <f>COUNTIF(C$4:C2879,Tabela3[[#This Row],[COMANDA]])</f>
        <v>2</v>
      </c>
      <c r="E2879" t="s">
        <v>90</v>
      </c>
      <c r="F2879" t="s">
        <v>99</v>
      </c>
      <c r="G2879" t="s">
        <v>8</v>
      </c>
      <c r="H2879" t="s">
        <v>47</v>
      </c>
      <c r="I2879" s="2">
        <v>1</v>
      </c>
      <c r="J2879" t="s">
        <v>11</v>
      </c>
      <c r="K2879" s="21">
        <f>INDEX(LISTAS!$H:$Q,MATCH(BASE!H2879,LISTAS!$G:$G,0),MATCH(BASE!J2879,LISTAS!$H$3:$Q$3,0))*Tabela3[[#This Row],[QUANTIDADE]]</f>
        <v>16</v>
      </c>
      <c r="L2879" s="2" t="str">
        <f>TEXT(Tabela3[[#This Row],[DATA]],"MM")</f>
        <v>04</v>
      </c>
      <c r="M2879" s="2">
        <f>WEEKNUM(Tabela3[[#This Row],[DATA]])</f>
        <v>16</v>
      </c>
      <c r="N2879" s="18">
        <f>YEAR(Tabela3[[#This Row],[DATA]])</f>
        <v>2023</v>
      </c>
    </row>
    <row r="2880" spans="2:14">
      <c r="B2880" s="1">
        <v>45036</v>
      </c>
      <c r="C2880">
        <v>13221</v>
      </c>
      <c r="D2880">
        <f>COUNTIF(C$4:C2880,Tabela3[[#This Row],[COMANDA]])</f>
        <v>1</v>
      </c>
      <c r="E2880" t="s">
        <v>90</v>
      </c>
      <c r="F2880" t="s">
        <v>98</v>
      </c>
      <c r="G2880" t="s">
        <v>8</v>
      </c>
      <c r="H2880" t="s">
        <v>202</v>
      </c>
      <c r="I2880" s="2">
        <v>1</v>
      </c>
      <c r="J2880" t="s">
        <v>11</v>
      </c>
      <c r="K2880" s="21">
        <f>INDEX(LISTAS!$H:$Q,MATCH(BASE!H2880,LISTAS!$G:$G,0),MATCH(BASE!J2880,LISTAS!$H$3:$Q$3,0))*Tabela3[[#This Row],[QUANTIDADE]]</f>
        <v>20</v>
      </c>
      <c r="L2880" s="2" t="str">
        <f>TEXT(Tabela3[[#This Row],[DATA]],"MM")</f>
        <v>04</v>
      </c>
      <c r="M2880" s="2">
        <f>WEEKNUM(Tabela3[[#This Row],[DATA]])</f>
        <v>16</v>
      </c>
      <c r="N2880" s="18">
        <f>YEAR(Tabela3[[#This Row],[DATA]])</f>
        <v>2023</v>
      </c>
    </row>
    <row r="2881" spans="2:14">
      <c r="B2881" s="1">
        <v>45036</v>
      </c>
      <c r="C2881">
        <v>13221</v>
      </c>
      <c r="D2881">
        <f>COUNTIF(C$4:C2881,Tabela3[[#This Row],[COMANDA]])</f>
        <v>2</v>
      </c>
      <c r="E2881" t="s">
        <v>90</v>
      </c>
      <c r="F2881" t="s">
        <v>98</v>
      </c>
      <c r="G2881" t="s">
        <v>10</v>
      </c>
      <c r="H2881" t="s">
        <v>119</v>
      </c>
      <c r="I2881" s="2">
        <v>1</v>
      </c>
      <c r="J2881" t="s">
        <v>11</v>
      </c>
      <c r="K2881" s="21">
        <f>INDEX(LISTAS!$H:$Q,MATCH(BASE!H2881,LISTAS!$G:$G,0),MATCH(BASE!J2881,LISTAS!$H$3:$Q$3,0))*Tabela3[[#This Row],[QUANTIDADE]]</f>
        <v>6</v>
      </c>
      <c r="L2881" s="2" t="str">
        <f>TEXT(Tabela3[[#This Row],[DATA]],"MM")</f>
        <v>04</v>
      </c>
      <c r="M2881" s="2">
        <f>WEEKNUM(Tabela3[[#This Row],[DATA]])</f>
        <v>16</v>
      </c>
      <c r="N2881" s="18">
        <f>YEAR(Tabela3[[#This Row],[DATA]])</f>
        <v>2023</v>
      </c>
    </row>
    <row r="2882" spans="2:14">
      <c r="B2882" s="1">
        <v>45036</v>
      </c>
      <c r="C2882">
        <v>13222</v>
      </c>
      <c r="D2882">
        <f>COUNTIF(C$4:C2882,Tabela3[[#This Row],[COMANDA]])</f>
        <v>1</v>
      </c>
      <c r="E2882" t="s">
        <v>90</v>
      </c>
      <c r="F2882" t="s">
        <v>100</v>
      </c>
      <c r="G2882" t="s">
        <v>8</v>
      </c>
      <c r="H2882" t="s">
        <v>202</v>
      </c>
      <c r="I2882" s="2">
        <v>1</v>
      </c>
      <c r="J2882" t="s">
        <v>11</v>
      </c>
      <c r="K2882" s="21">
        <f>INDEX(LISTAS!$H:$Q,MATCH(BASE!H2882,LISTAS!$G:$G,0),MATCH(BASE!J2882,LISTAS!$H$3:$Q$3,0))*Tabela3[[#This Row],[QUANTIDADE]]</f>
        <v>20</v>
      </c>
      <c r="L2882" s="2" t="str">
        <f>TEXT(Tabela3[[#This Row],[DATA]],"MM")</f>
        <v>04</v>
      </c>
      <c r="M2882" s="2">
        <f>WEEKNUM(Tabela3[[#This Row],[DATA]])</f>
        <v>16</v>
      </c>
      <c r="N2882" s="18">
        <f>YEAR(Tabela3[[#This Row],[DATA]])</f>
        <v>2023</v>
      </c>
    </row>
    <row r="2883" spans="2:14">
      <c r="B2883" s="1">
        <v>45036</v>
      </c>
      <c r="C2883">
        <v>13223</v>
      </c>
      <c r="D2883">
        <f>COUNTIF(C$4:C2883,Tabela3[[#This Row],[COMANDA]])</f>
        <v>1</v>
      </c>
      <c r="E2883" t="s">
        <v>90</v>
      </c>
      <c r="F2883" t="s">
        <v>98</v>
      </c>
      <c r="G2883" t="s">
        <v>8</v>
      </c>
      <c r="H2883" t="s">
        <v>41</v>
      </c>
      <c r="I2883" s="2">
        <v>1</v>
      </c>
      <c r="J2883" t="s">
        <v>11</v>
      </c>
      <c r="K2883" s="21">
        <f>INDEX(LISTAS!$H:$Q,MATCH(BASE!H2883,LISTAS!$G:$G,0),MATCH(BASE!J2883,LISTAS!$H$3:$Q$3,0))*Tabela3[[#This Row],[QUANTIDADE]]</f>
        <v>14</v>
      </c>
      <c r="L2883" s="2" t="str">
        <f>TEXT(Tabela3[[#This Row],[DATA]],"MM")</f>
        <v>04</v>
      </c>
      <c r="M2883" s="2">
        <f>WEEKNUM(Tabela3[[#This Row],[DATA]])</f>
        <v>16</v>
      </c>
      <c r="N2883" s="18">
        <f>YEAR(Tabela3[[#This Row],[DATA]])</f>
        <v>2023</v>
      </c>
    </row>
    <row r="2884" spans="2:14">
      <c r="B2884" s="1">
        <v>45036</v>
      </c>
      <c r="C2884">
        <v>13224</v>
      </c>
      <c r="D2884">
        <f>COUNTIF(C$4:C2884,Tabela3[[#This Row],[COMANDA]])</f>
        <v>1</v>
      </c>
      <c r="E2884" t="s">
        <v>90</v>
      </c>
      <c r="F2884" t="s">
        <v>99</v>
      </c>
      <c r="G2884" t="s">
        <v>8</v>
      </c>
      <c r="H2884" t="s">
        <v>204</v>
      </c>
      <c r="I2884" s="2">
        <v>1</v>
      </c>
      <c r="J2884" t="s">
        <v>11</v>
      </c>
      <c r="K2884" s="21">
        <f>INDEX(LISTAS!$H:$Q,MATCH(BASE!H2884,LISTAS!$G:$G,0),MATCH(BASE!J2884,LISTAS!$H$3:$Q$3,0))*Tabela3[[#This Row],[QUANTIDADE]]</f>
        <v>18</v>
      </c>
      <c r="L2884" s="2" t="str">
        <f>TEXT(Tabela3[[#This Row],[DATA]],"MM")</f>
        <v>04</v>
      </c>
      <c r="M2884" s="2">
        <f>WEEKNUM(Tabela3[[#This Row],[DATA]])</f>
        <v>16</v>
      </c>
      <c r="N2884" s="18">
        <f>YEAR(Tabela3[[#This Row],[DATA]])</f>
        <v>2023</v>
      </c>
    </row>
    <row r="2885" spans="2:14">
      <c r="B2885" s="1">
        <v>45036</v>
      </c>
      <c r="C2885">
        <v>13225</v>
      </c>
      <c r="D2885">
        <f>COUNTIF(C$4:C2885,Tabela3[[#This Row],[COMANDA]])</f>
        <v>1</v>
      </c>
      <c r="E2885" t="s">
        <v>90</v>
      </c>
      <c r="F2885" t="s">
        <v>98</v>
      </c>
      <c r="G2885" t="s">
        <v>8</v>
      </c>
      <c r="H2885" t="s">
        <v>261</v>
      </c>
      <c r="I2885" s="2">
        <v>1</v>
      </c>
      <c r="J2885" t="s">
        <v>11</v>
      </c>
      <c r="K2885" s="21">
        <f>INDEX(LISTAS!$H:$Q,MATCH(BASE!H2885,LISTAS!$G:$G,0),MATCH(BASE!J2885,LISTAS!$H$3:$Q$3,0))*Tabela3[[#This Row],[QUANTIDADE]]</f>
        <v>18</v>
      </c>
      <c r="L2885" s="2" t="str">
        <f>TEXT(Tabela3[[#This Row],[DATA]],"MM")</f>
        <v>04</v>
      </c>
      <c r="M2885" s="2">
        <f>WEEKNUM(Tabela3[[#This Row],[DATA]])</f>
        <v>16</v>
      </c>
      <c r="N2885" s="18">
        <f>YEAR(Tabela3[[#This Row],[DATA]])</f>
        <v>2023</v>
      </c>
    </row>
    <row r="2886" spans="2:14">
      <c r="B2886" s="1">
        <v>45036</v>
      </c>
      <c r="C2886">
        <v>13225</v>
      </c>
      <c r="D2886">
        <f>COUNTIF(C$4:C2886,Tabela3[[#This Row],[COMANDA]])</f>
        <v>2</v>
      </c>
      <c r="E2886" t="s">
        <v>90</v>
      </c>
      <c r="F2886" t="s">
        <v>98</v>
      </c>
      <c r="G2886" t="s">
        <v>9</v>
      </c>
      <c r="H2886" t="s">
        <v>58</v>
      </c>
      <c r="I2886" s="2">
        <v>1</v>
      </c>
      <c r="J2886" t="s">
        <v>11</v>
      </c>
      <c r="K2886" s="21">
        <f>INDEX(LISTAS!$H:$Q,MATCH(BASE!H2886,LISTAS!$G:$G,0),MATCH(BASE!J2886,LISTAS!$H$3:$Q$3,0))*Tabela3[[#This Row],[QUANTIDADE]]</f>
        <v>5</v>
      </c>
      <c r="L2886" s="2" t="str">
        <f>TEXT(Tabela3[[#This Row],[DATA]],"MM")</f>
        <v>04</v>
      </c>
      <c r="M2886" s="2">
        <f>WEEKNUM(Tabela3[[#This Row],[DATA]])</f>
        <v>16</v>
      </c>
      <c r="N2886" s="18">
        <f>YEAR(Tabela3[[#This Row],[DATA]])</f>
        <v>2023</v>
      </c>
    </row>
    <row r="2887" spans="2:14">
      <c r="B2887" s="1">
        <v>45036</v>
      </c>
      <c r="C2887">
        <v>13226</v>
      </c>
      <c r="D2887">
        <f>COUNTIF(C$4:C2887,Tabela3[[#This Row],[COMANDA]])</f>
        <v>1</v>
      </c>
      <c r="E2887" t="s">
        <v>90</v>
      </c>
      <c r="F2887" t="s">
        <v>98</v>
      </c>
      <c r="G2887" t="s">
        <v>8</v>
      </c>
      <c r="H2887" t="s">
        <v>41</v>
      </c>
      <c r="I2887" s="2">
        <v>1</v>
      </c>
      <c r="J2887" t="s">
        <v>11</v>
      </c>
      <c r="K2887" s="21">
        <f>INDEX(LISTAS!$H:$Q,MATCH(BASE!H2887,LISTAS!$G:$G,0),MATCH(BASE!J2887,LISTAS!$H$3:$Q$3,0))*Tabela3[[#This Row],[QUANTIDADE]]</f>
        <v>14</v>
      </c>
      <c r="L2887" s="2" t="str">
        <f>TEXT(Tabela3[[#This Row],[DATA]],"MM")</f>
        <v>04</v>
      </c>
      <c r="M2887" s="2">
        <f>WEEKNUM(Tabela3[[#This Row],[DATA]])</f>
        <v>16</v>
      </c>
      <c r="N2887" s="18">
        <f>YEAR(Tabela3[[#This Row],[DATA]])</f>
        <v>2023</v>
      </c>
    </row>
    <row r="2888" spans="2:14">
      <c r="B2888" s="1">
        <v>45036</v>
      </c>
      <c r="C2888">
        <v>13227</v>
      </c>
      <c r="D2888">
        <f>COUNTIF(C$4:C2888,Tabela3[[#This Row],[COMANDA]])</f>
        <v>1</v>
      </c>
      <c r="E2888" t="s">
        <v>90</v>
      </c>
      <c r="F2888" t="s">
        <v>375</v>
      </c>
      <c r="G2888" t="s">
        <v>8</v>
      </c>
      <c r="H2888" t="s">
        <v>40</v>
      </c>
      <c r="I2888" s="2">
        <v>1</v>
      </c>
      <c r="J2888" t="s">
        <v>11</v>
      </c>
      <c r="K2888" s="21">
        <f>INDEX(LISTAS!$H:$Q,MATCH(BASE!H2888,LISTAS!$G:$G,0),MATCH(BASE!J2888,LISTAS!$H$3:$Q$3,0))*Tabela3[[#This Row],[QUANTIDADE]]</f>
        <v>14</v>
      </c>
      <c r="L2888" s="2" t="str">
        <f>TEXT(Tabela3[[#This Row],[DATA]],"MM")</f>
        <v>04</v>
      </c>
      <c r="M2888" s="2">
        <f>WEEKNUM(Tabela3[[#This Row],[DATA]])</f>
        <v>16</v>
      </c>
      <c r="N2888" s="18">
        <f>YEAR(Tabela3[[#This Row],[DATA]])</f>
        <v>2023</v>
      </c>
    </row>
    <row r="2889" spans="2:14">
      <c r="B2889" s="1">
        <v>45036</v>
      </c>
      <c r="C2889">
        <v>13228</v>
      </c>
      <c r="D2889">
        <f>COUNTIF(C$4:C2889,Tabela3[[#This Row],[COMANDA]])</f>
        <v>1</v>
      </c>
      <c r="E2889" t="s">
        <v>90</v>
      </c>
      <c r="F2889" t="s">
        <v>375</v>
      </c>
      <c r="G2889" t="s">
        <v>8</v>
      </c>
      <c r="H2889" t="s">
        <v>47</v>
      </c>
      <c r="I2889" s="2">
        <v>1</v>
      </c>
      <c r="J2889" t="s">
        <v>11</v>
      </c>
      <c r="K2889" s="21">
        <f>INDEX(LISTAS!$H:$Q,MATCH(BASE!H2889,LISTAS!$G:$G,0),MATCH(BASE!J2889,LISTAS!$H$3:$Q$3,0))*Tabela3[[#This Row],[QUANTIDADE]]</f>
        <v>16</v>
      </c>
      <c r="L2889" s="2" t="str">
        <f>TEXT(Tabela3[[#This Row],[DATA]],"MM")</f>
        <v>04</v>
      </c>
      <c r="M2889" s="2">
        <f>WEEKNUM(Tabela3[[#This Row],[DATA]])</f>
        <v>16</v>
      </c>
      <c r="N2889" s="18">
        <f>YEAR(Tabela3[[#This Row],[DATA]])</f>
        <v>2023</v>
      </c>
    </row>
    <row r="2890" spans="2:14">
      <c r="B2890" s="1">
        <v>45036</v>
      </c>
      <c r="C2890">
        <v>13228</v>
      </c>
      <c r="D2890">
        <f>COUNTIF(C$4:C2890,Tabela3[[#This Row],[COMANDA]])</f>
        <v>2</v>
      </c>
      <c r="E2890" t="s">
        <v>90</v>
      </c>
      <c r="F2890" t="s">
        <v>98</v>
      </c>
      <c r="G2890" t="s">
        <v>8</v>
      </c>
      <c r="H2890" t="s">
        <v>47</v>
      </c>
      <c r="I2890" s="2">
        <v>1</v>
      </c>
      <c r="J2890" t="s">
        <v>11</v>
      </c>
      <c r="K2890" s="21">
        <f>INDEX(LISTAS!$H:$Q,MATCH(BASE!H2890,LISTAS!$G:$G,0),MATCH(BASE!J2890,LISTAS!$H$3:$Q$3,0))*Tabela3[[#This Row],[QUANTIDADE]]</f>
        <v>16</v>
      </c>
      <c r="L2890" s="2" t="str">
        <f>TEXT(Tabela3[[#This Row],[DATA]],"MM")</f>
        <v>04</v>
      </c>
      <c r="M2890" s="2">
        <f>WEEKNUM(Tabela3[[#This Row],[DATA]])</f>
        <v>16</v>
      </c>
      <c r="N2890" s="18">
        <f>YEAR(Tabela3[[#This Row],[DATA]])</f>
        <v>2023</v>
      </c>
    </row>
    <row r="2891" spans="2:14">
      <c r="B2891" s="1">
        <v>45036</v>
      </c>
      <c r="C2891">
        <v>13228</v>
      </c>
      <c r="D2891">
        <f>COUNTIF(C$4:C2891,Tabela3[[#This Row],[COMANDA]])</f>
        <v>3</v>
      </c>
      <c r="E2891" t="s">
        <v>90</v>
      </c>
      <c r="G2891" t="s">
        <v>9</v>
      </c>
      <c r="H2891" t="s">
        <v>154</v>
      </c>
      <c r="I2891" s="2">
        <v>1</v>
      </c>
      <c r="J2891" t="s">
        <v>11</v>
      </c>
      <c r="K2891" s="21">
        <f>INDEX(LISTAS!$H:$Q,MATCH(BASE!H2891,LISTAS!$G:$G,0),MATCH(BASE!J2891,LISTAS!$H$3:$Q$3,0))*Tabela3[[#This Row],[QUANTIDADE]]</f>
        <v>6</v>
      </c>
      <c r="L2891" s="2" t="str">
        <f>TEXT(Tabela3[[#This Row],[DATA]],"MM")</f>
        <v>04</v>
      </c>
      <c r="M2891" s="2">
        <f>WEEKNUM(Tabela3[[#This Row],[DATA]])</f>
        <v>16</v>
      </c>
      <c r="N2891" s="18">
        <f>YEAR(Tabela3[[#This Row],[DATA]])</f>
        <v>2023</v>
      </c>
    </row>
    <row r="2892" spans="2:14">
      <c r="B2892" s="1">
        <v>45036</v>
      </c>
      <c r="C2892">
        <v>13229</v>
      </c>
      <c r="D2892">
        <f>COUNTIF(C$4:C2892,Tabela3[[#This Row],[COMANDA]])</f>
        <v>1</v>
      </c>
      <c r="E2892" t="s">
        <v>90</v>
      </c>
      <c r="F2892" t="s">
        <v>100</v>
      </c>
      <c r="G2892" t="s">
        <v>8</v>
      </c>
      <c r="H2892" t="s">
        <v>202</v>
      </c>
      <c r="I2892" s="2">
        <v>1</v>
      </c>
      <c r="J2892" t="s">
        <v>11</v>
      </c>
      <c r="K2892" s="21">
        <f>INDEX(LISTAS!$H:$Q,MATCH(BASE!H2892,LISTAS!$G:$G,0),MATCH(BASE!J2892,LISTAS!$H$3:$Q$3,0))*Tabela3[[#This Row],[QUANTIDADE]]</f>
        <v>20</v>
      </c>
      <c r="L2892" s="2" t="str">
        <f>TEXT(Tabela3[[#This Row],[DATA]],"MM")</f>
        <v>04</v>
      </c>
      <c r="M2892" s="2">
        <f>WEEKNUM(Tabela3[[#This Row],[DATA]])</f>
        <v>16</v>
      </c>
      <c r="N2892" s="18">
        <f>YEAR(Tabela3[[#This Row],[DATA]])</f>
        <v>2023</v>
      </c>
    </row>
    <row r="2893" spans="2:14">
      <c r="B2893" s="1">
        <v>45036</v>
      </c>
      <c r="C2893">
        <v>13229</v>
      </c>
      <c r="D2893">
        <f>COUNTIF(C$4:C2893,Tabela3[[#This Row],[COMANDA]])</f>
        <v>2</v>
      </c>
      <c r="E2893" t="s">
        <v>90</v>
      </c>
      <c r="F2893" t="s">
        <v>100</v>
      </c>
      <c r="G2893" t="s">
        <v>9</v>
      </c>
      <c r="H2893" t="s">
        <v>213</v>
      </c>
      <c r="I2893" s="2">
        <v>1</v>
      </c>
      <c r="J2893" t="s">
        <v>11</v>
      </c>
      <c r="K2893" s="21">
        <f>INDEX(LISTAS!$H:$Q,MATCH(BASE!H2893,LISTAS!$G:$G,0),MATCH(BASE!J2893,LISTAS!$H$3:$Q$3,0))*Tabela3[[#This Row],[QUANTIDADE]]</f>
        <v>4</v>
      </c>
      <c r="L2893" s="2" t="str">
        <f>TEXT(Tabela3[[#This Row],[DATA]],"MM")</f>
        <v>04</v>
      </c>
      <c r="M2893" s="2">
        <f>WEEKNUM(Tabela3[[#This Row],[DATA]])</f>
        <v>16</v>
      </c>
      <c r="N2893" s="18">
        <f>YEAR(Tabela3[[#This Row],[DATA]])</f>
        <v>2023</v>
      </c>
    </row>
    <row r="2894" spans="2:14">
      <c r="B2894" s="1">
        <v>45036</v>
      </c>
      <c r="C2894">
        <v>13230</v>
      </c>
      <c r="D2894">
        <f>COUNTIF(C$4:C2894,Tabela3[[#This Row],[COMANDA]])</f>
        <v>1</v>
      </c>
      <c r="E2894" t="s">
        <v>90</v>
      </c>
      <c r="F2894" t="s">
        <v>99</v>
      </c>
      <c r="G2894" t="s">
        <v>8</v>
      </c>
      <c r="H2894" t="s">
        <v>203</v>
      </c>
      <c r="I2894" s="2">
        <v>1</v>
      </c>
      <c r="J2894" t="s">
        <v>11</v>
      </c>
      <c r="K2894" s="21">
        <f>INDEX(LISTAS!$H:$Q,MATCH(BASE!H2894,LISTAS!$G:$G,0),MATCH(BASE!J2894,LISTAS!$H$3:$Q$3,0))*Tabela3[[#This Row],[QUANTIDADE]]</f>
        <v>20</v>
      </c>
      <c r="L2894" s="2" t="str">
        <f>TEXT(Tabela3[[#This Row],[DATA]],"MM")</f>
        <v>04</v>
      </c>
      <c r="M2894" s="2">
        <f>WEEKNUM(Tabela3[[#This Row],[DATA]])</f>
        <v>16</v>
      </c>
      <c r="N2894" s="18">
        <f>YEAR(Tabela3[[#This Row],[DATA]])</f>
        <v>2023</v>
      </c>
    </row>
    <row r="2895" spans="2:14">
      <c r="B2895" s="1">
        <v>45036</v>
      </c>
      <c r="C2895">
        <v>13230</v>
      </c>
      <c r="D2895">
        <f>COUNTIF(C$4:C2895,Tabela3[[#This Row],[COMANDA]])</f>
        <v>2</v>
      </c>
      <c r="E2895" t="s">
        <v>90</v>
      </c>
      <c r="F2895" t="s">
        <v>99</v>
      </c>
      <c r="G2895" t="s">
        <v>8</v>
      </c>
      <c r="H2895" t="s">
        <v>202</v>
      </c>
      <c r="I2895" s="2">
        <v>1</v>
      </c>
      <c r="J2895" t="s">
        <v>11</v>
      </c>
      <c r="K2895" s="21">
        <f>INDEX(LISTAS!$H:$Q,MATCH(BASE!H2895,LISTAS!$G:$G,0),MATCH(BASE!J2895,LISTAS!$H$3:$Q$3,0))*Tabela3[[#This Row],[QUANTIDADE]]</f>
        <v>20</v>
      </c>
      <c r="L2895" s="2" t="str">
        <f>TEXT(Tabela3[[#This Row],[DATA]],"MM")</f>
        <v>04</v>
      </c>
      <c r="M2895" s="2">
        <f>WEEKNUM(Tabela3[[#This Row],[DATA]])</f>
        <v>16</v>
      </c>
      <c r="N2895" s="18">
        <f>YEAR(Tabela3[[#This Row],[DATA]])</f>
        <v>2023</v>
      </c>
    </row>
    <row r="2896" spans="2:14">
      <c r="B2896" s="1">
        <v>45036</v>
      </c>
      <c r="C2896">
        <v>13230</v>
      </c>
      <c r="D2896">
        <f>COUNTIF(C$4:C2896,Tabela3[[#This Row],[COMANDA]])</f>
        <v>3</v>
      </c>
      <c r="E2896" t="s">
        <v>90</v>
      </c>
      <c r="F2896" t="s">
        <v>99</v>
      </c>
      <c r="G2896" t="s">
        <v>9</v>
      </c>
      <c r="H2896" t="s">
        <v>132</v>
      </c>
      <c r="I2896" s="2">
        <v>1</v>
      </c>
      <c r="J2896" t="s">
        <v>11</v>
      </c>
      <c r="K2896" s="21">
        <f>INDEX(LISTAS!$H:$Q,MATCH(BASE!H2896,LISTAS!$G:$G,0),MATCH(BASE!J2896,LISTAS!$H$3:$Q$3,0))*Tabela3[[#This Row],[QUANTIDADE]]</f>
        <v>3</v>
      </c>
      <c r="L2896" s="2" t="str">
        <f>TEXT(Tabela3[[#This Row],[DATA]],"MM")</f>
        <v>04</v>
      </c>
      <c r="M2896" s="2">
        <f>WEEKNUM(Tabela3[[#This Row],[DATA]])</f>
        <v>16</v>
      </c>
      <c r="N2896" s="18">
        <f>YEAR(Tabela3[[#This Row],[DATA]])</f>
        <v>2023</v>
      </c>
    </row>
    <row r="2897" spans="2:14">
      <c r="B2897" s="1">
        <v>45036</v>
      </c>
      <c r="C2897">
        <v>13231</v>
      </c>
      <c r="D2897">
        <f>COUNTIF(C$4:C2897,Tabela3[[#This Row],[COMANDA]])</f>
        <v>1</v>
      </c>
      <c r="E2897" t="s">
        <v>90</v>
      </c>
      <c r="F2897" t="s">
        <v>99</v>
      </c>
      <c r="G2897" t="s">
        <v>8</v>
      </c>
      <c r="H2897" t="s">
        <v>211</v>
      </c>
      <c r="I2897" s="2">
        <v>2</v>
      </c>
      <c r="J2897" t="s">
        <v>11</v>
      </c>
      <c r="K2897" s="21">
        <f>INDEX(LISTAS!$H:$Q,MATCH(BASE!H2897,LISTAS!$G:$G,0),MATCH(BASE!J2897,LISTAS!$H$3:$Q$3,0))*Tabela3[[#This Row],[QUANTIDADE]]</f>
        <v>40</v>
      </c>
      <c r="L2897" s="2" t="str">
        <f>TEXT(Tabela3[[#This Row],[DATA]],"MM")</f>
        <v>04</v>
      </c>
      <c r="M2897" s="2">
        <f>WEEKNUM(Tabela3[[#This Row],[DATA]])</f>
        <v>16</v>
      </c>
      <c r="N2897" s="18">
        <f>YEAR(Tabela3[[#This Row],[DATA]])</f>
        <v>2023</v>
      </c>
    </row>
    <row r="2898" spans="2:14">
      <c r="B2898" s="1">
        <v>45036</v>
      </c>
      <c r="C2898">
        <v>13231</v>
      </c>
      <c r="D2898">
        <f>COUNTIF(C$4:C2898,Tabela3[[#This Row],[COMANDA]])</f>
        <v>2</v>
      </c>
      <c r="E2898" t="s">
        <v>90</v>
      </c>
      <c r="F2898" t="s">
        <v>99</v>
      </c>
      <c r="G2898" t="s">
        <v>9</v>
      </c>
      <c r="H2898" t="s">
        <v>134</v>
      </c>
      <c r="I2898" s="2">
        <v>1</v>
      </c>
      <c r="J2898" t="s">
        <v>11</v>
      </c>
      <c r="K2898" s="21">
        <f>INDEX(LISTAS!$H:$Q,MATCH(BASE!H2898,LISTAS!$G:$G,0),MATCH(BASE!J2898,LISTAS!$H$3:$Q$3,0))*Tabela3[[#This Row],[QUANTIDADE]]</f>
        <v>3</v>
      </c>
      <c r="L2898" s="2" t="str">
        <f>TEXT(Tabela3[[#This Row],[DATA]],"MM")</f>
        <v>04</v>
      </c>
      <c r="M2898" s="2">
        <f>WEEKNUM(Tabela3[[#This Row],[DATA]])</f>
        <v>16</v>
      </c>
      <c r="N2898" s="18">
        <f>YEAR(Tabela3[[#This Row],[DATA]])</f>
        <v>2023</v>
      </c>
    </row>
    <row r="2899" spans="2:14">
      <c r="B2899" s="1">
        <v>45036</v>
      </c>
      <c r="C2899">
        <v>13232</v>
      </c>
      <c r="D2899">
        <f>COUNTIF(C$4:C2899,Tabela3[[#This Row],[COMANDA]])</f>
        <v>1</v>
      </c>
      <c r="E2899" t="s">
        <v>90</v>
      </c>
      <c r="F2899" t="s">
        <v>99</v>
      </c>
      <c r="G2899" t="s">
        <v>8</v>
      </c>
      <c r="H2899" t="s">
        <v>206</v>
      </c>
      <c r="I2899" s="2">
        <v>1</v>
      </c>
      <c r="J2899" t="s">
        <v>11</v>
      </c>
      <c r="K2899" s="21">
        <f>INDEX(LISTAS!$H:$Q,MATCH(BASE!H2899,LISTAS!$G:$G,0),MATCH(BASE!J2899,LISTAS!$H$3:$Q$3,0))*Tabela3[[#This Row],[QUANTIDADE]]</f>
        <v>18</v>
      </c>
      <c r="L2899" s="2" t="str">
        <f>TEXT(Tabela3[[#This Row],[DATA]],"MM")</f>
        <v>04</v>
      </c>
      <c r="M2899" s="2">
        <f>WEEKNUM(Tabela3[[#This Row],[DATA]])</f>
        <v>16</v>
      </c>
      <c r="N2899" s="18">
        <f>YEAR(Tabela3[[#This Row],[DATA]])</f>
        <v>2023</v>
      </c>
    </row>
    <row r="2900" spans="2:14">
      <c r="B2900" s="1">
        <v>45036</v>
      </c>
      <c r="C2900">
        <v>13233</v>
      </c>
      <c r="D2900">
        <f>COUNTIF(C$4:C2900,Tabela3[[#This Row],[COMANDA]])</f>
        <v>1</v>
      </c>
      <c r="E2900" t="s">
        <v>1</v>
      </c>
      <c r="F2900" t="s">
        <v>375</v>
      </c>
      <c r="G2900" t="s">
        <v>8</v>
      </c>
      <c r="H2900" t="s">
        <v>204</v>
      </c>
      <c r="I2900" s="2">
        <v>2</v>
      </c>
      <c r="J2900" t="s">
        <v>11</v>
      </c>
      <c r="K2900" s="21">
        <f>INDEX(LISTAS!$H:$Q,MATCH(BASE!H2900,LISTAS!$G:$G,0),MATCH(BASE!J2900,LISTAS!$H$3:$Q$3,0))*Tabela3[[#This Row],[QUANTIDADE]]</f>
        <v>36</v>
      </c>
      <c r="L2900" s="2" t="str">
        <f>TEXT(Tabela3[[#This Row],[DATA]],"MM")</f>
        <v>04</v>
      </c>
      <c r="M2900" s="2">
        <f>WEEKNUM(Tabela3[[#This Row],[DATA]])</f>
        <v>16</v>
      </c>
      <c r="N2900" s="18">
        <f>YEAR(Tabela3[[#This Row],[DATA]])</f>
        <v>2023</v>
      </c>
    </row>
    <row r="2901" spans="2:14">
      <c r="B2901" s="1">
        <v>45036</v>
      </c>
      <c r="C2901">
        <v>13234</v>
      </c>
      <c r="D2901">
        <f>COUNTIF(C$4:C2901,Tabela3[[#This Row],[COMANDA]])</f>
        <v>1</v>
      </c>
      <c r="E2901" t="s">
        <v>90</v>
      </c>
      <c r="F2901" t="s">
        <v>98</v>
      </c>
      <c r="G2901" t="s">
        <v>8</v>
      </c>
      <c r="H2901" t="s">
        <v>382</v>
      </c>
      <c r="I2901" s="2">
        <v>1</v>
      </c>
      <c r="J2901" t="s">
        <v>11</v>
      </c>
      <c r="K2901" s="21">
        <f>INDEX(LISTAS!$H:$Q,MATCH(BASE!H2901,LISTAS!$G:$G,0),MATCH(BASE!J2901,LISTAS!$H$3:$Q$3,0))*Tabela3[[#This Row],[QUANTIDADE]]</f>
        <v>16</v>
      </c>
      <c r="L2901" s="2" t="str">
        <f>TEXT(Tabela3[[#This Row],[DATA]],"MM")</f>
        <v>04</v>
      </c>
      <c r="M2901" s="2">
        <f>WEEKNUM(Tabela3[[#This Row],[DATA]])</f>
        <v>16</v>
      </c>
      <c r="N2901" s="18">
        <f>YEAR(Tabela3[[#This Row],[DATA]])</f>
        <v>2023</v>
      </c>
    </row>
    <row r="2902" spans="2:14">
      <c r="B2902" s="1">
        <v>45036</v>
      </c>
      <c r="C2902">
        <v>13234</v>
      </c>
      <c r="D2902">
        <f>COUNTIF(C$4:C2902,Tabela3[[#This Row],[COMANDA]])</f>
        <v>2</v>
      </c>
      <c r="E2902" t="s">
        <v>90</v>
      </c>
      <c r="F2902" t="s">
        <v>98</v>
      </c>
      <c r="G2902" t="s">
        <v>9</v>
      </c>
      <c r="H2902" t="s">
        <v>135</v>
      </c>
      <c r="I2902" s="2">
        <v>1</v>
      </c>
      <c r="J2902" t="s">
        <v>11</v>
      </c>
      <c r="K2902" s="21">
        <f>INDEX(LISTAS!$H:$Q,MATCH(BASE!H2902,LISTAS!$G:$G,0),MATCH(BASE!J2902,LISTAS!$H$3:$Q$3,0))*Tabela3[[#This Row],[QUANTIDADE]]</f>
        <v>4</v>
      </c>
      <c r="L2902" s="2" t="str">
        <f>TEXT(Tabela3[[#This Row],[DATA]],"MM")</f>
        <v>04</v>
      </c>
      <c r="M2902" s="2">
        <f>WEEKNUM(Tabela3[[#This Row],[DATA]])</f>
        <v>16</v>
      </c>
      <c r="N2902" s="18">
        <f>YEAR(Tabela3[[#This Row],[DATA]])</f>
        <v>2023</v>
      </c>
    </row>
    <row r="2903" spans="2:14">
      <c r="B2903" s="1">
        <v>45036</v>
      </c>
      <c r="C2903">
        <v>13235</v>
      </c>
      <c r="D2903">
        <f>COUNTIF(C$4:C2903,Tabela3[[#This Row],[COMANDA]])</f>
        <v>1</v>
      </c>
      <c r="E2903" t="s">
        <v>90</v>
      </c>
      <c r="F2903" t="s">
        <v>99</v>
      </c>
      <c r="G2903" t="s">
        <v>8</v>
      </c>
      <c r="H2903" t="s">
        <v>47</v>
      </c>
      <c r="I2903" s="2">
        <v>1</v>
      </c>
      <c r="J2903" t="s">
        <v>11</v>
      </c>
      <c r="K2903" s="21">
        <f>INDEX(LISTAS!$H:$Q,MATCH(BASE!H2903,LISTAS!$G:$G,0),MATCH(BASE!J2903,LISTAS!$H$3:$Q$3,0))*Tabela3[[#This Row],[QUANTIDADE]]</f>
        <v>16</v>
      </c>
      <c r="L2903" s="2" t="str">
        <f>TEXT(Tabela3[[#This Row],[DATA]],"MM")</f>
        <v>04</v>
      </c>
      <c r="M2903" s="2">
        <f>WEEKNUM(Tabela3[[#This Row],[DATA]])</f>
        <v>16</v>
      </c>
      <c r="N2903" s="18">
        <f>YEAR(Tabela3[[#This Row],[DATA]])</f>
        <v>2023</v>
      </c>
    </row>
    <row r="2904" spans="2:14">
      <c r="B2904" s="1">
        <v>45036</v>
      </c>
      <c r="C2904">
        <v>13236</v>
      </c>
      <c r="D2904">
        <f>COUNTIF(C$4:C2904,Tabela3[[#This Row],[COMANDA]])</f>
        <v>1</v>
      </c>
      <c r="E2904" t="s">
        <v>90</v>
      </c>
      <c r="F2904" t="s">
        <v>99</v>
      </c>
      <c r="G2904" t="s">
        <v>8</v>
      </c>
      <c r="H2904" t="s">
        <v>47</v>
      </c>
      <c r="I2904" s="2">
        <v>1</v>
      </c>
      <c r="J2904" t="s">
        <v>11</v>
      </c>
      <c r="K2904" s="21">
        <f>INDEX(LISTAS!$H:$Q,MATCH(BASE!H2904,LISTAS!$G:$G,0),MATCH(BASE!J2904,LISTAS!$H$3:$Q$3,0))*Tabela3[[#This Row],[QUANTIDADE]]</f>
        <v>16</v>
      </c>
      <c r="L2904" s="2" t="str">
        <f>TEXT(Tabela3[[#This Row],[DATA]],"MM")</f>
        <v>04</v>
      </c>
      <c r="M2904" s="2">
        <f>WEEKNUM(Tabela3[[#This Row],[DATA]])</f>
        <v>16</v>
      </c>
      <c r="N2904" s="18">
        <f>YEAR(Tabela3[[#This Row],[DATA]])</f>
        <v>2023</v>
      </c>
    </row>
    <row r="2905" spans="2:14">
      <c r="B2905" s="1">
        <v>45036</v>
      </c>
      <c r="C2905">
        <v>13236</v>
      </c>
      <c r="D2905">
        <f>COUNTIF(C$4:C2905,Tabela3[[#This Row],[COMANDA]])</f>
        <v>2</v>
      </c>
      <c r="E2905" t="s">
        <v>90</v>
      </c>
      <c r="F2905" t="s">
        <v>99</v>
      </c>
      <c r="G2905" t="s">
        <v>9</v>
      </c>
      <c r="H2905" t="s">
        <v>127</v>
      </c>
      <c r="I2905" s="2">
        <v>1</v>
      </c>
      <c r="J2905" t="s">
        <v>11</v>
      </c>
      <c r="K2905" s="21">
        <f>INDEX(LISTAS!$H:$Q,MATCH(BASE!H2905,LISTAS!$G:$G,0),MATCH(BASE!J2905,LISTAS!$H$3:$Q$3,0))*Tabela3[[#This Row],[QUANTIDADE]]</f>
        <v>4.5</v>
      </c>
      <c r="L2905" s="2" t="str">
        <f>TEXT(Tabela3[[#This Row],[DATA]],"MM")</f>
        <v>04</v>
      </c>
      <c r="M2905" s="2">
        <f>WEEKNUM(Tabela3[[#This Row],[DATA]])</f>
        <v>16</v>
      </c>
      <c r="N2905" s="18">
        <f>YEAR(Tabela3[[#This Row],[DATA]])</f>
        <v>2023</v>
      </c>
    </row>
    <row r="2906" spans="2:14">
      <c r="B2906" s="1">
        <v>45036</v>
      </c>
      <c r="C2906">
        <v>13237</v>
      </c>
      <c r="D2906">
        <f>COUNTIF(C$4:C2906,Tabela3[[#This Row],[COMANDA]])</f>
        <v>1</v>
      </c>
      <c r="E2906" t="s">
        <v>90</v>
      </c>
      <c r="F2906" t="s">
        <v>100</v>
      </c>
      <c r="G2906" t="s">
        <v>8</v>
      </c>
      <c r="H2906" t="s">
        <v>43</v>
      </c>
      <c r="I2906" s="2">
        <v>1</v>
      </c>
      <c r="J2906" t="s">
        <v>11</v>
      </c>
      <c r="K2906" s="21">
        <f>INDEX(LISTAS!$H:$Q,MATCH(BASE!H2906,LISTAS!$G:$G,0),MATCH(BASE!J2906,LISTAS!$H$3:$Q$3,0))*Tabela3[[#This Row],[QUANTIDADE]]</f>
        <v>18</v>
      </c>
      <c r="L2906" s="2" t="str">
        <f>TEXT(Tabela3[[#This Row],[DATA]],"MM")</f>
        <v>04</v>
      </c>
      <c r="M2906" s="2">
        <f>WEEKNUM(Tabela3[[#This Row],[DATA]])</f>
        <v>16</v>
      </c>
      <c r="N2906" s="18">
        <f>YEAR(Tabela3[[#This Row],[DATA]])</f>
        <v>2023</v>
      </c>
    </row>
    <row r="2907" spans="2:14">
      <c r="B2907" s="1">
        <v>45036</v>
      </c>
      <c r="C2907">
        <v>13237</v>
      </c>
      <c r="D2907">
        <f>COUNTIF(C$4:C2907,Tabela3[[#This Row],[COMANDA]])</f>
        <v>2</v>
      </c>
      <c r="E2907" t="s">
        <v>90</v>
      </c>
      <c r="F2907" t="s">
        <v>100</v>
      </c>
      <c r="G2907" t="s">
        <v>9</v>
      </c>
      <c r="H2907" t="s">
        <v>385</v>
      </c>
      <c r="I2907" s="2">
        <v>1</v>
      </c>
      <c r="J2907" t="s">
        <v>11</v>
      </c>
      <c r="K2907" s="21">
        <f>INDEX(LISTAS!$H:$Q,MATCH(BASE!H2907,LISTAS!$G:$G,0),MATCH(BASE!J2907,LISTAS!$H$3:$Q$3,0))*Tabela3[[#This Row],[QUANTIDADE]]</f>
        <v>3</v>
      </c>
      <c r="L2907" s="2" t="str">
        <f>TEXT(Tabela3[[#This Row],[DATA]],"MM")</f>
        <v>04</v>
      </c>
      <c r="M2907" s="2">
        <f>WEEKNUM(Tabela3[[#This Row],[DATA]])</f>
        <v>16</v>
      </c>
      <c r="N2907" s="18">
        <f>YEAR(Tabela3[[#This Row],[DATA]])</f>
        <v>2023</v>
      </c>
    </row>
    <row r="2908" spans="2:14">
      <c r="B2908" s="1">
        <v>45036</v>
      </c>
      <c r="C2908">
        <v>13237</v>
      </c>
      <c r="D2908">
        <f>COUNTIF(C$4:C2908,Tabela3[[#This Row],[COMANDA]])</f>
        <v>3</v>
      </c>
      <c r="E2908" t="s">
        <v>90</v>
      </c>
      <c r="F2908" t="s">
        <v>100</v>
      </c>
      <c r="G2908" t="s">
        <v>61</v>
      </c>
      <c r="H2908" t="s">
        <v>199</v>
      </c>
      <c r="I2908" s="2">
        <v>2</v>
      </c>
      <c r="J2908" t="s">
        <v>11</v>
      </c>
      <c r="K2908" s="21">
        <f>INDEX(LISTAS!$H:$Q,MATCH(BASE!H2908,LISTAS!$G:$G,0),MATCH(BASE!J2908,LISTAS!$H$3:$Q$3,0))*Tabela3[[#This Row],[QUANTIDADE]]</f>
        <v>2</v>
      </c>
      <c r="L2908" s="2" t="str">
        <f>TEXT(Tabela3[[#This Row],[DATA]],"MM")</f>
        <v>04</v>
      </c>
      <c r="M2908" s="2">
        <f>WEEKNUM(Tabela3[[#This Row],[DATA]])</f>
        <v>16</v>
      </c>
      <c r="N2908" s="18">
        <f>YEAR(Tabela3[[#This Row],[DATA]])</f>
        <v>2023</v>
      </c>
    </row>
    <row r="2909" spans="2:14">
      <c r="B2909" s="1">
        <v>45036</v>
      </c>
      <c r="C2909">
        <v>13238</v>
      </c>
      <c r="D2909">
        <f>COUNTIF(C$4:C2909,Tabela3[[#This Row],[COMANDA]])</f>
        <v>1</v>
      </c>
      <c r="E2909" t="s">
        <v>90</v>
      </c>
      <c r="F2909" t="s">
        <v>375</v>
      </c>
      <c r="G2909" t="s">
        <v>8</v>
      </c>
      <c r="H2909" t="s">
        <v>47</v>
      </c>
      <c r="I2909" s="2">
        <v>1</v>
      </c>
      <c r="J2909" t="s">
        <v>11</v>
      </c>
      <c r="K2909" s="21">
        <f>INDEX(LISTAS!$H:$Q,MATCH(BASE!H2909,LISTAS!$G:$G,0),MATCH(BASE!J2909,LISTAS!$H$3:$Q$3,0))*Tabela3[[#This Row],[QUANTIDADE]]</f>
        <v>16</v>
      </c>
      <c r="L2909" s="2" t="str">
        <f>TEXT(Tabela3[[#This Row],[DATA]],"MM")</f>
        <v>04</v>
      </c>
      <c r="M2909" s="2">
        <f>WEEKNUM(Tabela3[[#This Row],[DATA]])</f>
        <v>16</v>
      </c>
      <c r="N2909" s="18">
        <f>YEAR(Tabela3[[#This Row],[DATA]])</f>
        <v>2023</v>
      </c>
    </row>
    <row r="2910" spans="2:14">
      <c r="B2910" s="1">
        <v>45036</v>
      </c>
      <c r="C2910">
        <v>13239</v>
      </c>
      <c r="D2910">
        <f>COUNTIF(C$4:C2910,Tabela3[[#This Row],[COMANDA]])</f>
        <v>1</v>
      </c>
      <c r="E2910" t="s">
        <v>90</v>
      </c>
      <c r="F2910" t="s">
        <v>98</v>
      </c>
      <c r="G2910" t="s">
        <v>8</v>
      </c>
      <c r="H2910" t="s">
        <v>202</v>
      </c>
      <c r="I2910" s="2">
        <v>1</v>
      </c>
      <c r="J2910" t="s">
        <v>11</v>
      </c>
      <c r="K2910" s="21">
        <f>INDEX(LISTAS!$H:$Q,MATCH(BASE!H2910,LISTAS!$G:$G,0),MATCH(BASE!J2910,LISTAS!$H$3:$Q$3,0))*Tabela3[[#This Row],[QUANTIDADE]]</f>
        <v>20</v>
      </c>
      <c r="L2910" s="2" t="str">
        <f>TEXT(Tabela3[[#This Row],[DATA]],"MM")</f>
        <v>04</v>
      </c>
      <c r="M2910" s="2">
        <f>WEEKNUM(Tabela3[[#This Row],[DATA]])</f>
        <v>16</v>
      </c>
      <c r="N2910" s="18">
        <f>YEAR(Tabela3[[#This Row],[DATA]])</f>
        <v>2023</v>
      </c>
    </row>
    <row r="2911" spans="2:14">
      <c r="B2911" s="1">
        <v>45036</v>
      </c>
      <c r="C2911">
        <v>13239</v>
      </c>
      <c r="D2911">
        <f>COUNTIF(C$4:C2911,Tabela3[[#This Row],[COMANDA]])</f>
        <v>2</v>
      </c>
      <c r="E2911" t="s">
        <v>90</v>
      </c>
      <c r="F2911" t="s">
        <v>375</v>
      </c>
      <c r="G2911" t="s">
        <v>8</v>
      </c>
      <c r="H2911" t="s">
        <v>206</v>
      </c>
      <c r="I2911" s="2">
        <v>1</v>
      </c>
      <c r="J2911" t="s">
        <v>11</v>
      </c>
      <c r="K2911" s="21">
        <f>INDEX(LISTAS!$H:$Q,MATCH(BASE!H2911,LISTAS!$G:$G,0),MATCH(BASE!J2911,LISTAS!$H$3:$Q$3,0))*Tabela3[[#This Row],[QUANTIDADE]]</f>
        <v>18</v>
      </c>
      <c r="L2911" s="2" t="str">
        <f>TEXT(Tabela3[[#This Row],[DATA]],"MM")</f>
        <v>04</v>
      </c>
      <c r="M2911" s="2">
        <f>WEEKNUM(Tabela3[[#This Row],[DATA]])</f>
        <v>16</v>
      </c>
      <c r="N2911" s="18">
        <f>YEAR(Tabela3[[#This Row],[DATA]])</f>
        <v>2023</v>
      </c>
    </row>
    <row r="2912" spans="2:14">
      <c r="B2912" s="1">
        <v>45036</v>
      </c>
      <c r="C2912">
        <v>13240</v>
      </c>
      <c r="D2912">
        <f>COUNTIF(C$4:C2912,Tabela3[[#This Row],[COMANDA]])</f>
        <v>1</v>
      </c>
      <c r="E2912" t="s">
        <v>90</v>
      </c>
      <c r="F2912" t="s">
        <v>98</v>
      </c>
      <c r="G2912" t="s">
        <v>8</v>
      </c>
      <c r="H2912" t="s">
        <v>204</v>
      </c>
      <c r="I2912" s="2">
        <v>1</v>
      </c>
      <c r="J2912" t="s">
        <v>11</v>
      </c>
      <c r="K2912" s="21">
        <f>INDEX(LISTAS!$H:$Q,MATCH(BASE!H2912,LISTAS!$G:$G,0),MATCH(BASE!J2912,LISTAS!$H$3:$Q$3,0))*Tabela3[[#This Row],[QUANTIDADE]]</f>
        <v>18</v>
      </c>
      <c r="L2912" s="2" t="str">
        <f>TEXT(Tabela3[[#This Row],[DATA]],"MM")</f>
        <v>04</v>
      </c>
      <c r="M2912" s="2">
        <f>WEEKNUM(Tabela3[[#This Row],[DATA]])</f>
        <v>16</v>
      </c>
      <c r="N2912" s="18">
        <f>YEAR(Tabela3[[#This Row],[DATA]])</f>
        <v>2023</v>
      </c>
    </row>
    <row r="2913" spans="2:14">
      <c r="B2913" s="1">
        <v>45036</v>
      </c>
      <c r="C2913">
        <v>13240</v>
      </c>
      <c r="D2913">
        <f>COUNTIF(C$4:C2913,Tabela3[[#This Row],[COMANDA]])</f>
        <v>2</v>
      </c>
      <c r="E2913" t="s">
        <v>90</v>
      </c>
      <c r="F2913" t="s">
        <v>99</v>
      </c>
      <c r="G2913" t="s">
        <v>8</v>
      </c>
      <c r="H2913" t="s">
        <v>203</v>
      </c>
      <c r="I2913" s="2">
        <v>1</v>
      </c>
      <c r="J2913" t="s">
        <v>11</v>
      </c>
      <c r="K2913" s="21">
        <f>INDEX(LISTAS!$H:$Q,MATCH(BASE!H2913,LISTAS!$G:$G,0),MATCH(BASE!J2913,LISTAS!$H$3:$Q$3,0))*Tabela3[[#This Row],[QUANTIDADE]]</f>
        <v>20</v>
      </c>
      <c r="L2913" s="2" t="str">
        <f>TEXT(Tabela3[[#This Row],[DATA]],"MM")</f>
        <v>04</v>
      </c>
      <c r="M2913" s="2">
        <f>WEEKNUM(Tabela3[[#This Row],[DATA]])</f>
        <v>16</v>
      </c>
      <c r="N2913" s="18">
        <f>YEAR(Tabela3[[#This Row],[DATA]])</f>
        <v>2023</v>
      </c>
    </row>
    <row r="2914" spans="2:14">
      <c r="B2914" s="1">
        <v>45036</v>
      </c>
      <c r="C2914">
        <v>13240</v>
      </c>
      <c r="D2914">
        <f>COUNTIF(C$4:C2914,Tabela3[[#This Row],[COMANDA]])</f>
        <v>3</v>
      </c>
      <c r="E2914" t="s">
        <v>90</v>
      </c>
      <c r="F2914" t="s">
        <v>99</v>
      </c>
      <c r="G2914" t="s">
        <v>61</v>
      </c>
      <c r="H2914" t="s">
        <v>162</v>
      </c>
      <c r="I2914" s="2">
        <v>2</v>
      </c>
      <c r="J2914" t="s">
        <v>11</v>
      </c>
      <c r="K2914" s="21">
        <f>INDEX(LISTAS!$H:$Q,MATCH(BASE!H2914,LISTAS!$G:$G,0),MATCH(BASE!J2914,LISTAS!$H$3:$Q$3,0))*Tabela3[[#This Row],[QUANTIDADE]]</f>
        <v>3</v>
      </c>
      <c r="L2914" s="2" t="str">
        <f>TEXT(Tabela3[[#This Row],[DATA]],"MM")</f>
        <v>04</v>
      </c>
      <c r="M2914" s="2">
        <f>WEEKNUM(Tabela3[[#This Row],[DATA]])</f>
        <v>16</v>
      </c>
      <c r="N2914" s="18">
        <f>YEAR(Tabela3[[#This Row],[DATA]])</f>
        <v>2023</v>
      </c>
    </row>
    <row r="2915" spans="2:14">
      <c r="B2915" s="1">
        <v>45036</v>
      </c>
      <c r="C2915">
        <v>13240</v>
      </c>
      <c r="D2915">
        <f>COUNTIF(C$4:C2915,Tabela3[[#This Row],[COMANDA]])</f>
        <v>4</v>
      </c>
      <c r="E2915" t="s">
        <v>90</v>
      </c>
      <c r="F2915" t="s">
        <v>99</v>
      </c>
      <c r="G2915" t="s">
        <v>61</v>
      </c>
      <c r="H2915" t="s">
        <v>199</v>
      </c>
      <c r="I2915" s="2">
        <v>1</v>
      </c>
      <c r="J2915" t="s">
        <v>11</v>
      </c>
      <c r="K2915" s="21">
        <f>INDEX(LISTAS!$H:$Q,MATCH(BASE!H2915,LISTAS!$G:$G,0),MATCH(BASE!J2915,LISTAS!$H$3:$Q$3,0))*Tabela3[[#This Row],[QUANTIDADE]]</f>
        <v>1</v>
      </c>
      <c r="L2915" s="2" t="str">
        <f>TEXT(Tabela3[[#This Row],[DATA]],"MM")</f>
        <v>04</v>
      </c>
      <c r="M2915" s="2">
        <f>WEEKNUM(Tabela3[[#This Row],[DATA]])</f>
        <v>16</v>
      </c>
      <c r="N2915" s="18">
        <f>YEAR(Tabela3[[#This Row],[DATA]])</f>
        <v>2023</v>
      </c>
    </row>
    <row r="2916" spans="2:14">
      <c r="B2916" s="1">
        <v>45036</v>
      </c>
      <c r="C2916">
        <v>13240</v>
      </c>
      <c r="D2916">
        <f>COUNTIF(C$4:C2916,Tabela3[[#This Row],[COMANDA]])</f>
        <v>5</v>
      </c>
      <c r="E2916" t="s">
        <v>90</v>
      </c>
      <c r="F2916" t="s">
        <v>98</v>
      </c>
      <c r="G2916" t="s">
        <v>61</v>
      </c>
      <c r="H2916" t="s">
        <v>162</v>
      </c>
      <c r="I2916" s="2">
        <v>2</v>
      </c>
      <c r="J2916" t="s">
        <v>11</v>
      </c>
      <c r="K2916" s="21">
        <f>INDEX(LISTAS!$H:$Q,MATCH(BASE!H2916,LISTAS!$G:$G,0),MATCH(BASE!J2916,LISTAS!$H$3:$Q$3,0))*Tabela3[[#This Row],[QUANTIDADE]]</f>
        <v>3</v>
      </c>
      <c r="L2916" s="2" t="str">
        <f>TEXT(Tabela3[[#This Row],[DATA]],"MM")</f>
        <v>04</v>
      </c>
      <c r="M2916" s="2">
        <f>WEEKNUM(Tabela3[[#This Row],[DATA]])</f>
        <v>16</v>
      </c>
      <c r="N2916" s="18">
        <f>YEAR(Tabela3[[#This Row],[DATA]])</f>
        <v>2023</v>
      </c>
    </row>
    <row r="2917" spans="2:14">
      <c r="B2917" s="1">
        <v>45036</v>
      </c>
      <c r="C2917">
        <v>13240</v>
      </c>
      <c r="D2917">
        <f>COUNTIF(C$4:C2917,Tabela3[[#This Row],[COMANDA]])</f>
        <v>6</v>
      </c>
      <c r="E2917" t="s">
        <v>90</v>
      </c>
      <c r="G2917" t="s">
        <v>9</v>
      </c>
      <c r="H2917" t="s">
        <v>133</v>
      </c>
      <c r="I2917" s="2">
        <v>1</v>
      </c>
      <c r="J2917" t="s">
        <v>11</v>
      </c>
      <c r="K2917" s="21">
        <f>INDEX(LISTAS!$H:$Q,MATCH(BASE!H2917,LISTAS!$G:$G,0),MATCH(BASE!J2917,LISTAS!$H$3:$Q$3,0))*Tabela3[[#This Row],[QUANTIDADE]]</f>
        <v>6</v>
      </c>
      <c r="L2917" s="2" t="str">
        <f>TEXT(Tabela3[[#This Row],[DATA]],"MM")</f>
        <v>04</v>
      </c>
      <c r="M2917" s="2">
        <f>WEEKNUM(Tabela3[[#This Row],[DATA]])</f>
        <v>16</v>
      </c>
      <c r="N2917" s="18">
        <f>YEAR(Tabela3[[#This Row],[DATA]])</f>
        <v>2023</v>
      </c>
    </row>
    <row r="2918" spans="2:14">
      <c r="B2918" s="1">
        <v>45036</v>
      </c>
      <c r="C2918">
        <v>13241</v>
      </c>
      <c r="D2918">
        <f>COUNTIF(C$4:C2918,Tabela3[[#This Row],[COMANDA]])</f>
        <v>1</v>
      </c>
      <c r="E2918" t="s">
        <v>90</v>
      </c>
      <c r="F2918" t="s">
        <v>99</v>
      </c>
      <c r="G2918" t="s">
        <v>8</v>
      </c>
      <c r="H2918" t="s">
        <v>84</v>
      </c>
      <c r="I2918" s="2">
        <v>1</v>
      </c>
      <c r="J2918" t="s">
        <v>11</v>
      </c>
      <c r="K2918" s="21">
        <f>INDEX(LISTAS!$H:$Q,MATCH(BASE!H2918,LISTAS!$G:$G,0),MATCH(BASE!J2918,LISTAS!$H$3:$Q$3,0))*Tabela3[[#This Row],[QUANTIDADE]]</f>
        <v>16</v>
      </c>
      <c r="L2918" s="2" t="str">
        <f>TEXT(Tabela3[[#This Row],[DATA]],"MM")</f>
        <v>04</v>
      </c>
      <c r="M2918" s="2">
        <f>WEEKNUM(Tabela3[[#This Row],[DATA]])</f>
        <v>16</v>
      </c>
      <c r="N2918" s="18">
        <f>YEAR(Tabela3[[#This Row],[DATA]])</f>
        <v>2023</v>
      </c>
    </row>
    <row r="2919" spans="2:14">
      <c r="B2919" s="1">
        <v>45036</v>
      </c>
      <c r="C2919">
        <v>13241</v>
      </c>
      <c r="D2919">
        <f>COUNTIF(C$4:C2919,Tabela3[[#This Row],[COMANDA]])</f>
        <v>2</v>
      </c>
      <c r="E2919" t="s">
        <v>90</v>
      </c>
      <c r="F2919" t="s">
        <v>99</v>
      </c>
      <c r="G2919" t="s">
        <v>9</v>
      </c>
      <c r="H2919" t="s">
        <v>132</v>
      </c>
      <c r="I2919" s="2">
        <v>1</v>
      </c>
      <c r="J2919" t="s">
        <v>11</v>
      </c>
      <c r="K2919" s="21">
        <f>INDEX(LISTAS!$H:$Q,MATCH(BASE!H2919,LISTAS!$G:$G,0),MATCH(BASE!J2919,LISTAS!$H$3:$Q$3,0))*Tabela3[[#This Row],[QUANTIDADE]]</f>
        <v>3</v>
      </c>
      <c r="L2919" s="2" t="str">
        <f>TEXT(Tabela3[[#This Row],[DATA]],"MM")</f>
        <v>04</v>
      </c>
      <c r="M2919" s="2">
        <f>WEEKNUM(Tabela3[[#This Row],[DATA]])</f>
        <v>16</v>
      </c>
      <c r="N2919" s="18">
        <f>YEAR(Tabela3[[#This Row],[DATA]])</f>
        <v>2023</v>
      </c>
    </row>
    <row r="2920" spans="2:14">
      <c r="B2920" s="1">
        <v>45036</v>
      </c>
      <c r="C2920">
        <v>13242</v>
      </c>
      <c r="D2920">
        <f>COUNTIF(C$4:C2920,Tabela3[[#This Row],[COMANDA]])</f>
        <v>1</v>
      </c>
      <c r="E2920" t="s">
        <v>89</v>
      </c>
      <c r="F2920" t="s">
        <v>375</v>
      </c>
      <c r="G2920" t="s">
        <v>8</v>
      </c>
      <c r="H2920" t="s">
        <v>204</v>
      </c>
      <c r="I2920" s="2">
        <v>1</v>
      </c>
      <c r="J2920" t="s">
        <v>12</v>
      </c>
      <c r="K2920" s="21">
        <f>INDEX(LISTAS!$H:$Q,MATCH(BASE!H2920,LISTAS!$G:$G,0),MATCH(BASE!J2920,LISTAS!$H$3:$Q$3,0))*Tabela3[[#This Row],[QUANTIDADE]]</f>
        <v>16.2</v>
      </c>
      <c r="L2920" s="2" t="str">
        <f>TEXT(Tabela3[[#This Row],[DATA]],"MM")</f>
        <v>04</v>
      </c>
      <c r="M2920" s="2">
        <f>WEEKNUM(Tabela3[[#This Row],[DATA]])</f>
        <v>16</v>
      </c>
      <c r="N2920" s="18">
        <f>YEAR(Tabela3[[#This Row],[DATA]])</f>
        <v>2023</v>
      </c>
    </row>
    <row r="2921" spans="2:14">
      <c r="B2921" s="1">
        <v>45036</v>
      </c>
      <c r="C2921">
        <v>13243</v>
      </c>
      <c r="D2921">
        <f>COUNTIF(C$4:C2921,Tabela3[[#This Row],[COMANDA]])</f>
        <v>1</v>
      </c>
      <c r="E2921" t="s">
        <v>90</v>
      </c>
      <c r="F2921" t="s">
        <v>375</v>
      </c>
      <c r="G2921" t="s">
        <v>8</v>
      </c>
      <c r="H2921" t="s">
        <v>211</v>
      </c>
      <c r="I2921" s="2">
        <v>1</v>
      </c>
      <c r="J2921" t="s">
        <v>12</v>
      </c>
      <c r="K2921" s="21">
        <f>INDEX(LISTAS!$H:$Q,MATCH(BASE!H2921,LISTAS!$G:$G,0),MATCH(BASE!J2921,LISTAS!$H$3:$Q$3,0))*Tabela3[[#This Row],[QUANTIDADE]]</f>
        <v>18</v>
      </c>
      <c r="L2921" s="2" t="str">
        <f>TEXT(Tabela3[[#This Row],[DATA]],"MM")</f>
        <v>04</v>
      </c>
      <c r="M2921" s="2">
        <f>WEEKNUM(Tabela3[[#This Row],[DATA]])</f>
        <v>16</v>
      </c>
      <c r="N2921" s="18">
        <f>YEAR(Tabela3[[#This Row],[DATA]])</f>
        <v>2023</v>
      </c>
    </row>
    <row r="2922" spans="2:14">
      <c r="B2922" s="1">
        <v>45036</v>
      </c>
      <c r="C2922">
        <v>13244</v>
      </c>
      <c r="D2922">
        <f>COUNTIF(C$4:C2922,Tabela3[[#This Row],[COMANDA]])</f>
        <v>1</v>
      </c>
      <c r="E2922" t="s">
        <v>90</v>
      </c>
      <c r="F2922" t="s">
        <v>99</v>
      </c>
      <c r="G2922" t="s">
        <v>8</v>
      </c>
      <c r="H2922" t="s">
        <v>204</v>
      </c>
      <c r="I2922" s="2">
        <v>1</v>
      </c>
      <c r="J2922" t="s">
        <v>11</v>
      </c>
      <c r="K2922" s="21">
        <f>INDEX(LISTAS!$H:$Q,MATCH(BASE!H2922,LISTAS!$G:$G,0),MATCH(BASE!J2922,LISTAS!$H$3:$Q$3,0))*Tabela3[[#This Row],[QUANTIDADE]]</f>
        <v>18</v>
      </c>
      <c r="L2922" s="2" t="str">
        <f>TEXT(Tabela3[[#This Row],[DATA]],"MM")</f>
        <v>04</v>
      </c>
      <c r="M2922" s="2">
        <f>WEEKNUM(Tabela3[[#This Row],[DATA]])</f>
        <v>16</v>
      </c>
      <c r="N2922" s="18">
        <f>YEAR(Tabela3[[#This Row],[DATA]])</f>
        <v>2023</v>
      </c>
    </row>
    <row r="2923" spans="2:14">
      <c r="B2923" s="1">
        <v>45036</v>
      </c>
      <c r="C2923">
        <v>13246</v>
      </c>
      <c r="D2923">
        <f>COUNTIF(C$4:C2923,Tabela3[[#This Row],[COMANDA]])</f>
        <v>1</v>
      </c>
      <c r="E2923" t="s">
        <v>90</v>
      </c>
      <c r="F2923" t="s">
        <v>98</v>
      </c>
      <c r="G2923" t="s">
        <v>8</v>
      </c>
      <c r="H2923" t="s">
        <v>206</v>
      </c>
      <c r="I2923" s="2">
        <v>1</v>
      </c>
      <c r="J2923" t="s">
        <v>11</v>
      </c>
      <c r="K2923" s="21">
        <f>INDEX(LISTAS!$H:$Q,MATCH(BASE!H2923,LISTAS!$G:$G,0),MATCH(BASE!J2923,LISTAS!$H$3:$Q$3,0))*Tabela3[[#This Row],[QUANTIDADE]]</f>
        <v>18</v>
      </c>
      <c r="L2923" s="2" t="str">
        <f>TEXT(Tabela3[[#This Row],[DATA]],"MM")</f>
        <v>04</v>
      </c>
      <c r="M2923" s="2">
        <f>WEEKNUM(Tabela3[[#This Row],[DATA]])</f>
        <v>16</v>
      </c>
      <c r="N2923" s="18">
        <f>YEAR(Tabela3[[#This Row],[DATA]])</f>
        <v>2023</v>
      </c>
    </row>
    <row r="2924" spans="2:14">
      <c r="B2924" s="1">
        <v>45036</v>
      </c>
      <c r="C2924">
        <v>13247</v>
      </c>
      <c r="D2924">
        <f>COUNTIF(C$4:C2924,Tabela3[[#This Row],[COMANDA]])</f>
        <v>1</v>
      </c>
      <c r="E2924" t="s">
        <v>90</v>
      </c>
      <c r="F2924" t="s">
        <v>98</v>
      </c>
      <c r="G2924" t="s">
        <v>8</v>
      </c>
      <c r="H2924" t="s">
        <v>43</v>
      </c>
      <c r="I2924" s="2">
        <v>1</v>
      </c>
      <c r="J2924" t="s">
        <v>11</v>
      </c>
      <c r="K2924" s="21">
        <f>INDEX(LISTAS!$H:$Q,MATCH(BASE!H2924,LISTAS!$G:$G,0),MATCH(BASE!J2924,LISTAS!$H$3:$Q$3,0))*Tabela3[[#This Row],[QUANTIDADE]]</f>
        <v>18</v>
      </c>
      <c r="L2924" s="2" t="str">
        <f>TEXT(Tabela3[[#This Row],[DATA]],"MM")</f>
        <v>04</v>
      </c>
      <c r="M2924" s="2">
        <f>WEEKNUM(Tabela3[[#This Row],[DATA]])</f>
        <v>16</v>
      </c>
      <c r="N2924" s="18">
        <f>YEAR(Tabela3[[#This Row],[DATA]])</f>
        <v>2023</v>
      </c>
    </row>
    <row r="2925" spans="2:14">
      <c r="B2925" s="1">
        <v>45036</v>
      </c>
      <c r="C2925">
        <v>13248</v>
      </c>
      <c r="D2925">
        <f>COUNTIF(C$4:C2925,Tabela3[[#This Row],[COMANDA]])</f>
        <v>1</v>
      </c>
      <c r="E2925" t="s">
        <v>90</v>
      </c>
      <c r="F2925" t="s">
        <v>100</v>
      </c>
      <c r="G2925" t="s">
        <v>8</v>
      </c>
      <c r="H2925" t="s">
        <v>39</v>
      </c>
      <c r="I2925" s="2">
        <v>1</v>
      </c>
      <c r="J2925" t="s">
        <v>11</v>
      </c>
      <c r="K2925" s="21">
        <f>INDEX(LISTAS!$H:$Q,MATCH(BASE!H2925,LISTAS!$G:$G,0),MATCH(BASE!J2925,LISTAS!$H$3:$Q$3,0))*Tabela3[[#This Row],[QUANTIDADE]]</f>
        <v>12</v>
      </c>
      <c r="L2925" s="2" t="str">
        <f>TEXT(Tabela3[[#This Row],[DATA]],"MM")</f>
        <v>04</v>
      </c>
      <c r="M2925" s="2">
        <f>WEEKNUM(Tabela3[[#This Row],[DATA]])</f>
        <v>16</v>
      </c>
      <c r="N2925" s="18">
        <f>YEAR(Tabela3[[#This Row],[DATA]])</f>
        <v>2023</v>
      </c>
    </row>
    <row r="2926" spans="2:14">
      <c r="B2926" s="1">
        <v>45036</v>
      </c>
      <c r="C2926">
        <v>13248</v>
      </c>
      <c r="D2926">
        <f>COUNTIF(C$4:C2926,Tabela3[[#This Row],[COMANDA]])</f>
        <v>2</v>
      </c>
      <c r="E2926" t="s">
        <v>90</v>
      </c>
      <c r="F2926" t="s">
        <v>100</v>
      </c>
      <c r="G2926" t="s">
        <v>61</v>
      </c>
      <c r="H2926" t="s">
        <v>163</v>
      </c>
      <c r="I2926" s="2">
        <v>1</v>
      </c>
      <c r="J2926" t="s">
        <v>11</v>
      </c>
      <c r="K2926" s="21">
        <f>INDEX(LISTAS!$H:$Q,MATCH(BASE!H2926,LISTAS!$G:$G,0),MATCH(BASE!J2926,LISTAS!$H$3:$Q$3,0))*Tabela3[[#This Row],[QUANTIDADE]]</f>
        <v>4</v>
      </c>
      <c r="L2926" s="2" t="str">
        <f>TEXT(Tabela3[[#This Row],[DATA]],"MM")</f>
        <v>04</v>
      </c>
      <c r="M2926" s="2">
        <f>WEEKNUM(Tabela3[[#This Row],[DATA]])</f>
        <v>16</v>
      </c>
      <c r="N2926" s="18">
        <f>YEAR(Tabela3[[#This Row],[DATA]])</f>
        <v>2023</v>
      </c>
    </row>
    <row r="2927" spans="2:14">
      <c r="B2927" s="1">
        <v>45036</v>
      </c>
      <c r="C2927">
        <v>13248</v>
      </c>
      <c r="D2927">
        <f>COUNTIF(C$4:C2927,Tabela3[[#This Row],[COMANDA]])</f>
        <v>3</v>
      </c>
      <c r="E2927" t="s">
        <v>90</v>
      </c>
      <c r="F2927" t="s">
        <v>100</v>
      </c>
      <c r="G2927" t="s">
        <v>9</v>
      </c>
      <c r="H2927" t="s">
        <v>55</v>
      </c>
      <c r="I2927" s="2">
        <v>1</v>
      </c>
      <c r="J2927" t="s">
        <v>11</v>
      </c>
      <c r="K2927" s="21">
        <f>INDEX(LISTAS!$H:$Q,MATCH(BASE!H2927,LISTAS!$G:$G,0),MATCH(BASE!J2927,LISTAS!$H$3:$Q$3,0))*Tabela3[[#This Row],[QUANTIDADE]]</f>
        <v>3</v>
      </c>
      <c r="L2927" s="2" t="str">
        <f>TEXT(Tabela3[[#This Row],[DATA]],"MM")</f>
        <v>04</v>
      </c>
      <c r="M2927" s="2">
        <f>WEEKNUM(Tabela3[[#This Row],[DATA]])</f>
        <v>16</v>
      </c>
      <c r="N2927" s="18">
        <f>YEAR(Tabela3[[#This Row],[DATA]])</f>
        <v>2023</v>
      </c>
    </row>
    <row r="2928" spans="2:14">
      <c r="B2928" s="1">
        <v>45036</v>
      </c>
      <c r="C2928">
        <v>13249</v>
      </c>
      <c r="D2928">
        <f>COUNTIF(C$4:C2928,Tabela3[[#This Row],[COMANDA]])</f>
        <v>1</v>
      </c>
      <c r="E2928" t="s">
        <v>90</v>
      </c>
      <c r="F2928" t="s">
        <v>100</v>
      </c>
      <c r="G2928" t="s">
        <v>8</v>
      </c>
      <c r="H2928" t="s">
        <v>204</v>
      </c>
      <c r="I2928" s="2">
        <v>1</v>
      </c>
      <c r="J2928" t="s">
        <v>11</v>
      </c>
      <c r="K2928" s="21">
        <f>INDEX(LISTAS!$H:$Q,MATCH(BASE!H2928,LISTAS!$G:$G,0),MATCH(BASE!J2928,LISTAS!$H$3:$Q$3,0))*Tabela3[[#This Row],[QUANTIDADE]]</f>
        <v>18</v>
      </c>
      <c r="L2928" s="2" t="str">
        <f>TEXT(Tabela3[[#This Row],[DATA]],"MM")</f>
        <v>04</v>
      </c>
      <c r="M2928" s="2">
        <f>WEEKNUM(Tabela3[[#This Row],[DATA]])</f>
        <v>16</v>
      </c>
      <c r="N2928" s="18">
        <f>YEAR(Tabela3[[#This Row],[DATA]])</f>
        <v>2023</v>
      </c>
    </row>
    <row r="2929" spans="2:14">
      <c r="B2929" s="1">
        <v>45036</v>
      </c>
      <c r="C2929">
        <v>13249</v>
      </c>
      <c r="D2929">
        <f>COUNTIF(C$4:C2929,Tabela3[[#This Row],[COMANDA]])</f>
        <v>2</v>
      </c>
      <c r="E2929" t="s">
        <v>90</v>
      </c>
      <c r="F2929" t="s">
        <v>100</v>
      </c>
      <c r="G2929" t="s">
        <v>9</v>
      </c>
      <c r="H2929" t="s">
        <v>132</v>
      </c>
      <c r="I2929" s="2">
        <v>1</v>
      </c>
      <c r="J2929" t="s">
        <v>11</v>
      </c>
      <c r="K2929" s="21">
        <f>INDEX(LISTAS!$H:$Q,MATCH(BASE!H2929,LISTAS!$G:$G,0),MATCH(BASE!J2929,LISTAS!$H$3:$Q$3,0))*Tabela3[[#This Row],[QUANTIDADE]]</f>
        <v>3</v>
      </c>
      <c r="L2929" s="2" t="str">
        <f>TEXT(Tabela3[[#This Row],[DATA]],"MM")</f>
        <v>04</v>
      </c>
      <c r="M2929" s="2">
        <f>WEEKNUM(Tabela3[[#This Row],[DATA]])</f>
        <v>16</v>
      </c>
      <c r="N2929" s="18">
        <f>YEAR(Tabela3[[#This Row],[DATA]])</f>
        <v>2023</v>
      </c>
    </row>
    <row r="2930" spans="2:14">
      <c r="B2930" s="1">
        <v>45036</v>
      </c>
      <c r="C2930">
        <v>13250</v>
      </c>
      <c r="D2930">
        <f>COUNTIF(C$4:C2930,Tabela3[[#This Row],[COMANDA]])</f>
        <v>1</v>
      </c>
      <c r="E2930" t="s">
        <v>90</v>
      </c>
      <c r="F2930" t="s">
        <v>98</v>
      </c>
      <c r="G2930" t="s">
        <v>8</v>
      </c>
      <c r="H2930" t="s">
        <v>40</v>
      </c>
      <c r="I2930" s="2">
        <v>1</v>
      </c>
      <c r="J2930" t="s">
        <v>11</v>
      </c>
      <c r="K2930" s="21">
        <f>INDEX(LISTAS!$H:$Q,MATCH(BASE!H2930,LISTAS!$G:$G,0),MATCH(BASE!J2930,LISTAS!$H$3:$Q$3,0))*Tabela3[[#This Row],[QUANTIDADE]]</f>
        <v>14</v>
      </c>
      <c r="L2930" s="2" t="str">
        <f>TEXT(Tabela3[[#This Row],[DATA]],"MM")</f>
        <v>04</v>
      </c>
      <c r="M2930" s="2">
        <f>WEEKNUM(Tabela3[[#This Row],[DATA]])</f>
        <v>16</v>
      </c>
      <c r="N2930" s="18">
        <f>YEAR(Tabela3[[#This Row],[DATA]])</f>
        <v>2023</v>
      </c>
    </row>
    <row r="2931" spans="2:14">
      <c r="B2931" s="1">
        <v>45036</v>
      </c>
      <c r="C2931">
        <v>13250</v>
      </c>
      <c r="D2931">
        <f>COUNTIF(C$4:C2931,Tabela3[[#This Row],[COMANDA]])</f>
        <v>2</v>
      </c>
      <c r="E2931" t="s">
        <v>90</v>
      </c>
      <c r="F2931" t="s">
        <v>99</v>
      </c>
      <c r="G2931" t="s">
        <v>8</v>
      </c>
      <c r="H2931" t="s">
        <v>202</v>
      </c>
      <c r="I2931" s="2">
        <v>1</v>
      </c>
      <c r="J2931" t="s">
        <v>11</v>
      </c>
      <c r="K2931" s="21">
        <f>INDEX(LISTAS!$H:$Q,MATCH(BASE!H2931,LISTAS!$G:$G,0),MATCH(BASE!J2931,LISTAS!$H$3:$Q$3,0))*Tabela3[[#This Row],[QUANTIDADE]]</f>
        <v>20</v>
      </c>
      <c r="L2931" s="2" t="str">
        <f>TEXT(Tabela3[[#This Row],[DATA]],"MM")</f>
        <v>04</v>
      </c>
      <c r="M2931" s="2">
        <f>WEEKNUM(Tabela3[[#This Row],[DATA]])</f>
        <v>16</v>
      </c>
      <c r="N2931" s="18">
        <f>YEAR(Tabela3[[#This Row],[DATA]])</f>
        <v>2023</v>
      </c>
    </row>
    <row r="2932" spans="2:14">
      <c r="B2932" s="1">
        <v>45036</v>
      </c>
      <c r="C2932">
        <v>13250</v>
      </c>
      <c r="D2932">
        <f>COUNTIF(C$4:C2932,Tabela3[[#This Row],[COMANDA]])</f>
        <v>3</v>
      </c>
      <c r="E2932" t="s">
        <v>90</v>
      </c>
      <c r="F2932" t="s">
        <v>99</v>
      </c>
      <c r="G2932" t="s">
        <v>8</v>
      </c>
      <c r="H2932" t="s">
        <v>206</v>
      </c>
      <c r="I2932" s="2">
        <v>1</v>
      </c>
      <c r="J2932" t="s">
        <v>11</v>
      </c>
      <c r="K2932" s="21">
        <f>INDEX(LISTAS!$H:$Q,MATCH(BASE!H2932,LISTAS!$G:$G,0),MATCH(BASE!J2932,LISTAS!$H$3:$Q$3,0))*Tabela3[[#This Row],[QUANTIDADE]]</f>
        <v>18</v>
      </c>
      <c r="L2932" s="2" t="str">
        <f>TEXT(Tabela3[[#This Row],[DATA]],"MM")</f>
        <v>04</v>
      </c>
      <c r="M2932" s="2">
        <f>WEEKNUM(Tabela3[[#This Row],[DATA]])</f>
        <v>16</v>
      </c>
      <c r="N2932" s="18">
        <f>YEAR(Tabela3[[#This Row],[DATA]])</f>
        <v>2023</v>
      </c>
    </row>
    <row r="2933" spans="2:14">
      <c r="B2933" s="1">
        <v>45036</v>
      </c>
      <c r="C2933">
        <v>13251</v>
      </c>
      <c r="D2933">
        <f>COUNTIF(C$4:C2933,Tabela3[[#This Row],[COMANDA]])</f>
        <v>1</v>
      </c>
      <c r="E2933" t="s">
        <v>90</v>
      </c>
      <c r="F2933" t="s">
        <v>99</v>
      </c>
      <c r="G2933" t="s">
        <v>8</v>
      </c>
      <c r="H2933" t="s">
        <v>39</v>
      </c>
      <c r="I2933" s="2">
        <v>1</v>
      </c>
      <c r="J2933" t="s">
        <v>11</v>
      </c>
      <c r="K2933" s="21">
        <f>INDEX(LISTAS!$H:$Q,MATCH(BASE!H2933,LISTAS!$G:$G,0),MATCH(BASE!J2933,LISTAS!$H$3:$Q$3,0))*Tabela3[[#This Row],[QUANTIDADE]]</f>
        <v>12</v>
      </c>
      <c r="L2933" s="2" t="str">
        <f>TEXT(Tabela3[[#This Row],[DATA]],"MM")</f>
        <v>04</v>
      </c>
      <c r="M2933" s="2">
        <f>WEEKNUM(Tabela3[[#This Row],[DATA]])</f>
        <v>16</v>
      </c>
      <c r="N2933" s="18">
        <f>YEAR(Tabela3[[#This Row],[DATA]])</f>
        <v>2023</v>
      </c>
    </row>
    <row r="2934" spans="2:14">
      <c r="B2934" s="1">
        <v>45036</v>
      </c>
      <c r="C2934">
        <v>13251</v>
      </c>
      <c r="D2934">
        <f>COUNTIF(C$4:C2934,Tabela3[[#This Row],[COMANDA]])</f>
        <v>2</v>
      </c>
      <c r="E2934" t="s">
        <v>90</v>
      </c>
      <c r="F2934" t="s">
        <v>99</v>
      </c>
      <c r="G2934" t="s">
        <v>61</v>
      </c>
      <c r="H2934" t="s">
        <v>166</v>
      </c>
      <c r="I2934" s="2">
        <v>1</v>
      </c>
      <c r="J2934" t="s">
        <v>11</v>
      </c>
      <c r="K2934" s="21">
        <f>INDEX(LISTAS!$H:$Q,MATCH(BASE!H2934,LISTAS!$G:$G,0),MATCH(BASE!J2934,LISTAS!$H$3:$Q$3,0))*Tabela3[[#This Row],[QUANTIDADE]]</f>
        <v>8</v>
      </c>
      <c r="L2934" s="2" t="str">
        <f>TEXT(Tabela3[[#This Row],[DATA]],"MM")</f>
        <v>04</v>
      </c>
      <c r="M2934" s="2">
        <f>WEEKNUM(Tabela3[[#This Row],[DATA]])</f>
        <v>16</v>
      </c>
      <c r="N2934" s="18">
        <f>YEAR(Tabela3[[#This Row],[DATA]])</f>
        <v>2023</v>
      </c>
    </row>
    <row r="2935" spans="2:14">
      <c r="B2935" s="1">
        <v>45036</v>
      </c>
      <c r="C2935">
        <v>13252</v>
      </c>
      <c r="D2935">
        <f>COUNTIF(C$4:C2935,Tabela3[[#This Row],[COMANDA]])</f>
        <v>1</v>
      </c>
      <c r="E2935" t="s">
        <v>90</v>
      </c>
      <c r="F2935" t="s">
        <v>98</v>
      </c>
      <c r="G2935" t="s">
        <v>8</v>
      </c>
      <c r="H2935" t="s">
        <v>202</v>
      </c>
      <c r="I2935" s="2">
        <v>1</v>
      </c>
      <c r="J2935" t="s">
        <v>11</v>
      </c>
      <c r="K2935" s="21">
        <f>INDEX(LISTAS!$H:$Q,MATCH(BASE!H2935,LISTAS!$G:$G,0),MATCH(BASE!J2935,LISTAS!$H$3:$Q$3,0))*Tabela3[[#This Row],[QUANTIDADE]]</f>
        <v>20</v>
      </c>
      <c r="L2935" s="2" t="str">
        <f>TEXT(Tabela3[[#This Row],[DATA]],"MM")</f>
        <v>04</v>
      </c>
      <c r="M2935" s="2">
        <f>WEEKNUM(Tabela3[[#This Row],[DATA]])</f>
        <v>16</v>
      </c>
      <c r="N2935" s="18">
        <f>YEAR(Tabela3[[#This Row],[DATA]])</f>
        <v>2023</v>
      </c>
    </row>
    <row r="2936" spans="2:14">
      <c r="B2936" s="1">
        <v>45036</v>
      </c>
      <c r="C2936">
        <v>13252</v>
      </c>
      <c r="D2936">
        <f>COUNTIF(C$4:C2936,Tabela3[[#This Row],[COMANDA]])</f>
        <v>2</v>
      </c>
      <c r="E2936" t="s">
        <v>90</v>
      </c>
      <c r="F2936" t="s">
        <v>98</v>
      </c>
      <c r="G2936" t="s">
        <v>8</v>
      </c>
      <c r="H2936" t="s">
        <v>206</v>
      </c>
      <c r="I2936" s="2">
        <v>1</v>
      </c>
      <c r="J2936" t="s">
        <v>11</v>
      </c>
      <c r="K2936" s="21">
        <f>INDEX(LISTAS!$H:$Q,MATCH(BASE!H2936,LISTAS!$G:$G,0),MATCH(BASE!J2936,LISTAS!$H$3:$Q$3,0))*Tabela3[[#This Row],[QUANTIDADE]]</f>
        <v>18</v>
      </c>
      <c r="L2936" s="2" t="str">
        <f>TEXT(Tabela3[[#This Row],[DATA]],"MM")</f>
        <v>04</v>
      </c>
      <c r="M2936" s="2">
        <f>WEEKNUM(Tabela3[[#This Row],[DATA]])</f>
        <v>16</v>
      </c>
      <c r="N2936" s="18">
        <f>YEAR(Tabela3[[#This Row],[DATA]])</f>
        <v>2023</v>
      </c>
    </row>
    <row r="2937" spans="2:14">
      <c r="B2937" s="1">
        <v>45036</v>
      </c>
      <c r="C2937">
        <v>13252</v>
      </c>
      <c r="D2937">
        <f>COUNTIF(C$4:C2937,Tabela3[[#This Row],[COMANDA]])</f>
        <v>3</v>
      </c>
      <c r="E2937" t="s">
        <v>90</v>
      </c>
      <c r="F2937" t="s">
        <v>98</v>
      </c>
      <c r="G2937" t="s">
        <v>61</v>
      </c>
      <c r="H2937" t="s">
        <v>199</v>
      </c>
      <c r="I2937" s="2">
        <v>1</v>
      </c>
      <c r="J2937" t="s">
        <v>11</v>
      </c>
      <c r="K2937" s="21">
        <f>INDEX(LISTAS!$H:$Q,MATCH(BASE!H2937,LISTAS!$G:$G,0),MATCH(BASE!J2937,LISTAS!$H$3:$Q$3,0))*Tabela3[[#This Row],[QUANTIDADE]]</f>
        <v>1</v>
      </c>
      <c r="L2937" s="2" t="str">
        <f>TEXT(Tabela3[[#This Row],[DATA]],"MM")</f>
        <v>04</v>
      </c>
      <c r="M2937" s="2">
        <f>WEEKNUM(Tabela3[[#This Row],[DATA]])</f>
        <v>16</v>
      </c>
      <c r="N2937" s="18">
        <f>YEAR(Tabela3[[#This Row],[DATA]])</f>
        <v>2023</v>
      </c>
    </row>
    <row r="2938" spans="2:14">
      <c r="B2938" s="1">
        <v>45036</v>
      </c>
      <c r="C2938">
        <v>13252</v>
      </c>
      <c r="D2938">
        <f>COUNTIF(C$4:C2938,Tabela3[[#This Row],[COMANDA]])</f>
        <v>4</v>
      </c>
      <c r="E2938" t="s">
        <v>90</v>
      </c>
      <c r="F2938" t="s">
        <v>98</v>
      </c>
      <c r="G2938" t="s">
        <v>61</v>
      </c>
      <c r="H2938" t="s">
        <v>384</v>
      </c>
      <c r="I2938" s="2">
        <v>1</v>
      </c>
      <c r="J2938" t="s">
        <v>11</v>
      </c>
      <c r="K2938" s="21">
        <f>INDEX(LISTAS!$H:$Q,MATCH(BASE!H2938,LISTAS!$G:$G,0),MATCH(BASE!J2938,LISTAS!$H$3:$Q$3,0))*Tabela3[[#This Row],[QUANTIDADE]]</f>
        <v>2</v>
      </c>
      <c r="L2938" s="2" t="str">
        <f>TEXT(Tabela3[[#This Row],[DATA]],"MM")</f>
        <v>04</v>
      </c>
      <c r="M2938" s="2">
        <f>WEEKNUM(Tabela3[[#This Row],[DATA]])</f>
        <v>16</v>
      </c>
      <c r="N2938" s="18">
        <f>YEAR(Tabela3[[#This Row],[DATA]])</f>
        <v>2023</v>
      </c>
    </row>
    <row r="2939" spans="2:14">
      <c r="B2939" s="1">
        <v>45036</v>
      </c>
      <c r="C2939">
        <v>13253</v>
      </c>
      <c r="D2939">
        <f>COUNTIF(C$4:C2939,Tabela3[[#This Row],[COMANDA]])</f>
        <v>1</v>
      </c>
      <c r="E2939" t="s">
        <v>90</v>
      </c>
      <c r="F2939" t="s">
        <v>98</v>
      </c>
      <c r="G2939" t="s">
        <v>8</v>
      </c>
      <c r="H2939" t="s">
        <v>204</v>
      </c>
      <c r="I2939" s="2">
        <v>1</v>
      </c>
      <c r="J2939" t="s">
        <v>11</v>
      </c>
      <c r="K2939" s="21">
        <f>INDEX(LISTAS!$H:$Q,MATCH(BASE!H2939,LISTAS!$G:$G,0),MATCH(BASE!J2939,LISTAS!$H$3:$Q$3,0))*Tabela3[[#This Row],[QUANTIDADE]]</f>
        <v>18</v>
      </c>
      <c r="L2939" s="2" t="str">
        <f>TEXT(Tabela3[[#This Row],[DATA]],"MM")</f>
        <v>04</v>
      </c>
      <c r="M2939" s="2">
        <f>WEEKNUM(Tabela3[[#This Row],[DATA]])</f>
        <v>16</v>
      </c>
      <c r="N2939" s="18">
        <f>YEAR(Tabela3[[#This Row],[DATA]])</f>
        <v>2023</v>
      </c>
    </row>
    <row r="2940" spans="2:14">
      <c r="B2940" s="1">
        <v>45036</v>
      </c>
      <c r="C2940">
        <v>13254</v>
      </c>
      <c r="D2940">
        <f>COUNTIF(C$4:C2940,Tabela3[[#This Row],[COMANDA]])</f>
        <v>1</v>
      </c>
      <c r="E2940" t="s">
        <v>90</v>
      </c>
      <c r="F2940" t="s">
        <v>98</v>
      </c>
      <c r="G2940" t="s">
        <v>8</v>
      </c>
      <c r="H2940" t="s">
        <v>202</v>
      </c>
      <c r="I2940" s="2">
        <v>1</v>
      </c>
      <c r="J2940" t="s">
        <v>11</v>
      </c>
      <c r="K2940" s="21">
        <f>INDEX(LISTAS!$H:$Q,MATCH(BASE!H2940,LISTAS!$G:$G,0),MATCH(BASE!J2940,LISTAS!$H$3:$Q$3,0))*Tabela3[[#This Row],[QUANTIDADE]]</f>
        <v>20</v>
      </c>
      <c r="L2940" s="2" t="str">
        <f>TEXT(Tabela3[[#This Row],[DATA]],"MM")</f>
        <v>04</v>
      </c>
      <c r="M2940" s="2">
        <f>WEEKNUM(Tabela3[[#This Row],[DATA]])</f>
        <v>16</v>
      </c>
      <c r="N2940" s="18">
        <f>YEAR(Tabela3[[#This Row],[DATA]])</f>
        <v>2023</v>
      </c>
    </row>
    <row r="2941" spans="2:14">
      <c r="B2941" s="1">
        <v>45036</v>
      </c>
      <c r="C2941">
        <v>13254</v>
      </c>
      <c r="D2941">
        <f>COUNTIF(C$4:C2941,Tabela3[[#This Row],[COMANDA]])</f>
        <v>2</v>
      </c>
      <c r="E2941" t="s">
        <v>90</v>
      </c>
      <c r="F2941" t="s">
        <v>98</v>
      </c>
      <c r="G2941" t="s">
        <v>10</v>
      </c>
      <c r="H2941" t="s">
        <v>108</v>
      </c>
      <c r="I2941" s="2">
        <v>2</v>
      </c>
      <c r="J2941" t="s">
        <v>11</v>
      </c>
      <c r="K2941" s="21">
        <f>INDEX(LISTAS!$H:$Q,MATCH(BASE!H2941,LISTAS!$G:$G,0),MATCH(BASE!J2941,LISTAS!$H$3:$Q$3,0))*Tabela3[[#This Row],[QUANTIDADE]]</f>
        <v>5</v>
      </c>
      <c r="L2941" s="2" t="str">
        <f>TEXT(Tabela3[[#This Row],[DATA]],"MM")</f>
        <v>04</v>
      </c>
      <c r="M2941" s="2">
        <f>WEEKNUM(Tabela3[[#This Row],[DATA]])</f>
        <v>16</v>
      </c>
      <c r="N2941" s="18">
        <f>YEAR(Tabela3[[#This Row],[DATA]])</f>
        <v>2023</v>
      </c>
    </row>
    <row r="2942" spans="2:14">
      <c r="B2942" s="1">
        <v>45036</v>
      </c>
      <c r="C2942">
        <v>13255</v>
      </c>
      <c r="D2942">
        <f>COUNTIF(C$4:C2942,Tabela3[[#This Row],[COMANDA]])</f>
        <v>1</v>
      </c>
      <c r="E2942" t="s">
        <v>90</v>
      </c>
      <c r="F2942" t="s">
        <v>98</v>
      </c>
      <c r="G2942" t="s">
        <v>8</v>
      </c>
      <c r="H2942" t="s">
        <v>202</v>
      </c>
      <c r="I2942" s="2">
        <v>1</v>
      </c>
      <c r="J2942" t="s">
        <v>11</v>
      </c>
      <c r="K2942" s="21">
        <f>INDEX(LISTAS!$H:$Q,MATCH(BASE!H2942,LISTAS!$G:$G,0),MATCH(BASE!J2942,LISTAS!$H$3:$Q$3,0))*Tabela3[[#This Row],[QUANTIDADE]]</f>
        <v>20</v>
      </c>
      <c r="L2942" s="2" t="str">
        <f>TEXT(Tabela3[[#This Row],[DATA]],"MM")</f>
        <v>04</v>
      </c>
      <c r="M2942" s="2">
        <f>WEEKNUM(Tabela3[[#This Row],[DATA]])</f>
        <v>16</v>
      </c>
      <c r="N2942" s="18">
        <f>YEAR(Tabela3[[#This Row],[DATA]])</f>
        <v>2023</v>
      </c>
    </row>
    <row r="2943" spans="2:14">
      <c r="B2943" s="1">
        <v>45036</v>
      </c>
      <c r="C2943">
        <v>13256</v>
      </c>
      <c r="D2943">
        <f>COUNTIF(C$4:C2943,Tabela3[[#This Row],[COMANDA]])</f>
        <v>1</v>
      </c>
      <c r="E2943" t="s">
        <v>90</v>
      </c>
      <c r="F2943" t="s">
        <v>100</v>
      </c>
      <c r="G2943" t="s">
        <v>8</v>
      </c>
      <c r="H2943" t="s">
        <v>206</v>
      </c>
      <c r="I2943" s="2">
        <v>1</v>
      </c>
      <c r="J2943" t="s">
        <v>11</v>
      </c>
      <c r="K2943" s="21">
        <f>INDEX(LISTAS!$H:$Q,MATCH(BASE!H2943,LISTAS!$G:$G,0),MATCH(BASE!J2943,LISTAS!$H$3:$Q$3,0))*Tabela3[[#This Row],[QUANTIDADE]]</f>
        <v>18</v>
      </c>
      <c r="L2943" s="2" t="str">
        <f>TEXT(Tabela3[[#This Row],[DATA]],"MM")</f>
        <v>04</v>
      </c>
      <c r="M2943" s="2">
        <f>WEEKNUM(Tabela3[[#This Row],[DATA]])</f>
        <v>16</v>
      </c>
      <c r="N2943" s="18">
        <f>YEAR(Tabela3[[#This Row],[DATA]])</f>
        <v>2023</v>
      </c>
    </row>
    <row r="2944" spans="2:14">
      <c r="B2944" s="1">
        <v>45036</v>
      </c>
      <c r="C2944">
        <v>13257</v>
      </c>
      <c r="D2944">
        <f>COUNTIF(C$4:C2944,Tabela3[[#This Row],[COMANDA]])</f>
        <v>1</v>
      </c>
      <c r="E2944" t="s">
        <v>90</v>
      </c>
      <c r="F2944" t="s">
        <v>98</v>
      </c>
      <c r="G2944" t="s">
        <v>8</v>
      </c>
      <c r="H2944" t="s">
        <v>42</v>
      </c>
      <c r="I2944" s="2">
        <v>1</v>
      </c>
      <c r="J2944" t="s">
        <v>11</v>
      </c>
      <c r="K2944" s="21">
        <f>INDEX(LISTAS!$H:$Q,MATCH(BASE!H2944,LISTAS!$G:$G,0),MATCH(BASE!J2944,LISTAS!$H$3:$Q$3,0))*Tabela3[[#This Row],[QUANTIDADE]]</f>
        <v>16</v>
      </c>
      <c r="L2944" s="2" t="str">
        <f>TEXT(Tabela3[[#This Row],[DATA]],"MM")</f>
        <v>04</v>
      </c>
      <c r="M2944" s="2">
        <f>WEEKNUM(Tabela3[[#This Row],[DATA]])</f>
        <v>16</v>
      </c>
      <c r="N2944" s="18">
        <f>YEAR(Tabela3[[#This Row],[DATA]])</f>
        <v>2023</v>
      </c>
    </row>
    <row r="2945" spans="2:14">
      <c r="B2945" s="1">
        <v>45036</v>
      </c>
      <c r="C2945">
        <v>13258</v>
      </c>
      <c r="D2945">
        <f>COUNTIF(C$4:C2945,Tabela3[[#This Row],[COMANDA]])</f>
        <v>1</v>
      </c>
      <c r="E2945" t="s">
        <v>90</v>
      </c>
      <c r="F2945" t="s">
        <v>99</v>
      </c>
      <c r="G2945" t="s">
        <v>8</v>
      </c>
      <c r="H2945" t="s">
        <v>261</v>
      </c>
      <c r="I2945" s="2">
        <v>1</v>
      </c>
      <c r="J2945" t="s">
        <v>11</v>
      </c>
      <c r="K2945" s="21">
        <f>INDEX(LISTAS!$H:$Q,MATCH(BASE!H2945,LISTAS!$G:$G,0),MATCH(BASE!J2945,LISTAS!$H$3:$Q$3,0))*Tabela3[[#This Row],[QUANTIDADE]]</f>
        <v>18</v>
      </c>
      <c r="L2945" s="2" t="str">
        <f>TEXT(Tabela3[[#This Row],[DATA]],"MM")</f>
        <v>04</v>
      </c>
      <c r="M2945" s="2">
        <f>WEEKNUM(Tabela3[[#This Row],[DATA]])</f>
        <v>16</v>
      </c>
      <c r="N2945" s="18">
        <f>YEAR(Tabela3[[#This Row],[DATA]])</f>
        <v>2023</v>
      </c>
    </row>
    <row r="2946" spans="2:14">
      <c r="B2946" s="1">
        <v>45036</v>
      </c>
      <c r="C2946">
        <v>13259</v>
      </c>
      <c r="D2946">
        <f>COUNTIF(C$4:C2946,Tabela3[[#This Row],[COMANDA]])</f>
        <v>1</v>
      </c>
      <c r="E2946" t="s">
        <v>90</v>
      </c>
      <c r="G2946" t="s">
        <v>8</v>
      </c>
      <c r="H2946" t="s">
        <v>211</v>
      </c>
      <c r="I2946" s="2">
        <v>1</v>
      </c>
      <c r="J2946" t="s">
        <v>11</v>
      </c>
      <c r="K2946" s="21">
        <f>INDEX(LISTAS!$H:$Q,MATCH(BASE!H2946,LISTAS!$G:$G,0),MATCH(BASE!J2946,LISTAS!$H$3:$Q$3,0))*Tabela3[[#This Row],[QUANTIDADE]]</f>
        <v>20</v>
      </c>
      <c r="L2946" s="2" t="str">
        <f>TEXT(Tabela3[[#This Row],[DATA]],"MM")</f>
        <v>04</v>
      </c>
      <c r="M2946" s="2">
        <f>WEEKNUM(Tabela3[[#This Row],[DATA]])</f>
        <v>16</v>
      </c>
      <c r="N2946" s="18">
        <f>YEAR(Tabela3[[#This Row],[DATA]])</f>
        <v>2023</v>
      </c>
    </row>
    <row r="2947" spans="2:14">
      <c r="B2947" s="1">
        <v>45036</v>
      </c>
      <c r="C2947">
        <v>13259</v>
      </c>
      <c r="D2947">
        <f>COUNTIF(C$4:C2947,Tabela3[[#This Row],[COMANDA]])</f>
        <v>2</v>
      </c>
      <c r="E2947" t="s">
        <v>90</v>
      </c>
      <c r="G2947" t="s">
        <v>9</v>
      </c>
      <c r="H2947" t="s">
        <v>132</v>
      </c>
      <c r="I2947" s="2">
        <v>1</v>
      </c>
      <c r="J2947" t="s">
        <v>11</v>
      </c>
      <c r="K2947" s="21">
        <f>INDEX(LISTAS!$H:$Q,MATCH(BASE!H2947,LISTAS!$G:$G,0),MATCH(BASE!J2947,LISTAS!$H$3:$Q$3,0))*Tabela3[[#This Row],[QUANTIDADE]]</f>
        <v>3</v>
      </c>
      <c r="L2947" s="2" t="str">
        <f>TEXT(Tabela3[[#This Row],[DATA]],"MM")</f>
        <v>04</v>
      </c>
      <c r="M2947" s="2">
        <f>WEEKNUM(Tabela3[[#This Row],[DATA]])</f>
        <v>16</v>
      </c>
      <c r="N2947" s="18">
        <f>YEAR(Tabela3[[#This Row],[DATA]])</f>
        <v>2023</v>
      </c>
    </row>
    <row r="2948" spans="2:14">
      <c r="B2948" s="1">
        <v>45036</v>
      </c>
      <c r="C2948">
        <v>13260</v>
      </c>
      <c r="D2948">
        <f>COUNTIF(C$4:C2948,Tabela3[[#This Row],[COMANDA]])</f>
        <v>1</v>
      </c>
      <c r="E2948" t="s">
        <v>90</v>
      </c>
      <c r="F2948" t="s">
        <v>99</v>
      </c>
      <c r="G2948" t="s">
        <v>8</v>
      </c>
      <c r="H2948" t="s">
        <v>211</v>
      </c>
      <c r="I2948" s="2">
        <v>1</v>
      </c>
      <c r="J2948" t="s">
        <v>11</v>
      </c>
      <c r="K2948" s="21">
        <f>INDEX(LISTAS!$H:$Q,MATCH(BASE!H2948,LISTAS!$G:$G,0),MATCH(BASE!J2948,LISTAS!$H$3:$Q$3,0))*Tabela3[[#This Row],[QUANTIDADE]]</f>
        <v>20</v>
      </c>
      <c r="L2948" s="2" t="str">
        <f>TEXT(Tabela3[[#This Row],[DATA]],"MM")</f>
        <v>04</v>
      </c>
      <c r="M2948" s="2">
        <f>WEEKNUM(Tabela3[[#This Row],[DATA]])</f>
        <v>16</v>
      </c>
      <c r="N2948" s="18">
        <f>YEAR(Tabela3[[#This Row],[DATA]])</f>
        <v>2023</v>
      </c>
    </row>
    <row r="2949" spans="2:14">
      <c r="B2949" s="1">
        <v>45036</v>
      </c>
      <c r="C2949">
        <v>13260</v>
      </c>
      <c r="D2949">
        <f>COUNTIF(C$4:C2949,Tabela3[[#This Row],[COMANDA]])</f>
        <v>2</v>
      </c>
      <c r="E2949" t="s">
        <v>90</v>
      </c>
      <c r="F2949" t="s">
        <v>99</v>
      </c>
      <c r="G2949" t="s">
        <v>9</v>
      </c>
      <c r="H2949" t="s">
        <v>133</v>
      </c>
      <c r="I2949" s="2">
        <v>1</v>
      </c>
      <c r="J2949" t="s">
        <v>11</v>
      </c>
      <c r="K2949" s="21">
        <f>INDEX(LISTAS!$H:$Q,MATCH(BASE!H2949,LISTAS!$G:$G,0),MATCH(BASE!J2949,LISTAS!$H$3:$Q$3,0))*Tabela3[[#This Row],[QUANTIDADE]]</f>
        <v>6</v>
      </c>
      <c r="L2949" s="2" t="str">
        <f>TEXT(Tabela3[[#This Row],[DATA]],"MM")</f>
        <v>04</v>
      </c>
      <c r="M2949" s="2">
        <f>WEEKNUM(Tabela3[[#This Row],[DATA]])</f>
        <v>16</v>
      </c>
      <c r="N2949" s="18">
        <f>YEAR(Tabela3[[#This Row],[DATA]])</f>
        <v>2023</v>
      </c>
    </row>
    <row r="2950" spans="2:14">
      <c r="B2950" s="1">
        <v>45036</v>
      </c>
      <c r="C2950">
        <v>13260</v>
      </c>
      <c r="D2950">
        <f>COUNTIF(C$4:C2950,Tabela3[[#This Row],[COMANDA]])</f>
        <v>3</v>
      </c>
      <c r="E2950" t="s">
        <v>90</v>
      </c>
      <c r="F2950" t="s">
        <v>99</v>
      </c>
      <c r="G2950" t="s">
        <v>9</v>
      </c>
      <c r="H2950" t="s">
        <v>201</v>
      </c>
      <c r="I2950" s="2">
        <v>1</v>
      </c>
      <c r="J2950" t="s">
        <v>11</v>
      </c>
      <c r="K2950" s="21">
        <f>INDEX(LISTAS!$H:$Q,MATCH(BASE!H2950,LISTAS!$G:$G,0),MATCH(BASE!J2950,LISTAS!$H$3:$Q$3,0))*Tabela3[[#This Row],[QUANTIDADE]]</f>
        <v>3</v>
      </c>
      <c r="L2950" s="2" t="str">
        <f>TEXT(Tabela3[[#This Row],[DATA]],"MM")</f>
        <v>04</v>
      </c>
      <c r="M2950" s="2">
        <f>WEEKNUM(Tabela3[[#This Row],[DATA]])</f>
        <v>16</v>
      </c>
      <c r="N2950" s="18">
        <f>YEAR(Tabela3[[#This Row],[DATA]])</f>
        <v>2023</v>
      </c>
    </row>
    <row r="2951" spans="2:14">
      <c r="B2951" s="1">
        <v>45036</v>
      </c>
      <c r="C2951">
        <v>13261</v>
      </c>
      <c r="D2951">
        <f>COUNTIF(C$4:C2951,Tabela3[[#This Row],[COMANDA]])</f>
        <v>1</v>
      </c>
      <c r="E2951" t="s">
        <v>90</v>
      </c>
      <c r="F2951" t="s">
        <v>99</v>
      </c>
      <c r="G2951" t="s">
        <v>8</v>
      </c>
      <c r="H2951" t="s">
        <v>204</v>
      </c>
      <c r="I2951" s="2">
        <v>1</v>
      </c>
      <c r="J2951" t="s">
        <v>11</v>
      </c>
      <c r="K2951" s="21">
        <f>INDEX(LISTAS!$H:$Q,MATCH(BASE!H2951,LISTAS!$G:$G,0),MATCH(BASE!J2951,LISTAS!$H$3:$Q$3,0))*Tabela3[[#This Row],[QUANTIDADE]]</f>
        <v>18</v>
      </c>
      <c r="L2951" s="2" t="str">
        <f>TEXT(Tabela3[[#This Row],[DATA]],"MM")</f>
        <v>04</v>
      </c>
      <c r="M2951" s="2">
        <f>WEEKNUM(Tabela3[[#This Row],[DATA]])</f>
        <v>16</v>
      </c>
      <c r="N2951" s="18">
        <f>YEAR(Tabela3[[#This Row],[DATA]])</f>
        <v>2023</v>
      </c>
    </row>
    <row r="2952" spans="2:14">
      <c r="B2952" s="1">
        <v>45036</v>
      </c>
      <c r="C2952">
        <v>13262</v>
      </c>
      <c r="D2952">
        <f>COUNTIF(C$4:C2952,Tabela3[[#This Row],[COMANDA]])</f>
        <v>1</v>
      </c>
      <c r="E2952" t="s">
        <v>90</v>
      </c>
      <c r="F2952" t="s">
        <v>98</v>
      </c>
      <c r="G2952" t="s">
        <v>8</v>
      </c>
      <c r="H2952" t="s">
        <v>211</v>
      </c>
      <c r="I2952" s="2">
        <v>1</v>
      </c>
      <c r="J2952" t="s">
        <v>11</v>
      </c>
      <c r="K2952" s="21">
        <f>INDEX(LISTAS!$H:$Q,MATCH(BASE!H2952,LISTAS!$G:$G,0),MATCH(BASE!J2952,LISTAS!$H$3:$Q$3,0))*Tabela3[[#This Row],[QUANTIDADE]]</f>
        <v>20</v>
      </c>
      <c r="L2952" s="2" t="str">
        <f>TEXT(Tabela3[[#This Row],[DATA]],"MM")</f>
        <v>04</v>
      </c>
      <c r="M2952" s="2">
        <f>WEEKNUM(Tabela3[[#This Row],[DATA]])</f>
        <v>16</v>
      </c>
      <c r="N2952" s="18">
        <f>YEAR(Tabela3[[#This Row],[DATA]])</f>
        <v>2023</v>
      </c>
    </row>
    <row r="2953" spans="2:14">
      <c r="B2953" s="1">
        <v>45036</v>
      </c>
      <c r="C2953">
        <v>13263</v>
      </c>
      <c r="D2953">
        <f>COUNTIF(C$4:C2953,Tabela3[[#This Row],[COMANDA]])</f>
        <v>1</v>
      </c>
      <c r="E2953" t="s">
        <v>90</v>
      </c>
      <c r="F2953" t="s">
        <v>99</v>
      </c>
      <c r="G2953" t="s">
        <v>8</v>
      </c>
      <c r="H2953" t="s">
        <v>39</v>
      </c>
      <c r="I2953" s="2">
        <v>1</v>
      </c>
      <c r="J2953" t="s">
        <v>11</v>
      </c>
      <c r="K2953" s="21">
        <f>INDEX(LISTAS!$H:$Q,MATCH(BASE!H2953,LISTAS!$G:$G,0),MATCH(BASE!J2953,LISTAS!$H$3:$Q$3,0))*Tabela3[[#This Row],[QUANTIDADE]]</f>
        <v>12</v>
      </c>
      <c r="L2953" s="2" t="str">
        <f>TEXT(Tabela3[[#This Row],[DATA]],"MM")</f>
        <v>04</v>
      </c>
      <c r="M2953" s="2">
        <f>WEEKNUM(Tabela3[[#This Row],[DATA]])</f>
        <v>16</v>
      </c>
      <c r="N2953" s="18">
        <f>YEAR(Tabela3[[#This Row],[DATA]])</f>
        <v>2023</v>
      </c>
    </row>
    <row r="2954" spans="2:14">
      <c r="B2954" s="1">
        <v>45036</v>
      </c>
      <c r="C2954">
        <v>13263</v>
      </c>
      <c r="D2954">
        <f>COUNTIF(C$4:C2954,Tabela3[[#This Row],[COMANDA]])</f>
        <v>2</v>
      </c>
      <c r="E2954" t="s">
        <v>90</v>
      </c>
      <c r="F2954" t="s">
        <v>99</v>
      </c>
      <c r="G2954" t="s">
        <v>8</v>
      </c>
      <c r="H2954" t="s">
        <v>41</v>
      </c>
      <c r="I2954" s="2">
        <v>1</v>
      </c>
      <c r="J2954" t="s">
        <v>11</v>
      </c>
      <c r="K2954" s="21">
        <f>INDEX(LISTAS!$H:$Q,MATCH(BASE!H2954,LISTAS!$G:$G,0),MATCH(BASE!J2954,LISTAS!$H$3:$Q$3,0))*Tabela3[[#This Row],[QUANTIDADE]]</f>
        <v>14</v>
      </c>
      <c r="L2954" s="2" t="str">
        <f>TEXT(Tabela3[[#This Row],[DATA]],"MM")</f>
        <v>04</v>
      </c>
      <c r="M2954" s="2">
        <f>WEEKNUM(Tabela3[[#This Row],[DATA]])</f>
        <v>16</v>
      </c>
      <c r="N2954" s="18">
        <f>YEAR(Tabela3[[#This Row],[DATA]])</f>
        <v>2023</v>
      </c>
    </row>
    <row r="2955" spans="2:14">
      <c r="B2955" s="1">
        <v>45036</v>
      </c>
      <c r="C2955">
        <v>13263</v>
      </c>
      <c r="D2955">
        <f>COUNTIF(C$4:C2955,Tabela3[[#This Row],[COMANDA]])</f>
        <v>3</v>
      </c>
      <c r="E2955" t="s">
        <v>90</v>
      </c>
      <c r="F2955" t="s">
        <v>99</v>
      </c>
      <c r="G2955" t="s">
        <v>9</v>
      </c>
      <c r="H2955" t="s">
        <v>58</v>
      </c>
      <c r="I2955" s="2">
        <v>1</v>
      </c>
      <c r="J2955" t="s">
        <v>11</v>
      </c>
      <c r="K2955" s="21">
        <f>INDEX(LISTAS!$H:$Q,MATCH(BASE!H2955,LISTAS!$G:$G,0),MATCH(BASE!J2955,LISTAS!$H$3:$Q$3,0))*Tabela3[[#This Row],[QUANTIDADE]]</f>
        <v>5</v>
      </c>
      <c r="L2955" s="2" t="str">
        <f>TEXT(Tabela3[[#This Row],[DATA]],"MM")</f>
        <v>04</v>
      </c>
      <c r="M2955" s="2">
        <f>WEEKNUM(Tabela3[[#This Row],[DATA]])</f>
        <v>16</v>
      </c>
      <c r="N2955" s="18">
        <f>YEAR(Tabela3[[#This Row],[DATA]])</f>
        <v>2023</v>
      </c>
    </row>
    <row r="2956" spans="2:14">
      <c r="B2956" s="1">
        <v>45036</v>
      </c>
      <c r="C2956">
        <v>13263</v>
      </c>
      <c r="D2956">
        <f>COUNTIF(C$4:C2956,Tabela3[[#This Row],[COMANDA]])</f>
        <v>4</v>
      </c>
      <c r="E2956" t="s">
        <v>90</v>
      </c>
      <c r="F2956" t="s">
        <v>99</v>
      </c>
      <c r="G2956" t="s">
        <v>9</v>
      </c>
      <c r="H2956" t="s">
        <v>58</v>
      </c>
      <c r="I2956" s="2">
        <v>1</v>
      </c>
      <c r="J2956" t="s">
        <v>11</v>
      </c>
      <c r="K2956" s="21">
        <f>INDEX(LISTAS!$H:$Q,MATCH(BASE!H2956,LISTAS!$G:$G,0),MATCH(BASE!J2956,LISTAS!$H$3:$Q$3,0))*Tabela3[[#This Row],[QUANTIDADE]]</f>
        <v>5</v>
      </c>
      <c r="L2956" s="2" t="str">
        <f>TEXT(Tabela3[[#This Row],[DATA]],"MM")</f>
        <v>04</v>
      </c>
      <c r="M2956" s="2">
        <f>WEEKNUM(Tabela3[[#This Row],[DATA]])</f>
        <v>16</v>
      </c>
      <c r="N2956" s="18">
        <f>YEAR(Tabela3[[#This Row],[DATA]])</f>
        <v>2023</v>
      </c>
    </row>
    <row r="2957" spans="2:14">
      <c r="B2957" s="1">
        <v>45036</v>
      </c>
      <c r="C2957">
        <v>13264</v>
      </c>
      <c r="D2957">
        <f>COUNTIF(C$4:C2957,Tabela3[[#This Row],[COMANDA]])</f>
        <v>1</v>
      </c>
      <c r="E2957" t="s">
        <v>90</v>
      </c>
      <c r="F2957" t="s">
        <v>98</v>
      </c>
      <c r="G2957" t="s">
        <v>8</v>
      </c>
      <c r="H2957" t="s">
        <v>261</v>
      </c>
      <c r="I2957" s="2">
        <v>1</v>
      </c>
      <c r="J2957" t="s">
        <v>11</v>
      </c>
      <c r="K2957" s="21">
        <f>INDEX(LISTAS!$H:$Q,MATCH(BASE!H2957,LISTAS!$G:$G,0),MATCH(BASE!J2957,LISTAS!$H$3:$Q$3,0))*Tabela3[[#This Row],[QUANTIDADE]]</f>
        <v>18</v>
      </c>
      <c r="L2957" s="2" t="str">
        <f>TEXT(Tabela3[[#This Row],[DATA]],"MM")</f>
        <v>04</v>
      </c>
      <c r="M2957" s="2">
        <f>WEEKNUM(Tabela3[[#This Row],[DATA]])</f>
        <v>16</v>
      </c>
      <c r="N2957" s="18">
        <f>YEAR(Tabela3[[#This Row],[DATA]])</f>
        <v>2023</v>
      </c>
    </row>
    <row r="2958" spans="2:14">
      <c r="B2958" s="1">
        <v>45036</v>
      </c>
      <c r="C2958">
        <v>13265</v>
      </c>
      <c r="D2958">
        <f>COUNTIF(C$4:C2958,Tabela3[[#This Row],[COMANDA]])</f>
        <v>1</v>
      </c>
      <c r="E2958" t="s">
        <v>90</v>
      </c>
      <c r="F2958" t="s">
        <v>99</v>
      </c>
      <c r="G2958" t="s">
        <v>8</v>
      </c>
      <c r="H2958" t="s">
        <v>204</v>
      </c>
      <c r="I2958" s="2">
        <v>1</v>
      </c>
      <c r="J2958" t="s">
        <v>11</v>
      </c>
      <c r="K2958" s="21">
        <f>INDEX(LISTAS!$H:$Q,MATCH(BASE!H2958,LISTAS!$G:$G,0),MATCH(BASE!J2958,LISTAS!$H$3:$Q$3,0))*Tabela3[[#This Row],[QUANTIDADE]]</f>
        <v>18</v>
      </c>
      <c r="L2958" s="2" t="str">
        <f>TEXT(Tabela3[[#This Row],[DATA]],"MM")</f>
        <v>04</v>
      </c>
      <c r="M2958" s="2">
        <f>WEEKNUM(Tabela3[[#This Row],[DATA]])</f>
        <v>16</v>
      </c>
      <c r="N2958" s="18">
        <f>YEAR(Tabela3[[#This Row],[DATA]])</f>
        <v>2023</v>
      </c>
    </row>
    <row r="2959" spans="2:14">
      <c r="B2959" s="1">
        <v>45036</v>
      </c>
      <c r="C2959">
        <v>13266</v>
      </c>
      <c r="D2959">
        <f>COUNTIF(C$4:C2959,Tabela3[[#This Row],[COMANDA]])</f>
        <v>1</v>
      </c>
      <c r="E2959" t="s">
        <v>90</v>
      </c>
      <c r="F2959" t="s">
        <v>98</v>
      </c>
      <c r="G2959" t="s">
        <v>8</v>
      </c>
      <c r="H2959" t="s">
        <v>41</v>
      </c>
      <c r="I2959" s="2">
        <v>1</v>
      </c>
      <c r="J2959" t="s">
        <v>11</v>
      </c>
      <c r="K2959" s="21">
        <f>INDEX(LISTAS!$H:$Q,MATCH(BASE!H2959,LISTAS!$G:$G,0),MATCH(BASE!J2959,LISTAS!$H$3:$Q$3,0))*Tabela3[[#This Row],[QUANTIDADE]]</f>
        <v>14</v>
      </c>
      <c r="L2959" s="2" t="str">
        <f>TEXT(Tabela3[[#This Row],[DATA]],"MM")</f>
        <v>04</v>
      </c>
      <c r="M2959" s="2">
        <f>WEEKNUM(Tabela3[[#This Row],[DATA]])</f>
        <v>16</v>
      </c>
      <c r="N2959" s="18">
        <f>YEAR(Tabela3[[#This Row],[DATA]])</f>
        <v>2023</v>
      </c>
    </row>
    <row r="2960" spans="2:14">
      <c r="B2960" s="1">
        <v>45036</v>
      </c>
      <c r="C2960">
        <v>13267</v>
      </c>
      <c r="D2960">
        <f>COUNTIF(C$4:C2960,Tabela3[[#This Row],[COMANDA]])</f>
        <v>1</v>
      </c>
      <c r="E2960" t="s">
        <v>90</v>
      </c>
      <c r="G2960" t="s">
        <v>8</v>
      </c>
      <c r="H2960" t="s">
        <v>204</v>
      </c>
      <c r="I2960" s="2">
        <v>1</v>
      </c>
      <c r="J2960" t="s">
        <v>11</v>
      </c>
      <c r="K2960" s="21">
        <f>INDEX(LISTAS!$H:$Q,MATCH(BASE!H2960,LISTAS!$G:$G,0),MATCH(BASE!J2960,LISTAS!$H$3:$Q$3,0))*Tabela3[[#This Row],[QUANTIDADE]]</f>
        <v>18</v>
      </c>
      <c r="L2960" s="2" t="str">
        <f>TEXT(Tabela3[[#This Row],[DATA]],"MM")</f>
        <v>04</v>
      </c>
      <c r="M2960" s="2">
        <f>WEEKNUM(Tabela3[[#This Row],[DATA]])</f>
        <v>16</v>
      </c>
      <c r="N2960" s="18">
        <f>YEAR(Tabela3[[#This Row],[DATA]])</f>
        <v>2023</v>
      </c>
    </row>
    <row r="2961" spans="2:14">
      <c r="B2961" s="1">
        <v>45036</v>
      </c>
      <c r="C2961">
        <v>14083</v>
      </c>
      <c r="D2961">
        <f>COUNTIF(C$4:C2961,Tabela3[[#This Row],[COMANDA]])</f>
        <v>1</v>
      </c>
      <c r="E2961" t="s">
        <v>1</v>
      </c>
      <c r="F2961" t="s">
        <v>98</v>
      </c>
      <c r="G2961" t="s">
        <v>8</v>
      </c>
      <c r="H2961" t="s">
        <v>203</v>
      </c>
      <c r="I2961" s="2">
        <v>1</v>
      </c>
      <c r="J2961" t="s">
        <v>11</v>
      </c>
      <c r="K2961" s="21">
        <f>INDEX(LISTAS!$H:$Q,MATCH(BASE!H2961,LISTAS!$G:$G,0),MATCH(BASE!J2961,LISTAS!$H$3:$Q$3,0))*Tabela3[[#This Row],[QUANTIDADE]]</f>
        <v>20</v>
      </c>
      <c r="L2961" s="2" t="str">
        <f>TEXT(Tabela3[[#This Row],[DATA]],"MM")</f>
        <v>04</v>
      </c>
      <c r="M2961" s="2">
        <f>WEEKNUM(Tabela3[[#This Row],[DATA]])</f>
        <v>16</v>
      </c>
      <c r="N2961" s="18">
        <f>YEAR(Tabela3[[#This Row],[DATA]])</f>
        <v>2023</v>
      </c>
    </row>
    <row r="2962" spans="2:14">
      <c r="B2962" s="1">
        <v>45036</v>
      </c>
      <c r="C2962">
        <v>14084</v>
      </c>
      <c r="D2962">
        <f>COUNTIF(C$4:C2962,Tabela3[[#This Row],[COMANDA]])</f>
        <v>1</v>
      </c>
      <c r="E2962" t="s">
        <v>89</v>
      </c>
      <c r="F2962" t="s">
        <v>100</v>
      </c>
      <c r="G2962" t="s">
        <v>8</v>
      </c>
      <c r="H2962" t="s">
        <v>43</v>
      </c>
      <c r="I2962" s="2">
        <v>1</v>
      </c>
      <c r="J2962" t="s">
        <v>11</v>
      </c>
      <c r="K2962" s="21">
        <f>INDEX(LISTAS!$H:$Q,MATCH(BASE!H2962,LISTAS!$G:$G,0),MATCH(BASE!J2962,LISTAS!$H$3:$Q$3,0))*Tabela3[[#This Row],[QUANTIDADE]]</f>
        <v>18</v>
      </c>
      <c r="L2962" s="2" t="str">
        <f>TEXT(Tabela3[[#This Row],[DATA]],"MM")</f>
        <v>04</v>
      </c>
      <c r="M2962" s="2">
        <f>WEEKNUM(Tabela3[[#This Row],[DATA]])</f>
        <v>16</v>
      </c>
      <c r="N2962" s="18">
        <f>YEAR(Tabela3[[#This Row],[DATA]])</f>
        <v>2023</v>
      </c>
    </row>
    <row r="2963" spans="2:14">
      <c r="B2963" s="1">
        <v>45036</v>
      </c>
      <c r="C2963">
        <v>14085</v>
      </c>
      <c r="D2963">
        <f>COUNTIF(C$4:C2963,Tabela3[[#This Row],[COMANDA]])</f>
        <v>1</v>
      </c>
      <c r="E2963" t="s">
        <v>90</v>
      </c>
      <c r="G2963" t="s">
        <v>8</v>
      </c>
      <c r="H2963" t="s">
        <v>84</v>
      </c>
      <c r="I2963" s="2">
        <v>1</v>
      </c>
      <c r="J2963" t="s">
        <v>11</v>
      </c>
      <c r="K2963" s="21">
        <f>INDEX(LISTAS!$H:$Q,MATCH(BASE!H2963,LISTAS!$G:$G,0),MATCH(BASE!J2963,LISTAS!$H$3:$Q$3,0))*Tabela3[[#This Row],[QUANTIDADE]]</f>
        <v>16</v>
      </c>
      <c r="L2963" s="2" t="str">
        <f>TEXT(Tabela3[[#This Row],[DATA]],"MM")</f>
        <v>04</v>
      </c>
      <c r="M2963" s="2">
        <f>WEEKNUM(Tabela3[[#This Row],[DATA]])</f>
        <v>16</v>
      </c>
      <c r="N2963" s="18">
        <f>YEAR(Tabela3[[#This Row],[DATA]])</f>
        <v>2023</v>
      </c>
    </row>
    <row r="2964" spans="2:14">
      <c r="B2964" s="1">
        <v>45036</v>
      </c>
      <c r="C2964">
        <v>14086</v>
      </c>
      <c r="D2964">
        <f>COUNTIF(C$4:C2964,Tabela3[[#This Row],[COMANDA]])</f>
        <v>1</v>
      </c>
      <c r="E2964" t="s">
        <v>89</v>
      </c>
      <c r="F2964" t="s">
        <v>98</v>
      </c>
      <c r="G2964" t="s">
        <v>8</v>
      </c>
      <c r="H2964" t="s">
        <v>84</v>
      </c>
      <c r="I2964" s="2">
        <v>1</v>
      </c>
      <c r="J2964" t="s">
        <v>11</v>
      </c>
      <c r="K2964" s="21">
        <f>INDEX(LISTAS!$H:$Q,MATCH(BASE!H2964,LISTAS!$G:$G,0),MATCH(BASE!J2964,LISTAS!$H$3:$Q$3,0))*Tabela3[[#This Row],[QUANTIDADE]]</f>
        <v>16</v>
      </c>
      <c r="L2964" s="2" t="str">
        <f>TEXT(Tabela3[[#This Row],[DATA]],"MM")</f>
        <v>04</v>
      </c>
      <c r="M2964" s="2">
        <f>WEEKNUM(Tabela3[[#This Row],[DATA]])</f>
        <v>16</v>
      </c>
      <c r="N2964" s="18">
        <f>YEAR(Tabela3[[#This Row],[DATA]])</f>
        <v>2023</v>
      </c>
    </row>
    <row r="2965" spans="2:14">
      <c r="B2965" s="1">
        <v>45036</v>
      </c>
      <c r="C2965">
        <v>14086</v>
      </c>
      <c r="D2965">
        <f>COUNTIF(C$4:C2965,Tabela3[[#This Row],[COMANDA]])</f>
        <v>2</v>
      </c>
      <c r="E2965" t="s">
        <v>89</v>
      </c>
      <c r="F2965" t="s">
        <v>98</v>
      </c>
      <c r="G2965" t="s">
        <v>9</v>
      </c>
      <c r="H2965" t="s">
        <v>344</v>
      </c>
      <c r="I2965" s="2">
        <v>1</v>
      </c>
      <c r="J2965" t="s">
        <v>11</v>
      </c>
      <c r="K2965" s="21">
        <f>INDEX(LISTAS!$H:$Q,MATCH(BASE!H2965,LISTAS!$G:$G,0),MATCH(BASE!J2965,LISTAS!$H$3:$Q$3,0))*Tabela3[[#This Row],[QUANTIDADE]]</f>
        <v>10</v>
      </c>
      <c r="L2965" s="2" t="str">
        <f>TEXT(Tabela3[[#This Row],[DATA]],"MM")</f>
        <v>04</v>
      </c>
      <c r="M2965" s="2">
        <f>WEEKNUM(Tabela3[[#This Row],[DATA]])</f>
        <v>16</v>
      </c>
      <c r="N2965" s="18">
        <f>YEAR(Tabela3[[#This Row],[DATA]])</f>
        <v>2023</v>
      </c>
    </row>
    <row r="2966" spans="2:14">
      <c r="B2966" s="1">
        <v>45036</v>
      </c>
      <c r="C2966">
        <v>14086</v>
      </c>
      <c r="D2966">
        <f>COUNTIF(C$4:C2966,Tabela3[[#This Row],[COMANDA]])</f>
        <v>3</v>
      </c>
      <c r="E2966" t="s">
        <v>89</v>
      </c>
      <c r="F2966" t="s">
        <v>98</v>
      </c>
      <c r="G2966" t="s">
        <v>9</v>
      </c>
      <c r="H2966" t="s">
        <v>138</v>
      </c>
      <c r="I2966" s="2">
        <v>1</v>
      </c>
      <c r="J2966" t="s">
        <v>11</v>
      </c>
      <c r="K2966" s="21">
        <f>INDEX(LISTAS!$H:$Q,MATCH(BASE!H2966,LISTAS!$G:$G,0),MATCH(BASE!J2966,LISTAS!$H$3:$Q$3,0))*Tabela3[[#This Row],[QUANTIDADE]]</f>
        <v>4</v>
      </c>
      <c r="L2966" s="2" t="str">
        <f>TEXT(Tabela3[[#This Row],[DATA]],"MM")</f>
        <v>04</v>
      </c>
      <c r="M2966" s="2">
        <f>WEEKNUM(Tabela3[[#This Row],[DATA]])</f>
        <v>16</v>
      </c>
      <c r="N2966" s="18">
        <f>YEAR(Tabela3[[#This Row],[DATA]])</f>
        <v>2023</v>
      </c>
    </row>
    <row r="2967" spans="2:14">
      <c r="B2967" s="1">
        <v>45036</v>
      </c>
      <c r="C2967">
        <v>14087</v>
      </c>
      <c r="D2967">
        <f>COUNTIF(C$4:C2967,Tabela3[[#This Row],[COMANDA]])</f>
        <v>1</v>
      </c>
      <c r="E2967" t="s">
        <v>90</v>
      </c>
      <c r="F2967" t="s">
        <v>100</v>
      </c>
      <c r="G2967" t="s">
        <v>8</v>
      </c>
      <c r="H2967" t="s">
        <v>84</v>
      </c>
      <c r="I2967" s="2">
        <v>1</v>
      </c>
      <c r="J2967" t="s">
        <v>11</v>
      </c>
      <c r="K2967" s="21">
        <f>INDEX(LISTAS!$H:$Q,MATCH(BASE!H2967,LISTAS!$G:$G,0),MATCH(BASE!J2967,LISTAS!$H$3:$Q$3,0))*Tabela3[[#This Row],[QUANTIDADE]]</f>
        <v>16</v>
      </c>
      <c r="L2967" s="2" t="str">
        <f>TEXT(Tabela3[[#This Row],[DATA]],"MM")</f>
        <v>04</v>
      </c>
      <c r="M2967" s="2">
        <f>WEEKNUM(Tabela3[[#This Row],[DATA]])</f>
        <v>16</v>
      </c>
      <c r="N2967" s="18">
        <f>YEAR(Tabela3[[#This Row],[DATA]])</f>
        <v>2023</v>
      </c>
    </row>
    <row r="2968" spans="2:14">
      <c r="B2968" s="1">
        <v>45036</v>
      </c>
      <c r="C2968">
        <v>14088</v>
      </c>
      <c r="D2968">
        <f>COUNTIF(C$4:C2968,Tabela3[[#This Row],[COMANDA]])</f>
        <v>1</v>
      </c>
      <c r="E2968" t="s">
        <v>90</v>
      </c>
      <c r="F2968" t="s">
        <v>98</v>
      </c>
      <c r="G2968" t="s">
        <v>8</v>
      </c>
      <c r="H2968" t="s">
        <v>204</v>
      </c>
      <c r="I2968" s="2">
        <v>1</v>
      </c>
      <c r="J2968" t="s">
        <v>11</v>
      </c>
      <c r="K2968" s="21">
        <f>INDEX(LISTAS!$H:$Q,MATCH(BASE!H2968,LISTAS!$G:$G,0),MATCH(BASE!J2968,LISTAS!$H$3:$Q$3,0))*Tabela3[[#This Row],[QUANTIDADE]]</f>
        <v>18</v>
      </c>
      <c r="L2968" s="2" t="str">
        <f>TEXT(Tabela3[[#This Row],[DATA]],"MM")</f>
        <v>04</v>
      </c>
      <c r="M2968" s="2">
        <f>WEEKNUM(Tabela3[[#This Row],[DATA]])</f>
        <v>16</v>
      </c>
      <c r="N2968" s="18">
        <f>YEAR(Tabela3[[#This Row],[DATA]])</f>
        <v>2023</v>
      </c>
    </row>
    <row r="2969" spans="2:14">
      <c r="B2969" s="1">
        <v>45036</v>
      </c>
      <c r="C2969">
        <v>14089</v>
      </c>
      <c r="D2969">
        <f>COUNTIF(C$4:C2969,Tabela3[[#This Row],[COMANDA]])</f>
        <v>1</v>
      </c>
      <c r="E2969" t="s">
        <v>90</v>
      </c>
      <c r="F2969" t="s">
        <v>98</v>
      </c>
      <c r="G2969" t="s">
        <v>8</v>
      </c>
      <c r="H2969" t="s">
        <v>47</v>
      </c>
      <c r="I2969" s="2">
        <v>1</v>
      </c>
      <c r="J2969" t="s">
        <v>11</v>
      </c>
      <c r="K2969" s="21">
        <f>INDEX(LISTAS!$H:$Q,MATCH(BASE!H2969,LISTAS!$G:$G,0),MATCH(BASE!J2969,LISTAS!$H$3:$Q$3,0))*Tabela3[[#This Row],[QUANTIDADE]]</f>
        <v>16</v>
      </c>
      <c r="L2969" s="2" t="str">
        <f>TEXT(Tabela3[[#This Row],[DATA]],"MM")</f>
        <v>04</v>
      </c>
      <c r="M2969" s="2">
        <f>WEEKNUM(Tabela3[[#This Row],[DATA]])</f>
        <v>16</v>
      </c>
      <c r="N2969" s="18">
        <f>YEAR(Tabela3[[#This Row],[DATA]])</f>
        <v>2023</v>
      </c>
    </row>
    <row r="2970" spans="2:14">
      <c r="B2970" s="1">
        <v>45036</v>
      </c>
      <c r="C2970">
        <v>14089</v>
      </c>
      <c r="D2970">
        <f>COUNTIF(C$4:C2970,Tabela3[[#This Row],[COMANDA]])</f>
        <v>2</v>
      </c>
      <c r="E2970" t="s">
        <v>90</v>
      </c>
      <c r="F2970" t="s">
        <v>98</v>
      </c>
      <c r="G2970" t="s">
        <v>61</v>
      </c>
      <c r="H2970" t="s">
        <v>163</v>
      </c>
      <c r="I2970" s="2">
        <v>1</v>
      </c>
      <c r="J2970" t="s">
        <v>11</v>
      </c>
      <c r="K2970" s="21">
        <f>INDEX(LISTAS!$H:$Q,MATCH(BASE!H2970,LISTAS!$G:$G,0),MATCH(BASE!J2970,LISTAS!$H$3:$Q$3,0))*Tabela3[[#This Row],[QUANTIDADE]]</f>
        <v>4</v>
      </c>
      <c r="L2970" s="2" t="str">
        <f>TEXT(Tabela3[[#This Row],[DATA]],"MM")</f>
        <v>04</v>
      </c>
      <c r="M2970" s="2">
        <f>WEEKNUM(Tabela3[[#This Row],[DATA]])</f>
        <v>16</v>
      </c>
      <c r="N2970" s="18">
        <f>YEAR(Tabela3[[#This Row],[DATA]])</f>
        <v>2023</v>
      </c>
    </row>
    <row r="2971" spans="2:14">
      <c r="B2971" s="1">
        <v>45036</v>
      </c>
      <c r="C2971">
        <v>14089</v>
      </c>
      <c r="D2971">
        <f>COUNTIF(C$4:C2971,Tabela3[[#This Row],[COMANDA]])</f>
        <v>3</v>
      </c>
      <c r="E2971" t="s">
        <v>90</v>
      </c>
      <c r="F2971" t="s">
        <v>98</v>
      </c>
      <c r="G2971" t="s">
        <v>9</v>
      </c>
      <c r="H2971" t="s">
        <v>131</v>
      </c>
      <c r="I2971" s="2">
        <v>1</v>
      </c>
      <c r="J2971" t="s">
        <v>11</v>
      </c>
      <c r="K2971" s="21">
        <f>INDEX(LISTAS!$H:$Q,MATCH(BASE!H2971,LISTAS!$G:$G,0),MATCH(BASE!J2971,LISTAS!$H$3:$Q$3,0))*Tabela3[[#This Row],[QUANTIDADE]]</f>
        <v>4</v>
      </c>
      <c r="L2971" s="2" t="str">
        <f>TEXT(Tabela3[[#This Row],[DATA]],"MM")</f>
        <v>04</v>
      </c>
      <c r="M2971" s="2">
        <f>WEEKNUM(Tabela3[[#This Row],[DATA]])</f>
        <v>16</v>
      </c>
      <c r="N2971" s="18">
        <f>YEAR(Tabela3[[#This Row],[DATA]])</f>
        <v>2023</v>
      </c>
    </row>
    <row r="2972" spans="2:14">
      <c r="B2972" s="1">
        <v>45036</v>
      </c>
      <c r="C2972">
        <v>14090</v>
      </c>
      <c r="D2972">
        <f>COUNTIF(C$4:C2972,Tabela3[[#This Row],[COMANDA]])</f>
        <v>1</v>
      </c>
      <c r="E2972" t="s">
        <v>89</v>
      </c>
      <c r="F2972" t="s">
        <v>98</v>
      </c>
      <c r="G2972" t="s">
        <v>8</v>
      </c>
      <c r="H2972" t="s">
        <v>47</v>
      </c>
      <c r="I2972" s="2">
        <v>1</v>
      </c>
      <c r="J2972" t="s">
        <v>11</v>
      </c>
      <c r="K2972" s="21">
        <f>INDEX(LISTAS!$H:$Q,MATCH(BASE!H2972,LISTAS!$G:$G,0),MATCH(BASE!J2972,LISTAS!$H$3:$Q$3,0))*Tabela3[[#This Row],[QUANTIDADE]]</f>
        <v>16</v>
      </c>
      <c r="L2972" s="2" t="str">
        <f>TEXT(Tabela3[[#This Row],[DATA]],"MM")</f>
        <v>04</v>
      </c>
      <c r="M2972" s="2">
        <f>WEEKNUM(Tabela3[[#This Row],[DATA]])</f>
        <v>16</v>
      </c>
      <c r="N2972" s="18">
        <f>YEAR(Tabela3[[#This Row],[DATA]])</f>
        <v>2023</v>
      </c>
    </row>
    <row r="2973" spans="2:14">
      <c r="B2973" s="1">
        <v>45036</v>
      </c>
      <c r="C2973">
        <v>14090</v>
      </c>
      <c r="D2973">
        <f>COUNTIF(C$4:C2973,Tabela3[[#This Row],[COMANDA]])</f>
        <v>2</v>
      </c>
      <c r="E2973" t="s">
        <v>89</v>
      </c>
      <c r="F2973" t="s">
        <v>98</v>
      </c>
      <c r="G2973" t="s">
        <v>61</v>
      </c>
      <c r="H2973" t="s">
        <v>163</v>
      </c>
      <c r="I2973" s="2">
        <v>1</v>
      </c>
      <c r="J2973" t="s">
        <v>11</v>
      </c>
      <c r="K2973" s="21">
        <f>INDEX(LISTAS!$H:$Q,MATCH(BASE!H2973,LISTAS!$G:$G,0),MATCH(BASE!J2973,LISTAS!$H$3:$Q$3,0))*Tabela3[[#This Row],[QUANTIDADE]]</f>
        <v>4</v>
      </c>
      <c r="L2973" s="2" t="str">
        <f>TEXT(Tabela3[[#This Row],[DATA]],"MM")</f>
        <v>04</v>
      </c>
      <c r="M2973" s="2">
        <f>WEEKNUM(Tabela3[[#This Row],[DATA]])</f>
        <v>16</v>
      </c>
      <c r="N2973" s="18">
        <f>YEAR(Tabela3[[#This Row],[DATA]])</f>
        <v>2023</v>
      </c>
    </row>
    <row r="2974" spans="2:14">
      <c r="B2974" s="1">
        <v>45036</v>
      </c>
      <c r="C2974">
        <v>14090</v>
      </c>
      <c r="D2974">
        <f>COUNTIF(C$4:C2974,Tabela3[[#This Row],[COMANDA]])</f>
        <v>3</v>
      </c>
      <c r="E2974" t="s">
        <v>89</v>
      </c>
      <c r="F2974" t="s">
        <v>98</v>
      </c>
      <c r="G2974" t="s">
        <v>9</v>
      </c>
      <c r="H2974" t="s">
        <v>132</v>
      </c>
      <c r="I2974" s="2">
        <v>1</v>
      </c>
      <c r="J2974" t="s">
        <v>11</v>
      </c>
      <c r="K2974" s="21">
        <f>INDEX(LISTAS!$H:$Q,MATCH(BASE!H2974,LISTAS!$G:$G,0),MATCH(BASE!J2974,LISTAS!$H$3:$Q$3,0))*Tabela3[[#This Row],[QUANTIDADE]]</f>
        <v>3</v>
      </c>
      <c r="L2974" s="2" t="str">
        <f>TEXT(Tabela3[[#This Row],[DATA]],"MM")</f>
        <v>04</v>
      </c>
      <c r="M2974" s="2">
        <f>WEEKNUM(Tabela3[[#This Row],[DATA]])</f>
        <v>16</v>
      </c>
      <c r="N2974" s="18">
        <f>YEAR(Tabela3[[#This Row],[DATA]])</f>
        <v>2023</v>
      </c>
    </row>
    <row r="2975" spans="2:14">
      <c r="B2975" s="1">
        <v>45036</v>
      </c>
      <c r="C2975">
        <v>14091</v>
      </c>
      <c r="D2975">
        <f>COUNTIF(C$4:C2975,Tabela3[[#This Row],[COMANDA]])</f>
        <v>1</v>
      </c>
      <c r="E2975" t="s">
        <v>90</v>
      </c>
      <c r="F2975" t="s">
        <v>98</v>
      </c>
      <c r="G2975" t="s">
        <v>8</v>
      </c>
      <c r="H2975" t="s">
        <v>47</v>
      </c>
      <c r="I2975" s="2">
        <v>2</v>
      </c>
      <c r="J2975" t="s">
        <v>11</v>
      </c>
      <c r="K2975" s="21">
        <f>INDEX(LISTAS!$H:$Q,MATCH(BASE!H2975,LISTAS!$G:$G,0),MATCH(BASE!J2975,LISTAS!$H$3:$Q$3,0))*Tabela3[[#This Row],[QUANTIDADE]]</f>
        <v>32</v>
      </c>
      <c r="L2975" s="2" t="str">
        <f>TEXT(Tabela3[[#This Row],[DATA]],"MM")</f>
        <v>04</v>
      </c>
      <c r="M2975" s="2">
        <f>WEEKNUM(Tabela3[[#This Row],[DATA]])</f>
        <v>16</v>
      </c>
      <c r="N2975" s="18">
        <f>YEAR(Tabela3[[#This Row],[DATA]])</f>
        <v>2023</v>
      </c>
    </row>
    <row r="2976" spans="2:14">
      <c r="B2976" s="1">
        <v>45036</v>
      </c>
      <c r="C2976">
        <v>14092</v>
      </c>
      <c r="D2976">
        <f>COUNTIF(C$4:C2976,Tabela3[[#This Row],[COMANDA]])</f>
        <v>1</v>
      </c>
      <c r="E2976" t="s">
        <v>90</v>
      </c>
      <c r="F2976" t="s">
        <v>100</v>
      </c>
      <c r="G2976" t="s">
        <v>8</v>
      </c>
      <c r="H2976" t="s">
        <v>84</v>
      </c>
      <c r="I2976" s="2">
        <v>1</v>
      </c>
      <c r="J2976" t="s">
        <v>11</v>
      </c>
      <c r="K2976" s="21">
        <f>INDEX(LISTAS!$H:$Q,MATCH(BASE!H2976,LISTAS!$G:$G,0),MATCH(BASE!J2976,LISTAS!$H$3:$Q$3,0))*Tabela3[[#This Row],[QUANTIDADE]]</f>
        <v>16</v>
      </c>
      <c r="L2976" s="2" t="str">
        <f>TEXT(Tabela3[[#This Row],[DATA]],"MM")</f>
        <v>04</v>
      </c>
      <c r="M2976" s="2">
        <f>WEEKNUM(Tabela3[[#This Row],[DATA]])</f>
        <v>16</v>
      </c>
      <c r="N2976" s="18">
        <f>YEAR(Tabela3[[#This Row],[DATA]])</f>
        <v>2023</v>
      </c>
    </row>
    <row r="2977" spans="2:14">
      <c r="B2977" s="1">
        <v>45036</v>
      </c>
      <c r="C2977">
        <v>14093</v>
      </c>
      <c r="D2977">
        <f>COUNTIF(C$4:C2977,Tabela3[[#This Row],[COMANDA]])</f>
        <v>1</v>
      </c>
      <c r="E2977" t="s">
        <v>90</v>
      </c>
      <c r="F2977" t="s">
        <v>98</v>
      </c>
      <c r="G2977" t="s">
        <v>8</v>
      </c>
      <c r="H2977" t="s">
        <v>47</v>
      </c>
      <c r="I2977" s="2">
        <v>1</v>
      </c>
      <c r="J2977" t="s">
        <v>11</v>
      </c>
      <c r="K2977" s="21">
        <f>INDEX(LISTAS!$H:$Q,MATCH(BASE!H2977,LISTAS!$G:$G,0),MATCH(BASE!J2977,LISTAS!$H$3:$Q$3,0))*Tabela3[[#This Row],[QUANTIDADE]]</f>
        <v>16</v>
      </c>
      <c r="L2977" s="2" t="str">
        <f>TEXT(Tabela3[[#This Row],[DATA]],"MM")</f>
        <v>04</v>
      </c>
      <c r="M2977" s="2">
        <f>WEEKNUM(Tabela3[[#This Row],[DATA]])</f>
        <v>16</v>
      </c>
      <c r="N2977" s="18">
        <f>YEAR(Tabela3[[#This Row],[DATA]])</f>
        <v>2023</v>
      </c>
    </row>
    <row r="2978" spans="2:14">
      <c r="B2978" s="1">
        <v>45036</v>
      </c>
      <c r="C2978">
        <v>14094</v>
      </c>
      <c r="D2978">
        <f>COUNTIF(C$4:C2978,Tabela3[[#This Row],[COMANDA]])</f>
        <v>1</v>
      </c>
      <c r="E2978" t="s">
        <v>90</v>
      </c>
      <c r="F2978" t="s">
        <v>100</v>
      </c>
      <c r="G2978" t="s">
        <v>8</v>
      </c>
      <c r="H2978" t="s">
        <v>39</v>
      </c>
      <c r="I2978" s="2">
        <v>1</v>
      </c>
      <c r="J2978" t="s">
        <v>11</v>
      </c>
      <c r="K2978" s="21">
        <f>INDEX(LISTAS!$H:$Q,MATCH(BASE!H2978,LISTAS!$G:$G,0),MATCH(BASE!J2978,LISTAS!$H$3:$Q$3,0))*Tabela3[[#This Row],[QUANTIDADE]]</f>
        <v>12</v>
      </c>
      <c r="L2978" s="2" t="str">
        <f>TEXT(Tabela3[[#This Row],[DATA]],"MM")</f>
        <v>04</v>
      </c>
      <c r="M2978" s="2">
        <f>WEEKNUM(Tabela3[[#This Row],[DATA]])</f>
        <v>16</v>
      </c>
      <c r="N2978" s="18">
        <f>YEAR(Tabela3[[#This Row],[DATA]])</f>
        <v>2023</v>
      </c>
    </row>
    <row r="2979" spans="2:14">
      <c r="B2979" s="1">
        <v>45036</v>
      </c>
      <c r="C2979">
        <v>14095</v>
      </c>
      <c r="D2979">
        <f>COUNTIF(C$4:C2979,Tabela3[[#This Row],[COMANDA]])</f>
        <v>1</v>
      </c>
      <c r="E2979" t="s">
        <v>90</v>
      </c>
      <c r="F2979" t="s">
        <v>98</v>
      </c>
      <c r="G2979" t="s">
        <v>8</v>
      </c>
      <c r="H2979" t="s">
        <v>211</v>
      </c>
      <c r="I2979" s="2">
        <v>1</v>
      </c>
      <c r="J2979" t="s">
        <v>11</v>
      </c>
      <c r="K2979" s="21">
        <f>INDEX(LISTAS!$H:$Q,MATCH(BASE!H2979,LISTAS!$G:$G,0),MATCH(BASE!J2979,LISTAS!$H$3:$Q$3,0))*Tabela3[[#This Row],[QUANTIDADE]]</f>
        <v>20</v>
      </c>
      <c r="L2979" s="2" t="str">
        <f>TEXT(Tabela3[[#This Row],[DATA]],"MM")</f>
        <v>04</v>
      </c>
      <c r="M2979" s="2">
        <f>WEEKNUM(Tabela3[[#This Row],[DATA]])</f>
        <v>16</v>
      </c>
      <c r="N2979" s="18">
        <f>YEAR(Tabela3[[#This Row],[DATA]])</f>
        <v>2023</v>
      </c>
    </row>
    <row r="2980" spans="2:14">
      <c r="B2980" s="1">
        <v>45036</v>
      </c>
      <c r="C2980">
        <v>14095</v>
      </c>
      <c r="D2980">
        <f>COUNTIF(C$4:C2980,Tabela3[[#This Row],[COMANDA]])</f>
        <v>2</v>
      </c>
      <c r="E2980" t="s">
        <v>90</v>
      </c>
      <c r="F2980" t="s">
        <v>98</v>
      </c>
      <c r="G2980" t="s">
        <v>9</v>
      </c>
      <c r="H2980" t="s">
        <v>132</v>
      </c>
      <c r="I2980" s="2">
        <v>1</v>
      </c>
      <c r="J2980" t="s">
        <v>11</v>
      </c>
      <c r="K2980" s="21">
        <f>INDEX(LISTAS!$H:$Q,MATCH(BASE!H2980,LISTAS!$G:$G,0),MATCH(BASE!J2980,LISTAS!$H$3:$Q$3,0))*Tabela3[[#This Row],[QUANTIDADE]]</f>
        <v>3</v>
      </c>
      <c r="L2980" s="2" t="str">
        <f>TEXT(Tabela3[[#This Row],[DATA]],"MM")</f>
        <v>04</v>
      </c>
      <c r="M2980" s="2">
        <f>WEEKNUM(Tabela3[[#This Row],[DATA]])</f>
        <v>16</v>
      </c>
      <c r="N2980" s="18">
        <f>YEAR(Tabela3[[#This Row],[DATA]])</f>
        <v>2023</v>
      </c>
    </row>
    <row r="2981" spans="2:14">
      <c r="B2981" s="1">
        <v>45036</v>
      </c>
      <c r="C2981">
        <v>14096</v>
      </c>
      <c r="D2981">
        <f>COUNTIF(C$4:C2981,Tabela3[[#This Row],[COMANDA]])</f>
        <v>1</v>
      </c>
      <c r="E2981" t="s">
        <v>90</v>
      </c>
      <c r="F2981" t="s">
        <v>98</v>
      </c>
      <c r="G2981" t="s">
        <v>8</v>
      </c>
      <c r="H2981" t="s">
        <v>43</v>
      </c>
      <c r="I2981" s="2">
        <v>1</v>
      </c>
      <c r="J2981" t="s">
        <v>11</v>
      </c>
      <c r="K2981" s="21">
        <f>INDEX(LISTAS!$H:$Q,MATCH(BASE!H2981,LISTAS!$G:$G,0),MATCH(BASE!J2981,LISTAS!$H$3:$Q$3,0))*Tabela3[[#This Row],[QUANTIDADE]]</f>
        <v>18</v>
      </c>
      <c r="L2981" s="2" t="str">
        <f>TEXT(Tabela3[[#This Row],[DATA]],"MM")</f>
        <v>04</v>
      </c>
      <c r="M2981" s="2">
        <f>WEEKNUM(Tabela3[[#This Row],[DATA]])</f>
        <v>16</v>
      </c>
      <c r="N2981" s="18">
        <f>YEAR(Tabela3[[#This Row],[DATA]])</f>
        <v>2023</v>
      </c>
    </row>
    <row r="2982" spans="2:14">
      <c r="B2982" s="1">
        <v>45036</v>
      </c>
      <c r="C2982">
        <v>14097</v>
      </c>
      <c r="D2982">
        <f>COUNTIF(C$4:C2982,Tabela3[[#This Row],[COMANDA]])</f>
        <v>1</v>
      </c>
      <c r="E2982" t="s">
        <v>90</v>
      </c>
      <c r="F2982" t="s">
        <v>99</v>
      </c>
      <c r="G2982" t="s">
        <v>8</v>
      </c>
      <c r="H2982" t="s">
        <v>203</v>
      </c>
      <c r="I2982" s="2">
        <v>2</v>
      </c>
      <c r="J2982" t="s">
        <v>11</v>
      </c>
      <c r="K2982" s="21">
        <f>INDEX(LISTAS!$H:$Q,MATCH(BASE!H2982,LISTAS!$G:$G,0),MATCH(BASE!J2982,LISTAS!$H$3:$Q$3,0))*Tabela3[[#This Row],[QUANTIDADE]]</f>
        <v>40</v>
      </c>
      <c r="L2982" s="2" t="str">
        <f>TEXT(Tabela3[[#This Row],[DATA]],"MM")</f>
        <v>04</v>
      </c>
      <c r="M2982" s="2">
        <f>WEEKNUM(Tabela3[[#This Row],[DATA]])</f>
        <v>16</v>
      </c>
      <c r="N2982" s="18">
        <f>YEAR(Tabela3[[#This Row],[DATA]])</f>
        <v>2023</v>
      </c>
    </row>
    <row r="2983" spans="2:14">
      <c r="B2983" s="1">
        <v>45036</v>
      </c>
      <c r="C2983">
        <v>14097</v>
      </c>
      <c r="D2983">
        <f>COUNTIF(C$4:C2983,Tabela3[[#This Row],[COMANDA]])</f>
        <v>2</v>
      </c>
      <c r="E2983" t="s">
        <v>90</v>
      </c>
      <c r="F2983" t="s">
        <v>99</v>
      </c>
      <c r="G2983" t="s">
        <v>9</v>
      </c>
      <c r="H2983" t="s">
        <v>133</v>
      </c>
      <c r="I2983" s="2">
        <v>1</v>
      </c>
      <c r="J2983" t="s">
        <v>11</v>
      </c>
      <c r="K2983" s="21">
        <f>INDEX(LISTAS!$H:$Q,MATCH(BASE!H2983,LISTAS!$G:$G,0),MATCH(BASE!J2983,LISTAS!$H$3:$Q$3,0))*Tabela3[[#This Row],[QUANTIDADE]]</f>
        <v>6</v>
      </c>
      <c r="L2983" s="2" t="str">
        <f>TEXT(Tabela3[[#This Row],[DATA]],"MM")</f>
        <v>04</v>
      </c>
      <c r="M2983" s="2">
        <f>WEEKNUM(Tabela3[[#This Row],[DATA]])</f>
        <v>16</v>
      </c>
      <c r="N2983" s="18">
        <f>YEAR(Tabela3[[#This Row],[DATA]])</f>
        <v>2023</v>
      </c>
    </row>
    <row r="2984" spans="2:14">
      <c r="B2984" s="1">
        <v>45036</v>
      </c>
      <c r="C2984">
        <v>14098</v>
      </c>
      <c r="D2984">
        <f>COUNTIF(C$4:C2984,Tabela3[[#This Row],[COMANDA]])</f>
        <v>1</v>
      </c>
      <c r="E2984" t="s">
        <v>90</v>
      </c>
      <c r="F2984" t="s">
        <v>99</v>
      </c>
      <c r="G2984" t="s">
        <v>8</v>
      </c>
      <c r="H2984" t="s">
        <v>204</v>
      </c>
      <c r="I2984" s="2">
        <v>1</v>
      </c>
      <c r="J2984" t="s">
        <v>11</v>
      </c>
      <c r="K2984" s="21">
        <f>INDEX(LISTAS!$H:$Q,MATCH(BASE!H2984,LISTAS!$G:$G,0),MATCH(BASE!J2984,LISTAS!$H$3:$Q$3,0))*Tabela3[[#This Row],[QUANTIDADE]]</f>
        <v>18</v>
      </c>
      <c r="L2984" s="2" t="str">
        <f>TEXT(Tabela3[[#This Row],[DATA]],"MM")</f>
        <v>04</v>
      </c>
      <c r="M2984" s="2">
        <f>WEEKNUM(Tabela3[[#This Row],[DATA]])</f>
        <v>16</v>
      </c>
      <c r="N2984" s="18">
        <f>YEAR(Tabela3[[#This Row],[DATA]])</f>
        <v>2023</v>
      </c>
    </row>
    <row r="2985" spans="2:14">
      <c r="B2985" s="1">
        <v>45036</v>
      </c>
      <c r="C2985">
        <v>14098</v>
      </c>
      <c r="D2985">
        <f>COUNTIF(C$4:C2985,Tabela3[[#This Row],[COMANDA]])</f>
        <v>2</v>
      </c>
      <c r="E2985" t="s">
        <v>90</v>
      </c>
      <c r="F2985" t="s">
        <v>99</v>
      </c>
      <c r="G2985" t="s">
        <v>8</v>
      </c>
      <c r="H2985" t="s">
        <v>206</v>
      </c>
      <c r="I2985" s="2">
        <v>1</v>
      </c>
      <c r="J2985" t="s">
        <v>11</v>
      </c>
      <c r="K2985" s="21">
        <f>INDEX(LISTAS!$H:$Q,MATCH(BASE!H2985,LISTAS!$G:$G,0),MATCH(BASE!J2985,LISTAS!$H$3:$Q$3,0))*Tabela3[[#This Row],[QUANTIDADE]]</f>
        <v>18</v>
      </c>
      <c r="L2985" s="2" t="str">
        <f>TEXT(Tabela3[[#This Row],[DATA]],"MM")</f>
        <v>04</v>
      </c>
      <c r="M2985" s="2">
        <f>WEEKNUM(Tabela3[[#This Row],[DATA]])</f>
        <v>16</v>
      </c>
      <c r="N2985" s="18">
        <f>YEAR(Tabela3[[#This Row],[DATA]])</f>
        <v>2023</v>
      </c>
    </row>
    <row r="2986" spans="2:14">
      <c r="B2986" s="1">
        <v>45036</v>
      </c>
      <c r="C2986">
        <v>14098</v>
      </c>
      <c r="D2986">
        <f>COUNTIF(C$4:C2986,Tabela3[[#This Row],[COMANDA]])</f>
        <v>3</v>
      </c>
      <c r="E2986" t="s">
        <v>90</v>
      </c>
      <c r="F2986" t="s">
        <v>99</v>
      </c>
      <c r="G2986" t="s">
        <v>9</v>
      </c>
      <c r="H2986" t="s">
        <v>228</v>
      </c>
      <c r="I2986" s="2">
        <v>1</v>
      </c>
      <c r="J2986" t="s">
        <v>11</v>
      </c>
      <c r="K2986" s="21">
        <f>INDEX(LISTAS!$H:$Q,MATCH(BASE!H2986,LISTAS!$G:$G,0),MATCH(BASE!J2986,LISTAS!$H$3:$Q$3,0))*Tabela3[[#This Row],[QUANTIDADE]]</f>
        <v>6</v>
      </c>
      <c r="L2986" s="2" t="str">
        <f>TEXT(Tabela3[[#This Row],[DATA]],"MM")</f>
        <v>04</v>
      </c>
      <c r="M2986" s="2">
        <f>WEEKNUM(Tabela3[[#This Row],[DATA]])</f>
        <v>16</v>
      </c>
      <c r="N2986" s="18">
        <f>YEAR(Tabela3[[#This Row],[DATA]])</f>
        <v>2023</v>
      </c>
    </row>
    <row r="2987" spans="2:14">
      <c r="B2987" s="1">
        <v>45036</v>
      </c>
      <c r="C2987">
        <v>14099</v>
      </c>
      <c r="D2987">
        <f>COUNTIF(C$4:C2987,Tabela3[[#This Row],[COMANDA]])</f>
        <v>1</v>
      </c>
      <c r="E2987" t="s">
        <v>90</v>
      </c>
      <c r="F2987" t="s">
        <v>99</v>
      </c>
      <c r="G2987" t="s">
        <v>8</v>
      </c>
      <c r="H2987" t="s">
        <v>205</v>
      </c>
      <c r="I2987" s="2">
        <v>1</v>
      </c>
      <c r="J2987" t="s">
        <v>11</v>
      </c>
      <c r="K2987" s="21">
        <f>INDEX(LISTAS!$H:$Q,MATCH(BASE!H2987,LISTAS!$G:$G,0),MATCH(BASE!J2987,LISTAS!$H$3:$Q$3,0))*Tabela3[[#This Row],[QUANTIDADE]]</f>
        <v>22</v>
      </c>
      <c r="L2987" s="2" t="str">
        <f>TEXT(Tabela3[[#This Row],[DATA]],"MM")</f>
        <v>04</v>
      </c>
      <c r="M2987" s="2">
        <f>WEEKNUM(Tabela3[[#This Row],[DATA]])</f>
        <v>16</v>
      </c>
      <c r="N2987" s="18">
        <f>YEAR(Tabela3[[#This Row],[DATA]])</f>
        <v>2023</v>
      </c>
    </row>
    <row r="2988" spans="2:14">
      <c r="B2988" s="1">
        <v>45036</v>
      </c>
      <c r="C2988">
        <v>14100</v>
      </c>
      <c r="D2988">
        <f>COUNTIF(C$4:C2988,Tabela3[[#This Row],[COMANDA]])</f>
        <v>1</v>
      </c>
      <c r="E2988" t="s">
        <v>90</v>
      </c>
      <c r="F2988" t="s">
        <v>99</v>
      </c>
      <c r="G2988" t="s">
        <v>8</v>
      </c>
      <c r="H2988" t="s">
        <v>47</v>
      </c>
      <c r="I2988" s="2">
        <v>1</v>
      </c>
      <c r="J2988" t="s">
        <v>11</v>
      </c>
      <c r="K2988" s="21">
        <f>INDEX(LISTAS!$H:$Q,MATCH(BASE!H2988,LISTAS!$G:$G,0),MATCH(BASE!J2988,LISTAS!$H$3:$Q$3,0))*Tabela3[[#This Row],[QUANTIDADE]]</f>
        <v>16</v>
      </c>
      <c r="L2988" s="2" t="str">
        <f>TEXT(Tabela3[[#This Row],[DATA]],"MM")</f>
        <v>04</v>
      </c>
      <c r="M2988" s="2">
        <f>WEEKNUM(Tabela3[[#This Row],[DATA]])</f>
        <v>16</v>
      </c>
      <c r="N2988" s="18">
        <f>YEAR(Tabela3[[#This Row],[DATA]])</f>
        <v>2023</v>
      </c>
    </row>
    <row r="2989" spans="2:14">
      <c r="B2989" s="1">
        <v>45036</v>
      </c>
      <c r="C2989">
        <v>14100</v>
      </c>
      <c r="D2989">
        <f>COUNTIF(C$4:C2989,Tabela3[[#This Row],[COMANDA]])</f>
        <v>2</v>
      </c>
      <c r="E2989" t="s">
        <v>90</v>
      </c>
      <c r="F2989" t="s">
        <v>99</v>
      </c>
      <c r="G2989" t="s">
        <v>10</v>
      </c>
      <c r="H2989" t="s">
        <v>97</v>
      </c>
      <c r="I2989" s="2">
        <v>1</v>
      </c>
      <c r="J2989" t="s">
        <v>11</v>
      </c>
      <c r="K2989" s="21">
        <f>INDEX(LISTAS!$H:$Q,MATCH(BASE!H2989,LISTAS!$G:$G,0),MATCH(BASE!J2989,LISTAS!$H$3:$Q$3,0))*Tabela3[[#This Row],[QUANTIDADE]]</f>
        <v>2.5</v>
      </c>
      <c r="L2989" s="2" t="str">
        <f>TEXT(Tabela3[[#This Row],[DATA]],"MM")</f>
        <v>04</v>
      </c>
      <c r="M2989" s="2">
        <f>WEEKNUM(Tabela3[[#This Row],[DATA]])</f>
        <v>16</v>
      </c>
      <c r="N2989" s="18">
        <f>YEAR(Tabela3[[#This Row],[DATA]])</f>
        <v>2023</v>
      </c>
    </row>
    <row r="2990" spans="2:14">
      <c r="B2990" s="1">
        <v>45036</v>
      </c>
      <c r="C2990" t="s">
        <v>438</v>
      </c>
      <c r="D2990">
        <f>COUNTIF(C$4:C2990,Tabela3[[#This Row],[COMANDA]])</f>
        <v>1</v>
      </c>
      <c r="E2990" t="s">
        <v>1</v>
      </c>
      <c r="G2990" t="s">
        <v>74</v>
      </c>
      <c r="H2990" t="s">
        <v>120</v>
      </c>
      <c r="I2990" s="2">
        <v>8</v>
      </c>
      <c r="J2990" t="s">
        <v>11</v>
      </c>
      <c r="K2990" s="21">
        <f>INDEX(LISTAS!$H:$Q,MATCH(BASE!H2990,LISTAS!$G:$G,0),MATCH(BASE!J2990,LISTAS!$H$3:$Q$3,0))*Tabela3[[#This Row],[QUANTIDADE]]</f>
        <v>24</v>
      </c>
      <c r="L2990" s="2" t="str">
        <f>TEXT(Tabela3[[#This Row],[DATA]],"MM")</f>
        <v>04</v>
      </c>
      <c r="M2990" s="2">
        <f>WEEKNUM(Tabela3[[#This Row],[DATA]])</f>
        <v>16</v>
      </c>
      <c r="N2990" s="18">
        <f>YEAR(Tabela3[[#This Row],[DATA]])</f>
        <v>2023</v>
      </c>
    </row>
    <row r="2991" spans="2:14">
      <c r="B2991" s="1">
        <v>45036</v>
      </c>
      <c r="C2991" t="s">
        <v>438</v>
      </c>
      <c r="D2991">
        <f>COUNTIF(C$4:C2991,Tabela3[[#This Row],[COMANDA]])</f>
        <v>2</v>
      </c>
      <c r="E2991" t="s">
        <v>1</v>
      </c>
      <c r="G2991" t="s">
        <v>9</v>
      </c>
      <c r="H2991" t="s">
        <v>214</v>
      </c>
      <c r="I2991" s="2">
        <v>17</v>
      </c>
      <c r="J2991" t="s">
        <v>11</v>
      </c>
      <c r="K2991" s="21">
        <f>INDEX(LISTAS!$H:$Q,MATCH(BASE!H2991,LISTAS!$G:$G,0),MATCH(BASE!J2991,LISTAS!$H$3:$Q$3,0))*Tabela3[[#This Row],[QUANTIDADE]]</f>
        <v>17</v>
      </c>
      <c r="L2991" s="2" t="str">
        <f>TEXT(Tabela3[[#This Row],[DATA]],"MM")</f>
        <v>04</v>
      </c>
      <c r="M2991" s="2">
        <f>WEEKNUM(Tabela3[[#This Row],[DATA]])</f>
        <v>16</v>
      </c>
      <c r="N2991" s="18">
        <f>YEAR(Tabela3[[#This Row],[DATA]])</f>
        <v>2023</v>
      </c>
    </row>
    <row r="2992" spans="2:14">
      <c r="B2992" s="1">
        <v>45036</v>
      </c>
      <c r="C2992" t="s">
        <v>438</v>
      </c>
      <c r="D2992">
        <f>COUNTIF(C$4:C2992,Tabela3[[#This Row],[COMANDA]])</f>
        <v>3</v>
      </c>
      <c r="E2992" t="s">
        <v>1</v>
      </c>
      <c r="G2992" t="s">
        <v>77</v>
      </c>
      <c r="H2992" t="s">
        <v>224</v>
      </c>
      <c r="I2992" s="2">
        <v>6</v>
      </c>
      <c r="J2992" t="s">
        <v>11</v>
      </c>
      <c r="K2992" s="21">
        <f>INDEX(LISTAS!$H:$Q,MATCH(BASE!H2992,LISTAS!$G:$G,0),MATCH(BASE!J2992,LISTAS!$H$3:$Q$3,0))*Tabela3[[#This Row],[QUANTIDADE]]</f>
        <v>33</v>
      </c>
      <c r="L2992" s="2" t="str">
        <f>TEXT(Tabela3[[#This Row],[DATA]],"MM")</f>
        <v>04</v>
      </c>
      <c r="M2992" s="2">
        <f>WEEKNUM(Tabela3[[#This Row],[DATA]])</f>
        <v>16</v>
      </c>
      <c r="N2992" s="18">
        <f>YEAR(Tabela3[[#This Row],[DATA]])</f>
        <v>2023</v>
      </c>
    </row>
    <row r="2993" spans="2:14">
      <c r="B2993" s="1">
        <v>45036</v>
      </c>
      <c r="C2993" t="s">
        <v>438</v>
      </c>
      <c r="D2993">
        <f>COUNTIF(C$4:C2993,Tabela3[[#This Row],[COMANDA]])</f>
        <v>4</v>
      </c>
      <c r="E2993" t="s">
        <v>1</v>
      </c>
      <c r="G2993" t="s">
        <v>64</v>
      </c>
      <c r="H2993" t="s">
        <v>173</v>
      </c>
      <c r="I2993" s="2">
        <v>1</v>
      </c>
      <c r="J2993" t="s">
        <v>11</v>
      </c>
      <c r="K2993" s="21">
        <f>INDEX(LISTAS!$H:$Q,MATCH(BASE!H2993,LISTAS!$G:$G,0),MATCH(BASE!J2993,LISTAS!$H$3:$Q$3,0))*Tabela3[[#This Row],[QUANTIDADE]]</f>
        <v>9</v>
      </c>
      <c r="L2993" s="2" t="str">
        <f>TEXT(Tabela3[[#This Row],[DATA]],"MM")</f>
        <v>04</v>
      </c>
      <c r="M2993" s="2">
        <f>WEEKNUM(Tabela3[[#This Row],[DATA]])</f>
        <v>16</v>
      </c>
      <c r="N2993" s="18">
        <f>YEAR(Tabela3[[#This Row],[DATA]])</f>
        <v>2023</v>
      </c>
    </row>
    <row r="2994" spans="2:14">
      <c r="B2994" s="1">
        <v>45036</v>
      </c>
      <c r="C2994" t="s">
        <v>438</v>
      </c>
      <c r="D2994">
        <f>COUNTIF(C$4:C2994,Tabela3[[#This Row],[COMANDA]])</f>
        <v>5</v>
      </c>
      <c r="E2994" t="s">
        <v>1</v>
      </c>
      <c r="G2994" t="s">
        <v>77</v>
      </c>
      <c r="H2994" t="s">
        <v>79</v>
      </c>
      <c r="I2994" s="2">
        <v>4</v>
      </c>
      <c r="J2994" t="s">
        <v>11</v>
      </c>
      <c r="K2994" s="21">
        <f>INDEX(LISTAS!$H:$Q,MATCH(BASE!H2994,LISTAS!$G:$G,0),MATCH(BASE!J2994,LISTAS!$H$3:$Q$3,0))*Tabela3[[#This Row],[QUANTIDADE]]</f>
        <v>18</v>
      </c>
      <c r="L2994" s="2" t="str">
        <f>TEXT(Tabela3[[#This Row],[DATA]],"MM")</f>
        <v>04</v>
      </c>
      <c r="M2994" s="2">
        <f>WEEKNUM(Tabela3[[#This Row],[DATA]])</f>
        <v>16</v>
      </c>
      <c r="N2994" s="18">
        <f>YEAR(Tabela3[[#This Row],[DATA]])</f>
        <v>2023</v>
      </c>
    </row>
    <row r="2995" spans="2:14">
      <c r="B2995" s="1">
        <v>45036</v>
      </c>
      <c r="C2995" t="s">
        <v>438</v>
      </c>
      <c r="D2995">
        <f>COUNTIF(C$4:C2995,Tabela3[[#This Row],[COMANDA]])</f>
        <v>6</v>
      </c>
      <c r="E2995" t="s">
        <v>1</v>
      </c>
      <c r="G2995" t="s">
        <v>9</v>
      </c>
      <c r="H2995" t="s">
        <v>55</v>
      </c>
      <c r="I2995" s="2">
        <v>4</v>
      </c>
      <c r="J2995" t="s">
        <v>11</v>
      </c>
      <c r="K2995" s="21">
        <f>INDEX(LISTAS!$H:$Q,MATCH(BASE!H2995,LISTAS!$G:$G,0),MATCH(BASE!J2995,LISTAS!$H$3:$Q$3,0))*Tabela3[[#This Row],[QUANTIDADE]]</f>
        <v>12</v>
      </c>
      <c r="L2995" s="2" t="str">
        <f>TEXT(Tabela3[[#This Row],[DATA]],"MM")</f>
        <v>04</v>
      </c>
      <c r="M2995" s="2">
        <f>WEEKNUM(Tabela3[[#This Row],[DATA]])</f>
        <v>16</v>
      </c>
      <c r="N2995" s="18">
        <f>YEAR(Tabela3[[#This Row],[DATA]])</f>
        <v>2023</v>
      </c>
    </row>
    <row r="2996" spans="2:14">
      <c r="B2996" s="1">
        <v>45036</v>
      </c>
      <c r="C2996" t="s">
        <v>438</v>
      </c>
      <c r="D2996">
        <f>COUNTIF(C$4:C2996,Tabela3[[#This Row],[COMANDA]])</f>
        <v>7</v>
      </c>
      <c r="E2996" t="s">
        <v>1</v>
      </c>
      <c r="G2996" t="s">
        <v>9</v>
      </c>
      <c r="H2996" t="s">
        <v>68</v>
      </c>
      <c r="I2996" s="2">
        <v>2</v>
      </c>
      <c r="J2996" t="s">
        <v>11</v>
      </c>
      <c r="K2996" s="21">
        <f>INDEX(LISTAS!$H:$Q,MATCH(BASE!H2996,LISTAS!$G:$G,0),MATCH(BASE!J2996,LISTAS!$H$3:$Q$3,0))*Tabela3[[#This Row],[QUANTIDADE]]</f>
        <v>6</v>
      </c>
      <c r="L2996" s="2" t="str">
        <f>TEXT(Tabela3[[#This Row],[DATA]],"MM")</f>
        <v>04</v>
      </c>
      <c r="M2996" s="2">
        <f>WEEKNUM(Tabela3[[#This Row],[DATA]])</f>
        <v>16</v>
      </c>
      <c r="N2996" s="18">
        <f>YEAR(Tabela3[[#This Row],[DATA]])</f>
        <v>2023</v>
      </c>
    </row>
    <row r="2997" spans="2:14">
      <c r="B2997" s="1">
        <v>45036</v>
      </c>
      <c r="C2997" t="s">
        <v>438</v>
      </c>
      <c r="D2997">
        <f>COUNTIF(C$4:C2997,Tabela3[[#This Row],[COMANDA]])</f>
        <v>8</v>
      </c>
      <c r="E2997" t="s">
        <v>1</v>
      </c>
      <c r="G2997" t="s">
        <v>63</v>
      </c>
      <c r="H2997" t="s">
        <v>181</v>
      </c>
      <c r="I2997" s="2">
        <v>1</v>
      </c>
      <c r="J2997" t="s">
        <v>11</v>
      </c>
      <c r="K2997" s="21">
        <f>INDEX(LISTAS!$H:$Q,MATCH(BASE!H2997,LISTAS!$G:$G,0),MATCH(BASE!J2997,LISTAS!$H$3:$Q$3,0))*Tabela3[[#This Row],[QUANTIDADE]]</f>
        <v>9</v>
      </c>
      <c r="L2997" s="2" t="str">
        <f>TEXT(Tabela3[[#This Row],[DATA]],"MM")</f>
        <v>04</v>
      </c>
      <c r="M2997" s="2">
        <f>WEEKNUM(Tabela3[[#This Row],[DATA]])</f>
        <v>16</v>
      </c>
      <c r="N2997" s="18">
        <f>YEAR(Tabela3[[#This Row],[DATA]])</f>
        <v>2023</v>
      </c>
    </row>
    <row r="2998" spans="2:14">
      <c r="B2998" s="1">
        <v>45036</v>
      </c>
      <c r="C2998" t="s">
        <v>438</v>
      </c>
      <c r="D2998">
        <f>COUNTIF(C$4:C2998,Tabela3[[#This Row],[COMANDA]])</f>
        <v>9</v>
      </c>
      <c r="E2998" t="s">
        <v>1</v>
      </c>
      <c r="G2998" t="s">
        <v>64</v>
      </c>
      <c r="H2998" t="s">
        <v>171</v>
      </c>
      <c r="I2998" s="2">
        <v>1</v>
      </c>
      <c r="J2998" t="s">
        <v>11</v>
      </c>
      <c r="K2998" s="21">
        <f>INDEX(LISTAS!$H:$Q,MATCH(BASE!H2998,LISTAS!$G:$G,0),MATCH(BASE!J2998,LISTAS!$H$3:$Q$3,0))*Tabela3[[#This Row],[QUANTIDADE]]</f>
        <v>13</v>
      </c>
      <c r="L2998" s="2" t="str">
        <f>TEXT(Tabela3[[#This Row],[DATA]],"MM")</f>
        <v>04</v>
      </c>
      <c r="M2998" s="2">
        <f>WEEKNUM(Tabela3[[#This Row],[DATA]])</f>
        <v>16</v>
      </c>
      <c r="N2998" s="18">
        <f>YEAR(Tabela3[[#This Row],[DATA]])</f>
        <v>2023</v>
      </c>
    </row>
    <row r="2999" spans="2:14">
      <c r="B2999" s="1">
        <v>45036</v>
      </c>
      <c r="C2999" t="s">
        <v>438</v>
      </c>
      <c r="D2999">
        <f>COUNTIF(C$4:C2999,Tabela3[[#This Row],[COMANDA]])</f>
        <v>10</v>
      </c>
      <c r="E2999" t="s">
        <v>1</v>
      </c>
      <c r="G2999" t="s">
        <v>63</v>
      </c>
      <c r="H2999" t="s">
        <v>181</v>
      </c>
      <c r="I2999" s="2">
        <v>1</v>
      </c>
      <c r="J2999" t="s">
        <v>11</v>
      </c>
      <c r="K2999" s="21">
        <f>INDEX(LISTAS!$H:$Q,MATCH(BASE!H2999,LISTAS!$G:$G,0),MATCH(BASE!J2999,LISTAS!$H$3:$Q$3,0))*Tabela3[[#This Row],[QUANTIDADE]]</f>
        <v>9</v>
      </c>
      <c r="L2999" s="2" t="str">
        <f>TEXT(Tabela3[[#This Row],[DATA]],"MM")</f>
        <v>04</v>
      </c>
      <c r="M2999" s="2">
        <f>WEEKNUM(Tabela3[[#This Row],[DATA]])</f>
        <v>16</v>
      </c>
      <c r="N2999" s="18">
        <f>YEAR(Tabela3[[#This Row],[DATA]])</f>
        <v>2023</v>
      </c>
    </row>
    <row r="3000" spans="2:14">
      <c r="B3000" s="1">
        <v>45036</v>
      </c>
      <c r="C3000" t="s">
        <v>438</v>
      </c>
      <c r="D3000">
        <f>COUNTIF(C$4:C3000,Tabela3[[#This Row],[COMANDA]])</f>
        <v>11</v>
      </c>
      <c r="E3000" t="s">
        <v>1</v>
      </c>
      <c r="G3000" t="s">
        <v>61</v>
      </c>
      <c r="H3000" t="s">
        <v>199</v>
      </c>
      <c r="I3000" s="2">
        <v>1</v>
      </c>
      <c r="J3000" t="s">
        <v>11</v>
      </c>
      <c r="K3000" s="21">
        <f>INDEX(LISTAS!$H:$Q,MATCH(BASE!H3000,LISTAS!$G:$G,0),MATCH(BASE!J3000,LISTAS!$H$3:$Q$3,0))*Tabela3[[#This Row],[QUANTIDADE]]</f>
        <v>1</v>
      </c>
      <c r="L3000" s="2" t="str">
        <f>TEXT(Tabela3[[#This Row],[DATA]],"MM")</f>
        <v>04</v>
      </c>
      <c r="M3000" s="2">
        <f>WEEKNUM(Tabela3[[#This Row],[DATA]])</f>
        <v>16</v>
      </c>
      <c r="N3000" s="18">
        <f>YEAR(Tabela3[[#This Row],[DATA]])</f>
        <v>2023</v>
      </c>
    </row>
    <row r="3001" spans="2:14">
      <c r="B3001" s="1">
        <v>45036</v>
      </c>
      <c r="C3001" t="s">
        <v>438</v>
      </c>
      <c r="D3001">
        <f>COUNTIF(C$4:C3001,Tabela3[[#This Row],[COMANDA]])</f>
        <v>12</v>
      </c>
      <c r="E3001" t="s">
        <v>1</v>
      </c>
      <c r="G3001" t="s">
        <v>9</v>
      </c>
      <c r="H3001" t="s">
        <v>58</v>
      </c>
      <c r="I3001" s="2">
        <v>2</v>
      </c>
      <c r="J3001" t="s">
        <v>11</v>
      </c>
      <c r="K3001" s="21">
        <f>INDEX(LISTAS!$H:$Q,MATCH(BASE!H3001,LISTAS!$G:$G,0),MATCH(BASE!J3001,LISTAS!$H$3:$Q$3,0))*Tabela3[[#This Row],[QUANTIDADE]]</f>
        <v>10</v>
      </c>
      <c r="L3001" s="2" t="str">
        <f>TEXT(Tabela3[[#This Row],[DATA]],"MM")</f>
        <v>04</v>
      </c>
      <c r="M3001" s="2">
        <f>WEEKNUM(Tabela3[[#This Row],[DATA]])</f>
        <v>16</v>
      </c>
      <c r="N3001" s="18">
        <f>YEAR(Tabela3[[#This Row],[DATA]])</f>
        <v>2023</v>
      </c>
    </row>
    <row r="3002" spans="2:14">
      <c r="B3002" s="1">
        <v>45036</v>
      </c>
      <c r="C3002" t="s">
        <v>438</v>
      </c>
      <c r="D3002">
        <f>COUNTIF(C$4:C3002,Tabela3[[#This Row],[COMANDA]])</f>
        <v>13</v>
      </c>
      <c r="E3002" t="s">
        <v>1</v>
      </c>
      <c r="G3002" t="s">
        <v>74</v>
      </c>
      <c r="H3002" t="s">
        <v>76</v>
      </c>
      <c r="I3002" s="2">
        <v>6</v>
      </c>
      <c r="J3002" t="s">
        <v>11</v>
      </c>
      <c r="K3002" s="21">
        <f>INDEX(LISTAS!$H:$Q,MATCH(BASE!H3002,LISTAS!$G:$G,0),MATCH(BASE!J3002,LISTAS!$H$3:$Q$3,0))*Tabela3[[#This Row],[QUANTIDADE]]</f>
        <v>12</v>
      </c>
      <c r="L3002" s="2" t="str">
        <f>TEXT(Tabela3[[#This Row],[DATA]],"MM")</f>
        <v>04</v>
      </c>
      <c r="M3002" s="2">
        <f>WEEKNUM(Tabela3[[#This Row],[DATA]])</f>
        <v>16</v>
      </c>
      <c r="N3002" s="18">
        <f>YEAR(Tabela3[[#This Row],[DATA]])</f>
        <v>2023</v>
      </c>
    </row>
    <row r="3003" spans="2:14">
      <c r="B3003" s="1">
        <v>45036</v>
      </c>
      <c r="C3003" t="s">
        <v>438</v>
      </c>
      <c r="D3003">
        <f>COUNTIF(C$4:C3003,Tabela3[[#This Row],[COMANDA]])</f>
        <v>14</v>
      </c>
      <c r="E3003" t="s">
        <v>1</v>
      </c>
      <c r="G3003" t="s">
        <v>10</v>
      </c>
      <c r="H3003" t="s">
        <v>119</v>
      </c>
      <c r="I3003" s="2">
        <v>26</v>
      </c>
      <c r="J3003" t="s">
        <v>11</v>
      </c>
      <c r="K3003" s="21">
        <f>INDEX(LISTAS!$H:$Q,MATCH(BASE!H3003,LISTAS!$G:$G,0),MATCH(BASE!J3003,LISTAS!$H$3:$Q$3,0))*Tabela3[[#This Row],[QUANTIDADE]]</f>
        <v>156</v>
      </c>
      <c r="L3003" s="2" t="str">
        <f>TEXT(Tabela3[[#This Row],[DATA]],"MM")</f>
        <v>04</v>
      </c>
      <c r="M3003" s="2">
        <f>WEEKNUM(Tabela3[[#This Row],[DATA]])</f>
        <v>16</v>
      </c>
      <c r="N3003" s="18">
        <f>YEAR(Tabela3[[#This Row],[DATA]])</f>
        <v>2023</v>
      </c>
    </row>
    <row r="3004" spans="2:14">
      <c r="B3004" s="1">
        <v>45036</v>
      </c>
      <c r="C3004" t="s">
        <v>438</v>
      </c>
      <c r="D3004">
        <f>COUNTIF(C$4:C3004,Tabela3[[#This Row],[COMANDA]])</f>
        <v>15</v>
      </c>
      <c r="E3004" t="s">
        <v>1</v>
      </c>
      <c r="G3004" t="s">
        <v>74</v>
      </c>
      <c r="H3004" t="s">
        <v>75</v>
      </c>
      <c r="I3004" s="2">
        <v>15</v>
      </c>
      <c r="J3004" t="s">
        <v>11</v>
      </c>
      <c r="K3004" s="21">
        <f>INDEX(LISTAS!$H:$Q,MATCH(BASE!H3004,LISTAS!$G:$G,0),MATCH(BASE!J3004,LISTAS!$H$3:$Q$3,0))*Tabela3[[#This Row],[QUANTIDADE]]</f>
        <v>90</v>
      </c>
      <c r="L3004" s="2" t="str">
        <f>TEXT(Tabela3[[#This Row],[DATA]],"MM")</f>
        <v>04</v>
      </c>
      <c r="M3004" s="2">
        <f>WEEKNUM(Tabela3[[#This Row],[DATA]])</f>
        <v>16</v>
      </c>
      <c r="N3004" s="18">
        <f>YEAR(Tabela3[[#This Row],[DATA]])</f>
        <v>2023</v>
      </c>
    </row>
    <row r="3005" spans="2:14">
      <c r="B3005" s="1">
        <v>45036</v>
      </c>
      <c r="C3005" t="s">
        <v>438</v>
      </c>
      <c r="D3005">
        <f>COUNTIF(C$4:C3005,Tabela3[[#This Row],[COMANDA]])</f>
        <v>16</v>
      </c>
      <c r="E3005" t="s">
        <v>1</v>
      </c>
      <c r="G3005" t="s">
        <v>9</v>
      </c>
      <c r="H3005" t="s">
        <v>59</v>
      </c>
      <c r="I3005" s="2">
        <v>1</v>
      </c>
      <c r="J3005" t="s">
        <v>11</v>
      </c>
      <c r="K3005" s="21">
        <f>INDEX(LISTAS!$H:$Q,MATCH(BASE!H3005,LISTAS!$G:$G,0),MATCH(BASE!J3005,LISTAS!$H$3:$Q$3,0))*Tabela3[[#This Row],[QUANTIDADE]]</f>
        <v>3</v>
      </c>
      <c r="L3005" s="2" t="str">
        <f>TEXT(Tabela3[[#This Row],[DATA]],"MM")</f>
        <v>04</v>
      </c>
      <c r="M3005" s="2">
        <f>WEEKNUM(Tabela3[[#This Row],[DATA]])</f>
        <v>16</v>
      </c>
      <c r="N3005" s="18">
        <f>YEAR(Tabela3[[#This Row],[DATA]])</f>
        <v>2023</v>
      </c>
    </row>
    <row r="3006" spans="2:14">
      <c r="B3006" s="1">
        <v>45036</v>
      </c>
      <c r="C3006" t="s">
        <v>438</v>
      </c>
      <c r="D3006">
        <f>COUNTIF(C$4:C3006,Tabela3[[#This Row],[COMANDA]])</f>
        <v>17</v>
      </c>
      <c r="E3006" t="s">
        <v>1</v>
      </c>
      <c r="G3006" t="s">
        <v>10</v>
      </c>
      <c r="H3006" t="s">
        <v>282</v>
      </c>
      <c r="I3006" s="2">
        <v>1</v>
      </c>
      <c r="J3006" t="s">
        <v>11</v>
      </c>
      <c r="K3006" s="21">
        <f>INDEX(LISTAS!$H:$Q,MATCH(BASE!H3006,LISTAS!$G:$G,0),MATCH(BASE!J3006,LISTAS!$H$3:$Q$3,0))*Tabela3[[#This Row],[QUANTIDADE]]</f>
        <v>4</v>
      </c>
      <c r="L3006" s="2" t="str">
        <f>TEXT(Tabela3[[#This Row],[DATA]],"MM")</f>
        <v>04</v>
      </c>
      <c r="M3006" s="2">
        <f>WEEKNUM(Tabela3[[#This Row],[DATA]])</f>
        <v>16</v>
      </c>
      <c r="N3006" s="18">
        <f>YEAR(Tabela3[[#This Row],[DATA]])</f>
        <v>2023</v>
      </c>
    </row>
    <row r="3007" spans="2:14">
      <c r="B3007" s="1">
        <v>45036</v>
      </c>
      <c r="C3007" t="s">
        <v>438</v>
      </c>
      <c r="D3007">
        <f>COUNTIF(C$4:C3007,Tabela3[[#This Row],[COMANDA]])</f>
        <v>18</v>
      </c>
      <c r="E3007" t="s">
        <v>1</v>
      </c>
      <c r="G3007" t="s">
        <v>9</v>
      </c>
      <c r="H3007" t="s">
        <v>85</v>
      </c>
      <c r="I3007" s="2">
        <v>2</v>
      </c>
      <c r="J3007" t="s">
        <v>11</v>
      </c>
      <c r="K3007" s="21">
        <f>INDEX(LISTAS!$H:$Q,MATCH(BASE!H3007,LISTAS!$G:$G,0),MATCH(BASE!J3007,LISTAS!$H$3:$Q$3,0))*Tabela3[[#This Row],[QUANTIDADE]]</f>
        <v>20</v>
      </c>
      <c r="L3007" s="2" t="str">
        <f>TEXT(Tabela3[[#This Row],[DATA]],"MM")</f>
        <v>04</v>
      </c>
      <c r="M3007" s="2">
        <f>WEEKNUM(Tabela3[[#This Row],[DATA]])</f>
        <v>16</v>
      </c>
      <c r="N3007" s="18">
        <f>YEAR(Tabela3[[#This Row],[DATA]])</f>
        <v>2023</v>
      </c>
    </row>
    <row r="3008" spans="2:14">
      <c r="B3008" s="1">
        <v>45036</v>
      </c>
      <c r="C3008" t="s">
        <v>438</v>
      </c>
      <c r="D3008">
        <f>COUNTIF(C$4:C3008,Tabela3[[#This Row],[COMANDA]])</f>
        <v>19</v>
      </c>
      <c r="E3008" t="s">
        <v>1</v>
      </c>
      <c r="G3008" t="s">
        <v>9</v>
      </c>
      <c r="H3008" t="s">
        <v>212</v>
      </c>
      <c r="I3008" s="2">
        <v>1</v>
      </c>
      <c r="J3008" t="s">
        <v>11</v>
      </c>
      <c r="K3008" s="21">
        <f>INDEX(LISTAS!$H:$Q,MATCH(BASE!H3008,LISTAS!$G:$G,0),MATCH(BASE!J3008,LISTAS!$H$3:$Q$3,0))*Tabela3[[#This Row],[QUANTIDADE]]</f>
        <v>4</v>
      </c>
      <c r="L3008" s="2" t="str">
        <f>TEXT(Tabela3[[#This Row],[DATA]],"MM")</f>
        <v>04</v>
      </c>
      <c r="M3008" s="2">
        <f>WEEKNUM(Tabela3[[#This Row],[DATA]])</f>
        <v>16</v>
      </c>
      <c r="N3008" s="18">
        <f>YEAR(Tabela3[[#This Row],[DATA]])</f>
        <v>2023</v>
      </c>
    </row>
    <row r="3009" spans="2:14">
      <c r="B3009" s="1">
        <v>45036</v>
      </c>
      <c r="C3009" t="s">
        <v>438</v>
      </c>
      <c r="D3009">
        <f>COUNTIF(C$4:C3009,Tabela3[[#This Row],[COMANDA]])</f>
        <v>20</v>
      </c>
      <c r="E3009" t="s">
        <v>1</v>
      </c>
      <c r="G3009" t="s">
        <v>10</v>
      </c>
      <c r="H3009" t="s">
        <v>124</v>
      </c>
      <c r="I3009" s="2">
        <v>1</v>
      </c>
      <c r="J3009" t="s">
        <v>11</v>
      </c>
      <c r="K3009" s="21">
        <f>INDEX(LISTAS!$H:$Q,MATCH(BASE!H3009,LISTAS!$G:$G,0),MATCH(BASE!J3009,LISTAS!$H$3:$Q$3,0))*Tabela3[[#This Row],[QUANTIDADE]]</f>
        <v>3</v>
      </c>
      <c r="L3009" s="2" t="str">
        <f>TEXT(Tabela3[[#This Row],[DATA]],"MM")</f>
        <v>04</v>
      </c>
      <c r="M3009" s="2">
        <f>WEEKNUM(Tabela3[[#This Row],[DATA]])</f>
        <v>16</v>
      </c>
      <c r="N3009" s="18">
        <f>YEAR(Tabela3[[#This Row],[DATA]])</f>
        <v>2023</v>
      </c>
    </row>
    <row r="3010" spans="2:14">
      <c r="B3010" s="1">
        <v>45036</v>
      </c>
      <c r="C3010" t="s">
        <v>438</v>
      </c>
      <c r="D3010">
        <f>COUNTIF(C$4:C3010,Tabela3[[#This Row],[COMANDA]])</f>
        <v>21</v>
      </c>
      <c r="E3010" t="s">
        <v>1</v>
      </c>
      <c r="G3010" t="s">
        <v>10</v>
      </c>
      <c r="H3010" t="s">
        <v>94</v>
      </c>
      <c r="I3010" s="2">
        <v>2</v>
      </c>
      <c r="J3010" t="s">
        <v>12</v>
      </c>
      <c r="K3010" s="21">
        <f>INDEX(LISTAS!$H:$Q,MATCH(BASE!H3010,LISTAS!$G:$G,0),MATCH(BASE!J3010,LISTAS!$H$3:$Q$3,0))*Tabela3[[#This Row],[QUANTIDADE]]</f>
        <v>6</v>
      </c>
      <c r="L3010" s="2" t="str">
        <f>TEXT(Tabela3[[#This Row],[DATA]],"MM")</f>
        <v>04</v>
      </c>
      <c r="M3010" s="2">
        <f>WEEKNUM(Tabela3[[#This Row],[DATA]])</f>
        <v>16</v>
      </c>
      <c r="N3010" s="18">
        <f>YEAR(Tabela3[[#This Row],[DATA]])</f>
        <v>2023</v>
      </c>
    </row>
    <row r="3011" spans="2:14">
      <c r="B3011" s="1">
        <v>45036</v>
      </c>
      <c r="C3011" t="s">
        <v>438</v>
      </c>
      <c r="D3011">
        <f>COUNTIF(C$4:C3011,Tabela3[[#This Row],[COMANDA]])</f>
        <v>22</v>
      </c>
      <c r="E3011" t="s">
        <v>1</v>
      </c>
      <c r="G3011" t="s">
        <v>9</v>
      </c>
      <c r="H3011" t="s">
        <v>135</v>
      </c>
      <c r="I3011" s="2">
        <v>2</v>
      </c>
      <c r="J3011" t="s">
        <v>11</v>
      </c>
      <c r="K3011" s="21">
        <f>INDEX(LISTAS!$H:$Q,MATCH(BASE!H3011,LISTAS!$G:$G,0),MATCH(BASE!J3011,LISTAS!$H$3:$Q$3,0))*Tabela3[[#This Row],[QUANTIDADE]]</f>
        <v>8</v>
      </c>
      <c r="L3011" s="2" t="str">
        <f>TEXT(Tabela3[[#This Row],[DATA]],"MM")</f>
        <v>04</v>
      </c>
      <c r="M3011" s="2">
        <f>WEEKNUM(Tabela3[[#This Row],[DATA]])</f>
        <v>16</v>
      </c>
      <c r="N3011" s="18">
        <f>YEAR(Tabela3[[#This Row],[DATA]])</f>
        <v>2023</v>
      </c>
    </row>
    <row r="3012" spans="2:14">
      <c r="B3012" s="1">
        <v>45036</v>
      </c>
      <c r="C3012" t="s">
        <v>438</v>
      </c>
      <c r="D3012">
        <f>COUNTIF(C$4:C3012,Tabela3[[#This Row],[COMANDA]])</f>
        <v>23</v>
      </c>
      <c r="E3012" t="s">
        <v>1</v>
      </c>
      <c r="G3012" t="s">
        <v>10</v>
      </c>
      <c r="H3012" t="s">
        <v>101</v>
      </c>
      <c r="I3012" s="2">
        <v>1</v>
      </c>
      <c r="J3012" t="s">
        <v>11</v>
      </c>
      <c r="K3012" s="21">
        <f>INDEX(LISTAS!$H:$Q,MATCH(BASE!H3012,LISTAS!$G:$G,0),MATCH(BASE!J3012,LISTAS!$H$3:$Q$3,0))*Tabela3[[#This Row],[QUANTIDADE]]</f>
        <v>1</v>
      </c>
      <c r="L3012" s="2" t="str">
        <f>TEXT(Tabela3[[#This Row],[DATA]],"MM")</f>
        <v>04</v>
      </c>
      <c r="M3012" s="2">
        <f>WEEKNUM(Tabela3[[#This Row],[DATA]])</f>
        <v>16</v>
      </c>
      <c r="N3012" s="18">
        <f>YEAR(Tabela3[[#This Row],[DATA]])</f>
        <v>2023</v>
      </c>
    </row>
    <row r="3013" spans="2:14">
      <c r="B3013" s="1">
        <v>45036</v>
      </c>
      <c r="C3013" t="s">
        <v>438</v>
      </c>
      <c r="D3013">
        <f>COUNTIF(C$4:C3013,Tabela3[[#This Row],[COMANDA]])</f>
        <v>24</v>
      </c>
      <c r="E3013" t="s">
        <v>1</v>
      </c>
      <c r="G3013" t="s">
        <v>9</v>
      </c>
      <c r="H3013" t="s">
        <v>148</v>
      </c>
      <c r="I3013" s="2">
        <v>1</v>
      </c>
      <c r="J3013" t="s">
        <v>11</v>
      </c>
      <c r="K3013" s="21">
        <f>INDEX(LISTAS!$H:$Q,MATCH(BASE!H3013,LISTAS!$G:$G,0),MATCH(BASE!J3013,LISTAS!$H$3:$Q$3,0))*Tabela3[[#This Row],[QUANTIDADE]]</f>
        <v>3</v>
      </c>
      <c r="L3013" s="2" t="str">
        <f>TEXT(Tabela3[[#This Row],[DATA]],"MM")</f>
        <v>04</v>
      </c>
      <c r="M3013" s="2">
        <f>WEEKNUM(Tabela3[[#This Row],[DATA]])</f>
        <v>16</v>
      </c>
      <c r="N3013" s="18">
        <f>YEAR(Tabela3[[#This Row],[DATA]])</f>
        <v>2023</v>
      </c>
    </row>
    <row r="3014" spans="2:14">
      <c r="B3014" s="1">
        <v>45036</v>
      </c>
      <c r="C3014" t="s">
        <v>438</v>
      </c>
      <c r="D3014">
        <f>COUNTIF(C$4:C3014,Tabela3[[#This Row],[COMANDA]])</f>
        <v>25</v>
      </c>
      <c r="E3014" t="s">
        <v>1</v>
      </c>
      <c r="G3014" t="s">
        <v>10</v>
      </c>
      <c r="H3014" t="s">
        <v>432</v>
      </c>
      <c r="I3014" s="2">
        <v>1</v>
      </c>
      <c r="J3014" t="s">
        <v>11</v>
      </c>
      <c r="K3014" s="21">
        <f>INDEX(LISTAS!$H:$Q,MATCH(BASE!H3014,LISTAS!$G:$G,0),MATCH(BASE!J3014,LISTAS!$H$3:$Q$3,0))*Tabela3[[#This Row],[QUANTIDADE]]</f>
        <v>3</v>
      </c>
      <c r="L3014" s="2" t="str">
        <f>TEXT(Tabela3[[#This Row],[DATA]],"MM")</f>
        <v>04</v>
      </c>
      <c r="M3014" s="2">
        <f>WEEKNUM(Tabela3[[#This Row],[DATA]])</f>
        <v>16</v>
      </c>
      <c r="N3014" s="18">
        <f>YEAR(Tabela3[[#This Row],[DATA]])</f>
        <v>2023</v>
      </c>
    </row>
    <row r="3015" spans="2:14">
      <c r="B3015" s="1">
        <v>45036</v>
      </c>
      <c r="C3015" t="s">
        <v>438</v>
      </c>
      <c r="D3015">
        <f>COUNTIF(C$4:C3015,Tabela3[[#This Row],[COMANDA]])</f>
        <v>26</v>
      </c>
      <c r="E3015" t="s">
        <v>1</v>
      </c>
      <c r="G3015" t="s">
        <v>10</v>
      </c>
      <c r="H3015" t="s">
        <v>248</v>
      </c>
      <c r="I3015" s="2">
        <v>2</v>
      </c>
      <c r="J3015" t="s">
        <v>11</v>
      </c>
      <c r="K3015" s="21">
        <f>INDEX(LISTAS!$H:$Q,MATCH(BASE!H3015,LISTAS!$G:$G,0),MATCH(BASE!J3015,LISTAS!$H$3:$Q$3,0))*Tabela3[[#This Row],[QUANTIDADE]]</f>
        <v>2</v>
      </c>
      <c r="L3015" s="2" t="str">
        <f>TEXT(Tabela3[[#This Row],[DATA]],"MM")</f>
        <v>04</v>
      </c>
      <c r="M3015" s="2">
        <f>WEEKNUM(Tabela3[[#This Row],[DATA]])</f>
        <v>16</v>
      </c>
      <c r="N3015" s="18">
        <f>YEAR(Tabela3[[#This Row],[DATA]])</f>
        <v>2023</v>
      </c>
    </row>
    <row r="3016" spans="2:14">
      <c r="B3016" s="1">
        <v>45036</v>
      </c>
      <c r="C3016" t="s">
        <v>438</v>
      </c>
      <c r="D3016">
        <f>COUNTIF(C$4:C3016,Tabela3[[#This Row],[COMANDA]])</f>
        <v>27</v>
      </c>
      <c r="E3016" t="s">
        <v>1</v>
      </c>
      <c r="G3016" t="s">
        <v>9</v>
      </c>
      <c r="H3016" t="s">
        <v>136</v>
      </c>
      <c r="I3016" s="2">
        <v>1</v>
      </c>
      <c r="J3016" t="s">
        <v>11</v>
      </c>
      <c r="K3016" s="21">
        <f>INDEX(LISTAS!$H:$Q,MATCH(BASE!H3016,LISTAS!$G:$G,0),MATCH(BASE!J3016,LISTAS!$H$3:$Q$3,0))*Tabela3[[#This Row],[QUANTIDADE]]</f>
        <v>4</v>
      </c>
      <c r="L3016" s="2" t="str">
        <f>TEXT(Tabela3[[#This Row],[DATA]],"MM")</f>
        <v>04</v>
      </c>
      <c r="M3016" s="2">
        <f>WEEKNUM(Tabela3[[#This Row],[DATA]])</f>
        <v>16</v>
      </c>
      <c r="N3016" s="18">
        <f>YEAR(Tabela3[[#This Row],[DATA]])</f>
        <v>2023</v>
      </c>
    </row>
    <row r="3017" spans="2:14">
      <c r="B3017" s="1">
        <v>45036</v>
      </c>
      <c r="C3017" t="s">
        <v>438</v>
      </c>
      <c r="D3017">
        <f>COUNTIF(C$4:C3017,Tabela3[[#This Row],[COMANDA]])</f>
        <v>28</v>
      </c>
      <c r="E3017" t="s">
        <v>1</v>
      </c>
      <c r="G3017" t="s">
        <v>9</v>
      </c>
      <c r="H3017" t="s">
        <v>51</v>
      </c>
      <c r="I3017" s="2">
        <v>2</v>
      </c>
      <c r="J3017" t="s">
        <v>11</v>
      </c>
      <c r="K3017" s="21">
        <f>INDEX(LISTAS!$H:$Q,MATCH(BASE!H3017,LISTAS!$G:$G,0),MATCH(BASE!J3017,LISTAS!$H$3:$Q$3,0))*Tabela3[[#This Row],[QUANTIDADE]]</f>
        <v>20</v>
      </c>
      <c r="L3017" s="2" t="str">
        <f>TEXT(Tabela3[[#This Row],[DATA]],"MM")</f>
        <v>04</v>
      </c>
      <c r="M3017" s="2">
        <f>WEEKNUM(Tabela3[[#This Row],[DATA]])</f>
        <v>16</v>
      </c>
      <c r="N3017" s="18">
        <f>YEAR(Tabela3[[#This Row],[DATA]])</f>
        <v>2023</v>
      </c>
    </row>
    <row r="3018" spans="2:14">
      <c r="B3018" s="1">
        <v>45036</v>
      </c>
      <c r="C3018" t="s">
        <v>438</v>
      </c>
      <c r="D3018">
        <f>COUNTIF(C$4:C3018,Tabela3[[#This Row],[COMANDA]])</f>
        <v>29</v>
      </c>
      <c r="E3018" t="s">
        <v>1</v>
      </c>
      <c r="G3018" t="s">
        <v>9</v>
      </c>
      <c r="H3018" t="s">
        <v>132</v>
      </c>
      <c r="I3018" s="2">
        <v>1</v>
      </c>
      <c r="J3018" t="s">
        <v>11</v>
      </c>
      <c r="K3018" s="21">
        <f>INDEX(LISTAS!$H:$Q,MATCH(BASE!H3018,LISTAS!$G:$G,0),MATCH(BASE!J3018,LISTAS!$H$3:$Q$3,0))*Tabela3[[#This Row],[QUANTIDADE]]</f>
        <v>3</v>
      </c>
      <c r="L3018" s="2" t="str">
        <f>TEXT(Tabela3[[#This Row],[DATA]],"MM")</f>
        <v>04</v>
      </c>
      <c r="M3018" s="2">
        <f>WEEKNUM(Tabela3[[#This Row],[DATA]])</f>
        <v>16</v>
      </c>
      <c r="N3018" s="18">
        <f>YEAR(Tabela3[[#This Row],[DATA]])</f>
        <v>2023</v>
      </c>
    </row>
    <row r="3019" spans="2:14">
      <c r="B3019" s="1">
        <v>45036</v>
      </c>
      <c r="C3019" t="s">
        <v>438</v>
      </c>
      <c r="D3019">
        <f>COUNTIF(C$4:C3019,Tabela3[[#This Row],[COMANDA]])</f>
        <v>30</v>
      </c>
      <c r="E3019" t="s">
        <v>1</v>
      </c>
      <c r="G3019" t="s">
        <v>10</v>
      </c>
      <c r="H3019" t="s">
        <v>97</v>
      </c>
      <c r="I3019" s="2">
        <v>1</v>
      </c>
      <c r="J3019" t="s">
        <v>11</v>
      </c>
      <c r="K3019" s="21">
        <f>INDEX(LISTAS!$H:$Q,MATCH(BASE!H3019,LISTAS!$G:$G,0),MATCH(BASE!J3019,LISTAS!$H$3:$Q$3,0))*Tabela3[[#This Row],[QUANTIDADE]]</f>
        <v>2.5</v>
      </c>
      <c r="L3019" s="2" t="str">
        <f>TEXT(Tabela3[[#This Row],[DATA]],"MM")</f>
        <v>04</v>
      </c>
      <c r="M3019" s="2">
        <f>WEEKNUM(Tabela3[[#This Row],[DATA]])</f>
        <v>16</v>
      </c>
      <c r="N3019" s="18">
        <f>YEAR(Tabela3[[#This Row],[DATA]])</f>
        <v>2023</v>
      </c>
    </row>
    <row r="3020" spans="2:14">
      <c r="B3020" s="1">
        <v>45036</v>
      </c>
      <c r="C3020" t="s">
        <v>438</v>
      </c>
      <c r="D3020">
        <f>COUNTIF(C$4:C3020,Tabela3[[#This Row],[COMANDA]])</f>
        <v>31</v>
      </c>
      <c r="E3020" t="s">
        <v>1</v>
      </c>
      <c r="G3020" t="s">
        <v>10</v>
      </c>
      <c r="H3020" t="s">
        <v>95</v>
      </c>
      <c r="I3020" s="2">
        <v>1</v>
      </c>
      <c r="J3020" t="s">
        <v>11</v>
      </c>
      <c r="K3020" s="21">
        <f>INDEX(LISTAS!$H:$Q,MATCH(BASE!H3020,LISTAS!$G:$G,0),MATCH(BASE!J3020,LISTAS!$H$3:$Q$3,0))*Tabela3[[#This Row],[QUANTIDADE]]</f>
        <v>2.5</v>
      </c>
      <c r="L3020" s="2" t="str">
        <f>TEXT(Tabela3[[#This Row],[DATA]],"MM")</f>
        <v>04</v>
      </c>
      <c r="M3020" s="2">
        <f>WEEKNUM(Tabela3[[#This Row],[DATA]])</f>
        <v>16</v>
      </c>
      <c r="N3020" s="18">
        <f>YEAR(Tabela3[[#This Row],[DATA]])</f>
        <v>2023</v>
      </c>
    </row>
    <row r="3021" spans="2:14">
      <c r="B3021" s="1">
        <v>45036</v>
      </c>
      <c r="C3021" t="s">
        <v>438</v>
      </c>
      <c r="D3021">
        <f>COUNTIF(C$4:C3021,Tabela3[[#This Row],[COMANDA]])</f>
        <v>32</v>
      </c>
      <c r="E3021" t="s">
        <v>1</v>
      </c>
      <c r="G3021" t="s">
        <v>10</v>
      </c>
      <c r="H3021" t="s">
        <v>96</v>
      </c>
      <c r="I3021" s="2">
        <v>3</v>
      </c>
      <c r="J3021" t="s">
        <v>11</v>
      </c>
      <c r="K3021" s="21">
        <f>INDEX(LISTAS!$H:$Q,MATCH(BASE!H3021,LISTAS!$G:$G,0),MATCH(BASE!J3021,LISTAS!$H$3:$Q$3,0))*Tabela3[[#This Row],[QUANTIDADE]]</f>
        <v>9</v>
      </c>
      <c r="L3021" s="2" t="str">
        <f>TEXT(Tabela3[[#This Row],[DATA]],"MM")</f>
        <v>04</v>
      </c>
      <c r="M3021" s="2">
        <f>WEEKNUM(Tabela3[[#This Row],[DATA]])</f>
        <v>16</v>
      </c>
      <c r="N3021" s="18">
        <f>YEAR(Tabela3[[#This Row],[DATA]])</f>
        <v>2023</v>
      </c>
    </row>
    <row r="3022" spans="2:14">
      <c r="B3022" s="1">
        <v>45036</v>
      </c>
      <c r="C3022" t="s">
        <v>438</v>
      </c>
      <c r="D3022">
        <f>COUNTIF(C$4:C3022,Tabela3[[#This Row],[COMANDA]])</f>
        <v>33</v>
      </c>
      <c r="E3022" t="s">
        <v>1</v>
      </c>
      <c r="G3022" t="s">
        <v>10</v>
      </c>
      <c r="H3022" t="s">
        <v>92</v>
      </c>
      <c r="I3022" s="2">
        <v>6</v>
      </c>
      <c r="J3022" t="s">
        <v>11</v>
      </c>
      <c r="K3022" s="21">
        <f>INDEX(LISTAS!$H:$Q,MATCH(BASE!H3022,LISTAS!$G:$G,0),MATCH(BASE!J3022,LISTAS!$H$3:$Q$3,0))*Tabela3[[#This Row],[QUANTIDADE]]</f>
        <v>60</v>
      </c>
      <c r="L3022" s="2" t="str">
        <f>TEXT(Tabela3[[#This Row],[DATA]],"MM")</f>
        <v>04</v>
      </c>
      <c r="M3022" s="2">
        <f>WEEKNUM(Tabela3[[#This Row],[DATA]])</f>
        <v>16</v>
      </c>
      <c r="N3022" s="18">
        <f>YEAR(Tabela3[[#This Row],[DATA]])</f>
        <v>2023</v>
      </c>
    </row>
    <row r="3023" spans="2:14">
      <c r="B3023" s="1">
        <v>45036</v>
      </c>
      <c r="C3023" t="s">
        <v>438</v>
      </c>
      <c r="D3023">
        <f>COUNTIF(C$4:C3023,Tabela3[[#This Row],[COMANDA]])</f>
        <v>34</v>
      </c>
      <c r="E3023" t="s">
        <v>1</v>
      </c>
      <c r="G3023" t="s">
        <v>9</v>
      </c>
      <c r="H3023" t="s">
        <v>344</v>
      </c>
      <c r="I3023" s="2">
        <v>2</v>
      </c>
      <c r="J3023" t="s">
        <v>11</v>
      </c>
      <c r="K3023" s="21">
        <f>INDEX(LISTAS!$H:$Q,MATCH(BASE!H3023,LISTAS!$G:$G,0),MATCH(BASE!J3023,LISTAS!$H$3:$Q$3,0))*Tabela3[[#This Row],[QUANTIDADE]]</f>
        <v>20</v>
      </c>
      <c r="L3023" s="2" t="str">
        <f>TEXT(Tabela3[[#This Row],[DATA]],"MM")</f>
        <v>04</v>
      </c>
      <c r="M3023" s="2">
        <f>WEEKNUM(Tabela3[[#This Row],[DATA]])</f>
        <v>16</v>
      </c>
      <c r="N3023" s="18">
        <f>YEAR(Tabela3[[#This Row],[DATA]])</f>
        <v>2023</v>
      </c>
    </row>
    <row r="3024" spans="2:14">
      <c r="B3024" s="1">
        <v>45036</v>
      </c>
      <c r="C3024" t="s">
        <v>438</v>
      </c>
      <c r="D3024">
        <f>COUNTIF(C$4:C3024,Tabela3[[#This Row],[COMANDA]])</f>
        <v>35</v>
      </c>
      <c r="E3024" t="s">
        <v>1</v>
      </c>
      <c r="G3024" t="s">
        <v>63</v>
      </c>
      <c r="H3024" t="s">
        <v>177</v>
      </c>
      <c r="I3024" s="2">
        <v>1</v>
      </c>
      <c r="J3024" t="s">
        <v>11</v>
      </c>
      <c r="K3024" s="21">
        <f>INDEX(LISTAS!$H:$Q,MATCH(BASE!H3024,LISTAS!$G:$G,0),MATCH(BASE!J3024,LISTAS!$H$3:$Q$3,0))*Tabela3[[#This Row],[QUANTIDADE]]</f>
        <v>4</v>
      </c>
      <c r="L3024" s="2" t="str">
        <f>TEXT(Tabela3[[#This Row],[DATA]],"MM")</f>
        <v>04</v>
      </c>
      <c r="M3024" s="2">
        <f>WEEKNUM(Tabela3[[#This Row],[DATA]])</f>
        <v>16</v>
      </c>
      <c r="N3024" s="18">
        <f>YEAR(Tabela3[[#This Row],[DATA]])</f>
        <v>2023</v>
      </c>
    </row>
    <row r="3025" spans="2:14">
      <c r="B3025" s="1">
        <v>45036</v>
      </c>
      <c r="C3025" t="s">
        <v>438</v>
      </c>
      <c r="D3025">
        <f>COUNTIF(C$4:C3025,Tabela3[[#This Row],[COMANDA]])</f>
        <v>36</v>
      </c>
      <c r="E3025" t="s">
        <v>1</v>
      </c>
      <c r="G3025" t="s">
        <v>9</v>
      </c>
      <c r="H3025" t="s">
        <v>154</v>
      </c>
      <c r="I3025" s="2">
        <v>1</v>
      </c>
      <c r="J3025" t="s">
        <v>11</v>
      </c>
      <c r="K3025" s="21">
        <f>INDEX(LISTAS!$H:$Q,MATCH(BASE!H3025,LISTAS!$G:$G,0),MATCH(BASE!J3025,LISTAS!$H$3:$Q$3,0))*Tabela3[[#This Row],[QUANTIDADE]]</f>
        <v>6</v>
      </c>
      <c r="L3025" s="2" t="str">
        <f>TEXT(Tabela3[[#This Row],[DATA]],"MM")</f>
        <v>04</v>
      </c>
      <c r="M3025" s="2">
        <f>WEEKNUM(Tabela3[[#This Row],[DATA]])</f>
        <v>16</v>
      </c>
      <c r="N3025" s="18">
        <f>YEAR(Tabela3[[#This Row],[DATA]])</f>
        <v>2023</v>
      </c>
    </row>
    <row r="3026" spans="2:14">
      <c r="B3026" s="1">
        <v>45036</v>
      </c>
      <c r="C3026" t="s">
        <v>438</v>
      </c>
      <c r="D3026">
        <f>COUNTIF(C$4:C3026,Tabela3[[#This Row],[COMANDA]])</f>
        <v>37</v>
      </c>
      <c r="E3026" t="s">
        <v>1</v>
      </c>
      <c r="G3026" t="s">
        <v>9</v>
      </c>
      <c r="H3026" t="s">
        <v>228</v>
      </c>
      <c r="I3026" s="2">
        <v>1</v>
      </c>
      <c r="J3026" t="s">
        <v>11</v>
      </c>
      <c r="K3026" s="21">
        <f>INDEX(LISTAS!$H:$Q,MATCH(BASE!H3026,LISTAS!$G:$G,0),MATCH(BASE!J3026,LISTAS!$H$3:$Q$3,0))*Tabela3[[#This Row],[QUANTIDADE]]</f>
        <v>6</v>
      </c>
      <c r="L3026" s="2" t="str">
        <f>TEXT(Tabela3[[#This Row],[DATA]],"MM")</f>
        <v>04</v>
      </c>
      <c r="M3026" s="2">
        <f>WEEKNUM(Tabela3[[#This Row],[DATA]])</f>
        <v>16</v>
      </c>
      <c r="N3026" s="18">
        <f>YEAR(Tabela3[[#This Row],[DATA]])</f>
        <v>2023</v>
      </c>
    </row>
    <row r="3027" spans="2:14">
      <c r="B3027" s="1">
        <v>45036</v>
      </c>
      <c r="C3027" t="s">
        <v>438</v>
      </c>
      <c r="D3027">
        <f>COUNTIF(C$4:C3027,Tabela3[[#This Row],[COMANDA]])</f>
        <v>38</v>
      </c>
      <c r="E3027" t="s">
        <v>1</v>
      </c>
      <c r="G3027" t="s">
        <v>10</v>
      </c>
      <c r="H3027" t="s">
        <v>234</v>
      </c>
      <c r="I3027" s="2">
        <v>5</v>
      </c>
      <c r="J3027" t="s">
        <v>11</v>
      </c>
      <c r="K3027" s="21">
        <f>INDEX(LISTAS!$H:$Q,MATCH(BASE!H3027,LISTAS!$G:$G,0),MATCH(BASE!J3027,LISTAS!$H$3:$Q$3,0))*Tabela3[[#This Row],[QUANTIDADE]]</f>
        <v>10</v>
      </c>
      <c r="L3027" s="2" t="str">
        <f>TEXT(Tabela3[[#This Row],[DATA]],"MM")</f>
        <v>04</v>
      </c>
      <c r="M3027" s="2">
        <f>WEEKNUM(Tabela3[[#This Row],[DATA]])</f>
        <v>16</v>
      </c>
      <c r="N3027" s="18">
        <f>YEAR(Tabela3[[#This Row],[DATA]])</f>
        <v>2023</v>
      </c>
    </row>
    <row r="3028" spans="2:14">
      <c r="B3028" s="1">
        <v>45036</v>
      </c>
      <c r="C3028" t="s">
        <v>438</v>
      </c>
      <c r="D3028">
        <f>COUNTIF(C$4:C3028,Tabela3[[#This Row],[COMANDA]])</f>
        <v>39</v>
      </c>
      <c r="E3028" t="s">
        <v>1</v>
      </c>
      <c r="G3028" t="s">
        <v>10</v>
      </c>
      <c r="H3028" t="s">
        <v>128</v>
      </c>
      <c r="I3028" s="2">
        <v>4</v>
      </c>
      <c r="J3028" t="s">
        <v>11</v>
      </c>
      <c r="K3028" s="21">
        <f>INDEX(LISTAS!$H:$Q,MATCH(BASE!H3028,LISTAS!$G:$G,0),MATCH(BASE!J3028,LISTAS!$H$3:$Q$3,0))*Tabela3[[#This Row],[QUANTIDADE]]</f>
        <v>20</v>
      </c>
      <c r="L3028" s="2" t="str">
        <f>TEXT(Tabela3[[#This Row],[DATA]],"MM")</f>
        <v>04</v>
      </c>
      <c r="M3028" s="2">
        <f>WEEKNUM(Tabela3[[#This Row],[DATA]])</f>
        <v>16</v>
      </c>
      <c r="N3028" s="18">
        <f>YEAR(Tabela3[[#This Row],[DATA]])</f>
        <v>2023</v>
      </c>
    </row>
    <row r="3029" spans="2:14">
      <c r="B3029" s="1">
        <v>45036</v>
      </c>
      <c r="C3029" t="s">
        <v>438</v>
      </c>
      <c r="D3029">
        <f>COUNTIF(C$4:C3029,Tabela3[[#This Row],[COMANDA]])</f>
        <v>40</v>
      </c>
      <c r="E3029" t="s">
        <v>1</v>
      </c>
      <c r="G3029" t="s">
        <v>9</v>
      </c>
      <c r="H3029" t="s">
        <v>58</v>
      </c>
      <c r="I3029" s="2">
        <v>1</v>
      </c>
      <c r="J3029" t="s">
        <v>11</v>
      </c>
      <c r="K3029" s="21">
        <f>INDEX(LISTAS!$H:$Q,MATCH(BASE!H3029,LISTAS!$G:$G,0),MATCH(BASE!J3029,LISTAS!$H$3:$Q$3,0))*Tabela3[[#This Row],[QUANTIDADE]]</f>
        <v>5</v>
      </c>
      <c r="L3029" s="2" t="str">
        <f>TEXT(Tabela3[[#This Row],[DATA]],"MM")</f>
        <v>04</v>
      </c>
      <c r="M3029" s="2">
        <f>WEEKNUM(Tabela3[[#This Row],[DATA]])</f>
        <v>16</v>
      </c>
      <c r="N3029" s="18">
        <f>YEAR(Tabela3[[#This Row],[DATA]])</f>
        <v>2023</v>
      </c>
    </row>
    <row r="3030" spans="2:14">
      <c r="B3030" s="1">
        <v>45036</v>
      </c>
      <c r="C3030" t="s">
        <v>438</v>
      </c>
      <c r="D3030">
        <f>COUNTIF(C$4:C3030,Tabela3[[#This Row],[COMANDA]])</f>
        <v>41</v>
      </c>
      <c r="E3030" t="s">
        <v>1</v>
      </c>
      <c r="G3030" t="s">
        <v>10</v>
      </c>
      <c r="H3030" t="s">
        <v>282</v>
      </c>
      <c r="I3030" s="2">
        <v>2</v>
      </c>
      <c r="J3030" t="s">
        <v>11</v>
      </c>
      <c r="K3030" s="21">
        <f>INDEX(LISTAS!$H:$Q,MATCH(BASE!H3030,LISTAS!$G:$G,0),MATCH(BASE!J3030,LISTAS!$H$3:$Q$3,0))*Tabela3[[#This Row],[QUANTIDADE]]</f>
        <v>8</v>
      </c>
      <c r="L3030" s="2" t="str">
        <f>TEXT(Tabela3[[#This Row],[DATA]],"MM")</f>
        <v>04</v>
      </c>
      <c r="M3030" s="2">
        <f>WEEKNUM(Tabela3[[#This Row],[DATA]])</f>
        <v>16</v>
      </c>
      <c r="N3030" s="18">
        <f>YEAR(Tabela3[[#This Row],[DATA]])</f>
        <v>2023</v>
      </c>
    </row>
    <row r="3031" spans="2:14">
      <c r="B3031" s="1">
        <v>45040</v>
      </c>
      <c r="C3031">
        <v>13227</v>
      </c>
      <c r="D3031">
        <f>COUNTIF(C$4:C3031,Tabela3[[#This Row],[COMANDA]])</f>
        <v>2</v>
      </c>
      <c r="E3031" t="s">
        <v>90</v>
      </c>
      <c r="F3031" t="s">
        <v>99</v>
      </c>
      <c r="G3031" t="s">
        <v>9</v>
      </c>
      <c r="H3031" t="s">
        <v>148</v>
      </c>
      <c r="I3031" s="2">
        <v>1</v>
      </c>
      <c r="J3031" t="s">
        <v>11</v>
      </c>
      <c r="K3031" s="21">
        <f>INDEX(LISTAS!$H:$Q,MATCH(BASE!H3031,LISTAS!$G:$G,0),MATCH(BASE!J3031,LISTAS!$H$3:$Q$3,0))*Tabela3[[#This Row],[QUANTIDADE]]</f>
        <v>3</v>
      </c>
      <c r="L3031" s="2" t="str">
        <f>TEXT(Tabela3[[#This Row],[DATA]],"MM")</f>
        <v>04</v>
      </c>
      <c r="M3031" s="2">
        <f>WEEKNUM(Tabela3[[#This Row],[DATA]])</f>
        <v>17</v>
      </c>
      <c r="N3031" s="18">
        <f>YEAR(Tabela3[[#This Row],[DATA]])</f>
        <v>2023</v>
      </c>
    </row>
    <row r="3032" spans="2:14">
      <c r="B3032" s="1">
        <v>45040</v>
      </c>
      <c r="C3032">
        <v>13269</v>
      </c>
      <c r="D3032">
        <f>COUNTIF(C$4:C3032,Tabela3[[#This Row],[COMANDA]])</f>
        <v>1</v>
      </c>
      <c r="E3032" t="s">
        <v>89</v>
      </c>
      <c r="G3032" t="s">
        <v>8</v>
      </c>
      <c r="H3032" t="s">
        <v>204</v>
      </c>
      <c r="I3032" s="2">
        <v>1</v>
      </c>
      <c r="J3032" t="s">
        <v>11</v>
      </c>
      <c r="K3032" s="21">
        <f>INDEX(LISTAS!$H:$Q,MATCH(BASE!H3032,LISTAS!$G:$G,0),MATCH(BASE!J3032,LISTAS!$H$3:$Q$3,0))*Tabela3[[#This Row],[QUANTIDADE]]</f>
        <v>18</v>
      </c>
      <c r="L3032" s="2" t="str">
        <f>TEXT(Tabela3[[#This Row],[DATA]],"MM")</f>
        <v>04</v>
      </c>
      <c r="M3032" s="2">
        <f>WEEKNUM(Tabela3[[#This Row],[DATA]])</f>
        <v>17</v>
      </c>
      <c r="N3032" s="18">
        <f>YEAR(Tabela3[[#This Row],[DATA]])</f>
        <v>2023</v>
      </c>
    </row>
    <row r="3033" spans="2:14">
      <c r="B3033" s="1">
        <v>45040</v>
      </c>
      <c r="C3033">
        <v>13269</v>
      </c>
      <c r="D3033">
        <f>COUNTIF(C$4:C3033,Tabela3[[#This Row],[COMANDA]])</f>
        <v>2</v>
      </c>
      <c r="E3033" t="s">
        <v>89</v>
      </c>
      <c r="G3033" t="s">
        <v>8</v>
      </c>
      <c r="H3033" t="s">
        <v>203</v>
      </c>
      <c r="I3033" s="2">
        <v>1</v>
      </c>
      <c r="J3033" t="s">
        <v>11</v>
      </c>
      <c r="K3033" s="21">
        <f>INDEX(LISTAS!$H:$Q,MATCH(BASE!H3033,LISTAS!$G:$G,0),MATCH(BASE!J3033,LISTAS!$H$3:$Q$3,0))*Tabela3[[#This Row],[QUANTIDADE]]</f>
        <v>20</v>
      </c>
      <c r="L3033" s="2" t="str">
        <f>TEXT(Tabela3[[#This Row],[DATA]],"MM")</f>
        <v>04</v>
      </c>
      <c r="M3033" s="2">
        <f>WEEKNUM(Tabela3[[#This Row],[DATA]])</f>
        <v>17</v>
      </c>
      <c r="N3033" s="18">
        <f>YEAR(Tabela3[[#This Row],[DATA]])</f>
        <v>2023</v>
      </c>
    </row>
    <row r="3034" spans="2:14">
      <c r="B3034" s="1">
        <v>45040</v>
      </c>
      <c r="C3034">
        <v>13269</v>
      </c>
      <c r="D3034">
        <f>COUNTIF(C$4:C3034,Tabela3[[#This Row],[COMANDA]])</f>
        <v>3</v>
      </c>
      <c r="E3034" t="s">
        <v>89</v>
      </c>
      <c r="G3034" t="s">
        <v>9</v>
      </c>
      <c r="H3034" t="s">
        <v>142</v>
      </c>
      <c r="I3034" s="2">
        <v>1</v>
      </c>
      <c r="J3034" t="s">
        <v>11</v>
      </c>
      <c r="K3034" s="21">
        <f>INDEX(LISTAS!$H:$Q,MATCH(BASE!H3034,LISTAS!$G:$G,0),MATCH(BASE!J3034,LISTAS!$H$3:$Q$3,0))*Tabela3[[#This Row],[QUANTIDADE]]</f>
        <v>6</v>
      </c>
      <c r="L3034" s="2" t="str">
        <f>TEXT(Tabela3[[#This Row],[DATA]],"MM")</f>
        <v>04</v>
      </c>
      <c r="M3034" s="2">
        <f>WEEKNUM(Tabela3[[#This Row],[DATA]])</f>
        <v>17</v>
      </c>
      <c r="N3034" s="18">
        <f>YEAR(Tabela3[[#This Row],[DATA]])</f>
        <v>2023</v>
      </c>
    </row>
    <row r="3035" spans="2:14">
      <c r="B3035" s="1">
        <v>45040</v>
      </c>
      <c r="C3035">
        <v>13270</v>
      </c>
      <c r="D3035">
        <f>COUNTIF(C$4:C3035,Tabela3[[#This Row],[COMANDA]])</f>
        <v>1</v>
      </c>
      <c r="E3035" t="s">
        <v>90</v>
      </c>
      <c r="F3035" t="s">
        <v>98</v>
      </c>
      <c r="G3035" t="s">
        <v>8</v>
      </c>
      <c r="H3035" t="s">
        <v>43</v>
      </c>
      <c r="I3035" s="2">
        <v>1</v>
      </c>
      <c r="J3035" t="s">
        <v>11</v>
      </c>
      <c r="K3035" s="21">
        <f>INDEX(LISTAS!$H:$Q,MATCH(BASE!H3035,LISTAS!$G:$G,0),MATCH(BASE!J3035,LISTAS!$H$3:$Q$3,0))*Tabela3[[#This Row],[QUANTIDADE]]</f>
        <v>18</v>
      </c>
      <c r="L3035" s="2" t="str">
        <f>TEXT(Tabela3[[#This Row],[DATA]],"MM")</f>
        <v>04</v>
      </c>
      <c r="M3035" s="2">
        <f>WEEKNUM(Tabela3[[#This Row],[DATA]])</f>
        <v>17</v>
      </c>
      <c r="N3035" s="18">
        <f>YEAR(Tabela3[[#This Row],[DATA]])</f>
        <v>2023</v>
      </c>
    </row>
    <row r="3036" spans="2:14">
      <c r="B3036" s="1">
        <v>45040</v>
      </c>
      <c r="C3036">
        <v>13271</v>
      </c>
      <c r="D3036">
        <f>COUNTIF(C$4:C3036,Tabela3[[#This Row],[COMANDA]])</f>
        <v>1</v>
      </c>
      <c r="E3036" t="s">
        <v>90</v>
      </c>
      <c r="F3036" t="s">
        <v>98</v>
      </c>
      <c r="G3036" t="s">
        <v>8</v>
      </c>
      <c r="H3036" t="s">
        <v>47</v>
      </c>
      <c r="I3036" s="2">
        <v>1</v>
      </c>
      <c r="J3036" t="s">
        <v>11</v>
      </c>
      <c r="K3036" s="21">
        <f>INDEX(LISTAS!$H:$Q,MATCH(BASE!H3036,LISTAS!$G:$G,0),MATCH(BASE!J3036,LISTAS!$H$3:$Q$3,0))*Tabela3[[#This Row],[QUANTIDADE]]</f>
        <v>16</v>
      </c>
      <c r="L3036" s="2" t="str">
        <f>TEXT(Tabela3[[#This Row],[DATA]],"MM")</f>
        <v>04</v>
      </c>
      <c r="M3036" s="2">
        <f>WEEKNUM(Tabela3[[#This Row],[DATA]])</f>
        <v>17</v>
      </c>
      <c r="N3036" s="18">
        <f>YEAR(Tabela3[[#This Row],[DATA]])</f>
        <v>2023</v>
      </c>
    </row>
    <row r="3037" spans="2:14">
      <c r="B3037" s="1">
        <v>45040</v>
      </c>
      <c r="C3037">
        <v>13272</v>
      </c>
      <c r="D3037">
        <f>COUNTIF(C$4:C3037,Tabela3[[#This Row],[COMANDA]])</f>
        <v>1</v>
      </c>
      <c r="E3037" t="s">
        <v>90</v>
      </c>
      <c r="F3037" t="s">
        <v>100</v>
      </c>
      <c r="G3037" t="s">
        <v>8</v>
      </c>
      <c r="H3037" t="s">
        <v>47</v>
      </c>
      <c r="I3037" s="2">
        <v>1</v>
      </c>
      <c r="J3037" t="s">
        <v>11</v>
      </c>
      <c r="K3037" s="21">
        <f>INDEX(LISTAS!$H:$Q,MATCH(BASE!H3037,LISTAS!$G:$G,0),MATCH(BASE!J3037,LISTAS!$H$3:$Q$3,0))*Tabela3[[#This Row],[QUANTIDADE]]</f>
        <v>16</v>
      </c>
      <c r="L3037" s="2" t="str">
        <f>TEXT(Tabela3[[#This Row],[DATA]],"MM")</f>
        <v>04</v>
      </c>
      <c r="M3037" s="2">
        <f>WEEKNUM(Tabela3[[#This Row],[DATA]])</f>
        <v>17</v>
      </c>
      <c r="N3037" s="18">
        <f>YEAR(Tabela3[[#This Row],[DATA]])</f>
        <v>2023</v>
      </c>
    </row>
    <row r="3038" spans="2:14">
      <c r="B3038" s="1">
        <v>45040</v>
      </c>
      <c r="C3038">
        <v>13273</v>
      </c>
      <c r="D3038">
        <f>COUNTIF(C$4:C3038,Tabela3[[#This Row],[COMANDA]])</f>
        <v>1</v>
      </c>
      <c r="E3038" t="s">
        <v>89</v>
      </c>
      <c r="F3038" t="s">
        <v>98</v>
      </c>
      <c r="G3038" t="s">
        <v>8</v>
      </c>
      <c r="H3038" t="s">
        <v>43</v>
      </c>
      <c r="I3038" s="2">
        <v>1</v>
      </c>
      <c r="J3038" t="s">
        <v>11</v>
      </c>
      <c r="K3038" s="21">
        <f>INDEX(LISTAS!$H:$Q,MATCH(BASE!H3038,LISTAS!$G:$G,0),MATCH(BASE!J3038,LISTAS!$H$3:$Q$3,0))*Tabela3[[#This Row],[QUANTIDADE]]</f>
        <v>18</v>
      </c>
      <c r="L3038" s="2" t="str">
        <f>TEXT(Tabela3[[#This Row],[DATA]],"MM")</f>
        <v>04</v>
      </c>
      <c r="M3038" s="2">
        <f>WEEKNUM(Tabela3[[#This Row],[DATA]])</f>
        <v>17</v>
      </c>
      <c r="N3038" s="18">
        <f>YEAR(Tabela3[[#This Row],[DATA]])</f>
        <v>2023</v>
      </c>
    </row>
    <row r="3039" spans="2:14">
      <c r="B3039" s="1">
        <v>45040</v>
      </c>
      <c r="C3039">
        <v>13274</v>
      </c>
      <c r="D3039">
        <f>COUNTIF(C$4:C3039,Tabela3[[#This Row],[COMANDA]])</f>
        <v>1</v>
      </c>
      <c r="E3039" t="s">
        <v>90</v>
      </c>
      <c r="F3039" t="s">
        <v>100</v>
      </c>
      <c r="G3039" t="s">
        <v>8</v>
      </c>
      <c r="H3039" t="s">
        <v>47</v>
      </c>
      <c r="I3039" s="2">
        <v>1</v>
      </c>
      <c r="J3039" t="s">
        <v>11</v>
      </c>
      <c r="K3039" s="21">
        <f>INDEX(LISTAS!$H:$Q,MATCH(BASE!H3039,LISTAS!$G:$G,0),MATCH(BASE!J3039,LISTAS!$H$3:$Q$3,0))*Tabela3[[#This Row],[QUANTIDADE]]</f>
        <v>16</v>
      </c>
      <c r="L3039" s="2" t="str">
        <f>TEXT(Tabela3[[#This Row],[DATA]],"MM")</f>
        <v>04</v>
      </c>
      <c r="M3039" s="2">
        <f>WEEKNUM(Tabela3[[#This Row],[DATA]])</f>
        <v>17</v>
      </c>
      <c r="N3039" s="18">
        <f>YEAR(Tabela3[[#This Row],[DATA]])</f>
        <v>2023</v>
      </c>
    </row>
    <row r="3040" spans="2:14">
      <c r="B3040" s="1">
        <v>45040</v>
      </c>
      <c r="C3040">
        <v>13275</v>
      </c>
      <c r="D3040">
        <f>COUNTIF(C$4:C3040,Tabela3[[#This Row],[COMANDA]])</f>
        <v>1</v>
      </c>
      <c r="E3040" t="s">
        <v>90</v>
      </c>
      <c r="G3040" t="s">
        <v>8</v>
      </c>
      <c r="H3040" t="s">
        <v>204</v>
      </c>
      <c r="I3040" s="2">
        <v>1</v>
      </c>
      <c r="J3040" t="s">
        <v>11</v>
      </c>
      <c r="K3040" s="21">
        <f>INDEX(LISTAS!$H:$Q,MATCH(BASE!H3040,LISTAS!$G:$G,0),MATCH(BASE!J3040,LISTAS!$H$3:$Q$3,0))*Tabela3[[#This Row],[QUANTIDADE]]</f>
        <v>18</v>
      </c>
      <c r="L3040" s="2" t="str">
        <f>TEXT(Tabela3[[#This Row],[DATA]],"MM")</f>
        <v>04</v>
      </c>
      <c r="M3040" s="2">
        <f>WEEKNUM(Tabela3[[#This Row],[DATA]])</f>
        <v>17</v>
      </c>
      <c r="N3040" s="18">
        <f>YEAR(Tabela3[[#This Row],[DATA]])</f>
        <v>2023</v>
      </c>
    </row>
    <row r="3041" spans="2:14">
      <c r="B3041" s="1">
        <v>45040</v>
      </c>
      <c r="C3041">
        <v>13275</v>
      </c>
      <c r="D3041">
        <f>COUNTIF(C$4:C3041,Tabela3[[#This Row],[COMANDA]])</f>
        <v>2</v>
      </c>
      <c r="E3041" t="s">
        <v>90</v>
      </c>
      <c r="G3041" t="s">
        <v>61</v>
      </c>
      <c r="H3041" t="s">
        <v>199</v>
      </c>
      <c r="I3041" s="2">
        <v>1</v>
      </c>
      <c r="J3041" t="s">
        <v>11</v>
      </c>
      <c r="K3041" s="21">
        <f>INDEX(LISTAS!$H:$Q,MATCH(BASE!H3041,LISTAS!$G:$G,0),MATCH(BASE!J3041,LISTAS!$H$3:$Q$3,0))*Tabela3[[#This Row],[QUANTIDADE]]</f>
        <v>1</v>
      </c>
      <c r="L3041" s="2" t="str">
        <f>TEXT(Tabela3[[#This Row],[DATA]],"MM")</f>
        <v>04</v>
      </c>
      <c r="M3041" s="2">
        <f>WEEKNUM(Tabela3[[#This Row],[DATA]])</f>
        <v>17</v>
      </c>
      <c r="N3041" s="18">
        <f>YEAR(Tabela3[[#This Row],[DATA]])</f>
        <v>2023</v>
      </c>
    </row>
    <row r="3042" spans="2:14">
      <c r="B3042" s="1">
        <v>45040</v>
      </c>
      <c r="C3042">
        <v>13276</v>
      </c>
      <c r="D3042">
        <f>COUNTIF(C$4:C3042,Tabela3[[#This Row],[COMANDA]])</f>
        <v>1</v>
      </c>
      <c r="E3042" t="s">
        <v>90</v>
      </c>
      <c r="F3042" t="s">
        <v>99</v>
      </c>
      <c r="G3042" t="s">
        <v>8</v>
      </c>
      <c r="H3042" t="s">
        <v>204</v>
      </c>
      <c r="I3042" s="2">
        <v>1</v>
      </c>
      <c r="J3042" t="s">
        <v>11</v>
      </c>
      <c r="K3042" s="21">
        <f>INDEX(LISTAS!$H:$Q,MATCH(BASE!H3042,LISTAS!$G:$G,0),MATCH(BASE!J3042,LISTAS!$H$3:$Q$3,0))*Tabela3[[#This Row],[QUANTIDADE]]</f>
        <v>18</v>
      </c>
      <c r="L3042" s="2" t="str">
        <f>TEXT(Tabela3[[#This Row],[DATA]],"MM")</f>
        <v>04</v>
      </c>
      <c r="M3042" s="2">
        <f>WEEKNUM(Tabela3[[#This Row],[DATA]])</f>
        <v>17</v>
      </c>
      <c r="N3042" s="18">
        <f>YEAR(Tabela3[[#This Row],[DATA]])</f>
        <v>2023</v>
      </c>
    </row>
    <row r="3043" spans="2:14">
      <c r="B3043" s="1">
        <v>45040</v>
      </c>
      <c r="C3043">
        <v>13276</v>
      </c>
      <c r="D3043">
        <f>COUNTIF(C$4:C3043,Tabela3[[#This Row],[COMANDA]])</f>
        <v>2</v>
      </c>
      <c r="E3043" t="s">
        <v>90</v>
      </c>
      <c r="F3043" t="s">
        <v>99</v>
      </c>
      <c r="G3043" t="s">
        <v>61</v>
      </c>
      <c r="H3043" t="s">
        <v>163</v>
      </c>
      <c r="I3043" s="2">
        <v>1</v>
      </c>
      <c r="J3043" t="s">
        <v>11</v>
      </c>
      <c r="K3043" s="21">
        <f>INDEX(LISTAS!$H:$Q,MATCH(BASE!H3043,LISTAS!$G:$G,0),MATCH(BASE!J3043,LISTAS!$H$3:$Q$3,0))*Tabela3[[#This Row],[QUANTIDADE]]</f>
        <v>4</v>
      </c>
      <c r="L3043" s="2" t="str">
        <f>TEXT(Tabela3[[#This Row],[DATA]],"MM")</f>
        <v>04</v>
      </c>
      <c r="M3043" s="2">
        <f>WEEKNUM(Tabela3[[#This Row],[DATA]])</f>
        <v>17</v>
      </c>
      <c r="N3043" s="18">
        <f>YEAR(Tabela3[[#This Row],[DATA]])</f>
        <v>2023</v>
      </c>
    </row>
    <row r="3044" spans="2:14">
      <c r="B3044" s="1">
        <v>45040</v>
      </c>
      <c r="C3044">
        <v>13276</v>
      </c>
      <c r="D3044">
        <f>COUNTIF(C$4:C3044,Tabela3[[#This Row],[COMANDA]])</f>
        <v>3</v>
      </c>
      <c r="E3044" t="s">
        <v>90</v>
      </c>
      <c r="F3044" t="s">
        <v>99</v>
      </c>
      <c r="G3044" t="s">
        <v>61</v>
      </c>
      <c r="H3044" t="s">
        <v>161</v>
      </c>
      <c r="I3044" s="2">
        <v>1</v>
      </c>
      <c r="J3044" t="s">
        <v>11</v>
      </c>
      <c r="K3044" s="21">
        <f>INDEX(LISTAS!$H:$Q,MATCH(BASE!H3044,LISTAS!$G:$G,0),MATCH(BASE!J3044,LISTAS!$H$3:$Q$3,0))*Tabela3[[#This Row],[QUANTIDADE]]</f>
        <v>3</v>
      </c>
      <c r="L3044" s="2" t="str">
        <f>TEXT(Tabela3[[#This Row],[DATA]],"MM")</f>
        <v>04</v>
      </c>
      <c r="M3044" s="2">
        <f>WEEKNUM(Tabela3[[#This Row],[DATA]])</f>
        <v>17</v>
      </c>
      <c r="N3044" s="18">
        <f>YEAR(Tabela3[[#This Row],[DATA]])</f>
        <v>2023</v>
      </c>
    </row>
    <row r="3045" spans="2:14">
      <c r="B3045" s="1">
        <v>45040</v>
      </c>
      <c r="C3045">
        <v>13276</v>
      </c>
      <c r="D3045">
        <f>COUNTIF(C$4:C3045,Tabela3[[#This Row],[COMANDA]])</f>
        <v>4</v>
      </c>
      <c r="E3045" t="s">
        <v>90</v>
      </c>
      <c r="F3045" t="s">
        <v>99</v>
      </c>
      <c r="G3045" t="s">
        <v>8</v>
      </c>
      <c r="H3045" t="s">
        <v>47</v>
      </c>
      <c r="I3045" s="2">
        <v>1</v>
      </c>
      <c r="J3045" t="s">
        <v>11</v>
      </c>
      <c r="K3045" s="21">
        <f>INDEX(LISTAS!$H:$Q,MATCH(BASE!H3045,LISTAS!$G:$G,0),MATCH(BASE!J3045,LISTAS!$H$3:$Q$3,0))*Tabela3[[#This Row],[QUANTIDADE]]</f>
        <v>16</v>
      </c>
      <c r="L3045" s="2" t="str">
        <f>TEXT(Tabela3[[#This Row],[DATA]],"MM")</f>
        <v>04</v>
      </c>
      <c r="M3045" s="2">
        <f>WEEKNUM(Tabela3[[#This Row],[DATA]])</f>
        <v>17</v>
      </c>
      <c r="N3045" s="18">
        <f>YEAR(Tabela3[[#This Row],[DATA]])</f>
        <v>2023</v>
      </c>
    </row>
    <row r="3046" spans="2:14">
      <c r="B3046" s="1">
        <v>45040</v>
      </c>
      <c r="C3046">
        <v>13276</v>
      </c>
      <c r="D3046">
        <f>COUNTIF(C$4:C3046,Tabela3[[#This Row],[COMANDA]])</f>
        <v>5</v>
      </c>
      <c r="E3046" t="s">
        <v>90</v>
      </c>
      <c r="F3046" t="s">
        <v>99</v>
      </c>
      <c r="G3046" t="s">
        <v>9</v>
      </c>
      <c r="H3046" t="s">
        <v>58</v>
      </c>
      <c r="I3046" s="2">
        <v>1</v>
      </c>
      <c r="J3046" t="s">
        <v>11</v>
      </c>
      <c r="K3046" s="21">
        <f>INDEX(LISTAS!$H:$Q,MATCH(BASE!H3046,LISTAS!$G:$G,0),MATCH(BASE!J3046,LISTAS!$H$3:$Q$3,0))*Tabela3[[#This Row],[QUANTIDADE]]</f>
        <v>5</v>
      </c>
      <c r="L3046" s="2" t="str">
        <f>TEXT(Tabela3[[#This Row],[DATA]],"MM")</f>
        <v>04</v>
      </c>
      <c r="M3046" s="2">
        <f>WEEKNUM(Tabela3[[#This Row],[DATA]])</f>
        <v>17</v>
      </c>
      <c r="N3046" s="18">
        <f>YEAR(Tabela3[[#This Row],[DATA]])</f>
        <v>2023</v>
      </c>
    </row>
    <row r="3047" spans="2:14">
      <c r="B3047" s="1">
        <v>45040</v>
      </c>
      <c r="C3047">
        <v>13276</v>
      </c>
      <c r="D3047">
        <f>COUNTIF(C$4:C3047,Tabela3[[#This Row],[COMANDA]])</f>
        <v>6</v>
      </c>
      <c r="E3047" t="s">
        <v>90</v>
      </c>
      <c r="F3047" t="s">
        <v>99</v>
      </c>
      <c r="G3047" t="s">
        <v>9</v>
      </c>
      <c r="H3047" t="s">
        <v>208</v>
      </c>
      <c r="I3047" s="2">
        <v>1</v>
      </c>
      <c r="J3047" t="s">
        <v>11</v>
      </c>
      <c r="K3047" s="21">
        <f>INDEX(LISTAS!$H:$Q,MATCH(BASE!H3047,LISTAS!$G:$G,0),MATCH(BASE!J3047,LISTAS!$H$3:$Q$3,0))*Tabela3[[#This Row],[QUANTIDADE]]</f>
        <v>4</v>
      </c>
      <c r="L3047" s="2" t="str">
        <f>TEXT(Tabela3[[#This Row],[DATA]],"MM")</f>
        <v>04</v>
      </c>
      <c r="M3047" s="2">
        <f>WEEKNUM(Tabela3[[#This Row],[DATA]])</f>
        <v>17</v>
      </c>
      <c r="N3047" s="18">
        <f>YEAR(Tabela3[[#This Row],[DATA]])</f>
        <v>2023</v>
      </c>
    </row>
    <row r="3048" spans="2:14">
      <c r="B3048" s="1">
        <v>45040</v>
      </c>
      <c r="C3048">
        <v>13277</v>
      </c>
      <c r="D3048">
        <f>COUNTIF(C$4:C3048,Tabela3[[#This Row],[COMANDA]])</f>
        <v>1</v>
      </c>
      <c r="E3048" t="s">
        <v>90</v>
      </c>
      <c r="F3048" t="s">
        <v>98</v>
      </c>
      <c r="G3048" t="s">
        <v>8</v>
      </c>
      <c r="H3048" t="s">
        <v>202</v>
      </c>
      <c r="I3048" s="2">
        <v>1</v>
      </c>
      <c r="J3048" t="s">
        <v>11</v>
      </c>
      <c r="K3048" s="21">
        <f>INDEX(LISTAS!$H:$Q,MATCH(BASE!H3048,LISTAS!$G:$G,0),MATCH(BASE!J3048,LISTAS!$H$3:$Q$3,0))*Tabela3[[#This Row],[QUANTIDADE]]</f>
        <v>20</v>
      </c>
      <c r="L3048" s="2" t="str">
        <f>TEXT(Tabela3[[#This Row],[DATA]],"MM")</f>
        <v>04</v>
      </c>
      <c r="M3048" s="2">
        <f>WEEKNUM(Tabela3[[#This Row],[DATA]])</f>
        <v>17</v>
      </c>
      <c r="N3048" s="18">
        <f>YEAR(Tabela3[[#This Row],[DATA]])</f>
        <v>2023</v>
      </c>
    </row>
    <row r="3049" spans="2:14">
      <c r="B3049" s="1">
        <v>45040</v>
      </c>
      <c r="C3049">
        <v>13278</v>
      </c>
      <c r="D3049">
        <f>COUNTIF(C$4:C3049,Tabela3[[#This Row],[COMANDA]])</f>
        <v>1</v>
      </c>
      <c r="E3049" t="s">
        <v>89</v>
      </c>
      <c r="F3049" t="s">
        <v>375</v>
      </c>
      <c r="G3049" t="s">
        <v>8</v>
      </c>
      <c r="H3049" t="s">
        <v>47</v>
      </c>
      <c r="I3049" s="2">
        <v>1</v>
      </c>
      <c r="J3049" t="s">
        <v>11</v>
      </c>
      <c r="K3049" s="21">
        <f>INDEX(LISTAS!$H:$Q,MATCH(BASE!H3049,LISTAS!$G:$G,0),MATCH(BASE!J3049,LISTAS!$H$3:$Q$3,0))*Tabela3[[#This Row],[QUANTIDADE]]</f>
        <v>16</v>
      </c>
      <c r="L3049" s="2" t="str">
        <f>TEXT(Tabela3[[#This Row],[DATA]],"MM")</f>
        <v>04</v>
      </c>
      <c r="M3049" s="2">
        <f>WEEKNUM(Tabela3[[#This Row],[DATA]])</f>
        <v>17</v>
      </c>
      <c r="N3049" s="18">
        <f>YEAR(Tabela3[[#This Row],[DATA]])</f>
        <v>2023</v>
      </c>
    </row>
    <row r="3050" spans="2:14">
      <c r="B3050" s="1">
        <v>45040</v>
      </c>
      <c r="C3050">
        <v>13279</v>
      </c>
      <c r="D3050">
        <f>COUNTIF(C$4:C3050,Tabela3[[#This Row],[COMANDA]])</f>
        <v>1</v>
      </c>
      <c r="E3050" t="s">
        <v>90</v>
      </c>
      <c r="F3050" t="s">
        <v>375</v>
      </c>
      <c r="G3050" t="s">
        <v>8</v>
      </c>
      <c r="H3050" t="s">
        <v>40</v>
      </c>
      <c r="I3050" s="2">
        <v>1</v>
      </c>
      <c r="J3050" t="s">
        <v>11</v>
      </c>
      <c r="K3050" s="21">
        <f>INDEX(LISTAS!$H:$Q,MATCH(BASE!H3050,LISTAS!$G:$G,0),MATCH(BASE!J3050,LISTAS!$H$3:$Q$3,0))*Tabela3[[#This Row],[QUANTIDADE]]</f>
        <v>14</v>
      </c>
      <c r="L3050" s="2" t="str">
        <f>TEXT(Tabela3[[#This Row],[DATA]],"MM")</f>
        <v>04</v>
      </c>
      <c r="M3050" s="2">
        <f>WEEKNUM(Tabela3[[#This Row],[DATA]])</f>
        <v>17</v>
      </c>
      <c r="N3050" s="18">
        <f>YEAR(Tabela3[[#This Row],[DATA]])</f>
        <v>2023</v>
      </c>
    </row>
    <row r="3051" spans="2:14">
      <c r="B3051" s="1">
        <v>45040</v>
      </c>
      <c r="C3051">
        <v>13280</v>
      </c>
      <c r="D3051">
        <f>COUNTIF(C$4:C3051,Tabela3[[#This Row],[COMANDA]])</f>
        <v>1</v>
      </c>
      <c r="E3051" t="s">
        <v>90</v>
      </c>
      <c r="F3051" t="s">
        <v>98</v>
      </c>
      <c r="G3051" t="s">
        <v>8</v>
      </c>
      <c r="H3051" t="s">
        <v>43</v>
      </c>
      <c r="I3051" s="2">
        <v>1</v>
      </c>
      <c r="J3051" t="s">
        <v>11</v>
      </c>
      <c r="K3051" s="21">
        <f>INDEX(LISTAS!$H:$Q,MATCH(BASE!H3051,LISTAS!$G:$G,0),MATCH(BASE!J3051,LISTAS!$H$3:$Q$3,0))*Tabela3[[#This Row],[QUANTIDADE]]</f>
        <v>18</v>
      </c>
      <c r="L3051" s="2" t="str">
        <f>TEXT(Tabela3[[#This Row],[DATA]],"MM")</f>
        <v>04</v>
      </c>
      <c r="M3051" s="2">
        <f>WEEKNUM(Tabela3[[#This Row],[DATA]])</f>
        <v>17</v>
      </c>
      <c r="N3051" s="18">
        <f>YEAR(Tabela3[[#This Row],[DATA]])</f>
        <v>2023</v>
      </c>
    </row>
    <row r="3052" spans="2:14">
      <c r="B3052" s="1">
        <v>45040</v>
      </c>
      <c r="C3052">
        <v>13280</v>
      </c>
      <c r="D3052">
        <f>COUNTIF(C$4:C3052,Tabela3[[#This Row],[COMANDA]])</f>
        <v>2</v>
      </c>
      <c r="E3052" t="s">
        <v>90</v>
      </c>
      <c r="F3052" t="s">
        <v>98</v>
      </c>
      <c r="G3052" t="s">
        <v>9</v>
      </c>
      <c r="H3052" t="s">
        <v>151</v>
      </c>
      <c r="I3052" s="2">
        <v>1</v>
      </c>
      <c r="J3052" t="s">
        <v>11</v>
      </c>
      <c r="K3052" s="21">
        <f>INDEX(LISTAS!$H:$Q,MATCH(BASE!H3052,LISTAS!$G:$G,0),MATCH(BASE!J3052,LISTAS!$H$3:$Q$3,0))*Tabela3[[#This Row],[QUANTIDADE]]</f>
        <v>6</v>
      </c>
      <c r="L3052" s="2" t="str">
        <f>TEXT(Tabela3[[#This Row],[DATA]],"MM")</f>
        <v>04</v>
      </c>
      <c r="M3052" s="2">
        <f>WEEKNUM(Tabela3[[#This Row],[DATA]])</f>
        <v>17</v>
      </c>
      <c r="N3052" s="18">
        <f>YEAR(Tabela3[[#This Row],[DATA]])</f>
        <v>2023</v>
      </c>
    </row>
    <row r="3053" spans="2:14">
      <c r="B3053" s="1">
        <v>45040</v>
      </c>
      <c r="C3053">
        <v>13281</v>
      </c>
      <c r="D3053">
        <f>COUNTIF(C$4:C3053,Tabela3[[#This Row],[COMANDA]])</f>
        <v>1</v>
      </c>
      <c r="E3053" t="s">
        <v>90</v>
      </c>
      <c r="F3053" t="s">
        <v>98</v>
      </c>
      <c r="G3053" t="s">
        <v>8</v>
      </c>
      <c r="H3053" t="s">
        <v>204</v>
      </c>
      <c r="I3053" s="2">
        <v>1</v>
      </c>
      <c r="J3053" t="s">
        <v>11</v>
      </c>
      <c r="K3053" s="21">
        <f>INDEX(LISTAS!$H:$Q,MATCH(BASE!H3053,LISTAS!$G:$G,0),MATCH(BASE!J3053,LISTAS!$H$3:$Q$3,0))*Tabela3[[#This Row],[QUANTIDADE]]</f>
        <v>18</v>
      </c>
      <c r="L3053" s="2" t="str">
        <f>TEXT(Tabela3[[#This Row],[DATA]],"MM")</f>
        <v>04</v>
      </c>
      <c r="M3053" s="2">
        <f>WEEKNUM(Tabela3[[#This Row],[DATA]])</f>
        <v>17</v>
      </c>
      <c r="N3053" s="18">
        <f>YEAR(Tabela3[[#This Row],[DATA]])</f>
        <v>2023</v>
      </c>
    </row>
    <row r="3054" spans="2:14">
      <c r="B3054" s="1">
        <v>45040</v>
      </c>
      <c r="C3054">
        <v>13281</v>
      </c>
      <c r="D3054">
        <f>COUNTIF(C$4:C3054,Tabela3[[#This Row],[COMANDA]])</f>
        <v>2</v>
      </c>
      <c r="E3054" t="s">
        <v>90</v>
      </c>
      <c r="F3054" t="s">
        <v>98</v>
      </c>
      <c r="G3054" t="s">
        <v>61</v>
      </c>
      <c r="H3054" t="s">
        <v>162</v>
      </c>
      <c r="I3054" s="2">
        <v>1</v>
      </c>
      <c r="J3054" t="s">
        <v>11</v>
      </c>
      <c r="K3054" s="21">
        <f>INDEX(LISTAS!$H:$Q,MATCH(BASE!H3054,LISTAS!$G:$G,0),MATCH(BASE!J3054,LISTAS!$H$3:$Q$3,0))*Tabela3[[#This Row],[QUANTIDADE]]</f>
        <v>1.5</v>
      </c>
      <c r="L3054" s="2" t="str">
        <f>TEXT(Tabela3[[#This Row],[DATA]],"MM")</f>
        <v>04</v>
      </c>
      <c r="M3054" s="2">
        <f>WEEKNUM(Tabela3[[#This Row],[DATA]])</f>
        <v>17</v>
      </c>
      <c r="N3054" s="18">
        <f>YEAR(Tabela3[[#This Row],[DATA]])</f>
        <v>2023</v>
      </c>
    </row>
    <row r="3055" spans="2:14">
      <c r="B3055" s="1">
        <v>45040</v>
      </c>
      <c r="C3055">
        <v>13282</v>
      </c>
      <c r="D3055">
        <f>COUNTIF(C$4:C3055,Tabela3[[#This Row],[COMANDA]])</f>
        <v>1</v>
      </c>
      <c r="E3055" t="s">
        <v>90</v>
      </c>
      <c r="F3055" t="s">
        <v>98</v>
      </c>
      <c r="G3055" t="s">
        <v>8</v>
      </c>
      <c r="H3055" t="s">
        <v>202</v>
      </c>
      <c r="I3055" s="2">
        <v>1</v>
      </c>
      <c r="J3055" t="s">
        <v>11</v>
      </c>
      <c r="K3055" s="21">
        <f>INDEX(LISTAS!$H:$Q,MATCH(BASE!H3055,LISTAS!$G:$G,0),MATCH(BASE!J3055,LISTAS!$H$3:$Q$3,0))*Tabela3[[#This Row],[QUANTIDADE]]</f>
        <v>20</v>
      </c>
      <c r="L3055" s="2" t="str">
        <f>TEXT(Tabela3[[#This Row],[DATA]],"MM")</f>
        <v>04</v>
      </c>
      <c r="M3055" s="2">
        <f>WEEKNUM(Tabela3[[#This Row],[DATA]])</f>
        <v>17</v>
      </c>
      <c r="N3055" s="18">
        <f>YEAR(Tabela3[[#This Row],[DATA]])</f>
        <v>2023</v>
      </c>
    </row>
    <row r="3056" spans="2:14">
      <c r="B3056" s="1">
        <v>45040</v>
      </c>
      <c r="C3056">
        <v>13283</v>
      </c>
      <c r="D3056">
        <f>COUNTIF(C$4:C3056,Tabela3[[#This Row],[COMANDA]])</f>
        <v>1</v>
      </c>
      <c r="E3056" t="s">
        <v>90</v>
      </c>
      <c r="F3056" t="s">
        <v>98</v>
      </c>
      <c r="G3056" t="s">
        <v>8</v>
      </c>
      <c r="H3056" t="s">
        <v>41</v>
      </c>
      <c r="I3056" s="2">
        <v>1</v>
      </c>
      <c r="J3056" t="s">
        <v>11</v>
      </c>
      <c r="K3056" s="21">
        <f>INDEX(LISTAS!$H:$Q,MATCH(BASE!H3056,LISTAS!$G:$G,0),MATCH(BASE!J3056,LISTAS!$H$3:$Q$3,0))*Tabela3[[#This Row],[QUANTIDADE]]</f>
        <v>14</v>
      </c>
      <c r="L3056" s="2" t="str">
        <f>TEXT(Tabela3[[#This Row],[DATA]],"MM")</f>
        <v>04</v>
      </c>
      <c r="M3056" s="2">
        <f>WEEKNUM(Tabela3[[#This Row],[DATA]])</f>
        <v>17</v>
      </c>
      <c r="N3056" s="18">
        <f>YEAR(Tabela3[[#This Row],[DATA]])</f>
        <v>2023</v>
      </c>
    </row>
    <row r="3057" spans="2:14">
      <c r="B3057" s="1">
        <v>45040</v>
      </c>
      <c r="C3057">
        <v>13285</v>
      </c>
      <c r="D3057">
        <f>COUNTIF(C$4:C3057,Tabela3[[#This Row],[COMANDA]])</f>
        <v>1</v>
      </c>
      <c r="E3057" t="s">
        <v>90</v>
      </c>
      <c r="F3057" t="s">
        <v>99</v>
      </c>
      <c r="G3057" t="s">
        <v>8</v>
      </c>
      <c r="H3057" t="s">
        <v>204</v>
      </c>
      <c r="I3057" s="2">
        <v>1</v>
      </c>
      <c r="J3057" t="s">
        <v>11</v>
      </c>
      <c r="K3057" s="21">
        <f>INDEX(LISTAS!$H:$Q,MATCH(BASE!H3057,LISTAS!$G:$G,0),MATCH(BASE!J3057,LISTAS!$H$3:$Q$3,0))*Tabela3[[#This Row],[QUANTIDADE]]</f>
        <v>18</v>
      </c>
      <c r="L3057" s="2" t="str">
        <f>TEXT(Tabela3[[#This Row],[DATA]],"MM")</f>
        <v>04</v>
      </c>
      <c r="M3057" s="2">
        <f>WEEKNUM(Tabela3[[#This Row],[DATA]])</f>
        <v>17</v>
      </c>
      <c r="N3057" s="18">
        <f>YEAR(Tabela3[[#This Row],[DATA]])</f>
        <v>2023</v>
      </c>
    </row>
    <row r="3058" spans="2:14">
      <c r="B3058" s="1">
        <v>45040</v>
      </c>
      <c r="C3058">
        <v>13286</v>
      </c>
      <c r="D3058">
        <f>COUNTIF(C$4:C3058,Tabela3[[#This Row],[COMANDA]])</f>
        <v>1</v>
      </c>
      <c r="E3058" t="s">
        <v>90</v>
      </c>
      <c r="F3058" t="s">
        <v>98</v>
      </c>
      <c r="G3058" t="s">
        <v>8</v>
      </c>
      <c r="H3058" t="s">
        <v>202</v>
      </c>
      <c r="I3058" s="2">
        <v>2</v>
      </c>
      <c r="J3058" t="s">
        <v>11</v>
      </c>
      <c r="K3058" s="21">
        <f>INDEX(LISTAS!$H:$Q,MATCH(BASE!H3058,LISTAS!$G:$G,0),MATCH(BASE!J3058,LISTAS!$H$3:$Q$3,0))*Tabela3[[#This Row],[QUANTIDADE]]</f>
        <v>40</v>
      </c>
      <c r="L3058" s="2" t="str">
        <f>TEXT(Tabela3[[#This Row],[DATA]],"MM")</f>
        <v>04</v>
      </c>
      <c r="M3058" s="2">
        <f>WEEKNUM(Tabela3[[#This Row],[DATA]])</f>
        <v>17</v>
      </c>
      <c r="N3058" s="18">
        <f>YEAR(Tabela3[[#This Row],[DATA]])</f>
        <v>2023</v>
      </c>
    </row>
    <row r="3059" spans="2:14">
      <c r="B3059" s="1">
        <v>45040</v>
      </c>
      <c r="C3059">
        <v>13286</v>
      </c>
      <c r="D3059">
        <f>COUNTIF(C$4:C3059,Tabela3[[#This Row],[COMANDA]])</f>
        <v>2</v>
      </c>
      <c r="E3059" t="s">
        <v>90</v>
      </c>
      <c r="F3059" t="s">
        <v>99</v>
      </c>
      <c r="G3059" t="s">
        <v>8</v>
      </c>
      <c r="H3059" t="s">
        <v>202</v>
      </c>
      <c r="I3059" s="2">
        <v>1</v>
      </c>
      <c r="J3059" t="s">
        <v>11</v>
      </c>
      <c r="K3059" s="21">
        <f>INDEX(LISTAS!$H:$Q,MATCH(BASE!H3059,LISTAS!$G:$G,0),MATCH(BASE!J3059,LISTAS!$H$3:$Q$3,0))*Tabela3[[#This Row],[QUANTIDADE]]</f>
        <v>20</v>
      </c>
      <c r="L3059" s="2" t="str">
        <f>TEXT(Tabela3[[#This Row],[DATA]],"MM")</f>
        <v>04</v>
      </c>
      <c r="M3059" s="2">
        <f>WEEKNUM(Tabela3[[#This Row],[DATA]])</f>
        <v>17</v>
      </c>
      <c r="N3059" s="18">
        <f>YEAR(Tabela3[[#This Row],[DATA]])</f>
        <v>2023</v>
      </c>
    </row>
    <row r="3060" spans="2:14">
      <c r="B3060" s="1">
        <v>45040</v>
      </c>
      <c r="C3060">
        <v>13286</v>
      </c>
      <c r="D3060">
        <f>COUNTIF(C$4:C3060,Tabela3[[#This Row],[COMANDA]])</f>
        <v>3</v>
      </c>
      <c r="E3060" t="s">
        <v>90</v>
      </c>
      <c r="F3060" t="s">
        <v>98</v>
      </c>
      <c r="G3060" t="s">
        <v>9</v>
      </c>
      <c r="H3060" t="s">
        <v>142</v>
      </c>
      <c r="I3060" s="2">
        <v>1</v>
      </c>
      <c r="J3060" t="s">
        <v>11</v>
      </c>
      <c r="K3060" s="21">
        <f>INDEX(LISTAS!$H:$Q,MATCH(BASE!H3060,LISTAS!$G:$G,0),MATCH(BASE!J3060,LISTAS!$H$3:$Q$3,0))*Tabela3[[#This Row],[QUANTIDADE]]</f>
        <v>6</v>
      </c>
      <c r="L3060" s="2" t="str">
        <f>TEXT(Tabela3[[#This Row],[DATA]],"MM")</f>
        <v>04</v>
      </c>
      <c r="M3060" s="2">
        <f>WEEKNUM(Tabela3[[#This Row],[DATA]])</f>
        <v>17</v>
      </c>
      <c r="N3060" s="18">
        <f>YEAR(Tabela3[[#This Row],[DATA]])</f>
        <v>2023</v>
      </c>
    </row>
    <row r="3061" spans="2:14">
      <c r="B3061" s="1">
        <v>45040</v>
      </c>
      <c r="C3061">
        <v>13286</v>
      </c>
      <c r="D3061">
        <f>COUNTIF(C$4:C3061,Tabela3[[#This Row],[COMANDA]])</f>
        <v>4</v>
      </c>
      <c r="E3061" t="s">
        <v>90</v>
      </c>
      <c r="F3061" t="s">
        <v>99</v>
      </c>
      <c r="G3061" t="s">
        <v>9</v>
      </c>
      <c r="H3061" t="s">
        <v>152</v>
      </c>
      <c r="I3061" s="2">
        <v>1</v>
      </c>
      <c r="J3061" t="s">
        <v>11</v>
      </c>
      <c r="K3061" s="21">
        <f>INDEX(LISTAS!$H:$Q,MATCH(BASE!H3061,LISTAS!$G:$G,0),MATCH(BASE!J3061,LISTAS!$H$3:$Q$3,0))*Tabela3[[#This Row],[QUANTIDADE]]</f>
        <v>6</v>
      </c>
      <c r="L3061" s="2" t="str">
        <f>TEXT(Tabela3[[#This Row],[DATA]],"MM")</f>
        <v>04</v>
      </c>
      <c r="M3061" s="2">
        <f>WEEKNUM(Tabela3[[#This Row],[DATA]])</f>
        <v>17</v>
      </c>
      <c r="N3061" s="18">
        <f>YEAR(Tabela3[[#This Row],[DATA]])</f>
        <v>2023</v>
      </c>
    </row>
    <row r="3062" spans="2:14">
      <c r="B3062" s="1">
        <v>45040</v>
      </c>
      <c r="C3062">
        <v>13286</v>
      </c>
      <c r="D3062">
        <f>COUNTIF(C$4:C3062,Tabela3[[#This Row],[COMANDA]])</f>
        <v>5</v>
      </c>
      <c r="E3062" t="s">
        <v>90</v>
      </c>
      <c r="F3062" t="s">
        <v>98</v>
      </c>
      <c r="G3062" t="s">
        <v>9</v>
      </c>
      <c r="H3062" t="s">
        <v>134</v>
      </c>
      <c r="I3062" s="2">
        <v>1</v>
      </c>
      <c r="J3062" t="s">
        <v>11</v>
      </c>
      <c r="K3062" s="21">
        <f>INDEX(LISTAS!$H:$Q,MATCH(BASE!H3062,LISTAS!$G:$G,0),MATCH(BASE!J3062,LISTAS!$H$3:$Q$3,0))*Tabela3[[#This Row],[QUANTIDADE]]</f>
        <v>3</v>
      </c>
      <c r="L3062" s="2" t="str">
        <f>TEXT(Tabela3[[#This Row],[DATA]],"MM")</f>
        <v>04</v>
      </c>
      <c r="M3062" s="2">
        <f>WEEKNUM(Tabela3[[#This Row],[DATA]])</f>
        <v>17</v>
      </c>
      <c r="N3062" s="18">
        <f>YEAR(Tabela3[[#This Row],[DATA]])</f>
        <v>2023</v>
      </c>
    </row>
    <row r="3063" spans="2:14">
      <c r="B3063" s="1">
        <v>45040</v>
      </c>
      <c r="C3063">
        <v>13287</v>
      </c>
      <c r="D3063">
        <f>COUNTIF(C$4:C3063,Tabela3[[#This Row],[COMANDA]])</f>
        <v>1</v>
      </c>
      <c r="E3063" t="s">
        <v>89</v>
      </c>
      <c r="F3063" t="s">
        <v>375</v>
      </c>
      <c r="G3063" t="s">
        <v>8</v>
      </c>
      <c r="H3063" t="s">
        <v>47</v>
      </c>
      <c r="I3063" s="2">
        <v>1</v>
      </c>
      <c r="J3063" t="s">
        <v>11</v>
      </c>
      <c r="K3063" s="21">
        <f>INDEX(LISTAS!$H:$Q,MATCH(BASE!H3063,LISTAS!$G:$G,0),MATCH(BASE!J3063,LISTAS!$H$3:$Q$3,0))*Tabela3[[#This Row],[QUANTIDADE]]</f>
        <v>16</v>
      </c>
      <c r="L3063" s="2" t="str">
        <f>TEXT(Tabela3[[#This Row],[DATA]],"MM")</f>
        <v>04</v>
      </c>
      <c r="M3063" s="2">
        <f>WEEKNUM(Tabela3[[#This Row],[DATA]])</f>
        <v>17</v>
      </c>
      <c r="N3063" s="18">
        <f>YEAR(Tabela3[[#This Row],[DATA]])</f>
        <v>2023</v>
      </c>
    </row>
    <row r="3064" spans="2:14">
      <c r="B3064" s="1">
        <v>45040</v>
      </c>
      <c r="C3064">
        <v>13288</v>
      </c>
      <c r="D3064">
        <f>COUNTIF(C$4:C3064,Tabela3[[#This Row],[COMANDA]])</f>
        <v>1</v>
      </c>
      <c r="E3064" t="s">
        <v>90</v>
      </c>
      <c r="F3064" t="s">
        <v>98</v>
      </c>
      <c r="G3064" t="s">
        <v>8</v>
      </c>
      <c r="H3064" t="s">
        <v>47</v>
      </c>
      <c r="I3064" s="2">
        <v>1</v>
      </c>
      <c r="J3064" t="s">
        <v>11</v>
      </c>
      <c r="K3064" s="21">
        <f>INDEX(LISTAS!$H:$Q,MATCH(BASE!H3064,LISTAS!$G:$G,0),MATCH(BASE!J3064,LISTAS!$H$3:$Q$3,0))*Tabela3[[#This Row],[QUANTIDADE]]</f>
        <v>16</v>
      </c>
      <c r="L3064" s="2" t="str">
        <f>TEXT(Tabela3[[#This Row],[DATA]],"MM")</f>
        <v>04</v>
      </c>
      <c r="M3064" s="2">
        <f>WEEKNUM(Tabela3[[#This Row],[DATA]])</f>
        <v>17</v>
      </c>
      <c r="N3064" s="18">
        <f>YEAR(Tabela3[[#This Row],[DATA]])</f>
        <v>2023</v>
      </c>
    </row>
    <row r="3065" spans="2:14">
      <c r="B3065" s="1">
        <v>45040</v>
      </c>
      <c r="C3065">
        <v>13289</v>
      </c>
      <c r="D3065">
        <f>COUNTIF(C$4:C3065,Tabela3[[#This Row],[COMANDA]])</f>
        <v>1</v>
      </c>
      <c r="E3065" t="s">
        <v>90</v>
      </c>
      <c r="F3065" t="s">
        <v>98</v>
      </c>
      <c r="G3065" t="s">
        <v>8</v>
      </c>
      <c r="H3065" t="s">
        <v>206</v>
      </c>
      <c r="I3065" s="2">
        <v>1</v>
      </c>
      <c r="J3065" t="s">
        <v>11</v>
      </c>
      <c r="K3065" s="21">
        <f>INDEX(LISTAS!$H:$Q,MATCH(BASE!H3065,LISTAS!$G:$G,0),MATCH(BASE!J3065,LISTAS!$H$3:$Q$3,0))*Tabela3[[#This Row],[QUANTIDADE]]</f>
        <v>18</v>
      </c>
      <c r="L3065" s="2" t="str">
        <f>TEXT(Tabela3[[#This Row],[DATA]],"MM")</f>
        <v>04</v>
      </c>
      <c r="M3065" s="2">
        <f>WEEKNUM(Tabela3[[#This Row],[DATA]])</f>
        <v>17</v>
      </c>
      <c r="N3065" s="18">
        <f>YEAR(Tabela3[[#This Row],[DATA]])</f>
        <v>2023</v>
      </c>
    </row>
    <row r="3066" spans="2:14">
      <c r="B3066" s="1">
        <v>45040</v>
      </c>
      <c r="C3066">
        <v>13290</v>
      </c>
      <c r="D3066">
        <f>COUNTIF(C$4:C3066,Tabela3[[#This Row],[COMANDA]])</f>
        <v>1</v>
      </c>
      <c r="E3066" t="s">
        <v>90</v>
      </c>
      <c r="F3066" t="s">
        <v>98</v>
      </c>
      <c r="G3066" t="s">
        <v>8</v>
      </c>
      <c r="H3066" t="s">
        <v>204</v>
      </c>
      <c r="I3066" s="2">
        <v>1</v>
      </c>
      <c r="J3066" t="s">
        <v>11</v>
      </c>
      <c r="K3066" s="21">
        <f>INDEX(LISTAS!$H:$Q,MATCH(BASE!H3066,LISTAS!$G:$G,0),MATCH(BASE!J3066,LISTAS!$H$3:$Q$3,0))*Tabela3[[#This Row],[QUANTIDADE]]</f>
        <v>18</v>
      </c>
      <c r="L3066" s="2" t="str">
        <f>TEXT(Tabela3[[#This Row],[DATA]],"MM")</f>
        <v>04</v>
      </c>
      <c r="M3066" s="2">
        <f>WEEKNUM(Tabela3[[#This Row],[DATA]])</f>
        <v>17</v>
      </c>
      <c r="N3066" s="18">
        <f>YEAR(Tabela3[[#This Row],[DATA]])</f>
        <v>2023</v>
      </c>
    </row>
    <row r="3067" spans="2:14">
      <c r="B3067" s="1">
        <v>45040</v>
      </c>
      <c r="C3067">
        <v>13291</v>
      </c>
      <c r="D3067">
        <f>COUNTIF(C$4:C3067,Tabela3[[#This Row],[COMANDA]])</f>
        <v>1</v>
      </c>
      <c r="E3067" t="s">
        <v>90</v>
      </c>
      <c r="F3067" t="s">
        <v>98</v>
      </c>
      <c r="G3067" t="s">
        <v>8</v>
      </c>
      <c r="H3067" t="s">
        <v>42</v>
      </c>
      <c r="I3067" s="2">
        <v>1</v>
      </c>
      <c r="J3067" t="s">
        <v>11</v>
      </c>
      <c r="K3067" s="21">
        <f>INDEX(LISTAS!$H:$Q,MATCH(BASE!H3067,LISTAS!$G:$G,0),MATCH(BASE!J3067,LISTAS!$H$3:$Q$3,0))*Tabela3[[#This Row],[QUANTIDADE]]</f>
        <v>16</v>
      </c>
      <c r="L3067" s="2" t="str">
        <f>TEXT(Tabela3[[#This Row],[DATA]],"MM")</f>
        <v>04</v>
      </c>
      <c r="M3067" s="2">
        <f>WEEKNUM(Tabela3[[#This Row],[DATA]])</f>
        <v>17</v>
      </c>
      <c r="N3067" s="18">
        <f>YEAR(Tabela3[[#This Row],[DATA]])</f>
        <v>2023</v>
      </c>
    </row>
    <row r="3068" spans="2:14">
      <c r="B3068" s="1">
        <v>45040</v>
      </c>
      <c r="C3068">
        <v>13292</v>
      </c>
      <c r="D3068">
        <f>COUNTIF(C$4:C3068,Tabela3[[#This Row],[COMANDA]])</f>
        <v>1</v>
      </c>
      <c r="E3068" t="s">
        <v>90</v>
      </c>
      <c r="F3068" t="s">
        <v>99</v>
      </c>
      <c r="G3068" t="s">
        <v>8</v>
      </c>
      <c r="H3068" t="s">
        <v>204</v>
      </c>
      <c r="I3068" s="2">
        <v>1</v>
      </c>
      <c r="J3068" t="s">
        <v>11</v>
      </c>
      <c r="K3068" s="21">
        <f>INDEX(LISTAS!$H:$Q,MATCH(BASE!H3068,LISTAS!$G:$G,0),MATCH(BASE!J3068,LISTAS!$H$3:$Q$3,0))*Tabela3[[#This Row],[QUANTIDADE]]</f>
        <v>18</v>
      </c>
      <c r="L3068" s="2" t="str">
        <f>TEXT(Tabela3[[#This Row],[DATA]],"MM")</f>
        <v>04</v>
      </c>
      <c r="M3068" s="2">
        <f>WEEKNUM(Tabela3[[#This Row],[DATA]])</f>
        <v>17</v>
      </c>
      <c r="N3068" s="18">
        <f>YEAR(Tabela3[[#This Row],[DATA]])</f>
        <v>2023</v>
      </c>
    </row>
    <row r="3069" spans="2:14">
      <c r="B3069" s="1">
        <v>45040</v>
      </c>
      <c r="C3069">
        <v>13293</v>
      </c>
      <c r="D3069">
        <f>COUNTIF(C$4:C3069,Tabela3[[#This Row],[COMANDA]])</f>
        <v>1</v>
      </c>
      <c r="E3069" t="s">
        <v>90</v>
      </c>
      <c r="F3069" t="s">
        <v>98</v>
      </c>
      <c r="G3069" t="s">
        <v>8</v>
      </c>
      <c r="H3069" t="s">
        <v>42</v>
      </c>
      <c r="I3069" s="2">
        <v>1</v>
      </c>
      <c r="J3069" t="s">
        <v>11</v>
      </c>
      <c r="K3069" s="21">
        <f>INDEX(LISTAS!$H:$Q,MATCH(BASE!H3069,LISTAS!$G:$G,0),MATCH(BASE!J3069,LISTAS!$H$3:$Q$3,0))*Tabela3[[#This Row],[QUANTIDADE]]</f>
        <v>16</v>
      </c>
      <c r="L3069" s="2" t="str">
        <f>TEXT(Tabela3[[#This Row],[DATA]],"MM")</f>
        <v>04</v>
      </c>
      <c r="M3069" s="2">
        <f>WEEKNUM(Tabela3[[#This Row],[DATA]])</f>
        <v>17</v>
      </c>
      <c r="N3069" s="18">
        <f>YEAR(Tabela3[[#This Row],[DATA]])</f>
        <v>2023</v>
      </c>
    </row>
    <row r="3070" spans="2:14">
      <c r="B3070" s="1">
        <v>45040</v>
      </c>
      <c r="C3070">
        <v>13294</v>
      </c>
      <c r="D3070">
        <f>COUNTIF(C$4:C3070,Tabela3[[#This Row],[COMANDA]])</f>
        <v>1</v>
      </c>
      <c r="E3070" t="s">
        <v>90</v>
      </c>
      <c r="F3070" t="s">
        <v>375</v>
      </c>
      <c r="G3070" t="s">
        <v>8</v>
      </c>
      <c r="H3070" t="s">
        <v>202</v>
      </c>
      <c r="I3070" s="2">
        <v>1</v>
      </c>
      <c r="J3070" t="s">
        <v>12</v>
      </c>
      <c r="K3070" s="21">
        <f>INDEX(LISTAS!$H:$Q,MATCH(BASE!H3070,LISTAS!$G:$G,0),MATCH(BASE!J3070,LISTAS!$H$3:$Q$3,0))*Tabela3[[#This Row],[QUANTIDADE]]</f>
        <v>18</v>
      </c>
      <c r="L3070" s="2" t="str">
        <f>TEXT(Tabela3[[#This Row],[DATA]],"MM")</f>
        <v>04</v>
      </c>
      <c r="M3070" s="2">
        <f>WEEKNUM(Tabela3[[#This Row],[DATA]])</f>
        <v>17</v>
      </c>
      <c r="N3070" s="18">
        <f>YEAR(Tabela3[[#This Row],[DATA]])</f>
        <v>2023</v>
      </c>
    </row>
    <row r="3071" spans="2:14">
      <c r="B3071" s="1">
        <v>45040</v>
      </c>
      <c r="C3071">
        <v>13294</v>
      </c>
      <c r="D3071">
        <f>COUNTIF(C$4:C3071,Tabela3[[#This Row],[COMANDA]])</f>
        <v>2</v>
      </c>
      <c r="E3071" t="s">
        <v>89</v>
      </c>
      <c r="F3071" t="s">
        <v>375</v>
      </c>
      <c r="G3071" t="s">
        <v>8</v>
      </c>
      <c r="H3071" t="s">
        <v>206</v>
      </c>
      <c r="I3071" s="2">
        <v>1</v>
      </c>
      <c r="J3071" t="s">
        <v>12</v>
      </c>
      <c r="K3071" s="21">
        <f>INDEX(LISTAS!$H:$Q,MATCH(BASE!H3071,LISTAS!$G:$G,0),MATCH(BASE!J3071,LISTAS!$H$3:$Q$3,0))*Tabela3[[#This Row],[QUANTIDADE]]</f>
        <v>16.2</v>
      </c>
      <c r="L3071" s="2" t="str">
        <f>TEXT(Tabela3[[#This Row],[DATA]],"MM")</f>
        <v>04</v>
      </c>
      <c r="M3071" s="2">
        <f>WEEKNUM(Tabela3[[#This Row],[DATA]])</f>
        <v>17</v>
      </c>
      <c r="N3071" s="18">
        <f>YEAR(Tabela3[[#This Row],[DATA]])</f>
        <v>2023</v>
      </c>
    </row>
    <row r="3072" spans="2:14">
      <c r="B3072" s="1">
        <v>45040</v>
      </c>
      <c r="C3072">
        <v>13295</v>
      </c>
      <c r="D3072">
        <f>COUNTIF(C$4:C3072,Tabela3[[#This Row],[COMANDA]])</f>
        <v>1</v>
      </c>
      <c r="E3072" t="s">
        <v>90</v>
      </c>
      <c r="F3072" t="s">
        <v>99</v>
      </c>
      <c r="G3072" t="s">
        <v>8</v>
      </c>
      <c r="H3072" t="s">
        <v>41</v>
      </c>
      <c r="I3072" s="2">
        <v>1</v>
      </c>
      <c r="J3072" t="s">
        <v>11</v>
      </c>
      <c r="K3072" s="21">
        <f>INDEX(LISTAS!$H:$Q,MATCH(BASE!H3072,LISTAS!$G:$G,0),MATCH(BASE!J3072,LISTAS!$H$3:$Q$3,0))*Tabela3[[#This Row],[QUANTIDADE]]</f>
        <v>14</v>
      </c>
      <c r="L3072" s="2" t="str">
        <f>TEXT(Tabela3[[#This Row],[DATA]],"MM")</f>
        <v>04</v>
      </c>
      <c r="M3072" s="2">
        <f>WEEKNUM(Tabela3[[#This Row],[DATA]])</f>
        <v>17</v>
      </c>
      <c r="N3072" s="18">
        <f>YEAR(Tabela3[[#This Row],[DATA]])</f>
        <v>2023</v>
      </c>
    </row>
    <row r="3073" spans="2:14">
      <c r="B3073" s="1">
        <v>45040</v>
      </c>
      <c r="C3073">
        <v>13295</v>
      </c>
      <c r="D3073">
        <f>COUNTIF(C$4:C3073,Tabela3[[#This Row],[COMANDA]])</f>
        <v>2</v>
      </c>
      <c r="E3073" t="s">
        <v>90</v>
      </c>
      <c r="F3073" t="s">
        <v>99</v>
      </c>
      <c r="G3073" t="s">
        <v>9</v>
      </c>
      <c r="H3073" t="s">
        <v>378</v>
      </c>
      <c r="I3073" s="2">
        <v>1</v>
      </c>
      <c r="J3073" t="s">
        <v>11</v>
      </c>
      <c r="K3073" s="21">
        <f>INDEX(LISTAS!$H:$Q,MATCH(BASE!H3073,LISTAS!$G:$G,0),MATCH(BASE!J3073,LISTAS!$H$3:$Q$3,0))*Tabela3[[#This Row],[QUANTIDADE]]</f>
        <v>6</v>
      </c>
      <c r="L3073" s="2" t="str">
        <f>TEXT(Tabela3[[#This Row],[DATA]],"MM")</f>
        <v>04</v>
      </c>
      <c r="M3073" s="2">
        <f>WEEKNUM(Tabela3[[#This Row],[DATA]])</f>
        <v>17</v>
      </c>
      <c r="N3073" s="18">
        <f>YEAR(Tabela3[[#This Row],[DATA]])</f>
        <v>2023</v>
      </c>
    </row>
    <row r="3074" spans="2:14">
      <c r="B3074" s="1">
        <v>45040</v>
      </c>
      <c r="C3074">
        <v>13296</v>
      </c>
      <c r="D3074">
        <f>COUNTIF(C$4:C3074,Tabela3[[#This Row],[COMANDA]])</f>
        <v>1</v>
      </c>
      <c r="E3074" t="s">
        <v>90</v>
      </c>
      <c r="F3074" t="s">
        <v>98</v>
      </c>
      <c r="G3074" t="s">
        <v>8</v>
      </c>
      <c r="H3074" t="s">
        <v>84</v>
      </c>
      <c r="I3074" s="2">
        <v>1</v>
      </c>
      <c r="J3074" t="s">
        <v>11</v>
      </c>
      <c r="K3074" s="21">
        <f>INDEX(LISTAS!$H:$Q,MATCH(BASE!H3074,LISTAS!$G:$G,0),MATCH(BASE!J3074,LISTAS!$H$3:$Q$3,0))*Tabela3[[#This Row],[QUANTIDADE]]</f>
        <v>16</v>
      </c>
      <c r="L3074" s="2" t="str">
        <f>TEXT(Tabela3[[#This Row],[DATA]],"MM")</f>
        <v>04</v>
      </c>
      <c r="M3074" s="2">
        <f>WEEKNUM(Tabela3[[#This Row],[DATA]])</f>
        <v>17</v>
      </c>
      <c r="N3074" s="18">
        <f>YEAR(Tabela3[[#This Row],[DATA]])</f>
        <v>2023</v>
      </c>
    </row>
    <row r="3075" spans="2:14">
      <c r="B3075" s="1">
        <v>45040</v>
      </c>
      <c r="C3075">
        <v>13297</v>
      </c>
      <c r="D3075">
        <f>COUNTIF(C$4:C3075,Tabela3[[#This Row],[COMANDA]])</f>
        <v>1</v>
      </c>
      <c r="E3075" t="s">
        <v>90</v>
      </c>
      <c r="F3075" t="s">
        <v>98</v>
      </c>
      <c r="G3075" t="s">
        <v>8</v>
      </c>
      <c r="H3075" t="s">
        <v>206</v>
      </c>
      <c r="I3075" s="2">
        <v>1</v>
      </c>
      <c r="J3075" t="s">
        <v>11</v>
      </c>
      <c r="K3075" s="21">
        <f>INDEX(LISTAS!$H:$Q,MATCH(BASE!H3075,LISTAS!$G:$G,0),MATCH(BASE!J3075,LISTAS!$H$3:$Q$3,0))*Tabela3[[#This Row],[QUANTIDADE]]</f>
        <v>18</v>
      </c>
      <c r="L3075" s="2" t="str">
        <f>TEXT(Tabela3[[#This Row],[DATA]],"MM")</f>
        <v>04</v>
      </c>
      <c r="M3075" s="2">
        <f>WEEKNUM(Tabela3[[#This Row],[DATA]])</f>
        <v>17</v>
      </c>
      <c r="N3075" s="18">
        <f>YEAR(Tabela3[[#This Row],[DATA]])</f>
        <v>2023</v>
      </c>
    </row>
    <row r="3076" spans="2:14">
      <c r="B3076" s="1">
        <v>45040</v>
      </c>
      <c r="C3076">
        <v>13297</v>
      </c>
      <c r="D3076">
        <f>COUNTIF(C$4:C3076,Tabela3[[#This Row],[COMANDA]])</f>
        <v>2</v>
      </c>
      <c r="E3076" t="s">
        <v>90</v>
      </c>
      <c r="F3076" t="s">
        <v>98</v>
      </c>
      <c r="G3076" t="s">
        <v>9</v>
      </c>
      <c r="H3076" t="s">
        <v>378</v>
      </c>
      <c r="I3076" s="2">
        <v>1</v>
      </c>
      <c r="J3076" t="s">
        <v>11</v>
      </c>
      <c r="K3076" s="21">
        <f>INDEX(LISTAS!$H:$Q,MATCH(BASE!H3076,LISTAS!$G:$G,0),MATCH(BASE!J3076,LISTAS!$H$3:$Q$3,0))*Tabela3[[#This Row],[QUANTIDADE]]</f>
        <v>6</v>
      </c>
      <c r="L3076" s="2" t="str">
        <f>TEXT(Tabela3[[#This Row],[DATA]],"MM")</f>
        <v>04</v>
      </c>
      <c r="M3076" s="2">
        <f>WEEKNUM(Tabela3[[#This Row],[DATA]])</f>
        <v>17</v>
      </c>
      <c r="N3076" s="18">
        <f>YEAR(Tabela3[[#This Row],[DATA]])</f>
        <v>2023</v>
      </c>
    </row>
    <row r="3077" spans="2:14">
      <c r="B3077" s="1">
        <v>45040</v>
      </c>
      <c r="C3077">
        <v>13298</v>
      </c>
      <c r="D3077">
        <f>COUNTIF(C$4:C3077,Tabela3[[#This Row],[COMANDA]])</f>
        <v>1</v>
      </c>
      <c r="E3077" t="s">
        <v>90</v>
      </c>
      <c r="F3077" t="s">
        <v>99</v>
      </c>
      <c r="G3077" t="s">
        <v>8</v>
      </c>
      <c r="H3077" t="s">
        <v>206</v>
      </c>
      <c r="I3077" s="2">
        <v>1</v>
      </c>
      <c r="J3077" t="s">
        <v>11</v>
      </c>
      <c r="K3077" s="21">
        <f>INDEX(LISTAS!$H:$Q,MATCH(BASE!H3077,LISTAS!$G:$G,0),MATCH(BASE!J3077,LISTAS!$H$3:$Q$3,0))*Tabela3[[#This Row],[QUANTIDADE]]</f>
        <v>18</v>
      </c>
      <c r="L3077" s="2" t="str">
        <f>TEXT(Tabela3[[#This Row],[DATA]],"MM")</f>
        <v>04</v>
      </c>
      <c r="M3077" s="2">
        <f>WEEKNUM(Tabela3[[#This Row],[DATA]])</f>
        <v>17</v>
      </c>
      <c r="N3077" s="18">
        <f>YEAR(Tabela3[[#This Row],[DATA]])</f>
        <v>2023</v>
      </c>
    </row>
    <row r="3078" spans="2:14">
      <c r="B3078" s="1">
        <v>45040</v>
      </c>
      <c r="C3078">
        <v>13299</v>
      </c>
      <c r="D3078">
        <f>COUNTIF(C$4:C3078,Tabela3[[#This Row],[COMANDA]])</f>
        <v>1</v>
      </c>
      <c r="E3078" t="s">
        <v>90</v>
      </c>
      <c r="F3078" t="s">
        <v>99</v>
      </c>
      <c r="G3078" t="s">
        <v>8</v>
      </c>
      <c r="H3078" t="s">
        <v>206</v>
      </c>
      <c r="I3078" s="2">
        <v>1</v>
      </c>
      <c r="J3078" t="s">
        <v>11</v>
      </c>
      <c r="K3078" s="21">
        <f>INDEX(LISTAS!$H:$Q,MATCH(BASE!H3078,LISTAS!$G:$G,0),MATCH(BASE!J3078,LISTAS!$H$3:$Q$3,0))*Tabela3[[#This Row],[QUANTIDADE]]</f>
        <v>18</v>
      </c>
      <c r="L3078" s="2" t="str">
        <f>TEXT(Tabela3[[#This Row],[DATA]],"MM")</f>
        <v>04</v>
      </c>
      <c r="M3078" s="2">
        <f>WEEKNUM(Tabela3[[#This Row],[DATA]])</f>
        <v>17</v>
      </c>
      <c r="N3078" s="18">
        <f>YEAR(Tabela3[[#This Row],[DATA]])</f>
        <v>2023</v>
      </c>
    </row>
    <row r="3079" spans="2:14">
      <c r="B3079" s="1">
        <v>45040</v>
      </c>
      <c r="C3079">
        <v>13299</v>
      </c>
      <c r="D3079">
        <f>COUNTIF(C$4:C3079,Tabela3[[#This Row],[COMANDA]])</f>
        <v>2</v>
      </c>
      <c r="E3079" t="s">
        <v>90</v>
      </c>
      <c r="F3079" t="s">
        <v>99</v>
      </c>
      <c r="G3079" t="s">
        <v>9</v>
      </c>
      <c r="H3079" t="s">
        <v>134</v>
      </c>
      <c r="I3079" s="2">
        <v>1</v>
      </c>
      <c r="J3079" t="s">
        <v>11</v>
      </c>
      <c r="K3079" s="21">
        <f>INDEX(LISTAS!$H:$Q,MATCH(BASE!H3079,LISTAS!$G:$G,0),MATCH(BASE!J3079,LISTAS!$H$3:$Q$3,0))*Tabela3[[#This Row],[QUANTIDADE]]</f>
        <v>3</v>
      </c>
      <c r="L3079" s="2" t="str">
        <f>TEXT(Tabela3[[#This Row],[DATA]],"MM")</f>
        <v>04</v>
      </c>
      <c r="M3079" s="2">
        <f>WEEKNUM(Tabela3[[#This Row],[DATA]])</f>
        <v>17</v>
      </c>
      <c r="N3079" s="18">
        <f>YEAR(Tabela3[[#This Row],[DATA]])</f>
        <v>2023</v>
      </c>
    </row>
    <row r="3080" spans="2:14">
      <c r="B3080" s="1">
        <v>45040</v>
      </c>
      <c r="C3080">
        <v>13300</v>
      </c>
      <c r="D3080">
        <f>COUNTIF(C$4:C3080,Tabela3[[#This Row],[COMANDA]])</f>
        <v>1</v>
      </c>
      <c r="E3080" t="s">
        <v>90</v>
      </c>
      <c r="F3080" t="s">
        <v>99</v>
      </c>
      <c r="G3080" t="s">
        <v>8</v>
      </c>
      <c r="H3080" t="s">
        <v>204</v>
      </c>
      <c r="I3080" s="2">
        <v>1</v>
      </c>
      <c r="J3080" t="s">
        <v>11</v>
      </c>
      <c r="K3080" s="21">
        <f>INDEX(LISTAS!$H:$Q,MATCH(BASE!H3080,LISTAS!$G:$G,0),MATCH(BASE!J3080,LISTAS!$H$3:$Q$3,0))*Tabela3[[#This Row],[QUANTIDADE]]</f>
        <v>18</v>
      </c>
      <c r="L3080" s="2" t="str">
        <f>TEXT(Tabela3[[#This Row],[DATA]],"MM")</f>
        <v>04</v>
      </c>
      <c r="M3080" s="2">
        <f>WEEKNUM(Tabela3[[#This Row],[DATA]])</f>
        <v>17</v>
      </c>
      <c r="N3080" s="18">
        <f>YEAR(Tabela3[[#This Row],[DATA]])</f>
        <v>2023</v>
      </c>
    </row>
    <row r="3081" spans="2:14">
      <c r="B3081" s="1">
        <v>45040</v>
      </c>
      <c r="C3081">
        <v>13300</v>
      </c>
      <c r="D3081">
        <f>COUNTIF(C$4:C3081,Tabela3[[#This Row],[COMANDA]])</f>
        <v>2</v>
      </c>
      <c r="E3081" t="s">
        <v>90</v>
      </c>
      <c r="F3081" t="s">
        <v>99</v>
      </c>
      <c r="G3081" t="s">
        <v>61</v>
      </c>
      <c r="H3081" t="s">
        <v>199</v>
      </c>
      <c r="I3081" s="2">
        <v>1</v>
      </c>
      <c r="J3081" t="s">
        <v>11</v>
      </c>
      <c r="K3081" s="21">
        <f>INDEX(LISTAS!$H:$Q,MATCH(BASE!H3081,LISTAS!$G:$G,0),MATCH(BASE!J3081,LISTAS!$H$3:$Q$3,0))*Tabela3[[#This Row],[QUANTIDADE]]</f>
        <v>1</v>
      </c>
      <c r="L3081" s="2" t="str">
        <f>TEXT(Tabela3[[#This Row],[DATA]],"MM")</f>
        <v>04</v>
      </c>
      <c r="M3081" s="2">
        <f>WEEKNUM(Tabela3[[#This Row],[DATA]])</f>
        <v>17</v>
      </c>
      <c r="N3081" s="18">
        <f>YEAR(Tabela3[[#This Row],[DATA]])</f>
        <v>2023</v>
      </c>
    </row>
    <row r="3082" spans="2:14">
      <c r="B3082" s="1">
        <v>45040</v>
      </c>
      <c r="C3082">
        <v>13301</v>
      </c>
      <c r="D3082">
        <f>COUNTIF(C$4:C3082,Tabela3[[#This Row],[COMANDA]])</f>
        <v>1</v>
      </c>
      <c r="E3082" t="s">
        <v>89</v>
      </c>
      <c r="F3082" t="s">
        <v>98</v>
      </c>
      <c r="G3082" t="s">
        <v>8</v>
      </c>
      <c r="H3082" t="s">
        <v>206</v>
      </c>
      <c r="I3082" s="2">
        <v>1</v>
      </c>
      <c r="J3082" t="s">
        <v>11</v>
      </c>
      <c r="K3082" s="21">
        <f>INDEX(LISTAS!$H:$Q,MATCH(BASE!H3082,LISTAS!$G:$G,0),MATCH(BASE!J3082,LISTAS!$H$3:$Q$3,0))*Tabela3[[#This Row],[QUANTIDADE]]</f>
        <v>18</v>
      </c>
      <c r="L3082" s="2" t="str">
        <f>TEXT(Tabela3[[#This Row],[DATA]],"MM")</f>
        <v>04</v>
      </c>
      <c r="M3082" s="2">
        <f>WEEKNUM(Tabela3[[#This Row],[DATA]])</f>
        <v>17</v>
      </c>
      <c r="N3082" s="18">
        <f>YEAR(Tabela3[[#This Row],[DATA]])</f>
        <v>2023</v>
      </c>
    </row>
    <row r="3083" spans="2:14">
      <c r="B3083" s="1">
        <v>45040</v>
      </c>
      <c r="C3083">
        <v>13301</v>
      </c>
      <c r="D3083">
        <f>COUNTIF(C$4:C3083,Tabela3[[#This Row],[COMANDA]])</f>
        <v>2</v>
      </c>
      <c r="E3083" t="s">
        <v>89</v>
      </c>
      <c r="F3083" t="s">
        <v>98</v>
      </c>
      <c r="G3083" t="s">
        <v>9</v>
      </c>
      <c r="H3083" t="s">
        <v>138</v>
      </c>
      <c r="I3083" s="2">
        <v>1</v>
      </c>
      <c r="J3083" t="s">
        <v>11</v>
      </c>
      <c r="K3083" s="21">
        <f>INDEX(LISTAS!$H:$Q,MATCH(BASE!H3083,LISTAS!$G:$G,0),MATCH(BASE!J3083,LISTAS!$H$3:$Q$3,0))*Tabela3[[#This Row],[QUANTIDADE]]</f>
        <v>4</v>
      </c>
      <c r="L3083" s="2" t="str">
        <f>TEXT(Tabela3[[#This Row],[DATA]],"MM")</f>
        <v>04</v>
      </c>
      <c r="M3083" s="2">
        <f>WEEKNUM(Tabela3[[#This Row],[DATA]])</f>
        <v>17</v>
      </c>
      <c r="N3083" s="18">
        <f>YEAR(Tabela3[[#This Row],[DATA]])</f>
        <v>2023</v>
      </c>
    </row>
    <row r="3084" spans="2:14">
      <c r="B3084" s="1">
        <v>45040</v>
      </c>
      <c r="C3084">
        <v>13302</v>
      </c>
      <c r="D3084">
        <f>COUNTIF(C$4:C3084,Tabela3[[#This Row],[COMANDA]])</f>
        <v>1</v>
      </c>
      <c r="E3084" t="s">
        <v>90</v>
      </c>
      <c r="F3084" t="s">
        <v>99</v>
      </c>
      <c r="G3084" t="s">
        <v>8</v>
      </c>
      <c r="H3084" t="s">
        <v>202</v>
      </c>
      <c r="I3084" s="2">
        <v>1</v>
      </c>
      <c r="J3084" t="s">
        <v>11</v>
      </c>
      <c r="K3084" s="21">
        <f>INDEX(LISTAS!$H:$Q,MATCH(BASE!H3084,LISTAS!$G:$G,0),MATCH(BASE!J3084,LISTAS!$H$3:$Q$3,0))*Tabela3[[#This Row],[QUANTIDADE]]</f>
        <v>20</v>
      </c>
      <c r="L3084" s="2" t="str">
        <f>TEXT(Tabela3[[#This Row],[DATA]],"MM")</f>
        <v>04</v>
      </c>
      <c r="M3084" s="2">
        <f>WEEKNUM(Tabela3[[#This Row],[DATA]])</f>
        <v>17</v>
      </c>
      <c r="N3084" s="18">
        <f>YEAR(Tabela3[[#This Row],[DATA]])</f>
        <v>2023</v>
      </c>
    </row>
    <row r="3085" spans="2:14">
      <c r="B3085" s="1">
        <v>45040</v>
      </c>
      <c r="C3085">
        <v>13302</v>
      </c>
      <c r="D3085">
        <f>COUNTIF(C$4:C3085,Tabela3[[#This Row],[COMANDA]])</f>
        <v>2</v>
      </c>
      <c r="E3085" t="s">
        <v>90</v>
      </c>
      <c r="F3085" t="s">
        <v>99</v>
      </c>
      <c r="G3085" t="s">
        <v>61</v>
      </c>
      <c r="H3085" t="s">
        <v>199</v>
      </c>
      <c r="I3085" s="2">
        <v>1</v>
      </c>
      <c r="J3085" t="s">
        <v>11</v>
      </c>
      <c r="K3085" s="21">
        <f>INDEX(LISTAS!$H:$Q,MATCH(BASE!H3085,LISTAS!$G:$G,0),MATCH(BASE!J3085,LISTAS!$H$3:$Q$3,0))*Tabela3[[#This Row],[QUANTIDADE]]</f>
        <v>1</v>
      </c>
      <c r="L3085" s="2" t="str">
        <f>TEXT(Tabela3[[#This Row],[DATA]],"MM")</f>
        <v>04</v>
      </c>
      <c r="M3085" s="2">
        <f>WEEKNUM(Tabela3[[#This Row],[DATA]])</f>
        <v>17</v>
      </c>
      <c r="N3085" s="18">
        <f>YEAR(Tabela3[[#This Row],[DATA]])</f>
        <v>2023</v>
      </c>
    </row>
    <row r="3086" spans="2:14">
      <c r="B3086" s="1">
        <v>45040</v>
      </c>
      <c r="C3086">
        <v>13302</v>
      </c>
      <c r="D3086">
        <f>COUNTIF(C$4:C3086,Tabela3[[#This Row],[COMANDA]])</f>
        <v>3</v>
      </c>
      <c r="E3086" t="s">
        <v>90</v>
      </c>
      <c r="F3086" t="s">
        <v>99</v>
      </c>
      <c r="G3086" t="s">
        <v>9</v>
      </c>
      <c r="H3086" t="s">
        <v>219</v>
      </c>
      <c r="I3086" s="2">
        <v>1</v>
      </c>
      <c r="J3086" t="s">
        <v>11</v>
      </c>
      <c r="K3086" s="21">
        <f>INDEX(LISTAS!$H:$Q,MATCH(BASE!H3086,LISTAS!$G:$G,0),MATCH(BASE!J3086,LISTAS!$H$3:$Q$3,0))*Tabela3[[#This Row],[QUANTIDADE]]</f>
        <v>5</v>
      </c>
      <c r="L3086" s="2" t="str">
        <f>TEXT(Tabela3[[#This Row],[DATA]],"MM")</f>
        <v>04</v>
      </c>
      <c r="M3086" s="2">
        <f>WEEKNUM(Tabela3[[#This Row],[DATA]])</f>
        <v>17</v>
      </c>
      <c r="N3086" s="18">
        <f>YEAR(Tabela3[[#This Row],[DATA]])</f>
        <v>2023</v>
      </c>
    </row>
    <row r="3087" spans="2:14">
      <c r="B3087" s="1">
        <v>45040</v>
      </c>
      <c r="C3087">
        <v>13303</v>
      </c>
      <c r="D3087">
        <f>COUNTIF(C$4:C3087,Tabela3[[#This Row],[COMANDA]])</f>
        <v>1</v>
      </c>
      <c r="E3087" t="s">
        <v>90</v>
      </c>
      <c r="F3087" t="s">
        <v>99</v>
      </c>
      <c r="G3087" t="s">
        <v>8</v>
      </c>
      <c r="H3087" t="s">
        <v>40</v>
      </c>
      <c r="I3087" s="2">
        <v>1</v>
      </c>
      <c r="J3087" t="s">
        <v>11</v>
      </c>
      <c r="K3087" s="21">
        <f>INDEX(LISTAS!$H:$Q,MATCH(BASE!H3087,LISTAS!$G:$G,0),MATCH(BASE!J3087,LISTAS!$H$3:$Q$3,0))*Tabela3[[#This Row],[QUANTIDADE]]</f>
        <v>14</v>
      </c>
      <c r="L3087" s="2" t="str">
        <f>TEXT(Tabela3[[#This Row],[DATA]],"MM")</f>
        <v>04</v>
      </c>
      <c r="M3087" s="2">
        <f>WEEKNUM(Tabela3[[#This Row],[DATA]])</f>
        <v>17</v>
      </c>
      <c r="N3087" s="18">
        <f>YEAR(Tabela3[[#This Row],[DATA]])</f>
        <v>2023</v>
      </c>
    </row>
    <row r="3088" spans="2:14">
      <c r="B3088" s="1">
        <v>45040</v>
      </c>
      <c r="C3088">
        <v>13304</v>
      </c>
      <c r="D3088">
        <f>COUNTIF(C$4:C3088,Tabela3[[#This Row],[COMANDA]])</f>
        <v>1</v>
      </c>
      <c r="E3088" t="s">
        <v>90</v>
      </c>
      <c r="F3088" t="s">
        <v>98</v>
      </c>
      <c r="G3088" t="s">
        <v>8</v>
      </c>
      <c r="H3088" t="s">
        <v>206</v>
      </c>
      <c r="I3088" s="2">
        <v>1</v>
      </c>
      <c r="J3088" t="s">
        <v>11</v>
      </c>
      <c r="K3088" s="21">
        <f>INDEX(LISTAS!$H:$Q,MATCH(BASE!H3088,LISTAS!$G:$G,0),MATCH(BASE!J3088,LISTAS!$H$3:$Q$3,0))*Tabela3[[#This Row],[QUANTIDADE]]</f>
        <v>18</v>
      </c>
      <c r="L3088" s="2" t="str">
        <f>TEXT(Tabela3[[#This Row],[DATA]],"MM")</f>
        <v>04</v>
      </c>
      <c r="M3088" s="2">
        <f>WEEKNUM(Tabela3[[#This Row],[DATA]])</f>
        <v>17</v>
      </c>
      <c r="N3088" s="18">
        <f>YEAR(Tabela3[[#This Row],[DATA]])</f>
        <v>2023</v>
      </c>
    </row>
    <row r="3089" spans="2:14">
      <c r="B3089" s="1">
        <v>45040</v>
      </c>
      <c r="C3089">
        <v>13304</v>
      </c>
      <c r="D3089">
        <f>COUNTIF(C$4:C3089,Tabela3[[#This Row],[COMANDA]])</f>
        <v>2</v>
      </c>
      <c r="E3089" t="s">
        <v>90</v>
      </c>
      <c r="F3089" t="s">
        <v>98</v>
      </c>
      <c r="G3089" t="s">
        <v>10</v>
      </c>
      <c r="H3089" t="s">
        <v>119</v>
      </c>
      <c r="I3089" s="2">
        <v>1</v>
      </c>
      <c r="J3089" t="s">
        <v>11</v>
      </c>
      <c r="K3089" s="21">
        <f>INDEX(LISTAS!$H:$Q,MATCH(BASE!H3089,LISTAS!$G:$G,0),MATCH(BASE!J3089,LISTAS!$H$3:$Q$3,0))*Tabela3[[#This Row],[QUANTIDADE]]</f>
        <v>6</v>
      </c>
      <c r="L3089" s="2" t="str">
        <f>TEXT(Tabela3[[#This Row],[DATA]],"MM")</f>
        <v>04</v>
      </c>
      <c r="M3089" s="2">
        <f>WEEKNUM(Tabela3[[#This Row],[DATA]])</f>
        <v>17</v>
      </c>
      <c r="N3089" s="18">
        <f>YEAR(Tabela3[[#This Row],[DATA]])</f>
        <v>2023</v>
      </c>
    </row>
    <row r="3090" spans="2:14">
      <c r="B3090" s="1">
        <v>45040</v>
      </c>
      <c r="C3090">
        <v>13305</v>
      </c>
      <c r="D3090">
        <f>COUNTIF(C$4:C3090,Tabela3[[#This Row],[COMANDA]])</f>
        <v>1</v>
      </c>
      <c r="E3090" t="s">
        <v>90</v>
      </c>
      <c r="F3090" t="s">
        <v>98</v>
      </c>
      <c r="G3090" t="s">
        <v>8</v>
      </c>
      <c r="H3090" t="s">
        <v>202</v>
      </c>
      <c r="I3090" s="2">
        <v>1</v>
      </c>
      <c r="J3090" t="s">
        <v>11</v>
      </c>
      <c r="K3090" s="21">
        <f>INDEX(LISTAS!$H:$Q,MATCH(BASE!H3090,LISTAS!$G:$G,0),MATCH(BASE!J3090,LISTAS!$H$3:$Q$3,0))*Tabela3[[#This Row],[QUANTIDADE]]</f>
        <v>20</v>
      </c>
      <c r="L3090" s="2" t="str">
        <f>TEXT(Tabela3[[#This Row],[DATA]],"MM")</f>
        <v>04</v>
      </c>
      <c r="M3090" s="2">
        <f>WEEKNUM(Tabela3[[#This Row],[DATA]])</f>
        <v>17</v>
      </c>
      <c r="N3090" s="18">
        <f>YEAR(Tabela3[[#This Row],[DATA]])</f>
        <v>2023</v>
      </c>
    </row>
    <row r="3091" spans="2:14">
      <c r="B3091" s="1">
        <v>45040</v>
      </c>
      <c r="C3091">
        <v>13306</v>
      </c>
      <c r="D3091">
        <f>COUNTIF(C$4:C3091,Tabela3[[#This Row],[COMANDA]])</f>
        <v>1</v>
      </c>
      <c r="E3091" t="s">
        <v>90</v>
      </c>
      <c r="F3091" t="s">
        <v>375</v>
      </c>
      <c r="G3091" t="s">
        <v>8</v>
      </c>
      <c r="H3091" t="s">
        <v>261</v>
      </c>
      <c r="I3091" s="2">
        <v>2</v>
      </c>
      <c r="J3091" t="s">
        <v>11</v>
      </c>
      <c r="K3091" s="21">
        <f>INDEX(LISTAS!$H:$Q,MATCH(BASE!H3091,LISTAS!$G:$G,0),MATCH(BASE!J3091,LISTAS!$H$3:$Q$3,0))*Tabela3[[#This Row],[QUANTIDADE]]</f>
        <v>36</v>
      </c>
      <c r="L3091" s="2" t="str">
        <f>TEXT(Tabela3[[#This Row],[DATA]],"MM")</f>
        <v>04</v>
      </c>
      <c r="M3091" s="2">
        <f>WEEKNUM(Tabela3[[#This Row],[DATA]])</f>
        <v>17</v>
      </c>
      <c r="N3091" s="18">
        <f>YEAR(Tabela3[[#This Row],[DATA]])</f>
        <v>2023</v>
      </c>
    </row>
    <row r="3092" spans="2:14">
      <c r="B3092" s="1">
        <v>45040</v>
      </c>
      <c r="C3092">
        <v>13307</v>
      </c>
      <c r="D3092">
        <f>COUNTIF(C$4:C3092,Tabela3[[#This Row],[COMANDA]])</f>
        <v>1</v>
      </c>
      <c r="E3092" t="s">
        <v>90</v>
      </c>
      <c r="F3092" t="s">
        <v>99</v>
      </c>
      <c r="G3092" t="s">
        <v>8</v>
      </c>
      <c r="H3092" t="s">
        <v>206</v>
      </c>
      <c r="I3092" s="2">
        <v>1</v>
      </c>
      <c r="J3092" t="s">
        <v>11</v>
      </c>
      <c r="K3092" s="21">
        <f>INDEX(LISTAS!$H:$Q,MATCH(BASE!H3092,LISTAS!$G:$G,0),MATCH(BASE!J3092,LISTAS!$H$3:$Q$3,0))*Tabela3[[#This Row],[QUANTIDADE]]</f>
        <v>18</v>
      </c>
      <c r="L3092" s="2" t="str">
        <f>TEXT(Tabela3[[#This Row],[DATA]],"MM")</f>
        <v>04</v>
      </c>
      <c r="M3092" s="2">
        <f>WEEKNUM(Tabela3[[#This Row],[DATA]])</f>
        <v>17</v>
      </c>
      <c r="N3092" s="18">
        <f>YEAR(Tabela3[[#This Row],[DATA]])</f>
        <v>2023</v>
      </c>
    </row>
    <row r="3093" spans="2:14">
      <c r="B3093" s="1">
        <v>45040</v>
      </c>
      <c r="C3093">
        <v>13307</v>
      </c>
      <c r="D3093">
        <f>COUNTIF(C$4:C3093,Tabela3[[#This Row],[COMANDA]])</f>
        <v>2</v>
      </c>
      <c r="E3093" t="s">
        <v>90</v>
      </c>
      <c r="F3093" t="s">
        <v>99</v>
      </c>
      <c r="G3093" t="s">
        <v>9</v>
      </c>
      <c r="H3093" t="s">
        <v>134</v>
      </c>
      <c r="I3093" s="2">
        <v>1</v>
      </c>
      <c r="J3093" t="s">
        <v>11</v>
      </c>
      <c r="K3093" s="21">
        <f>INDEX(LISTAS!$H:$Q,MATCH(BASE!H3093,LISTAS!$G:$G,0),MATCH(BASE!J3093,LISTAS!$H$3:$Q$3,0))*Tabela3[[#This Row],[QUANTIDADE]]</f>
        <v>3</v>
      </c>
      <c r="L3093" s="2" t="str">
        <f>TEXT(Tabela3[[#This Row],[DATA]],"MM")</f>
        <v>04</v>
      </c>
      <c r="M3093" s="2">
        <f>WEEKNUM(Tabela3[[#This Row],[DATA]])</f>
        <v>17</v>
      </c>
      <c r="N3093" s="18">
        <f>YEAR(Tabela3[[#This Row],[DATA]])</f>
        <v>2023</v>
      </c>
    </row>
    <row r="3094" spans="2:14">
      <c r="B3094" s="1">
        <v>45040</v>
      </c>
      <c r="C3094">
        <v>13308</v>
      </c>
      <c r="D3094">
        <f>COUNTIF(C$4:C3094,Tabela3[[#This Row],[COMANDA]])</f>
        <v>1</v>
      </c>
      <c r="E3094" t="s">
        <v>90</v>
      </c>
      <c r="F3094" t="s">
        <v>98</v>
      </c>
      <c r="G3094" t="s">
        <v>8</v>
      </c>
      <c r="H3094" t="s">
        <v>39</v>
      </c>
      <c r="I3094" s="2">
        <v>1</v>
      </c>
      <c r="J3094" t="s">
        <v>11</v>
      </c>
      <c r="K3094" s="21">
        <f>INDEX(LISTAS!$H:$Q,MATCH(BASE!H3094,LISTAS!$G:$G,0),MATCH(BASE!J3094,LISTAS!$H$3:$Q$3,0))*Tabela3[[#This Row],[QUANTIDADE]]</f>
        <v>12</v>
      </c>
      <c r="L3094" s="2" t="str">
        <f>TEXT(Tabela3[[#This Row],[DATA]],"MM")</f>
        <v>04</v>
      </c>
      <c r="M3094" s="2">
        <f>WEEKNUM(Tabela3[[#This Row],[DATA]])</f>
        <v>17</v>
      </c>
      <c r="N3094" s="18">
        <f>YEAR(Tabela3[[#This Row],[DATA]])</f>
        <v>2023</v>
      </c>
    </row>
    <row r="3095" spans="2:14">
      <c r="B3095" s="1">
        <v>45040</v>
      </c>
      <c r="C3095">
        <v>13308</v>
      </c>
      <c r="D3095">
        <f>COUNTIF(C$4:C3095,Tabela3[[#This Row],[COMANDA]])</f>
        <v>2</v>
      </c>
      <c r="E3095" t="s">
        <v>90</v>
      </c>
      <c r="F3095" t="s">
        <v>98</v>
      </c>
      <c r="G3095" t="s">
        <v>8</v>
      </c>
      <c r="H3095" t="s">
        <v>41</v>
      </c>
      <c r="I3095" s="2">
        <v>1</v>
      </c>
      <c r="J3095" t="s">
        <v>11</v>
      </c>
      <c r="K3095" s="21">
        <f>INDEX(LISTAS!$H:$Q,MATCH(BASE!H3095,LISTAS!$G:$G,0),MATCH(BASE!J3095,LISTAS!$H$3:$Q$3,0))*Tabela3[[#This Row],[QUANTIDADE]]</f>
        <v>14</v>
      </c>
      <c r="L3095" s="2" t="str">
        <f>TEXT(Tabela3[[#This Row],[DATA]],"MM")</f>
        <v>04</v>
      </c>
      <c r="M3095" s="2">
        <f>WEEKNUM(Tabela3[[#This Row],[DATA]])</f>
        <v>17</v>
      </c>
      <c r="N3095" s="18">
        <f>YEAR(Tabela3[[#This Row],[DATA]])</f>
        <v>2023</v>
      </c>
    </row>
    <row r="3096" spans="2:14">
      <c r="B3096" s="1">
        <v>45040</v>
      </c>
      <c r="C3096">
        <v>13308</v>
      </c>
      <c r="D3096">
        <f>COUNTIF(C$4:C3096,Tabela3[[#This Row],[COMANDA]])</f>
        <v>3</v>
      </c>
      <c r="E3096" t="s">
        <v>90</v>
      </c>
      <c r="F3096" t="s">
        <v>98</v>
      </c>
      <c r="G3096" t="s">
        <v>61</v>
      </c>
      <c r="H3096" t="s">
        <v>199</v>
      </c>
      <c r="I3096" s="2">
        <v>1</v>
      </c>
      <c r="J3096" t="s">
        <v>11</v>
      </c>
      <c r="K3096" s="21">
        <f>INDEX(LISTAS!$H:$Q,MATCH(BASE!H3096,LISTAS!$G:$G,0),MATCH(BASE!J3096,LISTAS!$H$3:$Q$3,0))*Tabela3[[#This Row],[QUANTIDADE]]</f>
        <v>1</v>
      </c>
      <c r="L3096" s="2" t="str">
        <f>TEXT(Tabela3[[#This Row],[DATA]],"MM")</f>
        <v>04</v>
      </c>
      <c r="M3096" s="2">
        <f>WEEKNUM(Tabela3[[#This Row],[DATA]])</f>
        <v>17</v>
      </c>
      <c r="N3096" s="18">
        <f>YEAR(Tabela3[[#This Row],[DATA]])</f>
        <v>2023</v>
      </c>
    </row>
    <row r="3097" spans="2:14">
      <c r="B3097" s="1">
        <v>45040</v>
      </c>
      <c r="C3097">
        <v>13309</v>
      </c>
      <c r="D3097">
        <f>COUNTIF(C$4:C3097,Tabela3[[#This Row],[COMANDA]])</f>
        <v>1</v>
      </c>
      <c r="E3097" t="s">
        <v>90</v>
      </c>
      <c r="F3097" t="s">
        <v>98</v>
      </c>
      <c r="G3097" t="s">
        <v>8</v>
      </c>
      <c r="H3097" t="s">
        <v>47</v>
      </c>
      <c r="I3097" s="2">
        <v>1</v>
      </c>
      <c r="J3097" t="s">
        <v>11</v>
      </c>
      <c r="K3097" s="21">
        <f>INDEX(LISTAS!$H:$Q,MATCH(BASE!H3097,LISTAS!$G:$G,0),MATCH(BASE!J3097,LISTAS!$H$3:$Q$3,0))*Tabela3[[#This Row],[QUANTIDADE]]</f>
        <v>16</v>
      </c>
      <c r="L3097" s="2" t="str">
        <f>TEXT(Tabela3[[#This Row],[DATA]],"MM")</f>
        <v>04</v>
      </c>
      <c r="M3097" s="2">
        <f>WEEKNUM(Tabela3[[#This Row],[DATA]])</f>
        <v>17</v>
      </c>
      <c r="N3097" s="18">
        <f>YEAR(Tabela3[[#This Row],[DATA]])</f>
        <v>2023</v>
      </c>
    </row>
    <row r="3098" spans="2:14">
      <c r="B3098" s="1">
        <v>45040</v>
      </c>
      <c r="C3098">
        <v>13309</v>
      </c>
      <c r="D3098">
        <f>COUNTIF(C$4:C3098,Tabela3[[#This Row],[COMANDA]])</f>
        <v>2</v>
      </c>
      <c r="E3098" t="s">
        <v>90</v>
      </c>
      <c r="F3098" t="s">
        <v>98</v>
      </c>
      <c r="G3098" t="s">
        <v>9</v>
      </c>
      <c r="H3098" t="s">
        <v>59</v>
      </c>
      <c r="I3098" s="2">
        <v>1</v>
      </c>
      <c r="J3098" t="s">
        <v>11</v>
      </c>
      <c r="K3098" s="21">
        <f>INDEX(LISTAS!$H:$Q,MATCH(BASE!H3098,LISTAS!$G:$G,0),MATCH(BASE!J3098,LISTAS!$H$3:$Q$3,0))*Tabela3[[#This Row],[QUANTIDADE]]</f>
        <v>3</v>
      </c>
      <c r="L3098" s="2" t="str">
        <f>TEXT(Tabela3[[#This Row],[DATA]],"MM")</f>
        <v>04</v>
      </c>
      <c r="M3098" s="2">
        <f>WEEKNUM(Tabela3[[#This Row],[DATA]])</f>
        <v>17</v>
      </c>
      <c r="N3098" s="18">
        <f>YEAR(Tabela3[[#This Row],[DATA]])</f>
        <v>2023</v>
      </c>
    </row>
    <row r="3099" spans="2:14">
      <c r="B3099" s="1">
        <v>45040</v>
      </c>
      <c r="C3099">
        <v>13310</v>
      </c>
      <c r="D3099">
        <f>COUNTIF(C$4:C3099,Tabela3[[#This Row],[COMANDA]])</f>
        <v>1</v>
      </c>
      <c r="E3099" t="s">
        <v>90</v>
      </c>
      <c r="F3099" t="s">
        <v>98</v>
      </c>
      <c r="G3099" t="s">
        <v>8</v>
      </c>
      <c r="H3099" t="s">
        <v>43</v>
      </c>
      <c r="I3099" s="2">
        <v>1</v>
      </c>
      <c r="J3099" t="s">
        <v>11</v>
      </c>
      <c r="K3099" s="21">
        <f>INDEX(LISTAS!$H:$Q,MATCH(BASE!H3099,LISTAS!$G:$G,0),MATCH(BASE!J3099,LISTAS!$H$3:$Q$3,0))*Tabela3[[#This Row],[QUANTIDADE]]</f>
        <v>18</v>
      </c>
      <c r="L3099" s="2" t="str">
        <f>TEXT(Tabela3[[#This Row],[DATA]],"MM")</f>
        <v>04</v>
      </c>
      <c r="M3099" s="2">
        <f>WEEKNUM(Tabela3[[#This Row],[DATA]])</f>
        <v>17</v>
      </c>
      <c r="N3099" s="18">
        <f>YEAR(Tabela3[[#This Row],[DATA]])</f>
        <v>2023</v>
      </c>
    </row>
    <row r="3100" spans="2:14">
      <c r="B3100" s="1">
        <v>45040</v>
      </c>
      <c r="C3100">
        <v>13310</v>
      </c>
      <c r="D3100">
        <f>COUNTIF(C$4:C3100,Tabela3[[#This Row],[COMANDA]])</f>
        <v>2</v>
      </c>
      <c r="E3100" t="s">
        <v>90</v>
      </c>
      <c r="F3100" t="s">
        <v>98</v>
      </c>
      <c r="G3100" t="s">
        <v>9</v>
      </c>
      <c r="H3100" t="s">
        <v>208</v>
      </c>
      <c r="I3100" s="2">
        <v>1</v>
      </c>
      <c r="J3100" t="s">
        <v>11</v>
      </c>
      <c r="K3100" s="21">
        <f>INDEX(LISTAS!$H:$Q,MATCH(BASE!H3100,LISTAS!$G:$G,0),MATCH(BASE!J3100,LISTAS!$H$3:$Q$3,0))*Tabela3[[#This Row],[QUANTIDADE]]</f>
        <v>4</v>
      </c>
      <c r="L3100" s="2" t="str">
        <f>TEXT(Tabela3[[#This Row],[DATA]],"MM")</f>
        <v>04</v>
      </c>
      <c r="M3100" s="2">
        <f>WEEKNUM(Tabela3[[#This Row],[DATA]])</f>
        <v>17</v>
      </c>
      <c r="N3100" s="18">
        <f>YEAR(Tabela3[[#This Row],[DATA]])</f>
        <v>2023</v>
      </c>
    </row>
    <row r="3101" spans="2:14">
      <c r="B3101" s="1">
        <v>45040</v>
      </c>
      <c r="C3101">
        <v>13311</v>
      </c>
      <c r="D3101">
        <f>COUNTIF(C$4:C3101,Tabela3[[#This Row],[COMANDA]])</f>
        <v>1</v>
      </c>
      <c r="E3101" t="s">
        <v>90</v>
      </c>
      <c r="G3101" t="s">
        <v>8</v>
      </c>
      <c r="H3101" t="s">
        <v>202</v>
      </c>
      <c r="I3101" s="2">
        <v>1</v>
      </c>
      <c r="J3101" t="s">
        <v>11</v>
      </c>
      <c r="K3101" s="21">
        <f>INDEX(LISTAS!$H:$Q,MATCH(BASE!H3101,LISTAS!$G:$G,0),MATCH(BASE!J3101,LISTAS!$H$3:$Q$3,0))*Tabela3[[#This Row],[QUANTIDADE]]</f>
        <v>20</v>
      </c>
      <c r="L3101" s="2" t="str">
        <f>TEXT(Tabela3[[#This Row],[DATA]],"MM")</f>
        <v>04</v>
      </c>
      <c r="M3101" s="2">
        <f>WEEKNUM(Tabela3[[#This Row],[DATA]])</f>
        <v>17</v>
      </c>
      <c r="N3101" s="18">
        <f>YEAR(Tabela3[[#This Row],[DATA]])</f>
        <v>2023</v>
      </c>
    </row>
    <row r="3102" spans="2:14">
      <c r="B3102" s="1">
        <v>45040</v>
      </c>
      <c r="C3102">
        <v>13312</v>
      </c>
      <c r="D3102">
        <f>COUNTIF(C$4:C3102,Tabela3[[#This Row],[COMANDA]])</f>
        <v>1</v>
      </c>
      <c r="E3102" t="s">
        <v>90</v>
      </c>
      <c r="F3102" t="s">
        <v>100</v>
      </c>
      <c r="G3102" t="s">
        <v>8</v>
      </c>
      <c r="H3102" t="s">
        <v>206</v>
      </c>
      <c r="I3102" s="2">
        <v>1</v>
      </c>
      <c r="J3102" t="s">
        <v>11</v>
      </c>
      <c r="K3102" s="21">
        <f>INDEX(LISTAS!$H:$Q,MATCH(BASE!H3102,LISTAS!$G:$G,0),MATCH(BASE!J3102,LISTAS!$H$3:$Q$3,0))*Tabela3[[#This Row],[QUANTIDADE]]</f>
        <v>18</v>
      </c>
      <c r="L3102" s="2" t="str">
        <f>TEXT(Tabela3[[#This Row],[DATA]],"MM")</f>
        <v>04</v>
      </c>
      <c r="M3102" s="2">
        <f>WEEKNUM(Tabela3[[#This Row],[DATA]])</f>
        <v>17</v>
      </c>
      <c r="N3102" s="18">
        <f>YEAR(Tabela3[[#This Row],[DATA]])</f>
        <v>2023</v>
      </c>
    </row>
    <row r="3103" spans="2:14">
      <c r="B3103" s="1">
        <v>45040</v>
      </c>
      <c r="C3103">
        <v>13313</v>
      </c>
      <c r="D3103">
        <f>COUNTIF(C$4:C3103,Tabela3[[#This Row],[COMANDA]])</f>
        <v>1</v>
      </c>
      <c r="E3103" t="s">
        <v>90</v>
      </c>
      <c r="G3103" t="s">
        <v>8</v>
      </c>
      <c r="H3103" t="s">
        <v>39</v>
      </c>
      <c r="I3103" s="2">
        <v>1</v>
      </c>
      <c r="J3103" t="s">
        <v>11</v>
      </c>
      <c r="K3103" s="21">
        <f>INDEX(LISTAS!$H:$Q,MATCH(BASE!H3103,LISTAS!$G:$G,0),MATCH(BASE!J3103,LISTAS!$H$3:$Q$3,0))*Tabela3[[#This Row],[QUANTIDADE]]</f>
        <v>12</v>
      </c>
      <c r="L3103" s="2" t="str">
        <f>TEXT(Tabela3[[#This Row],[DATA]],"MM")</f>
        <v>04</v>
      </c>
      <c r="M3103" s="2">
        <f>WEEKNUM(Tabela3[[#This Row],[DATA]])</f>
        <v>17</v>
      </c>
      <c r="N3103" s="18">
        <f>YEAR(Tabela3[[#This Row],[DATA]])</f>
        <v>2023</v>
      </c>
    </row>
    <row r="3104" spans="2:14">
      <c r="B3104" s="1">
        <v>45040</v>
      </c>
      <c r="C3104">
        <v>13313</v>
      </c>
      <c r="D3104">
        <f>COUNTIF(C$4:C3104,Tabela3[[#This Row],[COMANDA]])</f>
        <v>2</v>
      </c>
      <c r="E3104" t="s">
        <v>90</v>
      </c>
      <c r="G3104" t="s">
        <v>8</v>
      </c>
      <c r="H3104" t="s">
        <v>202</v>
      </c>
      <c r="I3104" s="2">
        <v>1</v>
      </c>
      <c r="J3104" t="s">
        <v>11</v>
      </c>
      <c r="K3104" s="21">
        <f>INDEX(LISTAS!$H:$Q,MATCH(BASE!H3104,LISTAS!$G:$G,0),MATCH(BASE!J3104,LISTAS!$H$3:$Q$3,0))*Tabela3[[#This Row],[QUANTIDADE]]</f>
        <v>20</v>
      </c>
      <c r="L3104" s="2" t="str">
        <f>TEXT(Tabela3[[#This Row],[DATA]],"MM")</f>
        <v>04</v>
      </c>
      <c r="M3104" s="2">
        <f>WEEKNUM(Tabela3[[#This Row],[DATA]])</f>
        <v>17</v>
      </c>
      <c r="N3104" s="18">
        <f>YEAR(Tabela3[[#This Row],[DATA]])</f>
        <v>2023</v>
      </c>
    </row>
    <row r="3105" spans="2:14">
      <c r="B3105" s="1">
        <v>45040</v>
      </c>
      <c r="C3105">
        <v>13313</v>
      </c>
      <c r="D3105">
        <f>COUNTIF(C$4:C3105,Tabela3[[#This Row],[COMANDA]])</f>
        <v>3</v>
      </c>
      <c r="E3105" t="s">
        <v>90</v>
      </c>
      <c r="G3105" t="s">
        <v>9</v>
      </c>
      <c r="H3105" t="s">
        <v>54</v>
      </c>
      <c r="I3105" s="2">
        <v>1</v>
      </c>
      <c r="J3105" t="s">
        <v>11</v>
      </c>
      <c r="K3105" s="21">
        <f>INDEX(LISTAS!$H:$Q,MATCH(BASE!H3105,LISTAS!$G:$G,0),MATCH(BASE!J3105,LISTAS!$H$3:$Q$3,0))*Tabela3[[#This Row],[QUANTIDADE]]</f>
        <v>3</v>
      </c>
      <c r="L3105" s="2" t="str">
        <f>TEXT(Tabela3[[#This Row],[DATA]],"MM")</f>
        <v>04</v>
      </c>
      <c r="M3105" s="2">
        <f>WEEKNUM(Tabela3[[#This Row],[DATA]])</f>
        <v>17</v>
      </c>
      <c r="N3105" s="18">
        <f>YEAR(Tabela3[[#This Row],[DATA]])</f>
        <v>2023</v>
      </c>
    </row>
    <row r="3106" spans="2:14">
      <c r="B3106" s="1">
        <v>45040</v>
      </c>
      <c r="C3106">
        <v>13313</v>
      </c>
      <c r="D3106">
        <f>COUNTIF(C$4:C3106,Tabela3[[#This Row],[COMANDA]])</f>
        <v>4</v>
      </c>
      <c r="E3106" t="s">
        <v>90</v>
      </c>
      <c r="G3106" t="s">
        <v>9</v>
      </c>
      <c r="H3106" t="s">
        <v>310</v>
      </c>
      <c r="I3106" s="2">
        <v>1</v>
      </c>
      <c r="J3106" t="s">
        <v>11</v>
      </c>
      <c r="K3106" s="21">
        <f>INDEX(LISTAS!$H:$Q,MATCH(BASE!H3106,LISTAS!$G:$G,0),MATCH(BASE!J3106,LISTAS!$H$3:$Q$3,0))*Tabela3[[#This Row],[QUANTIDADE]]</f>
        <v>9</v>
      </c>
      <c r="L3106" s="2" t="str">
        <f>TEXT(Tabela3[[#This Row],[DATA]],"MM")</f>
        <v>04</v>
      </c>
      <c r="M3106" s="2">
        <f>WEEKNUM(Tabela3[[#This Row],[DATA]])</f>
        <v>17</v>
      </c>
      <c r="N3106" s="18">
        <f>YEAR(Tabela3[[#This Row],[DATA]])</f>
        <v>2023</v>
      </c>
    </row>
    <row r="3107" spans="2:14">
      <c r="B3107" s="1">
        <v>45040</v>
      </c>
      <c r="C3107">
        <v>13313</v>
      </c>
      <c r="D3107">
        <f>COUNTIF(C$4:C3107,Tabela3[[#This Row],[COMANDA]])</f>
        <v>5</v>
      </c>
      <c r="E3107" t="s">
        <v>90</v>
      </c>
      <c r="G3107" t="s">
        <v>8</v>
      </c>
      <c r="H3107" t="s">
        <v>204</v>
      </c>
      <c r="I3107" s="2">
        <v>21</v>
      </c>
      <c r="J3107" t="s">
        <v>12</v>
      </c>
      <c r="K3107" s="21">
        <f>INDEX(LISTAS!$H:$Q,MATCH(BASE!H3107,LISTAS!$G:$G,0),MATCH(BASE!J3107,LISTAS!$H$3:$Q$3,0))*Tabela3[[#This Row],[QUANTIDADE]]</f>
        <v>340.2</v>
      </c>
      <c r="L3107" s="2" t="str">
        <f>TEXT(Tabela3[[#This Row],[DATA]],"MM")</f>
        <v>04</v>
      </c>
      <c r="M3107" s="2">
        <f>WEEKNUM(Tabela3[[#This Row],[DATA]])</f>
        <v>17</v>
      </c>
      <c r="N3107" s="18">
        <f>YEAR(Tabela3[[#This Row],[DATA]])</f>
        <v>2023</v>
      </c>
    </row>
    <row r="3108" spans="2:14">
      <c r="B3108" s="1">
        <v>45040</v>
      </c>
      <c r="C3108">
        <v>13313</v>
      </c>
      <c r="D3108">
        <f>COUNTIF(C$4:C3108,Tabela3[[#This Row],[COMANDA]])</f>
        <v>6</v>
      </c>
      <c r="E3108" t="s">
        <v>90</v>
      </c>
      <c r="G3108" t="s">
        <v>9</v>
      </c>
      <c r="H3108" t="s">
        <v>52</v>
      </c>
      <c r="I3108" s="2">
        <v>1</v>
      </c>
      <c r="J3108" t="s">
        <v>11</v>
      </c>
      <c r="K3108" s="21">
        <f>INDEX(LISTAS!$H:$Q,MATCH(BASE!H3108,LISTAS!$G:$G,0),MATCH(BASE!J3108,LISTAS!$H$3:$Q$3,0))*Tabela3[[#This Row],[QUANTIDADE]]</f>
        <v>8</v>
      </c>
      <c r="L3108" s="2" t="str">
        <f>TEXT(Tabela3[[#This Row],[DATA]],"MM")</f>
        <v>04</v>
      </c>
      <c r="M3108" s="2">
        <f>WEEKNUM(Tabela3[[#This Row],[DATA]])</f>
        <v>17</v>
      </c>
      <c r="N3108" s="18">
        <f>YEAR(Tabela3[[#This Row],[DATA]])</f>
        <v>2023</v>
      </c>
    </row>
    <row r="3109" spans="2:14">
      <c r="B3109" s="1">
        <v>45040</v>
      </c>
      <c r="C3109">
        <v>13313</v>
      </c>
      <c r="D3109">
        <f>COUNTIF(C$4:C3109,Tabela3[[#This Row],[COMANDA]])</f>
        <v>7</v>
      </c>
      <c r="E3109" t="s">
        <v>90</v>
      </c>
      <c r="G3109" t="s">
        <v>9</v>
      </c>
      <c r="H3109" t="s">
        <v>58</v>
      </c>
      <c r="I3109" s="2">
        <v>1</v>
      </c>
      <c r="J3109" t="s">
        <v>11</v>
      </c>
      <c r="K3109" s="21">
        <f>INDEX(LISTAS!$H:$Q,MATCH(BASE!H3109,LISTAS!$G:$G,0),MATCH(BASE!J3109,LISTAS!$H$3:$Q$3,0))*Tabela3[[#This Row],[QUANTIDADE]]</f>
        <v>5</v>
      </c>
      <c r="L3109" s="2" t="str">
        <f>TEXT(Tabela3[[#This Row],[DATA]],"MM")</f>
        <v>04</v>
      </c>
      <c r="M3109" s="2">
        <f>WEEKNUM(Tabela3[[#This Row],[DATA]])</f>
        <v>17</v>
      </c>
      <c r="N3109" s="18">
        <f>YEAR(Tabela3[[#This Row],[DATA]])</f>
        <v>2023</v>
      </c>
    </row>
    <row r="3110" spans="2:14">
      <c r="B3110" s="1">
        <v>45040</v>
      </c>
      <c r="C3110">
        <v>13313</v>
      </c>
      <c r="D3110">
        <f>COUNTIF(C$4:C3110,Tabela3[[#This Row],[COMANDA]])</f>
        <v>8</v>
      </c>
      <c r="E3110" t="s">
        <v>90</v>
      </c>
      <c r="G3110" t="s">
        <v>9</v>
      </c>
      <c r="H3110" t="s">
        <v>430</v>
      </c>
      <c r="I3110" s="2">
        <v>2</v>
      </c>
      <c r="J3110" t="s">
        <v>11</v>
      </c>
      <c r="K3110" s="21">
        <v>7</v>
      </c>
      <c r="L3110" s="2" t="str">
        <f>TEXT(Tabela3[[#This Row],[DATA]],"MM")</f>
        <v>04</v>
      </c>
      <c r="M3110" s="2">
        <f>WEEKNUM(Tabela3[[#This Row],[DATA]])</f>
        <v>17</v>
      </c>
      <c r="N3110" s="18">
        <f>YEAR(Tabela3[[#This Row],[DATA]])</f>
        <v>2023</v>
      </c>
    </row>
    <row r="3111" spans="2:14">
      <c r="B3111" s="1">
        <v>45040</v>
      </c>
      <c r="C3111">
        <v>13313</v>
      </c>
      <c r="D3111">
        <f>COUNTIF(C$4:C3111,Tabela3[[#This Row],[COMANDA]])</f>
        <v>9</v>
      </c>
      <c r="E3111" t="s">
        <v>90</v>
      </c>
      <c r="G3111" t="s">
        <v>9</v>
      </c>
      <c r="H3111" t="s">
        <v>344</v>
      </c>
      <c r="I3111" s="2">
        <v>1</v>
      </c>
      <c r="J3111" t="s">
        <v>11</v>
      </c>
      <c r="K3111" s="21">
        <f>INDEX(LISTAS!$H:$Q,MATCH(BASE!H3111,LISTAS!$G:$G,0),MATCH(BASE!J3111,LISTAS!$H$3:$Q$3,0))*Tabela3[[#This Row],[QUANTIDADE]]</f>
        <v>10</v>
      </c>
      <c r="L3111" s="2" t="str">
        <f>TEXT(Tabela3[[#This Row],[DATA]],"MM")</f>
        <v>04</v>
      </c>
      <c r="M3111" s="2">
        <f>WEEKNUM(Tabela3[[#This Row],[DATA]])</f>
        <v>17</v>
      </c>
      <c r="N3111" s="18">
        <f>YEAR(Tabela3[[#This Row],[DATA]])</f>
        <v>2023</v>
      </c>
    </row>
    <row r="3112" spans="2:14">
      <c r="B3112" s="1">
        <v>45040</v>
      </c>
      <c r="C3112">
        <v>13313</v>
      </c>
      <c r="D3112">
        <f>COUNTIF(C$4:C3112,Tabela3[[#This Row],[COMANDA]])</f>
        <v>10</v>
      </c>
      <c r="E3112" t="s">
        <v>90</v>
      </c>
      <c r="G3112" t="s">
        <v>9</v>
      </c>
      <c r="H3112" t="s">
        <v>138</v>
      </c>
      <c r="I3112" s="2">
        <v>1</v>
      </c>
      <c r="J3112" t="s">
        <v>11</v>
      </c>
      <c r="K3112" s="21">
        <f>INDEX(LISTAS!$H:$Q,MATCH(BASE!H3112,LISTAS!$G:$G,0),MATCH(BASE!J3112,LISTAS!$H$3:$Q$3,0))*Tabela3[[#This Row],[QUANTIDADE]]</f>
        <v>4</v>
      </c>
      <c r="L3112" s="2" t="str">
        <f>TEXT(Tabela3[[#This Row],[DATA]],"MM")</f>
        <v>04</v>
      </c>
      <c r="M3112" s="2">
        <f>WEEKNUM(Tabela3[[#This Row],[DATA]])</f>
        <v>17</v>
      </c>
      <c r="N3112" s="18">
        <f>YEAR(Tabela3[[#This Row],[DATA]])</f>
        <v>2023</v>
      </c>
    </row>
    <row r="3113" spans="2:14">
      <c r="B3113" s="1">
        <v>45040</v>
      </c>
      <c r="C3113">
        <v>13313</v>
      </c>
      <c r="D3113">
        <f>COUNTIF(C$4:C3113,Tabela3[[#This Row],[COMANDA]])</f>
        <v>11</v>
      </c>
      <c r="E3113" t="s">
        <v>90</v>
      </c>
      <c r="G3113" t="s">
        <v>10</v>
      </c>
      <c r="H3113" t="s">
        <v>92</v>
      </c>
      <c r="I3113" s="2">
        <v>1</v>
      </c>
      <c r="J3113" t="s">
        <v>11</v>
      </c>
      <c r="K3113" s="21">
        <f>INDEX(LISTAS!$H:$Q,MATCH(BASE!H3113,LISTAS!$G:$G,0),MATCH(BASE!J3113,LISTAS!$H$3:$Q$3,0))*Tabela3[[#This Row],[QUANTIDADE]]</f>
        <v>10</v>
      </c>
      <c r="L3113" s="2" t="str">
        <f>TEXT(Tabela3[[#This Row],[DATA]],"MM")</f>
        <v>04</v>
      </c>
      <c r="M3113" s="2">
        <f>WEEKNUM(Tabela3[[#This Row],[DATA]])</f>
        <v>17</v>
      </c>
      <c r="N3113" s="18">
        <f>YEAR(Tabela3[[#This Row],[DATA]])</f>
        <v>2023</v>
      </c>
    </row>
    <row r="3114" spans="2:14">
      <c r="B3114" s="1">
        <v>45040</v>
      </c>
      <c r="C3114">
        <v>13313</v>
      </c>
      <c r="D3114">
        <f>COUNTIF(C$4:C3114,Tabela3[[#This Row],[COMANDA]])</f>
        <v>12</v>
      </c>
      <c r="E3114" t="s">
        <v>90</v>
      </c>
      <c r="G3114" t="s">
        <v>10</v>
      </c>
      <c r="H3114" t="s">
        <v>431</v>
      </c>
      <c r="I3114" s="2">
        <v>1</v>
      </c>
      <c r="J3114" t="s">
        <v>11</v>
      </c>
      <c r="K3114" s="21">
        <v>4</v>
      </c>
      <c r="L3114" s="2" t="str">
        <f>TEXT(Tabela3[[#This Row],[DATA]],"MM")</f>
        <v>04</v>
      </c>
      <c r="M3114" s="2">
        <f>WEEKNUM(Tabela3[[#This Row],[DATA]])</f>
        <v>17</v>
      </c>
      <c r="N3114" s="18">
        <f>YEAR(Tabela3[[#This Row],[DATA]])</f>
        <v>2023</v>
      </c>
    </row>
    <row r="3115" spans="2:14">
      <c r="B3115" s="1">
        <v>45040</v>
      </c>
      <c r="C3115">
        <v>13314</v>
      </c>
      <c r="D3115">
        <f>COUNTIF(C$4:C3115,Tabela3[[#This Row],[COMANDA]])</f>
        <v>1</v>
      </c>
      <c r="E3115" t="s">
        <v>90</v>
      </c>
      <c r="F3115" t="s">
        <v>98</v>
      </c>
      <c r="G3115" t="s">
        <v>8</v>
      </c>
      <c r="H3115" t="s">
        <v>204</v>
      </c>
      <c r="I3115" s="2">
        <v>1</v>
      </c>
      <c r="J3115" t="s">
        <v>11</v>
      </c>
      <c r="K3115" s="21">
        <f>INDEX(LISTAS!$H:$Q,MATCH(BASE!H3115,LISTAS!$G:$G,0),MATCH(BASE!J3115,LISTAS!$H$3:$Q$3,0))*Tabela3[[#This Row],[QUANTIDADE]]</f>
        <v>18</v>
      </c>
      <c r="L3115" s="2" t="str">
        <f>TEXT(Tabela3[[#This Row],[DATA]],"MM")</f>
        <v>04</v>
      </c>
      <c r="M3115" s="2">
        <f>WEEKNUM(Tabela3[[#This Row],[DATA]])</f>
        <v>17</v>
      </c>
      <c r="N3115" s="18">
        <f>YEAR(Tabela3[[#This Row],[DATA]])</f>
        <v>2023</v>
      </c>
    </row>
    <row r="3116" spans="2:14">
      <c r="B3116" s="1">
        <v>45040</v>
      </c>
      <c r="C3116">
        <v>13314</v>
      </c>
      <c r="D3116">
        <f>COUNTIF(C$4:C3116,Tabela3[[#This Row],[COMANDA]])</f>
        <v>2</v>
      </c>
      <c r="E3116" t="s">
        <v>90</v>
      </c>
      <c r="F3116" t="s">
        <v>98</v>
      </c>
      <c r="G3116" t="s">
        <v>9</v>
      </c>
      <c r="H3116" t="s">
        <v>138</v>
      </c>
      <c r="I3116" s="2">
        <v>1</v>
      </c>
      <c r="J3116" t="s">
        <v>11</v>
      </c>
      <c r="K3116" s="21">
        <f>INDEX(LISTAS!$H:$Q,MATCH(BASE!H3116,LISTAS!$G:$G,0),MATCH(BASE!J3116,LISTAS!$H$3:$Q$3,0))*Tabela3[[#This Row],[QUANTIDADE]]</f>
        <v>4</v>
      </c>
      <c r="L3116" s="2" t="str">
        <f>TEXT(Tabela3[[#This Row],[DATA]],"MM")</f>
        <v>04</v>
      </c>
      <c r="M3116" s="2">
        <f>WEEKNUM(Tabela3[[#This Row],[DATA]])</f>
        <v>17</v>
      </c>
      <c r="N3116" s="18">
        <f>YEAR(Tabela3[[#This Row],[DATA]])</f>
        <v>2023</v>
      </c>
    </row>
    <row r="3117" spans="2:14">
      <c r="B3117" s="1">
        <v>45040</v>
      </c>
      <c r="C3117">
        <v>13315</v>
      </c>
      <c r="D3117">
        <f>COUNTIF(C$4:C3117,Tabela3[[#This Row],[COMANDA]])</f>
        <v>1</v>
      </c>
      <c r="E3117" t="s">
        <v>89</v>
      </c>
      <c r="F3117" t="s">
        <v>375</v>
      </c>
      <c r="G3117" t="s">
        <v>8</v>
      </c>
      <c r="H3117" t="s">
        <v>41</v>
      </c>
      <c r="I3117" s="2">
        <v>1</v>
      </c>
      <c r="J3117" t="s">
        <v>12</v>
      </c>
      <c r="K3117" s="21">
        <f>INDEX(LISTAS!$H:$Q,MATCH(BASE!H3117,LISTAS!$G:$G,0),MATCH(BASE!J3117,LISTAS!$H$3:$Q$3,0))*Tabela3[[#This Row],[QUANTIDADE]]</f>
        <v>12.6</v>
      </c>
      <c r="L3117" s="2" t="str">
        <f>TEXT(Tabela3[[#This Row],[DATA]],"MM")</f>
        <v>04</v>
      </c>
      <c r="M3117" s="2">
        <f>WEEKNUM(Tabela3[[#This Row],[DATA]])</f>
        <v>17</v>
      </c>
      <c r="N3117" s="18">
        <f>YEAR(Tabela3[[#This Row],[DATA]])</f>
        <v>2023</v>
      </c>
    </row>
    <row r="3118" spans="2:14">
      <c r="B3118" s="1">
        <v>45040</v>
      </c>
      <c r="C3118">
        <v>13315</v>
      </c>
      <c r="D3118">
        <f>COUNTIF(C$4:C3118,Tabela3[[#This Row],[COMANDA]])</f>
        <v>2</v>
      </c>
      <c r="E3118" t="s">
        <v>89</v>
      </c>
      <c r="F3118" t="s">
        <v>375</v>
      </c>
      <c r="G3118" t="s">
        <v>8</v>
      </c>
      <c r="H3118" t="s">
        <v>206</v>
      </c>
      <c r="I3118" s="2">
        <v>1</v>
      </c>
      <c r="J3118" t="s">
        <v>12</v>
      </c>
      <c r="K3118" s="21">
        <f>INDEX(LISTAS!$H:$Q,MATCH(BASE!H3118,LISTAS!$G:$G,0),MATCH(BASE!J3118,LISTAS!$H$3:$Q$3,0))*Tabela3[[#This Row],[QUANTIDADE]]</f>
        <v>16.2</v>
      </c>
      <c r="L3118" s="2" t="str">
        <f>TEXT(Tabela3[[#This Row],[DATA]],"MM")</f>
        <v>04</v>
      </c>
      <c r="M3118" s="2">
        <f>WEEKNUM(Tabela3[[#This Row],[DATA]])</f>
        <v>17</v>
      </c>
      <c r="N3118" s="18">
        <f>YEAR(Tabela3[[#This Row],[DATA]])</f>
        <v>2023</v>
      </c>
    </row>
    <row r="3119" spans="2:14">
      <c r="B3119" s="1">
        <v>45040</v>
      </c>
      <c r="C3119">
        <v>13316</v>
      </c>
      <c r="D3119">
        <f>COUNTIF(C$4:C3119,Tabela3[[#This Row],[COMANDA]])</f>
        <v>1</v>
      </c>
      <c r="E3119" t="s">
        <v>90</v>
      </c>
      <c r="F3119" t="s">
        <v>375</v>
      </c>
      <c r="G3119" t="s">
        <v>8</v>
      </c>
      <c r="H3119" t="s">
        <v>203</v>
      </c>
      <c r="I3119" s="2">
        <v>1</v>
      </c>
      <c r="J3119" t="s">
        <v>12</v>
      </c>
      <c r="K3119" s="21">
        <f>INDEX(LISTAS!$H:$Q,MATCH(BASE!H3119,LISTAS!$G:$G,0),MATCH(BASE!J3119,LISTAS!$H$3:$Q$3,0))*Tabela3[[#This Row],[QUANTIDADE]]</f>
        <v>18</v>
      </c>
      <c r="L3119" s="2" t="str">
        <f>TEXT(Tabela3[[#This Row],[DATA]],"MM")</f>
        <v>04</v>
      </c>
      <c r="M3119" s="2">
        <f>WEEKNUM(Tabela3[[#This Row],[DATA]])</f>
        <v>17</v>
      </c>
      <c r="N3119" s="18">
        <f>YEAR(Tabela3[[#This Row],[DATA]])</f>
        <v>2023</v>
      </c>
    </row>
    <row r="3120" spans="2:14">
      <c r="B3120" s="1">
        <v>45040</v>
      </c>
      <c r="C3120">
        <v>13317</v>
      </c>
      <c r="D3120">
        <f>COUNTIF(C$4:C3120,Tabela3[[#This Row],[COMANDA]])</f>
        <v>1</v>
      </c>
      <c r="E3120" t="s">
        <v>90</v>
      </c>
      <c r="G3120" t="s">
        <v>8</v>
      </c>
      <c r="H3120" t="s">
        <v>43</v>
      </c>
      <c r="I3120" s="2">
        <v>1</v>
      </c>
      <c r="J3120" t="s">
        <v>11</v>
      </c>
      <c r="K3120" s="21">
        <f>INDEX(LISTAS!$H:$Q,MATCH(BASE!H3120,LISTAS!$G:$G,0),MATCH(BASE!J3120,LISTAS!$H$3:$Q$3,0))*Tabela3[[#This Row],[QUANTIDADE]]</f>
        <v>18</v>
      </c>
      <c r="L3120" s="2" t="str">
        <f>TEXT(Tabela3[[#This Row],[DATA]],"MM")</f>
        <v>04</v>
      </c>
      <c r="M3120" s="2">
        <f>WEEKNUM(Tabela3[[#This Row],[DATA]])</f>
        <v>17</v>
      </c>
      <c r="N3120" s="18">
        <f>YEAR(Tabela3[[#This Row],[DATA]])</f>
        <v>2023</v>
      </c>
    </row>
    <row r="3121" spans="2:14">
      <c r="B3121" s="1">
        <v>45040</v>
      </c>
      <c r="C3121">
        <v>13317</v>
      </c>
      <c r="D3121">
        <f>COUNTIF(C$4:C3121,Tabela3[[#This Row],[COMANDA]])</f>
        <v>2</v>
      </c>
      <c r="E3121" t="s">
        <v>90</v>
      </c>
      <c r="G3121" t="s">
        <v>8</v>
      </c>
      <c r="H3121" t="s">
        <v>204</v>
      </c>
      <c r="I3121" s="2">
        <v>1</v>
      </c>
      <c r="J3121" t="s">
        <v>11</v>
      </c>
      <c r="K3121" s="21">
        <f>INDEX(LISTAS!$H:$Q,MATCH(BASE!H3121,LISTAS!$G:$G,0),MATCH(BASE!J3121,LISTAS!$H$3:$Q$3,0))*Tabela3[[#This Row],[QUANTIDADE]]</f>
        <v>18</v>
      </c>
      <c r="L3121" s="2" t="str">
        <f>TEXT(Tabela3[[#This Row],[DATA]],"MM")</f>
        <v>04</v>
      </c>
      <c r="M3121" s="2">
        <f>WEEKNUM(Tabela3[[#This Row],[DATA]])</f>
        <v>17</v>
      </c>
      <c r="N3121" s="18">
        <f>YEAR(Tabela3[[#This Row],[DATA]])</f>
        <v>2023</v>
      </c>
    </row>
    <row r="3122" spans="2:14">
      <c r="B3122" s="1">
        <v>45040</v>
      </c>
      <c r="C3122">
        <v>13317</v>
      </c>
      <c r="D3122">
        <f>COUNTIF(C$4:C3122,Tabela3[[#This Row],[COMANDA]])</f>
        <v>3</v>
      </c>
      <c r="E3122" t="s">
        <v>90</v>
      </c>
      <c r="G3122" t="s">
        <v>61</v>
      </c>
      <c r="H3122" t="s">
        <v>199</v>
      </c>
      <c r="I3122" s="2">
        <v>1</v>
      </c>
      <c r="J3122" t="s">
        <v>11</v>
      </c>
      <c r="K3122" s="21">
        <f>INDEX(LISTAS!$H:$Q,MATCH(BASE!H3122,LISTAS!$G:$G,0),MATCH(BASE!J3122,LISTAS!$H$3:$Q$3,0))*Tabela3[[#This Row],[QUANTIDADE]]</f>
        <v>1</v>
      </c>
      <c r="L3122" s="2" t="str">
        <f>TEXT(Tabela3[[#This Row],[DATA]],"MM")</f>
        <v>04</v>
      </c>
      <c r="M3122" s="2">
        <f>WEEKNUM(Tabela3[[#This Row],[DATA]])</f>
        <v>17</v>
      </c>
      <c r="N3122" s="18">
        <f>YEAR(Tabela3[[#This Row],[DATA]])</f>
        <v>2023</v>
      </c>
    </row>
    <row r="3123" spans="2:14">
      <c r="B3123" s="1">
        <v>45040</v>
      </c>
      <c r="C3123">
        <v>13317</v>
      </c>
      <c r="D3123">
        <f>COUNTIF(C$4:C3123,Tabela3[[#This Row],[COMANDA]])</f>
        <v>4</v>
      </c>
      <c r="E3123" t="s">
        <v>90</v>
      </c>
      <c r="G3123" t="s">
        <v>61</v>
      </c>
      <c r="H3123" t="s">
        <v>380</v>
      </c>
      <c r="I3123" s="2">
        <v>2</v>
      </c>
      <c r="J3123" t="s">
        <v>11</v>
      </c>
      <c r="K3123" s="21">
        <f>INDEX(LISTAS!$H:$Q,MATCH(BASE!H3123,LISTAS!$G:$G,0),MATCH(BASE!J3123,LISTAS!$H$3:$Q$3,0))*Tabela3[[#This Row],[QUANTIDADE]]</f>
        <v>8</v>
      </c>
      <c r="L3123" s="2" t="str">
        <f>TEXT(Tabela3[[#This Row],[DATA]],"MM")</f>
        <v>04</v>
      </c>
      <c r="M3123" s="2">
        <f>WEEKNUM(Tabela3[[#This Row],[DATA]])</f>
        <v>17</v>
      </c>
      <c r="N3123" s="18">
        <f>YEAR(Tabela3[[#This Row],[DATA]])</f>
        <v>2023</v>
      </c>
    </row>
    <row r="3124" spans="2:14">
      <c r="B3124" s="1">
        <v>45040</v>
      </c>
      <c r="C3124">
        <v>13317</v>
      </c>
      <c r="D3124">
        <f>COUNTIF(C$4:C3124,Tabela3[[#This Row],[COMANDA]])</f>
        <v>5</v>
      </c>
      <c r="E3124" t="s">
        <v>90</v>
      </c>
      <c r="G3124" t="s">
        <v>9</v>
      </c>
      <c r="H3124" t="s">
        <v>428</v>
      </c>
      <c r="I3124" s="2">
        <v>1</v>
      </c>
      <c r="J3124" t="s">
        <v>11</v>
      </c>
      <c r="K3124" s="21">
        <v>9</v>
      </c>
      <c r="L3124" s="2" t="str">
        <f>TEXT(Tabela3[[#This Row],[DATA]],"MM")</f>
        <v>04</v>
      </c>
      <c r="M3124" s="2">
        <f>WEEKNUM(Tabela3[[#This Row],[DATA]])</f>
        <v>17</v>
      </c>
      <c r="N3124" s="18">
        <f>YEAR(Tabela3[[#This Row],[DATA]])</f>
        <v>2023</v>
      </c>
    </row>
    <row r="3125" spans="2:14">
      <c r="B3125" s="1">
        <v>45040</v>
      </c>
      <c r="C3125">
        <v>13318</v>
      </c>
      <c r="D3125">
        <f>COUNTIF(C$4:C3125,Tabela3[[#This Row],[COMANDA]])</f>
        <v>1</v>
      </c>
      <c r="E3125" t="s">
        <v>90</v>
      </c>
      <c r="F3125" t="s">
        <v>100</v>
      </c>
      <c r="G3125" t="s">
        <v>8</v>
      </c>
      <c r="H3125" t="s">
        <v>206</v>
      </c>
      <c r="I3125" s="2">
        <v>1</v>
      </c>
      <c r="J3125" t="s">
        <v>11</v>
      </c>
      <c r="K3125" s="21">
        <f>INDEX(LISTAS!$H:$Q,MATCH(BASE!H3125,LISTAS!$G:$G,0),MATCH(BASE!J3125,LISTAS!$H$3:$Q$3,0))*Tabela3[[#This Row],[QUANTIDADE]]</f>
        <v>18</v>
      </c>
      <c r="L3125" s="2" t="str">
        <f>TEXT(Tabela3[[#This Row],[DATA]],"MM")</f>
        <v>04</v>
      </c>
      <c r="M3125" s="2">
        <f>WEEKNUM(Tabela3[[#This Row],[DATA]])</f>
        <v>17</v>
      </c>
      <c r="N3125" s="18">
        <f>YEAR(Tabela3[[#This Row],[DATA]])</f>
        <v>2023</v>
      </c>
    </row>
    <row r="3126" spans="2:14">
      <c r="B3126" s="1">
        <v>45040</v>
      </c>
      <c r="C3126">
        <v>13318</v>
      </c>
      <c r="D3126">
        <f>COUNTIF(C$4:C3126,Tabela3[[#This Row],[COMANDA]])</f>
        <v>2</v>
      </c>
      <c r="E3126" t="s">
        <v>90</v>
      </c>
      <c r="F3126" t="s">
        <v>100</v>
      </c>
      <c r="G3126" t="s">
        <v>9</v>
      </c>
      <c r="H3126" t="s">
        <v>55</v>
      </c>
      <c r="I3126" s="2">
        <v>1</v>
      </c>
      <c r="J3126" t="s">
        <v>11</v>
      </c>
      <c r="K3126" s="21">
        <f>INDEX(LISTAS!$H:$Q,MATCH(BASE!H3126,LISTAS!$G:$G,0),MATCH(BASE!J3126,LISTAS!$H$3:$Q$3,0))*Tabela3[[#This Row],[QUANTIDADE]]</f>
        <v>3</v>
      </c>
      <c r="L3126" s="2" t="str">
        <f>TEXT(Tabela3[[#This Row],[DATA]],"MM")</f>
        <v>04</v>
      </c>
      <c r="M3126" s="2">
        <f>WEEKNUM(Tabela3[[#This Row],[DATA]])</f>
        <v>17</v>
      </c>
      <c r="N3126" s="18">
        <f>YEAR(Tabela3[[#This Row],[DATA]])</f>
        <v>2023</v>
      </c>
    </row>
    <row r="3127" spans="2:14">
      <c r="B3127" s="1">
        <v>45040</v>
      </c>
      <c r="C3127">
        <v>13319</v>
      </c>
      <c r="D3127">
        <f>COUNTIF(C$4:C3127,Tabela3[[#This Row],[COMANDA]])</f>
        <v>1</v>
      </c>
      <c r="E3127" t="s">
        <v>90</v>
      </c>
      <c r="F3127" t="s">
        <v>98</v>
      </c>
      <c r="G3127" t="s">
        <v>8</v>
      </c>
      <c r="H3127" t="s">
        <v>43</v>
      </c>
      <c r="I3127" s="2">
        <v>1</v>
      </c>
      <c r="J3127" t="s">
        <v>11</v>
      </c>
      <c r="K3127" s="21">
        <f>INDEX(LISTAS!$H:$Q,MATCH(BASE!H3127,LISTAS!$G:$G,0),MATCH(BASE!J3127,LISTAS!$H$3:$Q$3,0))*Tabela3[[#This Row],[QUANTIDADE]]</f>
        <v>18</v>
      </c>
      <c r="L3127" s="2" t="str">
        <f>TEXT(Tabela3[[#This Row],[DATA]],"MM")</f>
        <v>04</v>
      </c>
      <c r="M3127" s="2">
        <f>WEEKNUM(Tabela3[[#This Row],[DATA]])</f>
        <v>17</v>
      </c>
      <c r="N3127" s="18">
        <f>YEAR(Tabela3[[#This Row],[DATA]])</f>
        <v>2023</v>
      </c>
    </row>
    <row r="3128" spans="2:14">
      <c r="B3128" s="1">
        <v>45040</v>
      </c>
      <c r="C3128">
        <v>13319</v>
      </c>
      <c r="D3128">
        <f>COUNTIF(C$4:C3128,Tabela3[[#This Row],[COMANDA]])</f>
        <v>2</v>
      </c>
      <c r="E3128" t="s">
        <v>90</v>
      </c>
      <c r="F3128" t="s">
        <v>98</v>
      </c>
      <c r="G3128" t="s">
        <v>8</v>
      </c>
      <c r="H3128" t="s">
        <v>84</v>
      </c>
      <c r="I3128" s="2">
        <v>1</v>
      </c>
      <c r="J3128" t="s">
        <v>11</v>
      </c>
      <c r="K3128" s="21">
        <f>INDEX(LISTAS!$H:$Q,MATCH(BASE!H3128,LISTAS!$G:$G,0),MATCH(BASE!J3128,LISTAS!$H$3:$Q$3,0))*Tabela3[[#This Row],[QUANTIDADE]]</f>
        <v>16</v>
      </c>
      <c r="L3128" s="2" t="str">
        <f>TEXT(Tabela3[[#This Row],[DATA]],"MM")</f>
        <v>04</v>
      </c>
      <c r="M3128" s="2">
        <f>WEEKNUM(Tabela3[[#This Row],[DATA]])</f>
        <v>17</v>
      </c>
      <c r="N3128" s="18">
        <f>YEAR(Tabela3[[#This Row],[DATA]])</f>
        <v>2023</v>
      </c>
    </row>
    <row r="3129" spans="2:14">
      <c r="B3129" s="1">
        <v>45040</v>
      </c>
      <c r="C3129">
        <v>13319</v>
      </c>
      <c r="D3129">
        <f>COUNTIF(C$4:C3129,Tabela3[[#This Row],[COMANDA]])</f>
        <v>3</v>
      </c>
      <c r="E3129" t="s">
        <v>90</v>
      </c>
      <c r="F3129" t="s">
        <v>98</v>
      </c>
      <c r="G3129" t="s">
        <v>9</v>
      </c>
      <c r="H3129" t="s">
        <v>146</v>
      </c>
      <c r="I3129" s="2">
        <v>1</v>
      </c>
      <c r="J3129" t="s">
        <v>11</v>
      </c>
      <c r="K3129" s="21">
        <f>INDEX(LISTAS!$H:$Q,MATCH(BASE!H3129,LISTAS!$G:$G,0),MATCH(BASE!J3129,LISTAS!$H$3:$Q$3,0))*Tabela3[[#This Row],[QUANTIDADE]]</f>
        <v>4</v>
      </c>
      <c r="L3129" s="2" t="str">
        <f>TEXT(Tabela3[[#This Row],[DATA]],"MM")</f>
        <v>04</v>
      </c>
      <c r="M3129" s="2">
        <f>WEEKNUM(Tabela3[[#This Row],[DATA]])</f>
        <v>17</v>
      </c>
      <c r="N3129" s="18">
        <f>YEAR(Tabela3[[#This Row],[DATA]])</f>
        <v>2023</v>
      </c>
    </row>
    <row r="3130" spans="2:14">
      <c r="B3130" s="1">
        <v>45040</v>
      </c>
      <c r="C3130">
        <v>13319</v>
      </c>
      <c r="D3130">
        <f>COUNTIF(C$4:C3130,Tabela3[[#This Row],[COMANDA]])</f>
        <v>4</v>
      </c>
      <c r="E3130" t="s">
        <v>90</v>
      </c>
      <c r="F3130" t="s">
        <v>98</v>
      </c>
      <c r="G3130" t="s">
        <v>9</v>
      </c>
      <c r="H3130" t="s">
        <v>139</v>
      </c>
      <c r="I3130" s="2">
        <v>1</v>
      </c>
      <c r="J3130" t="s">
        <v>11</v>
      </c>
      <c r="K3130" s="21">
        <f>INDEX(LISTAS!$H:$Q,MATCH(BASE!H3130,LISTAS!$G:$G,0),MATCH(BASE!J3130,LISTAS!$H$3:$Q$3,0))*Tabela3[[#This Row],[QUANTIDADE]]</f>
        <v>6</v>
      </c>
      <c r="L3130" s="2" t="str">
        <f>TEXT(Tabela3[[#This Row],[DATA]],"MM")</f>
        <v>04</v>
      </c>
      <c r="M3130" s="2">
        <f>WEEKNUM(Tabela3[[#This Row],[DATA]])</f>
        <v>17</v>
      </c>
      <c r="N3130" s="18">
        <f>YEAR(Tabela3[[#This Row],[DATA]])</f>
        <v>2023</v>
      </c>
    </row>
    <row r="3131" spans="2:14">
      <c r="B3131" s="1">
        <v>45040</v>
      </c>
      <c r="C3131">
        <v>13319</v>
      </c>
      <c r="D3131">
        <f>COUNTIF(C$4:C3131,Tabela3[[#This Row],[COMANDA]])</f>
        <v>5</v>
      </c>
      <c r="E3131" t="s">
        <v>90</v>
      </c>
      <c r="F3131" t="s">
        <v>98</v>
      </c>
      <c r="G3131" t="s">
        <v>61</v>
      </c>
      <c r="H3131" t="s">
        <v>199</v>
      </c>
      <c r="I3131" s="2">
        <v>1</v>
      </c>
      <c r="J3131" t="s">
        <v>11</v>
      </c>
      <c r="K3131" s="21">
        <f>INDEX(LISTAS!$H:$Q,MATCH(BASE!H3131,LISTAS!$G:$G,0),MATCH(BASE!J3131,LISTAS!$H$3:$Q$3,0))*Tabela3[[#This Row],[QUANTIDADE]]</f>
        <v>1</v>
      </c>
      <c r="L3131" s="2" t="str">
        <f>TEXT(Tabela3[[#This Row],[DATA]],"MM")</f>
        <v>04</v>
      </c>
      <c r="M3131" s="2">
        <f>WEEKNUM(Tabela3[[#This Row],[DATA]])</f>
        <v>17</v>
      </c>
      <c r="N3131" s="18">
        <f>YEAR(Tabela3[[#This Row],[DATA]])</f>
        <v>2023</v>
      </c>
    </row>
    <row r="3132" spans="2:14">
      <c r="B3132" s="1">
        <v>45040</v>
      </c>
      <c r="C3132">
        <v>13320</v>
      </c>
      <c r="D3132">
        <f>COUNTIF(C$4:C3132,Tabela3[[#This Row],[COMANDA]])</f>
        <v>1</v>
      </c>
      <c r="E3132" t="s">
        <v>89</v>
      </c>
      <c r="G3132" t="s">
        <v>8</v>
      </c>
      <c r="H3132" t="s">
        <v>42</v>
      </c>
      <c r="I3132" s="2">
        <v>1</v>
      </c>
      <c r="J3132" t="s">
        <v>11</v>
      </c>
      <c r="K3132" s="21">
        <f>INDEX(LISTAS!$H:$Q,MATCH(BASE!H3132,LISTAS!$G:$G,0),MATCH(BASE!J3132,LISTAS!$H$3:$Q$3,0))*Tabela3[[#This Row],[QUANTIDADE]]</f>
        <v>16</v>
      </c>
      <c r="L3132" s="2" t="str">
        <f>TEXT(Tabela3[[#This Row],[DATA]],"MM")</f>
        <v>04</v>
      </c>
      <c r="M3132" s="2">
        <f>WEEKNUM(Tabela3[[#This Row],[DATA]])</f>
        <v>17</v>
      </c>
      <c r="N3132" s="18">
        <f>YEAR(Tabela3[[#This Row],[DATA]])</f>
        <v>2023</v>
      </c>
    </row>
    <row r="3133" spans="2:14">
      <c r="B3133" s="1">
        <v>45040</v>
      </c>
      <c r="C3133">
        <v>13320</v>
      </c>
      <c r="D3133">
        <f>COUNTIF(C$4:C3133,Tabela3[[#This Row],[COMANDA]])</f>
        <v>2</v>
      </c>
      <c r="E3133" t="s">
        <v>89</v>
      </c>
      <c r="G3133" t="s">
        <v>9</v>
      </c>
      <c r="H3133" t="s">
        <v>58</v>
      </c>
      <c r="I3133" s="2">
        <v>1</v>
      </c>
      <c r="J3133" t="s">
        <v>11</v>
      </c>
      <c r="K3133" s="21">
        <f>INDEX(LISTAS!$H:$Q,MATCH(BASE!H3133,LISTAS!$G:$G,0),MATCH(BASE!J3133,LISTAS!$H$3:$Q$3,0))*Tabela3[[#This Row],[QUANTIDADE]]</f>
        <v>5</v>
      </c>
      <c r="L3133" s="2" t="str">
        <f>TEXT(Tabela3[[#This Row],[DATA]],"MM")</f>
        <v>04</v>
      </c>
      <c r="M3133" s="2">
        <f>WEEKNUM(Tabela3[[#This Row],[DATA]])</f>
        <v>17</v>
      </c>
      <c r="N3133" s="18">
        <f>YEAR(Tabela3[[#This Row],[DATA]])</f>
        <v>2023</v>
      </c>
    </row>
    <row r="3134" spans="2:14">
      <c r="B3134" s="1">
        <v>45040</v>
      </c>
      <c r="C3134">
        <v>13321</v>
      </c>
      <c r="D3134">
        <f>COUNTIF(C$4:C3134,Tabela3[[#This Row],[COMANDA]])</f>
        <v>1</v>
      </c>
      <c r="E3134" t="s">
        <v>89</v>
      </c>
      <c r="F3134" t="s">
        <v>98</v>
      </c>
      <c r="G3134" t="s">
        <v>8</v>
      </c>
      <c r="H3134" t="s">
        <v>204</v>
      </c>
      <c r="I3134" s="2">
        <v>1</v>
      </c>
      <c r="J3134" t="s">
        <v>11</v>
      </c>
      <c r="K3134" s="21">
        <f>INDEX(LISTAS!$H:$Q,MATCH(BASE!H3134,LISTAS!$G:$G,0),MATCH(BASE!J3134,LISTAS!$H$3:$Q$3,0))*Tabela3[[#This Row],[QUANTIDADE]]</f>
        <v>18</v>
      </c>
      <c r="L3134" s="2" t="str">
        <f>TEXT(Tabela3[[#This Row],[DATA]],"MM")</f>
        <v>04</v>
      </c>
      <c r="M3134" s="2">
        <f>WEEKNUM(Tabela3[[#This Row],[DATA]])</f>
        <v>17</v>
      </c>
      <c r="N3134" s="18">
        <f>YEAR(Tabela3[[#This Row],[DATA]])</f>
        <v>2023</v>
      </c>
    </row>
    <row r="3135" spans="2:14">
      <c r="B3135" s="1">
        <v>45040</v>
      </c>
      <c r="C3135">
        <v>13322</v>
      </c>
      <c r="D3135">
        <f>COUNTIF(C$4:C3135,Tabela3[[#This Row],[COMANDA]])</f>
        <v>1</v>
      </c>
      <c r="E3135" t="s">
        <v>90</v>
      </c>
      <c r="F3135" t="s">
        <v>99</v>
      </c>
      <c r="G3135" t="s">
        <v>8</v>
      </c>
      <c r="H3135" t="s">
        <v>41</v>
      </c>
      <c r="I3135" s="2">
        <v>1</v>
      </c>
      <c r="J3135" t="s">
        <v>11</v>
      </c>
      <c r="K3135" s="21">
        <f>INDEX(LISTAS!$H:$Q,MATCH(BASE!H3135,LISTAS!$G:$G,0),MATCH(BASE!J3135,LISTAS!$H$3:$Q$3,0))*Tabela3[[#This Row],[QUANTIDADE]]</f>
        <v>14</v>
      </c>
      <c r="L3135" s="2" t="str">
        <f>TEXT(Tabela3[[#This Row],[DATA]],"MM")</f>
        <v>04</v>
      </c>
      <c r="M3135" s="2">
        <f>WEEKNUM(Tabela3[[#This Row],[DATA]])</f>
        <v>17</v>
      </c>
      <c r="N3135" s="18">
        <f>YEAR(Tabela3[[#This Row],[DATA]])</f>
        <v>2023</v>
      </c>
    </row>
    <row r="3136" spans="2:14">
      <c r="B3136" s="1">
        <v>45040</v>
      </c>
      <c r="C3136">
        <v>13322</v>
      </c>
      <c r="D3136">
        <f>COUNTIF(C$4:C3136,Tabela3[[#This Row],[COMANDA]])</f>
        <v>2</v>
      </c>
      <c r="E3136" t="s">
        <v>90</v>
      </c>
      <c r="F3136" t="s">
        <v>99</v>
      </c>
      <c r="G3136" t="s">
        <v>9</v>
      </c>
      <c r="H3136" t="s">
        <v>59</v>
      </c>
      <c r="I3136" s="2">
        <v>1</v>
      </c>
      <c r="J3136" t="s">
        <v>11</v>
      </c>
      <c r="K3136" s="21">
        <f>INDEX(LISTAS!$H:$Q,MATCH(BASE!H3136,LISTAS!$G:$G,0),MATCH(BASE!J3136,LISTAS!$H$3:$Q$3,0))*Tabela3[[#This Row],[QUANTIDADE]]</f>
        <v>3</v>
      </c>
      <c r="L3136" s="2" t="str">
        <f>TEXT(Tabela3[[#This Row],[DATA]],"MM")</f>
        <v>04</v>
      </c>
      <c r="M3136" s="2">
        <f>WEEKNUM(Tabela3[[#This Row],[DATA]])</f>
        <v>17</v>
      </c>
      <c r="N3136" s="18">
        <f>YEAR(Tabela3[[#This Row],[DATA]])</f>
        <v>2023</v>
      </c>
    </row>
    <row r="3137" spans="2:14">
      <c r="B3137" s="1">
        <v>45040</v>
      </c>
      <c r="C3137">
        <v>13323</v>
      </c>
      <c r="D3137">
        <f>COUNTIF(C$4:C3137,Tabela3[[#This Row],[COMANDA]])</f>
        <v>1</v>
      </c>
      <c r="E3137" t="s">
        <v>89</v>
      </c>
      <c r="F3137" t="s">
        <v>99</v>
      </c>
      <c r="G3137" t="s">
        <v>8</v>
      </c>
      <c r="H3137" t="s">
        <v>43</v>
      </c>
      <c r="I3137" s="2">
        <v>1</v>
      </c>
      <c r="J3137" t="s">
        <v>11</v>
      </c>
      <c r="K3137" s="21">
        <f>INDEX(LISTAS!$H:$Q,MATCH(BASE!H3137,LISTAS!$G:$G,0),MATCH(BASE!J3137,LISTAS!$H$3:$Q$3,0))*Tabela3[[#This Row],[QUANTIDADE]]</f>
        <v>18</v>
      </c>
      <c r="L3137" s="2" t="str">
        <f>TEXT(Tabela3[[#This Row],[DATA]],"MM")</f>
        <v>04</v>
      </c>
      <c r="M3137" s="2">
        <f>WEEKNUM(Tabela3[[#This Row],[DATA]])</f>
        <v>17</v>
      </c>
      <c r="N3137" s="18">
        <f>YEAR(Tabela3[[#This Row],[DATA]])</f>
        <v>2023</v>
      </c>
    </row>
    <row r="3138" spans="2:14">
      <c r="B3138" s="1">
        <v>45040</v>
      </c>
      <c r="C3138">
        <v>13323</v>
      </c>
      <c r="D3138">
        <f>COUNTIF(C$4:C3138,Tabela3[[#This Row],[COMANDA]])</f>
        <v>2</v>
      </c>
      <c r="E3138" t="s">
        <v>89</v>
      </c>
      <c r="F3138" t="s">
        <v>99</v>
      </c>
      <c r="G3138" t="s">
        <v>9</v>
      </c>
      <c r="H3138" t="s">
        <v>132</v>
      </c>
      <c r="I3138" s="2">
        <v>1</v>
      </c>
      <c r="J3138" t="s">
        <v>11</v>
      </c>
      <c r="K3138" s="21">
        <f>INDEX(LISTAS!$H:$Q,MATCH(BASE!H3138,LISTAS!$G:$G,0),MATCH(BASE!J3138,LISTAS!$H$3:$Q$3,0))*Tabela3[[#This Row],[QUANTIDADE]]</f>
        <v>3</v>
      </c>
      <c r="L3138" s="2" t="str">
        <f>TEXT(Tabela3[[#This Row],[DATA]],"MM")</f>
        <v>04</v>
      </c>
      <c r="M3138" s="2">
        <f>WEEKNUM(Tabela3[[#This Row],[DATA]])</f>
        <v>17</v>
      </c>
      <c r="N3138" s="18">
        <f>YEAR(Tabela3[[#This Row],[DATA]])</f>
        <v>2023</v>
      </c>
    </row>
    <row r="3139" spans="2:14">
      <c r="B3139" s="1">
        <v>45040</v>
      </c>
      <c r="C3139">
        <v>13324</v>
      </c>
      <c r="D3139">
        <f>COUNTIF(C$4:C3139,Tabela3[[#This Row],[COMANDA]])</f>
        <v>1</v>
      </c>
      <c r="E3139" t="s">
        <v>90</v>
      </c>
      <c r="F3139" t="s">
        <v>99</v>
      </c>
      <c r="G3139" t="s">
        <v>8</v>
      </c>
      <c r="H3139" t="s">
        <v>39</v>
      </c>
      <c r="I3139" s="2">
        <v>1</v>
      </c>
      <c r="J3139" t="s">
        <v>11</v>
      </c>
      <c r="K3139" s="21">
        <f>INDEX(LISTAS!$H:$Q,MATCH(BASE!H3139,LISTAS!$G:$G,0),MATCH(BASE!J3139,LISTAS!$H$3:$Q$3,0))*Tabela3[[#This Row],[QUANTIDADE]]</f>
        <v>12</v>
      </c>
      <c r="L3139" s="2" t="str">
        <f>TEXT(Tabela3[[#This Row],[DATA]],"MM")</f>
        <v>04</v>
      </c>
      <c r="M3139" s="2">
        <f>WEEKNUM(Tabela3[[#This Row],[DATA]])</f>
        <v>17</v>
      </c>
      <c r="N3139" s="18">
        <f>YEAR(Tabela3[[#This Row],[DATA]])</f>
        <v>2023</v>
      </c>
    </row>
    <row r="3140" spans="2:14">
      <c r="B3140" s="1">
        <v>45040</v>
      </c>
      <c r="C3140">
        <v>13324</v>
      </c>
      <c r="D3140">
        <f>COUNTIF(C$4:C3140,Tabela3[[#This Row],[COMANDA]])</f>
        <v>2</v>
      </c>
      <c r="E3140" t="s">
        <v>90</v>
      </c>
      <c r="F3140" t="s">
        <v>99</v>
      </c>
      <c r="G3140" t="s">
        <v>61</v>
      </c>
      <c r="H3140" t="s">
        <v>164</v>
      </c>
      <c r="I3140" s="2">
        <v>1</v>
      </c>
      <c r="J3140" t="s">
        <v>11</v>
      </c>
      <c r="K3140" s="21">
        <f>INDEX(LISTAS!$H:$Q,MATCH(BASE!H3140,LISTAS!$G:$G,0),MATCH(BASE!J3140,LISTAS!$H$3:$Q$3,0))*Tabela3[[#This Row],[QUANTIDADE]]</f>
        <v>6</v>
      </c>
      <c r="L3140" s="2" t="str">
        <f>TEXT(Tabela3[[#This Row],[DATA]],"MM")</f>
        <v>04</v>
      </c>
      <c r="M3140" s="2">
        <f>WEEKNUM(Tabela3[[#This Row],[DATA]])</f>
        <v>17</v>
      </c>
      <c r="N3140" s="18">
        <f>YEAR(Tabela3[[#This Row],[DATA]])</f>
        <v>2023</v>
      </c>
    </row>
    <row r="3141" spans="2:14">
      <c r="B3141" s="1">
        <v>45040</v>
      </c>
      <c r="C3141">
        <v>13325</v>
      </c>
      <c r="D3141">
        <f>COUNTIF(C$4:C3141,Tabela3[[#This Row],[COMANDA]])</f>
        <v>1</v>
      </c>
      <c r="E3141" t="s">
        <v>89</v>
      </c>
      <c r="F3141" t="s">
        <v>98</v>
      </c>
      <c r="G3141" t="s">
        <v>8</v>
      </c>
      <c r="H3141" t="s">
        <v>41</v>
      </c>
      <c r="I3141" s="2">
        <v>1</v>
      </c>
      <c r="J3141" t="s">
        <v>11</v>
      </c>
      <c r="K3141" s="21">
        <f>INDEX(LISTAS!$H:$Q,MATCH(BASE!H3141,LISTAS!$G:$G,0),MATCH(BASE!J3141,LISTAS!$H$3:$Q$3,0))*Tabela3[[#This Row],[QUANTIDADE]]</f>
        <v>14</v>
      </c>
      <c r="L3141" s="2" t="str">
        <f>TEXT(Tabela3[[#This Row],[DATA]],"MM")</f>
        <v>04</v>
      </c>
      <c r="M3141" s="2">
        <f>WEEKNUM(Tabela3[[#This Row],[DATA]])</f>
        <v>17</v>
      </c>
      <c r="N3141" s="18">
        <f>YEAR(Tabela3[[#This Row],[DATA]])</f>
        <v>2023</v>
      </c>
    </row>
    <row r="3142" spans="2:14">
      <c r="B3142" s="1">
        <v>45040</v>
      </c>
      <c r="C3142">
        <v>13325</v>
      </c>
      <c r="D3142">
        <f>COUNTIF(C$4:C3142,Tabela3[[#This Row],[COMANDA]])</f>
        <v>2</v>
      </c>
      <c r="E3142" t="s">
        <v>89</v>
      </c>
      <c r="F3142" t="s">
        <v>98</v>
      </c>
      <c r="G3142" t="s">
        <v>10</v>
      </c>
      <c r="H3142" t="s">
        <v>105</v>
      </c>
      <c r="I3142" s="2">
        <v>1</v>
      </c>
      <c r="J3142" t="s">
        <v>11</v>
      </c>
      <c r="K3142" s="21">
        <f>INDEX(LISTAS!$H:$Q,MATCH(BASE!H3142,LISTAS!$G:$G,0),MATCH(BASE!J3142,LISTAS!$H$3:$Q$3,0))*Tabela3[[#This Row],[QUANTIDADE]]</f>
        <v>3</v>
      </c>
      <c r="L3142" s="2" t="str">
        <f>TEXT(Tabela3[[#This Row],[DATA]],"MM")</f>
        <v>04</v>
      </c>
      <c r="M3142" s="2">
        <f>WEEKNUM(Tabela3[[#This Row],[DATA]])</f>
        <v>17</v>
      </c>
      <c r="N3142" s="18">
        <f>YEAR(Tabela3[[#This Row],[DATA]])</f>
        <v>2023</v>
      </c>
    </row>
    <row r="3143" spans="2:14">
      <c r="B3143" s="1">
        <v>45040</v>
      </c>
      <c r="C3143">
        <v>13326</v>
      </c>
      <c r="D3143">
        <f>COUNTIF(C$4:C3143,Tabela3[[#This Row],[COMANDA]])</f>
        <v>1</v>
      </c>
      <c r="E3143" t="s">
        <v>90</v>
      </c>
      <c r="F3143" t="s">
        <v>99</v>
      </c>
      <c r="G3143" t="s">
        <v>8</v>
      </c>
      <c r="H3143" t="s">
        <v>203</v>
      </c>
      <c r="I3143" s="2">
        <v>1</v>
      </c>
      <c r="J3143" t="s">
        <v>11</v>
      </c>
      <c r="K3143" s="21">
        <f>INDEX(LISTAS!$H:$Q,MATCH(BASE!H3143,LISTAS!$G:$G,0),MATCH(BASE!J3143,LISTAS!$H$3:$Q$3,0))*Tabela3[[#This Row],[QUANTIDADE]]</f>
        <v>20</v>
      </c>
      <c r="L3143" s="2" t="str">
        <f>TEXT(Tabela3[[#This Row],[DATA]],"MM")</f>
        <v>04</v>
      </c>
      <c r="M3143" s="2">
        <f>WEEKNUM(Tabela3[[#This Row],[DATA]])</f>
        <v>17</v>
      </c>
      <c r="N3143" s="18">
        <f>YEAR(Tabela3[[#This Row],[DATA]])</f>
        <v>2023</v>
      </c>
    </row>
    <row r="3144" spans="2:14">
      <c r="B3144" s="1">
        <v>45040</v>
      </c>
      <c r="C3144">
        <v>13327</v>
      </c>
      <c r="D3144">
        <f>COUNTIF(C$4:C3144,Tabela3[[#This Row],[COMANDA]])</f>
        <v>1</v>
      </c>
      <c r="E3144" t="s">
        <v>90</v>
      </c>
      <c r="F3144" t="s">
        <v>99</v>
      </c>
      <c r="G3144" t="s">
        <v>8</v>
      </c>
      <c r="H3144" t="s">
        <v>203</v>
      </c>
      <c r="I3144" s="2">
        <v>1</v>
      </c>
      <c r="J3144" t="s">
        <v>11</v>
      </c>
      <c r="K3144" s="21">
        <f>INDEX(LISTAS!$H:$Q,MATCH(BASE!H3144,LISTAS!$G:$G,0),MATCH(BASE!J3144,LISTAS!$H$3:$Q$3,0))*Tabela3[[#This Row],[QUANTIDADE]]</f>
        <v>20</v>
      </c>
      <c r="L3144" s="2" t="str">
        <f>TEXT(Tabela3[[#This Row],[DATA]],"MM")</f>
        <v>04</v>
      </c>
      <c r="M3144" s="2">
        <f>WEEKNUM(Tabela3[[#This Row],[DATA]])</f>
        <v>17</v>
      </c>
      <c r="N3144" s="18">
        <f>YEAR(Tabela3[[#This Row],[DATA]])</f>
        <v>2023</v>
      </c>
    </row>
    <row r="3145" spans="2:14">
      <c r="B3145" s="1">
        <v>45040</v>
      </c>
      <c r="C3145">
        <v>13328</v>
      </c>
      <c r="D3145">
        <f>COUNTIF(C$4:C3145,Tabela3[[#This Row],[COMANDA]])</f>
        <v>1</v>
      </c>
      <c r="E3145" t="s">
        <v>90</v>
      </c>
      <c r="F3145" t="s">
        <v>375</v>
      </c>
      <c r="G3145" t="s">
        <v>8</v>
      </c>
      <c r="H3145" t="s">
        <v>204</v>
      </c>
      <c r="I3145" s="2">
        <v>2</v>
      </c>
      <c r="J3145" t="s">
        <v>11</v>
      </c>
      <c r="K3145" s="21">
        <f>INDEX(LISTAS!$H:$Q,MATCH(BASE!H3145,LISTAS!$G:$G,0),MATCH(BASE!J3145,LISTAS!$H$3:$Q$3,0))*Tabela3[[#This Row],[QUANTIDADE]]</f>
        <v>36</v>
      </c>
      <c r="L3145" s="2" t="str">
        <f>TEXT(Tabela3[[#This Row],[DATA]],"MM")</f>
        <v>04</v>
      </c>
      <c r="M3145" s="2">
        <f>WEEKNUM(Tabela3[[#This Row],[DATA]])</f>
        <v>17</v>
      </c>
      <c r="N3145" s="18">
        <f>YEAR(Tabela3[[#This Row],[DATA]])</f>
        <v>2023</v>
      </c>
    </row>
    <row r="3146" spans="2:14">
      <c r="B3146" s="1">
        <v>45040</v>
      </c>
      <c r="C3146">
        <v>13329</v>
      </c>
      <c r="D3146">
        <f>COUNTIF(C$4:C3146,Tabela3[[#This Row],[COMANDA]])</f>
        <v>1</v>
      </c>
      <c r="E3146" t="s">
        <v>90</v>
      </c>
      <c r="G3146" t="s">
        <v>8</v>
      </c>
      <c r="H3146" t="s">
        <v>204</v>
      </c>
      <c r="I3146" s="2">
        <v>1</v>
      </c>
      <c r="J3146" t="s">
        <v>11</v>
      </c>
      <c r="K3146" s="21">
        <f>INDEX(LISTAS!$H:$Q,MATCH(BASE!H3146,LISTAS!$G:$G,0),MATCH(BASE!J3146,LISTAS!$H$3:$Q$3,0))*Tabela3[[#This Row],[QUANTIDADE]]</f>
        <v>18</v>
      </c>
      <c r="L3146" s="2" t="str">
        <f>TEXT(Tabela3[[#This Row],[DATA]],"MM")</f>
        <v>04</v>
      </c>
      <c r="M3146" s="2">
        <f>WEEKNUM(Tabela3[[#This Row],[DATA]])</f>
        <v>17</v>
      </c>
      <c r="N3146" s="18">
        <f>YEAR(Tabela3[[#This Row],[DATA]])</f>
        <v>2023</v>
      </c>
    </row>
    <row r="3147" spans="2:14">
      <c r="B3147" s="1">
        <v>45040</v>
      </c>
      <c r="C3147">
        <v>13330</v>
      </c>
      <c r="D3147">
        <f>COUNTIF(C$4:C3147,Tabela3[[#This Row],[COMANDA]])</f>
        <v>1</v>
      </c>
      <c r="E3147" t="s">
        <v>90</v>
      </c>
      <c r="F3147" t="s">
        <v>98</v>
      </c>
      <c r="G3147" t="s">
        <v>8</v>
      </c>
      <c r="H3147" t="s">
        <v>204</v>
      </c>
      <c r="I3147" s="2">
        <v>1</v>
      </c>
      <c r="J3147" t="s">
        <v>11</v>
      </c>
      <c r="K3147" s="21">
        <f>INDEX(LISTAS!$H:$Q,MATCH(BASE!H3147,LISTAS!$G:$G,0),MATCH(BASE!J3147,LISTAS!$H$3:$Q$3,0))*Tabela3[[#This Row],[QUANTIDADE]]</f>
        <v>18</v>
      </c>
      <c r="L3147" s="2" t="str">
        <f>TEXT(Tabela3[[#This Row],[DATA]],"MM")</f>
        <v>04</v>
      </c>
      <c r="M3147" s="2">
        <f>WEEKNUM(Tabela3[[#This Row],[DATA]])</f>
        <v>17</v>
      </c>
      <c r="N3147" s="18">
        <f>YEAR(Tabela3[[#This Row],[DATA]])</f>
        <v>2023</v>
      </c>
    </row>
    <row r="3148" spans="2:14">
      <c r="B3148" s="1">
        <v>45040</v>
      </c>
      <c r="C3148" t="s">
        <v>440</v>
      </c>
      <c r="D3148">
        <f>COUNTIF(C$4:C3148,Tabela3[[#This Row],[COMANDA]])</f>
        <v>1</v>
      </c>
      <c r="E3148" t="s">
        <v>1</v>
      </c>
      <c r="G3148" t="s">
        <v>77</v>
      </c>
      <c r="H3148" t="s">
        <v>224</v>
      </c>
      <c r="I3148" s="2">
        <v>15</v>
      </c>
      <c r="J3148" t="s">
        <v>11</v>
      </c>
      <c r="K3148" s="21">
        <f>INDEX(LISTAS!$H:$Q,MATCH(BASE!H3148,LISTAS!$G:$G,0),MATCH(BASE!J3148,LISTAS!$H$3:$Q$3,0))*Tabela3[[#This Row],[QUANTIDADE]]</f>
        <v>82.5</v>
      </c>
      <c r="L3148" s="2" t="str">
        <f>TEXT(Tabela3[[#This Row],[DATA]],"MM")</f>
        <v>04</v>
      </c>
      <c r="M3148" s="2">
        <f>WEEKNUM(Tabela3[[#This Row],[DATA]])</f>
        <v>17</v>
      </c>
      <c r="N3148" s="18">
        <f>YEAR(Tabela3[[#This Row],[DATA]])</f>
        <v>2023</v>
      </c>
    </row>
    <row r="3149" spans="2:14">
      <c r="B3149" s="1">
        <v>45040</v>
      </c>
      <c r="C3149" t="s">
        <v>440</v>
      </c>
      <c r="D3149">
        <f>COUNTIF(C$4:C3149,Tabela3[[#This Row],[COMANDA]])</f>
        <v>2</v>
      </c>
      <c r="E3149" t="s">
        <v>1</v>
      </c>
      <c r="G3149" t="s">
        <v>9</v>
      </c>
      <c r="H3149" t="s">
        <v>68</v>
      </c>
      <c r="I3149" s="2">
        <v>6</v>
      </c>
      <c r="J3149" t="s">
        <v>11</v>
      </c>
      <c r="K3149" s="21">
        <f>INDEX(LISTAS!$H:$Q,MATCH(BASE!H3149,LISTAS!$G:$G,0),MATCH(BASE!J3149,LISTAS!$H$3:$Q$3,0))*Tabela3[[#This Row],[QUANTIDADE]]</f>
        <v>18</v>
      </c>
      <c r="L3149" s="2" t="str">
        <f>TEXT(Tabela3[[#This Row],[DATA]],"MM")</f>
        <v>04</v>
      </c>
      <c r="M3149" s="2">
        <f>WEEKNUM(Tabela3[[#This Row],[DATA]])</f>
        <v>17</v>
      </c>
      <c r="N3149" s="18">
        <f>YEAR(Tabela3[[#This Row],[DATA]])</f>
        <v>2023</v>
      </c>
    </row>
    <row r="3150" spans="2:14">
      <c r="B3150" s="1">
        <v>45040</v>
      </c>
      <c r="C3150" t="s">
        <v>440</v>
      </c>
      <c r="D3150">
        <f>COUNTIF(C$4:C3150,Tabela3[[#This Row],[COMANDA]])</f>
        <v>3</v>
      </c>
      <c r="E3150" t="s">
        <v>1</v>
      </c>
      <c r="G3150" t="s">
        <v>9</v>
      </c>
      <c r="H3150" t="s">
        <v>214</v>
      </c>
      <c r="I3150" s="2">
        <v>21</v>
      </c>
      <c r="J3150" t="s">
        <v>11</v>
      </c>
      <c r="K3150" s="21">
        <f>INDEX(LISTAS!$H:$Q,MATCH(BASE!H3150,LISTAS!$G:$G,0),MATCH(BASE!J3150,LISTAS!$H$3:$Q$3,0))*Tabela3[[#This Row],[QUANTIDADE]]</f>
        <v>21</v>
      </c>
      <c r="L3150" s="2" t="str">
        <f>TEXT(Tabela3[[#This Row],[DATA]],"MM")</f>
        <v>04</v>
      </c>
      <c r="M3150" s="2">
        <f>WEEKNUM(Tabela3[[#This Row],[DATA]])</f>
        <v>17</v>
      </c>
      <c r="N3150" s="18">
        <f>YEAR(Tabela3[[#This Row],[DATA]])</f>
        <v>2023</v>
      </c>
    </row>
    <row r="3151" spans="2:14">
      <c r="B3151" s="1">
        <v>45040</v>
      </c>
      <c r="C3151" t="s">
        <v>440</v>
      </c>
      <c r="D3151">
        <f>COUNTIF(C$4:C3151,Tabela3[[#This Row],[COMANDA]])</f>
        <v>4</v>
      </c>
      <c r="E3151" t="s">
        <v>1</v>
      </c>
      <c r="G3151" t="s">
        <v>77</v>
      </c>
      <c r="H3151" t="s">
        <v>79</v>
      </c>
      <c r="I3151" s="2">
        <v>5</v>
      </c>
      <c r="J3151" t="s">
        <v>11</v>
      </c>
      <c r="K3151" s="21">
        <f>INDEX(LISTAS!$H:$Q,MATCH(BASE!H3151,LISTAS!$G:$G,0),MATCH(BASE!J3151,LISTAS!$H$3:$Q$3,0))*Tabela3[[#This Row],[QUANTIDADE]]</f>
        <v>22.5</v>
      </c>
      <c r="L3151" s="2" t="str">
        <f>TEXT(Tabela3[[#This Row],[DATA]],"MM")</f>
        <v>04</v>
      </c>
      <c r="M3151" s="2">
        <f>WEEKNUM(Tabela3[[#This Row],[DATA]])</f>
        <v>17</v>
      </c>
      <c r="N3151" s="18">
        <f>YEAR(Tabela3[[#This Row],[DATA]])</f>
        <v>2023</v>
      </c>
    </row>
    <row r="3152" spans="2:14">
      <c r="B3152" s="1">
        <v>45040</v>
      </c>
      <c r="C3152" t="s">
        <v>440</v>
      </c>
      <c r="D3152">
        <f>COUNTIF(C$4:C3152,Tabela3[[#This Row],[COMANDA]])</f>
        <v>5</v>
      </c>
      <c r="E3152" t="s">
        <v>1</v>
      </c>
      <c r="G3152" t="s">
        <v>74</v>
      </c>
      <c r="H3152" t="s">
        <v>120</v>
      </c>
      <c r="I3152" s="2">
        <v>5</v>
      </c>
      <c r="J3152" t="s">
        <v>11</v>
      </c>
      <c r="K3152" s="21">
        <f>INDEX(LISTAS!$H:$Q,MATCH(BASE!H3152,LISTAS!$G:$G,0),MATCH(BASE!J3152,LISTAS!$H$3:$Q$3,0))*Tabela3[[#This Row],[QUANTIDADE]]</f>
        <v>15</v>
      </c>
      <c r="L3152" s="2" t="str">
        <f>TEXT(Tabela3[[#This Row],[DATA]],"MM")</f>
        <v>04</v>
      </c>
      <c r="M3152" s="2">
        <f>WEEKNUM(Tabela3[[#This Row],[DATA]])</f>
        <v>17</v>
      </c>
      <c r="N3152" s="18">
        <f>YEAR(Tabela3[[#This Row],[DATA]])</f>
        <v>2023</v>
      </c>
    </row>
    <row r="3153" spans="2:14">
      <c r="B3153" s="1">
        <v>45040</v>
      </c>
      <c r="C3153" t="s">
        <v>440</v>
      </c>
      <c r="D3153">
        <f>COUNTIF(C$4:C3153,Tabela3[[#This Row],[COMANDA]])</f>
        <v>6</v>
      </c>
      <c r="E3153" t="s">
        <v>1</v>
      </c>
      <c r="G3153" t="s">
        <v>9</v>
      </c>
      <c r="H3153" t="s">
        <v>55</v>
      </c>
      <c r="I3153" s="2">
        <v>5</v>
      </c>
      <c r="J3153" t="s">
        <v>11</v>
      </c>
      <c r="K3153" s="21">
        <f>INDEX(LISTAS!$H:$Q,MATCH(BASE!H3153,LISTAS!$G:$G,0),MATCH(BASE!J3153,LISTAS!$H$3:$Q$3,0))*Tabela3[[#This Row],[QUANTIDADE]]</f>
        <v>15</v>
      </c>
      <c r="L3153" s="2" t="str">
        <f>TEXT(Tabela3[[#This Row],[DATA]],"MM")</f>
        <v>04</v>
      </c>
      <c r="M3153" s="2">
        <f>WEEKNUM(Tabela3[[#This Row],[DATA]])</f>
        <v>17</v>
      </c>
      <c r="N3153" s="18">
        <f>YEAR(Tabela3[[#This Row],[DATA]])</f>
        <v>2023</v>
      </c>
    </row>
    <row r="3154" spans="2:14">
      <c r="B3154" s="1">
        <v>45040</v>
      </c>
      <c r="C3154" t="s">
        <v>440</v>
      </c>
      <c r="D3154">
        <f>COUNTIF(C$4:C3154,Tabela3[[#This Row],[COMANDA]])</f>
        <v>7</v>
      </c>
      <c r="E3154" t="s">
        <v>1</v>
      </c>
      <c r="G3154" t="s">
        <v>64</v>
      </c>
      <c r="H3154" t="s">
        <v>170</v>
      </c>
      <c r="I3154" s="2">
        <v>1</v>
      </c>
      <c r="J3154" t="s">
        <v>11</v>
      </c>
      <c r="K3154" s="21">
        <f>INDEX(LISTAS!$H:$Q,MATCH(BASE!H3154,LISTAS!$G:$G,0),MATCH(BASE!J3154,LISTAS!$H$3:$Q$3,0))*Tabela3[[#This Row],[QUANTIDADE]]</f>
        <v>10</v>
      </c>
      <c r="L3154" s="2" t="str">
        <f>TEXT(Tabela3[[#This Row],[DATA]],"MM")</f>
        <v>04</v>
      </c>
      <c r="M3154" s="2">
        <f>WEEKNUM(Tabela3[[#This Row],[DATA]])</f>
        <v>17</v>
      </c>
      <c r="N3154" s="18">
        <f>YEAR(Tabela3[[#This Row],[DATA]])</f>
        <v>2023</v>
      </c>
    </row>
    <row r="3155" spans="2:14">
      <c r="B3155" s="1">
        <v>45040</v>
      </c>
      <c r="C3155" t="s">
        <v>440</v>
      </c>
      <c r="D3155">
        <f>COUNTIF(C$4:C3155,Tabela3[[#This Row],[COMANDA]])</f>
        <v>8</v>
      </c>
      <c r="E3155" t="s">
        <v>1</v>
      </c>
      <c r="G3155" t="s">
        <v>64</v>
      </c>
      <c r="H3155" t="s">
        <v>168</v>
      </c>
      <c r="I3155" s="2">
        <v>1</v>
      </c>
      <c r="J3155" t="s">
        <v>11</v>
      </c>
      <c r="K3155" s="21">
        <f>INDEX(LISTAS!$H:$Q,MATCH(BASE!H3155,LISTAS!$G:$G,0),MATCH(BASE!J3155,LISTAS!$H$3:$Q$3,0))*Tabela3[[#This Row],[QUANTIDADE]]</f>
        <v>7</v>
      </c>
      <c r="L3155" s="2" t="str">
        <f>TEXT(Tabela3[[#This Row],[DATA]],"MM")</f>
        <v>04</v>
      </c>
      <c r="M3155" s="2">
        <f>WEEKNUM(Tabela3[[#This Row],[DATA]])</f>
        <v>17</v>
      </c>
      <c r="N3155" s="18">
        <f>YEAR(Tabela3[[#This Row],[DATA]])</f>
        <v>2023</v>
      </c>
    </row>
    <row r="3156" spans="2:14">
      <c r="B3156" s="1">
        <v>45040</v>
      </c>
      <c r="C3156" t="s">
        <v>440</v>
      </c>
      <c r="D3156">
        <f>COUNTIF(C$4:C3156,Tabela3[[#This Row],[COMANDA]])</f>
        <v>9</v>
      </c>
      <c r="E3156" t="s">
        <v>1</v>
      </c>
      <c r="G3156" t="s">
        <v>9</v>
      </c>
      <c r="H3156" t="s">
        <v>59</v>
      </c>
      <c r="I3156" s="2">
        <v>1</v>
      </c>
      <c r="J3156" t="s">
        <v>11</v>
      </c>
      <c r="K3156" s="21">
        <f>INDEX(LISTAS!$H:$Q,MATCH(BASE!H3156,LISTAS!$G:$G,0),MATCH(BASE!J3156,LISTAS!$H$3:$Q$3,0))*Tabela3[[#This Row],[QUANTIDADE]]</f>
        <v>3</v>
      </c>
      <c r="L3156" s="2" t="str">
        <f>TEXT(Tabela3[[#This Row],[DATA]],"MM")</f>
        <v>04</v>
      </c>
      <c r="M3156" s="2">
        <f>WEEKNUM(Tabela3[[#This Row],[DATA]])</f>
        <v>17</v>
      </c>
      <c r="N3156" s="18">
        <f>YEAR(Tabela3[[#This Row],[DATA]])</f>
        <v>2023</v>
      </c>
    </row>
    <row r="3157" spans="2:14">
      <c r="B3157" s="1">
        <v>45040</v>
      </c>
      <c r="C3157" t="s">
        <v>440</v>
      </c>
      <c r="D3157">
        <f>COUNTIF(C$4:C3157,Tabela3[[#This Row],[COMANDA]])</f>
        <v>10</v>
      </c>
      <c r="E3157" t="s">
        <v>1</v>
      </c>
      <c r="G3157" t="s">
        <v>74</v>
      </c>
      <c r="H3157" t="s">
        <v>76</v>
      </c>
      <c r="I3157" s="2">
        <v>2</v>
      </c>
      <c r="J3157" t="s">
        <v>11</v>
      </c>
      <c r="K3157" s="21">
        <f>INDEX(LISTAS!$H:$Q,MATCH(BASE!H3157,LISTAS!$G:$G,0),MATCH(BASE!J3157,LISTAS!$H$3:$Q$3,0))*Tabela3[[#This Row],[QUANTIDADE]]</f>
        <v>4</v>
      </c>
      <c r="L3157" s="2" t="str">
        <f>TEXT(Tabela3[[#This Row],[DATA]],"MM")</f>
        <v>04</v>
      </c>
      <c r="M3157" s="2">
        <f>WEEKNUM(Tabela3[[#This Row],[DATA]])</f>
        <v>17</v>
      </c>
      <c r="N3157" s="18">
        <f>YEAR(Tabela3[[#This Row],[DATA]])</f>
        <v>2023</v>
      </c>
    </row>
    <row r="3158" spans="2:14">
      <c r="B3158" s="1">
        <v>45040</v>
      </c>
      <c r="C3158" t="s">
        <v>440</v>
      </c>
      <c r="D3158">
        <f>COUNTIF(C$4:C3158,Tabela3[[#This Row],[COMANDA]])</f>
        <v>11</v>
      </c>
      <c r="E3158" t="s">
        <v>1</v>
      </c>
      <c r="G3158" t="s">
        <v>9</v>
      </c>
      <c r="H3158" t="s">
        <v>69</v>
      </c>
      <c r="I3158" s="2">
        <v>1</v>
      </c>
      <c r="J3158" t="s">
        <v>11</v>
      </c>
      <c r="K3158" s="21">
        <f>INDEX(LISTAS!$H:$Q,MATCH(BASE!H3158,LISTAS!$G:$G,0),MATCH(BASE!J3158,LISTAS!$H$3:$Q$3,0))*Tabela3[[#This Row],[QUANTIDADE]]</f>
        <v>4</v>
      </c>
      <c r="L3158" s="2" t="str">
        <f>TEXT(Tabela3[[#This Row],[DATA]],"MM")</f>
        <v>04</v>
      </c>
      <c r="M3158" s="2">
        <f>WEEKNUM(Tabela3[[#This Row],[DATA]])</f>
        <v>17</v>
      </c>
      <c r="N3158" s="18">
        <f>YEAR(Tabela3[[#This Row],[DATA]])</f>
        <v>2023</v>
      </c>
    </row>
    <row r="3159" spans="2:14">
      <c r="B3159" s="1">
        <v>45040</v>
      </c>
      <c r="C3159" t="s">
        <v>440</v>
      </c>
      <c r="D3159">
        <f>COUNTIF(C$4:C3159,Tabela3[[#This Row],[COMANDA]])</f>
        <v>12</v>
      </c>
      <c r="E3159" t="s">
        <v>1</v>
      </c>
      <c r="G3159" t="s">
        <v>9</v>
      </c>
      <c r="H3159" t="s">
        <v>344</v>
      </c>
      <c r="I3159" s="2">
        <v>1</v>
      </c>
      <c r="J3159" t="s">
        <v>11</v>
      </c>
      <c r="K3159" s="21">
        <f>INDEX(LISTAS!$H:$Q,MATCH(BASE!H3159,LISTAS!$G:$G,0),MATCH(BASE!J3159,LISTAS!$H$3:$Q$3,0))*Tabela3[[#This Row],[QUANTIDADE]]</f>
        <v>10</v>
      </c>
      <c r="L3159" s="2" t="str">
        <f>TEXT(Tabela3[[#This Row],[DATA]],"MM")</f>
        <v>04</v>
      </c>
      <c r="M3159" s="2">
        <f>WEEKNUM(Tabela3[[#This Row],[DATA]])</f>
        <v>17</v>
      </c>
      <c r="N3159" s="18">
        <f>YEAR(Tabela3[[#This Row],[DATA]])</f>
        <v>2023</v>
      </c>
    </row>
    <row r="3160" spans="2:14">
      <c r="B3160" s="1">
        <v>45040</v>
      </c>
      <c r="C3160" t="s">
        <v>440</v>
      </c>
      <c r="D3160">
        <f>COUNTIF(C$4:C3160,Tabela3[[#This Row],[COMANDA]])</f>
        <v>13</v>
      </c>
      <c r="E3160" t="s">
        <v>1</v>
      </c>
      <c r="G3160" t="s">
        <v>74</v>
      </c>
      <c r="H3160" t="s">
        <v>75</v>
      </c>
      <c r="I3160" s="2">
        <v>15</v>
      </c>
      <c r="J3160" t="s">
        <v>11</v>
      </c>
      <c r="K3160" s="21">
        <f>INDEX(LISTAS!$H:$Q,MATCH(BASE!H3160,LISTAS!$G:$G,0),MATCH(BASE!J3160,LISTAS!$H$3:$Q$3,0))*Tabela3[[#This Row],[QUANTIDADE]]</f>
        <v>90</v>
      </c>
      <c r="L3160" s="2" t="str">
        <f>TEXT(Tabela3[[#This Row],[DATA]],"MM")</f>
        <v>04</v>
      </c>
      <c r="M3160" s="2">
        <f>WEEKNUM(Tabela3[[#This Row],[DATA]])</f>
        <v>17</v>
      </c>
      <c r="N3160" s="18">
        <f>YEAR(Tabela3[[#This Row],[DATA]])</f>
        <v>2023</v>
      </c>
    </row>
    <row r="3161" spans="2:14">
      <c r="B3161" s="1">
        <v>45040</v>
      </c>
      <c r="C3161" t="s">
        <v>440</v>
      </c>
      <c r="D3161">
        <f>COUNTIF(C$4:C3161,Tabela3[[#This Row],[COMANDA]])</f>
        <v>14</v>
      </c>
      <c r="E3161" t="s">
        <v>1</v>
      </c>
      <c r="G3161" t="s">
        <v>9</v>
      </c>
      <c r="H3161" t="s">
        <v>138</v>
      </c>
      <c r="I3161" s="2">
        <v>7</v>
      </c>
      <c r="J3161" t="s">
        <v>11</v>
      </c>
      <c r="K3161" s="21">
        <f>INDEX(LISTAS!$H:$Q,MATCH(BASE!H3161,LISTAS!$G:$G,0),MATCH(BASE!J3161,LISTAS!$H$3:$Q$3,0))*Tabela3[[#This Row],[QUANTIDADE]]</f>
        <v>28</v>
      </c>
      <c r="L3161" s="2" t="str">
        <f>TEXT(Tabela3[[#This Row],[DATA]],"MM")</f>
        <v>04</v>
      </c>
      <c r="M3161" s="2">
        <f>WEEKNUM(Tabela3[[#This Row],[DATA]])</f>
        <v>17</v>
      </c>
      <c r="N3161" s="18">
        <f>YEAR(Tabela3[[#This Row],[DATA]])</f>
        <v>2023</v>
      </c>
    </row>
    <row r="3162" spans="2:14">
      <c r="B3162" s="1">
        <v>45040</v>
      </c>
      <c r="C3162" t="s">
        <v>440</v>
      </c>
      <c r="D3162">
        <f>COUNTIF(C$4:C3162,Tabela3[[#This Row],[COMANDA]])</f>
        <v>15</v>
      </c>
      <c r="E3162" t="s">
        <v>1</v>
      </c>
      <c r="G3162" t="s">
        <v>10</v>
      </c>
      <c r="H3162" t="s">
        <v>119</v>
      </c>
      <c r="I3162" s="2">
        <v>16</v>
      </c>
      <c r="J3162" t="s">
        <v>11</v>
      </c>
      <c r="K3162" s="21">
        <f>INDEX(LISTAS!$H:$Q,MATCH(BASE!H3162,LISTAS!$G:$G,0),MATCH(BASE!J3162,LISTAS!$H$3:$Q$3,0))*Tabela3[[#This Row],[QUANTIDADE]]</f>
        <v>96</v>
      </c>
      <c r="L3162" s="2" t="str">
        <f>TEXT(Tabela3[[#This Row],[DATA]],"MM")</f>
        <v>04</v>
      </c>
      <c r="M3162" s="2">
        <f>WEEKNUM(Tabela3[[#This Row],[DATA]])</f>
        <v>17</v>
      </c>
      <c r="N3162" s="18">
        <f>YEAR(Tabela3[[#This Row],[DATA]])</f>
        <v>2023</v>
      </c>
    </row>
    <row r="3163" spans="2:14">
      <c r="B3163" s="1">
        <v>45040</v>
      </c>
      <c r="C3163" t="s">
        <v>440</v>
      </c>
      <c r="D3163">
        <f>COUNTIF(C$4:C3163,Tabela3[[#This Row],[COMANDA]])</f>
        <v>16</v>
      </c>
      <c r="E3163" t="s">
        <v>1</v>
      </c>
      <c r="G3163" t="s">
        <v>63</v>
      </c>
      <c r="H3163" t="s">
        <v>185</v>
      </c>
      <c r="I3163" s="2">
        <v>2</v>
      </c>
      <c r="J3163" t="s">
        <v>11</v>
      </c>
      <c r="K3163" s="21">
        <f>INDEX(LISTAS!$H:$Q,MATCH(BASE!H3163,LISTAS!$G:$G,0),MATCH(BASE!J3163,LISTAS!$H$3:$Q$3,0))*Tabela3[[#This Row],[QUANTIDADE]]</f>
        <v>18</v>
      </c>
      <c r="L3163" s="2" t="str">
        <f>TEXT(Tabela3[[#This Row],[DATA]],"MM")</f>
        <v>04</v>
      </c>
      <c r="M3163" s="2">
        <f>WEEKNUM(Tabela3[[#This Row],[DATA]])</f>
        <v>17</v>
      </c>
      <c r="N3163" s="18">
        <f>YEAR(Tabela3[[#This Row],[DATA]])</f>
        <v>2023</v>
      </c>
    </row>
    <row r="3164" spans="2:14">
      <c r="B3164" s="1">
        <v>45040</v>
      </c>
      <c r="C3164" t="s">
        <v>440</v>
      </c>
      <c r="D3164">
        <f>COUNTIF(C$4:C3164,Tabela3[[#This Row],[COMANDA]])</f>
        <v>17</v>
      </c>
      <c r="E3164" t="s">
        <v>1</v>
      </c>
      <c r="G3164" t="s">
        <v>63</v>
      </c>
      <c r="H3164" t="s">
        <v>184</v>
      </c>
      <c r="I3164" s="2">
        <v>1</v>
      </c>
      <c r="J3164" t="s">
        <v>11</v>
      </c>
      <c r="K3164" s="21">
        <f>INDEX(LISTAS!$H:$Q,MATCH(BASE!H3164,LISTAS!$G:$G,0),MATCH(BASE!J3164,LISTAS!$H$3:$Q$3,0))*Tabela3[[#This Row],[QUANTIDADE]]</f>
        <v>8</v>
      </c>
      <c r="L3164" s="2" t="str">
        <f>TEXT(Tabela3[[#This Row],[DATA]],"MM")</f>
        <v>04</v>
      </c>
      <c r="M3164" s="2">
        <f>WEEKNUM(Tabela3[[#This Row],[DATA]])</f>
        <v>17</v>
      </c>
      <c r="N3164" s="18">
        <f>YEAR(Tabela3[[#This Row],[DATA]])</f>
        <v>2023</v>
      </c>
    </row>
    <row r="3165" spans="2:14">
      <c r="B3165" s="1">
        <v>45040</v>
      </c>
      <c r="C3165" t="s">
        <v>440</v>
      </c>
      <c r="D3165">
        <f>COUNTIF(C$4:C3165,Tabela3[[#This Row],[COMANDA]])</f>
        <v>18</v>
      </c>
      <c r="E3165" t="s">
        <v>1</v>
      </c>
      <c r="G3165" t="s">
        <v>9</v>
      </c>
      <c r="H3165" t="s">
        <v>132</v>
      </c>
      <c r="I3165" s="2">
        <v>1</v>
      </c>
      <c r="J3165" t="s">
        <v>11</v>
      </c>
      <c r="K3165" s="21">
        <f>INDEX(LISTAS!$H:$Q,MATCH(BASE!H3165,LISTAS!$G:$G,0),MATCH(BASE!J3165,LISTAS!$H$3:$Q$3,0))*Tabela3[[#This Row],[QUANTIDADE]]</f>
        <v>3</v>
      </c>
      <c r="L3165" s="2" t="str">
        <f>TEXT(Tabela3[[#This Row],[DATA]],"MM")</f>
        <v>04</v>
      </c>
      <c r="M3165" s="2">
        <f>WEEKNUM(Tabela3[[#This Row],[DATA]])</f>
        <v>17</v>
      </c>
      <c r="N3165" s="18">
        <f>YEAR(Tabela3[[#This Row],[DATA]])</f>
        <v>2023</v>
      </c>
    </row>
    <row r="3166" spans="2:14">
      <c r="B3166" s="1">
        <v>45040</v>
      </c>
      <c r="C3166" t="s">
        <v>440</v>
      </c>
      <c r="D3166">
        <f>COUNTIF(C$4:C3166,Tabela3[[#This Row],[COMANDA]])</f>
        <v>19</v>
      </c>
      <c r="E3166" t="s">
        <v>1</v>
      </c>
      <c r="G3166" t="s">
        <v>9</v>
      </c>
      <c r="H3166" t="s">
        <v>56</v>
      </c>
      <c r="I3166" s="2">
        <v>1</v>
      </c>
      <c r="J3166" t="s">
        <v>11</v>
      </c>
      <c r="K3166" s="21">
        <f>INDEX(LISTAS!$H:$Q,MATCH(BASE!H3166,LISTAS!$G:$G,0),MATCH(BASE!J3166,LISTAS!$H$3:$Q$3,0))*Tabela3[[#This Row],[QUANTIDADE]]</f>
        <v>3</v>
      </c>
      <c r="L3166" s="2" t="str">
        <f>TEXT(Tabela3[[#This Row],[DATA]],"MM")</f>
        <v>04</v>
      </c>
      <c r="M3166" s="2">
        <f>WEEKNUM(Tabela3[[#This Row],[DATA]])</f>
        <v>17</v>
      </c>
      <c r="N3166" s="18">
        <f>YEAR(Tabela3[[#This Row],[DATA]])</f>
        <v>2023</v>
      </c>
    </row>
    <row r="3167" spans="2:14">
      <c r="B3167" s="1">
        <v>45040</v>
      </c>
      <c r="C3167" t="s">
        <v>440</v>
      </c>
      <c r="D3167">
        <f>COUNTIF(C$4:C3167,Tabela3[[#This Row],[COMANDA]])</f>
        <v>20</v>
      </c>
      <c r="E3167" t="s">
        <v>1</v>
      </c>
      <c r="G3167" t="s">
        <v>63</v>
      </c>
      <c r="H3167" t="s">
        <v>186</v>
      </c>
      <c r="I3167" s="2">
        <v>6</v>
      </c>
      <c r="J3167" t="s">
        <v>11</v>
      </c>
      <c r="K3167" s="21">
        <f>INDEX(LISTAS!$H:$Q,MATCH(BASE!H3167,LISTAS!$G:$G,0),MATCH(BASE!J3167,LISTAS!$H$3:$Q$3,0))*Tabela3[[#This Row],[QUANTIDADE]]</f>
        <v>66</v>
      </c>
      <c r="L3167" s="2" t="str">
        <f>TEXT(Tabela3[[#This Row],[DATA]],"MM")</f>
        <v>04</v>
      </c>
      <c r="M3167" s="2">
        <f>WEEKNUM(Tabela3[[#This Row],[DATA]])</f>
        <v>17</v>
      </c>
      <c r="N3167" s="18">
        <f>YEAR(Tabela3[[#This Row],[DATA]])</f>
        <v>2023</v>
      </c>
    </row>
    <row r="3168" spans="2:14">
      <c r="B3168" s="1">
        <v>45040</v>
      </c>
      <c r="C3168" t="s">
        <v>440</v>
      </c>
      <c r="D3168">
        <f>COUNTIF(C$4:C3168,Tabela3[[#This Row],[COMANDA]])</f>
        <v>21</v>
      </c>
      <c r="E3168" t="s">
        <v>1</v>
      </c>
      <c r="G3168" t="s">
        <v>63</v>
      </c>
      <c r="H3168" t="s">
        <v>181</v>
      </c>
      <c r="I3168" s="2">
        <v>1</v>
      </c>
      <c r="J3168" t="s">
        <v>11</v>
      </c>
      <c r="K3168" s="21">
        <f>INDEX(LISTAS!$H:$Q,MATCH(BASE!H3168,LISTAS!$G:$G,0),MATCH(BASE!J3168,LISTAS!$H$3:$Q$3,0))*Tabela3[[#This Row],[QUANTIDADE]]</f>
        <v>9</v>
      </c>
      <c r="L3168" s="2" t="str">
        <f>TEXT(Tabela3[[#This Row],[DATA]],"MM")</f>
        <v>04</v>
      </c>
      <c r="M3168" s="2">
        <f>WEEKNUM(Tabela3[[#This Row],[DATA]])</f>
        <v>17</v>
      </c>
      <c r="N3168" s="18">
        <f>YEAR(Tabela3[[#This Row],[DATA]])</f>
        <v>2023</v>
      </c>
    </row>
    <row r="3169" spans="2:14">
      <c r="B3169" s="1">
        <v>45040</v>
      </c>
      <c r="C3169" t="s">
        <v>440</v>
      </c>
      <c r="D3169">
        <f>COUNTIF(C$4:C3169,Tabela3[[#This Row],[COMANDA]])</f>
        <v>22</v>
      </c>
      <c r="E3169" t="s">
        <v>1</v>
      </c>
      <c r="G3169" t="s">
        <v>63</v>
      </c>
      <c r="H3169" t="s">
        <v>180</v>
      </c>
      <c r="I3169" s="2">
        <v>1</v>
      </c>
      <c r="J3169" t="s">
        <v>11</v>
      </c>
      <c r="K3169" s="21">
        <f>INDEX(LISTAS!$H:$Q,MATCH(BASE!H3169,LISTAS!$G:$G,0),MATCH(BASE!J3169,LISTAS!$H$3:$Q$3,0))*Tabela3[[#This Row],[QUANTIDADE]]</f>
        <v>6</v>
      </c>
      <c r="L3169" s="2" t="str">
        <f>TEXT(Tabela3[[#This Row],[DATA]],"MM")</f>
        <v>04</v>
      </c>
      <c r="M3169" s="2">
        <f>WEEKNUM(Tabela3[[#This Row],[DATA]])</f>
        <v>17</v>
      </c>
      <c r="N3169" s="18">
        <f>YEAR(Tabela3[[#This Row],[DATA]])</f>
        <v>2023</v>
      </c>
    </row>
    <row r="3170" spans="2:14">
      <c r="B3170" s="1">
        <v>45040</v>
      </c>
      <c r="C3170" t="s">
        <v>440</v>
      </c>
      <c r="D3170">
        <f>COUNTIF(C$4:C3170,Tabela3[[#This Row],[COMANDA]])</f>
        <v>23</v>
      </c>
      <c r="E3170" t="s">
        <v>1</v>
      </c>
      <c r="G3170" t="s">
        <v>62</v>
      </c>
      <c r="H3170" t="s">
        <v>194</v>
      </c>
      <c r="I3170" s="2">
        <v>1</v>
      </c>
      <c r="J3170" t="s">
        <v>11</v>
      </c>
      <c r="K3170" s="21">
        <f>INDEX(LISTAS!$H:$Q,MATCH(BASE!H3170,LISTAS!$G:$G,0),MATCH(BASE!J3170,LISTAS!$H$3:$Q$3,0))*Tabela3[[#This Row],[QUANTIDADE]]</f>
        <v>8</v>
      </c>
      <c r="L3170" s="2" t="str">
        <f>TEXT(Tabela3[[#This Row],[DATA]],"MM")</f>
        <v>04</v>
      </c>
      <c r="M3170" s="2">
        <f>WEEKNUM(Tabela3[[#This Row],[DATA]])</f>
        <v>17</v>
      </c>
      <c r="N3170" s="18">
        <f>YEAR(Tabela3[[#This Row],[DATA]])</f>
        <v>2023</v>
      </c>
    </row>
    <row r="3171" spans="2:14">
      <c r="B3171" s="1">
        <v>45040</v>
      </c>
      <c r="C3171" t="s">
        <v>440</v>
      </c>
      <c r="D3171">
        <f>COUNTIF(C$4:C3171,Tabela3[[#This Row],[COMANDA]])</f>
        <v>24</v>
      </c>
      <c r="E3171" t="s">
        <v>1</v>
      </c>
      <c r="G3171" t="s">
        <v>62</v>
      </c>
      <c r="H3171" t="s">
        <v>190</v>
      </c>
      <c r="I3171" s="2">
        <v>3</v>
      </c>
      <c r="J3171" t="s">
        <v>11</v>
      </c>
      <c r="K3171" s="21">
        <f>INDEX(LISTAS!$H:$Q,MATCH(BASE!H3171,LISTAS!$G:$G,0),MATCH(BASE!J3171,LISTAS!$H$3:$Q$3,0))*Tabela3[[#This Row],[QUANTIDADE]]</f>
        <v>9</v>
      </c>
      <c r="L3171" s="2" t="str">
        <f>TEXT(Tabela3[[#This Row],[DATA]],"MM")</f>
        <v>04</v>
      </c>
      <c r="M3171" s="2">
        <f>WEEKNUM(Tabela3[[#This Row],[DATA]])</f>
        <v>17</v>
      </c>
      <c r="N3171" s="18">
        <f>YEAR(Tabela3[[#This Row],[DATA]])</f>
        <v>2023</v>
      </c>
    </row>
    <row r="3172" spans="2:14">
      <c r="B3172" s="1">
        <v>45040</v>
      </c>
      <c r="C3172" t="s">
        <v>440</v>
      </c>
      <c r="D3172">
        <f>COUNTIF(C$4:C3172,Tabela3[[#This Row],[COMANDA]])</f>
        <v>25</v>
      </c>
      <c r="E3172" t="s">
        <v>1</v>
      </c>
      <c r="G3172" t="s">
        <v>62</v>
      </c>
      <c r="H3172" t="s">
        <v>189</v>
      </c>
      <c r="I3172" s="2">
        <v>2</v>
      </c>
      <c r="J3172" t="s">
        <v>11</v>
      </c>
      <c r="K3172" s="21">
        <f>INDEX(LISTAS!$H:$Q,MATCH(BASE!H3172,LISTAS!$G:$G,0),MATCH(BASE!J3172,LISTAS!$H$3:$Q$3,0))*Tabela3[[#This Row],[QUANTIDADE]]</f>
        <v>4</v>
      </c>
      <c r="L3172" s="2" t="str">
        <f>TEXT(Tabela3[[#This Row],[DATA]],"MM")</f>
        <v>04</v>
      </c>
      <c r="M3172" s="2">
        <f>WEEKNUM(Tabela3[[#This Row],[DATA]])</f>
        <v>17</v>
      </c>
      <c r="N3172" s="18">
        <f>YEAR(Tabela3[[#This Row],[DATA]])</f>
        <v>2023</v>
      </c>
    </row>
    <row r="3173" spans="2:14">
      <c r="B3173" s="1">
        <v>45040</v>
      </c>
      <c r="C3173" t="s">
        <v>440</v>
      </c>
      <c r="D3173">
        <f>COUNTIF(C$4:C3173,Tabela3[[#This Row],[COMANDA]])</f>
        <v>26</v>
      </c>
      <c r="E3173" t="s">
        <v>1</v>
      </c>
      <c r="G3173" t="s">
        <v>62</v>
      </c>
      <c r="H3173" t="s">
        <v>192</v>
      </c>
      <c r="I3173" s="2">
        <v>1</v>
      </c>
      <c r="J3173" t="s">
        <v>11</v>
      </c>
      <c r="K3173" s="21">
        <f>INDEX(LISTAS!$H:$Q,MATCH(BASE!H3173,LISTAS!$G:$G,0),MATCH(BASE!J3173,LISTAS!$H$3:$Q$3,0))*Tabela3[[#This Row],[QUANTIDADE]]</f>
        <v>6</v>
      </c>
      <c r="L3173" s="2" t="str">
        <f>TEXT(Tabela3[[#This Row],[DATA]],"MM")</f>
        <v>04</v>
      </c>
      <c r="M3173" s="2">
        <f>WEEKNUM(Tabela3[[#This Row],[DATA]])</f>
        <v>17</v>
      </c>
      <c r="N3173" s="18">
        <f>YEAR(Tabela3[[#This Row],[DATA]])</f>
        <v>2023</v>
      </c>
    </row>
    <row r="3174" spans="2:14">
      <c r="B3174" s="1">
        <v>45040</v>
      </c>
      <c r="C3174" t="s">
        <v>440</v>
      </c>
      <c r="D3174">
        <f>COUNTIF(C$4:C3174,Tabela3[[#This Row],[COMANDA]])</f>
        <v>27</v>
      </c>
      <c r="E3174" t="s">
        <v>1</v>
      </c>
      <c r="G3174" t="s">
        <v>62</v>
      </c>
      <c r="H3174" t="s">
        <v>439</v>
      </c>
      <c r="I3174" s="2">
        <v>1</v>
      </c>
      <c r="J3174" t="s">
        <v>11</v>
      </c>
      <c r="K3174" s="21">
        <f>INDEX(LISTAS!$H:$Q,MATCH(BASE!H3174,LISTAS!$G:$G,0),MATCH(BASE!J3174,LISTAS!$H$3:$Q$3,0))*Tabela3[[#This Row],[QUANTIDADE]]</f>
        <v>4</v>
      </c>
      <c r="L3174" s="2" t="str">
        <f>TEXT(Tabela3[[#This Row],[DATA]],"MM")</f>
        <v>04</v>
      </c>
      <c r="M3174" s="2">
        <f>WEEKNUM(Tabela3[[#This Row],[DATA]])</f>
        <v>17</v>
      </c>
      <c r="N3174" s="18">
        <f>YEAR(Tabela3[[#This Row],[DATA]])</f>
        <v>2023</v>
      </c>
    </row>
    <row r="3175" spans="2:14">
      <c r="B3175" s="1">
        <v>45040</v>
      </c>
      <c r="C3175" t="s">
        <v>440</v>
      </c>
      <c r="D3175">
        <f>COUNTIF(C$4:C3175,Tabela3[[#This Row],[COMANDA]])</f>
        <v>28</v>
      </c>
      <c r="E3175" t="s">
        <v>1</v>
      </c>
      <c r="G3175" t="s">
        <v>9</v>
      </c>
      <c r="H3175" t="s">
        <v>212</v>
      </c>
      <c r="I3175" s="2">
        <v>3</v>
      </c>
      <c r="J3175" t="s">
        <v>11</v>
      </c>
      <c r="K3175" s="21">
        <f>INDEX(LISTAS!$H:$Q,MATCH(BASE!H3175,LISTAS!$G:$G,0),MATCH(BASE!J3175,LISTAS!$H$3:$Q$3,0))*Tabela3[[#This Row],[QUANTIDADE]]</f>
        <v>12</v>
      </c>
      <c r="L3175" s="2" t="str">
        <f>TEXT(Tabela3[[#This Row],[DATA]],"MM")</f>
        <v>04</v>
      </c>
      <c r="M3175" s="2">
        <f>WEEKNUM(Tabela3[[#This Row],[DATA]])</f>
        <v>17</v>
      </c>
      <c r="N3175" s="18">
        <f>YEAR(Tabela3[[#This Row],[DATA]])</f>
        <v>2023</v>
      </c>
    </row>
    <row r="3176" spans="2:14">
      <c r="B3176" s="1">
        <v>45040</v>
      </c>
      <c r="C3176" t="s">
        <v>440</v>
      </c>
      <c r="D3176">
        <f>COUNTIF(C$4:C3176,Tabela3[[#This Row],[COMANDA]])</f>
        <v>29</v>
      </c>
      <c r="E3176" t="s">
        <v>1</v>
      </c>
      <c r="G3176" t="s">
        <v>9</v>
      </c>
      <c r="H3176" t="s">
        <v>142</v>
      </c>
      <c r="I3176" s="2">
        <v>2</v>
      </c>
      <c r="J3176" t="s">
        <v>11</v>
      </c>
      <c r="K3176" s="21">
        <f>INDEX(LISTAS!$H:$Q,MATCH(BASE!H3176,LISTAS!$G:$G,0),MATCH(BASE!J3176,LISTAS!$H$3:$Q$3,0))*Tabela3[[#This Row],[QUANTIDADE]]</f>
        <v>12</v>
      </c>
      <c r="L3176" s="2" t="str">
        <f>TEXT(Tabela3[[#This Row],[DATA]],"MM")</f>
        <v>04</v>
      </c>
      <c r="M3176" s="2">
        <f>WEEKNUM(Tabela3[[#This Row],[DATA]])</f>
        <v>17</v>
      </c>
      <c r="N3176" s="18">
        <f>YEAR(Tabela3[[#This Row],[DATA]])</f>
        <v>2023</v>
      </c>
    </row>
    <row r="3177" spans="2:14">
      <c r="B3177" s="1">
        <v>45040</v>
      </c>
      <c r="C3177" t="s">
        <v>440</v>
      </c>
      <c r="D3177">
        <f>COUNTIF(C$4:C3177,Tabela3[[#This Row],[COMANDA]])</f>
        <v>30</v>
      </c>
      <c r="E3177" t="s">
        <v>1</v>
      </c>
      <c r="G3177" t="s">
        <v>10</v>
      </c>
      <c r="H3177" t="s">
        <v>88</v>
      </c>
      <c r="I3177" s="2">
        <v>6</v>
      </c>
      <c r="J3177" t="s">
        <v>11</v>
      </c>
      <c r="K3177" s="21">
        <f>INDEX(LISTAS!$H:$Q,MATCH(BASE!H3177,LISTAS!$G:$G,0),MATCH(BASE!J3177,LISTAS!$H$3:$Q$3,0))*Tabela3[[#This Row],[QUANTIDADE]]</f>
        <v>48</v>
      </c>
      <c r="L3177" s="2" t="str">
        <f>TEXT(Tabela3[[#This Row],[DATA]],"MM")</f>
        <v>04</v>
      </c>
      <c r="M3177" s="2">
        <f>WEEKNUM(Tabela3[[#This Row],[DATA]])</f>
        <v>17</v>
      </c>
      <c r="N3177" s="18">
        <f>YEAR(Tabela3[[#This Row],[DATA]])</f>
        <v>2023</v>
      </c>
    </row>
    <row r="3178" spans="2:14">
      <c r="B3178" s="1">
        <v>45040</v>
      </c>
      <c r="C3178" t="s">
        <v>440</v>
      </c>
      <c r="D3178">
        <f>COUNTIF(C$4:C3178,Tabela3[[#This Row],[COMANDA]])</f>
        <v>31</v>
      </c>
      <c r="E3178" t="s">
        <v>1</v>
      </c>
      <c r="G3178" t="s">
        <v>9</v>
      </c>
      <c r="H3178" t="s">
        <v>73</v>
      </c>
      <c r="I3178" s="2">
        <v>3</v>
      </c>
      <c r="J3178" t="s">
        <v>11</v>
      </c>
      <c r="K3178" s="21">
        <f>INDEX(LISTAS!$H:$Q,MATCH(BASE!H3178,LISTAS!$G:$G,0),MATCH(BASE!J3178,LISTAS!$H$3:$Q$3,0))*Tabela3[[#This Row],[QUANTIDADE]]</f>
        <v>12</v>
      </c>
      <c r="L3178" s="2" t="str">
        <f>TEXT(Tabela3[[#This Row],[DATA]],"MM")</f>
        <v>04</v>
      </c>
      <c r="M3178" s="2">
        <f>WEEKNUM(Tabela3[[#This Row],[DATA]])</f>
        <v>17</v>
      </c>
      <c r="N3178" s="18">
        <f>YEAR(Tabela3[[#This Row],[DATA]])</f>
        <v>2023</v>
      </c>
    </row>
    <row r="3179" spans="2:14">
      <c r="B3179" s="1">
        <v>45040</v>
      </c>
      <c r="C3179" t="s">
        <v>440</v>
      </c>
      <c r="D3179">
        <f>COUNTIF(C$4:C3179,Tabela3[[#This Row],[COMANDA]])</f>
        <v>32</v>
      </c>
      <c r="E3179" t="s">
        <v>1</v>
      </c>
      <c r="G3179" t="s">
        <v>10</v>
      </c>
      <c r="H3179" t="s">
        <v>431</v>
      </c>
      <c r="I3179" s="2">
        <v>5</v>
      </c>
      <c r="J3179" t="s">
        <v>11</v>
      </c>
      <c r="K3179" s="21">
        <f>INDEX(LISTAS!$H:$Q,MATCH(BASE!H3179,LISTAS!$G:$G,0),MATCH(BASE!J3179,LISTAS!$H$3:$Q$3,0))*Tabela3[[#This Row],[QUANTIDADE]]</f>
        <v>20</v>
      </c>
      <c r="L3179" s="2" t="str">
        <f>TEXT(Tabela3[[#This Row],[DATA]],"MM")</f>
        <v>04</v>
      </c>
      <c r="M3179" s="2">
        <f>WEEKNUM(Tabela3[[#This Row],[DATA]])</f>
        <v>17</v>
      </c>
      <c r="N3179" s="18">
        <f>YEAR(Tabela3[[#This Row],[DATA]])</f>
        <v>2023</v>
      </c>
    </row>
    <row r="3180" spans="2:14">
      <c r="B3180" s="1">
        <v>45040</v>
      </c>
      <c r="C3180" t="s">
        <v>440</v>
      </c>
      <c r="D3180">
        <f>COUNTIF(C$4:C3180,Tabela3[[#This Row],[COMANDA]])</f>
        <v>33</v>
      </c>
      <c r="E3180" t="s">
        <v>1</v>
      </c>
      <c r="G3180" t="s">
        <v>9</v>
      </c>
      <c r="H3180" t="s">
        <v>58</v>
      </c>
      <c r="I3180" s="2">
        <v>3</v>
      </c>
      <c r="J3180" t="s">
        <v>11</v>
      </c>
      <c r="K3180" s="21">
        <f>INDEX(LISTAS!$H:$Q,MATCH(BASE!H3180,LISTAS!$G:$G,0),MATCH(BASE!J3180,LISTAS!$H$3:$Q$3,0))*Tabela3[[#This Row],[QUANTIDADE]]</f>
        <v>15</v>
      </c>
      <c r="L3180" s="2" t="str">
        <f>TEXT(Tabela3[[#This Row],[DATA]],"MM")</f>
        <v>04</v>
      </c>
      <c r="M3180" s="2">
        <f>WEEKNUM(Tabela3[[#This Row],[DATA]])</f>
        <v>17</v>
      </c>
      <c r="N3180" s="18">
        <f>YEAR(Tabela3[[#This Row],[DATA]])</f>
        <v>2023</v>
      </c>
    </row>
    <row r="3181" spans="2:14">
      <c r="B3181" s="1">
        <v>45040</v>
      </c>
      <c r="C3181" t="s">
        <v>440</v>
      </c>
      <c r="D3181">
        <f>COUNTIF(C$4:C3181,Tabela3[[#This Row],[COMANDA]])</f>
        <v>34</v>
      </c>
      <c r="E3181" t="s">
        <v>1</v>
      </c>
      <c r="G3181" t="s">
        <v>10</v>
      </c>
      <c r="H3181" t="s">
        <v>105</v>
      </c>
      <c r="I3181" s="2">
        <v>2</v>
      </c>
      <c r="J3181" t="s">
        <v>11</v>
      </c>
      <c r="K3181" s="21">
        <f>INDEX(LISTAS!$H:$Q,MATCH(BASE!H3181,LISTAS!$G:$G,0),MATCH(BASE!J3181,LISTAS!$H$3:$Q$3,0))*Tabela3[[#This Row],[QUANTIDADE]]</f>
        <v>6</v>
      </c>
      <c r="L3181" s="2" t="str">
        <f>TEXT(Tabela3[[#This Row],[DATA]],"MM")</f>
        <v>04</v>
      </c>
      <c r="M3181" s="2">
        <f>WEEKNUM(Tabela3[[#This Row],[DATA]])</f>
        <v>17</v>
      </c>
      <c r="N3181" s="18">
        <f>YEAR(Tabela3[[#This Row],[DATA]])</f>
        <v>2023</v>
      </c>
    </row>
    <row r="3182" spans="2:14">
      <c r="B3182" s="1">
        <v>45041</v>
      </c>
      <c r="C3182">
        <v>13331</v>
      </c>
      <c r="D3182">
        <f>COUNTIF(C$4:C3182,Tabela3[[#This Row],[COMANDA]])</f>
        <v>1</v>
      </c>
      <c r="E3182" t="s">
        <v>89</v>
      </c>
      <c r="G3182" t="s">
        <v>8</v>
      </c>
      <c r="H3182" t="s">
        <v>43</v>
      </c>
      <c r="I3182" s="2">
        <v>1</v>
      </c>
      <c r="J3182" t="s">
        <v>11</v>
      </c>
      <c r="K3182" s="21">
        <f>INDEX(LISTAS!$H:$Q,MATCH(BASE!H3182,LISTAS!$G:$G,0),MATCH(BASE!J3182,LISTAS!$H$3:$Q$3,0))*Tabela3[[#This Row],[QUANTIDADE]]</f>
        <v>18</v>
      </c>
      <c r="L3182" s="2" t="str">
        <f>TEXT(Tabela3[[#This Row],[DATA]],"MM")</f>
        <v>04</v>
      </c>
      <c r="M3182" s="2">
        <f>WEEKNUM(Tabela3[[#This Row],[DATA]])</f>
        <v>17</v>
      </c>
      <c r="N3182" s="18">
        <f>YEAR(Tabela3[[#This Row],[DATA]])</f>
        <v>2023</v>
      </c>
    </row>
    <row r="3183" spans="2:14">
      <c r="B3183" s="1">
        <v>45041</v>
      </c>
      <c r="C3183">
        <v>13332</v>
      </c>
      <c r="D3183">
        <f>COUNTIF(C$4:C3183,Tabela3[[#This Row],[COMANDA]])</f>
        <v>1</v>
      </c>
      <c r="E3183" t="s">
        <v>90</v>
      </c>
      <c r="F3183" t="s">
        <v>100</v>
      </c>
      <c r="G3183" t="s">
        <v>8</v>
      </c>
      <c r="H3183" t="s">
        <v>42</v>
      </c>
      <c r="I3183" s="2">
        <v>1</v>
      </c>
      <c r="J3183" t="s">
        <v>11</v>
      </c>
      <c r="K3183" s="21">
        <f>INDEX(LISTAS!$H:$Q,MATCH(BASE!H3183,LISTAS!$G:$G,0),MATCH(BASE!J3183,LISTAS!$H$3:$Q$3,0))*Tabela3[[#This Row],[QUANTIDADE]]</f>
        <v>16</v>
      </c>
      <c r="L3183" s="2" t="str">
        <f>TEXT(Tabela3[[#This Row],[DATA]],"MM")</f>
        <v>04</v>
      </c>
      <c r="M3183" s="2">
        <f>WEEKNUM(Tabela3[[#This Row],[DATA]])</f>
        <v>17</v>
      </c>
      <c r="N3183" s="18">
        <f>YEAR(Tabela3[[#This Row],[DATA]])</f>
        <v>2023</v>
      </c>
    </row>
    <row r="3184" spans="2:14">
      <c r="B3184" s="1">
        <v>45041</v>
      </c>
      <c r="C3184">
        <v>13332</v>
      </c>
      <c r="D3184">
        <f>COUNTIF(C$4:C3184,Tabela3[[#This Row],[COMANDA]])</f>
        <v>2</v>
      </c>
      <c r="E3184" t="s">
        <v>90</v>
      </c>
      <c r="F3184" t="s">
        <v>375</v>
      </c>
      <c r="G3184" t="s">
        <v>8</v>
      </c>
      <c r="H3184" t="s">
        <v>204</v>
      </c>
      <c r="I3184" s="2">
        <v>1</v>
      </c>
      <c r="J3184" t="s">
        <v>11</v>
      </c>
      <c r="K3184" s="21">
        <f>INDEX(LISTAS!$H:$Q,MATCH(BASE!H3184,LISTAS!$G:$G,0),MATCH(BASE!J3184,LISTAS!$H$3:$Q$3,0))*Tabela3[[#This Row],[QUANTIDADE]]</f>
        <v>18</v>
      </c>
      <c r="L3184" s="2" t="str">
        <f>TEXT(Tabela3[[#This Row],[DATA]],"MM")</f>
        <v>04</v>
      </c>
      <c r="M3184" s="2">
        <f>WEEKNUM(Tabela3[[#This Row],[DATA]])</f>
        <v>17</v>
      </c>
      <c r="N3184" s="18">
        <f>YEAR(Tabela3[[#This Row],[DATA]])</f>
        <v>2023</v>
      </c>
    </row>
    <row r="3185" spans="2:14">
      <c r="B3185" s="1">
        <v>45041</v>
      </c>
      <c r="C3185">
        <v>13332</v>
      </c>
      <c r="D3185">
        <f>COUNTIF(C$4:C3185,Tabela3[[#This Row],[COMANDA]])</f>
        <v>3</v>
      </c>
      <c r="E3185" t="s">
        <v>90</v>
      </c>
      <c r="F3185" t="s">
        <v>98</v>
      </c>
      <c r="G3185" t="s">
        <v>8</v>
      </c>
      <c r="H3185" t="s">
        <v>206</v>
      </c>
      <c r="I3185" s="2">
        <v>1</v>
      </c>
      <c r="J3185" t="s">
        <v>11</v>
      </c>
      <c r="K3185" s="21">
        <f>INDEX(LISTAS!$H:$Q,MATCH(BASE!H3185,LISTAS!$G:$G,0),MATCH(BASE!J3185,LISTAS!$H$3:$Q$3,0))*Tabela3[[#This Row],[QUANTIDADE]]</f>
        <v>18</v>
      </c>
      <c r="L3185" s="2" t="str">
        <f>TEXT(Tabela3[[#This Row],[DATA]],"MM")</f>
        <v>04</v>
      </c>
      <c r="M3185" s="2">
        <f>WEEKNUM(Tabela3[[#This Row],[DATA]])</f>
        <v>17</v>
      </c>
      <c r="N3185" s="18">
        <f>YEAR(Tabela3[[#This Row],[DATA]])</f>
        <v>2023</v>
      </c>
    </row>
    <row r="3186" spans="2:14">
      <c r="B3186" s="1">
        <v>45041</v>
      </c>
      <c r="C3186">
        <v>13332</v>
      </c>
      <c r="D3186">
        <f>COUNTIF(C$4:C3186,Tabela3[[#This Row],[COMANDA]])</f>
        <v>4</v>
      </c>
      <c r="G3186" t="s">
        <v>10</v>
      </c>
      <c r="H3186" t="s">
        <v>88</v>
      </c>
      <c r="I3186" s="2">
        <v>2</v>
      </c>
      <c r="J3186" t="s">
        <v>11</v>
      </c>
      <c r="K3186" s="21">
        <f>INDEX(LISTAS!$H:$Q,MATCH(BASE!H3186,LISTAS!$G:$G,0),MATCH(BASE!J3186,LISTAS!$H$3:$Q$3,0))*Tabela3[[#This Row],[QUANTIDADE]]</f>
        <v>16</v>
      </c>
      <c r="L3186" s="2" t="str">
        <f>TEXT(Tabela3[[#This Row],[DATA]],"MM")</f>
        <v>04</v>
      </c>
      <c r="M3186" s="2">
        <f>WEEKNUM(Tabela3[[#This Row],[DATA]])</f>
        <v>17</v>
      </c>
      <c r="N3186" s="18">
        <f>YEAR(Tabela3[[#This Row],[DATA]])</f>
        <v>2023</v>
      </c>
    </row>
    <row r="3187" spans="2:14">
      <c r="B3187" s="1">
        <v>45041</v>
      </c>
      <c r="C3187">
        <v>13333</v>
      </c>
      <c r="D3187">
        <f>COUNTIF(C$4:C3187,Tabela3[[#This Row],[COMANDA]])</f>
        <v>1</v>
      </c>
      <c r="E3187" t="s">
        <v>89</v>
      </c>
      <c r="F3187" t="s">
        <v>99</v>
      </c>
      <c r="G3187" t="s">
        <v>8</v>
      </c>
      <c r="H3187" t="s">
        <v>40</v>
      </c>
      <c r="I3187" s="2">
        <v>2</v>
      </c>
      <c r="J3187" t="s">
        <v>11</v>
      </c>
      <c r="K3187" s="21">
        <f>INDEX(LISTAS!$H:$Q,MATCH(BASE!H3187,LISTAS!$G:$G,0),MATCH(BASE!J3187,LISTAS!$H$3:$Q$3,0))*Tabela3[[#This Row],[QUANTIDADE]]</f>
        <v>28</v>
      </c>
      <c r="L3187" s="2" t="str">
        <f>TEXT(Tabela3[[#This Row],[DATA]],"MM")</f>
        <v>04</v>
      </c>
      <c r="M3187" s="2">
        <f>WEEKNUM(Tabela3[[#This Row],[DATA]])</f>
        <v>17</v>
      </c>
      <c r="N3187" s="18">
        <f>YEAR(Tabela3[[#This Row],[DATA]])</f>
        <v>2023</v>
      </c>
    </row>
    <row r="3188" spans="2:14">
      <c r="B3188" s="1">
        <v>45041</v>
      </c>
      <c r="C3188">
        <v>13334</v>
      </c>
      <c r="D3188">
        <f>COUNTIF(C$4:C3188,Tabela3[[#This Row],[COMANDA]])</f>
        <v>1</v>
      </c>
      <c r="E3188" t="s">
        <v>89</v>
      </c>
      <c r="F3188" t="s">
        <v>99</v>
      </c>
      <c r="G3188" t="s">
        <v>8</v>
      </c>
      <c r="H3188" t="s">
        <v>43</v>
      </c>
      <c r="I3188" s="2">
        <v>1</v>
      </c>
      <c r="J3188" t="s">
        <v>11</v>
      </c>
      <c r="K3188" s="21">
        <f>INDEX(LISTAS!$H:$Q,MATCH(BASE!H3188,LISTAS!$G:$G,0),MATCH(BASE!J3188,LISTAS!$H$3:$Q$3,0))*Tabela3[[#This Row],[QUANTIDADE]]</f>
        <v>18</v>
      </c>
      <c r="L3188" s="2" t="str">
        <f>TEXT(Tabela3[[#This Row],[DATA]],"MM")</f>
        <v>04</v>
      </c>
      <c r="M3188" s="2">
        <f>WEEKNUM(Tabela3[[#This Row],[DATA]])</f>
        <v>17</v>
      </c>
      <c r="N3188" s="18">
        <f>YEAR(Tabela3[[#This Row],[DATA]])</f>
        <v>2023</v>
      </c>
    </row>
    <row r="3189" spans="2:14">
      <c r="B3189" s="1">
        <v>45041</v>
      </c>
      <c r="C3189">
        <v>13335</v>
      </c>
      <c r="D3189">
        <f>COUNTIF(C$4:C3189,Tabela3[[#This Row],[COMANDA]])</f>
        <v>1</v>
      </c>
      <c r="E3189" t="s">
        <v>90</v>
      </c>
      <c r="G3189" t="s">
        <v>8</v>
      </c>
      <c r="H3189" t="s">
        <v>42</v>
      </c>
      <c r="I3189" s="2">
        <v>1</v>
      </c>
      <c r="J3189" t="s">
        <v>11</v>
      </c>
      <c r="K3189" s="21">
        <f>INDEX(LISTAS!$H:$Q,MATCH(BASE!H3189,LISTAS!$G:$G,0),MATCH(BASE!J3189,LISTAS!$H$3:$Q$3,0))*Tabela3[[#This Row],[QUANTIDADE]]</f>
        <v>16</v>
      </c>
      <c r="L3189" s="2" t="str">
        <f>TEXT(Tabela3[[#This Row],[DATA]],"MM")</f>
        <v>04</v>
      </c>
      <c r="M3189" s="2">
        <f>WEEKNUM(Tabela3[[#This Row],[DATA]])</f>
        <v>17</v>
      </c>
      <c r="N3189" s="18">
        <f>YEAR(Tabela3[[#This Row],[DATA]])</f>
        <v>2023</v>
      </c>
    </row>
    <row r="3190" spans="2:14">
      <c r="B3190" s="1">
        <v>45041</v>
      </c>
      <c r="C3190">
        <v>13337</v>
      </c>
      <c r="D3190">
        <f>COUNTIF(C$4:C3190,Tabela3[[#This Row],[COMANDA]])</f>
        <v>1</v>
      </c>
      <c r="E3190" t="s">
        <v>90</v>
      </c>
      <c r="F3190" t="s">
        <v>99</v>
      </c>
      <c r="G3190" t="s">
        <v>8</v>
      </c>
      <c r="H3190" t="s">
        <v>204</v>
      </c>
      <c r="I3190" s="2">
        <v>1</v>
      </c>
      <c r="J3190" t="s">
        <v>11</v>
      </c>
      <c r="K3190" s="21">
        <f>INDEX(LISTAS!$H:$Q,MATCH(BASE!H3190,LISTAS!$G:$G,0),MATCH(BASE!J3190,LISTAS!$H$3:$Q$3,0))*Tabela3[[#This Row],[QUANTIDADE]]</f>
        <v>18</v>
      </c>
      <c r="L3190" s="2" t="str">
        <f>TEXT(Tabela3[[#This Row],[DATA]],"MM")</f>
        <v>04</v>
      </c>
      <c r="M3190" s="2">
        <f>WEEKNUM(Tabela3[[#This Row],[DATA]])</f>
        <v>17</v>
      </c>
      <c r="N3190" s="18">
        <f>YEAR(Tabela3[[#This Row],[DATA]])</f>
        <v>2023</v>
      </c>
    </row>
    <row r="3191" spans="2:14">
      <c r="B3191" s="1">
        <v>45041</v>
      </c>
      <c r="C3191">
        <v>13337</v>
      </c>
      <c r="D3191">
        <f>COUNTIF(C$4:C3191,Tabela3[[#This Row],[COMANDA]])</f>
        <v>2</v>
      </c>
      <c r="E3191" t="s">
        <v>90</v>
      </c>
      <c r="F3191" t="s">
        <v>99</v>
      </c>
      <c r="G3191" t="s">
        <v>8</v>
      </c>
      <c r="H3191" t="s">
        <v>206</v>
      </c>
      <c r="I3191" s="2">
        <v>1</v>
      </c>
      <c r="J3191" t="s">
        <v>11</v>
      </c>
      <c r="K3191" s="21">
        <f>INDEX(LISTAS!$H:$Q,MATCH(BASE!H3191,LISTAS!$G:$G,0),MATCH(BASE!J3191,LISTAS!$H$3:$Q$3,0))*Tabela3[[#This Row],[QUANTIDADE]]</f>
        <v>18</v>
      </c>
      <c r="L3191" s="2" t="str">
        <f>TEXT(Tabela3[[#This Row],[DATA]],"MM")</f>
        <v>04</v>
      </c>
      <c r="M3191" s="2">
        <f>WEEKNUM(Tabela3[[#This Row],[DATA]])</f>
        <v>17</v>
      </c>
      <c r="N3191" s="18">
        <f>YEAR(Tabela3[[#This Row],[DATA]])</f>
        <v>2023</v>
      </c>
    </row>
    <row r="3192" spans="2:14">
      <c r="B3192" s="1">
        <v>45041</v>
      </c>
      <c r="C3192">
        <v>13337</v>
      </c>
      <c r="D3192">
        <f>COUNTIF(C$4:C3192,Tabela3[[#This Row],[COMANDA]])</f>
        <v>3</v>
      </c>
      <c r="E3192" t="s">
        <v>90</v>
      </c>
      <c r="F3192" t="s">
        <v>98</v>
      </c>
      <c r="G3192" t="s">
        <v>8</v>
      </c>
      <c r="H3192" t="s">
        <v>84</v>
      </c>
      <c r="I3192" s="2">
        <v>1</v>
      </c>
      <c r="J3192" t="s">
        <v>11</v>
      </c>
      <c r="K3192" s="21">
        <f>INDEX(LISTAS!$H:$Q,MATCH(BASE!H3192,LISTAS!$G:$G,0),MATCH(BASE!J3192,LISTAS!$H$3:$Q$3,0))*Tabela3[[#This Row],[QUANTIDADE]]</f>
        <v>16</v>
      </c>
      <c r="L3192" s="2" t="str">
        <f>TEXT(Tabela3[[#This Row],[DATA]],"MM")</f>
        <v>04</v>
      </c>
      <c r="M3192" s="2">
        <f>WEEKNUM(Tabela3[[#This Row],[DATA]])</f>
        <v>17</v>
      </c>
      <c r="N3192" s="18">
        <f>YEAR(Tabela3[[#This Row],[DATA]])</f>
        <v>2023</v>
      </c>
    </row>
    <row r="3193" spans="2:14">
      <c r="B3193" s="1">
        <v>45041</v>
      </c>
      <c r="C3193">
        <v>13337</v>
      </c>
      <c r="D3193">
        <f>COUNTIF(C$4:C3193,Tabela3[[#This Row],[COMANDA]])</f>
        <v>4</v>
      </c>
      <c r="E3193" t="s">
        <v>90</v>
      </c>
      <c r="F3193" t="s">
        <v>99</v>
      </c>
      <c r="G3193" t="s">
        <v>9</v>
      </c>
      <c r="H3193" t="s">
        <v>134</v>
      </c>
      <c r="I3193" s="2">
        <v>1</v>
      </c>
      <c r="J3193" t="s">
        <v>11</v>
      </c>
      <c r="K3193" s="21">
        <f>INDEX(LISTAS!$H:$Q,MATCH(BASE!H3193,LISTAS!$G:$G,0),MATCH(BASE!J3193,LISTAS!$H$3:$Q$3,0))*Tabela3[[#This Row],[QUANTIDADE]]</f>
        <v>3</v>
      </c>
      <c r="L3193" s="2" t="str">
        <f>TEXT(Tabela3[[#This Row],[DATA]],"MM")</f>
        <v>04</v>
      </c>
      <c r="M3193" s="2">
        <f>WEEKNUM(Tabela3[[#This Row],[DATA]])</f>
        <v>17</v>
      </c>
      <c r="N3193" s="18">
        <f>YEAR(Tabela3[[#This Row],[DATA]])</f>
        <v>2023</v>
      </c>
    </row>
    <row r="3194" spans="2:14">
      <c r="B3194" s="1">
        <v>45041</v>
      </c>
      <c r="C3194">
        <v>13337</v>
      </c>
      <c r="D3194">
        <f>COUNTIF(C$4:C3194,Tabela3[[#This Row],[COMANDA]])</f>
        <v>5</v>
      </c>
      <c r="E3194" t="s">
        <v>90</v>
      </c>
      <c r="F3194" t="s">
        <v>99</v>
      </c>
      <c r="G3194" t="s">
        <v>9</v>
      </c>
      <c r="H3194" t="s">
        <v>138</v>
      </c>
      <c r="I3194" s="2">
        <v>1</v>
      </c>
      <c r="J3194" t="s">
        <v>11</v>
      </c>
      <c r="K3194" s="21">
        <f>INDEX(LISTAS!$H:$Q,MATCH(BASE!H3194,LISTAS!$G:$G,0),MATCH(BASE!J3194,LISTAS!$H$3:$Q$3,0))*Tabela3[[#This Row],[QUANTIDADE]]</f>
        <v>4</v>
      </c>
      <c r="L3194" s="2" t="str">
        <f>TEXT(Tabela3[[#This Row],[DATA]],"MM")</f>
        <v>04</v>
      </c>
      <c r="M3194" s="2">
        <f>WEEKNUM(Tabela3[[#This Row],[DATA]])</f>
        <v>17</v>
      </c>
      <c r="N3194" s="18">
        <f>YEAR(Tabela3[[#This Row],[DATA]])</f>
        <v>2023</v>
      </c>
    </row>
    <row r="3195" spans="2:14">
      <c r="B3195" s="1">
        <v>45041</v>
      </c>
      <c r="C3195">
        <v>13337</v>
      </c>
      <c r="D3195">
        <f>COUNTIF(C$4:C3195,Tabela3[[#This Row],[COMANDA]])</f>
        <v>6</v>
      </c>
      <c r="E3195" t="s">
        <v>90</v>
      </c>
      <c r="F3195" t="s">
        <v>98</v>
      </c>
      <c r="G3195" t="s">
        <v>9</v>
      </c>
      <c r="H3195" t="s">
        <v>351</v>
      </c>
      <c r="I3195" s="2">
        <v>1</v>
      </c>
      <c r="J3195" t="s">
        <v>11</v>
      </c>
      <c r="K3195" s="21">
        <f>INDEX(LISTAS!$H:$Q,MATCH(BASE!H3195,LISTAS!$G:$G,0),MATCH(BASE!J3195,LISTAS!$H$3:$Q$3,0))*Tabela3[[#This Row],[QUANTIDADE]]</f>
        <v>4</v>
      </c>
      <c r="L3195" s="2" t="str">
        <f>TEXT(Tabela3[[#This Row],[DATA]],"MM")</f>
        <v>04</v>
      </c>
      <c r="M3195" s="2">
        <f>WEEKNUM(Tabela3[[#This Row],[DATA]])</f>
        <v>17</v>
      </c>
      <c r="N3195" s="18">
        <f>YEAR(Tabela3[[#This Row],[DATA]])</f>
        <v>2023</v>
      </c>
    </row>
    <row r="3196" spans="2:14">
      <c r="B3196" s="1">
        <v>45041</v>
      </c>
      <c r="C3196">
        <v>13338</v>
      </c>
      <c r="D3196">
        <f>COUNTIF(C$4:C3196,Tabela3[[#This Row],[COMANDA]])</f>
        <v>1</v>
      </c>
      <c r="E3196" t="s">
        <v>90</v>
      </c>
      <c r="F3196" t="s">
        <v>98</v>
      </c>
      <c r="G3196" t="s">
        <v>8</v>
      </c>
      <c r="H3196" t="s">
        <v>204</v>
      </c>
      <c r="I3196" s="2">
        <v>1</v>
      </c>
      <c r="J3196" t="s">
        <v>11</v>
      </c>
      <c r="K3196" s="21">
        <f>INDEX(LISTAS!$H:$Q,MATCH(BASE!H3196,LISTAS!$G:$G,0),MATCH(BASE!J3196,LISTAS!$H$3:$Q$3,0))*Tabela3[[#This Row],[QUANTIDADE]]</f>
        <v>18</v>
      </c>
      <c r="L3196" s="2" t="str">
        <f>TEXT(Tabela3[[#This Row],[DATA]],"MM")</f>
        <v>04</v>
      </c>
      <c r="M3196" s="2">
        <f>WEEKNUM(Tabela3[[#This Row],[DATA]])</f>
        <v>17</v>
      </c>
      <c r="N3196" s="18">
        <f>YEAR(Tabela3[[#This Row],[DATA]])</f>
        <v>2023</v>
      </c>
    </row>
    <row r="3197" spans="2:14">
      <c r="B3197" s="1">
        <v>45041</v>
      </c>
      <c r="C3197">
        <v>13339</v>
      </c>
      <c r="D3197">
        <f>COUNTIF(C$4:C3197,Tabela3[[#This Row],[COMANDA]])</f>
        <v>1</v>
      </c>
      <c r="E3197" t="s">
        <v>89</v>
      </c>
      <c r="F3197" t="s">
        <v>98</v>
      </c>
      <c r="G3197" t="s">
        <v>8</v>
      </c>
      <c r="H3197" t="s">
        <v>43</v>
      </c>
      <c r="I3197" s="2">
        <v>1</v>
      </c>
      <c r="J3197" t="s">
        <v>11</v>
      </c>
      <c r="K3197" s="21">
        <f>INDEX(LISTAS!$H:$Q,MATCH(BASE!H3197,LISTAS!$G:$G,0),MATCH(BASE!J3197,LISTAS!$H$3:$Q$3,0))*Tabela3[[#This Row],[QUANTIDADE]]</f>
        <v>18</v>
      </c>
      <c r="L3197" s="2" t="str">
        <f>TEXT(Tabela3[[#This Row],[DATA]],"MM")</f>
        <v>04</v>
      </c>
      <c r="M3197" s="2">
        <f>WEEKNUM(Tabela3[[#This Row],[DATA]])</f>
        <v>17</v>
      </c>
      <c r="N3197" s="18">
        <f>YEAR(Tabela3[[#This Row],[DATA]])</f>
        <v>2023</v>
      </c>
    </row>
    <row r="3198" spans="2:14">
      <c r="B3198" s="1">
        <v>45041</v>
      </c>
      <c r="C3198">
        <v>13340</v>
      </c>
      <c r="D3198">
        <f>COUNTIF(C$4:C3198,Tabela3[[#This Row],[COMANDA]])</f>
        <v>1</v>
      </c>
      <c r="E3198" t="s">
        <v>89</v>
      </c>
      <c r="G3198" t="s">
        <v>8</v>
      </c>
      <c r="H3198" t="s">
        <v>204</v>
      </c>
      <c r="I3198" s="2">
        <v>1</v>
      </c>
      <c r="J3198" t="s">
        <v>11</v>
      </c>
      <c r="K3198" s="21">
        <f>INDEX(LISTAS!$H:$Q,MATCH(BASE!H3198,LISTAS!$G:$G,0),MATCH(BASE!J3198,LISTAS!$H$3:$Q$3,0))*Tabela3[[#This Row],[QUANTIDADE]]</f>
        <v>18</v>
      </c>
      <c r="L3198" s="2" t="str">
        <f>TEXT(Tabela3[[#This Row],[DATA]],"MM")</f>
        <v>04</v>
      </c>
      <c r="M3198" s="2">
        <f>WEEKNUM(Tabela3[[#This Row],[DATA]])</f>
        <v>17</v>
      </c>
      <c r="N3198" s="18">
        <f>YEAR(Tabela3[[#This Row],[DATA]])</f>
        <v>2023</v>
      </c>
    </row>
    <row r="3199" spans="2:14">
      <c r="B3199" s="1">
        <v>45041</v>
      </c>
      <c r="C3199">
        <v>13341</v>
      </c>
      <c r="D3199">
        <f>COUNTIF(C$4:C3199,Tabela3[[#This Row],[COMANDA]])</f>
        <v>1</v>
      </c>
      <c r="E3199" t="s">
        <v>90</v>
      </c>
      <c r="F3199" t="s">
        <v>99</v>
      </c>
      <c r="G3199" t="s">
        <v>8</v>
      </c>
      <c r="H3199" t="s">
        <v>42</v>
      </c>
      <c r="I3199" s="2">
        <v>1</v>
      </c>
      <c r="J3199" t="s">
        <v>11</v>
      </c>
      <c r="K3199" s="21">
        <f>INDEX(LISTAS!$H:$Q,MATCH(BASE!H3199,LISTAS!$G:$G,0),MATCH(BASE!J3199,LISTAS!$H$3:$Q$3,0))*Tabela3[[#This Row],[QUANTIDADE]]</f>
        <v>16</v>
      </c>
      <c r="L3199" s="2" t="str">
        <f>TEXT(Tabela3[[#This Row],[DATA]],"MM")</f>
        <v>04</v>
      </c>
      <c r="M3199" s="2">
        <f>WEEKNUM(Tabela3[[#This Row],[DATA]])</f>
        <v>17</v>
      </c>
      <c r="N3199" s="18">
        <f>YEAR(Tabela3[[#This Row],[DATA]])</f>
        <v>2023</v>
      </c>
    </row>
    <row r="3200" spans="2:14">
      <c r="B3200" s="1">
        <v>45041</v>
      </c>
      <c r="C3200">
        <v>13342</v>
      </c>
      <c r="D3200">
        <f>COUNTIF(C$4:C3200,Tabela3[[#This Row],[COMANDA]])</f>
        <v>1</v>
      </c>
      <c r="E3200" t="s">
        <v>90</v>
      </c>
      <c r="F3200" t="s">
        <v>375</v>
      </c>
      <c r="G3200" t="s">
        <v>8</v>
      </c>
      <c r="H3200" t="s">
        <v>211</v>
      </c>
      <c r="I3200" s="2">
        <v>1</v>
      </c>
      <c r="J3200" t="s">
        <v>12</v>
      </c>
      <c r="K3200" s="21">
        <f>INDEX(LISTAS!$H:$Q,MATCH(BASE!H3200,LISTAS!$G:$G,0),MATCH(BASE!J3200,LISTAS!$H$3:$Q$3,0))*Tabela3[[#This Row],[QUANTIDADE]]</f>
        <v>18</v>
      </c>
      <c r="L3200" s="2" t="str">
        <f>TEXT(Tabela3[[#This Row],[DATA]],"MM")</f>
        <v>04</v>
      </c>
      <c r="M3200" s="2">
        <f>WEEKNUM(Tabela3[[#This Row],[DATA]])</f>
        <v>17</v>
      </c>
      <c r="N3200" s="18">
        <f>YEAR(Tabela3[[#This Row],[DATA]])</f>
        <v>2023</v>
      </c>
    </row>
    <row r="3201" spans="2:14">
      <c r="B3201" s="1">
        <v>45041</v>
      </c>
      <c r="C3201">
        <v>13343</v>
      </c>
      <c r="D3201">
        <f>COUNTIF(C$4:C3201,Tabela3[[#This Row],[COMANDA]])</f>
        <v>1</v>
      </c>
      <c r="E3201" t="s">
        <v>90</v>
      </c>
      <c r="F3201" t="s">
        <v>98</v>
      </c>
      <c r="G3201" t="s">
        <v>8</v>
      </c>
      <c r="H3201" t="s">
        <v>42</v>
      </c>
      <c r="I3201" s="2">
        <v>1</v>
      </c>
      <c r="J3201" t="s">
        <v>11</v>
      </c>
      <c r="K3201" s="21">
        <f>INDEX(LISTAS!$H:$Q,MATCH(BASE!H3201,LISTAS!$G:$G,0),MATCH(BASE!J3201,LISTAS!$H$3:$Q$3,0))*Tabela3[[#This Row],[QUANTIDADE]]</f>
        <v>16</v>
      </c>
      <c r="L3201" s="2" t="str">
        <f>TEXT(Tabela3[[#This Row],[DATA]],"MM")</f>
        <v>04</v>
      </c>
      <c r="M3201" s="2">
        <f>WEEKNUM(Tabela3[[#This Row],[DATA]])</f>
        <v>17</v>
      </c>
      <c r="N3201" s="18">
        <f>YEAR(Tabela3[[#This Row],[DATA]])</f>
        <v>2023</v>
      </c>
    </row>
    <row r="3202" spans="2:14">
      <c r="B3202" s="1">
        <v>45041</v>
      </c>
      <c r="C3202">
        <v>13344</v>
      </c>
      <c r="D3202">
        <f>COUNTIF(C$4:C3202,Tabela3[[#This Row],[COMANDA]])</f>
        <v>1</v>
      </c>
      <c r="E3202" t="s">
        <v>90</v>
      </c>
      <c r="F3202" t="s">
        <v>99</v>
      </c>
      <c r="G3202" t="s">
        <v>8</v>
      </c>
      <c r="H3202" t="s">
        <v>42</v>
      </c>
      <c r="I3202" s="2">
        <v>1</v>
      </c>
      <c r="J3202" t="s">
        <v>11</v>
      </c>
      <c r="K3202" s="21">
        <f>INDEX(LISTAS!$H:$Q,MATCH(BASE!H3202,LISTAS!$G:$G,0),MATCH(BASE!J3202,LISTAS!$H$3:$Q$3,0))*Tabela3[[#This Row],[QUANTIDADE]]</f>
        <v>16</v>
      </c>
      <c r="L3202" s="2" t="str">
        <f>TEXT(Tabela3[[#This Row],[DATA]],"MM")</f>
        <v>04</v>
      </c>
      <c r="M3202" s="2">
        <f>WEEKNUM(Tabela3[[#This Row],[DATA]])</f>
        <v>17</v>
      </c>
      <c r="N3202" s="18">
        <f>YEAR(Tabela3[[#This Row],[DATA]])</f>
        <v>2023</v>
      </c>
    </row>
    <row r="3203" spans="2:14">
      <c r="B3203" s="1">
        <v>45041</v>
      </c>
      <c r="C3203">
        <v>13344</v>
      </c>
      <c r="D3203">
        <f>COUNTIF(C$4:C3203,Tabela3[[#This Row],[COMANDA]])</f>
        <v>2</v>
      </c>
      <c r="E3203" t="s">
        <v>90</v>
      </c>
      <c r="F3203" t="s">
        <v>99</v>
      </c>
      <c r="G3203" t="s">
        <v>10</v>
      </c>
      <c r="H3203" t="s">
        <v>97</v>
      </c>
      <c r="I3203" s="2">
        <v>1</v>
      </c>
      <c r="J3203" t="s">
        <v>11</v>
      </c>
      <c r="K3203" s="21">
        <f>INDEX(LISTAS!$H:$Q,MATCH(BASE!H3203,LISTAS!$G:$G,0),MATCH(BASE!J3203,LISTAS!$H$3:$Q$3,0))*Tabela3[[#This Row],[QUANTIDADE]]</f>
        <v>2.5</v>
      </c>
      <c r="L3203" s="2" t="str">
        <f>TEXT(Tabela3[[#This Row],[DATA]],"MM")</f>
        <v>04</v>
      </c>
      <c r="M3203" s="2">
        <f>WEEKNUM(Tabela3[[#This Row],[DATA]])</f>
        <v>17</v>
      </c>
      <c r="N3203" s="18">
        <f>YEAR(Tabela3[[#This Row],[DATA]])</f>
        <v>2023</v>
      </c>
    </row>
    <row r="3204" spans="2:14">
      <c r="B3204" s="1">
        <v>45041</v>
      </c>
      <c r="C3204">
        <v>13345</v>
      </c>
      <c r="D3204">
        <f>COUNTIF(C$4:C3204,Tabela3[[#This Row],[COMANDA]])</f>
        <v>1</v>
      </c>
      <c r="E3204" t="s">
        <v>90</v>
      </c>
      <c r="F3204" t="s">
        <v>375</v>
      </c>
      <c r="G3204" t="s">
        <v>8</v>
      </c>
      <c r="H3204" t="s">
        <v>204</v>
      </c>
      <c r="I3204" s="2">
        <v>1</v>
      </c>
      <c r="J3204" t="s">
        <v>11</v>
      </c>
      <c r="K3204" s="21">
        <f>INDEX(LISTAS!$H:$Q,MATCH(BASE!H3204,LISTAS!$G:$G,0),MATCH(BASE!J3204,LISTAS!$H$3:$Q$3,0))*Tabela3[[#This Row],[QUANTIDADE]]</f>
        <v>18</v>
      </c>
      <c r="L3204" s="2" t="str">
        <f>TEXT(Tabela3[[#This Row],[DATA]],"MM")</f>
        <v>04</v>
      </c>
      <c r="M3204" s="2">
        <f>WEEKNUM(Tabela3[[#This Row],[DATA]])</f>
        <v>17</v>
      </c>
      <c r="N3204" s="18">
        <f>YEAR(Tabela3[[#This Row],[DATA]])</f>
        <v>2023</v>
      </c>
    </row>
    <row r="3205" spans="2:14">
      <c r="B3205" s="1">
        <v>45041</v>
      </c>
      <c r="C3205">
        <v>13345</v>
      </c>
      <c r="D3205">
        <f>COUNTIF(C$4:C3205,Tabela3[[#This Row],[COMANDA]])</f>
        <v>2</v>
      </c>
      <c r="E3205" t="s">
        <v>90</v>
      </c>
      <c r="F3205" t="s">
        <v>375</v>
      </c>
      <c r="G3205" t="s">
        <v>8</v>
      </c>
      <c r="H3205" t="s">
        <v>206</v>
      </c>
      <c r="I3205" s="2">
        <v>1</v>
      </c>
      <c r="J3205" t="s">
        <v>11</v>
      </c>
      <c r="K3205" s="21">
        <f>INDEX(LISTAS!$H:$Q,MATCH(BASE!H3205,LISTAS!$G:$G,0),MATCH(BASE!J3205,LISTAS!$H$3:$Q$3,0))*Tabela3[[#This Row],[QUANTIDADE]]</f>
        <v>18</v>
      </c>
      <c r="L3205" s="2" t="str">
        <f>TEXT(Tabela3[[#This Row],[DATA]],"MM")</f>
        <v>04</v>
      </c>
      <c r="M3205" s="2">
        <f>WEEKNUM(Tabela3[[#This Row],[DATA]])</f>
        <v>17</v>
      </c>
      <c r="N3205" s="18">
        <f>YEAR(Tabela3[[#This Row],[DATA]])</f>
        <v>2023</v>
      </c>
    </row>
    <row r="3206" spans="2:14">
      <c r="B3206" s="1">
        <v>45041</v>
      </c>
      <c r="C3206">
        <v>13345</v>
      </c>
      <c r="D3206">
        <f>COUNTIF(C$4:C3206,Tabela3[[#This Row],[COMANDA]])</f>
        <v>3</v>
      </c>
      <c r="E3206" t="s">
        <v>90</v>
      </c>
      <c r="F3206" t="s">
        <v>375</v>
      </c>
      <c r="G3206" t="s">
        <v>9</v>
      </c>
      <c r="H3206" t="s">
        <v>213</v>
      </c>
      <c r="I3206" s="2">
        <v>1</v>
      </c>
      <c r="J3206" t="s">
        <v>11</v>
      </c>
      <c r="K3206" s="21">
        <f>INDEX(LISTAS!$H:$Q,MATCH(BASE!H3206,LISTAS!$G:$G,0),MATCH(BASE!J3206,LISTAS!$H$3:$Q$3,0))*Tabela3[[#This Row],[QUANTIDADE]]</f>
        <v>4</v>
      </c>
      <c r="L3206" s="2" t="str">
        <f>TEXT(Tabela3[[#This Row],[DATA]],"MM")</f>
        <v>04</v>
      </c>
      <c r="M3206" s="2">
        <f>WEEKNUM(Tabela3[[#This Row],[DATA]])</f>
        <v>17</v>
      </c>
      <c r="N3206" s="18">
        <f>YEAR(Tabela3[[#This Row],[DATA]])</f>
        <v>2023</v>
      </c>
    </row>
    <row r="3207" spans="2:14">
      <c r="B3207" s="1">
        <v>45041</v>
      </c>
      <c r="C3207">
        <v>13345</v>
      </c>
      <c r="D3207">
        <f>COUNTIF(C$4:C3207,Tabela3[[#This Row],[COMANDA]])</f>
        <v>4</v>
      </c>
      <c r="E3207" t="s">
        <v>90</v>
      </c>
      <c r="F3207" t="s">
        <v>375</v>
      </c>
      <c r="G3207" t="s">
        <v>9</v>
      </c>
      <c r="H3207" t="s">
        <v>351</v>
      </c>
      <c r="I3207" s="2">
        <v>1</v>
      </c>
      <c r="J3207" t="s">
        <v>11</v>
      </c>
      <c r="K3207" s="21">
        <f>INDEX(LISTAS!$H:$Q,MATCH(BASE!H3207,LISTAS!$G:$G,0),MATCH(BASE!J3207,LISTAS!$H$3:$Q$3,0))*Tabela3[[#This Row],[QUANTIDADE]]</f>
        <v>4</v>
      </c>
      <c r="L3207" s="2" t="str">
        <f>TEXT(Tabela3[[#This Row],[DATA]],"MM")</f>
        <v>04</v>
      </c>
      <c r="M3207" s="2">
        <f>WEEKNUM(Tabela3[[#This Row],[DATA]])</f>
        <v>17</v>
      </c>
      <c r="N3207" s="18">
        <f>YEAR(Tabela3[[#This Row],[DATA]])</f>
        <v>2023</v>
      </c>
    </row>
    <row r="3208" spans="2:14">
      <c r="B3208" s="1">
        <v>45041</v>
      </c>
      <c r="C3208">
        <v>13346</v>
      </c>
      <c r="D3208">
        <f>COUNTIF(C$4:C3208,Tabela3[[#This Row],[COMANDA]])</f>
        <v>1</v>
      </c>
      <c r="E3208" t="s">
        <v>90</v>
      </c>
      <c r="F3208" t="s">
        <v>100</v>
      </c>
      <c r="G3208" t="s">
        <v>8</v>
      </c>
      <c r="H3208" t="s">
        <v>204</v>
      </c>
      <c r="I3208" s="2">
        <v>1</v>
      </c>
      <c r="J3208" t="s">
        <v>11</v>
      </c>
      <c r="K3208" s="21">
        <f>INDEX(LISTAS!$H:$Q,MATCH(BASE!H3208,LISTAS!$G:$G,0),MATCH(BASE!J3208,LISTAS!$H$3:$Q$3,0))*Tabela3[[#This Row],[QUANTIDADE]]</f>
        <v>18</v>
      </c>
      <c r="L3208" s="2" t="str">
        <f>TEXT(Tabela3[[#This Row],[DATA]],"MM")</f>
        <v>04</v>
      </c>
      <c r="M3208" s="2">
        <f>WEEKNUM(Tabela3[[#This Row],[DATA]])</f>
        <v>17</v>
      </c>
      <c r="N3208" s="18">
        <f>YEAR(Tabela3[[#This Row],[DATA]])</f>
        <v>2023</v>
      </c>
    </row>
    <row r="3209" spans="2:14">
      <c r="B3209" s="1">
        <v>45041</v>
      </c>
      <c r="C3209">
        <v>13347</v>
      </c>
      <c r="D3209">
        <f>COUNTIF(C$4:C3209,Tabela3[[#This Row],[COMANDA]])</f>
        <v>1</v>
      </c>
      <c r="E3209" t="s">
        <v>90</v>
      </c>
      <c r="G3209" t="s">
        <v>8</v>
      </c>
      <c r="H3209" t="s">
        <v>211</v>
      </c>
      <c r="I3209" s="2">
        <v>1</v>
      </c>
      <c r="J3209" t="s">
        <v>11</v>
      </c>
      <c r="K3209" s="21">
        <f>INDEX(LISTAS!$H:$Q,MATCH(BASE!H3209,LISTAS!$G:$G,0),MATCH(BASE!J3209,LISTAS!$H$3:$Q$3,0))*Tabela3[[#This Row],[QUANTIDADE]]</f>
        <v>20</v>
      </c>
      <c r="L3209" s="2" t="str">
        <f>TEXT(Tabela3[[#This Row],[DATA]],"MM")</f>
        <v>04</v>
      </c>
      <c r="M3209" s="2">
        <f>WEEKNUM(Tabela3[[#This Row],[DATA]])</f>
        <v>17</v>
      </c>
      <c r="N3209" s="18">
        <f>YEAR(Tabela3[[#This Row],[DATA]])</f>
        <v>2023</v>
      </c>
    </row>
    <row r="3210" spans="2:14">
      <c r="B3210" s="1">
        <v>45041</v>
      </c>
      <c r="C3210">
        <v>13347</v>
      </c>
      <c r="D3210">
        <f>COUNTIF(C$4:C3210,Tabela3[[#This Row],[COMANDA]])</f>
        <v>2</v>
      </c>
      <c r="E3210" t="s">
        <v>90</v>
      </c>
      <c r="G3210" t="s">
        <v>9</v>
      </c>
      <c r="H3210" t="s">
        <v>142</v>
      </c>
      <c r="I3210" s="2">
        <v>1</v>
      </c>
      <c r="J3210" t="s">
        <v>11</v>
      </c>
      <c r="K3210" s="21">
        <f>INDEX(LISTAS!$H:$Q,MATCH(BASE!H3210,LISTAS!$G:$G,0),MATCH(BASE!J3210,LISTAS!$H$3:$Q$3,0))*Tabela3[[#This Row],[QUANTIDADE]]</f>
        <v>6</v>
      </c>
      <c r="L3210" s="2" t="str">
        <f>TEXT(Tabela3[[#This Row],[DATA]],"MM")</f>
        <v>04</v>
      </c>
      <c r="M3210" s="2">
        <f>WEEKNUM(Tabela3[[#This Row],[DATA]])</f>
        <v>17</v>
      </c>
      <c r="N3210" s="18">
        <f>YEAR(Tabela3[[#This Row],[DATA]])</f>
        <v>2023</v>
      </c>
    </row>
    <row r="3211" spans="2:14">
      <c r="B3211" s="1">
        <v>45041</v>
      </c>
      <c r="C3211">
        <v>13348</v>
      </c>
      <c r="D3211">
        <f>COUNTIF(C$4:C3211,Tabela3[[#This Row],[COMANDA]])</f>
        <v>1</v>
      </c>
      <c r="E3211" t="s">
        <v>90</v>
      </c>
      <c r="G3211" t="s">
        <v>8</v>
      </c>
      <c r="H3211" t="s">
        <v>211</v>
      </c>
      <c r="I3211" s="2">
        <v>1</v>
      </c>
      <c r="J3211" t="s">
        <v>11</v>
      </c>
      <c r="K3211" s="21">
        <f>INDEX(LISTAS!$H:$Q,MATCH(BASE!H3211,LISTAS!$G:$G,0),MATCH(BASE!J3211,LISTAS!$H$3:$Q$3,0))*Tabela3[[#This Row],[QUANTIDADE]]</f>
        <v>20</v>
      </c>
      <c r="L3211" s="2" t="str">
        <f>TEXT(Tabela3[[#This Row],[DATA]],"MM")</f>
        <v>04</v>
      </c>
      <c r="M3211" s="2">
        <f>WEEKNUM(Tabela3[[#This Row],[DATA]])</f>
        <v>17</v>
      </c>
      <c r="N3211" s="18">
        <f>YEAR(Tabela3[[#This Row],[DATA]])</f>
        <v>2023</v>
      </c>
    </row>
    <row r="3212" spans="2:14">
      <c r="B3212" s="1">
        <v>45041</v>
      </c>
      <c r="C3212">
        <v>13348</v>
      </c>
      <c r="D3212">
        <f>COUNTIF(C$4:C3212,Tabela3[[#This Row],[COMANDA]])</f>
        <v>2</v>
      </c>
      <c r="E3212" t="s">
        <v>90</v>
      </c>
      <c r="G3212" t="s">
        <v>9</v>
      </c>
      <c r="H3212" t="s">
        <v>154</v>
      </c>
      <c r="I3212" s="2">
        <v>1</v>
      </c>
      <c r="J3212" t="s">
        <v>11</v>
      </c>
      <c r="K3212" s="21">
        <f>INDEX(LISTAS!$H:$Q,MATCH(BASE!H3212,LISTAS!$G:$G,0),MATCH(BASE!J3212,LISTAS!$H$3:$Q$3,0))*Tabela3[[#This Row],[QUANTIDADE]]</f>
        <v>6</v>
      </c>
      <c r="L3212" s="2" t="str">
        <f>TEXT(Tabela3[[#This Row],[DATA]],"MM")</f>
        <v>04</v>
      </c>
      <c r="M3212" s="2">
        <f>WEEKNUM(Tabela3[[#This Row],[DATA]])</f>
        <v>17</v>
      </c>
      <c r="N3212" s="18">
        <f>YEAR(Tabela3[[#This Row],[DATA]])</f>
        <v>2023</v>
      </c>
    </row>
    <row r="3213" spans="2:14">
      <c r="B3213" s="1">
        <v>45041</v>
      </c>
      <c r="C3213">
        <v>13349</v>
      </c>
      <c r="D3213">
        <f>COUNTIF(C$4:C3213,Tabela3[[#This Row],[COMANDA]])</f>
        <v>1</v>
      </c>
      <c r="E3213" t="s">
        <v>90</v>
      </c>
      <c r="G3213" t="s">
        <v>8</v>
      </c>
      <c r="H3213" t="s">
        <v>261</v>
      </c>
      <c r="I3213" s="2">
        <v>1</v>
      </c>
      <c r="J3213" t="s">
        <v>11</v>
      </c>
      <c r="K3213" s="21">
        <f>INDEX(LISTAS!$H:$Q,MATCH(BASE!H3213,LISTAS!$G:$G,0),MATCH(BASE!J3213,LISTAS!$H$3:$Q$3,0))*Tabela3[[#This Row],[QUANTIDADE]]</f>
        <v>18</v>
      </c>
      <c r="L3213" s="2" t="str">
        <f>TEXT(Tabela3[[#This Row],[DATA]],"MM")</f>
        <v>04</v>
      </c>
      <c r="M3213" s="2">
        <f>WEEKNUM(Tabela3[[#This Row],[DATA]])</f>
        <v>17</v>
      </c>
      <c r="N3213" s="18">
        <f>YEAR(Tabela3[[#This Row],[DATA]])</f>
        <v>2023</v>
      </c>
    </row>
    <row r="3214" spans="2:14">
      <c r="B3214" s="1">
        <v>45041</v>
      </c>
      <c r="C3214">
        <v>13350</v>
      </c>
      <c r="D3214">
        <f>COUNTIF(C$4:C3214,Tabela3[[#This Row],[COMANDA]])</f>
        <v>1</v>
      </c>
      <c r="E3214" t="s">
        <v>90</v>
      </c>
      <c r="F3214" t="s">
        <v>98</v>
      </c>
      <c r="G3214" t="s">
        <v>8</v>
      </c>
      <c r="H3214" t="s">
        <v>40</v>
      </c>
      <c r="I3214" s="2">
        <v>2</v>
      </c>
      <c r="J3214" t="s">
        <v>11</v>
      </c>
      <c r="K3214" s="21">
        <f>INDEX(LISTAS!$H:$Q,MATCH(BASE!H3214,LISTAS!$G:$G,0),MATCH(BASE!J3214,LISTAS!$H$3:$Q$3,0))*Tabela3[[#This Row],[QUANTIDADE]]</f>
        <v>28</v>
      </c>
      <c r="L3214" s="2" t="str">
        <f>TEXT(Tabela3[[#This Row],[DATA]],"MM")</f>
        <v>04</v>
      </c>
      <c r="M3214" s="2">
        <f>WEEKNUM(Tabela3[[#This Row],[DATA]])</f>
        <v>17</v>
      </c>
      <c r="N3214" s="18">
        <f>YEAR(Tabela3[[#This Row],[DATA]])</f>
        <v>2023</v>
      </c>
    </row>
    <row r="3215" spans="2:14">
      <c r="B3215" s="1">
        <v>45041</v>
      </c>
      <c r="C3215">
        <v>13350</v>
      </c>
      <c r="D3215">
        <f>COUNTIF(C$4:C3215,Tabela3[[#This Row],[COMANDA]])</f>
        <v>2</v>
      </c>
      <c r="E3215" t="s">
        <v>90</v>
      </c>
      <c r="F3215" t="s">
        <v>98</v>
      </c>
      <c r="G3215" t="s">
        <v>61</v>
      </c>
      <c r="H3215" t="s">
        <v>163</v>
      </c>
      <c r="I3215" s="2">
        <v>2</v>
      </c>
      <c r="J3215" t="s">
        <v>11</v>
      </c>
      <c r="K3215" s="21">
        <f>INDEX(LISTAS!$H:$Q,MATCH(BASE!H3215,LISTAS!$G:$G,0),MATCH(BASE!J3215,LISTAS!$H$3:$Q$3,0))*Tabela3[[#This Row],[QUANTIDADE]]</f>
        <v>8</v>
      </c>
      <c r="L3215" s="2" t="str">
        <f>TEXT(Tabela3[[#This Row],[DATA]],"MM")</f>
        <v>04</v>
      </c>
      <c r="M3215" s="2">
        <f>WEEKNUM(Tabela3[[#This Row],[DATA]])</f>
        <v>17</v>
      </c>
      <c r="N3215" s="18">
        <f>YEAR(Tabela3[[#This Row],[DATA]])</f>
        <v>2023</v>
      </c>
    </row>
    <row r="3216" spans="2:14">
      <c r="B3216" s="1">
        <v>45041</v>
      </c>
      <c r="C3216">
        <v>13350</v>
      </c>
      <c r="D3216">
        <f>COUNTIF(C$4:C3216,Tabela3[[#This Row],[COMANDA]])</f>
        <v>3</v>
      </c>
      <c r="E3216" t="s">
        <v>90</v>
      </c>
      <c r="F3216" t="s">
        <v>98</v>
      </c>
      <c r="G3216" t="s">
        <v>9</v>
      </c>
      <c r="H3216" t="s">
        <v>142</v>
      </c>
      <c r="I3216" s="2">
        <v>1</v>
      </c>
      <c r="J3216" t="s">
        <v>11</v>
      </c>
      <c r="K3216" s="21">
        <f>INDEX(LISTAS!$H:$Q,MATCH(BASE!H3216,LISTAS!$G:$G,0),MATCH(BASE!J3216,LISTAS!$H$3:$Q$3,0))*Tabela3[[#This Row],[QUANTIDADE]]</f>
        <v>6</v>
      </c>
      <c r="L3216" s="2" t="str">
        <f>TEXT(Tabela3[[#This Row],[DATA]],"MM")</f>
        <v>04</v>
      </c>
      <c r="M3216" s="2">
        <f>WEEKNUM(Tabela3[[#This Row],[DATA]])</f>
        <v>17</v>
      </c>
      <c r="N3216" s="18">
        <f>YEAR(Tabela3[[#This Row],[DATA]])</f>
        <v>2023</v>
      </c>
    </row>
    <row r="3217" spans="2:14">
      <c r="B3217" s="1">
        <v>45041</v>
      </c>
      <c r="C3217">
        <v>13351</v>
      </c>
      <c r="D3217">
        <f>COUNTIF(C$4:C3217,Tabela3[[#This Row],[COMANDA]])</f>
        <v>1</v>
      </c>
      <c r="E3217" t="s">
        <v>90</v>
      </c>
      <c r="F3217" t="s">
        <v>98</v>
      </c>
      <c r="G3217" t="s">
        <v>8</v>
      </c>
      <c r="H3217" t="s">
        <v>206</v>
      </c>
      <c r="I3217" s="2">
        <v>1</v>
      </c>
      <c r="J3217" t="s">
        <v>11</v>
      </c>
      <c r="K3217" s="21">
        <f>INDEX(LISTAS!$H:$Q,MATCH(BASE!H3217,LISTAS!$G:$G,0),MATCH(BASE!J3217,LISTAS!$H$3:$Q$3,0))*Tabela3[[#This Row],[QUANTIDADE]]</f>
        <v>18</v>
      </c>
      <c r="L3217" s="2" t="str">
        <f>TEXT(Tabela3[[#This Row],[DATA]],"MM")</f>
        <v>04</v>
      </c>
      <c r="M3217" s="2">
        <f>WEEKNUM(Tabela3[[#This Row],[DATA]])</f>
        <v>17</v>
      </c>
      <c r="N3217" s="18">
        <f>YEAR(Tabela3[[#This Row],[DATA]])</f>
        <v>2023</v>
      </c>
    </row>
    <row r="3218" spans="2:14">
      <c r="B3218" s="1">
        <v>45041</v>
      </c>
      <c r="C3218">
        <v>13352</v>
      </c>
      <c r="D3218">
        <f>COUNTIF(C$4:C3218,Tabela3[[#This Row],[COMANDA]])</f>
        <v>1</v>
      </c>
      <c r="E3218" t="s">
        <v>90</v>
      </c>
      <c r="F3218" t="s">
        <v>99</v>
      </c>
      <c r="G3218" t="s">
        <v>8</v>
      </c>
      <c r="H3218" t="s">
        <v>43</v>
      </c>
      <c r="I3218" s="2">
        <v>1</v>
      </c>
      <c r="J3218" t="s">
        <v>11</v>
      </c>
      <c r="K3218" s="21">
        <f>INDEX(LISTAS!$H:$Q,MATCH(BASE!H3218,LISTAS!$G:$G,0),MATCH(BASE!J3218,LISTAS!$H$3:$Q$3,0))*Tabela3[[#This Row],[QUANTIDADE]]</f>
        <v>18</v>
      </c>
      <c r="L3218" s="2" t="str">
        <f>TEXT(Tabela3[[#This Row],[DATA]],"MM")</f>
        <v>04</v>
      </c>
      <c r="M3218" s="2">
        <f>WEEKNUM(Tabela3[[#This Row],[DATA]])</f>
        <v>17</v>
      </c>
      <c r="N3218" s="18">
        <f>YEAR(Tabela3[[#This Row],[DATA]])</f>
        <v>2023</v>
      </c>
    </row>
    <row r="3219" spans="2:14">
      <c r="B3219" s="1">
        <v>45041</v>
      </c>
      <c r="C3219">
        <v>13353</v>
      </c>
      <c r="D3219">
        <f>COUNTIF(C$4:C3219,Tabela3[[#This Row],[COMANDA]])</f>
        <v>1</v>
      </c>
      <c r="E3219" t="s">
        <v>90</v>
      </c>
      <c r="F3219" t="s">
        <v>99</v>
      </c>
      <c r="G3219" t="s">
        <v>8</v>
      </c>
      <c r="H3219" t="s">
        <v>42</v>
      </c>
      <c r="I3219" s="2">
        <v>1</v>
      </c>
      <c r="J3219" t="s">
        <v>11</v>
      </c>
      <c r="K3219" s="21">
        <f>INDEX(LISTAS!$H:$Q,MATCH(BASE!H3219,LISTAS!$G:$G,0),MATCH(BASE!J3219,LISTAS!$H$3:$Q$3,0))*Tabela3[[#This Row],[QUANTIDADE]]</f>
        <v>16</v>
      </c>
      <c r="L3219" s="2" t="str">
        <f>TEXT(Tabela3[[#This Row],[DATA]],"MM")</f>
        <v>04</v>
      </c>
      <c r="M3219" s="2">
        <f>WEEKNUM(Tabela3[[#This Row],[DATA]])</f>
        <v>17</v>
      </c>
      <c r="N3219" s="18">
        <f>YEAR(Tabela3[[#This Row],[DATA]])</f>
        <v>2023</v>
      </c>
    </row>
    <row r="3220" spans="2:14">
      <c r="B3220" s="1">
        <v>45041</v>
      </c>
      <c r="C3220">
        <v>13353</v>
      </c>
      <c r="D3220">
        <f>COUNTIF(C$4:C3220,Tabela3[[#This Row],[COMANDA]])</f>
        <v>2</v>
      </c>
      <c r="E3220" t="s">
        <v>90</v>
      </c>
      <c r="F3220" t="s">
        <v>99</v>
      </c>
      <c r="G3220" t="s">
        <v>9</v>
      </c>
      <c r="H3220" t="s">
        <v>131</v>
      </c>
      <c r="I3220" s="2">
        <v>1</v>
      </c>
      <c r="J3220" t="s">
        <v>11</v>
      </c>
      <c r="K3220" s="21">
        <f>INDEX(LISTAS!$H:$Q,MATCH(BASE!H3220,LISTAS!$G:$G,0),MATCH(BASE!J3220,LISTAS!$H$3:$Q$3,0))*Tabela3[[#This Row],[QUANTIDADE]]</f>
        <v>4</v>
      </c>
      <c r="L3220" s="2" t="str">
        <f>TEXT(Tabela3[[#This Row],[DATA]],"MM")</f>
        <v>04</v>
      </c>
      <c r="M3220" s="2">
        <f>WEEKNUM(Tabela3[[#This Row],[DATA]])</f>
        <v>17</v>
      </c>
      <c r="N3220" s="18">
        <f>YEAR(Tabela3[[#This Row],[DATA]])</f>
        <v>2023</v>
      </c>
    </row>
    <row r="3221" spans="2:14">
      <c r="B3221" s="1">
        <v>45041</v>
      </c>
      <c r="C3221">
        <v>13353</v>
      </c>
      <c r="D3221">
        <f>COUNTIF(C$4:C3221,Tabela3[[#This Row],[COMANDA]])</f>
        <v>3</v>
      </c>
      <c r="E3221" t="s">
        <v>90</v>
      </c>
      <c r="F3221" t="s">
        <v>99</v>
      </c>
      <c r="G3221" t="s">
        <v>10</v>
      </c>
      <c r="H3221" t="s">
        <v>108</v>
      </c>
      <c r="I3221" s="2">
        <v>2</v>
      </c>
      <c r="J3221" t="s">
        <v>11</v>
      </c>
      <c r="K3221" s="21">
        <f>INDEX(LISTAS!$H:$Q,MATCH(BASE!H3221,LISTAS!$G:$G,0),MATCH(BASE!J3221,LISTAS!$H$3:$Q$3,0))*Tabela3[[#This Row],[QUANTIDADE]]</f>
        <v>5</v>
      </c>
      <c r="L3221" s="2" t="str">
        <f>TEXT(Tabela3[[#This Row],[DATA]],"MM")</f>
        <v>04</v>
      </c>
      <c r="M3221" s="2">
        <f>WEEKNUM(Tabela3[[#This Row],[DATA]])</f>
        <v>17</v>
      </c>
      <c r="N3221" s="18">
        <f>YEAR(Tabela3[[#This Row],[DATA]])</f>
        <v>2023</v>
      </c>
    </row>
    <row r="3222" spans="2:14">
      <c r="B3222" s="1">
        <v>45041</v>
      </c>
      <c r="C3222">
        <v>13354</v>
      </c>
      <c r="D3222">
        <f>COUNTIF(C$4:C3222,Tabela3[[#This Row],[COMANDA]])</f>
        <v>1</v>
      </c>
      <c r="E3222" t="s">
        <v>90</v>
      </c>
      <c r="F3222" t="s">
        <v>99</v>
      </c>
      <c r="G3222" t="s">
        <v>8</v>
      </c>
      <c r="H3222" t="s">
        <v>40</v>
      </c>
      <c r="I3222" s="2">
        <v>1</v>
      </c>
      <c r="J3222" t="s">
        <v>11</v>
      </c>
      <c r="K3222" s="21">
        <f>INDEX(LISTAS!$H:$Q,MATCH(BASE!H3222,LISTAS!$G:$G,0),MATCH(BASE!J3222,LISTAS!$H$3:$Q$3,0))*Tabela3[[#This Row],[QUANTIDADE]]</f>
        <v>14</v>
      </c>
      <c r="L3222" s="2" t="str">
        <f>TEXT(Tabela3[[#This Row],[DATA]],"MM")</f>
        <v>04</v>
      </c>
      <c r="M3222" s="2">
        <f>WEEKNUM(Tabela3[[#This Row],[DATA]])</f>
        <v>17</v>
      </c>
      <c r="N3222" s="18">
        <f>YEAR(Tabela3[[#This Row],[DATA]])</f>
        <v>2023</v>
      </c>
    </row>
    <row r="3223" spans="2:14">
      <c r="B3223" s="1">
        <v>45041</v>
      </c>
      <c r="C3223">
        <v>13354</v>
      </c>
      <c r="D3223">
        <f>COUNTIF(C$4:C3223,Tabela3[[#This Row],[COMANDA]])</f>
        <v>2</v>
      </c>
      <c r="E3223" t="s">
        <v>90</v>
      </c>
      <c r="F3223" t="s">
        <v>99</v>
      </c>
      <c r="G3223" t="s">
        <v>61</v>
      </c>
      <c r="H3223" t="s">
        <v>199</v>
      </c>
      <c r="I3223" s="2">
        <v>1</v>
      </c>
      <c r="J3223" t="s">
        <v>11</v>
      </c>
      <c r="K3223" s="21">
        <f>INDEX(LISTAS!$H:$Q,MATCH(BASE!H3223,LISTAS!$G:$G,0),MATCH(BASE!J3223,LISTAS!$H$3:$Q$3,0))*Tabela3[[#This Row],[QUANTIDADE]]</f>
        <v>1</v>
      </c>
      <c r="L3223" s="2" t="str">
        <f>TEXT(Tabela3[[#This Row],[DATA]],"MM")</f>
        <v>04</v>
      </c>
      <c r="M3223" s="2">
        <f>WEEKNUM(Tabela3[[#This Row],[DATA]])</f>
        <v>17</v>
      </c>
      <c r="N3223" s="18">
        <f>YEAR(Tabela3[[#This Row],[DATA]])</f>
        <v>2023</v>
      </c>
    </row>
    <row r="3224" spans="2:14">
      <c r="B3224" s="1">
        <v>45041</v>
      </c>
      <c r="C3224">
        <v>13355</v>
      </c>
      <c r="D3224">
        <f>COUNTIF(C$4:C3224,Tabela3[[#This Row],[COMANDA]])</f>
        <v>1</v>
      </c>
      <c r="E3224" t="s">
        <v>90</v>
      </c>
      <c r="F3224" t="s">
        <v>98</v>
      </c>
      <c r="G3224" t="s">
        <v>8</v>
      </c>
      <c r="H3224" t="s">
        <v>41</v>
      </c>
      <c r="I3224" s="2">
        <v>1</v>
      </c>
      <c r="J3224" t="s">
        <v>11</v>
      </c>
      <c r="K3224" s="21">
        <f>INDEX(LISTAS!$H:$Q,MATCH(BASE!H3224,LISTAS!$G:$G,0),MATCH(BASE!J3224,LISTAS!$H$3:$Q$3,0))*Tabela3[[#This Row],[QUANTIDADE]]</f>
        <v>14</v>
      </c>
      <c r="L3224" s="2" t="str">
        <f>TEXT(Tabela3[[#This Row],[DATA]],"MM")</f>
        <v>04</v>
      </c>
      <c r="M3224" s="2">
        <f>WEEKNUM(Tabela3[[#This Row],[DATA]])</f>
        <v>17</v>
      </c>
      <c r="N3224" s="18">
        <f>YEAR(Tabela3[[#This Row],[DATA]])</f>
        <v>2023</v>
      </c>
    </row>
    <row r="3225" spans="2:14">
      <c r="B3225" s="1">
        <v>45041</v>
      </c>
      <c r="C3225">
        <v>13356</v>
      </c>
      <c r="D3225">
        <f>COUNTIF(C$4:C3225,Tabela3[[#This Row],[COMANDA]])</f>
        <v>1</v>
      </c>
      <c r="E3225" t="s">
        <v>90</v>
      </c>
      <c r="F3225" t="s">
        <v>98</v>
      </c>
      <c r="G3225" t="s">
        <v>8</v>
      </c>
      <c r="H3225" t="s">
        <v>203</v>
      </c>
      <c r="I3225" s="2">
        <v>1</v>
      </c>
      <c r="J3225" t="s">
        <v>11</v>
      </c>
      <c r="K3225" s="21">
        <f>INDEX(LISTAS!$H:$Q,MATCH(BASE!H3225,LISTAS!$G:$G,0),MATCH(BASE!J3225,LISTAS!$H$3:$Q$3,0))*Tabela3[[#This Row],[QUANTIDADE]]</f>
        <v>20</v>
      </c>
      <c r="L3225" s="2" t="str">
        <f>TEXT(Tabela3[[#This Row],[DATA]],"MM")</f>
        <v>04</v>
      </c>
      <c r="M3225" s="2">
        <f>WEEKNUM(Tabela3[[#This Row],[DATA]])</f>
        <v>17</v>
      </c>
      <c r="N3225" s="18">
        <f>YEAR(Tabela3[[#This Row],[DATA]])</f>
        <v>2023</v>
      </c>
    </row>
    <row r="3226" spans="2:14">
      <c r="B3226" s="1">
        <v>45041</v>
      </c>
      <c r="C3226">
        <v>13357</v>
      </c>
      <c r="D3226">
        <f>COUNTIF(C$4:C3226,Tabela3[[#This Row],[COMANDA]])</f>
        <v>1</v>
      </c>
      <c r="E3226" t="s">
        <v>90</v>
      </c>
      <c r="F3226" t="s">
        <v>98</v>
      </c>
      <c r="G3226" t="s">
        <v>8</v>
      </c>
      <c r="H3226" t="s">
        <v>40</v>
      </c>
      <c r="I3226" s="2">
        <v>1</v>
      </c>
      <c r="J3226" t="s">
        <v>11</v>
      </c>
      <c r="K3226" s="21">
        <f>INDEX(LISTAS!$H:$Q,MATCH(BASE!H3226,LISTAS!$G:$G,0),MATCH(BASE!J3226,LISTAS!$H$3:$Q$3,0))*Tabela3[[#This Row],[QUANTIDADE]]</f>
        <v>14</v>
      </c>
      <c r="L3226" s="2" t="str">
        <f>TEXT(Tabela3[[#This Row],[DATA]],"MM")</f>
        <v>04</v>
      </c>
      <c r="M3226" s="2">
        <f>WEEKNUM(Tabela3[[#This Row],[DATA]])</f>
        <v>17</v>
      </c>
      <c r="N3226" s="18">
        <f>YEAR(Tabela3[[#This Row],[DATA]])</f>
        <v>2023</v>
      </c>
    </row>
    <row r="3227" spans="2:14">
      <c r="B3227" s="1">
        <v>45041</v>
      </c>
      <c r="C3227">
        <v>13358</v>
      </c>
      <c r="D3227">
        <f>COUNTIF(C$4:C3227,Tabela3[[#This Row],[COMANDA]])</f>
        <v>1</v>
      </c>
      <c r="E3227" t="s">
        <v>90</v>
      </c>
      <c r="F3227" t="s">
        <v>98</v>
      </c>
      <c r="G3227" t="s">
        <v>8</v>
      </c>
      <c r="H3227" t="s">
        <v>41</v>
      </c>
      <c r="I3227" s="2">
        <v>1</v>
      </c>
      <c r="J3227" t="s">
        <v>11</v>
      </c>
      <c r="K3227" s="21">
        <f>INDEX(LISTAS!$H:$Q,MATCH(BASE!H3227,LISTAS!$G:$G,0),MATCH(BASE!J3227,LISTAS!$H$3:$Q$3,0))*Tabela3[[#This Row],[QUANTIDADE]]</f>
        <v>14</v>
      </c>
      <c r="L3227" s="2" t="str">
        <f>TEXT(Tabela3[[#This Row],[DATA]],"MM")</f>
        <v>04</v>
      </c>
      <c r="M3227" s="2">
        <f>WEEKNUM(Tabela3[[#This Row],[DATA]])</f>
        <v>17</v>
      </c>
      <c r="N3227" s="18">
        <f>YEAR(Tabela3[[#This Row],[DATA]])</f>
        <v>2023</v>
      </c>
    </row>
    <row r="3228" spans="2:14">
      <c r="B3228" s="1">
        <v>45041</v>
      </c>
      <c r="C3228">
        <v>13358</v>
      </c>
      <c r="D3228">
        <f>COUNTIF(C$4:C3228,Tabela3[[#This Row],[COMANDA]])</f>
        <v>2</v>
      </c>
      <c r="E3228" t="s">
        <v>90</v>
      </c>
      <c r="F3228" t="s">
        <v>98</v>
      </c>
      <c r="G3228" t="s">
        <v>61</v>
      </c>
      <c r="H3228" t="s">
        <v>163</v>
      </c>
      <c r="I3228" s="2">
        <v>1</v>
      </c>
      <c r="J3228" t="s">
        <v>11</v>
      </c>
      <c r="K3228" s="21">
        <f>INDEX(LISTAS!$H:$Q,MATCH(BASE!H3228,LISTAS!$G:$G,0),MATCH(BASE!J3228,LISTAS!$H$3:$Q$3,0))*Tabela3[[#This Row],[QUANTIDADE]]</f>
        <v>4</v>
      </c>
      <c r="L3228" s="2" t="str">
        <f>TEXT(Tabela3[[#This Row],[DATA]],"MM")</f>
        <v>04</v>
      </c>
      <c r="M3228" s="2">
        <f>WEEKNUM(Tabela3[[#This Row],[DATA]])</f>
        <v>17</v>
      </c>
      <c r="N3228" s="18">
        <f>YEAR(Tabela3[[#This Row],[DATA]])</f>
        <v>2023</v>
      </c>
    </row>
    <row r="3229" spans="2:14">
      <c r="B3229" s="1">
        <v>45041</v>
      </c>
      <c r="C3229">
        <v>13359</v>
      </c>
      <c r="D3229">
        <f>COUNTIF(C$4:C3229,Tabela3[[#This Row],[COMANDA]])</f>
        <v>1</v>
      </c>
      <c r="E3229" t="s">
        <v>90</v>
      </c>
      <c r="F3229" t="s">
        <v>99</v>
      </c>
      <c r="G3229" t="s">
        <v>8</v>
      </c>
      <c r="H3229" t="s">
        <v>206</v>
      </c>
      <c r="I3229" s="2">
        <v>1</v>
      </c>
      <c r="J3229" t="s">
        <v>11</v>
      </c>
      <c r="K3229" s="21">
        <f>INDEX(LISTAS!$H:$Q,MATCH(BASE!H3229,LISTAS!$G:$G,0),MATCH(BASE!J3229,LISTAS!$H$3:$Q$3,0))*Tabela3[[#This Row],[QUANTIDADE]]</f>
        <v>18</v>
      </c>
      <c r="L3229" s="2" t="str">
        <f>TEXT(Tabela3[[#This Row],[DATA]],"MM")</f>
        <v>04</v>
      </c>
      <c r="M3229" s="2">
        <f>WEEKNUM(Tabela3[[#This Row],[DATA]])</f>
        <v>17</v>
      </c>
      <c r="N3229" s="18">
        <f>YEAR(Tabela3[[#This Row],[DATA]])</f>
        <v>2023</v>
      </c>
    </row>
    <row r="3230" spans="2:14">
      <c r="B3230" s="1">
        <v>45041</v>
      </c>
      <c r="C3230">
        <v>13359</v>
      </c>
      <c r="D3230">
        <f>COUNTIF(C$4:C3230,Tabela3[[#This Row],[COMANDA]])</f>
        <v>2</v>
      </c>
      <c r="E3230" t="s">
        <v>90</v>
      </c>
      <c r="F3230" t="s">
        <v>99</v>
      </c>
      <c r="G3230" t="s">
        <v>8</v>
      </c>
      <c r="H3230" t="s">
        <v>84</v>
      </c>
      <c r="I3230" s="2">
        <v>1</v>
      </c>
      <c r="J3230" t="s">
        <v>11</v>
      </c>
      <c r="K3230" s="21">
        <f>INDEX(LISTAS!$H:$Q,MATCH(BASE!H3230,LISTAS!$G:$G,0),MATCH(BASE!J3230,LISTAS!$H$3:$Q$3,0))*Tabela3[[#This Row],[QUANTIDADE]]</f>
        <v>16</v>
      </c>
      <c r="L3230" s="2" t="str">
        <f>TEXT(Tabela3[[#This Row],[DATA]],"MM")</f>
        <v>04</v>
      </c>
      <c r="M3230" s="2">
        <f>WEEKNUM(Tabela3[[#This Row],[DATA]])</f>
        <v>17</v>
      </c>
      <c r="N3230" s="18">
        <f>YEAR(Tabela3[[#This Row],[DATA]])</f>
        <v>2023</v>
      </c>
    </row>
    <row r="3231" spans="2:14">
      <c r="B3231" s="1">
        <v>45041</v>
      </c>
      <c r="C3231">
        <v>13360</v>
      </c>
      <c r="D3231">
        <f>COUNTIF(C$4:C3231,Tabela3[[#This Row],[COMANDA]])</f>
        <v>1</v>
      </c>
      <c r="E3231" t="s">
        <v>90</v>
      </c>
      <c r="F3231" t="s">
        <v>98</v>
      </c>
      <c r="G3231" t="s">
        <v>8</v>
      </c>
      <c r="H3231" t="s">
        <v>204</v>
      </c>
      <c r="I3231" s="2">
        <v>1</v>
      </c>
      <c r="J3231" t="s">
        <v>11</v>
      </c>
      <c r="K3231" s="21">
        <f>INDEX(LISTAS!$H:$Q,MATCH(BASE!H3231,LISTAS!$G:$G,0),MATCH(BASE!J3231,LISTAS!$H$3:$Q$3,0))*Tabela3[[#This Row],[QUANTIDADE]]</f>
        <v>18</v>
      </c>
      <c r="L3231" s="2" t="str">
        <f>TEXT(Tabela3[[#This Row],[DATA]],"MM")</f>
        <v>04</v>
      </c>
      <c r="M3231" s="2">
        <f>WEEKNUM(Tabela3[[#This Row],[DATA]])</f>
        <v>17</v>
      </c>
      <c r="N3231" s="18">
        <f>YEAR(Tabela3[[#This Row],[DATA]])</f>
        <v>2023</v>
      </c>
    </row>
    <row r="3232" spans="2:14">
      <c r="B3232" s="1">
        <v>45041</v>
      </c>
      <c r="C3232">
        <v>13361</v>
      </c>
      <c r="D3232">
        <f>COUNTIF(C$4:C3232,Tabela3[[#This Row],[COMANDA]])</f>
        <v>1</v>
      </c>
      <c r="E3232" t="s">
        <v>90</v>
      </c>
      <c r="F3232" t="s">
        <v>98</v>
      </c>
      <c r="G3232" t="s">
        <v>8</v>
      </c>
      <c r="H3232" t="s">
        <v>206</v>
      </c>
      <c r="I3232" s="2">
        <v>1</v>
      </c>
      <c r="J3232" t="s">
        <v>11</v>
      </c>
      <c r="K3232" s="21">
        <f>INDEX(LISTAS!$H:$Q,MATCH(BASE!H3232,LISTAS!$G:$G,0),MATCH(BASE!J3232,LISTAS!$H$3:$Q$3,0))*Tabela3[[#This Row],[QUANTIDADE]]</f>
        <v>18</v>
      </c>
      <c r="L3232" s="2" t="str">
        <f>TEXT(Tabela3[[#This Row],[DATA]],"MM")</f>
        <v>04</v>
      </c>
      <c r="M3232" s="2">
        <f>WEEKNUM(Tabela3[[#This Row],[DATA]])</f>
        <v>17</v>
      </c>
      <c r="N3232" s="18">
        <f>YEAR(Tabela3[[#This Row],[DATA]])</f>
        <v>2023</v>
      </c>
    </row>
    <row r="3233" spans="2:14">
      <c r="B3233" s="1">
        <v>45041</v>
      </c>
      <c r="C3233">
        <v>13362</v>
      </c>
      <c r="D3233">
        <f>COUNTIF(C$4:C3233,Tabela3[[#This Row],[COMANDA]])</f>
        <v>1</v>
      </c>
      <c r="E3233" t="s">
        <v>90</v>
      </c>
      <c r="F3233" t="s">
        <v>98</v>
      </c>
      <c r="G3233" t="s">
        <v>8</v>
      </c>
      <c r="H3233" t="s">
        <v>204</v>
      </c>
      <c r="I3233" s="2">
        <v>1</v>
      </c>
      <c r="J3233" t="s">
        <v>11</v>
      </c>
      <c r="K3233" s="21">
        <f>INDEX(LISTAS!$H:$Q,MATCH(BASE!H3233,LISTAS!$G:$G,0),MATCH(BASE!J3233,LISTAS!$H$3:$Q$3,0))*Tabela3[[#This Row],[QUANTIDADE]]</f>
        <v>18</v>
      </c>
      <c r="L3233" s="2" t="str">
        <f>TEXT(Tabela3[[#This Row],[DATA]],"MM")</f>
        <v>04</v>
      </c>
      <c r="M3233" s="2">
        <f>WEEKNUM(Tabela3[[#This Row],[DATA]])</f>
        <v>17</v>
      </c>
      <c r="N3233" s="18">
        <f>YEAR(Tabela3[[#This Row],[DATA]])</f>
        <v>2023</v>
      </c>
    </row>
    <row r="3234" spans="2:14">
      <c r="B3234" s="1">
        <v>45041</v>
      </c>
      <c r="C3234">
        <v>13362</v>
      </c>
      <c r="D3234">
        <f>COUNTIF(C$4:C3234,Tabela3[[#This Row],[COMANDA]])</f>
        <v>2</v>
      </c>
      <c r="E3234" t="s">
        <v>90</v>
      </c>
      <c r="F3234" t="s">
        <v>98</v>
      </c>
      <c r="G3234" t="s">
        <v>8</v>
      </c>
      <c r="H3234" t="s">
        <v>206</v>
      </c>
      <c r="I3234" s="2">
        <v>1</v>
      </c>
      <c r="J3234" t="s">
        <v>11</v>
      </c>
      <c r="K3234" s="21">
        <f>INDEX(LISTAS!$H:$Q,MATCH(BASE!H3234,LISTAS!$G:$G,0),MATCH(BASE!J3234,LISTAS!$H$3:$Q$3,0))*Tabela3[[#This Row],[QUANTIDADE]]</f>
        <v>18</v>
      </c>
      <c r="L3234" s="2" t="str">
        <f>TEXT(Tabela3[[#This Row],[DATA]],"MM")</f>
        <v>04</v>
      </c>
      <c r="M3234" s="2">
        <f>WEEKNUM(Tabela3[[#This Row],[DATA]])</f>
        <v>17</v>
      </c>
      <c r="N3234" s="18">
        <f>YEAR(Tabela3[[#This Row],[DATA]])</f>
        <v>2023</v>
      </c>
    </row>
    <row r="3235" spans="2:14">
      <c r="B3235" s="1">
        <v>45041</v>
      </c>
      <c r="C3235">
        <v>13362</v>
      </c>
      <c r="D3235">
        <f>COUNTIF(C$4:C3235,Tabela3[[#This Row],[COMANDA]])</f>
        <v>3</v>
      </c>
      <c r="E3235" t="s">
        <v>90</v>
      </c>
      <c r="F3235" t="s">
        <v>98</v>
      </c>
      <c r="G3235" t="s">
        <v>9</v>
      </c>
      <c r="H3235" t="s">
        <v>85</v>
      </c>
      <c r="I3235" s="2">
        <v>1</v>
      </c>
      <c r="J3235" t="s">
        <v>11</v>
      </c>
      <c r="K3235" s="21">
        <f>INDEX(LISTAS!$H:$Q,MATCH(BASE!H3235,LISTAS!$G:$G,0),MATCH(BASE!J3235,LISTAS!$H$3:$Q$3,0))*Tabela3[[#This Row],[QUANTIDADE]]</f>
        <v>10</v>
      </c>
      <c r="L3235" s="2" t="str">
        <f>TEXT(Tabela3[[#This Row],[DATA]],"MM")</f>
        <v>04</v>
      </c>
      <c r="M3235" s="2">
        <f>WEEKNUM(Tabela3[[#This Row],[DATA]])</f>
        <v>17</v>
      </c>
      <c r="N3235" s="18">
        <f>YEAR(Tabela3[[#This Row],[DATA]])</f>
        <v>2023</v>
      </c>
    </row>
    <row r="3236" spans="2:14">
      <c r="B3236" s="1">
        <v>45041</v>
      </c>
      <c r="C3236">
        <v>13363</v>
      </c>
      <c r="D3236">
        <f>COUNTIF(C$4:C3236,Tabela3[[#This Row],[COMANDA]])</f>
        <v>1</v>
      </c>
      <c r="E3236" t="s">
        <v>90</v>
      </c>
      <c r="G3236" t="s">
        <v>8</v>
      </c>
      <c r="H3236" t="s">
        <v>43</v>
      </c>
      <c r="I3236" s="2">
        <v>1</v>
      </c>
      <c r="J3236" t="s">
        <v>11</v>
      </c>
      <c r="K3236" s="21">
        <f>INDEX(LISTAS!$H:$Q,MATCH(BASE!H3236,LISTAS!$G:$G,0),MATCH(BASE!J3236,LISTAS!$H$3:$Q$3,0))*Tabela3[[#This Row],[QUANTIDADE]]</f>
        <v>18</v>
      </c>
      <c r="L3236" s="2" t="str">
        <f>TEXT(Tabela3[[#This Row],[DATA]],"MM")</f>
        <v>04</v>
      </c>
      <c r="M3236" s="2">
        <f>WEEKNUM(Tabela3[[#This Row],[DATA]])</f>
        <v>17</v>
      </c>
      <c r="N3236" s="18">
        <f>YEAR(Tabela3[[#This Row],[DATA]])</f>
        <v>2023</v>
      </c>
    </row>
    <row r="3237" spans="2:14">
      <c r="B3237" s="1">
        <v>45041</v>
      </c>
      <c r="C3237">
        <v>13363</v>
      </c>
      <c r="D3237">
        <f>COUNTIF(C$4:C3237,Tabela3[[#This Row],[COMANDA]])</f>
        <v>2</v>
      </c>
      <c r="E3237" t="s">
        <v>90</v>
      </c>
      <c r="G3237" t="s">
        <v>9</v>
      </c>
      <c r="H3237" t="s">
        <v>213</v>
      </c>
      <c r="I3237" s="2">
        <v>1</v>
      </c>
      <c r="J3237" t="s">
        <v>11</v>
      </c>
      <c r="K3237" s="21">
        <f>INDEX(LISTAS!$H:$Q,MATCH(BASE!H3237,LISTAS!$G:$G,0),MATCH(BASE!J3237,LISTAS!$H$3:$Q$3,0))*Tabela3[[#This Row],[QUANTIDADE]]</f>
        <v>4</v>
      </c>
      <c r="L3237" s="2" t="str">
        <f>TEXT(Tabela3[[#This Row],[DATA]],"MM")</f>
        <v>04</v>
      </c>
      <c r="M3237" s="2">
        <f>WEEKNUM(Tabela3[[#This Row],[DATA]])</f>
        <v>17</v>
      </c>
      <c r="N3237" s="18">
        <f>YEAR(Tabela3[[#This Row],[DATA]])</f>
        <v>2023</v>
      </c>
    </row>
    <row r="3238" spans="2:14">
      <c r="B3238" s="1">
        <v>45041</v>
      </c>
      <c r="C3238">
        <v>13364</v>
      </c>
      <c r="D3238">
        <f>COUNTIF(C$4:C3238,Tabela3[[#This Row],[COMANDA]])</f>
        <v>1</v>
      </c>
      <c r="E3238" t="s">
        <v>90</v>
      </c>
      <c r="F3238" t="s">
        <v>99</v>
      </c>
      <c r="G3238" t="s">
        <v>8</v>
      </c>
      <c r="H3238" t="s">
        <v>41</v>
      </c>
      <c r="I3238" s="2">
        <v>1</v>
      </c>
      <c r="J3238" t="s">
        <v>11</v>
      </c>
      <c r="K3238" s="21">
        <f>INDEX(LISTAS!$H:$Q,MATCH(BASE!H3238,LISTAS!$G:$G,0),MATCH(BASE!J3238,LISTAS!$H$3:$Q$3,0))*Tabela3[[#This Row],[QUANTIDADE]]</f>
        <v>14</v>
      </c>
      <c r="L3238" s="2" t="str">
        <f>TEXT(Tabela3[[#This Row],[DATA]],"MM")</f>
        <v>04</v>
      </c>
      <c r="M3238" s="2">
        <f>WEEKNUM(Tabela3[[#This Row],[DATA]])</f>
        <v>17</v>
      </c>
      <c r="N3238" s="18">
        <f>YEAR(Tabela3[[#This Row],[DATA]])</f>
        <v>2023</v>
      </c>
    </row>
    <row r="3239" spans="2:14">
      <c r="B3239" s="1">
        <v>45041</v>
      </c>
      <c r="C3239">
        <v>13364</v>
      </c>
      <c r="D3239">
        <f>COUNTIF(C$4:C3239,Tabela3[[#This Row],[COMANDA]])</f>
        <v>2</v>
      </c>
      <c r="E3239" t="s">
        <v>90</v>
      </c>
      <c r="F3239" t="s">
        <v>99</v>
      </c>
      <c r="G3239" t="s">
        <v>9</v>
      </c>
      <c r="H3239" t="s">
        <v>208</v>
      </c>
      <c r="I3239" s="2">
        <v>1</v>
      </c>
      <c r="J3239" t="s">
        <v>11</v>
      </c>
      <c r="K3239" s="21">
        <f>INDEX(LISTAS!$H:$Q,MATCH(BASE!H3239,LISTAS!$G:$G,0),MATCH(BASE!J3239,LISTAS!$H$3:$Q$3,0))*Tabela3[[#This Row],[QUANTIDADE]]</f>
        <v>4</v>
      </c>
      <c r="L3239" s="2" t="str">
        <f>TEXT(Tabela3[[#This Row],[DATA]],"MM")</f>
        <v>04</v>
      </c>
      <c r="M3239" s="2">
        <f>WEEKNUM(Tabela3[[#This Row],[DATA]])</f>
        <v>17</v>
      </c>
      <c r="N3239" s="18">
        <f>YEAR(Tabela3[[#This Row],[DATA]])</f>
        <v>2023</v>
      </c>
    </row>
    <row r="3240" spans="2:14">
      <c r="B3240" s="1">
        <v>45041</v>
      </c>
      <c r="C3240">
        <v>13365</v>
      </c>
      <c r="D3240">
        <f>COUNTIF(C$4:C3240,Tabela3[[#This Row],[COMANDA]])</f>
        <v>1</v>
      </c>
      <c r="E3240" t="s">
        <v>90</v>
      </c>
      <c r="F3240" t="s">
        <v>99</v>
      </c>
      <c r="G3240" t="s">
        <v>8</v>
      </c>
      <c r="H3240" t="s">
        <v>211</v>
      </c>
      <c r="I3240" s="2">
        <v>1</v>
      </c>
      <c r="J3240" t="s">
        <v>11</v>
      </c>
      <c r="K3240" s="21">
        <f>INDEX(LISTAS!$H:$Q,MATCH(BASE!H3240,LISTAS!$G:$G,0),MATCH(BASE!J3240,LISTAS!$H$3:$Q$3,0))*Tabela3[[#This Row],[QUANTIDADE]]</f>
        <v>20</v>
      </c>
      <c r="L3240" s="2" t="str">
        <f>TEXT(Tabela3[[#This Row],[DATA]],"MM")</f>
        <v>04</v>
      </c>
      <c r="M3240" s="2">
        <f>WEEKNUM(Tabela3[[#This Row],[DATA]])</f>
        <v>17</v>
      </c>
      <c r="N3240" s="18">
        <f>YEAR(Tabela3[[#This Row],[DATA]])</f>
        <v>2023</v>
      </c>
    </row>
    <row r="3241" spans="2:14">
      <c r="B3241" s="1">
        <v>45041</v>
      </c>
      <c r="C3241">
        <v>13365</v>
      </c>
      <c r="D3241">
        <f>COUNTIF(C$4:C3241,Tabela3[[#This Row],[COMANDA]])</f>
        <v>2</v>
      </c>
      <c r="E3241" t="s">
        <v>90</v>
      </c>
      <c r="F3241" t="s">
        <v>99</v>
      </c>
      <c r="G3241" t="s">
        <v>9</v>
      </c>
      <c r="H3241" t="s">
        <v>208</v>
      </c>
      <c r="I3241" s="2">
        <v>1</v>
      </c>
      <c r="J3241" t="s">
        <v>11</v>
      </c>
      <c r="K3241" s="21">
        <f>INDEX(LISTAS!$H:$Q,MATCH(BASE!H3241,LISTAS!$G:$G,0),MATCH(BASE!J3241,LISTAS!$H$3:$Q$3,0))*Tabela3[[#This Row],[QUANTIDADE]]</f>
        <v>4</v>
      </c>
      <c r="L3241" s="2" t="str">
        <f>TEXT(Tabela3[[#This Row],[DATA]],"MM")</f>
        <v>04</v>
      </c>
      <c r="M3241" s="2">
        <f>WEEKNUM(Tabela3[[#This Row],[DATA]])</f>
        <v>17</v>
      </c>
      <c r="N3241" s="18">
        <f>YEAR(Tabela3[[#This Row],[DATA]])</f>
        <v>2023</v>
      </c>
    </row>
    <row r="3242" spans="2:14">
      <c r="B3242" s="1">
        <v>45041</v>
      </c>
      <c r="C3242">
        <v>13366</v>
      </c>
      <c r="D3242">
        <f>COUNTIF(C$4:C3242,Tabela3[[#This Row],[COMANDA]])</f>
        <v>1</v>
      </c>
      <c r="E3242" t="s">
        <v>89</v>
      </c>
      <c r="F3242" t="s">
        <v>99</v>
      </c>
      <c r="G3242" t="s">
        <v>8</v>
      </c>
      <c r="H3242" t="s">
        <v>42</v>
      </c>
      <c r="I3242" s="2">
        <v>1</v>
      </c>
      <c r="J3242" t="s">
        <v>11</v>
      </c>
      <c r="K3242" s="21">
        <f>INDEX(LISTAS!$H:$Q,MATCH(BASE!H3242,LISTAS!$G:$G,0),MATCH(BASE!J3242,LISTAS!$H$3:$Q$3,0))*Tabela3[[#This Row],[QUANTIDADE]]</f>
        <v>16</v>
      </c>
      <c r="L3242" s="2" t="str">
        <f>TEXT(Tabela3[[#This Row],[DATA]],"MM")</f>
        <v>04</v>
      </c>
      <c r="M3242" s="2">
        <f>WEEKNUM(Tabela3[[#This Row],[DATA]])</f>
        <v>17</v>
      </c>
      <c r="N3242" s="18">
        <f>YEAR(Tabela3[[#This Row],[DATA]])</f>
        <v>2023</v>
      </c>
    </row>
    <row r="3243" spans="2:14">
      <c r="B3243" s="1">
        <v>45041</v>
      </c>
      <c r="C3243">
        <v>13366</v>
      </c>
      <c r="D3243">
        <f>COUNTIF(C$4:C3243,Tabela3[[#This Row],[COMANDA]])</f>
        <v>2</v>
      </c>
      <c r="E3243" t="s">
        <v>89</v>
      </c>
      <c r="F3243" t="s">
        <v>99</v>
      </c>
      <c r="G3243" t="s">
        <v>9</v>
      </c>
      <c r="H3243" t="s">
        <v>85</v>
      </c>
      <c r="I3243" s="2">
        <v>1</v>
      </c>
      <c r="J3243" t="s">
        <v>11</v>
      </c>
      <c r="K3243" s="21">
        <f>INDEX(LISTAS!$H:$Q,MATCH(BASE!H3243,LISTAS!$G:$G,0),MATCH(BASE!J3243,LISTAS!$H$3:$Q$3,0))*Tabela3[[#This Row],[QUANTIDADE]]</f>
        <v>10</v>
      </c>
      <c r="L3243" s="2" t="str">
        <f>TEXT(Tabela3[[#This Row],[DATA]],"MM")</f>
        <v>04</v>
      </c>
      <c r="M3243" s="2">
        <f>WEEKNUM(Tabela3[[#This Row],[DATA]])</f>
        <v>17</v>
      </c>
      <c r="N3243" s="18">
        <f>YEAR(Tabela3[[#This Row],[DATA]])</f>
        <v>2023</v>
      </c>
    </row>
    <row r="3244" spans="2:14">
      <c r="B3244" s="1">
        <v>45041</v>
      </c>
      <c r="C3244">
        <v>13366</v>
      </c>
      <c r="D3244">
        <f>COUNTIF(C$4:C3244,Tabela3[[#This Row],[COMANDA]])</f>
        <v>3</v>
      </c>
      <c r="E3244" t="s">
        <v>89</v>
      </c>
      <c r="F3244" t="s">
        <v>99</v>
      </c>
      <c r="G3244" t="s">
        <v>10</v>
      </c>
      <c r="H3244" t="s">
        <v>119</v>
      </c>
      <c r="I3244" s="2">
        <v>1</v>
      </c>
      <c r="J3244" t="s">
        <v>11</v>
      </c>
      <c r="K3244" s="21">
        <f>INDEX(LISTAS!$H:$Q,MATCH(BASE!H3244,LISTAS!$G:$G,0),MATCH(BASE!J3244,LISTAS!$H$3:$Q$3,0))*Tabela3[[#This Row],[QUANTIDADE]]</f>
        <v>6</v>
      </c>
      <c r="L3244" s="2" t="str">
        <f>TEXT(Tabela3[[#This Row],[DATA]],"MM")</f>
        <v>04</v>
      </c>
      <c r="M3244" s="2">
        <f>WEEKNUM(Tabela3[[#This Row],[DATA]])</f>
        <v>17</v>
      </c>
      <c r="N3244" s="18">
        <f>YEAR(Tabela3[[#This Row],[DATA]])</f>
        <v>2023</v>
      </c>
    </row>
    <row r="3245" spans="2:14">
      <c r="B3245" s="1">
        <v>45041</v>
      </c>
      <c r="C3245">
        <v>13367</v>
      </c>
      <c r="D3245">
        <f>COUNTIF(C$4:C3245,Tabela3[[#This Row],[COMANDA]])</f>
        <v>1</v>
      </c>
      <c r="E3245" t="s">
        <v>90</v>
      </c>
      <c r="F3245" t="s">
        <v>99</v>
      </c>
      <c r="G3245" t="s">
        <v>8</v>
      </c>
      <c r="H3245" t="s">
        <v>203</v>
      </c>
      <c r="I3245" s="2">
        <v>1</v>
      </c>
      <c r="J3245" t="s">
        <v>11</v>
      </c>
      <c r="K3245" s="21">
        <f>INDEX(LISTAS!$H:$Q,MATCH(BASE!H3245,LISTAS!$G:$G,0),MATCH(BASE!J3245,LISTAS!$H$3:$Q$3,0))*Tabela3[[#This Row],[QUANTIDADE]]</f>
        <v>20</v>
      </c>
      <c r="L3245" s="2" t="str">
        <f>TEXT(Tabela3[[#This Row],[DATA]],"MM")</f>
        <v>04</v>
      </c>
      <c r="M3245" s="2">
        <f>WEEKNUM(Tabela3[[#This Row],[DATA]])</f>
        <v>17</v>
      </c>
      <c r="N3245" s="18">
        <f>YEAR(Tabela3[[#This Row],[DATA]])</f>
        <v>2023</v>
      </c>
    </row>
    <row r="3246" spans="2:14">
      <c r="B3246" s="1">
        <v>45041</v>
      </c>
      <c r="C3246">
        <v>13367</v>
      </c>
      <c r="D3246">
        <f>COUNTIF(C$4:C3246,Tabela3[[#This Row],[COMANDA]])</f>
        <v>2</v>
      </c>
      <c r="E3246" t="s">
        <v>90</v>
      </c>
      <c r="F3246" t="s">
        <v>99</v>
      </c>
      <c r="G3246" t="s">
        <v>9</v>
      </c>
      <c r="H3246" t="s">
        <v>309</v>
      </c>
      <c r="I3246" s="2">
        <v>1</v>
      </c>
      <c r="J3246" t="s">
        <v>11</v>
      </c>
      <c r="K3246" s="21">
        <f>INDEX(LISTAS!$H:$Q,MATCH(BASE!H3246,LISTAS!$G:$G,0),MATCH(BASE!J3246,LISTAS!$H$3:$Q$3,0))*Tabela3[[#This Row],[QUANTIDADE]]</f>
        <v>4</v>
      </c>
      <c r="L3246" s="2" t="str">
        <f>TEXT(Tabela3[[#This Row],[DATA]],"MM")</f>
        <v>04</v>
      </c>
      <c r="M3246" s="2">
        <f>WEEKNUM(Tabela3[[#This Row],[DATA]])</f>
        <v>17</v>
      </c>
      <c r="N3246" s="18">
        <f>YEAR(Tabela3[[#This Row],[DATA]])</f>
        <v>2023</v>
      </c>
    </row>
    <row r="3247" spans="2:14">
      <c r="B3247" s="1">
        <v>45041</v>
      </c>
      <c r="C3247">
        <v>13368</v>
      </c>
      <c r="D3247">
        <f>COUNTIF(C$4:C3247,Tabela3[[#This Row],[COMANDA]])</f>
        <v>1</v>
      </c>
      <c r="E3247" t="s">
        <v>90</v>
      </c>
      <c r="F3247" t="s">
        <v>98</v>
      </c>
      <c r="G3247" t="s">
        <v>8</v>
      </c>
      <c r="H3247" t="s">
        <v>204</v>
      </c>
      <c r="I3247" s="2">
        <v>1</v>
      </c>
      <c r="J3247" t="s">
        <v>11</v>
      </c>
      <c r="K3247" s="21">
        <f>INDEX(LISTAS!$H:$Q,MATCH(BASE!H3247,LISTAS!$G:$G,0),MATCH(BASE!J3247,LISTAS!$H$3:$Q$3,0))*Tabela3[[#This Row],[QUANTIDADE]]</f>
        <v>18</v>
      </c>
      <c r="L3247" s="2" t="str">
        <f>TEXT(Tabela3[[#This Row],[DATA]],"MM")</f>
        <v>04</v>
      </c>
      <c r="M3247" s="2">
        <f>WEEKNUM(Tabela3[[#This Row],[DATA]])</f>
        <v>17</v>
      </c>
      <c r="N3247" s="18">
        <f>YEAR(Tabela3[[#This Row],[DATA]])</f>
        <v>2023</v>
      </c>
    </row>
    <row r="3248" spans="2:14">
      <c r="B3248" s="1">
        <v>45041</v>
      </c>
      <c r="C3248">
        <v>13369</v>
      </c>
      <c r="D3248">
        <f>COUNTIF(C$4:C3248,Tabela3[[#This Row],[COMANDA]])</f>
        <v>1</v>
      </c>
      <c r="E3248" t="s">
        <v>89</v>
      </c>
      <c r="F3248" t="s">
        <v>99</v>
      </c>
      <c r="G3248" t="s">
        <v>8</v>
      </c>
      <c r="H3248" t="s">
        <v>204</v>
      </c>
      <c r="I3248" s="2">
        <v>1</v>
      </c>
      <c r="J3248" t="s">
        <v>11</v>
      </c>
      <c r="K3248" s="21">
        <f>INDEX(LISTAS!$H:$Q,MATCH(BASE!H3248,LISTAS!$G:$G,0),MATCH(BASE!J3248,LISTAS!$H$3:$Q$3,0))*Tabela3[[#This Row],[QUANTIDADE]]</f>
        <v>18</v>
      </c>
      <c r="L3248" s="2" t="str">
        <f>TEXT(Tabela3[[#This Row],[DATA]],"MM")</f>
        <v>04</v>
      </c>
      <c r="M3248" s="2">
        <f>WEEKNUM(Tabela3[[#This Row],[DATA]])</f>
        <v>17</v>
      </c>
      <c r="N3248" s="18">
        <f>YEAR(Tabela3[[#This Row],[DATA]])</f>
        <v>2023</v>
      </c>
    </row>
    <row r="3249" spans="2:14">
      <c r="B3249" s="1">
        <v>45041</v>
      </c>
      <c r="C3249">
        <v>13370</v>
      </c>
      <c r="D3249">
        <f>COUNTIF(C$4:C3249,Tabela3[[#This Row],[COMANDA]])</f>
        <v>1</v>
      </c>
      <c r="E3249" t="s">
        <v>90</v>
      </c>
      <c r="F3249" t="s">
        <v>98</v>
      </c>
      <c r="G3249" t="s">
        <v>8</v>
      </c>
      <c r="H3249" t="s">
        <v>204</v>
      </c>
      <c r="I3249" s="2">
        <v>1</v>
      </c>
      <c r="J3249" t="s">
        <v>11</v>
      </c>
      <c r="K3249" s="21">
        <f>INDEX(LISTAS!$H:$Q,MATCH(BASE!H3249,LISTAS!$G:$G,0),MATCH(BASE!J3249,LISTAS!$H$3:$Q$3,0))*Tabela3[[#This Row],[QUANTIDADE]]</f>
        <v>18</v>
      </c>
      <c r="L3249" s="2" t="str">
        <f>TEXT(Tabela3[[#This Row],[DATA]],"MM")</f>
        <v>04</v>
      </c>
      <c r="M3249" s="2">
        <f>WEEKNUM(Tabela3[[#This Row],[DATA]])</f>
        <v>17</v>
      </c>
      <c r="N3249" s="18">
        <f>YEAR(Tabela3[[#This Row],[DATA]])</f>
        <v>2023</v>
      </c>
    </row>
    <row r="3250" spans="2:14">
      <c r="B3250" s="1">
        <v>45041</v>
      </c>
      <c r="C3250">
        <v>13370</v>
      </c>
      <c r="D3250">
        <f>COUNTIF(C$4:C3250,Tabela3[[#This Row],[COMANDA]])</f>
        <v>2</v>
      </c>
      <c r="E3250" t="s">
        <v>90</v>
      </c>
      <c r="F3250" t="s">
        <v>98</v>
      </c>
      <c r="G3250" t="s">
        <v>9</v>
      </c>
      <c r="H3250" t="s">
        <v>85</v>
      </c>
      <c r="I3250" s="2">
        <v>1</v>
      </c>
      <c r="J3250" t="s">
        <v>11</v>
      </c>
      <c r="K3250" s="21">
        <f>INDEX(LISTAS!$H:$Q,MATCH(BASE!H3250,LISTAS!$G:$G,0),MATCH(BASE!J3250,LISTAS!$H$3:$Q$3,0))*Tabela3[[#This Row],[QUANTIDADE]]</f>
        <v>10</v>
      </c>
      <c r="L3250" s="2" t="str">
        <f>TEXT(Tabela3[[#This Row],[DATA]],"MM")</f>
        <v>04</v>
      </c>
      <c r="M3250" s="2">
        <f>WEEKNUM(Tabela3[[#This Row],[DATA]])</f>
        <v>17</v>
      </c>
      <c r="N3250" s="18">
        <f>YEAR(Tabela3[[#This Row],[DATA]])</f>
        <v>2023</v>
      </c>
    </row>
    <row r="3251" spans="2:14">
      <c r="B3251" s="1">
        <v>45041</v>
      </c>
      <c r="C3251">
        <v>13371</v>
      </c>
      <c r="D3251">
        <f>COUNTIF(C$4:C3251,Tabela3[[#This Row],[COMANDA]])</f>
        <v>1</v>
      </c>
      <c r="E3251" t="s">
        <v>90</v>
      </c>
      <c r="F3251" t="s">
        <v>99</v>
      </c>
      <c r="G3251" t="s">
        <v>8</v>
      </c>
      <c r="H3251" t="s">
        <v>84</v>
      </c>
      <c r="I3251" s="2">
        <v>1</v>
      </c>
      <c r="J3251" t="s">
        <v>11</v>
      </c>
      <c r="K3251" s="21">
        <f>INDEX(LISTAS!$H:$Q,MATCH(BASE!H3251,LISTAS!$G:$G,0),MATCH(BASE!J3251,LISTAS!$H$3:$Q$3,0))*Tabela3[[#This Row],[QUANTIDADE]]</f>
        <v>16</v>
      </c>
      <c r="L3251" s="2" t="str">
        <f>TEXT(Tabela3[[#This Row],[DATA]],"MM")</f>
        <v>04</v>
      </c>
      <c r="M3251" s="2">
        <f>WEEKNUM(Tabela3[[#This Row],[DATA]])</f>
        <v>17</v>
      </c>
      <c r="N3251" s="18">
        <f>YEAR(Tabela3[[#This Row],[DATA]])</f>
        <v>2023</v>
      </c>
    </row>
    <row r="3252" spans="2:14">
      <c r="B3252" s="1">
        <v>45041</v>
      </c>
      <c r="C3252">
        <v>13372</v>
      </c>
      <c r="D3252">
        <f>COUNTIF(C$4:C3252,Tabela3[[#This Row],[COMANDA]])</f>
        <v>1</v>
      </c>
      <c r="E3252" t="s">
        <v>90</v>
      </c>
      <c r="F3252" t="s">
        <v>99</v>
      </c>
      <c r="G3252" t="s">
        <v>8</v>
      </c>
      <c r="H3252" t="s">
        <v>206</v>
      </c>
      <c r="I3252" s="2">
        <v>1</v>
      </c>
      <c r="J3252" t="s">
        <v>11</v>
      </c>
      <c r="K3252" s="21">
        <f>INDEX(LISTAS!$H:$Q,MATCH(BASE!H3252,LISTAS!$G:$G,0),MATCH(BASE!J3252,LISTAS!$H$3:$Q$3,0))*Tabela3[[#This Row],[QUANTIDADE]]</f>
        <v>18</v>
      </c>
      <c r="L3252" s="2" t="str">
        <f>TEXT(Tabela3[[#This Row],[DATA]],"MM")</f>
        <v>04</v>
      </c>
      <c r="M3252" s="2">
        <f>WEEKNUM(Tabela3[[#This Row],[DATA]])</f>
        <v>17</v>
      </c>
      <c r="N3252" s="18">
        <f>YEAR(Tabela3[[#This Row],[DATA]])</f>
        <v>2023</v>
      </c>
    </row>
    <row r="3253" spans="2:14">
      <c r="B3253" s="1">
        <v>45041</v>
      </c>
      <c r="C3253">
        <v>13373</v>
      </c>
      <c r="D3253">
        <f>COUNTIF(C$4:C3253,Tabela3[[#This Row],[COMANDA]])</f>
        <v>1</v>
      </c>
      <c r="E3253" t="s">
        <v>90</v>
      </c>
      <c r="G3253" t="s">
        <v>8</v>
      </c>
      <c r="H3253" t="s">
        <v>204</v>
      </c>
      <c r="I3253" s="2">
        <v>2</v>
      </c>
      <c r="J3253" t="s">
        <v>11</v>
      </c>
      <c r="K3253" s="21">
        <f>INDEX(LISTAS!$H:$Q,MATCH(BASE!H3253,LISTAS!$G:$G,0),MATCH(BASE!J3253,LISTAS!$H$3:$Q$3,0))*Tabela3[[#This Row],[QUANTIDADE]]</f>
        <v>36</v>
      </c>
      <c r="L3253" s="2" t="str">
        <f>TEXT(Tabela3[[#This Row],[DATA]],"MM")</f>
        <v>04</v>
      </c>
      <c r="M3253" s="2">
        <f>WEEKNUM(Tabela3[[#This Row],[DATA]])</f>
        <v>17</v>
      </c>
      <c r="N3253" s="18">
        <f>YEAR(Tabela3[[#This Row],[DATA]])</f>
        <v>2023</v>
      </c>
    </row>
    <row r="3254" spans="2:14">
      <c r="B3254" s="1">
        <v>45041</v>
      </c>
      <c r="C3254">
        <v>13373</v>
      </c>
      <c r="D3254">
        <f>COUNTIF(C$4:C3254,Tabela3[[#This Row],[COMANDA]])</f>
        <v>2</v>
      </c>
      <c r="E3254" t="s">
        <v>90</v>
      </c>
      <c r="G3254" t="s">
        <v>9</v>
      </c>
      <c r="H3254" t="s">
        <v>142</v>
      </c>
      <c r="I3254" s="2">
        <v>1</v>
      </c>
      <c r="J3254" t="s">
        <v>11</v>
      </c>
      <c r="K3254" s="21">
        <f>INDEX(LISTAS!$H:$Q,MATCH(BASE!H3254,LISTAS!$G:$G,0),MATCH(BASE!J3254,LISTAS!$H$3:$Q$3,0))*Tabela3[[#This Row],[QUANTIDADE]]</f>
        <v>6</v>
      </c>
      <c r="L3254" s="2" t="str">
        <f>TEXT(Tabela3[[#This Row],[DATA]],"MM")</f>
        <v>04</v>
      </c>
      <c r="M3254" s="2">
        <f>WEEKNUM(Tabela3[[#This Row],[DATA]])</f>
        <v>17</v>
      </c>
      <c r="N3254" s="18">
        <f>YEAR(Tabela3[[#This Row],[DATA]])</f>
        <v>2023</v>
      </c>
    </row>
    <row r="3255" spans="2:14">
      <c r="B3255" s="1">
        <v>45041</v>
      </c>
      <c r="C3255">
        <v>13374</v>
      </c>
      <c r="D3255">
        <f>COUNTIF(C$4:C3255,Tabela3[[#This Row],[COMANDA]])</f>
        <v>1</v>
      </c>
      <c r="E3255" t="s">
        <v>90</v>
      </c>
      <c r="F3255" t="s">
        <v>98</v>
      </c>
      <c r="G3255" t="s">
        <v>8</v>
      </c>
      <c r="H3255" t="s">
        <v>204</v>
      </c>
      <c r="I3255" s="2">
        <v>1</v>
      </c>
      <c r="J3255" t="s">
        <v>11</v>
      </c>
      <c r="K3255" s="21">
        <f>INDEX(LISTAS!$H:$Q,MATCH(BASE!H3255,LISTAS!$G:$G,0),MATCH(BASE!J3255,LISTAS!$H$3:$Q$3,0))*Tabela3[[#This Row],[QUANTIDADE]]</f>
        <v>18</v>
      </c>
      <c r="L3255" s="2" t="str">
        <f>TEXT(Tabela3[[#This Row],[DATA]],"MM")</f>
        <v>04</v>
      </c>
      <c r="M3255" s="2">
        <f>WEEKNUM(Tabela3[[#This Row],[DATA]])</f>
        <v>17</v>
      </c>
      <c r="N3255" s="18">
        <f>YEAR(Tabela3[[#This Row],[DATA]])</f>
        <v>2023</v>
      </c>
    </row>
    <row r="3256" spans="2:14">
      <c r="B3256" s="1">
        <v>45041</v>
      </c>
      <c r="C3256">
        <v>13375</v>
      </c>
      <c r="D3256">
        <f>COUNTIF(C$4:C3256,Tabela3[[#This Row],[COMANDA]])</f>
        <v>1</v>
      </c>
      <c r="E3256" t="s">
        <v>90</v>
      </c>
      <c r="F3256" t="s">
        <v>98</v>
      </c>
      <c r="G3256" t="s">
        <v>8</v>
      </c>
      <c r="H3256" t="s">
        <v>206</v>
      </c>
      <c r="I3256" s="2">
        <v>1</v>
      </c>
      <c r="J3256" t="s">
        <v>11</v>
      </c>
      <c r="K3256" s="21">
        <f>INDEX(LISTAS!$H:$Q,MATCH(BASE!H3256,LISTAS!$G:$G,0),MATCH(BASE!J3256,LISTAS!$H$3:$Q$3,0))*Tabela3[[#This Row],[QUANTIDADE]]</f>
        <v>18</v>
      </c>
      <c r="L3256" s="2" t="str">
        <f>TEXT(Tabela3[[#This Row],[DATA]],"MM")</f>
        <v>04</v>
      </c>
      <c r="M3256" s="2">
        <f>WEEKNUM(Tabela3[[#This Row],[DATA]])</f>
        <v>17</v>
      </c>
      <c r="N3256" s="18">
        <f>YEAR(Tabela3[[#This Row],[DATA]])</f>
        <v>2023</v>
      </c>
    </row>
    <row r="3257" spans="2:14">
      <c r="B3257" s="1">
        <v>45041</v>
      </c>
      <c r="C3257">
        <v>13375</v>
      </c>
      <c r="D3257">
        <f>COUNTIF(C$4:C3257,Tabela3[[#This Row],[COMANDA]])</f>
        <v>2</v>
      </c>
      <c r="E3257" t="s">
        <v>90</v>
      </c>
      <c r="F3257" t="s">
        <v>98</v>
      </c>
      <c r="G3257" t="s">
        <v>9</v>
      </c>
      <c r="H3257" t="s">
        <v>134</v>
      </c>
      <c r="I3257" s="2">
        <v>1</v>
      </c>
      <c r="J3257" t="s">
        <v>11</v>
      </c>
      <c r="K3257" s="21">
        <f>INDEX(LISTAS!$H:$Q,MATCH(BASE!H3257,LISTAS!$G:$G,0),MATCH(BASE!J3257,LISTAS!$H$3:$Q$3,0))*Tabela3[[#This Row],[QUANTIDADE]]</f>
        <v>3</v>
      </c>
      <c r="L3257" s="2" t="str">
        <f>TEXT(Tabela3[[#This Row],[DATA]],"MM")</f>
        <v>04</v>
      </c>
      <c r="M3257" s="2">
        <f>WEEKNUM(Tabela3[[#This Row],[DATA]])</f>
        <v>17</v>
      </c>
      <c r="N3257" s="18">
        <f>YEAR(Tabela3[[#This Row],[DATA]])</f>
        <v>2023</v>
      </c>
    </row>
    <row r="3258" spans="2:14">
      <c r="B3258" s="1">
        <v>45041</v>
      </c>
      <c r="C3258">
        <v>13376</v>
      </c>
      <c r="D3258">
        <f>COUNTIF(C$4:C3258,Tabela3[[#This Row],[COMANDA]])</f>
        <v>1</v>
      </c>
      <c r="E3258" t="s">
        <v>90</v>
      </c>
      <c r="G3258" t="s">
        <v>8</v>
      </c>
      <c r="H3258" t="s">
        <v>39</v>
      </c>
      <c r="I3258" s="2">
        <v>1</v>
      </c>
      <c r="J3258" t="s">
        <v>11</v>
      </c>
      <c r="K3258" s="21">
        <f>INDEX(LISTAS!$H:$Q,MATCH(BASE!H3258,LISTAS!$G:$G,0),MATCH(BASE!J3258,LISTAS!$H$3:$Q$3,0))*Tabela3[[#This Row],[QUANTIDADE]]</f>
        <v>12</v>
      </c>
      <c r="L3258" s="2" t="str">
        <f>TEXT(Tabela3[[#This Row],[DATA]],"MM")</f>
        <v>04</v>
      </c>
      <c r="M3258" s="2">
        <f>WEEKNUM(Tabela3[[#This Row],[DATA]])</f>
        <v>17</v>
      </c>
      <c r="N3258" s="18">
        <f>YEAR(Tabela3[[#This Row],[DATA]])</f>
        <v>2023</v>
      </c>
    </row>
    <row r="3259" spans="2:14">
      <c r="B3259" s="1">
        <v>45041</v>
      </c>
      <c r="C3259">
        <v>13377</v>
      </c>
      <c r="D3259">
        <f>COUNTIF(C$4:C3259,Tabela3[[#This Row],[COMANDA]])</f>
        <v>1</v>
      </c>
      <c r="E3259" t="s">
        <v>90</v>
      </c>
      <c r="F3259" t="s">
        <v>99</v>
      </c>
      <c r="G3259" t="s">
        <v>8</v>
      </c>
      <c r="H3259" t="s">
        <v>203</v>
      </c>
      <c r="I3259" s="2">
        <v>1</v>
      </c>
      <c r="J3259" t="s">
        <v>11</v>
      </c>
      <c r="K3259" s="21">
        <f>INDEX(LISTAS!$H:$Q,MATCH(BASE!H3259,LISTAS!$G:$G,0),MATCH(BASE!J3259,LISTAS!$H$3:$Q$3,0))*Tabela3[[#This Row],[QUANTIDADE]]</f>
        <v>20</v>
      </c>
      <c r="L3259" s="2" t="str">
        <f>TEXT(Tabela3[[#This Row],[DATA]],"MM")</f>
        <v>04</v>
      </c>
      <c r="M3259" s="2">
        <f>WEEKNUM(Tabela3[[#This Row],[DATA]])</f>
        <v>17</v>
      </c>
      <c r="N3259" s="18">
        <f>YEAR(Tabela3[[#This Row],[DATA]])</f>
        <v>2023</v>
      </c>
    </row>
    <row r="3260" spans="2:14">
      <c r="B3260" s="1">
        <v>45041</v>
      </c>
      <c r="C3260">
        <v>13377</v>
      </c>
      <c r="D3260">
        <f>COUNTIF(C$4:C3260,Tabela3[[#This Row],[COMANDA]])</f>
        <v>2</v>
      </c>
      <c r="E3260" t="s">
        <v>90</v>
      </c>
      <c r="F3260" t="s">
        <v>98</v>
      </c>
      <c r="G3260" t="s">
        <v>8</v>
      </c>
      <c r="H3260" t="s">
        <v>211</v>
      </c>
      <c r="I3260" s="2">
        <v>1</v>
      </c>
      <c r="J3260" t="s">
        <v>11</v>
      </c>
      <c r="K3260" s="21">
        <f>INDEX(LISTAS!$H:$Q,MATCH(BASE!H3260,LISTAS!$G:$G,0),MATCH(BASE!J3260,LISTAS!$H$3:$Q$3,0))*Tabela3[[#This Row],[QUANTIDADE]]</f>
        <v>20</v>
      </c>
      <c r="L3260" s="2" t="str">
        <f>TEXT(Tabela3[[#This Row],[DATA]],"MM")</f>
        <v>04</v>
      </c>
      <c r="M3260" s="2">
        <f>WEEKNUM(Tabela3[[#This Row],[DATA]])</f>
        <v>17</v>
      </c>
      <c r="N3260" s="18">
        <f>YEAR(Tabela3[[#This Row],[DATA]])</f>
        <v>2023</v>
      </c>
    </row>
    <row r="3261" spans="2:14">
      <c r="B3261" s="1">
        <v>45041</v>
      </c>
      <c r="C3261">
        <v>13377</v>
      </c>
      <c r="D3261">
        <f>COUNTIF(C$4:C3261,Tabela3[[#This Row],[COMANDA]])</f>
        <v>3</v>
      </c>
      <c r="E3261" t="s">
        <v>90</v>
      </c>
      <c r="F3261" t="s">
        <v>99</v>
      </c>
      <c r="G3261" t="s">
        <v>61</v>
      </c>
      <c r="H3261" t="s">
        <v>162</v>
      </c>
      <c r="I3261" s="2">
        <v>1</v>
      </c>
      <c r="J3261" t="s">
        <v>11</v>
      </c>
      <c r="K3261" s="21">
        <f>INDEX(LISTAS!$H:$Q,MATCH(BASE!H3261,LISTAS!$G:$G,0),MATCH(BASE!J3261,LISTAS!$H$3:$Q$3,0))*Tabela3[[#This Row],[QUANTIDADE]]</f>
        <v>1.5</v>
      </c>
      <c r="L3261" s="2" t="str">
        <f>TEXT(Tabela3[[#This Row],[DATA]],"MM")</f>
        <v>04</v>
      </c>
      <c r="M3261" s="2">
        <f>WEEKNUM(Tabela3[[#This Row],[DATA]])</f>
        <v>17</v>
      </c>
      <c r="N3261" s="18">
        <f>YEAR(Tabela3[[#This Row],[DATA]])</f>
        <v>2023</v>
      </c>
    </row>
    <row r="3262" spans="2:14">
      <c r="B3262" s="1">
        <v>45041</v>
      </c>
      <c r="C3262">
        <v>13377</v>
      </c>
      <c r="D3262">
        <f>COUNTIF(C$4:C3262,Tabela3[[#This Row],[COMANDA]])</f>
        <v>4</v>
      </c>
      <c r="E3262" t="s">
        <v>90</v>
      </c>
      <c r="F3262" t="s">
        <v>99</v>
      </c>
      <c r="G3262" t="s">
        <v>61</v>
      </c>
      <c r="H3262" t="s">
        <v>199</v>
      </c>
      <c r="I3262" s="2">
        <v>1</v>
      </c>
      <c r="J3262" t="s">
        <v>11</v>
      </c>
      <c r="K3262" s="21">
        <f>INDEX(LISTAS!$H:$Q,MATCH(BASE!H3262,LISTAS!$G:$G,0),MATCH(BASE!J3262,LISTAS!$H$3:$Q$3,0))*Tabela3[[#This Row],[QUANTIDADE]]</f>
        <v>1</v>
      </c>
      <c r="L3262" s="2" t="str">
        <f>TEXT(Tabela3[[#This Row],[DATA]],"MM")</f>
        <v>04</v>
      </c>
      <c r="M3262" s="2">
        <f>WEEKNUM(Tabela3[[#This Row],[DATA]])</f>
        <v>17</v>
      </c>
      <c r="N3262" s="18">
        <f>YEAR(Tabela3[[#This Row],[DATA]])</f>
        <v>2023</v>
      </c>
    </row>
    <row r="3263" spans="2:14">
      <c r="B3263" s="1">
        <v>45041</v>
      </c>
      <c r="C3263">
        <v>13377</v>
      </c>
      <c r="D3263">
        <f>COUNTIF(C$4:C3263,Tabela3[[#This Row],[COMANDA]])</f>
        <v>5</v>
      </c>
      <c r="E3263" t="s">
        <v>90</v>
      </c>
      <c r="F3263" t="s">
        <v>99</v>
      </c>
      <c r="G3263" t="s">
        <v>9</v>
      </c>
      <c r="H3263" t="s">
        <v>142</v>
      </c>
      <c r="I3263" s="2">
        <v>1</v>
      </c>
      <c r="J3263" t="s">
        <v>11</v>
      </c>
      <c r="K3263" s="21">
        <f>INDEX(LISTAS!$H:$Q,MATCH(BASE!H3263,LISTAS!$G:$G,0),MATCH(BASE!J3263,LISTAS!$H$3:$Q$3,0))*Tabela3[[#This Row],[QUANTIDADE]]</f>
        <v>6</v>
      </c>
      <c r="L3263" s="2" t="str">
        <f>TEXT(Tabela3[[#This Row],[DATA]],"MM")</f>
        <v>04</v>
      </c>
      <c r="M3263" s="2">
        <f>WEEKNUM(Tabela3[[#This Row],[DATA]])</f>
        <v>17</v>
      </c>
      <c r="N3263" s="18">
        <f>YEAR(Tabela3[[#This Row],[DATA]])</f>
        <v>2023</v>
      </c>
    </row>
    <row r="3264" spans="2:14">
      <c r="B3264" s="1">
        <v>45041</v>
      </c>
      <c r="C3264">
        <v>13378</v>
      </c>
      <c r="D3264">
        <f>COUNTIF(C$4:C3264,Tabela3[[#This Row],[COMANDA]])</f>
        <v>1</v>
      </c>
      <c r="E3264" t="s">
        <v>90</v>
      </c>
      <c r="F3264" t="s">
        <v>99</v>
      </c>
      <c r="G3264" t="s">
        <v>8</v>
      </c>
      <c r="H3264" t="s">
        <v>204</v>
      </c>
      <c r="I3264" s="2">
        <v>1</v>
      </c>
      <c r="J3264" t="s">
        <v>11</v>
      </c>
      <c r="K3264" s="21">
        <f>INDEX(LISTAS!$H:$Q,MATCH(BASE!H3264,LISTAS!$G:$G,0),MATCH(BASE!J3264,LISTAS!$H$3:$Q$3,0))*Tabela3[[#This Row],[QUANTIDADE]]</f>
        <v>18</v>
      </c>
      <c r="L3264" s="2" t="str">
        <f>TEXT(Tabela3[[#This Row],[DATA]],"MM")</f>
        <v>04</v>
      </c>
      <c r="M3264" s="2">
        <f>WEEKNUM(Tabela3[[#This Row],[DATA]])</f>
        <v>17</v>
      </c>
      <c r="N3264" s="18">
        <f>YEAR(Tabela3[[#This Row],[DATA]])</f>
        <v>2023</v>
      </c>
    </row>
    <row r="3265" spans="2:14">
      <c r="B3265" s="1">
        <v>45041</v>
      </c>
      <c r="C3265">
        <v>13379</v>
      </c>
      <c r="D3265">
        <f>COUNTIF(C$4:C3265,Tabela3[[#This Row],[COMANDA]])</f>
        <v>1</v>
      </c>
      <c r="E3265" t="s">
        <v>90</v>
      </c>
      <c r="F3265" t="s">
        <v>99</v>
      </c>
      <c r="G3265" t="s">
        <v>8</v>
      </c>
      <c r="H3265" t="s">
        <v>204</v>
      </c>
      <c r="I3265" s="2">
        <v>1</v>
      </c>
      <c r="J3265" t="s">
        <v>11</v>
      </c>
      <c r="K3265" s="21">
        <f>INDEX(LISTAS!$H:$Q,MATCH(BASE!H3265,LISTAS!$G:$G,0),MATCH(BASE!J3265,LISTAS!$H$3:$Q$3,0))*Tabela3[[#This Row],[QUANTIDADE]]</f>
        <v>18</v>
      </c>
      <c r="L3265" s="2" t="str">
        <f>TEXT(Tabela3[[#This Row],[DATA]],"MM")</f>
        <v>04</v>
      </c>
      <c r="M3265" s="2">
        <f>WEEKNUM(Tabela3[[#This Row],[DATA]])</f>
        <v>17</v>
      </c>
      <c r="N3265" s="18">
        <f>YEAR(Tabela3[[#This Row],[DATA]])</f>
        <v>2023</v>
      </c>
    </row>
    <row r="3266" spans="2:14">
      <c r="B3266" s="1">
        <v>45041</v>
      </c>
      <c r="C3266">
        <v>13379</v>
      </c>
      <c r="D3266">
        <f>COUNTIF(C$4:C3266,Tabela3[[#This Row],[COMANDA]])</f>
        <v>2</v>
      </c>
      <c r="E3266" t="s">
        <v>90</v>
      </c>
      <c r="F3266" t="s">
        <v>99</v>
      </c>
      <c r="G3266" t="s">
        <v>8</v>
      </c>
      <c r="H3266" t="s">
        <v>211</v>
      </c>
      <c r="I3266" s="2">
        <v>1</v>
      </c>
      <c r="J3266" t="s">
        <v>11</v>
      </c>
      <c r="K3266" s="21">
        <f>INDEX(LISTAS!$H:$Q,MATCH(BASE!H3266,LISTAS!$G:$G,0),MATCH(BASE!J3266,LISTAS!$H$3:$Q$3,0))*Tabela3[[#This Row],[QUANTIDADE]]</f>
        <v>20</v>
      </c>
      <c r="L3266" s="2" t="str">
        <f>TEXT(Tabela3[[#This Row],[DATA]],"MM")</f>
        <v>04</v>
      </c>
      <c r="M3266" s="2">
        <f>WEEKNUM(Tabela3[[#This Row],[DATA]])</f>
        <v>17</v>
      </c>
      <c r="N3266" s="18">
        <f>YEAR(Tabela3[[#This Row],[DATA]])</f>
        <v>2023</v>
      </c>
    </row>
    <row r="3267" spans="2:14">
      <c r="B3267" s="1">
        <v>45041</v>
      </c>
      <c r="C3267">
        <v>13379</v>
      </c>
      <c r="D3267">
        <f>COUNTIF(C$4:C3267,Tabela3[[#This Row],[COMANDA]])</f>
        <v>3</v>
      </c>
      <c r="E3267" t="s">
        <v>90</v>
      </c>
      <c r="F3267" t="s">
        <v>99</v>
      </c>
      <c r="G3267" t="s">
        <v>9</v>
      </c>
      <c r="H3267" t="s">
        <v>142</v>
      </c>
      <c r="I3267" s="2">
        <v>1</v>
      </c>
      <c r="J3267" t="s">
        <v>11</v>
      </c>
      <c r="K3267" s="21">
        <f>INDEX(LISTAS!$H:$Q,MATCH(BASE!H3267,LISTAS!$G:$G,0),MATCH(BASE!J3267,LISTAS!$H$3:$Q$3,0))*Tabela3[[#This Row],[QUANTIDADE]]</f>
        <v>6</v>
      </c>
      <c r="L3267" s="2" t="str">
        <f>TEXT(Tabela3[[#This Row],[DATA]],"MM")</f>
        <v>04</v>
      </c>
      <c r="M3267" s="2">
        <f>WEEKNUM(Tabela3[[#This Row],[DATA]])</f>
        <v>17</v>
      </c>
      <c r="N3267" s="18">
        <f>YEAR(Tabela3[[#This Row],[DATA]])</f>
        <v>2023</v>
      </c>
    </row>
    <row r="3268" spans="2:14">
      <c r="B3268" s="1">
        <v>45041</v>
      </c>
      <c r="C3268">
        <v>13380</v>
      </c>
      <c r="D3268">
        <f>COUNTIF(C$4:C3268,Tabela3[[#This Row],[COMANDA]])</f>
        <v>1</v>
      </c>
      <c r="E3268" t="s">
        <v>89</v>
      </c>
      <c r="F3268" t="s">
        <v>98</v>
      </c>
      <c r="G3268" t="s">
        <v>8</v>
      </c>
      <c r="H3268" t="s">
        <v>84</v>
      </c>
      <c r="I3268" s="2">
        <v>1</v>
      </c>
      <c r="J3268" t="s">
        <v>11</v>
      </c>
      <c r="K3268" s="21">
        <f>INDEX(LISTAS!$H:$Q,MATCH(BASE!H3268,LISTAS!$G:$G,0),MATCH(BASE!J3268,LISTAS!$H$3:$Q$3,0))*Tabela3[[#This Row],[QUANTIDADE]]</f>
        <v>16</v>
      </c>
      <c r="L3268" s="2" t="str">
        <f>TEXT(Tabela3[[#This Row],[DATA]],"MM")</f>
        <v>04</v>
      </c>
      <c r="M3268" s="2">
        <f>WEEKNUM(Tabela3[[#This Row],[DATA]])</f>
        <v>17</v>
      </c>
      <c r="N3268" s="18">
        <f>YEAR(Tabela3[[#This Row],[DATA]])</f>
        <v>2023</v>
      </c>
    </row>
    <row r="3269" spans="2:14">
      <c r="B3269" s="1">
        <v>45041</v>
      </c>
      <c r="C3269">
        <v>13381</v>
      </c>
      <c r="D3269">
        <f>COUNTIF(C$4:C3269,Tabela3[[#This Row],[COMANDA]])</f>
        <v>1</v>
      </c>
      <c r="E3269" t="s">
        <v>90</v>
      </c>
      <c r="F3269" t="s">
        <v>98</v>
      </c>
      <c r="G3269" t="s">
        <v>8</v>
      </c>
      <c r="H3269" t="s">
        <v>203</v>
      </c>
      <c r="I3269" s="2">
        <v>1</v>
      </c>
      <c r="J3269" t="s">
        <v>11</v>
      </c>
      <c r="K3269" s="21">
        <f>INDEX(LISTAS!$H:$Q,MATCH(BASE!H3269,LISTAS!$G:$G,0),MATCH(BASE!J3269,LISTAS!$H$3:$Q$3,0))*Tabela3[[#This Row],[QUANTIDADE]]</f>
        <v>20</v>
      </c>
      <c r="L3269" s="2" t="str">
        <f>TEXT(Tabela3[[#This Row],[DATA]],"MM")</f>
        <v>04</v>
      </c>
      <c r="M3269" s="2">
        <f>WEEKNUM(Tabela3[[#This Row],[DATA]])</f>
        <v>17</v>
      </c>
      <c r="N3269" s="18">
        <f>YEAR(Tabela3[[#This Row],[DATA]])</f>
        <v>2023</v>
      </c>
    </row>
    <row r="3270" spans="2:14">
      <c r="B3270" s="1">
        <v>45041</v>
      </c>
      <c r="C3270">
        <v>13381</v>
      </c>
      <c r="D3270">
        <f>COUNTIF(C$4:C3270,Tabela3[[#This Row],[COMANDA]])</f>
        <v>2</v>
      </c>
      <c r="E3270" t="s">
        <v>90</v>
      </c>
      <c r="F3270" t="s">
        <v>98</v>
      </c>
      <c r="G3270" t="s">
        <v>8</v>
      </c>
      <c r="H3270" t="s">
        <v>84</v>
      </c>
      <c r="I3270" s="2">
        <v>1</v>
      </c>
      <c r="J3270" t="s">
        <v>11</v>
      </c>
      <c r="K3270" s="21">
        <f>INDEX(LISTAS!$H:$Q,MATCH(BASE!H3270,LISTAS!$G:$G,0),MATCH(BASE!J3270,LISTAS!$H$3:$Q$3,0))*Tabela3[[#This Row],[QUANTIDADE]]</f>
        <v>16</v>
      </c>
      <c r="L3270" s="2" t="str">
        <f>TEXT(Tabela3[[#This Row],[DATA]],"MM")</f>
        <v>04</v>
      </c>
      <c r="M3270" s="2">
        <f>WEEKNUM(Tabela3[[#This Row],[DATA]])</f>
        <v>17</v>
      </c>
      <c r="N3270" s="18">
        <f>YEAR(Tabela3[[#This Row],[DATA]])</f>
        <v>2023</v>
      </c>
    </row>
    <row r="3271" spans="2:14">
      <c r="B3271" s="1">
        <v>45041</v>
      </c>
      <c r="C3271">
        <v>13382</v>
      </c>
      <c r="D3271">
        <f>COUNTIF(C$4:C3271,Tabela3[[#This Row],[COMANDA]])</f>
        <v>1</v>
      </c>
      <c r="E3271" t="s">
        <v>90</v>
      </c>
      <c r="G3271" t="s">
        <v>8</v>
      </c>
      <c r="H3271" t="s">
        <v>206</v>
      </c>
      <c r="I3271" s="2">
        <v>1</v>
      </c>
      <c r="J3271" t="s">
        <v>11</v>
      </c>
      <c r="K3271" s="21">
        <f>INDEX(LISTAS!$H:$Q,MATCH(BASE!H3271,LISTAS!$G:$G,0),MATCH(BASE!J3271,LISTAS!$H$3:$Q$3,0))*Tabela3[[#This Row],[QUANTIDADE]]</f>
        <v>18</v>
      </c>
      <c r="L3271" s="2" t="str">
        <f>TEXT(Tabela3[[#This Row],[DATA]],"MM")</f>
        <v>04</v>
      </c>
      <c r="M3271" s="2">
        <f>WEEKNUM(Tabela3[[#This Row],[DATA]])</f>
        <v>17</v>
      </c>
      <c r="N3271" s="18">
        <f>YEAR(Tabela3[[#This Row],[DATA]])</f>
        <v>2023</v>
      </c>
    </row>
    <row r="3272" spans="2:14">
      <c r="B3272" s="1">
        <v>45041</v>
      </c>
      <c r="C3272">
        <v>13382</v>
      </c>
      <c r="D3272">
        <f>COUNTIF(C$4:C3272,Tabela3[[#This Row],[COMANDA]])</f>
        <v>2</v>
      </c>
      <c r="E3272" t="s">
        <v>90</v>
      </c>
      <c r="G3272" t="s">
        <v>61</v>
      </c>
      <c r="H3272" t="s">
        <v>163</v>
      </c>
      <c r="I3272" s="2">
        <v>1</v>
      </c>
      <c r="J3272" t="s">
        <v>11</v>
      </c>
      <c r="K3272" s="21">
        <f>INDEX(LISTAS!$H:$Q,MATCH(BASE!H3272,LISTAS!$G:$G,0),MATCH(BASE!J3272,LISTAS!$H$3:$Q$3,0))*Tabela3[[#This Row],[QUANTIDADE]]</f>
        <v>4</v>
      </c>
      <c r="L3272" s="2" t="str">
        <f>TEXT(Tabela3[[#This Row],[DATA]],"MM")</f>
        <v>04</v>
      </c>
      <c r="M3272" s="2">
        <f>WEEKNUM(Tabela3[[#This Row],[DATA]])</f>
        <v>17</v>
      </c>
      <c r="N3272" s="18">
        <f>YEAR(Tabela3[[#This Row],[DATA]])</f>
        <v>2023</v>
      </c>
    </row>
    <row r="3273" spans="2:14">
      <c r="B3273" s="1">
        <v>45041</v>
      </c>
      <c r="C3273">
        <v>13382</v>
      </c>
      <c r="D3273">
        <f>COUNTIF(C$4:C3273,Tabela3[[#This Row],[COMANDA]])</f>
        <v>3</v>
      </c>
      <c r="E3273" t="s">
        <v>90</v>
      </c>
      <c r="G3273" t="s">
        <v>10</v>
      </c>
      <c r="H3273" t="s">
        <v>108</v>
      </c>
      <c r="I3273" s="2">
        <v>2</v>
      </c>
      <c r="J3273" t="s">
        <v>11</v>
      </c>
      <c r="K3273" s="21">
        <f>INDEX(LISTAS!$H:$Q,MATCH(BASE!H3273,LISTAS!$G:$G,0),MATCH(BASE!J3273,LISTAS!$H$3:$Q$3,0))*Tabela3[[#This Row],[QUANTIDADE]]</f>
        <v>5</v>
      </c>
      <c r="L3273" s="2" t="str">
        <f>TEXT(Tabela3[[#This Row],[DATA]],"MM")</f>
        <v>04</v>
      </c>
      <c r="M3273" s="2">
        <f>WEEKNUM(Tabela3[[#This Row],[DATA]])</f>
        <v>17</v>
      </c>
      <c r="N3273" s="18">
        <f>YEAR(Tabela3[[#This Row],[DATA]])</f>
        <v>2023</v>
      </c>
    </row>
    <row r="3274" spans="2:14">
      <c r="B3274" s="1">
        <v>45041</v>
      </c>
      <c r="C3274">
        <v>13382</v>
      </c>
      <c r="D3274">
        <f>COUNTIF(C$4:C3274,Tabela3[[#This Row],[COMANDA]])</f>
        <v>4</v>
      </c>
      <c r="E3274" t="s">
        <v>90</v>
      </c>
      <c r="G3274" t="s">
        <v>9</v>
      </c>
      <c r="H3274" t="s">
        <v>132</v>
      </c>
      <c r="I3274" s="2">
        <v>1</v>
      </c>
      <c r="J3274" t="s">
        <v>11</v>
      </c>
      <c r="K3274" s="21">
        <f>INDEX(LISTAS!$H:$Q,MATCH(BASE!H3274,LISTAS!$G:$G,0),MATCH(BASE!J3274,LISTAS!$H$3:$Q$3,0))*Tabela3[[#This Row],[QUANTIDADE]]</f>
        <v>3</v>
      </c>
      <c r="L3274" s="2" t="str">
        <f>TEXT(Tabela3[[#This Row],[DATA]],"MM")</f>
        <v>04</v>
      </c>
      <c r="M3274" s="2">
        <f>WEEKNUM(Tabela3[[#This Row],[DATA]])</f>
        <v>17</v>
      </c>
      <c r="N3274" s="18">
        <f>YEAR(Tabela3[[#This Row],[DATA]])</f>
        <v>2023</v>
      </c>
    </row>
    <row r="3275" spans="2:14">
      <c r="B3275" s="1">
        <v>45041</v>
      </c>
      <c r="C3275">
        <v>13383</v>
      </c>
      <c r="D3275">
        <f>COUNTIF(C$4:C3275,Tabela3[[#This Row],[COMANDA]])</f>
        <v>1</v>
      </c>
      <c r="E3275" t="s">
        <v>90</v>
      </c>
      <c r="F3275" t="s">
        <v>99</v>
      </c>
      <c r="G3275" t="s">
        <v>8</v>
      </c>
      <c r="H3275" t="s">
        <v>206</v>
      </c>
      <c r="I3275" s="2">
        <v>1</v>
      </c>
      <c r="J3275" t="s">
        <v>11</v>
      </c>
      <c r="K3275" s="21">
        <f>INDEX(LISTAS!$H:$Q,MATCH(BASE!H3275,LISTAS!$G:$G,0),MATCH(BASE!J3275,LISTAS!$H$3:$Q$3,0))*Tabela3[[#This Row],[QUANTIDADE]]</f>
        <v>18</v>
      </c>
      <c r="L3275" s="2" t="str">
        <f>TEXT(Tabela3[[#This Row],[DATA]],"MM")</f>
        <v>04</v>
      </c>
      <c r="M3275" s="2">
        <f>WEEKNUM(Tabela3[[#This Row],[DATA]])</f>
        <v>17</v>
      </c>
      <c r="N3275" s="18">
        <f>YEAR(Tabela3[[#This Row],[DATA]])</f>
        <v>2023</v>
      </c>
    </row>
    <row r="3276" spans="2:14">
      <c r="B3276" s="1">
        <v>45041</v>
      </c>
      <c r="C3276">
        <v>13383</v>
      </c>
      <c r="D3276">
        <f>COUNTIF(C$4:C3276,Tabela3[[#This Row],[COMANDA]])</f>
        <v>2</v>
      </c>
      <c r="E3276" t="s">
        <v>90</v>
      </c>
      <c r="F3276" t="s">
        <v>99</v>
      </c>
      <c r="G3276" t="s">
        <v>9</v>
      </c>
      <c r="H3276" t="s">
        <v>55</v>
      </c>
      <c r="I3276" s="2">
        <v>1</v>
      </c>
      <c r="J3276" t="s">
        <v>11</v>
      </c>
      <c r="K3276" s="21">
        <f>INDEX(LISTAS!$H:$Q,MATCH(BASE!H3276,LISTAS!$G:$G,0),MATCH(BASE!J3276,LISTAS!$H$3:$Q$3,0))*Tabela3[[#This Row],[QUANTIDADE]]</f>
        <v>3</v>
      </c>
      <c r="L3276" s="2" t="str">
        <f>TEXT(Tabela3[[#This Row],[DATA]],"MM")</f>
        <v>04</v>
      </c>
      <c r="M3276" s="2">
        <f>WEEKNUM(Tabela3[[#This Row],[DATA]])</f>
        <v>17</v>
      </c>
      <c r="N3276" s="18">
        <f>YEAR(Tabela3[[#This Row],[DATA]])</f>
        <v>2023</v>
      </c>
    </row>
    <row r="3277" spans="2:14">
      <c r="B3277" s="1">
        <v>45041</v>
      </c>
      <c r="C3277">
        <v>13384</v>
      </c>
      <c r="D3277">
        <f>COUNTIF(C$4:C3277,Tabela3[[#This Row],[COMANDA]])</f>
        <v>1</v>
      </c>
      <c r="E3277" t="s">
        <v>90</v>
      </c>
      <c r="F3277" t="s">
        <v>99</v>
      </c>
      <c r="G3277" t="s">
        <v>8</v>
      </c>
      <c r="H3277" t="s">
        <v>43</v>
      </c>
      <c r="I3277" s="2">
        <v>1</v>
      </c>
      <c r="J3277" t="s">
        <v>11</v>
      </c>
      <c r="K3277" s="21">
        <f>INDEX(LISTAS!$H:$Q,MATCH(BASE!H3277,LISTAS!$G:$G,0),MATCH(BASE!J3277,LISTAS!$H$3:$Q$3,0))*Tabela3[[#This Row],[QUANTIDADE]]</f>
        <v>18</v>
      </c>
      <c r="L3277" s="2" t="str">
        <f>TEXT(Tabela3[[#This Row],[DATA]],"MM")</f>
        <v>04</v>
      </c>
      <c r="M3277" s="2">
        <f>WEEKNUM(Tabela3[[#This Row],[DATA]])</f>
        <v>17</v>
      </c>
      <c r="N3277" s="18">
        <f>YEAR(Tabela3[[#This Row],[DATA]])</f>
        <v>2023</v>
      </c>
    </row>
    <row r="3278" spans="2:14">
      <c r="B3278" s="1">
        <v>45041</v>
      </c>
      <c r="C3278">
        <v>13384</v>
      </c>
      <c r="D3278">
        <f>COUNTIF(C$4:C3278,Tabela3[[#This Row],[COMANDA]])</f>
        <v>2</v>
      </c>
      <c r="E3278" t="s">
        <v>90</v>
      </c>
      <c r="F3278" t="s">
        <v>99</v>
      </c>
      <c r="G3278" t="s">
        <v>9</v>
      </c>
      <c r="H3278" t="s">
        <v>154</v>
      </c>
      <c r="I3278" s="2">
        <v>1</v>
      </c>
      <c r="J3278" t="s">
        <v>11</v>
      </c>
      <c r="K3278" s="21">
        <f>INDEX(LISTAS!$H:$Q,MATCH(BASE!H3278,LISTAS!$G:$G,0),MATCH(BASE!J3278,LISTAS!$H$3:$Q$3,0))*Tabela3[[#This Row],[QUANTIDADE]]</f>
        <v>6</v>
      </c>
      <c r="L3278" s="2" t="str">
        <f>TEXT(Tabela3[[#This Row],[DATA]],"MM")</f>
        <v>04</v>
      </c>
      <c r="M3278" s="2">
        <f>WEEKNUM(Tabela3[[#This Row],[DATA]])</f>
        <v>17</v>
      </c>
      <c r="N3278" s="18">
        <f>YEAR(Tabela3[[#This Row],[DATA]])</f>
        <v>2023</v>
      </c>
    </row>
    <row r="3279" spans="2:14">
      <c r="B3279" s="1">
        <v>45041</v>
      </c>
      <c r="C3279">
        <v>13385</v>
      </c>
      <c r="D3279">
        <f>COUNTIF(C$4:C3279,Tabela3[[#This Row],[COMANDA]])</f>
        <v>1</v>
      </c>
      <c r="E3279" t="s">
        <v>90</v>
      </c>
      <c r="F3279" t="s">
        <v>99</v>
      </c>
      <c r="G3279" t="s">
        <v>8</v>
      </c>
      <c r="H3279" t="s">
        <v>42</v>
      </c>
      <c r="I3279" s="2">
        <v>1</v>
      </c>
      <c r="J3279" t="s">
        <v>11</v>
      </c>
      <c r="K3279" s="21">
        <f>INDEX(LISTAS!$H:$Q,MATCH(BASE!H3279,LISTAS!$G:$G,0),MATCH(BASE!J3279,LISTAS!$H$3:$Q$3,0))*Tabela3[[#This Row],[QUANTIDADE]]</f>
        <v>16</v>
      </c>
      <c r="L3279" s="2" t="str">
        <f>TEXT(Tabela3[[#This Row],[DATA]],"MM")</f>
        <v>04</v>
      </c>
      <c r="M3279" s="2">
        <f>WEEKNUM(Tabela3[[#This Row],[DATA]])</f>
        <v>17</v>
      </c>
      <c r="N3279" s="18">
        <f>YEAR(Tabela3[[#This Row],[DATA]])</f>
        <v>2023</v>
      </c>
    </row>
    <row r="3280" spans="2:14">
      <c r="B3280" s="1">
        <v>45041</v>
      </c>
      <c r="C3280">
        <v>13386</v>
      </c>
      <c r="D3280">
        <f>COUNTIF(C$4:C3280,Tabela3[[#This Row],[COMANDA]])</f>
        <v>1</v>
      </c>
      <c r="E3280" t="s">
        <v>90</v>
      </c>
      <c r="F3280" t="s">
        <v>375</v>
      </c>
      <c r="G3280" t="s">
        <v>8</v>
      </c>
      <c r="H3280" t="s">
        <v>204</v>
      </c>
      <c r="I3280" s="2">
        <v>1</v>
      </c>
      <c r="J3280" t="s">
        <v>12</v>
      </c>
      <c r="K3280" s="21">
        <f>INDEX(LISTAS!$H:$Q,MATCH(BASE!H3280,LISTAS!$G:$G,0),MATCH(BASE!J3280,LISTAS!$H$3:$Q$3,0))*Tabela3[[#This Row],[QUANTIDADE]]</f>
        <v>16.2</v>
      </c>
      <c r="L3280" s="2" t="str">
        <f>TEXT(Tabela3[[#This Row],[DATA]],"MM")</f>
        <v>04</v>
      </c>
      <c r="M3280" s="2">
        <f>WEEKNUM(Tabela3[[#This Row],[DATA]])</f>
        <v>17</v>
      </c>
      <c r="N3280" s="18">
        <f>YEAR(Tabela3[[#This Row],[DATA]])</f>
        <v>2023</v>
      </c>
    </row>
    <row r="3281" spans="2:14">
      <c r="B3281" s="1">
        <v>45041</v>
      </c>
      <c r="C3281">
        <v>13387</v>
      </c>
      <c r="D3281">
        <f>COUNTIF(C$4:C3281,Tabela3[[#This Row],[COMANDA]])</f>
        <v>1</v>
      </c>
      <c r="E3281" t="s">
        <v>90</v>
      </c>
      <c r="F3281" t="s">
        <v>99</v>
      </c>
      <c r="G3281" t="s">
        <v>8</v>
      </c>
      <c r="H3281" t="s">
        <v>42</v>
      </c>
      <c r="I3281" s="2">
        <v>1</v>
      </c>
      <c r="J3281" t="s">
        <v>11</v>
      </c>
      <c r="K3281" s="21">
        <f>INDEX(LISTAS!$H:$Q,MATCH(BASE!H3281,LISTAS!$G:$G,0),MATCH(BASE!J3281,LISTAS!$H$3:$Q$3,0))*Tabela3[[#This Row],[QUANTIDADE]]</f>
        <v>16</v>
      </c>
      <c r="L3281" s="2" t="str">
        <f>TEXT(Tabela3[[#This Row],[DATA]],"MM")</f>
        <v>04</v>
      </c>
      <c r="M3281" s="2">
        <f>WEEKNUM(Tabela3[[#This Row],[DATA]])</f>
        <v>17</v>
      </c>
      <c r="N3281" s="18">
        <f>YEAR(Tabela3[[#This Row],[DATA]])</f>
        <v>2023</v>
      </c>
    </row>
    <row r="3282" spans="2:14">
      <c r="B3282" s="1">
        <v>45041</v>
      </c>
      <c r="C3282">
        <v>13388</v>
      </c>
      <c r="D3282">
        <f>COUNTIF(C$4:C3282,Tabela3[[#This Row],[COMANDA]])</f>
        <v>1</v>
      </c>
      <c r="E3282" t="s">
        <v>89</v>
      </c>
      <c r="F3282" t="s">
        <v>99</v>
      </c>
      <c r="G3282" t="s">
        <v>8</v>
      </c>
      <c r="H3282" t="s">
        <v>206</v>
      </c>
      <c r="I3282" s="2">
        <v>1</v>
      </c>
      <c r="J3282" t="s">
        <v>11</v>
      </c>
      <c r="K3282" s="21">
        <f>INDEX(LISTAS!$H:$Q,MATCH(BASE!H3282,LISTAS!$G:$G,0),MATCH(BASE!J3282,LISTAS!$H$3:$Q$3,0))*Tabela3[[#This Row],[QUANTIDADE]]</f>
        <v>18</v>
      </c>
      <c r="L3282" s="2" t="str">
        <f>TEXT(Tabela3[[#This Row],[DATA]],"MM")</f>
        <v>04</v>
      </c>
      <c r="M3282" s="2">
        <f>WEEKNUM(Tabela3[[#This Row],[DATA]])</f>
        <v>17</v>
      </c>
      <c r="N3282" s="18">
        <f>YEAR(Tabela3[[#This Row],[DATA]])</f>
        <v>2023</v>
      </c>
    </row>
    <row r="3283" spans="2:14">
      <c r="B3283" s="1">
        <v>45041</v>
      </c>
      <c r="C3283">
        <v>13388</v>
      </c>
      <c r="D3283">
        <f>COUNTIF(C$4:C3283,Tabela3[[#This Row],[COMANDA]])</f>
        <v>2</v>
      </c>
      <c r="E3283" t="s">
        <v>89</v>
      </c>
      <c r="F3283" t="s">
        <v>99</v>
      </c>
      <c r="G3283" t="s">
        <v>61</v>
      </c>
      <c r="H3283" t="s">
        <v>163</v>
      </c>
      <c r="I3283" s="2">
        <v>1</v>
      </c>
      <c r="J3283" t="s">
        <v>11</v>
      </c>
      <c r="K3283" s="21">
        <f>INDEX(LISTAS!$H:$Q,MATCH(BASE!H3283,LISTAS!$G:$G,0),MATCH(BASE!J3283,LISTAS!$H$3:$Q$3,0))*Tabela3[[#This Row],[QUANTIDADE]]</f>
        <v>4</v>
      </c>
      <c r="L3283" s="2" t="str">
        <f>TEXT(Tabela3[[#This Row],[DATA]],"MM")</f>
        <v>04</v>
      </c>
      <c r="M3283" s="2">
        <f>WEEKNUM(Tabela3[[#This Row],[DATA]])</f>
        <v>17</v>
      </c>
      <c r="N3283" s="18">
        <f>YEAR(Tabela3[[#This Row],[DATA]])</f>
        <v>2023</v>
      </c>
    </row>
    <row r="3284" spans="2:14">
      <c r="B3284" s="1">
        <v>45041</v>
      </c>
      <c r="C3284">
        <v>13388</v>
      </c>
      <c r="D3284">
        <f>COUNTIF(C$4:C3284,Tabela3[[#This Row],[COMANDA]])</f>
        <v>3</v>
      </c>
      <c r="E3284" t="s">
        <v>89</v>
      </c>
      <c r="F3284" t="s">
        <v>99</v>
      </c>
      <c r="G3284" t="s">
        <v>9</v>
      </c>
      <c r="H3284" t="s">
        <v>132</v>
      </c>
      <c r="I3284" s="2">
        <v>1</v>
      </c>
      <c r="J3284" t="s">
        <v>11</v>
      </c>
      <c r="K3284" s="21">
        <f>INDEX(LISTAS!$H:$Q,MATCH(BASE!H3284,LISTAS!$G:$G,0),MATCH(BASE!J3284,LISTAS!$H$3:$Q$3,0))*Tabela3[[#This Row],[QUANTIDADE]]</f>
        <v>3</v>
      </c>
      <c r="L3284" s="2" t="str">
        <f>TEXT(Tabela3[[#This Row],[DATA]],"MM")</f>
        <v>04</v>
      </c>
      <c r="M3284" s="2">
        <f>WEEKNUM(Tabela3[[#This Row],[DATA]])</f>
        <v>17</v>
      </c>
      <c r="N3284" s="18">
        <f>YEAR(Tabela3[[#This Row],[DATA]])</f>
        <v>2023</v>
      </c>
    </row>
    <row r="3285" spans="2:14">
      <c r="B3285" s="1">
        <v>45041</v>
      </c>
      <c r="C3285">
        <v>13389</v>
      </c>
      <c r="D3285">
        <f>COUNTIF(C$4:C3285,Tabela3[[#This Row],[COMANDA]])</f>
        <v>1</v>
      </c>
      <c r="E3285" t="s">
        <v>90</v>
      </c>
      <c r="F3285" t="s">
        <v>375</v>
      </c>
      <c r="G3285" t="s">
        <v>8</v>
      </c>
      <c r="H3285" t="s">
        <v>41</v>
      </c>
      <c r="I3285" s="2">
        <v>1</v>
      </c>
      <c r="J3285" t="s">
        <v>11</v>
      </c>
      <c r="K3285" s="21">
        <f>INDEX(LISTAS!$H:$Q,MATCH(BASE!H3285,LISTAS!$G:$G,0),MATCH(BASE!J3285,LISTAS!$H$3:$Q$3,0))*Tabela3[[#This Row],[QUANTIDADE]]</f>
        <v>14</v>
      </c>
      <c r="L3285" s="2" t="str">
        <f>TEXT(Tabela3[[#This Row],[DATA]],"MM")</f>
        <v>04</v>
      </c>
      <c r="M3285" s="2">
        <f>WEEKNUM(Tabela3[[#This Row],[DATA]])</f>
        <v>17</v>
      </c>
      <c r="N3285" s="18">
        <f>YEAR(Tabela3[[#This Row],[DATA]])</f>
        <v>2023</v>
      </c>
    </row>
    <row r="3286" spans="2:14">
      <c r="B3286" s="1">
        <v>45041</v>
      </c>
      <c r="C3286">
        <v>13389</v>
      </c>
      <c r="D3286">
        <f>COUNTIF(C$4:C3286,Tabela3[[#This Row],[COMANDA]])</f>
        <v>2</v>
      </c>
      <c r="E3286" t="s">
        <v>90</v>
      </c>
      <c r="F3286" t="s">
        <v>375</v>
      </c>
      <c r="G3286" t="s">
        <v>10</v>
      </c>
      <c r="H3286" t="s">
        <v>101</v>
      </c>
      <c r="I3286" s="2">
        <v>1</v>
      </c>
      <c r="J3286" t="s">
        <v>11</v>
      </c>
      <c r="K3286" s="21">
        <f>INDEX(LISTAS!$H:$Q,MATCH(BASE!H3286,LISTAS!$G:$G,0),MATCH(BASE!J3286,LISTAS!$H$3:$Q$3,0))*Tabela3[[#This Row],[QUANTIDADE]]</f>
        <v>1</v>
      </c>
      <c r="L3286" s="2" t="str">
        <f>TEXT(Tabela3[[#This Row],[DATA]],"MM")</f>
        <v>04</v>
      </c>
      <c r="M3286" s="2">
        <f>WEEKNUM(Tabela3[[#This Row],[DATA]])</f>
        <v>17</v>
      </c>
      <c r="N3286" s="18">
        <f>YEAR(Tabela3[[#This Row],[DATA]])</f>
        <v>2023</v>
      </c>
    </row>
    <row r="3287" spans="2:14">
      <c r="B3287" s="1">
        <v>45041</v>
      </c>
      <c r="C3287">
        <v>13390</v>
      </c>
      <c r="D3287">
        <f>COUNTIF(C$4:C3287,Tabela3[[#This Row],[COMANDA]])</f>
        <v>1</v>
      </c>
      <c r="E3287" t="s">
        <v>90</v>
      </c>
      <c r="F3287" t="s">
        <v>99</v>
      </c>
      <c r="G3287" t="s">
        <v>8</v>
      </c>
      <c r="H3287" t="s">
        <v>204</v>
      </c>
      <c r="I3287" s="2">
        <v>1</v>
      </c>
      <c r="J3287" t="s">
        <v>11</v>
      </c>
      <c r="K3287" s="21">
        <f>INDEX(LISTAS!$H:$Q,MATCH(BASE!H3287,LISTAS!$G:$G,0),MATCH(BASE!J3287,LISTAS!$H$3:$Q$3,0))*Tabela3[[#This Row],[QUANTIDADE]]</f>
        <v>18</v>
      </c>
      <c r="L3287" s="2" t="str">
        <f>TEXT(Tabela3[[#This Row],[DATA]],"MM")</f>
        <v>04</v>
      </c>
      <c r="M3287" s="2">
        <f>WEEKNUM(Tabela3[[#This Row],[DATA]])</f>
        <v>17</v>
      </c>
      <c r="N3287" s="18">
        <f>YEAR(Tabela3[[#This Row],[DATA]])</f>
        <v>2023</v>
      </c>
    </row>
    <row r="3288" spans="2:14">
      <c r="B3288" s="1">
        <v>45041</v>
      </c>
      <c r="C3288">
        <v>13390</v>
      </c>
      <c r="D3288">
        <f>COUNTIF(C$4:C3288,Tabela3[[#This Row],[COMANDA]])</f>
        <v>2</v>
      </c>
      <c r="E3288" t="s">
        <v>90</v>
      </c>
      <c r="F3288" t="s">
        <v>99</v>
      </c>
      <c r="G3288" t="s">
        <v>8</v>
      </c>
      <c r="H3288" t="s">
        <v>206</v>
      </c>
      <c r="I3288" s="2">
        <v>1</v>
      </c>
      <c r="J3288" t="s">
        <v>11</v>
      </c>
      <c r="K3288" s="21">
        <f>INDEX(LISTAS!$H:$Q,MATCH(BASE!H3288,LISTAS!$G:$G,0),MATCH(BASE!J3288,LISTAS!$H$3:$Q$3,0))*Tabela3[[#This Row],[QUANTIDADE]]</f>
        <v>18</v>
      </c>
      <c r="L3288" s="2" t="str">
        <f>TEXT(Tabela3[[#This Row],[DATA]],"MM")</f>
        <v>04</v>
      </c>
      <c r="M3288" s="2">
        <f>WEEKNUM(Tabela3[[#This Row],[DATA]])</f>
        <v>17</v>
      </c>
      <c r="N3288" s="18">
        <f>YEAR(Tabela3[[#This Row],[DATA]])</f>
        <v>2023</v>
      </c>
    </row>
    <row r="3289" spans="2:14">
      <c r="B3289" s="1">
        <v>45041</v>
      </c>
      <c r="C3289">
        <v>13390</v>
      </c>
      <c r="D3289">
        <f>COUNTIF(C$4:C3289,Tabela3[[#This Row],[COMANDA]])</f>
        <v>3</v>
      </c>
      <c r="E3289" t="s">
        <v>90</v>
      </c>
      <c r="F3289" t="s">
        <v>99</v>
      </c>
      <c r="G3289" t="s">
        <v>9</v>
      </c>
      <c r="H3289" t="s">
        <v>138</v>
      </c>
      <c r="I3289" s="2">
        <v>2</v>
      </c>
      <c r="J3289" t="s">
        <v>11</v>
      </c>
      <c r="K3289" s="21">
        <f>INDEX(LISTAS!$H:$Q,MATCH(BASE!H3289,LISTAS!$G:$G,0),MATCH(BASE!J3289,LISTAS!$H$3:$Q$3,0))*Tabela3[[#This Row],[QUANTIDADE]]</f>
        <v>8</v>
      </c>
      <c r="L3289" s="2" t="str">
        <f>TEXT(Tabela3[[#This Row],[DATA]],"MM")</f>
        <v>04</v>
      </c>
      <c r="M3289" s="2">
        <f>WEEKNUM(Tabela3[[#This Row],[DATA]])</f>
        <v>17</v>
      </c>
      <c r="N3289" s="18">
        <f>YEAR(Tabela3[[#This Row],[DATA]])</f>
        <v>2023</v>
      </c>
    </row>
    <row r="3290" spans="2:14">
      <c r="B3290" s="1">
        <v>45041</v>
      </c>
      <c r="C3290">
        <v>13391</v>
      </c>
      <c r="D3290">
        <f>COUNTIF(C$4:C3290,Tabela3[[#This Row],[COMANDA]])</f>
        <v>1</v>
      </c>
      <c r="E3290" t="s">
        <v>90</v>
      </c>
      <c r="F3290" t="s">
        <v>100</v>
      </c>
      <c r="G3290" t="s">
        <v>8</v>
      </c>
      <c r="H3290" t="s">
        <v>43</v>
      </c>
      <c r="I3290" s="2">
        <v>1</v>
      </c>
      <c r="J3290" t="s">
        <v>11</v>
      </c>
      <c r="K3290" s="21">
        <f>INDEX(LISTAS!$H:$Q,MATCH(BASE!H3290,LISTAS!$G:$G,0),MATCH(BASE!J3290,LISTAS!$H$3:$Q$3,0))*Tabela3[[#This Row],[QUANTIDADE]]</f>
        <v>18</v>
      </c>
      <c r="L3290" s="2" t="str">
        <f>TEXT(Tabela3[[#This Row],[DATA]],"MM")</f>
        <v>04</v>
      </c>
      <c r="M3290" s="2">
        <f>WEEKNUM(Tabela3[[#This Row],[DATA]])</f>
        <v>17</v>
      </c>
      <c r="N3290" s="18">
        <f>YEAR(Tabela3[[#This Row],[DATA]])</f>
        <v>2023</v>
      </c>
    </row>
    <row r="3291" spans="2:14">
      <c r="B3291" s="1">
        <v>45041</v>
      </c>
      <c r="C3291">
        <v>13391</v>
      </c>
      <c r="D3291">
        <f>COUNTIF(C$4:C3291,Tabela3[[#This Row],[COMANDA]])</f>
        <v>2</v>
      </c>
      <c r="E3291" t="s">
        <v>90</v>
      </c>
      <c r="F3291" t="s">
        <v>100</v>
      </c>
      <c r="G3291" t="s">
        <v>8</v>
      </c>
      <c r="H3291" t="s">
        <v>48</v>
      </c>
      <c r="I3291" s="2">
        <v>1</v>
      </c>
      <c r="J3291" t="s">
        <v>11</v>
      </c>
      <c r="K3291" s="21">
        <f>INDEX(LISTAS!$H:$Q,MATCH(BASE!H3291,LISTAS!$G:$G,0),MATCH(BASE!J3291,LISTAS!$H$3:$Q$3,0))*Tabela3[[#This Row],[QUANTIDADE]]</f>
        <v>18</v>
      </c>
      <c r="L3291" s="2" t="str">
        <f>TEXT(Tabela3[[#This Row],[DATA]],"MM")</f>
        <v>04</v>
      </c>
      <c r="M3291" s="2">
        <f>WEEKNUM(Tabela3[[#This Row],[DATA]])</f>
        <v>17</v>
      </c>
      <c r="N3291" s="18">
        <f>YEAR(Tabela3[[#This Row],[DATA]])</f>
        <v>2023</v>
      </c>
    </row>
    <row r="3292" spans="2:14">
      <c r="B3292" s="1">
        <v>45041</v>
      </c>
      <c r="C3292">
        <v>13391</v>
      </c>
      <c r="D3292">
        <f>COUNTIF(C$4:C3292,Tabela3[[#This Row],[COMANDA]])</f>
        <v>3</v>
      </c>
      <c r="E3292" t="s">
        <v>90</v>
      </c>
      <c r="F3292" t="s">
        <v>100</v>
      </c>
      <c r="G3292" t="s">
        <v>9</v>
      </c>
      <c r="H3292" t="s">
        <v>310</v>
      </c>
      <c r="I3292" s="2">
        <v>1</v>
      </c>
      <c r="J3292" t="s">
        <v>11</v>
      </c>
      <c r="K3292" s="21">
        <f>INDEX(LISTAS!$H:$Q,MATCH(BASE!H3292,LISTAS!$G:$G,0),MATCH(BASE!J3292,LISTAS!$H$3:$Q$3,0))*Tabela3[[#This Row],[QUANTIDADE]]</f>
        <v>9</v>
      </c>
      <c r="L3292" s="2" t="str">
        <f>TEXT(Tabela3[[#This Row],[DATA]],"MM")</f>
        <v>04</v>
      </c>
      <c r="M3292" s="2">
        <f>WEEKNUM(Tabela3[[#This Row],[DATA]])</f>
        <v>17</v>
      </c>
      <c r="N3292" s="18">
        <f>YEAR(Tabela3[[#This Row],[DATA]])</f>
        <v>2023</v>
      </c>
    </row>
    <row r="3293" spans="2:14">
      <c r="B3293" s="1">
        <v>45041</v>
      </c>
      <c r="C3293">
        <v>13392</v>
      </c>
      <c r="D3293">
        <f>COUNTIF(C$4:C3293,Tabela3[[#This Row],[COMANDA]])</f>
        <v>1</v>
      </c>
      <c r="E3293" t="s">
        <v>90</v>
      </c>
      <c r="F3293" t="s">
        <v>375</v>
      </c>
      <c r="G3293" t="s">
        <v>8</v>
      </c>
      <c r="H3293" t="s">
        <v>39</v>
      </c>
      <c r="I3293" s="2">
        <v>1</v>
      </c>
      <c r="J3293" t="s">
        <v>11</v>
      </c>
      <c r="K3293" s="21">
        <f>INDEX(LISTAS!$H:$Q,MATCH(BASE!H3293,LISTAS!$G:$G,0),MATCH(BASE!J3293,LISTAS!$H$3:$Q$3,0))*Tabela3[[#This Row],[QUANTIDADE]]</f>
        <v>12</v>
      </c>
      <c r="L3293" s="2" t="str">
        <f>TEXT(Tabela3[[#This Row],[DATA]],"MM")</f>
        <v>04</v>
      </c>
      <c r="M3293" s="2">
        <f>WEEKNUM(Tabela3[[#This Row],[DATA]])</f>
        <v>17</v>
      </c>
      <c r="N3293" s="18">
        <f>YEAR(Tabela3[[#This Row],[DATA]])</f>
        <v>2023</v>
      </c>
    </row>
    <row r="3294" spans="2:14">
      <c r="B3294" s="1">
        <v>45041</v>
      </c>
      <c r="C3294">
        <v>13392</v>
      </c>
      <c r="D3294">
        <f>COUNTIF(C$4:C3294,Tabela3[[#This Row],[COMANDA]])</f>
        <v>2</v>
      </c>
      <c r="E3294" t="s">
        <v>90</v>
      </c>
      <c r="F3294" t="s">
        <v>375</v>
      </c>
      <c r="G3294" t="s">
        <v>61</v>
      </c>
      <c r="H3294" t="s">
        <v>164</v>
      </c>
      <c r="I3294" s="2">
        <v>1</v>
      </c>
      <c r="J3294" t="s">
        <v>11</v>
      </c>
      <c r="K3294" s="21">
        <f>INDEX(LISTAS!$H:$Q,MATCH(BASE!H3294,LISTAS!$G:$G,0),MATCH(BASE!J3294,LISTAS!$H$3:$Q$3,0))*Tabela3[[#This Row],[QUANTIDADE]]</f>
        <v>6</v>
      </c>
      <c r="L3294" s="2" t="str">
        <f>TEXT(Tabela3[[#This Row],[DATA]],"MM")</f>
        <v>04</v>
      </c>
      <c r="M3294" s="2">
        <f>WEEKNUM(Tabela3[[#This Row],[DATA]])</f>
        <v>17</v>
      </c>
      <c r="N3294" s="18">
        <f>YEAR(Tabela3[[#This Row],[DATA]])</f>
        <v>2023</v>
      </c>
    </row>
    <row r="3295" spans="2:14">
      <c r="B3295" s="1">
        <v>45041</v>
      </c>
      <c r="C3295">
        <v>13393</v>
      </c>
      <c r="D3295">
        <f>COUNTIF(C$4:C3295,Tabela3[[#This Row],[COMANDA]])</f>
        <v>1</v>
      </c>
      <c r="E3295" t="s">
        <v>90</v>
      </c>
      <c r="F3295" t="s">
        <v>99</v>
      </c>
      <c r="G3295" t="s">
        <v>8</v>
      </c>
      <c r="H3295" t="s">
        <v>204</v>
      </c>
      <c r="I3295" s="2">
        <v>1</v>
      </c>
      <c r="J3295" t="s">
        <v>11</v>
      </c>
      <c r="K3295" s="21">
        <f>INDEX(LISTAS!$H:$Q,MATCH(BASE!H3295,LISTAS!$G:$G,0),MATCH(BASE!J3295,LISTAS!$H$3:$Q$3,0))*Tabela3[[#This Row],[QUANTIDADE]]</f>
        <v>18</v>
      </c>
      <c r="L3295" s="2" t="str">
        <f>TEXT(Tabela3[[#This Row],[DATA]],"MM")</f>
        <v>04</v>
      </c>
      <c r="M3295" s="2">
        <f>WEEKNUM(Tabela3[[#This Row],[DATA]])</f>
        <v>17</v>
      </c>
      <c r="N3295" s="18">
        <f>YEAR(Tabela3[[#This Row],[DATA]])</f>
        <v>2023</v>
      </c>
    </row>
    <row r="3296" spans="2:14">
      <c r="B3296" s="1">
        <v>45041</v>
      </c>
      <c r="C3296">
        <v>13393</v>
      </c>
      <c r="D3296">
        <f>COUNTIF(C$4:C3296,Tabela3[[#This Row],[COMANDA]])</f>
        <v>2</v>
      </c>
      <c r="E3296" t="s">
        <v>90</v>
      </c>
      <c r="F3296" t="s">
        <v>99</v>
      </c>
      <c r="G3296" t="s">
        <v>9</v>
      </c>
      <c r="H3296" t="s">
        <v>138</v>
      </c>
      <c r="I3296" s="2">
        <v>1</v>
      </c>
      <c r="J3296" t="s">
        <v>11</v>
      </c>
      <c r="K3296" s="21">
        <f>INDEX(LISTAS!$H:$Q,MATCH(BASE!H3296,LISTAS!$G:$G,0),MATCH(BASE!J3296,LISTAS!$H$3:$Q$3,0))*Tabela3[[#This Row],[QUANTIDADE]]</f>
        <v>4</v>
      </c>
      <c r="L3296" s="2" t="str">
        <f>TEXT(Tabela3[[#This Row],[DATA]],"MM")</f>
        <v>04</v>
      </c>
      <c r="M3296" s="2">
        <f>WEEKNUM(Tabela3[[#This Row],[DATA]])</f>
        <v>17</v>
      </c>
      <c r="N3296" s="18">
        <f>YEAR(Tabela3[[#This Row],[DATA]])</f>
        <v>2023</v>
      </c>
    </row>
    <row r="3297" spans="2:14">
      <c r="B3297" s="1">
        <v>45041</v>
      </c>
      <c r="C3297">
        <v>13394</v>
      </c>
      <c r="D3297">
        <f>COUNTIF(C$4:C3297,Tabela3[[#This Row],[COMANDA]])</f>
        <v>1</v>
      </c>
      <c r="E3297" t="s">
        <v>89</v>
      </c>
      <c r="F3297" t="s">
        <v>375</v>
      </c>
      <c r="G3297" t="s">
        <v>8</v>
      </c>
      <c r="H3297" t="s">
        <v>41</v>
      </c>
      <c r="I3297" s="2">
        <v>1</v>
      </c>
      <c r="J3297" t="s">
        <v>12</v>
      </c>
      <c r="K3297" s="21">
        <f>INDEX(LISTAS!$H:$Q,MATCH(BASE!H3297,LISTAS!$G:$G,0),MATCH(BASE!J3297,LISTAS!$H$3:$Q$3,0))*Tabela3[[#This Row],[QUANTIDADE]]</f>
        <v>12.6</v>
      </c>
      <c r="L3297" s="2" t="str">
        <f>TEXT(Tabela3[[#This Row],[DATA]],"MM")</f>
        <v>04</v>
      </c>
      <c r="M3297" s="2">
        <f>WEEKNUM(Tabela3[[#This Row],[DATA]])</f>
        <v>17</v>
      </c>
      <c r="N3297" s="18">
        <f>YEAR(Tabela3[[#This Row],[DATA]])</f>
        <v>2023</v>
      </c>
    </row>
    <row r="3298" spans="2:14">
      <c r="B3298" s="1">
        <v>45041</v>
      </c>
      <c r="C3298">
        <v>13394</v>
      </c>
      <c r="D3298">
        <f>COUNTIF(C$4:C3298,Tabela3[[#This Row],[COMANDA]])</f>
        <v>2</v>
      </c>
      <c r="E3298" t="s">
        <v>89</v>
      </c>
      <c r="F3298" t="s">
        <v>375</v>
      </c>
      <c r="G3298" t="s">
        <v>8</v>
      </c>
      <c r="H3298" t="s">
        <v>203</v>
      </c>
      <c r="I3298" s="2">
        <v>1</v>
      </c>
      <c r="J3298" t="s">
        <v>12</v>
      </c>
      <c r="K3298" s="21">
        <f>INDEX(LISTAS!$H:$Q,MATCH(BASE!H3298,LISTAS!$G:$G,0),MATCH(BASE!J3298,LISTAS!$H$3:$Q$3,0))*Tabela3[[#This Row],[QUANTIDADE]]</f>
        <v>18</v>
      </c>
      <c r="L3298" s="2" t="str">
        <f>TEXT(Tabela3[[#This Row],[DATA]],"MM")</f>
        <v>04</v>
      </c>
      <c r="M3298" s="2">
        <f>WEEKNUM(Tabela3[[#This Row],[DATA]])</f>
        <v>17</v>
      </c>
      <c r="N3298" s="18">
        <f>YEAR(Tabela3[[#This Row],[DATA]])</f>
        <v>2023</v>
      </c>
    </row>
    <row r="3299" spans="2:14">
      <c r="B3299" s="1">
        <v>45041</v>
      </c>
      <c r="C3299">
        <v>13395</v>
      </c>
      <c r="D3299">
        <f>COUNTIF(C$4:C3299,Tabela3[[#This Row],[COMANDA]])</f>
        <v>1</v>
      </c>
      <c r="E3299" t="s">
        <v>90</v>
      </c>
      <c r="F3299" t="s">
        <v>99</v>
      </c>
      <c r="G3299" t="s">
        <v>8</v>
      </c>
      <c r="H3299" t="s">
        <v>203</v>
      </c>
      <c r="I3299" s="2">
        <v>3</v>
      </c>
      <c r="J3299" t="s">
        <v>11</v>
      </c>
      <c r="K3299" s="21">
        <f>INDEX(LISTAS!$H:$Q,MATCH(BASE!H3299,LISTAS!$G:$G,0),MATCH(BASE!J3299,LISTAS!$H$3:$Q$3,0))*Tabela3[[#This Row],[QUANTIDADE]]</f>
        <v>60</v>
      </c>
      <c r="L3299" s="2" t="str">
        <f>TEXT(Tabela3[[#This Row],[DATA]],"MM")</f>
        <v>04</v>
      </c>
      <c r="M3299" s="2">
        <f>WEEKNUM(Tabela3[[#This Row],[DATA]])</f>
        <v>17</v>
      </c>
      <c r="N3299" s="18">
        <f>YEAR(Tabela3[[#This Row],[DATA]])</f>
        <v>2023</v>
      </c>
    </row>
    <row r="3300" spans="2:14">
      <c r="B3300" s="1">
        <v>45041</v>
      </c>
      <c r="C3300">
        <v>13395</v>
      </c>
      <c r="D3300">
        <f>COUNTIF(C$4:C3300,Tabela3[[#This Row],[COMANDA]])</f>
        <v>2</v>
      </c>
      <c r="E3300" t="s">
        <v>90</v>
      </c>
      <c r="F3300" t="s">
        <v>99</v>
      </c>
      <c r="G3300" t="s">
        <v>9</v>
      </c>
      <c r="H3300" t="s">
        <v>51</v>
      </c>
      <c r="I3300" s="2">
        <v>1</v>
      </c>
      <c r="J3300" t="s">
        <v>11</v>
      </c>
      <c r="K3300" s="21">
        <f>INDEX(LISTAS!$H:$Q,MATCH(BASE!H3300,LISTAS!$G:$G,0),MATCH(BASE!J3300,LISTAS!$H$3:$Q$3,0))*Tabela3[[#This Row],[QUANTIDADE]]</f>
        <v>10</v>
      </c>
      <c r="L3300" s="2" t="str">
        <f>TEXT(Tabela3[[#This Row],[DATA]],"MM")</f>
        <v>04</v>
      </c>
      <c r="M3300" s="2">
        <f>WEEKNUM(Tabela3[[#This Row],[DATA]])</f>
        <v>17</v>
      </c>
      <c r="N3300" s="18">
        <f>YEAR(Tabela3[[#This Row],[DATA]])</f>
        <v>2023</v>
      </c>
    </row>
    <row r="3301" spans="2:14">
      <c r="B3301" s="1">
        <v>45041</v>
      </c>
      <c r="C3301">
        <v>13396</v>
      </c>
      <c r="D3301">
        <f>COUNTIF(C$4:C3301,Tabela3[[#This Row],[COMANDA]])</f>
        <v>1</v>
      </c>
      <c r="E3301" t="s">
        <v>90</v>
      </c>
      <c r="F3301" t="s">
        <v>100</v>
      </c>
      <c r="G3301" t="s">
        <v>8</v>
      </c>
      <c r="H3301" t="s">
        <v>203</v>
      </c>
      <c r="I3301" s="2">
        <v>1</v>
      </c>
      <c r="J3301" t="s">
        <v>11</v>
      </c>
      <c r="K3301" s="21">
        <f>INDEX(LISTAS!$H:$Q,MATCH(BASE!H3301,LISTAS!$G:$G,0),MATCH(BASE!J3301,LISTAS!$H$3:$Q$3,0))*Tabela3[[#This Row],[QUANTIDADE]]</f>
        <v>20</v>
      </c>
      <c r="L3301" s="2" t="str">
        <f>TEXT(Tabela3[[#This Row],[DATA]],"MM")</f>
        <v>04</v>
      </c>
      <c r="M3301" s="2">
        <f>WEEKNUM(Tabela3[[#This Row],[DATA]])</f>
        <v>17</v>
      </c>
      <c r="N3301" s="18">
        <f>YEAR(Tabela3[[#This Row],[DATA]])</f>
        <v>2023</v>
      </c>
    </row>
    <row r="3302" spans="2:14">
      <c r="B3302" s="1">
        <v>45041</v>
      </c>
      <c r="C3302">
        <v>13397</v>
      </c>
      <c r="D3302">
        <f>COUNTIF(C$4:C3302,Tabela3[[#This Row],[COMANDA]])</f>
        <v>1</v>
      </c>
      <c r="E3302" t="s">
        <v>90</v>
      </c>
      <c r="F3302" t="s">
        <v>98</v>
      </c>
      <c r="G3302" t="s">
        <v>8</v>
      </c>
      <c r="H3302" t="s">
        <v>206</v>
      </c>
      <c r="I3302" s="2">
        <v>1</v>
      </c>
      <c r="J3302" t="s">
        <v>11</v>
      </c>
      <c r="K3302" s="21">
        <f>INDEX(LISTAS!$H:$Q,MATCH(BASE!H3302,LISTAS!$G:$G,0),MATCH(BASE!J3302,LISTAS!$H$3:$Q$3,0))*Tabela3[[#This Row],[QUANTIDADE]]</f>
        <v>18</v>
      </c>
      <c r="L3302" s="2" t="str">
        <f>TEXT(Tabela3[[#This Row],[DATA]],"MM")</f>
        <v>04</v>
      </c>
      <c r="M3302" s="2">
        <f>WEEKNUM(Tabela3[[#This Row],[DATA]])</f>
        <v>17</v>
      </c>
      <c r="N3302" s="18">
        <f>YEAR(Tabela3[[#This Row],[DATA]])</f>
        <v>2023</v>
      </c>
    </row>
    <row r="3303" spans="2:14">
      <c r="B3303" s="1">
        <v>45041</v>
      </c>
      <c r="C3303">
        <v>13397</v>
      </c>
      <c r="D3303">
        <f>COUNTIF(C$4:C3303,Tabela3[[#This Row],[COMANDA]])</f>
        <v>2</v>
      </c>
      <c r="E3303" t="s">
        <v>90</v>
      </c>
      <c r="F3303" t="s">
        <v>98</v>
      </c>
      <c r="G3303" t="s">
        <v>9</v>
      </c>
      <c r="H3303" t="s">
        <v>213</v>
      </c>
      <c r="I3303" s="2">
        <v>1</v>
      </c>
      <c r="J3303" t="s">
        <v>11</v>
      </c>
      <c r="K3303" s="21">
        <f>INDEX(LISTAS!$H:$Q,MATCH(BASE!H3303,LISTAS!$G:$G,0),MATCH(BASE!J3303,LISTAS!$H$3:$Q$3,0))*Tabela3[[#This Row],[QUANTIDADE]]</f>
        <v>4</v>
      </c>
      <c r="L3303" s="2" t="str">
        <f>TEXT(Tabela3[[#This Row],[DATA]],"MM")</f>
        <v>04</v>
      </c>
      <c r="M3303" s="2">
        <f>WEEKNUM(Tabela3[[#This Row],[DATA]])</f>
        <v>17</v>
      </c>
      <c r="N3303" s="18">
        <f>YEAR(Tabela3[[#This Row],[DATA]])</f>
        <v>2023</v>
      </c>
    </row>
    <row r="3304" spans="2:14">
      <c r="B3304" s="1">
        <v>45041</v>
      </c>
      <c r="C3304">
        <v>13398</v>
      </c>
      <c r="D3304">
        <f>COUNTIF(C$4:C3304,Tabela3[[#This Row],[COMANDA]])</f>
        <v>1</v>
      </c>
      <c r="E3304" t="s">
        <v>90</v>
      </c>
      <c r="F3304" t="s">
        <v>100</v>
      </c>
      <c r="G3304" t="s">
        <v>8</v>
      </c>
      <c r="H3304" t="s">
        <v>39</v>
      </c>
      <c r="I3304" s="2">
        <v>1</v>
      </c>
      <c r="J3304" t="s">
        <v>11</v>
      </c>
      <c r="K3304" s="21">
        <f>INDEX(LISTAS!$H:$Q,MATCH(BASE!H3304,LISTAS!$G:$G,0),MATCH(BASE!J3304,LISTAS!$H$3:$Q$3,0))*Tabela3[[#This Row],[QUANTIDADE]]</f>
        <v>12</v>
      </c>
      <c r="L3304" s="2" t="str">
        <f>TEXT(Tabela3[[#This Row],[DATA]],"MM")</f>
        <v>04</v>
      </c>
      <c r="M3304" s="2">
        <f>WEEKNUM(Tabela3[[#This Row],[DATA]])</f>
        <v>17</v>
      </c>
      <c r="N3304" s="18">
        <f>YEAR(Tabela3[[#This Row],[DATA]])</f>
        <v>2023</v>
      </c>
    </row>
    <row r="3305" spans="2:14">
      <c r="B3305" s="1">
        <v>45041</v>
      </c>
      <c r="C3305">
        <v>13398</v>
      </c>
      <c r="D3305">
        <f>COUNTIF(C$4:C3305,Tabela3[[#This Row],[COMANDA]])</f>
        <v>2</v>
      </c>
      <c r="E3305" t="s">
        <v>90</v>
      </c>
      <c r="F3305" t="s">
        <v>100</v>
      </c>
      <c r="G3305" t="s">
        <v>9</v>
      </c>
      <c r="H3305" t="s">
        <v>55</v>
      </c>
      <c r="I3305" s="2">
        <v>1</v>
      </c>
      <c r="J3305" t="s">
        <v>11</v>
      </c>
      <c r="K3305" s="21">
        <f>INDEX(LISTAS!$H:$Q,MATCH(BASE!H3305,LISTAS!$G:$G,0),MATCH(BASE!J3305,LISTAS!$H$3:$Q$3,0))*Tabela3[[#This Row],[QUANTIDADE]]</f>
        <v>3</v>
      </c>
      <c r="L3305" s="2" t="str">
        <f>TEXT(Tabela3[[#This Row],[DATA]],"MM")</f>
        <v>04</v>
      </c>
      <c r="M3305" s="2">
        <f>WEEKNUM(Tabela3[[#This Row],[DATA]])</f>
        <v>17</v>
      </c>
      <c r="N3305" s="18">
        <f>YEAR(Tabela3[[#This Row],[DATA]])</f>
        <v>2023</v>
      </c>
    </row>
    <row r="3306" spans="2:14">
      <c r="B3306" s="1">
        <v>45041</v>
      </c>
      <c r="C3306" t="s">
        <v>441</v>
      </c>
      <c r="D3306">
        <f>COUNTIF(C$4:C3306,Tabela3[[#This Row],[COMANDA]])</f>
        <v>1</v>
      </c>
      <c r="E3306" t="s">
        <v>1</v>
      </c>
      <c r="G3306" t="s">
        <v>77</v>
      </c>
      <c r="H3306" t="s">
        <v>224</v>
      </c>
      <c r="I3306" s="2">
        <v>21</v>
      </c>
      <c r="J3306" t="s">
        <v>11</v>
      </c>
      <c r="K3306" s="21">
        <f>INDEX(LISTAS!$H:$Q,MATCH(BASE!H3306,LISTAS!$G:$G,0),MATCH(BASE!J3306,LISTAS!$H$3:$Q$3,0))*Tabela3[[#This Row],[QUANTIDADE]]</f>
        <v>115.5</v>
      </c>
      <c r="L3306" s="2" t="str">
        <f>TEXT(Tabela3[[#This Row],[DATA]],"MM")</f>
        <v>04</v>
      </c>
      <c r="M3306" s="2">
        <f>WEEKNUM(Tabela3[[#This Row],[DATA]])</f>
        <v>17</v>
      </c>
      <c r="N3306" s="18">
        <f>YEAR(Tabela3[[#This Row],[DATA]])</f>
        <v>2023</v>
      </c>
    </row>
    <row r="3307" spans="2:14">
      <c r="B3307" s="1">
        <v>45041</v>
      </c>
      <c r="C3307" t="s">
        <v>441</v>
      </c>
      <c r="D3307">
        <f>COUNTIF(C$4:C3307,Tabela3[[#This Row],[COMANDA]])</f>
        <v>2</v>
      </c>
      <c r="E3307" t="s">
        <v>1</v>
      </c>
      <c r="G3307" t="s">
        <v>9</v>
      </c>
      <c r="H3307" t="s">
        <v>58</v>
      </c>
      <c r="I3307" s="2">
        <v>3</v>
      </c>
      <c r="J3307" t="s">
        <v>11</v>
      </c>
      <c r="K3307" s="21">
        <f>INDEX(LISTAS!$H:$Q,MATCH(BASE!H3307,LISTAS!$G:$G,0),MATCH(BASE!J3307,LISTAS!$H$3:$Q$3,0))*Tabela3[[#This Row],[QUANTIDADE]]</f>
        <v>15</v>
      </c>
      <c r="L3307" s="2" t="str">
        <f>TEXT(Tabela3[[#This Row],[DATA]],"MM")</f>
        <v>04</v>
      </c>
      <c r="M3307" s="2">
        <f>WEEKNUM(Tabela3[[#This Row],[DATA]])</f>
        <v>17</v>
      </c>
      <c r="N3307" s="18">
        <f>YEAR(Tabela3[[#This Row],[DATA]])</f>
        <v>2023</v>
      </c>
    </row>
    <row r="3308" spans="2:14">
      <c r="B3308" s="1">
        <v>45041</v>
      </c>
      <c r="C3308" t="s">
        <v>441</v>
      </c>
      <c r="D3308">
        <f>COUNTIF(C$4:C3308,Tabela3[[#This Row],[COMANDA]])</f>
        <v>3</v>
      </c>
      <c r="E3308" t="s">
        <v>1</v>
      </c>
      <c r="G3308" t="s">
        <v>9</v>
      </c>
      <c r="H3308" t="s">
        <v>214</v>
      </c>
      <c r="I3308" s="2">
        <v>26</v>
      </c>
      <c r="J3308" t="s">
        <v>11</v>
      </c>
      <c r="K3308" s="21">
        <f>INDEX(LISTAS!$H:$Q,MATCH(BASE!H3308,LISTAS!$G:$G,0),MATCH(BASE!J3308,LISTAS!$H$3:$Q$3,0))*Tabela3[[#This Row],[QUANTIDADE]]</f>
        <v>26</v>
      </c>
      <c r="L3308" s="2" t="str">
        <f>TEXT(Tabela3[[#This Row],[DATA]],"MM")</f>
        <v>04</v>
      </c>
      <c r="M3308" s="2">
        <f>WEEKNUM(Tabela3[[#This Row],[DATA]])</f>
        <v>17</v>
      </c>
      <c r="N3308" s="18">
        <f>YEAR(Tabela3[[#This Row],[DATA]])</f>
        <v>2023</v>
      </c>
    </row>
    <row r="3309" spans="2:14">
      <c r="B3309" s="1">
        <v>45041</v>
      </c>
      <c r="C3309" t="s">
        <v>441</v>
      </c>
      <c r="D3309">
        <f>COUNTIF(C$4:C3309,Tabela3[[#This Row],[COMANDA]])</f>
        <v>4</v>
      </c>
      <c r="E3309" t="s">
        <v>1</v>
      </c>
      <c r="G3309" t="s">
        <v>9</v>
      </c>
      <c r="H3309" t="s">
        <v>147</v>
      </c>
      <c r="I3309" s="2">
        <v>1</v>
      </c>
      <c r="J3309" t="s">
        <v>11</v>
      </c>
      <c r="K3309" s="21">
        <f>INDEX(LISTAS!$H:$Q,MATCH(BASE!H3309,LISTAS!$G:$G,0),MATCH(BASE!J3309,LISTAS!$H$3:$Q$3,0))*Tabela3[[#This Row],[QUANTIDADE]]</f>
        <v>4.5</v>
      </c>
      <c r="L3309" s="2" t="str">
        <f>TEXT(Tabela3[[#This Row],[DATA]],"MM")</f>
        <v>04</v>
      </c>
      <c r="M3309" s="2">
        <f>WEEKNUM(Tabela3[[#This Row],[DATA]])</f>
        <v>17</v>
      </c>
      <c r="N3309" s="18">
        <f>YEAR(Tabela3[[#This Row],[DATA]])</f>
        <v>2023</v>
      </c>
    </row>
    <row r="3310" spans="2:14">
      <c r="B3310" s="1">
        <v>45041</v>
      </c>
      <c r="C3310" t="s">
        <v>441</v>
      </c>
      <c r="D3310">
        <f>COUNTIF(C$4:C3310,Tabela3[[#This Row],[COMANDA]])</f>
        <v>5</v>
      </c>
      <c r="E3310" t="s">
        <v>1</v>
      </c>
      <c r="G3310" t="s">
        <v>77</v>
      </c>
      <c r="H3310" t="s">
        <v>79</v>
      </c>
      <c r="I3310" s="2">
        <v>5</v>
      </c>
      <c r="J3310" t="s">
        <v>11</v>
      </c>
      <c r="K3310" s="21">
        <f>INDEX(LISTAS!$H:$Q,MATCH(BASE!H3310,LISTAS!$G:$G,0),MATCH(BASE!J3310,LISTAS!$H$3:$Q$3,0))*Tabela3[[#This Row],[QUANTIDADE]]</f>
        <v>22.5</v>
      </c>
      <c r="L3310" s="2" t="str">
        <f>TEXT(Tabela3[[#This Row],[DATA]],"MM")</f>
        <v>04</v>
      </c>
      <c r="M3310" s="2">
        <f>WEEKNUM(Tabela3[[#This Row],[DATA]])</f>
        <v>17</v>
      </c>
      <c r="N3310" s="18">
        <f>YEAR(Tabela3[[#This Row],[DATA]])</f>
        <v>2023</v>
      </c>
    </row>
    <row r="3311" spans="2:14">
      <c r="B3311" s="1">
        <v>45041</v>
      </c>
      <c r="C3311" t="s">
        <v>441</v>
      </c>
      <c r="D3311">
        <f>COUNTIF(C$4:C3311,Tabela3[[#This Row],[COMANDA]])</f>
        <v>6</v>
      </c>
      <c r="E3311" t="s">
        <v>1</v>
      </c>
      <c r="G3311" t="s">
        <v>10</v>
      </c>
      <c r="H3311" t="s">
        <v>119</v>
      </c>
      <c r="I3311" s="2">
        <v>12</v>
      </c>
      <c r="J3311" t="s">
        <v>11</v>
      </c>
      <c r="K3311" s="21">
        <f>INDEX(LISTAS!$H:$Q,MATCH(BASE!H3311,LISTAS!$G:$G,0),MATCH(BASE!J3311,LISTAS!$H$3:$Q$3,0))*Tabela3[[#This Row],[QUANTIDADE]]</f>
        <v>72</v>
      </c>
      <c r="L3311" s="2" t="str">
        <f>TEXT(Tabela3[[#This Row],[DATA]],"MM")</f>
        <v>04</v>
      </c>
      <c r="M3311" s="2">
        <f>WEEKNUM(Tabela3[[#This Row],[DATA]])</f>
        <v>17</v>
      </c>
      <c r="N3311" s="18">
        <f>YEAR(Tabela3[[#This Row],[DATA]])</f>
        <v>2023</v>
      </c>
    </row>
    <row r="3312" spans="2:14">
      <c r="B3312" s="1">
        <v>45041</v>
      </c>
      <c r="C3312" t="s">
        <v>441</v>
      </c>
      <c r="D3312">
        <f>COUNTIF(C$4:C3312,Tabela3[[#This Row],[COMANDA]])</f>
        <v>7</v>
      </c>
      <c r="E3312" t="s">
        <v>1</v>
      </c>
      <c r="G3312" t="s">
        <v>63</v>
      </c>
      <c r="H3312" t="s">
        <v>180</v>
      </c>
      <c r="I3312" s="2">
        <v>1</v>
      </c>
      <c r="J3312" t="s">
        <v>11</v>
      </c>
      <c r="K3312" s="21">
        <f>INDEX(LISTAS!$H:$Q,MATCH(BASE!H3312,LISTAS!$G:$G,0),MATCH(BASE!J3312,LISTAS!$H$3:$Q$3,0))*Tabela3[[#This Row],[QUANTIDADE]]</f>
        <v>6</v>
      </c>
      <c r="L3312" s="2" t="str">
        <f>TEXT(Tabela3[[#This Row],[DATA]],"MM")</f>
        <v>04</v>
      </c>
      <c r="M3312" s="2">
        <f>WEEKNUM(Tabela3[[#This Row],[DATA]])</f>
        <v>17</v>
      </c>
      <c r="N3312" s="18">
        <f>YEAR(Tabela3[[#This Row],[DATA]])</f>
        <v>2023</v>
      </c>
    </row>
    <row r="3313" spans="2:14">
      <c r="B3313" s="1">
        <v>45041</v>
      </c>
      <c r="C3313" t="s">
        <v>441</v>
      </c>
      <c r="D3313">
        <f>COUNTIF(C$4:C3313,Tabela3[[#This Row],[COMANDA]])</f>
        <v>8</v>
      </c>
      <c r="E3313" t="s">
        <v>1</v>
      </c>
      <c r="G3313" t="s">
        <v>64</v>
      </c>
      <c r="H3313" t="s">
        <v>168</v>
      </c>
      <c r="I3313" s="2">
        <v>1</v>
      </c>
      <c r="J3313" t="s">
        <v>11</v>
      </c>
      <c r="K3313" s="21">
        <f>INDEX(LISTAS!$H:$Q,MATCH(BASE!H3313,LISTAS!$G:$G,0),MATCH(BASE!J3313,LISTAS!$H$3:$Q$3,0))*Tabela3[[#This Row],[QUANTIDADE]]</f>
        <v>7</v>
      </c>
      <c r="L3313" s="2" t="str">
        <f>TEXT(Tabela3[[#This Row],[DATA]],"MM")</f>
        <v>04</v>
      </c>
      <c r="M3313" s="2">
        <f>WEEKNUM(Tabela3[[#This Row],[DATA]])</f>
        <v>17</v>
      </c>
      <c r="N3313" s="18">
        <f>YEAR(Tabela3[[#This Row],[DATA]])</f>
        <v>2023</v>
      </c>
    </row>
    <row r="3314" spans="2:14">
      <c r="B3314" s="1">
        <v>45041</v>
      </c>
      <c r="C3314" t="s">
        <v>441</v>
      </c>
      <c r="D3314">
        <f>COUNTIF(C$4:C3314,Tabela3[[#This Row],[COMANDA]])</f>
        <v>9</v>
      </c>
      <c r="E3314" t="s">
        <v>1</v>
      </c>
      <c r="G3314" t="s">
        <v>63</v>
      </c>
      <c r="H3314" t="s">
        <v>186</v>
      </c>
      <c r="I3314" s="2">
        <v>1</v>
      </c>
      <c r="J3314" t="s">
        <v>11</v>
      </c>
      <c r="K3314" s="21">
        <f>INDEX(LISTAS!$H:$Q,MATCH(BASE!H3314,LISTAS!$G:$G,0),MATCH(BASE!J3314,LISTAS!$H$3:$Q$3,0))*Tabela3[[#This Row],[QUANTIDADE]]</f>
        <v>11</v>
      </c>
      <c r="L3314" s="2" t="str">
        <f>TEXT(Tabela3[[#This Row],[DATA]],"MM")</f>
        <v>04</v>
      </c>
      <c r="M3314" s="2">
        <f>WEEKNUM(Tabela3[[#This Row],[DATA]])</f>
        <v>17</v>
      </c>
      <c r="N3314" s="18">
        <f>YEAR(Tabela3[[#This Row],[DATA]])</f>
        <v>2023</v>
      </c>
    </row>
    <row r="3315" spans="2:14">
      <c r="B3315" s="1">
        <v>45041</v>
      </c>
      <c r="C3315" t="s">
        <v>441</v>
      </c>
      <c r="D3315">
        <f>COUNTIF(C$4:C3315,Tabela3[[#This Row],[COMANDA]])</f>
        <v>10</v>
      </c>
      <c r="E3315" t="s">
        <v>1</v>
      </c>
      <c r="G3315" t="s">
        <v>9</v>
      </c>
      <c r="H3315" t="s">
        <v>59</v>
      </c>
      <c r="I3315" s="2">
        <v>2</v>
      </c>
      <c r="J3315" t="s">
        <v>11</v>
      </c>
      <c r="K3315" s="21">
        <f>INDEX(LISTAS!$H:$Q,MATCH(BASE!H3315,LISTAS!$G:$G,0),MATCH(BASE!J3315,LISTAS!$H$3:$Q$3,0))*Tabela3[[#This Row],[QUANTIDADE]]</f>
        <v>6</v>
      </c>
      <c r="L3315" s="2" t="str">
        <f>TEXT(Tabela3[[#This Row],[DATA]],"MM")</f>
        <v>04</v>
      </c>
      <c r="M3315" s="2">
        <f>WEEKNUM(Tabela3[[#This Row],[DATA]])</f>
        <v>17</v>
      </c>
      <c r="N3315" s="18">
        <f>YEAR(Tabela3[[#This Row],[DATA]])</f>
        <v>2023</v>
      </c>
    </row>
    <row r="3316" spans="2:14">
      <c r="B3316" s="1">
        <v>45041</v>
      </c>
      <c r="C3316" t="s">
        <v>441</v>
      </c>
      <c r="D3316">
        <f>COUNTIF(C$4:C3316,Tabela3[[#This Row],[COMANDA]])</f>
        <v>11</v>
      </c>
      <c r="E3316" t="s">
        <v>1</v>
      </c>
      <c r="G3316" t="s">
        <v>10</v>
      </c>
      <c r="H3316" t="s">
        <v>108</v>
      </c>
      <c r="I3316" s="2">
        <v>4</v>
      </c>
      <c r="J3316" t="s">
        <v>11</v>
      </c>
      <c r="K3316" s="21">
        <f>INDEX(LISTAS!$H:$Q,MATCH(BASE!H3316,LISTAS!$G:$G,0),MATCH(BASE!J3316,LISTAS!$H$3:$Q$3,0))*Tabela3[[#This Row],[QUANTIDADE]]</f>
        <v>10</v>
      </c>
      <c r="L3316" s="2" t="str">
        <f>TEXT(Tabela3[[#This Row],[DATA]],"MM")</f>
        <v>04</v>
      </c>
      <c r="M3316" s="2">
        <f>WEEKNUM(Tabela3[[#This Row],[DATA]])</f>
        <v>17</v>
      </c>
      <c r="N3316" s="18">
        <f>YEAR(Tabela3[[#This Row],[DATA]])</f>
        <v>2023</v>
      </c>
    </row>
    <row r="3317" spans="2:14">
      <c r="B3317" s="1">
        <v>45041</v>
      </c>
      <c r="C3317" t="s">
        <v>441</v>
      </c>
      <c r="D3317">
        <f>COUNTIF(C$4:C3317,Tabela3[[#This Row],[COMANDA]])</f>
        <v>12</v>
      </c>
      <c r="E3317" t="s">
        <v>1</v>
      </c>
      <c r="G3317" t="s">
        <v>63</v>
      </c>
      <c r="H3317" t="s">
        <v>181</v>
      </c>
      <c r="I3317" s="2">
        <v>1</v>
      </c>
      <c r="J3317" t="s">
        <v>11</v>
      </c>
      <c r="K3317" s="21">
        <f>INDEX(LISTAS!$H:$Q,MATCH(BASE!H3317,LISTAS!$G:$G,0),MATCH(BASE!J3317,LISTAS!$H$3:$Q$3,0))*Tabela3[[#This Row],[QUANTIDADE]]</f>
        <v>9</v>
      </c>
      <c r="L3317" s="2" t="str">
        <f>TEXT(Tabela3[[#This Row],[DATA]],"MM")</f>
        <v>04</v>
      </c>
      <c r="M3317" s="2">
        <f>WEEKNUM(Tabela3[[#This Row],[DATA]])</f>
        <v>17</v>
      </c>
      <c r="N3317" s="18">
        <f>YEAR(Tabela3[[#This Row],[DATA]])</f>
        <v>2023</v>
      </c>
    </row>
    <row r="3318" spans="2:14">
      <c r="B3318" s="1">
        <v>45041</v>
      </c>
      <c r="C3318" t="s">
        <v>441</v>
      </c>
      <c r="D3318">
        <f>COUNTIF(C$4:C3318,Tabela3[[#This Row],[COMANDA]])</f>
        <v>13</v>
      </c>
      <c r="E3318" t="s">
        <v>1</v>
      </c>
      <c r="G3318" t="s">
        <v>63</v>
      </c>
      <c r="H3318" t="s">
        <v>177</v>
      </c>
      <c r="I3318" s="2">
        <v>1</v>
      </c>
      <c r="J3318" t="s">
        <v>11</v>
      </c>
      <c r="K3318" s="21">
        <f>INDEX(LISTAS!$H:$Q,MATCH(BASE!H3318,LISTAS!$G:$G,0),MATCH(BASE!J3318,LISTAS!$H$3:$Q$3,0))*Tabela3[[#This Row],[QUANTIDADE]]</f>
        <v>4</v>
      </c>
      <c r="L3318" s="2" t="str">
        <f>TEXT(Tabela3[[#This Row],[DATA]],"MM")</f>
        <v>04</v>
      </c>
      <c r="M3318" s="2">
        <f>WEEKNUM(Tabela3[[#This Row],[DATA]])</f>
        <v>17</v>
      </c>
      <c r="N3318" s="18">
        <f>YEAR(Tabela3[[#This Row],[DATA]])</f>
        <v>2023</v>
      </c>
    </row>
    <row r="3319" spans="2:14">
      <c r="B3319" s="1">
        <v>45041</v>
      </c>
      <c r="C3319" t="s">
        <v>441</v>
      </c>
      <c r="D3319">
        <f>COUNTIF(C$4:C3319,Tabela3[[#This Row],[COMANDA]])</f>
        <v>14</v>
      </c>
      <c r="E3319" t="s">
        <v>1</v>
      </c>
      <c r="G3319" t="s">
        <v>63</v>
      </c>
      <c r="H3319" t="s">
        <v>184</v>
      </c>
      <c r="I3319" s="2">
        <v>1</v>
      </c>
      <c r="J3319" t="s">
        <v>11</v>
      </c>
      <c r="K3319" s="21">
        <f>INDEX(LISTAS!$H:$Q,MATCH(BASE!H3319,LISTAS!$G:$G,0),MATCH(BASE!J3319,LISTAS!$H$3:$Q$3,0))*Tabela3[[#This Row],[QUANTIDADE]]</f>
        <v>8</v>
      </c>
      <c r="L3319" s="2" t="str">
        <f>TEXT(Tabela3[[#This Row],[DATA]],"MM")</f>
        <v>04</v>
      </c>
      <c r="M3319" s="2">
        <f>WEEKNUM(Tabela3[[#This Row],[DATA]])</f>
        <v>17</v>
      </c>
      <c r="N3319" s="18">
        <f>YEAR(Tabela3[[#This Row],[DATA]])</f>
        <v>2023</v>
      </c>
    </row>
    <row r="3320" spans="2:14">
      <c r="B3320" s="1">
        <v>45041</v>
      </c>
      <c r="C3320" t="s">
        <v>441</v>
      </c>
      <c r="D3320">
        <f>COUNTIF(C$4:C3320,Tabela3[[#This Row],[COMANDA]])</f>
        <v>15</v>
      </c>
      <c r="E3320" t="s">
        <v>1</v>
      </c>
      <c r="G3320" t="s">
        <v>9</v>
      </c>
      <c r="H3320" t="s">
        <v>68</v>
      </c>
      <c r="I3320" s="2">
        <v>4</v>
      </c>
      <c r="J3320" t="s">
        <v>11</v>
      </c>
      <c r="K3320" s="21">
        <f>INDEX(LISTAS!$H:$Q,MATCH(BASE!H3320,LISTAS!$G:$G,0),MATCH(BASE!J3320,LISTAS!$H$3:$Q$3,0))*Tabela3[[#This Row],[QUANTIDADE]]</f>
        <v>12</v>
      </c>
      <c r="L3320" s="2" t="str">
        <f>TEXT(Tabela3[[#This Row],[DATA]],"MM")</f>
        <v>04</v>
      </c>
      <c r="M3320" s="2">
        <f>WEEKNUM(Tabela3[[#This Row],[DATA]])</f>
        <v>17</v>
      </c>
      <c r="N3320" s="18">
        <f>YEAR(Tabela3[[#This Row],[DATA]])</f>
        <v>2023</v>
      </c>
    </row>
    <row r="3321" spans="2:14">
      <c r="B3321" s="1">
        <v>45041</v>
      </c>
      <c r="C3321" t="s">
        <v>441</v>
      </c>
      <c r="D3321">
        <f>COUNTIF(C$4:C3321,Tabela3[[#This Row],[COMANDA]])</f>
        <v>16</v>
      </c>
      <c r="E3321" t="s">
        <v>1</v>
      </c>
      <c r="G3321" t="s">
        <v>10</v>
      </c>
      <c r="H3321" t="s">
        <v>117</v>
      </c>
      <c r="I3321" s="2">
        <v>1</v>
      </c>
      <c r="J3321" t="s">
        <v>11</v>
      </c>
      <c r="K3321" s="21">
        <f>INDEX(LISTAS!$H:$Q,MATCH(BASE!H3321,LISTAS!$G:$G,0),MATCH(BASE!J3321,LISTAS!$H$3:$Q$3,0))*Tabela3[[#This Row],[QUANTIDADE]]</f>
        <v>0.5</v>
      </c>
      <c r="L3321" s="2" t="str">
        <f>TEXT(Tabela3[[#This Row],[DATA]],"MM")</f>
        <v>04</v>
      </c>
      <c r="M3321" s="2">
        <f>WEEKNUM(Tabela3[[#This Row],[DATA]])</f>
        <v>17</v>
      </c>
      <c r="N3321" s="18">
        <f>YEAR(Tabela3[[#This Row],[DATA]])</f>
        <v>2023</v>
      </c>
    </row>
    <row r="3322" spans="2:14">
      <c r="B3322" s="1">
        <v>45041</v>
      </c>
      <c r="C3322" t="s">
        <v>441</v>
      </c>
      <c r="D3322">
        <f>COUNTIF(C$4:C3322,Tabela3[[#This Row],[COMANDA]])</f>
        <v>17</v>
      </c>
      <c r="E3322" t="s">
        <v>1</v>
      </c>
      <c r="G3322" t="s">
        <v>74</v>
      </c>
      <c r="H3322" t="s">
        <v>75</v>
      </c>
      <c r="I3322" s="2">
        <v>22</v>
      </c>
      <c r="J3322" t="s">
        <v>11</v>
      </c>
      <c r="K3322" s="21">
        <f>INDEX(LISTAS!$H:$Q,MATCH(BASE!H3322,LISTAS!$G:$G,0),MATCH(BASE!J3322,LISTAS!$H$3:$Q$3,0))*Tabela3[[#This Row],[QUANTIDADE]]</f>
        <v>132</v>
      </c>
      <c r="L3322" s="2" t="str">
        <f>TEXT(Tabela3[[#This Row],[DATA]],"MM")</f>
        <v>04</v>
      </c>
      <c r="M3322" s="2">
        <f>WEEKNUM(Tabela3[[#This Row],[DATA]])</f>
        <v>17</v>
      </c>
      <c r="N3322" s="18">
        <f>YEAR(Tabela3[[#This Row],[DATA]])</f>
        <v>2023</v>
      </c>
    </row>
    <row r="3323" spans="2:14">
      <c r="B3323" s="1">
        <v>45041</v>
      </c>
      <c r="C3323" t="s">
        <v>441</v>
      </c>
      <c r="D3323">
        <f>COUNTIF(C$4:C3323,Tabela3[[#This Row],[COMANDA]])</f>
        <v>18</v>
      </c>
      <c r="E3323" t="s">
        <v>1</v>
      </c>
      <c r="G3323" t="s">
        <v>9</v>
      </c>
      <c r="H3323" t="s">
        <v>55</v>
      </c>
      <c r="I3323" s="2">
        <v>3</v>
      </c>
      <c r="J3323" t="s">
        <v>11</v>
      </c>
      <c r="K3323" s="21">
        <f>INDEX(LISTAS!$H:$Q,MATCH(BASE!H3323,LISTAS!$G:$G,0),MATCH(BASE!J3323,LISTAS!$H$3:$Q$3,0))*Tabela3[[#This Row],[QUANTIDADE]]</f>
        <v>9</v>
      </c>
      <c r="L3323" s="2" t="str">
        <f>TEXT(Tabela3[[#This Row],[DATA]],"MM")</f>
        <v>04</v>
      </c>
      <c r="M3323" s="2">
        <f>WEEKNUM(Tabela3[[#This Row],[DATA]])</f>
        <v>17</v>
      </c>
      <c r="N3323" s="18">
        <f>YEAR(Tabela3[[#This Row],[DATA]])</f>
        <v>2023</v>
      </c>
    </row>
    <row r="3324" spans="2:14">
      <c r="B3324" s="1">
        <v>45041</v>
      </c>
      <c r="C3324" t="s">
        <v>441</v>
      </c>
      <c r="D3324">
        <f>COUNTIF(C$4:C3324,Tabela3[[#This Row],[COMANDA]])</f>
        <v>19</v>
      </c>
      <c r="E3324" t="s">
        <v>1</v>
      </c>
      <c r="G3324" t="s">
        <v>9</v>
      </c>
      <c r="H3324" t="s">
        <v>344</v>
      </c>
      <c r="I3324" s="2">
        <v>1</v>
      </c>
      <c r="J3324" t="s">
        <v>11</v>
      </c>
      <c r="K3324" s="21">
        <f>INDEX(LISTAS!$H:$Q,MATCH(BASE!H3324,LISTAS!$G:$G,0),MATCH(BASE!J3324,LISTAS!$H$3:$Q$3,0))*Tabela3[[#This Row],[QUANTIDADE]]</f>
        <v>10</v>
      </c>
      <c r="L3324" s="2" t="str">
        <f>TEXT(Tabela3[[#This Row],[DATA]],"MM")</f>
        <v>04</v>
      </c>
      <c r="M3324" s="2">
        <f>WEEKNUM(Tabela3[[#This Row],[DATA]])</f>
        <v>17</v>
      </c>
      <c r="N3324" s="18">
        <f>YEAR(Tabela3[[#This Row],[DATA]])</f>
        <v>2023</v>
      </c>
    </row>
    <row r="3325" spans="2:14">
      <c r="B3325" s="1">
        <v>45041</v>
      </c>
      <c r="C3325" t="s">
        <v>441</v>
      </c>
      <c r="D3325">
        <f>COUNTIF(C$4:C3325,Tabela3[[#This Row],[COMANDA]])</f>
        <v>20</v>
      </c>
      <c r="E3325" t="s">
        <v>1</v>
      </c>
      <c r="G3325" t="s">
        <v>9</v>
      </c>
      <c r="H3325" t="s">
        <v>228</v>
      </c>
      <c r="I3325" s="2">
        <v>1</v>
      </c>
      <c r="J3325" t="s">
        <v>11</v>
      </c>
      <c r="K3325" s="21">
        <f>INDEX(LISTAS!$H:$Q,MATCH(BASE!H3325,LISTAS!$G:$G,0),MATCH(BASE!J3325,LISTAS!$H$3:$Q$3,0))*Tabela3[[#This Row],[QUANTIDADE]]</f>
        <v>6</v>
      </c>
      <c r="L3325" s="2" t="str">
        <f>TEXT(Tabela3[[#This Row],[DATA]],"MM")</f>
        <v>04</v>
      </c>
      <c r="M3325" s="2">
        <f>WEEKNUM(Tabela3[[#This Row],[DATA]])</f>
        <v>17</v>
      </c>
      <c r="N3325" s="18">
        <f>YEAR(Tabela3[[#This Row],[DATA]])</f>
        <v>2023</v>
      </c>
    </row>
    <row r="3326" spans="2:14">
      <c r="B3326" s="1">
        <v>45041</v>
      </c>
      <c r="C3326" t="s">
        <v>441</v>
      </c>
      <c r="D3326">
        <f>COUNTIF(C$4:C3326,Tabela3[[#This Row],[COMANDA]])</f>
        <v>21</v>
      </c>
      <c r="E3326" t="s">
        <v>1</v>
      </c>
      <c r="G3326" t="s">
        <v>10</v>
      </c>
      <c r="H3326" t="s">
        <v>88</v>
      </c>
      <c r="I3326" s="2">
        <v>5</v>
      </c>
      <c r="J3326" t="s">
        <v>11</v>
      </c>
      <c r="K3326" s="21">
        <f>INDEX(LISTAS!$H:$Q,MATCH(BASE!H3326,LISTAS!$G:$G,0),MATCH(BASE!J3326,LISTAS!$H$3:$Q$3,0))*Tabela3[[#This Row],[QUANTIDADE]]</f>
        <v>40</v>
      </c>
      <c r="L3326" s="2" t="str">
        <f>TEXT(Tabela3[[#This Row],[DATA]],"MM")</f>
        <v>04</v>
      </c>
      <c r="M3326" s="2">
        <f>WEEKNUM(Tabela3[[#This Row],[DATA]])</f>
        <v>17</v>
      </c>
      <c r="N3326" s="18">
        <f>YEAR(Tabela3[[#This Row],[DATA]])</f>
        <v>2023</v>
      </c>
    </row>
    <row r="3327" spans="2:14">
      <c r="B3327" s="1">
        <v>45041</v>
      </c>
      <c r="C3327" t="s">
        <v>441</v>
      </c>
      <c r="D3327">
        <f>COUNTIF(C$4:C3327,Tabela3[[#This Row],[COMANDA]])</f>
        <v>22</v>
      </c>
      <c r="E3327" t="s">
        <v>1</v>
      </c>
      <c r="G3327" t="s">
        <v>9</v>
      </c>
      <c r="H3327" t="s">
        <v>126</v>
      </c>
      <c r="I3327" s="2">
        <v>1</v>
      </c>
      <c r="J3327" t="s">
        <v>11</v>
      </c>
      <c r="K3327" s="21">
        <f>INDEX(LISTAS!$H:$Q,MATCH(BASE!H3327,LISTAS!$G:$G,0),MATCH(BASE!J3327,LISTAS!$H$3:$Q$3,0))*Tabela3[[#This Row],[QUANTIDADE]]</f>
        <v>3.5</v>
      </c>
      <c r="L3327" s="2" t="str">
        <f>TEXT(Tabela3[[#This Row],[DATA]],"MM")</f>
        <v>04</v>
      </c>
      <c r="M3327" s="2">
        <f>WEEKNUM(Tabela3[[#This Row],[DATA]])</f>
        <v>17</v>
      </c>
      <c r="N3327" s="18">
        <f>YEAR(Tabela3[[#This Row],[DATA]])</f>
        <v>2023</v>
      </c>
    </row>
    <row r="3328" spans="2:14">
      <c r="B3328" s="1">
        <v>45041</v>
      </c>
      <c r="C3328" t="s">
        <v>441</v>
      </c>
      <c r="D3328">
        <f>COUNTIF(C$4:C3328,Tabela3[[#This Row],[COMANDA]])</f>
        <v>23</v>
      </c>
      <c r="E3328" t="s">
        <v>1</v>
      </c>
      <c r="G3328" t="s">
        <v>10</v>
      </c>
      <c r="H3328" t="s">
        <v>94</v>
      </c>
      <c r="I3328" s="2">
        <v>2</v>
      </c>
      <c r="J3328" t="s">
        <v>11</v>
      </c>
      <c r="K3328" s="21">
        <f>INDEX(LISTAS!$H:$Q,MATCH(BASE!H3328,LISTAS!$G:$G,0),MATCH(BASE!J3328,LISTAS!$H$3:$Q$3,0))*Tabela3[[#This Row],[QUANTIDADE]]</f>
        <v>5</v>
      </c>
      <c r="L3328" s="2" t="str">
        <f>TEXT(Tabela3[[#This Row],[DATA]],"MM")</f>
        <v>04</v>
      </c>
      <c r="M3328" s="2">
        <f>WEEKNUM(Tabela3[[#This Row],[DATA]])</f>
        <v>17</v>
      </c>
      <c r="N3328" s="18">
        <f>YEAR(Tabela3[[#This Row],[DATA]])</f>
        <v>2023</v>
      </c>
    </row>
    <row r="3329" spans="2:14">
      <c r="B3329" s="1">
        <v>45041</v>
      </c>
      <c r="C3329" t="s">
        <v>441</v>
      </c>
      <c r="D3329">
        <f>COUNTIF(C$4:C3329,Tabela3[[#This Row],[COMANDA]])</f>
        <v>24</v>
      </c>
      <c r="E3329" t="s">
        <v>1</v>
      </c>
      <c r="G3329" t="s">
        <v>62</v>
      </c>
      <c r="H3329" t="s">
        <v>194</v>
      </c>
      <c r="I3329" s="2">
        <v>1</v>
      </c>
      <c r="J3329" t="s">
        <v>11</v>
      </c>
      <c r="K3329" s="21">
        <f>INDEX(LISTAS!$H:$Q,MATCH(BASE!H3329,LISTAS!$G:$G,0),MATCH(BASE!J3329,LISTAS!$H$3:$Q$3,0))*Tabela3[[#This Row],[QUANTIDADE]]</f>
        <v>8</v>
      </c>
      <c r="L3329" s="2" t="str">
        <f>TEXT(Tabela3[[#This Row],[DATA]],"MM")</f>
        <v>04</v>
      </c>
      <c r="M3329" s="2">
        <f>WEEKNUM(Tabela3[[#This Row],[DATA]])</f>
        <v>17</v>
      </c>
      <c r="N3329" s="18">
        <f>YEAR(Tabela3[[#This Row],[DATA]])</f>
        <v>2023</v>
      </c>
    </row>
    <row r="3330" spans="2:14">
      <c r="B3330" s="1">
        <v>45041</v>
      </c>
      <c r="C3330" t="s">
        <v>441</v>
      </c>
      <c r="D3330">
        <f>COUNTIF(C$4:C3330,Tabela3[[#This Row],[COMANDA]])</f>
        <v>25</v>
      </c>
      <c r="E3330" t="s">
        <v>1</v>
      </c>
      <c r="G3330" t="s">
        <v>62</v>
      </c>
      <c r="H3330" t="s">
        <v>190</v>
      </c>
      <c r="I3330" s="2">
        <v>3</v>
      </c>
      <c r="J3330" t="s">
        <v>11</v>
      </c>
      <c r="K3330" s="21">
        <f>INDEX(LISTAS!$H:$Q,MATCH(BASE!H3330,LISTAS!$G:$G,0),MATCH(BASE!J3330,LISTAS!$H$3:$Q$3,0))*Tabela3[[#This Row],[QUANTIDADE]]</f>
        <v>9</v>
      </c>
      <c r="L3330" s="2" t="str">
        <f>TEXT(Tabela3[[#This Row],[DATA]],"MM")</f>
        <v>04</v>
      </c>
      <c r="M3330" s="2">
        <f>WEEKNUM(Tabela3[[#This Row],[DATA]])</f>
        <v>17</v>
      </c>
      <c r="N3330" s="18">
        <f>YEAR(Tabela3[[#This Row],[DATA]])</f>
        <v>2023</v>
      </c>
    </row>
    <row r="3331" spans="2:14">
      <c r="B3331" s="1">
        <v>45041</v>
      </c>
      <c r="C3331" t="s">
        <v>441</v>
      </c>
      <c r="D3331">
        <f>COUNTIF(C$4:C3331,Tabela3[[#This Row],[COMANDA]])</f>
        <v>26</v>
      </c>
      <c r="E3331" t="s">
        <v>1</v>
      </c>
      <c r="G3331" t="s">
        <v>62</v>
      </c>
      <c r="H3331" t="s">
        <v>189</v>
      </c>
      <c r="I3331" s="2">
        <v>1</v>
      </c>
      <c r="J3331" t="s">
        <v>11</v>
      </c>
      <c r="K3331" s="21">
        <f>INDEX(LISTAS!$H:$Q,MATCH(BASE!H3331,LISTAS!$G:$G,0),MATCH(BASE!J3331,LISTAS!$H$3:$Q$3,0))*Tabela3[[#This Row],[QUANTIDADE]]</f>
        <v>2</v>
      </c>
      <c r="L3331" s="2" t="str">
        <f>TEXT(Tabela3[[#This Row],[DATA]],"MM")</f>
        <v>04</v>
      </c>
      <c r="M3331" s="2">
        <f>WEEKNUM(Tabela3[[#This Row],[DATA]])</f>
        <v>17</v>
      </c>
      <c r="N3331" s="18">
        <f>YEAR(Tabela3[[#This Row],[DATA]])</f>
        <v>2023</v>
      </c>
    </row>
    <row r="3332" spans="2:14">
      <c r="B3332" s="1">
        <v>45041</v>
      </c>
      <c r="C3332" t="s">
        <v>441</v>
      </c>
      <c r="D3332">
        <f>COUNTIF(C$4:C3332,Tabela3[[#This Row],[COMANDA]])</f>
        <v>27</v>
      </c>
      <c r="E3332" t="s">
        <v>1</v>
      </c>
      <c r="G3332" t="s">
        <v>63</v>
      </c>
      <c r="H3332" t="s">
        <v>183</v>
      </c>
      <c r="I3332" s="2">
        <v>1</v>
      </c>
      <c r="J3332" t="s">
        <v>11</v>
      </c>
      <c r="K3332" s="21">
        <f>INDEX(LISTAS!$H:$Q,MATCH(BASE!H3332,LISTAS!$G:$G,0),MATCH(BASE!J3332,LISTAS!$H$3:$Q$3,0))*Tabela3[[#This Row],[QUANTIDADE]]</f>
        <v>7</v>
      </c>
      <c r="L3332" s="2" t="str">
        <f>TEXT(Tabela3[[#This Row],[DATA]],"MM")</f>
        <v>04</v>
      </c>
      <c r="M3332" s="2">
        <f>WEEKNUM(Tabela3[[#This Row],[DATA]])</f>
        <v>17</v>
      </c>
      <c r="N3332" s="18">
        <f>YEAR(Tabela3[[#This Row],[DATA]])</f>
        <v>2023</v>
      </c>
    </row>
    <row r="3333" spans="2:14">
      <c r="B3333" s="1">
        <v>45041</v>
      </c>
      <c r="C3333" t="s">
        <v>441</v>
      </c>
      <c r="D3333">
        <f>COUNTIF(C$4:C3333,Tabela3[[#This Row],[COMANDA]])</f>
        <v>28</v>
      </c>
      <c r="E3333" t="s">
        <v>1</v>
      </c>
      <c r="G3333" t="s">
        <v>9</v>
      </c>
      <c r="H3333" t="s">
        <v>85</v>
      </c>
      <c r="I3333" s="2">
        <v>7</v>
      </c>
      <c r="J3333" t="s">
        <v>11</v>
      </c>
      <c r="K3333" s="21">
        <f>INDEX(LISTAS!$H:$Q,MATCH(BASE!H3333,LISTAS!$G:$G,0),MATCH(BASE!J3333,LISTAS!$H$3:$Q$3,0))*Tabela3[[#This Row],[QUANTIDADE]]</f>
        <v>70</v>
      </c>
      <c r="L3333" s="2" t="str">
        <f>TEXT(Tabela3[[#This Row],[DATA]],"MM")</f>
        <v>04</v>
      </c>
      <c r="M3333" s="2">
        <f>WEEKNUM(Tabela3[[#This Row],[DATA]])</f>
        <v>17</v>
      </c>
      <c r="N3333" s="18">
        <f>YEAR(Tabela3[[#This Row],[DATA]])</f>
        <v>2023</v>
      </c>
    </row>
    <row r="3334" spans="2:14">
      <c r="B3334" s="1">
        <v>45041</v>
      </c>
      <c r="C3334" t="s">
        <v>441</v>
      </c>
      <c r="D3334">
        <f>COUNTIF(C$4:C3334,Tabela3[[#This Row],[COMANDA]])</f>
        <v>29</v>
      </c>
      <c r="E3334" t="s">
        <v>1</v>
      </c>
      <c r="G3334" t="s">
        <v>10</v>
      </c>
      <c r="H3334" t="s">
        <v>431</v>
      </c>
      <c r="I3334" s="2">
        <v>1</v>
      </c>
      <c r="J3334" t="s">
        <v>11</v>
      </c>
      <c r="K3334" s="21">
        <f>INDEX(LISTAS!$H:$Q,MATCH(BASE!H3334,LISTAS!$G:$G,0),MATCH(BASE!J3334,LISTAS!$H$3:$Q$3,0))*Tabela3[[#This Row],[QUANTIDADE]]</f>
        <v>4</v>
      </c>
      <c r="L3334" s="2" t="str">
        <f>TEXT(Tabela3[[#This Row],[DATA]],"MM")</f>
        <v>04</v>
      </c>
      <c r="M3334" s="2">
        <f>WEEKNUM(Tabela3[[#This Row],[DATA]])</f>
        <v>17</v>
      </c>
      <c r="N3334" s="18">
        <f>YEAR(Tabela3[[#This Row],[DATA]])</f>
        <v>2023</v>
      </c>
    </row>
    <row r="3335" spans="2:14">
      <c r="B3335" s="1">
        <v>45041</v>
      </c>
      <c r="C3335" t="s">
        <v>441</v>
      </c>
      <c r="D3335">
        <f>COUNTIF(C$4:C3335,Tabela3[[#This Row],[COMANDA]])</f>
        <v>30</v>
      </c>
      <c r="E3335" t="s">
        <v>1</v>
      </c>
      <c r="G3335" t="s">
        <v>64</v>
      </c>
      <c r="H3335" t="s">
        <v>173</v>
      </c>
      <c r="I3335" s="2">
        <v>1</v>
      </c>
      <c r="J3335" t="s">
        <v>11</v>
      </c>
      <c r="K3335" s="21">
        <f>INDEX(LISTAS!$H:$Q,MATCH(BASE!H3335,LISTAS!$G:$G,0),MATCH(BASE!J3335,LISTAS!$H$3:$Q$3,0))*Tabela3[[#This Row],[QUANTIDADE]]</f>
        <v>9</v>
      </c>
      <c r="L3335" s="2" t="str">
        <f>TEXT(Tabela3[[#This Row],[DATA]],"MM")</f>
        <v>04</v>
      </c>
      <c r="M3335" s="2">
        <f>WEEKNUM(Tabela3[[#This Row],[DATA]])</f>
        <v>17</v>
      </c>
      <c r="N3335" s="18">
        <f>YEAR(Tabela3[[#This Row],[DATA]])</f>
        <v>2023</v>
      </c>
    </row>
    <row r="3336" spans="2:14">
      <c r="B3336" s="1">
        <v>45041</v>
      </c>
      <c r="C3336" t="s">
        <v>441</v>
      </c>
      <c r="D3336">
        <f>COUNTIF(C$4:C3336,Tabela3[[#This Row],[COMANDA]])</f>
        <v>31</v>
      </c>
      <c r="E3336" t="s">
        <v>1</v>
      </c>
      <c r="G3336" t="s">
        <v>9</v>
      </c>
      <c r="H3336" t="s">
        <v>73</v>
      </c>
      <c r="I3336" s="2">
        <v>1</v>
      </c>
      <c r="J3336" t="s">
        <v>11</v>
      </c>
      <c r="K3336" s="21">
        <f>INDEX(LISTAS!$H:$Q,MATCH(BASE!H3336,LISTAS!$G:$G,0),MATCH(BASE!J3336,LISTAS!$H$3:$Q$3,0))*Tabela3[[#This Row],[QUANTIDADE]]</f>
        <v>4</v>
      </c>
      <c r="L3336" s="2" t="str">
        <f>TEXT(Tabela3[[#This Row],[DATA]],"MM")</f>
        <v>04</v>
      </c>
      <c r="M3336" s="2">
        <f>WEEKNUM(Tabela3[[#This Row],[DATA]])</f>
        <v>17</v>
      </c>
      <c r="N3336" s="18">
        <f>YEAR(Tabela3[[#This Row],[DATA]])</f>
        <v>2023</v>
      </c>
    </row>
    <row r="3337" spans="2:14">
      <c r="B3337" s="1">
        <v>45041</v>
      </c>
      <c r="C3337" t="s">
        <v>441</v>
      </c>
      <c r="D3337">
        <f>COUNTIF(C$4:C3337,Tabela3[[#This Row],[COMANDA]])</f>
        <v>32</v>
      </c>
      <c r="E3337" t="s">
        <v>1</v>
      </c>
      <c r="G3337" t="s">
        <v>9</v>
      </c>
      <c r="H3337" t="s">
        <v>138</v>
      </c>
      <c r="I3337" s="2">
        <v>5</v>
      </c>
      <c r="J3337" t="s">
        <v>11</v>
      </c>
      <c r="K3337" s="21">
        <f>INDEX(LISTAS!$H:$Q,MATCH(BASE!H3337,LISTAS!$G:$G,0),MATCH(BASE!J3337,LISTAS!$H$3:$Q$3,0))*Tabela3[[#This Row],[QUANTIDADE]]</f>
        <v>20</v>
      </c>
      <c r="L3337" s="2" t="str">
        <f>TEXT(Tabela3[[#This Row],[DATA]],"MM")</f>
        <v>04</v>
      </c>
      <c r="M3337" s="2">
        <f>WEEKNUM(Tabela3[[#This Row],[DATA]])</f>
        <v>17</v>
      </c>
      <c r="N3337" s="18">
        <f>YEAR(Tabela3[[#This Row],[DATA]])</f>
        <v>2023</v>
      </c>
    </row>
    <row r="3338" spans="2:14">
      <c r="B3338" s="1">
        <v>45041</v>
      </c>
      <c r="C3338" t="s">
        <v>441</v>
      </c>
      <c r="D3338">
        <f>COUNTIF(C$4:C3338,Tabela3[[#This Row],[COMANDA]])</f>
        <v>33</v>
      </c>
      <c r="E3338" t="s">
        <v>1</v>
      </c>
      <c r="G3338" t="s">
        <v>64</v>
      </c>
      <c r="H3338" t="s">
        <v>215</v>
      </c>
      <c r="I3338" s="2">
        <v>1</v>
      </c>
      <c r="J3338" t="s">
        <v>11</v>
      </c>
      <c r="K3338" s="21">
        <f>INDEX(LISTAS!$H:$Q,MATCH(BASE!H3338,LISTAS!$G:$G,0),MATCH(BASE!J3338,LISTAS!$H$3:$Q$3,0))*Tabela3[[#This Row],[QUANTIDADE]]</f>
        <v>5</v>
      </c>
      <c r="L3338" s="2" t="str">
        <f>TEXT(Tabela3[[#This Row],[DATA]],"MM")</f>
        <v>04</v>
      </c>
      <c r="M3338" s="2">
        <f>WEEKNUM(Tabela3[[#This Row],[DATA]])</f>
        <v>17</v>
      </c>
      <c r="N3338" s="18">
        <f>YEAR(Tabela3[[#This Row],[DATA]])</f>
        <v>2023</v>
      </c>
    </row>
    <row r="3339" spans="2:14">
      <c r="B3339" s="1">
        <v>45041</v>
      </c>
      <c r="C3339" t="s">
        <v>441</v>
      </c>
      <c r="D3339">
        <f>COUNTIF(C$4:C3339,Tabela3[[#This Row],[COMANDA]])</f>
        <v>34</v>
      </c>
      <c r="E3339" t="s">
        <v>1</v>
      </c>
      <c r="G3339" t="s">
        <v>10</v>
      </c>
      <c r="H3339" t="s">
        <v>220</v>
      </c>
      <c r="I3339" s="2">
        <v>1</v>
      </c>
      <c r="J3339" t="s">
        <v>11</v>
      </c>
      <c r="K3339" s="21">
        <f>INDEX(LISTAS!$H:$Q,MATCH(BASE!H3339,LISTAS!$G:$G,0),MATCH(BASE!J3339,LISTAS!$H$3:$Q$3,0))*Tabela3[[#This Row],[QUANTIDADE]]</f>
        <v>4</v>
      </c>
      <c r="L3339" s="2" t="str">
        <f>TEXT(Tabela3[[#This Row],[DATA]],"MM")</f>
        <v>04</v>
      </c>
      <c r="M3339" s="2">
        <f>WEEKNUM(Tabela3[[#This Row],[DATA]])</f>
        <v>17</v>
      </c>
      <c r="N3339" s="18">
        <f>YEAR(Tabela3[[#This Row],[DATA]])</f>
        <v>2023</v>
      </c>
    </row>
    <row r="3340" spans="2:14">
      <c r="B3340" s="1">
        <v>45041</v>
      </c>
      <c r="C3340" t="s">
        <v>441</v>
      </c>
      <c r="D3340">
        <f>COUNTIF(C$4:C3340,Tabela3[[#This Row],[COMANDA]])</f>
        <v>35</v>
      </c>
      <c r="E3340" t="s">
        <v>1</v>
      </c>
      <c r="G3340" t="s">
        <v>9</v>
      </c>
      <c r="H3340" t="s">
        <v>146</v>
      </c>
      <c r="I3340" s="2">
        <v>2</v>
      </c>
      <c r="J3340" t="s">
        <v>11</v>
      </c>
      <c r="K3340" s="21">
        <f>INDEX(LISTAS!$H:$Q,MATCH(BASE!H3340,LISTAS!$G:$G,0),MATCH(BASE!J3340,LISTAS!$H$3:$Q$3,0))*Tabela3[[#This Row],[QUANTIDADE]]</f>
        <v>8</v>
      </c>
      <c r="L3340" s="2" t="str">
        <f>TEXT(Tabela3[[#This Row],[DATA]],"MM")</f>
        <v>04</v>
      </c>
      <c r="M3340" s="2">
        <f>WEEKNUM(Tabela3[[#This Row],[DATA]])</f>
        <v>17</v>
      </c>
      <c r="N3340" s="18">
        <f>YEAR(Tabela3[[#This Row],[DATA]])</f>
        <v>2023</v>
      </c>
    </row>
    <row r="3341" spans="2:14">
      <c r="B3341" s="1">
        <v>45041</v>
      </c>
      <c r="C3341" t="s">
        <v>441</v>
      </c>
      <c r="D3341">
        <f>COUNTIF(C$4:C3341,Tabela3[[#This Row],[COMANDA]])</f>
        <v>36</v>
      </c>
      <c r="E3341" t="s">
        <v>1</v>
      </c>
      <c r="G3341" t="s">
        <v>9</v>
      </c>
      <c r="H3341" t="s">
        <v>51</v>
      </c>
      <c r="I3341" s="2">
        <v>1</v>
      </c>
      <c r="J3341" t="s">
        <v>11</v>
      </c>
      <c r="K3341" s="21">
        <f>INDEX(LISTAS!$H:$Q,MATCH(BASE!H3341,LISTAS!$G:$G,0),MATCH(BASE!J3341,LISTAS!$H$3:$Q$3,0))*Tabela3[[#This Row],[QUANTIDADE]]</f>
        <v>10</v>
      </c>
      <c r="L3341" s="2" t="str">
        <f>TEXT(Tabela3[[#This Row],[DATA]],"MM")</f>
        <v>04</v>
      </c>
      <c r="M3341" s="2">
        <f>WEEKNUM(Tabela3[[#This Row],[DATA]])</f>
        <v>17</v>
      </c>
      <c r="N3341" s="18">
        <f>YEAR(Tabela3[[#This Row],[DATA]])</f>
        <v>2023</v>
      </c>
    </row>
    <row r="3342" spans="2:14">
      <c r="B3342" s="1">
        <v>45042</v>
      </c>
      <c r="C3342">
        <v>13399</v>
      </c>
      <c r="D3342">
        <f>COUNTIF(C$4:C3342,Tabela3[[#This Row],[COMANDA]])</f>
        <v>1</v>
      </c>
      <c r="E3342" t="s">
        <v>90</v>
      </c>
      <c r="G3342" t="s">
        <v>8</v>
      </c>
      <c r="H3342" t="s">
        <v>204</v>
      </c>
      <c r="I3342" s="2">
        <v>1</v>
      </c>
      <c r="J3342" t="s">
        <v>11</v>
      </c>
      <c r="K3342" s="21">
        <f>INDEX(LISTAS!$H:$Q,MATCH(BASE!H3342,LISTAS!$G:$G,0),MATCH(BASE!J3342,LISTAS!$H$3:$Q$3,0))*Tabela3[[#This Row],[QUANTIDADE]]</f>
        <v>18</v>
      </c>
      <c r="L3342" s="2" t="str">
        <f>TEXT(Tabela3[[#This Row],[DATA]],"MM")</f>
        <v>04</v>
      </c>
      <c r="M3342" s="2">
        <f>WEEKNUM(Tabela3[[#This Row],[DATA]])</f>
        <v>17</v>
      </c>
      <c r="N3342" s="18">
        <f>YEAR(Tabela3[[#This Row],[DATA]])</f>
        <v>2023</v>
      </c>
    </row>
    <row r="3343" spans="2:14">
      <c r="B3343" s="1">
        <v>45042</v>
      </c>
      <c r="C3343">
        <v>13400</v>
      </c>
      <c r="D3343">
        <f>COUNTIF(C$4:C3343,Tabela3[[#This Row],[COMANDA]])</f>
        <v>1</v>
      </c>
      <c r="E3343" t="s">
        <v>90</v>
      </c>
      <c r="G3343" t="s">
        <v>8</v>
      </c>
      <c r="H3343" t="s">
        <v>84</v>
      </c>
      <c r="I3343" s="2">
        <v>1</v>
      </c>
      <c r="J3343" t="s">
        <v>11</v>
      </c>
      <c r="K3343" s="21">
        <f>INDEX(LISTAS!$H:$Q,MATCH(BASE!H3343,LISTAS!$G:$G,0),MATCH(BASE!J3343,LISTAS!$H$3:$Q$3,0))*Tabela3[[#This Row],[QUANTIDADE]]</f>
        <v>16</v>
      </c>
      <c r="L3343" s="2" t="str">
        <f>TEXT(Tabela3[[#This Row],[DATA]],"MM")</f>
        <v>04</v>
      </c>
      <c r="M3343" s="2">
        <f>WEEKNUM(Tabela3[[#This Row],[DATA]])</f>
        <v>17</v>
      </c>
      <c r="N3343" s="18">
        <f>YEAR(Tabela3[[#This Row],[DATA]])</f>
        <v>2023</v>
      </c>
    </row>
    <row r="3344" spans="2:14">
      <c r="B3344" s="1">
        <v>45042</v>
      </c>
      <c r="C3344">
        <v>14122</v>
      </c>
      <c r="D3344">
        <f>COUNTIF(C$4:C3344,Tabela3[[#This Row],[COMANDA]])</f>
        <v>1</v>
      </c>
      <c r="E3344" t="s">
        <v>90</v>
      </c>
      <c r="F3344" t="s">
        <v>375</v>
      </c>
      <c r="G3344" t="s">
        <v>8</v>
      </c>
      <c r="H3344" t="s">
        <v>42</v>
      </c>
      <c r="I3344" s="2">
        <v>1</v>
      </c>
      <c r="J3344" t="s">
        <v>11</v>
      </c>
      <c r="K3344" s="21">
        <f>INDEX(LISTAS!$H:$Q,MATCH(BASE!H3344,LISTAS!$G:$G,0),MATCH(BASE!J3344,LISTAS!$H$3:$Q$3,0))*Tabela3[[#This Row],[QUANTIDADE]]</f>
        <v>16</v>
      </c>
      <c r="L3344" s="2" t="str">
        <f>TEXT(Tabela3[[#This Row],[DATA]],"MM")</f>
        <v>04</v>
      </c>
      <c r="M3344" s="2">
        <f>WEEKNUM(Tabela3[[#This Row],[DATA]])</f>
        <v>17</v>
      </c>
      <c r="N3344" s="18">
        <f>YEAR(Tabela3[[#This Row],[DATA]])</f>
        <v>2023</v>
      </c>
    </row>
    <row r="3345" spans="2:14">
      <c r="B3345" s="1">
        <v>45042</v>
      </c>
      <c r="C3345">
        <v>14123</v>
      </c>
      <c r="D3345">
        <f>COUNTIF(C$4:C3345,Tabela3[[#This Row],[COMANDA]])</f>
        <v>1</v>
      </c>
      <c r="E3345" t="s">
        <v>89</v>
      </c>
      <c r="G3345" t="s">
        <v>8</v>
      </c>
      <c r="H3345" t="s">
        <v>84</v>
      </c>
      <c r="I3345" s="2">
        <v>2</v>
      </c>
      <c r="J3345" t="s">
        <v>11</v>
      </c>
      <c r="K3345" s="21">
        <f>INDEX(LISTAS!$H:$Q,MATCH(BASE!H3345,LISTAS!$G:$G,0),MATCH(BASE!J3345,LISTAS!$H$3:$Q$3,0))*Tabela3[[#This Row],[QUANTIDADE]]</f>
        <v>32</v>
      </c>
      <c r="L3345" s="2" t="str">
        <f>TEXT(Tabela3[[#This Row],[DATA]],"MM")</f>
        <v>04</v>
      </c>
      <c r="M3345" s="2">
        <f>WEEKNUM(Tabela3[[#This Row],[DATA]])</f>
        <v>17</v>
      </c>
      <c r="N3345" s="18">
        <f>YEAR(Tabela3[[#This Row],[DATA]])</f>
        <v>2023</v>
      </c>
    </row>
    <row r="3346" spans="2:14">
      <c r="B3346" s="1">
        <v>45042</v>
      </c>
      <c r="C3346">
        <v>14123</v>
      </c>
      <c r="D3346">
        <f>COUNTIF(C$4:C3346,Tabela3[[#This Row],[COMANDA]])</f>
        <v>2</v>
      </c>
      <c r="E3346" t="s">
        <v>89</v>
      </c>
      <c r="G3346" t="s">
        <v>8</v>
      </c>
      <c r="H3346" t="s">
        <v>43</v>
      </c>
      <c r="I3346" s="2">
        <v>2</v>
      </c>
      <c r="J3346" t="s">
        <v>11</v>
      </c>
      <c r="K3346" s="21">
        <f>INDEX(LISTAS!$H:$Q,MATCH(BASE!H3346,LISTAS!$G:$G,0),MATCH(BASE!J3346,LISTAS!$H$3:$Q$3,0))*Tabela3[[#This Row],[QUANTIDADE]]</f>
        <v>36</v>
      </c>
      <c r="L3346" s="2" t="str">
        <f>TEXT(Tabela3[[#This Row],[DATA]],"MM")</f>
        <v>04</v>
      </c>
      <c r="M3346" s="2">
        <f>WEEKNUM(Tabela3[[#This Row],[DATA]])</f>
        <v>17</v>
      </c>
      <c r="N3346" s="18">
        <f>YEAR(Tabela3[[#This Row],[DATA]])</f>
        <v>2023</v>
      </c>
    </row>
    <row r="3347" spans="2:14">
      <c r="B3347" s="1">
        <v>45042</v>
      </c>
      <c r="C3347">
        <v>14123</v>
      </c>
      <c r="D3347">
        <f>COUNTIF(C$4:C3347,Tabela3[[#This Row],[COMANDA]])</f>
        <v>3</v>
      </c>
      <c r="E3347" t="s">
        <v>89</v>
      </c>
      <c r="G3347" t="s">
        <v>8</v>
      </c>
      <c r="H3347" t="s">
        <v>203</v>
      </c>
      <c r="I3347" s="2">
        <v>1</v>
      </c>
      <c r="J3347" t="s">
        <v>11</v>
      </c>
      <c r="K3347" s="21">
        <f>INDEX(LISTAS!$H:$Q,MATCH(BASE!H3347,LISTAS!$G:$G,0),MATCH(BASE!J3347,LISTAS!$H$3:$Q$3,0))*Tabela3[[#This Row],[QUANTIDADE]]</f>
        <v>20</v>
      </c>
      <c r="L3347" s="2" t="str">
        <f>TEXT(Tabela3[[#This Row],[DATA]],"MM")</f>
        <v>04</v>
      </c>
      <c r="M3347" s="2">
        <f>WEEKNUM(Tabela3[[#This Row],[DATA]])</f>
        <v>17</v>
      </c>
      <c r="N3347" s="18">
        <f>YEAR(Tabela3[[#This Row],[DATA]])</f>
        <v>2023</v>
      </c>
    </row>
    <row r="3348" spans="2:14">
      <c r="B3348" s="1">
        <v>45042</v>
      </c>
      <c r="C3348">
        <v>14123</v>
      </c>
      <c r="D3348">
        <f>COUNTIF(C$4:C3348,Tabela3[[#This Row],[COMANDA]])</f>
        <v>4</v>
      </c>
      <c r="E3348" t="s">
        <v>89</v>
      </c>
      <c r="G3348" t="s">
        <v>8</v>
      </c>
      <c r="H3348" t="s">
        <v>42</v>
      </c>
      <c r="I3348" s="2">
        <v>1</v>
      </c>
      <c r="J3348" t="s">
        <v>11</v>
      </c>
      <c r="K3348" s="21">
        <f>INDEX(LISTAS!$H:$Q,MATCH(BASE!H3348,LISTAS!$G:$G,0),MATCH(BASE!J3348,LISTAS!$H$3:$Q$3,0))*Tabela3[[#This Row],[QUANTIDADE]]</f>
        <v>16</v>
      </c>
      <c r="L3348" s="2" t="str">
        <f>TEXT(Tabela3[[#This Row],[DATA]],"MM")</f>
        <v>04</v>
      </c>
      <c r="M3348" s="2">
        <f>WEEKNUM(Tabela3[[#This Row],[DATA]])</f>
        <v>17</v>
      </c>
      <c r="N3348" s="18">
        <f>YEAR(Tabela3[[#This Row],[DATA]])</f>
        <v>2023</v>
      </c>
    </row>
    <row r="3349" spans="2:14">
      <c r="B3349" s="1">
        <v>45042</v>
      </c>
      <c r="C3349">
        <v>14124</v>
      </c>
      <c r="D3349">
        <f>COUNTIF(C$4:C3349,Tabela3[[#This Row],[COMANDA]])</f>
        <v>1</v>
      </c>
      <c r="E3349" t="s">
        <v>90</v>
      </c>
      <c r="F3349" t="s">
        <v>98</v>
      </c>
      <c r="G3349" t="s">
        <v>8</v>
      </c>
      <c r="H3349" t="s">
        <v>39</v>
      </c>
      <c r="I3349" s="2">
        <v>1</v>
      </c>
      <c r="J3349" t="s">
        <v>11</v>
      </c>
      <c r="K3349" s="21">
        <f>INDEX(LISTAS!$H:$Q,MATCH(BASE!H3350,LISTAS!$G:$G,0),MATCH(BASE!J3350,LISTAS!$H$3:$Q$3,0))*Tabela3[[#This Row],[QUANTIDADE]]</f>
        <v>16</v>
      </c>
      <c r="L3349" s="2" t="str">
        <f>TEXT(Tabela3[[#This Row],[DATA]],"MM")</f>
        <v>04</v>
      </c>
      <c r="M3349" s="2">
        <f>WEEKNUM(Tabela3[[#This Row],[DATA]])</f>
        <v>17</v>
      </c>
      <c r="N3349" s="18">
        <f>YEAR(Tabela3[[#This Row],[DATA]])</f>
        <v>2023</v>
      </c>
    </row>
    <row r="3350" spans="2:14">
      <c r="B3350" s="1">
        <v>45042</v>
      </c>
      <c r="C3350">
        <v>14125</v>
      </c>
      <c r="D3350">
        <f>COUNTIF(C$4:C3350,Tabela3[[#This Row],[COMANDA]])</f>
        <v>1</v>
      </c>
      <c r="E3350" t="s">
        <v>89</v>
      </c>
      <c r="F3350" t="s">
        <v>100</v>
      </c>
      <c r="G3350" t="s">
        <v>8</v>
      </c>
      <c r="H3350" t="s">
        <v>42</v>
      </c>
      <c r="I3350" s="2">
        <v>1</v>
      </c>
      <c r="J3350" t="s">
        <v>11</v>
      </c>
      <c r="K3350" s="21">
        <f>INDEX(LISTAS!$H:$Q,MATCH(BASE!H3349,LISTAS!$G:$G,0),MATCH(BASE!J3349,LISTAS!$H$3:$Q$3,0))*Tabela3[[#This Row],[QUANTIDADE]]</f>
        <v>12</v>
      </c>
      <c r="L3350" s="2" t="str">
        <f>TEXT(Tabela3[[#This Row],[DATA]],"MM")</f>
        <v>04</v>
      </c>
      <c r="M3350" s="2">
        <f>WEEKNUM(Tabela3[[#This Row],[DATA]])</f>
        <v>17</v>
      </c>
      <c r="N3350" s="18">
        <f>YEAR(Tabela3[[#This Row],[DATA]])</f>
        <v>2023</v>
      </c>
    </row>
    <row r="3351" spans="2:14">
      <c r="B3351" s="1">
        <v>45042</v>
      </c>
      <c r="C3351">
        <v>14126</v>
      </c>
      <c r="D3351">
        <f>COUNTIF(C$4:C3351,Tabela3[[#This Row],[COMANDA]])</f>
        <v>1</v>
      </c>
      <c r="E3351" t="s">
        <v>89</v>
      </c>
      <c r="F3351" t="s">
        <v>98</v>
      </c>
      <c r="G3351" t="s">
        <v>8</v>
      </c>
      <c r="H3351" t="s">
        <v>84</v>
      </c>
      <c r="I3351" s="2">
        <v>3</v>
      </c>
      <c r="J3351" t="s">
        <v>11</v>
      </c>
      <c r="K3351" s="21">
        <f>INDEX(LISTAS!$H:$Q,MATCH(BASE!H3351,LISTAS!$G:$G,0),MATCH(BASE!J3351,LISTAS!$H$3:$Q$3,0))*Tabela3[[#This Row],[QUANTIDADE]]</f>
        <v>48</v>
      </c>
      <c r="L3351" s="2" t="str">
        <f>TEXT(Tabela3[[#This Row],[DATA]],"MM")</f>
        <v>04</v>
      </c>
      <c r="M3351" s="2">
        <f>WEEKNUM(Tabela3[[#This Row],[DATA]])</f>
        <v>17</v>
      </c>
      <c r="N3351" s="18">
        <f>YEAR(Tabela3[[#This Row],[DATA]])</f>
        <v>2023</v>
      </c>
    </row>
    <row r="3352" spans="2:14">
      <c r="B3352" s="1">
        <v>45042</v>
      </c>
      <c r="C3352">
        <v>14126</v>
      </c>
      <c r="D3352">
        <f>COUNTIF(C$4:C3352,Tabela3[[#This Row],[COMANDA]])</f>
        <v>2</v>
      </c>
      <c r="E3352" t="s">
        <v>89</v>
      </c>
      <c r="F3352" t="s">
        <v>98</v>
      </c>
      <c r="G3352" t="s">
        <v>62</v>
      </c>
      <c r="H3352" t="s">
        <v>192</v>
      </c>
      <c r="I3352" s="2">
        <v>1</v>
      </c>
      <c r="J3352" t="s">
        <v>11</v>
      </c>
      <c r="K3352" s="21">
        <f>INDEX(LISTAS!$H:$Q,MATCH(BASE!H3352,LISTAS!$G:$G,0),MATCH(BASE!J3352,LISTAS!$H$3:$Q$3,0))*Tabela3[[#This Row],[QUANTIDADE]]</f>
        <v>6</v>
      </c>
      <c r="L3352" s="2" t="str">
        <f>TEXT(Tabela3[[#This Row],[DATA]],"MM")</f>
        <v>04</v>
      </c>
      <c r="M3352" s="2">
        <f>WEEKNUM(Tabela3[[#This Row],[DATA]])</f>
        <v>17</v>
      </c>
      <c r="N3352" s="18">
        <f>YEAR(Tabela3[[#This Row],[DATA]])</f>
        <v>2023</v>
      </c>
    </row>
    <row r="3353" spans="2:14">
      <c r="B3353" s="1">
        <v>45042</v>
      </c>
      <c r="C3353">
        <v>14126</v>
      </c>
      <c r="D3353">
        <f>COUNTIF(C$4:C3353,Tabela3[[#This Row],[COMANDA]])</f>
        <v>3</v>
      </c>
      <c r="E3353" t="s">
        <v>89</v>
      </c>
      <c r="F3353" t="s">
        <v>98</v>
      </c>
      <c r="G3353" t="s">
        <v>9</v>
      </c>
      <c r="H3353" t="s">
        <v>51</v>
      </c>
      <c r="I3353" s="2">
        <v>1</v>
      </c>
      <c r="J3353" t="s">
        <v>11</v>
      </c>
      <c r="K3353" s="21">
        <f>INDEX(LISTAS!$H:$Q,MATCH(BASE!H3353,LISTAS!$G:$G,0),MATCH(BASE!J3353,LISTAS!$H$3:$Q$3,0))*Tabela3[[#This Row],[QUANTIDADE]]</f>
        <v>10</v>
      </c>
      <c r="L3353" s="2" t="str">
        <f>TEXT(Tabela3[[#This Row],[DATA]],"MM")</f>
        <v>04</v>
      </c>
      <c r="M3353" s="2">
        <f>WEEKNUM(Tabela3[[#This Row],[DATA]])</f>
        <v>17</v>
      </c>
      <c r="N3353" s="18">
        <f>YEAR(Tabela3[[#This Row],[DATA]])</f>
        <v>2023</v>
      </c>
    </row>
    <row r="3354" spans="2:14">
      <c r="B3354" s="1">
        <v>45042</v>
      </c>
      <c r="C3354">
        <v>14127</v>
      </c>
      <c r="D3354">
        <f>COUNTIF(C$4:C3354,Tabela3[[#This Row],[COMANDA]])</f>
        <v>1</v>
      </c>
      <c r="E3354" t="s">
        <v>90</v>
      </c>
      <c r="F3354" t="s">
        <v>100</v>
      </c>
      <c r="G3354" t="s">
        <v>8</v>
      </c>
      <c r="H3354" t="s">
        <v>42</v>
      </c>
      <c r="I3354" s="2">
        <v>1</v>
      </c>
      <c r="J3354" t="s">
        <v>11</v>
      </c>
      <c r="K3354" s="21">
        <f>INDEX(LISTAS!$H:$Q,MATCH(BASE!H3354,LISTAS!$G:$G,0),MATCH(BASE!J3354,LISTAS!$H$3:$Q$3,0))*Tabela3[[#This Row],[QUANTIDADE]]</f>
        <v>16</v>
      </c>
      <c r="L3354" s="2" t="str">
        <f>TEXT(Tabela3[[#This Row],[DATA]],"MM")</f>
        <v>04</v>
      </c>
      <c r="M3354" s="2">
        <f>WEEKNUM(Tabela3[[#This Row],[DATA]])</f>
        <v>17</v>
      </c>
      <c r="N3354" s="18">
        <f>YEAR(Tabela3[[#This Row],[DATA]])</f>
        <v>2023</v>
      </c>
    </row>
    <row r="3355" spans="2:14">
      <c r="B3355" s="1">
        <v>45042</v>
      </c>
      <c r="C3355">
        <v>14128</v>
      </c>
      <c r="D3355">
        <f>COUNTIF(C$4:C3355,Tabela3[[#This Row],[COMANDA]])</f>
        <v>1</v>
      </c>
      <c r="E3355" t="s">
        <v>90</v>
      </c>
      <c r="F3355" t="s">
        <v>375</v>
      </c>
      <c r="G3355" t="s">
        <v>8</v>
      </c>
      <c r="H3355" t="s">
        <v>204</v>
      </c>
      <c r="I3355" s="2">
        <v>1</v>
      </c>
      <c r="J3355" t="s">
        <v>11</v>
      </c>
      <c r="K3355" s="21">
        <f>INDEX(LISTAS!$H:$Q,MATCH(BASE!H3355,LISTAS!$G:$G,0),MATCH(BASE!J3355,LISTAS!$H$3:$Q$3,0))*Tabela3[[#This Row],[QUANTIDADE]]</f>
        <v>18</v>
      </c>
      <c r="L3355" s="2" t="str">
        <f>TEXT(Tabela3[[#This Row],[DATA]],"MM")</f>
        <v>04</v>
      </c>
      <c r="M3355" s="2">
        <f>WEEKNUM(Tabela3[[#This Row],[DATA]])</f>
        <v>17</v>
      </c>
      <c r="N3355" s="18">
        <f>YEAR(Tabela3[[#This Row],[DATA]])</f>
        <v>2023</v>
      </c>
    </row>
    <row r="3356" spans="2:14">
      <c r="B3356" s="1">
        <v>45042</v>
      </c>
      <c r="C3356">
        <v>14128</v>
      </c>
      <c r="D3356">
        <f>COUNTIF(C$4:C3356,Tabela3[[#This Row],[COMANDA]])</f>
        <v>2</v>
      </c>
      <c r="E3356" t="s">
        <v>90</v>
      </c>
      <c r="F3356" t="s">
        <v>375</v>
      </c>
      <c r="G3356" t="s">
        <v>61</v>
      </c>
      <c r="H3356" t="s">
        <v>199</v>
      </c>
      <c r="I3356" s="2">
        <v>1</v>
      </c>
      <c r="J3356" t="s">
        <v>11</v>
      </c>
      <c r="K3356" s="21">
        <f>INDEX(LISTAS!$H:$Q,MATCH(BASE!H3356,LISTAS!$G:$G,0),MATCH(BASE!J3356,LISTAS!$H$3:$Q$3,0))*Tabela3[[#This Row],[QUANTIDADE]]</f>
        <v>1</v>
      </c>
      <c r="L3356" s="2" t="str">
        <f>TEXT(Tabela3[[#This Row],[DATA]],"MM")</f>
        <v>04</v>
      </c>
      <c r="M3356" s="2">
        <f>WEEKNUM(Tabela3[[#This Row],[DATA]])</f>
        <v>17</v>
      </c>
      <c r="N3356" s="18">
        <f>YEAR(Tabela3[[#This Row],[DATA]])</f>
        <v>2023</v>
      </c>
    </row>
    <row r="3357" spans="2:14">
      <c r="B3357" s="1">
        <v>45042</v>
      </c>
      <c r="C3357">
        <v>14128</v>
      </c>
      <c r="D3357">
        <f>COUNTIF(C$4:C3357,Tabela3[[#This Row],[COMANDA]])</f>
        <v>3</v>
      </c>
      <c r="E3357" t="s">
        <v>90</v>
      </c>
      <c r="F3357" t="s">
        <v>98</v>
      </c>
      <c r="G3357" t="s">
        <v>8</v>
      </c>
      <c r="H3357" t="s">
        <v>47</v>
      </c>
      <c r="I3357" s="2">
        <v>1</v>
      </c>
      <c r="J3357" t="s">
        <v>11</v>
      </c>
      <c r="K3357" s="21">
        <f>INDEX(LISTAS!$H:$Q,MATCH(BASE!H3357,LISTAS!$G:$G,0),MATCH(BASE!J3357,LISTAS!$H$3:$Q$3,0))*Tabela3[[#This Row],[QUANTIDADE]]</f>
        <v>16</v>
      </c>
      <c r="L3357" s="2" t="str">
        <f>TEXT(Tabela3[[#This Row],[DATA]],"MM")</f>
        <v>04</v>
      </c>
      <c r="M3357" s="2">
        <f>WEEKNUM(Tabela3[[#This Row],[DATA]])</f>
        <v>17</v>
      </c>
      <c r="N3357" s="18">
        <f>YEAR(Tabela3[[#This Row],[DATA]])</f>
        <v>2023</v>
      </c>
    </row>
    <row r="3358" spans="2:14">
      <c r="B3358" s="1">
        <v>45042</v>
      </c>
      <c r="C3358">
        <v>14128</v>
      </c>
      <c r="D3358">
        <f>COUNTIF(C$4:C3358,Tabela3[[#This Row],[COMANDA]])</f>
        <v>4</v>
      </c>
      <c r="E3358" t="s">
        <v>90</v>
      </c>
      <c r="F3358" t="s">
        <v>100</v>
      </c>
      <c r="G3358" t="s">
        <v>8</v>
      </c>
      <c r="H3358" t="s">
        <v>43</v>
      </c>
      <c r="I3358" s="2">
        <v>1</v>
      </c>
      <c r="J3358" t="s">
        <v>11</v>
      </c>
      <c r="K3358" s="21">
        <f>INDEX(LISTAS!$H:$Q,MATCH(BASE!H3358,LISTAS!$G:$G,0),MATCH(BASE!J3358,LISTAS!$H$3:$Q$3,0))*Tabela3[[#This Row],[QUANTIDADE]]</f>
        <v>18</v>
      </c>
      <c r="L3358" s="2" t="str">
        <f>TEXT(Tabela3[[#This Row],[DATA]],"MM")</f>
        <v>04</v>
      </c>
      <c r="M3358" s="2">
        <f>WEEKNUM(Tabela3[[#This Row],[DATA]])</f>
        <v>17</v>
      </c>
      <c r="N3358" s="18">
        <f>YEAR(Tabela3[[#This Row],[DATA]])</f>
        <v>2023</v>
      </c>
    </row>
    <row r="3359" spans="2:14">
      <c r="B3359" s="1">
        <v>45042</v>
      </c>
      <c r="C3359">
        <v>14129</v>
      </c>
      <c r="D3359">
        <f>COUNTIF(C$4:C3359,Tabela3[[#This Row],[COMANDA]])</f>
        <v>1</v>
      </c>
      <c r="E3359" t="s">
        <v>90</v>
      </c>
      <c r="G3359" t="s">
        <v>8</v>
      </c>
      <c r="H3359" t="s">
        <v>40</v>
      </c>
      <c r="I3359" s="2">
        <v>1</v>
      </c>
      <c r="J3359" t="s">
        <v>11</v>
      </c>
      <c r="K3359" s="21">
        <f>INDEX(LISTAS!$H:$Q,MATCH(BASE!H3359,LISTAS!$G:$G,0),MATCH(BASE!J3359,LISTAS!$H$3:$Q$3,0))*Tabela3[[#This Row],[QUANTIDADE]]</f>
        <v>14</v>
      </c>
      <c r="L3359" s="2" t="str">
        <f>TEXT(Tabela3[[#This Row],[DATA]],"MM")</f>
        <v>04</v>
      </c>
      <c r="M3359" s="2">
        <f>WEEKNUM(Tabela3[[#This Row],[DATA]])</f>
        <v>17</v>
      </c>
      <c r="N3359" s="18">
        <f>YEAR(Tabela3[[#This Row],[DATA]])</f>
        <v>2023</v>
      </c>
    </row>
    <row r="3360" spans="2:14">
      <c r="B3360" s="1">
        <v>45042</v>
      </c>
      <c r="C3360">
        <v>14129</v>
      </c>
      <c r="D3360">
        <f>COUNTIF(C$4:C3360,Tabela3[[#This Row],[COMANDA]])</f>
        <v>2</v>
      </c>
      <c r="E3360" t="s">
        <v>90</v>
      </c>
      <c r="G3360" t="s">
        <v>61</v>
      </c>
      <c r="H3360" t="s">
        <v>199</v>
      </c>
      <c r="I3360" s="2">
        <v>1</v>
      </c>
      <c r="J3360" t="s">
        <v>11</v>
      </c>
      <c r="K3360" s="21">
        <f>INDEX(LISTAS!$H:$Q,MATCH(BASE!H3360,LISTAS!$G:$G,0),MATCH(BASE!J3360,LISTAS!$H$3:$Q$3,0))*Tabela3[[#This Row],[QUANTIDADE]]</f>
        <v>1</v>
      </c>
      <c r="L3360" s="2" t="str">
        <f>TEXT(Tabela3[[#This Row],[DATA]],"MM")</f>
        <v>04</v>
      </c>
      <c r="M3360" s="2">
        <f>WEEKNUM(Tabela3[[#This Row],[DATA]])</f>
        <v>17</v>
      </c>
      <c r="N3360" s="18">
        <f>YEAR(Tabela3[[#This Row],[DATA]])</f>
        <v>2023</v>
      </c>
    </row>
    <row r="3361" spans="2:14">
      <c r="B3361" s="1">
        <v>45042</v>
      </c>
      <c r="C3361">
        <v>14130</v>
      </c>
      <c r="D3361">
        <f>COUNTIF(C$4:C3361,Tabela3[[#This Row],[COMANDA]])</f>
        <v>1</v>
      </c>
      <c r="E3361" t="s">
        <v>90</v>
      </c>
      <c r="F3361" t="s">
        <v>98</v>
      </c>
      <c r="G3361" t="s">
        <v>8</v>
      </c>
      <c r="H3361" t="s">
        <v>43</v>
      </c>
      <c r="I3361" s="2">
        <v>1</v>
      </c>
      <c r="J3361" t="s">
        <v>11</v>
      </c>
      <c r="K3361" s="21">
        <f>INDEX(LISTAS!$H:$Q,MATCH(BASE!H3361,LISTAS!$G:$G,0),MATCH(BASE!J3361,LISTAS!$H$3:$Q$3,0))*Tabela3[[#This Row],[QUANTIDADE]]</f>
        <v>18</v>
      </c>
      <c r="L3361" s="2" t="str">
        <f>TEXT(Tabela3[[#This Row],[DATA]],"MM")</f>
        <v>04</v>
      </c>
      <c r="M3361" s="2">
        <f>WEEKNUM(Tabela3[[#This Row],[DATA]])</f>
        <v>17</v>
      </c>
      <c r="N3361" s="18">
        <f>YEAR(Tabela3[[#This Row],[DATA]])</f>
        <v>2023</v>
      </c>
    </row>
    <row r="3362" spans="2:14">
      <c r="B3362" s="1">
        <v>45042</v>
      </c>
      <c r="C3362">
        <v>14131</v>
      </c>
      <c r="D3362">
        <f>COUNTIF(C$4:C3362,Tabela3[[#This Row],[COMANDA]])</f>
        <v>1</v>
      </c>
      <c r="E3362" t="s">
        <v>90</v>
      </c>
      <c r="F3362" t="s">
        <v>100</v>
      </c>
      <c r="G3362" t="s">
        <v>8</v>
      </c>
      <c r="H3362" t="s">
        <v>202</v>
      </c>
      <c r="I3362" s="2">
        <v>1</v>
      </c>
      <c r="J3362" t="s">
        <v>11</v>
      </c>
      <c r="K3362" s="21">
        <f>INDEX(LISTAS!$H:$Q,MATCH(BASE!H3362,LISTAS!$G:$G,0),MATCH(BASE!J3362,LISTAS!$H$3:$Q$3,0))*Tabela3[[#This Row],[QUANTIDADE]]</f>
        <v>20</v>
      </c>
      <c r="L3362" s="2" t="str">
        <f>TEXT(Tabela3[[#This Row],[DATA]],"MM")</f>
        <v>04</v>
      </c>
      <c r="M3362" s="2">
        <f>WEEKNUM(Tabela3[[#This Row],[DATA]])</f>
        <v>17</v>
      </c>
      <c r="N3362" s="18">
        <f>YEAR(Tabela3[[#This Row],[DATA]])</f>
        <v>2023</v>
      </c>
    </row>
    <row r="3363" spans="2:14">
      <c r="B3363" s="1">
        <v>45042</v>
      </c>
      <c r="C3363">
        <v>14132</v>
      </c>
      <c r="D3363">
        <f>COUNTIF(C$4:C3363,Tabela3[[#This Row],[COMANDA]])</f>
        <v>1</v>
      </c>
      <c r="E3363" t="s">
        <v>90</v>
      </c>
      <c r="F3363" t="s">
        <v>100</v>
      </c>
      <c r="G3363" t="s">
        <v>8</v>
      </c>
      <c r="H3363" t="s">
        <v>204</v>
      </c>
      <c r="I3363" s="2">
        <v>1</v>
      </c>
      <c r="J3363" t="s">
        <v>11</v>
      </c>
      <c r="K3363" s="21">
        <f>INDEX(LISTAS!$H:$Q,MATCH(BASE!H3363,LISTAS!$G:$G,0),MATCH(BASE!J3363,LISTAS!$H$3:$Q$3,0))*Tabela3[[#This Row],[QUANTIDADE]]</f>
        <v>18</v>
      </c>
      <c r="L3363" s="2" t="str">
        <f>TEXT(Tabela3[[#This Row],[DATA]],"MM")</f>
        <v>04</v>
      </c>
      <c r="M3363" s="2">
        <f>WEEKNUM(Tabela3[[#This Row],[DATA]])</f>
        <v>17</v>
      </c>
      <c r="N3363" s="18">
        <f>YEAR(Tabela3[[#This Row],[DATA]])</f>
        <v>2023</v>
      </c>
    </row>
    <row r="3364" spans="2:14">
      <c r="B3364" s="1">
        <v>45042</v>
      </c>
      <c r="C3364">
        <v>14133</v>
      </c>
      <c r="D3364">
        <f>COUNTIF(C$4:C3364,Tabela3[[#This Row],[COMANDA]])</f>
        <v>1</v>
      </c>
      <c r="E3364" t="s">
        <v>89</v>
      </c>
      <c r="F3364" t="s">
        <v>98</v>
      </c>
      <c r="G3364" t="s">
        <v>8</v>
      </c>
      <c r="H3364" t="s">
        <v>40</v>
      </c>
      <c r="I3364" s="2">
        <v>2</v>
      </c>
      <c r="J3364" t="s">
        <v>11</v>
      </c>
      <c r="K3364" s="21">
        <f>INDEX(LISTAS!$H:$Q,MATCH(BASE!H3364,LISTAS!$G:$G,0),MATCH(BASE!J3364,LISTAS!$H$3:$Q$3,0))*Tabela3[[#This Row],[QUANTIDADE]]</f>
        <v>28</v>
      </c>
      <c r="L3364" s="2" t="str">
        <f>TEXT(Tabela3[[#This Row],[DATA]],"MM")</f>
        <v>04</v>
      </c>
      <c r="M3364" s="2">
        <f>WEEKNUM(Tabela3[[#This Row],[DATA]])</f>
        <v>17</v>
      </c>
      <c r="N3364" s="18">
        <f>YEAR(Tabela3[[#This Row],[DATA]])</f>
        <v>2023</v>
      </c>
    </row>
    <row r="3365" spans="2:14">
      <c r="B3365" s="1">
        <v>45042</v>
      </c>
      <c r="C3365">
        <v>14135</v>
      </c>
      <c r="D3365">
        <f>COUNTIF(C$4:C3365,Tabela3[[#This Row],[COMANDA]])</f>
        <v>1</v>
      </c>
      <c r="E3365" t="s">
        <v>90</v>
      </c>
      <c r="F3365" t="s">
        <v>99</v>
      </c>
      <c r="G3365" t="s">
        <v>8</v>
      </c>
      <c r="H3365" t="s">
        <v>206</v>
      </c>
      <c r="I3365" s="2">
        <v>1</v>
      </c>
      <c r="J3365" t="s">
        <v>11</v>
      </c>
      <c r="K3365" s="21">
        <f>INDEX(LISTAS!$H:$Q,MATCH(BASE!H3365,LISTAS!$G:$G,0),MATCH(BASE!J3365,LISTAS!$H$3:$Q$3,0))*Tabela3[[#This Row],[QUANTIDADE]]</f>
        <v>18</v>
      </c>
      <c r="L3365" s="2" t="str">
        <f>TEXT(Tabela3[[#This Row],[DATA]],"MM")</f>
        <v>04</v>
      </c>
      <c r="M3365" s="2">
        <f>WEEKNUM(Tabela3[[#This Row],[DATA]])</f>
        <v>17</v>
      </c>
      <c r="N3365" s="18">
        <f>YEAR(Tabela3[[#This Row],[DATA]])</f>
        <v>2023</v>
      </c>
    </row>
    <row r="3366" spans="2:14">
      <c r="B3366" s="1">
        <v>45042</v>
      </c>
      <c r="C3366">
        <v>14135</v>
      </c>
      <c r="D3366">
        <f>COUNTIF(C$4:C3366,Tabela3[[#This Row],[COMANDA]])</f>
        <v>2</v>
      </c>
      <c r="E3366" t="s">
        <v>90</v>
      </c>
      <c r="F3366" t="s">
        <v>99</v>
      </c>
      <c r="G3366" t="s">
        <v>61</v>
      </c>
      <c r="H3366" t="s">
        <v>163</v>
      </c>
      <c r="I3366" s="2">
        <v>1</v>
      </c>
      <c r="J3366" t="s">
        <v>11</v>
      </c>
      <c r="K3366" s="21">
        <f>INDEX(LISTAS!$H:$Q,MATCH(BASE!H3366,LISTAS!$G:$G,0),MATCH(BASE!J3366,LISTAS!$H$3:$Q$3,0))*Tabela3[[#This Row],[QUANTIDADE]]</f>
        <v>4</v>
      </c>
      <c r="L3366" s="2" t="str">
        <f>TEXT(Tabela3[[#This Row],[DATA]],"MM")</f>
        <v>04</v>
      </c>
      <c r="M3366" s="2">
        <f>WEEKNUM(Tabela3[[#This Row],[DATA]])</f>
        <v>17</v>
      </c>
      <c r="N3366" s="18">
        <f>YEAR(Tabela3[[#This Row],[DATA]])</f>
        <v>2023</v>
      </c>
    </row>
    <row r="3367" spans="2:14">
      <c r="B3367" s="1">
        <v>45042</v>
      </c>
      <c r="C3367">
        <v>14135</v>
      </c>
      <c r="D3367">
        <f>COUNTIF(C$4:C3367,Tabela3[[#This Row],[COMANDA]])</f>
        <v>3</v>
      </c>
      <c r="E3367" t="s">
        <v>90</v>
      </c>
      <c r="F3367" t="s">
        <v>99</v>
      </c>
      <c r="G3367" t="s">
        <v>9</v>
      </c>
      <c r="H3367" t="s">
        <v>59</v>
      </c>
      <c r="I3367" s="2">
        <v>1</v>
      </c>
      <c r="J3367" t="s">
        <v>11</v>
      </c>
      <c r="K3367" s="21">
        <f>INDEX(LISTAS!$H:$Q,MATCH(BASE!H3367,LISTAS!$G:$G,0),MATCH(BASE!J3367,LISTAS!$H$3:$Q$3,0))*Tabela3[[#This Row],[QUANTIDADE]]</f>
        <v>3</v>
      </c>
      <c r="L3367" s="2" t="str">
        <f>TEXT(Tabela3[[#This Row],[DATA]],"MM")</f>
        <v>04</v>
      </c>
      <c r="M3367" s="2">
        <f>WEEKNUM(Tabela3[[#This Row],[DATA]])</f>
        <v>17</v>
      </c>
      <c r="N3367" s="18">
        <f>YEAR(Tabela3[[#This Row],[DATA]])</f>
        <v>2023</v>
      </c>
    </row>
    <row r="3368" spans="2:14">
      <c r="B3368" s="1">
        <v>45042</v>
      </c>
      <c r="C3368">
        <v>14136</v>
      </c>
      <c r="D3368">
        <f>COUNTIF(C$4:C3368,Tabela3[[#This Row],[COMANDA]])</f>
        <v>1</v>
      </c>
      <c r="E3368" t="s">
        <v>90</v>
      </c>
      <c r="F3368" t="s">
        <v>98</v>
      </c>
      <c r="G3368" t="s">
        <v>8</v>
      </c>
      <c r="H3368" t="s">
        <v>39</v>
      </c>
      <c r="I3368" s="2">
        <v>1</v>
      </c>
      <c r="J3368" t="s">
        <v>11</v>
      </c>
      <c r="K3368" s="21">
        <f>INDEX(LISTAS!$H:$Q,MATCH(BASE!H3368,LISTAS!$G:$G,0),MATCH(BASE!J3368,LISTAS!$H$3:$Q$3,0))*Tabela3[[#This Row],[QUANTIDADE]]</f>
        <v>12</v>
      </c>
      <c r="L3368" s="2" t="str">
        <f>TEXT(Tabela3[[#This Row],[DATA]],"MM")</f>
        <v>04</v>
      </c>
      <c r="M3368" s="2">
        <f>WEEKNUM(Tabela3[[#This Row],[DATA]])</f>
        <v>17</v>
      </c>
      <c r="N3368" s="18">
        <f>YEAR(Tabela3[[#This Row],[DATA]])</f>
        <v>2023</v>
      </c>
    </row>
    <row r="3369" spans="2:14">
      <c r="B3369" s="1">
        <v>45042</v>
      </c>
      <c r="C3369">
        <v>14136</v>
      </c>
      <c r="D3369">
        <f>COUNTIF(C$4:C3369,Tabela3[[#This Row],[COMANDA]])</f>
        <v>2</v>
      </c>
      <c r="E3369" t="s">
        <v>90</v>
      </c>
      <c r="F3369" t="s">
        <v>98</v>
      </c>
      <c r="G3369" t="s">
        <v>61</v>
      </c>
      <c r="H3369" t="s">
        <v>163</v>
      </c>
      <c r="I3369" s="2">
        <v>1</v>
      </c>
      <c r="J3369" t="s">
        <v>11</v>
      </c>
      <c r="K3369" s="21">
        <f>INDEX(LISTAS!$H:$Q,MATCH(BASE!H3369,LISTAS!$G:$G,0),MATCH(BASE!J3369,LISTAS!$H$3:$Q$3,0))*Tabela3[[#This Row],[QUANTIDADE]]</f>
        <v>4</v>
      </c>
      <c r="L3369" s="2" t="str">
        <f>TEXT(Tabela3[[#This Row],[DATA]],"MM")</f>
        <v>04</v>
      </c>
      <c r="M3369" s="2">
        <f>WEEKNUM(Tabela3[[#This Row],[DATA]])</f>
        <v>17</v>
      </c>
      <c r="N3369" s="18">
        <f>YEAR(Tabela3[[#This Row],[DATA]])</f>
        <v>2023</v>
      </c>
    </row>
    <row r="3370" spans="2:14">
      <c r="B3370" s="1">
        <v>45042</v>
      </c>
      <c r="C3370">
        <v>14136</v>
      </c>
      <c r="D3370">
        <f>COUNTIF(C$4:C3370,Tabela3[[#This Row],[COMANDA]])</f>
        <v>3</v>
      </c>
      <c r="E3370" t="s">
        <v>90</v>
      </c>
      <c r="F3370" t="s">
        <v>98</v>
      </c>
      <c r="G3370" t="s">
        <v>9</v>
      </c>
      <c r="H3370" t="s">
        <v>344</v>
      </c>
      <c r="I3370" s="2">
        <v>1</v>
      </c>
      <c r="J3370" t="s">
        <v>11</v>
      </c>
      <c r="K3370" s="21">
        <f>INDEX(LISTAS!$H:$Q,MATCH(BASE!H3370,LISTAS!$G:$G,0),MATCH(BASE!J3370,LISTAS!$H$3:$Q$3,0))*Tabela3[[#This Row],[QUANTIDADE]]</f>
        <v>10</v>
      </c>
      <c r="L3370" s="2" t="str">
        <f>TEXT(Tabela3[[#This Row],[DATA]],"MM")</f>
        <v>04</v>
      </c>
      <c r="M3370" s="2">
        <f>WEEKNUM(Tabela3[[#This Row],[DATA]])</f>
        <v>17</v>
      </c>
      <c r="N3370" s="18">
        <f>YEAR(Tabela3[[#This Row],[DATA]])</f>
        <v>2023</v>
      </c>
    </row>
    <row r="3371" spans="2:14">
      <c r="B3371" s="1">
        <v>45042</v>
      </c>
      <c r="C3371">
        <v>14137</v>
      </c>
      <c r="D3371">
        <f>COUNTIF(C$4:C3371,Tabela3[[#This Row],[COMANDA]])</f>
        <v>1</v>
      </c>
      <c r="E3371" t="s">
        <v>90</v>
      </c>
      <c r="F3371" t="s">
        <v>98</v>
      </c>
      <c r="G3371" t="s">
        <v>8</v>
      </c>
      <c r="H3371" t="s">
        <v>39</v>
      </c>
      <c r="I3371" s="2">
        <v>1</v>
      </c>
      <c r="J3371" t="s">
        <v>11</v>
      </c>
      <c r="K3371" s="21">
        <f>INDEX(LISTAS!$H:$Q,MATCH(BASE!H3371,LISTAS!$G:$G,0),MATCH(BASE!J3371,LISTAS!$H$3:$Q$3,0))*Tabela3[[#This Row],[QUANTIDADE]]</f>
        <v>12</v>
      </c>
      <c r="L3371" s="2" t="str">
        <f>TEXT(Tabela3[[#This Row],[DATA]],"MM")</f>
        <v>04</v>
      </c>
      <c r="M3371" s="2">
        <f>WEEKNUM(Tabela3[[#This Row],[DATA]])</f>
        <v>17</v>
      </c>
      <c r="N3371" s="18">
        <f>YEAR(Tabela3[[#This Row],[DATA]])</f>
        <v>2023</v>
      </c>
    </row>
    <row r="3372" spans="2:14">
      <c r="B3372" s="1">
        <v>45042</v>
      </c>
      <c r="C3372">
        <v>14137</v>
      </c>
      <c r="D3372">
        <f>COUNTIF(C$4:C3372,Tabela3[[#This Row],[COMANDA]])</f>
        <v>2</v>
      </c>
      <c r="E3372" t="s">
        <v>90</v>
      </c>
      <c r="F3372" t="s">
        <v>98</v>
      </c>
      <c r="G3372" t="s">
        <v>8</v>
      </c>
      <c r="H3372" t="s">
        <v>211</v>
      </c>
      <c r="I3372" s="2">
        <v>1</v>
      </c>
      <c r="J3372" t="s">
        <v>11</v>
      </c>
      <c r="K3372" s="21">
        <f>INDEX(LISTAS!$H:$Q,MATCH(BASE!H3372,LISTAS!$G:$G,0),MATCH(BASE!J3372,LISTAS!$H$3:$Q$3,0))*Tabela3[[#This Row],[QUANTIDADE]]</f>
        <v>20</v>
      </c>
      <c r="L3372" s="2" t="str">
        <f>TEXT(Tabela3[[#This Row],[DATA]],"MM")</f>
        <v>04</v>
      </c>
      <c r="M3372" s="2">
        <f>WEEKNUM(Tabela3[[#This Row],[DATA]])</f>
        <v>17</v>
      </c>
      <c r="N3372" s="18">
        <f>YEAR(Tabela3[[#This Row],[DATA]])</f>
        <v>2023</v>
      </c>
    </row>
    <row r="3373" spans="2:14">
      <c r="B3373" s="1">
        <v>45042</v>
      </c>
      <c r="C3373">
        <v>14137</v>
      </c>
      <c r="D3373">
        <f>COUNTIF(C$4:C3373,Tabela3[[#This Row],[COMANDA]])</f>
        <v>3</v>
      </c>
      <c r="E3373" t="s">
        <v>90</v>
      </c>
      <c r="F3373" t="s">
        <v>98</v>
      </c>
      <c r="G3373" t="s">
        <v>9</v>
      </c>
      <c r="H3373" t="s">
        <v>378</v>
      </c>
      <c r="I3373" s="2">
        <v>1</v>
      </c>
      <c r="J3373" t="s">
        <v>11</v>
      </c>
      <c r="K3373" s="21">
        <f>INDEX(LISTAS!$H:$Q,MATCH(BASE!H3373,LISTAS!$G:$G,0),MATCH(BASE!J3373,LISTAS!$H$3:$Q$3,0))*Tabela3[[#This Row],[QUANTIDADE]]</f>
        <v>6</v>
      </c>
      <c r="L3373" s="2" t="str">
        <f>TEXT(Tabela3[[#This Row],[DATA]],"MM")</f>
        <v>04</v>
      </c>
      <c r="M3373" s="2">
        <f>WEEKNUM(Tabela3[[#This Row],[DATA]])</f>
        <v>17</v>
      </c>
      <c r="N3373" s="18">
        <f>YEAR(Tabela3[[#This Row],[DATA]])</f>
        <v>2023</v>
      </c>
    </row>
    <row r="3374" spans="2:14">
      <c r="B3374" s="1">
        <v>45042</v>
      </c>
      <c r="C3374">
        <v>14137</v>
      </c>
      <c r="D3374">
        <f>COUNTIF(C$4:C3374,Tabela3[[#This Row],[COMANDA]])</f>
        <v>4</v>
      </c>
      <c r="E3374" t="s">
        <v>90</v>
      </c>
      <c r="F3374" t="s">
        <v>98</v>
      </c>
      <c r="G3374" t="s">
        <v>62</v>
      </c>
      <c r="H3374" t="s">
        <v>192</v>
      </c>
      <c r="I3374" s="2">
        <v>1</v>
      </c>
      <c r="J3374" t="s">
        <v>11</v>
      </c>
      <c r="K3374" s="21">
        <f>INDEX(LISTAS!$H:$Q,MATCH(BASE!H3374,LISTAS!$G:$G,0),MATCH(BASE!J3374,LISTAS!$H$3:$Q$3,0))*Tabela3[[#This Row],[QUANTIDADE]]</f>
        <v>6</v>
      </c>
      <c r="L3374" s="2" t="str">
        <f>TEXT(Tabela3[[#This Row],[DATA]],"MM")</f>
        <v>04</v>
      </c>
      <c r="M3374" s="2">
        <f>WEEKNUM(Tabela3[[#This Row],[DATA]])</f>
        <v>17</v>
      </c>
      <c r="N3374" s="18">
        <f>YEAR(Tabela3[[#This Row],[DATA]])</f>
        <v>2023</v>
      </c>
    </row>
    <row r="3375" spans="2:14">
      <c r="B3375" s="1">
        <v>45042</v>
      </c>
      <c r="C3375">
        <v>14138</v>
      </c>
      <c r="D3375">
        <f>COUNTIF(C$4:C3375,Tabela3[[#This Row],[COMANDA]])</f>
        <v>1</v>
      </c>
      <c r="E3375" t="s">
        <v>90</v>
      </c>
      <c r="G3375" t="s">
        <v>8</v>
      </c>
      <c r="H3375" t="s">
        <v>206</v>
      </c>
      <c r="I3375" s="2">
        <v>1</v>
      </c>
      <c r="J3375" t="s">
        <v>11</v>
      </c>
      <c r="K3375" s="21">
        <f>INDEX(LISTAS!$H:$Q,MATCH(BASE!H3375,LISTAS!$G:$G,0),MATCH(BASE!J3375,LISTAS!$H$3:$Q$3,0))*Tabela3[[#This Row],[QUANTIDADE]]</f>
        <v>18</v>
      </c>
      <c r="L3375" s="2" t="str">
        <f>TEXT(Tabela3[[#This Row],[DATA]],"MM")</f>
        <v>04</v>
      </c>
      <c r="M3375" s="2">
        <f>WEEKNUM(Tabela3[[#This Row],[DATA]])</f>
        <v>17</v>
      </c>
      <c r="N3375" s="18">
        <f>YEAR(Tabela3[[#This Row],[DATA]])</f>
        <v>2023</v>
      </c>
    </row>
    <row r="3376" spans="2:14">
      <c r="B3376" s="1">
        <v>45042</v>
      </c>
      <c r="C3376">
        <v>14138</v>
      </c>
      <c r="D3376">
        <f>COUNTIF(C$4:C3376,Tabela3[[#This Row],[COMANDA]])</f>
        <v>2</v>
      </c>
      <c r="E3376" t="s">
        <v>90</v>
      </c>
      <c r="G3376" t="s">
        <v>10</v>
      </c>
      <c r="H3376" t="s">
        <v>97</v>
      </c>
      <c r="I3376" s="2">
        <v>1</v>
      </c>
      <c r="J3376" t="s">
        <v>11</v>
      </c>
      <c r="K3376" s="21">
        <f>INDEX(LISTAS!$H:$Q,MATCH(BASE!H3376,LISTAS!$G:$G,0),MATCH(BASE!J3376,LISTAS!$H$3:$Q$3,0))*Tabela3[[#This Row],[QUANTIDADE]]</f>
        <v>2.5</v>
      </c>
      <c r="L3376" s="2" t="str">
        <f>TEXT(Tabela3[[#This Row],[DATA]],"MM")</f>
        <v>04</v>
      </c>
      <c r="M3376" s="2">
        <f>WEEKNUM(Tabela3[[#This Row],[DATA]])</f>
        <v>17</v>
      </c>
      <c r="N3376" s="18">
        <f>YEAR(Tabela3[[#This Row],[DATA]])</f>
        <v>2023</v>
      </c>
    </row>
    <row r="3377" spans="2:14">
      <c r="B3377" s="1">
        <v>45042</v>
      </c>
      <c r="C3377">
        <v>14139</v>
      </c>
      <c r="D3377">
        <f>COUNTIF(C$4:C3377,Tabela3[[#This Row],[COMANDA]])</f>
        <v>1</v>
      </c>
      <c r="E3377" t="s">
        <v>90</v>
      </c>
      <c r="G3377" t="s">
        <v>8</v>
      </c>
      <c r="H3377" t="s">
        <v>204</v>
      </c>
      <c r="I3377" s="2">
        <v>3</v>
      </c>
      <c r="J3377" t="s">
        <v>11</v>
      </c>
      <c r="K3377" s="21">
        <f>INDEX(LISTAS!$H:$Q,MATCH(BASE!H3377,LISTAS!$G:$G,0),MATCH(BASE!J3377,LISTAS!$H$3:$Q$3,0))*Tabela3[[#This Row],[QUANTIDADE]]</f>
        <v>54</v>
      </c>
      <c r="L3377" s="2" t="str">
        <f>TEXT(Tabela3[[#This Row],[DATA]],"MM")</f>
        <v>04</v>
      </c>
      <c r="M3377" s="2">
        <f>WEEKNUM(Tabela3[[#This Row],[DATA]])</f>
        <v>17</v>
      </c>
      <c r="N3377" s="18">
        <f>YEAR(Tabela3[[#This Row],[DATA]])</f>
        <v>2023</v>
      </c>
    </row>
    <row r="3378" spans="2:14">
      <c r="B3378" s="1">
        <v>45042</v>
      </c>
      <c r="C3378">
        <v>14139</v>
      </c>
      <c r="D3378">
        <f>COUNTIF(C$4:C3378,Tabela3[[#This Row],[COMANDA]])</f>
        <v>2</v>
      </c>
      <c r="E3378" t="s">
        <v>90</v>
      </c>
      <c r="G3378" t="s">
        <v>61</v>
      </c>
      <c r="H3378" t="s">
        <v>199</v>
      </c>
      <c r="I3378" s="2">
        <v>3</v>
      </c>
      <c r="J3378" t="s">
        <v>11</v>
      </c>
      <c r="K3378" s="21">
        <f>INDEX(LISTAS!$H:$Q,MATCH(BASE!H3378,LISTAS!$G:$G,0),MATCH(BASE!J3378,LISTAS!$H$3:$Q$3,0))*Tabela3[[#This Row],[QUANTIDADE]]</f>
        <v>3</v>
      </c>
      <c r="L3378" s="2" t="str">
        <f>TEXT(Tabela3[[#This Row],[DATA]],"MM")</f>
        <v>04</v>
      </c>
      <c r="M3378" s="2">
        <f>WEEKNUM(Tabela3[[#This Row],[DATA]])</f>
        <v>17</v>
      </c>
      <c r="N3378" s="18">
        <f>YEAR(Tabela3[[#This Row],[DATA]])</f>
        <v>2023</v>
      </c>
    </row>
    <row r="3379" spans="2:14">
      <c r="B3379" s="1">
        <v>45042</v>
      </c>
      <c r="C3379">
        <v>14140</v>
      </c>
      <c r="D3379">
        <f>COUNTIF(C$4:C3379,Tabela3[[#This Row],[COMANDA]])</f>
        <v>1</v>
      </c>
      <c r="E3379" t="s">
        <v>90</v>
      </c>
      <c r="F3379" t="s">
        <v>99</v>
      </c>
      <c r="G3379" t="s">
        <v>8</v>
      </c>
      <c r="H3379" t="s">
        <v>204</v>
      </c>
      <c r="I3379" s="2">
        <v>1</v>
      </c>
      <c r="J3379" t="s">
        <v>11</v>
      </c>
      <c r="K3379" s="21">
        <f>INDEX(LISTAS!$H:$Q,MATCH(BASE!H3379,LISTAS!$G:$G,0),MATCH(BASE!J3379,LISTAS!$H$3:$Q$3,0))*Tabela3[[#This Row],[QUANTIDADE]]</f>
        <v>18</v>
      </c>
      <c r="L3379" s="2" t="str">
        <f>TEXT(Tabela3[[#This Row],[DATA]],"MM")</f>
        <v>04</v>
      </c>
      <c r="M3379" s="2">
        <f>WEEKNUM(Tabela3[[#This Row],[DATA]])</f>
        <v>17</v>
      </c>
      <c r="N3379" s="18">
        <f>YEAR(Tabela3[[#This Row],[DATA]])</f>
        <v>2023</v>
      </c>
    </row>
    <row r="3380" spans="2:14">
      <c r="B3380" s="1">
        <v>45042</v>
      </c>
      <c r="C3380">
        <v>14141</v>
      </c>
      <c r="D3380">
        <f>COUNTIF(C$4:C3380,Tabela3[[#This Row],[COMANDA]])</f>
        <v>1</v>
      </c>
      <c r="E3380" t="s">
        <v>90</v>
      </c>
      <c r="F3380" t="s">
        <v>100</v>
      </c>
      <c r="G3380" t="s">
        <v>8</v>
      </c>
      <c r="H3380" t="s">
        <v>39</v>
      </c>
      <c r="I3380" s="2">
        <v>1</v>
      </c>
      <c r="J3380" t="s">
        <v>11</v>
      </c>
      <c r="K3380" s="21">
        <f>INDEX(LISTAS!$H:$Q,MATCH(BASE!H3380,LISTAS!$G:$G,0),MATCH(BASE!J3380,LISTAS!$H$3:$Q$3,0))*Tabela3[[#This Row],[QUANTIDADE]]</f>
        <v>12</v>
      </c>
      <c r="L3380" s="2" t="str">
        <f>TEXT(Tabela3[[#This Row],[DATA]],"MM")</f>
        <v>04</v>
      </c>
      <c r="M3380" s="2">
        <f>WEEKNUM(Tabela3[[#This Row],[DATA]])</f>
        <v>17</v>
      </c>
      <c r="N3380" s="18">
        <f>YEAR(Tabela3[[#This Row],[DATA]])</f>
        <v>2023</v>
      </c>
    </row>
    <row r="3381" spans="2:14">
      <c r="B3381" s="1">
        <v>45042</v>
      </c>
      <c r="C3381">
        <v>14141</v>
      </c>
      <c r="D3381">
        <f>COUNTIF(C$4:C3381,Tabela3[[#This Row],[COMANDA]])</f>
        <v>2</v>
      </c>
      <c r="E3381" t="s">
        <v>90</v>
      </c>
      <c r="F3381" t="s">
        <v>100</v>
      </c>
      <c r="G3381" t="s">
        <v>8</v>
      </c>
      <c r="H3381" t="s">
        <v>204</v>
      </c>
      <c r="I3381" s="2">
        <v>1</v>
      </c>
      <c r="J3381" t="s">
        <v>11</v>
      </c>
      <c r="K3381" s="21">
        <f>INDEX(LISTAS!$H:$Q,MATCH(BASE!H3381,LISTAS!$G:$G,0),MATCH(BASE!J3381,LISTAS!$H$3:$Q$3,0))*Tabela3[[#This Row],[QUANTIDADE]]</f>
        <v>18</v>
      </c>
      <c r="L3381" s="2" t="str">
        <f>TEXT(Tabela3[[#This Row],[DATA]],"MM")</f>
        <v>04</v>
      </c>
      <c r="M3381" s="2">
        <f>WEEKNUM(Tabela3[[#This Row],[DATA]])</f>
        <v>17</v>
      </c>
      <c r="N3381" s="18">
        <f>YEAR(Tabela3[[#This Row],[DATA]])</f>
        <v>2023</v>
      </c>
    </row>
    <row r="3382" spans="2:14">
      <c r="B3382" s="1">
        <v>45042</v>
      </c>
      <c r="C3382">
        <v>14141</v>
      </c>
      <c r="D3382">
        <f>COUNTIF(C$4:C3382,Tabela3[[#This Row],[COMANDA]])</f>
        <v>3</v>
      </c>
      <c r="E3382" t="s">
        <v>90</v>
      </c>
      <c r="F3382" t="s">
        <v>100</v>
      </c>
      <c r="G3382" t="s">
        <v>9</v>
      </c>
      <c r="H3382" t="s">
        <v>138</v>
      </c>
      <c r="I3382" s="2">
        <v>1</v>
      </c>
      <c r="J3382" t="s">
        <v>11</v>
      </c>
      <c r="K3382" s="21">
        <f>INDEX(LISTAS!$H:$Q,MATCH(BASE!H3382,LISTAS!$G:$G,0),MATCH(BASE!J3382,LISTAS!$H$3:$Q$3,0))*Tabela3[[#This Row],[QUANTIDADE]]</f>
        <v>4</v>
      </c>
      <c r="L3382" s="2" t="str">
        <f>TEXT(Tabela3[[#This Row],[DATA]],"MM")</f>
        <v>04</v>
      </c>
      <c r="M3382" s="2">
        <f>WEEKNUM(Tabela3[[#This Row],[DATA]])</f>
        <v>17</v>
      </c>
      <c r="N3382" s="18">
        <f>YEAR(Tabela3[[#This Row],[DATA]])</f>
        <v>2023</v>
      </c>
    </row>
    <row r="3383" spans="2:14">
      <c r="B3383" s="1">
        <v>45042</v>
      </c>
      <c r="C3383">
        <v>14142</v>
      </c>
      <c r="D3383">
        <f>COUNTIF(C$4:C3383,Tabela3[[#This Row],[COMANDA]])</f>
        <v>1</v>
      </c>
      <c r="E3383" t="s">
        <v>90</v>
      </c>
      <c r="F3383" t="s">
        <v>99</v>
      </c>
      <c r="G3383" t="s">
        <v>8</v>
      </c>
      <c r="H3383" t="s">
        <v>40</v>
      </c>
      <c r="I3383" s="2">
        <v>1</v>
      </c>
      <c r="J3383" t="s">
        <v>11</v>
      </c>
      <c r="K3383" s="21">
        <f>INDEX(LISTAS!$H:$Q,MATCH(BASE!H3383,LISTAS!$G:$G,0),MATCH(BASE!J3383,LISTAS!$H$3:$Q$3,0))*Tabela3[[#This Row],[QUANTIDADE]]</f>
        <v>14</v>
      </c>
      <c r="L3383" s="2" t="str">
        <f>TEXT(Tabela3[[#This Row],[DATA]],"MM")</f>
        <v>04</v>
      </c>
      <c r="M3383" s="2">
        <f>WEEKNUM(Tabela3[[#This Row],[DATA]])</f>
        <v>17</v>
      </c>
      <c r="N3383" s="18">
        <f>YEAR(Tabela3[[#This Row],[DATA]])</f>
        <v>2023</v>
      </c>
    </row>
    <row r="3384" spans="2:14">
      <c r="B3384" s="1">
        <v>45042</v>
      </c>
      <c r="C3384">
        <v>14142</v>
      </c>
      <c r="D3384">
        <f>COUNTIF(C$4:C3384,Tabela3[[#This Row],[COMANDA]])</f>
        <v>2</v>
      </c>
      <c r="E3384" t="s">
        <v>90</v>
      </c>
      <c r="F3384" t="s">
        <v>99</v>
      </c>
      <c r="G3384" t="s">
        <v>8</v>
      </c>
      <c r="H3384" t="s">
        <v>203</v>
      </c>
      <c r="I3384" s="2">
        <v>1</v>
      </c>
      <c r="J3384" t="s">
        <v>11</v>
      </c>
      <c r="K3384" s="21">
        <f>INDEX(LISTAS!$H:$Q,MATCH(BASE!H3384,LISTAS!$G:$G,0),MATCH(BASE!J3384,LISTAS!$H$3:$Q$3,0))*Tabela3[[#This Row],[QUANTIDADE]]</f>
        <v>20</v>
      </c>
      <c r="L3384" s="2" t="str">
        <f>TEXT(Tabela3[[#This Row],[DATA]],"MM")</f>
        <v>04</v>
      </c>
      <c r="M3384" s="2">
        <f>WEEKNUM(Tabela3[[#This Row],[DATA]])</f>
        <v>17</v>
      </c>
      <c r="N3384" s="18">
        <f>YEAR(Tabela3[[#This Row],[DATA]])</f>
        <v>2023</v>
      </c>
    </row>
    <row r="3385" spans="2:14">
      <c r="B3385" s="1">
        <v>45042</v>
      </c>
      <c r="C3385">
        <v>14142</v>
      </c>
      <c r="D3385">
        <f>COUNTIF(C$4:C3385,Tabela3[[#This Row],[COMANDA]])</f>
        <v>3</v>
      </c>
      <c r="E3385" t="s">
        <v>90</v>
      </c>
      <c r="F3385" t="s">
        <v>99</v>
      </c>
      <c r="G3385" t="s">
        <v>8</v>
      </c>
      <c r="H3385" t="s">
        <v>84</v>
      </c>
      <c r="I3385" s="2">
        <v>1</v>
      </c>
      <c r="J3385" t="s">
        <v>11</v>
      </c>
      <c r="K3385" s="21">
        <f>INDEX(LISTAS!$H:$Q,MATCH(BASE!H3385,LISTAS!$G:$G,0),MATCH(BASE!J3385,LISTAS!$H$3:$Q$3,0))*Tabela3[[#This Row],[QUANTIDADE]]</f>
        <v>16</v>
      </c>
      <c r="L3385" s="2" t="str">
        <f>TEXT(Tabela3[[#This Row],[DATA]],"MM")</f>
        <v>04</v>
      </c>
      <c r="M3385" s="2">
        <f>WEEKNUM(Tabela3[[#This Row],[DATA]])</f>
        <v>17</v>
      </c>
      <c r="N3385" s="18">
        <f>YEAR(Tabela3[[#This Row],[DATA]])</f>
        <v>2023</v>
      </c>
    </row>
    <row r="3386" spans="2:14">
      <c r="B3386" s="1">
        <v>45042</v>
      </c>
      <c r="C3386">
        <v>14143</v>
      </c>
      <c r="D3386">
        <f>COUNTIF(C$4:C3386,Tabela3[[#This Row],[COMANDA]])</f>
        <v>1</v>
      </c>
      <c r="E3386" t="s">
        <v>90</v>
      </c>
      <c r="F3386" t="s">
        <v>375</v>
      </c>
      <c r="G3386" t="s">
        <v>8</v>
      </c>
      <c r="H3386" t="s">
        <v>39</v>
      </c>
      <c r="I3386" s="2">
        <v>1</v>
      </c>
      <c r="J3386" t="s">
        <v>11</v>
      </c>
      <c r="K3386" s="21">
        <f>INDEX(LISTAS!$H:$Q,MATCH(BASE!H3386,LISTAS!$G:$G,0),MATCH(BASE!J3386,LISTAS!$H$3:$Q$3,0))*Tabela3[[#This Row],[QUANTIDADE]]</f>
        <v>12</v>
      </c>
      <c r="L3386" s="2" t="str">
        <f>TEXT(Tabela3[[#This Row],[DATA]],"MM")</f>
        <v>04</v>
      </c>
      <c r="M3386" s="2">
        <f>WEEKNUM(Tabela3[[#This Row],[DATA]])</f>
        <v>17</v>
      </c>
      <c r="N3386" s="18">
        <f>YEAR(Tabela3[[#This Row],[DATA]])</f>
        <v>2023</v>
      </c>
    </row>
    <row r="3387" spans="2:14">
      <c r="B3387" s="1">
        <v>45042</v>
      </c>
      <c r="C3387">
        <v>14143</v>
      </c>
      <c r="D3387">
        <f>COUNTIF(C$4:C3387,Tabela3[[#This Row],[COMANDA]])</f>
        <v>2</v>
      </c>
      <c r="E3387" t="s">
        <v>90</v>
      </c>
      <c r="F3387" t="s">
        <v>375</v>
      </c>
      <c r="G3387" t="s">
        <v>61</v>
      </c>
      <c r="H3387" t="s">
        <v>166</v>
      </c>
      <c r="I3387" s="2">
        <v>1</v>
      </c>
      <c r="J3387" t="s">
        <v>11</v>
      </c>
      <c r="K3387" s="21">
        <f>INDEX(LISTAS!$H:$Q,MATCH(BASE!H3387,LISTAS!$G:$G,0),MATCH(BASE!J3387,LISTAS!$H$3:$Q$3,0))*Tabela3[[#This Row],[QUANTIDADE]]</f>
        <v>8</v>
      </c>
      <c r="L3387" s="2" t="str">
        <f>TEXT(Tabela3[[#This Row],[DATA]],"MM")</f>
        <v>04</v>
      </c>
      <c r="M3387" s="2">
        <f>WEEKNUM(Tabela3[[#This Row],[DATA]])</f>
        <v>17</v>
      </c>
      <c r="N3387" s="18">
        <f>YEAR(Tabela3[[#This Row],[DATA]])</f>
        <v>2023</v>
      </c>
    </row>
    <row r="3388" spans="2:14">
      <c r="B3388" s="1">
        <v>45042</v>
      </c>
      <c r="C3388">
        <v>14144</v>
      </c>
      <c r="D3388">
        <f>COUNTIF(C$4:C3388,Tabela3[[#This Row],[COMANDA]])</f>
        <v>1</v>
      </c>
      <c r="E3388" t="s">
        <v>90</v>
      </c>
      <c r="F3388" t="s">
        <v>100</v>
      </c>
      <c r="G3388" t="s">
        <v>8</v>
      </c>
      <c r="H3388" t="s">
        <v>202</v>
      </c>
      <c r="I3388" s="2">
        <v>1</v>
      </c>
      <c r="J3388" t="s">
        <v>11</v>
      </c>
      <c r="K3388" s="21">
        <f>INDEX(LISTAS!$H:$Q,MATCH(BASE!H3388,LISTAS!$G:$G,0),MATCH(BASE!J3388,LISTAS!$H$3:$Q$3,0))*Tabela3[[#This Row],[QUANTIDADE]]</f>
        <v>20</v>
      </c>
      <c r="L3388" s="2" t="str">
        <f>TEXT(Tabela3[[#This Row],[DATA]],"MM")</f>
        <v>04</v>
      </c>
      <c r="M3388" s="2">
        <f>WEEKNUM(Tabela3[[#This Row],[DATA]])</f>
        <v>17</v>
      </c>
      <c r="N3388" s="18">
        <f>YEAR(Tabela3[[#This Row],[DATA]])</f>
        <v>2023</v>
      </c>
    </row>
    <row r="3389" spans="2:14">
      <c r="B3389" s="1">
        <v>45042</v>
      </c>
      <c r="C3389">
        <v>14144</v>
      </c>
      <c r="D3389">
        <f>COUNTIF(C$4:C3389,Tabela3[[#This Row],[COMANDA]])</f>
        <v>2</v>
      </c>
      <c r="E3389" t="s">
        <v>90</v>
      </c>
      <c r="F3389" t="s">
        <v>100</v>
      </c>
      <c r="G3389" t="s">
        <v>9</v>
      </c>
      <c r="H3389" t="s">
        <v>213</v>
      </c>
      <c r="I3389" s="2">
        <v>1</v>
      </c>
      <c r="J3389" t="s">
        <v>11</v>
      </c>
      <c r="K3389" s="21">
        <f>INDEX(LISTAS!$H:$Q,MATCH(BASE!H3389,LISTAS!$G:$G,0),MATCH(BASE!J3389,LISTAS!$H$3:$Q$3,0))*Tabela3[[#This Row],[QUANTIDADE]]</f>
        <v>4</v>
      </c>
      <c r="L3389" s="2" t="str">
        <f>TEXT(Tabela3[[#This Row],[DATA]],"MM")</f>
        <v>04</v>
      </c>
      <c r="M3389" s="2">
        <f>WEEKNUM(Tabela3[[#This Row],[DATA]])</f>
        <v>17</v>
      </c>
      <c r="N3389" s="18">
        <f>YEAR(Tabela3[[#This Row],[DATA]])</f>
        <v>2023</v>
      </c>
    </row>
    <row r="3390" spans="2:14">
      <c r="B3390" s="1">
        <v>45042</v>
      </c>
      <c r="C3390">
        <v>14145</v>
      </c>
      <c r="D3390">
        <f>COUNTIF(C$4:C3390,Tabela3[[#This Row],[COMANDA]])</f>
        <v>1</v>
      </c>
      <c r="E3390" t="s">
        <v>90</v>
      </c>
      <c r="F3390" t="s">
        <v>99</v>
      </c>
      <c r="G3390" t="s">
        <v>8</v>
      </c>
      <c r="H3390" t="s">
        <v>211</v>
      </c>
      <c r="I3390" s="2">
        <v>1</v>
      </c>
      <c r="J3390" t="s">
        <v>11</v>
      </c>
      <c r="K3390" s="21">
        <f>INDEX(LISTAS!$H:$Q,MATCH(BASE!H3390,LISTAS!$G:$G,0),MATCH(BASE!J3390,LISTAS!$H$3:$Q$3,0))*Tabela3[[#This Row],[QUANTIDADE]]</f>
        <v>20</v>
      </c>
      <c r="L3390" s="2" t="str">
        <f>TEXT(Tabela3[[#This Row],[DATA]],"MM")</f>
        <v>04</v>
      </c>
      <c r="M3390" s="2">
        <f>WEEKNUM(Tabela3[[#This Row],[DATA]])</f>
        <v>17</v>
      </c>
      <c r="N3390" s="18">
        <f>YEAR(Tabela3[[#This Row],[DATA]])</f>
        <v>2023</v>
      </c>
    </row>
    <row r="3391" spans="2:14">
      <c r="B3391" s="1">
        <v>45042</v>
      </c>
      <c r="C3391">
        <v>14146</v>
      </c>
      <c r="D3391">
        <f>COUNTIF(C$4:C3391,Tabela3[[#This Row],[COMANDA]])</f>
        <v>1</v>
      </c>
      <c r="E3391" t="s">
        <v>90</v>
      </c>
      <c r="F3391" t="s">
        <v>100</v>
      </c>
      <c r="G3391" t="s">
        <v>8</v>
      </c>
      <c r="H3391" t="s">
        <v>204</v>
      </c>
      <c r="I3391" s="2">
        <v>2</v>
      </c>
      <c r="J3391" t="s">
        <v>11</v>
      </c>
      <c r="K3391" s="21">
        <f>INDEX(LISTAS!$H:$Q,MATCH(BASE!H3391,LISTAS!$G:$G,0),MATCH(BASE!J3391,LISTAS!$H$3:$Q$3,0))*Tabela3[[#This Row],[QUANTIDADE]]</f>
        <v>36</v>
      </c>
      <c r="L3391" s="2" t="str">
        <f>TEXT(Tabela3[[#This Row],[DATA]],"MM")</f>
        <v>04</v>
      </c>
      <c r="M3391" s="2">
        <f>WEEKNUM(Tabela3[[#This Row],[DATA]])</f>
        <v>17</v>
      </c>
      <c r="N3391" s="18">
        <f>YEAR(Tabela3[[#This Row],[DATA]])</f>
        <v>2023</v>
      </c>
    </row>
    <row r="3392" spans="2:14">
      <c r="B3392" s="1">
        <v>45042</v>
      </c>
      <c r="C3392">
        <v>14146</v>
      </c>
      <c r="D3392">
        <f>COUNTIF(C$4:C3392,Tabela3[[#This Row],[COMANDA]])</f>
        <v>2</v>
      </c>
      <c r="E3392" t="s">
        <v>90</v>
      </c>
      <c r="F3392" t="s">
        <v>100</v>
      </c>
      <c r="G3392" t="s">
        <v>9</v>
      </c>
      <c r="H3392" t="s">
        <v>142</v>
      </c>
      <c r="I3392" s="2">
        <v>1</v>
      </c>
      <c r="J3392" t="s">
        <v>11</v>
      </c>
      <c r="K3392" s="21">
        <f>INDEX(LISTAS!$H:$Q,MATCH(BASE!H3392,LISTAS!$G:$G,0),MATCH(BASE!J3392,LISTAS!$H$3:$Q$3,0))*Tabela3[[#This Row],[QUANTIDADE]]</f>
        <v>6</v>
      </c>
      <c r="L3392" s="2" t="str">
        <f>TEXT(Tabela3[[#This Row],[DATA]],"MM")</f>
        <v>04</v>
      </c>
      <c r="M3392" s="2">
        <f>WEEKNUM(Tabela3[[#This Row],[DATA]])</f>
        <v>17</v>
      </c>
      <c r="N3392" s="18">
        <f>YEAR(Tabela3[[#This Row],[DATA]])</f>
        <v>2023</v>
      </c>
    </row>
    <row r="3393" spans="2:14">
      <c r="B3393" s="1">
        <v>45042</v>
      </c>
      <c r="C3393">
        <v>14147</v>
      </c>
      <c r="D3393">
        <f>COUNTIF(C$4:C3393,Tabela3[[#This Row],[COMANDA]])</f>
        <v>1</v>
      </c>
      <c r="E3393" t="s">
        <v>90</v>
      </c>
      <c r="F3393" t="s">
        <v>98</v>
      </c>
      <c r="G3393" t="s">
        <v>8</v>
      </c>
      <c r="H3393" t="s">
        <v>204</v>
      </c>
      <c r="I3393" s="2">
        <v>1</v>
      </c>
      <c r="J3393" t="s">
        <v>11</v>
      </c>
      <c r="K3393" s="21">
        <f>INDEX(LISTAS!$H:$Q,MATCH(BASE!H3393,LISTAS!$G:$G,0),MATCH(BASE!J3393,LISTAS!$H$3:$Q$3,0))*Tabela3[[#This Row],[QUANTIDADE]]</f>
        <v>18</v>
      </c>
      <c r="L3393" s="2" t="str">
        <f>TEXT(Tabela3[[#This Row],[DATA]],"MM")</f>
        <v>04</v>
      </c>
      <c r="M3393" s="2">
        <f>WEEKNUM(Tabela3[[#This Row],[DATA]])</f>
        <v>17</v>
      </c>
      <c r="N3393" s="18">
        <f>YEAR(Tabela3[[#This Row],[DATA]])</f>
        <v>2023</v>
      </c>
    </row>
    <row r="3394" spans="2:14">
      <c r="B3394" s="1">
        <v>45042</v>
      </c>
      <c r="C3394">
        <v>14148</v>
      </c>
      <c r="D3394">
        <f>COUNTIF(C$4:C3394,Tabela3[[#This Row],[COMANDA]])</f>
        <v>1</v>
      </c>
      <c r="E3394" t="s">
        <v>90</v>
      </c>
      <c r="F3394" t="s">
        <v>99</v>
      </c>
      <c r="G3394" t="s">
        <v>8</v>
      </c>
      <c r="H3394" t="s">
        <v>211</v>
      </c>
      <c r="I3394" s="2">
        <v>1</v>
      </c>
      <c r="J3394" t="s">
        <v>11</v>
      </c>
      <c r="K3394" s="21">
        <f>INDEX(LISTAS!$H:$Q,MATCH(BASE!H3394,LISTAS!$G:$G,0),MATCH(BASE!J3394,LISTAS!$H$3:$Q$3,0))*Tabela3[[#This Row],[QUANTIDADE]]</f>
        <v>20</v>
      </c>
      <c r="L3394" s="2" t="str">
        <f>TEXT(Tabela3[[#This Row],[DATA]],"MM")</f>
        <v>04</v>
      </c>
      <c r="M3394" s="2">
        <f>WEEKNUM(Tabela3[[#This Row],[DATA]])</f>
        <v>17</v>
      </c>
      <c r="N3394" s="18">
        <f>YEAR(Tabela3[[#This Row],[DATA]])</f>
        <v>2023</v>
      </c>
    </row>
    <row r="3395" spans="2:14">
      <c r="B3395" s="1">
        <v>45042</v>
      </c>
      <c r="C3395">
        <v>14148</v>
      </c>
      <c r="D3395">
        <f>COUNTIF(C$4:C3395,Tabela3[[#This Row],[COMANDA]])</f>
        <v>2</v>
      </c>
      <c r="E3395" t="s">
        <v>90</v>
      </c>
      <c r="F3395" t="s">
        <v>99</v>
      </c>
      <c r="G3395" t="s">
        <v>10</v>
      </c>
      <c r="H3395" t="s">
        <v>88</v>
      </c>
      <c r="I3395" s="2">
        <v>1</v>
      </c>
      <c r="J3395" t="s">
        <v>11</v>
      </c>
      <c r="K3395" s="21">
        <f>INDEX(LISTAS!$H:$Q,MATCH(BASE!H3395,LISTAS!$G:$G,0),MATCH(BASE!J3395,LISTAS!$H$3:$Q$3,0))*Tabela3[[#This Row],[QUANTIDADE]]</f>
        <v>8</v>
      </c>
      <c r="L3395" s="2" t="str">
        <f>TEXT(Tabela3[[#This Row],[DATA]],"MM")</f>
        <v>04</v>
      </c>
      <c r="M3395" s="2">
        <f>WEEKNUM(Tabela3[[#This Row],[DATA]])</f>
        <v>17</v>
      </c>
      <c r="N3395" s="18">
        <f>YEAR(Tabela3[[#This Row],[DATA]])</f>
        <v>2023</v>
      </c>
    </row>
    <row r="3396" spans="2:14">
      <c r="B3396" s="1">
        <v>45042</v>
      </c>
      <c r="C3396">
        <v>14149</v>
      </c>
      <c r="D3396">
        <f>COUNTIF(C$4:C3396,Tabela3[[#This Row],[COMANDA]])</f>
        <v>1</v>
      </c>
      <c r="E3396" t="s">
        <v>90</v>
      </c>
      <c r="F3396" t="s">
        <v>375</v>
      </c>
      <c r="G3396" t="s">
        <v>8</v>
      </c>
      <c r="H3396" t="s">
        <v>211</v>
      </c>
      <c r="I3396" s="2">
        <v>1</v>
      </c>
      <c r="J3396" t="s">
        <v>12</v>
      </c>
      <c r="K3396" s="21">
        <f>INDEX(LISTAS!$H:$Q,MATCH(BASE!H3396,LISTAS!$G:$G,0),MATCH(BASE!J3396,LISTAS!$H$3:$Q$3,0))*Tabela3[[#This Row],[QUANTIDADE]]</f>
        <v>18</v>
      </c>
      <c r="L3396" s="2" t="str">
        <f>TEXT(Tabela3[[#This Row],[DATA]],"MM")</f>
        <v>04</v>
      </c>
      <c r="M3396" s="2">
        <f>WEEKNUM(Tabela3[[#This Row],[DATA]])</f>
        <v>17</v>
      </c>
      <c r="N3396" s="18">
        <f>YEAR(Tabela3[[#This Row],[DATA]])</f>
        <v>2023</v>
      </c>
    </row>
    <row r="3397" spans="2:14">
      <c r="B3397" s="1">
        <v>45042</v>
      </c>
      <c r="C3397">
        <v>14150</v>
      </c>
      <c r="D3397">
        <f>COUNTIF(C$4:C3397,Tabela3[[#This Row],[COMANDA]])</f>
        <v>1</v>
      </c>
      <c r="E3397" t="s">
        <v>90</v>
      </c>
      <c r="F3397" t="s">
        <v>99</v>
      </c>
      <c r="G3397" t="s">
        <v>8</v>
      </c>
      <c r="H3397" t="s">
        <v>42</v>
      </c>
      <c r="I3397" s="2">
        <v>1</v>
      </c>
      <c r="J3397" t="s">
        <v>11</v>
      </c>
      <c r="K3397" s="21">
        <f>INDEX(LISTAS!$H:$Q,MATCH(BASE!H3397,LISTAS!$G:$G,0),MATCH(BASE!J3397,LISTAS!$H$3:$Q$3,0))*Tabela3[[#This Row],[QUANTIDADE]]</f>
        <v>16</v>
      </c>
      <c r="L3397" s="2" t="str">
        <f>TEXT(Tabela3[[#This Row],[DATA]],"MM")</f>
        <v>04</v>
      </c>
      <c r="M3397" s="2">
        <f>WEEKNUM(Tabela3[[#This Row],[DATA]])</f>
        <v>17</v>
      </c>
      <c r="N3397" s="18">
        <f>YEAR(Tabela3[[#This Row],[DATA]])</f>
        <v>2023</v>
      </c>
    </row>
    <row r="3398" spans="2:14">
      <c r="B3398" s="1">
        <v>45042</v>
      </c>
      <c r="C3398">
        <v>14150</v>
      </c>
      <c r="D3398">
        <f>COUNTIF(C$4:C3398,Tabela3[[#This Row],[COMANDA]])</f>
        <v>2</v>
      </c>
      <c r="E3398" t="s">
        <v>90</v>
      </c>
      <c r="F3398" t="s">
        <v>99</v>
      </c>
      <c r="G3398" t="s">
        <v>9</v>
      </c>
      <c r="H3398" t="s">
        <v>132</v>
      </c>
      <c r="I3398" s="2">
        <v>1</v>
      </c>
      <c r="J3398" t="s">
        <v>11</v>
      </c>
      <c r="K3398" s="21">
        <f>INDEX(LISTAS!$H:$Q,MATCH(BASE!H3398,LISTAS!$G:$G,0),MATCH(BASE!J3398,LISTAS!$H$3:$Q$3,0))*Tabela3[[#This Row],[QUANTIDADE]]</f>
        <v>3</v>
      </c>
      <c r="L3398" s="2" t="str">
        <f>TEXT(Tabela3[[#This Row],[DATA]],"MM")</f>
        <v>04</v>
      </c>
      <c r="M3398" s="2">
        <f>WEEKNUM(Tabela3[[#This Row],[DATA]])</f>
        <v>17</v>
      </c>
      <c r="N3398" s="18">
        <f>YEAR(Tabela3[[#This Row],[DATA]])</f>
        <v>2023</v>
      </c>
    </row>
    <row r="3399" spans="2:14">
      <c r="B3399" s="1">
        <v>45042</v>
      </c>
      <c r="C3399">
        <v>14151</v>
      </c>
      <c r="D3399">
        <f>COUNTIF(C$4:C3399,Tabela3[[#This Row],[COMANDA]])</f>
        <v>1</v>
      </c>
      <c r="E3399" t="s">
        <v>90</v>
      </c>
      <c r="F3399" t="s">
        <v>100</v>
      </c>
      <c r="G3399" t="s">
        <v>8</v>
      </c>
      <c r="H3399" t="s">
        <v>206</v>
      </c>
      <c r="I3399" s="2">
        <v>1</v>
      </c>
      <c r="J3399" t="s">
        <v>11</v>
      </c>
      <c r="K3399" s="21">
        <f>INDEX(LISTAS!$H:$Q,MATCH(BASE!H3399,LISTAS!$G:$G,0),MATCH(BASE!J3399,LISTAS!$H$3:$Q$3,0))*Tabela3[[#This Row],[QUANTIDADE]]</f>
        <v>18</v>
      </c>
      <c r="L3399" s="2" t="str">
        <f>TEXT(Tabela3[[#This Row],[DATA]],"MM")</f>
        <v>04</v>
      </c>
      <c r="M3399" s="2">
        <f>WEEKNUM(Tabela3[[#This Row],[DATA]])</f>
        <v>17</v>
      </c>
      <c r="N3399" s="18">
        <f>YEAR(Tabela3[[#This Row],[DATA]])</f>
        <v>2023</v>
      </c>
    </row>
    <row r="3400" spans="2:14">
      <c r="B3400" s="1">
        <v>45042</v>
      </c>
      <c r="C3400">
        <v>14152</v>
      </c>
      <c r="D3400">
        <f>COUNTIF(C$4:C3400,Tabela3[[#This Row],[COMANDA]])</f>
        <v>1</v>
      </c>
      <c r="E3400" t="s">
        <v>90</v>
      </c>
      <c r="F3400" t="s">
        <v>98</v>
      </c>
      <c r="G3400" t="s">
        <v>8</v>
      </c>
      <c r="H3400" t="s">
        <v>204</v>
      </c>
      <c r="I3400" s="2">
        <v>1</v>
      </c>
      <c r="J3400" t="s">
        <v>11</v>
      </c>
      <c r="K3400" s="21">
        <f>INDEX(LISTAS!$H:$Q,MATCH(BASE!H3400,LISTAS!$G:$G,0),MATCH(BASE!J3400,LISTAS!$H$3:$Q$3,0))*Tabela3[[#This Row],[QUANTIDADE]]</f>
        <v>18</v>
      </c>
      <c r="L3400" s="2" t="str">
        <f>TEXT(Tabela3[[#This Row],[DATA]],"MM")</f>
        <v>04</v>
      </c>
      <c r="M3400" s="2">
        <f>WEEKNUM(Tabela3[[#This Row],[DATA]])</f>
        <v>17</v>
      </c>
      <c r="N3400" s="18">
        <f>YEAR(Tabela3[[#This Row],[DATA]])</f>
        <v>2023</v>
      </c>
    </row>
    <row r="3401" spans="2:14">
      <c r="B3401" s="1">
        <v>45042</v>
      </c>
      <c r="C3401">
        <v>14153</v>
      </c>
      <c r="D3401">
        <f>COUNTIF(C$4:C3401,Tabela3[[#This Row],[COMANDA]])</f>
        <v>1</v>
      </c>
      <c r="E3401" t="s">
        <v>90</v>
      </c>
      <c r="F3401" t="s">
        <v>98</v>
      </c>
      <c r="G3401" t="s">
        <v>8</v>
      </c>
      <c r="H3401" t="s">
        <v>203</v>
      </c>
      <c r="I3401" s="2">
        <v>1</v>
      </c>
      <c r="J3401" t="s">
        <v>11</v>
      </c>
      <c r="K3401" s="21">
        <f>INDEX(LISTAS!$H:$Q,MATCH(BASE!H3401,LISTAS!$G:$G,0),MATCH(BASE!J3401,LISTAS!$H$3:$Q$3,0))*Tabela3[[#This Row],[QUANTIDADE]]</f>
        <v>20</v>
      </c>
      <c r="L3401" s="2" t="str">
        <f>TEXT(Tabela3[[#This Row],[DATA]],"MM")</f>
        <v>04</v>
      </c>
      <c r="M3401" s="2">
        <f>WEEKNUM(Tabela3[[#This Row],[DATA]])</f>
        <v>17</v>
      </c>
      <c r="N3401" s="18">
        <f>YEAR(Tabela3[[#This Row],[DATA]])</f>
        <v>2023</v>
      </c>
    </row>
    <row r="3402" spans="2:14">
      <c r="B3402" s="1">
        <v>45042</v>
      </c>
      <c r="C3402">
        <v>14153</v>
      </c>
      <c r="D3402">
        <f>COUNTIF(C$4:C3402,Tabela3[[#This Row],[COMANDA]])</f>
        <v>2</v>
      </c>
      <c r="E3402" t="s">
        <v>90</v>
      </c>
      <c r="F3402" t="s">
        <v>98</v>
      </c>
      <c r="G3402" t="s">
        <v>8</v>
      </c>
      <c r="H3402" t="s">
        <v>206</v>
      </c>
      <c r="I3402" s="2">
        <v>1</v>
      </c>
      <c r="J3402" t="s">
        <v>11</v>
      </c>
      <c r="K3402" s="21">
        <f>INDEX(LISTAS!$H:$Q,MATCH(BASE!H3402,LISTAS!$G:$G,0),MATCH(BASE!J3402,LISTAS!$H$3:$Q$3,0))*Tabela3[[#This Row],[QUANTIDADE]]</f>
        <v>18</v>
      </c>
      <c r="L3402" s="2" t="str">
        <f>TEXT(Tabela3[[#This Row],[DATA]],"MM")</f>
        <v>04</v>
      </c>
      <c r="M3402" s="2">
        <f>WEEKNUM(Tabela3[[#This Row],[DATA]])</f>
        <v>17</v>
      </c>
      <c r="N3402" s="18">
        <f>YEAR(Tabela3[[#This Row],[DATA]])</f>
        <v>2023</v>
      </c>
    </row>
    <row r="3403" spans="2:14">
      <c r="B3403" s="1">
        <v>45042</v>
      </c>
      <c r="C3403">
        <v>14153</v>
      </c>
      <c r="D3403">
        <f>COUNTIF(C$4:C3403,Tabela3[[#This Row],[COMANDA]])</f>
        <v>3</v>
      </c>
      <c r="E3403" t="s">
        <v>90</v>
      </c>
      <c r="F3403" t="s">
        <v>98</v>
      </c>
      <c r="G3403" t="s">
        <v>9</v>
      </c>
      <c r="H3403" t="s">
        <v>142</v>
      </c>
      <c r="I3403" s="2">
        <v>1</v>
      </c>
      <c r="J3403" t="s">
        <v>11</v>
      </c>
      <c r="K3403" s="21">
        <f>INDEX(LISTAS!$H:$Q,MATCH(BASE!H3403,LISTAS!$G:$G,0),MATCH(BASE!J3403,LISTAS!$H$3:$Q$3,0))*Tabela3[[#This Row],[QUANTIDADE]]</f>
        <v>6</v>
      </c>
      <c r="L3403" s="2" t="str">
        <f>TEXT(Tabela3[[#This Row],[DATA]],"MM")</f>
        <v>04</v>
      </c>
      <c r="M3403" s="2">
        <f>WEEKNUM(Tabela3[[#This Row],[DATA]])</f>
        <v>17</v>
      </c>
      <c r="N3403" s="18">
        <f>YEAR(Tabela3[[#This Row],[DATA]])</f>
        <v>2023</v>
      </c>
    </row>
    <row r="3404" spans="2:14">
      <c r="B3404" s="1">
        <v>45042</v>
      </c>
      <c r="C3404">
        <v>14154</v>
      </c>
      <c r="D3404">
        <f>COUNTIF(C$4:C3404,Tabela3[[#This Row],[COMANDA]])</f>
        <v>1</v>
      </c>
      <c r="E3404" t="s">
        <v>90</v>
      </c>
      <c r="F3404" t="s">
        <v>99</v>
      </c>
      <c r="G3404" t="s">
        <v>8</v>
      </c>
      <c r="H3404" t="s">
        <v>211</v>
      </c>
      <c r="I3404" s="2">
        <v>1</v>
      </c>
      <c r="J3404" t="s">
        <v>11</v>
      </c>
      <c r="K3404" s="21">
        <f>INDEX(LISTAS!$H:$Q,MATCH(BASE!H3404,LISTAS!$G:$G,0),MATCH(BASE!J3404,LISTAS!$H$3:$Q$3,0))*Tabela3[[#This Row],[QUANTIDADE]]</f>
        <v>20</v>
      </c>
      <c r="L3404" s="2" t="str">
        <f>TEXT(Tabela3[[#This Row],[DATA]],"MM")</f>
        <v>04</v>
      </c>
      <c r="M3404" s="2">
        <f>WEEKNUM(Tabela3[[#This Row],[DATA]])</f>
        <v>17</v>
      </c>
      <c r="N3404" s="18">
        <f>YEAR(Tabela3[[#This Row],[DATA]])</f>
        <v>2023</v>
      </c>
    </row>
    <row r="3405" spans="2:14">
      <c r="B3405" s="1">
        <v>45042</v>
      </c>
      <c r="C3405">
        <v>14154</v>
      </c>
      <c r="D3405">
        <f>COUNTIF(C$4:C3405,Tabela3[[#This Row],[COMANDA]])</f>
        <v>2</v>
      </c>
      <c r="E3405" t="s">
        <v>90</v>
      </c>
      <c r="F3405" t="s">
        <v>99</v>
      </c>
      <c r="G3405" t="s">
        <v>9</v>
      </c>
      <c r="H3405" t="s">
        <v>131</v>
      </c>
      <c r="I3405" s="2">
        <v>1</v>
      </c>
      <c r="J3405" t="s">
        <v>11</v>
      </c>
      <c r="K3405" s="21">
        <f>INDEX(LISTAS!$H:$Q,MATCH(BASE!H3405,LISTAS!$G:$G,0),MATCH(BASE!J3405,LISTAS!$H$3:$Q$3,0))*Tabela3[[#This Row],[QUANTIDADE]]</f>
        <v>4</v>
      </c>
      <c r="L3405" s="2" t="str">
        <f>TEXT(Tabela3[[#This Row],[DATA]],"MM")</f>
        <v>04</v>
      </c>
      <c r="M3405" s="2">
        <f>WEEKNUM(Tabela3[[#This Row],[DATA]])</f>
        <v>17</v>
      </c>
      <c r="N3405" s="18">
        <f>YEAR(Tabela3[[#This Row],[DATA]])</f>
        <v>2023</v>
      </c>
    </row>
    <row r="3406" spans="2:14">
      <c r="B3406" s="1">
        <v>45042</v>
      </c>
      <c r="C3406">
        <v>14155</v>
      </c>
      <c r="D3406">
        <f>COUNTIF(C$4:C3406,Tabela3[[#This Row],[COMANDA]])</f>
        <v>1</v>
      </c>
      <c r="E3406" t="s">
        <v>89</v>
      </c>
      <c r="F3406" t="s">
        <v>99</v>
      </c>
      <c r="G3406" t="s">
        <v>8</v>
      </c>
      <c r="H3406" t="s">
        <v>202</v>
      </c>
      <c r="I3406" s="2">
        <v>1</v>
      </c>
      <c r="J3406" t="s">
        <v>11</v>
      </c>
      <c r="K3406" s="21">
        <f>INDEX(LISTAS!$H:$Q,MATCH(BASE!H3406,LISTAS!$G:$G,0),MATCH(BASE!J3406,LISTAS!$H$3:$Q$3,0))*Tabela3[[#This Row],[QUANTIDADE]]</f>
        <v>20</v>
      </c>
      <c r="L3406" s="2" t="str">
        <f>TEXT(Tabela3[[#This Row],[DATA]],"MM")</f>
        <v>04</v>
      </c>
      <c r="M3406" s="2">
        <f>WEEKNUM(Tabela3[[#This Row],[DATA]])</f>
        <v>17</v>
      </c>
      <c r="N3406" s="18">
        <f>YEAR(Tabela3[[#This Row],[DATA]])</f>
        <v>2023</v>
      </c>
    </row>
    <row r="3407" spans="2:14">
      <c r="B3407" s="1">
        <v>45042</v>
      </c>
      <c r="C3407">
        <v>14156</v>
      </c>
      <c r="D3407">
        <f>COUNTIF(C$4:C3407,Tabela3[[#This Row],[COMANDA]])</f>
        <v>1</v>
      </c>
      <c r="E3407" t="s">
        <v>90</v>
      </c>
      <c r="F3407" t="s">
        <v>375</v>
      </c>
      <c r="G3407" t="s">
        <v>8</v>
      </c>
      <c r="H3407" t="s">
        <v>41</v>
      </c>
      <c r="I3407" s="2">
        <v>1</v>
      </c>
      <c r="J3407" t="s">
        <v>11</v>
      </c>
      <c r="K3407" s="21">
        <f>INDEX(LISTAS!$H:$Q,MATCH(BASE!H3407,LISTAS!$G:$G,0),MATCH(BASE!J3407,LISTAS!$H$3:$Q$3,0))*Tabela3[[#This Row],[QUANTIDADE]]</f>
        <v>14</v>
      </c>
      <c r="L3407" s="2" t="str">
        <f>TEXT(Tabela3[[#This Row],[DATA]],"MM")</f>
        <v>04</v>
      </c>
      <c r="M3407" s="2">
        <f>WEEKNUM(Tabela3[[#This Row],[DATA]])</f>
        <v>17</v>
      </c>
      <c r="N3407" s="18">
        <f>YEAR(Tabela3[[#This Row],[DATA]])</f>
        <v>2023</v>
      </c>
    </row>
    <row r="3408" spans="2:14">
      <c r="B3408" s="1">
        <v>45042</v>
      </c>
      <c r="C3408">
        <v>14156</v>
      </c>
      <c r="D3408">
        <f>COUNTIF(C$4:C3408,Tabela3[[#This Row],[COMANDA]])</f>
        <v>2</v>
      </c>
      <c r="E3408" t="s">
        <v>90</v>
      </c>
      <c r="F3408" t="s">
        <v>375</v>
      </c>
      <c r="G3408" t="s">
        <v>8</v>
      </c>
      <c r="H3408" t="s">
        <v>84</v>
      </c>
      <c r="I3408" s="2">
        <v>1</v>
      </c>
      <c r="J3408" t="s">
        <v>11</v>
      </c>
      <c r="K3408" s="21">
        <f>INDEX(LISTAS!$H:$Q,MATCH(BASE!H3408,LISTAS!$G:$G,0),MATCH(BASE!J3408,LISTAS!$H$3:$Q$3,0))*Tabela3[[#This Row],[QUANTIDADE]]</f>
        <v>16</v>
      </c>
      <c r="L3408" s="2" t="str">
        <f>TEXT(Tabela3[[#This Row],[DATA]],"MM")</f>
        <v>04</v>
      </c>
      <c r="M3408" s="2">
        <f>WEEKNUM(Tabela3[[#This Row],[DATA]])</f>
        <v>17</v>
      </c>
      <c r="N3408" s="18">
        <f>YEAR(Tabela3[[#This Row],[DATA]])</f>
        <v>2023</v>
      </c>
    </row>
    <row r="3409" spans="2:14">
      <c r="B3409" s="1">
        <v>45042</v>
      </c>
      <c r="C3409">
        <v>14157</v>
      </c>
      <c r="D3409">
        <f>COUNTIF(C$4:C3409,Tabela3[[#This Row],[COMANDA]])</f>
        <v>1</v>
      </c>
      <c r="E3409" t="s">
        <v>90</v>
      </c>
      <c r="G3409" t="s">
        <v>8</v>
      </c>
      <c r="H3409" t="s">
        <v>204</v>
      </c>
      <c r="I3409" s="2">
        <v>1</v>
      </c>
      <c r="J3409" t="s">
        <v>11</v>
      </c>
      <c r="K3409" s="21">
        <f>INDEX(LISTAS!$H:$Q,MATCH(BASE!H3409,LISTAS!$G:$G,0),MATCH(BASE!J3409,LISTAS!$H$3:$Q$3,0))*Tabela3[[#This Row],[QUANTIDADE]]</f>
        <v>18</v>
      </c>
      <c r="L3409" s="2" t="str">
        <f>TEXT(Tabela3[[#This Row],[DATA]],"MM")</f>
        <v>04</v>
      </c>
      <c r="M3409" s="2">
        <f>WEEKNUM(Tabela3[[#This Row],[DATA]])</f>
        <v>17</v>
      </c>
      <c r="N3409" s="18">
        <f>YEAR(Tabela3[[#This Row],[DATA]])</f>
        <v>2023</v>
      </c>
    </row>
    <row r="3410" spans="2:14">
      <c r="B3410" s="1">
        <v>45042</v>
      </c>
      <c r="C3410">
        <v>14158</v>
      </c>
      <c r="D3410">
        <f>COUNTIF(C$4:C3410,Tabela3[[#This Row],[COMANDA]])</f>
        <v>1</v>
      </c>
      <c r="E3410" t="s">
        <v>90</v>
      </c>
      <c r="F3410" t="s">
        <v>99</v>
      </c>
      <c r="G3410" t="s">
        <v>8</v>
      </c>
      <c r="H3410" t="s">
        <v>202</v>
      </c>
      <c r="I3410" s="2">
        <v>1</v>
      </c>
      <c r="J3410" t="s">
        <v>11</v>
      </c>
      <c r="K3410" s="21">
        <f>INDEX(LISTAS!$H:$Q,MATCH(BASE!H3410,LISTAS!$G:$G,0),MATCH(BASE!J3410,LISTAS!$H$3:$Q$3,0))*Tabela3[[#This Row],[QUANTIDADE]]</f>
        <v>20</v>
      </c>
      <c r="L3410" s="2" t="str">
        <f>TEXT(Tabela3[[#This Row],[DATA]],"MM")</f>
        <v>04</v>
      </c>
      <c r="M3410" s="2">
        <f>WEEKNUM(Tabela3[[#This Row],[DATA]])</f>
        <v>17</v>
      </c>
      <c r="N3410" s="18">
        <f>YEAR(Tabela3[[#This Row],[DATA]])</f>
        <v>2023</v>
      </c>
    </row>
    <row r="3411" spans="2:14">
      <c r="B3411" s="1">
        <v>45042</v>
      </c>
      <c r="C3411">
        <v>14158</v>
      </c>
      <c r="D3411">
        <f>COUNTIF(C$4:C3411,Tabela3[[#This Row],[COMANDA]])</f>
        <v>2</v>
      </c>
      <c r="E3411" t="s">
        <v>90</v>
      </c>
      <c r="F3411" t="s">
        <v>99</v>
      </c>
      <c r="G3411" t="s">
        <v>9</v>
      </c>
      <c r="H3411" t="s">
        <v>138</v>
      </c>
      <c r="I3411" s="2">
        <v>1</v>
      </c>
      <c r="J3411" t="s">
        <v>11</v>
      </c>
      <c r="K3411" s="21">
        <f>INDEX(LISTAS!$H:$Q,MATCH(BASE!H3411,LISTAS!$G:$G,0),MATCH(BASE!J3411,LISTAS!$H$3:$Q$3,0))*Tabela3[[#This Row],[QUANTIDADE]]</f>
        <v>4</v>
      </c>
      <c r="L3411" s="2" t="str">
        <f>TEXT(Tabela3[[#This Row],[DATA]],"MM")</f>
        <v>04</v>
      </c>
      <c r="M3411" s="2">
        <f>WEEKNUM(Tabela3[[#This Row],[DATA]])</f>
        <v>17</v>
      </c>
      <c r="N3411" s="18">
        <f>YEAR(Tabela3[[#This Row],[DATA]])</f>
        <v>2023</v>
      </c>
    </row>
    <row r="3412" spans="2:14">
      <c r="B3412" s="1">
        <v>45042</v>
      </c>
      <c r="C3412">
        <v>14159</v>
      </c>
      <c r="D3412">
        <f>COUNTIF(C$4:C3412,Tabela3[[#This Row],[COMANDA]])</f>
        <v>1</v>
      </c>
      <c r="E3412" t="s">
        <v>90</v>
      </c>
      <c r="F3412" t="s">
        <v>98</v>
      </c>
      <c r="G3412" t="s">
        <v>8</v>
      </c>
      <c r="H3412" t="s">
        <v>202</v>
      </c>
      <c r="I3412" s="2">
        <v>2</v>
      </c>
      <c r="J3412" t="s">
        <v>11</v>
      </c>
      <c r="K3412" s="21">
        <f>INDEX(LISTAS!$H:$Q,MATCH(BASE!H3412,LISTAS!$G:$G,0),MATCH(BASE!J3412,LISTAS!$H$3:$Q$3,0))*Tabela3[[#This Row],[QUANTIDADE]]</f>
        <v>40</v>
      </c>
      <c r="L3412" s="2" t="str">
        <f>TEXT(Tabela3[[#This Row],[DATA]],"MM")</f>
        <v>04</v>
      </c>
      <c r="M3412" s="2">
        <f>WEEKNUM(Tabela3[[#This Row],[DATA]])</f>
        <v>17</v>
      </c>
      <c r="N3412" s="18">
        <f>YEAR(Tabela3[[#This Row],[DATA]])</f>
        <v>2023</v>
      </c>
    </row>
    <row r="3413" spans="2:14">
      <c r="B3413" s="1">
        <v>45042</v>
      </c>
      <c r="C3413">
        <v>14160</v>
      </c>
      <c r="D3413">
        <f>COUNTIF(C$4:C3413,Tabela3[[#This Row],[COMANDA]])</f>
        <v>1</v>
      </c>
      <c r="E3413" t="s">
        <v>90</v>
      </c>
      <c r="F3413" t="s">
        <v>99</v>
      </c>
      <c r="G3413" t="s">
        <v>8</v>
      </c>
      <c r="H3413" t="s">
        <v>204</v>
      </c>
      <c r="I3413" s="2">
        <v>2</v>
      </c>
      <c r="J3413" t="s">
        <v>11</v>
      </c>
      <c r="K3413" s="21">
        <f>INDEX(LISTAS!$H:$Q,MATCH(BASE!H3413,LISTAS!$G:$G,0),MATCH(BASE!J3413,LISTAS!$H$3:$Q$3,0))*Tabela3[[#This Row],[QUANTIDADE]]</f>
        <v>36</v>
      </c>
      <c r="L3413" s="2" t="str">
        <f>TEXT(Tabela3[[#This Row],[DATA]],"MM")</f>
        <v>04</v>
      </c>
      <c r="M3413" s="2">
        <f>WEEKNUM(Tabela3[[#This Row],[DATA]])</f>
        <v>17</v>
      </c>
      <c r="N3413" s="18">
        <f>YEAR(Tabela3[[#This Row],[DATA]])</f>
        <v>2023</v>
      </c>
    </row>
    <row r="3414" spans="2:14">
      <c r="B3414" s="1">
        <v>45042</v>
      </c>
      <c r="C3414">
        <v>14160</v>
      </c>
      <c r="D3414">
        <f>COUNTIF(C$4:C3414,Tabela3[[#This Row],[COMANDA]])</f>
        <v>2</v>
      </c>
      <c r="E3414" t="s">
        <v>90</v>
      </c>
      <c r="F3414" t="s">
        <v>99</v>
      </c>
      <c r="G3414" t="s">
        <v>9</v>
      </c>
      <c r="H3414" t="s">
        <v>146</v>
      </c>
      <c r="I3414" s="2">
        <v>1</v>
      </c>
      <c r="J3414" t="s">
        <v>11</v>
      </c>
      <c r="K3414" s="21">
        <f>INDEX(LISTAS!$H:$Q,MATCH(BASE!H3414,LISTAS!$G:$G,0),MATCH(BASE!J3414,LISTAS!$H$3:$Q$3,0))*Tabela3[[#This Row],[QUANTIDADE]]</f>
        <v>4</v>
      </c>
      <c r="L3414" s="2" t="str">
        <f>TEXT(Tabela3[[#This Row],[DATA]],"MM")</f>
        <v>04</v>
      </c>
      <c r="M3414" s="2">
        <f>WEEKNUM(Tabela3[[#This Row],[DATA]])</f>
        <v>17</v>
      </c>
      <c r="N3414" s="18">
        <f>YEAR(Tabela3[[#This Row],[DATA]])</f>
        <v>2023</v>
      </c>
    </row>
    <row r="3415" spans="2:14">
      <c r="B3415" s="1">
        <v>45042</v>
      </c>
      <c r="C3415">
        <v>14161</v>
      </c>
      <c r="D3415">
        <f>COUNTIF(C$4:C3415,Tabela3[[#This Row],[COMANDA]])</f>
        <v>1</v>
      </c>
      <c r="E3415" t="s">
        <v>90</v>
      </c>
      <c r="F3415" t="s">
        <v>99</v>
      </c>
      <c r="G3415" t="s">
        <v>8</v>
      </c>
      <c r="H3415" t="s">
        <v>202</v>
      </c>
      <c r="I3415" s="2">
        <v>1</v>
      </c>
      <c r="J3415" t="s">
        <v>11</v>
      </c>
      <c r="K3415" s="21">
        <f>INDEX(LISTAS!$H:$Q,MATCH(BASE!H3415,LISTAS!$G:$G,0),MATCH(BASE!J3415,LISTAS!$H$3:$Q$3,0))*Tabela3[[#This Row],[QUANTIDADE]]</f>
        <v>20</v>
      </c>
      <c r="L3415" s="2" t="str">
        <f>TEXT(Tabela3[[#This Row],[DATA]],"MM")</f>
        <v>04</v>
      </c>
      <c r="M3415" s="2">
        <f>WEEKNUM(Tabela3[[#This Row],[DATA]])</f>
        <v>17</v>
      </c>
      <c r="N3415" s="18">
        <f>YEAR(Tabela3[[#This Row],[DATA]])</f>
        <v>2023</v>
      </c>
    </row>
    <row r="3416" spans="2:14">
      <c r="B3416" s="1">
        <v>45042</v>
      </c>
      <c r="C3416">
        <v>14161</v>
      </c>
      <c r="D3416">
        <f>COUNTIF(C$4:C3416,Tabela3[[#This Row],[COMANDA]])</f>
        <v>2</v>
      </c>
      <c r="E3416" t="s">
        <v>90</v>
      </c>
      <c r="F3416" t="s">
        <v>99</v>
      </c>
      <c r="G3416" t="s">
        <v>8</v>
      </c>
      <c r="H3416" t="s">
        <v>206</v>
      </c>
      <c r="I3416" s="2">
        <v>1</v>
      </c>
      <c r="J3416" t="s">
        <v>11</v>
      </c>
      <c r="K3416" s="21">
        <f>INDEX(LISTAS!$H:$Q,MATCH(BASE!H3416,LISTAS!$G:$G,0),MATCH(BASE!J3416,LISTAS!$H$3:$Q$3,0))*Tabela3[[#This Row],[QUANTIDADE]]</f>
        <v>18</v>
      </c>
      <c r="L3416" s="2" t="str">
        <f>TEXT(Tabela3[[#This Row],[DATA]],"MM")</f>
        <v>04</v>
      </c>
      <c r="M3416" s="2">
        <f>WEEKNUM(Tabela3[[#This Row],[DATA]])</f>
        <v>17</v>
      </c>
      <c r="N3416" s="18">
        <f>YEAR(Tabela3[[#This Row],[DATA]])</f>
        <v>2023</v>
      </c>
    </row>
    <row r="3417" spans="2:14">
      <c r="B3417" s="1">
        <v>45042</v>
      </c>
      <c r="C3417">
        <v>14161</v>
      </c>
      <c r="D3417">
        <f>COUNTIF(C$4:C3417,Tabela3[[#This Row],[COMANDA]])</f>
        <v>3</v>
      </c>
      <c r="E3417" t="s">
        <v>90</v>
      </c>
      <c r="F3417" t="s">
        <v>99</v>
      </c>
      <c r="G3417" t="s">
        <v>9</v>
      </c>
      <c r="H3417" t="s">
        <v>228</v>
      </c>
      <c r="I3417" s="2">
        <v>1</v>
      </c>
      <c r="J3417" t="s">
        <v>11</v>
      </c>
      <c r="K3417" s="21">
        <f>INDEX(LISTAS!$H:$Q,MATCH(BASE!H3417,LISTAS!$G:$G,0),MATCH(BASE!J3417,LISTAS!$H$3:$Q$3,0))*Tabela3[[#This Row],[QUANTIDADE]]</f>
        <v>6</v>
      </c>
      <c r="L3417" s="2" t="str">
        <f>TEXT(Tabela3[[#This Row],[DATA]],"MM")</f>
        <v>04</v>
      </c>
      <c r="M3417" s="2">
        <f>WEEKNUM(Tabela3[[#This Row],[DATA]])</f>
        <v>17</v>
      </c>
      <c r="N3417" s="18">
        <f>YEAR(Tabela3[[#This Row],[DATA]])</f>
        <v>2023</v>
      </c>
    </row>
    <row r="3418" spans="2:14">
      <c r="B3418" s="1">
        <v>45042</v>
      </c>
      <c r="C3418">
        <v>14162</v>
      </c>
      <c r="D3418">
        <f>COUNTIF(C$4:C3418,Tabela3[[#This Row],[COMANDA]])</f>
        <v>1</v>
      </c>
      <c r="E3418" t="s">
        <v>90</v>
      </c>
      <c r="F3418" t="s">
        <v>98</v>
      </c>
      <c r="G3418" t="s">
        <v>8</v>
      </c>
      <c r="H3418" t="s">
        <v>204</v>
      </c>
      <c r="I3418" s="2">
        <v>2</v>
      </c>
      <c r="J3418" t="s">
        <v>11</v>
      </c>
      <c r="K3418" s="21">
        <f>INDEX(LISTAS!$H:$Q,MATCH(BASE!H3418,LISTAS!$G:$G,0),MATCH(BASE!J3418,LISTAS!$H$3:$Q$3,0))*Tabela3[[#This Row],[QUANTIDADE]]</f>
        <v>36</v>
      </c>
      <c r="L3418" s="2" t="str">
        <f>TEXT(Tabela3[[#This Row],[DATA]],"MM")</f>
        <v>04</v>
      </c>
      <c r="M3418" s="2">
        <f>WEEKNUM(Tabela3[[#This Row],[DATA]])</f>
        <v>17</v>
      </c>
      <c r="N3418" s="18">
        <f>YEAR(Tabela3[[#This Row],[DATA]])</f>
        <v>2023</v>
      </c>
    </row>
    <row r="3419" spans="2:14">
      <c r="B3419" s="1">
        <v>45042</v>
      </c>
      <c r="C3419">
        <v>14162</v>
      </c>
      <c r="D3419">
        <f>COUNTIF(C$4:C3419,Tabela3[[#This Row],[COMANDA]])</f>
        <v>2</v>
      </c>
      <c r="E3419" t="s">
        <v>90</v>
      </c>
      <c r="F3419" t="s">
        <v>98</v>
      </c>
      <c r="G3419" t="s">
        <v>8</v>
      </c>
      <c r="H3419" t="s">
        <v>203</v>
      </c>
      <c r="I3419" s="2">
        <v>1</v>
      </c>
      <c r="J3419" t="s">
        <v>11</v>
      </c>
      <c r="K3419" s="21">
        <f>INDEX(LISTAS!$H:$Q,MATCH(BASE!H3419,LISTAS!$G:$G,0),MATCH(BASE!J3419,LISTAS!$H$3:$Q$3,0))*Tabela3[[#This Row],[QUANTIDADE]]</f>
        <v>20</v>
      </c>
      <c r="L3419" s="2" t="str">
        <f>TEXT(Tabela3[[#This Row],[DATA]],"MM")</f>
        <v>04</v>
      </c>
      <c r="M3419" s="2">
        <f>WEEKNUM(Tabela3[[#This Row],[DATA]])</f>
        <v>17</v>
      </c>
      <c r="N3419" s="18">
        <f>YEAR(Tabela3[[#This Row],[DATA]])</f>
        <v>2023</v>
      </c>
    </row>
    <row r="3420" spans="2:14">
      <c r="B3420" s="1">
        <v>45042</v>
      </c>
      <c r="C3420">
        <v>14163</v>
      </c>
      <c r="D3420">
        <f>COUNTIF(C$4:C3420,Tabela3[[#This Row],[COMANDA]])</f>
        <v>1</v>
      </c>
      <c r="E3420" t="s">
        <v>90</v>
      </c>
      <c r="G3420" t="s">
        <v>8</v>
      </c>
      <c r="H3420" t="s">
        <v>204</v>
      </c>
      <c r="I3420" s="2">
        <v>1</v>
      </c>
      <c r="J3420" t="s">
        <v>11</v>
      </c>
      <c r="K3420" s="21">
        <f>INDEX(LISTAS!$H:$Q,MATCH(BASE!H3420,LISTAS!$G:$G,0),MATCH(BASE!J3420,LISTAS!$H$3:$Q$3,0))*Tabela3[[#This Row],[QUANTIDADE]]</f>
        <v>18</v>
      </c>
      <c r="L3420" s="2" t="str">
        <f>TEXT(Tabela3[[#This Row],[DATA]],"MM")</f>
        <v>04</v>
      </c>
      <c r="M3420" s="2">
        <f>WEEKNUM(Tabela3[[#This Row],[DATA]])</f>
        <v>17</v>
      </c>
      <c r="N3420" s="18">
        <f>YEAR(Tabela3[[#This Row],[DATA]])</f>
        <v>2023</v>
      </c>
    </row>
    <row r="3421" spans="2:14">
      <c r="B3421" s="1">
        <v>45042</v>
      </c>
      <c r="C3421">
        <v>14163</v>
      </c>
      <c r="D3421">
        <f>COUNTIF(C$4:C3421,Tabela3[[#This Row],[COMANDA]])</f>
        <v>2</v>
      </c>
      <c r="E3421" t="s">
        <v>90</v>
      </c>
      <c r="G3421" t="s">
        <v>8</v>
      </c>
      <c r="H3421" t="s">
        <v>206</v>
      </c>
      <c r="I3421" s="2">
        <v>1</v>
      </c>
      <c r="J3421" t="s">
        <v>11</v>
      </c>
      <c r="K3421" s="21">
        <f>INDEX(LISTAS!$H:$Q,MATCH(BASE!H3421,LISTAS!$G:$G,0),MATCH(BASE!J3421,LISTAS!$H$3:$Q$3,0))*Tabela3[[#This Row],[QUANTIDADE]]</f>
        <v>18</v>
      </c>
      <c r="L3421" s="2" t="str">
        <f>TEXT(Tabela3[[#This Row],[DATA]],"MM")</f>
        <v>04</v>
      </c>
      <c r="M3421" s="2">
        <f>WEEKNUM(Tabela3[[#This Row],[DATA]])</f>
        <v>17</v>
      </c>
      <c r="N3421" s="18">
        <f>YEAR(Tabela3[[#This Row],[DATA]])</f>
        <v>2023</v>
      </c>
    </row>
    <row r="3422" spans="2:14">
      <c r="B3422" s="1">
        <v>45042</v>
      </c>
      <c r="C3422">
        <v>14163</v>
      </c>
      <c r="D3422">
        <f>COUNTIF(C$4:C3422,Tabela3[[#This Row],[COMANDA]])</f>
        <v>3</v>
      </c>
      <c r="E3422" t="s">
        <v>90</v>
      </c>
      <c r="G3422" t="s">
        <v>9</v>
      </c>
      <c r="H3422" t="s">
        <v>142</v>
      </c>
      <c r="I3422" s="2">
        <v>1</v>
      </c>
      <c r="J3422" t="s">
        <v>11</v>
      </c>
      <c r="K3422" s="21">
        <f>INDEX(LISTAS!$H:$Q,MATCH(BASE!H3422,LISTAS!$G:$G,0),MATCH(BASE!J3422,LISTAS!$H$3:$Q$3,0))*Tabela3[[#This Row],[QUANTIDADE]]</f>
        <v>6</v>
      </c>
      <c r="L3422" s="2" t="str">
        <f>TEXT(Tabela3[[#This Row],[DATA]],"MM")</f>
        <v>04</v>
      </c>
      <c r="M3422" s="2">
        <f>WEEKNUM(Tabela3[[#This Row],[DATA]])</f>
        <v>17</v>
      </c>
      <c r="N3422" s="18">
        <f>YEAR(Tabela3[[#This Row],[DATA]])</f>
        <v>2023</v>
      </c>
    </row>
    <row r="3423" spans="2:14">
      <c r="B3423" s="1">
        <v>45042</v>
      </c>
      <c r="C3423">
        <v>14164</v>
      </c>
      <c r="D3423">
        <f>COUNTIF(C$4:C3423,Tabela3[[#This Row],[COMANDA]])</f>
        <v>1</v>
      </c>
      <c r="E3423" t="s">
        <v>90</v>
      </c>
      <c r="F3423" t="s">
        <v>98</v>
      </c>
      <c r="G3423" t="s">
        <v>8</v>
      </c>
      <c r="H3423" t="s">
        <v>205</v>
      </c>
      <c r="I3423" s="2">
        <v>1</v>
      </c>
      <c r="J3423" t="s">
        <v>11</v>
      </c>
      <c r="K3423" s="21">
        <f>INDEX(LISTAS!$H:$Q,MATCH(BASE!H3423,LISTAS!$G:$G,0),MATCH(BASE!J3423,LISTAS!$H$3:$Q$3,0))*Tabela3[[#This Row],[QUANTIDADE]]</f>
        <v>22</v>
      </c>
      <c r="L3423" s="2" t="str">
        <f>TEXT(Tabela3[[#This Row],[DATA]],"MM")</f>
        <v>04</v>
      </c>
      <c r="M3423" s="2">
        <f>WEEKNUM(Tabela3[[#This Row],[DATA]])</f>
        <v>17</v>
      </c>
      <c r="N3423" s="18">
        <f>YEAR(Tabela3[[#This Row],[DATA]])</f>
        <v>2023</v>
      </c>
    </row>
    <row r="3424" spans="2:14">
      <c r="B3424" s="1">
        <v>45042</v>
      </c>
      <c r="C3424">
        <v>14164</v>
      </c>
      <c r="D3424">
        <f>COUNTIF(C$4:C3424,Tabela3[[#This Row],[COMANDA]])</f>
        <v>2</v>
      </c>
      <c r="E3424" t="s">
        <v>90</v>
      </c>
      <c r="F3424" t="s">
        <v>98</v>
      </c>
      <c r="G3424" t="s">
        <v>62</v>
      </c>
      <c r="H3424" t="s">
        <v>194</v>
      </c>
      <c r="I3424" s="2">
        <v>1</v>
      </c>
      <c r="J3424" t="s">
        <v>11</v>
      </c>
      <c r="K3424" s="21">
        <f>INDEX(LISTAS!$H:$Q,MATCH(BASE!H3424,LISTAS!$G:$G,0),MATCH(BASE!J3424,LISTAS!$H$3:$Q$3,0))*Tabela3[[#This Row],[QUANTIDADE]]</f>
        <v>8</v>
      </c>
      <c r="L3424" s="2" t="str">
        <f>TEXT(Tabela3[[#This Row],[DATA]],"MM")</f>
        <v>04</v>
      </c>
      <c r="M3424" s="2">
        <f>WEEKNUM(Tabela3[[#This Row],[DATA]])</f>
        <v>17</v>
      </c>
      <c r="N3424" s="18">
        <f>YEAR(Tabela3[[#This Row],[DATA]])</f>
        <v>2023</v>
      </c>
    </row>
    <row r="3425" spans="2:14">
      <c r="B3425" s="1">
        <v>45042</v>
      </c>
      <c r="C3425">
        <v>14164</v>
      </c>
      <c r="D3425">
        <f>COUNTIF(C$4:C3425,Tabela3[[#This Row],[COMANDA]])</f>
        <v>3</v>
      </c>
      <c r="E3425" t="s">
        <v>90</v>
      </c>
      <c r="F3425" t="s">
        <v>98</v>
      </c>
      <c r="G3425" t="s">
        <v>62</v>
      </c>
      <c r="H3425" t="s">
        <v>190</v>
      </c>
      <c r="I3425" s="2">
        <v>3</v>
      </c>
      <c r="J3425" t="s">
        <v>11</v>
      </c>
      <c r="K3425" s="21">
        <f>INDEX(LISTAS!$H:$Q,MATCH(BASE!H3425,LISTAS!$G:$G,0),MATCH(BASE!J3425,LISTAS!$H$3:$Q$3,0))*Tabela3[[#This Row],[QUANTIDADE]]</f>
        <v>9</v>
      </c>
      <c r="L3425" s="2" t="str">
        <f>TEXT(Tabela3[[#This Row],[DATA]],"MM")</f>
        <v>04</v>
      </c>
      <c r="M3425" s="2">
        <f>WEEKNUM(Tabela3[[#This Row],[DATA]])</f>
        <v>17</v>
      </c>
      <c r="N3425" s="18">
        <f>YEAR(Tabela3[[#This Row],[DATA]])</f>
        <v>2023</v>
      </c>
    </row>
    <row r="3426" spans="2:14">
      <c r="B3426" s="1">
        <v>45042</v>
      </c>
      <c r="C3426">
        <v>14164</v>
      </c>
      <c r="D3426">
        <f>COUNTIF(C$4:C3426,Tabela3[[#This Row],[COMANDA]])</f>
        <v>4</v>
      </c>
      <c r="E3426" t="s">
        <v>90</v>
      </c>
      <c r="F3426" t="s">
        <v>98</v>
      </c>
      <c r="G3426" t="s">
        <v>62</v>
      </c>
      <c r="H3426" t="s">
        <v>189</v>
      </c>
      <c r="I3426" s="2">
        <v>1</v>
      </c>
      <c r="J3426" t="s">
        <v>11</v>
      </c>
      <c r="K3426" s="21">
        <f>INDEX(LISTAS!$H:$Q,MATCH(BASE!H3426,LISTAS!$G:$G,0),MATCH(BASE!J3426,LISTAS!$H$3:$Q$3,0))*Tabela3[[#This Row],[QUANTIDADE]]</f>
        <v>2</v>
      </c>
      <c r="L3426" s="2" t="str">
        <f>TEXT(Tabela3[[#This Row],[DATA]],"MM")</f>
        <v>04</v>
      </c>
      <c r="M3426" s="2">
        <f>WEEKNUM(Tabela3[[#This Row],[DATA]])</f>
        <v>17</v>
      </c>
      <c r="N3426" s="18">
        <f>YEAR(Tabela3[[#This Row],[DATA]])</f>
        <v>2023</v>
      </c>
    </row>
    <row r="3427" spans="2:14">
      <c r="B3427" s="1">
        <v>45042</v>
      </c>
      <c r="C3427">
        <v>14165</v>
      </c>
      <c r="D3427">
        <f>COUNTIF(C$4:C3427,Tabela3[[#This Row],[COMANDA]])</f>
        <v>1</v>
      </c>
      <c r="E3427" t="s">
        <v>90</v>
      </c>
      <c r="F3427" t="s">
        <v>99</v>
      </c>
      <c r="G3427" t="s">
        <v>8</v>
      </c>
      <c r="H3427" t="s">
        <v>204</v>
      </c>
      <c r="I3427" s="2">
        <v>1</v>
      </c>
      <c r="J3427" t="s">
        <v>11</v>
      </c>
      <c r="K3427" s="21">
        <f>INDEX(LISTAS!$H:$Q,MATCH(BASE!H3427,LISTAS!$G:$G,0),MATCH(BASE!J3427,LISTAS!$H$3:$Q$3,0))*Tabela3[[#This Row],[QUANTIDADE]]</f>
        <v>18</v>
      </c>
      <c r="L3427" s="2" t="str">
        <f>TEXT(Tabela3[[#This Row],[DATA]],"MM")</f>
        <v>04</v>
      </c>
      <c r="M3427" s="2">
        <f>WEEKNUM(Tabela3[[#This Row],[DATA]])</f>
        <v>17</v>
      </c>
      <c r="N3427" s="18">
        <f>YEAR(Tabela3[[#This Row],[DATA]])</f>
        <v>2023</v>
      </c>
    </row>
    <row r="3428" spans="2:14">
      <c r="B3428" s="1">
        <v>45042</v>
      </c>
      <c r="C3428">
        <v>14165</v>
      </c>
      <c r="D3428">
        <f>COUNTIF(C$4:C3428,Tabela3[[#This Row],[COMANDA]])</f>
        <v>2</v>
      </c>
      <c r="E3428" t="s">
        <v>90</v>
      </c>
      <c r="F3428" t="s">
        <v>99</v>
      </c>
      <c r="G3428" t="s">
        <v>8</v>
      </c>
      <c r="H3428" t="s">
        <v>47</v>
      </c>
      <c r="I3428" s="2">
        <v>1</v>
      </c>
      <c r="J3428" t="s">
        <v>11</v>
      </c>
      <c r="K3428" s="21">
        <f>INDEX(LISTAS!$H:$Q,MATCH(BASE!H3428,LISTAS!$G:$G,0),MATCH(BASE!J3428,LISTAS!$H$3:$Q$3,0))*Tabela3[[#This Row],[QUANTIDADE]]</f>
        <v>16</v>
      </c>
      <c r="L3428" s="2" t="str">
        <f>TEXT(Tabela3[[#This Row],[DATA]],"MM")</f>
        <v>04</v>
      </c>
      <c r="M3428" s="2">
        <f>WEEKNUM(Tabela3[[#This Row],[DATA]])</f>
        <v>17</v>
      </c>
      <c r="N3428" s="18">
        <f>YEAR(Tabela3[[#This Row],[DATA]])</f>
        <v>2023</v>
      </c>
    </row>
    <row r="3429" spans="2:14">
      <c r="B3429" s="1">
        <v>45042</v>
      </c>
      <c r="C3429">
        <v>14166</v>
      </c>
      <c r="D3429">
        <f>COUNTIF(C$4:C3429,Tabela3[[#This Row],[COMANDA]])</f>
        <v>1</v>
      </c>
      <c r="E3429" t="s">
        <v>90</v>
      </c>
      <c r="F3429" t="s">
        <v>98</v>
      </c>
      <c r="G3429" t="s">
        <v>8</v>
      </c>
      <c r="H3429" t="s">
        <v>42</v>
      </c>
      <c r="I3429" s="2">
        <v>1</v>
      </c>
      <c r="J3429" t="s">
        <v>11</v>
      </c>
      <c r="K3429" s="21">
        <f>INDEX(LISTAS!$H:$Q,MATCH(BASE!H3429,LISTAS!$G:$G,0),MATCH(BASE!J3429,LISTAS!$H$3:$Q$3,0))*Tabela3[[#This Row],[QUANTIDADE]]</f>
        <v>16</v>
      </c>
      <c r="L3429" s="2" t="str">
        <f>TEXT(Tabela3[[#This Row],[DATA]],"MM")</f>
        <v>04</v>
      </c>
      <c r="M3429" s="2">
        <f>WEEKNUM(Tabela3[[#This Row],[DATA]])</f>
        <v>17</v>
      </c>
      <c r="N3429" s="18">
        <f>YEAR(Tabela3[[#This Row],[DATA]])</f>
        <v>2023</v>
      </c>
    </row>
    <row r="3430" spans="2:14">
      <c r="B3430" s="1">
        <v>45042</v>
      </c>
      <c r="C3430">
        <v>14166</v>
      </c>
      <c r="D3430">
        <f>COUNTIF(C$4:C3430,Tabela3[[#This Row],[COMANDA]])</f>
        <v>2</v>
      </c>
      <c r="E3430" t="s">
        <v>90</v>
      </c>
      <c r="F3430" t="s">
        <v>98</v>
      </c>
      <c r="G3430" t="s">
        <v>8</v>
      </c>
      <c r="H3430" t="s">
        <v>205</v>
      </c>
      <c r="I3430" s="2">
        <v>1</v>
      </c>
      <c r="J3430" t="s">
        <v>11</v>
      </c>
      <c r="K3430" s="21">
        <f>INDEX(LISTAS!$H:$Q,MATCH(BASE!H3430,LISTAS!$G:$G,0),MATCH(BASE!J3430,LISTAS!$H$3:$Q$3,0))*Tabela3[[#This Row],[QUANTIDADE]]</f>
        <v>22</v>
      </c>
      <c r="L3430" s="2" t="str">
        <f>TEXT(Tabela3[[#This Row],[DATA]],"MM")</f>
        <v>04</v>
      </c>
      <c r="M3430" s="2">
        <f>WEEKNUM(Tabela3[[#This Row],[DATA]])</f>
        <v>17</v>
      </c>
      <c r="N3430" s="18">
        <f>YEAR(Tabela3[[#This Row],[DATA]])</f>
        <v>2023</v>
      </c>
    </row>
    <row r="3431" spans="2:14">
      <c r="B3431" s="1">
        <v>45042</v>
      </c>
      <c r="C3431">
        <v>14166</v>
      </c>
      <c r="D3431">
        <f>COUNTIF(C$4:C3431,Tabela3[[#This Row],[COMANDA]])</f>
        <v>3</v>
      </c>
      <c r="E3431" t="s">
        <v>90</v>
      </c>
      <c r="F3431" t="s">
        <v>98</v>
      </c>
      <c r="G3431" t="s">
        <v>61</v>
      </c>
      <c r="H3431" t="s">
        <v>161</v>
      </c>
      <c r="I3431" s="2">
        <v>1</v>
      </c>
      <c r="J3431" t="s">
        <v>11</v>
      </c>
      <c r="K3431" s="21">
        <f>INDEX(LISTAS!$H:$Q,MATCH(BASE!H3431,LISTAS!$G:$G,0),MATCH(BASE!J3431,LISTAS!$H$3:$Q$3,0))*Tabela3[[#This Row],[QUANTIDADE]]</f>
        <v>3</v>
      </c>
      <c r="L3431" s="2" t="str">
        <f>TEXT(Tabela3[[#This Row],[DATA]],"MM")</f>
        <v>04</v>
      </c>
      <c r="M3431" s="2">
        <f>WEEKNUM(Tabela3[[#This Row],[DATA]])</f>
        <v>17</v>
      </c>
      <c r="N3431" s="18">
        <f>YEAR(Tabela3[[#This Row],[DATA]])</f>
        <v>2023</v>
      </c>
    </row>
    <row r="3432" spans="2:14">
      <c r="B3432" s="1">
        <v>45042</v>
      </c>
      <c r="C3432">
        <v>14166</v>
      </c>
      <c r="D3432">
        <f>COUNTIF(C$4:C3432,Tabela3[[#This Row],[COMANDA]])</f>
        <v>4</v>
      </c>
      <c r="E3432" t="s">
        <v>90</v>
      </c>
      <c r="F3432" t="s">
        <v>98</v>
      </c>
      <c r="G3432" t="s">
        <v>9</v>
      </c>
      <c r="H3432" t="s">
        <v>52</v>
      </c>
      <c r="I3432" s="2">
        <v>1</v>
      </c>
      <c r="J3432" t="s">
        <v>11</v>
      </c>
      <c r="K3432" s="21">
        <f>INDEX(LISTAS!$H:$Q,MATCH(BASE!H3432,LISTAS!$G:$G,0),MATCH(BASE!J3432,LISTAS!$H$3:$Q$3,0))*Tabela3[[#This Row],[QUANTIDADE]]</f>
        <v>8</v>
      </c>
      <c r="L3432" s="2" t="str">
        <f>TEXT(Tabela3[[#This Row],[DATA]],"MM")</f>
        <v>04</v>
      </c>
      <c r="M3432" s="2">
        <f>WEEKNUM(Tabela3[[#This Row],[DATA]])</f>
        <v>17</v>
      </c>
      <c r="N3432" s="18">
        <f>YEAR(Tabela3[[#This Row],[DATA]])</f>
        <v>2023</v>
      </c>
    </row>
    <row r="3433" spans="2:14">
      <c r="B3433" s="1">
        <v>45042</v>
      </c>
      <c r="C3433">
        <v>14167</v>
      </c>
      <c r="D3433">
        <f>COUNTIF(C$4:C3433,Tabela3[[#This Row],[COMANDA]])</f>
        <v>1</v>
      </c>
      <c r="E3433" t="s">
        <v>90</v>
      </c>
      <c r="F3433" t="s">
        <v>99</v>
      </c>
      <c r="G3433" t="s">
        <v>8</v>
      </c>
      <c r="H3433" t="s">
        <v>42</v>
      </c>
      <c r="I3433" s="2">
        <v>1</v>
      </c>
      <c r="J3433" t="s">
        <v>11</v>
      </c>
      <c r="K3433" s="21">
        <f>INDEX(LISTAS!$H:$Q,MATCH(BASE!H3433,LISTAS!$G:$G,0),MATCH(BASE!J3433,LISTAS!$H$3:$Q$3,0))*Tabela3[[#This Row],[QUANTIDADE]]</f>
        <v>16</v>
      </c>
      <c r="L3433" s="2" t="str">
        <f>TEXT(Tabela3[[#This Row],[DATA]],"MM")</f>
        <v>04</v>
      </c>
      <c r="M3433" s="2">
        <f>WEEKNUM(Tabela3[[#This Row],[DATA]])</f>
        <v>17</v>
      </c>
      <c r="N3433" s="18">
        <f>YEAR(Tabela3[[#This Row],[DATA]])</f>
        <v>2023</v>
      </c>
    </row>
    <row r="3434" spans="2:14">
      <c r="B3434" s="1">
        <v>45042</v>
      </c>
      <c r="C3434">
        <v>14167</v>
      </c>
      <c r="D3434">
        <f>COUNTIF(C$4:C3434,Tabela3[[#This Row],[COMANDA]])</f>
        <v>2</v>
      </c>
      <c r="E3434" t="s">
        <v>90</v>
      </c>
      <c r="F3434" t="s">
        <v>99</v>
      </c>
      <c r="G3434" t="s">
        <v>8</v>
      </c>
      <c r="H3434" t="s">
        <v>204</v>
      </c>
      <c r="I3434" s="2">
        <v>1</v>
      </c>
      <c r="J3434" t="s">
        <v>11</v>
      </c>
      <c r="K3434" s="21">
        <f>INDEX(LISTAS!$H:$Q,MATCH(BASE!H3434,LISTAS!$G:$G,0),MATCH(BASE!J3434,LISTAS!$H$3:$Q$3,0))*Tabela3[[#This Row],[QUANTIDADE]]</f>
        <v>18</v>
      </c>
      <c r="L3434" s="2" t="str">
        <f>TEXT(Tabela3[[#This Row],[DATA]],"MM")</f>
        <v>04</v>
      </c>
      <c r="M3434" s="2">
        <f>WEEKNUM(Tabela3[[#This Row],[DATA]])</f>
        <v>17</v>
      </c>
      <c r="N3434" s="18">
        <f>YEAR(Tabela3[[#This Row],[DATA]])</f>
        <v>2023</v>
      </c>
    </row>
    <row r="3435" spans="2:14">
      <c r="B3435" s="1">
        <v>45042</v>
      </c>
      <c r="C3435">
        <v>14167</v>
      </c>
      <c r="D3435">
        <f>COUNTIF(C$4:C3435,Tabela3[[#This Row],[COMANDA]])</f>
        <v>3</v>
      </c>
      <c r="E3435" t="s">
        <v>90</v>
      </c>
      <c r="F3435" t="s">
        <v>99</v>
      </c>
      <c r="G3435" t="s">
        <v>8</v>
      </c>
      <c r="H3435" t="s">
        <v>202</v>
      </c>
      <c r="I3435" s="2">
        <v>1</v>
      </c>
      <c r="J3435" t="s">
        <v>11</v>
      </c>
      <c r="K3435" s="21">
        <f>INDEX(LISTAS!$H:$Q,MATCH(BASE!H3435,LISTAS!$G:$G,0),MATCH(BASE!J3435,LISTAS!$H$3:$Q$3,0))*Tabela3[[#This Row],[QUANTIDADE]]</f>
        <v>20</v>
      </c>
      <c r="L3435" s="2" t="str">
        <f>TEXT(Tabela3[[#This Row],[DATA]],"MM")</f>
        <v>04</v>
      </c>
      <c r="M3435" s="2">
        <f>WEEKNUM(Tabela3[[#This Row],[DATA]])</f>
        <v>17</v>
      </c>
      <c r="N3435" s="18">
        <f>YEAR(Tabela3[[#This Row],[DATA]])</f>
        <v>2023</v>
      </c>
    </row>
    <row r="3436" spans="2:14">
      <c r="B3436" s="1">
        <v>45042</v>
      </c>
      <c r="C3436">
        <v>14167</v>
      </c>
      <c r="D3436">
        <f>COUNTIF(C$4:C3436,Tabela3[[#This Row],[COMANDA]])</f>
        <v>4</v>
      </c>
      <c r="E3436" t="s">
        <v>90</v>
      </c>
      <c r="F3436" t="s">
        <v>99</v>
      </c>
      <c r="G3436" t="s">
        <v>9</v>
      </c>
      <c r="H3436" t="s">
        <v>146</v>
      </c>
      <c r="I3436" s="2">
        <v>3</v>
      </c>
      <c r="J3436" t="s">
        <v>11</v>
      </c>
      <c r="K3436" s="21">
        <f>INDEX(LISTAS!$H:$Q,MATCH(BASE!H3436,LISTAS!$G:$G,0),MATCH(BASE!J3436,LISTAS!$H$3:$Q$3,0))*Tabela3[[#This Row],[QUANTIDADE]]</f>
        <v>12</v>
      </c>
      <c r="L3436" s="2" t="str">
        <f>TEXT(Tabela3[[#This Row],[DATA]],"MM")</f>
        <v>04</v>
      </c>
      <c r="M3436" s="2">
        <f>WEEKNUM(Tabela3[[#This Row],[DATA]])</f>
        <v>17</v>
      </c>
      <c r="N3436" s="18">
        <f>YEAR(Tabela3[[#This Row],[DATA]])</f>
        <v>2023</v>
      </c>
    </row>
    <row r="3437" spans="2:14">
      <c r="B3437" s="1">
        <v>45042</v>
      </c>
      <c r="C3437">
        <v>14167</v>
      </c>
      <c r="D3437">
        <f>COUNTIF(C$4:C3437,Tabela3[[#This Row],[COMANDA]])</f>
        <v>5</v>
      </c>
      <c r="E3437" t="s">
        <v>90</v>
      </c>
      <c r="F3437" t="s">
        <v>99</v>
      </c>
      <c r="G3437" t="s">
        <v>61</v>
      </c>
      <c r="H3437" t="s">
        <v>199</v>
      </c>
      <c r="I3437" s="2">
        <v>1</v>
      </c>
      <c r="J3437" t="s">
        <v>11</v>
      </c>
      <c r="K3437" s="21">
        <f>INDEX(LISTAS!$H:$Q,MATCH(BASE!H3437,LISTAS!$G:$G,0),MATCH(BASE!J3437,LISTAS!$H$3:$Q$3,0))*Tabela3[[#This Row],[QUANTIDADE]]</f>
        <v>1</v>
      </c>
      <c r="L3437" s="2" t="str">
        <f>TEXT(Tabela3[[#This Row],[DATA]],"MM")</f>
        <v>04</v>
      </c>
      <c r="M3437" s="2">
        <f>WEEKNUM(Tabela3[[#This Row],[DATA]])</f>
        <v>17</v>
      </c>
      <c r="N3437" s="18">
        <f>YEAR(Tabela3[[#This Row],[DATA]])</f>
        <v>2023</v>
      </c>
    </row>
    <row r="3438" spans="2:14">
      <c r="B3438" s="1">
        <v>45042</v>
      </c>
      <c r="C3438">
        <v>14168</v>
      </c>
      <c r="D3438">
        <f>COUNTIF(C$4:C3438,Tabela3[[#This Row],[COMANDA]])</f>
        <v>1</v>
      </c>
      <c r="E3438" t="s">
        <v>90</v>
      </c>
      <c r="F3438" t="s">
        <v>99</v>
      </c>
      <c r="G3438" t="s">
        <v>8</v>
      </c>
      <c r="H3438" t="s">
        <v>43</v>
      </c>
      <c r="I3438" s="2">
        <v>1</v>
      </c>
      <c r="J3438" t="s">
        <v>11</v>
      </c>
      <c r="K3438" s="21">
        <f>INDEX(LISTAS!$H:$Q,MATCH(BASE!H3438,LISTAS!$G:$G,0),MATCH(BASE!J3438,LISTAS!$H$3:$Q$3,0))*Tabela3[[#This Row],[QUANTIDADE]]</f>
        <v>18</v>
      </c>
      <c r="L3438" s="2" t="str">
        <f>TEXT(Tabela3[[#This Row],[DATA]],"MM")</f>
        <v>04</v>
      </c>
      <c r="M3438" s="2">
        <f>WEEKNUM(Tabela3[[#This Row],[DATA]])</f>
        <v>17</v>
      </c>
      <c r="N3438" s="18">
        <f>YEAR(Tabela3[[#This Row],[DATA]])</f>
        <v>2023</v>
      </c>
    </row>
    <row r="3439" spans="2:14">
      <c r="B3439" s="1">
        <v>45042</v>
      </c>
      <c r="C3439">
        <v>14169</v>
      </c>
      <c r="D3439">
        <f>COUNTIF(C$4:C3439,Tabela3[[#This Row],[COMANDA]])</f>
        <v>1</v>
      </c>
      <c r="E3439" t="s">
        <v>90</v>
      </c>
      <c r="F3439" t="s">
        <v>99</v>
      </c>
      <c r="G3439" t="s">
        <v>8</v>
      </c>
      <c r="H3439" t="s">
        <v>206</v>
      </c>
      <c r="I3439" s="2">
        <v>1</v>
      </c>
      <c r="J3439" t="s">
        <v>11</v>
      </c>
      <c r="K3439" s="21">
        <f>INDEX(LISTAS!$H:$Q,MATCH(BASE!H3439,LISTAS!$G:$G,0),MATCH(BASE!J3439,LISTAS!$H$3:$Q$3,0))*Tabela3[[#This Row],[QUANTIDADE]]</f>
        <v>18</v>
      </c>
      <c r="L3439" s="2" t="str">
        <f>TEXT(Tabela3[[#This Row],[DATA]],"MM")</f>
        <v>04</v>
      </c>
      <c r="M3439" s="2">
        <f>WEEKNUM(Tabela3[[#This Row],[DATA]])</f>
        <v>17</v>
      </c>
      <c r="N3439" s="18">
        <f>YEAR(Tabela3[[#This Row],[DATA]])</f>
        <v>2023</v>
      </c>
    </row>
    <row r="3440" spans="2:14">
      <c r="B3440" s="1">
        <v>45042</v>
      </c>
      <c r="C3440">
        <v>14169</v>
      </c>
      <c r="D3440">
        <f>COUNTIF(C$4:C3440,Tabela3[[#This Row],[COMANDA]])</f>
        <v>2</v>
      </c>
      <c r="E3440" t="s">
        <v>90</v>
      </c>
      <c r="F3440" t="s">
        <v>99</v>
      </c>
      <c r="G3440" t="s">
        <v>9</v>
      </c>
      <c r="H3440" t="s">
        <v>140</v>
      </c>
      <c r="I3440" s="2">
        <v>1</v>
      </c>
      <c r="J3440" t="s">
        <v>11</v>
      </c>
      <c r="K3440" s="21">
        <f>INDEX(LISTAS!$H:$Q,MATCH(BASE!H3440,LISTAS!$G:$G,0),MATCH(BASE!J3440,LISTAS!$H$3:$Q$3,0))*Tabela3[[#This Row],[QUANTIDADE]]</f>
        <v>3</v>
      </c>
      <c r="L3440" s="2" t="str">
        <f>TEXT(Tabela3[[#This Row],[DATA]],"MM")</f>
        <v>04</v>
      </c>
      <c r="M3440" s="2">
        <f>WEEKNUM(Tabela3[[#This Row],[DATA]])</f>
        <v>17</v>
      </c>
      <c r="N3440" s="18">
        <f>YEAR(Tabela3[[#This Row],[DATA]])</f>
        <v>2023</v>
      </c>
    </row>
    <row r="3441" spans="2:14">
      <c r="B3441" s="1">
        <v>45042</v>
      </c>
      <c r="C3441">
        <v>14170</v>
      </c>
      <c r="D3441">
        <f>COUNTIF(C$4:C3441,Tabela3[[#This Row],[COMANDA]])</f>
        <v>1</v>
      </c>
      <c r="E3441" t="s">
        <v>90</v>
      </c>
      <c r="F3441" t="s">
        <v>98</v>
      </c>
      <c r="G3441" t="s">
        <v>8</v>
      </c>
      <c r="H3441" t="s">
        <v>42</v>
      </c>
      <c r="I3441" s="2">
        <v>1</v>
      </c>
      <c r="J3441" t="s">
        <v>11</v>
      </c>
      <c r="K3441" s="21">
        <f>INDEX(LISTAS!$H:$Q,MATCH(BASE!H3441,LISTAS!$G:$G,0),MATCH(BASE!J3441,LISTAS!$H$3:$Q$3,0))*Tabela3[[#This Row],[QUANTIDADE]]</f>
        <v>16</v>
      </c>
      <c r="L3441" s="2" t="str">
        <f>TEXT(Tabela3[[#This Row],[DATA]],"MM")</f>
        <v>04</v>
      </c>
      <c r="M3441" s="2">
        <f>WEEKNUM(Tabela3[[#This Row],[DATA]])</f>
        <v>17</v>
      </c>
      <c r="N3441" s="18">
        <f>YEAR(Tabela3[[#This Row],[DATA]])</f>
        <v>2023</v>
      </c>
    </row>
    <row r="3442" spans="2:14">
      <c r="B3442" s="1">
        <v>45042</v>
      </c>
      <c r="C3442">
        <v>14170</v>
      </c>
      <c r="D3442">
        <f>COUNTIF(C$4:C3442,Tabela3[[#This Row],[COMANDA]])</f>
        <v>2</v>
      </c>
      <c r="E3442" t="s">
        <v>90</v>
      </c>
      <c r="F3442" t="s">
        <v>98</v>
      </c>
      <c r="G3442" t="s">
        <v>9</v>
      </c>
      <c r="H3442" t="s">
        <v>58</v>
      </c>
      <c r="I3442" s="2">
        <v>1</v>
      </c>
      <c r="J3442" t="s">
        <v>11</v>
      </c>
      <c r="K3442" s="21">
        <f>INDEX(LISTAS!$H:$Q,MATCH(BASE!H3442,LISTAS!$G:$G,0),MATCH(BASE!J3442,LISTAS!$H$3:$Q$3,0))*Tabela3[[#This Row],[QUANTIDADE]]</f>
        <v>5</v>
      </c>
      <c r="L3442" s="2" t="str">
        <f>TEXT(Tabela3[[#This Row],[DATA]],"MM")</f>
        <v>04</v>
      </c>
      <c r="M3442" s="2">
        <f>WEEKNUM(Tabela3[[#This Row],[DATA]])</f>
        <v>17</v>
      </c>
      <c r="N3442" s="18">
        <f>YEAR(Tabela3[[#This Row],[DATA]])</f>
        <v>2023</v>
      </c>
    </row>
    <row r="3443" spans="2:14">
      <c r="B3443" s="1">
        <v>45042</v>
      </c>
      <c r="C3443">
        <v>14171</v>
      </c>
      <c r="D3443">
        <f>COUNTIF(C$4:C3443,Tabela3[[#This Row],[COMANDA]])</f>
        <v>1</v>
      </c>
      <c r="E3443" t="s">
        <v>90</v>
      </c>
      <c r="F3443" t="s">
        <v>375</v>
      </c>
      <c r="G3443" t="s">
        <v>8</v>
      </c>
      <c r="H3443" t="s">
        <v>204</v>
      </c>
      <c r="I3443" s="2">
        <v>1</v>
      </c>
      <c r="J3443" t="s">
        <v>12</v>
      </c>
      <c r="K3443" s="21">
        <f>INDEX(LISTAS!$H:$Q,MATCH(BASE!H3443,LISTAS!$G:$G,0),MATCH(BASE!J3443,LISTAS!$H$3:$Q$3,0))*Tabela3[[#This Row],[QUANTIDADE]]</f>
        <v>16.2</v>
      </c>
      <c r="L3443" s="2" t="str">
        <f>TEXT(Tabela3[[#This Row],[DATA]],"MM")</f>
        <v>04</v>
      </c>
      <c r="M3443" s="2">
        <f>WEEKNUM(Tabela3[[#This Row],[DATA]])</f>
        <v>17</v>
      </c>
      <c r="N3443" s="18">
        <f>YEAR(Tabela3[[#This Row],[DATA]])</f>
        <v>2023</v>
      </c>
    </row>
    <row r="3444" spans="2:14">
      <c r="B3444" s="1">
        <v>45042</v>
      </c>
      <c r="C3444">
        <v>14172</v>
      </c>
      <c r="D3444">
        <f>COUNTIF(C$4:C3444,Tabela3[[#This Row],[COMANDA]])</f>
        <v>1</v>
      </c>
      <c r="E3444" t="s">
        <v>90</v>
      </c>
      <c r="F3444" t="s">
        <v>99</v>
      </c>
      <c r="G3444" t="s">
        <v>8</v>
      </c>
      <c r="H3444" t="s">
        <v>204</v>
      </c>
      <c r="I3444" s="2">
        <v>1</v>
      </c>
      <c r="J3444" t="s">
        <v>11</v>
      </c>
      <c r="K3444" s="21">
        <f>INDEX(LISTAS!$H:$Q,MATCH(BASE!H3444,LISTAS!$G:$G,0),MATCH(BASE!J3444,LISTAS!$H$3:$Q$3,0))*Tabela3[[#This Row],[QUANTIDADE]]</f>
        <v>18</v>
      </c>
      <c r="L3444" s="2" t="str">
        <f>TEXT(Tabela3[[#This Row],[DATA]],"MM")</f>
        <v>04</v>
      </c>
      <c r="M3444" s="2">
        <f>WEEKNUM(Tabela3[[#This Row],[DATA]])</f>
        <v>17</v>
      </c>
      <c r="N3444" s="18">
        <f>YEAR(Tabela3[[#This Row],[DATA]])</f>
        <v>2023</v>
      </c>
    </row>
    <row r="3445" spans="2:14">
      <c r="B3445" s="1">
        <v>45042</v>
      </c>
      <c r="C3445">
        <v>14173</v>
      </c>
      <c r="D3445">
        <f>COUNTIF(C$4:C3445,Tabela3[[#This Row],[COMANDA]])</f>
        <v>1</v>
      </c>
      <c r="E3445" t="s">
        <v>90</v>
      </c>
      <c r="G3445" t="s">
        <v>8</v>
      </c>
      <c r="H3445" t="s">
        <v>47</v>
      </c>
      <c r="I3445" s="2">
        <v>1</v>
      </c>
      <c r="J3445" t="s">
        <v>11</v>
      </c>
      <c r="K3445" s="21">
        <f>INDEX(LISTAS!$H:$Q,MATCH(BASE!H3445,LISTAS!$G:$G,0),MATCH(BASE!J3445,LISTAS!$H$3:$Q$3,0))*Tabela3[[#This Row],[QUANTIDADE]]</f>
        <v>16</v>
      </c>
      <c r="L3445" s="2" t="str">
        <f>TEXT(Tabela3[[#This Row],[DATA]],"MM")</f>
        <v>04</v>
      </c>
      <c r="M3445" s="2">
        <f>WEEKNUM(Tabela3[[#This Row],[DATA]])</f>
        <v>17</v>
      </c>
      <c r="N3445" s="18">
        <f>YEAR(Tabela3[[#This Row],[DATA]])</f>
        <v>2023</v>
      </c>
    </row>
    <row r="3446" spans="2:14">
      <c r="B3446" s="1">
        <v>45042</v>
      </c>
      <c r="C3446">
        <v>14173</v>
      </c>
      <c r="D3446">
        <f>COUNTIF(C$4:C3446,Tabela3[[#This Row],[COMANDA]])</f>
        <v>2</v>
      </c>
      <c r="E3446" t="s">
        <v>90</v>
      </c>
      <c r="G3446" t="s">
        <v>9</v>
      </c>
      <c r="H3446" t="s">
        <v>134</v>
      </c>
      <c r="I3446" s="2">
        <v>1</v>
      </c>
      <c r="J3446" t="s">
        <v>11</v>
      </c>
      <c r="K3446" s="21">
        <f>INDEX(LISTAS!$H:$Q,MATCH(BASE!H3446,LISTAS!$G:$G,0),MATCH(BASE!J3446,LISTAS!$H$3:$Q$3,0))*Tabela3[[#This Row],[QUANTIDADE]]</f>
        <v>3</v>
      </c>
      <c r="L3446" s="2" t="str">
        <f>TEXT(Tabela3[[#This Row],[DATA]],"MM")</f>
        <v>04</v>
      </c>
      <c r="M3446" s="2">
        <f>WEEKNUM(Tabela3[[#This Row],[DATA]])</f>
        <v>17</v>
      </c>
      <c r="N3446" s="18">
        <f>YEAR(Tabela3[[#This Row],[DATA]])</f>
        <v>2023</v>
      </c>
    </row>
    <row r="3447" spans="2:14">
      <c r="B3447" s="1">
        <v>45042</v>
      </c>
      <c r="C3447">
        <v>14174</v>
      </c>
      <c r="D3447">
        <f>COUNTIF(C$4:C3447,Tabela3[[#This Row],[COMANDA]])</f>
        <v>1</v>
      </c>
      <c r="E3447" t="s">
        <v>89</v>
      </c>
      <c r="F3447" t="s">
        <v>98</v>
      </c>
      <c r="G3447" t="s">
        <v>8</v>
      </c>
      <c r="H3447" t="s">
        <v>40</v>
      </c>
      <c r="I3447" s="2">
        <v>1</v>
      </c>
      <c r="J3447" t="s">
        <v>11</v>
      </c>
      <c r="K3447" s="21">
        <f>INDEX(LISTAS!$H:$Q,MATCH(BASE!H3447,LISTAS!$G:$G,0),MATCH(BASE!J3447,LISTAS!$H$3:$Q$3,0))*Tabela3[[#This Row],[QUANTIDADE]]</f>
        <v>14</v>
      </c>
      <c r="L3447" s="2" t="str">
        <f>TEXT(Tabela3[[#This Row],[DATA]],"MM")</f>
        <v>04</v>
      </c>
      <c r="M3447" s="2">
        <f>WEEKNUM(Tabela3[[#This Row],[DATA]])</f>
        <v>17</v>
      </c>
      <c r="N3447" s="18">
        <f>YEAR(Tabela3[[#This Row],[DATA]])</f>
        <v>2023</v>
      </c>
    </row>
    <row r="3448" spans="2:14">
      <c r="B3448" s="1">
        <v>45042</v>
      </c>
      <c r="C3448">
        <v>14174</v>
      </c>
      <c r="D3448">
        <f>COUNTIF(C$4:C3448,Tabela3[[#This Row],[COMANDA]])</f>
        <v>2</v>
      </c>
      <c r="E3448" t="s">
        <v>89</v>
      </c>
      <c r="F3448" t="s">
        <v>98</v>
      </c>
      <c r="G3448" t="s">
        <v>9</v>
      </c>
      <c r="H3448" t="s">
        <v>146</v>
      </c>
      <c r="I3448" s="2">
        <v>1</v>
      </c>
      <c r="J3448" t="s">
        <v>11</v>
      </c>
      <c r="K3448" s="21">
        <f>INDEX(LISTAS!$H:$Q,MATCH(BASE!H3448,LISTAS!$G:$G,0),MATCH(BASE!J3448,LISTAS!$H$3:$Q$3,0))*Tabela3[[#This Row],[QUANTIDADE]]</f>
        <v>4</v>
      </c>
      <c r="L3448" s="2" t="str">
        <f>TEXT(Tabela3[[#This Row],[DATA]],"MM")</f>
        <v>04</v>
      </c>
      <c r="M3448" s="2">
        <f>WEEKNUM(Tabela3[[#This Row],[DATA]])</f>
        <v>17</v>
      </c>
      <c r="N3448" s="18">
        <f>YEAR(Tabela3[[#This Row],[DATA]])</f>
        <v>2023</v>
      </c>
    </row>
    <row r="3449" spans="2:14">
      <c r="B3449" s="1">
        <v>45042</v>
      </c>
      <c r="C3449">
        <v>14175</v>
      </c>
      <c r="D3449">
        <f>COUNTIF(C$4:C3449,Tabela3[[#This Row],[COMANDA]])</f>
        <v>1</v>
      </c>
      <c r="E3449" t="s">
        <v>90</v>
      </c>
      <c r="F3449" t="s">
        <v>98</v>
      </c>
      <c r="G3449" t="s">
        <v>8</v>
      </c>
      <c r="H3449" t="s">
        <v>206</v>
      </c>
      <c r="I3449" s="2">
        <v>2</v>
      </c>
      <c r="J3449" t="s">
        <v>11</v>
      </c>
      <c r="K3449" s="21">
        <f>INDEX(LISTAS!$H:$Q,MATCH(BASE!H3449,LISTAS!$G:$G,0),MATCH(BASE!J3449,LISTAS!$H$3:$Q$3,0))*Tabela3[[#This Row],[QUANTIDADE]]</f>
        <v>36</v>
      </c>
      <c r="L3449" s="2" t="str">
        <f>TEXT(Tabela3[[#This Row],[DATA]],"MM")</f>
        <v>04</v>
      </c>
      <c r="M3449" s="2">
        <f>WEEKNUM(Tabela3[[#This Row],[DATA]])</f>
        <v>17</v>
      </c>
      <c r="N3449" s="18">
        <f>YEAR(Tabela3[[#This Row],[DATA]])</f>
        <v>2023</v>
      </c>
    </row>
    <row r="3450" spans="2:14">
      <c r="B3450" s="1">
        <v>45042</v>
      </c>
      <c r="C3450">
        <v>14175</v>
      </c>
      <c r="D3450">
        <f>COUNTIF(C$4:C3450,Tabela3[[#This Row],[COMANDA]])</f>
        <v>2</v>
      </c>
      <c r="E3450" t="s">
        <v>90</v>
      </c>
      <c r="F3450" t="s">
        <v>98</v>
      </c>
      <c r="G3450" t="s">
        <v>62</v>
      </c>
      <c r="H3450" t="s">
        <v>192</v>
      </c>
      <c r="I3450" s="2">
        <v>1</v>
      </c>
      <c r="J3450" t="s">
        <v>11</v>
      </c>
      <c r="K3450" s="21">
        <f>INDEX(LISTAS!$H:$Q,MATCH(BASE!H3450,LISTAS!$G:$G,0),MATCH(BASE!J3450,LISTAS!$H$3:$Q$3,0))*Tabela3[[#This Row],[QUANTIDADE]]</f>
        <v>6</v>
      </c>
      <c r="L3450" s="2" t="str">
        <f>TEXT(Tabela3[[#This Row],[DATA]],"MM")</f>
        <v>04</v>
      </c>
      <c r="M3450" s="2">
        <f>WEEKNUM(Tabela3[[#This Row],[DATA]])</f>
        <v>17</v>
      </c>
      <c r="N3450" s="18">
        <f>YEAR(Tabela3[[#This Row],[DATA]])</f>
        <v>2023</v>
      </c>
    </row>
    <row r="3451" spans="2:14">
      <c r="B3451" s="1">
        <v>45042</v>
      </c>
      <c r="C3451">
        <v>14175</v>
      </c>
      <c r="D3451">
        <f>COUNTIF(C$4:C3451,Tabela3[[#This Row],[COMANDA]])</f>
        <v>3</v>
      </c>
      <c r="E3451" t="s">
        <v>90</v>
      </c>
      <c r="F3451" t="s">
        <v>98</v>
      </c>
      <c r="G3451" t="s">
        <v>9</v>
      </c>
      <c r="H3451" t="s">
        <v>59</v>
      </c>
      <c r="I3451" s="2">
        <v>1</v>
      </c>
      <c r="J3451" t="s">
        <v>11</v>
      </c>
      <c r="K3451" s="21">
        <f>INDEX(LISTAS!$H:$Q,MATCH(BASE!H3451,LISTAS!$G:$G,0),MATCH(BASE!J3451,LISTAS!$H$3:$Q$3,0))*Tabela3[[#This Row],[QUANTIDADE]]</f>
        <v>3</v>
      </c>
      <c r="L3451" s="2" t="str">
        <f>TEXT(Tabela3[[#This Row],[DATA]],"MM")</f>
        <v>04</v>
      </c>
      <c r="M3451" s="2">
        <f>WEEKNUM(Tabela3[[#This Row],[DATA]])</f>
        <v>17</v>
      </c>
      <c r="N3451" s="18">
        <f>YEAR(Tabela3[[#This Row],[DATA]])</f>
        <v>2023</v>
      </c>
    </row>
    <row r="3452" spans="2:14">
      <c r="B3452" s="1">
        <v>45042</v>
      </c>
      <c r="C3452">
        <v>14176</v>
      </c>
      <c r="D3452">
        <f>COUNTIF(C$4:C3452,Tabela3[[#This Row],[COMANDA]])</f>
        <v>1</v>
      </c>
      <c r="E3452" t="s">
        <v>90</v>
      </c>
      <c r="F3452" t="s">
        <v>98</v>
      </c>
      <c r="G3452" t="s">
        <v>8</v>
      </c>
      <c r="H3452" t="s">
        <v>43</v>
      </c>
      <c r="I3452" s="2">
        <v>1</v>
      </c>
      <c r="J3452" t="s">
        <v>11</v>
      </c>
      <c r="K3452" s="21">
        <f>INDEX(LISTAS!$H:$Q,MATCH(BASE!H3452,LISTAS!$G:$G,0),MATCH(BASE!J3452,LISTAS!$H$3:$Q$3,0))*Tabela3[[#This Row],[QUANTIDADE]]</f>
        <v>18</v>
      </c>
      <c r="L3452" s="2" t="str">
        <f>TEXT(Tabela3[[#This Row],[DATA]],"MM")</f>
        <v>04</v>
      </c>
      <c r="M3452" s="2">
        <f>WEEKNUM(Tabela3[[#This Row],[DATA]])</f>
        <v>17</v>
      </c>
      <c r="N3452" s="18">
        <f>YEAR(Tabela3[[#This Row],[DATA]])</f>
        <v>2023</v>
      </c>
    </row>
    <row r="3453" spans="2:14">
      <c r="B3453" s="1">
        <v>45042</v>
      </c>
      <c r="C3453">
        <v>14176</v>
      </c>
      <c r="D3453">
        <f>COUNTIF(C$4:C3453,Tabela3[[#This Row],[COMANDA]])</f>
        <v>2</v>
      </c>
      <c r="E3453" t="s">
        <v>90</v>
      </c>
      <c r="F3453" t="s">
        <v>98</v>
      </c>
      <c r="G3453" t="s">
        <v>9</v>
      </c>
      <c r="H3453" t="s">
        <v>58</v>
      </c>
      <c r="I3453" s="2">
        <v>1</v>
      </c>
      <c r="J3453" t="s">
        <v>11</v>
      </c>
      <c r="K3453" s="21">
        <f>INDEX(LISTAS!$H:$Q,MATCH(BASE!H3453,LISTAS!$G:$G,0),MATCH(BASE!J3453,LISTAS!$H$3:$Q$3,0))*Tabela3[[#This Row],[QUANTIDADE]]</f>
        <v>5</v>
      </c>
      <c r="L3453" s="2" t="str">
        <f>TEXT(Tabela3[[#This Row],[DATA]],"MM")</f>
        <v>04</v>
      </c>
      <c r="M3453" s="2">
        <f>WEEKNUM(Tabela3[[#This Row],[DATA]])</f>
        <v>17</v>
      </c>
      <c r="N3453" s="18">
        <f>YEAR(Tabela3[[#This Row],[DATA]])</f>
        <v>2023</v>
      </c>
    </row>
    <row r="3454" spans="2:14">
      <c r="B3454" s="1">
        <v>45042</v>
      </c>
      <c r="C3454">
        <v>14177</v>
      </c>
      <c r="D3454">
        <f>COUNTIF(C$4:C3454,Tabela3[[#This Row],[COMANDA]])</f>
        <v>1</v>
      </c>
      <c r="E3454" t="s">
        <v>90</v>
      </c>
      <c r="F3454" t="s">
        <v>100</v>
      </c>
      <c r="G3454" t="s">
        <v>8</v>
      </c>
      <c r="H3454" t="s">
        <v>39</v>
      </c>
      <c r="I3454" s="2">
        <v>1</v>
      </c>
      <c r="J3454" t="s">
        <v>11</v>
      </c>
      <c r="K3454" s="21">
        <f>INDEX(LISTAS!$H:$Q,MATCH(BASE!H3454,LISTAS!$G:$G,0),MATCH(BASE!J3454,LISTAS!$H$3:$Q$3,0))*Tabela3[[#This Row],[QUANTIDADE]]</f>
        <v>12</v>
      </c>
      <c r="L3454" s="2" t="str">
        <f>TEXT(Tabela3[[#This Row],[DATA]],"MM")</f>
        <v>04</v>
      </c>
      <c r="M3454" s="2">
        <f>WEEKNUM(Tabela3[[#This Row],[DATA]])</f>
        <v>17</v>
      </c>
      <c r="N3454" s="18">
        <f>YEAR(Tabela3[[#This Row],[DATA]])</f>
        <v>2023</v>
      </c>
    </row>
    <row r="3455" spans="2:14">
      <c r="B3455" s="1">
        <v>45042</v>
      </c>
      <c r="C3455">
        <v>14178</v>
      </c>
      <c r="D3455">
        <f>COUNTIF(C$4:C3455,Tabela3[[#This Row],[COMANDA]])</f>
        <v>1</v>
      </c>
      <c r="E3455" t="s">
        <v>90</v>
      </c>
      <c r="F3455" t="s">
        <v>99</v>
      </c>
      <c r="G3455" t="s">
        <v>8</v>
      </c>
      <c r="H3455" t="s">
        <v>205</v>
      </c>
      <c r="I3455" s="2">
        <v>1</v>
      </c>
      <c r="J3455" t="s">
        <v>11</v>
      </c>
      <c r="K3455" s="21">
        <f>INDEX(LISTAS!$H:$Q,MATCH(BASE!H3455,LISTAS!$G:$G,0),MATCH(BASE!J3455,LISTAS!$H$3:$Q$3,0))*Tabela3[[#This Row],[QUANTIDADE]]</f>
        <v>22</v>
      </c>
      <c r="L3455" s="2" t="str">
        <f>TEXT(Tabela3[[#This Row],[DATA]],"MM")</f>
        <v>04</v>
      </c>
      <c r="M3455" s="2">
        <f>WEEKNUM(Tabela3[[#This Row],[DATA]])</f>
        <v>17</v>
      </c>
      <c r="N3455" s="18">
        <f>YEAR(Tabela3[[#This Row],[DATA]])</f>
        <v>2023</v>
      </c>
    </row>
    <row r="3456" spans="2:14">
      <c r="B3456" s="1">
        <v>45042</v>
      </c>
      <c r="C3456">
        <v>14178</v>
      </c>
      <c r="D3456">
        <f>COUNTIF(C$4:C3456,Tabela3[[#This Row],[COMANDA]])</f>
        <v>2</v>
      </c>
      <c r="E3456" t="s">
        <v>90</v>
      </c>
      <c r="F3456" t="s">
        <v>99</v>
      </c>
      <c r="G3456" t="s">
        <v>9</v>
      </c>
      <c r="H3456" t="s">
        <v>146</v>
      </c>
      <c r="I3456" s="2">
        <v>1</v>
      </c>
      <c r="J3456" t="s">
        <v>11</v>
      </c>
      <c r="K3456" s="21">
        <f>INDEX(LISTAS!$H:$Q,MATCH(BASE!H3456,LISTAS!$G:$G,0),MATCH(BASE!J3456,LISTAS!$H$3:$Q$3,0))*Tabela3[[#This Row],[QUANTIDADE]]</f>
        <v>4</v>
      </c>
      <c r="L3456" s="2" t="str">
        <f>TEXT(Tabela3[[#This Row],[DATA]],"MM")</f>
        <v>04</v>
      </c>
      <c r="M3456" s="2">
        <f>WEEKNUM(Tabela3[[#This Row],[DATA]])</f>
        <v>17</v>
      </c>
      <c r="N3456" s="18">
        <f>YEAR(Tabela3[[#This Row],[DATA]])</f>
        <v>2023</v>
      </c>
    </row>
    <row r="3457" spans="2:14">
      <c r="B3457" s="1">
        <v>45042</v>
      </c>
      <c r="C3457">
        <v>14179</v>
      </c>
      <c r="D3457">
        <f>COUNTIF(C$4:C3457,Tabela3[[#This Row],[COMANDA]])</f>
        <v>1</v>
      </c>
      <c r="E3457" t="s">
        <v>90</v>
      </c>
      <c r="F3457" t="s">
        <v>99</v>
      </c>
      <c r="G3457" t="s">
        <v>8</v>
      </c>
      <c r="H3457" t="s">
        <v>204</v>
      </c>
      <c r="I3457" s="2">
        <v>1</v>
      </c>
      <c r="J3457" t="s">
        <v>11</v>
      </c>
      <c r="K3457" s="21">
        <f>INDEX(LISTAS!$H:$Q,MATCH(BASE!H3457,LISTAS!$G:$G,0),MATCH(BASE!J3457,LISTAS!$H$3:$Q$3,0))*Tabela3[[#This Row],[QUANTIDADE]]</f>
        <v>18</v>
      </c>
      <c r="L3457" s="2" t="str">
        <f>TEXT(Tabela3[[#This Row],[DATA]],"MM")</f>
        <v>04</v>
      </c>
      <c r="M3457" s="2">
        <f>WEEKNUM(Tabela3[[#This Row],[DATA]])</f>
        <v>17</v>
      </c>
      <c r="N3457" s="18">
        <f>YEAR(Tabela3[[#This Row],[DATA]])</f>
        <v>2023</v>
      </c>
    </row>
    <row r="3458" spans="2:14">
      <c r="B3458" s="1">
        <v>45042</v>
      </c>
      <c r="C3458">
        <v>14180</v>
      </c>
      <c r="D3458">
        <f>COUNTIF(C$4:C3458,Tabela3[[#This Row],[COMANDA]])</f>
        <v>1</v>
      </c>
      <c r="E3458" t="s">
        <v>90</v>
      </c>
      <c r="F3458" t="s">
        <v>100</v>
      </c>
      <c r="G3458" t="s">
        <v>8</v>
      </c>
      <c r="H3458" t="s">
        <v>206</v>
      </c>
      <c r="I3458" s="2">
        <v>1</v>
      </c>
      <c r="J3458" t="s">
        <v>11</v>
      </c>
      <c r="K3458" s="21">
        <f>INDEX(LISTAS!$H:$Q,MATCH(BASE!H3458,LISTAS!$G:$G,0),MATCH(BASE!J3458,LISTAS!$H$3:$Q$3,0))*Tabela3[[#This Row],[QUANTIDADE]]</f>
        <v>18</v>
      </c>
      <c r="L3458" s="2" t="str">
        <f>TEXT(Tabela3[[#This Row],[DATA]],"MM")</f>
        <v>04</v>
      </c>
      <c r="M3458" s="2">
        <f>WEEKNUM(Tabela3[[#This Row],[DATA]])</f>
        <v>17</v>
      </c>
      <c r="N3458" s="18">
        <f>YEAR(Tabela3[[#This Row],[DATA]])</f>
        <v>2023</v>
      </c>
    </row>
    <row r="3459" spans="2:14">
      <c r="B3459" s="1">
        <v>45042</v>
      </c>
      <c r="C3459">
        <v>14181</v>
      </c>
      <c r="D3459">
        <f>COUNTIF(C$4:C3459,Tabela3[[#This Row],[COMANDA]])</f>
        <v>1</v>
      </c>
      <c r="E3459" t="s">
        <v>89</v>
      </c>
      <c r="F3459" t="s">
        <v>375</v>
      </c>
      <c r="G3459" t="s">
        <v>8</v>
      </c>
      <c r="H3459" t="s">
        <v>203</v>
      </c>
      <c r="I3459" s="2">
        <v>1</v>
      </c>
      <c r="J3459" t="s">
        <v>12</v>
      </c>
      <c r="K3459" s="21">
        <f>INDEX(LISTAS!$H:$Q,MATCH(BASE!H3459,LISTAS!$G:$G,0),MATCH(BASE!J3459,LISTAS!$H$3:$Q$3,0))*Tabela3[[#This Row],[QUANTIDADE]]</f>
        <v>18</v>
      </c>
      <c r="L3459" s="2" t="str">
        <f>TEXT(Tabela3[[#This Row],[DATA]],"MM")</f>
        <v>04</v>
      </c>
      <c r="M3459" s="2">
        <f>WEEKNUM(Tabela3[[#This Row],[DATA]])</f>
        <v>17</v>
      </c>
      <c r="N3459" s="18">
        <f>YEAR(Tabela3[[#This Row],[DATA]])</f>
        <v>2023</v>
      </c>
    </row>
    <row r="3460" spans="2:14">
      <c r="B3460" s="1">
        <v>45042</v>
      </c>
      <c r="C3460">
        <v>14181</v>
      </c>
      <c r="D3460">
        <f>COUNTIF(C$4:C3460,Tabela3[[#This Row],[COMANDA]])</f>
        <v>2</v>
      </c>
      <c r="E3460" t="s">
        <v>89</v>
      </c>
      <c r="F3460" t="s">
        <v>375</v>
      </c>
      <c r="G3460" t="s">
        <v>8</v>
      </c>
      <c r="H3460" t="s">
        <v>206</v>
      </c>
      <c r="I3460" s="2">
        <v>1</v>
      </c>
      <c r="J3460" t="s">
        <v>12</v>
      </c>
      <c r="K3460" s="21">
        <f>INDEX(LISTAS!$H:$Q,MATCH(BASE!H3460,LISTAS!$G:$G,0),MATCH(BASE!J3460,LISTAS!$H$3:$Q$3,0))*Tabela3[[#This Row],[QUANTIDADE]]</f>
        <v>16.2</v>
      </c>
      <c r="L3460" s="2" t="str">
        <f>TEXT(Tabela3[[#This Row],[DATA]],"MM")</f>
        <v>04</v>
      </c>
      <c r="M3460" s="2">
        <f>WEEKNUM(Tabela3[[#This Row],[DATA]])</f>
        <v>17</v>
      </c>
      <c r="N3460" s="18">
        <f>YEAR(Tabela3[[#This Row],[DATA]])</f>
        <v>2023</v>
      </c>
    </row>
    <row r="3461" spans="2:14">
      <c r="B3461" s="1">
        <v>45042</v>
      </c>
      <c r="C3461">
        <v>14182</v>
      </c>
      <c r="D3461">
        <f>COUNTIF(C$4:C3461,Tabela3[[#This Row],[COMANDA]])</f>
        <v>1</v>
      </c>
      <c r="E3461" t="s">
        <v>90</v>
      </c>
      <c r="F3461" t="s">
        <v>99</v>
      </c>
      <c r="G3461" t="s">
        <v>8</v>
      </c>
      <c r="H3461" t="s">
        <v>40</v>
      </c>
      <c r="I3461" s="2">
        <v>1</v>
      </c>
      <c r="J3461" t="s">
        <v>11</v>
      </c>
      <c r="K3461" s="21">
        <f>INDEX(LISTAS!$H:$Q,MATCH(BASE!H3461,LISTAS!$G:$G,0),MATCH(BASE!J3461,LISTAS!$H$3:$Q$3,0))*Tabela3[[#This Row],[QUANTIDADE]]</f>
        <v>14</v>
      </c>
      <c r="L3461" s="2" t="str">
        <f>TEXT(Tabela3[[#This Row],[DATA]],"MM")</f>
        <v>04</v>
      </c>
      <c r="M3461" s="2">
        <f>WEEKNUM(Tabela3[[#This Row],[DATA]])</f>
        <v>17</v>
      </c>
      <c r="N3461" s="18">
        <f>YEAR(Tabela3[[#This Row],[DATA]])</f>
        <v>2023</v>
      </c>
    </row>
    <row r="3462" spans="2:14">
      <c r="B3462" s="1">
        <v>45042</v>
      </c>
      <c r="C3462">
        <v>14183</v>
      </c>
      <c r="D3462">
        <f>COUNTIF(C$4:C3462,Tabela3[[#This Row],[COMANDA]])</f>
        <v>1</v>
      </c>
      <c r="E3462" t="s">
        <v>90</v>
      </c>
      <c r="F3462" t="s">
        <v>98</v>
      </c>
      <c r="G3462" t="s">
        <v>8</v>
      </c>
      <c r="H3462" t="s">
        <v>204</v>
      </c>
      <c r="I3462" s="2">
        <v>1</v>
      </c>
      <c r="J3462" t="s">
        <v>11</v>
      </c>
      <c r="K3462" s="21">
        <f>INDEX(LISTAS!$H:$Q,MATCH(BASE!H3462,LISTAS!$G:$G,0),MATCH(BASE!J3462,LISTAS!$H$3:$Q$3,0))*Tabela3[[#This Row],[QUANTIDADE]]</f>
        <v>18</v>
      </c>
      <c r="L3462" s="2" t="str">
        <f>TEXT(Tabela3[[#This Row],[DATA]],"MM")</f>
        <v>04</v>
      </c>
      <c r="M3462" s="2">
        <f>WEEKNUM(Tabela3[[#This Row],[DATA]])</f>
        <v>17</v>
      </c>
      <c r="N3462" s="18">
        <f>YEAR(Tabela3[[#This Row],[DATA]])</f>
        <v>2023</v>
      </c>
    </row>
    <row r="3463" spans="2:14">
      <c r="B3463" s="1">
        <v>45042</v>
      </c>
      <c r="C3463">
        <v>14183</v>
      </c>
      <c r="D3463">
        <f>COUNTIF(C$4:C3463,Tabela3[[#This Row],[COMANDA]])</f>
        <v>2</v>
      </c>
      <c r="E3463" t="s">
        <v>90</v>
      </c>
      <c r="F3463" t="s">
        <v>98</v>
      </c>
      <c r="G3463" t="s">
        <v>9</v>
      </c>
      <c r="H3463" t="s">
        <v>146</v>
      </c>
      <c r="I3463" s="2">
        <v>1</v>
      </c>
      <c r="J3463" t="s">
        <v>11</v>
      </c>
      <c r="K3463" s="21">
        <f>INDEX(LISTAS!$H:$Q,MATCH(BASE!H3463,LISTAS!$G:$G,0),MATCH(BASE!J3463,LISTAS!$H$3:$Q$3,0))*Tabela3[[#This Row],[QUANTIDADE]]</f>
        <v>4</v>
      </c>
      <c r="L3463" s="2" t="str">
        <f>TEXT(Tabela3[[#This Row],[DATA]],"MM")</f>
        <v>04</v>
      </c>
      <c r="M3463" s="2">
        <f>WEEKNUM(Tabela3[[#This Row],[DATA]])</f>
        <v>17</v>
      </c>
      <c r="N3463" s="18">
        <f>YEAR(Tabela3[[#This Row],[DATA]])</f>
        <v>2023</v>
      </c>
    </row>
    <row r="3464" spans="2:14">
      <c r="B3464" s="1">
        <v>45042</v>
      </c>
      <c r="C3464">
        <v>14184</v>
      </c>
      <c r="D3464">
        <f>COUNTIF(C$4:C3464,Tabela3[[#This Row],[COMANDA]])</f>
        <v>1</v>
      </c>
      <c r="E3464" t="s">
        <v>89</v>
      </c>
      <c r="F3464" t="s">
        <v>99</v>
      </c>
      <c r="G3464" t="s">
        <v>8</v>
      </c>
      <c r="H3464" t="s">
        <v>42</v>
      </c>
      <c r="I3464" s="2">
        <v>1</v>
      </c>
      <c r="J3464" t="s">
        <v>11</v>
      </c>
      <c r="K3464" s="21">
        <f>INDEX(LISTAS!$H:$Q,MATCH(BASE!H3464,LISTAS!$G:$G,0),MATCH(BASE!J3464,LISTAS!$H$3:$Q$3,0))*Tabela3[[#This Row],[QUANTIDADE]]</f>
        <v>16</v>
      </c>
      <c r="L3464" s="2" t="str">
        <f>TEXT(Tabela3[[#This Row],[DATA]],"MM")</f>
        <v>04</v>
      </c>
      <c r="M3464" s="2">
        <f>WEEKNUM(Tabela3[[#This Row],[DATA]])</f>
        <v>17</v>
      </c>
      <c r="N3464" s="18">
        <f>YEAR(Tabela3[[#This Row],[DATA]])</f>
        <v>2023</v>
      </c>
    </row>
    <row r="3465" spans="2:14">
      <c r="B3465" s="1">
        <v>45042</v>
      </c>
      <c r="C3465">
        <v>14185</v>
      </c>
      <c r="D3465">
        <f>COUNTIF(C$4:C3465,Tabela3[[#This Row],[COMANDA]])</f>
        <v>1</v>
      </c>
      <c r="E3465" t="s">
        <v>90</v>
      </c>
      <c r="F3465" t="s">
        <v>98</v>
      </c>
      <c r="G3465" t="s">
        <v>8</v>
      </c>
      <c r="H3465" t="s">
        <v>84</v>
      </c>
      <c r="I3465" s="2">
        <v>1</v>
      </c>
      <c r="J3465" t="s">
        <v>11</v>
      </c>
      <c r="K3465" s="21">
        <f>INDEX(LISTAS!$H:$Q,MATCH(BASE!H3465,LISTAS!$G:$G,0),MATCH(BASE!J3465,LISTAS!$H$3:$Q$3,0))*Tabela3[[#This Row],[QUANTIDADE]]</f>
        <v>16</v>
      </c>
      <c r="L3465" s="2" t="str">
        <f>TEXT(Tabela3[[#This Row],[DATA]],"MM")</f>
        <v>04</v>
      </c>
      <c r="M3465" s="2">
        <f>WEEKNUM(Tabela3[[#This Row],[DATA]])</f>
        <v>17</v>
      </c>
      <c r="N3465" s="18">
        <f>YEAR(Tabela3[[#This Row],[DATA]])</f>
        <v>2023</v>
      </c>
    </row>
    <row r="3466" spans="2:14">
      <c r="B3466" s="1">
        <v>45042</v>
      </c>
      <c r="C3466">
        <v>14186</v>
      </c>
      <c r="D3466">
        <f>COUNTIF(C$4:C3466,Tabela3[[#This Row],[COMANDA]])</f>
        <v>1</v>
      </c>
      <c r="E3466" t="s">
        <v>90</v>
      </c>
      <c r="F3466" t="s">
        <v>100</v>
      </c>
      <c r="G3466" t="s">
        <v>8</v>
      </c>
      <c r="H3466" t="s">
        <v>204</v>
      </c>
      <c r="I3466" s="2">
        <v>1</v>
      </c>
      <c r="J3466" t="s">
        <v>11</v>
      </c>
      <c r="K3466" s="21">
        <f>INDEX(LISTAS!$H:$Q,MATCH(BASE!H3466,LISTAS!$G:$G,0),MATCH(BASE!J3466,LISTAS!$H$3:$Q$3,0))*Tabela3[[#This Row],[QUANTIDADE]]</f>
        <v>18</v>
      </c>
      <c r="L3466" s="2" t="str">
        <f>TEXT(Tabela3[[#This Row],[DATA]],"MM")</f>
        <v>04</v>
      </c>
      <c r="M3466" s="2">
        <f>WEEKNUM(Tabela3[[#This Row],[DATA]])</f>
        <v>17</v>
      </c>
      <c r="N3466" s="18">
        <f>YEAR(Tabela3[[#This Row],[DATA]])</f>
        <v>2023</v>
      </c>
    </row>
    <row r="3467" spans="2:14">
      <c r="B3467" s="1">
        <v>45042</v>
      </c>
      <c r="C3467">
        <v>14187</v>
      </c>
      <c r="D3467">
        <f>COUNTIF(C$4:C3467,Tabela3[[#This Row],[COMANDA]])</f>
        <v>1</v>
      </c>
      <c r="E3467" t="s">
        <v>89</v>
      </c>
      <c r="F3467" t="s">
        <v>99</v>
      </c>
      <c r="G3467" t="s">
        <v>8</v>
      </c>
      <c r="H3467" t="s">
        <v>42</v>
      </c>
      <c r="I3467" s="2">
        <v>1</v>
      </c>
      <c r="J3467" t="s">
        <v>11</v>
      </c>
      <c r="K3467" s="21">
        <f>INDEX(LISTAS!$H:$Q,MATCH(BASE!H3467,LISTAS!$G:$G,0),MATCH(BASE!J3467,LISTAS!$H$3:$Q$3,0))*Tabela3[[#This Row],[QUANTIDADE]]</f>
        <v>16</v>
      </c>
      <c r="L3467" s="2" t="str">
        <f>TEXT(Tabela3[[#This Row],[DATA]],"MM")</f>
        <v>04</v>
      </c>
      <c r="M3467" s="2">
        <f>WEEKNUM(Tabela3[[#This Row],[DATA]])</f>
        <v>17</v>
      </c>
      <c r="N3467" s="18">
        <f>YEAR(Tabela3[[#This Row],[DATA]])</f>
        <v>2023</v>
      </c>
    </row>
    <row r="3468" spans="2:14">
      <c r="B3468" s="1">
        <v>45042</v>
      </c>
      <c r="C3468">
        <v>14187</v>
      </c>
      <c r="D3468">
        <f>COUNTIF(C$4:C3468,Tabela3[[#This Row],[COMANDA]])</f>
        <v>2</v>
      </c>
      <c r="E3468" t="s">
        <v>89</v>
      </c>
      <c r="F3468" t="s">
        <v>99</v>
      </c>
      <c r="G3468" t="s">
        <v>61</v>
      </c>
      <c r="H3468" t="s">
        <v>161</v>
      </c>
      <c r="I3468" s="2">
        <v>1</v>
      </c>
      <c r="J3468" t="s">
        <v>11</v>
      </c>
      <c r="K3468" s="21">
        <f>INDEX(LISTAS!$H:$Q,MATCH(BASE!H3468,LISTAS!$G:$G,0),MATCH(BASE!J3468,LISTAS!$H$3:$Q$3,0))*Tabela3[[#This Row],[QUANTIDADE]]</f>
        <v>3</v>
      </c>
      <c r="L3468" s="2" t="str">
        <f>TEXT(Tabela3[[#This Row],[DATA]],"MM")</f>
        <v>04</v>
      </c>
      <c r="M3468" s="2">
        <f>WEEKNUM(Tabela3[[#This Row],[DATA]])</f>
        <v>17</v>
      </c>
      <c r="N3468" s="18">
        <f>YEAR(Tabela3[[#This Row],[DATA]])</f>
        <v>2023</v>
      </c>
    </row>
    <row r="3469" spans="2:14">
      <c r="B3469" s="1">
        <v>45042</v>
      </c>
      <c r="C3469">
        <v>14188</v>
      </c>
      <c r="D3469">
        <f>COUNTIF(C$4:C3469,Tabela3[[#This Row],[COMANDA]])</f>
        <v>1</v>
      </c>
      <c r="E3469" t="s">
        <v>90</v>
      </c>
      <c r="G3469" t="s">
        <v>8</v>
      </c>
      <c r="H3469" t="s">
        <v>84</v>
      </c>
      <c r="I3469" s="2">
        <v>1</v>
      </c>
      <c r="J3469" t="s">
        <v>11</v>
      </c>
      <c r="K3469" s="21">
        <f>INDEX(LISTAS!$H:$Q,MATCH(BASE!H3469,LISTAS!$G:$G,0),MATCH(BASE!J3469,LISTAS!$H$3:$Q$3,0))*Tabela3[[#This Row],[QUANTIDADE]]</f>
        <v>16</v>
      </c>
      <c r="L3469" s="2" t="str">
        <f>TEXT(Tabela3[[#This Row],[DATA]],"MM")</f>
        <v>04</v>
      </c>
      <c r="M3469" s="2">
        <f>WEEKNUM(Tabela3[[#This Row],[DATA]])</f>
        <v>17</v>
      </c>
      <c r="N3469" s="18">
        <f>YEAR(Tabela3[[#This Row],[DATA]])</f>
        <v>2023</v>
      </c>
    </row>
    <row r="3470" spans="2:14">
      <c r="B3470" s="1">
        <v>45042</v>
      </c>
      <c r="C3470">
        <v>14189</v>
      </c>
      <c r="D3470">
        <f>COUNTIF(C$4:C3470,Tabela3[[#This Row],[COMANDA]])</f>
        <v>1</v>
      </c>
      <c r="E3470" t="s">
        <v>90</v>
      </c>
      <c r="F3470" t="s">
        <v>100</v>
      </c>
      <c r="G3470" t="s">
        <v>8</v>
      </c>
      <c r="H3470" t="s">
        <v>204</v>
      </c>
      <c r="I3470" s="2">
        <v>1</v>
      </c>
      <c r="J3470" t="s">
        <v>11</v>
      </c>
      <c r="K3470" s="21">
        <f>INDEX(LISTAS!$H:$Q,MATCH(BASE!H3470,LISTAS!$G:$G,0),MATCH(BASE!J3470,LISTAS!$H$3:$Q$3,0))*Tabela3[[#This Row],[QUANTIDADE]]</f>
        <v>18</v>
      </c>
      <c r="L3470" s="2" t="str">
        <f>TEXT(Tabela3[[#This Row],[DATA]],"MM")</f>
        <v>04</v>
      </c>
      <c r="M3470" s="2">
        <f>WEEKNUM(Tabela3[[#This Row],[DATA]])</f>
        <v>17</v>
      </c>
      <c r="N3470" s="18">
        <f>YEAR(Tabela3[[#This Row],[DATA]])</f>
        <v>2023</v>
      </c>
    </row>
    <row r="3471" spans="2:14">
      <c r="B3471" s="1">
        <v>45042</v>
      </c>
      <c r="C3471">
        <v>14189</v>
      </c>
      <c r="D3471">
        <f>COUNTIF(C$4:C3471,Tabela3[[#This Row],[COMANDA]])</f>
        <v>2</v>
      </c>
      <c r="E3471" t="s">
        <v>90</v>
      </c>
      <c r="F3471" t="s">
        <v>100</v>
      </c>
      <c r="G3471" t="s">
        <v>61</v>
      </c>
      <c r="H3471" t="s">
        <v>199</v>
      </c>
      <c r="I3471" s="2">
        <v>1</v>
      </c>
      <c r="J3471" t="s">
        <v>11</v>
      </c>
      <c r="K3471" s="21">
        <f>INDEX(LISTAS!$H:$Q,MATCH(BASE!H3471,LISTAS!$G:$G,0),MATCH(BASE!J3471,LISTAS!$H$3:$Q$3,0))*Tabela3[[#This Row],[QUANTIDADE]]</f>
        <v>1</v>
      </c>
      <c r="L3471" s="2" t="str">
        <f>TEXT(Tabela3[[#This Row],[DATA]],"MM")</f>
        <v>04</v>
      </c>
      <c r="M3471" s="2">
        <f>WEEKNUM(Tabela3[[#This Row],[DATA]])</f>
        <v>17</v>
      </c>
      <c r="N3471" s="18">
        <f>YEAR(Tabela3[[#This Row],[DATA]])</f>
        <v>2023</v>
      </c>
    </row>
    <row r="3472" spans="2:14">
      <c r="B3472" s="1">
        <v>45042</v>
      </c>
      <c r="C3472">
        <v>14190</v>
      </c>
      <c r="D3472">
        <f>COUNTIF(C$4:C3472,Tabela3[[#This Row],[COMANDA]])</f>
        <v>1</v>
      </c>
      <c r="E3472" t="s">
        <v>90</v>
      </c>
      <c r="F3472" t="s">
        <v>99</v>
      </c>
      <c r="G3472" t="s">
        <v>8</v>
      </c>
      <c r="H3472" t="s">
        <v>47</v>
      </c>
      <c r="I3472" s="2">
        <v>1</v>
      </c>
      <c r="J3472" t="s">
        <v>11</v>
      </c>
      <c r="K3472" s="21">
        <f>INDEX(LISTAS!$H:$Q,MATCH(BASE!H3472,LISTAS!$G:$G,0),MATCH(BASE!J3472,LISTAS!$H$3:$Q$3,0))*Tabela3[[#This Row],[QUANTIDADE]]</f>
        <v>16</v>
      </c>
      <c r="L3472" s="2" t="str">
        <f>TEXT(Tabela3[[#This Row],[DATA]],"MM")</f>
        <v>04</v>
      </c>
      <c r="M3472" s="2">
        <f>WEEKNUM(Tabela3[[#This Row],[DATA]])</f>
        <v>17</v>
      </c>
      <c r="N3472" s="18">
        <f>YEAR(Tabela3[[#This Row],[DATA]])</f>
        <v>2023</v>
      </c>
    </row>
    <row r="3473" spans="2:14">
      <c r="B3473" s="1">
        <v>45042</v>
      </c>
      <c r="C3473">
        <v>14191</v>
      </c>
      <c r="D3473">
        <f>COUNTIF(C$4:C3473,Tabela3[[#This Row],[COMANDA]])</f>
        <v>1</v>
      </c>
      <c r="E3473" t="s">
        <v>90</v>
      </c>
      <c r="F3473" t="s">
        <v>99</v>
      </c>
      <c r="G3473" t="s">
        <v>8</v>
      </c>
      <c r="H3473" t="s">
        <v>204</v>
      </c>
      <c r="I3473" s="2">
        <v>1</v>
      </c>
      <c r="J3473" t="s">
        <v>11</v>
      </c>
      <c r="K3473" s="21">
        <f>INDEX(LISTAS!$H:$Q,MATCH(BASE!H3473,LISTAS!$G:$G,0),MATCH(BASE!J3473,LISTAS!$H$3:$Q$3,0))*Tabela3[[#This Row],[QUANTIDADE]]</f>
        <v>18</v>
      </c>
      <c r="L3473" s="2" t="str">
        <f>TEXT(Tabela3[[#This Row],[DATA]],"MM")</f>
        <v>04</v>
      </c>
      <c r="M3473" s="2">
        <f>WEEKNUM(Tabela3[[#This Row],[DATA]])</f>
        <v>17</v>
      </c>
      <c r="N3473" s="18">
        <f>YEAR(Tabela3[[#This Row],[DATA]])</f>
        <v>2023</v>
      </c>
    </row>
    <row r="3474" spans="2:14">
      <c r="B3474" s="1">
        <v>45042</v>
      </c>
      <c r="C3474">
        <v>14192</v>
      </c>
      <c r="D3474">
        <f>COUNTIF(C$4:C3474,Tabela3[[#This Row],[COMANDA]])</f>
        <v>1</v>
      </c>
      <c r="E3474" t="s">
        <v>90</v>
      </c>
      <c r="G3474" t="s">
        <v>8</v>
      </c>
      <c r="H3474" t="s">
        <v>204</v>
      </c>
      <c r="I3474" s="2">
        <v>1</v>
      </c>
      <c r="J3474" t="s">
        <v>11</v>
      </c>
      <c r="K3474" s="21">
        <f>INDEX(LISTAS!$H:$Q,MATCH(BASE!H3474,LISTAS!$G:$G,0),MATCH(BASE!J3474,LISTAS!$H$3:$Q$3,0))*Tabela3[[#This Row],[QUANTIDADE]]</f>
        <v>18</v>
      </c>
      <c r="L3474" s="2" t="str">
        <f>TEXT(Tabela3[[#This Row],[DATA]],"MM")</f>
        <v>04</v>
      </c>
      <c r="M3474" s="2">
        <f>WEEKNUM(Tabela3[[#This Row],[DATA]])</f>
        <v>17</v>
      </c>
      <c r="N3474" s="18">
        <f>YEAR(Tabela3[[#This Row],[DATA]])</f>
        <v>2023</v>
      </c>
    </row>
    <row r="3475" spans="2:14">
      <c r="B3475" s="1">
        <v>45042</v>
      </c>
      <c r="C3475">
        <v>14192</v>
      </c>
      <c r="D3475">
        <f>COUNTIF(C$4:C3475,Tabela3[[#This Row],[COMANDA]])</f>
        <v>2</v>
      </c>
      <c r="E3475" t="s">
        <v>90</v>
      </c>
      <c r="G3475" t="s">
        <v>9</v>
      </c>
      <c r="H3475" t="s">
        <v>146</v>
      </c>
      <c r="I3475" s="2">
        <v>1</v>
      </c>
      <c r="J3475" t="s">
        <v>11</v>
      </c>
      <c r="K3475" s="21">
        <f>INDEX(LISTAS!$H:$Q,MATCH(BASE!H3475,LISTAS!$G:$G,0),MATCH(BASE!J3475,LISTAS!$H$3:$Q$3,0))*Tabela3[[#This Row],[QUANTIDADE]]</f>
        <v>4</v>
      </c>
      <c r="L3475" s="2" t="str">
        <f>TEXT(Tabela3[[#This Row],[DATA]],"MM")</f>
        <v>04</v>
      </c>
      <c r="M3475" s="2">
        <f>WEEKNUM(Tabela3[[#This Row],[DATA]])</f>
        <v>17</v>
      </c>
      <c r="N3475" s="18">
        <f>YEAR(Tabela3[[#This Row],[DATA]])</f>
        <v>2023</v>
      </c>
    </row>
    <row r="3476" spans="2:14">
      <c r="B3476" s="1">
        <v>45042</v>
      </c>
      <c r="C3476">
        <v>14193</v>
      </c>
      <c r="D3476">
        <f>COUNTIF(C$4:C3476,Tabela3[[#This Row],[COMANDA]])</f>
        <v>1</v>
      </c>
      <c r="E3476" t="s">
        <v>90</v>
      </c>
      <c r="F3476" t="s">
        <v>99</v>
      </c>
      <c r="G3476" t="s">
        <v>8</v>
      </c>
      <c r="H3476" t="s">
        <v>206</v>
      </c>
      <c r="I3476" s="2">
        <v>1</v>
      </c>
      <c r="J3476" t="s">
        <v>11</v>
      </c>
      <c r="K3476" s="21">
        <f>INDEX(LISTAS!$H:$Q,MATCH(BASE!H3476,LISTAS!$G:$G,0),MATCH(BASE!J3476,LISTAS!$H$3:$Q$3,0))*Tabela3[[#This Row],[QUANTIDADE]]</f>
        <v>18</v>
      </c>
      <c r="L3476" s="2" t="str">
        <f>TEXT(Tabela3[[#This Row],[DATA]],"MM")</f>
        <v>04</v>
      </c>
      <c r="M3476" s="2">
        <f>WEEKNUM(Tabela3[[#This Row],[DATA]])</f>
        <v>17</v>
      </c>
      <c r="N3476" s="18">
        <f>YEAR(Tabela3[[#This Row],[DATA]])</f>
        <v>2023</v>
      </c>
    </row>
    <row r="3477" spans="2:14">
      <c r="B3477" s="1">
        <v>45042</v>
      </c>
      <c r="C3477">
        <v>14193</v>
      </c>
      <c r="D3477">
        <f>COUNTIF(C$4:C3477,Tabela3[[#This Row],[COMANDA]])</f>
        <v>2</v>
      </c>
      <c r="E3477" t="s">
        <v>90</v>
      </c>
      <c r="F3477" t="s">
        <v>99</v>
      </c>
      <c r="G3477" t="s">
        <v>9</v>
      </c>
      <c r="H3477" t="s">
        <v>140</v>
      </c>
      <c r="I3477" s="2">
        <v>1</v>
      </c>
      <c r="J3477" t="s">
        <v>11</v>
      </c>
      <c r="K3477" s="21">
        <f>INDEX(LISTAS!$H:$Q,MATCH(BASE!H3477,LISTAS!$G:$G,0),MATCH(BASE!J3477,LISTAS!$H$3:$Q$3,0))*Tabela3[[#This Row],[QUANTIDADE]]</f>
        <v>3</v>
      </c>
      <c r="L3477" s="2" t="str">
        <f>TEXT(Tabela3[[#This Row],[DATA]],"MM")</f>
        <v>04</v>
      </c>
      <c r="M3477" s="2">
        <f>WEEKNUM(Tabela3[[#This Row],[DATA]])</f>
        <v>17</v>
      </c>
      <c r="N3477" s="18">
        <f>YEAR(Tabela3[[#This Row],[DATA]])</f>
        <v>2023</v>
      </c>
    </row>
    <row r="3478" spans="2:14">
      <c r="B3478" s="1">
        <v>45042</v>
      </c>
      <c r="C3478">
        <v>14194</v>
      </c>
      <c r="D3478">
        <f>COUNTIF(C$4:C3478,Tabela3[[#This Row],[COMANDA]])</f>
        <v>1</v>
      </c>
      <c r="E3478" t="s">
        <v>89</v>
      </c>
      <c r="F3478" t="s">
        <v>99</v>
      </c>
      <c r="G3478" t="s">
        <v>8</v>
      </c>
      <c r="H3478" t="s">
        <v>202</v>
      </c>
      <c r="I3478" s="2">
        <v>1</v>
      </c>
      <c r="J3478" t="s">
        <v>11</v>
      </c>
      <c r="K3478" s="21">
        <f>INDEX(LISTAS!$H:$Q,MATCH(BASE!H3478,LISTAS!$G:$G,0),MATCH(BASE!J3478,LISTAS!$H$3:$Q$3,0))*Tabela3[[#This Row],[QUANTIDADE]]</f>
        <v>20</v>
      </c>
      <c r="L3478" s="2" t="str">
        <f>TEXT(Tabela3[[#This Row],[DATA]],"MM")</f>
        <v>04</v>
      </c>
      <c r="M3478" s="2">
        <f>WEEKNUM(Tabela3[[#This Row],[DATA]])</f>
        <v>17</v>
      </c>
      <c r="N3478" s="18">
        <f>YEAR(Tabela3[[#This Row],[DATA]])</f>
        <v>2023</v>
      </c>
    </row>
    <row r="3479" spans="2:14">
      <c r="B3479" s="1">
        <v>45042</v>
      </c>
      <c r="C3479">
        <v>14195</v>
      </c>
      <c r="D3479">
        <f>COUNTIF(C$4:C3479,Tabela3[[#This Row],[COMANDA]])</f>
        <v>1</v>
      </c>
      <c r="E3479" t="s">
        <v>90</v>
      </c>
      <c r="G3479" t="s">
        <v>8</v>
      </c>
      <c r="H3479" t="s">
        <v>204</v>
      </c>
      <c r="I3479" s="2">
        <v>1</v>
      </c>
      <c r="J3479" t="s">
        <v>11</v>
      </c>
      <c r="K3479" s="21">
        <f>INDEX(LISTAS!$H:$Q,MATCH(BASE!H3479,LISTAS!$G:$G,0),MATCH(BASE!J3479,LISTAS!$H$3:$Q$3,0))*Tabela3[[#This Row],[QUANTIDADE]]</f>
        <v>18</v>
      </c>
      <c r="L3479" s="2" t="str">
        <f>TEXT(Tabela3[[#This Row],[DATA]],"MM")</f>
        <v>04</v>
      </c>
      <c r="M3479" s="2">
        <f>WEEKNUM(Tabela3[[#This Row],[DATA]])</f>
        <v>17</v>
      </c>
      <c r="N3479" s="18">
        <f>YEAR(Tabela3[[#This Row],[DATA]])</f>
        <v>2023</v>
      </c>
    </row>
    <row r="3480" spans="2:14">
      <c r="B3480" s="1">
        <v>45042</v>
      </c>
      <c r="C3480">
        <v>14196</v>
      </c>
      <c r="D3480">
        <f>COUNTIF(C$4:C3480,Tabela3[[#This Row],[COMANDA]])</f>
        <v>1</v>
      </c>
      <c r="E3480" t="s">
        <v>89</v>
      </c>
      <c r="F3480" t="s">
        <v>100</v>
      </c>
      <c r="G3480" t="s">
        <v>8</v>
      </c>
      <c r="H3480" t="s">
        <v>40</v>
      </c>
      <c r="I3480" s="2">
        <v>1</v>
      </c>
      <c r="J3480" t="s">
        <v>11</v>
      </c>
      <c r="K3480" s="21">
        <f>INDEX(LISTAS!$H:$Q,MATCH(BASE!H3480,LISTAS!$G:$G,0),MATCH(BASE!J3480,LISTAS!$H$3:$Q$3,0))*Tabela3[[#This Row],[QUANTIDADE]]</f>
        <v>14</v>
      </c>
      <c r="L3480" s="2" t="str">
        <f>TEXT(Tabela3[[#This Row],[DATA]],"MM")</f>
        <v>04</v>
      </c>
      <c r="M3480" s="2">
        <f>WEEKNUM(Tabela3[[#This Row],[DATA]])</f>
        <v>17</v>
      </c>
      <c r="N3480" s="18">
        <f>YEAR(Tabela3[[#This Row],[DATA]])</f>
        <v>2023</v>
      </c>
    </row>
    <row r="3481" spans="2:14">
      <c r="B3481" s="1">
        <v>45042</v>
      </c>
      <c r="C3481">
        <v>14196</v>
      </c>
      <c r="D3481">
        <f>COUNTIF(C$4:C3481,Tabela3[[#This Row],[COMANDA]])</f>
        <v>2</v>
      </c>
      <c r="E3481" t="s">
        <v>89</v>
      </c>
      <c r="F3481" t="s">
        <v>100</v>
      </c>
      <c r="G3481" t="s">
        <v>8</v>
      </c>
      <c r="H3481" t="s">
        <v>84</v>
      </c>
      <c r="I3481" s="2">
        <v>1</v>
      </c>
      <c r="J3481" t="s">
        <v>11</v>
      </c>
      <c r="K3481" s="21">
        <f>INDEX(LISTAS!$H:$Q,MATCH(BASE!H3481,LISTAS!$G:$G,0),MATCH(BASE!J3481,LISTAS!$H$3:$Q$3,0))*Tabela3[[#This Row],[QUANTIDADE]]</f>
        <v>16</v>
      </c>
      <c r="L3481" s="2" t="str">
        <f>TEXT(Tabela3[[#This Row],[DATA]],"MM")</f>
        <v>04</v>
      </c>
      <c r="M3481" s="2">
        <f>WEEKNUM(Tabela3[[#This Row],[DATA]])</f>
        <v>17</v>
      </c>
      <c r="N3481" s="18">
        <f>YEAR(Tabela3[[#This Row],[DATA]])</f>
        <v>2023</v>
      </c>
    </row>
    <row r="3482" spans="2:14">
      <c r="B3482" s="1">
        <v>45042</v>
      </c>
      <c r="C3482" t="s">
        <v>458</v>
      </c>
      <c r="D3482">
        <f>COUNTIF(C$4:C3482,Tabela3[[#This Row],[COMANDA]])</f>
        <v>1</v>
      </c>
      <c r="E3482" t="s">
        <v>1</v>
      </c>
      <c r="G3482" t="s">
        <v>9</v>
      </c>
      <c r="H3482" t="s">
        <v>55</v>
      </c>
      <c r="I3482" s="2">
        <v>7</v>
      </c>
      <c r="J3482" t="s">
        <v>11</v>
      </c>
      <c r="K3482" s="21">
        <f>INDEX(LISTAS!$H:$Q,MATCH(BASE!H3482,LISTAS!$G:$G,0),MATCH(BASE!J3482,LISTAS!$H$3:$Q$3,0))*Tabela3[[#This Row],[QUANTIDADE]]</f>
        <v>21</v>
      </c>
      <c r="L3482" s="2" t="str">
        <f>TEXT(Tabela3[[#This Row],[DATA]],"MM")</f>
        <v>04</v>
      </c>
      <c r="M3482" s="2">
        <f>WEEKNUM(Tabela3[[#This Row],[DATA]])</f>
        <v>17</v>
      </c>
      <c r="N3482" s="18">
        <f>YEAR(Tabela3[[#This Row],[DATA]])</f>
        <v>2023</v>
      </c>
    </row>
    <row r="3483" spans="2:14">
      <c r="B3483" s="1">
        <v>45042</v>
      </c>
      <c r="C3483" t="s">
        <v>458</v>
      </c>
      <c r="D3483">
        <f>COUNTIF(C$4:C3483,Tabela3[[#This Row],[COMANDA]])</f>
        <v>2</v>
      </c>
      <c r="E3483" t="s">
        <v>1</v>
      </c>
      <c r="G3483" t="s">
        <v>77</v>
      </c>
      <c r="H3483" t="s">
        <v>224</v>
      </c>
      <c r="I3483" s="2">
        <v>10</v>
      </c>
      <c r="J3483" t="s">
        <v>11</v>
      </c>
      <c r="K3483" s="21">
        <f>INDEX(LISTAS!$H:$Q,MATCH(BASE!H3483,LISTAS!$G:$G,0),MATCH(BASE!J3483,LISTAS!$H$3:$Q$3,0))*Tabela3[[#This Row],[QUANTIDADE]]</f>
        <v>55</v>
      </c>
      <c r="L3483" s="2" t="str">
        <f>TEXT(Tabela3[[#This Row],[DATA]],"MM")</f>
        <v>04</v>
      </c>
      <c r="M3483" s="2">
        <f>WEEKNUM(Tabela3[[#This Row],[DATA]])</f>
        <v>17</v>
      </c>
      <c r="N3483" s="18">
        <f>YEAR(Tabela3[[#This Row],[DATA]])</f>
        <v>2023</v>
      </c>
    </row>
    <row r="3484" spans="2:14">
      <c r="B3484" s="1">
        <v>45042</v>
      </c>
      <c r="C3484" t="s">
        <v>458</v>
      </c>
      <c r="D3484">
        <f>COUNTIF(C$4:C3484,Tabela3[[#This Row],[COMANDA]])</f>
        <v>3</v>
      </c>
      <c r="E3484" t="s">
        <v>1</v>
      </c>
      <c r="G3484" t="s">
        <v>63</v>
      </c>
      <c r="H3484" t="s">
        <v>186</v>
      </c>
      <c r="I3484" s="2">
        <v>1</v>
      </c>
      <c r="J3484" t="s">
        <v>11</v>
      </c>
      <c r="K3484" s="21">
        <f>INDEX(LISTAS!$H:$Q,MATCH(BASE!H3484,LISTAS!$G:$G,0),MATCH(BASE!J3484,LISTAS!$H$3:$Q$3,0))*Tabela3[[#This Row],[QUANTIDADE]]</f>
        <v>11</v>
      </c>
      <c r="L3484" s="2" t="str">
        <f>TEXT(Tabela3[[#This Row],[DATA]],"MM")</f>
        <v>04</v>
      </c>
      <c r="M3484" s="2">
        <f>WEEKNUM(Tabela3[[#This Row],[DATA]])</f>
        <v>17</v>
      </c>
      <c r="N3484" s="18">
        <f>YEAR(Tabela3[[#This Row],[DATA]])</f>
        <v>2023</v>
      </c>
    </row>
    <row r="3485" spans="2:14">
      <c r="B3485" s="1">
        <v>45042</v>
      </c>
      <c r="C3485" t="s">
        <v>458</v>
      </c>
      <c r="D3485">
        <f>COUNTIF(C$4:C3485,Tabela3[[#This Row],[COMANDA]])</f>
        <v>4</v>
      </c>
      <c r="E3485" t="s">
        <v>1</v>
      </c>
      <c r="G3485" t="s">
        <v>63</v>
      </c>
      <c r="H3485" t="s">
        <v>187</v>
      </c>
      <c r="I3485" s="2">
        <v>3</v>
      </c>
      <c r="J3485" t="s">
        <v>11</v>
      </c>
      <c r="K3485" s="21">
        <f>INDEX(LISTAS!$H:$Q,MATCH(BASE!H3485,LISTAS!$G:$G,0),MATCH(BASE!J3485,LISTAS!$H$3:$Q$3,0))*Tabela3[[#This Row],[QUANTIDADE]]</f>
        <v>39</v>
      </c>
      <c r="L3485" s="2" t="str">
        <f>TEXT(Tabela3[[#This Row],[DATA]],"MM")</f>
        <v>04</v>
      </c>
      <c r="M3485" s="2">
        <f>WEEKNUM(Tabela3[[#This Row],[DATA]])</f>
        <v>17</v>
      </c>
      <c r="N3485" s="18">
        <f>YEAR(Tabela3[[#This Row],[DATA]])</f>
        <v>2023</v>
      </c>
    </row>
    <row r="3486" spans="2:14">
      <c r="B3486" s="1">
        <v>45042</v>
      </c>
      <c r="C3486" t="s">
        <v>458</v>
      </c>
      <c r="D3486">
        <f>COUNTIF(C$4:C3486,Tabela3[[#This Row],[COMANDA]])</f>
        <v>5</v>
      </c>
      <c r="E3486" t="s">
        <v>1</v>
      </c>
      <c r="G3486" t="s">
        <v>9</v>
      </c>
      <c r="H3486" t="s">
        <v>69</v>
      </c>
      <c r="I3486" s="2">
        <v>2</v>
      </c>
      <c r="J3486" t="s">
        <v>11</v>
      </c>
      <c r="K3486" s="21">
        <f>INDEX(LISTAS!$H:$Q,MATCH(BASE!H3486,LISTAS!$G:$G,0),MATCH(BASE!J3486,LISTAS!$H$3:$Q$3,0))*Tabela3[[#This Row],[QUANTIDADE]]</f>
        <v>8</v>
      </c>
      <c r="L3486" s="2" t="str">
        <f>TEXT(Tabela3[[#This Row],[DATA]],"MM")</f>
        <v>04</v>
      </c>
      <c r="M3486" s="2">
        <f>WEEKNUM(Tabela3[[#This Row],[DATA]])</f>
        <v>17</v>
      </c>
      <c r="N3486" s="18">
        <f>YEAR(Tabela3[[#This Row],[DATA]])</f>
        <v>2023</v>
      </c>
    </row>
    <row r="3487" spans="2:14">
      <c r="B3487" s="1">
        <v>45042</v>
      </c>
      <c r="C3487" t="s">
        <v>458</v>
      </c>
      <c r="D3487">
        <f>COUNTIF(C$4:C3487,Tabela3[[#This Row],[COMANDA]])</f>
        <v>6</v>
      </c>
      <c r="E3487" t="s">
        <v>1</v>
      </c>
      <c r="G3487" t="s">
        <v>74</v>
      </c>
      <c r="H3487" t="s">
        <v>76</v>
      </c>
      <c r="I3487" s="2">
        <v>11</v>
      </c>
      <c r="J3487" t="s">
        <v>11</v>
      </c>
      <c r="K3487" s="21">
        <f>INDEX(LISTAS!$H:$Q,MATCH(BASE!H3487,LISTAS!$G:$G,0),MATCH(BASE!J3487,LISTAS!$H$3:$Q$3,0))*Tabela3[[#This Row],[QUANTIDADE]]</f>
        <v>22</v>
      </c>
      <c r="L3487" s="2" t="str">
        <f>TEXT(Tabela3[[#This Row],[DATA]],"MM")</f>
        <v>04</v>
      </c>
      <c r="M3487" s="2">
        <f>WEEKNUM(Tabela3[[#This Row],[DATA]])</f>
        <v>17</v>
      </c>
      <c r="N3487" s="18">
        <f>YEAR(Tabela3[[#This Row],[DATA]])</f>
        <v>2023</v>
      </c>
    </row>
    <row r="3488" spans="2:14">
      <c r="B3488" s="1">
        <v>45042</v>
      </c>
      <c r="C3488" t="s">
        <v>458</v>
      </c>
      <c r="D3488">
        <f>COUNTIF(C$4:C3488,Tabela3[[#This Row],[COMANDA]])</f>
        <v>7</v>
      </c>
      <c r="E3488" t="s">
        <v>1</v>
      </c>
      <c r="G3488" t="s">
        <v>64</v>
      </c>
      <c r="H3488" t="s">
        <v>168</v>
      </c>
      <c r="I3488" s="2">
        <v>2</v>
      </c>
      <c r="J3488" t="s">
        <v>11</v>
      </c>
      <c r="K3488" s="21">
        <f>INDEX(LISTAS!$H:$Q,MATCH(BASE!H3488,LISTAS!$G:$G,0),MATCH(BASE!J3488,LISTAS!$H$3:$Q$3,0))*Tabela3[[#This Row],[QUANTIDADE]]</f>
        <v>14</v>
      </c>
      <c r="L3488" s="2" t="str">
        <f>TEXT(Tabela3[[#This Row],[DATA]],"MM")</f>
        <v>04</v>
      </c>
      <c r="M3488" s="2">
        <f>WEEKNUM(Tabela3[[#This Row],[DATA]])</f>
        <v>17</v>
      </c>
      <c r="N3488" s="18">
        <f>YEAR(Tabela3[[#This Row],[DATA]])</f>
        <v>2023</v>
      </c>
    </row>
    <row r="3489" spans="2:14">
      <c r="B3489" s="1">
        <v>45042</v>
      </c>
      <c r="C3489" t="s">
        <v>458</v>
      </c>
      <c r="D3489">
        <f>COUNTIF(C$4:C3489,Tabela3[[#This Row],[COMANDA]])</f>
        <v>8</v>
      </c>
      <c r="E3489" t="s">
        <v>1</v>
      </c>
      <c r="G3489" t="s">
        <v>74</v>
      </c>
      <c r="H3489" t="s">
        <v>75</v>
      </c>
      <c r="I3489" s="2">
        <v>23</v>
      </c>
      <c r="J3489" t="s">
        <v>11</v>
      </c>
      <c r="K3489" s="21">
        <f>INDEX(LISTAS!$H:$Q,MATCH(BASE!H3489,LISTAS!$G:$G,0),MATCH(BASE!J3489,LISTAS!$H$3:$Q$3,0))*Tabela3[[#This Row],[QUANTIDADE]]</f>
        <v>138</v>
      </c>
      <c r="L3489" s="2" t="str">
        <f>TEXT(Tabela3[[#This Row],[DATA]],"MM")</f>
        <v>04</v>
      </c>
      <c r="M3489" s="2">
        <f>WEEKNUM(Tabela3[[#This Row],[DATA]])</f>
        <v>17</v>
      </c>
      <c r="N3489" s="18">
        <f>YEAR(Tabela3[[#This Row],[DATA]])</f>
        <v>2023</v>
      </c>
    </row>
    <row r="3490" spans="2:14">
      <c r="B3490" s="1">
        <v>45042</v>
      </c>
      <c r="C3490" t="s">
        <v>458</v>
      </c>
      <c r="D3490">
        <f>COUNTIF(C$4:C3490,Tabela3[[#This Row],[COMANDA]])</f>
        <v>9</v>
      </c>
      <c r="E3490" t="s">
        <v>1</v>
      </c>
      <c r="G3490" t="s">
        <v>9</v>
      </c>
      <c r="H3490" t="s">
        <v>214</v>
      </c>
      <c r="I3490" s="2">
        <v>23</v>
      </c>
      <c r="J3490" t="s">
        <v>11</v>
      </c>
      <c r="K3490" s="21">
        <f>INDEX(LISTAS!$H:$Q,MATCH(BASE!H3490,LISTAS!$G:$G,0),MATCH(BASE!J3490,LISTAS!$H$3:$Q$3,0))*Tabela3[[#This Row],[QUANTIDADE]]</f>
        <v>23</v>
      </c>
      <c r="L3490" s="2" t="str">
        <f>TEXT(Tabela3[[#This Row],[DATA]],"MM")</f>
        <v>04</v>
      </c>
      <c r="M3490" s="2">
        <f>WEEKNUM(Tabela3[[#This Row],[DATA]])</f>
        <v>17</v>
      </c>
      <c r="N3490" s="18">
        <f>YEAR(Tabela3[[#This Row],[DATA]])</f>
        <v>2023</v>
      </c>
    </row>
    <row r="3491" spans="2:14">
      <c r="B3491" s="1">
        <v>45042</v>
      </c>
      <c r="C3491" t="s">
        <v>458</v>
      </c>
      <c r="D3491">
        <f>COUNTIF(C$4:C3491,Tabela3[[#This Row],[COMANDA]])</f>
        <v>10</v>
      </c>
      <c r="E3491" t="s">
        <v>1</v>
      </c>
      <c r="G3491" t="s">
        <v>9</v>
      </c>
      <c r="H3491" t="s">
        <v>146</v>
      </c>
      <c r="I3491" s="2">
        <v>3</v>
      </c>
      <c r="J3491" t="s">
        <v>11</v>
      </c>
      <c r="K3491" s="21">
        <f>INDEX(LISTAS!$H:$Q,MATCH(BASE!H3491,LISTAS!$G:$G,0),MATCH(BASE!J3491,LISTAS!$H$3:$Q$3,0))*Tabela3[[#This Row],[QUANTIDADE]]</f>
        <v>12</v>
      </c>
      <c r="L3491" s="2" t="str">
        <f>TEXT(Tabela3[[#This Row],[DATA]],"MM")</f>
        <v>04</v>
      </c>
      <c r="M3491" s="2">
        <f>WEEKNUM(Tabela3[[#This Row],[DATA]])</f>
        <v>17</v>
      </c>
      <c r="N3491" s="18">
        <f>YEAR(Tabela3[[#This Row],[DATA]])</f>
        <v>2023</v>
      </c>
    </row>
    <row r="3492" spans="2:14">
      <c r="B3492" s="1">
        <v>45042</v>
      </c>
      <c r="C3492" t="s">
        <v>458</v>
      </c>
      <c r="D3492">
        <f>COUNTIF(C$4:C3492,Tabela3[[#This Row],[COMANDA]])</f>
        <v>11</v>
      </c>
      <c r="E3492" t="s">
        <v>1</v>
      </c>
      <c r="G3492" t="s">
        <v>10</v>
      </c>
      <c r="H3492" t="s">
        <v>119</v>
      </c>
      <c r="I3492" s="2">
        <v>24</v>
      </c>
      <c r="J3492" t="s">
        <v>11</v>
      </c>
      <c r="K3492" s="21">
        <f>INDEX(LISTAS!$H:$Q,MATCH(BASE!H3492,LISTAS!$G:$G,0),MATCH(BASE!J3492,LISTAS!$H$3:$Q$3,0))*Tabela3[[#This Row],[QUANTIDADE]]</f>
        <v>144</v>
      </c>
      <c r="L3492" s="2" t="str">
        <f>TEXT(Tabela3[[#This Row],[DATA]],"MM")</f>
        <v>04</v>
      </c>
      <c r="M3492" s="2">
        <f>WEEKNUM(Tabela3[[#This Row],[DATA]])</f>
        <v>17</v>
      </c>
      <c r="N3492" s="18">
        <f>YEAR(Tabela3[[#This Row],[DATA]])</f>
        <v>2023</v>
      </c>
    </row>
    <row r="3493" spans="2:14">
      <c r="B3493" s="1">
        <v>45042</v>
      </c>
      <c r="C3493" t="s">
        <v>458</v>
      </c>
      <c r="D3493">
        <f>COUNTIF(C$4:C3493,Tabela3[[#This Row],[COMANDA]])</f>
        <v>12</v>
      </c>
      <c r="E3493" t="s">
        <v>1</v>
      </c>
      <c r="G3493" t="s">
        <v>9</v>
      </c>
      <c r="H3493" t="s">
        <v>68</v>
      </c>
      <c r="I3493" s="2">
        <v>3</v>
      </c>
      <c r="J3493" t="s">
        <v>11</v>
      </c>
      <c r="K3493" s="21">
        <f>INDEX(LISTAS!$H:$Q,MATCH(BASE!H3493,LISTAS!$G:$G,0),MATCH(BASE!J3493,LISTAS!$H$3:$Q$3,0))*Tabela3[[#This Row],[QUANTIDADE]]</f>
        <v>9</v>
      </c>
      <c r="L3493" s="2" t="str">
        <f>TEXT(Tabela3[[#This Row],[DATA]],"MM")</f>
        <v>04</v>
      </c>
      <c r="M3493" s="2">
        <f>WEEKNUM(Tabela3[[#This Row],[DATA]])</f>
        <v>17</v>
      </c>
      <c r="N3493" s="18">
        <f>YEAR(Tabela3[[#This Row],[DATA]])</f>
        <v>2023</v>
      </c>
    </row>
    <row r="3494" spans="2:14">
      <c r="B3494" s="1">
        <v>45042</v>
      </c>
      <c r="C3494" t="s">
        <v>458</v>
      </c>
      <c r="D3494">
        <f>COUNTIF(C$4:C3494,Tabela3[[#This Row],[COMANDA]])</f>
        <v>13</v>
      </c>
      <c r="E3494" t="s">
        <v>1</v>
      </c>
      <c r="G3494" t="s">
        <v>77</v>
      </c>
      <c r="H3494" t="s">
        <v>79</v>
      </c>
      <c r="I3494" s="2">
        <v>3</v>
      </c>
      <c r="J3494" t="s">
        <v>11</v>
      </c>
      <c r="K3494" s="21">
        <f>INDEX(LISTAS!$H:$Q,MATCH(BASE!H3494,LISTAS!$G:$G,0),MATCH(BASE!J3494,LISTAS!$H$3:$Q$3,0))*Tabela3[[#This Row],[QUANTIDADE]]</f>
        <v>13.5</v>
      </c>
      <c r="L3494" s="2" t="str">
        <f>TEXT(Tabela3[[#This Row],[DATA]],"MM")</f>
        <v>04</v>
      </c>
      <c r="M3494" s="2">
        <f>WEEKNUM(Tabela3[[#This Row],[DATA]])</f>
        <v>17</v>
      </c>
      <c r="N3494" s="18">
        <f>YEAR(Tabela3[[#This Row],[DATA]])</f>
        <v>2023</v>
      </c>
    </row>
    <row r="3495" spans="2:14">
      <c r="B3495" s="1">
        <v>45042</v>
      </c>
      <c r="C3495" t="s">
        <v>458</v>
      </c>
      <c r="D3495">
        <f>COUNTIF(C$4:C3495,Tabela3[[#This Row],[COMANDA]])</f>
        <v>14</v>
      </c>
      <c r="E3495" t="s">
        <v>1</v>
      </c>
      <c r="G3495" t="s">
        <v>74</v>
      </c>
      <c r="H3495" t="s">
        <v>120</v>
      </c>
      <c r="I3495" s="2">
        <v>6</v>
      </c>
      <c r="J3495" t="s">
        <v>11</v>
      </c>
      <c r="K3495" s="21">
        <f>INDEX(LISTAS!$H:$Q,MATCH(BASE!H3495,LISTAS!$G:$G,0),MATCH(BASE!J3495,LISTAS!$H$3:$Q$3,0))*Tabela3[[#This Row],[QUANTIDADE]]</f>
        <v>18</v>
      </c>
      <c r="L3495" s="2" t="str">
        <f>TEXT(Tabela3[[#This Row],[DATA]],"MM")</f>
        <v>04</v>
      </c>
      <c r="M3495" s="2">
        <f>WEEKNUM(Tabela3[[#This Row],[DATA]])</f>
        <v>17</v>
      </c>
      <c r="N3495" s="18">
        <f>YEAR(Tabela3[[#This Row],[DATA]])</f>
        <v>2023</v>
      </c>
    </row>
    <row r="3496" spans="2:14">
      <c r="B3496" s="1">
        <v>45042</v>
      </c>
      <c r="C3496" t="s">
        <v>458</v>
      </c>
      <c r="D3496">
        <f>COUNTIF(C$4:C3496,Tabela3[[#This Row],[COMANDA]])</f>
        <v>15</v>
      </c>
      <c r="E3496" t="s">
        <v>1</v>
      </c>
      <c r="G3496" t="s">
        <v>9</v>
      </c>
      <c r="H3496" t="s">
        <v>138</v>
      </c>
      <c r="I3496" s="2">
        <v>3</v>
      </c>
      <c r="J3496" t="s">
        <v>11</v>
      </c>
      <c r="K3496" s="21">
        <f>INDEX(LISTAS!$H:$Q,MATCH(BASE!H3496,LISTAS!$G:$G,0),MATCH(BASE!J3496,LISTAS!$H$3:$Q$3,0))*Tabela3[[#This Row],[QUANTIDADE]]</f>
        <v>12</v>
      </c>
      <c r="L3496" s="2" t="str">
        <f>TEXT(Tabela3[[#This Row],[DATA]],"MM")</f>
        <v>04</v>
      </c>
      <c r="M3496" s="2">
        <f>WEEKNUM(Tabela3[[#This Row],[DATA]])</f>
        <v>17</v>
      </c>
      <c r="N3496" s="18">
        <f>YEAR(Tabela3[[#This Row],[DATA]])</f>
        <v>2023</v>
      </c>
    </row>
    <row r="3497" spans="2:14">
      <c r="B3497" s="1">
        <v>45042</v>
      </c>
      <c r="C3497" t="s">
        <v>458</v>
      </c>
      <c r="D3497">
        <f>COUNTIF(C$4:C3497,Tabela3[[#This Row],[COMANDA]])</f>
        <v>16</v>
      </c>
      <c r="E3497" t="s">
        <v>1</v>
      </c>
      <c r="G3497" t="s">
        <v>9</v>
      </c>
      <c r="H3497" t="s">
        <v>237</v>
      </c>
      <c r="I3497" s="2">
        <v>1</v>
      </c>
      <c r="J3497" t="s">
        <v>11</v>
      </c>
      <c r="K3497" s="21">
        <f>INDEX(LISTAS!$H:$Q,MATCH(BASE!H3497,LISTAS!$G:$G,0),MATCH(BASE!J3497,LISTAS!$H$3:$Q$3,0))*Tabela3[[#This Row],[QUANTIDADE]]</f>
        <v>3</v>
      </c>
      <c r="L3497" s="2" t="str">
        <f>TEXT(Tabela3[[#This Row],[DATA]],"MM")</f>
        <v>04</v>
      </c>
      <c r="M3497" s="2">
        <f>WEEKNUM(Tabela3[[#This Row],[DATA]])</f>
        <v>17</v>
      </c>
      <c r="N3497" s="18">
        <f>YEAR(Tabela3[[#This Row],[DATA]])</f>
        <v>2023</v>
      </c>
    </row>
    <row r="3498" spans="2:14">
      <c r="B3498" s="1">
        <v>45042</v>
      </c>
      <c r="C3498" t="s">
        <v>458</v>
      </c>
      <c r="D3498">
        <f>COUNTIF(C$4:C3498,Tabela3[[#This Row],[COMANDA]])</f>
        <v>17</v>
      </c>
      <c r="E3498" t="s">
        <v>1</v>
      </c>
      <c r="G3498" t="s">
        <v>9</v>
      </c>
      <c r="H3498" t="s">
        <v>140</v>
      </c>
      <c r="I3498" s="2">
        <v>2</v>
      </c>
      <c r="J3498" t="s">
        <v>11</v>
      </c>
      <c r="K3498" s="21">
        <f>INDEX(LISTAS!$H:$Q,MATCH(BASE!H3498,LISTAS!$G:$G,0),MATCH(BASE!J3498,LISTAS!$H$3:$Q$3,0))*Tabela3[[#This Row],[QUANTIDADE]]</f>
        <v>6</v>
      </c>
      <c r="L3498" s="2" t="str">
        <f>TEXT(Tabela3[[#This Row],[DATA]],"MM")</f>
        <v>04</v>
      </c>
      <c r="M3498" s="2">
        <f>WEEKNUM(Tabela3[[#This Row],[DATA]])</f>
        <v>17</v>
      </c>
      <c r="N3498" s="18">
        <f>YEAR(Tabela3[[#This Row],[DATA]])</f>
        <v>2023</v>
      </c>
    </row>
    <row r="3499" spans="2:14">
      <c r="B3499" s="1">
        <v>45042</v>
      </c>
      <c r="C3499" t="s">
        <v>458</v>
      </c>
      <c r="D3499">
        <f>COUNTIF(C$4:C3499,Tabela3[[#This Row],[COMANDA]])</f>
        <v>18</v>
      </c>
      <c r="E3499" t="s">
        <v>1</v>
      </c>
      <c r="G3499" t="s">
        <v>10</v>
      </c>
      <c r="H3499" t="s">
        <v>94</v>
      </c>
      <c r="I3499" s="2">
        <v>2</v>
      </c>
      <c r="J3499" t="s">
        <v>11</v>
      </c>
      <c r="K3499" s="21">
        <f>INDEX(LISTAS!$H:$Q,MATCH(BASE!H3499,LISTAS!$G:$G,0),MATCH(BASE!J3499,LISTAS!$H$3:$Q$3,0))*Tabela3[[#This Row],[QUANTIDADE]]</f>
        <v>5</v>
      </c>
      <c r="L3499" s="2" t="str">
        <f>TEXT(Tabela3[[#This Row],[DATA]],"MM")</f>
        <v>04</v>
      </c>
      <c r="M3499" s="2">
        <f>WEEKNUM(Tabela3[[#This Row],[DATA]])</f>
        <v>17</v>
      </c>
      <c r="N3499" s="18">
        <f>YEAR(Tabela3[[#This Row],[DATA]])</f>
        <v>2023</v>
      </c>
    </row>
    <row r="3500" spans="2:14">
      <c r="B3500" s="1">
        <v>45042</v>
      </c>
      <c r="C3500" t="s">
        <v>458</v>
      </c>
      <c r="D3500">
        <f>COUNTIF(C$4:C3500,Tabela3[[#This Row],[COMANDA]])</f>
        <v>19</v>
      </c>
      <c r="E3500" t="s">
        <v>1</v>
      </c>
      <c r="G3500" t="s">
        <v>9</v>
      </c>
      <c r="H3500" t="s">
        <v>134</v>
      </c>
      <c r="I3500" s="2">
        <v>6</v>
      </c>
      <c r="J3500" t="s">
        <v>11</v>
      </c>
      <c r="K3500" s="21">
        <f>INDEX(LISTAS!$H:$Q,MATCH(BASE!H3500,LISTAS!$G:$G,0),MATCH(BASE!J3500,LISTAS!$H$3:$Q$3,0))*Tabela3[[#This Row],[QUANTIDADE]]</f>
        <v>18</v>
      </c>
      <c r="L3500" s="2" t="str">
        <f>TEXT(Tabela3[[#This Row],[DATA]],"MM")</f>
        <v>04</v>
      </c>
      <c r="M3500" s="2">
        <f>WEEKNUM(Tabela3[[#This Row],[DATA]])</f>
        <v>17</v>
      </c>
      <c r="N3500" s="18">
        <f>YEAR(Tabela3[[#This Row],[DATA]])</f>
        <v>2023</v>
      </c>
    </row>
    <row r="3501" spans="2:14">
      <c r="B3501" s="1">
        <v>45042</v>
      </c>
      <c r="C3501" t="s">
        <v>458</v>
      </c>
      <c r="D3501">
        <f>COUNTIF(C$4:C3501,Tabela3[[#This Row],[COMANDA]])</f>
        <v>20</v>
      </c>
      <c r="E3501" t="s">
        <v>1</v>
      </c>
      <c r="G3501" t="s">
        <v>9</v>
      </c>
      <c r="H3501" t="s">
        <v>151</v>
      </c>
      <c r="I3501" s="2">
        <v>1</v>
      </c>
      <c r="J3501" t="s">
        <v>11</v>
      </c>
      <c r="K3501" s="21">
        <f>INDEX(LISTAS!$H:$Q,MATCH(BASE!H3501,LISTAS!$G:$G,0),MATCH(BASE!J3501,LISTAS!$H$3:$Q$3,0))*Tabela3[[#This Row],[QUANTIDADE]]</f>
        <v>6</v>
      </c>
      <c r="L3501" s="2" t="str">
        <f>TEXT(Tabela3[[#This Row],[DATA]],"MM")</f>
        <v>04</v>
      </c>
      <c r="M3501" s="2">
        <f>WEEKNUM(Tabela3[[#This Row],[DATA]])</f>
        <v>17</v>
      </c>
      <c r="N3501" s="18">
        <f>YEAR(Tabela3[[#This Row],[DATA]])</f>
        <v>2023</v>
      </c>
    </row>
    <row r="3502" spans="2:14">
      <c r="B3502" s="1">
        <v>45042</v>
      </c>
      <c r="C3502" t="s">
        <v>458</v>
      </c>
      <c r="D3502">
        <f>COUNTIF(C$4:C3502,Tabela3[[#This Row],[COMANDA]])</f>
        <v>21</v>
      </c>
      <c r="E3502" t="s">
        <v>1</v>
      </c>
      <c r="G3502" t="s">
        <v>9</v>
      </c>
      <c r="H3502" t="s">
        <v>142</v>
      </c>
      <c r="I3502" s="2">
        <v>1</v>
      </c>
      <c r="J3502" t="s">
        <v>11</v>
      </c>
      <c r="K3502" s="21">
        <f>INDEX(LISTAS!$H:$Q,MATCH(BASE!H3502,LISTAS!$G:$G,0),MATCH(BASE!J3502,LISTAS!$H$3:$Q$3,0))*Tabela3[[#This Row],[QUANTIDADE]]</f>
        <v>6</v>
      </c>
      <c r="L3502" s="2" t="str">
        <f>TEXT(Tabela3[[#This Row],[DATA]],"MM")</f>
        <v>04</v>
      </c>
      <c r="M3502" s="2">
        <f>WEEKNUM(Tabela3[[#This Row],[DATA]])</f>
        <v>17</v>
      </c>
      <c r="N3502" s="18">
        <f>YEAR(Tabela3[[#This Row],[DATA]])</f>
        <v>2023</v>
      </c>
    </row>
    <row r="3503" spans="2:14">
      <c r="B3503" s="1">
        <v>45042</v>
      </c>
      <c r="C3503" t="s">
        <v>458</v>
      </c>
      <c r="D3503">
        <f>COUNTIF(C$4:C3503,Tabela3[[#This Row],[COMANDA]])</f>
        <v>22</v>
      </c>
      <c r="E3503" t="s">
        <v>1</v>
      </c>
      <c r="G3503" t="s">
        <v>9</v>
      </c>
      <c r="H3503" t="s">
        <v>154</v>
      </c>
      <c r="I3503" s="2">
        <v>1</v>
      </c>
      <c r="J3503" t="s">
        <v>11</v>
      </c>
      <c r="K3503" s="21">
        <f>INDEX(LISTAS!$H:$Q,MATCH(BASE!H3503,LISTAS!$G:$G,0),MATCH(BASE!J3503,LISTAS!$H$3:$Q$3,0))*Tabela3[[#This Row],[QUANTIDADE]]</f>
        <v>6</v>
      </c>
      <c r="L3503" s="2" t="str">
        <f>TEXT(Tabela3[[#This Row],[DATA]],"MM")</f>
        <v>04</v>
      </c>
      <c r="M3503" s="2">
        <f>WEEKNUM(Tabela3[[#This Row],[DATA]])</f>
        <v>17</v>
      </c>
      <c r="N3503" s="18">
        <f>YEAR(Tabela3[[#This Row],[DATA]])</f>
        <v>2023</v>
      </c>
    </row>
    <row r="3504" spans="2:14">
      <c r="B3504" s="1">
        <v>45042</v>
      </c>
      <c r="C3504" t="s">
        <v>458</v>
      </c>
      <c r="D3504">
        <f>COUNTIF(C$4:C3504,Tabela3[[#This Row],[COMANDA]])</f>
        <v>23</v>
      </c>
      <c r="E3504" t="s">
        <v>1</v>
      </c>
      <c r="G3504" t="s">
        <v>10</v>
      </c>
      <c r="H3504" t="s">
        <v>105</v>
      </c>
      <c r="I3504" s="2">
        <v>2</v>
      </c>
      <c r="J3504" t="s">
        <v>11</v>
      </c>
      <c r="K3504" s="21">
        <f>INDEX(LISTAS!$H:$Q,MATCH(BASE!H3504,LISTAS!$G:$G,0),MATCH(BASE!J3504,LISTAS!$H$3:$Q$3,0))*Tabela3[[#This Row],[QUANTIDADE]]</f>
        <v>6</v>
      </c>
      <c r="L3504" s="2" t="str">
        <f>TEXT(Tabela3[[#This Row],[DATA]],"MM")</f>
        <v>04</v>
      </c>
      <c r="M3504" s="2">
        <f>WEEKNUM(Tabela3[[#This Row],[DATA]])</f>
        <v>17</v>
      </c>
      <c r="N3504" s="18">
        <f>YEAR(Tabela3[[#This Row],[DATA]])</f>
        <v>2023</v>
      </c>
    </row>
    <row r="3505" spans="2:14">
      <c r="B3505" s="1">
        <v>45042</v>
      </c>
      <c r="C3505" t="s">
        <v>458</v>
      </c>
      <c r="D3505">
        <f>COUNTIF(C$4:C3505,Tabela3[[#This Row],[COMANDA]])</f>
        <v>24</v>
      </c>
      <c r="E3505" t="s">
        <v>1</v>
      </c>
      <c r="G3505" t="s">
        <v>10</v>
      </c>
      <c r="H3505" t="s">
        <v>101</v>
      </c>
      <c r="I3505" s="2">
        <v>1</v>
      </c>
      <c r="J3505" t="s">
        <v>11</v>
      </c>
      <c r="K3505" s="21">
        <f>INDEX(LISTAS!$H:$Q,MATCH(BASE!H3505,LISTAS!$G:$G,0),MATCH(BASE!J3505,LISTAS!$H$3:$Q$3,0))*Tabela3[[#This Row],[QUANTIDADE]]</f>
        <v>1</v>
      </c>
      <c r="L3505" s="2" t="str">
        <f>TEXT(Tabela3[[#This Row],[DATA]],"MM")</f>
        <v>04</v>
      </c>
      <c r="M3505" s="2">
        <f>WEEKNUM(Tabela3[[#This Row],[DATA]])</f>
        <v>17</v>
      </c>
      <c r="N3505" s="18">
        <f>YEAR(Tabela3[[#This Row],[DATA]])</f>
        <v>2023</v>
      </c>
    </row>
    <row r="3506" spans="2:14">
      <c r="B3506" s="1">
        <v>45042</v>
      </c>
      <c r="C3506" t="s">
        <v>458</v>
      </c>
      <c r="D3506">
        <f>COUNTIF(C$4:C3506,Tabela3[[#This Row],[COMANDA]])</f>
        <v>25</v>
      </c>
      <c r="E3506" t="s">
        <v>1</v>
      </c>
      <c r="G3506" t="s">
        <v>9</v>
      </c>
      <c r="H3506" t="s">
        <v>52</v>
      </c>
      <c r="I3506" s="2">
        <v>2</v>
      </c>
      <c r="J3506" t="s">
        <v>11</v>
      </c>
      <c r="K3506" s="21">
        <f>INDEX(LISTAS!$H:$Q,MATCH(BASE!H3506,LISTAS!$G:$G,0),MATCH(BASE!J3506,LISTAS!$H$3:$Q$3,0))*Tabela3[[#This Row],[QUANTIDADE]]</f>
        <v>16</v>
      </c>
      <c r="L3506" s="2" t="str">
        <f>TEXT(Tabela3[[#This Row],[DATA]],"MM")</f>
        <v>04</v>
      </c>
      <c r="M3506" s="2">
        <f>WEEKNUM(Tabela3[[#This Row],[DATA]])</f>
        <v>17</v>
      </c>
      <c r="N3506" s="18">
        <f>YEAR(Tabela3[[#This Row],[DATA]])</f>
        <v>2023</v>
      </c>
    </row>
    <row r="3507" spans="2:14">
      <c r="B3507" s="1">
        <v>45042</v>
      </c>
      <c r="C3507" t="s">
        <v>458</v>
      </c>
      <c r="D3507">
        <f>COUNTIF(C$4:C3507,Tabela3[[#This Row],[COMANDA]])</f>
        <v>26</v>
      </c>
      <c r="E3507" t="s">
        <v>1</v>
      </c>
      <c r="G3507" t="s">
        <v>9</v>
      </c>
      <c r="H3507" t="s">
        <v>126</v>
      </c>
      <c r="I3507" s="2">
        <v>3</v>
      </c>
      <c r="J3507" t="s">
        <v>11</v>
      </c>
      <c r="K3507" s="21">
        <f>INDEX(LISTAS!$H:$Q,MATCH(BASE!H3507,LISTAS!$G:$G,0),MATCH(BASE!J3507,LISTAS!$H$3:$Q$3,0))*Tabela3[[#This Row],[QUANTIDADE]]</f>
        <v>10.5</v>
      </c>
      <c r="L3507" s="2" t="str">
        <f>TEXT(Tabela3[[#This Row],[DATA]],"MM")</f>
        <v>04</v>
      </c>
      <c r="M3507" s="2">
        <f>WEEKNUM(Tabela3[[#This Row],[DATA]])</f>
        <v>17</v>
      </c>
      <c r="N3507" s="18">
        <f>YEAR(Tabela3[[#This Row],[DATA]])</f>
        <v>2023</v>
      </c>
    </row>
    <row r="3508" spans="2:14">
      <c r="B3508" s="1">
        <v>45042</v>
      </c>
      <c r="C3508" t="s">
        <v>458</v>
      </c>
      <c r="D3508">
        <f>COUNTIF(C$4:C3508,Tabela3[[#This Row],[COMANDA]])</f>
        <v>27</v>
      </c>
      <c r="E3508" t="s">
        <v>1</v>
      </c>
      <c r="G3508" t="s">
        <v>10</v>
      </c>
      <c r="H3508" t="s">
        <v>229</v>
      </c>
      <c r="I3508" s="2">
        <v>6</v>
      </c>
      <c r="J3508" t="s">
        <v>11</v>
      </c>
      <c r="K3508" s="21">
        <f>INDEX(LISTAS!$H:$Q,MATCH(BASE!H3508,LISTAS!$G:$G,0),MATCH(BASE!J3508,LISTAS!$H$3:$Q$3,0))*Tabela3[[#This Row],[QUANTIDADE]]</f>
        <v>42</v>
      </c>
      <c r="L3508" s="2" t="str">
        <f>TEXT(Tabela3[[#This Row],[DATA]],"MM")</f>
        <v>04</v>
      </c>
      <c r="M3508" s="2">
        <f>WEEKNUM(Tabela3[[#This Row],[DATA]])</f>
        <v>17</v>
      </c>
      <c r="N3508" s="18">
        <f>YEAR(Tabela3[[#This Row],[DATA]])</f>
        <v>2023</v>
      </c>
    </row>
    <row r="3509" spans="2:14">
      <c r="B3509" s="1">
        <v>45042</v>
      </c>
      <c r="C3509" t="s">
        <v>458</v>
      </c>
      <c r="D3509">
        <f>COUNTIF(C$4:C3509,Tabela3[[#This Row],[COMANDA]])</f>
        <v>28</v>
      </c>
      <c r="E3509" t="s">
        <v>1</v>
      </c>
      <c r="G3509" t="s">
        <v>10</v>
      </c>
      <c r="H3509" t="s">
        <v>225</v>
      </c>
      <c r="I3509" s="2">
        <v>2</v>
      </c>
      <c r="J3509" t="s">
        <v>11</v>
      </c>
      <c r="K3509" s="21">
        <f>INDEX(LISTAS!$H:$Q,MATCH(BASE!H3509,LISTAS!$G:$G,0),MATCH(BASE!J3509,LISTAS!$H$3:$Q$3,0))*Tabela3[[#This Row],[QUANTIDADE]]</f>
        <v>24</v>
      </c>
      <c r="L3509" s="2" t="str">
        <f>TEXT(Tabela3[[#This Row],[DATA]],"MM")</f>
        <v>04</v>
      </c>
      <c r="M3509" s="2">
        <f>WEEKNUM(Tabela3[[#This Row],[DATA]])</f>
        <v>17</v>
      </c>
      <c r="N3509" s="18">
        <f>YEAR(Tabela3[[#This Row],[DATA]])</f>
        <v>2023</v>
      </c>
    </row>
    <row r="3510" spans="2:14">
      <c r="B3510" s="1">
        <v>45042</v>
      </c>
      <c r="C3510" t="s">
        <v>458</v>
      </c>
      <c r="D3510">
        <f>COUNTIF(C$4:C3510,Tabela3[[#This Row],[COMANDA]])</f>
        <v>29</v>
      </c>
      <c r="E3510" t="s">
        <v>1</v>
      </c>
      <c r="G3510" t="s">
        <v>10</v>
      </c>
      <c r="H3510" t="s">
        <v>431</v>
      </c>
      <c r="I3510" s="2">
        <v>10</v>
      </c>
      <c r="J3510" t="s">
        <v>11</v>
      </c>
      <c r="K3510" s="21">
        <f>INDEX(LISTAS!$H:$Q,MATCH(BASE!H3510,LISTAS!$G:$G,0),MATCH(BASE!J3510,LISTAS!$H$3:$Q$3,0))*Tabela3[[#This Row],[QUANTIDADE]]</f>
        <v>40</v>
      </c>
      <c r="L3510" s="2" t="str">
        <f>TEXT(Tabela3[[#This Row],[DATA]],"MM")</f>
        <v>04</v>
      </c>
      <c r="M3510" s="2">
        <f>WEEKNUM(Tabela3[[#This Row],[DATA]])</f>
        <v>17</v>
      </c>
      <c r="N3510" s="18">
        <f>YEAR(Tabela3[[#This Row],[DATA]])</f>
        <v>2023</v>
      </c>
    </row>
    <row r="3511" spans="2:14">
      <c r="B3511" s="1">
        <v>45042</v>
      </c>
      <c r="C3511" t="s">
        <v>458</v>
      </c>
      <c r="D3511">
        <f>COUNTIF(C$4:C3511,Tabela3[[#This Row],[COMANDA]])</f>
        <v>30</v>
      </c>
      <c r="E3511" t="s">
        <v>1</v>
      </c>
      <c r="G3511" t="s">
        <v>10</v>
      </c>
      <c r="H3511" t="s">
        <v>92</v>
      </c>
      <c r="I3511" s="2">
        <v>1</v>
      </c>
      <c r="J3511" t="s">
        <v>11</v>
      </c>
      <c r="K3511" s="21">
        <f>INDEX(LISTAS!$H:$Q,MATCH(BASE!H3511,LISTAS!$G:$G,0),MATCH(BASE!J3511,LISTAS!$H$3:$Q$3,0))*Tabela3[[#This Row],[QUANTIDADE]]</f>
        <v>10</v>
      </c>
      <c r="L3511" s="2" t="str">
        <f>TEXT(Tabela3[[#This Row],[DATA]],"MM")</f>
        <v>04</v>
      </c>
      <c r="M3511" s="2">
        <f>WEEKNUM(Tabela3[[#This Row],[DATA]])</f>
        <v>17</v>
      </c>
      <c r="N3511" s="18">
        <f>YEAR(Tabela3[[#This Row],[DATA]])</f>
        <v>2023</v>
      </c>
    </row>
    <row r="3512" spans="2:14">
      <c r="B3512" s="1">
        <v>45042</v>
      </c>
      <c r="C3512" t="s">
        <v>458</v>
      </c>
      <c r="D3512">
        <f>COUNTIF(C$4:C3512,Tabela3[[#This Row],[COMANDA]])</f>
        <v>31</v>
      </c>
      <c r="E3512" t="s">
        <v>1</v>
      </c>
      <c r="G3512" t="s">
        <v>9</v>
      </c>
      <c r="H3512" t="s">
        <v>51</v>
      </c>
      <c r="I3512" s="2">
        <v>1</v>
      </c>
      <c r="J3512" t="s">
        <v>11</v>
      </c>
      <c r="K3512" s="21">
        <f>INDEX(LISTAS!$H:$Q,MATCH(BASE!H3512,LISTAS!$G:$G,0),MATCH(BASE!J3512,LISTAS!$H$3:$Q$3,0))*Tabela3[[#This Row],[QUANTIDADE]]</f>
        <v>10</v>
      </c>
      <c r="L3512" s="2" t="str">
        <f>TEXT(Tabela3[[#This Row],[DATA]],"MM")</f>
        <v>04</v>
      </c>
      <c r="M3512" s="2">
        <f>WEEKNUM(Tabela3[[#This Row],[DATA]])</f>
        <v>17</v>
      </c>
      <c r="N3512" s="18">
        <f>YEAR(Tabela3[[#This Row],[DATA]])</f>
        <v>2023</v>
      </c>
    </row>
    <row r="3513" spans="2:14">
      <c r="B3513" s="1">
        <v>45042</v>
      </c>
      <c r="C3513" t="s">
        <v>458</v>
      </c>
      <c r="D3513">
        <f>COUNTIF(C$4:C3513,Tabela3[[#This Row],[COMANDA]])</f>
        <v>32</v>
      </c>
      <c r="E3513" t="s">
        <v>1</v>
      </c>
      <c r="G3513" t="s">
        <v>63</v>
      </c>
      <c r="H3513" t="s">
        <v>177</v>
      </c>
      <c r="I3513" s="2">
        <v>1</v>
      </c>
      <c r="J3513" t="s">
        <v>11</v>
      </c>
      <c r="K3513" s="21">
        <f>INDEX(LISTAS!$H:$Q,MATCH(BASE!H3513,LISTAS!$G:$G,0),MATCH(BASE!J3513,LISTAS!$H$3:$Q$3,0))*Tabela3[[#This Row],[QUANTIDADE]]</f>
        <v>4</v>
      </c>
      <c r="L3513" s="2" t="str">
        <f>TEXT(Tabela3[[#This Row],[DATA]],"MM")</f>
        <v>04</v>
      </c>
      <c r="M3513" s="2">
        <f>WEEKNUM(Tabela3[[#This Row],[DATA]])</f>
        <v>17</v>
      </c>
      <c r="N3513" s="18">
        <f>YEAR(Tabela3[[#This Row],[DATA]])</f>
        <v>2023</v>
      </c>
    </row>
    <row r="3514" spans="2:14">
      <c r="B3514" s="1">
        <v>45042</v>
      </c>
      <c r="C3514" t="s">
        <v>458</v>
      </c>
      <c r="D3514">
        <f>COUNTIF(C$4:C3514,Tabela3[[#This Row],[COMANDA]])</f>
        <v>33</v>
      </c>
      <c r="E3514" t="s">
        <v>1</v>
      </c>
      <c r="G3514" t="s">
        <v>63</v>
      </c>
      <c r="H3514" t="s">
        <v>186</v>
      </c>
      <c r="I3514" s="2">
        <v>1</v>
      </c>
      <c r="J3514" t="s">
        <v>11</v>
      </c>
      <c r="K3514" s="21">
        <f>INDEX(LISTAS!$H:$Q,MATCH(BASE!H3514,LISTAS!$G:$G,0),MATCH(BASE!J3514,LISTAS!$H$3:$Q$3,0))*Tabela3[[#This Row],[QUANTIDADE]]</f>
        <v>11</v>
      </c>
      <c r="L3514" s="2" t="str">
        <f>TEXT(Tabela3[[#This Row],[DATA]],"MM")</f>
        <v>04</v>
      </c>
      <c r="M3514" s="2">
        <f>WEEKNUM(Tabela3[[#This Row],[DATA]])</f>
        <v>17</v>
      </c>
      <c r="N3514" s="18">
        <f>YEAR(Tabela3[[#This Row],[DATA]])</f>
        <v>2023</v>
      </c>
    </row>
    <row r="3515" spans="2:14">
      <c r="B3515" s="1">
        <v>45042</v>
      </c>
      <c r="C3515" t="s">
        <v>458</v>
      </c>
      <c r="D3515">
        <f>COUNTIF(C$4:C3515,Tabela3[[#This Row],[COMANDA]])</f>
        <v>34</v>
      </c>
      <c r="E3515" t="s">
        <v>1</v>
      </c>
      <c r="G3515" t="s">
        <v>10</v>
      </c>
      <c r="H3515" t="s">
        <v>108</v>
      </c>
      <c r="I3515" s="2">
        <v>2</v>
      </c>
      <c r="J3515" t="s">
        <v>11</v>
      </c>
      <c r="K3515" s="21">
        <f>INDEX(LISTAS!$H:$Q,MATCH(BASE!H3515,LISTAS!$G:$G,0),MATCH(BASE!J3515,LISTAS!$H$3:$Q$3,0))*Tabela3[[#This Row],[QUANTIDADE]]</f>
        <v>5</v>
      </c>
      <c r="L3515" s="2" t="str">
        <f>TEXT(Tabela3[[#This Row],[DATA]],"MM")</f>
        <v>04</v>
      </c>
      <c r="M3515" s="2">
        <f>WEEKNUM(Tabela3[[#This Row],[DATA]])</f>
        <v>17</v>
      </c>
      <c r="N3515" s="18">
        <f>YEAR(Tabela3[[#This Row],[DATA]])</f>
        <v>2023</v>
      </c>
    </row>
    <row r="3516" spans="2:14">
      <c r="B3516" s="1">
        <v>45042</v>
      </c>
      <c r="C3516" t="s">
        <v>458</v>
      </c>
      <c r="D3516">
        <f>COUNTIF(C$4:C3516,Tabela3[[#This Row],[COMANDA]])</f>
        <v>35</v>
      </c>
      <c r="E3516" t="s">
        <v>1</v>
      </c>
      <c r="G3516" t="s">
        <v>10</v>
      </c>
      <c r="H3516" t="s">
        <v>432</v>
      </c>
      <c r="I3516" s="2">
        <v>1</v>
      </c>
      <c r="J3516" t="s">
        <v>11</v>
      </c>
      <c r="K3516" s="21">
        <f>INDEX(LISTAS!$H:$Q,MATCH(BASE!H3516,LISTAS!$G:$G,0),MATCH(BASE!J3516,LISTAS!$H$3:$Q$3,0))*Tabela3[[#This Row],[QUANTIDADE]]</f>
        <v>3</v>
      </c>
      <c r="L3516" s="2" t="str">
        <f>TEXT(Tabela3[[#This Row],[DATA]],"MM")</f>
        <v>04</v>
      </c>
      <c r="M3516" s="2">
        <f>WEEKNUM(Tabela3[[#This Row],[DATA]])</f>
        <v>17</v>
      </c>
      <c r="N3516" s="18">
        <f>YEAR(Tabela3[[#This Row],[DATA]])</f>
        <v>2023</v>
      </c>
    </row>
    <row r="3517" spans="2:14">
      <c r="B3517" s="1">
        <v>45043</v>
      </c>
      <c r="C3517">
        <v>13401</v>
      </c>
      <c r="D3517">
        <f>COUNTIF(C$4:C3517,Tabela3[[#This Row],[COMANDA]])</f>
        <v>1</v>
      </c>
      <c r="E3517" t="s">
        <v>90</v>
      </c>
      <c r="F3517" t="s">
        <v>99</v>
      </c>
      <c r="G3517" t="s">
        <v>8</v>
      </c>
      <c r="H3517" t="s">
        <v>203</v>
      </c>
      <c r="I3517" s="2">
        <v>1</v>
      </c>
      <c r="J3517" t="s">
        <v>11</v>
      </c>
      <c r="K3517" s="21">
        <f>INDEX(LISTAS!$H:$Q,MATCH(BASE!H3517,LISTAS!$G:$G,0),MATCH(BASE!J3517,LISTAS!$H$3:$Q$3,0))*Tabela3[[#This Row],[QUANTIDADE]]</f>
        <v>20</v>
      </c>
      <c r="L3517" s="2" t="str">
        <f>TEXT(Tabela3[[#This Row],[DATA]],"MM")</f>
        <v>04</v>
      </c>
      <c r="M3517" s="2">
        <f>WEEKNUM(Tabela3[[#This Row],[DATA]])</f>
        <v>17</v>
      </c>
      <c r="N3517" s="18">
        <f>YEAR(Tabela3[[#This Row],[DATA]])</f>
        <v>2023</v>
      </c>
    </row>
    <row r="3518" spans="2:14">
      <c r="B3518" s="1">
        <v>45043</v>
      </c>
      <c r="C3518">
        <v>13401</v>
      </c>
      <c r="D3518">
        <f>COUNTIF(C$4:C3518,Tabela3[[#This Row],[COMANDA]])</f>
        <v>2</v>
      </c>
      <c r="E3518" t="s">
        <v>90</v>
      </c>
      <c r="F3518" t="s">
        <v>99</v>
      </c>
      <c r="G3518" t="s">
        <v>61</v>
      </c>
      <c r="H3518" t="s">
        <v>161</v>
      </c>
      <c r="I3518" s="2">
        <v>1</v>
      </c>
      <c r="J3518" t="s">
        <v>11</v>
      </c>
      <c r="K3518" s="21">
        <f>INDEX(LISTAS!$H:$Q,MATCH(BASE!H3518,LISTAS!$G:$G,0),MATCH(BASE!J3518,LISTAS!$H$3:$Q$3,0))*Tabela3[[#This Row],[QUANTIDADE]]</f>
        <v>3</v>
      </c>
      <c r="L3518" s="2" t="str">
        <f>TEXT(Tabela3[[#This Row],[DATA]],"MM")</f>
        <v>04</v>
      </c>
      <c r="M3518" s="2">
        <f>WEEKNUM(Tabela3[[#This Row],[DATA]])</f>
        <v>17</v>
      </c>
      <c r="N3518" s="18">
        <f>YEAR(Tabela3[[#This Row],[DATA]])</f>
        <v>2023</v>
      </c>
    </row>
    <row r="3519" spans="2:14">
      <c r="B3519" s="1">
        <v>45043</v>
      </c>
      <c r="C3519">
        <v>13401</v>
      </c>
      <c r="D3519">
        <f>COUNTIF(C$4:C3519,Tabela3[[#This Row],[COMANDA]])</f>
        <v>3</v>
      </c>
      <c r="E3519" t="s">
        <v>90</v>
      </c>
      <c r="F3519" t="s">
        <v>99</v>
      </c>
      <c r="G3519" t="s">
        <v>9</v>
      </c>
      <c r="H3519" t="s">
        <v>126</v>
      </c>
      <c r="I3519" s="2">
        <v>1</v>
      </c>
      <c r="J3519" t="s">
        <v>11</v>
      </c>
      <c r="K3519" s="21">
        <f>INDEX(LISTAS!$H:$Q,MATCH(BASE!H3519,LISTAS!$G:$G,0),MATCH(BASE!J3519,LISTAS!$H$3:$Q$3,0))*Tabela3[[#This Row],[QUANTIDADE]]</f>
        <v>3.5</v>
      </c>
      <c r="L3519" s="2" t="str">
        <f>TEXT(Tabela3[[#This Row],[DATA]],"MM")</f>
        <v>04</v>
      </c>
      <c r="M3519" s="2">
        <f>WEEKNUM(Tabela3[[#This Row],[DATA]])</f>
        <v>17</v>
      </c>
      <c r="N3519" s="18">
        <f>YEAR(Tabela3[[#This Row],[DATA]])</f>
        <v>2023</v>
      </c>
    </row>
    <row r="3520" spans="2:14">
      <c r="B3520" s="1">
        <v>45043</v>
      </c>
      <c r="C3520">
        <v>13402</v>
      </c>
      <c r="D3520">
        <f>COUNTIF(C$4:C3520,Tabela3[[#This Row],[COMANDA]])</f>
        <v>1</v>
      </c>
      <c r="E3520" t="s">
        <v>90</v>
      </c>
      <c r="F3520" t="s">
        <v>98</v>
      </c>
      <c r="G3520" t="s">
        <v>8</v>
      </c>
      <c r="H3520" t="s">
        <v>47</v>
      </c>
      <c r="I3520" s="2">
        <v>1</v>
      </c>
      <c r="J3520" t="s">
        <v>11</v>
      </c>
      <c r="K3520" s="21">
        <f>INDEX(LISTAS!$H:$Q,MATCH(BASE!H3520,LISTAS!$G:$G,0),MATCH(BASE!J3520,LISTAS!$H$3:$Q$3,0))*Tabela3[[#This Row],[QUANTIDADE]]</f>
        <v>16</v>
      </c>
      <c r="L3520" s="2" t="str">
        <f>TEXT(Tabela3[[#This Row],[DATA]],"MM")</f>
        <v>04</v>
      </c>
      <c r="M3520" s="2">
        <f>WEEKNUM(Tabela3[[#This Row],[DATA]])</f>
        <v>17</v>
      </c>
      <c r="N3520" s="18">
        <f>YEAR(Tabela3[[#This Row],[DATA]])</f>
        <v>2023</v>
      </c>
    </row>
    <row r="3521" spans="2:14">
      <c r="B3521" s="1">
        <v>45043</v>
      </c>
      <c r="C3521">
        <v>13403</v>
      </c>
      <c r="D3521">
        <f>COUNTIF(C$4:C3521,Tabela3[[#This Row],[COMANDA]])</f>
        <v>1</v>
      </c>
      <c r="E3521" t="s">
        <v>90</v>
      </c>
      <c r="F3521" t="s">
        <v>98</v>
      </c>
      <c r="G3521" t="s">
        <v>8</v>
      </c>
      <c r="H3521" t="s">
        <v>47</v>
      </c>
      <c r="I3521" s="2">
        <v>2</v>
      </c>
      <c r="J3521" t="s">
        <v>11</v>
      </c>
      <c r="K3521" s="21">
        <f>INDEX(LISTAS!$H:$Q,MATCH(BASE!H3521,LISTAS!$G:$G,0),MATCH(BASE!J3521,LISTAS!$H$3:$Q$3,0))*Tabela3[[#This Row],[QUANTIDADE]]</f>
        <v>32</v>
      </c>
      <c r="L3521" s="2" t="str">
        <f>TEXT(Tabela3[[#This Row],[DATA]],"MM")</f>
        <v>04</v>
      </c>
      <c r="M3521" s="2">
        <f>WEEKNUM(Tabela3[[#This Row],[DATA]])</f>
        <v>17</v>
      </c>
      <c r="N3521" s="18">
        <f>YEAR(Tabela3[[#This Row],[DATA]])</f>
        <v>2023</v>
      </c>
    </row>
    <row r="3522" spans="2:14">
      <c r="B3522" s="1">
        <v>45043</v>
      </c>
      <c r="C3522">
        <v>13404</v>
      </c>
      <c r="D3522">
        <f>COUNTIF(C$4:C3522,Tabela3[[#This Row],[COMANDA]])</f>
        <v>1</v>
      </c>
      <c r="E3522" t="s">
        <v>1</v>
      </c>
      <c r="F3522" t="s">
        <v>99</v>
      </c>
      <c r="G3522" t="s">
        <v>8</v>
      </c>
      <c r="H3522" t="s">
        <v>47</v>
      </c>
      <c r="I3522" s="2">
        <v>1</v>
      </c>
      <c r="J3522" t="s">
        <v>11</v>
      </c>
      <c r="K3522" s="21">
        <f>INDEX(LISTAS!$H:$Q,MATCH(BASE!H3522,LISTAS!$G:$G,0),MATCH(BASE!J3522,LISTAS!$H$3:$Q$3,0))*Tabela3[[#This Row],[QUANTIDADE]]</f>
        <v>16</v>
      </c>
      <c r="L3522" s="2" t="str">
        <f>TEXT(Tabela3[[#This Row],[DATA]],"MM")</f>
        <v>04</v>
      </c>
      <c r="M3522" s="2">
        <f>WEEKNUM(Tabela3[[#This Row],[DATA]])</f>
        <v>17</v>
      </c>
      <c r="N3522" s="18">
        <f>YEAR(Tabela3[[#This Row],[DATA]])</f>
        <v>2023</v>
      </c>
    </row>
    <row r="3523" spans="2:14">
      <c r="B3523" s="1">
        <v>45043</v>
      </c>
      <c r="C3523">
        <v>13405</v>
      </c>
      <c r="D3523">
        <f>COUNTIF(C$4:C3523,Tabela3[[#This Row],[COMANDA]])</f>
        <v>1</v>
      </c>
      <c r="E3523" t="s">
        <v>90</v>
      </c>
      <c r="F3523" t="s">
        <v>375</v>
      </c>
      <c r="G3523" t="s">
        <v>8</v>
      </c>
      <c r="H3523" t="s">
        <v>204</v>
      </c>
      <c r="I3523" s="2">
        <v>1</v>
      </c>
      <c r="J3523" t="s">
        <v>11</v>
      </c>
      <c r="K3523" s="21">
        <f>INDEX(LISTAS!$H:$Q,MATCH(BASE!H3523,LISTAS!$G:$G,0),MATCH(BASE!J3523,LISTAS!$H$3:$Q$3,0))*Tabela3[[#This Row],[QUANTIDADE]]</f>
        <v>18</v>
      </c>
      <c r="L3523" s="2" t="str">
        <f>TEXT(Tabela3[[#This Row],[DATA]],"MM")</f>
        <v>04</v>
      </c>
      <c r="M3523" s="2">
        <f>WEEKNUM(Tabela3[[#This Row],[DATA]])</f>
        <v>17</v>
      </c>
      <c r="N3523" s="18">
        <f>YEAR(Tabela3[[#This Row],[DATA]])</f>
        <v>2023</v>
      </c>
    </row>
    <row r="3524" spans="2:14">
      <c r="B3524" s="1">
        <v>45043</v>
      </c>
      <c r="C3524">
        <v>13405</v>
      </c>
      <c r="D3524">
        <f>COUNTIF(C$4:C3524,Tabela3[[#This Row],[COMANDA]])</f>
        <v>2</v>
      </c>
      <c r="E3524" t="s">
        <v>90</v>
      </c>
      <c r="F3524" t="s">
        <v>375</v>
      </c>
      <c r="G3524" t="s">
        <v>61</v>
      </c>
      <c r="H3524" t="s">
        <v>199</v>
      </c>
      <c r="I3524" s="2">
        <v>1</v>
      </c>
      <c r="J3524" t="s">
        <v>11</v>
      </c>
      <c r="K3524" s="21">
        <f>INDEX(LISTAS!$H:$Q,MATCH(BASE!H3524,LISTAS!$G:$G,0),MATCH(BASE!J3524,LISTAS!$H$3:$Q$3,0))*Tabela3[[#This Row],[QUANTIDADE]]</f>
        <v>1</v>
      </c>
      <c r="L3524" s="2" t="str">
        <f>TEXT(Tabela3[[#This Row],[DATA]],"MM")</f>
        <v>04</v>
      </c>
      <c r="M3524" s="2">
        <f>WEEKNUM(Tabela3[[#This Row],[DATA]])</f>
        <v>17</v>
      </c>
      <c r="N3524" s="18">
        <f>YEAR(Tabela3[[#This Row],[DATA]])</f>
        <v>2023</v>
      </c>
    </row>
    <row r="3525" spans="2:14">
      <c r="B3525" s="1">
        <v>45043</v>
      </c>
      <c r="C3525">
        <v>13405</v>
      </c>
      <c r="D3525">
        <f>COUNTIF(C$4:C3525,Tabela3[[#This Row],[COMANDA]])</f>
        <v>3</v>
      </c>
      <c r="E3525" t="s">
        <v>90</v>
      </c>
      <c r="F3525" t="s">
        <v>98</v>
      </c>
      <c r="G3525" t="s">
        <v>8</v>
      </c>
      <c r="H3525" t="s">
        <v>47</v>
      </c>
      <c r="I3525" s="2">
        <v>1</v>
      </c>
      <c r="J3525" t="s">
        <v>11</v>
      </c>
      <c r="K3525" s="21">
        <f>INDEX(LISTAS!$H:$Q,MATCH(BASE!H3525,LISTAS!$G:$G,0),MATCH(BASE!J3525,LISTAS!$H$3:$Q$3,0))*Tabela3[[#This Row],[QUANTIDADE]]</f>
        <v>16</v>
      </c>
      <c r="L3525" s="2" t="str">
        <f>TEXT(Tabela3[[#This Row],[DATA]],"MM")</f>
        <v>04</v>
      </c>
      <c r="M3525" s="2">
        <f>WEEKNUM(Tabela3[[#This Row],[DATA]])</f>
        <v>17</v>
      </c>
      <c r="N3525" s="18">
        <f>YEAR(Tabela3[[#This Row],[DATA]])</f>
        <v>2023</v>
      </c>
    </row>
    <row r="3526" spans="2:14">
      <c r="B3526" s="1">
        <v>45043</v>
      </c>
      <c r="C3526">
        <v>13405</v>
      </c>
      <c r="D3526">
        <f>COUNTIF(C$4:C3526,Tabela3[[#This Row],[COMANDA]])</f>
        <v>4</v>
      </c>
      <c r="E3526" t="s">
        <v>90</v>
      </c>
      <c r="F3526" t="s">
        <v>100</v>
      </c>
      <c r="G3526" t="s">
        <v>8</v>
      </c>
      <c r="H3526" t="s">
        <v>202</v>
      </c>
      <c r="I3526" s="2">
        <v>1</v>
      </c>
      <c r="J3526" t="s">
        <v>11</v>
      </c>
      <c r="K3526" s="21">
        <f>INDEX(LISTAS!$H:$Q,MATCH(BASE!H3526,LISTAS!$G:$G,0),MATCH(BASE!J3526,LISTAS!$H$3:$Q$3,0))*Tabela3[[#This Row],[QUANTIDADE]]</f>
        <v>20</v>
      </c>
      <c r="L3526" s="2" t="str">
        <f>TEXT(Tabela3[[#This Row],[DATA]],"MM")</f>
        <v>04</v>
      </c>
      <c r="M3526" s="2">
        <f>WEEKNUM(Tabela3[[#This Row],[DATA]])</f>
        <v>17</v>
      </c>
      <c r="N3526" s="18">
        <f>YEAR(Tabela3[[#This Row],[DATA]])</f>
        <v>2023</v>
      </c>
    </row>
    <row r="3527" spans="2:14">
      <c r="B3527" s="1">
        <v>45043</v>
      </c>
      <c r="C3527">
        <v>13405</v>
      </c>
      <c r="D3527">
        <f>COUNTIF(C$4:C3527,Tabela3[[#This Row],[COMANDA]])</f>
        <v>5</v>
      </c>
      <c r="E3527" t="s">
        <v>90</v>
      </c>
      <c r="F3527" t="s">
        <v>100</v>
      </c>
      <c r="G3527" t="s">
        <v>9</v>
      </c>
      <c r="H3527" t="s">
        <v>135</v>
      </c>
      <c r="I3527" s="2">
        <v>1</v>
      </c>
      <c r="J3527" t="s">
        <v>11</v>
      </c>
      <c r="K3527" s="21">
        <f>INDEX(LISTAS!$H:$Q,MATCH(BASE!H3527,LISTAS!$G:$G,0),MATCH(BASE!J3527,LISTAS!$H$3:$Q$3,0))*Tabela3[[#This Row],[QUANTIDADE]]</f>
        <v>4</v>
      </c>
      <c r="L3527" s="2" t="str">
        <f>TEXT(Tabela3[[#This Row],[DATA]],"MM")</f>
        <v>04</v>
      </c>
      <c r="M3527" s="2">
        <f>WEEKNUM(Tabela3[[#This Row],[DATA]])</f>
        <v>17</v>
      </c>
      <c r="N3527" s="18">
        <f>YEAR(Tabela3[[#This Row],[DATA]])</f>
        <v>2023</v>
      </c>
    </row>
    <row r="3528" spans="2:14">
      <c r="B3528" s="1">
        <v>45043</v>
      </c>
      <c r="C3528">
        <v>13406</v>
      </c>
      <c r="D3528">
        <f>COUNTIF(C$4:C3528,Tabela3[[#This Row],[COMANDA]])</f>
        <v>1</v>
      </c>
      <c r="E3528" t="s">
        <v>89</v>
      </c>
      <c r="F3528" t="s">
        <v>99</v>
      </c>
      <c r="G3528" t="s">
        <v>8</v>
      </c>
      <c r="H3528" t="s">
        <v>202</v>
      </c>
      <c r="I3528" s="2">
        <v>1</v>
      </c>
      <c r="J3528" t="s">
        <v>11</v>
      </c>
      <c r="K3528" s="21">
        <f>INDEX(LISTAS!$H:$Q,MATCH(BASE!H3528,LISTAS!$G:$G,0),MATCH(BASE!J3528,LISTAS!$H$3:$Q$3,0))*Tabela3[[#This Row],[QUANTIDADE]]</f>
        <v>20</v>
      </c>
      <c r="L3528" s="2" t="str">
        <f>TEXT(Tabela3[[#This Row],[DATA]],"MM")</f>
        <v>04</v>
      </c>
      <c r="M3528" s="2">
        <f>WEEKNUM(Tabela3[[#This Row],[DATA]])</f>
        <v>17</v>
      </c>
      <c r="N3528" s="18">
        <f>YEAR(Tabela3[[#This Row],[DATA]])</f>
        <v>2023</v>
      </c>
    </row>
    <row r="3529" spans="2:14">
      <c r="B3529" s="1">
        <v>45043</v>
      </c>
      <c r="C3529">
        <v>13407</v>
      </c>
      <c r="D3529">
        <f>COUNTIF(C$4:C3529,Tabela3[[#This Row],[COMANDA]])</f>
        <v>1</v>
      </c>
      <c r="E3529" t="s">
        <v>89</v>
      </c>
      <c r="F3529" t="s">
        <v>98</v>
      </c>
      <c r="G3529" t="s">
        <v>8</v>
      </c>
      <c r="H3529" t="s">
        <v>204</v>
      </c>
      <c r="I3529" s="2">
        <v>2</v>
      </c>
      <c r="J3529" t="s">
        <v>11</v>
      </c>
      <c r="K3529" s="21">
        <f>INDEX(LISTAS!$H:$Q,MATCH(BASE!H3529,LISTAS!$G:$G,0),MATCH(BASE!J3529,LISTAS!$H$3:$Q$3,0))*Tabela3[[#This Row],[QUANTIDADE]]</f>
        <v>36</v>
      </c>
      <c r="L3529" s="2" t="str">
        <f>TEXT(Tabela3[[#This Row],[DATA]],"MM")</f>
        <v>04</v>
      </c>
      <c r="M3529" s="2">
        <f>WEEKNUM(Tabela3[[#This Row],[DATA]])</f>
        <v>17</v>
      </c>
      <c r="N3529" s="18">
        <f>YEAR(Tabela3[[#This Row],[DATA]])</f>
        <v>2023</v>
      </c>
    </row>
    <row r="3530" spans="2:14">
      <c r="B3530" s="1">
        <v>45043</v>
      </c>
      <c r="C3530">
        <v>13407</v>
      </c>
      <c r="D3530">
        <f>COUNTIF(C$4:C3530,Tabela3[[#This Row],[COMANDA]])</f>
        <v>2</v>
      </c>
      <c r="E3530" t="s">
        <v>89</v>
      </c>
      <c r="F3530" t="s">
        <v>98</v>
      </c>
      <c r="G3530" t="s">
        <v>8</v>
      </c>
      <c r="H3530" t="s">
        <v>203</v>
      </c>
      <c r="I3530" s="2">
        <v>1</v>
      </c>
      <c r="J3530" t="s">
        <v>11</v>
      </c>
      <c r="K3530" s="21">
        <f>INDEX(LISTAS!$H:$Q,MATCH(BASE!H3530,LISTAS!$G:$G,0),MATCH(BASE!J3530,LISTAS!$H$3:$Q$3,0))*Tabela3[[#This Row],[QUANTIDADE]]</f>
        <v>20</v>
      </c>
      <c r="L3530" s="2" t="str">
        <f>TEXT(Tabela3[[#This Row],[DATA]],"MM")</f>
        <v>04</v>
      </c>
      <c r="M3530" s="2">
        <f>WEEKNUM(Tabela3[[#This Row],[DATA]])</f>
        <v>17</v>
      </c>
      <c r="N3530" s="18">
        <f>YEAR(Tabela3[[#This Row],[DATA]])</f>
        <v>2023</v>
      </c>
    </row>
    <row r="3531" spans="2:14">
      <c r="B3531" s="1">
        <v>45043</v>
      </c>
      <c r="C3531">
        <v>13407</v>
      </c>
      <c r="D3531">
        <f>COUNTIF(C$4:C3531,Tabela3[[#This Row],[COMANDA]])</f>
        <v>3</v>
      </c>
      <c r="E3531" t="s">
        <v>89</v>
      </c>
      <c r="F3531" t="s">
        <v>98</v>
      </c>
      <c r="G3531" t="s">
        <v>8</v>
      </c>
      <c r="H3531" t="s">
        <v>202</v>
      </c>
      <c r="I3531" s="2">
        <v>1</v>
      </c>
      <c r="J3531" t="s">
        <v>11</v>
      </c>
      <c r="K3531" s="21">
        <f>INDEX(LISTAS!$H:$Q,MATCH(BASE!H3531,LISTAS!$G:$G,0),MATCH(BASE!J3531,LISTAS!$H$3:$Q$3,0))*Tabela3[[#This Row],[QUANTIDADE]]</f>
        <v>20</v>
      </c>
      <c r="L3531" s="2" t="str">
        <f>TEXT(Tabela3[[#This Row],[DATA]],"MM")</f>
        <v>04</v>
      </c>
      <c r="M3531" s="2">
        <f>WEEKNUM(Tabela3[[#This Row],[DATA]])</f>
        <v>17</v>
      </c>
      <c r="N3531" s="18">
        <f>YEAR(Tabela3[[#This Row],[DATA]])</f>
        <v>2023</v>
      </c>
    </row>
    <row r="3532" spans="2:14">
      <c r="B3532" s="1">
        <v>45043</v>
      </c>
      <c r="C3532">
        <v>13407</v>
      </c>
      <c r="D3532">
        <f>COUNTIF(C$4:C3532,Tabela3[[#This Row],[COMANDA]])</f>
        <v>4</v>
      </c>
      <c r="E3532" t="s">
        <v>89</v>
      </c>
      <c r="F3532" t="s">
        <v>98</v>
      </c>
      <c r="G3532" t="s">
        <v>9</v>
      </c>
      <c r="H3532" t="s">
        <v>142</v>
      </c>
      <c r="I3532" s="2">
        <v>1</v>
      </c>
      <c r="J3532" t="s">
        <v>11</v>
      </c>
      <c r="K3532" s="21">
        <f>INDEX(LISTAS!$H:$Q,MATCH(BASE!H3532,LISTAS!$G:$G,0),MATCH(BASE!J3532,LISTAS!$H$3:$Q$3,0))*Tabela3[[#This Row],[QUANTIDADE]]</f>
        <v>6</v>
      </c>
      <c r="L3532" s="2" t="str">
        <f>TEXT(Tabela3[[#This Row],[DATA]],"MM")</f>
        <v>04</v>
      </c>
      <c r="M3532" s="2">
        <f>WEEKNUM(Tabela3[[#This Row],[DATA]])</f>
        <v>17</v>
      </c>
      <c r="N3532" s="18">
        <f>YEAR(Tabela3[[#This Row],[DATA]])</f>
        <v>2023</v>
      </c>
    </row>
    <row r="3533" spans="2:14">
      <c r="B3533" s="1">
        <v>45043</v>
      </c>
      <c r="C3533">
        <v>13408</v>
      </c>
      <c r="D3533">
        <f>COUNTIF(C$4:C3533,Tabela3[[#This Row],[COMANDA]])</f>
        <v>1</v>
      </c>
      <c r="E3533" t="s">
        <v>90</v>
      </c>
      <c r="F3533" t="s">
        <v>99</v>
      </c>
      <c r="G3533" t="s">
        <v>8</v>
      </c>
      <c r="H3533" t="s">
        <v>42</v>
      </c>
      <c r="I3533" s="2">
        <v>1</v>
      </c>
      <c r="J3533" t="s">
        <v>11</v>
      </c>
      <c r="K3533" s="21">
        <f>INDEX(LISTAS!$H:$Q,MATCH(BASE!H3533,LISTAS!$G:$G,0),MATCH(BASE!J3533,LISTAS!$H$3:$Q$3,0))*Tabela3[[#This Row],[QUANTIDADE]]</f>
        <v>16</v>
      </c>
      <c r="L3533" s="2" t="str">
        <f>TEXT(Tabela3[[#This Row],[DATA]],"MM")</f>
        <v>04</v>
      </c>
      <c r="M3533" s="2">
        <f>WEEKNUM(Tabela3[[#This Row],[DATA]])</f>
        <v>17</v>
      </c>
      <c r="N3533" s="18">
        <f>YEAR(Tabela3[[#This Row],[DATA]])</f>
        <v>2023</v>
      </c>
    </row>
    <row r="3534" spans="2:14">
      <c r="B3534" s="1">
        <v>45043</v>
      </c>
      <c r="C3534">
        <v>13409</v>
      </c>
      <c r="D3534">
        <f>COUNTIF(C$4:C3534,Tabela3[[#This Row],[COMANDA]])</f>
        <v>1</v>
      </c>
      <c r="E3534" t="s">
        <v>90</v>
      </c>
      <c r="F3534" t="s">
        <v>99</v>
      </c>
      <c r="G3534" t="s">
        <v>8</v>
      </c>
      <c r="H3534" t="s">
        <v>206</v>
      </c>
      <c r="I3534" s="2">
        <v>1</v>
      </c>
      <c r="J3534" t="s">
        <v>11</v>
      </c>
      <c r="K3534" s="21">
        <f>INDEX(LISTAS!$H:$Q,MATCH(BASE!H3534,LISTAS!$G:$G,0),MATCH(BASE!J3534,LISTAS!$H$3:$Q$3,0))*Tabela3[[#This Row],[QUANTIDADE]]</f>
        <v>18</v>
      </c>
      <c r="L3534" s="2" t="str">
        <f>TEXT(Tabela3[[#This Row],[DATA]],"MM")</f>
        <v>04</v>
      </c>
      <c r="M3534" s="2">
        <f>WEEKNUM(Tabela3[[#This Row],[DATA]])</f>
        <v>17</v>
      </c>
      <c r="N3534" s="18">
        <f>YEAR(Tabela3[[#This Row],[DATA]])</f>
        <v>2023</v>
      </c>
    </row>
    <row r="3535" spans="2:14">
      <c r="B3535" s="1">
        <v>45043</v>
      </c>
      <c r="C3535">
        <v>13409</v>
      </c>
      <c r="D3535">
        <f>COUNTIF(C$4:C3535,Tabela3[[#This Row],[COMANDA]])</f>
        <v>2</v>
      </c>
      <c r="E3535" t="s">
        <v>90</v>
      </c>
      <c r="F3535" t="s">
        <v>99</v>
      </c>
      <c r="G3535" t="s">
        <v>9</v>
      </c>
      <c r="H3535" t="s">
        <v>126</v>
      </c>
      <c r="I3535" s="2">
        <v>1</v>
      </c>
      <c r="J3535" t="s">
        <v>11</v>
      </c>
      <c r="K3535" s="21">
        <f>INDEX(LISTAS!$H:$Q,MATCH(BASE!H3535,LISTAS!$G:$G,0),MATCH(BASE!J3535,LISTAS!$H$3:$Q$3,0))*Tabela3[[#This Row],[QUANTIDADE]]</f>
        <v>3.5</v>
      </c>
      <c r="L3535" s="2" t="str">
        <f>TEXT(Tabela3[[#This Row],[DATA]],"MM")</f>
        <v>04</v>
      </c>
      <c r="M3535" s="2">
        <f>WEEKNUM(Tabela3[[#This Row],[DATA]])</f>
        <v>17</v>
      </c>
      <c r="N3535" s="18">
        <f>YEAR(Tabela3[[#This Row],[DATA]])</f>
        <v>2023</v>
      </c>
    </row>
    <row r="3536" spans="2:14">
      <c r="B3536" s="1">
        <v>45043</v>
      </c>
      <c r="C3536">
        <v>13409</v>
      </c>
      <c r="D3536">
        <f>COUNTIF(C$4:C3536,Tabela3[[#This Row],[COMANDA]])</f>
        <v>3</v>
      </c>
      <c r="E3536" t="s">
        <v>90</v>
      </c>
      <c r="F3536" t="s">
        <v>99</v>
      </c>
      <c r="G3536" t="s">
        <v>10</v>
      </c>
      <c r="H3536" t="s">
        <v>101</v>
      </c>
      <c r="I3536" s="2">
        <v>1</v>
      </c>
      <c r="J3536" t="s">
        <v>11</v>
      </c>
      <c r="K3536" s="21">
        <f>INDEX(LISTAS!$H:$Q,MATCH(BASE!H3536,LISTAS!$G:$G,0),MATCH(BASE!J3536,LISTAS!$H$3:$Q$3,0))*Tabela3[[#This Row],[QUANTIDADE]]</f>
        <v>1</v>
      </c>
      <c r="L3536" s="2" t="str">
        <f>TEXT(Tabela3[[#This Row],[DATA]],"MM")</f>
        <v>04</v>
      </c>
      <c r="M3536" s="2">
        <f>WEEKNUM(Tabela3[[#This Row],[DATA]])</f>
        <v>17</v>
      </c>
      <c r="N3536" s="18">
        <f>YEAR(Tabela3[[#This Row],[DATA]])</f>
        <v>2023</v>
      </c>
    </row>
    <row r="3537" spans="2:14">
      <c r="B3537" s="1">
        <v>45043</v>
      </c>
      <c r="C3537">
        <v>13410</v>
      </c>
      <c r="D3537">
        <f>COUNTIF(C$4:C3537,Tabela3[[#This Row],[COMANDA]])</f>
        <v>1</v>
      </c>
      <c r="E3537" t="s">
        <v>90</v>
      </c>
      <c r="F3537" t="s">
        <v>98</v>
      </c>
      <c r="G3537" t="s">
        <v>8</v>
      </c>
      <c r="H3537" t="s">
        <v>203</v>
      </c>
      <c r="I3537" s="2">
        <v>1</v>
      </c>
      <c r="J3537" t="s">
        <v>11</v>
      </c>
      <c r="K3537" s="21">
        <f>INDEX(LISTAS!$H:$Q,MATCH(BASE!H3537,LISTAS!$G:$G,0),MATCH(BASE!J3537,LISTAS!$H$3:$Q$3,0))*Tabela3[[#This Row],[QUANTIDADE]]</f>
        <v>20</v>
      </c>
      <c r="L3537" s="2" t="str">
        <f>TEXT(Tabela3[[#This Row],[DATA]],"MM")</f>
        <v>04</v>
      </c>
      <c r="M3537" s="2">
        <f>WEEKNUM(Tabela3[[#This Row],[DATA]])</f>
        <v>17</v>
      </c>
      <c r="N3537" s="18">
        <f>YEAR(Tabela3[[#This Row],[DATA]])</f>
        <v>2023</v>
      </c>
    </row>
    <row r="3538" spans="2:14">
      <c r="B3538" s="1">
        <v>45043</v>
      </c>
      <c r="C3538">
        <v>13411</v>
      </c>
      <c r="D3538">
        <f>COUNTIF(C$4:C3538,Tabela3[[#This Row],[COMANDA]])</f>
        <v>1</v>
      </c>
      <c r="E3538" t="s">
        <v>90</v>
      </c>
      <c r="F3538" t="s">
        <v>99</v>
      </c>
      <c r="G3538" t="s">
        <v>8</v>
      </c>
      <c r="H3538" t="s">
        <v>204</v>
      </c>
      <c r="I3538" s="2">
        <v>1</v>
      </c>
      <c r="J3538" t="s">
        <v>11</v>
      </c>
      <c r="K3538" s="21">
        <f>INDEX(LISTAS!$H:$Q,MATCH(BASE!H3538,LISTAS!$G:$G,0),MATCH(BASE!J3538,LISTAS!$H$3:$Q$3,0))*Tabela3[[#This Row],[QUANTIDADE]]</f>
        <v>18</v>
      </c>
      <c r="L3538" s="2" t="str">
        <f>TEXT(Tabela3[[#This Row],[DATA]],"MM")</f>
        <v>04</v>
      </c>
      <c r="M3538" s="2">
        <f>WEEKNUM(Tabela3[[#This Row],[DATA]])</f>
        <v>17</v>
      </c>
      <c r="N3538" s="18">
        <f>YEAR(Tabela3[[#This Row],[DATA]])</f>
        <v>2023</v>
      </c>
    </row>
    <row r="3539" spans="2:14">
      <c r="B3539" s="1">
        <v>45043</v>
      </c>
      <c r="C3539">
        <v>13412</v>
      </c>
      <c r="D3539">
        <f>COUNTIF(C$4:C3539,Tabela3[[#This Row],[COMANDA]])</f>
        <v>1</v>
      </c>
      <c r="E3539" t="s">
        <v>90</v>
      </c>
      <c r="F3539" t="s">
        <v>99</v>
      </c>
      <c r="G3539" t="s">
        <v>8</v>
      </c>
      <c r="H3539" t="s">
        <v>47</v>
      </c>
      <c r="I3539" s="2">
        <v>1</v>
      </c>
      <c r="J3539" t="s">
        <v>11</v>
      </c>
      <c r="K3539" s="21">
        <f>INDEX(LISTAS!$H:$Q,MATCH(BASE!H3539,LISTAS!$G:$G,0),MATCH(BASE!J3539,LISTAS!$H$3:$Q$3,0))*Tabela3[[#This Row],[QUANTIDADE]]</f>
        <v>16</v>
      </c>
      <c r="L3539" s="2" t="str">
        <f>TEXT(Tabela3[[#This Row],[DATA]],"MM")</f>
        <v>04</v>
      </c>
      <c r="M3539" s="2">
        <f>WEEKNUM(Tabela3[[#This Row],[DATA]])</f>
        <v>17</v>
      </c>
      <c r="N3539" s="18">
        <f>YEAR(Tabela3[[#This Row],[DATA]])</f>
        <v>2023</v>
      </c>
    </row>
    <row r="3540" spans="2:14">
      <c r="B3540" s="1">
        <v>45043</v>
      </c>
      <c r="C3540">
        <v>13412</v>
      </c>
      <c r="D3540">
        <f>COUNTIF(C$4:C3540,Tabela3[[#This Row],[COMANDA]])</f>
        <v>2</v>
      </c>
      <c r="E3540" t="s">
        <v>90</v>
      </c>
      <c r="F3540" t="s">
        <v>99</v>
      </c>
      <c r="G3540" t="s">
        <v>10</v>
      </c>
      <c r="H3540" t="s">
        <v>97</v>
      </c>
      <c r="I3540" s="2">
        <v>1</v>
      </c>
      <c r="J3540" t="s">
        <v>11</v>
      </c>
      <c r="K3540" s="21">
        <f>INDEX(LISTAS!$H:$Q,MATCH(BASE!H3540,LISTAS!$G:$G,0),MATCH(BASE!J3540,LISTAS!$H$3:$Q$3,0))*Tabela3[[#This Row],[QUANTIDADE]]</f>
        <v>2.5</v>
      </c>
      <c r="L3540" s="2" t="str">
        <f>TEXT(Tabela3[[#This Row],[DATA]],"MM")</f>
        <v>04</v>
      </c>
      <c r="M3540" s="2">
        <f>WEEKNUM(Tabela3[[#This Row],[DATA]])</f>
        <v>17</v>
      </c>
      <c r="N3540" s="18">
        <f>YEAR(Tabela3[[#This Row],[DATA]])</f>
        <v>2023</v>
      </c>
    </row>
    <row r="3541" spans="2:14">
      <c r="B3541" s="1">
        <v>45043</v>
      </c>
      <c r="C3541">
        <v>13413</v>
      </c>
      <c r="D3541">
        <f>COUNTIF(C$4:C3541,Tabela3[[#This Row],[COMANDA]])</f>
        <v>1</v>
      </c>
      <c r="E3541" t="s">
        <v>90</v>
      </c>
      <c r="F3541" t="s">
        <v>99</v>
      </c>
      <c r="G3541" t="s">
        <v>8</v>
      </c>
      <c r="H3541" t="s">
        <v>203</v>
      </c>
      <c r="I3541" s="2">
        <v>1</v>
      </c>
      <c r="J3541" t="s">
        <v>11</v>
      </c>
      <c r="K3541" s="21">
        <f>INDEX(LISTAS!$H:$Q,MATCH(BASE!H3541,LISTAS!$G:$G,0),MATCH(BASE!J3541,LISTAS!$H$3:$Q$3,0))*Tabela3[[#This Row],[QUANTIDADE]]</f>
        <v>20</v>
      </c>
      <c r="L3541" s="2" t="str">
        <f>TEXT(Tabela3[[#This Row],[DATA]],"MM")</f>
        <v>04</v>
      </c>
      <c r="M3541" s="2">
        <f>WEEKNUM(Tabela3[[#This Row],[DATA]])</f>
        <v>17</v>
      </c>
      <c r="N3541" s="18">
        <f>YEAR(Tabela3[[#This Row],[DATA]])</f>
        <v>2023</v>
      </c>
    </row>
    <row r="3542" spans="2:14">
      <c r="B3542" s="1">
        <v>45043</v>
      </c>
      <c r="C3542">
        <v>13413</v>
      </c>
      <c r="D3542">
        <f>COUNTIF(C$4:C3542,Tabela3[[#This Row],[COMANDA]])</f>
        <v>2</v>
      </c>
      <c r="E3542" t="s">
        <v>90</v>
      </c>
      <c r="F3542" t="s">
        <v>99</v>
      </c>
      <c r="G3542" t="s">
        <v>10</v>
      </c>
      <c r="H3542" t="s">
        <v>119</v>
      </c>
      <c r="I3542" s="2">
        <v>1</v>
      </c>
      <c r="J3542" t="s">
        <v>11</v>
      </c>
      <c r="K3542" s="21">
        <f>INDEX(LISTAS!$H:$Q,MATCH(BASE!H3542,LISTAS!$G:$G,0),MATCH(BASE!J3542,LISTAS!$H$3:$Q$3,0))*Tabela3[[#This Row],[QUANTIDADE]]</f>
        <v>6</v>
      </c>
      <c r="L3542" s="2" t="str">
        <f>TEXT(Tabela3[[#This Row],[DATA]],"MM")</f>
        <v>04</v>
      </c>
      <c r="M3542" s="2">
        <f>WEEKNUM(Tabela3[[#This Row],[DATA]])</f>
        <v>17</v>
      </c>
      <c r="N3542" s="18">
        <f>YEAR(Tabela3[[#This Row],[DATA]])</f>
        <v>2023</v>
      </c>
    </row>
    <row r="3543" spans="2:14">
      <c r="B3543" s="1">
        <v>45043</v>
      </c>
      <c r="C3543">
        <v>13414</v>
      </c>
      <c r="D3543">
        <f>COUNTIF(C$4:C3543,Tabela3[[#This Row],[COMANDA]])</f>
        <v>1</v>
      </c>
      <c r="E3543" t="s">
        <v>89</v>
      </c>
      <c r="F3543" t="s">
        <v>99</v>
      </c>
      <c r="G3543" t="s">
        <v>8</v>
      </c>
      <c r="H3543" t="s">
        <v>206</v>
      </c>
      <c r="I3543" s="2">
        <v>1</v>
      </c>
      <c r="J3543" t="s">
        <v>11</v>
      </c>
      <c r="K3543" s="21">
        <f>INDEX(LISTAS!$H:$Q,MATCH(BASE!H3543,LISTAS!$G:$G,0),MATCH(BASE!J3543,LISTAS!$H$3:$Q$3,0))*Tabela3[[#This Row],[QUANTIDADE]]</f>
        <v>18</v>
      </c>
      <c r="L3543" s="2" t="str">
        <f>TEXT(Tabela3[[#This Row],[DATA]],"MM")</f>
        <v>04</v>
      </c>
      <c r="M3543" s="2">
        <f>WEEKNUM(Tabela3[[#This Row],[DATA]])</f>
        <v>17</v>
      </c>
      <c r="N3543" s="18">
        <f>YEAR(Tabela3[[#This Row],[DATA]])</f>
        <v>2023</v>
      </c>
    </row>
    <row r="3544" spans="2:14">
      <c r="B3544" s="1">
        <v>45043</v>
      </c>
      <c r="C3544">
        <v>13414</v>
      </c>
      <c r="D3544">
        <f>COUNTIF(C$4:C3544,Tabela3[[#This Row],[COMANDA]])</f>
        <v>2</v>
      </c>
      <c r="E3544" t="s">
        <v>89</v>
      </c>
      <c r="F3544" t="s">
        <v>99</v>
      </c>
      <c r="G3544" t="s">
        <v>9</v>
      </c>
      <c r="H3544" t="s">
        <v>59</v>
      </c>
      <c r="I3544" s="2">
        <v>1</v>
      </c>
      <c r="J3544" t="s">
        <v>11</v>
      </c>
      <c r="K3544" s="21">
        <f>INDEX(LISTAS!$H:$Q,MATCH(BASE!H3544,LISTAS!$G:$G,0),MATCH(BASE!J3544,LISTAS!$H$3:$Q$3,0))*Tabela3[[#This Row],[QUANTIDADE]]</f>
        <v>3</v>
      </c>
      <c r="L3544" s="2" t="str">
        <f>TEXT(Tabela3[[#This Row],[DATA]],"MM")</f>
        <v>04</v>
      </c>
      <c r="M3544" s="2">
        <f>WEEKNUM(Tabela3[[#This Row],[DATA]])</f>
        <v>17</v>
      </c>
      <c r="N3544" s="18">
        <f>YEAR(Tabela3[[#This Row],[DATA]])</f>
        <v>2023</v>
      </c>
    </row>
    <row r="3545" spans="2:14">
      <c r="B3545" s="1">
        <v>45043</v>
      </c>
      <c r="C3545">
        <v>13415</v>
      </c>
      <c r="D3545">
        <f>COUNTIF(C$4:C3545,Tabela3[[#This Row],[COMANDA]])</f>
        <v>1</v>
      </c>
      <c r="E3545" t="s">
        <v>90</v>
      </c>
      <c r="F3545" t="s">
        <v>98</v>
      </c>
      <c r="G3545" t="s">
        <v>8</v>
      </c>
      <c r="H3545" t="s">
        <v>211</v>
      </c>
      <c r="I3545" s="2">
        <v>1</v>
      </c>
      <c r="J3545" t="s">
        <v>11</v>
      </c>
      <c r="K3545" s="21">
        <f>INDEX(LISTAS!$H:$Q,MATCH(BASE!H3545,LISTAS!$G:$G,0),MATCH(BASE!J3545,LISTAS!$H$3:$Q$3,0))*Tabela3[[#This Row],[QUANTIDADE]]</f>
        <v>20</v>
      </c>
      <c r="L3545" s="2" t="str">
        <f>TEXT(Tabela3[[#This Row],[DATA]],"MM")</f>
        <v>04</v>
      </c>
      <c r="M3545" s="2">
        <f>WEEKNUM(Tabela3[[#This Row],[DATA]])</f>
        <v>17</v>
      </c>
      <c r="N3545" s="18">
        <f>YEAR(Tabela3[[#This Row],[DATA]])</f>
        <v>2023</v>
      </c>
    </row>
    <row r="3546" spans="2:14">
      <c r="B3546" s="1">
        <v>45043</v>
      </c>
      <c r="C3546">
        <v>13415</v>
      </c>
      <c r="D3546">
        <f>COUNTIF(C$4:C3546,Tabela3[[#This Row],[COMANDA]])</f>
        <v>2</v>
      </c>
      <c r="E3546" t="s">
        <v>90</v>
      </c>
      <c r="F3546" t="s">
        <v>98</v>
      </c>
      <c r="G3546" t="s">
        <v>9</v>
      </c>
      <c r="H3546" t="s">
        <v>127</v>
      </c>
      <c r="I3546" s="2">
        <v>1</v>
      </c>
      <c r="J3546" t="s">
        <v>11</v>
      </c>
      <c r="K3546" s="21">
        <f>INDEX(LISTAS!$H:$Q,MATCH(BASE!H3546,LISTAS!$G:$G,0),MATCH(BASE!J3546,LISTAS!$H$3:$Q$3,0))*Tabela3[[#This Row],[QUANTIDADE]]</f>
        <v>4.5</v>
      </c>
      <c r="L3546" s="2" t="str">
        <f>TEXT(Tabela3[[#This Row],[DATA]],"MM")</f>
        <v>04</v>
      </c>
      <c r="M3546" s="2">
        <f>WEEKNUM(Tabela3[[#This Row],[DATA]])</f>
        <v>17</v>
      </c>
      <c r="N3546" s="18">
        <f>YEAR(Tabela3[[#This Row],[DATA]])</f>
        <v>2023</v>
      </c>
    </row>
    <row r="3547" spans="2:14">
      <c r="B3547" s="1">
        <v>45043</v>
      </c>
      <c r="C3547">
        <v>13416</v>
      </c>
      <c r="D3547">
        <f>COUNTIF(C$4:C3547,Tabela3[[#This Row],[COMANDA]])</f>
        <v>1</v>
      </c>
      <c r="E3547" t="s">
        <v>90</v>
      </c>
      <c r="F3547" t="s">
        <v>99</v>
      </c>
      <c r="G3547" t="s">
        <v>8</v>
      </c>
      <c r="H3547" t="s">
        <v>204</v>
      </c>
      <c r="I3547" s="2">
        <v>1</v>
      </c>
      <c r="J3547" t="s">
        <v>11</v>
      </c>
      <c r="K3547" s="21">
        <f>INDEX(LISTAS!$H:$Q,MATCH(BASE!H3547,LISTAS!$G:$G,0),MATCH(BASE!J3547,LISTAS!$H$3:$Q$3,0))*Tabela3[[#This Row],[QUANTIDADE]]</f>
        <v>18</v>
      </c>
      <c r="L3547" s="2" t="str">
        <f>TEXT(Tabela3[[#This Row],[DATA]],"MM")</f>
        <v>04</v>
      </c>
      <c r="M3547" s="2">
        <f>WEEKNUM(Tabela3[[#This Row],[DATA]])</f>
        <v>17</v>
      </c>
      <c r="N3547" s="18">
        <f>YEAR(Tabela3[[#This Row],[DATA]])</f>
        <v>2023</v>
      </c>
    </row>
    <row r="3548" spans="2:14">
      <c r="B3548" s="1">
        <v>45043</v>
      </c>
      <c r="C3548">
        <v>13416</v>
      </c>
      <c r="D3548">
        <f>COUNTIF(C$4:C3548,Tabela3[[#This Row],[COMANDA]])</f>
        <v>2</v>
      </c>
      <c r="E3548" t="s">
        <v>90</v>
      </c>
      <c r="F3548" t="s">
        <v>99</v>
      </c>
      <c r="G3548" t="s">
        <v>9</v>
      </c>
      <c r="H3548" t="s">
        <v>58</v>
      </c>
      <c r="I3548" s="2">
        <v>1</v>
      </c>
      <c r="J3548" t="s">
        <v>11</v>
      </c>
      <c r="K3548" s="21">
        <f>INDEX(LISTAS!$H:$Q,MATCH(BASE!H3548,LISTAS!$G:$G,0),MATCH(BASE!J3548,LISTAS!$H$3:$Q$3,0))*Tabela3[[#This Row],[QUANTIDADE]]</f>
        <v>5</v>
      </c>
      <c r="L3548" s="2" t="str">
        <f>TEXT(Tabela3[[#This Row],[DATA]],"MM")</f>
        <v>04</v>
      </c>
      <c r="M3548" s="2">
        <f>WEEKNUM(Tabela3[[#This Row],[DATA]])</f>
        <v>17</v>
      </c>
      <c r="N3548" s="18">
        <f>YEAR(Tabela3[[#This Row],[DATA]])</f>
        <v>2023</v>
      </c>
    </row>
    <row r="3549" spans="2:14">
      <c r="B3549" s="1">
        <v>45043</v>
      </c>
      <c r="C3549">
        <v>13417</v>
      </c>
      <c r="D3549">
        <f>COUNTIF(C$4:C3549,Tabela3[[#This Row],[COMANDA]])</f>
        <v>1</v>
      </c>
      <c r="E3549" t="s">
        <v>90</v>
      </c>
      <c r="F3549" t="s">
        <v>98</v>
      </c>
      <c r="G3549" t="s">
        <v>8</v>
      </c>
      <c r="H3549" t="s">
        <v>42</v>
      </c>
      <c r="I3549" s="2">
        <v>1</v>
      </c>
      <c r="J3549" t="s">
        <v>11</v>
      </c>
      <c r="K3549" s="21">
        <f>INDEX(LISTAS!$H:$Q,MATCH(BASE!H3549,LISTAS!$G:$G,0),MATCH(BASE!J3549,LISTAS!$H$3:$Q$3,0))*Tabela3[[#This Row],[QUANTIDADE]]</f>
        <v>16</v>
      </c>
      <c r="L3549" s="2" t="str">
        <f>TEXT(Tabela3[[#This Row],[DATA]],"MM")</f>
        <v>04</v>
      </c>
      <c r="M3549" s="2">
        <f>WEEKNUM(Tabela3[[#This Row],[DATA]])</f>
        <v>17</v>
      </c>
      <c r="N3549" s="18">
        <f>YEAR(Tabela3[[#This Row],[DATA]])</f>
        <v>2023</v>
      </c>
    </row>
    <row r="3550" spans="2:14">
      <c r="B3550" s="1">
        <v>45043</v>
      </c>
      <c r="C3550">
        <v>13417</v>
      </c>
      <c r="D3550">
        <f>COUNTIF(C$4:C3550,Tabela3[[#This Row],[COMANDA]])</f>
        <v>2</v>
      </c>
      <c r="E3550" t="s">
        <v>90</v>
      </c>
      <c r="F3550" t="s">
        <v>99</v>
      </c>
      <c r="G3550" t="s">
        <v>8</v>
      </c>
      <c r="H3550" t="s">
        <v>204</v>
      </c>
      <c r="I3550" s="2">
        <v>1</v>
      </c>
      <c r="J3550" t="s">
        <v>11</v>
      </c>
      <c r="K3550" s="21">
        <f>INDEX(LISTAS!$H:$Q,MATCH(BASE!H3550,LISTAS!$G:$G,0),MATCH(BASE!J3550,LISTAS!$H$3:$Q$3,0))*Tabela3[[#This Row],[QUANTIDADE]]</f>
        <v>18</v>
      </c>
      <c r="L3550" s="2" t="str">
        <f>TEXT(Tabela3[[#This Row],[DATA]],"MM")</f>
        <v>04</v>
      </c>
      <c r="M3550" s="2">
        <f>WEEKNUM(Tabela3[[#This Row],[DATA]])</f>
        <v>17</v>
      </c>
      <c r="N3550" s="18">
        <f>YEAR(Tabela3[[#This Row],[DATA]])</f>
        <v>2023</v>
      </c>
    </row>
    <row r="3551" spans="2:14">
      <c r="B3551" s="1">
        <v>45043</v>
      </c>
      <c r="C3551">
        <v>13418</v>
      </c>
      <c r="D3551">
        <f>COUNTIF(C$4:C3551,Tabela3[[#This Row],[COMANDA]])</f>
        <v>1</v>
      </c>
      <c r="E3551" t="s">
        <v>90</v>
      </c>
      <c r="F3551" t="s">
        <v>99</v>
      </c>
      <c r="G3551" t="s">
        <v>8</v>
      </c>
      <c r="H3551" t="s">
        <v>42</v>
      </c>
      <c r="I3551" s="2">
        <v>1</v>
      </c>
      <c r="J3551" t="s">
        <v>11</v>
      </c>
      <c r="K3551" s="21">
        <f>INDEX(LISTAS!$H:$Q,MATCH(BASE!H3551,LISTAS!$G:$G,0),MATCH(BASE!J3551,LISTAS!$H$3:$Q$3,0))*Tabela3[[#This Row],[QUANTIDADE]]</f>
        <v>16</v>
      </c>
      <c r="L3551" s="2" t="str">
        <f>TEXT(Tabela3[[#This Row],[DATA]],"MM")</f>
        <v>04</v>
      </c>
      <c r="M3551" s="2">
        <f>WEEKNUM(Tabela3[[#This Row],[DATA]])</f>
        <v>17</v>
      </c>
      <c r="N3551" s="18">
        <f>YEAR(Tabela3[[#This Row],[DATA]])</f>
        <v>2023</v>
      </c>
    </row>
    <row r="3552" spans="2:14">
      <c r="B3552" s="1">
        <v>45043</v>
      </c>
      <c r="C3552">
        <v>13418</v>
      </c>
      <c r="D3552">
        <f>COUNTIF(C$4:C3552,Tabela3[[#This Row],[COMANDA]])</f>
        <v>2</v>
      </c>
      <c r="E3552" t="s">
        <v>90</v>
      </c>
      <c r="F3552" t="s">
        <v>99</v>
      </c>
      <c r="G3552" t="s">
        <v>61</v>
      </c>
      <c r="H3552" t="s">
        <v>162</v>
      </c>
      <c r="I3552" s="2">
        <v>1</v>
      </c>
      <c r="J3552" t="s">
        <v>11</v>
      </c>
      <c r="K3552" s="21">
        <f>INDEX(LISTAS!$H:$Q,MATCH(BASE!H3552,LISTAS!$G:$G,0),MATCH(BASE!J3552,LISTAS!$H$3:$Q$3,0))*Tabela3[[#This Row],[QUANTIDADE]]</f>
        <v>1.5</v>
      </c>
      <c r="L3552" s="2" t="str">
        <f>TEXT(Tabela3[[#This Row],[DATA]],"MM")</f>
        <v>04</v>
      </c>
      <c r="M3552" s="2">
        <f>WEEKNUM(Tabela3[[#This Row],[DATA]])</f>
        <v>17</v>
      </c>
      <c r="N3552" s="18">
        <f>YEAR(Tabela3[[#This Row],[DATA]])</f>
        <v>2023</v>
      </c>
    </row>
    <row r="3553" spans="2:14">
      <c r="B3553" s="1">
        <v>45043</v>
      </c>
      <c r="C3553">
        <v>13419</v>
      </c>
      <c r="D3553">
        <f>COUNTIF(C$4:C3553,Tabela3[[#This Row],[COMANDA]])</f>
        <v>1</v>
      </c>
      <c r="E3553" t="s">
        <v>90</v>
      </c>
      <c r="F3553" t="s">
        <v>98</v>
      </c>
      <c r="G3553" t="s">
        <v>8</v>
      </c>
      <c r="H3553" t="s">
        <v>202</v>
      </c>
      <c r="I3553" s="2">
        <v>1</v>
      </c>
      <c r="J3553" t="s">
        <v>11</v>
      </c>
      <c r="K3553" s="21">
        <f>INDEX(LISTAS!$H:$Q,MATCH(BASE!H3553,LISTAS!$G:$G,0),MATCH(BASE!J3553,LISTAS!$H$3:$Q$3,0))*Tabela3[[#This Row],[QUANTIDADE]]</f>
        <v>20</v>
      </c>
      <c r="L3553" s="2" t="str">
        <f>TEXT(Tabela3[[#This Row],[DATA]],"MM")</f>
        <v>04</v>
      </c>
      <c r="M3553" s="2">
        <f>WEEKNUM(Tabela3[[#This Row],[DATA]])</f>
        <v>17</v>
      </c>
      <c r="N3553" s="18">
        <f>YEAR(Tabela3[[#This Row],[DATA]])</f>
        <v>2023</v>
      </c>
    </row>
    <row r="3554" spans="2:14">
      <c r="B3554" s="1">
        <v>45043</v>
      </c>
      <c r="C3554">
        <v>13419</v>
      </c>
      <c r="D3554">
        <f>COUNTIF(C$4:C3554,Tabela3[[#This Row],[COMANDA]])</f>
        <v>2</v>
      </c>
      <c r="E3554" t="s">
        <v>90</v>
      </c>
      <c r="F3554" t="s">
        <v>98</v>
      </c>
      <c r="G3554" t="s">
        <v>62</v>
      </c>
      <c r="H3554" t="s">
        <v>194</v>
      </c>
      <c r="I3554" s="2">
        <v>1</v>
      </c>
      <c r="J3554" t="s">
        <v>11</v>
      </c>
      <c r="K3554" s="21">
        <f>INDEX(LISTAS!$H:$Q,MATCH(BASE!H3554,LISTAS!$G:$G,0),MATCH(BASE!J3554,LISTAS!$H$3:$Q$3,0))*Tabela3[[#This Row],[QUANTIDADE]]</f>
        <v>8</v>
      </c>
      <c r="L3554" s="2" t="str">
        <f>TEXT(Tabela3[[#This Row],[DATA]],"MM")</f>
        <v>04</v>
      </c>
      <c r="M3554" s="2">
        <f>WEEKNUM(Tabela3[[#This Row],[DATA]])</f>
        <v>17</v>
      </c>
      <c r="N3554" s="18">
        <f>YEAR(Tabela3[[#This Row],[DATA]])</f>
        <v>2023</v>
      </c>
    </row>
    <row r="3555" spans="2:14">
      <c r="B3555" s="1">
        <v>45043</v>
      </c>
      <c r="C3555">
        <v>13419</v>
      </c>
      <c r="D3555">
        <f>COUNTIF(C$4:C3555,Tabela3[[#This Row],[COMANDA]])</f>
        <v>3</v>
      </c>
      <c r="E3555" t="s">
        <v>90</v>
      </c>
      <c r="F3555" t="s">
        <v>98</v>
      </c>
      <c r="G3555" t="s">
        <v>62</v>
      </c>
      <c r="H3555" t="s">
        <v>190</v>
      </c>
      <c r="I3555" s="2">
        <v>3</v>
      </c>
      <c r="J3555" t="s">
        <v>11</v>
      </c>
      <c r="K3555" s="21">
        <f>INDEX(LISTAS!$H:$Q,MATCH(BASE!H3555,LISTAS!$G:$G,0),MATCH(BASE!J3555,LISTAS!$H$3:$Q$3,0))*Tabela3[[#This Row],[QUANTIDADE]]</f>
        <v>9</v>
      </c>
      <c r="L3555" s="2" t="str">
        <f>TEXT(Tabela3[[#This Row],[DATA]],"MM")</f>
        <v>04</v>
      </c>
      <c r="M3555" s="2">
        <f>WEEKNUM(Tabela3[[#This Row],[DATA]])</f>
        <v>17</v>
      </c>
      <c r="N3555" s="18">
        <f>YEAR(Tabela3[[#This Row],[DATA]])</f>
        <v>2023</v>
      </c>
    </row>
    <row r="3556" spans="2:14">
      <c r="B3556" s="1">
        <v>45043</v>
      </c>
      <c r="C3556">
        <v>13419</v>
      </c>
      <c r="D3556">
        <f>COUNTIF(C$4:C3556,Tabela3[[#This Row],[COMANDA]])</f>
        <v>4</v>
      </c>
      <c r="E3556" t="s">
        <v>90</v>
      </c>
      <c r="F3556" t="s">
        <v>98</v>
      </c>
      <c r="G3556" t="s">
        <v>62</v>
      </c>
      <c r="H3556" t="s">
        <v>189</v>
      </c>
      <c r="I3556" s="2">
        <v>1</v>
      </c>
      <c r="J3556" t="s">
        <v>11</v>
      </c>
      <c r="K3556" s="21">
        <f>INDEX(LISTAS!$H:$Q,MATCH(BASE!H3556,LISTAS!$G:$G,0),MATCH(BASE!J3556,LISTAS!$H$3:$Q$3,0))*Tabela3[[#This Row],[QUANTIDADE]]</f>
        <v>2</v>
      </c>
      <c r="L3556" s="2" t="str">
        <f>TEXT(Tabela3[[#This Row],[DATA]],"MM")</f>
        <v>04</v>
      </c>
      <c r="M3556" s="2">
        <f>WEEKNUM(Tabela3[[#This Row],[DATA]])</f>
        <v>17</v>
      </c>
      <c r="N3556" s="18">
        <f>YEAR(Tabela3[[#This Row],[DATA]])</f>
        <v>2023</v>
      </c>
    </row>
    <row r="3557" spans="2:14">
      <c r="B3557" s="1">
        <v>45043</v>
      </c>
      <c r="C3557">
        <v>13420</v>
      </c>
      <c r="D3557">
        <f>COUNTIF(C$4:C3557,Tabela3[[#This Row],[COMANDA]])</f>
        <v>1</v>
      </c>
      <c r="E3557" t="s">
        <v>89</v>
      </c>
      <c r="F3557" t="s">
        <v>99</v>
      </c>
      <c r="G3557" t="s">
        <v>8</v>
      </c>
      <c r="H3557" t="s">
        <v>204</v>
      </c>
      <c r="I3557" s="2">
        <v>1</v>
      </c>
      <c r="J3557" t="s">
        <v>11</v>
      </c>
      <c r="K3557" s="21">
        <f>INDEX(LISTAS!$H:$Q,MATCH(BASE!H3557,LISTAS!$G:$G,0),MATCH(BASE!J3557,LISTAS!$H$3:$Q$3,0))*Tabela3[[#This Row],[QUANTIDADE]]</f>
        <v>18</v>
      </c>
      <c r="L3557" s="2" t="str">
        <f>TEXT(Tabela3[[#This Row],[DATA]],"MM")</f>
        <v>04</v>
      </c>
      <c r="M3557" s="2">
        <f>WEEKNUM(Tabela3[[#This Row],[DATA]])</f>
        <v>17</v>
      </c>
      <c r="N3557" s="18">
        <f>YEAR(Tabela3[[#This Row],[DATA]])</f>
        <v>2023</v>
      </c>
    </row>
    <row r="3558" spans="2:14">
      <c r="B3558" s="1">
        <v>45043</v>
      </c>
      <c r="C3558">
        <v>13421</v>
      </c>
      <c r="D3558">
        <f>COUNTIF(C$4:C3558,Tabela3[[#This Row],[COMANDA]])</f>
        <v>1</v>
      </c>
      <c r="E3558" t="s">
        <v>90</v>
      </c>
      <c r="F3558" t="s">
        <v>99</v>
      </c>
      <c r="G3558" t="s">
        <v>8</v>
      </c>
      <c r="H3558" t="s">
        <v>211</v>
      </c>
      <c r="I3558" s="2">
        <v>1</v>
      </c>
      <c r="J3558" t="s">
        <v>11</v>
      </c>
      <c r="K3558" s="21">
        <f>INDEX(LISTAS!$H:$Q,MATCH(BASE!H3558,LISTAS!$G:$G,0),MATCH(BASE!J3558,LISTAS!$H$3:$Q$3,0))*Tabela3[[#This Row],[QUANTIDADE]]</f>
        <v>20</v>
      </c>
      <c r="L3558" s="2" t="str">
        <f>TEXT(Tabela3[[#This Row],[DATA]],"MM")</f>
        <v>04</v>
      </c>
      <c r="M3558" s="2">
        <f>WEEKNUM(Tabela3[[#This Row],[DATA]])</f>
        <v>17</v>
      </c>
      <c r="N3558" s="18">
        <f>YEAR(Tabela3[[#This Row],[DATA]])</f>
        <v>2023</v>
      </c>
    </row>
    <row r="3559" spans="2:14">
      <c r="B3559" s="1">
        <v>45043</v>
      </c>
      <c r="C3559">
        <v>13422</v>
      </c>
      <c r="D3559">
        <f>COUNTIF(C$4:C3559,Tabela3[[#This Row],[COMANDA]])</f>
        <v>1</v>
      </c>
      <c r="E3559" t="s">
        <v>90</v>
      </c>
      <c r="F3559" t="s">
        <v>99</v>
      </c>
      <c r="G3559" t="s">
        <v>8</v>
      </c>
      <c r="H3559" t="s">
        <v>42</v>
      </c>
      <c r="I3559" s="2">
        <v>1</v>
      </c>
      <c r="J3559" t="s">
        <v>11</v>
      </c>
      <c r="K3559" s="21">
        <f>INDEX(LISTAS!$H:$Q,MATCH(BASE!H3559,LISTAS!$G:$G,0),MATCH(BASE!J3559,LISTAS!$H$3:$Q$3,0))*Tabela3[[#This Row],[QUANTIDADE]]</f>
        <v>16</v>
      </c>
      <c r="L3559" s="2" t="str">
        <f>TEXT(Tabela3[[#This Row],[DATA]],"MM")</f>
        <v>04</v>
      </c>
      <c r="M3559" s="2">
        <f>WEEKNUM(Tabela3[[#This Row],[DATA]])</f>
        <v>17</v>
      </c>
      <c r="N3559" s="18">
        <f>YEAR(Tabela3[[#This Row],[DATA]])</f>
        <v>2023</v>
      </c>
    </row>
    <row r="3560" spans="2:14">
      <c r="B3560" s="1">
        <v>45043</v>
      </c>
      <c r="C3560">
        <v>13422</v>
      </c>
      <c r="D3560">
        <f>COUNTIF(C$4:C3560,Tabela3[[#This Row],[COMANDA]])</f>
        <v>2</v>
      </c>
      <c r="E3560" t="s">
        <v>90</v>
      </c>
      <c r="F3560" t="s">
        <v>99</v>
      </c>
      <c r="G3560" t="s">
        <v>9</v>
      </c>
      <c r="H3560" t="s">
        <v>85</v>
      </c>
      <c r="I3560" s="2">
        <v>1</v>
      </c>
      <c r="J3560" t="s">
        <v>11</v>
      </c>
      <c r="K3560" s="21">
        <f>INDEX(LISTAS!$H:$Q,MATCH(BASE!H3560,LISTAS!$G:$G,0),MATCH(BASE!J3560,LISTAS!$H$3:$Q$3,0))*Tabela3[[#This Row],[QUANTIDADE]]</f>
        <v>10</v>
      </c>
      <c r="L3560" s="2" t="str">
        <f>TEXT(Tabela3[[#This Row],[DATA]],"MM")</f>
        <v>04</v>
      </c>
      <c r="M3560" s="2">
        <f>WEEKNUM(Tabela3[[#This Row],[DATA]])</f>
        <v>17</v>
      </c>
      <c r="N3560" s="18">
        <f>YEAR(Tabela3[[#This Row],[DATA]])</f>
        <v>2023</v>
      </c>
    </row>
    <row r="3561" spans="2:14">
      <c r="B3561" s="1">
        <v>45043</v>
      </c>
      <c r="C3561">
        <v>13422</v>
      </c>
      <c r="D3561">
        <f>COUNTIF(C$4:C3561,Tabela3[[#This Row],[COMANDA]])</f>
        <v>3</v>
      </c>
      <c r="E3561" t="s">
        <v>90</v>
      </c>
      <c r="F3561" t="s">
        <v>99</v>
      </c>
      <c r="G3561" t="s">
        <v>10</v>
      </c>
      <c r="H3561" t="s">
        <v>119</v>
      </c>
      <c r="I3561" s="2">
        <v>1</v>
      </c>
      <c r="J3561" t="s">
        <v>11</v>
      </c>
      <c r="K3561" s="21">
        <f>INDEX(LISTAS!$H:$Q,MATCH(BASE!H3561,LISTAS!$G:$G,0),MATCH(BASE!J3561,LISTAS!$H$3:$Q$3,0))*Tabela3[[#This Row],[QUANTIDADE]]</f>
        <v>6</v>
      </c>
      <c r="L3561" s="2" t="str">
        <f>TEXT(Tabela3[[#This Row],[DATA]],"MM")</f>
        <v>04</v>
      </c>
      <c r="M3561" s="2">
        <f>WEEKNUM(Tabela3[[#This Row],[DATA]])</f>
        <v>17</v>
      </c>
      <c r="N3561" s="18">
        <f>YEAR(Tabela3[[#This Row],[DATA]])</f>
        <v>2023</v>
      </c>
    </row>
    <row r="3562" spans="2:14">
      <c r="B3562" s="1">
        <v>45043</v>
      </c>
      <c r="C3562">
        <v>13422</v>
      </c>
      <c r="D3562">
        <f>COUNTIF(C$4:C3562,Tabela3[[#This Row],[COMANDA]])</f>
        <v>4</v>
      </c>
      <c r="E3562" t="s">
        <v>90</v>
      </c>
      <c r="F3562" t="s">
        <v>99</v>
      </c>
      <c r="G3562" t="s">
        <v>74</v>
      </c>
      <c r="H3562" t="s">
        <v>75</v>
      </c>
      <c r="I3562" s="2">
        <v>1</v>
      </c>
      <c r="J3562" t="s">
        <v>11</v>
      </c>
      <c r="K3562" s="21">
        <f>INDEX(LISTAS!$H:$Q,MATCH(BASE!H3562,LISTAS!$G:$G,0),MATCH(BASE!J3562,LISTAS!$H$3:$Q$3,0))*Tabela3[[#This Row],[QUANTIDADE]]</f>
        <v>6</v>
      </c>
      <c r="L3562" s="2" t="str">
        <f>TEXT(Tabela3[[#This Row],[DATA]],"MM")</f>
        <v>04</v>
      </c>
      <c r="M3562" s="2">
        <f>WEEKNUM(Tabela3[[#This Row],[DATA]])</f>
        <v>17</v>
      </c>
      <c r="N3562" s="18">
        <f>YEAR(Tabela3[[#This Row],[DATA]])</f>
        <v>2023</v>
      </c>
    </row>
    <row r="3563" spans="2:14">
      <c r="B3563" s="1">
        <v>45043</v>
      </c>
      <c r="C3563">
        <v>13423</v>
      </c>
      <c r="D3563">
        <f>COUNTIF(C$4:C3563,Tabela3[[#This Row],[COMANDA]])</f>
        <v>1</v>
      </c>
      <c r="E3563" t="s">
        <v>90</v>
      </c>
      <c r="F3563" t="s">
        <v>98</v>
      </c>
      <c r="G3563" t="s">
        <v>8</v>
      </c>
      <c r="H3563" t="s">
        <v>457</v>
      </c>
      <c r="I3563" s="2">
        <v>1</v>
      </c>
      <c r="J3563" t="s">
        <v>11</v>
      </c>
      <c r="K3563" s="21">
        <f>INDEX(LISTAS!$H:$Q,MATCH(BASE!H3563,LISTAS!$G:$G,0),MATCH(BASE!J3563,LISTAS!$H$3:$Q$3,0))*Tabela3[[#This Row],[QUANTIDADE]]</f>
        <v>18</v>
      </c>
      <c r="L3563" s="2" t="str">
        <f>TEXT(Tabela3[[#This Row],[DATA]],"MM")</f>
        <v>04</v>
      </c>
      <c r="M3563" s="2">
        <f>WEEKNUM(Tabela3[[#This Row],[DATA]])</f>
        <v>17</v>
      </c>
      <c r="N3563" s="18">
        <f>YEAR(Tabela3[[#This Row],[DATA]])</f>
        <v>2023</v>
      </c>
    </row>
    <row r="3564" spans="2:14">
      <c r="B3564" s="1">
        <v>45043</v>
      </c>
      <c r="C3564">
        <v>13423</v>
      </c>
      <c r="D3564">
        <f>COUNTIF(C$4:C3564,Tabela3[[#This Row],[COMANDA]])</f>
        <v>2</v>
      </c>
      <c r="E3564" t="s">
        <v>90</v>
      </c>
      <c r="F3564" t="s">
        <v>98</v>
      </c>
      <c r="G3564" t="s">
        <v>9</v>
      </c>
      <c r="H3564" t="s">
        <v>351</v>
      </c>
      <c r="I3564" s="2">
        <v>1</v>
      </c>
      <c r="J3564" t="s">
        <v>11</v>
      </c>
      <c r="K3564" s="21">
        <f>INDEX(LISTAS!$H:$Q,MATCH(BASE!H3564,LISTAS!$G:$G,0),MATCH(BASE!J3564,LISTAS!$H$3:$Q$3,0))*Tabela3[[#This Row],[QUANTIDADE]]</f>
        <v>4</v>
      </c>
      <c r="L3564" s="2" t="str">
        <f>TEXT(Tabela3[[#This Row],[DATA]],"MM")</f>
        <v>04</v>
      </c>
      <c r="M3564" s="2">
        <f>WEEKNUM(Tabela3[[#This Row],[DATA]])</f>
        <v>17</v>
      </c>
      <c r="N3564" s="18">
        <f>YEAR(Tabela3[[#This Row],[DATA]])</f>
        <v>2023</v>
      </c>
    </row>
    <row r="3565" spans="2:14">
      <c r="B3565" s="1">
        <v>45043</v>
      </c>
      <c r="C3565">
        <v>13424</v>
      </c>
      <c r="D3565">
        <f>COUNTIF(C$4:C3565,Tabela3[[#This Row],[COMANDA]])</f>
        <v>1</v>
      </c>
      <c r="E3565" t="s">
        <v>90</v>
      </c>
      <c r="F3565" t="s">
        <v>98</v>
      </c>
      <c r="G3565" t="s">
        <v>8</v>
      </c>
      <c r="H3565" t="s">
        <v>203</v>
      </c>
      <c r="I3565" s="2">
        <v>1</v>
      </c>
      <c r="J3565" t="s">
        <v>11</v>
      </c>
      <c r="K3565" s="21">
        <f>INDEX(LISTAS!$H:$Q,MATCH(BASE!H3565,LISTAS!$G:$G,0),MATCH(BASE!J3565,LISTAS!$H$3:$Q$3,0))*Tabela3[[#This Row],[QUANTIDADE]]</f>
        <v>20</v>
      </c>
      <c r="L3565" s="2" t="str">
        <f>TEXT(Tabela3[[#This Row],[DATA]],"MM")</f>
        <v>04</v>
      </c>
      <c r="M3565" s="2">
        <f>WEEKNUM(Tabela3[[#This Row],[DATA]])</f>
        <v>17</v>
      </c>
      <c r="N3565" s="18">
        <f>YEAR(Tabela3[[#This Row],[DATA]])</f>
        <v>2023</v>
      </c>
    </row>
    <row r="3566" spans="2:14">
      <c r="B3566" s="1">
        <v>45043</v>
      </c>
      <c r="C3566">
        <v>13424</v>
      </c>
      <c r="D3566">
        <f>COUNTIF(C$4:C3566,Tabela3[[#This Row],[COMANDA]])</f>
        <v>2</v>
      </c>
      <c r="E3566" t="s">
        <v>90</v>
      </c>
      <c r="F3566" t="s">
        <v>98</v>
      </c>
      <c r="G3566" t="s">
        <v>9</v>
      </c>
      <c r="H3566" t="s">
        <v>126</v>
      </c>
      <c r="I3566" s="2">
        <v>1</v>
      </c>
      <c r="J3566" t="s">
        <v>11</v>
      </c>
      <c r="K3566" s="21">
        <f>INDEX(LISTAS!$H:$Q,MATCH(BASE!H3566,LISTAS!$G:$G,0),MATCH(BASE!J3566,LISTAS!$H$3:$Q$3,0))*Tabela3[[#This Row],[QUANTIDADE]]</f>
        <v>3.5</v>
      </c>
      <c r="L3566" s="2" t="str">
        <f>TEXT(Tabela3[[#This Row],[DATA]],"MM")</f>
        <v>04</v>
      </c>
      <c r="M3566" s="2">
        <f>WEEKNUM(Tabela3[[#This Row],[DATA]])</f>
        <v>17</v>
      </c>
      <c r="N3566" s="18">
        <f>YEAR(Tabela3[[#This Row],[DATA]])</f>
        <v>2023</v>
      </c>
    </row>
    <row r="3567" spans="2:14">
      <c r="B3567" s="1">
        <v>45043</v>
      </c>
      <c r="C3567">
        <v>13425</v>
      </c>
      <c r="D3567">
        <f>COUNTIF(C$4:C3567,Tabela3[[#This Row],[COMANDA]])</f>
        <v>1</v>
      </c>
      <c r="E3567" t="s">
        <v>90</v>
      </c>
      <c r="F3567" t="s">
        <v>98</v>
      </c>
      <c r="G3567" t="s">
        <v>8</v>
      </c>
      <c r="H3567" t="s">
        <v>39</v>
      </c>
      <c r="I3567" s="2">
        <v>1</v>
      </c>
      <c r="J3567" t="s">
        <v>11</v>
      </c>
      <c r="K3567" s="21">
        <f>INDEX(LISTAS!$H:$Q,MATCH(BASE!H3567,LISTAS!$G:$G,0),MATCH(BASE!J3567,LISTAS!$H$3:$Q$3,0))*Tabela3[[#This Row],[QUANTIDADE]]</f>
        <v>12</v>
      </c>
      <c r="L3567" s="2" t="str">
        <f>TEXT(Tabela3[[#This Row],[DATA]],"MM")</f>
        <v>04</v>
      </c>
      <c r="M3567" s="2">
        <f>WEEKNUM(Tabela3[[#This Row],[DATA]])</f>
        <v>17</v>
      </c>
      <c r="N3567" s="18">
        <f>YEAR(Tabela3[[#This Row],[DATA]])</f>
        <v>2023</v>
      </c>
    </row>
    <row r="3568" spans="2:14">
      <c r="B3568" s="1">
        <v>45043</v>
      </c>
      <c r="C3568">
        <v>13425</v>
      </c>
      <c r="D3568">
        <f>COUNTIF(C$4:C3568,Tabela3[[#This Row],[COMANDA]])</f>
        <v>2</v>
      </c>
      <c r="E3568" t="s">
        <v>90</v>
      </c>
      <c r="F3568" t="s">
        <v>98</v>
      </c>
      <c r="G3568" t="s">
        <v>8</v>
      </c>
      <c r="H3568" t="s">
        <v>42</v>
      </c>
      <c r="I3568" s="2">
        <v>2</v>
      </c>
      <c r="J3568" t="s">
        <v>11</v>
      </c>
      <c r="K3568" s="21">
        <f>INDEX(LISTAS!$H:$Q,MATCH(BASE!H3568,LISTAS!$G:$G,0),MATCH(BASE!J3568,LISTAS!$H$3:$Q$3,0))*Tabela3[[#This Row],[QUANTIDADE]]</f>
        <v>32</v>
      </c>
      <c r="L3568" s="2" t="str">
        <f>TEXT(Tabela3[[#This Row],[DATA]],"MM")</f>
        <v>04</v>
      </c>
      <c r="M3568" s="2">
        <f>WEEKNUM(Tabela3[[#This Row],[DATA]])</f>
        <v>17</v>
      </c>
      <c r="N3568" s="18">
        <f>YEAR(Tabela3[[#This Row],[DATA]])</f>
        <v>2023</v>
      </c>
    </row>
    <row r="3569" spans="2:14">
      <c r="B3569" s="1">
        <v>45043</v>
      </c>
      <c r="C3569">
        <v>13425</v>
      </c>
      <c r="D3569">
        <f>COUNTIF(C$4:C3569,Tabela3[[#This Row],[COMANDA]])</f>
        <v>3</v>
      </c>
      <c r="E3569" t="s">
        <v>90</v>
      </c>
      <c r="F3569" t="s">
        <v>98</v>
      </c>
      <c r="G3569" t="s">
        <v>9</v>
      </c>
      <c r="H3569" t="s">
        <v>138</v>
      </c>
      <c r="I3569" s="2">
        <v>1</v>
      </c>
      <c r="J3569" t="s">
        <v>11</v>
      </c>
      <c r="K3569" s="21">
        <f>INDEX(LISTAS!$H:$Q,MATCH(BASE!H3569,LISTAS!$G:$G,0),MATCH(BASE!J3569,LISTAS!$H$3:$Q$3,0))*Tabela3[[#This Row],[QUANTIDADE]]</f>
        <v>4</v>
      </c>
      <c r="L3569" s="2" t="str">
        <f>TEXT(Tabela3[[#This Row],[DATA]],"MM")</f>
        <v>04</v>
      </c>
      <c r="M3569" s="2">
        <f>WEEKNUM(Tabela3[[#This Row],[DATA]])</f>
        <v>17</v>
      </c>
      <c r="N3569" s="18">
        <f>YEAR(Tabela3[[#This Row],[DATA]])</f>
        <v>2023</v>
      </c>
    </row>
    <row r="3570" spans="2:14">
      <c r="B3570" s="1">
        <v>45043</v>
      </c>
      <c r="C3570">
        <v>13426</v>
      </c>
      <c r="D3570">
        <f>COUNTIF(C$4:C3570,Tabela3[[#This Row],[COMANDA]])</f>
        <v>1</v>
      </c>
      <c r="E3570" t="s">
        <v>90</v>
      </c>
      <c r="F3570" t="s">
        <v>100</v>
      </c>
      <c r="G3570" t="s">
        <v>8</v>
      </c>
      <c r="H3570" t="s">
        <v>202</v>
      </c>
      <c r="I3570" s="2">
        <v>1</v>
      </c>
      <c r="J3570" t="s">
        <v>11</v>
      </c>
      <c r="K3570" s="21">
        <f>INDEX(LISTAS!$H:$Q,MATCH(BASE!H3570,LISTAS!$G:$G,0),MATCH(BASE!J3570,LISTAS!$H$3:$Q$3,0))*Tabela3[[#This Row],[QUANTIDADE]]</f>
        <v>20</v>
      </c>
      <c r="L3570" s="2" t="str">
        <f>TEXT(Tabela3[[#This Row],[DATA]],"MM")</f>
        <v>04</v>
      </c>
      <c r="M3570" s="2">
        <f>WEEKNUM(Tabela3[[#This Row],[DATA]])</f>
        <v>17</v>
      </c>
      <c r="N3570" s="18">
        <f>YEAR(Tabela3[[#This Row],[DATA]])</f>
        <v>2023</v>
      </c>
    </row>
    <row r="3571" spans="2:14">
      <c r="B3571" s="1">
        <v>45043</v>
      </c>
      <c r="C3571">
        <v>13426</v>
      </c>
      <c r="D3571">
        <f>COUNTIF(C$4:C3571,Tabela3[[#This Row],[COMANDA]])</f>
        <v>2</v>
      </c>
      <c r="E3571" t="s">
        <v>90</v>
      </c>
      <c r="F3571" t="s">
        <v>100</v>
      </c>
      <c r="G3571" t="s">
        <v>8</v>
      </c>
      <c r="H3571" t="s">
        <v>47</v>
      </c>
      <c r="I3571" s="2">
        <v>1</v>
      </c>
      <c r="J3571" t="s">
        <v>11</v>
      </c>
      <c r="K3571" s="21">
        <f>INDEX(LISTAS!$H:$Q,MATCH(BASE!H3571,LISTAS!$G:$G,0),MATCH(BASE!J3571,LISTAS!$H$3:$Q$3,0))*Tabela3[[#This Row],[QUANTIDADE]]</f>
        <v>16</v>
      </c>
      <c r="L3571" s="2" t="str">
        <f>TEXT(Tabela3[[#This Row],[DATA]],"MM")</f>
        <v>04</v>
      </c>
      <c r="M3571" s="2">
        <f>WEEKNUM(Tabela3[[#This Row],[DATA]])</f>
        <v>17</v>
      </c>
      <c r="N3571" s="18">
        <f>YEAR(Tabela3[[#This Row],[DATA]])</f>
        <v>2023</v>
      </c>
    </row>
    <row r="3572" spans="2:14">
      <c r="B3572" s="1">
        <v>45043</v>
      </c>
      <c r="C3572">
        <v>13426</v>
      </c>
      <c r="D3572">
        <f>COUNTIF(C$4:C3572,Tabela3[[#This Row],[COMANDA]])</f>
        <v>3</v>
      </c>
      <c r="E3572" t="s">
        <v>90</v>
      </c>
      <c r="F3572" t="s">
        <v>100</v>
      </c>
      <c r="G3572" t="s">
        <v>9</v>
      </c>
      <c r="H3572" t="s">
        <v>138</v>
      </c>
      <c r="I3572" s="2">
        <v>1</v>
      </c>
      <c r="J3572" t="s">
        <v>11</v>
      </c>
      <c r="K3572" s="21">
        <f>INDEX(LISTAS!$H:$Q,MATCH(BASE!H3572,LISTAS!$G:$G,0),MATCH(BASE!J3572,LISTAS!$H$3:$Q$3,0))*Tabela3[[#This Row],[QUANTIDADE]]</f>
        <v>4</v>
      </c>
      <c r="L3572" s="2" t="str">
        <f>TEXT(Tabela3[[#This Row],[DATA]],"MM")</f>
        <v>04</v>
      </c>
      <c r="M3572" s="2">
        <f>WEEKNUM(Tabela3[[#This Row],[DATA]])</f>
        <v>17</v>
      </c>
      <c r="N3572" s="18">
        <f>YEAR(Tabela3[[#This Row],[DATA]])</f>
        <v>2023</v>
      </c>
    </row>
    <row r="3573" spans="2:14">
      <c r="B3573" s="1">
        <v>45043</v>
      </c>
      <c r="C3573">
        <v>13427</v>
      </c>
      <c r="D3573">
        <f>COUNTIF(C$4:C3573,Tabela3[[#This Row],[COMANDA]])</f>
        <v>1</v>
      </c>
      <c r="E3573" t="s">
        <v>90</v>
      </c>
      <c r="F3573" t="s">
        <v>98</v>
      </c>
      <c r="G3573" t="s">
        <v>62</v>
      </c>
      <c r="H3573" t="s">
        <v>192</v>
      </c>
      <c r="I3573" s="2">
        <v>1</v>
      </c>
      <c r="J3573" t="s">
        <v>11</v>
      </c>
      <c r="K3573" s="21">
        <f>INDEX(LISTAS!$H:$Q,MATCH(BASE!H3573,LISTAS!$G:$G,0),MATCH(BASE!J3573,LISTAS!$H$3:$Q$3,0))*Tabela3[[#This Row],[QUANTIDADE]]</f>
        <v>6</v>
      </c>
      <c r="L3573" s="2" t="str">
        <f>TEXT(Tabela3[[#This Row],[DATA]],"MM")</f>
        <v>04</v>
      </c>
      <c r="M3573" s="2">
        <f>WEEKNUM(Tabela3[[#This Row],[DATA]])</f>
        <v>17</v>
      </c>
      <c r="N3573" s="18">
        <f>YEAR(Tabela3[[#This Row],[DATA]])</f>
        <v>2023</v>
      </c>
    </row>
    <row r="3574" spans="2:14">
      <c r="B3574" s="1">
        <v>45043</v>
      </c>
      <c r="C3574">
        <v>13427</v>
      </c>
      <c r="D3574">
        <f>COUNTIF(C$4:C3574,Tabela3[[#This Row],[COMANDA]])</f>
        <v>2</v>
      </c>
      <c r="E3574" t="s">
        <v>90</v>
      </c>
      <c r="F3574" t="s">
        <v>98</v>
      </c>
      <c r="G3574" t="s">
        <v>9</v>
      </c>
      <c r="H3574" t="s">
        <v>55</v>
      </c>
      <c r="I3574" s="2">
        <v>1</v>
      </c>
      <c r="J3574" t="s">
        <v>11</v>
      </c>
      <c r="K3574" s="21">
        <f>INDEX(LISTAS!$H:$Q,MATCH(BASE!H3574,LISTAS!$G:$G,0),MATCH(BASE!J3574,LISTAS!$H$3:$Q$3,0))*Tabela3[[#This Row],[QUANTIDADE]]</f>
        <v>3</v>
      </c>
      <c r="L3574" s="2" t="str">
        <f>TEXT(Tabela3[[#This Row],[DATA]],"MM")</f>
        <v>04</v>
      </c>
      <c r="M3574" s="2">
        <f>WEEKNUM(Tabela3[[#This Row],[DATA]])</f>
        <v>17</v>
      </c>
      <c r="N3574" s="18">
        <f>YEAR(Tabela3[[#This Row],[DATA]])</f>
        <v>2023</v>
      </c>
    </row>
    <row r="3575" spans="2:14">
      <c r="B3575" s="1">
        <v>45043</v>
      </c>
      <c r="C3575">
        <v>13428</v>
      </c>
      <c r="D3575">
        <f>COUNTIF(C$4:C3575,Tabela3[[#This Row],[COMANDA]])</f>
        <v>1</v>
      </c>
      <c r="E3575" t="s">
        <v>90</v>
      </c>
      <c r="F3575" t="s">
        <v>99</v>
      </c>
      <c r="G3575" t="s">
        <v>8</v>
      </c>
      <c r="H3575" t="s">
        <v>40</v>
      </c>
      <c r="I3575" s="2">
        <v>1</v>
      </c>
      <c r="J3575" t="s">
        <v>11</v>
      </c>
      <c r="K3575" s="21">
        <f>INDEX(LISTAS!$H:$Q,MATCH(BASE!H3575,LISTAS!$G:$G,0),MATCH(BASE!J3575,LISTAS!$H$3:$Q$3,0))*Tabela3[[#This Row],[QUANTIDADE]]</f>
        <v>14</v>
      </c>
      <c r="L3575" s="2" t="str">
        <f>TEXT(Tabela3[[#This Row],[DATA]],"MM")</f>
        <v>04</v>
      </c>
      <c r="M3575" s="2">
        <f>WEEKNUM(Tabela3[[#This Row],[DATA]])</f>
        <v>17</v>
      </c>
      <c r="N3575" s="18">
        <f>YEAR(Tabela3[[#This Row],[DATA]])</f>
        <v>2023</v>
      </c>
    </row>
    <row r="3576" spans="2:14">
      <c r="B3576" s="1">
        <v>45043</v>
      </c>
      <c r="C3576">
        <v>13428</v>
      </c>
      <c r="D3576">
        <f>COUNTIF(C$4:C3576,Tabela3[[#This Row],[COMANDA]])</f>
        <v>2</v>
      </c>
      <c r="E3576" t="s">
        <v>90</v>
      </c>
      <c r="F3576" t="s">
        <v>99</v>
      </c>
      <c r="G3576" t="s">
        <v>61</v>
      </c>
      <c r="H3576" t="s">
        <v>199</v>
      </c>
      <c r="I3576" s="2">
        <v>2</v>
      </c>
      <c r="J3576" t="s">
        <v>11</v>
      </c>
      <c r="K3576" s="21">
        <f>INDEX(LISTAS!$H:$Q,MATCH(BASE!H3576,LISTAS!$G:$G,0),MATCH(BASE!J3576,LISTAS!$H$3:$Q$3,0))*Tabela3[[#This Row],[QUANTIDADE]]</f>
        <v>2</v>
      </c>
      <c r="L3576" s="2" t="str">
        <f>TEXT(Tabela3[[#This Row],[DATA]],"MM")</f>
        <v>04</v>
      </c>
      <c r="M3576" s="2">
        <f>WEEKNUM(Tabela3[[#This Row],[DATA]])</f>
        <v>17</v>
      </c>
      <c r="N3576" s="18">
        <f>YEAR(Tabela3[[#This Row],[DATA]])</f>
        <v>2023</v>
      </c>
    </row>
    <row r="3577" spans="2:14">
      <c r="B3577" s="1">
        <v>45043</v>
      </c>
      <c r="C3577">
        <v>13429</v>
      </c>
      <c r="D3577">
        <f>COUNTIF(C$4:C3577,Tabela3[[#This Row],[COMANDA]])</f>
        <v>1</v>
      </c>
      <c r="E3577" t="s">
        <v>90</v>
      </c>
      <c r="F3577" t="s">
        <v>98</v>
      </c>
      <c r="G3577" t="s">
        <v>8</v>
      </c>
      <c r="H3577" t="s">
        <v>41</v>
      </c>
      <c r="I3577" s="2">
        <v>1</v>
      </c>
      <c r="J3577" t="s">
        <v>11</v>
      </c>
      <c r="K3577" s="21">
        <f>INDEX(LISTAS!$H:$Q,MATCH(BASE!H3577,LISTAS!$G:$G,0),MATCH(BASE!J3577,LISTAS!$H$3:$Q$3,0))*Tabela3[[#This Row],[QUANTIDADE]]</f>
        <v>14</v>
      </c>
      <c r="L3577" s="2" t="str">
        <f>TEXT(Tabela3[[#This Row],[DATA]],"MM")</f>
        <v>04</v>
      </c>
      <c r="M3577" s="2">
        <f>WEEKNUM(Tabela3[[#This Row],[DATA]])</f>
        <v>17</v>
      </c>
      <c r="N3577" s="18">
        <f>YEAR(Tabela3[[#This Row],[DATA]])</f>
        <v>2023</v>
      </c>
    </row>
    <row r="3578" spans="2:14">
      <c r="B3578" s="1">
        <v>45043</v>
      </c>
      <c r="C3578">
        <v>13430</v>
      </c>
      <c r="D3578">
        <f>COUNTIF(C$4:C3578,Tabela3[[#This Row],[COMANDA]])</f>
        <v>1</v>
      </c>
      <c r="E3578" t="s">
        <v>90</v>
      </c>
      <c r="F3578" t="s">
        <v>99</v>
      </c>
      <c r="G3578" t="s">
        <v>8</v>
      </c>
      <c r="H3578" t="s">
        <v>211</v>
      </c>
      <c r="I3578" s="2">
        <v>1</v>
      </c>
      <c r="J3578" t="s">
        <v>11</v>
      </c>
      <c r="K3578" s="21">
        <f>INDEX(LISTAS!$H:$Q,MATCH(BASE!H3578,LISTAS!$G:$G,0),MATCH(BASE!J3578,LISTAS!$H$3:$Q$3,0))*Tabela3[[#This Row],[QUANTIDADE]]</f>
        <v>20</v>
      </c>
      <c r="L3578" s="2" t="str">
        <f>TEXT(Tabela3[[#This Row],[DATA]],"MM")</f>
        <v>04</v>
      </c>
      <c r="M3578" s="2">
        <f>WEEKNUM(Tabela3[[#This Row],[DATA]])</f>
        <v>17</v>
      </c>
      <c r="N3578" s="18">
        <f>YEAR(Tabela3[[#This Row],[DATA]])</f>
        <v>2023</v>
      </c>
    </row>
    <row r="3579" spans="2:14">
      <c r="B3579" s="1">
        <v>45043</v>
      </c>
      <c r="C3579">
        <v>13430</v>
      </c>
      <c r="D3579">
        <f>COUNTIF(C$4:C3579,Tabela3[[#This Row],[COMANDA]])</f>
        <v>2</v>
      </c>
      <c r="E3579" t="s">
        <v>90</v>
      </c>
      <c r="F3579" t="s">
        <v>99</v>
      </c>
      <c r="G3579" t="s">
        <v>9</v>
      </c>
      <c r="H3579" t="s">
        <v>140</v>
      </c>
      <c r="I3579" s="2">
        <v>1</v>
      </c>
      <c r="J3579" t="s">
        <v>11</v>
      </c>
      <c r="K3579" s="21">
        <f>INDEX(LISTAS!$H:$Q,MATCH(BASE!H3579,LISTAS!$G:$G,0),MATCH(BASE!J3579,LISTAS!$H$3:$Q$3,0))*Tabela3[[#This Row],[QUANTIDADE]]</f>
        <v>3</v>
      </c>
      <c r="L3579" s="2" t="str">
        <f>TEXT(Tabela3[[#This Row],[DATA]],"MM")</f>
        <v>04</v>
      </c>
      <c r="M3579" s="2">
        <f>WEEKNUM(Tabela3[[#This Row],[DATA]])</f>
        <v>17</v>
      </c>
      <c r="N3579" s="18">
        <f>YEAR(Tabela3[[#This Row],[DATA]])</f>
        <v>2023</v>
      </c>
    </row>
    <row r="3580" spans="2:14">
      <c r="B3580" s="1">
        <v>45043</v>
      </c>
      <c r="C3580">
        <v>13431</v>
      </c>
      <c r="D3580">
        <f>COUNTIF(C$4:C3580,Tabela3[[#This Row],[COMANDA]])</f>
        <v>1</v>
      </c>
      <c r="E3580" t="s">
        <v>90</v>
      </c>
      <c r="F3580" t="s">
        <v>98</v>
      </c>
      <c r="G3580" t="s">
        <v>8</v>
      </c>
      <c r="H3580" t="s">
        <v>204</v>
      </c>
      <c r="I3580" s="2">
        <v>1</v>
      </c>
      <c r="J3580" t="s">
        <v>11</v>
      </c>
      <c r="K3580" s="21">
        <f>INDEX(LISTAS!$H:$Q,MATCH(BASE!H3580,LISTAS!$G:$G,0),MATCH(BASE!J3580,LISTAS!$H$3:$Q$3,0))*Tabela3[[#This Row],[QUANTIDADE]]</f>
        <v>18</v>
      </c>
      <c r="L3580" s="2" t="str">
        <f>TEXT(Tabela3[[#This Row],[DATA]],"MM")</f>
        <v>04</v>
      </c>
      <c r="M3580" s="2">
        <f>WEEKNUM(Tabela3[[#This Row],[DATA]])</f>
        <v>17</v>
      </c>
      <c r="N3580" s="18">
        <f>YEAR(Tabela3[[#This Row],[DATA]])</f>
        <v>2023</v>
      </c>
    </row>
    <row r="3581" spans="2:14">
      <c r="B3581" s="1">
        <v>45043</v>
      </c>
      <c r="C3581">
        <v>13431</v>
      </c>
      <c r="D3581">
        <f>COUNTIF(C$4:C3581,Tabela3[[#This Row],[COMANDA]])</f>
        <v>2</v>
      </c>
      <c r="E3581" t="s">
        <v>90</v>
      </c>
      <c r="F3581" t="s">
        <v>99</v>
      </c>
      <c r="G3581" t="s">
        <v>8</v>
      </c>
      <c r="H3581" t="s">
        <v>206</v>
      </c>
      <c r="I3581" s="2">
        <v>1</v>
      </c>
      <c r="J3581" t="s">
        <v>11</v>
      </c>
      <c r="K3581" s="21">
        <f>INDEX(LISTAS!$H:$Q,MATCH(BASE!H3581,LISTAS!$G:$G,0),MATCH(BASE!J3581,LISTAS!$H$3:$Q$3,0))*Tabela3[[#This Row],[QUANTIDADE]]</f>
        <v>18</v>
      </c>
      <c r="L3581" s="2" t="str">
        <f>TEXT(Tabela3[[#This Row],[DATA]],"MM")</f>
        <v>04</v>
      </c>
      <c r="M3581" s="2">
        <f>WEEKNUM(Tabela3[[#This Row],[DATA]])</f>
        <v>17</v>
      </c>
      <c r="N3581" s="18">
        <f>YEAR(Tabela3[[#This Row],[DATA]])</f>
        <v>2023</v>
      </c>
    </row>
    <row r="3582" spans="2:14">
      <c r="B3582" s="1">
        <v>45043</v>
      </c>
      <c r="C3582">
        <v>13431</v>
      </c>
      <c r="D3582">
        <f>COUNTIF(C$4:C3582,Tabela3[[#This Row],[COMANDA]])</f>
        <v>3</v>
      </c>
      <c r="E3582" t="s">
        <v>90</v>
      </c>
      <c r="F3582" t="s">
        <v>98</v>
      </c>
      <c r="G3582" t="s">
        <v>9</v>
      </c>
      <c r="H3582" t="s">
        <v>140</v>
      </c>
      <c r="I3582" s="2">
        <v>1</v>
      </c>
      <c r="J3582" t="s">
        <v>11</v>
      </c>
      <c r="K3582" s="21">
        <f>INDEX(LISTAS!$H:$Q,MATCH(BASE!H3582,LISTAS!$G:$G,0),MATCH(BASE!J3582,LISTAS!$H$3:$Q$3,0))*Tabela3[[#This Row],[QUANTIDADE]]</f>
        <v>3</v>
      </c>
      <c r="L3582" s="2" t="str">
        <f>TEXT(Tabela3[[#This Row],[DATA]],"MM")</f>
        <v>04</v>
      </c>
      <c r="M3582" s="2">
        <f>WEEKNUM(Tabela3[[#This Row],[DATA]])</f>
        <v>17</v>
      </c>
      <c r="N3582" s="18">
        <f>YEAR(Tabela3[[#This Row],[DATA]])</f>
        <v>2023</v>
      </c>
    </row>
    <row r="3583" spans="2:14">
      <c r="B3583" s="1">
        <v>45043</v>
      </c>
      <c r="C3583">
        <v>13432</v>
      </c>
      <c r="D3583">
        <f>COUNTIF(C$4:C3583,Tabela3[[#This Row],[COMANDA]])</f>
        <v>1</v>
      </c>
      <c r="E3583" t="s">
        <v>90</v>
      </c>
      <c r="F3583" t="s">
        <v>99</v>
      </c>
      <c r="G3583" t="s">
        <v>8</v>
      </c>
      <c r="H3583" t="s">
        <v>204</v>
      </c>
      <c r="I3583" s="2">
        <v>1</v>
      </c>
      <c r="J3583" t="s">
        <v>11</v>
      </c>
      <c r="K3583" s="21">
        <f>INDEX(LISTAS!$H:$Q,MATCH(BASE!H3583,LISTAS!$G:$G,0),MATCH(BASE!J3583,LISTAS!$H$3:$Q$3,0))*Tabela3[[#This Row],[QUANTIDADE]]</f>
        <v>18</v>
      </c>
      <c r="L3583" s="2" t="str">
        <f>TEXT(Tabela3[[#This Row],[DATA]],"MM")</f>
        <v>04</v>
      </c>
      <c r="M3583" s="2">
        <f>WEEKNUM(Tabela3[[#This Row],[DATA]])</f>
        <v>17</v>
      </c>
      <c r="N3583" s="18">
        <f>YEAR(Tabela3[[#This Row],[DATA]])</f>
        <v>2023</v>
      </c>
    </row>
    <row r="3584" spans="2:14">
      <c r="B3584" s="1">
        <v>45043</v>
      </c>
      <c r="C3584">
        <v>13433</v>
      </c>
      <c r="D3584">
        <f>COUNTIF(C$4:C3584,Tabela3[[#This Row],[COMANDA]])</f>
        <v>1</v>
      </c>
      <c r="E3584" t="s">
        <v>89</v>
      </c>
      <c r="F3584" t="s">
        <v>99</v>
      </c>
      <c r="G3584" t="s">
        <v>8</v>
      </c>
      <c r="H3584" t="s">
        <v>204</v>
      </c>
      <c r="I3584" s="2">
        <v>1</v>
      </c>
      <c r="J3584" t="s">
        <v>11</v>
      </c>
      <c r="K3584" s="21">
        <f>INDEX(LISTAS!$H:$Q,MATCH(BASE!H3584,LISTAS!$G:$G,0),MATCH(BASE!J3584,LISTAS!$H$3:$Q$3,0))*Tabela3[[#This Row],[QUANTIDADE]]</f>
        <v>18</v>
      </c>
      <c r="L3584" s="2" t="str">
        <f>TEXT(Tabela3[[#This Row],[DATA]],"MM")</f>
        <v>04</v>
      </c>
      <c r="M3584" s="2">
        <f>WEEKNUM(Tabela3[[#This Row],[DATA]])</f>
        <v>17</v>
      </c>
      <c r="N3584" s="18">
        <f>YEAR(Tabela3[[#This Row],[DATA]])</f>
        <v>2023</v>
      </c>
    </row>
    <row r="3585" spans="2:14">
      <c r="B3585" s="1">
        <v>45043</v>
      </c>
      <c r="C3585">
        <v>13433</v>
      </c>
      <c r="D3585">
        <f>COUNTIF(C$4:C3585,Tabela3[[#This Row],[COMANDA]])</f>
        <v>2</v>
      </c>
      <c r="E3585" t="s">
        <v>89</v>
      </c>
      <c r="F3585" t="s">
        <v>99</v>
      </c>
      <c r="G3585" t="s">
        <v>8</v>
      </c>
      <c r="H3585" t="s">
        <v>47</v>
      </c>
      <c r="I3585" s="2">
        <v>1</v>
      </c>
      <c r="J3585" t="s">
        <v>11</v>
      </c>
      <c r="K3585" s="21">
        <f>INDEX(LISTAS!$H:$Q,MATCH(BASE!H3585,LISTAS!$G:$G,0),MATCH(BASE!J3585,LISTAS!$H$3:$Q$3,0))*Tabela3[[#This Row],[QUANTIDADE]]</f>
        <v>16</v>
      </c>
      <c r="L3585" s="2" t="str">
        <f>TEXT(Tabela3[[#This Row],[DATA]],"MM")</f>
        <v>04</v>
      </c>
      <c r="M3585" s="2">
        <f>WEEKNUM(Tabela3[[#This Row],[DATA]])</f>
        <v>17</v>
      </c>
      <c r="N3585" s="18">
        <f>YEAR(Tabela3[[#This Row],[DATA]])</f>
        <v>2023</v>
      </c>
    </row>
    <row r="3586" spans="2:14">
      <c r="B3586" s="1">
        <v>45043</v>
      </c>
      <c r="C3586">
        <v>13433</v>
      </c>
      <c r="D3586">
        <f>COUNTIF(C$4:C3586,Tabela3[[#This Row],[COMANDA]])</f>
        <v>3</v>
      </c>
      <c r="E3586" t="s">
        <v>89</v>
      </c>
      <c r="F3586" t="s">
        <v>99</v>
      </c>
      <c r="G3586" t="s">
        <v>9</v>
      </c>
      <c r="H3586" t="s">
        <v>146</v>
      </c>
      <c r="I3586" s="2">
        <v>1</v>
      </c>
      <c r="J3586" t="s">
        <v>11</v>
      </c>
      <c r="K3586" s="21">
        <f>INDEX(LISTAS!$H:$Q,MATCH(BASE!H3586,LISTAS!$G:$G,0),MATCH(BASE!J3586,LISTAS!$H$3:$Q$3,0))*Tabela3[[#This Row],[QUANTIDADE]]</f>
        <v>4</v>
      </c>
      <c r="L3586" s="2" t="str">
        <f>TEXT(Tabela3[[#This Row],[DATA]],"MM")</f>
        <v>04</v>
      </c>
      <c r="M3586" s="2">
        <f>WEEKNUM(Tabela3[[#This Row],[DATA]])</f>
        <v>17</v>
      </c>
      <c r="N3586" s="18">
        <f>YEAR(Tabela3[[#This Row],[DATA]])</f>
        <v>2023</v>
      </c>
    </row>
    <row r="3587" spans="2:14">
      <c r="B3587" s="1">
        <v>45043</v>
      </c>
      <c r="C3587">
        <v>13434</v>
      </c>
      <c r="D3587">
        <f>COUNTIF(C$4:C3587,Tabela3[[#This Row],[COMANDA]])</f>
        <v>1</v>
      </c>
      <c r="E3587" t="s">
        <v>90</v>
      </c>
      <c r="F3587" t="s">
        <v>99</v>
      </c>
      <c r="G3587" t="s">
        <v>8</v>
      </c>
      <c r="H3587" t="s">
        <v>206</v>
      </c>
      <c r="I3587" s="2">
        <v>1</v>
      </c>
      <c r="J3587" t="s">
        <v>11</v>
      </c>
      <c r="K3587" s="21">
        <f>INDEX(LISTAS!$H:$Q,MATCH(BASE!H3587,LISTAS!$G:$G,0),MATCH(BASE!J3587,LISTAS!$H$3:$Q$3,0))*Tabela3[[#This Row],[QUANTIDADE]]</f>
        <v>18</v>
      </c>
      <c r="L3587" s="2" t="str">
        <f>TEXT(Tabela3[[#This Row],[DATA]],"MM")</f>
        <v>04</v>
      </c>
      <c r="M3587" s="2">
        <f>WEEKNUM(Tabela3[[#This Row],[DATA]])</f>
        <v>17</v>
      </c>
      <c r="N3587" s="18">
        <f>YEAR(Tabela3[[#This Row],[DATA]])</f>
        <v>2023</v>
      </c>
    </row>
    <row r="3588" spans="2:14">
      <c r="B3588" s="1">
        <v>45043</v>
      </c>
      <c r="C3588">
        <v>13434</v>
      </c>
      <c r="D3588">
        <f>COUNTIF(C$4:C3588,Tabela3[[#This Row],[COMANDA]])</f>
        <v>2</v>
      </c>
      <c r="E3588" t="s">
        <v>90</v>
      </c>
      <c r="F3588" t="s">
        <v>99</v>
      </c>
      <c r="G3588" t="s">
        <v>9</v>
      </c>
      <c r="H3588" t="s">
        <v>134</v>
      </c>
      <c r="I3588" s="2">
        <v>1</v>
      </c>
      <c r="J3588" t="s">
        <v>11</v>
      </c>
      <c r="K3588" s="21">
        <f>INDEX(LISTAS!$H:$Q,MATCH(BASE!H3588,LISTAS!$G:$G,0),MATCH(BASE!J3588,LISTAS!$H$3:$Q$3,0))*Tabela3[[#This Row],[QUANTIDADE]]</f>
        <v>3</v>
      </c>
      <c r="L3588" s="2" t="str">
        <f>TEXT(Tabela3[[#This Row],[DATA]],"MM")</f>
        <v>04</v>
      </c>
      <c r="M3588" s="2">
        <f>WEEKNUM(Tabela3[[#This Row],[DATA]])</f>
        <v>17</v>
      </c>
      <c r="N3588" s="18">
        <f>YEAR(Tabela3[[#This Row],[DATA]])</f>
        <v>2023</v>
      </c>
    </row>
    <row r="3589" spans="2:14">
      <c r="B3589" s="1">
        <v>45043</v>
      </c>
      <c r="C3589">
        <v>13435</v>
      </c>
      <c r="D3589">
        <f>COUNTIF(C$4:C3589,Tabela3[[#This Row],[COMANDA]])</f>
        <v>1</v>
      </c>
      <c r="E3589" t="s">
        <v>90</v>
      </c>
      <c r="F3589" t="s">
        <v>99</v>
      </c>
      <c r="G3589" t="s">
        <v>8</v>
      </c>
      <c r="H3589" t="s">
        <v>206</v>
      </c>
      <c r="I3589" s="2">
        <v>1</v>
      </c>
      <c r="J3589" t="s">
        <v>11</v>
      </c>
      <c r="K3589" s="21">
        <f>INDEX(LISTAS!$H:$Q,MATCH(BASE!H3589,LISTAS!$G:$G,0),MATCH(BASE!J3589,LISTAS!$H$3:$Q$3,0))*Tabela3[[#This Row],[QUANTIDADE]]</f>
        <v>18</v>
      </c>
      <c r="L3589" s="2" t="str">
        <f>TEXT(Tabela3[[#This Row],[DATA]],"MM")</f>
        <v>04</v>
      </c>
      <c r="M3589" s="2">
        <f>WEEKNUM(Tabela3[[#This Row],[DATA]])</f>
        <v>17</v>
      </c>
      <c r="N3589" s="18">
        <f>YEAR(Tabela3[[#This Row],[DATA]])</f>
        <v>2023</v>
      </c>
    </row>
    <row r="3590" spans="2:14">
      <c r="B3590" s="1">
        <v>45043</v>
      </c>
      <c r="C3590">
        <v>13435</v>
      </c>
      <c r="D3590">
        <f>COUNTIF(C$4:C3590,Tabela3[[#This Row],[COMANDA]])</f>
        <v>2</v>
      </c>
      <c r="E3590" t="s">
        <v>90</v>
      </c>
      <c r="F3590" t="s">
        <v>98</v>
      </c>
      <c r="G3590" t="s">
        <v>8</v>
      </c>
      <c r="H3590" t="s">
        <v>206</v>
      </c>
      <c r="I3590" s="2">
        <v>1</v>
      </c>
      <c r="J3590" t="s">
        <v>11</v>
      </c>
      <c r="K3590" s="21">
        <f>INDEX(LISTAS!$H:$Q,MATCH(BASE!H3590,LISTAS!$G:$G,0),MATCH(BASE!J3590,LISTAS!$H$3:$Q$3,0))*Tabela3[[#This Row],[QUANTIDADE]]</f>
        <v>18</v>
      </c>
      <c r="L3590" s="2" t="str">
        <f>TEXT(Tabela3[[#This Row],[DATA]],"MM")</f>
        <v>04</v>
      </c>
      <c r="M3590" s="2">
        <f>WEEKNUM(Tabela3[[#This Row],[DATA]])</f>
        <v>17</v>
      </c>
      <c r="N3590" s="18">
        <f>YEAR(Tabela3[[#This Row],[DATA]])</f>
        <v>2023</v>
      </c>
    </row>
    <row r="3591" spans="2:14">
      <c r="B3591" s="1">
        <v>45043</v>
      </c>
      <c r="C3591">
        <v>13436</v>
      </c>
      <c r="D3591">
        <f>COUNTIF(C$4:C3591,Tabela3[[#This Row],[COMANDA]])</f>
        <v>1</v>
      </c>
      <c r="E3591" t="s">
        <v>90</v>
      </c>
      <c r="F3591" t="s">
        <v>98</v>
      </c>
      <c r="G3591" t="s">
        <v>8</v>
      </c>
      <c r="H3591" t="s">
        <v>47</v>
      </c>
      <c r="I3591" s="2">
        <v>2</v>
      </c>
      <c r="J3591" t="s">
        <v>11</v>
      </c>
      <c r="K3591" s="21">
        <f>INDEX(LISTAS!$H:$Q,MATCH(BASE!H3591,LISTAS!$G:$G,0),MATCH(BASE!J3591,LISTAS!$H$3:$Q$3,0))*Tabela3[[#This Row],[QUANTIDADE]]</f>
        <v>32</v>
      </c>
      <c r="L3591" s="2" t="str">
        <f>TEXT(Tabela3[[#This Row],[DATA]],"MM")</f>
        <v>04</v>
      </c>
      <c r="M3591" s="2">
        <f>WEEKNUM(Tabela3[[#This Row],[DATA]])</f>
        <v>17</v>
      </c>
      <c r="N3591" s="18">
        <f>YEAR(Tabela3[[#This Row],[DATA]])</f>
        <v>2023</v>
      </c>
    </row>
    <row r="3592" spans="2:14">
      <c r="B3592" s="1">
        <v>45043</v>
      </c>
      <c r="C3592">
        <v>13436</v>
      </c>
      <c r="D3592">
        <f>COUNTIF(C$4:C3592,Tabela3[[#This Row],[COMANDA]])</f>
        <v>2</v>
      </c>
      <c r="E3592" t="s">
        <v>90</v>
      </c>
      <c r="F3592" t="s">
        <v>98</v>
      </c>
      <c r="G3592" t="s">
        <v>9</v>
      </c>
      <c r="H3592" t="s">
        <v>55</v>
      </c>
      <c r="I3592" s="2">
        <v>1</v>
      </c>
      <c r="J3592" t="s">
        <v>11</v>
      </c>
      <c r="K3592" s="21">
        <f>INDEX(LISTAS!$H:$Q,MATCH(BASE!H3592,LISTAS!$G:$G,0),MATCH(BASE!J3592,LISTAS!$H$3:$Q$3,0))*Tabela3[[#This Row],[QUANTIDADE]]</f>
        <v>3</v>
      </c>
      <c r="L3592" s="2" t="str">
        <f>TEXT(Tabela3[[#This Row],[DATA]],"MM")</f>
        <v>04</v>
      </c>
      <c r="M3592" s="2">
        <f>WEEKNUM(Tabela3[[#This Row],[DATA]])</f>
        <v>17</v>
      </c>
      <c r="N3592" s="18">
        <f>YEAR(Tabela3[[#This Row],[DATA]])</f>
        <v>2023</v>
      </c>
    </row>
    <row r="3593" spans="2:14">
      <c r="B3593" s="1">
        <v>45043</v>
      </c>
      <c r="C3593">
        <v>13436</v>
      </c>
      <c r="D3593">
        <f>COUNTIF(C$4:C3593,Tabela3[[#This Row],[COMANDA]])</f>
        <v>3</v>
      </c>
      <c r="E3593" t="s">
        <v>90</v>
      </c>
      <c r="F3593" t="s">
        <v>98</v>
      </c>
      <c r="G3593" t="s">
        <v>9</v>
      </c>
      <c r="H3593" t="s">
        <v>138</v>
      </c>
      <c r="I3593" s="2">
        <v>1</v>
      </c>
      <c r="J3593" t="s">
        <v>11</v>
      </c>
      <c r="K3593" s="21">
        <f>INDEX(LISTAS!$H:$Q,MATCH(BASE!H3593,LISTAS!$G:$G,0),MATCH(BASE!J3593,LISTAS!$H$3:$Q$3,0))*Tabela3[[#This Row],[QUANTIDADE]]</f>
        <v>4</v>
      </c>
      <c r="L3593" s="2" t="str">
        <f>TEXT(Tabela3[[#This Row],[DATA]],"MM")</f>
        <v>04</v>
      </c>
      <c r="M3593" s="2">
        <f>WEEKNUM(Tabela3[[#This Row],[DATA]])</f>
        <v>17</v>
      </c>
      <c r="N3593" s="18">
        <f>YEAR(Tabela3[[#This Row],[DATA]])</f>
        <v>2023</v>
      </c>
    </row>
    <row r="3594" spans="2:14">
      <c r="B3594" s="1">
        <v>45043</v>
      </c>
      <c r="C3594">
        <v>13437</v>
      </c>
      <c r="D3594">
        <f>COUNTIF(C$4:C3594,Tabela3[[#This Row],[COMANDA]])</f>
        <v>1</v>
      </c>
      <c r="E3594" t="s">
        <v>90</v>
      </c>
      <c r="F3594" t="s">
        <v>98</v>
      </c>
      <c r="G3594" t="s">
        <v>8</v>
      </c>
      <c r="H3594" t="s">
        <v>40</v>
      </c>
      <c r="I3594" s="2">
        <v>1</v>
      </c>
      <c r="J3594" t="s">
        <v>11</v>
      </c>
      <c r="K3594" s="21">
        <f>INDEX(LISTAS!$H:$Q,MATCH(BASE!H3594,LISTAS!$G:$G,0),MATCH(BASE!J3594,LISTAS!$H$3:$Q$3,0))*Tabela3[[#This Row],[QUANTIDADE]]</f>
        <v>14</v>
      </c>
      <c r="L3594" s="2" t="str">
        <f>TEXT(Tabela3[[#This Row],[DATA]],"MM")</f>
        <v>04</v>
      </c>
      <c r="M3594" s="2">
        <f>WEEKNUM(Tabela3[[#This Row],[DATA]])</f>
        <v>17</v>
      </c>
      <c r="N3594" s="18">
        <f>YEAR(Tabela3[[#This Row],[DATA]])</f>
        <v>2023</v>
      </c>
    </row>
    <row r="3595" spans="2:14">
      <c r="B3595" s="1">
        <v>45043</v>
      </c>
      <c r="C3595">
        <v>13437</v>
      </c>
      <c r="D3595">
        <f>COUNTIF(C$4:C3595,Tabela3[[#This Row],[COMANDA]])</f>
        <v>2</v>
      </c>
      <c r="E3595" t="s">
        <v>90</v>
      </c>
      <c r="F3595" t="s">
        <v>98</v>
      </c>
      <c r="G3595" t="s">
        <v>8</v>
      </c>
      <c r="H3595" t="s">
        <v>84</v>
      </c>
      <c r="I3595" s="2">
        <v>1</v>
      </c>
      <c r="J3595" t="s">
        <v>11</v>
      </c>
      <c r="K3595" s="21">
        <f>INDEX(LISTAS!$H:$Q,MATCH(BASE!H3595,LISTAS!$G:$G,0),MATCH(BASE!J3595,LISTAS!$H$3:$Q$3,0))*Tabela3[[#This Row],[QUANTIDADE]]</f>
        <v>16</v>
      </c>
      <c r="L3595" s="2" t="str">
        <f>TEXT(Tabela3[[#This Row],[DATA]],"MM")</f>
        <v>04</v>
      </c>
      <c r="M3595" s="2">
        <f>WEEKNUM(Tabela3[[#This Row],[DATA]])</f>
        <v>17</v>
      </c>
      <c r="N3595" s="18">
        <f>YEAR(Tabela3[[#This Row],[DATA]])</f>
        <v>2023</v>
      </c>
    </row>
    <row r="3596" spans="2:14">
      <c r="B3596" s="1">
        <v>45043</v>
      </c>
      <c r="C3596">
        <v>13437</v>
      </c>
      <c r="D3596">
        <f>COUNTIF(C$4:C3596,Tabela3[[#This Row],[COMANDA]])</f>
        <v>3</v>
      </c>
      <c r="E3596" t="s">
        <v>90</v>
      </c>
      <c r="F3596" t="s">
        <v>98</v>
      </c>
      <c r="G3596" t="s">
        <v>61</v>
      </c>
      <c r="H3596" t="s">
        <v>163</v>
      </c>
      <c r="I3596" s="2">
        <v>1</v>
      </c>
      <c r="J3596" t="s">
        <v>11</v>
      </c>
      <c r="K3596" s="21">
        <f>INDEX(LISTAS!$H:$Q,MATCH(BASE!H3596,LISTAS!$G:$G,0),MATCH(BASE!J3596,LISTAS!$H$3:$Q$3,0))*Tabela3[[#This Row],[QUANTIDADE]]</f>
        <v>4</v>
      </c>
      <c r="L3596" s="2" t="str">
        <f>TEXT(Tabela3[[#This Row],[DATA]],"MM")</f>
        <v>04</v>
      </c>
      <c r="M3596" s="2">
        <f>WEEKNUM(Tabela3[[#This Row],[DATA]])</f>
        <v>17</v>
      </c>
      <c r="N3596" s="18">
        <f>YEAR(Tabela3[[#This Row],[DATA]])</f>
        <v>2023</v>
      </c>
    </row>
    <row r="3597" spans="2:14">
      <c r="B3597" s="1">
        <v>45043</v>
      </c>
      <c r="C3597">
        <v>13437</v>
      </c>
      <c r="D3597">
        <f>COUNTIF(C$4:C3597,Tabela3[[#This Row],[COMANDA]])</f>
        <v>4</v>
      </c>
      <c r="E3597" t="s">
        <v>90</v>
      </c>
      <c r="F3597" t="s">
        <v>98</v>
      </c>
      <c r="G3597" t="s">
        <v>61</v>
      </c>
      <c r="H3597" t="s">
        <v>161</v>
      </c>
      <c r="I3597" s="2">
        <v>1</v>
      </c>
      <c r="J3597" t="s">
        <v>11</v>
      </c>
      <c r="K3597" s="21">
        <f>INDEX(LISTAS!$H:$Q,MATCH(BASE!H3597,LISTAS!$G:$G,0),MATCH(BASE!J3597,LISTAS!$H$3:$Q$3,0))*Tabela3[[#This Row],[QUANTIDADE]]</f>
        <v>3</v>
      </c>
      <c r="L3597" s="2" t="str">
        <f>TEXT(Tabela3[[#This Row],[DATA]],"MM")</f>
        <v>04</v>
      </c>
      <c r="M3597" s="2">
        <f>WEEKNUM(Tabela3[[#This Row],[DATA]])</f>
        <v>17</v>
      </c>
      <c r="N3597" s="18">
        <f>YEAR(Tabela3[[#This Row],[DATA]])</f>
        <v>2023</v>
      </c>
    </row>
    <row r="3598" spans="2:14">
      <c r="B3598" s="1">
        <v>45043</v>
      </c>
      <c r="C3598">
        <v>13437</v>
      </c>
      <c r="D3598">
        <f>COUNTIF(C$4:C3598,Tabela3[[#This Row],[COMANDA]])</f>
        <v>5</v>
      </c>
      <c r="E3598" t="s">
        <v>90</v>
      </c>
      <c r="F3598" t="s">
        <v>98</v>
      </c>
      <c r="G3598" t="s">
        <v>62</v>
      </c>
      <c r="H3598" t="s">
        <v>192</v>
      </c>
      <c r="I3598" s="2">
        <v>1</v>
      </c>
      <c r="J3598" t="s">
        <v>11</v>
      </c>
      <c r="K3598" s="21">
        <f>INDEX(LISTAS!$H:$Q,MATCH(BASE!H3598,LISTAS!$G:$G,0),MATCH(BASE!J3598,LISTAS!$H$3:$Q$3,0))*Tabela3[[#This Row],[QUANTIDADE]]</f>
        <v>6</v>
      </c>
      <c r="L3598" s="2" t="str">
        <f>TEXT(Tabela3[[#This Row],[DATA]],"MM")</f>
        <v>04</v>
      </c>
      <c r="M3598" s="2">
        <f>WEEKNUM(Tabela3[[#This Row],[DATA]])</f>
        <v>17</v>
      </c>
      <c r="N3598" s="18">
        <f>YEAR(Tabela3[[#This Row],[DATA]])</f>
        <v>2023</v>
      </c>
    </row>
    <row r="3599" spans="2:14">
      <c r="B3599" s="1">
        <v>45043</v>
      </c>
      <c r="C3599">
        <v>13437</v>
      </c>
      <c r="D3599">
        <f>COUNTIF(C$4:C3599,Tabela3[[#This Row],[COMANDA]])</f>
        <v>6</v>
      </c>
      <c r="E3599" t="s">
        <v>90</v>
      </c>
      <c r="F3599" t="s">
        <v>98</v>
      </c>
      <c r="G3599" t="s">
        <v>9</v>
      </c>
      <c r="H3599" t="s">
        <v>55</v>
      </c>
      <c r="I3599" s="2">
        <v>1</v>
      </c>
      <c r="J3599" t="s">
        <v>11</v>
      </c>
      <c r="K3599" s="21">
        <f>INDEX(LISTAS!$H:$Q,MATCH(BASE!H3599,LISTAS!$G:$G,0),MATCH(BASE!J3599,LISTAS!$H$3:$Q$3,0))*Tabela3[[#This Row],[QUANTIDADE]]</f>
        <v>3</v>
      </c>
      <c r="L3599" s="2" t="str">
        <f>TEXT(Tabela3[[#This Row],[DATA]],"MM")</f>
        <v>04</v>
      </c>
      <c r="M3599" s="2">
        <f>WEEKNUM(Tabela3[[#This Row],[DATA]])</f>
        <v>17</v>
      </c>
      <c r="N3599" s="18">
        <f>YEAR(Tabela3[[#This Row],[DATA]])</f>
        <v>2023</v>
      </c>
    </row>
    <row r="3600" spans="2:14">
      <c r="B3600" s="1">
        <v>45043</v>
      </c>
      <c r="C3600">
        <v>13437</v>
      </c>
      <c r="D3600">
        <f>COUNTIF(C$4:C3600,Tabela3[[#This Row],[COMANDA]])</f>
        <v>7</v>
      </c>
      <c r="E3600" t="s">
        <v>90</v>
      </c>
      <c r="F3600" t="s">
        <v>98</v>
      </c>
      <c r="G3600" t="s">
        <v>9</v>
      </c>
      <c r="H3600" t="s">
        <v>152</v>
      </c>
      <c r="I3600" s="2">
        <v>1</v>
      </c>
      <c r="J3600" t="s">
        <v>11</v>
      </c>
      <c r="K3600" s="21">
        <f>INDEX(LISTAS!$H:$Q,MATCH(BASE!H3600,LISTAS!$G:$G,0),MATCH(BASE!J3600,LISTAS!$H$3:$Q$3,0))*Tabela3[[#This Row],[QUANTIDADE]]</f>
        <v>6</v>
      </c>
      <c r="L3600" s="2" t="str">
        <f>TEXT(Tabela3[[#This Row],[DATA]],"MM")</f>
        <v>04</v>
      </c>
      <c r="M3600" s="2">
        <f>WEEKNUM(Tabela3[[#This Row],[DATA]])</f>
        <v>17</v>
      </c>
      <c r="N3600" s="18">
        <f>YEAR(Tabela3[[#This Row],[DATA]])</f>
        <v>2023</v>
      </c>
    </row>
    <row r="3601" spans="2:14">
      <c r="B3601" s="1">
        <v>45043</v>
      </c>
      <c r="C3601">
        <v>13438</v>
      </c>
      <c r="D3601">
        <f>COUNTIF(C$4:C3601,Tabela3[[#This Row],[COMANDA]])</f>
        <v>1</v>
      </c>
      <c r="E3601" t="s">
        <v>90</v>
      </c>
      <c r="F3601" t="s">
        <v>98</v>
      </c>
      <c r="G3601" t="s">
        <v>8</v>
      </c>
      <c r="H3601" t="s">
        <v>202</v>
      </c>
      <c r="I3601" s="2">
        <v>1</v>
      </c>
      <c r="J3601" t="s">
        <v>11</v>
      </c>
      <c r="K3601" s="21">
        <f>INDEX(LISTAS!$H:$Q,MATCH(BASE!H3601,LISTAS!$G:$G,0),MATCH(BASE!J3601,LISTAS!$H$3:$Q$3,0))*Tabela3[[#This Row],[QUANTIDADE]]</f>
        <v>20</v>
      </c>
      <c r="L3601" s="2" t="str">
        <f>TEXT(Tabela3[[#This Row],[DATA]],"MM")</f>
        <v>04</v>
      </c>
      <c r="M3601" s="2">
        <f>WEEKNUM(Tabela3[[#This Row],[DATA]])</f>
        <v>17</v>
      </c>
      <c r="N3601" s="18">
        <f>YEAR(Tabela3[[#This Row],[DATA]])</f>
        <v>2023</v>
      </c>
    </row>
    <row r="3602" spans="2:14">
      <c r="B3602" s="1">
        <v>45043</v>
      </c>
      <c r="C3602">
        <v>13438</v>
      </c>
      <c r="D3602">
        <f>COUNTIF(C$4:C3602,Tabela3[[#This Row],[COMANDA]])</f>
        <v>2</v>
      </c>
      <c r="E3602" t="s">
        <v>90</v>
      </c>
      <c r="F3602" t="s">
        <v>98</v>
      </c>
      <c r="G3602" t="s">
        <v>8</v>
      </c>
      <c r="H3602" t="s">
        <v>206</v>
      </c>
      <c r="I3602" s="2">
        <v>1</v>
      </c>
      <c r="J3602" t="s">
        <v>11</v>
      </c>
      <c r="K3602" s="21">
        <f>INDEX(LISTAS!$H:$Q,MATCH(BASE!H3602,LISTAS!$G:$G,0),MATCH(BASE!J3602,LISTAS!$H$3:$Q$3,0))*Tabela3[[#This Row],[QUANTIDADE]]</f>
        <v>18</v>
      </c>
      <c r="L3602" s="2" t="str">
        <f>TEXT(Tabela3[[#This Row],[DATA]],"MM")</f>
        <v>04</v>
      </c>
      <c r="M3602" s="2">
        <f>WEEKNUM(Tabela3[[#This Row],[DATA]])</f>
        <v>17</v>
      </c>
      <c r="N3602" s="18">
        <f>YEAR(Tabela3[[#This Row],[DATA]])</f>
        <v>2023</v>
      </c>
    </row>
    <row r="3603" spans="2:14">
      <c r="B3603" s="1">
        <v>45043</v>
      </c>
      <c r="C3603">
        <v>13439</v>
      </c>
      <c r="D3603">
        <f>COUNTIF(C$4:C3603,Tabela3[[#This Row],[COMANDA]])</f>
        <v>1</v>
      </c>
      <c r="E3603" t="s">
        <v>90</v>
      </c>
      <c r="F3603" t="s">
        <v>99</v>
      </c>
      <c r="G3603" t="s">
        <v>8</v>
      </c>
      <c r="H3603" t="s">
        <v>202</v>
      </c>
      <c r="I3603" s="2">
        <v>1</v>
      </c>
      <c r="J3603" t="s">
        <v>11</v>
      </c>
      <c r="K3603" s="21">
        <f>INDEX(LISTAS!$H:$Q,MATCH(BASE!H3603,LISTAS!$G:$G,0),MATCH(BASE!J3603,LISTAS!$H$3:$Q$3,0))*Tabela3[[#This Row],[QUANTIDADE]]</f>
        <v>20</v>
      </c>
      <c r="L3603" s="2" t="str">
        <f>TEXT(Tabela3[[#This Row],[DATA]],"MM")</f>
        <v>04</v>
      </c>
      <c r="M3603" s="2">
        <f>WEEKNUM(Tabela3[[#This Row],[DATA]])</f>
        <v>17</v>
      </c>
      <c r="N3603" s="18">
        <f>YEAR(Tabela3[[#This Row],[DATA]])</f>
        <v>2023</v>
      </c>
    </row>
    <row r="3604" spans="2:14">
      <c r="B3604" s="1">
        <v>45043</v>
      </c>
      <c r="C3604">
        <v>13439</v>
      </c>
      <c r="D3604">
        <f>COUNTIF(C$4:C3604,Tabela3[[#This Row],[COMANDA]])</f>
        <v>2</v>
      </c>
      <c r="E3604" t="s">
        <v>90</v>
      </c>
      <c r="F3604" t="s">
        <v>99</v>
      </c>
      <c r="G3604" t="s">
        <v>9</v>
      </c>
      <c r="H3604" t="s">
        <v>108</v>
      </c>
      <c r="I3604" s="2">
        <v>1</v>
      </c>
      <c r="J3604" t="s">
        <v>11</v>
      </c>
      <c r="K3604" s="21">
        <f>INDEX(LISTAS!$H:$Q,MATCH(BASE!H3604,LISTAS!$G:$G,0),MATCH(BASE!J3604,LISTAS!$H$3:$Q$3,0))*Tabela3[[#This Row],[QUANTIDADE]]</f>
        <v>2.5</v>
      </c>
      <c r="L3604" s="2" t="str">
        <f>TEXT(Tabela3[[#This Row],[DATA]],"MM")</f>
        <v>04</v>
      </c>
      <c r="M3604" s="2">
        <f>WEEKNUM(Tabela3[[#This Row],[DATA]])</f>
        <v>17</v>
      </c>
      <c r="N3604" s="18">
        <f>YEAR(Tabela3[[#This Row],[DATA]])</f>
        <v>2023</v>
      </c>
    </row>
    <row r="3605" spans="2:14">
      <c r="B3605" s="1">
        <v>45043</v>
      </c>
      <c r="C3605">
        <v>13439</v>
      </c>
      <c r="D3605">
        <f>COUNTIF(C$4:C3605,Tabela3[[#This Row],[COMANDA]])</f>
        <v>3</v>
      </c>
      <c r="E3605" t="s">
        <v>90</v>
      </c>
      <c r="F3605" t="s">
        <v>99</v>
      </c>
      <c r="G3605" t="s">
        <v>10</v>
      </c>
      <c r="H3605" t="s">
        <v>94</v>
      </c>
      <c r="I3605" s="2">
        <v>1</v>
      </c>
      <c r="J3605" t="s">
        <v>11</v>
      </c>
      <c r="K3605" s="21">
        <f>INDEX(LISTAS!$H:$Q,MATCH(BASE!H3605,LISTAS!$G:$G,0),MATCH(BASE!J3605,LISTAS!$H$3:$Q$3,0))*Tabela3[[#This Row],[QUANTIDADE]]</f>
        <v>2.5</v>
      </c>
      <c r="L3605" s="2" t="str">
        <f>TEXT(Tabela3[[#This Row],[DATA]],"MM")</f>
        <v>04</v>
      </c>
      <c r="M3605" s="2">
        <f>WEEKNUM(Tabela3[[#This Row],[DATA]])</f>
        <v>17</v>
      </c>
      <c r="N3605" s="18">
        <f>YEAR(Tabela3[[#This Row],[DATA]])</f>
        <v>2023</v>
      </c>
    </row>
    <row r="3606" spans="2:14">
      <c r="B3606" s="1">
        <v>45043</v>
      </c>
      <c r="C3606">
        <v>13440</v>
      </c>
      <c r="D3606">
        <f>COUNTIF(C$4:C3606,Tabela3[[#This Row],[COMANDA]])</f>
        <v>1</v>
      </c>
      <c r="E3606" t="s">
        <v>90</v>
      </c>
      <c r="F3606" t="s">
        <v>98</v>
      </c>
      <c r="G3606" t="s">
        <v>8</v>
      </c>
      <c r="H3606" t="s">
        <v>40</v>
      </c>
      <c r="I3606" s="2">
        <v>1</v>
      </c>
      <c r="J3606" t="s">
        <v>11</v>
      </c>
      <c r="K3606" s="21">
        <f>INDEX(LISTAS!$H:$Q,MATCH(BASE!H3606,LISTAS!$G:$G,0),MATCH(BASE!J3606,LISTAS!$H$3:$Q$3,0))*Tabela3[[#This Row],[QUANTIDADE]]</f>
        <v>14</v>
      </c>
      <c r="L3606" s="2" t="str">
        <f>TEXT(Tabela3[[#This Row],[DATA]],"MM")</f>
        <v>04</v>
      </c>
      <c r="M3606" s="2">
        <f>WEEKNUM(Tabela3[[#This Row],[DATA]])</f>
        <v>17</v>
      </c>
      <c r="N3606" s="18">
        <f>YEAR(Tabela3[[#This Row],[DATA]])</f>
        <v>2023</v>
      </c>
    </row>
    <row r="3607" spans="2:14">
      <c r="B3607" s="1">
        <v>45043</v>
      </c>
      <c r="C3607">
        <v>13440</v>
      </c>
      <c r="D3607">
        <f>COUNTIF(C$4:C3607,Tabela3[[#This Row],[COMANDA]])</f>
        <v>2</v>
      </c>
      <c r="E3607" t="s">
        <v>90</v>
      </c>
      <c r="F3607" t="s">
        <v>99</v>
      </c>
      <c r="G3607" t="s">
        <v>8</v>
      </c>
      <c r="H3607" t="s">
        <v>204</v>
      </c>
      <c r="I3607" s="2">
        <v>1</v>
      </c>
      <c r="J3607" t="s">
        <v>11</v>
      </c>
      <c r="K3607" s="21">
        <f>INDEX(LISTAS!$H:$Q,MATCH(BASE!H3607,LISTAS!$G:$G,0),MATCH(BASE!J3607,LISTAS!$H$3:$Q$3,0))*Tabela3[[#This Row],[QUANTIDADE]]</f>
        <v>18</v>
      </c>
      <c r="L3607" s="2" t="str">
        <f>TEXT(Tabela3[[#This Row],[DATA]],"MM")</f>
        <v>04</v>
      </c>
      <c r="M3607" s="2">
        <f>WEEKNUM(Tabela3[[#This Row],[DATA]])</f>
        <v>17</v>
      </c>
      <c r="N3607" s="18">
        <f>YEAR(Tabela3[[#This Row],[DATA]])</f>
        <v>2023</v>
      </c>
    </row>
    <row r="3608" spans="2:14">
      <c r="B3608" s="1">
        <v>45043</v>
      </c>
      <c r="C3608">
        <v>13441</v>
      </c>
      <c r="D3608">
        <f>COUNTIF(C$4:C3608,Tabela3[[#This Row],[COMANDA]])</f>
        <v>1</v>
      </c>
      <c r="E3608" t="s">
        <v>90</v>
      </c>
      <c r="F3608" t="s">
        <v>98</v>
      </c>
      <c r="G3608" t="s">
        <v>8</v>
      </c>
      <c r="H3608" t="s">
        <v>203</v>
      </c>
      <c r="I3608" s="2">
        <v>1</v>
      </c>
      <c r="J3608" t="s">
        <v>11</v>
      </c>
      <c r="K3608" s="21">
        <f>INDEX(LISTAS!$H:$Q,MATCH(BASE!H3608,LISTAS!$G:$G,0),MATCH(BASE!J3608,LISTAS!$H$3:$Q$3,0))*Tabela3[[#This Row],[QUANTIDADE]]</f>
        <v>20</v>
      </c>
      <c r="L3608" s="2" t="str">
        <f>TEXT(Tabela3[[#This Row],[DATA]],"MM")</f>
        <v>04</v>
      </c>
      <c r="M3608" s="2">
        <f>WEEKNUM(Tabela3[[#This Row],[DATA]])</f>
        <v>17</v>
      </c>
      <c r="N3608" s="18">
        <f>YEAR(Tabela3[[#This Row],[DATA]])</f>
        <v>2023</v>
      </c>
    </row>
    <row r="3609" spans="2:14">
      <c r="B3609" s="1">
        <v>45043</v>
      </c>
      <c r="C3609">
        <v>13442</v>
      </c>
      <c r="D3609">
        <f>COUNTIF(C$4:C3609,Tabela3[[#This Row],[COMANDA]])</f>
        <v>1</v>
      </c>
      <c r="E3609" t="s">
        <v>90</v>
      </c>
      <c r="F3609" t="s">
        <v>375</v>
      </c>
      <c r="G3609" t="s">
        <v>8</v>
      </c>
      <c r="H3609" t="s">
        <v>203</v>
      </c>
      <c r="I3609" s="2">
        <v>1</v>
      </c>
      <c r="J3609" t="s">
        <v>11</v>
      </c>
      <c r="K3609" s="21">
        <f>INDEX(LISTAS!$H:$Q,MATCH(BASE!H3609,LISTAS!$G:$G,0),MATCH(BASE!J3609,LISTAS!$H$3:$Q$3,0))*Tabela3[[#This Row],[QUANTIDADE]]</f>
        <v>20</v>
      </c>
      <c r="L3609" s="2" t="str">
        <f>TEXT(Tabela3[[#This Row],[DATA]],"MM")</f>
        <v>04</v>
      </c>
      <c r="M3609" s="2">
        <f>WEEKNUM(Tabela3[[#This Row],[DATA]])</f>
        <v>17</v>
      </c>
      <c r="N3609" s="18">
        <f>YEAR(Tabela3[[#This Row],[DATA]])</f>
        <v>2023</v>
      </c>
    </row>
    <row r="3610" spans="2:14">
      <c r="B3610" s="1">
        <v>45043</v>
      </c>
      <c r="C3610">
        <v>13443</v>
      </c>
      <c r="D3610">
        <f>COUNTIF(C$4:C3610,Tabela3[[#This Row],[COMANDA]])</f>
        <v>1</v>
      </c>
      <c r="E3610" t="s">
        <v>90</v>
      </c>
      <c r="F3610" t="s">
        <v>99</v>
      </c>
      <c r="G3610" t="s">
        <v>8</v>
      </c>
      <c r="H3610" t="s">
        <v>203</v>
      </c>
      <c r="I3610" s="2">
        <v>1</v>
      </c>
      <c r="J3610" t="s">
        <v>11</v>
      </c>
      <c r="K3610" s="21">
        <f>INDEX(LISTAS!$H:$Q,MATCH(BASE!H3610,LISTAS!$G:$G,0),MATCH(BASE!J3610,LISTAS!$H$3:$Q$3,0))*Tabela3[[#This Row],[QUANTIDADE]]</f>
        <v>20</v>
      </c>
      <c r="L3610" s="2" t="str">
        <f>TEXT(Tabela3[[#This Row],[DATA]],"MM")</f>
        <v>04</v>
      </c>
      <c r="M3610" s="2">
        <f>WEEKNUM(Tabela3[[#This Row],[DATA]])</f>
        <v>17</v>
      </c>
      <c r="N3610" s="18">
        <f>YEAR(Tabela3[[#This Row],[DATA]])</f>
        <v>2023</v>
      </c>
    </row>
    <row r="3611" spans="2:14">
      <c r="B3611" s="1">
        <v>45043</v>
      </c>
      <c r="C3611">
        <v>13443</v>
      </c>
      <c r="D3611">
        <f>COUNTIF(C$4:C3611,Tabela3[[#This Row],[COMANDA]])</f>
        <v>2</v>
      </c>
      <c r="E3611" t="s">
        <v>90</v>
      </c>
      <c r="F3611" t="s">
        <v>99</v>
      </c>
      <c r="G3611" t="s">
        <v>8</v>
      </c>
      <c r="H3611" t="s">
        <v>47</v>
      </c>
      <c r="I3611" s="2">
        <v>1</v>
      </c>
      <c r="J3611" t="s">
        <v>11</v>
      </c>
      <c r="K3611" s="21">
        <f>INDEX(LISTAS!$H:$Q,MATCH(BASE!H3611,LISTAS!$G:$G,0),MATCH(BASE!J3611,LISTAS!$H$3:$Q$3,0))*Tabela3[[#This Row],[QUANTIDADE]]</f>
        <v>16</v>
      </c>
      <c r="L3611" s="2" t="str">
        <f>TEXT(Tabela3[[#This Row],[DATA]],"MM")</f>
        <v>04</v>
      </c>
      <c r="M3611" s="2">
        <f>WEEKNUM(Tabela3[[#This Row],[DATA]])</f>
        <v>17</v>
      </c>
      <c r="N3611" s="18">
        <f>YEAR(Tabela3[[#This Row],[DATA]])</f>
        <v>2023</v>
      </c>
    </row>
    <row r="3612" spans="2:14">
      <c r="B3612" s="1">
        <v>45043</v>
      </c>
      <c r="C3612">
        <v>13444</v>
      </c>
      <c r="D3612">
        <f>COUNTIF(C$4:C3612,Tabela3[[#This Row],[COMANDA]])</f>
        <v>1</v>
      </c>
      <c r="E3612" t="s">
        <v>90</v>
      </c>
      <c r="F3612" t="s">
        <v>98</v>
      </c>
      <c r="G3612" t="s">
        <v>8</v>
      </c>
      <c r="H3612" t="s">
        <v>211</v>
      </c>
      <c r="I3612" s="2">
        <v>1</v>
      </c>
      <c r="J3612" t="s">
        <v>11</v>
      </c>
      <c r="K3612" s="21">
        <f>INDEX(LISTAS!$H:$Q,MATCH(BASE!H3612,LISTAS!$G:$G,0),MATCH(BASE!J3612,LISTAS!$H$3:$Q$3,0))*Tabela3[[#This Row],[QUANTIDADE]]</f>
        <v>20</v>
      </c>
      <c r="L3612" s="2" t="str">
        <f>TEXT(Tabela3[[#This Row],[DATA]],"MM")</f>
        <v>04</v>
      </c>
      <c r="M3612" s="2">
        <f>WEEKNUM(Tabela3[[#This Row],[DATA]])</f>
        <v>17</v>
      </c>
      <c r="N3612" s="18">
        <f>YEAR(Tabela3[[#This Row],[DATA]])</f>
        <v>2023</v>
      </c>
    </row>
    <row r="3613" spans="2:14">
      <c r="B3613" s="1">
        <v>45043</v>
      </c>
      <c r="C3613">
        <v>13444</v>
      </c>
      <c r="D3613">
        <f>COUNTIF(C$4:C3613,Tabela3[[#This Row],[COMANDA]])</f>
        <v>2</v>
      </c>
      <c r="E3613" t="s">
        <v>90</v>
      </c>
      <c r="F3613" t="s">
        <v>98</v>
      </c>
      <c r="G3613" t="s">
        <v>9</v>
      </c>
      <c r="H3613" t="s">
        <v>55</v>
      </c>
      <c r="I3613" s="2">
        <v>1</v>
      </c>
      <c r="J3613" t="s">
        <v>11</v>
      </c>
      <c r="K3613" s="21">
        <f>INDEX(LISTAS!$H:$Q,MATCH(BASE!H3613,LISTAS!$G:$G,0),MATCH(BASE!J3613,LISTAS!$H$3:$Q$3,0))*Tabela3[[#This Row],[QUANTIDADE]]</f>
        <v>3</v>
      </c>
      <c r="L3613" s="2" t="str">
        <f>TEXT(Tabela3[[#This Row],[DATA]],"MM")</f>
        <v>04</v>
      </c>
      <c r="M3613" s="2">
        <f>WEEKNUM(Tabela3[[#This Row],[DATA]])</f>
        <v>17</v>
      </c>
      <c r="N3613" s="18">
        <f>YEAR(Tabela3[[#This Row],[DATA]])</f>
        <v>2023</v>
      </c>
    </row>
    <row r="3614" spans="2:14">
      <c r="B3614" s="1">
        <v>45043</v>
      </c>
      <c r="C3614">
        <v>13445</v>
      </c>
      <c r="D3614">
        <f>COUNTIF(C$4:C3614,Tabela3[[#This Row],[COMANDA]])</f>
        <v>1</v>
      </c>
      <c r="E3614" t="s">
        <v>90</v>
      </c>
      <c r="F3614" t="s">
        <v>375</v>
      </c>
      <c r="G3614" t="s">
        <v>8</v>
      </c>
      <c r="H3614" t="s">
        <v>204</v>
      </c>
      <c r="I3614" s="2">
        <v>1</v>
      </c>
      <c r="J3614" t="s">
        <v>12</v>
      </c>
      <c r="K3614" s="21">
        <f>INDEX(LISTAS!$H:$Q,MATCH(BASE!H3614,LISTAS!$G:$G,0),MATCH(BASE!J3614,LISTAS!$H$3:$Q$3,0))*Tabela3[[#This Row],[QUANTIDADE]]</f>
        <v>16.2</v>
      </c>
      <c r="L3614" s="2" t="str">
        <f>TEXT(Tabela3[[#This Row],[DATA]],"MM")</f>
        <v>04</v>
      </c>
      <c r="M3614" s="2">
        <f>WEEKNUM(Tabela3[[#This Row],[DATA]])</f>
        <v>17</v>
      </c>
      <c r="N3614" s="18">
        <f>YEAR(Tabela3[[#This Row],[DATA]])</f>
        <v>2023</v>
      </c>
    </row>
    <row r="3615" spans="2:14">
      <c r="B3615" s="1">
        <v>45043</v>
      </c>
      <c r="C3615">
        <v>13445</v>
      </c>
      <c r="D3615">
        <f>COUNTIF(C$4:C3615,Tabela3[[#This Row],[COMANDA]])</f>
        <v>2</v>
      </c>
      <c r="E3615" t="s">
        <v>90</v>
      </c>
      <c r="F3615" t="s">
        <v>375</v>
      </c>
      <c r="G3615" t="s">
        <v>8</v>
      </c>
      <c r="H3615" t="s">
        <v>202</v>
      </c>
      <c r="I3615" s="2">
        <v>1</v>
      </c>
      <c r="J3615" t="s">
        <v>12</v>
      </c>
      <c r="K3615" s="21">
        <f>INDEX(LISTAS!$H:$Q,MATCH(BASE!H3615,LISTAS!$G:$G,0),MATCH(BASE!J3615,LISTAS!$H$3:$Q$3,0))*Tabela3[[#This Row],[QUANTIDADE]]</f>
        <v>18</v>
      </c>
      <c r="L3615" s="2" t="str">
        <f>TEXT(Tabela3[[#This Row],[DATA]],"MM")</f>
        <v>04</v>
      </c>
      <c r="M3615" s="2">
        <f>WEEKNUM(Tabela3[[#This Row],[DATA]])</f>
        <v>17</v>
      </c>
      <c r="N3615" s="18">
        <f>YEAR(Tabela3[[#This Row],[DATA]])</f>
        <v>2023</v>
      </c>
    </row>
    <row r="3616" spans="2:14">
      <c r="B3616" s="1">
        <v>45043</v>
      </c>
      <c r="C3616">
        <v>13446</v>
      </c>
      <c r="D3616">
        <f>COUNTIF(C$4:C3616,Tabela3[[#This Row],[COMANDA]])</f>
        <v>1</v>
      </c>
      <c r="E3616" t="s">
        <v>90</v>
      </c>
      <c r="F3616" t="s">
        <v>98</v>
      </c>
      <c r="G3616" t="s">
        <v>8</v>
      </c>
      <c r="H3616" t="s">
        <v>47</v>
      </c>
      <c r="I3616" s="2">
        <v>2</v>
      </c>
      <c r="J3616" t="s">
        <v>11</v>
      </c>
      <c r="K3616" s="21">
        <f>INDEX(LISTAS!$H:$Q,MATCH(BASE!H3616,LISTAS!$G:$G,0),MATCH(BASE!J3616,LISTAS!$H$3:$Q$3,0))*Tabela3[[#This Row],[QUANTIDADE]]</f>
        <v>32</v>
      </c>
      <c r="L3616" s="2" t="str">
        <f>TEXT(Tabela3[[#This Row],[DATA]],"MM")</f>
        <v>04</v>
      </c>
      <c r="M3616" s="2">
        <f>WEEKNUM(Tabela3[[#This Row],[DATA]])</f>
        <v>17</v>
      </c>
      <c r="N3616" s="18">
        <f>YEAR(Tabela3[[#This Row],[DATA]])</f>
        <v>2023</v>
      </c>
    </row>
    <row r="3617" spans="2:14">
      <c r="B3617" s="1">
        <v>45043</v>
      </c>
      <c r="C3617">
        <v>13446</v>
      </c>
      <c r="D3617">
        <f>COUNTIF(C$4:C3617,Tabela3[[#This Row],[COMANDA]])</f>
        <v>2</v>
      </c>
      <c r="E3617" t="s">
        <v>90</v>
      </c>
      <c r="F3617" t="s">
        <v>98</v>
      </c>
      <c r="G3617" t="s">
        <v>9</v>
      </c>
      <c r="H3617" t="s">
        <v>142</v>
      </c>
      <c r="I3617" s="2">
        <v>1</v>
      </c>
      <c r="J3617" t="s">
        <v>11</v>
      </c>
      <c r="K3617" s="21">
        <f>INDEX(LISTAS!$H:$Q,MATCH(BASE!H3617,LISTAS!$G:$G,0),MATCH(BASE!J3617,LISTAS!$H$3:$Q$3,0))*Tabela3[[#This Row],[QUANTIDADE]]</f>
        <v>6</v>
      </c>
      <c r="L3617" s="2" t="str">
        <f>TEXT(Tabela3[[#This Row],[DATA]],"MM")</f>
        <v>04</v>
      </c>
      <c r="M3617" s="2">
        <f>WEEKNUM(Tabela3[[#This Row],[DATA]])</f>
        <v>17</v>
      </c>
      <c r="N3617" s="18">
        <f>YEAR(Tabela3[[#This Row],[DATA]])</f>
        <v>2023</v>
      </c>
    </row>
    <row r="3618" spans="2:14">
      <c r="B3618" s="1">
        <v>45043</v>
      </c>
      <c r="C3618">
        <v>13447</v>
      </c>
      <c r="D3618">
        <f>COUNTIF(C$4:C3618,Tabela3[[#This Row],[COMANDA]])</f>
        <v>1</v>
      </c>
      <c r="E3618" t="s">
        <v>90</v>
      </c>
      <c r="F3618" t="s">
        <v>100</v>
      </c>
      <c r="G3618" t="s">
        <v>8</v>
      </c>
      <c r="H3618" t="s">
        <v>202</v>
      </c>
      <c r="I3618" s="2">
        <v>1</v>
      </c>
      <c r="J3618" t="s">
        <v>11</v>
      </c>
      <c r="K3618" s="21">
        <f>INDEX(LISTAS!$H:$Q,MATCH(BASE!H3618,LISTAS!$G:$G,0),MATCH(BASE!J3618,LISTAS!$H$3:$Q$3,0))*Tabela3[[#This Row],[QUANTIDADE]]</f>
        <v>20</v>
      </c>
      <c r="L3618" s="2" t="str">
        <f>TEXT(Tabela3[[#This Row],[DATA]],"MM")</f>
        <v>04</v>
      </c>
      <c r="M3618" s="2">
        <f>WEEKNUM(Tabela3[[#This Row],[DATA]])</f>
        <v>17</v>
      </c>
      <c r="N3618" s="18">
        <f>YEAR(Tabela3[[#This Row],[DATA]])</f>
        <v>2023</v>
      </c>
    </row>
    <row r="3619" spans="2:14">
      <c r="B3619" s="1">
        <v>45043</v>
      </c>
      <c r="C3619">
        <v>13447</v>
      </c>
      <c r="D3619">
        <f>COUNTIF(C$4:C3619,Tabela3[[#This Row],[COMANDA]])</f>
        <v>2</v>
      </c>
      <c r="E3619" t="s">
        <v>90</v>
      </c>
      <c r="F3619" t="s">
        <v>100</v>
      </c>
      <c r="G3619" t="s">
        <v>9</v>
      </c>
      <c r="H3619" t="s">
        <v>213</v>
      </c>
      <c r="I3619" s="2">
        <v>1</v>
      </c>
      <c r="J3619" t="s">
        <v>11</v>
      </c>
      <c r="K3619" s="21">
        <f>INDEX(LISTAS!$H:$Q,MATCH(BASE!H3619,LISTAS!$G:$G,0),MATCH(BASE!J3619,LISTAS!$H$3:$Q$3,0))*Tabela3[[#This Row],[QUANTIDADE]]</f>
        <v>4</v>
      </c>
      <c r="L3619" s="2" t="str">
        <f>TEXT(Tabela3[[#This Row],[DATA]],"MM")</f>
        <v>04</v>
      </c>
      <c r="M3619" s="2">
        <f>WEEKNUM(Tabela3[[#This Row],[DATA]])</f>
        <v>17</v>
      </c>
      <c r="N3619" s="18">
        <f>YEAR(Tabela3[[#This Row],[DATA]])</f>
        <v>2023</v>
      </c>
    </row>
    <row r="3620" spans="2:14">
      <c r="B3620" s="1">
        <v>45043</v>
      </c>
      <c r="C3620">
        <v>13448</v>
      </c>
      <c r="D3620">
        <f>COUNTIF(C$4:C3620,Tabela3[[#This Row],[COMANDA]])</f>
        <v>1</v>
      </c>
      <c r="E3620" t="s">
        <v>90</v>
      </c>
      <c r="F3620" t="s">
        <v>99</v>
      </c>
      <c r="G3620" t="s">
        <v>8</v>
      </c>
      <c r="H3620" t="s">
        <v>204</v>
      </c>
      <c r="I3620" s="2">
        <v>1</v>
      </c>
      <c r="J3620" t="s">
        <v>11</v>
      </c>
      <c r="K3620" s="21">
        <f>INDEX(LISTAS!$H:$Q,MATCH(BASE!H3620,LISTAS!$G:$G,0),MATCH(BASE!J3620,LISTAS!$H$3:$Q$3,0))*Tabela3[[#This Row],[QUANTIDADE]]</f>
        <v>18</v>
      </c>
      <c r="L3620" s="2" t="str">
        <f>TEXT(Tabela3[[#This Row],[DATA]],"MM")</f>
        <v>04</v>
      </c>
      <c r="M3620" s="2">
        <f>WEEKNUM(Tabela3[[#This Row],[DATA]])</f>
        <v>17</v>
      </c>
      <c r="N3620" s="18">
        <f>YEAR(Tabela3[[#This Row],[DATA]])</f>
        <v>2023</v>
      </c>
    </row>
    <row r="3621" spans="2:14">
      <c r="B3621" s="1">
        <v>45043</v>
      </c>
      <c r="C3621">
        <v>13448</v>
      </c>
      <c r="D3621">
        <f>COUNTIF(C$4:C3621,Tabela3[[#This Row],[COMANDA]])</f>
        <v>2</v>
      </c>
      <c r="E3621" t="s">
        <v>90</v>
      </c>
      <c r="F3621" t="s">
        <v>99</v>
      </c>
      <c r="G3621" t="s">
        <v>9</v>
      </c>
      <c r="H3621" t="s">
        <v>219</v>
      </c>
      <c r="I3621" s="2">
        <v>1</v>
      </c>
      <c r="J3621" t="s">
        <v>11</v>
      </c>
      <c r="K3621" s="21">
        <f>INDEX(LISTAS!$H:$Q,MATCH(BASE!H3621,LISTAS!$G:$G,0),MATCH(BASE!J3621,LISTAS!$H$3:$Q$3,0))*Tabela3[[#This Row],[QUANTIDADE]]</f>
        <v>5</v>
      </c>
      <c r="L3621" s="2" t="str">
        <f>TEXT(Tabela3[[#This Row],[DATA]],"MM")</f>
        <v>04</v>
      </c>
      <c r="M3621" s="2">
        <f>WEEKNUM(Tabela3[[#This Row],[DATA]])</f>
        <v>17</v>
      </c>
      <c r="N3621" s="18">
        <f>YEAR(Tabela3[[#This Row],[DATA]])</f>
        <v>2023</v>
      </c>
    </row>
    <row r="3622" spans="2:14">
      <c r="B3622" s="1">
        <v>45043</v>
      </c>
      <c r="C3622">
        <v>13449</v>
      </c>
      <c r="D3622">
        <f>COUNTIF(C$4:C3622,Tabela3[[#This Row],[COMANDA]])</f>
        <v>1</v>
      </c>
      <c r="E3622" t="s">
        <v>90</v>
      </c>
      <c r="F3622" t="s">
        <v>98</v>
      </c>
      <c r="G3622" t="s">
        <v>8</v>
      </c>
      <c r="H3622" t="s">
        <v>204</v>
      </c>
      <c r="I3622" s="2">
        <v>1</v>
      </c>
      <c r="J3622" t="s">
        <v>11</v>
      </c>
      <c r="K3622" s="21">
        <f>INDEX(LISTAS!$H:$Q,MATCH(BASE!H3622,LISTAS!$G:$G,0),MATCH(BASE!J3622,LISTAS!$H$3:$Q$3,0))*Tabela3[[#This Row],[QUANTIDADE]]</f>
        <v>18</v>
      </c>
      <c r="L3622" s="2" t="str">
        <f>TEXT(Tabela3[[#This Row],[DATA]],"MM")</f>
        <v>04</v>
      </c>
      <c r="M3622" s="2">
        <f>WEEKNUM(Tabela3[[#This Row],[DATA]])</f>
        <v>17</v>
      </c>
      <c r="N3622" s="18">
        <f>YEAR(Tabela3[[#This Row],[DATA]])</f>
        <v>2023</v>
      </c>
    </row>
    <row r="3623" spans="2:14">
      <c r="B3623" s="1">
        <v>45043</v>
      </c>
      <c r="C3623">
        <v>13449</v>
      </c>
      <c r="D3623">
        <f>COUNTIF(C$4:C3623,Tabela3[[#This Row],[COMANDA]])</f>
        <v>2</v>
      </c>
      <c r="E3623" t="s">
        <v>90</v>
      </c>
      <c r="F3623" t="s">
        <v>98</v>
      </c>
      <c r="G3623" t="s">
        <v>8</v>
      </c>
      <c r="H3623" t="s">
        <v>202</v>
      </c>
      <c r="I3623" s="2">
        <v>2</v>
      </c>
      <c r="J3623" t="s">
        <v>11</v>
      </c>
      <c r="K3623" s="21">
        <f>INDEX(LISTAS!$H:$Q,MATCH(BASE!H3623,LISTAS!$G:$G,0),MATCH(BASE!J3623,LISTAS!$H$3:$Q$3,0))*Tabela3[[#This Row],[QUANTIDADE]]</f>
        <v>40</v>
      </c>
      <c r="L3623" s="2" t="str">
        <f>TEXT(Tabela3[[#This Row],[DATA]],"MM")</f>
        <v>04</v>
      </c>
      <c r="M3623" s="2">
        <f>WEEKNUM(Tabela3[[#This Row],[DATA]])</f>
        <v>17</v>
      </c>
      <c r="N3623" s="18">
        <f>YEAR(Tabela3[[#This Row],[DATA]])</f>
        <v>2023</v>
      </c>
    </row>
    <row r="3624" spans="2:14">
      <c r="B3624" s="1">
        <v>45043</v>
      </c>
      <c r="C3624">
        <v>13450</v>
      </c>
      <c r="D3624">
        <f>COUNTIF(C$4:C3624,Tabela3[[#This Row],[COMANDA]])</f>
        <v>1</v>
      </c>
      <c r="E3624" t="s">
        <v>89</v>
      </c>
      <c r="F3624" t="s">
        <v>375</v>
      </c>
      <c r="G3624" t="s">
        <v>8</v>
      </c>
      <c r="H3624" t="s">
        <v>41</v>
      </c>
      <c r="I3624" s="2">
        <v>1</v>
      </c>
      <c r="J3624" t="s">
        <v>12</v>
      </c>
      <c r="K3624" s="21">
        <f>INDEX(LISTAS!$H:$Q,MATCH(BASE!H3624,LISTAS!$G:$G,0),MATCH(BASE!J3624,LISTAS!$H$3:$Q$3,0))*Tabela3[[#This Row],[QUANTIDADE]]</f>
        <v>12.6</v>
      </c>
      <c r="L3624" s="2" t="str">
        <f>TEXT(Tabela3[[#This Row],[DATA]],"MM")</f>
        <v>04</v>
      </c>
      <c r="M3624" s="2">
        <f>WEEKNUM(Tabela3[[#This Row],[DATA]])</f>
        <v>17</v>
      </c>
      <c r="N3624" s="18">
        <f>YEAR(Tabela3[[#This Row],[DATA]])</f>
        <v>2023</v>
      </c>
    </row>
    <row r="3625" spans="2:14">
      <c r="B3625" s="1">
        <v>45043</v>
      </c>
      <c r="C3625">
        <v>13450</v>
      </c>
      <c r="D3625">
        <f>COUNTIF(C$4:C3625,Tabela3[[#This Row],[COMANDA]])</f>
        <v>2</v>
      </c>
      <c r="E3625" t="s">
        <v>89</v>
      </c>
      <c r="F3625" t="s">
        <v>375</v>
      </c>
      <c r="G3625" t="s">
        <v>8</v>
      </c>
      <c r="H3625" t="s">
        <v>206</v>
      </c>
      <c r="I3625" s="2">
        <v>1</v>
      </c>
      <c r="J3625" t="s">
        <v>12</v>
      </c>
      <c r="K3625" s="21">
        <f>INDEX(LISTAS!$H:$Q,MATCH(BASE!H3625,LISTAS!$G:$G,0),MATCH(BASE!J3625,LISTAS!$H$3:$Q$3,0))*Tabela3[[#This Row],[QUANTIDADE]]</f>
        <v>16.2</v>
      </c>
      <c r="L3625" s="2" t="str">
        <f>TEXT(Tabela3[[#This Row],[DATA]],"MM")</f>
        <v>04</v>
      </c>
      <c r="M3625" s="2">
        <f>WEEKNUM(Tabela3[[#This Row],[DATA]])</f>
        <v>17</v>
      </c>
      <c r="N3625" s="18">
        <f>YEAR(Tabela3[[#This Row],[DATA]])</f>
        <v>2023</v>
      </c>
    </row>
    <row r="3626" spans="2:14">
      <c r="B3626" s="1">
        <v>45043</v>
      </c>
      <c r="C3626">
        <v>13451</v>
      </c>
      <c r="D3626">
        <f>COUNTIF(C$4:C3626,Tabela3[[#This Row],[COMANDA]])</f>
        <v>1</v>
      </c>
      <c r="E3626" t="s">
        <v>90</v>
      </c>
      <c r="F3626" t="s">
        <v>100</v>
      </c>
      <c r="G3626" t="s">
        <v>8</v>
      </c>
      <c r="H3626" t="s">
        <v>204</v>
      </c>
      <c r="I3626" s="2">
        <v>1</v>
      </c>
      <c r="J3626" t="s">
        <v>11</v>
      </c>
      <c r="K3626" s="21">
        <f>INDEX(LISTAS!$H:$Q,MATCH(BASE!H3626,LISTAS!$G:$G,0),MATCH(BASE!J3626,LISTAS!$H$3:$Q$3,0))*Tabela3[[#This Row],[QUANTIDADE]]</f>
        <v>18</v>
      </c>
      <c r="L3626" s="2" t="str">
        <f>TEXT(Tabela3[[#This Row],[DATA]],"MM")</f>
        <v>04</v>
      </c>
      <c r="M3626" s="2">
        <f>WEEKNUM(Tabela3[[#This Row],[DATA]])</f>
        <v>17</v>
      </c>
      <c r="N3626" s="18">
        <f>YEAR(Tabela3[[#This Row],[DATA]])</f>
        <v>2023</v>
      </c>
    </row>
    <row r="3627" spans="2:14">
      <c r="B3627" s="1">
        <v>45043</v>
      </c>
      <c r="C3627">
        <v>13451</v>
      </c>
      <c r="D3627">
        <f>COUNTIF(C$4:C3627,Tabela3[[#This Row],[COMANDA]])</f>
        <v>2</v>
      </c>
      <c r="E3627" t="s">
        <v>90</v>
      </c>
      <c r="F3627" t="s">
        <v>100</v>
      </c>
      <c r="G3627" t="s">
        <v>8</v>
      </c>
      <c r="H3627" t="s">
        <v>211</v>
      </c>
      <c r="I3627" s="2">
        <v>1</v>
      </c>
      <c r="J3627" t="s">
        <v>11</v>
      </c>
      <c r="K3627" s="21">
        <f>INDEX(LISTAS!$H:$Q,MATCH(BASE!H3627,LISTAS!$G:$G,0),MATCH(BASE!J3627,LISTAS!$H$3:$Q$3,0))*Tabela3[[#This Row],[QUANTIDADE]]</f>
        <v>20</v>
      </c>
      <c r="L3627" s="2" t="str">
        <f>TEXT(Tabela3[[#This Row],[DATA]],"MM")</f>
        <v>04</v>
      </c>
      <c r="M3627" s="2">
        <f>WEEKNUM(Tabela3[[#This Row],[DATA]])</f>
        <v>17</v>
      </c>
      <c r="N3627" s="18">
        <f>YEAR(Tabela3[[#This Row],[DATA]])</f>
        <v>2023</v>
      </c>
    </row>
    <row r="3628" spans="2:14">
      <c r="B3628" s="1">
        <v>45043</v>
      </c>
      <c r="C3628">
        <v>13452</v>
      </c>
      <c r="D3628">
        <f>COUNTIF(C$4:C3628,Tabela3[[#This Row],[COMANDA]])</f>
        <v>1</v>
      </c>
      <c r="E3628" t="s">
        <v>90</v>
      </c>
      <c r="F3628" t="s">
        <v>98</v>
      </c>
      <c r="G3628" t="s">
        <v>8</v>
      </c>
      <c r="H3628" t="s">
        <v>204</v>
      </c>
      <c r="I3628" s="2">
        <v>1</v>
      </c>
      <c r="J3628" t="s">
        <v>11</v>
      </c>
      <c r="K3628" s="21">
        <f>INDEX(LISTAS!$H:$Q,MATCH(BASE!H3628,LISTAS!$G:$G,0),MATCH(BASE!J3628,LISTAS!$H$3:$Q$3,0))*Tabela3[[#This Row],[QUANTIDADE]]</f>
        <v>18</v>
      </c>
      <c r="L3628" s="2" t="str">
        <f>TEXT(Tabela3[[#This Row],[DATA]],"MM")</f>
        <v>04</v>
      </c>
      <c r="M3628" s="2">
        <f>WEEKNUM(Tabela3[[#This Row],[DATA]])</f>
        <v>17</v>
      </c>
      <c r="N3628" s="18">
        <f>YEAR(Tabela3[[#This Row],[DATA]])</f>
        <v>2023</v>
      </c>
    </row>
    <row r="3629" spans="2:14">
      <c r="B3629" s="1">
        <v>45043</v>
      </c>
      <c r="C3629">
        <v>13452</v>
      </c>
      <c r="D3629">
        <f>COUNTIF(C$4:C3629,Tabela3[[#This Row],[COMANDA]])</f>
        <v>2</v>
      </c>
      <c r="E3629" t="s">
        <v>90</v>
      </c>
      <c r="F3629" t="s">
        <v>98</v>
      </c>
      <c r="G3629" t="s">
        <v>8</v>
      </c>
      <c r="H3629" t="s">
        <v>202</v>
      </c>
      <c r="I3629" s="2">
        <v>1</v>
      </c>
      <c r="J3629" t="s">
        <v>11</v>
      </c>
      <c r="K3629" s="21">
        <f>INDEX(LISTAS!$H:$Q,MATCH(BASE!H3629,LISTAS!$G:$G,0),MATCH(BASE!J3629,LISTAS!$H$3:$Q$3,0))*Tabela3[[#This Row],[QUANTIDADE]]</f>
        <v>20</v>
      </c>
      <c r="L3629" s="2" t="str">
        <f>TEXT(Tabela3[[#This Row],[DATA]],"MM")</f>
        <v>04</v>
      </c>
      <c r="M3629" s="2">
        <f>WEEKNUM(Tabela3[[#This Row],[DATA]])</f>
        <v>17</v>
      </c>
      <c r="N3629" s="18">
        <f>YEAR(Tabela3[[#This Row],[DATA]])</f>
        <v>2023</v>
      </c>
    </row>
    <row r="3630" spans="2:14">
      <c r="B3630" s="1">
        <v>45043</v>
      </c>
      <c r="C3630">
        <v>13452</v>
      </c>
      <c r="D3630">
        <f>COUNTIF(C$4:C3630,Tabela3[[#This Row],[COMANDA]])</f>
        <v>3</v>
      </c>
      <c r="E3630" t="s">
        <v>90</v>
      </c>
      <c r="F3630" t="s">
        <v>98</v>
      </c>
      <c r="G3630" t="s">
        <v>9</v>
      </c>
      <c r="H3630" t="s">
        <v>138</v>
      </c>
      <c r="I3630" s="2">
        <v>1</v>
      </c>
      <c r="J3630" t="s">
        <v>11</v>
      </c>
      <c r="K3630" s="21">
        <f>INDEX(LISTAS!$H:$Q,MATCH(BASE!H3630,LISTAS!$G:$G,0),MATCH(BASE!J3630,LISTAS!$H$3:$Q$3,0))*Tabela3[[#This Row],[QUANTIDADE]]</f>
        <v>4</v>
      </c>
      <c r="L3630" s="2" t="str">
        <f>TEXT(Tabela3[[#This Row],[DATA]],"MM")</f>
        <v>04</v>
      </c>
      <c r="M3630" s="2">
        <f>WEEKNUM(Tabela3[[#This Row],[DATA]])</f>
        <v>17</v>
      </c>
      <c r="N3630" s="18">
        <f>YEAR(Tabela3[[#This Row],[DATA]])</f>
        <v>2023</v>
      </c>
    </row>
    <row r="3631" spans="2:14">
      <c r="B3631" s="1">
        <v>45043</v>
      </c>
      <c r="C3631">
        <v>13453</v>
      </c>
      <c r="D3631">
        <f>COUNTIF(C$4:C3631,Tabela3[[#This Row],[COMANDA]])</f>
        <v>1</v>
      </c>
      <c r="E3631" t="s">
        <v>90</v>
      </c>
      <c r="F3631" t="s">
        <v>99</v>
      </c>
      <c r="G3631" t="s">
        <v>8</v>
      </c>
      <c r="H3631" t="s">
        <v>43</v>
      </c>
      <c r="I3631" s="2">
        <v>1</v>
      </c>
      <c r="J3631" t="s">
        <v>11</v>
      </c>
      <c r="K3631" s="21">
        <f>INDEX(LISTAS!$H:$Q,MATCH(BASE!H3631,LISTAS!$G:$G,0),MATCH(BASE!J3631,LISTAS!$H$3:$Q$3,0))*Tabela3[[#This Row],[QUANTIDADE]]</f>
        <v>18</v>
      </c>
      <c r="L3631" s="2" t="str">
        <f>TEXT(Tabela3[[#This Row],[DATA]],"MM")</f>
        <v>04</v>
      </c>
      <c r="M3631" s="2">
        <f>WEEKNUM(Tabela3[[#This Row],[DATA]])</f>
        <v>17</v>
      </c>
      <c r="N3631" s="18">
        <f>YEAR(Tabela3[[#This Row],[DATA]])</f>
        <v>2023</v>
      </c>
    </row>
    <row r="3632" spans="2:14">
      <c r="B3632" s="1">
        <v>45043</v>
      </c>
      <c r="C3632">
        <v>13454</v>
      </c>
      <c r="D3632">
        <f>COUNTIF(C$4:C3632,Tabela3[[#This Row],[COMANDA]])</f>
        <v>1</v>
      </c>
      <c r="E3632" t="s">
        <v>90</v>
      </c>
      <c r="F3632" t="s">
        <v>99</v>
      </c>
      <c r="G3632" t="s">
        <v>8</v>
      </c>
      <c r="H3632" t="s">
        <v>204</v>
      </c>
      <c r="I3632" s="2">
        <v>1</v>
      </c>
      <c r="J3632" t="s">
        <v>11</v>
      </c>
      <c r="K3632" s="21">
        <f>INDEX(LISTAS!$H:$Q,MATCH(BASE!H3632,LISTAS!$G:$G,0),MATCH(BASE!J3632,LISTAS!$H$3:$Q$3,0))*Tabela3[[#This Row],[QUANTIDADE]]</f>
        <v>18</v>
      </c>
      <c r="L3632" s="2" t="str">
        <f>TEXT(Tabela3[[#This Row],[DATA]],"MM")</f>
        <v>04</v>
      </c>
      <c r="M3632" s="2">
        <f>WEEKNUM(Tabela3[[#This Row],[DATA]])</f>
        <v>17</v>
      </c>
      <c r="N3632" s="18">
        <f>YEAR(Tabela3[[#This Row],[DATA]])</f>
        <v>2023</v>
      </c>
    </row>
    <row r="3633" spans="2:14">
      <c r="B3633" s="1">
        <v>45043</v>
      </c>
      <c r="C3633">
        <v>13454</v>
      </c>
      <c r="D3633">
        <f>COUNTIF(C$4:C3633,Tabela3[[#This Row],[COMANDA]])</f>
        <v>2</v>
      </c>
      <c r="E3633" t="s">
        <v>90</v>
      </c>
      <c r="F3633" t="s">
        <v>99</v>
      </c>
      <c r="G3633" t="s">
        <v>9</v>
      </c>
      <c r="H3633" t="s">
        <v>134</v>
      </c>
      <c r="I3633" s="2">
        <v>1</v>
      </c>
      <c r="J3633" t="s">
        <v>11</v>
      </c>
      <c r="K3633" s="21">
        <f>INDEX(LISTAS!$H:$Q,MATCH(BASE!H3633,LISTAS!$G:$G,0),MATCH(BASE!J3633,LISTAS!$H$3:$Q$3,0))*Tabela3[[#This Row],[QUANTIDADE]]</f>
        <v>3</v>
      </c>
      <c r="L3633" s="2" t="str">
        <f>TEXT(Tabela3[[#This Row],[DATA]],"MM")</f>
        <v>04</v>
      </c>
      <c r="M3633" s="2">
        <f>WEEKNUM(Tabela3[[#This Row],[DATA]])</f>
        <v>17</v>
      </c>
      <c r="N3633" s="18">
        <f>YEAR(Tabela3[[#This Row],[DATA]])</f>
        <v>2023</v>
      </c>
    </row>
    <row r="3634" spans="2:14">
      <c r="B3634" s="1">
        <v>45043</v>
      </c>
      <c r="C3634">
        <v>13455</v>
      </c>
      <c r="D3634">
        <f>COUNTIF(C$4:C3634,Tabela3[[#This Row],[COMANDA]])</f>
        <v>1</v>
      </c>
      <c r="E3634" t="s">
        <v>90</v>
      </c>
      <c r="F3634" t="s">
        <v>98</v>
      </c>
      <c r="G3634" t="s">
        <v>8</v>
      </c>
      <c r="H3634" t="s">
        <v>204</v>
      </c>
      <c r="I3634" s="2">
        <v>1</v>
      </c>
      <c r="J3634" t="s">
        <v>11</v>
      </c>
      <c r="K3634" s="21">
        <f>INDEX(LISTAS!$H:$Q,MATCH(BASE!H3634,LISTAS!$G:$G,0),MATCH(BASE!J3634,LISTAS!$H$3:$Q$3,0))*Tabela3[[#This Row],[QUANTIDADE]]</f>
        <v>18</v>
      </c>
      <c r="L3634" s="2" t="str">
        <f>TEXT(Tabela3[[#This Row],[DATA]],"MM")</f>
        <v>04</v>
      </c>
      <c r="M3634" s="2">
        <f>WEEKNUM(Tabela3[[#This Row],[DATA]])</f>
        <v>17</v>
      </c>
      <c r="N3634" s="18">
        <f>YEAR(Tabela3[[#This Row],[DATA]])</f>
        <v>2023</v>
      </c>
    </row>
    <row r="3635" spans="2:14">
      <c r="B3635" s="1">
        <v>45043</v>
      </c>
      <c r="C3635">
        <v>13455</v>
      </c>
      <c r="D3635">
        <f>COUNTIF(C$4:C3635,Tabela3[[#This Row],[COMANDA]])</f>
        <v>2</v>
      </c>
      <c r="E3635" t="s">
        <v>90</v>
      </c>
      <c r="F3635" t="s">
        <v>98</v>
      </c>
      <c r="G3635" t="s">
        <v>9</v>
      </c>
      <c r="H3635" t="s">
        <v>138</v>
      </c>
      <c r="I3635" s="2">
        <v>1</v>
      </c>
      <c r="J3635" t="s">
        <v>11</v>
      </c>
      <c r="K3635" s="21">
        <f>INDEX(LISTAS!$H:$Q,MATCH(BASE!H3635,LISTAS!$G:$G,0),MATCH(BASE!J3635,LISTAS!$H$3:$Q$3,0))*Tabela3[[#This Row],[QUANTIDADE]]</f>
        <v>4</v>
      </c>
      <c r="L3635" s="2" t="str">
        <f>TEXT(Tabela3[[#This Row],[DATA]],"MM")</f>
        <v>04</v>
      </c>
      <c r="M3635" s="2">
        <f>WEEKNUM(Tabela3[[#This Row],[DATA]])</f>
        <v>17</v>
      </c>
      <c r="N3635" s="18">
        <f>YEAR(Tabela3[[#This Row],[DATA]])</f>
        <v>2023</v>
      </c>
    </row>
    <row r="3636" spans="2:14">
      <c r="B3636" s="1">
        <v>45043</v>
      </c>
      <c r="C3636">
        <v>13456</v>
      </c>
      <c r="D3636">
        <f>COUNTIF(C$4:C3636,Tabela3[[#This Row],[COMANDA]])</f>
        <v>1</v>
      </c>
      <c r="E3636" t="s">
        <v>90</v>
      </c>
      <c r="F3636" t="s">
        <v>99</v>
      </c>
      <c r="G3636" t="s">
        <v>8</v>
      </c>
      <c r="H3636" t="s">
        <v>211</v>
      </c>
      <c r="I3636" s="2">
        <v>1</v>
      </c>
      <c r="J3636" t="s">
        <v>11</v>
      </c>
      <c r="K3636" s="21">
        <f>INDEX(LISTAS!$H:$Q,MATCH(BASE!H3636,LISTAS!$G:$G,0),MATCH(BASE!J3636,LISTAS!$H$3:$Q$3,0))*Tabela3[[#This Row],[QUANTIDADE]]</f>
        <v>20</v>
      </c>
      <c r="L3636" s="2" t="str">
        <f>TEXT(Tabela3[[#This Row],[DATA]],"MM")</f>
        <v>04</v>
      </c>
      <c r="M3636" s="2">
        <f>WEEKNUM(Tabela3[[#This Row],[DATA]])</f>
        <v>17</v>
      </c>
      <c r="N3636" s="18">
        <f>YEAR(Tabela3[[#This Row],[DATA]])</f>
        <v>2023</v>
      </c>
    </row>
    <row r="3637" spans="2:14">
      <c r="B3637" s="1">
        <v>45043</v>
      </c>
      <c r="C3637">
        <v>13457</v>
      </c>
      <c r="D3637">
        <f>COUNTIF(C$4:C3637,Tabela3[[#This Row],[COMANDA]])</f>
        <v>1</v>
      </c>
      <c r="E3637" t="s">
        <v>90</v>
      </c>
      <c r="F3637" t="s">
        <v>99</v>
      </c>
      <c r="G3637" t="s">
        <v>8</v>
      </c>
      <c r="H3637" t="s">
        <v>39</v>
      </c>
      <c r="I3637" s="2">
        <v>1</v>
      </c>
      <c r="J3637" t="s">
        <v>11</v>
      </c>
      <c r="K3637" s="21">
        <f>INDEX(LISTAS!$H:$Q,MATCH(BASE!H3637,LISTAS!$G:$G,0),MATCH(BASE!J3637,LISTAS!$H$3:$Q$3,0))*Tabela3[[#This Row],[QUANTIDADE]]</f>
        <v>12</v>
      </c>
      <c r="L3637" s="2" t="str">
        <f>TEXT(Tabela3[[#This Row],[DATA]],"MM")</f>
        <v>04</v>
      </c>
      <c r="M3637" s="2">
        <f>WEEKNUM(Tabela3[[#This Row],[DATA]])</f>
        <v>17</v>
      </c>
      <c r="N3637" s="18">
        <f>YEAR(Tabela3[[#This Row],[DATA]])</f>
        <v>2023</v>
      </c>
    </row>
    <row r="3638" spans="2:14">
      <c r="B3638" s="1">
        <v>45043</v>
      </c>
      <c r="C3638">
        <v>13457</v>
      </c>
      <c r="D3638">
        <f>COUNTIF(C$4:C3638,Tabela3[[#This Row],[COMANDA]])</f>
        <v>2</v>
      </c>
      <c r="E3638" t="s">
        <v>90</v>
      </c>
      <c r="F3638" t="s">
        <v>99</v>
      </c>
      <c r="G3638" t="s">
        <v>61</v>
      </c>
      <c r="H3638" t="s">
        <v>166</v>
      </c>
      <c r="I3638" s="2">
        <v>1</v>
      </c>
      <c r="J3638" t="s">
        <v>11</v>
      </c>
      <c r="K3638" s="21">
        <f>INDEX(LISTAS!$H:$Q,MATCH(BASE!H3638,LISTAS!$G:$G,0),MATCH(BASE!J3638,LISTAS!$H$3:$Q$3,0))*Tabela3[[#This Row],[QUANTIDADE]]</f>
        <v>8</v>
      </c>
      <c r="L3638" s="2" t="str">
        <f>TEXT(Tabela3[[#This Row],[DATA]],"MM")</f>
        <v>04</v>
      </c>
      <c r="M3638" s="2">
        <f>WEEKNUM(Tabela3[[#This Row],[DATA]])</f>
        <v>17</v>
      </c>
      <c r="N3638" s="18">
        <f>YEAR(Tabela3[[#This Row],[DATA]])</f>
        <v>2023</v>
      </c>
    </row>
    <row r="3639" spans="2:14">
      <c r="B3639" s="1">
        <v>45043</v>
      </c>
      <c r="C3639">
        <v>13458</v>
      </c>
      <c r="D3639">
        <f>COUNTIF(C$4:C3639,Tabela3[[#This Row],[COMANDA]])</f>
        <v>1</v>
      </c>
      <c r="E3639" t="s">
        <v>90</v>
      </c>
      <c r="G3639" t="s">
        <v>8</v>
      </c>
      <c r="H3639" t="s">
        <v>203</v>
      </c>
      <c r="I3639" s="2">
        <v>1</v>
      </c>
      <c r="J3639" t="s">
        <v>11</v>
      </c>
      <c r="K3639" s="21">
        <f>INDEX(LISTAS!$H:$Q,MATCH(BASE!H3639,LISTAS!$G:$G,0),MATCH(BASE!J3639,LISTAS!$H$3:$Q$3,0))*Tabela3[[#This Row],[QUANTIDADE]]</f>
        <v>20</v>
      </c>
      <c r="L3639" s="2" t="str">
        <f>TEXT(Tabela3[[#This Row],[DATA]],"MM")</f>
        <v>04</v>
      </c>
      <c r="M3639" s="2">
        <f>WEEKNUM(Tabela3[[#This Row],[DATA]])</f>
        <v>17</v>
      </c>
      <c r="N3639" s="18">
        <f>YEAR(Tabela3[[#This Row],[DATA]])</f>
        <v>2023</v>
      </c>
    </row>
    <row r="3640" spans="2:14">
      <c r="B3640" s="1">
        <v>45043</v>
      </c>
      <c r="C3640">
        <v>13459</v>
      </c>
      <c r="D3640">
        <f>COUNTIF(C$4:C3640,Tabela3[[#This Row],[COMANDA]])</f>
        <v>1</v>
      </c>
      <c r="E3640" t="s">
        <v>90</v>
      </c>
      <c r="G3640" t="s">
        <v>8</v>
      </c>
      <c r="H3640" t="s">
        <v>204</v>
      </c>
      <c r="I3640" s="2">
        <v>1</v>
      </c>
      <c r="J3640" t="s">
        <v>11</v>
      </c>
      <c r="K3640" s="21">
        <f>INDEX(LISTAS!$H:$Q,MATCH(BASE!H3640,LISTAS!$G:$G,0),MATCH(BASE!J3640,LISTAS!$H$3:$Q$3,0))*Tabela3[[#This Row],[QUANTIDADE]]</f>
        <v>18</v>
      </c>
      <c r="L3640" s="2" t="str">
        <f>TEXT(Tabela3[[#This Row],[DATA]],"MM")</f>
        <v>04</v>
      </c>
      <c r="M3640" s="2">
        <f>WEEKNUM(Tabela3[[#This Row],[DATA]])</f>
        <v>17</v>
      </c>
      <c r="N3640" s="18">
        <f>YEAR(Tabela3[[#This Row],[DATA]])</f>
        <v>2023</v>
      </c>
    </row>
    <row r="3641" spans="2:14">
      <c r="B3641" s="1">
        <v>45043</v>
      </c>
      <c r="C3641">
        <v>13459</v>
      </c>
      <c r="D3641">
        <f>COUNTIF(C$4:C3641,Tabela3[[#This Row],[COMANDA]])</f>
        <v>2</v>
      </c>
      <c r="E3641" t="s">
        <v>90</v>
      </c>
      <c r="G3641" t="s">
        <v>61</v>
      </c>
      <c r="H3641" t="s">
        <v>164</v>
      </c>
      <c r="I3641" s="2">
        <v>1</v>
      </c>
      <c r="J3641" t="s">
        <v>11</v>
      </c>
      <c r="K3641" s="21">
        <f>INDEX(LISTAS!$H:$Q,MATCH(BASE!H3641,LISTAS!$G:$G,0),MATCH(BASE!J3641,LISTAS!$H$3:$Q$3,0))*Tabela3[[#This Row],[QUANTIDADE]]</f>
        <v>6</v>
      </c>
      <c r="L3641" s="2" t="str">
        <f>TEXT(Tabela3[[#This Row],[DATA]],"MM")</f>
        <v>04</v>
      </c>
      <c r="M3641" s="2">
        <f>WEEKNUM(Tabela3[[#This Row],[DATA]])</f>
        <v>17</v>
      </c>
      <c r="N3641" s="18">
        <f>YEAR(Tabela3[[#This Row],[DATA]])</f>
        <v>2023</v>
      </c>
    </row>
    <row r="3642" spans="2:14">
      <c r="B3642" s="1">
        <v>45043</v>
      </c>
      <c r="C3642">
        <v>13460</v>
      </c>
      <c r="D3642">
        <f>COUNTIF(C$4:C3642,Tabela3[[#This Row],[COMANDA]])</f>
        <v>1</v>
      </c>
      <c r="E3642" t="s">
        <v>90</v>
      </c>
      <c r="F3642" t="s">
        <v>98</v>
      </c>
      <c r="G3642" t="s">
        <v>8</v>
      </c>
      <c r="H3642" t="s">
        <v>42</v>
      </c>
      <c r="I3642" s="2">
        <v>1</v>
      </c>
      <c r="J3642" t="s">
        <v>11</v>
      </c>
      <c r="K3642" s="21">
        <f>INDEX(LISTAS!$H:$Q,MATCH(BASE!H3642,LISTAS!$G:$G,0),MATCH(BASE!J3642,LISTAS!$H$3:$Q$3,0))*Tabela3[[#This Row],[QUANTIDADE]]</f>
        <v>16</v>
      </c>
      <c r="L3642" s="2" t="str">
        <f>TEXT(Tabela3[[#This Row],[DATA]],"MM")</f>
        <v>04</v>
      </c>
      <c r="M3642" s="2">
        <f>WEEKNUM(Tabela3[[#This Row],[DATA]])</f>
        <v>17</v>
      </c>
      <c r="N3642" s="18">
        <f>YEAR(Tabela3[[#This Row],[DATA]])</f>
        <v>2023</v>
      </c>
    </row>
    <row r="3643" spans="2:14">
      <c r="B3643" s="1">
        <v>45043</v>
      </c>
      <c r="C3643">
        <v>13461</v>
      </c>
      <c r="D3643">
        <f>COUNTIF(C$4:C3643,Tabela3[[#This Row],[COMANDA]])</f>
        <v>1</v>
      </c>
      <c r="E3643" t="s">
        <v>90</v>
      </c>
      <c r="F3643" t="s">
        <v>99</v>
      </c>
      <c r="G3643" t="s">
        <v>8</v>
      </c>
      <c r="H3643" t="s">
        <v>202</v>
      </c>
      <c r="I3643" s="2">
        <v>1</v>
      </c>
      <c r="J3643" t="s">
        <v>11</v>
      </c>
      <c r="K3643" s="21">
        <f>INDEX(LISTAS!$H:$Q,MATCH(BASE!H3643,LISTAS!$G:$G,0),MATCH(BASE!J3643,LISTAS!$H$3:$Q$3,0))*Tabela3[[#This Row],[QUANTIDADE]]</f>
        <v>20</v>
      </c>
      <c r="L3643" s="2" t="str">
        <f>TEXT(Tabela3[[#This Row],[DATA]],"MM")</f>
        <v>04</v>
      </c>
      <c r="M3643" s="2">
        <f>WEEKNUM(Tabela3[[#This Row],[DATA]])</f>
        <v>17</v>
      </c>
      <c r="N3643" s="18">
        <f>YEAR(Tabela3[[#This Row],[DATA]])</f>
        <v>2023</v>
      </c>
    </row>
    <row r="3644" spans="2:14">
      <c r="B3644" s="1">
        <v>45043</v>
      </c>
      <c r="C3644">
        <v>13461</v>
      </c>
      <c r="D3644">
        <f>COUNTIF(C$4:C3644,Tabela3[[#This Row],[COMANDA]])</f>
        <v>2</v>
      </c>
      <c r="E3644" t="s">
        <v>90</v>
      </c>
      <c r="F3644" t="s">
        <v>99</v>
      </c>
      <c r="G3644" t="s">
        <v>9</v>
      </c>
      <c r="H3644" t="s">
        <v>127</v>
      </c>
      <c r="I3644" s="2">
        <v>1</v>
      </c>
      <c r="J3644" t="s">
        <v>11</v>
      </c>
      <c r="K3644" s="21">
        <f>INDEX(LISTAS!$H:$Q,MATCH(BASE!H3644,LISTAS!$G:$G,0),MATCH(BASE!J3644,LISTAS!$H$3:$Q$3,0))*Tabela3[[#This Row],[QUANTIDADE]]</f>
        <v>4.5</v>
      </c>
      <c r="L3644" s="2" t="str">
        <f>TEXT(Tabela3[[#This Row],[DATA]],"MM")</f>
        <v>04</v>
      </c>
      <c r="M3644" s="2">
        <f>WEEKNUM(Tabela3[[#This Row],[DATA]])</f>
        <v>17</v>
      </c>
      <c r="N3644" s="18">
        <f>YEAR(Tabela3[[#This Row],[DATA]])</f>
        <v>2023</v>
      </c>
    </row>
    <row r="3645" spans="2:14">
      <c r="B3645" s="1">
        <v>45043</v>
      </c>
      <c r="C3645">
        <v>13462</v>
      </c>
      <c r="D3645">
        <f>COUNTIF(C$4:C3645,Tabela3[[#This Row],[COMANDA]])</f>
        <v>1</v>
      </c>
      <c r="E3645" t="s">
        <v>90</v>
      </c>
      <c r="F3645" t="s">
        <v>375</v>
      </c>
      <c r="G3645" t="s">
        <v>8</v>
      </c>
      <c r="H3645" t="s">
        <v>204</v>
      </c>
      <c r="I3645" s="2">
        <v>1</v>
      </c>
      <c r="J3645" t="s">
        <v>11</v>
      </c>
      <c r="K3645" s="21">
        <f>INDEX(LISTAS!$H:$Q,MATCH(BASE!H3645,LISTAS!$G:$G,0),MATCH(BASE!J3645,LISTAS!$H$3:$Q$3,0))*Tabela3[[#This Row],[QUANTIDADE]]</f>
        <v>18</v>
      </c>
      <c r="L3645" s="2" t="str">
        <f>TEXT(Tabela3[[#This Row],[DATA]],"MM")</f>
        <v>04</v>
      </c>
      <c r="M3645" s="2">
        <f>WEEKNUM(Tabela3[[#This Row],[DATA]])</f>
        <v>17</v>
      </c>
      <c r="N3645" s="18">
        <f>YEAR(Tabela3[[#This Row],[DATA]])</f>
        <v>2023</v>
      </c>
    </row>
    <row r="3646" spans="2:14">
      <c r="B3646" s="1">
        <v>45043</v>
      </c>
      <c r="C3646">
        <v>13463</v>
      </c>
      <c r="D3646">
        <f>COUNTIF(C$4:C3646,Tabela3[[#This Row],[COMANDA]])</f>
        <v>1</v>
      </c>
      <c r="E3646" t="s">
        <v>90</v>
      </c>
      <c r="G3646" t="s">
        <v>8</v>
      </c>
      <c r="H3646" t="s">
        <v>203</v>
      </c>
      <c r="I3646" s="2">
        <v>1</v>
      </c>
      <c r="J3646" t="s">
        <v>11</v>
      </c>
      <c r="K3646" s="21">
        <f>INDEX(LISTAS!$H:$Q,MATCH(BASE!H3646,LISTAS!$G:$G,0),MATCH(BASE!J3646,LISTAS!$H$3:$Q$3,0))*Tabela3[[#This Row],[QUANTIDADE]]</f>
        <v>20</v>
      </c>
      <c r="L3646" s="2" t="str">
        <f>TEXT(Tabela3[[#This Row],[DATA]],"MM")</f>
        <v>04</v>
      </c>
      <c r="M3646" s="2">
        <f>WEEKNUM(Tabela3[[#This Row],[DATA]])</f>
        <v>17</v>
      </c>
      <c r="N3646" s="18">
        <f>YEAR(Tabela3[[#This Row],[DATA]])</f>
        <v>2023</v>
      </c>
    </row>
    <row r="3647" spans="2:14">
      <c r="B3647" s="1">
        <v>45043</v>
      </c>
      <c r="C3647">
        <v>13463</v>
      </c>
      <c r="D3647">
        <f>COUNTIF(C$4:C3647,Tabela3[[#This Row],[COMANDA]])</f>
        <v>2</v>
      </c>
      <c r="E3647" t="s">
        <v>90</v>
      </c>
      <c r="G3647" t="s">
        <v>9</v>
      </c>
      <c r="H3647" t="s">
        <v>55</v>
      </c>
      <c r="I3647" s="2">
        <v>1</v>
      </c>
      <c r="J3647" t="s">
        <v>11</v>
      </c>
      <c r="K3647" s="21">
        <f>INDEX(LISTAS!$H:$Q,MATCH(BASE!H3647,LISTAS!$G:$G,0),MATCH(BASE!J3647,LISTAS!$H$3:$Q$3,0))*Tabela3[[#This Row],[QUANTIDADE]]</f>
        <v>3</v>
      </c>
      <c r="L3647" s="2" t="str">
        <f>TEXT(Tabela3[[#This Row],[DATA]],"MM")</f>
        <v>04</v>
      </c>
      <c r="M3647" s="2">
        <f>WEEKNUM(Tabela3[[#This Row],[DATA]])</f>
        <v>17</v>
      </c>
      <c r="N3647" s="18">
        <f>YEAR(Tabela3[[#This Row],[DATA]])</f>
        <v>2023</v>
      </c>
    </row>
    <row r="3648" spans="2:14">
      <c r="B3648" s="1">
        <v>45043</v>
      </c>
      <c r="C3648">
        <v>13464</v>
      </c>
      <c r="D3648">
        <f>COUNTIF(C$4:C3648,Tabela3[[#This Row],[COMANDA]])</f>
        <v>1</v>
      </c>
      <c r="E3648" t="s">
        <v>90</v>
      </c>
      <c r="G3648" t="s">
        <v>8</v>
      </c>
      <c r="H3648" t="s">
        <v>211</v>
      </c>
      <c r="I3648" s="2">
        <v>1</v>
      </c>
      <c r="J3648" t="s">
        <v>11</v>
      </c>
      <c r="K3648" s="21">
        <f>INDEX(LISTAS!$H:$Q,MATCH(BASE!H3648,LISTAS!$G:$G,0),MATCH(BASE!J3648,LISTAS!$H$3:$Q$3,0))*Tabela3[[#This Row],[QUANTIDADE]]</f>
        <v>20</v>
      </c>
      <c r="L3648" s="2" t="str">
        <f>TEXT(Tabela3[[#This Row],[DATA]],"MM")</f>
        <v>04</v>
      </c>
      <c r="M3648" s="2">
        <f>WEEKNUM(Tabela3[[#This Row],[DATA]])</f>
        <v>17</v>
      </c>
      <c r="N3648" s="18">
        <f>YEAR(Tabela3[[#This Row],[DATA]])</f>
        <v>2023</v>
      </c>
    </row>
    <row r="3649" spans="2:14">
      <c r="B3649" s="1">
        <v>45043</v>
      </c>
      <c r="C3649">
        <v>14197</v>
      </c>
      <c r="D3649">
        <f>COUNTIF(C$4:C3649,Tabela3[[#This Row],[COMANDA]])</f>
        <v>1</v>
      </c>
      <c r="E3649" t="s">
        <v>90</v>
      </c>
      <c r="F3649" t="s">
        <v>98</v>
      </c>
      <c r="G3649" t="s">
        <v>8</v>
      </c>
      <c r="H3649" t="s">
        <v>206</v>
      </c>
      <c r="I3649" s="2">
        <v>1</v>
      </c>
      <c r="J3649" t="s">
        <v>11</v>
      </c>
      <c r="K3649" s="21">
        <f>INDEX(LISTAS!$H:$Q,MATCH(BASE!H3649,LISTAS!$G:$G,0),MATCH(BASE!J3649,LISTAS!$H$3:$Q$3,0))*Tabela3[[#This Row],[QUANTIDADE]]</f>
        <v>18</v>
      </c>
      <c r="L3649" s="2" t="str">
        <f>TEXT(Tabela3[[#This Row],[DATA]],"MM")</f>
        <v>04</v>
      </c>
      <c r="M3649" s="2">
        <f>WEEKNUM(Tabela3[[#This Row],[DATA]])</f>
        <v>17</v>
      </c>
      <c r="N3649" s="18">
        <f>YEAR(Tabela3[[#This Row],[DATA]])</f>
        <v>2023</v>
      </c>
    </row>
    <row r="3650" spans="2:14">
      <c r="B3650" s="1">
        <v>45043</v>
      </c>
      <c r="C3650">
        <v>14197</v>
      </c>
      <c r="D3650">
        <f>COUNTIF(C$4:C3650,Tabela3[[#This Row],[COMANDA]])</f>
        <v>2</v>
      </c>
      <c r="E3650" t="s">
        <v>90</v>
      </c>
      <c r="F3650" t="s">
        <v>98</v>
      </c>
      <c r="G3650" t="s">
        <v>9</v>
      </c>
      <c r="H3650" t="s">
        <v>142</v>
      </c>
      <c r="I3650" s="2">
        <v>1</v>
      </c>
      <c r="J3650" t="s">
        <v>11</v>
      </c>
      <c r="K3650" s="21">
        <f>INDEX(LISTAS!$H:$Q,MATCH(BASE!H3650,LISTAS!$G:$G,0),MATCH(BASE!J3650,LISTAS!$H$3:$Q$3,0))*Tabela3[[#This Row],[QUANTIDADE]]</f>
        <v>6</v>
      </c>
      <c r="L3650" s="2" t="str">
        <f>TEXT(Tabela3[[#This Row],[DATA]],"MM")</f>
        <v>04</v>
      </c>
      <c r="M3650" s="2">
        <f>WEEKNUM(Tabela3[[#This Row],[DATA]])</f>
        <v>17</v>
      </c>
      <c r="N3650" s="18">
        <f>YEAR(Tabela3[[#This Row],[DATA]])</f>
        <v>2023</v>
      </c>
    </row>
    <row r="3651" spans="2:14">
      <c r="B3651" s="1">
        <v>45043</v>
      </c>
      <c r="C3651">
        <v>14198</v>
      </c>
      <c r="D3651">
        <f>COUNTIF(C$4:C3651,Tabela3[[#This Row],[COMANDA]])</f>
        <v>1</v>
      </c>
      <c r="E3651" t="s">
        <v>90</v>
      </c>
      <c r="F3651" t="s">
        <v>99</v>
      </c>
      <c r="G3651" t="s">
        <v>8</v>
      </c>
      <c r="H3651" t="s">
        <v>42</v>
      </c>
      <c r="I3651" s="2">
        <v>1</v>
      </c>
      <c r="J3651" t="s">
        <v>11</v>
      </c>
      <c r="K3651" s="21">
        <f>INDEX(LISTAS!$H:$Q,MATCH(BASE!H3651,LISTAS!$G:$G,0),MATCH(BASE!J3651,LISTAS!$H$3:$Q$3,0))*Tabela3[[#This Row],[QUANTIDADE]]</f>
        <v>16</v>
      </c>
      <c r="L3651" s="2" t="str">
        <f>TEXT(Tabela3[[#This Row],[DATA]],"MM")</f>
        <v>04</v>
      </c>
      <c r="M3651" s="2">
        <f>WEEKNUM(Tabela3[[#This Row],[DATA]])</f>
        <v>17</v>
      </c>
      <c r="N3651" s="18">
        <f>YEAR(Tabela3[[#This Row],[DATA]])</f>
        <v>2023</v>
      </c>
    </row>
    <row r="3652" spans="2:14">
      <c r="B3652" s="1">
        <v>45043</v>
      </c>
      <c r="C3652">
        <v>14198</v>
      </c>
      <c r="D3652">
        <f>COUNTIF(C$4:C3652,Tabela3[[#This Row],[COMANDA]])</f>
        <v>2</v>
      </c>
      <c r="E3652" t="s">
        <v>90</v>
      </c>
      <c r="F3652" t="s">
        <v>99</v>
      </c>
      <c r="G3652" t="s">
        <v>61</v>
      </c>
      <c r="H3652" t="s">
        <v>164</v>
      </c>
      <c r="I3652" s="2">
        <v>1</v>
      </c>
      <c r="J3652" t="s">
        <v>11</v>
      </c>
      <c r="K3652" s="21">
        <f>INDEX(LISTAS!$H:$Q,MATCH(BASE!H3652,LISTAS!$G:$G,0),MATCH(BASE!J3652,LISTAS!$H$3:$Q$3,0))*Tabela3[[#This Row],[QUANTIDADE]]</f>
        <v>6</v>
      </c>
      <c r="L3652" s="2" t="str">
        <f>TEXT(Tabela3[[#This Row],[DATA]],"MM")</f>
        <v>04</v>
      </c>
      <c r="M3652" s="2">
        <f>WEEKNUM(Tabela3[[#This Row],[DATA]])</f>
        <v>17</v>
      </c>
      <c r="N3652" s="18">
        <f>YEAR(Tabela3[[#This Row],[DATA]])</f>
        <v>2023</v>
      </c>
    </row>
    <row r="3653" spans="2:14">
      <c r="B3653" s="1">
        <v>45043</v>
      </c>
      <c r="C3653">
        <v>14199</v>
      </c>
      <c r="D3653">
        <f>COUNTIF(C$4:C3653,Tabela3[[#This Row],[COMANDA]])</f>
        <v>1</v>
      </c>
      <c r="E3653" t="s">
        <v>90</v>
      </c>
      <c r="F3653" t="s">
        <v>98</v>
      </c>
      <c r="G3653" t="s">
        <v>8</v>
      </c>
      <c r="H3653" t="s">
        <v>206</v>
      </c>
      <c r="I3653" s="2">
        <v>1</v>
      </c>
      <c r="J3653" t="s">
        <v>11</v>
      </c>
      <c r="K3653" s="21">
        <f>INDEX(LISTAS!$H:$Q,MATCH(BASE!H3653,LISTAS!$G:$G,0),MATCH(BASE!J3653,LISTAS!$H$3:$Q$3,0))*Tabela3[[#This Row],[QUANTIDADE]]</f>
        <v>18</v>
      </c>
      <c r="L3653" s="2" t="str">
        <f>TEXT(Tabela3[[#This Row],[DATA]],"MM")</f>
        <v>04</v>
      </c>
      <c r="M3653" s="2">
        <f>WEEKNUM(Tabela3[[#This Row],[DATA]])</f>
        <v>17</v>
      </c>
      <c r="N3653" s="18">
        <f>YEAR(Tabela3[[#This Row],[DATA]])</f>
        <v>2023</v>
      </c>
    </row>
    <row r="3654" spans="2:14">
      <c r="B3654" s="1">
        <v>45043</v>
      </c>
      <c r="C3654">
        <v>14199</v>
      </c>
      <c r="D3654">
        <f>COUNTIF(C$4:C3654,Tabela3[[#This Row],[COMANDA]])</f>
        <v>2</v>
      </c>
      <c r="E3654" t="s">
        <v>90</v>
      </c>
      <c r="F3654" t="s">
        <v>98</v>
      </c>
      <c r="G3654" t="s">
        <v>61</v>
      </c>
      <c r="H3654" t="s">
        <v>384</v>
      </c>
      <c r="I3654" s="2">
        <v>1</v>
      </c>
      <c r="J3654" t="s">
        <v>11</v>
      </c>
      <c r="K3654" s="21">
        <f>INDEX(LISTAS!$H:$Q,MATCH(BASE!H3654,LISTAS!$G:$G,0),MATCH(BASE!J3654,LISTAS!$H$3:$Q$3,0))*Tabela3[[#This Row],[QUANTIDADE]]</f>
        <v>2</v>
      </c>
      <c r="L3654" s="2" t="str">
        <f>TEXT(Tabela3[[#This Row],[DATA]],"MM")</f>
        <v>04</v>
      </c>
      <c r="M3654" s="2">
        <f>WEEKNUM(Tabela3[[#This Row],[DATA]])</f>
        <v>17</v>
      </c>
      <c r="N3654" s="18">
        <f>YEAR(Tabela3[[#This Row],[DATA]])</f>
        <v>2023</v>
      </c>
    </row>
    <row r="3655" spans="2:14">
      <c r="B3655" s="1">
        <v>45043</v>
      </c>
      <c r="C3655">
        <v>14199</v>
      </c>
      <c r="D3655">
        <f>COUNTIF(C$4:C3655,Tabela3[[#This Row],[COMANDA]])</f>
        <v>3</v>
      </c>
      <c r="E3655" t="s">
        <v>90</v>
      </c>
      <c r="F3655" t="s">
        <v>98</v>
      </c>
      <c r="G3655" t="s">
        <v>9</v>
      </c>
      <c r="H3655" t="s">
        <v>58</v>
      </c>
      <c r="I3655" s="2">
        <v>1</v>
      </c>
      <c r="J3655" t="s">
        <v>11</v>
      </c>
      <c r="K3655" s="21">
        <f>INDEX(LISTAS!$H:$Q,MATCH(BASE!H3655,LISTAS!$G:$G,0),MATCH(BASE!J3655,LISTAS!$H$3:$Q$3,0))*Tabela3[[#This Row],[QUANTIDADE]]</f>
        <v>5</v>
      </c>
      <c r="L3655" s="2" t="str">
        <f>TEXT(Tabela3[[#This Row],[DATA]],"MM")</f>
        <v>04</v>
      </c>
      <c r="M3655" s="2">
        <f>WEEKNUM(Tabela3[[#This Row],[DATA]])</f>
        <v>17</v>
      </c>
      <c r="N3655" s="18">
        <f>YEAR(Tabela3[[#This Row],[DATA]])</f>
        <v>2023</v>
      </c>
    </row>
    <row r="3656" spans="2:14">
      <c r="B3656" s="1">
        <v>45043</v>
      </c>
      <c r="C3656">
        <v>14200</v>
      </c>
      <c r="D3656">
        <f>COUNTIF(C$4:C3656,Tabela3[[#This Row],[COMANDA]])</f>
        <v>1</v>
      </c>
      <c r="E3656" t="s">
        <v>90</v>
      </c>
      <c r="F3656" t="s">
        <v>100</v>
      </c>
      <c r="G3656" t="s">
        <v>8</v>
      </c>
      <c r="H3656" t="s">
        <v>47</v>
      </c>
      <c r="I3656" s="2">
        <v>1</v>
      </c>
      <c r="J3656" t="s">
        <v>11</v>
      </c>
      <c r="K3656" s="21">
        <f>INDEX(LISTAS!$H:$Q,MATCH(BASE!H3656,LISTAS!$G:$G,0),MATCH(BASE!J3656,LISTAS!$H$3:$Q$3,0))*Tabela3[[#This Row],[QUANTIDADE]]</f>
        <v>16</v>
      </c>
      <c r="L3656" s="2" t="str">
        <f>TEXT(Tabela3[[#This Row],[DATA]],"MM")</f>
        <v>04</v>
      </c>
      <c r="M3656" s="2">
        <f>WEEKNUM(Tabela3[[#This Row],[DATA]])</f>
        <v>17</v>
      </c>
      <c r="N3656" s="18">
        <f>YEAR(Tabela3[[#This Row],[DATA]])</f>
        <v>2023</v>
      </c>
    </row>
    <row r="3657" spans="2:14">
      <c r="B3657" s="1">
        <v>45043</v>
      </c>
      <c r="C3657" t="s">
        <v>459</v>
      </c>
      <c r="D3657">
        <f>COUNTIF(C$4:C3657,Tabela3[[#This Row],[COMANDA]])</f>
        <v>1</v>
      </c>
      <c r="E3657" t="s">
        <v>1</v>
      </c>
      <c r="G3657" t="s">
        <v>64</v>
      </c>
      <c r="H3657" t="s">
        <v>170</v>
      </c>
      <c r="I3657" s="2">
        <v>1</v>
      </c>
      <c r="J3657" t="s">
        <v>11</v>
      </c>
      <c r="K3657" s="21">
        <f>INDEX(LISTAS!$H:$Q,MATCH(BASE!H3657,LISTAS!$G:$G,0),MATCH(BASE!J3657,LISTAS!$H$3:$Q$3,0))*Tabela3[[#This Row],[QUANTIDADE]]</f>
        <v>10</v>
      </c>
      <c r="L3657" s="2" t="str">
        <f>TEXT(Tabela3[[#This Row],[DATA]],"MM")</f>
        <v>04</v>
      </c>
      <c r="M3657" s="2">
        <f>WEEKNUM(Tabela3[[#This Row],[DATA]])</f>
        <v>17</v>
      </c>
      <c r="N3657" s="18">
        <f>YEAR(Tabela3[[#This Row],[DATA]])</f>
        <v>2023</v>
      </c>
    </row>
    <row r="3658" spans="2:14">
      <c r="B3658" s="1">
        <v>45043</v>
      </c>
      <c r="C3658" t="s">
        <v>459</v>
      </c>
      <c r="D3658">
        <f>COUNTIF(C$4:C3658,Tabela3[[#This Row],[COMANDA]])</f>
        <v>2</v>
      </c>
      <c r="E3658" t="s">
        <v>1</v>
      </c>
      <c r="G3658" t="s">
        <v>77</v>
      </c>
      <c r="H3658" t="s">
        <v>224</v>
      </c>
      <c r="I3658" s="2">
        <v>10</v>
      </c>
      <c r="J3658" t="s">
        <v>11</v>
      </c>
      <c r="K3658" s="21">
        <f>INDEX(LISTAS!$H:$Q,MATCH(BASE!H3658,LISTAS!$G:$G,0),MATCH(BASE!J3658,LISTAS!$H$3:$Q$3,0))*Tabela3[[#This Row],[QUANTIDADE]]</f>
        <v>55</v>
      </c>
      <c r="L3658" s="2" t="str">
        <f>TEXT(Tabela3[[#This Row],[DATA]],"MM")</f>
        <v>04</v>
      </c>
      <c r="M3658" s="2">
        <f>WEEKNUM(Tabela3[[#This Row],[DATA]])</f>
        <v>17</v>
      </c>
      <c r="N3658" s="18">
        <f>YEAR(Tabela3[[#This Row],[DATA]])</f>
        <v>2023</v>
      </c>
    </row>
    <row r="3659" spans="2:14">
      <c r="B3659" s="1">
        <v>45043</v>
      </c>
      <c r="C3659" t="s">
        <v>459</v>
      </c>
      <c r="D3659">
        <f>COUNTIF(C$4:C3659,Tabela3[[#This Row],[COMANDA]])</f>
        <v>3</v>
      </c>
      <c r="E3659" t="s">
        <v>1</v>
      </c>
      <c r="G3659" t="s">
        <v>9</v>
      </c>
      <c r="H3659" t="s">
        <v>68</v>
      </c>
      <c r="I3659" s="2">
        <v>2</v>
      </c>
      <c r="J3659" t="s">
        <v>11</v>
      </c>
      <c r="K3659" s="21">
        <f>INDEX(LISTAS!$H:$Q,MATCH(BASE!H3659,LISTAS!$G:$G,0),MATCH(BASE!J3659,LISTAS!$H$3:$Q$3,0))*Tabela3[[#This Row],[QUANTIDADE]]</f>
        <v>6</v>
      </c>
      <c r="L3659" s="2" t="str">
        <f>TEXT(Tabela3[[#This Row],[DATA]],"MM")</f>
        <v>04</v>
      </c>
      <c r="M3659" s="2">
        <f>WEEKNUM(Tabela3[[#This Row],[DATA]])</f>
        <v>17</v>
      </c>
      <c r="N3659" s="18">
        <f>YEAR(Tabela3[[#This Row],[DATA]])</f>
        <v>2023</v>
      </c>
    </row>
    <row r="3660" spans="2:14">
      <c r="B3660" s="1">
        <v>45043</v>
      </c>
      <c r="C3660" t="s">
        <v>459</v>
      </c>
      <c r="D3660">
        <f>COUNTIF(C$4:C3660,Tabela3[[#This Row],[COMANDA]])</f>
        <v>4</v>
      </c>
      <c r="E3660" t="s">
        <v>1</v>
      </c>
      <c r="G3660" t="s">
        <v>10</v>
      </c>
      <c r="H3660" t="s">
        <v>128</v>
      </c>
      <c r="I3660" s="2">
        <v>3</v>
      </c>
      <c r="J3660" t="s">
        <v>11</v>
      </c>
      <c r="K3660" s="21">
        <f>INDEX(LISTAS!$H:$Q,MATCH(BASE!H3660,LISTAS!$G:$G,0),MATCH(BASE!J3660,LISTAS!$H$3:$Q$3,0))*Tabela3[[#This Row],[QUANTIDADE]]</f>
        <v>15</v>
      </c>
      <c r="L3660" s="2" t="str">
        <f>TEXT(Tabela3[[#This Row],[DATA]],"MM")</f>
        <v>04</v>
      </c>
      <c r="M3660" s="2">
        <f>WEEKNUM(Tabela3[[#This Row],[DATA]])</f>
        <v>17</v>
      </c>
      <c r="N3660" s="18">
        <f>YEAR(Tabela3[[#This Row],[DATA]])</f>
        <v>2023</v>
      </c>
    </row>
    <row r="3661" spans="2:14">
      <c r="B3661" s="1">
        <v>45043</v>
      </c>
      <c r="C3661" t="s">
        <v>459</v>
      </c>
      <c r="D3661">
        <f>COUNTIF(C$4:C3661,Tabela3[[#This Row],[COMANDA]])</f>
        <v>5</v>
      </c>
      <c r="E3661" t="s">
        <v>1</v>
      </c>
      <c r="G3661" t="s">
        <v>9</v>
      </c>
      <c r="H3661" t="s">
        <v>214</v>
      </c>
      <c r="I3661" s="2">
        <v>16</v>
      </c>
      <c r="J3661" t="s">
        <v>11</v>
      </c>
      <c r="K3661" s="21">
        <f>INDEX(LISTAS!$H:$Q,MATCH(BASE!H3661,LISTAS!$G:$G,0),MATCH(BASE!J3661,LISTAS!$H$3:$Q$3,0))*Tabela3[[#This Row],[QUANTIDADE]]</f>
        <v>16</v>
      </c>
      <c r="L3661" s="2" t="str">
        <f>TEXT(Tabela3[[#This Row],[DATA]],"MM")</f>
        <v>04</v>
      </c>
      <c r="M3661" s="2">
        <f>WEEKNUM(Tabela3[[#This Row],[DATA]])</f>
        <v>17</v>
      </c>
      <c r="N3661" s="18">
        <f>YEAR(Tabela3[[#This Row],[DATA]])</f>
        <v>2023</v>
      </c>
    </row>
    <row r="3662" spans="2:14">
      <c r="B3662" s="1">
        <v>45043</v>
      </c>
      <c r="C3662" t="s">
        <v>459</v>
      </c>
      <c r="D3662">
        <f>COUNTIF(C$4:C3662,Tabela3[[#This Row],[COMANDA]])</f>
        <v>6</v>
      </c>
      <c r="E3662" t="s">
        <v>1</v>
      </c>
      <c r="G3662" t="s">
        <v>9</v>
      </c>
      <c r="H3662" t="s">
        <v>155</v>
      </c>
      <c r="I3662" s="2">
        <v>2</v>
      </c>
      <c r="J3662" t="s">
        <v>11</v>
      </c>
      <c r="K3662" s="21">
        <f>INDEX(LISTAS!$H:$Q,MATCH(BASE!H3662,LISTAS!$G:$G,0),MATCH(BASE!J3662,LISTAS!$H$3:$Q$3,0))*Tabela3[[#This Row],[QUANTIDADE]]</f>
        <v>8</v>
      </c>
      <c r="L3662" s="2" t="str">
        <f>TEXT(Tabela3[[#This Row],[DATA]],"MM")</f>
        <v>04</v>
      </c>
      <c r="M3662" s="2">
        <f>WEEKNUM(Tabela3[[#This Row],[DATA]])</f>
        <v>17</v>
      </c>
      <c r="N3662" s="18">
        <f>YEAR(Tabela3[[#This Row],[DATA]])</f>
        <v>2023</v>
      </c>
    </row>
    <row r="3663" spans="2:14">
      <c r="B3663" s="1">
        <v>45043</v>
      </c>
      <c r="C3663" t="s">
        <v>459</v>
      </c>
      <c r="D3663">
        <f>COUNTIF(C$4:C3663,Tabela3[[#This Row],[COMANDA]])</f>
        <v>7</v>
      </c>
      <c r="E3663" t="s">
        <v>1</v>
      </c>
      <c r="G3663" t="s">
        <v>74</v>
      </c>
      <c r="H3663" t="s">
        <v>76</v>
      </c>
      <c r="I3663" s="2">
        <v>3</v>
      </c>
      <c r="J3663" t="s">
        <v>11</v>
      </c>
      <c r="K3663" s="21">
        <f>INDEX(LISTAS!$H:$Q,MATCH(BASE!H3663,LISTAS!$G:$G,0),MATCH(BASE!J3663,LISTAS!$H$3:$Q$3,0))*Tabela3[[#This Row],[QUANTIDADE]]</f>
        <v>6</v>
      </c>
      <c r="L3663" s="2" t="str">
        <f>TEXT(Tabela3[[#This Row],[DATA]],"MM")</f>
        <v>04</v>
      </c>
      <c r="M3663" s="2">
        <f>WEEKNUM(Tabela3[[#This Row],[DATA]])</f>
        <v>17</v>
      </c>
      <c r="N3663" s="18">
        <f>YEAR(Tabela3[[#This Row],[DATA]])</f>
        <v>2023</v>
      </c>
    </row>
    <row r="3664" spans="2:14">
      <c r="B3664" s="1">
        <v>45043</v>
      </c>
      <c r="C3664" t="s">
        <v>459</v>
      </c>
      <c r="D3664">
        <f>COUNTIF(C$4:C3664,Tabela3[[#This Row],[COMANDA]])</f>
        <v>8</v>
      </c>
      <c r="E3664" t="s">
        <v>1</v>
      </c>
      <c r="G3664" t="s">
        <v>74</v>
      </c>
      <c r="H3664" t="s">
        <v>120</v>
      </c>
      <c r="I3664" s="2">
        <v>6</v>
      </c>
      <c r="J3664" t="s">
        <v>11</v>
      </c>
      <c r="K3664" s="21">
        <f>INDEX(LISTAS!$H:$Q,MATCH(BASE!H3664,LISTAS!$G:$G,0),MATCH(BASE!J3664,LISTAS!$H$3:$Q$3,0))*Tabela3[[#This Row],[QUANTIDADE]]</f>
        <v>18</v>
      </c>
      <c r="L3664" s="2" t="str">
        <f>TEXT(Tabela3[[#This Row],[DATA]],"MM")</f>
        <v>04</v>
      </c>
      <c r="M3664" s="2">
        <f>WEEKNUM(Tabela3[[#This Row],[DATA]])</f>
        <v>17</v>
      </c>
      <c r="N3664" s="18">
        <f>YEAR(Tabela3[[#This Row],[DATA]])</f>
        <v>2023</v>
      </c>
    </row>
    <row r="3665" spans="2:14">
      <c r="B3665" s="1">
        <v>45043</v>
      </c>
      <c r="C3665" t="s">
        <v>459</v>
      </c>
      <c r="D3665">
        <f>COUNTIF(C$4:C3665,Tabela3[[#This Row],[COMANDA]])</f>
        <v>9</v>
      </c>
      <c r="E3665" t="s">
        <v>1</v>
      </c>
      <c r="G3665" t="s">
        <v>74</v>
      </c>
      <c r="H3665" t="s">
        <v>75</v>
      </c>
      <c r="I3665" s="2">
        <v>19</v>
      </c>
      <c r="J3665" t="s">
        <v>11</v>
      </c>
      <c r="K3665" s="21">
        <f>INDEX(LISTAS!$H:$Q,MATCH(BASE!H3665,LISTAS!$G:$G,0),MATCH(BASE!J3665,LISTAS!$H$3:$Q$3,0))*Tabela3[[#This Row],[QUANTIDADE]]</f>
        <v>114</v>
      </c>
      <c r="L3665" s="2" t="str">
        <f>TEXT(Tabela3[[#This Row],[DATA]],"MM")</f>
        <v>04</v>
      </c>
      <c r="M3665" s="2">
        <f>WEEKNUM(Tabela3[[#This Row],[DATA]])</f>
        <v>17</v>
      </c>
      <c r="N3665" s="18">
        <f>YEAR(Tabela3[[#This Row],[DATA]])</f>
        <v>2023</v>
      </c>
    </row>
    <row r="3666" spans="2:14">
      <c r="B3666" s="1">
        <v>45043</v>
      </c>
      <c r="C3666" t="s">
        <v>459</v>
      </c>
      <c r="D3666">
        <f>COUNTIF(C$4:C3666,Tabela3[[#This Row],[COMANDA]])</f>
        <v>10</v>
      </c>
      <c r="E3666" t="s">
        <v>1</v>
      </c>
      <c r="G3666" t="s">
        <v>9</v>
      </c>
      <c r="H3666" t="s">
        <v>55</v>
      </c>
      <c r="I3666" s="2">
        <v>3</v>
      </c>
      <c r="J3666" t="s">
        <v>11</v>
      </c>
      <c r="K3666" s="21">
        <f>INDEX(LISTAS!$H:$Q,MATCH(BASE!H3666,LISTAS!$G:$G,0),MATCH(BASE!J3666,LISTAS!$H$3:$Q$3,0))*Tabela3[[#This Row],[QUANTIDADE]]</f>
        <v>9</v>
      </c>
      <c r="L3666" s="2" t="str">
        <f>TEXT(Tabela3[[#This Row],[DATA]],"MM")</f>
        <v>04</v>
      </c>
      <c r="M3666" s="2">
        <f>WEEKNUM(Tabela3[[#This Row],[DATA]])</f>
        <v>17</v>
      </c>
      <c r="N3666" s="18">
        <f>YEAR(Tabela3[[#This Row],[DATA]])</f>
        <v>2023</v>
      </c>
    </row>
    <row r="3667" spans="2:14">
      <c r="B3667" s="1">
        <v>45043</v>
      </c>
      <c r="C3667" t="s">
        <v>459</v>
      </c>
      <c r="D3667">
        <f>COUNTIF(C$4:C3667,Tabela3[[#This Row],[COMANDA]])</f>
        <v>11</v>
      </c>
      <c r="E3667" t="s">
        <v>1</v>
      </c>
      <c r="G3667" t="s">
        <v>9</v>
      </c>
      <c r="H3667" t="s">
        <v>58</v>
      </c>
      <c r="I3667" s="2">
        <v>1</v>
      </c>
      <c r="J3667" t="s">
        <v>11</v>
      </c>
      <c r="K3667" s="21">
        <f>INDEX(LISTAS!$H:$Q,MATCH(BASE!H3667,LISTAS!$G:$G,0),MATCH(BASE!J3667,LISTAS!$H$3:$Q$3,0))*Tabela3[[#This Row],[QUANTIDADE]]</f>
        <v>5</v>
      </c>
      <c r="L3667" s="2" t="str">
        <f>TEXT(Tabela3[[#This Row],[DATA]],"MM")</f>
        <v>04</v>
      </c>
      <c r="M3667" s="2">
        <f>WEEKNUM(Tabela3[[#This Row],[DATA]])</f>
        <v>17</v>
      </c>
      <c r="N3667" s="18">
        <f>YEAR(Tabela3[[#This Row],[DATA]])</f>
        <v>2023</v>
      </c>
    </row>
    <row r="3668" spans="2:14">
      <c r="B3668" s="1">
        <v>45043</v>
      </c>
      <c r="C3668" t="s">
        <v>459</v>
      </c>
      <c r="D3668">
        <f>COUNTIF(C$4:C3668,Tabela3[[#This Row],[COMANDA]])</f>
        <v>12</v>
      </c>
      <c r="E3668" t="s">
        <v>1</v>
      </c>
      <c r="G3668" t="s">
        <v>9</v>
      </c>
      <c r="H3668" t="s">
        <v>85</v>
      </c>
      <c r="I3668" s="2">
        <v>3</v>
      </c>
      <c r="J3668" t="s">
        <v>11</v>
      </c>
      <c r="K3668" s="21">
        <f>INDEX(LISTAS!$H:$Q,MATCH(BASE!H3668,LISTAS!$G:$G,0),MATCH(BASE!J3668,LISTAS!$H$3:$Q$3,0))*Tabela3[[#This Row],[QUANTIDADE]]</f>
        <v>30</v>
      </c>
      <c r="L3668" s="2" t="str">
        <f>TEXT(Tabela3[[#This Row],[DATA]],"MM")</f>
        <v>04</v>
      </c>
      <c r="M3668" s="2">
        <f>WEEKNUM(Tabela3[[#This Row],[DATA]])</f>
        <v>17</v>
      </c>
      <c r="N3668" s="18">
        <f>YEAR(Tabela3[[#This Row],[DATA]])</f>
        <v>2023</v>
      </c>
    </row>
    <row r="3669" spans="2:14">
      <c r="B3669" s="1">
        <v>45043</v>
      </c>
      <c r="C3669" t="s">
        <v>459</v>
      </c>
      <c r="D3669">
        <f>COUNTIF(C$4:C3669,Tabela3[[#This Row],[COMANDA]])</f>
        <v>13</v>
      </c>
      <c r="E3669" t="s">
        <v>1</v>
      </c>
      <c r="G3669" t="s">
        <v>77</v>
      </c>
      <c r="H3669" t="s">
        <v>79</v>
      </c>
      <c r="I3669" s="2">
        <v>2</v>
      </c>
      <c r="J3669" t="s">
        <v>11</v>
      </c>
      <c r="K3669" s="21">
        <f>INDEX(LISTAS!$H:$Q,MATCH(BASE!H3669,LISTAS!$G:$G,0),MATCH(BASE!J3669,LISTAS!$H$3:$Q$3,0))*Tabela3[[#This Row],[QUANTIDADE]]</f>
        <v>9</v>
      </c>
      <c r="L3669" s="2" t="str">
        <f>TEXT(Tabela3[[#This Row],[DATA]],"MM")</f>
        <v>04</v>
      </c>
      <c r="M3669" s="2">
        <f>WEEKNUM(Tabela3[[#This Row],[DATA]])</f>
        <v>17</v>
      </c>
      <c r="N3669" s="18">
        <f>YEAR(Tabela3[[#This Row],[DATA]])</f>
        <v>2023</v>
      </c>
    </row>
    <row r="3670" spans="2:14">
      <c r="B3670" s="1">
        <v>45043</v>
      </c>
      <c r="C3670" t="s">
        <v>459</v>
      </c>
      <c r="D3670">
        <f>COUNTIF(C$4:C3670,Tabela3[[#This Row],[COMANDA]])</f>
        <v>14</v>
      </c>
      <c r="E3670" t="s">
        <v>1</v>
      </c>
      <c r="G3670" t="s">
        <v>9</v>
      </c>
      <c r="H3670" t="s">
        <v>73</v>
      </c>
      <c r="I3670" s="2">
        <v>1</v>
      </c>
      <c r="J3670" t="s">
        <v>11</v>
      </c>
      <c r="K3670" s="21">
        <f>INDEX(LISTAS!$H:$Q,MATCH(BASE!H3670,LISTAS!$G:$G,0),MATCH(BASE!J3670,LISTAS!$H$3:$Q$3,0))*Tabela3[[#This Row],[QUANTIDADE]]</f>
        <v>4</v>
      </c>
      <c r="L3670" s="2" t="str">
        <f>TEXT(Tabela3[[#This Row],[DATA]],"MM")</f>
        <v>04</v>
      </c>
      <c r="M3670" s="2">
        <f>WEEKNUM(Tabela3[[#This Row],[DATA]])</f>
        <v>17</v>
      </c>
      <c r="N3670" s="18">
        <f>YEAR(Tabela3[[#This Row],[DATA]])</f>
        <v>2023</v>
      </c>
    </row>
    <row r="3671" spans="2:14">
      <c r="B3671" s="1">
        <v>45043</v>
      </c>
      <c r="C3671" t="s">
        <v>459</v>
      </c>
      <c r="D3671">
        <f>COUNTIF(C$4:C3671,Tabela3[[#This Row],[COMANDA]])</f>
        <v>15</v>
      </c>
      <c r="E3671" t="s">
        <v>1</v>
      </c>
      <c r="G3671" t="s">
        <v>10</v>
      </c>
      <c r="H3671" t="s">
        <v>105</v>
      </c>
      <c r="I3671" s="2">
        <v>2</v>
      </c>
      <c r="J3671" t="s">
        <v>11</v>
      </c>
      <c r="K3671" s="21">
        <f>INDEX(LISTAS!$H:$Q,MATCH(BASE!H3671,LISTAS!$G:$G,0),MATCH(BASE!J3671,LISTAS!$H$3:$Q$3,0))*Tabela3[[#This Row],[QUANTIDADE]]</f>
        <v>6</v>
      </c>
      <c r="L3671" s="2" t="str">
        <f>TEXT(Tabela3[[#This Row],[DATA]],"MM")</f>
        <v>04</v>
      </c>
      <c r="M3671" s="2">
        <f>WEEKNUM(Tabela3[[#This Row],[DATA]])</f>
        <v>17</v>
      </c>
      <c r="N3671" s="18">
        <f>YEAR(Tabela3[[#This Row],[DATA]])</f>
        <v>2023</v>
      </c>
    </row>
    <row r="3672" spans="2:14">
      <c r="B3672" s="1">
        <v>45043</v>
      </c>
      <c r="C3672" t="s">
        <v>459</v>
      </c>
      <c r="D3672">
        <f>COUNTIF(C$4:C3672,Tabela3[[#This Row],[COMANDA]])</f>
        <v>16</v>
      </c>
      <c r="E3672" t="s">
        <v>1</v>
      </c>
      <c r="G3672" t="s">
        <v>63</v>
      </c>
      <c r="H3672" t="s">
        <v>177</v>
      </c>
      <c r="I3672" s="2">
        <v>1</v>
      </c>
      <c r="J3672" t="s">
        <v>11</v>
      </c>
      <c r="K3672" s="21">
        <f>INDEX(LISTAS!$H:$Q,MATCH(BASE!H3672,LISTAS!$G:$G,0),MATCH(BASE!J3672,LISTAS!$H$3:$Q$3,0))*Tabela3[[#This Row],[QUANTIDADE]]</f>
        <v>4</v>
      </c>
      <c r="L3672" s="2" t="str">
        <f>TEXT(Tabela3[[#This Row],[DATA]],"MM")</f>
        <v>04</v>
      </c>
      <c r="M3672" s="2">
        <f>WEEKNUM(Tabela3[[#This Row],[DATA]])</f>
        <v>17</v>
      </c>
      <c r="N3672" s="18">
        <f>YEAR(Tabela3[[#This Row],[DATA]])</f>
        <v>2023</v>
      </c>
    </row>
    <row r="3673" spans="2:14">
      <c r="B3673" s="1">
        <v>45043</v>
      </c>
      <c r="C3673" t="s">
        <v>459</v>
      </c>
      <c r="D3673">
        <f>COUNTIF(C$4:C3673,Tabela3[[#This Row],[COMANDA]])</f>
        <v>17</v>
      </c>
      <c r="E3673" t="s">
        <v>1</v>
      </c>
      <c r="G3673" t="s">
        <v>9</v>
      </c>
      <c r="H3673" t="s">
        <v>135</v>
      </c>
      <c r="I3673" s="2">
        <v>2</v>
      </c>
      <c r="J3673" t="s">
        <v>11</v>
      </c>
      <c r="K3673" s="21">
        <f>INDEX(LISTAS!$H:$Q,MATCH(BASE!H3673,LISTAS!$G:$G,0),MATCH(BASE!J3673,LISTAS!$H$3:$Q$3,0))*Tabela3[[#This Row],[QUANTIDADE]]</f>
        <v>8</v>
      </c>
      <c r="L3673" s="2" t="str">
        <f>TEXT(Tabela3[[#This Row],[DATA]],"MM")</f>
        <v>04</v>
      </c>
      <c r="M3673" s="2">
        <f>WEEKNUM(Tabela3[[#This Row],[DATA]])</f>
        <v>17</v>
      </c>
      <c r="N3673" s="18">
        <f>YEAR(Tabela3[[#This Row],[DATA]])</f>
        <v>2023</v>
      </c>
    </row>
    <row r="3674" spans="2:14">
      <c r="B3674" s="1">
        <v>45043</v>
      </c>
      <c r="C3674" t="s">
        <v>459</v>
      </c>
      <c r="D3674">
        <f>COUNTIF(C$4:C3674,Tabela3[[#This Row],[COMANDA]])</f>
        <v>18</v>
      </c>
      <c r="E3674" t="s">
        <v>1</v>
      </c>
      <c r="G3674" t="s">
        <v>63</v>
      </c>
      <c r="H3674" t="s">
        <v>184</v>
      </c>
      <c r="I3674" s="2">
        <v>1</v>
      </c>
      <c r="J3674" t="s">
        <v>11</v>
      </c>
      <c r="K3674" s="21">
        <f>INDEX(LISTAS!$H:$Q,MATCH(BASE!H3674,LISTAS!$G:$G,0),MATCH(BASE!J3674,LISTAS!$H$3:$Q$3,0))*Tabela3[[#This Row],[QUANTIDADE]]</f>
        <v>8</v>
      </c>
      <c r="L3674" s="2" t="str">
        <f>TEXT(Tabela3[[#This Row],[DATA]],"MM")</f>
        <v>04</v>
      </c>
      <c r="M3674" s="2">
        <f>WEEKNUM(Tabela3[[#This Row],[DATA]])</f>
        <v>17</v>
      </c>
      <c r="N3674" s="18">
        <f>YEAR(Tabela3[[#This Row],[DATA]])</f>
        <v>2023</v>
      </c>
    </row>
    <row r="3675" spans="2:14">
      <c r="B3675" s="1">
        <v>45043</v>
      </c>
      <c r="C3675" t="s">
        <v>459</v>
      </c>
      <c r="D3675">
        <f>COUNTIF(C$4:C3675,Tabela3[[#This Row],[COMANDA]])</f>
        <v>19</v>
      </c>
      <c r="E3675" t="s">
        <v>1</v>
      </c>
      <c r="G3675" t="s">
        <v>10</v>
      </c>
      <c r="H3675" t="s">
        <v>229</v>
      </c>
      <c r="I3675" s="2">
        <v>1</v>
      </c>
      <c r="J3675" t="s">
        <v>11</v>
      </c>
      <c r="K3675" s="21">
        <f>INDEX(LISTAS!$H:$Q,MATCH(BASE!H3675,LISTAS!$G:$G,0),MATCH(BASE!J3675,LISTAS!$H$3:$Q$3,0))*Tabela3[[#This Row],[QUANTIDADE]]</f>
        <v>7</v>
      </c>
      <c r="L3675" s="2" t="str">
        <f>TEXT(Tabela3[[#This Row],[DATA]],"MM")</f>
        <v>04</v>
      </c>
      <c r="M3675" s="2">
        <f>WEEKNUM(Tabela3[[#This Row],[DATA]])</f>
        <v>17</v>
      </c>
      <c r="N3675" s="18">
        <f>YEAR(Tabela3[[#This Row],[DATA]])</f>
        <v>2023</v>
      </c>
    </row>
    <row r="3676" spans="2:14">
      <c r="B3676" s="1">
        <v>45043</v>
      </c>
      <c r="C3676" t="s">
        <v>459</v>
      </c>
      <c r="D3676">
        <f>COUNTIF(C$4:C3676,Tabela3[[#This Row],[COMANDA]])</f>
        <v>20</v>
      </c>
      <c r="E3676" t="s">
        <v>1</v>
      </c>
      <c r="G3676" t="s">
        <v>10</v>
      </c>
      <c r="H3676" t="s">
        <v>225</v>
      </c>
      <c r="I3676" s="2">
        <v>1</v>
      </c>
      <c r="J3676" t="s">
        <v>11</v>
      </c>
      <c r="K3676" s="21">
        <f>INDEX(LISTAS!$H:$Q,MATCH(BASE!H3676,LISTAS!$G:$G,0),MATCH(BASE!J3676,LISTAS!$H$3:$Q$3,0))*Tabela3[[#This Row],[QUANTIDADE]]</f>
        <v>12</v>
      </c>
      <c r="L3676" s="2" t="str">
        <f>TEXT(Tabela3[[#This Row],[DATA]],"MM")</f>
        <v>04</v>
      </c>
      <c r="M3676" s="2">
        <f>WEEKNUM(Tabela3[[#This Row],[DATA]])</f>
        <v>17</v>
      </c>
      <c r="N3676" s="18">
        <f>YEAR(Tabela3[[#This Row],[DATA]])</f>
        <v>2023</v>
      </c>
    </row>
    <row r="3677" spans="2:14">
      <c r="B3677" s="1">
        <v>45043</v>
      </c>
      <c r="C3677" t="s">
        <v>459</v>
      </c>
      <c r="D3677">
        <f>COUNTIF(C$4:C3677,Tabela3[[#This Row],[COMANDA]])</f>
        <v>21</v>
      </c>
      <c r="E3677" t="s">
        <v>1</v>
      </c>
      <c r="G3677" t="s">
        <v>64</v>
      </c>
      <c r="H3677" t="s">
        <v>215</v>
      </c>
      <c r="I3677" s="2">
        <v>1</v>
      </c>
      <c r="J3677" t="s">
        <v>11</v>
      </c>
      <c r="K3677" s="21">
        <f>INDEX(LISTAS!$H:$Q,MATCH(BASE!H3677,LISTAS!$G:$G,0),MATCH(BASE!J3677,LISTAS!$H$3:$Q$3,0))*Tabela3[[#This Row],[QUANTIDADE]]</f>
        <v>5</v>
      </c>
      <c r="L3677" s="2" t="str">
        <f>TEXT(Tabela3[[#This Row],[DATA]],"MM")</f>
        <v>04</v>
      </c>
      <c r="M3677" s="2">
        <f>WEEKNUM(Tabela3[[#This Row],[DATA]])</f>
        <v>17</v>
      </c>
      <c r="N3677" s="18">
        <f>YEAR(Tabela3[[#This Row],[DATA]])</f>
        <v>2023</v>
      </c>
    </row>
    <row r="3678" spans="2:14">
      <c r="B3678" s="1">
        <v>45043</v>
      </c>
      <c r="C3678" t="s">
        <v>459</v>
      </c>
      <c r="D3678">
        <f>COUNTIF(C$4:C3678,Tabela3[[#This Row],[COMANDA]])</f>
        <v>22</v>
      </c>
      <c r="E3678" t="s">
        <v>1</v>
      </c>
      <c r="G3678" t="s">
        <v>64</v>
      </c>
      <c r="H3678" t="s">
        <v>169</v>
      </c>
      <c r="I3678" s="2">
        <v>3</v>
      </c>
      <c r="J3678" t="s">
        <v>11</v>
      </c>
      <c r="K3678" s="21">
        <f>INDEX(LISTAS!$H:$Q,MATCH(BASE!H3678,LISTAS!$G:$G,0),MATCH(BASE!J3678,LISTAS!$H$3:$Q$3,0))*Tabela3[[#This Row],[QUANTIDADE]]</f>
        <v>22.5</v>
      </c>
      <c r="L3678" s="2" t="str">
        <f>TEXT(Tabela3[[#This Row],[DATA]],"MM")</f>
        <v>04</v>
      </c>
      <c r="M3678" s="2">
        <f>WEEKNUM(Tabela3[[#This Row],[DATA]])</f>
        <v>17</v>
      </c>
      <c r="N3678" s="18">
        <f>YEAR(Tabela3[[#This Row],[DATA]])</f>
        <v>2023</v>
      </c>
    </row>
    <row r="3679" spans="2:14">
      <c r="B3679" s="1">
        <v>45043</v>
      </c>
      <c r="C3679" t="s">
        <v>459</v>
      </c>
      <c r="D3679">
        <f>COUNTIF(C$4:C3679,Tabela3[[#This Row],[COMANDA]])</f>
        <v>23</v>
      </c>
      <c r="E3679" t="s">
        <v>1</v>
      </c>
      <c r="G3679" t="s">
        <v>10</v>
      </c>
      <c r="H3679" t="s">
        <v>119</v>
      </c>
      <c r="I3679" s="2">
        <v>9</v>
      </c>
      <c r="J3679" t="s">
        <v>11</v>
      </c>
      <c r="K3679" s="21">
        <f>INDEX(LISTAS!$H:$Q,MATCH(BASE!H3679,LISTAS!$G:$G,0),MATCH(BASE!J3679,LISTAS!$H$3:$Q$3,0))*Tabela3[[#This Row],[QUANTIDADE]]</f>
        <v>54</v>
      </c>
      <c r="L3679" s="2" t="str">
        <f>TEXT(Tabela3[[#This Row],[DATA]],"MM")</f>
        <v>04</v>
      </c>
      <c r="M3679" s="2">
        <f>WEEKNUM(Tabela3[[#This Row],[DATA]])</f>
        <v>17</v>
      </c>
      <c r="N3679" s="18">
        <f>YEAR(Tabela3[[#This Row],[DATA]])</f>
        <v>2023</v>
      </c>
    </row>
    <row r="3680" spans="2:14">
      <c r="B3680" s="1">
        <v>45043</v>
      </c>
      <c r="C3680" t="s">
        <v>459</v>
      </c>
      <c r="D3680">
        <f>COUNTIF(C$4:C3680,Tabela3[[#This Row],[COMANDA]])</f>
        <v>24</v>
      </c>
      <c r="E3680" t="s">
        <v>1</v>
      </c>
      <c r="G3680" t="s">
        <v>10</v>
      </c>
      <c r="H3680" t="s">
        <v>123</v>
      </c>
      <c r="I3680" s="2">
        <v>2</v>
      </c>
      <c r="J3680" t="s">
        <v>11</v>
      </c>
      <c r="K3680" s="21">
        <f>INDEX(LISTAS!$H:$Q,MATCH(BASE!H3680,LISTAS!$G:$G,0),MATCH(BASE!J3680,LISTAS!$H$3:$Q$3,0))*Tabela3[[#This Row],[QUANTIDADE]]</f>
        <v>2</v>
      </c>
      <c r="L3680" s="2" t="str">
        <f>TEXT(Tabela3[[#This Row],[DATA]],"MM")</f>
        <v>04</v>
      </c>
      <c r="M3680" s="2">
        <f>WEEKNUM(Tabela3[[#This Row],[DATA]])</f>
        <v>17</v>
      </c>
      <c r="N3680" s="18">
        <f>YEAR(Tabela3[[#This Row],[DATA]])</f>
        <v>2023</v>
      </c>
    </row>
    <row r="3681" spans="2:14">
      <c r="B3681" s="1">
        <v>45043</v>
      </c>
      <c r="C3681" t="s">
        <v>459</v>
      </c>
      <c r="D3681">
        <f>COUNTIF(C$4:C3681,Tabela3[[#This Row],[COMANDA]])</f>
        <v>25</v>
      </c>
      <c r="E3681" t="s">
        <v>1</v>
      </c>
      <c r="G3681" t="s">
        <v>10</v>
      </c>
      <c r="H3681" t="s">
        <v>94</v>
      </c>
      <c r="I3681" s="2">
        <v>2</v>
      </c>
      <c r="J3681" t="s">
        <v>11</v>
      </c>
      <c r="K3681" s="21">
        <f>INDEX(LISTAS!$H:$Q,MATCH(BASE!H3681,LISTAS!$G:$G,0),MATCH(BASE!J3681,LISTAS!$H$3:$Q$3,0))*Tabela3[[#This Row],[QUANTIDADE]]</f>
        <v>5</v>
      </c>
      <c r="L3681" s="2" t="str">
        <f>TEXT(Tabela3[[#This Row],[DATA]],"MM")</f>
        <v>04</v>
      </c>
      <c r="M3681" s="2">
        <f>WEEKNUM(Tabela3[[#This Row],[DATA]])</f>
        <v>17</v>
      </c>
      <c r="N3681" s="18">
        <f>YEAR(Tabela3[[#This Row],[DATA]])</f>
        <v>2023</v>
      </c>
    </row>
    <row r="3682" spans="2:14">
      <c r="B3682" s="1">
        <v>45043</v>
      </c>
      <c r="C3682" t="s">
        <v>459</v>
      </c>
      <c r="D3682">
        <f>COUNTIF(C$4:C3682,Tabela3[[#This Row],[COMANDA]])</f>
        <v>26</v>
      </c>
      <c r="E3682" t="s">
        <v>1</v>
      </c>
      <c r="G3682" t="s">
        <v>9</v>
      </c>
      <c r="H3682" t="s">
        <v>219</v>
      </c>
      <c r="I3682" s="2">
        <v>1</v>
      </c>
      <c r="J3682" t="s">
        <v>11</v>
      </c>
      <c r="K3682" s="21">
        <f>INDEX(LISTAS!$H:$Q,MATCH(BASE!H3682,LISTAS!$G:$G,0),MATCH(BASE!J3682,LISTAS!$H$3:$Q$3,0))*Tabela3[[#This Row],[QUANTIDADE]]</f>
        <v>5</v>
      </c>
      <c r="L3682" s="2" t="str">
        <f>TEXT(Tabela3[[#This Row],[DATA]],"MM")</f>
        <v>04</v>
      </c>
      <c r="M3682" s="2">
        <f>WEEKNUM(Tabela3[[#This Row],[DATA]])</f>
        <v>17</v>
      </c>
      <c r="N3682" s="18">
        <f>YEAR(Tabela3[[#This Row],[DATA]])</f>
        <v>2023</v>
      </c>
    </row>
    <row r="3683" spans="2:14">
      <c r="B3683" s="1">
        <v>45043</v>
      </c>
      <c r="C3683" t="s">
        <v>459</v>
      </c>
      <c r="D3683">
        <f>COUNTIF(C$4:C3683,Tabela3[[#This Row],[COMANDA]])</f>
        <v>27</v>
      </c>
      <c r="E3683" t="s">
        <v>1</v>
      </c>
      <c r="G3683" t="s">
        <v>9</v>
      </c>
      <c r="H3683" t="s">
        <v>151</v>
      </c>
      <c r="I3683" s="2">
        <v>1</v>
      </c>
      <c r="J3683" t="s">
        <v>11</v>
      </c>
      <c r="K3683" s="21">
        <f>INDEX(LISTAS!$H:$Q,MATCH(BASE!H3683,LISTAS!$G:$G,0),MATCH(BASE!J3683,LISTAS!$H$3:$Q$3,0))*Tabela3[[#This Row],[QUANTIDADE]]</f>
        <v>6</v>
      </c>
      <c r="L3683" s="2" t="str">
        <f>TEXT(Tabela3[[#This Row],[DATA]],"MM")</f>
        <v>04</v>
      </c>
      <c r="M3683" s="2">
        <f>WEEKNUM(Tabela3[[#This Row],[DATA]])</f>
        <v>17</v>
      </c>
      <c r="N3683" s="18">
        <f>YEAR(Tabela3[[#This Row],[DATA]])</f>
        <v>2023</v>
      </c>
    </row>
    <row r="3684" spans="2:14">
      <c r="B3684" s="1">
        <v>45043</v>
      </c>
      <c r="C3684" t="s">
        <v>459</v>
      </c>
      <c r="D3684">
        <f>COUNTIF(C$4:C3684,Tabela3[[#This Row],[COMANDA]])</f>
        <v>28</v>
      </c>
      <c r="E3684" t="s">
        <v>1</v>
      </c>
      <c r="G3684" t="s">
        <v>9</v>
      </c>
      <c r="H3684" t="s">
        <v>127</v>
      </c>
      <c r="I3684" s="2">
        <v>2</v>
      </c>
      <c r="J3684" t="s">
        <v>11</v>
      </c>
      <c r="K3684" s="21">
        <f>INDEX(LISTAS!$H:$Q,MATCH(BASE!H3684,LISTAS!$G:$G,0),MATCH(BASE!J3684,LISTAS!$H$3:$Q$3,0))*Tabela3[[#This Row],[QUANTIDADE]]</f>
        <v>9</v>
      </c>
      <c r="L3684" s="2" t="str">
        <f>TEXT(Tabela3[[#This Row],[DATA]],"MM")</f>
        <v>04</v>
      </c>
      <c r="M3684" s="2">
        <f>WEEKNUM(Tabela3[[#This Row],[DATA]])</f>
        <v>17</v>
      </c>
      <c r="N3684" s="18">
        <f>YEAR(Tabela3[[#This Row],[DATA]])</f>
        <v>2023</v>
      </c>
    </row>
    <row r="3685" spans="2:14">
      <c r="B3685" s="1">
        <v>45043</v>
      </c>
      <c r="C3685" t="s">
        <v>459</v>
      </c>
      <c r="D3685">
        <f>COUNTIF(C$4:C3685,Tabela3[[#This Row],[COMANDA]])</f>
        <v>29</v>
      </c>
      <c r="E3685" t="s">
        <v>1</v>
      </c>
      <c r="G3685" t="s">
        <v>9</v>
      </c>
      <c r="H3685" t="s">
        <v>142</v>
      </c>
      <c r="I3685" s="2">
        <v>3</v>
      </c>
      <c r="J3685" t="s">
        <v>11</v>
      </c>
      <c r="K3685" s="21">
        <f>INDEX(LISTAS!$H:$Q,MATCH(BASE!H3685,LISTAS!$G:$G,0),MATCH(BASE!J3685,LISTAS!$H$3:$Q$3,0))*Tabela3[[#This Row],[QUANTIDADE]]</f>
        <v>18</v>
      </c>
      <c r="L3685" s="2" t="str">
        <f>TEXT(Tabela3[[#This Row],[DATA]],"MM")</f>
        <v>04</v>
      </c>
      <c r="M3685" s="2">
        <f>WEEKNUM(Tabela3[[#This Row],[DATA]])</f>
        <v>17</v>
      </c>
      <c r="N3685" s="18">
        <f>YEAR(Tabela3[[#This Row],[DATA]])</f>
        <v>2023</v>
      </c>
    </row>
    <row r="3686" spans="2:14">
      <c r="B3686" s="1">
        <v>45043</v>
      </c>
      <c r="C3686" t="s">
        <v>459</v>
      </c>
      <c r="D3686">
        <f>COUNTIF(C$4:C3686,Tabela3[[#This Row],[COMANDA]])</f>
        <v>30</v>
      </c>
      <c r="E3686" t="s">
        <v>1</v>
      </c>
      <c r="G3686" t="s">
        <v>9</v>
      </c>
      <c r="H3686" t="s">
        <v>148</v>
      </c>
      <c r="I3686" s="2">
        <v>1</v>
      </c>
      <c r="J3686" t="s">
        <v>11</v>
      </c>
      <c r="K3686" s="21">
        <f>INDEX(LISTAS!$H:$Q,MATCH(BASE!H3686,LISTAS!$G:$G,0),MATCH(BASE!J3686,LISTAS!$H$3:$Q$3,0))*Tabela3[[#This Row],[QUANTIDADE]]</f>
        <v>3</v>
      </c>
      <c r="L3686" s="2" t="str">
        <f>TEXT(Tabela3[[#This Row],[DATA]],"MM")</f>
        <v>04</v>
      </c>
      <c r="M3686" s="2">
        <f>WEEKNUM(Tabela3[[#This Row],[DATA]])</f>
        <v>17</v>
      </c>
      <c r="N3686" s="18">
        <f>YEAR(Tabela3[[#This Row],[DATA]])</f>
        <v>2023</v>
      </c>
    </row>
    <row r="3687" spans="2:14">
      <c r="B3687" s="1">
        <v>45043</v>
      </c>
      <c r="C3687" t="s">
        <v>459</v>
      </c>
      <c r="D3687">
        <f>COUNTIF(C$4:C3687,Tabela3[[#This Row],[COMANDA]])</f>
        <v>31</v>
      </c>
      <c r="E3687" t="s">
        <v>1</v>
      </c>
      <c r="G3687" t="s">
        <v>10</v>
      </c>
      <c r="H3687" t="s">
        <v>101</v>
      </c>
      <c r="I3687" s="2">
        <v>3</v>
      </c>
      <c r="J3687" t="s">
        <v>11</v>
      </c>
      <c r="K3687" s="21">
        <f>INDEX(LISTAS!$H:$Q,MATCH(BASE!H3687,LISTAS!$G:$G,0),MATCH(BASE!J3687,LISTAS!$H$3:$Q$3,0))*Tabela3[[#This Row],[QUANTIDADE]]</f>
        <v>3</v>
      </c>
      <c r="L3687" s="2" t="str">
        <f>TEXT(Tabela3[[#This Row],[DATA]],"MM")</f>
        <v>04</v>
      </c>
      <c r="M3687" s="2">
        <f>WEEKNUM(Tabela3[[#This Row],[DATA]])</f>
        <v>17</v>
      </c>
      <c r="N3687" s="18">
        <f>YEAR(Tabela3[[#This Row],[DATA]])</f>
        <v>2023</v>
      </c>
    </row>
    <row r="3688" spans="2:14">
      <c r="B3688" s="1">
        <v>45043</v>
      </c>
      <c r="C3688" t="s">
        <v>459</v>
      </c>
      <c r="D3688">
        <f>COUNTIF(C$4:C3688,Tabela3[[#This Row],[COMANDA]])</f>
        <v>32</v>
      </c>
      <c r="E3688" t="s">
        <v>1</v>
      </c>
      <c r="G3688" t="s">
        <v>9</v>
      </c>
      <c r="H3688" t="s">
        <v>131</v>
      </c>
      <c r="I3688" s="2">
        <v>2</v>
      </c>
      <c r="J3688" t="s">
        <v>11</v>
      </c>
      <c r="K3688" s="21">
        <f>INDEX(LISTAS!$H:$Q,MATCH(BASE!H3688,LISTAS!$G:$G,0),MATCH(BASE!J3688,LISTAS!$H$3:$Q$3,0))*Tabela3[[#This Row],[QUANTIDADE]]</f>
        <v>8</v>
      </c>
      <c r="L3688" s="2" t="str">
        <f>TEXT(Tabela3[[#This Row],[DATA]],"MM")</f>
        <v>04</v>
      </c>
      <c r="M3688" s="2">
        <f>WEEKNUM(Tabela3[[#This Row],[DATA]])</f>
        <v>17</v>
      </c>
      <c r="N3688" s="18">
        <f>YEAR(Tabela3[[#This Row],[DATA]])</f>
        <v>2023</v>
      </c>
    </row>
    <row r="3689" spans="2:14">
      <c r="B3689" s="1">
        <v>45043</v>
      </c>
      <c r="C3689" t="s">
        <v>459</v>
      </c>
      <c r="D3689">
        <f>COUNTIF(C$4:C3689,Tabela3[[#This Row],[COMANDA]])</f>
        <v>33</v>
      </c>
      <c r="E3689" t="s">
        <v>1</v>
      </c>
      <c r="G3689" t="s">
        <v>9</v>
      </c>
      <c r="H3689" t="s">
        <v>208</v>
      </c>
      <c r="I3689" s="2">
        <v>1</v>
      </c>
      <c r="J3689" t="s">
        <v>11</v>
      </c>
      <c r="K3689" s="21">
        <f>INDEX(LISTAS!$H:$Q,MATCH(BASE!H3689,LISTAS!$G:$G,0),MATCH(BASE!J3689,LISTAS!$H$3:$Q$3,0))*Tabela3[[#This Row],[QUANTIDADE]]</f>
        <v>4</v>
      </c>
      <c r="L3689" s="2" t="str">
        <f>TEXT(Tabela3[[#This Row],[DATA]],"MM")</f>
        <v>04</v>
      </c>
      <c r="M3689" s="2">
        <f>WEEKNUM(Tabela3[[#This Row],[DATA]])</f>
        <v>17</v>
      </c>
      <c r="N3689" s="18">
        <f>YEAR(Tabela3[[#This Row],[DATA]])</f>
        <v>2023</v>
      </c>
    </row>
    <row r="3690" spans="2:14">
      <c r="B3690" s="1">
        <v>45043</v>
      </c>
      <c r="C3690" t="s">
        <v>459</v>
      </c>
      <c r="D3690">
        <f>COUNTIF(C$4:C3690,Tabela3[[#This Row],[COMANDA]])</f>
        <v>34</v>
      </c>
      <c r="E3690" t="s">
        <v>1</v>
      </c>
      <c r="G3690" t="s">
        <v>10</v>
      </c>
      <c r="H3690" t="s">
        <v>431</v>
      </c>
      <c r="I3690" s="2">
        <v>5</v>
      </c>
      <c r="J3690" t="s">
        <v>11</v>
      </c>
      <c r="K3690" s="21">
        <f>INDEX(LISTAS!$H:$Q,MATCH(BASE!H3690,LISTAS!$G:$G,0),MATCH(BASE!J3690,LISTAS!$H$3:$Q$3,0))*Tabela3[[#This Row],[QUANTIDADE]]</f>
        <v>20</v>
      </c>
      <c r="L3690" s="2" t="str">
        <f>TEXT(Tabela3[[#This Row],[DATA]],"MM")</f>
        <v>04</v>
      </c>
      <c r="M3690" s="2">
        <f>WEEKNUM(Tabela3[[#This Row],[DATA]])</f>
        <v>17</v>
      </c>
      <c r="N3690" s="18">
        <f>YEAR(Tabela3[[#This Row],[DATA]])</f>
        <v>2023</v>
      </c>
    </row>
    <row r="3691" spans="2:14">
      <c r="B3691" s="1">
        <v>45043</v>
      </c>
      <c r="C3691" t="s">
        <v>459</v>
      </c>
      <c r="D3691">
        <f>COUNTIF(C$4:C3691,Tabela3[[#This Row],[COMANDA]])</f>
        <v>35</v>
      </c>
      <c r="E3691" t="s">
        <v>1</v>
      </c>
      <c r="G3691" t="s">
        <v>9</v>
      </c>
      <c r="H3691" t="s">
        <v>140</v>
      </c>
      <c r="I3691" s="2">
        <v>1</v>
      </c>
      <c r="J3691" t="s">
        <v>11</v>
      </c>
      <c r="K3691" s="21">
        <f>INDEX(LISTAS!$H:$Q,MATCH(BASE!H3691,LISTAS!$G:$G,0),MATCH(BASE!J3691,LISTAS!$H$3:$Q$3,0))*Tabela3[[#This Row],[QUANTIDADE]]</f>
        <v>3</v>
      </c>
      <c r="L3691" s="2" t="str">
        <f>TEXT(Tabela3[[#This Row],[DATA]],"MM")</f>
        <v>04</v>
      </c>
      <c r="M3691" s="2">
        <f>WEEKNUM(Tabela3[[#This Row],[DATA]])</f>
        <v>17</v>
      </c>
      <c r="N3691" s="18">
        <f>YEAR(Tabela3[[#This Row],[DATA]])</f>
        <v>2023</v>
      </c>
    </row>
    <row r="3692" spans="2:14">
      <c r="B3692" s="1">
        <v>45043</v>
      </c>
      <c r="C3692" t="s">
        <v>459</v>
      </c>
      <c r="D3692">
        <f>COUNTIF(C$4:C3692,Tabela3[[#This Row],[COMANDA]])</f>
        <v>36</v>
      </c>
      <c r="E3692" t="s">
        <v>1</v>
      </c>
      <c r="G3692" t="s">
        <v>10</v>
      </c>
      <c r="H3692" t="s">
        <v>92</v>
      </c>
      <c r="I3692" s="2">
        <v>2</v>
      </c>
      <c r="J3692" t="s">
        <v>11</v>
      </c>
      <c r="K3692" s="21">
        <f>INDEX(LISTAS!$H:$Q,MATCH(BASE!H3692,LISTAS!$G:$G,0),MATCH(BASE!J3692,LISTAS!$H$3:$Q$3,0))*Tabela3[[#This Row],[QUANTIDADE]]</f>
        <v>20</v>
      </c>
      <c r="L3692" s="2" t="str">
        <f>TEXT(Tabela3[[#This Row],[DATA]],"MM")</f>
        <v>04</v>
      </c>
      <c r="M3692" s="2">
        <f>WEEKNUM(Tabela3[[#This Row],[DATA]])</f>
        <v>17</v>
      </c>
      <c r="N3692" s="18">
        <f>YEAR(Tabela3[[#This Row],[DATA]])</f>
        <v>2023</v>
      </c>
    </row>
    <row r="3693" spans="2:14">
      <c r="B3693" s="1">
        <v>45043</v>
      </c>
      <c r="C3693" t="s">
        <v>459</v>
      </c>
      <c r="D3693">
        <f>COUNTIF(C$4:C3693,Tabela3[[#This Row],[COMANDA]])</f>
        <v>37</v>
      </c>
      <c r="E3693" t="s">
        <v>1</v>
      </c>
      <c r="G3693" t="s">
        <v>9</v>
      </c>
      <c r="H3693" t="s">
        <v>344</v>
      </c>
      <c r="I3693" s="2">
        <v>1</v>
      </c>
      <c r="J3693" t="s">
        <v>11</v>
      </c>
      <c r="K3693" s="21">
        <f>INDEX(LISTAS!$H:$Q,MATCH(BASE!H3693,LISTAS!$G:$G,0),MATCH(BASE!J3693,LISTAS!$H$3:$Q$3,0))*Tabela3[[#This Row],[QUANTIDADE]]</f>
        <v>10</v>
      </c>
      <c r="L3693" s="2" t="str">
        <f>TEXT(Tabela3[[#This Row],[DATA]],"MM")</f>
        <v>04</v>
      </c>
      <c r="M3693" s="2">
        <f>WEEKNUM(Tabela3[[#This Row],[DATA]])</f>
        <v>17</v>
      </c>
      <c r="N3693" s="18">
        <f>YEAR(Tabela3[[#This Row],[DATA]])</f>
        <v>2023</v>
      </c>
    </row>
    <row r="3694" spans="2:14">
      <c r="B3694" s="1">
        <v>45043</v>
      </c>
      <c r="C3694" t="s">
        <v>459</v>
      </c>
      <c r="D3694">
        <f>COUNTIF(C$4:C3694,Tabela3[[#This Row],[COMANDA]])</f>
        <v>38</v>
      </c>
      <c r="E3694" t="s">
        <v>1</v>
      </c>
      <c r="G3694" t="s">
        <v>9</v>
      </c>
      <c r="H3694" t="s">
        <v>138</v>
      </c>
      <c r="I3694" s="2">
        <v>6</v>
      </c>
      <c r="J3694" t="s">
        <v>11</v>
      </c>
      <c r="K3694" s="21">
        <f>INDEX(LISTAS!$H:$Q,MATCH(BASE!H3694,LISTAS!$G:$G,0),MATCH(BASE!J3694,LISTAS!$H$3:$Q$3,0))*Tabela3[[#This Row],[QUANTIDADE]]</f>
        <v>24</v>
      </c>
      <c r="L3694" s="2" t="str">
        <f>TEXT(Tabela3[[#This Row],[DATA]],"MM")</f>
        <v>04</v>
      </c>
      <c r="M3694" s="2">
        <f>WEEKNUM(Tabela3[[#This Row],[DATA]])</f>
        <v>17</v>
      </c>
      <c r="N3694" s="18">
        <f>YEAR(Tabela3[[#This Row],[DATA]])</f>
        <v>2023</v>
      </c>
    </row>
    <row r="3695" spans="2:14">
      <c r="B3695" s="1">
        <v>45043</v>
      </c>
      <c r="C3695" t="s">
        <v>459</v>
      </c>
      <c r="D3695">
        <f>COUNTIF(C$4:C3695,Tabela3[[#This Row],[COMANDA]])</f>
        <v>39</v>
      </c>
      <c r="E3695" t="s">
        <v>1</v>
      </c>
      <c r="G3695" t="s">
        <v>10</v>
      </c>
      <c r="H3695" t="s">
        <v>235</v>
      </c>
      <c r="I3695" s="2">
        <v>1</v>
      </c>
      <c r="J3695" t="s">
        <v>11</v>
      </c>
      <c r="K3695" s="21">
        <f>INDEX(LISTAS!$H:$Q,MATCH(BASE!H3695,LISTAS!$G:$G,0),MATCH(BASE!J3695,LISTAS!$H$3:$Q$3,0))*Tabela3[[#This Row],[QUANTIDADE]]</f>
        <v>2</v>
      </c>
      <c r="L3695" s="2" t="str">
        <f>TEXT(Tabela3[[#This Row],[DATA]],"MM")</f>
        <v>04</v>
      </c>
      <c r="M3695" s="2">
        <f>WEEKNUM(Tabela3[[#This Row],[DATA]])</f>
        <v>17</v>
      </c>
      <c r="N3695" s="18">
        <f>YEAR(Tabela3[[#This Row],[DATA]])</f>
        <v>2023</v>
      </c>
    </row>
    <row r="3696" spans="2:14">
      <c r="B3696" s="1">
        <v>45044</v>
      </c>
      <c r="C3696">
        <v>13465</v>
      </c>
      <c r="D3696">
        <f>COUNTIF(C$4:C3696,Tabela3[[#This Row],[COMANDA]])</f>
        <v>1</v>
      </c>
      <c r="E3696" t="s">
        <v>89</v>
      </c>
      <c r="F3696" t="s">
        <v>99</v>
      </c>
      <c r="G3696" t="s">
        <v>8</v>
      </c>
      <c r="H3696" t="s">
        <v>47</v>
      </c>
      <c r="I3696" s="2">
        <v>2</v>
      </c>
      <c r="J3696" t="s">
        <v>11</v>
      </c>
      <c r="K3696" s="21">
        <f>INDEX(LISTAS!$H:$Q,MATCH(BASE!H3696,LISTAS!$G:$G,0),MATCH(BASE!J3696,LISTAS!$H$3:$Q$3,0))*Tabela3[[#This Row],[QUANTIDADE]]</f>
        <v>32</v>
      </c>
      <c r="L3696" s="2" t="str">
        <f>TEXT(Tabela3[[#This Row],[DATA]],"MM")</f>
        <v>04</v>
      </c>
      <c r="M3696" s="2">
        <f>WEEKNUM(Tabela3[[#This Row],[DATA]])</f>
        <v>17</v>
      </c>
      <c r="N3696" s="18">
        <f>YEAR(Tabela3[[#This Row],[DATA]])</f>
        <v>2023</v>
      </c>
    </row>
    <row r="3697" spans="2:14">
      <c r="B3697" s="1">
        <v>45044</v>
      </c>
      <c r="C3697">
        <v>13465</v>
      </c>
      <c r="D3697">
        <f>COUNTIF(C$4:C3697,Tabela3[[#This Row],[COMANDA]])</f>
        <v>2</v>
      </c>
      <c r="E3697" t="s">
        <v>89</v>
      </c>
      <c r="F3697" t="s">
        <v>99</v>
      </c>
      <c r="G3697" t="s">
        <v>9</v>
      </c>
      <c r="H3697" t="s">
        <v>135</v>
      </c>
      <c r="I3697" s="2">
        <v>2</v>
      </c>
      <c r="J3697" t="s">
        <v>11</v>
      </c>
      <c r="K3697" s="21">
        <f>INDEX(LISTAS!$H:$Q,MATCH(BASE!H3697,LISTAS!$G:$G,0),MATCH(BASE!J3697,LISTAS!$H$3:$Q$3,0))*Tabela3[[#This Row],[QUANTIDADE]]</f>
        <v>8</v>
      </c>
      <c r="L3697" s="2" t="str">
        <f>TEXT(Tabela3[[#This Row],[DATA]],"MM")</f>
        <v>04</v>
      </c>
      <c r="M3697" s="2">
        <f>WEEKNUM(Tabela3[[#This Row],[DATA]])</f>
        <v>17</v>
      </c>
      <c r="N3697" s="18">
        <f>YEAR(Tabela3[[#This Row],[DATA]])</f>
        <v>2023</v>
      </c>
    </row>
    <row r="3698" spans="2:14">
      <c r="B3698" s="1">
        <v>45044</v>
      </c>
      <c r="C3698">
        <v>13466</v>
      </c>
      <c r="D3698">
        <f>COUNTIF(C$4:C3698,Tabela3[[#This Row],[COMANDA]])</f>
        <v>1</v>
      </c>
      <c r="E3698" t="s">
        <v>89</v>
      </c>
      <c r="F3698" t="s">
        <v>98</v>
      </c>
      <c r="G3698" t="s">
        <v>8</v>
      </c>
      <c r="H3698" t="s">
        <v>84</v>
      </c>
      <c r="I3698" s="2">
        <v>1</v>
      </c>
      <c r="J3698" t="s">
        <v>11</v>
      </c>
      <c r="K3698" s="21">
        <f>INDEX(LISTAS!$H:$Q,MATCH(BASE!H3698,LISTAS!$G:$G,0),MATCH(BASE!J3698,LISTAS!$H$3:$Q$3,0))*Tabela3[[#This Row],[QUANTIDADE]]</f>
        <v>16</v>
      </c>
      <c r="L3698" s="2" t="str">
        <f>TEXT(Tabela3[[#This Row],[DATA]],"MM")</f>
        <v>04</v>
      </c>
      <c r="M3698" s="2">
        <f>WEEKNUM(Tabela3[[#This Row],[DATA]])</f>
        <v>17</v>
      </c>
      <c r="N3698" s="18">
        <f>YEAR(Tabela3[[#This Row],[DATA]])</f>
        <v>2023</v>
      </c>
    </row>
    <row r="3699" spans="2:14">
      <c r="B3699" s="1">
        <v>45044</v>
      </c>
      <c r="C3699">
        <v>13467</v>
      </c>
      <c r="D3699">
        <f>COUNTIF(C$4:C3699,Tabela3[[#This Row],[COMANDA]])</f>
        <v>1</v>
      </c>
      <c r="E3699" t="s">
        <v>89</v>
      </c>
      <c r="G3699" t="s">
        <v>8</v>
      </c>
      <c r="H3699" t="s">
        <v>43</v>
      </c>
      <c r="I3699" s="2">
        <v>1</v>
      </c>
      <c r="J3699" t="s">
        <v>11</v>
      </c>
      <c r="K3699" s="21">
        <f>INDEX(LISTAS!$H:$Q,MATCH(BASE!H3699,LISTAS!$G:$G,0),MATCH(BASE!J3699,LISTAS!$H$3:$Q$3,0))*Tabela3[[#This Row],[QUANTIDADE]]</f>
        <v>18</v>
      </c>
      <c r="L3699" s="2" t="str">
        <f>TEXT(Tabela3[[#This Row],[DATA]],"MM")</f>
        <v>04</v>
      </c>
      <c r="M3699" s="2">
        <f>WEEKNUM(Tabela3[[#This Row],[DATA]])</f>
        <v>17</v>
      </c>
      <c r="N3699" s="18">
        <f>YEAR(Tabela3[[#This Row],[DATA]])</f>
        <v>2023</v>
      </c>
    </row>
    <row r="3700" spans="2:14">
      <c r="B3700" s="1">
        <v>45044</v>
      </c>
      <c r="C3700">
        <v>13468</v>
      </c>
      <c r="D3700">
        <f>COUNTIF(C$4:C3700,Tabela3[[#This Row],[COMANDA]])</f>
        <v>1</v>
      </c>
      <c r="E3700" t="s">
        <v>89</v>
      </c>
      <c r="F3700" t="s">
        <v>100</v>
      </c>
      <c r="G3700" t="s">
        <v>8</v>
      </c>
      <c r="H3700" t="s">
        <v>42</v>
      </c>
      <c r="I3700" s="2">
        <v>1</v>
      </c>
      <c r="J3700" t="s">
        <v>11</v>
      </c>
      <c r="K3700" s="21">
        <f>INDEX(LISTAS!$H:$Q,MATCH(BASE!H3700,LISTAS!$G:$G,0),MATCH(BASE!J3700,LISTAS!$H$3:$Q$3,0))*Tabela3[[#This Row],[QUANTIDADE]]</f>
        <v>16</v>
      </c>
      <c r="L3700" s="2" t="str">
        <f>TEXT(Tabela3[[#This Row],[DATA]],"MM")</f>
        <v>04</v>
      </c>
      <c r="M3700" s="2">
        <f>WEEKNUM(Tabela3[[#This Row],[DATA]])</f>
        <v>17</v>
      </c>
      <c r="N3700" s="18">
        <f>YEAR(Tabela3[[#This Row],[DATA]])</f>
        <v>2023</v>
      </c>
    </row>
    <row r="3701" spans="2:14">
      <c r="B3701" s="1">
        <v>45044</v>
      </c>
      <c r="C3701">
        <v>13468</v>
      </c>
      <c r="D3701">
        <f>COUNTIF(C$4:C3701,Tabela3[[#This Row],[COMANDA]])</f>
        <v>2</v>
      </c>
      <c r="E3701" t="s">
        <v>89</v>
      </c>
      <c r="F3701" t="s">
        <v>100</v>
      </c>
      <c r="G3701" t="s">
        <v>9</v>
      </c>
      <c r="H3701" t="s">
        <v>54</v>
      </c>
      <c r="I3701" s="2">
        <v>1</v>
      </c>
      <c r="J3701" t="s">
        <v>11</v>
      </c>
      <c r="K3701" s="21">
        <f>INDEX(LISTAS!$H:$Q,MATCH(BASE!H3701,LISTAS!$G:$G,0),MATCH(BASE!J3701,LISTAS!$H$3:$Q$3,0))*Tabela3[[#This Row],[QUANTIDADE]]</f>
        <v>3</v>
      </c>
      <c r="L3701" s="2" t="str">
        <f>TEXT(Tabela3[[#This Row],[DATA]],"MM")</f>
        <v>04</v>
      </c>
      <c r="M3701" s="2">
        <f>WEEKNUM(Tabela3[[#This Row],[DATA]])</f>
        <v>17</v>
      </c>
      <c r="N3701" s="18">
        <f>YEAR(Tabela3[[#This Row],[DATA]])</f>
        <v>2023</v>
      </c>
    </row>
    <row r="3702" spans="2:14">
      <c r="B3702" s="1">
        <v>45044</v>
      </c>
      <c r="C3702">
        <v>13469</v>
      </c>
      <c r="D3702">
        <f>COUNTIF(C$4:C3702,Tabela3[[#This Row],[COMANDA]])</f>
        <v>1</v>
      </c>
      <c r="E3702" t="s">
        <v>90</v>
      </c>
      <c r="F3702" t="s">
        <v>100</v>
      </c>
      <c r="G3702" t="s">
        <v>8</v>
      </c>
      <c r="H3702" t="s">
        <v>47</v>
      </c>
      <c r="I3702" s="2">
        <v>1</v>
      </c>
      <c r="J3702" t="s">
        <v>11</v>
      </c>
      <c r="K3702" s="21">
        <f>INDEX(LISTAS!$H:$Q,MATCH(BASE!H3702,LISTAS!$G:$G,0),MATCH(BASE!J3702,LISTAS!$H$3:$Q$3,0))*Tabela3[[#This Row],[QUANTIDADE]]</f>
        <v>16</v>
      </c>
      <c r="L3702" s="2" t="str">
        <f>TEXT(Tabela3[[#This Row],[DATA]],"MM")</f>
        <v>04</v>
      </c>
      <c r="M3702" s="2">
        <f>WEEKNUM(Tabela3[[#This Row],[DATA]])</f>
        <v>17</v>
      </c>
      <c r="N3702" s="18">
        <f>YEAR(Tabela3[[#This Row],[DATA]])</f>
        <v>2023</v>
      </c>
    </row>
    <row r="3703" spans="2:14">
      <c r="B3703" s="1">
        <v>45044</v>
      </c>
      <c r="C3703">
        <v>13470</v>
      </c>
      <c r="D3703">
        <f>COUNTIF(C$4:C3703,Tabela3[[#This Row],[COMANDA]])</f>
        <v>1</v>
      </c>
      <c r="E3703" t="s">
        <v>89</v>
      </c>
      <c r="F3703" t="s">
        <v>98</v>
      </c>
      <c r="G3703" t="s">
        <v>8</v>
      </c>
      <c r="H3703" t="s">
        <v>47</v>
      </c>
      <c r="I3703" s="2">
        <v>1</v>
      </c>
      <c r="J3703" t="s">
        <v>11</v>
      </c>
      <c r="K3703" s="21">
        <f>INDEX(LISTAS!$H:$Q,MATCH(BASE!H3703,LISTAS!$G:$G,0),MATCH(BASE!J3703,LISTAS!$H$3:$Q$3,0))*Tabela3[[#This Row],[QUANTIDADE]]</f>
        <v>16</v>
      </c>
      <c r="L3703" s="2" t="str">
        <f>TEXT(Tabela3[[#This Row],[DATA]],"MM")</f>
        <v>04</v>
      </c>
      <c r="M3703" s="2">
        <f>WEEKNUM(Tabela3[[#This Row],[DATA]])</f>
        <v>17</v>
      </c>
      <c r="N3703" s="18">
        <f>YEAR(Tabela3[[#This Row],[DATA]])</f>
        <v>2023</v>
      </c>
    </row>
    <row r="3704" spans="2:14">
      <c r="B3704" s="1">
        <v>45044</v>
      </c>
      <c r="C3704">
        <v>13471</v>
      </c>
      <c r="D3704">
        <f>COUNTIF(C$4:C3704,Tabela3[[#This Row],[COMANDA]])</f>
        <v>1</v>
      </c>
      <c r="E3704" t="s">
        <v>89</v>
      </c>
      <c r="G3704" t="s">
        <v>8</v>
      </c>
      <c r="H3704" t="s">
        <v>203</v>
      </c>
      <c r="I3704" s="2">
        <v>1</v>
      </c>
      <c r="J3704" t="s">
        <v>11</v>
      </c>
      <c r="K3704" s="21">
        <f>INDEX(LISTAS!$H:$Q,MATCH(BASE!H3704,LISTAS!$G:$G,0),MATCH(BASE!J3704,LISTAS!$H$3:$Q$3,0))*Tabela3[[#This Row],[QUANTIDADE]]</f>
        <v>20</v>
      </c>
      <c r="L3704" s="2" t="str">
        <f>TEXT(Tabela3[[#This Row],[DATA]],"MM")</f>
        <v>04</v>
      </c>
      <c r="M3704" s="2">
        <f>WEEKNUM(Tabela3[[#This Row],[DATA]])</f>
        <v>17</v>
      </c>
      <c r="N3704" s="18">
        <f>YEAR(Tabela3[[#This Row],[DATA]])</f>
        <v>2023</v>
      </c>
    </row>
    <row r="3705" spans="2:14">
      <c r="B3705" s="1">
        <v>45044</v>
      </c>
      <c r="C3705">
        <v>13472</v>
      </c>
      <c r="D3705">
        <f>COUNTIF(C$4:C3705,Tabela3[[#This Row],[COMANDA]])</f>
        <v>1</v>
      </c>
      <c r="E3705" t="s">
        <v>90</v>
      </c>
      <c r="F3705" t="s">
        <v>100</v>
      </c>
      <c r="G3705" t="s">
        <v>8</v>
      </c>
      <c r="H3705" t="s">
        <v>47</v>
      </c>
      <c r="I3705" s="2">
        <v>1</v>
      </c>
      <c r="J3705" t="s">
        <v>11</v>
      </c>
      <c r="K3705" s="21">
        <f>INDEX(LISTAS!$H:$Q,MATCH(BASE!H3705,LISTAS!$G:$G,0),MATCH(BASE!J3705,LISTAS!$H$3:$Q$3,0))*Tabela3[[#This Row],[QUANTIDADE]]</f>
        <v>16</v>
      </c>
      <c r="L3705" s="2" t="str">
        <f>TEXT(Tabela3[[#This Row],[DATA]],"MM")</f>
        <v>04</v>
      </c>
      <c r="M3705" s="2">
        <f>WEEKNUM(Tabela3[[#This Row],[DATA]])</f>
        <v>17</v>
      </c>
      <c r="N3705" s="18">
        <f>YEAR(Tabela3[[#This Row],[DATA]])</f>
        <v>2023</v>
      </c>
    </row>
    <row r="3706" spans="2:14">
      <c r="B3706" s="1">
        <v>45044</v>
      </c>
      <c r="C3706">
        <v>13473</v>
      </c>
      <c r="D3706">
        <f>COUNTIF(C$4:C3706,Tabela3[[#This Row],[COMANDA]])</f>
        <v>1</v>
      </c>
      <c r="E3706" t="s">
        <v>90</v>
      </c>
      <c r="F3706" t="s">
        <v>375</v>
      </c>
      <c r="G3706" t="s">
        <v>8</v>
      </c>
      <c r="H3706" t="s">
        <v>204</v>
      </c>
      <c r="I3706" s="2">
        <v>1</v>
      </c>
      <c r="J3706" t="s">
        <v>11</v>
      </c>
      <c r="K3706" s="21">
        <f>INDEX(LISTAS!$H:$Q,MATCH(BASE!H3706,LISTAS!$G:$G,0),MATCH(BASE!J3706,LISTAS!$H$3:$Q$3,0))*Tabela3[[#This Row],[QUANTIDADE]]</f>
        <v>18</v>
      </c>
      <c r="L3706" s="2" t="str">
        <f>TEXT(Tabela3[[#This Row],[DATA]],"MM")</f>
        <v>04</v>
      </c>
      <c r="M3706" s="2">
        <f>WEEKNUM(Tabela3[[#This Row],[DATA]])</f>
        <v>17</v>
      </c>
      <c r="N3706" s="18">
        <f>YEAR(Tabela3[[#This Row],[DATA]])</f>
        <v>2023</v>
      </c>
    </row>
    <row r="3707" spans="2:14">
      <c r="B3707" s="1">
        <v>45044</v>
      </c>
      <c r="C3707">
        <v>13473</v>
      </c>
      <c r="D3707">
        <f>COUNTIF(C$4:C3707,Tabela3[[#This Row],[COMANDA]])</f>
        <v>2</v>
      </c>
      <c r="E3707" t="s">
        <v>90</v>
      </c>
      <c r="F3707" t="s">
        <v>99</v>
      </c>
      <c r="G3707" t="s">
        <v>8</v>
      </c>
      <c r="H3707" t="s">
        <v>202</v>
      </c>
      <c r="I3707" s="2">
        <v>1</v>
      </c>
      <c r="J3707" t="s">
        <v>11</v>
      </c>
      <c r="K3707" s="21">
        <f>INDEX(LISTAS!$H:$Q,MATCH(BASE!H3707,LISTAS!$G:$G,0),MATCH(BASE!J3707,LISTAS!$H$3:$Q$3,0))*Tabela3[[#This Row],[QUANTIDADE]]</f>
        <v>20</v>
      </c>
      <c r="L3707" s="2" t="str">
        <f>TEXT(Tabela3[[#This Row],[DATA]],"MM")</f>
        <v>04</v>
      </c>
      <c r="M3707" s="2">
        <f>WEEKNUM(Tabela3[[#This Row],[DATA]])</f>
        <v>17</v>
      </c>
      <c r="N3707" s="18">
        <f>YEAR(Tabela3[[#This Row],[DATA]])</f>
        <v>2023</v>
      </c>
    </row>
    <row r="3708" spans="2:14">
      <c r="B3708" s="1">
        <v>45044</v>
      </c>
      <c r="C3708">
        <v>13473</v>
      </c>
      <c r="D3708">
        <f>COUNTIF(C$4:C3708,Tabela3[[#This Row],[COMANDA]])</f>
        <v>3</v>
      </c>
      <c r="E3708" t="s">
        <v>90</v>
      </c>
      <c r="F3708" t="s">
        <v>98</v>
      </c>
      <c r="G3708" t="s">
        <v>8</v>
      </c>
      <c r="H3708" t="s">
        <v>47</v>
      </c>
      <c r="I3708" s="2">
        <v>1</v>
      </c>
      <c r="J3708" t="s">
        <v>11</v>
      </c>
      <c r="K3708" s="21">
        <f>INDEX(LISTAS!$H:$Q,MATCH(BASE!H3708,LISTAS!$G:$G,0),MATCH(BASE!J3708,LISTAS!$H$3:$Q$3,0))*Tabela3[[#This Row],[QUANTIDADE]]</f>
        <v>16</v>
      </c>
      <c r="L3708" s="2" t="str">
        <f>TEXT(Tabela3[[#This Row],[DATA]],"MM")</f>
        <v>04</v>
      </c>
      <c r="M3708" s="2">
        <f>WEEKNUM(Tabela3[[#This Row],[DATA]])</f>
        <v>17</v>
      </c>
      <c r="N3708" s="18">
        <f>YEAR(Tabela3[[#This Row],[DATA]])</f>
        <v>2023</v>
      </c>
    </row>
    <row r="3709" spans="2:14">
      <c r="B3709" s="1">
        <v>45044</v>
      </c>
      <c r="C3709">
        <v>13473</v>
      </c>
      <c r="D3709">
        <f>COUNTIF(C$4:C3709,Tabela3[[#This Row],[COMANDA]])</f>
        <v>4</v>
      </c>
      <c r="E3709" t="s">
        <v>90</v>
      </c>
      <c r="F3709" t="s">
        <v>375</v>
      </c>
      <c r="G3709" t="s">
        <v>61</v>
      </c>
      <c r="H3709" t="s">
        <v>199</v>
      </c>
      <c r="I3709" s="2">
        <v>1</v>
      </c>
      <c r="J3709" t="s">
        <v>11</v>
      </c>
      <c r="K3709" s="21">
        <f>INDEX(LISTAS!$H:$Q,MATCH(BASE!H3709,LISTAS!$G:$G,0),MATCH(BASE!J3709,LISTAS!$H$3:$Q$3,0))*Tabela3[[#This Row],[QUANTIDADE]]</f>
        <v>1</v>
      </c>
      <c r="L3709" s="2" t="str">
        <f>TEXT(Tabela3[[#This Row],[DATA]],"MM")</f>
        <v>04</v>
      </c>
      <c r="M3709" s="2">
        <f>WEEKNUM(Tabela3[[#This Row],[DATA]])</f>
        <v>17</v>
      </c>
      <c r="N3709" s="18">
        <f>YEAR(Tabela3[[#This Row],[DATA]])</f>
        <v>2023</v>
      </c>
    </row>
    <row r="3710" spans="2:14">
      <c r="B3710" s="1">
        <v>45044</v>
      </c>
      <c r="C3710">
        <v>13473</v>
      </c>
      <c r="D3710">
        <f>COUNTIF(C$4:C3710,Tabela3[[#This Row],[COMANDA]])</f>
        <v>5</v>
      </c>
      <c r="E3710" t="s">
        <v>90</v>
      </c>
      <c r="F3710" t="s">
        <v>98</v>
      </c>
      <c r="G3710" t="s">
        <v>9</v>
      </c>
      <c r="H3710" t="s">
        <v>148</v>
      </c>
      <c r="I3710" s="2">
        <v>1</v>
      </c>
      <c r="J3710" t="s">
        <v>11</v>
      </c>
      <c r="K3710" s="21">
        <f>INDEX(LISTAS!$H:$Q,MATCH(BASE!H3710,LISTAS!$G:$G,0),MATCH(BASE!J3710,LISTAS!$H$3:$Q$3,0))*Tabela3[[#This Row],[QUANTIDADE]]</f>
        <v>3</v>
      </c>
      <c r="L3710" s="2" t="str">
        <f>TEXT(Tabela3[[#This Row],[DATA]],"MM")</f>
        <v>04</v>
      </c>
      <c r="M3710" s="2">
        <f>WEEKNUM(Tabela3[[#This Row],[DATA]])</f>
        <v>17</v>
      </c>
      <c r="N3710" s="18">
        <f>YEAR(Tabela3[[#This Row],[DATA]])</f>
        <v>2023</v>
      </c>
    </row>
    <row r="3711" spans="2:14">
      <c r="B3711" s="1">
        <v>45044</v>
      </c>
      <c r="C3711">
        <v>13474</v>
      </c>
      <c r="D3711">
        <f>COUNTIF(C$4:C3711,Tabela3[[#This Row],[COMANDA]])</f>
        <v>1</v>
      </c>
      <c r="E3711" t="s">
        <v>90</v>
      </c>
      <c r="F3711" t="s">
        <v>375</v>
      </c>
      <c r="G3711" t="s">
        <v>8</v>
      </c>
      <c r="H3711" t="s">
        <v>211</v>
      </c>
      <c r="I3711" s="2">
        <v>1</v>
      </c>
      <c r="J3711" t="s">
        <v>12</v>
      </c>
      <c r="K3711" s="21">
        <f>INDEX(LISTAS!$H:$Q,MATCH(BASE!H3711,LISTAS!$G:$G,0),MATCH(BASE!J3711,LISTAS!$H$3:$Q$3,0))*Tabela3[[#This Row],[QUANTIDADE]]</f>
        <v>18</v>
      </c>
      <c r="L3711" s="2" t="str">
        <f>TEXT(Tabela3[[#This Row],[DATA]],"MM")</f>
        <v>04</v>
      </c>
      <c r="M3711" s="2">
        <f>WEEKNUM(Tabela3[[#This Row],[DATA]])</f>
        <v>17</v>
      </c>
      <c r="N3711" s="18">
        <f>YEAR(Tabela3[[#This Row],[DATA]])</f>
        <v>2023</v>
      </c>
    </row>
    <row r="3712" spans="2:14">
      <c r="B3712" s="1">
        <v>45044</v>
      </c>
      <c r="C3712">
        <v>13475</v>
      </c>
      <c r="D3712">
        <f>COUNTIF(C$4:C3712,Tabela3[[#This Row],[COMANDA]])</f>
        <v>1</v>
      </c>
      <c r="E3712" t="s">
        <v>89</v>
      </c>
      <c r="F3712" t="s">
        <v>98</v>
      </c>
      <c r="G3712" t="s">
        <v>8</v>
      </c>
      <c r="H3712" t="s">
        <v>47</v>
      </c>
      <c r="I3712" s="2">
        <v>1</v>
      </c>
      <c r="J3712" t="s">
        <v>11</v>
      </c>
      <c r="K3712" s="21">
        <f>INDEX(LISTAS!$H:$Q,MATCH(BASE!H3712,LISTAS!$G:$G,0),MATCH(BASE!J3712,LISTAS!$H$3:$Q$3,0))*Tabela3[[#This Row],[QUANTIDADE]]</f>
        <v>16</v>
      </c>
      <c r="L3712" s="2" t="str">
        <f>TEXT(Tabela3[[#This Row],[DATA]],"MM")</f>
        <v>04</v>
      </c>
      <c r="M3712" s="2">
        <f>WEEKNUM(Tabela3[[#This Row],[DATA]])</f>
        <v>17</v>
      </c>
      <c r="N3712" s="18">
        <f>YEAR(Tabela3[[#This Row],[DATA]])</f>
        <v>2023</v>
      </c>
    </row>
    <row r="3713" spans="2:14">
      <c r="B3713" s="1">
        <v>45044</v>
      </c>
      <c r="C3713">
        <v>13475</v>
      </c>
      <c r="D3713">
        <f>COUNTIF(C$4:C3713,Tabela3[[#This Row],[COMANDA]])</f>
        <v>2</v>
      </c>
      <c r="E3713" t="s">
        <v>89</v>
      </c>
      <c r="F3713" t="s">
        <v>98</v>
      </c>
      <c r="G3713" t="s">
        <v>9</v>
      </c>
      <c r="H3713" t="s">
        <v>142</v>
      </c>
      <c r="I3713" s="2">
        <v>1</v>
      </c>
      <c r="J3713" t="s">
        <v>11</v>
      </c>
      <c r="K3713" s="21">
        <f>INDEX(LISTAS!$H:$Q,MATCH(BASE!H3713,LISTAS!$G:$G,0),MATCH(BASE!J3713,LISTAS!$H$3:$Q$3,0))*Tabela3[[#This Row],[QUANTIDADE]]</f>
        <v>6</v>
      </c>
      <c r="L3713" s="2" t="str">
        <f>TEXT(Tabela3[[#This Row],[DATA]],"MM")</f>
        <v>04</v>
      </c>
      <c r="M3713" s="2">
        <f>WEEKNUM(Tabela3[[#This Row],[DATA]])</f>
        <v>17</v>
      </c>
      <c r="N3713" s="18">
        <f>YEAR(Tabela3[[#This Row],[DATA]])</f>
        <v>2023</v>
      </c>
    </row>
    <row r="3714" spans="2:14">
      <c r="B3714" s="1">
        <v>45044</v>
      </c>
      <c r="C3714">
        <v>13476</v>
      </c>
      <c r="D3714">
        <f>COUNTIF(C$4:C3714,Tabela3[[#This Row],[COMANDA]])</f>
        <v>1</v>
      </c>
      <c r="E3714" t="s">
        <v>90</v>
      </c>
      <c r="F3714" t="s">
        <v>100</v>
      </c>
      <c r="G3714" t="s">
        <v>8</v>
      </c>
      <c r="H3714" t="s">
        <v>47</v>
      </c>
      <c r="I3714" s="2">
        <v>1</v>
      </c>
      <c r="J3714" t="s">
        <v>11</v>
      </c>
      <c r="K3714" s="21">
        <f>INDEX(LISTAS!$H:$Q,MATCH(BASE!H3714,LISTAS!$G:$G,0),MATCH(BASE!J3714,LISTAS!$H$3:$Q$3,0))*Tabela3[[#This Row],[QUANTIDADE]]</f>
        <v>16</v>
      </c>
      <c r="L3714" s="2" t="str">
        <f>TEXT(Tabela3[[#This Row],[DATA]],"MM")</f>
        <v>04</v>
      </c>
      <c r="M3714" s="2">
        <f>WEEKNUM(Tabela3[[#This Row],[DATA]])</f>
        <v>17</v>
      </c>
      <c r="N3714" s="18">
        <f>YEAR(Tabela3[[#This Row],[DATA]])</f>
        <v>2023</v>
      </c>
    </row>
    <row r="3715" spans="2:14">
      <c r="B3715" s="1">
        <v>45044</v>
      </c>
      <c r="C3715">
        <v>13476</v>
      </c>
      <c r="D3715">
        <f>COUNTIF(C$4:C3715,Tabela3[[#This Row],[COMANDA]])</f>
        <v>2</v>
      </c>
      <c r="E3715" t="s">
        <v>90</v>
      </c>
      <c r="F3715" t="s">
        <v>100</v>
      </c>
      <c r="G3715" t="s">
        <v>9</v>
      </c>
      <c r="H3715" t="s">
        <v>126</v>
      </c>
      <c r="I3715" s="2">
        <v>1</v>
      </c>
      <c r="J3715" t="s">
        <v>11</v>
      </c>
      <c r="K3715" s="21">
        <f>INDEX(LISTAS!$H:$Q,MATCH(BASE!H3715,LISTAS!$G:$G,0),MATCH(BASE!J3715,LISTAS!$H$3:$Q$3,0))*Tabela3[[#This Row],[QUANTIDADE]]</f>
        <v>3.5</v>
      </c>
      <c r="L3715" s="2" t="str">
        <f>TEXT(Tabela3[[#This Row],[DATA]],"MM")</f>
        <v>04</v>
      </c>
      <c r="M3715" s="2">
        <f>WEEKNUM(Tabela3[[#This Row],[DATA]])</f>
        <v>17</v>
      </c>
      <c r="N3715" s="18">
        <f>YEAR(Tabela3[[#This Row],[DATA]])</f>
        <v>2023</v>
      </c>
    </row>
    <row r="3716" spans="2:14">
      <c r="B3716" s="1">
        <v>45044</v>
      </c>
      <c r="C3716">
        <v>13477</v>
      </c>
      <c r="D3716">
        <f>COUNTIF(C$4:C3716,Tabela3[[#This Row],[COMANDA]])</f>
        <v>1</v>
      </c>
      <c r="E3716" t="s">
        <v>89</v>
      </c>
      <c r="F3716" t="s">
        <v>99</v>
      </c>
      <c r="G3716" t="s">
        <v>8</v>
      </c>
      <c r="H3716" t="s">
        <v>47</v>
      </c>
      <c r="I3716" s="2">
        <v>2</v>
      </c>
      <c r="J3716" t="s">
        <v>11</v>
      </c>
      <c r="K3716" s="21">
        <f>INDEX(LISTAS!$H:$Q,MATCH(BASE!H3716,LISTAS!$G:$G,0),MATCH(BASE!J3716,LISTAS!$H$3:$Q$3,0))*Tabela3[[#This Row],[QUANTIDADE]]</f>
        <v>32</v>
      </c>
      <c r="L3716" s="2" t="str">
        <f>TEXT(Tabela3[[#This Row],[DATA]],"MM")</f>
        <v>04</v>
      </c>
      <c r="M3716" s="2">
        <f>WEEKNUM(Tabela3[[#This Row],[DATA]])</f>
        <v>17</v>
      </c>
      <c r="N3716" s="18">
        <f>YEAR(Tabela3[[#This Row],[DATA]])</f>
        <v>2023</v>
      </c>
    </row>
    <row r="3717" spans="2:14">
      <c r="B3717" s="1">
        <v>45044</v>
      </c>
      <c r="C3717">
        <v>13477</v>
      </c>
      <c r="D3717">
        <f>COUNTIF(C$4:C3717,Tabela3[[#This Row],[COMANDA]])</f>
        <v>2</v>
      </c>
      <c r="E3717" t="s">
        <v>89</v>
      </c>
      <c r="F3717" t="s">
        <v>99</v>
      </c>
      <c r="G3717" t="s">
        <v>9</v>
      </c>
      <c r="H3717" t="s">
        <v>133</v>
      </c>
      <c r="I3717" s="2">
        <v>1</v>
      </c>
      <c r="J3717" t="s">
        <v>11</v>
      </c>
      <c r="K3717" s="21">
        <f>INDEX(LISTAS!$H:$Q,MATCH(BASE!H3717,LISTAS!$G:$G,0),MATCH(BASE!J3717,LISTAS!$H$3:$Q$3,0))*Tabela3[[#This Row],[QUANTIDADE]]</f>
        <v>6</v>
      </c>
      <c r="L3717" s="2" t="str">
        <f>TEXT(Tabela3[[#This Row],[DATA]],"MM")</f>
        <v>04</v>
      </c>
      <c r="M3717" s="2">
        <f>WEEKNUM(Tabela3[[#This Row],[DATA]])</f>
        <v>17</v>
      </c>
      <c r="N3717" s="18">
        <f>YEAR(Tabela3[[#This Row],[DATA]])</f>
        <v>2023</v>
      </c>
    </row>
    <row r="3718" spans="2:14">
      <c r="B3718" s="1">
        <v>45044</v>
      </c>
      <c r="C3718">
        <v>13478</v>
      </c>
      <c r="D3718">
        <f>COUNTIF(C$4:C3718,Tabela3[[#This Row],[COMANDA]])</f>
        <v>1</v>
      </c>
      <c r="E3718" t="s">
        <v>90</v>
      </c>
      <c r="F3718" t="s">
        <v>98</v>
      </c>
      <c r="G3718" t="s">
        <v>8</v>
      </c>
      <c r="H3718" t="s">
        <v>202</v>
      </c>
      <c r="I3718" s="2">
        <v>1</v>
      </c>
      <c r="J3718" t="s">
        <v>11</v>
      </c>
      <c r="K3718" s="21">
        <f>INDEX(LISTAS!$H:$Q,MATCH(BASE!H3718,LISTAS!$G:$G,0),MATCH(BASE!J3718,LISTAS!$H$3:$Q$3,0))*Tabela3[[#This Row],[QUANTIDADE]]</f>
        <v>20</v>
      </c>
      <c r="L3718" s="2" t="str">
        <f>TEXT(Tabela3[[#This Row],[DATA]],"MM")</f>
        <v>04</v>
      </c>
      <c r="M3718" s="2">
        <f>WEEKNUM(Tabela3[[#This Row],[DATA]])</f>
        <v>17</v>
      </c>
      <c r="N3718" s="18">
        <f>YEAR(Tabela3[[#This Row],[DATA]])</f>
        <v>2023</v>
      </c>
    </row>
    <row r="3719" spans="2:14">
      <c r="B3719" s="1">
        <v>45044</v>
      </c>
      <c r="C3719">
        <v>13478</v>
      </c>
      <c r="D3719">
        <f>COUNTIF(C$4:C3719,Tabela3[[#This Row],[COMANDA]])</f>
        <v>2</v>
      </c>
      <c r="E3719" t="s">
        <v>90</v>
      </c>
      <c r="F3719" t="s">
        <v>98</v>
      </c>
      <c r="G3719" t="s">
        <v>9</v>
      </c>
      <c r="H3719" t="s">
        <v>127</v>
      </c>
      <c r="I3719" s="2">
        <v>1</v>
      </c>
      <c r="J3719" t="s">
        <v>11</v>
      </c>
      <c r="K3719" s="21">
        <f>INDEX(LISTAS!$H:$Q,MATCH(BASE!H3719,LISTAS!$G:$G,0),MATCH(BASE!J3719,LISTAS!$H$3:$Q$3,0))*Tabela3[[#This Row],[QUANTIDADE]]</f>
        <v>4.5</v>
      </c>
      <c r="L3719" s="2" t="str">
        <f>TEXT(Tabela3[[#This Row],[DATA]],"MM")</f>
        <v>04</v>
      </c>
      <c r="M3719" s="2">
        <f>WEEKNUM(Tabela3[[#This Row],[DATA]])</f>
        <v>17</v>
      </c>
      <c r="N3719" s="18">
        <f>YEAR(Tabela3[[#This Row],[DATA]])</f>
        <v>2023</v>
      </c>
    </row>
    <row r="3720" spans="2:14">
      <c r="B3720" s="1">
        <v>45044</v>
      </c>
      <c r="C3720">
        <v>13479</v>
      </c>
      <c r="D3720">
        <f>COUNTIF(C$4:C3720,Tabela3[[#This Row],[COMANDA]])</f>
        <v>1</v>
      </c>
      <c r="E3720" t="s">
        <v>90</v>
      </c>
      <c r="F3720" t="s">
        <v>98</v>
      </c>
      <c r="G3720" t="s">
        <v>8</v>
      </c>
      <c r="H3720" t="s">
        <v>42</v>
      </c>
      <c r="I3720" s="2">
        <v>1</v>
      </c>
      <c r="J3720" t="s">
        <v>11</v>
      </c>
      <c r="K3720" s="21">
        <f>INDEX(LISTAS!$H:$Q,MATCH(BASE!H3720,LISTAS!$G:$G,0),MATCH(BASE!J3720,LISTAS!$H$3:$Q$3,0))*Tabela3[[#This Row],[QUANTIDADE]]</f>
        <v>16</v>
      </c>
      <c r="L3720" s="2" t="str">
        <f>TEXT(Tabela3[[#This Row],[DATA]],"MM")</f>
        <v>04</v>
      </c>
      <c r="M3720" s="2">
        <f>WEEKNUM(Tabela3[[#This Row],[DATA]])</f>
        <v>17</v>
      </c>
      <c r="N3720" s="18">
        <f>YEAR(Tabela3[[#This Row],[DATA]])</f>
        <v>2023</v>
      </c>
    </row>
    <row r="3721" spans="2:14">
      <c r="B3721" s="1">
        <v>45044</v>
      </c>
      <c r="C3721">
        <v>13480</v>
      </c>
      <c r="D3721">
        <f>COUNTIF(C$4:C3721,Tabela3[[#This Row],[COMANDA]])</f>
        <v>1</v>
      </c>
      <c r="E3721" t="s">
        <v>90</v>
      </c>
      <c r="F3721" t="s">
        <v>99</v>
      </c>
      <c r="G3721" t="s">
        <v>8</v>
      </c>
      <c r="H3721" t="s">
        <v>42</v>
      </c>
      <c r="I3721" s="2">
        <v>1</v>
      </c>
      <c r="J3721" t="s">
        <v>11</v>
      </c>
      <c r="K3721" s="21">
        <f>INDEX(LISTAS!$H:$Q,MATCH(BASE!H3721,LISTAS!$G:$G,0),MATCH(BASE!J3721,LISTAS!$H$3:$Q$3,0))*Tabela3[[#This Row],[QUANTIDADE]]</f>
        <v>16</v>
      </c>
      <c r="L3721" s="2" t="str">
        <f>TEXT(Tabela3[[#This Row],[DATA]],"MM")</f>
        <v>04</v>
      </c>
      <c r="M3721" s="2">
        <f>WEEKNUM(Tabela3[[#This Row],[DATA]])</f>
        <v>17</v>
      </c>
      <c r="N3721" s="18">
        <f>YEAR(Tabela3[[#This Row],[DATA]])</f>
        <v>2023</v>
      </c>
    </row>
    <row r="3722" spans="2:14">
      <c r="B3722" s="1">
        <v>45044</v>
      </c>
      <c r="C3722">
        <v>13480</v>
      </c>
      <c r="D3722">
        <f>COUNTIF(C$4:C3722,Tabela3[[#This Row],[COMANDA]])</f>
        <v>2</v>
      </c>
      <c r="E3722" t="s">
        <v>90</v>
      </c>
      <c r="F3722" t="s">
        <v>99</v>
      </c>
      <c r="G3722" t="s">
        <v>10</v>
      </c>
      <c r="H3722" t="s">
        <v>97</v>
      </c>
      <c r="I3722" s="2">
        <v>1</v>
      </c>
      <c r="J3722" t="s">
        <v>11</v>
      </c>
      <c r="K3722" s="21">
        <f>INDEX(LISTAS!$H:$Q,MATCH(BASE!H3722,LISTAS!$G:$G,0),MATCH(BASE!J3722,LISTAS!$H$3:$Q$3,0))*Tabela3[[#This Row],[QUANTIDADE]]</f>
        <v>2.5</v>
      </c>
      <c r="L3722" s="2" t="str">
        <f>TEXT(Tabela3[[#This Row],[DATA]],"MM")</f>
        <v>04</v>
      </c>
      <c r="M3722" s="2">
        <f>WEEKNUM(Tabela3[[#This Row],[DATA]])</f>
        <v>17</v>
      </c>
      <c r="N3722" s="18">
        <f>YEAR(Tabela3[[#This Row],[DATA]])</f>
        <v>2023</v>
      </c>
    </row>
    <row r="3723" spans="2:14">
      <c r="B3723" s="1">
        <v>45044</v>
      </c>
      <c r="C3723">
        <v>13481</v>
      </c>
      <c r="D3723">
        <f>COUNTIF(C$4:C3723,Tabela3[[#This Row],[COMANDA]])</f>
        <v>1</v>
      </c>
      <c r="E3723" t="s">
        <v>1</v>
      </c>
      <c r="F3723" t="s">
        <v>100</v>
      </c>
      <c r="G3723" t="s">
        <v>8</v>
      </c>
      <c r="H3723" t="s">
        <v>141</v>
      </c>
      <c r="I3723" s="2">
        <v>1</v>
      </c>
      <c r="J3723" t="s">
        <v>11</v>
      </c>
      <c r="K3723" s="21">
        <f>INDEX(LISTAS!$H:$Q,MATCH(BASE!H3723,LISTAS!$G:$G,0),MATCH(BASE!J3723,LISTAS!$H$3:$Q$3,0))*Tabela3[[#This Row],[QUANTIDADE]]</f>
        <v>15</v>
      </c>
      <c r="L3723" s="2" t="str">
        <f>TEXT(Tabela3[[#This Row],[DATA]],"MM")</f>
        <v>04</v>
      </c>
      <c r="M3723" s="2">
        <f>WEEKNUM(Tabela3[[#This Row],[DATA]])</f>
        <v>17</v>
      </c>
      <c r="N3723" s="18">
        <f>YEAR(Tabela3[[#This Row],[DATA]])</f>
        <v>2023</v>
      </c>
    </row>
    <row r="3724" spans="2:14">
      <c r="B3724" s="1">
        <v>45044</v>
      </c>
      <c r="C3724">
        <v>13482</v>
      </c>
      <c r="D3724">
        <f>COUNTIF(C$4:C3724,Tabela3[[#This Row],[COMANDA]])</f>
        <v>1</v>
      </c>
      <c r="E3724" t="s">
        <v>90</v>
      </c>
      <c r="F3724" t="s">
        <v>99</v>
      </c>
      <c r="G3724" t="s">
        <v>8</v>
      </c>
      <c r="H3724" t="s">
        <v>42</v>
      </c>
      <c r="I3724" s="2">
        <v>2</v>
      </c>
      <c r="J3724" t="s">
        <v>11</v>
      </c>
      <c r="K3724" s="21">
        <f>INDEX(LISTAS!$H:$Q,MATCH(BASE!H3724,LISTAS!$G:$G,0),MATCH(BASE!J3724,LISTAS!$H$3:$Q$3,0))*Tabela3[[#This Row],[QUANTIDADE]]</f>
        <v>32</v>
      </c>
      <c r="L3724" s="2" t="str">
        <f>TEXT(Tabela3[[#This Row],[DATA]],"MM")</f>
        <v>04</v>
      </c>
      <c r="M3724" s="2">
        <f>WEEKNUM(Tabela3[[#This Row],[DATA]])</f>
        <v>17</v>
      </c>
      <c r="N3724" s="18">
        <f>YEAR(Tabela3[[#This Row],[DATA]])</f>
        <v>2023</v>
      </c>
    </row>
    <row r="3725" spans="2:14">
      <c r="B3725" s="1">
        <v>45044</v>
      </c>
      <c r="C3725">
        <v>13483</v>
      </c>
      <c r="D3725">
        <f>COUNTIF(C$4:C3725,Tabela3[[#This Row],[COMANDA]])</f>
        <v>1</v>
      </c>
      <c r="E3725" t="s">
        <v>90</v>
      </c>
      <c r="F3725" t="s">
        <v>99</v>
      </c>
      <c r="G3725" t="s">
        <v>8</v>
      </c>
      <c r="H3725" t="s">
        <v>202</v>
      </c>
      <c r="I3725" s="2">
        <v>1</v>
      </c>
      <c r="J3725" t="s">
        <v>11</v>
      </c>
      <c r="K3725" s="21">
        <f>INDEX(LISTAS!$H:$Q,MATCH(BASE!H3725,LISTAS!$G:$G,0),MATCH(BASE!J3725,LISTAS!$H$3:$Q$3,0))*Tabela3[[#This Row],[QUANTIDADE]]</f>
        <v>20</v>
      </c>
      <c r="L3725" s="2" t="str">
        <f>TEXT(Tabela3[[#This Row],[DATA]],"MM")</f>
        <v>04</v>
      </c>
      <c r="M3725" s="2">
        <f>WEEKNUM(Tabela3[[#This Row],[DATA]])</f>
        <v>17</v>
      </c>
      <c r="N3725" s="18">
        <f>YEAR(Tabela3[[#This Row],[DATA]])</f>
        <v>2023</v>
      </c>
    </row>
    <row r="3726" spans="2:14">
      <c r="B3726" s="1">
        <v>45044</v>
      </c>
      <c r="C3726">
        <v>13484</v>
      </c>
      <c r="D3726">
        <f>COUNTIF(C$4:C3726,Tabela3[[#This Row],[COMANDA]])</f>
        <v>1</v>
      </c>
      <c r="E3726" t="s">
        <v>90</v>
      </c>
      <c r="F3726" t="s">
        <v>98</v>
      </c>
      <c r="G3726" t="s">
        <v>8</v>
      </c>
      <c r="H3726" t="s">
        <v>203</v>
      </c>
      <c r="I3726" s="2">
        <v>1</v>
      </c>
      <c r="J3726" t="s">
        <v>11</v>
      </c>
      <c r="K3726" s="21">
        <f>INDEX(LISTAS!$H:$Q,MATCH(BASE!H3726,LISTAS!$G:$G,0),MATCH(BASE!J3726,LISTAS!$H$3:$Q$3,0))*Tabela3[[#This Row],[QUANTIDADE]]</f>
        <v>20</v>
      </c>
      <c r="L3726" s="2" t="str">
        <f>TEXT(Tabela3[[#This Row],[DATA]],"MM")</f>
        <v>04</v>
      </c>
      <c r="M3726" s="2">
        <f>WEEKNUM(Tabela3[[#This Row],[DATA]])</f>
        <v>17</v>
      </c>
      <c r="N3726" s="18">
        <f>YEAR(Tabela3[[#This Row],[DATA]])</f>
        <v>2023</v>
      </c>
    </row>
    <row r="3727" spans="2:14">
      <c r="B3727" s="1">
        <v>45044</v>
      </c>
      <c r="C3727">
        <v>13484</v>
      </c>
      <c r="D3727">
        <f>COUNTIF(C$4:C3727,Tabela3[[#This Row],[COMANDA]])</f>
        <v>2</v>
      </c>
      <c r="E3727" t="s">
        <v>90</v>
      </c>
      <c r="F3727" t="s">
        <v>98</v>
      </c>
      <c r="G3727" t="s">
        <v>9</v>
      </c>
      <c r="H3727" t="s">
        <v>154</v>
      </c>
      <c r="I3727" s="2">
        <v>1</v>
      </c>
      <c r="J3727" t="s">
        <v>11</v>
      </c>
      <c r="K3727" s="21">
        <f>INDEX(LISTAS!$H:$Q,MATCH(BASE!H3727,LISTAS!$G:$G,0),MATCH(BASE!J3727,LISTAS!$H$3:$Q$3,0))*Tabela3[[#This Row],[QUANTIDADE]]</f>
        <v>6</v>
      </c>
      <c r="L3727" s="2" t="str">
        <f>TEXT(Tabela3[[#This Row],[DATA]],"MM")</f>
        <v>04</v>
      </c>
      <c r="M3727" s="2">
        <f>WEEKNUM(Tabela3[[#This Row],[DATA]])</f>
        <v>17</v>
      </c>
      <c r="N3727" s="18">
        <f>YEAR(Tabela3[[#This Row],[DATA]])</f>
        <v>2023</v>
      </c>
    </row>
    <row r="3728" spans="2:14">
      <c r="B3728" s="1">
        <v>45044</v>
      </c>
      <c r="C3728">
        <v>13485</v>
      </c>
      <c r="D3728">
        <f>COUNTIF(C$4:C3728,Tabela3[[#This Row],[COMANDA]])</f>
        <v>1</v>
      </c>
      <c r="E3728" t="s">
        <v>90</v>
      </c>
      <c r="F3728" t="s">
        <v>99</v>
      </c>
      <c r="G3728" t="s">
        <v>8</v>
      </c>
      <c r="H3728" t="s">
        <v>203</v>
      </c>
      <c r="I3728" s="2">
        <v>1</v>
      </c>
      <c r="J3728" t="s">
        <v>11</v>
      </c>
      <c r="K3728" s="21">
        <f>INDEX(LISTAS!$H:$Q,MATCH(BASE!H3728,LISTAS!$G:$G,0),MATCH(BASE!J3728,LISTAS!$H$3:$Q$3,0))*Tabela3[[#This Row],[QUANTIDADE]]</f>
        <v>20</v>
      </c>
      <c r="L3728" s="2" t="str">
        <f>TEXT(Tabela3[[#This Row],[DATA]],"MM")</f>
        <v>04</v>
      </c>
      <c r="M3728" s="2">
        <f>WEEKNUM(Tabela3[[#This Row],[DATA]])</f>
        <v>17</v>
      </c>
      <c r="N3728" s="18">
        <f>YEAR(Tabela3[[#This Row],[DATA]])</f>
        <v>2023</v>
      </c>
    </row>
    <row r="3729" spans="2:14">
      <c r="B3729" s="1">
        <v>45044</v>
      </c>
      <c r="C3729">
        <v>13486</v>
      </c>
      <c r="D3729">
        <f>COUNTIF(C$4:C3729,Tabela3[[#This Row],[COMANDA]])</f>
        <v>1</v>
      </c>
      <c r="E3729" t="s">
        <v>90</v>
      </c>
      <c r="F3729" t="s">
        <v>98</v>
      </c>
      <c r="G3729" t="s">
        <v>8</v>
      </c>
      <c r="H3729" t="s">
        <v>42</v>
      </c>
      <c r="I3729" s="2">
        <v>1</v>
      </c>
      <c r="J3729" t="s">
        <v>11</v>
      </c>
      <c r="K3729" s="21">
        <f>INDEX(LISTAS!$H:$Q,MATCH(BASE!H3729,LISTAS!$G:$G,0),MATCH(BASE!J3729,LISTAS!$H$3:$Q$3,0))*Tabela3[[#This Row],[QUANTIDADE]]</f>
        <v>16</v>
      </c>
      <c r="L3729" s="2" t="str">
        <f>TEXT(Tabela3[[#This Row],[DATA]],"MM")</f>
        <v>04</v>
      </c>
      <c r="M3729" s="2">
        <f>WEEKNUM(Tabela3[[#This Row],[DATA]])</f>
        <v>17</v>
      </c>
      <c r="N3729" s="18">
        <f>YEAR(Tabela3[[#This Row],[DATA]])</f>
        <v>2023</v>
      </c>
    </row>
    <row r="3730" spans="2:14">
      <c r="B3730" s="1">
        <v>45044</v>
      </c>
      <c r="C3730">
        <v>13487</v>
      </c>
      <c r="D3730">
        <f>COUNTIF(C$4:C3730,Tabela3[[#This Row],[COMANDA]])</f>
        <v>1</v>
      </c>
      <c r="E3730" t="s">
        <v>90</v>
      </c>
      <c r="F3730" t="s">
        <v>98</v>
      </c>
      <c r="G3730" t="s">
        <v>8</v>
      </c>
      <c r="H3730" t="s">
        <v>205</v>
      </c>
      <c r="I3730" s="2">
        <v>1</v>
      </c>
      <c r="J3730" t="s">
        <v>11</v>
      </c>
      <c r="K3730" s="21">
        <f>INDEX(LISTAS!$H:$Q,MATCH(BASE!H3730,LISTAS!$G:$G,0),MATCH(BASE!J3730,LISTAS!$H$3:$Q$3,0))*Tabela3[[#This Row],[QUANTIDADE]]</f>
        <v>22</v>
      </c>
      <c r="L3730" s="2" t="str">
        <f>TEXT(Tabela3[[#This Row],[DATA]],"MM")</f>
        <v>04</v>
      </c>
      <c r="M3730" s="2">
        <f>WEEKNUM(Tabela3[[#This Row],[DATA]])</f>
        <v>17</v>
      </c>
      <c r="N3730" s="18">
        <f>YEAR(Tabela3[[#This Row],[DATA]])</f>
        <v>2023</v>
      </c>
    </row>
    <row r="3731" spans="2:14">
      <c r="B3731" s="1">
        <v>45044</v>
      </c>
      <c r="C3731">
        <v>13487</v>
      </c>
      <c r="D3731">
        <f>COUNTIF(C$4:C3731,Tabela3[[#This Row],[COMANDA]])</f>
        <v>2</v>
      </c>
      <c r="E3731" t="s">
        <v>90</v>
      </c>
      <c r="F3731" t="s">
        <v>98</v>
      </c>
      <c r="G3731" t="s">
        <v>61</v>
      </c>
      <c r="H3731" t="s">
        <v>161</v>
      </c>
      <c r="I3731" s="2">
        <v>1</v>
      </c>
      <c r="J3731" t="s">
        <v>11</v>
      </c>
      <c r="K3731" s="21">
        <f>INDEX(LISTAS!$H:$Q,MATCH(BASE!H3731,LISTAS!$G:$G,0),MATCH(BASE!J3731,LISTAS!$H$3:$Q$3,0))*Tabela3[[#This Row],[QUANTIDADE]]</f>
        <v>3</v>
      </c>
      <c r="L3731" s="2" t="str">
        <f>TEXT(Tabela3[[#This Row],[DATA]],"MM")</f>
        <v>04</v>
      </c>
      <c r="M3731" s="2">
        <f>WEEKNUM(Tabela3[[#This Row],[DATA]])</f>
        <v>17</v>
      </c>
      <c r="N3731" s="18">
        <f>YEAR(Tabela3[[#This Row],[DATA]])</f>
        <v>2023</v>
      </c>
    </row>
    <row r="3732" spans="2:14">
      <c r="B3732" s="1">
        <v>45044</v>
      </c>
      <c r="C3732">
        <v>13487</v>
      </c>
      <c r="D3732">
        <f>COUNTIF(C$4:C3732,Tabela3[[#This Row],[COMANDA]])</f>
        <v>3</v>
      </c>
      <c r="E3732" t="s">
        <v>90</v>
      </c>
      <c r="F3732" t="s">
        <v>98</v>
      </c>
      <c r="G3732" t="s">
        <v>9</v>
      </c>
      <c r="H3732" t="s">
        <v>52</v>
      </c>
      <c r="I3732" s="2">
        <v>1</v>
      </c>
      <c r="J3732" t="s">
        <v>11</v>
      </c>
      <c r="K3732" s="21">
        <f>INDEX(LISTAS!$H:$Q,MATCH(BASE!H3732,LISTAS!$G:$G,0),MATCH(BASE!J3732,LISTAS!$H$3:$Q$3,0))*Tabela3[[#This Row],[QUANTIDADE]]</f>
        <v>8</v>
      </c>
      <c r="L3732" s="2" t="str">
        <f>TEXT(Tabela3[[#This Row],[DATA]],"MM")</f>
        <v>04</v>
      </c>
      <c r="M3732" s="2">
        <f>WEEKNUM(Tabela3[[#This Row],[DATA]])</f>
        <v>17</v>
      </c>
      <c r="N3732" s="18">
        <f>YEAR(Tabela3[[#This Row],[DATA]])</f>
        <v>2023</v>
      </c>
    </row>
    <row r="3733" spans="2:14">
      <c r="B3733" s="1">
        <v>45044</v>
      </c>
      <c r="C3733">
        <v>13488</v>
      </c>
      <c r="D3733">
        <f>COUNTIF(C$4:C3733,Tabela3[[#This Row],[COMANDA]])</f>
        <v>1</v>
      </c>
      <c r="E3733" t="s">
        <v>90</v>
      </c>
      <c r="F3733" t="s">
        <v>99</v>
      </c>
      <c r="G3733" t="s">
        <v>8</v>
      </c>
      <c r="H3733" t="s">
        <v>43</v>
      </c>
      <c r="I3733" s="2">
        <v>1</v>
      </c>
      <c r="J3733" t="s">
        <v>11</v>
      </c>
      <c r="K3733" s="21">
        <f>INDEX(LISTAS!$H:$Q,MATCH(BASE!H3733,LISTAS!$G:$G,0),MATCH(BASE!J3733,LISTAS!$H$3:$Q$3,0))*Tabela3[[#This Row],[QUANTIDADE]]</f>
        <v>18</v>
      </c>
      <c r="L3733" s="2" t="str">
        <f>TEXT(Tabela3[[#This Row],[DATA]],"MM")</f>
        <v>04</v>
      </c>
      <c r="M3733" s="2">
        <f>WEEKNUM(Tabela3[[#This Row],[DATA]])</f>
        <v>17</v>
      </c>
      <c r="N3733" s="18">
        <f>YEAR(Tabela3[[#This Row],[DATA]])</f>
        <v>2023</v>
      </c>
    </row>
    <row r="3734" spans="2:14">
      <c r="B3734" s="1">
        <v>45044</v>
      </c>
      <c r="C3734">
        <v>13489</v>
      </c>
      <c r="D3734">
        <f>COUNTIF(C$4:C3734,Tabela3[[#This Row],[COMANDA]])</f>
        <v>1</v>
      </c>
      <c r="E3734" t="s">
        <v>90</v>
      </c>
      <c r="F3734" t="s">
        <v>100</v>
      </c>
      <c r="G3734" t="s">
        <v>8</v>
      </c>
      <c r="H3734" t="s">
        <v>47</v>
      </c>
      <c r="I3734" s="2">
        <v>1</v>
      </c>
      <c r="J3734" t="s">
        <v>11</v>
      </c>
      <c r="K3734" s="21">
        <f>INDEX(LISTAS!$H:$Q,MATCH(BASE!H3734,LISTAS!$G:$G,0),MATCH(BASE!J3734,LISTAS!$H$3:$Q$3,0))*Tabela3[[#This Row],[QUANTIDADE]]</f>
        <v>16</v>
      </c>
      <c r="L3734" s="2" t="str">
        <f>TEXT(Tabela3[[#This Row],[DATA]],"MM")</f>
        <v>04</v>
      </c>
      <c r="M3734" s="2">
        <f>WEEKNUM(Tabela3[[#This Row],[DATA]])</f>
        <v>17</v>
      </c>
      <c r="N3734" s="18">
        <f>YEAR(Tabela3[[#This Row],[DATA]])</f>
        <v>2023</v>
      </c>
    </row>
    <row r="3735" spans="2:14">
      <c r="B3735" s="1">
        <v>45044</v>
      </c>
      <c r="C3735">
        <v>13490</v>
      </c>
      <c r="D3735">
        <f>COUNTIF(C$4:C3735,Tabela3[[#This Row],[COMANDA]])</f>
        <v>1</v>
      </c>
      <c r="E3735" t="s">
        <v>89</v>
      </c>
      <c r="F3735" t="s">
        <v>98</v>
      </c>
      <c r="G3735" t="s">
        <v>8</v>
      </c>
      <c r="H3735" t="s">
        <v>202</v>
      </c>
      <c r="I3735" s="2">
        <v>1</v>
      </c>
      <c r="J3735" t="s">
        <v>11</v>
      </c>
      <c r="K3735" s="21">
        <f>INDEX(LISTAS!$H:$Q,MATCH(BASE!H3735,LISTAS!$G:$G,0),MATCH(BASE!J3735,LISTAS!$H$3:$Q$3,0))*Tabela3[[#This Row],[QUANTIDADE]]</f>
        <v>20</v>
      </c>
      <c r="L3735" s="2" t="str">
        <f>TEXT(Tabela3[[#This Row],[DATA]],"MM")</f>
        <v>04</v>
      </c>
      <c r="M3735" s="2">
        <f>WEEKNUM(Tabela3[[#This Row],[DATA]])</f>
        <v>17</v>
      </c>
      <c r="N3735" s="18">
        <f>YEAR(Tabela3[[#This Row],[DATA]])</f>
        <v>2023</v>
      </c>
    </row>
    <row r="3736" spans="2:14">
      <c r="B3736" s="1">
        <v>45044</v>
      </c>
      <c r="C3736">
        <v>13491</v>
      </c>
      <c r="D3736">
        <f>COUNTIF(C$4:C3736,Tabela3[[#This Row],[COMANDA]])</f>
        <v>1</v>
      </c>
      <c r="E3736" t="s">
        <v>90</v>
      </c>
      <c r="F3736" t="s">
        <v>99</v>
      </c>
      <c r="G3736" t="s">
        <v>8</v>
      </c>
      <c r="H3736" t="s">
        <v>47</v>
      </c>
      <c r="I3736" s="2">
        <v>2</v>
      </c>
      <c r="J3736" t="s">
        <v>11</v>
      </c>
      <c r="K3736" s="21">
        <f>INDEX(LISTAS!$H:$Q,MATCH(BASE!H3736,LISTAS!$G:$G,0),MATCH(BASE!J3736,LISTAS!$H$3:$Q$3,0))*Tabela3[[#This Row],[QUANTIDADE]]</f>
        <v>32</v>
      </c>
      <c r="L3736" s="2" t="str">
        <f>TEXT(Tabela3[[#This Row],[DATA]],"MM")</f>
        <v>04</v>
      </c>
      <c r="M3736" s="2">
        <f>WEEKNUM(Tabela3[[#This Row],[DATA]])</f>
        <v>17</v>
      </c>
      <c r="N3736" s="18">
        <f>YEAR(Tabela3[[#This Row],[DATA]])</f>
        <v>2023</v>
      </c>
    </row>
    <row r="3737" spans="2:14">
      <c r="B3737" s="1">
        <v>45044</v>
      </c>
      <c r="C3737">
        <v>13492</v>
      </c>
      <c r="D3737">
        <f>COUNTIF(C$4:C3737,Tabela3[[#This Row],[COMANDA]])</f>
        <v>1</v>
      </c>
      <c r="E3737" t="s">
        <v>90</v>
      </c>
      <c r="F3737" t="s">
        <v>99</v>
      </c>
      <c r="G3737" t="s">
        <v>8</v>
      </c>
      <c r="H3737" t="s">
        <v>47</v>
      </c>
      <c r="I3737" s="2">
        <v>1</v>
      </c>
      <c r="J3737" t="s">
        <v>11</v>
      </c>
      <c r="K3737" s="21">
        <f>INDEX(LISTAS!$H:$Q,MATCH(BASE!H3737,LISTAS!$G:$G,0),MATCH(BASE!J3737,LISTAS!$H$3:$Q$3,0))*Tabela3[[#This Row],[QUANTIDADE]]</f>
        <v>16</v>
      </c>
      <c r="L3737" s="2" t="str">
        <f>TEXT(Tabela3[[#This Row],[DATA]],"MM")</f>
        <v>04</v>
      </c>
      <c r="M3737" s="2">
        <f>WEEKNUM(Tabela3[[#This Row],[DATA]])</f>
        <v>17</v>
      </c>
      <c r="N3737" s="18">
        <f>YEAR(Tabela3[[#This Row],[DATA]])</f>
        <v>2023</v>
      </c>
    </row>
    <row r="3738" spans="2:14">
      <c r="B3738" s="1">
        <v>45044</v>
      </c>
      <c r="C3738">
        <v>13493</v>
      </c>
      <c r="D3738">
        <f>COUNTIF(C$4:C3738,Tabela3[[#This Row],[COMANDA]])</f>
        <v>1</v>
      </c>
      <c r="E3738" t="s">
        <v>90</v>
      </c>
      <c r="F3738" t="s">
        <v>375</v>
      </c>
      <c r="G3738" t="s">
        <v>8</v>
      </c>
      <c r="H3738" t="s">
        <v>204</v>
      </c>
      <c r="I3738" s="2">
        <v>1</v>
      </c>
      <c r="J3738" t="s">
        <v>11</v>
      </c>
      <c r="K3738" s="21">
        <f>INDEX(LISTAS!$H:$Q,MATCH(BASE!H3738,LISTAS!$G:$G,0),MATCH(BASE!J3738,LISTAS!$H$3:$Q$3,0))*Tabela3[[#This Row],[QUANTIDADE]]</f>
        <v>18</v>
      </c>
      <c r="L3738" s="2" t="str">
        <f>TEXT(Tabela3[[#This Row],[DATA]],"MM")</f>
        <v>04</v>
      </c>
      <c r="M3738" s="2">
        <f>WEEKNUM(Tabela3[[#This Row],[DATA]])</f>
        <v>17</v>
      </c>
      <c r="N3738" s="18">
        <f>YEAR(Tabela3[[#This Row],[DATA]])</f>
        <v>2023</v>
      </c>
    </row>
    <row r="3739" spans="2:14">
      <c r="B3739" s="1">
        <v>45044</v>
      </c>
      <c r="C3739">
        <v>13493</v>
      </c>
      <c r="D3739">
        <f>COUNTIF(C$4:C3739,Tabela3[[#This Row],[COMANDA]])</f>
        <v>2</v>
      </c>
      <c r="E3739" t="s">
        <v>90</v>
      </c>
      <c r="F3739" t="s">
        <v>375</v>
      </c>
      <c r="G3739" t="s">
        <v>8</v>
      </c>
      <c r="H3739" t="s">
        <v>47</v>
      </c>
      <c r="I3739" s="2">
        <v>1</v>
      </c>
      <c r="J3739" t="s">
        <v>11</v>
      </c>
      <c r="K3739" s="21">
        <f>INDEX(LISTAS!$H:$Q,MATCH(BASE!H3739,LISTAS!$G:$G,0),MATCH(BASE!J3739,LISTAS!$H$3:$Q$3,0))*Tabela3[[#This Row],[QUANTIDADE]]</f>
        <v>16</v>
      </c>
      <c r="L3739" s="2" t="str">
        <f>TEXT(Tabela3[[#This Row],[DATA]],"MM")</f>
        <v>04</v>
      </c>
      <c r="M3739" s="2">
        <f>WEEKNUM(Tabela3[[#This Row],[DATA]])</f>
        <v>17</v>
      </c>
      <c r="N3739" s="18">
        <f>YEAR(Tabela3[[#This Row],[DATA]])</f>
        <v>2023</v>
      </c>
    </row>
    <row r="3740" spans="2:14">
      <c r="B3740" s="1">
        <v>45044</v>
      </c>
      <c r="C3740">
        <v>13493</v>
      </c>
      <c r="D3740">
        <f>COUNTIF(C$4:C3740,Tabela3[[#This Row],[COMANDA]])</f>
        <v>3</v>
      </c>
      <c r="E3740" t="s">
        <v>90</v>
      </c>
      <c r="F3740" t="s">
        <v>375</v>
      </c>
      <c r="G3740" t="s">
        <v>10</v>
      </c>
      <c r="H3740" t="s">
        <v>128</v>
      </c>
      <c r="I3740" s="2">
        <v>1</v>
      </c>
      <c r="J3740" t="s">
        <v>11</v>
      </c>
      <c r="K3740" s="21">
        <f>INDEX(LISTAS!$H:$Q,MATCH(BASE!H3740,LISTAS!$G:$G,0),MATCH(BASE!J3740,LISTAS!$H$3:$Q$3,0))*Tabela3[[#This Row],[QUANTIDADE]]</f>
        <v>5</v>
      </c>
      <c r="L3740" s="2" t="str">
        <f>TEXT(Tabela3[[#This Row],[DATA]],"MM")</f>
        <v>04</v>
      </c>
      <c r="M3740" s="2">
        <f>WEEKNUM(Tabela3[[#This Row],[DATA]])</f>
        <v>17</v>
      </c>
      <c r="N3740" s="18">
        <f>YEAR(Tabela3[[#This Row],[DATA]])</f>
        <v>2023</v>
      </c>
    </row>
    <row r="3741" spans="2:14">
      <c r="B3741" s="1">
        <v>45044</v>
      </c>
      <c r="C3741">
        <v>13494</v>
      </c>
      <c r="D3741">
        <f>COUNTIF(C$4:C3741,Tabela3[[#This Row],[COMANDA]])</f>
        <v>1</v>
      </c>
      <c r="E3741" t="s">
        <v>90</v>
      </c>
      <c r="F3741" t="s">
        <v>100</v>
      </c>
      <c r="G3741" t="s">
        <v>8</v>
      </c>
      <c r="H3741" t="s">
        <v>206</v>
      </c>
      <c r="I3741" s="2">
        <v>1</v>
      </c>
      <c r="J3741" t="s">
        <v>11</v>
      </c>
      <c r="K3741" s="21">
        <f>INDEX(LISTAS!$H:$Q,MATCH(BASE!H3741,LISTAS!$G:$G,0),MATCH(BASE!J3741,LISTAS!$H$3:$Q$3,0))*Tabela3[[#This Row],[QUANTIDADE]]</f>
        <v>18</v>
      </c>
      <c r="L3741" s="2" t="str">
        <f>TEXT(Tabela3[[#This Row],[DATA]],"MM")</f>
        <v>04</v>
      </c>
      <c r="M3741" s="2">
        <f>WEEKNUM(Tabela3[[#This Row],[DATA]])</f>
        <v>17</v>
      </c>
      <c r="N3741" s="18">
        <f>YEAR(Tabela3[[#This Row],[DATA]])</f>
        <v>2023</v>
      </c>
    </row>
    <row r="3742" spans="2:14">
      <c r="B3742" s="1">
        <v>45044</v>
      </c>
      <c r="C3742">
        <v>13494</v>
      </c>
      <c r="D3742">
        <f>COUNTIF(C$4:C3742,Tabela3[[#This Row],[COMANDA]])</f>
        <v>2</v>
      </c>
      <c r="E3742" t="s">
        <v>90</v>
      </c>
      <c r="F3742" t="s">
        <v>100</v>
      </c>
      <c r="G3742" t="s">
        <v>9</v>
      </c>
      <c r="H3742" t="s">
        <v>55</v>
      </c>
      <c r="I3742" s="2">
        <v>1</v>
      </c>
      <c r="J3742" t="s">
        <v>11</v>
      </c>
      <c r="K3742" s="21">
        <f>INDEX(LISTAS!$H:$Q,MATCH(BASE!H3742,LISTAS!$G:$G,0),MATCH(BASE!J3742,LISTAS!$H$3:$Q$3,0))*Tabela3[[#This Row],[QUANTIDADE]]</f>
        <v>3</v>
      </c>
      <c r="L3742" s="2" t="str">
        <f>TEXT(Tabela3[[#This Row],[DATA]],"MM")</f>
        <v>04</v>
      </c>
      <c r="M3742" s="2">
        <f>WEEKNUM(Tabela3[[#This Row],[DATA]])</f>
        <v>17</v>
      </c>
      <c r="N3742" s="18">
        <f>YEAR(Tabela3[[#This Row],[DATA]])</f>
        <v>2023</v>
      </c>
    </row>
    <row r="3743" spans="2:14">
      <c r="B3743" s="1">
        <v>45044</v>
      </c>
      <c r="C3743">
        <v>13495</v>
      </c>
      <c r="D3743">
        <f>COUNTIF(C$4:C3743,Tabela3[[#This Row],[COMANDA]])</f>
        <v>1</v>
      </c>
      <c r="E3743" t="s">
        <v>90</v>
      </c>
      <c r="F3743" t="s">
        <v>375</v>
      </c>
      <c r="G3743" t="s">
        <v>8</v>
      </c>
      <c r="H3743" t="s">
        <v>47</v>
      </c>
      <c r="I3743" s="2">
        <v>1</v>
      </c>
      <c r="J3743" t="s">
        <v>11</v>
      </c>
      <c r="K3743" s="21">
        <f>INDEX(LISTAS!$H:$Q,MATCH(BASE!H3743,LISTAS!$G:$G,0),MATCH(BASE!J3743,LISTAS!$H$3:$Q$3,0))*Tabela3[[#This Row],[QUANTIDADE]]</f>
        <v>16</v>
      </c>
      <c r="L3743" s="2" t="str">
        <f>TEXT(Tabela3[[#This Row],[DATA]],"MM")</f>
        <v>04</v>
      </c>
      <c r="M3743" s="2">
        <f>WEEKNUM(Tabela3[[#This Row],[DATA]])</f>
        <v>17</v>
      </c>
      <c r="N3743" s="18">
        <f>YEAR(Tabela3[[#This Row],[DATA]])</f>
        <v>2023</v>
      </c>
    </row>
    <row r="3744" spans="2:14">
      <c r="B3744" s="1">
        <v>45044</v>
      </c>
      <c r="C3744">
        <v>13496</v>
      </c>
      <c r="D3744">
        <f>COUNTIF(C$4:C3744,Tabela3[[#This Row],[COMANDA]])</f>
        <v>1</v>
      </c>
      <c r="E3744" t="s">
        <v>90</v>
      </c>
      <c r="F3744" t="s">
        <v>98</v>
      </c>
      <c r="G3744" t="s">
        <v>8</v>
      </c>
      <c r="H3744" t="s">
        <v>204</v>
      </c>
      <c r="I3744" s="2">
        <v>1</v>
      </c>
      <c r="J3744" t="s">
        <v>11</v>
      </c>
      <c r="K3744" s="21">
        <f>INDEX(LISTAS!$H:$Q,MATCH(BASE!H3744,LISTAS!$G:$G,0),MATCH(BASE!J3744,LISTAS!$H$3:$Q$3,0))*Tabela3[[#This Row],[QUANTIDADE]]</f>
        <v>18</v>
      </c>
      <c r="L3744" s="2" t="str">
        <f>TEXT(Tabela3[[#This Row],[DATA]],"MM")</f>
        <v>04</v>
      </c>
      <c r="M3744" s="2">
        <f>WEEKNUM(Tabela3[[#This Row],[DATA]])</f>
        <v>17</v>
      </c>
      <c r="N3744" s="18">
        <f>YEAR(Tabela3[[#This Row],[DATA]])</f>
        <v>2023</v>
      </c>
    </row>
    <row r="3745" spans="2:14">
      <c r="B3745" s="1">
        <v>45044</v>
      </c>
      <c r="C3745">
        <v>13496</v>
      </c>
      <c r="D3745">
        <f>COUNTIF(C$4:C3745,Tabela3[[#This Row],[COMANDA]])</f>
        <v>2</v>
      </c>
      <c r="E3745" t="s">
        <v>90</v>
      </c>
      <c r="F3745" t="s">
        <v>98</v>
      </c>
      <c r="G3745" t="s">
        <v>61</v>
      </c>
      <c r="H3745" t="s">
        <v>162</v>
      </c>
      <c r="I3745" s="2">
        <v>1</v>
      </c>
      <c r="J3745" t="s">
        <v>11</v>
      </c>
      <c r="K3745" s="21">
        <f>INDEX(LISTAS!$H:$Q,MATCH(BASE!H3745,LISTAS!$G:$G,0),MATCH(BASE!J3745,LISTAS!$H$3:$Q$3,0))*Tabela3[[#This Row],[QUANTIDADE]]</f>
        <v>1.5</v>
      </c>
      <c r="L3745" s="2" t="str">
        <f>TEXT(Tabela3[[#This Row],[DATA]],"MM")</f>
        <v>04</v>
      </c>
      <c r="M3745" s="2">
        <f>WEEKNUM(Tabela3[[#This Row],[DATA]])</f>
        <v>17</v>
      </c>
      <c r="N3745" s="18">
        <f>YEAR(Tabela3[[#This Row],[DATA]])</f>
        <v>2023</v>
      </c>
    </row>
    <row r="3746" spans="2:14">
      <c r="B3746" s="1">
        <v>45044</v>
      </c>
      <c r="C3746">
        <v>13496</v>
      </c>
      <c r="D3746">
        <f>COUNTIF(C$4:C3746,Tabela3[[#This Row],[COMANDA]])</f>
        <v>3</v>
      </c>
      <c r="E3746" t="s">
        <v>90</v>
      </c>
      <c r="F3746" t="s">
        <v>98</v>
      </c>
      <c r="G3746" t="s">
        <v>61</v>
      </c>
      <c r="H3746" t="s">
        <v>199</v>
      </c>
      <c r="I3746" s="2">
        <v>1</v>
      </c>
      <c r="J3746" t="s">
        <v>11</v>
      </c>
      <c r="K3746" s="21">
        <f>INDEX(LISTAS!$H:$Q,MATCH(BASE!H3746,LISTAS!$G:$G,0),MATCH(BASE!J3746,LISTAS!$H$3:$Q$3,0))*Tabela3[[#This Row],[QUANTIDADE]]</f>
        <v>1</v>
      </c>
      <c r="L3746" s="2" t="str">
        <f>TEXT(Tabela3[[#This Row],[DATA]],"MM")</f>
        <v>04</v>
      </c>
      <c r="M3746" s="2">
        <f>WEEKNUM(Tabela3[[#This Row],[DATA]])</f>
        <v>17</v>
      </c>
      <c r="N3746" s="18">
        <f>YEAR(Tabela3[[#This Row],[DATA]])</f>
        <v>2023</v>
      </c>
    </row>
    <row r="3747" spans="2:14">
      <c r="B3747" s="1">
        <v>45044</v>
      </c>
      <c r="C3747">
        <v>13497</v>
      </c>
      <c r="D3747">
        <f>COUNTIF(C$4:C3747,Tabela3[[#This Row],[COMANDA]])</f>
        <v>1</v>
      </c>
      <c r="E3747" t="s">
        <v>90</v>
      </c>
      <c r="F3747" t="s">
        <v>98</v>
      </c>
      <c r="G3747" t="s">
        <v>8</v>
      </c>
      <c r="H3747" t="s">
        <v>39</v>
      </c>
      <c r="I3747" s="2">
        <v>1</v>
      </c>
      <c r="J3747" t="s">
        <v>11</v>
      </c>
      <c r="K3747" s="21">
        <f>INDEX(LISTAS!$H:$Q,MATCH(BASE!H3747,LISTAS!$G:$G,0),MATCH(BASE!J3747,LISTAS!$H$3:$Q$3,0))*Tabela3[[#This Row],[QUANTIDADE]]</f>
        <v>12</v>
      </c>
      <c r="L3747" s="2" t="str">
        <f>TEXT(Tabela3[[#This Row],[DATA]],"MM")</f>
        <v>04</v>
      </c>
      <c r="M3747" s="2">
        <f>WEEKNUM(Tabela3[[#This Row],[DATA]])</f>
        <v>17</v>
      </c>
      <c r="N3747" s="18">
        <f>YEAR(Tabela3[[#This Row],[DATA]])</f>
        <v>2023</v>
      </c>
    </row>
    <row r="3748" spans="2:14">
      <c r="B3748" s="1">
        <v>45044</v>
      </c>
      <c r="C3748">
        <v>13498</v>
      </c>
      <c r="D3748">
        <f>COUNTIF(C$4:C3748,Tabela3[[#This Row],[COMANDA]])</f>
        <v>1</v>
      </c>
      <c r="E3748" t="s">
        <v>90</v>
      </c>
      <c r="F3748" t="s">
        <v>99</v>
      </c>
      <c r="G3748" t="s">
        <v>8</v>
      </c>
      <c r="H3748" t="s">
        <v>204</v>
      </c>
      <c r="I3748" s="2">
        <v>1</v>
      </c>
      <c r="J3748" t="s">
        <v>11</v>
      </c>
      <c r="K3748" s="21">
        <f>INDEX(LISTAS!$H:$Q,MATCH(BASE!H3748,LISTAS!$G:$G,0),MATCH(BASE!J3748,LISTAS!$H$3:$Q$3,0))*Tabela3[[#This Row],[QUANTIDADE]]</f>
        <v>18</v>
      </c>
      <c r="L3748" s="2" t="str">
        <f>TEXT(Tabela3[[#This Row],[DATA]],"MM")</f>
        <v>04</v>
      </c>
      <c r="M3748" s="2">
        <f>WEEKNUM(Tabela3[[#This Row],[DATA]])</f>
        <v>17</v>
      </c>
      <c r="N3748" s="18">
        <f>YEAR(Tabela3[[#This Row],[DATA]])</f>
        <v>2023</v>
      </c>
    </row>
    <row r="3749" spans="2:14">
      <c r="B3749" s="1">
        <v>45044</v>
      </c>
      <c r="C3749">
        <v>13499</v>
      </c>
      <c r="D3749">
        <f>COUNTIF(C$4:C3749,Tabela3[[#This Row],[COMANDA]])</f>
        <v>1</v>
      </c>
      <c r="E3749" t="s">
        <v>90</v>
      </c>
      <c r="F3749" t="s">
        <v>99</v>
      </c>
      <c r="G3749" t="s">
        <v>8</v>
      </c>
      <c r="H3749" t="s">
        <v>42</v>
      </c>
      <c r="I3749" s="2">
        <v>1</v>
      </c>
      <c r="J3749" t="s">
        <v>11</v>
      </c>
      <c r="K3749" s="21">
        <f>INDEX(LISTAS!$H:$Q,MATCH(BASE!H3749,LISTAS!$G:$G,0),MATCH(BASE!J3749,LISTAS!$H$3:$Q$3,0))*Tabela3[[#This Row],[QUANTIDADE]]</f>
        <v>16</v>
      </c>
      <c r="L3749" s="2" t="str">
        <f>TEXT(Tabela3[[#This Row],[DATA]],"MM")</f>
        <v>04</v>
      </c>
      <c r="M3749" s="2">
        <f>WEEKNUM(Tabela3[[#This Row],[DATA]])</f>
        <v>17</v>
      </c>
      <c r="N3749" s="18">
        <f>YEAR(Tabela3[[#This Row],[DATA]])</f>
        <v>2023</v>
      </c>
    </row>
    <row r="3750" spans="2:14">
      <c r="B3750" s="1">
        <v>45044</v>
      </c>
      <c r="C3750">
        <v>13499</v>
      </c>
      <c r="D3750">
        <f>COUNTIF(C$4:C3750,Tabela3[[#This Row],[COMANDA]])</f>
        <v>2</v>
      </c>
      <c r="E3750" t="s">
        <v>90</v>
      </c>
      <c r="F3750" t="s">
        <v>99</v>
      </c>
      <c r="G3750" t="s">
        <v>8</v>
      </c>
      <c r="H3750" t="s">
        <v>203</v>
      </c>
      <c r="I3750" s="2">
        <v>1</v>
      </c>
      <c r="J3750" t="s">
        <v>11</v>
      </c>
      <c r="K3750" s="21">
        <f>INDEX(LISTAS!$H:$Q,MATCH(BASE!H3750,LISTAS!$G:$G,0),MATCH(BASE!J3750,LISTAS!$H$3:$Q$3,0))*Tabela3[[#This Row],[QUANTIDADE]]</f>
        <v>20</v>
      </c>
      <c r="L3750" s="2" t="str">
        <f>TEXT(Tabela3[[#This Row],[DATA]],"MM")</f>
        <v>04</v>
      </c>
      <c r="M3750" s="2">
        <f>WEEKNUM(Tabela3[[#This Row],[DATA]])</f>
        <v>17</v>
      </c>
      <c r="N3750" s="18">
        <f>YEAR(Tabela3[[#This Row],[DATA]])</f>
        <v>2023</v>
      </c>
    </row>
    <row r="3751" spans="2:14">
      <c r="B3751" s="1">
        <v>45044</v>
      </c>
      <c r="C3751">
        <v>13499</v>
      </c>
      <c r="D3751">
        <f>COUNTIF(C$4:C3751,Tabela3[[#This Row],[COMANDA]])</f>
        <v>3</v>
      </c>
      <c r="E3751" t="s">
        <v>90</v>
      </c>
      <c r="F3751" t="s">
        <v>99</v>
      </c>
      <c r="G3751" t="s">
        <v>9</v>
      </c>
      <c r="H3751" t="s">
        <v>58</v>
      </c>
      <c r="I3751" s="2">
        <v>1</v>
      </c>
      <c r="J3751" t="s">
        <v>11</v>
      </c>
      <c r="K3751" s="21">
        <f>INDEX(LISTAS!$H:$Q,MATCH(BASE!H3751,LISTAS!$G:$G,0),MATCH(BASE!J3751,LISTAS!$H$3:$Q$3,0))*Tabela3[[#This Row],[QUANTIDADE]]</f>
        <v>5</v>
      </c>
      <c r="L3751" s="2" t="str">
        <f>TEXT(Tabela3[[#This Row],[DATA]],"MM")</f>
        <v>04</v>
      </c>
      <c r="M3751" s="2">
        <f>WEEKNUM(Tabela3[[#This Row],[DATA]])</f>
        <v>17</v>
      </c>
      <c r="N3751" s="18">
        <f>YEAR(Tabela3[[#This Row],[DATA]])</f>
        <v>2023</v>
      </c>
    </row>
    <row r="3752" spans="2:14">
      <c r="B3752" s="1">
        <v>45044</v>
      </c>
      <c r="C3752">
        <v>13500</v>
      </c>
      <c r="D3752">
        <f>COUNTIF(C$4:C3752,Tabela3[[#This Row],[COMANDA]])</f>
        <v>1</v>
      </c>
      <c r="E3752" t="s">
        <v>90</v>
      </c>
      <c r="F3752" t="s">
        <v>99</v>
      </c>
      <c r="G3752" t="s">
        <v>8</v>
      </c>
      <c r="H3752" t="s">
        <v>47</v>
      </c>
      <c r="I3752" s="2">
        <v>2</v>
      </c>
      <c r="J3752" t="s">
        <v>11</v>
      </c>
      <c r="K3752" s="21">
        <f>INDEX(LISTAS!$H:$Q,MATCH(BASE!H3752,LISTAS!$G:$G,0),MATCH(BASE!J3752,LISTAS!$H$3:$Q$3,0))*Tabela3[[#This Row],[QUANTIDADE]]</f>
        <v>32</v>
      </c>
      <c r="L3752" s="2" t="str">
        <f>TEXT(Tabela3[[#This Row],[DATA]],"MM")</f>
        <v>04</v>
      </c>
      <c r="M3752" s="2">
        <f>WEEKNUM(Tabela3[[#This Row],[DATA]])</f>
        <v>17</v>
      </c>
      <c r="N3752" s="18">
        <f>YEAR(Tabela3[[#This Row],[DATA]])</f>
        <v>2023</v>
      </c>
    </row>
    <row r="3753" spans="2:14">
      <c r="B3753" s="1">
        <v>45044</v>
      </c>
      <c r="C3753">
        <v>13501</v>
      </c>
      <c r="D3753">
        <f>COUNTIF(C$4:C3753,Tabela3[[#This Row],[COMANDA]])</f>
        <v>1</v>
      </c>
      <c r="E3753" t="s">
        <v>89</v>
      </c>
      <c r="F3753" t="s">
        <v>375</v>
      </c>
      <c r="G3753" t="s">
        <v>8</v>
      </c>
      <c r="H3753" t="s">
        <v>41</v>
      </c>
      <c r="I3753" s="2">
        <v>1</v>
      </c>
      <c r="J3753" t="s">
        <v>12</v>
      </c>
      <c r="K3753" s="21">
        <f>INDEX(LISTAS!$H:$Q,MATCH(BASE!H3753,LISTAS!$G:$G,0),MATCH(BASE!J3753,LISTAS!$H$3:$Q$3,0))*Tabela3[[#This Row],[QUANTIDADE]]</f>
        <v>12.6</v>
      </c>
      <c r="L3753" s="2" t="str">
        <f>TEXT(Tabela3[[#This Row],[DATA]],"MM")</f>
        <v>04</v>
      </c>
      <c r="M3753" s="2">
        <f>WEEKNUM(Tabela3[[#This Row],[DATA]])</f>
        <v>17</v>
      </c>
      <c r="N3753" s="18">
        <f>YEAR(Tabela3[[#This Row],[DATA]])</f>
        <v>2023</v>
      </c>
    </row>
    <row r="3754" spans="2:14">
      <c r="B3754" s="1">
        <v>45044</v>
      </c>
      <c r="C3754">
        <v>13501</v>
      </c>
      <c r="D3754">
        <f>COUNTIF(C$4:C3754,Tabela3[[#This Row],[COMANDA]])</f>
        <v>2</v>
      </c>
      <c r="E3754" t="s">
        <v>89</v>
      </c>
      <c r="F3754" t="s">
        <v>375</v>
      </c>
      <c r="G3754" t="s">
        <v>8</v>
      </c>
      <c r="H3754" t="s">
        <v>206</v>
      </c>
      <c r="I3754" s="2">
        <v>1</v>
      </c>
      <c r="J3754" t="s">
        <v>12</v>
      </c>
      <c r="K3754" s="21">
        <f>INDEX(LISTAS!$H:$Q,MATCH(BASE!H3754,LISTAS!$G:$G,0),MATCH(BASE!J3754,LISTAS!$H$3:$Q$3,0))*Tabela3[[#This Row],[QUANTIDADE]]</f>
        <v>16.2</v>
      </c>
      <c r="L3754" s="2" t="str">
        <f>TEXT(Tabela3[[#This Row],[DATA]],"MM")</f>
        <v>04</v>
      </c>
      <c r="M3754" s="2">
        <f>WEEKNUM(Tabela3[[#This Row],[DATA]])</f>
        <v>17</v>
      </c>
      <c r="N3754" s="18">
        <f>YEAR(Tabela3[[#This Row],[DATA]])</f>
        <v>2023</v>
      </c>
    </row>
    <row r="3755" spans="2:14">
      <c r="B3755" s="1">
        <v>45044</v>
      </c>
      <c r="C3755">
        <v>13502</v>
      </c>
      <c r="D3755">
        <f>COUNTIF(C$4:C3755,Tabela3[[#This Row],[COMANDA]])</f>
        <v>1</v>
      </c>
      <c r="E3755" t="s">
        <v>90</v>
      </c>
      <c r="F3755" t="s">
        <v>375</v>
      </c>
      <c r="G3755" t="s">
        <v>8</v>
      </c>
      <c r="H3755" t="s">
        <v>202</v>
      </c>
      <c r="I3755" s="2">
        <v>1</v>
      </c>
      <c r="J3755" t="s">
        <v>12</v>
      </c>
      <c r="K3755" s="21">
        <f>INDEX(LISTAS!$H:$Q,MATCH(BASE!H3755,LISTAS!$G:$G,0),MATCH(BASE!J3755,LISTAS!$H$3:$Q$3,0))*Tabela3[[#This Row],[QUANTIDADE]]</f>
        <v>18</v>
      </c>
      <c r="L3755" s="2" t="str">
        <f>TEXT(Tabela3[[#This Row],[DATA]],"MM")</f>
        <v>04</v>
      </c>
      <c r="M3755" s="2">
        <f>WEEKNUM(Tabela3[[#This Row],[DATA]])</f>
        <v>17</v>
      </c>
      <c r="N3755" s="18">
        <f>YEAR(Tabela3[[#This Row],[DATA]])</f>
        <v>2023</v>
      </c>
    </row>
    <row r="3756" spans="2:14">
      <c r="B3756" s="1">
        <v>45044</v>
      </c>
      <c r="C3756">
        <v>13503</v>
      </c>
      <c r="D3756">
        <f>COUNTIF(C$4:C3756,Tabela3[[#This Row],[COMANDA]])</f>
        <v>1</v>
      </c>
      <c r="E3756" t="s">
        <v>90</v>
      </c>
      <c r="F3756" t="s">
        <v>98</v>
      </c>
      <c r="G3756" t="s">
        <v>8</v>
      </c>
      <c r="H3756" t="s">
        <v>47</v>
      </c>
      <c r="I3756" s="2">
        <v>1</v>
      </c>
      <c r="J3756" t="s">
        <v>11</v>
      </c>
      <c r="K3756" s="21">
        <f>INDEX(LISTAS!$H:$Q,MATCH(BASE!H3756,LISTAS!$G:$G,0),MATCH(BASE!J3756,LISTAS!$H$3:$Q$3,0))*Tabela3[[#This Row],[QUANTIDADE]]</f>
        <v>16</v>
      </c>
      <c r="L3756" s="2" t="str">
        <f>TEXT(Tabela3[[#This Row],[DATA]],"MM")</f>
        <v>04</v>
      </c>
      <c r="M3756" s="2">
        <f>WEEKNUM(Tabela3[[#This Row],[DATA]])</f>
        <v>17</v>
      </c>
      <c r="N3756" s="18">
        <f>YEAR(Tabela3[[#This Row],[DATA]])</f>
        <v>2023</v>
      </c>
    </row>
    <row r="3757" spans="2:14">
      <c r="B3757" s="1">
        <v>45044</v>
      </c>
      <c r="C3757">
        <v>13504</v>
      </c>
      <c r="D3757">
        <f>COUNTIF(C$4:C3757,Tabela3[[#This Row],[COMANDA]])</f>
        <v>1</v>
      </c>
      <c r="E3757" t="s">
        <v>90</v>
      </c>
      <c r="F3757" t="s">
        <v>99</v>
      </c>
      <c r="G3757" t="s">
        <v>8</v>
      </c>
      <c r="H3757" t="s">
        <v>204</v>
      </c>
      <c r="I3757" s="2">
        <v>1</v>
      </c>
      <c r="J3757" t="s">
        <v>11</v>
      </c>
      <c r="K3757" s="21">
        <f>INDEX(LISTAS!$H:$Q,MATCH(BASE!H3757,LISTAS!$G:$G,0),MATCH(BASE!J3757,LISTAS!$H$3:$Q$3,0))*Tabela3[[#This Row],[QUANTIDADE]]</f>
        <v>18</v>
      </c>
      <c r="L3757" s="2" t="str">
        <f>TEXT(Tabela3[[#This Row],[DATA]],"MM")</f>
        <v>04</v>
      </c>
      <c r="M3757" s="2">
        <f>WEEKNUM(Tabela3[[#This Row],[DATA]])</f>
        <v>17</v>
      </c>
      <c r="N3757" s="18">
        <f>YEAR(Tabela3[[#This Row],[DATA]])</f>
        <v>2023</v>
      </c>
    </row>
    <row r="3758" spans="2:14">
      <c r="B3758" s="1">
        <v>45044</v>
      </c>
      <c r="C3758">
        <v>13504</v>
      </c>
      <c r="D3758">
        <f>COUNTIF(C$4:C3758,Tabela3[[#This Row],[COMANDA]])</f>
        <v>2</v>
      </c>
      <c r="E3758" t="s">
        <v>90</v>
      </c>
      <c r="F3758" t="s">
        <v>99</v>
      </c>
      <c r="G3758" t="s">
        <v>9</v>
      </c>
      <c r="H3758" t="s">
        <v>126</v>
      </c>
      <c r="I3758" s="2">
        <v>1</v>
      </c>
      <c r="J3758" t="s">
        <v>11</v>
      </c>
      <c r="K3758" s="21">
        <f>INDEX(LISTAS!$H:$Q,MATCH(BASE!H3758,LISTAS!$G:$G,0),MATCH(BASE!J3758,LISTAS!$H$3:$Q$3,0))*Tabela3[[#This Row],[QUANTIDADE]]</f>
        <v>3.5</v>
      </c>
      <c r="L3758" s="2" t="str">
        <f>TEXT(Tabela3[[#This Row],[DATA]],"MM")</f>
        <v>04</v>
      </c>
      <c r="M3758" s="2">
        <f>WEEKNUM(Tabela3[[#This Row],[DATA]])</f>
        <v>17</v>
      </c>
      <c r="N3758" s="18">
        <f>YEAR(Tabela3[[#This Row],[DATA]])</f>
        <v>2023</v>
      </c>
    </row>
    <row r="3759" spans="2:14">
      <c r="B3759" s="1">
        <v>45044</v>
      </c>
      <c r="C3759">
        <v>13505</v>
      </c>
      <c r="D3759">
        <f>COUNTIF(C$4:C3759,Tabela3[[#This Row],[COMANDA]])</f>
        <v>1</v>
      </c>
      <c r="E3759" t="s">
        <v>90</v>
      </c>
      <c r="F3759" t="s">
        <v>100</v>
      </c>
      <c r="G3759" t="s">
        <v>8</v>
      </c>
      <c r="H3759" t="s">
        <v>202</v>
      </c>
      <c r="I3759" s="2">
        <v>1</v>
      </c>
      <c r="J3759" t="s">
        <v>11</v>
      </c>
      <c r="K3759" s="21">
        <f>INDEX(LISTAS!$H:$Q,MATCH(BASE!H3759,LISTAS!$G:$G,0),MATCH(BASE!J3759,LISTAS!$H$3:$Q$3,0))*Tabela3[[#This Row],[QUANTIDADE]]</f>
        <v>20</v>
      </c>
      <c r="L3759" s="2" t="str">
        <f>TEXT(Tabela3[[#This Row],[DATA]],"MM")</f>
        <v>04</v>
      </c>
      <c r="M3759" s="2">
        <f>WEEKNUM(Tabela3[[#This Row],[DATA]])</f>
        <v>17</v>
      </c>
      <c r="N3759" s="18">
        <f>YEAR(Tabela3[[#This Row],[DATA]])</f>
        <v>2023</v>
      </c>
    </row>
    <row r="3760" spans="2:14">
      <c r="B3760" s="1">
        <v>45044</v>
      </c>
      <c r="C3760">
        <v>13505</v>
      </c>
      <c r="D3760">
        <f>COUNTIF(C$4:C3760,Tabela3[[#This Row],[COMANDA]])</f>
        <v>2</v>
      </c>
      <c r="E3760" t="s">
        <v>90</v>
      </c>
      <c r="F3760" t="s">
        <v>100</v>
      </c>
      <c r="G3760" t="s">
        <v>8</v>
      </c>
      <c r="H3760" t="s">
        <v>206</v>
      </c>
      <c r="I3760" s="2">
        <v>1</v>
      </c>
      <c r="J3760" t="s">
        <v>11</v>
      </c>
      <c r="K3760" s="21">
        <f>INDEX(LISTAS!$H:$Q,MATCH(BASE!H3760,LISTAS!$G:$G,0),MATCH(BASE!J3760,LISTAS!$H$3:$Q$3,0))*Tabela3[[#This Row],[QUANTIDADE]]</f>
        <v>18</v>
      </c>
      <c r="L3760" s="2" t="str">
        <f>TEXT(Tabela3[[#This Row],[DATA]],"MM")</f>
        <v>04</v>
      </c>
      <c r="M3760" s="2">
        <f>WEEKNUM(Tabela3[[#This Row],[DATA]])</f>
        <v>17</v>
      </c>
      <c r="N3760" s="18">
        <f>YEAR(Tabela3[[#This Row],[DATA]])</f>
        <v>2023</v>
      </c>
    </row>
    <row r="3761" spans="2:14">
      <c r="B3761" s="1">
        <v>45044</v>
      </c>
      <c r="C3761">
        <v>13505</v>
      </c>
      <c r="D3761">
        <f>COUNTIF(C$4:C3761,Tabela3[[#This Row],[COMANDA]])</f>
        <v>3</v>
      </c>
      <c r="E3761" t="s">
        <v>90</v>
      </c>
      <c r="F3761" t="s">
        <v>100</v>
      </c>
      <c r="G3761" t="s">
        <v>61</v>
      </c>
      <c r="H3761" t="s">
        <v>199</v>
      </c>
      <c r="I3761" s="2">
        <v>1</v>
      </c>
      <c r="J3761" t="s">
        <v>11</v>
      </c>
      <c r="K3761" s="21">
        <f>INDEX(LISTAS!$H:$Q,MATCH(BASE!H3761,LISTAS!$G:$G,0),MATCH(BASE!J3761,LISTAS!$H$3:$Q$3,0))*Tabela3[[#This Row],[QUANTIDADE]]</f>
        <v>1</v>
      </c>
      <c r="L3761" s="2" t="str">
        <f>TEXT(Tabela3[[#This Row],[DATA]],"MM")</f>
        <v>04</v>
      </c>
      <c r="M3761" s="2">
        <f>WEEKNUM(Tabela3[[#This Row],[DATA]])</f>
        <v>17</v>
      </c>
      <c r="N3761" s="18">
        <f>YEAR(Tabela3[[#This Row],[DATA]])</f>
        <v>2023</v>
      </c>
    </row>
    <row r="3762" spans="2:14">
      <c r="B3762" s="1">
        <v>45044</v>
      </c>
      <c r="C3762">
        <v>13505</v>
      </c>
      <c r="D3762">
        <f>COUNTIF(C$4:C3762,Tabela3[[#This Row],[COMANDA]])</f>
        <v>4</v>
      </c>
      <c r="E3762" t="s">
        <v>90</v>
      </c>
      <c r="F3762" t="s">
        <v>100</v>
      </c>
      <c r="G3762" t="s">
        <v>9</v>
      </c>
      <c r="H3762" t="s">
        <v>310</v>
      </c>
      <c r="I3762" s="2">
        <v>1</v>
      </c>
      <c r="J3762" t="s">
        <v>11</v>
      </c>
      <c r="K3762" s="21">
        <f>INDEX(LISTAS!$H:$Q,MATCH(BASE!H3762,LISTAS!$G:$G,0),MATCH(BASE!J3762,LISTAS!$H$3:$Q$3,0))*Tabela3[[#This Row],[QUANTIDADE]]</f>
        <v>9</v>
      </c>
      <c r="L3762" s="2" t="str">
        <f>TEXT(Tabela3[[#This Row],[DATA]],"MM")</f>
        <v>04</v>
      </c>
      <c r="M3762" s="2">
        <f>WEEKNUM(Tabela3[[#This Row],[DATA]])</f>
        <v>17</v>
      </c>
      <c r="N3762" s="18">
        <f>YEAR(Tabela3[[#This Row],[DATA]])</f>
        <v>2023</v>
      </c>
    </row>
    <row r="3763" spans="2:14">
      <c r="B3763" s="1">
        <v>45044</v>
      </c>
      <c r="C3763">
        <v>13506</v>
      </c>
      <c r="D3763">
        <f>COUNTIF(C$4:C3763,Tabela3[[#This Row],[COMANDA]])</f>
        <v>1</v>
      </c>
      <c r="E3763" t="s">
        <v>90</v>
      </c>
      <c r="F3763" t="s">
        <v>99</v>
      </c>
      <c r="G3763" t="s">
        <v>8</v>
      </c>
      <c r="H3763" t="s">
        <v>204</v>
      </c>
      <c r="I3763" s="2">
        <v>1</v>
      </c>
      <c r="J3763" t="s">
        <v>11</v>
      </c>
      <c r="K3763" s="21">
        <f>INDEX(LISTAS!$H:$Q,MATCH(BASE!H3763,LISTAS!$G:$G,0),MATCH(BASE!J3763,LISTAS!$H$3:$Q$3,0))*Tabela3[[#This Row],[QUANTIDADE]]</f>
        <v>18</v>
      </c>
      <c r="L3763" s="2" t="str">
        <f>TEXT(Tabela3[[#This Row],[DATA]],"MM")</f>
        <v>04</v>
      </c>
      <c r="M3763" s="2">
        <f>WEEKNUM(Tabela3[[#This Row],[DATA]])</f>
        <v>17</v>
      </c>
      <c r="N3763" s="18">
        <f>YEAR(Tabela3[[#This Row],[DATA]])</f>
        <v>2023</v>
      </c>
    </row>
    <row r="3764" spans="2:14">
      <c r="B3764" s="1">
        <v>45044</v>
      </c>
      <c r="C3764">
        <v>13506</v>
      </c>
      <c r="D3764">
        <f>COUNTIF(C$4:C3764,Tabela3[[#This Row],[COMANDA]])</f>
        <v>2</v>
      </c>
      <c r="E3764" t="s">
        <v>90</v>
      </c>
      <c r="F3764" t="s">
        <v>99</v>
      </c>
      <c r="G3764" t="s">
        <v>61</v>
      </c>
      <c r="H3764" t="s">
        <v>199</v>
      </c>
      <c r="I3764" s="2">
        <v>1</v>
      </c>
      <c r="J3764" t="s">
        <v>11</v>
      </c>
      <c r="K3764" s="21">
        <f>INDEX(LISTAS!$H:$Q,MATCH(BASE!H3764,LISTAS!$G:$G,0),MATCH(BASE!J3764,LISTAS!$H$3:$Q$3,0))*Tabela3[[#This Row],[QUANTIDADE]]</f>
        <v>1</v>
      </c>
      <c r="L3764" s="2" t="str">
        <f>TEXT(Tabela3[[#This Row],[DATA]],"MM")</f>
        <v>04</v>
      </c>
      <c r="M3764" s="2">
        <f>WEEKNUM(Tabela3[[#This Row],[DATA]])</f>
        <v>17</v>
      </c>
      <c r="N3764" s="18">
        <f>YEAR(Tabela3[[#This Row],[DATA]])</f>
        <v>2023</v>
      </c>
    </row>
    <row r="3765" spans="2:14">
      <c r="B3765" s="1">
        <v>45044</v>
      </c>
      <c r="C3765">
        <v>13506</v>
      </c>
      <c r="D3765">
        <f>COUNTIF(C$4:C3765,Tabela3[[#This Row],[COMANDA]])</f>
        <v>3</v>
      </c>
      <c r="E3765" t="s">
        <v>90</v>
      </c>
      <c r="F3765" t="s">
        <v>99</v>
      </c>
      <c r="G3765" t="s">
        <v>61</v>
      </c>
      <c r="H3765" t="s">
        <v>162</v>
      </c>
      <c r="I3765" s="2">
        <v>1</v>
      </c>
      <c r="J3765" t="s">
        <v>11</v>
      </c>
      <c r="K3765" s="21">
        <f>INDEX(LISTAS!$H:$Q,MATCH(BASE!H3765,LISTAS!$G:$G,0),MATCH(BASE!J3765,LISTAS!$H$3:$Q$3,0))*Tabela3[[#This Row],[QUANTIDADE]]</f>
        <v>1.5</v>
      </c>
      <c r="L3765" s="2" t="str">
        <f>TEXT(Tabela3[[#This Row],[DATA]],"MM")</f>
        <v>04</v>
      </c>
      <c r="M3765" s="2">
        <f>WEEKNUM(Tabela3[[#This Row],[DATA]])</f>
        <v>17</v>
      </c>
      <c r="N3765" s="18">
        <f>YEAR(Tabela3[[#This Row],[DATA]])</f>
        <v>2023</v>
      </c>
    </row>
    <row r="3766" spans="2:14">
      <c r="B3766" s="1">
        <v>45044</v>
      </c>
      <c r="C3766">
        <v>13507</v>
      </c>
      <c r="D3766">
        <f>COUNTIF(C$4:C3766,Tabela3[[#This Row],[COMANDA]])</f>
        <v>1</v>
      </c>
      <c r="E3766" t="s">
        <v>90</v>
      </c>
      <c r="F3766" t="s">
        <v>375</v>
      </c>
      <c r="G3766" t="s">
        <v>8</v>
      </c>
      <c r="H3766" t="s">
        <v>39</v>
      </c>
      <c r="I3766" s="2">
        <v>1</v>
      </c>
      <c r="J3766" t="s">
        <v>11</v>
      </c>
      <c r="K3766" s="21">
        <f>INDEX(LISTAS!$H:$Q,MATCH(BASE!H3766,LISTAS!$G:$G,0),MATCH(BASE!J3766,LISTAS!$H$3:$Q$3,0))*Tabela3[[#This Row],[QUANTIDADE]]</f>
        <v>12</v>
      </c>
      <c r="L3766" s="2" t="str">
        <f>TEXT(Tabela3[[#This Row],[DATA]],"MM")</f>
        <v>04</v>
      </c>
      <c r="M3766" s="2">
        <f>WEEKNUM(Tabela3[[#This Row],[DATA]])</f>
        <v>17</v>
      </c>
      <c r="N3766" s="18">
        <f>YEAR(Tabela3[[#This Row],[DATA]])</f>
        <v>2023</v>
      </c>
    </row>
    <row r="3767" spans="2:14">
      <c r="B3767" s="1">
        <v>45044</v>
      </c>
      <c r="C3767">
        <v>13508</v>
      </c>
      <c r="D3767">
        <f>COUNTIF(C$4:C3767,Tabela3[[#This Row],[COMANDA]])</f>
        <v>1</v>
      </c>
      <c r="E3767" t="s">
        <v>90</v>
      </c>
      <c r="F3767" t="s">
        <v>100</v>
      </c>
      <c r="G3767" t="s">
        <v>8</v>
      </c>
      <c r="H3767" t="s">
        <v>206</v>
      </c>
      <c r="I3767" s="2">
        <v>1</v>
      </c>
      <c r="J3767" t="s">
        <v>11</v>
      </c>
      <c r="K3767" s="21">
        <f>INDEX(LISTAS!$H:$Q,MATCH(BASE!H3767,LISTAS!$G:$G,0),MATCH(BASE!J3767,LISTAS!$H$3:$Q$3,0))*Tabela3[[#This Row],[QUANTIDADE]]</f>
        <v>18</v>
      </c>
      <c r="L3767" s="2" t="str">
        <f>TEXT(Tabela3[[#This Row],[DATA]],"MM")</f>
        <v>04</v>
      </c>
      <c r="M3767" s="2">
        <f>WEEKNUM(Tabela3[[#This Row],[DATA]])</f>
        <v>17</v>
      </c>
      <c r="N3767" s="18">
        <f>YEAR(Tabela3[[#This Row],[DATA]])</f>
        <v>2023</v>
      </c>
    </row>
    <row r="3768" spans="2:14">
      <c r="B3768" s="1">
        <v>45044</v>
      </c>
      <c r="C3768">
        <v>13509</v>
      </c>
      <c r="D3768">
        <f>COUNTIF(C$4:C3768,Tabela3[[#This Row],[COMANDA]])</f>
        <v>1</v>
      </c>
      <c r="E3768" t="s">
        <v>90</v>
      </c>
      <c r="F3768" t="s">
        <v>98</v>
      </c>
      <c r="G3768" t="s">
        <v>8</v>
      </c>
      <c r="H3768" t="s">
        <v>206</v>
      </c>
      <c r="I3768" s="2">
        <v>1</v>
      </c>
      <c r="J3768" t="s">
        <v>11</v>
      </c>
      <c r="K3768" s="21">
        <f>INDEX(LISTAS!$H:$Q,MATCH(BASE!H3768,LISTAS!$G:$G,0),MATCH(BASE!J3768,LISTAS!$H$3:$Q$3,0))*Tabela3[[#This Row],[QUANTIDADE]]</f>
        <v>18</v>
      </c>
      <c r="L3768" s="2" t="str">
        <f>TEXT(Tabela3[[#This Row],[DATA]],"MM")</f>
        <v>04</v>
      </c>
      <c r="M3768" s="2">
        <f>WEEKNUM(Tabela3[[#This Row],[DATA]])</f>
        <v>17</v>
      </c>
      <c r="N3768" s="18">
        <f>YEAR(Tabela3[[#This Row],[DATA]])</f>
        <v>2023</v>
      </c>
    </row>
    <row r="3769" spans="2:14">
      <c r="B3769" s="1">
        <v>45044</v>
      </c>
      <c r="C3769">
        <v>13509</v>
      </c>
      <c r="D3769">
        <f>COUNTIF(C$4:C3769,Tabela3[[#This Row],[COMANDA]])</f>
        <v>2</v>
      </c>
      <c r="E3769" t="s">
        <v>90</v>
      </c>
      <c r="F3769" t="s">
        <v>98</v>
      </c>
      <c r="G3769" t="s">
        <v>9</v>
      </c>
      <c r="H3769" t="s">
        <v>140</v>
      </c>
      <c r="I3769" s="2">
        <v>1</v>
      </c>
      <c r="J3769" t="s">
        <v>11</v>
      </c>
      <c r="K3769" s="21">
        <f>INDEX(LISTAS!$H:$Q,MATCH(BASE!H3769,LISTAS!$G:$G,0),MATCH(BASE!J3769,LISTAS!$H$3:$Q$3,0))*Tabela3[[#This Row],[QUANTIDADE]]</f>
        <v>3</v>
      </c>
      <c r="L3769" s="2" t="str">
        <f>TEXT(Tabela3[[#This Row],[DATA]],"MM")</f>
        <v>04</v>
      </c>
      <c r="M3769" s="2">
        <f>WEEKNUM(Tabela3[[#This Row],[DATA]])</f>
        <v>17</v>
      </c>
      <c r="N3769" s="18">
        <f>YEAR(Tabela3[[#This Row],[DATA]])</f>
        <v>2023</v>
      </c>
    </row>
    <row r="3770" spans="2:14">
      <c r="B3770" s="1">
        <v>45044</v>
      </c>
      <c r="C3770">
        <v>13509</v>
      </c>
      <c r="D3770">
        <f>COUNTIF(C$4:C3770,Tabela3[[#This Row],[COMANDA]])</f>
        <v>3</v>
      </c>
      <c r="E3770" t="s">
        <v>90</v>
      </c>
      <c r="F3770" t="s">
        <v>98</v>
      </c>
      <c r="G3770" t="s">
        <v>10</v>
      </c>
      <c r="H3770" t="s">
        <v>118</v>
      </c>
      <c r="I3770" s="2">
        <v>1</v>
      </c>
      <c r="J3770" t="s">
        <v>11</v>
      </c>
      <c r="K3770" s="21">
        <f>INDEX(LISTAS!$H:$Q,MATCH(BASE!H3770,LISTAS!$G:$G,0),MATCH(BASE!J3770,LISTAS!$H$3:$Q$3,0))*Tabela3[[#This Row],[QUANTIDADE]]</f>
        <v>1.5</v>
      </c>
      <c r="L3770" s="2" t="str">
        <f>TEXT(Tabela3[[#This Row],[DATA]],"MM")</f>
        <v>04</v>
      </c>
      <c r="M3770" s="2">
        <f>WEEKNUM(Tabela3[[#This Row],[DATA]])</f>
        <v>17</v>
      </c>
      <c r="N3770" s="18">
        <f>YEAR(Tabela3[[#This Row],[DATA]])</f>
        <v>2023</v>
      </c>
    </row>
    <row r="3771" spans="2:14">
      <c r="B3771" s="1">
        <v>45044</v>
      </c>
      <c r="C3771">
        <v>13510</v>
      </c>
      <c r="D3771">
        <f>COUNTIF(C$4:C3771,Tabela3[[#This Row],[COMANDA]])</f>
        <v>1</v>
      </c>
      <c r="E3771" t="s">
        <v>90</v>
      </c>
      <c r="G3771" t="s">
        <v>8</v>
      </c>
      <c r="H3771" t="s">
        <v>206</v>
      </c>
      <c r="I3771" s="2">
        <v>1</v>
      </c>
      <c r="J3771" t="s">
        <v>11</v>
      </c>
      <c r="K3771" s="21">
        <f>INDEX(LISTAS!$H:$Q,MATCH(BASE!H3771,LISTAS!$G:$G,0),MATCH(BASE!J3771,LISTAS!$H$3:$Q$3,0))*Tabela3[[#This Row],[QUANTIDADE]]</f>
        <v>18</v>
      </c>
      <c r="L3771" s="2" t="str">
        <f>TEXT(Tabela3[[#This Row],[DATA]],"MM")</f>
        <v>04</v>
      </c>
      <c r="M3771" s="2">
        <f>WEEKNUM(Tabela3[[#This Row],[DATA]])</f>
        <v>17</v>
      </c>
      <c r="N3771" s="18">
        <f>YEAR(Tabela3[[#This Row],[DATA]])</f>
        <v>2023</v>
      </c>
    </row>
    <row r="3772" spans="2:14">
      <c r="B3772" s="1">
        <v>45044</v>
      </c>
      <c r="C3772">
        <v>13511</v>
      </c>
      <c r="D3772">
        <f>COUNTIF(C$4:C3772,Tabela3[[#This Row],[COMANDA]])</f>
        <v>1</v>
      </c>
      <c r="E3772" t="s">
        <v>89</v>
      </c>
      <c r="G3772" t="s">
        <v>8</v>
      </c>
      <c r="H3772" t="s">
        <v>47</v>
      </c>
      <c r="I3772" s="2">
        <v>1</v>
      </c>
      <c r="J3772" t="s">
        <v>11</v>
      </c>
      <c r="K3772" s="21">
        <f>INDEX(LISTAS!$H:$Q,MATCH(BASE!H3772,LISTAS!$G:$G,0),MATCH(BASE!J3772,LISTAS!$H$3:$Q$3,0))*Tabela3[[#This Row],[QUANTIDADE]]</f>
        <v>16</v>
      </c>
      <c r="L3772" s="2" t="str">
        <f>TEXT(Tabela3[[#This Row],[DATA]],"MM")</f>
        <v>04</v>
      </c>
      <c r="M3772" s="2">
        <f>WEEKNUM(Tabela3[[#This Row],[DATA]])</f>
        <v>17</v>
      </c>
      <c r="N3772" s="18">
        <f>YEAR(Tabela3[[#This Row],[DATA]])</f>
        <v>2023</v>
      </c>
    </row>
    <row r="3773" spans="2:14">
      <c r="B3773" s="1">
        <v>45044</v>
      </c>
      <c r="C3773">
        <v>13512</v>
      </c>
      <c r="D3773">
        <f>COUNTIF(C$4:C3773,Tabela3[[#This Row],[COMANDA]])</f>
        <v>1</v>
      </c>
      <c r="E3773" t="s">
        <v>90</v>
      </c>
      <c r="F3773" t="s">
        <v>99</v>
      </c>
      <c r="G3773" t="s">
        <v>8</v>
      </c>
      <c r="H3773" t="s">
        <v>206</v>
      </c>
      <c r="I3773" s="2">
        <v>1</v>
      </c>
      <c r="J3773" t="s">
        <v>11</v>
      </c>
      <c r="K3773" s="21">
        <f>INDEX(LISTAS!$H:$Q,MATCH(BASE!H3773,LISTAS!$G:$G,0),MATCH(BASE!J3773,LISTAS!$H$3:$Q$3,0))*Tabela3[[#This Row],[QUANTIDADE]]</f>
        <v>18</v>
      </c>
      <c r="L3773" s="2" t="str">
        <f>TEXT(Tabela3[[#This Row],[DATA]],"MM")</f>
        <v>04</v>
      </c>
      <c r="M3773" s="2">
        <f>WEEKNUM(Tabela3[[#This Row],[DATA]])</f>
        <v>17</v>
      </c>
      <c r="N3773" s="18">
        <f>YEAR(Tabela3[[#This Row],[DATA]])</f>
        <v>2023</v>
      </c>
    </row>
    <row r="3774" spans="2:14">
      <c r="B3774" s="1">
        <v>45044</v>
      </c>
      <c r="C3774">
        <v>13512</v>
      </c>
      <c r="D3774">
        <f>COUNTIF(C$4:C3774,Tabela3[[#This Row],[COMANDA]])</f>
        <v>2</v>
      </c>
      <c r="E3774" t="s">
        <v>90</v>
      </c>
      <c r="F3774" t="s">
        <v>99</v>
      </c>
      <c r="G3774" t="s">
        <v>9</v>
      </c>
      <c r="H3774" t="s">
        <v>55</v>
      </c>
      <c r="I3774" s="2">
        <v>2</v>
      </c>
      <c r="J3774" t="s">
        <v>11</v>
      </c>
      <c r="K3774" s="21">
        <f>INDEX(LISTAS!$H:$Q,MATCH(BASE!H3774,LISTAS!$G:$G,0),MATCH(BASE!J3774,LISTAS!$H$3:$Q$3,0))*Tabela3[[#This Row],[QUANTIDADE]]</f>
        <v>6</v>
      </c>
      <c r="L3774" s="2" t="str">
        <f>TEXT(Tabela3[[#This Row],[DATA]],"MM")</f>
        <v>04</v>
      </c>
      <c r="M3774" s="2">
        <f>WEEKNUM(Tabela3[[#This Row],[DATA]])</f>
        <v>17</v>
      </c>
      <c r="N3774" s="18">
        <f>YEAR(Tabela3[[#This Row],[DATA]])</f>
        <v>2023</v>
      </c>
    </row>
    <row r="3775" spans="2:14">
      <c r="B3775" s="1">
        <v>45044</v>
      </c>
      <c r="C3775">
        <v>13512</v>
      </c>
      <c r="D3775">
        <f>COUNTIF(C$4:C13632,Tabela3[[#This Row],[COMANDA]])</f>
        <v>3</v>
      </c>
      <c r="E3775" t="s">
        <v>90</v>
      </c>
      <c r="F3775" t="s">
        <v>99</v>
      </c>
      <c r="G3775" t="s">
        <v>10</v>
      </c>
      <c r="H3775" t="s">
        <v>235</v>
      </c>
      <c r="I3775" s="2">
        <v>2</v>
      </c>
      <c r="J3775" t="s">
        <v>11</v>
      </c>
      <c r="K3775" s="21">
        <f>INDEX(LISTAS!$H:$Q,MATCH(BASE!H3775,LISTAS!$G:$G,0),MATCH(BASE!J3775,LISTAS!$H$3:$Q$3,0))*Tabela3[[#This Row],[QUANTIDADE]]</f>
        <v>4</v>
      </c>
      <c r="L3775" s="2" t="str">
        <f>TEXT(Tabela3[[#This Row],[DATA]],"MM")</f>
        <v>04</v>
      </c>
      <c r="M3775" s="2">
        <f>WEEKNUM(Tabela3[[#This Row],[DATA]])</f>
        <v>17</v>
      </c>
      <c r="N3775" s="18">
        <f>YEAR(Tabela3[[#This Row],[DATA]])</f>
        <v>2023</v>
      </c>
    </row>
    <row r="3776" spans="2:14">
      <c r="B3776" s="1">
        <v>45044</v>
      </c>
      <c r="C3776" t="s">
        <v>461</v>
      </c>
      <c r="D3776">
        <f>COUNTIF(C$4:C3776,Tabela3[[#This Row],[COMANDA]])</f>
        <v>1</v>
      </c>
      <c r="E3776" t="s">
        <v>1</v>
      </c>
      <c r="G3776" t="s">
        <v>64</v>
      </c>
      <c r="H3776" t="s">
        <v>215</v>
      </c>
      <c r="I3776" s="2">
        <v>1</v>
      </c>
      <c r="J3776" t="s">
        <v>11</v>
      </c>
      <c r="K3776" s="21">
        <f>INDEX(LISTAS!$H:$Q,MATCH(BASE!H3776,LISTAS!$G:$G,0),MATCH(BASE!J3776,LISTAS!$H$3:$Q$3,0))*Tabela3[[#This Row],[QUANTIDADE]]</f>
        <v>5</v>
      </c>
      <c r="L3776" s="2" t="str">
        <f>TEXT(Tabela3[[#This Row],[DATA]],"MM")</f>
        <v>04</v>
      </c>
      <c r="M3776" s="2">
        <f>WEEKNUM(Tabela3[[#This Row],[DATA]])</f>
        <v>17</v>
      </c>
      <c r="N3776" s="18">
        <f>YEAR(Tabela3[[#This Row],[DATA]])</f>
        <v>2023</v>
      </c>
    </row>
    <row r="3777" spans="2:14">
      <c r="B3777" s="1">
        <v>45044</v>
      </c>
      <c r="C3777" t="s">
        <v>461</v>
      </c>
      <c r="D3777">
        <f>COUNTIF(C$4:C3777,Tabela3[[#This Row],[COMANDA]])</f>
        <v>2</v>
      </c>
      <c r="E3777" t="s">
        <v>1</v>
      </c>
      <c r="G3777" t="s">
        <v>77</v>
      </c>
      <c r="H3777" t="s">
        <v>79</v>
      </c>
      <c r="I3777" s="2">
        <v>5</v>
      </c>
      <c r="J3777" t="s">
        <v>11</v>
      </c>
      <c r="K3777" s="21">
        <f>INDEX(LISTAS!$H:$Q,MATCH(BASE!H3777,LISTAS!$G:$G,0),MATCH(BASE!J3777,LISTAS!$H$3:$Q$3,0))*Tabela3[[#This Row],[QUANTIDADE]]</f>
        <v>22.5</v>
      </c>
      <c r="L3777" s="2" t="str">
        <f>TEXT(Tabela3[[#This Row],[DATA]],"MM")</f>
        <v>04</v>
      </c>
      <c r="M3777" s="2">
        <f>WEEKNUM(Tabela3[[#This Row],[DATA]])</f>
        <v>17</v>
      </c>
      <c r="N3777" s="18">
        <f>YEAR(Tabela3[[#This Row],[DATA]])</f>
        <v>2023</v>
      </c>
    </row>
    <row r="3778" spans="2:14">
      <c r="B3778" s="1">
        <v>45044</v>
      </c>
      <c r="C3778" t="s">
        <v>461</v>
      </c>
      <c r="D3778">
        <f>COUNTIF(C$4:C3778,Tabela3[[#This Row],[COMANDA]])</f>
        <v>3</v>
      </c>
      <c r="E3778" t="s">
        <v>1</v>
      </c>
      <c r="G3778" t="s">
        <v>9</v>
      </c>
      <c r="H3778" t="s">
        <v>73</v>
      </c>
      <c r="I3778" s="2">
        <v>1</v>
      </c>
      <c r="J3778" t="s">
        <v>11</v>
      </c>
      <c r="K3778" s="21">
        <f>INDEX(LISTAS!$H:$Q,MATCH(BASE!H3778,LISTAS!$G:$G,0),MATCH(BASE!J3778,LISTAS!$H$3:$Q$3,0))*Tabela3[[#This Row],[QUANTIDADE]]</f>
        <v>4</v>
      </c>
      <c r="L3778" s="2" t="str">
        <f>TEXT(Tabela3[[#This Row],[DATA]],"MM")</f>
        <v>04</v>
      </c>
      <c r="M3778" s="2">
        <f>WEEKNUM(Tabela3[[#This Row],[DATA]])</f>
        <v>17</v>
      </c>
      <c r="N3778" s="18">
        <f>YEAR(Tabela3[[#This Row],[DATA]])</f>
        <v>2023</v>
      </c>
    </row>
    <row r="3779" spans="2:14">
      <c r="B3779" s="1">
        <v>45044</v>
      </c>
      <c r="C3779" t="s">
        <v>461</v>
      </c>
      <c r="D3779">
        <f>COUNTIF(C$4:C3779,Tabela3[[#This Row],[COMANDA]])</f>
        <v>4</v>
      </c>
      <c r="E3779" t="s">
        <v>1</v>
      </c>
      <c r="G3779" t="s">
        <v>74</v>
      </c>
      <c r="H3779" t="s">
        <v>120</v>
      </c>
      <c r="I3779" s="2">
        <v>8</v>
      </c>
      <c r="J3779" t="s">
        <v>11</v>
      </c>
      <c r="K3779" s="21">
        <f>INDEX(LISTAS!$H:$Q,MATCH(BASE!H3779,LISTAS!$G:$G,0),MATCH(BASE!J3779,LISTAS!$H$3:$Q$3,0))*Tabela3[[#This Row],[QUANTIDADE]]</f>
        <v>24</v>
      </c>
      <c r="L3779" s="2" t="str">
        <f>TEXT(Tabela3[[#This Row],[DATA]],"MM")</f>
        <v>04</v>
      </c>
      <c r="M3779" s="2">
        <f>WEEKNUM(Tabela3[[#This Row],[DATA]])</f>
        <v>17</v>
      </c>
      <c r="N3779" s="18">
        <f>YEAR(Tabela3[[#This Row],[DATA]])</f>
        <v>2023</v>
      </c>
    </row>
    <row r="3780" spans="2:14">
      <c r="B3780" s="1">
        <v>45044</v>
      </c>
      <c r="C3780" t="s">
        <v>461</v>
      </c>
      <c r="D3780">
        <f>COUNTIF(C$4:C3780,Tabela3[[#This Row],[COMANDA]])</f>
        <v>5</v>
      </c>
      <c r="E3780" t="s">
        <v>1</v>
      </c>
      <c r="G3780" t="s">
        <v>9</v>
      </c>
      <c r="H3780" t="s">
        <v>344</v>
      </c>
      <c r="I3780" s="2">
        <v>1</v>
      </c>
      <c r="J3780" t="s">
        <v>11</v>
      </c>
      <c r="K3780" s="21">
        <f>INDEX(LISTAS!$H:$Q,MATCH(BASE!H3780,LISTAS!$G:$G,0),MATCH(BASE!J3780,LISTAS!$H$3:$Q$3,0))*Tabela3[[#This Row],[QUANTIDADE]]</f>
        <v>10</v>
      </c>
      <c r="L3780" s="2" t="str">
        <f>TEXT(Tabela3[[#This Row],[DATA]],"MM")</f>
        <v>04</v>
      </c>
      <c r="M3780" s="2">
        <f>WEEKNUM(Tabela3[[#This Row],[DATA]])</f>
        <v>17</v>
      </c>
      <c r="N3780" s="18">
        <f>YEAR(Tabela3[[#This Row],[DATA]])</f>
        <v>2023</v>
      </c>
    </row>
    <row r="3781" spans="2:14">
      <c r="B3781" s="1">
        <v>45044</v>
      </c>
      <c r="C3781" t="s">
        <v>461</v>
      </c>
      <c r="D3781">
        <f>COUNTIF(C$4:C3781,Tabela3[[#This Row],[COMANDA]])</f>
        <v>6</v>
      </c>
      <c r="E3781" t="s">
        <v>1</v>
      </c>
      <c r="G3781" t="s">
        <v>63</v>
      </c>
      <c r="H3781" t="s">
        <v>177</v>
      </c>
      <c r="I3781" s="2">
        <v>4</v>
      </c>
      <c r="J3781" t="s">
        <v>11</v>
      </c>
      <c r="K3781" s="21">
        <f>INDEX(LISTAS!$H:$Q,MATCH(BASE!H3781,LISTAS!$G:$G,0),MATCH(BASE!J3781,LISTAS!$H$3:$Q$3,0))*Tabela3[[#This Row],[QUANTIDADE]]</f>
        <v>16</v>
      </c>
      <c r="L3781" s="2" t="str">
        <f>TEXT(Tabela3[[#This Row],[DATA]],"MM")</f>
        <v>04</v>
      </c>
      <c r="M3781" s="2">
        <f>WEEKNUM(Tabela3[[#This Row],[DATA]])</f>
        <v>17</v>
      </c>
      <c r="N3781" s="18">
        <f>YEAR(Tabela3[[#This Row],[DATA]])</f>
        <v>2023</v>
      </c>
    </row>
    <row r="3782" spans="2:14">
      <c r="B3782" s="1">
        <v>45044</v>
      </c>
      <c r="C3782" t="s">
        <v>461</v>
      </c>
      <c r="D3782">
        <f>COUNTIF(C$4:C3782,Tabela3[[#This Row],[COMANDA]])</f>
        <v>7</v>
      </c>
      <c r="E3782" t="s">
        <v>1</v>
      </c>
      <c r="G3782" t="s">
        <v>9</v>
      </c>
      <c r="H3782" t="s">
        <v>214</v>
      </c>
      <c r="I3782" s="2">
        <v>13</v>
      </c>
      <c r="J3782" t="s">
        <v>11</v>
      </c>
      <c r="K3782" s="21">
        <f>INDEX(LISTAS!$H:$Q,MATCH(BASE!H3782,LISTAS!$G:$G,0),MATCH(BASE!J3782,LISTAS!$H$3:$Q$3,0))*Tabela3[[#This Row],[QUANTIDADE]]</f>
        <v>13</v>
      </c>
      <c r="L3782" s="2" t="str">
        <f>TEXT(Tabela3[[#This Row],[DATA]],"MM")</f>
        <v>04</v>
      </c>
      <c r="M3782" s="2">
        <f>WEEKNUM(Tabela3[[#This Row],[DATA]])</f>
        <v>17</v>
      </c>
      <c r="N3782" s="18">
        <f>YEAR(Tabela3[[#This Row],[DATA]])</f>
        <v>2023</v>
      </c>
    </row>
    <row r="3783" spans="2:14">
      <c r="B3783" s="1">
        <v>45044</v>
      </c>
      <c r="C3783" t="s">
        <v>461</v>
      </c>
      <c r="D3783">
        <f>COUNTIF(C$4:C3783,Tabela3[[#This Row],[COMANDA]])</f>
        <v>8</v>
      </c>
      <c r="E3783" t="s">
        <v>1</v>
      </c>
      <c r="G3783" t="s">
        <v>10</v>
      </c>
      <c r="H3783" t="s">
        <v>119</v>
      </c>
      <c r="I3783" s="2">
        <v>14</v>
      </c>
      <c r="J3783" t="s">
        <v>11</v>
      </c>
      <c r="K3783" s="21">
        <f>INDEX(LISTAS!$H:$Q,MATCH(BASE!H3783,LISTAS!$G:$G,0),MATCH(BASE!J3783,LISTAS!$H$3:$Q$3,0))*Tabela3[[#This Row],[QUANTIDADE]]</f>
        <v>84</v>
      </c>
      <c r="L3783" s="2" t="str">
        <f>TEXT(Tabela3[[#This Row],[DATA]],"MM")</f>
        <v>04</v>
      </c>
      <c r="M3783" s="2">
        <f>WEEKNUM(Tabela3[[#This Row],[DATA]])</f>
        <v>17</v>
      </c>
      <c r="N3783" s="18">
        <f>YEAR(Tabela3[[#This Row],[DATA]])</f>
        <v>2023</v>
      </c>
    </row>
    <row r="3784" spans="2:14">
      <c r="B3784" s="1">
        <v>45044</v>
      </c>
      <c r="C3784" t="s">
        <v>461</v>
      </c>
      <c r="D3784">
        <f>COUNTIF(C$4:C3784,Tabela3[[#This Row],[COMANDA]])</f>
        <v>9</v>
      </c>
      <c r="E3784" t="s">
        <v>1</v>
      </c>
      <c r="G3784" t="s">
        <v>10</v>
      </c>
      <c r="H3784" t="s">
        <v>105</v>
      </c>
      <c r="I3784" s="2">
        <v>1</v>
      </c>
      <c r="J3784" t="s">
        <v>11</v>
      </c>
      <c r="K3784" s="21">
        <f>INDEX(LISTAS!$H:$Q,MATCH(BASE!H3784,LISTAS!$G:$G,0),MATCH(BASE!J3784,LISTAS!$H$3:$Q$3,0))*Tabela3[[#This Row],[QUANTIDADE]]</f>
        <v>3</v>
      </c>
      <c r="L3784" s="2" t="str">
        <f>TEXT(Tabela3[[#This Row],[DATA]],"MM")</f>
        <v>04</v>
      </c>
      <c r="M3784" s="2">
        <f>WEEKNUM(Tabela3[[#This Row],[DATA]])</f>
        <v>17</v>
      </c>
      <c r="N3784" s="18">
        <f>YEAR(Tabela3[[#This Row],[DATA]])</f>
        <v>2023</v>
      </c>
    </row>
    <row r="3785" spans="2:14">
      <c r="B3785" s="1">
        <v>45044</v>
      </c>
      <c r="C3785" t="s">
        <v>461</v>
      </c>
      <c r="D3785">
        <f>COUNTIF(C$4:C3785,Tabela3[[#This Row],[COMANDA]])</f>
        <v>10</v>
      </c>
      <c r="E3785" t="s">
        <v>1</v>
      </c>
      <c r="G3785" t="s">
        <v>10</v>
      </c>
      <c r="H3785" t="s">
        <v>460</v>
      </c>
      <c r="I3785" s="2">
        <v>1</v>
      </c>
      <c r="J3785" t="s">
        <v>11</v>
      </c>
      <c r="K3785" s="21">
        <f>INDEX(LISTAS!$H:$Q,MATCH(BASE!H3785,LISTAS!$G:$G,0),MATCH(BASE!J3785,LISTAS!$H$3:$Q$3,0))*Tabela3[[#This Row],[QUANTIDADE]]</f>
        <v>7</v>
      </c>
      <c r="L3785" s="2" t="str">
        <f>TEXT(Tabela3[[#This Row],[DATA]],"MM")</f>
        <v>04</v>
      </c>
      <c r="M3785" s="2">
        <f>WEEKNUM(Tabela3[[#This Row],[DATA]])</f>
        <v>17</v>
      </c>
      <c r="N3785" s="18">
        <f>YEAR(Tabela3[[#This Row],[DATA]])</f>
        <v>2023</v>
      </c>
    </row>
    <row r="3786" spans="2:14">
      <c r="B3786" s="1">
        <v>45044</v>
      </c>
      <c r="C3786" t="s">
        <v>461</v>
      </c>
      <c r="D3786">
        <f>COUNTIF(C$4:C3786,Tabela3[[#This Row],[COMANDA]])</f>
        <v>11</v>
      </c>
      <c r="E3786" t="s">
        <v>1</v>
      </c>
      <c r="G3786" t="s">
        <v>9</v>
      </c>
      <c r="H3786" t="s">
        <v>58</v>
      </c>
      <c r="I3786" s="2">
        <v>2</v>
      </c>
      <c r="J3786" t="s">
        <v>11</v>
      </c>
      <c r="K3786" s="21">
        <f>INDEX(LISTAS!$H:$Q,MATCH(BASE!H3786,LISTAS!$G:$G,0),MATCH(BASE!J3786,LISTAS!$H$3:$Q$3,0))*Tabela3[[#This Row],[QUANTIDADE]]</f>
        <v>10</v>
      </c>
      <c r="L3786" s="2" t="str">
        <f>TEXT(Tabela3[[#This Row],[DATA]],"MM")</f>
        <v>04</v>
      </c>
      <c r="M3786" s="2">
        <f>WEEKNUM(Tabela3[[#This Row],[DATA]])</f>
        <v>17</v>
      </c>
      <c r="N3786" s="18">
        <f>YEAR(Tabela3[[#This Row],[DATA]])</f>
        <v>2023</v>
      </c>
    </row>
    <row r="3787" spans="2:14">
      <c r="B3787" s="1">
        <v>45044</v>
      </c>
      <c r="C3787" t="s">
        <v>461</v>
      </c>
      <c r="D3787">
        <f>COUNTIF(C$4:C3787,Tabela3[[#This Row],[COMANDA]])</f>
        <v>12</v>
      </c>
      <c r="E3787" t="s">
        <v>1</v>
      </c>
      <c r="G3787" t="s">
        <v>74</v>
      </c>
      <c r="H3787" t="s">
        <v>76</v>
      </c>
      <c r="I3787" s="2">
        <v>7</v>
      </c>
      <c r="J3787" t="s">
        <v>11</v>
      </c>
      <c r="K3787" s="21">
        <f>INDEX(LISTAS!$H:$Q,MATCH(BASE!H3787,LISTAS!$G:$G,0),MATCH(BASE!J3787,LISTAS!$H$3:$Q$3,0))*Tabela3[[#This Row],[QUANTIDADE]]</f>
        <v>14</v>
      </c>
      <c r="L3787" s="2" t="str">
        <f>TEXT(Tabela3[[#This Row],[DATA]],"MM")</f>
        <v>04</v>
      </c>
      <c r="M3787" s="2">
        <f>WEEKNUM(Tabela3[[#This Row],[DATA]])</f>
        <v>17</v>
      </c>
      <c r="N3787" s="18">
        <f>YEAR(Tabela3[[#This Row],[DATA]])</f>
        <v>2023</v>
      </c>
    </row>
    <row r="3788" spans="2:14">
      <c r="B3788" s="1">
        <v>45044</v>
      </c>
      <c r="C3788" t="s">
        <v>461</v>
      </c>
      <c r="D3788">
        <f>COUNTIF(C$4:C3788,Tabela3[[#This Row],[COMANDA]])</f>
        <v>13</v>
      </c>
      <c r="E3788" t="s">
        <v>1</v>
      </c>
      <c r="G3788" t="s">
        <v>9</v>
      </c>
      <c r="H3788" t="s">
        <v>146</v>
      </c>
      <c r="I3788" s="2">
        <v>1</v>
      </c>
      <c r="J3788" t="s">
        <v>11</v>
      </c>
      <c r="K3788" s="21">
        <f>INDEX(LISTAS!$H:$Q,MATCH(BASE!H3788,LISTAS!$G:$G,0),MATCH(BASE!J3788,LISTAS!$H$3:$Q$3,0))*Tabela3[[#This Row],[QUANTIDADE]]</f>
        <v>4</v>
      </c>
      <c r="L3788" s="2" t="str">
        <f>TEXT(Tabela3[[#This Row],[DATA]],"MM")</f>
        <v>04</v>
      </c>
      <c r="M3788" s="2">
        <f>WEEKNUM(Tabela3[[#This Row],[DATA]])</f>
        <v>17</v>
      </c>
      <c r="N3788" s="18">
        <f>YEAR(Tabela3[[#This Row],[DATA]])</f>
        <v>2023</v>
      </c>
    </row>
    <row r="3789" spans="2:14">
      <c r="B3789" s="1">
        <v>45044</v>
      </c>
      <c r="C3789" t="s">
        <v>461</v>
      </c>
      <c r="D3789">
        <f>COUNTIF(C$4:C3789,Tabela3[[#This Row],[COMANDA]])</f>
        <v>14</v>
      </c>
      <c r="E3789" t="s">
        <v>1</v>
      </c>
      <c r="G3789" t="s">
        <v>74</v>
      </c>
      <c r="H3789" t="s">
        <v>75</v>
      </c>
      <c r="I3789" s="2">
        <v>13</v>
      </c>
      <c r="J3789" t="s">
        <v>11</v>
      </c>
      <c r="K3789" s="21">
        <f>INDEX(LISTAS!$H:$Q,MATCH(BASE!H3789,LISTAS!$G:$G,0),MATCH(BASE!J3789,LISTAS!$H$3:$Q$3,0))*Tabela3[[#This Row],[QUANTIDADE]]</f>
        <v>78</v>
      </c>
      <c r="L3789" s="2" t="str">
        <f>TEXT(Tabela3[[#This Row],[DATA]],"MM")</f>
        <v>04</v>
      </c>
      <c r="M3789" s="2">
        <f>WEEKNUM(Tabela3[[#This Row],[DATA]])</f>
        <v>17</v>
      </c>
      <c r="N3789" s="18">
        <f>YEAR(Tabela3[[#This Row],[DATA]])</f>
        <v>2023</v>
      </c>
    </row>
    <row r="3790" spans="2:14">
      <c r="B3790" s="1">
        <v>45044</v>
      </c>
      <c r="C3790" t="s">
        <v>461</v>
      </c>
      <c r="D3790">
        <f>COUNTIF(C$4:C3790,Tabela3[[#This Row],[COMANDA]])</f>
        <v>15</v>
      </c>
      <c r="E3790" t="s">
        <v>1</v>
      </c>
      <c r="G3790" t="s">
        <v>9</v>
      </c>
      <c r="H3790" t="s">
        <v>85</v>
      </c>
      <c r="I3790" s="2">
        <v>1</v>
      </c>
      <c r="J3790" t="s">
        <v>11</v>
      </c>
      <c r="K3790" s="21">
        <f>INDEX(LISTAS!$H:$Q,MATCH(BASE!H3790,LISTAS!$G:$G,0),MATCH(BASE!J3790,LISTAS!$H$3:$Q$3,0))*Tabela3[[#This Row],[QUANTIDADE]]</f>
        <v>10</v>
      </c>
      <c r="L3790" s="2" t="str">
        <f>TEXT(Tabela3[[#This Row],[DATA]],"MM")</f>
        <v>04</v>
      </c>
      <c r="M3790" s="2">
        <f>WEEKNUM(Tabela3[[#This Row],[DATA]])</f>
        <v>17</v>
      </c>
      <c r="N3790" s="18">
        <f>YEAR(Tabela3[[#This Row],[DATA]])</f>
        <v>2023</v>
      </c>
    </row>
    <row r="3791" spans="2:14">
      <c r="B3791" s="1">
        <v>45044</v>
      </c>
      <c r="C3791" t="s">
        <v>461</v>
      </c>
      <c r="D3791">
        <f>COUNTIF(C$4:C3791,Tabela3[[#This Row],[COMANDA]])</f>
        <v>16</v>
      </c>
      <c r="E3791" t="s">
        <v>1</v>
      </c>
      <c r="G3791" t="s">
        <v>63</v>
      </c>
      <c r="H3791" t="s">
        <v>184</v>
      </c>
      <c r="I3791" s="2">
        <v>1</v>
      </c>
      <c r="J3791" t="s">
        <v>11</v>
      </c>
      <c r="K3791" s="21">
        <f>INDEX(LISTAS!$H:$Q,MATCH(BASE!H3791,LISTAS!$G:$G,0),MATCH(BASE!J3791,LISTAS!$H$3:$Q$3,0))*Tabela3[[#This Row],[QUANTIDADE]]</f>
        <v>8</v>
      </c>
      <c r="L3791" s="2" t="str">
        <f>TEXT(Tabela3[[#This Row],[DATA]],"MM")</f>
        <v>04</v>
      </c>
      <c r="M3791" s="2">
        <f>WEEKNUM(Tabela3[[#This Row],[DATA]])</f>
        <v>17</v>
      </c>
      <c r="N3791" s="18">
        <f>YEAR(Tabela3[[#This Row],[DATA]])</f>
        <v>2023</v>
      </c>
    </row>
    <row r="3792" spans="2:14">
      <c r="B3792" s="1">
        <v>45044</v>
      </c>
      <c r="C3792" t="s">
        <v>461</v>
      </c>
      <c r="D3792">
        <f>COUNTIF(C$4:C3792,Tabela3[[#This Row],[COMANDA]])</f>
        <v>17</v>
      </c>
      <c r="E3792" t="s">
        <v>1</v>
      </c>
      <c r="G3792" t="s">
        <v>77</v>
      </c>
      <c r="H3792" t="s">
        <v>224</v>
      </c>
      <c r="I3792" s="2">
        <v>2</v>
      </c>
      <c r="J3792" t="s">
        <v>11</v>
      </c>
      <c r="K3792" s="21">
        <f>INDEX(LISTAS!$H:$Q,MATCH(BASE!H3792,LISTAS!$G:$G,0),MATCH(BASE!J3792,LISTAS!$H$3:$Q$3,0))*Tabela3[[#This Row],[QUANTIDADE]]</f>
        <v>11</v>
      </c>
      <c r="L3792" s="2" t="str">
        <f>TEXT(Tabela3[[#This Row],[DATA]],"MM")</f>
        <v>04</v>
      </c>
      <c r="M3792" s="2">
        <f>WEEKNUM(Tabela3[[#This Row],[DATA]])</f>
        <v>17</v>
      </c>
      <c r="N3792" s="18">
        <f>YEAR(Tabela3[[#This Row],[DATA]])</f>
        <v>2023</v>
      </c>
    </row>
    <row r="3793" spans="2:14">
      <c r="B3793" s="1">
        <v>45044</v>
      </c>
      <c r="C3793" t="s">
        <v>461</v>
      </c>
      <c r="D3793">
        <f>COUNTIF(C$4:C3793,Tabela3[[#This Row],[COMANDA]])</f>
        <v>18</v>
      </c>
      <c r="E3793" t="s">
        <v>1</v>
      </c>
      <c r="G3793" t="s">
        <v>77</v>
      </c>
      <c r="H3793" t="s">
        <v>81</v>
      </c>
      <c r="I3793" s="2">
        <v>1</v>
      </c>
      <c r="J3793" t="s">
        <v>11</v>
      </c>
      <c r="K3793" s="21">
        <f>INDEX(LISTAS!$H:$Q,MATCH(BASE!H3793,LISTAS!$G:$G,0),MATCH(BASE!J3793,LISTAS!$H$3:$Q$3,0))*Tabela3[[#This Row],[QUANTIDADE]]</f>
        <v>5</v>
      </c>
      <c r="L3793" s="2" t="str">
        <f>TEXT(Tabela3[[#This Row],[DATA]],"MM")</f>
        <v>04</v>
      </c>
      <c r="M3793" s="2">
        <f>WEEKNUM(Tabela3[[#This Row],[DATA]])</f>
        <v>17</v>
      </c>
      <c r="N3793" s="18">
        <f>YEAR(Tabela3[[#This Row],[DATA]])</f>
        <v>2023</v>
      </c>
    </row>
    <row r="3794" spans="2:14">
      <c r="B3794" s="1">
        <v>45044</v>
      </c>
      <c r="C3794" t="s">
        <v>461</v>
      </c>
      <c r="D3794">
        <f>COUNTIF(C$4:C3794,Tabela3[[#This Row],[COMANDA]])</f>
        <v>19</v>
      </c>
      <c r="E3794" t="s">
        <v>1</v>
      </c>
      <c r="G3794" t="s">
        <v>77</v>
      </c>
      <c r="H3794" t="s">
        <v>79</v>
      </c>
      <c r="I3794" s="2">
        <v>2</v>
      </c>
      <c r="J3794" t="s">
        <v>11</v>
      </c>
      <c r="K3794" s="21">
        <f>INDEX(LISTAS!$H:$Q,MATCH(BASE!H3794,LISTAS!$G:$G,0),MATCH(BASE!J3794,LISTAS!$H$3:$Q$3,0))*Tabela3[[#This Row],[QUANTIDADE]]</f>
        <v>9</v>
      </c>
      <c r="L3794" s="2" t="str">
        <f>TEXT(Tabela3[[#This Row],[DATA]],"MM")</f>
        <v>04</v>
      </c>
      <c r="M3794" s="2">
        <f>WEEKNUM(Tabela3[[#This Row],[DATA]])</f>
        <v>17</v>
      </c>
      <c r="N3794" s="18">
        <f>YEAR(Tabela3[[#This Row],[DATA]])</f>
        <v>2023</v>
      </c>
    </row>
    <row r="3795" spans="2:14">
      <c r="B3795" s="1">
        <v>45044</v>
      </c>
      <c r="C3795" t="s">
        <v>461</v>
      </c>
      <c r="D3795">
        <f>COUNTIF(C$4:C3795,Tabela3[[#This Row],[COMANDA]])</f>
        <v>20</v>
      </c>
      <c r="E3795" t="s">
        <v>1</v>
      </c>
      <c r="G3795" t="s">
        <v>10</v>
      </c>
      <c r="H3795" t="s">
        <v>229</v>
      </c>
      <c r="I3795" s="2">
        <v>1</v>
      </c>
      <c r="J3795" t="s">
        <v>11</v>
      </c>
      <c r="K3795" s="21">
        <f>INDEX(LISTAS!$H:$Q,MATCH(BASE!H3795,LISTAS!$G:$G,0),MATCH(BASE!J3795,LISTAS!$H$3:$Q$3,0))*Tabela3[[#This Row],[QUANTIDADE]]</f>
        <v>7</v>
      </c>
      <c r="L3795" s="2" t="str">
        <f>TEXT(Tabela3[[#This Row],[DATA]],"MM")</f>
        <v>04</v>
      </c>
      <c r="M3795" s="2">
        <f>WEEKNUM(Tabela3[[#This Row],[DATA]])</f>
        <v>17</v>
      </c>
      <c r="N3795" s="18">
        <f>YEAR(Tabela3[[#This Row],[DATA]])</f>
        <v>2023</v>
      </c>
    </row>
    <row r="3796" spans="2:14">
      <c r="B3796" s="1">
        <v>45044</v>
      </c>
      <c r="C3796" t="s">
        <v>461</v>
      </c>
      <c r="D3796">
        <f>COUNTIF(C$4:C3796,Tabela3[[#This Row],[COMANDA]])</f>
        <v>21</v>
      </c>
      <c r="E3796" t="s">
        <v>1</v>
      </c>
      <c r="G3796" t="s">
        <v>9</v>
      </c>
      <c r="H3796" t="s">
        <v>127</v>
      </c>
      <c r="I3796" s="2">
        <v>2</v>
      </c>
      <c r="J3796" t="s">
        <v>11</v>
      </c>
      <c r="K3796" s="21">
        <f>INDEX(LISTAS!$H:$Q,MATCH(BASE!H3796,LISTAS!$G:$G,0),MATCH(BASE!J3796,LISTAS!$H$3:$Q$3,0))*Tabela3[[#This Row],[QUANTIDADE]]</f>
        <v>9</v>
      </c>
      <c r="L3796" s="2" t="str">
        <f>TEXT(Tabela3[[#This Row],[DATA]],"MM")</f>
        <v>04</v>
      </c>
      <c r="M3796" s="2">
        <f>WEEKNUM(Tabela3[[#This Row],[DATA]])</f>
        <v>17</v>
      </c>
      <c r="N3796" s="18">
        <f>YEAR(Tabela3[[#This Row],[DATA]])</f>
        <v>2023</v>
      </c>
    </row>
    <row r="3797" spans="2:14">
      <c r="B3797" s="1">
        <v>45044</v>
      </c>
      <c r="C3797" t="s">
        <v>461</v>
      </c>
      <c r="D3797">
        <f>COUNTIF(C$4:C3797,Tabela3[[#This Row],[COMANDA]])</f>
        <v>22</v>
      </c>
      <c r="E3797" t="s">
        <v>1</v>
      </c>
      <c r="G3797" t="s">
        <v>10</v>
      </c>
      <c r="H3797" t="s">
        <v>123</v>
      </c>
      <c r="I3797" s="2">
        <v>4</v>
      </c>
      <c r="J3797" t="s">
        <v>11</v>
      </c>
      <c r="K3797" s="21">
        <f>INDEX(LISTAS!$H:$Q,MATCH(BASE!H3797,LISTAS!$G:$G,0),MATCH(BASE!J3797,LISTAS!$H$3:$Q$3,0))*Tabela3[[#This Row],[QUANTIDADE]]</f>
        <v>4</v>
      </c>
      <c r="L3797" s="2" t="str">
        <f>TEXT(Tabela3[[#This Row],[DATA]],"MM")</f>
        <v>04</v>
      </c>
      <c r="M3797" s="2">
        <f>WEEKNUM(Tabela3[[#This Row],[DATA]])</f>
        <v>17</v>
      </c>
      <c r="N3797" s="18">
        <f>YEAR(Tabela3[[#This Row],[DATA]])</f>
        <v>2023</v>
      </c>
    </row>
    <row r="3798" spans="2:14">
      <c r="B3798" s="1">
        <v>45044</v>
      </c>
      <c r="C3798" t="s">
        <v>461</v>
      </c>
      <c r="D3798">
        <f>COUNTIF(C$4:C3798,Tabela3[[#This Row],[COMANDA]])</f>
        <v>23</v>
      </c>
      <c r="E3798" t="s">
        <v>1</v>
      </c>
      <c r="G3798" t="s">
        <v>10</v>
      </c>
      <c r="H3798" t="s">
        <v>94</v>
      </c>
      <c r="I3798" s="2">
        <v>3</v>
      </c>
      <c r="J3798" t="s">
        <v>11</v>
      </c>
      <c r="K3798" s="21">
        <f>INDEX(LISTAS!$H:$Q,MATCH(BASE!H3798,LISTAS!$G:$G,0),MATCH(BASE!J3798,LISTAS!$H$3:$Q$3,0))*Tabela3[[#This Row],[QUANTIDADE]]</f>
        <v>7.5</v>
      </c>
      <c r="L3798" s="2" t="str">
        <f>TEXT(Tabela3[[#This Row],[DATA]],"MM")</f>
        <v>04</v>
      </c>
      <c r="M3798" s="2">
        <f>WEEKNUM(Tabela3[[#This Row],[DATA]])</f>
        <v>17</v>
      </c>
      <c r="N3798" s="18">
        <f>YEAR(Tabela3[[#This Row],[DATA]])</f>
        <v>2023</v>
      </c>
    </row>
    <row r="3799" spans="2:14">
      <c r="B3799" s="1">
        <v>45044</v>
      </c>
      <c r="C3799" t="s">
        <v>461</v>
      </c>
      <c r="D3799">
        <f>COUNTIF(C$4:C3799,Tabela3[[#This Row],[COMANDA]])</f>
        <v>24</v>
      </c>
      <c r="E3799" t="s">
        <v>1</v>
      </c>
      <c r="G3799" t="s">
        <v>9</v>
      </c>
      <c r="H3799" t="s">
        <v>134</v>
      </c>
      <c r="I3799" s="2">
        <v>1</v>
      </c>
      <c r="J3799" t="s">
        <v>11</v>
      </c>
      <c r="K3799" s="21">
        <f>INDEX(LISTAS!$H:$Q,MATCH(BASE!H3799,LISTAS!$G:$G,0),MATCH(BASE!J3799,LISTAS!$H$3:$Q$3,0))*Tabela3[[#This Row],[QUANTIDADE]]</f>
        <v>3</v>
      </c>
      <c r="L3799" s="2" t="str">
        <f>TEXT(Tabela3[[#This Row],[DATA]],"MM")</f>
        <v>04</v>
      </c>
      <c r="M3799" s="2">
        <f>WEEKNUM(Tabela3[[#This Row],[DATA]])</f>
        <v>17</v>
      </c>
      <c r="N3799" s="18">
        <f>YEAR(Tabela3[[#This Row],[DATA]])</f>
        <v>2023</v>
      </c>
    </row>
    <row r="3800" spans="2:14">
      <c r="B3800" s="1">
        <v>45044</v>
      </c>
      <c r="C3800" t="s">
        <v>461</v>
      </c>
      <c r="D3800">
        <f>COUNTIF(C$4:C3800,Tabela3[[#This Row],[COMANDA]])</f>
        <v>25</v>
      </c>
      <c r="E3800" t="s">
        <v>1</v>
      </c>
      <c r="G3800" t="s">
        <v>10</v>
      </c>
      <c r="H3800" t="s">
        <v>128</v>
      </c>
      <c r="I3800" s="2">
        <v>2</v>
      </c>
      <c r="J3800" t="s">
        <v>11</v>
      </c>
      <c r="K3800" s="21">
        <f>INDEX(LISTAS!$H:$Q,MATCH(BASE!H3800,LISTAS!$G:$G,0),MATCH(BASE!J3800,LISTAS!$H$3:$Q$3,0))*Tabela3[[#This Row],[QUANTIDADE]]</f>
        <v>10</v>
      </c>
      <c r="L3800" s="2" t="str">
        <f>TEXT(Tabela3[[#This Row],[DATA]],"MM")</f>
        <v>04</v>
      </c>
      <c r="M3800" s="2">
        <f>WEEKNUM(Tabela3[[#This Row],[DATA]])</f>
        <v>17</v>
      </c>
      <c r="N3800" s="18">
        <f>YEAR(Tabela3[[#This Row],[DATA]])</f>
        <v>2023</v>
      </c>
    </row>
    <row r="3801" spans="2:14">
      <c r="B3801" s="1">
        <v>45044</v>
      </c>
      <c r="C3801" t="s">
        <v>461</v>
      </c>
      <c r="D3801">
        <f>COUNTIF(C$4:C3801,Tabela3[[#This Row],[COMANDA]])</f>
        <v>26</v>
      </c>
      <c r="E3801" t="s">
        <v>1</v>
      </c>
      <c r="G3801" t="s">
        <v>10</v>
      </c>
      <c r="H3801" t="s">
        <v>117</v>
      </c>
      <c r="I3801" s="2">
        <v>1</v>
      </c>
      <c r="J3801" t="s">
        <v>11</v>
      </c>
      <c r="K3801" s="21">
        <f>INDEX(LISTAS!$H:$Q,MATCH(BASE!H3801,LISTAS!$G:$G,0),MATCH(BASE!J3801,LISTAS!$H$3:$Q$3,0))*Tabela3[[#This Row],[QUANTIDADE]]</f>
        <v>0.5</v>
      </c>
      <c r="L3801" s="2" t="str">
        <f>TEXT(Tabela3[[#This Row],[DATA]],"MM")</f>
        <v>04</v>
      </c>
      <c r="M3801" s="2">
        <f>WEEKNUM(Tabela3[[#This Row],[DATA]])</f>
        <v>17</v>
      </c>
      <c r="N3801" s="18">
        <f>YEAR(Tabela3[[#This Row],[DATA]])</f>
        <v>2023</v>
      </c>
    </row>
    <row r="3802" spans="2:14">
      <c r="B3802" s="1">
        <v>45044</v>
      </c>
      <c r="C3802" t="s">
        <v>461</v>
      </c>
      <c r="D3802">
        <f>COUNTIF(C$4:C3802,Tabela3[[#This Row],[COMANDA]])</f>
        <v>27</v>
      </c>
      <c r="E3802" t="s">
        <v>1</v>
      </c>
      <c r="G3802" t="s">
        <v>10</v>
      </c>
      <c r="H3802" t="s">
        <v>97</v>
      </c>
      <c r="I3802" s="2">
        <v>1</v>
      </c>
      <c r="J3802" t="s">
        <v>11</v>
      </c>
      <c r="K3802" s="21">
        <f>INDEX(LISTAS!$H:$Q,MATCH(BASE!H3802,LISTAS!$G:$G,0),MATCH(BASE!J3802,LISTAS!$H$3:$Q$3,0))*Tabela3[[#This Row],[QUANTIDADE]]</f>
        <v>2.5</v>
      </c>
      <c r="L3802" s="2" t="str">
        <f>TEXT(Tabela3[[#This Row],[DATA]],"MM")</f>
        <v>04</v>
      </c>
      <c r="M3802" s="2">
        <f>WEEKNUM(Tabela3[[#This Row],[DATA]])</f>
        <v>17</v>
      </c>
      <c r="N3802" s="18">
        <f>YEAR(Tabela3[[#This Row],[DATA]])</f>
        <v>2023</v>
      </c>
    </row>
    <row r="3803" spans="2:14">
      <c r="B3803" s="1">
        <v>45044</v>
      </c>
      <c r="C3803" t="s">
        <v>461</v>
      </c>
      <c r="D3803">
        <f>COUNTIF(C$4:C3803,Tabela3[[#This Row],[COMANDA]])</f>
        <v>28</v>
      </c>
      <c r="E3803" t="s">
        <v>1</v>
      </c>
      <c r="G3803" t="s">
        <v>9</v>
      </c>
      <c r="H3803" t="s">
        <v>55</v>
      </c>
      <c r="I3803" s="2">
        <v>1</v>
      </c>
      <c r="J3803" t="s">
        <v>11</v>
      </c>
      <c r="K3803" s="21">
        <f>INDEX(LISTAS!$H:$Q,MATCH(BASE!H3803,LISTAS!$G:$G,0),MATCH(BASE!J3803,LISTAS!$H$3:$Q$3,0))*Tabela3[[#This Row],[QUANTIDADE]]</f>
        <v>3</v>
      </c>
      <c r="L3803" s="2" t="str">
        <f>TEXT(Tabela3[[#This Row],[DATA]],"MM")</f>
        <v>04</v>
      </c>
      <c r="M3803" s="2">
        <f>WEEKNUM(Tabela3[[#This Row],[DATA]])</f>
        <v>17</v>
      </c>
      <c r="N3803" s="18">
        <f>YEAR(Tabela3[[#This Row],[DATA]])</f>
        <v>2023</v>
      </c>
    </row>
    <row r="3804" spans="2:14">
      <c r="B3804" s="1">
        <v>45044</v>
      </c>
      <c r="C3804" t="s">
        <v>461</v>
      </c>
      <c r="D3804">
        <f>COUNTIF(C$4:C3804,Tabela3[[#This Row],[COMANDA]])</f>
        <v>29</v>
      </c>
      <c r="E3804" t="s">
        <v>1</v>
      </c>
      <c r="G3804" t="s">
        <v>9</v>
      </c>
      <c r="H3804" t="s">
        <v>142</v>
      </c>
      <c r="I3804" s="2">
        <v>1</v>
      </c>
      <c r="J3804" t="s">
        <v>11</v>
      </c>
      <c r="K3804" s="21">
        <f>INDEX(LISTAS!$H:$Q,MATCH(BASE!H3804,LISTAS!$G:$G,0),MATCH(BASE!J3804,LISTAS!$H$3:$Q$3,0))*Tabela3[[#This Row],[QUANTIDADE]]</f>
        <v>6</v>
      </c>
      <c r="L3804" s="2" t="str">
        <f>TEXT(Tabela3[[#This Row],[DATA]],"MM")</f>
        <v>04</v>
      </c>
      <c r="M3804" s="2">
        <f>WEEKNUM(Tabela3[[#This Row],[DATA]])</f>
        <v>17</v>
      </c>
      <c r="N3804" s="18">
        <f>YEAR(Tabela3[[#This Row],[DATA]])</f>
        <v>2023</v>
      </c>
    </row>
    <row r="3805" spans="2:14">
      <c r="B3805" s="1">
        <v>45044</v>
      </c>
      <c r="C3805" t="s">
        <v>461</v>
      </c>
      <c r="D3805">
        <f>COUNTIF(C$4:C3805,Tabela3[[#This Row],[COMANDA]])</f>
        <v>30</v>
      </c>
      <c r="E3805" t="s">
        <v>1</v>
      </c>
      <c r="G3805" t="s">
        <v>10</v>
      </c>
      <c r="H3805" t="s">
        <v>88</v>
      </c>
      <c r="I3805" s="2">
        <v>1</v>
      </c>
      <c r="J3805" t="s">
        <v>11</v>
      </c>
      <c r="K3805" s="21">
        <f>INDEX(LISTAS!$H:$Q,MATCH(BASE!H3805,LISTAS!$G:$G,0),MATCH(BASE!J3805,LISTAS!$H$3:$Q$3,0))*Tabela3[[#This Row],[QUANTIDADE]]</f>
        <v>8</v>
      </c>
      <c r="L3805" s="2" t="str">
        <f>TEXT(Tabela3[[#This Row],[DATA]],"MM")</f>
        <v>04</v>
      </c>
      <c r="M3805" s="2">
        <f>WEEKNUM(Tabela3[[#This Row],[DATA]])</f>
        <v>17</v>
      </c>
      <c r="N3805" s="18">
        <f>YEAR(Tabela3[[#This Row],[DATA]])</f>
        <v>2023</v>
      </c>
    </row>
    <row r="3806" spans="2:14">
      <c r="B3806" s="1">
        <v>45044</v>
      </c>
      <c r="C3806" t="s">
        <v>461</v>
      </c>
      <c r="D3806">
        <f>COUNTIF(C$4:C3806,Tabela3[[#This Row],[COMANDA]])</f>
        <v>31</v>
      </c>
      <c r="E3806" t="s">
        <v>1</v>
      </c>
      <c r="G3806" t="s">
        <v>10</v>
      </c>
      <c r="H3806" t="s">
        <v>431</v>
      </c>
      <c r="I3806" s="2">
        <v>1</v>
      </c>
      <c r="J3806" t="s">
        <v>11</v>
      </c>
      <c r="K3806" s="21">
        <f>INDEX(LISTAS!$H:$Q,MATCH(BASE!H3806,LISTAS!$G:$G,0),MATCH(BASE!J3806,LISTAS!$H$3:$Q$3,0))*Tabela3[[#This Row],[QUANTIDADE]]</f>
        <v>4</v>
      </c>
      <c r="L3806" s="2" t="str">
        <f>TEXT(Tabela3[[#This Row],[DATA]],"MM")</f>
        <v>04</v>
      </c>
      <c r="M3806" s="2">
        <f>WEEKNUM(Tabela3[[#This Row],[DATA]])</f>
        <v>17</v>
      </c>
      <c r="N3806" s="18">
        <f>YEAR(Tabela3[[#This Row],[DATA]])</f>
        <v>2023</v>
      </c>
    </row>
    <row r="3807" spans="2:14">
      <c r="B3807" s="1">
        <v>45048</v>
      </c>
      <c r="C3807">
        <v>13513</v>
      </c>
      <c r="D3807">
        <f>COUNTIF(C$4:C3807,Tabela3[[#This Row],[COMANDA]])</f>
        <v>1</v>
      </c>
      <c r="E3807" t="s">
        <v>89</v>
      </c>
      <c r="F3807" t="s">
        <v>100</v>
      </c>
      <c r="G3807" t="s">
        <v>8</v>
      </c>
      <c r="H3807" t="s">
        <v>43</v>
      </c>
      <c r="I3807" s="2">
        <v>1</v>
      </c>
      <c r="J3807" t="s">
        <v>11</v>
      </c>
      <c r="K3807" s="21">
        <f>INDEX(LISTAS!$H:$Q,MATCH(BASE!H3807,LISTAS!$G:$G,0),MATCH(BASE!J3807,LISTAS!$H$3:$Q$3,0))*Tabela3[[#This Row],[QUANTIDADE]]</f>
        <v>18</v>
      </c>
      <c r="L3807" s="2" t="str">
        <f>TEXT(Tabela3[[#This Row],[DATA]],"MM")</f>
        <v>05</v>
      </c>
      <c r="M3807" s="2">
        <f>WEEKNUM(Tabela3[[#This Row],[DATA]])</f>
        <v>18</v>
      </c>
      <c r="N3807" s="18">
        <f>YEAR(Tabela3[[#This Row],[DATA]])</f>
        <v>2023</v>
      </c>
    </row>
    <row r="3808" spans="2:14">
      <c r="B3808" s="1">
        <v>45048</v>
      </c>
      <c r="C3808">
        <v>13514</v>
      </c>
      <c r="D3808">
        <f>COUNTIF(C$4:C3808,Tabela3[[#This Row],[COMANDA]])</f>
        <v>1</v>
      </c>
      <c r="E3808" t="s">
        <v>89</v>
      </c>
      <c r="F3808" t="s">
        <v>98</v>
      </c>
      <c r="G3808" t="s">
        <v>8</v>
      </c>
      <c r="H3808" t="s">
        <v>42</v>
      </c>
      <c r="I3808" s="2">
        <v>1</v>
      </c>
      <c r="J3808" t="s">
        <v>11</v>
      </c>
      <c r="K3808" s="21">
        <f>INDEX(LISTAS!$H:$Q,MATCH(BASE!H3808,LISTAS!$G:$G,0),MATCH(BASE!J3808,LISTAS!$H$3:$Q$3,0))*Tabela3[[#This Row],[QUANTIDADE]]</f>
        <v>16</v>
      </c>
      <c r="L3808" s="2" t="str">
        <f>TEXT(Tabela3[[#This Row],[DATA]],"MM")</f>
        <v>05</v>
      </c>
      <c r="M3808" s="2">
        <f>WEEKNUM(Tabela3[[#This Row],[DATA]])</f>
        <v>18</v>
      </c>
      <c r="N3808" s="18">
        <f>YEAR(Tabela3[[#This Row],[DATA]])</f>
        <v>2023</v>
      </c>
    </row>
    <row r="3809" spans="2:14">
      <c r="B3809" s="1">
        <v>45048</v>
      </c>
      <c r="C3809">
        <v>13514</v>
      </c>
      <c r="D3809">
        <f>COUNTIF(C$4:C3809,Tabela3[[#This Row],[COMANDA]])</f>
        <v>2</v>
      </c>
      <c r="E3809" t="s">
        <v>89</v>
      </c>
      <c r="F3809" t="s">
        <v>98</v>
      </c>
      <c r="G3809" t="s">
        <v>9</v>
      </c>
      <c r="H3809" t="s">
        <v>59</v>
      </c>
      <c r="I3809" s="2">
        <v>1</v>
      </c>
      <c r="J3809" t="s">
        <v>11</v>
      </c>
      <c r="K3809" s="21">
        <f>INDEX(LISTAS!$H:$Q,MATCH(BASE!H3809,LISTAS!$G:$G,0),MATCH(BASE!J3809,LISTAS!$H$3:$Q$3,0))*Tabela3[[#This Row],[QUANTIDADE]]</f>
        <v>3</v>
      </c>
      <c r="L3809" s="2" t="str">
        <f>TEXT(Tabela3[[#This Row],[DATA]],"MM")</f>
        <v>05</v>
      </c>
      <c r="M3809" s="2">
        <f>WEEKNUM(Tabela3[[#This Row],[DATA]])</f>
        <v>18</v>
      </c>
      <c r="N3809" s="18">
        <f>YEAR(Tabela3[[#This Row],[DATA]])</f>
        <v>2023</v>
      </c>
    </row>
    <row r="3810" spans="2:14">
      <c r="B3810" s="1">
        <v>45048</v>
      </c>
      <c r="C3810">
        <v>13515</v>
      </c>
      <c r="D3810">
        <f>COUNTIF(C$4:C3810,Tabela3[[#This Row],[COMANDA]])</f>
        <v>1</v>
      </c>
      <c r="E3810" t="s">
        <v>90</v>
      </c>
      <c r="F3810" t="s">
        <v>375</v>
      </c>
      <c r="G3810" t="s">
        <v>8</v>
      </c>
      <c r="H3810" t="s">
        <v>204</v>
      </c>
      <c r="I3810" s="2">
        <v>1</v>
      </c>
      <c r="J3810" t="s">
        <v>11</v>
      </c>
      <c r="K3810" s="21">
        <f>INDEX(LISTAS!$H:$Q,MATCH(BASE!H3810,LISTAS!$G:$G,0),MATCH(BASE!J3810,LISTAS!$H$3:$Q$3,0))*Tabela3[[#This Row],[QUANTIDADE]]</f>
        <v>18</v>
      </c>
      <c r="L3810" s="2" t="str">
        <f>TEXT(Tabela3[[#This Row],[DATA]],"MM")</f>
        <v>05</v>
      </c>
      <c r="M3810" s="2">
        <f>WEEKNUM(Tabela3[[#This Row],[DATA]])</f>
        <v>18</v>
      </c>
      <c r="N3810" s="18">
        <f>YEAR(Tabela3[[#This Row],[DATA]])</f>
        <v>2023</v>
      </c>
    </row>
    <row r="3811" spans="2:14">
      <c r="B3811" s="1">
        <v>45048</v>
      </c>
      <c r="C3811">
        <v>13515</v>
      </c>
      <c r="D3811">
        <f>COUNTIF(C$4:C3811,Tabela3[[#This Row],[COMANDA]])</f>
        <v>2</v>
      </c>
      <c r="E3811" t="s">
        <v>90</v>
      </c>
      <c r="F3811" t="s">
        <v>375</v>
      </c>
      <c r="G3811" t="s">
        <v>61</v>
      </c>
      <c r="H3811" t="s">
        <v>199</v>
      </c>
      <c r="I3811" s="2">
        <v>1</v>
      </c>
      <c r="J3811" t="s">
        <v>11</v>
      </c>
      <c r="K3811" s="21">
        <f>INDEX(LISTAS!$H:$Q,MATCH(BASE!H3811,LISTAS!$G:$G,0),MATCH(BASE!J3811,LISTAS!$H$3:$Q$3,0))*Tabela3[[#This Row],[QUANTIDADE]]</f>
        <v>1</v>
      </c>
      <c r="L3811" s="2" t="str">
        <f>TEXT(Tabela3[[#This Row],[DATA]],"MM")</f>
        <v>05</v>
      </c>
      <c r="M3811" s="2">
        <f>WEEKNUM(Tabela3[[#This Row],[DATA]])</f>
        <v>18</v>
      </c>
      <c r="N3811" s="18">
        <f>YEAR(Tabela3[[#This Row],[DATA]])</f>
        <v>2023</v>
      </c>
    </row>
    <row r="3812" spans="2:14">
      <c r="B3812" s="1">
        <v>45048</v>
      </c>
      <c r="C3812">
        <v>13515</v>
      </c>
      <c r="D3812">
        <f>COUNTIF(C$4:C3812,Tabela3[[#This Row],[COMANDA]])</f>
        <v>3</v>
      </c>
      <c r="E3812" t="s">
        <v>90</v>
      </c>
      <c r="F3812" t="s">
        <v>98</v>
      </c>
      <c r="G3812" t="s">
        <v>8</v>
      </c>
      <c r="H3812" t="s">
        <v>47</v>
      </c>
      <c r="I3812" s="2">
        <v>2</v>
      </c>
      <c r="J3812" t="s">
        <v>11</v>
      </c>
      <c r="K3812" s="21">
        <f>INDEX(LISTAS!$H:$Q,MATCH(BASE!H3812,LISTAS!$G:$G,0),MATCH(BASE!J3812,LISTAS!$H$3:$Q$3,0))*Tabela3[[#This Row],[QUANTIDADE]]</f>
        <v>32</v>
      </c>
      <c r="L3812" s="2" t="str">
        <f>TEXT(Tabela3[[#This Row],[DATA]],"MM")</f>
        <v>05</v>
      </c>
      <c r="M3812" s="2">
        <f>WEEKNUM(Tabela3[[#This Row],[DATA]])</f>
        <v>18</v>
      </c>
      <c r="N3812" s="18">
        <f>YEAR(Tabela3[[#This Row],[DATA]])</f>
        <v>2023</v>
      </c>
    </row>
    <row r="3813" spans="2:14">
      <c r="B3813" s="1">
        <v>45048</v>
      </c>
      <c r="C3813">
        <v>13516</v>
      </c>
      <c r="D3813">
        <f>COUNTIF(C$4:C3813,Tabela3[[#This Row],[COMANDA]])</f>
        <v>1</v>
      </c>
      <c r="E3813" t="s">
        <v>89</v>
      </c>
      <c r="F3813" t="s">
        <v>99</v>
      </c>
      <c r="G3813" t="s">
        <v>8</v>
      </c>
      <c r="H3813" t="s">
        <v>40</v>
      </c>
      <c r="I3813" s="2">
        <v>1</v>
      </c>
      <c r="J3813" t="s">
        <v>11</v>
      </c>
      <c r="K3813" s="21">
        <f>INDEX(LISTAS!$H:$Q,MATCH(BASE!H3813,LISTAS!$G:$G,0),MATCH(BASE!J3813,LISTAS!$H$3:$Q$3,0))*Tabela3[[#This Row],[QUANTIDADE]]</f>
        <v>14</v>
      </c>
      <c r="L3813" s="2" t="str">
        <f>TEXT(Tabela3[[#This Row],[DATA]],"MM")</f>
        <v>05</v>
      </c>
      <c r="M3813" s="2">
        <f>WEEKNUM(Tabela3[[#This Row],[DATA]])</f>
        <v>18</v>
      </c>
      <c r="N3813" s="18">
        <f>YEAR(Tabela3[[#This Row],[DATA]])</f>
        <v>2023</v>
      </c>
    </row>
    <row r="3814" spans="2:14">
      <c r="B3814" s="1">
        <v>45048</v>
      </c>
      <c r="C3814">
        <v>13516</v>
      </c>
      <c r="D3814">
        <f>COUNTIF(C$4:C3814,Tabela3[[#This Row],[COMANDA]])</f>
        <v>2</v>
      </c>
      <c r="E3814" t="s">
        <v>89</v>
      </c>
      <c r="F3814" t="s">
        <v>99</v>
      </c>
      <c r="G3814" t="s">
        <v>9</v>
      </c>
      <c r="H3814" t="s">
        <v>142</v>
      </c>
      <c r="I3814" s="2">
        <v>1</v>
      </c>
      <c r="J3814" t="s">
        <v>11</v>
      </c>
      <c r="K3814" s="21">
        <f>INDEX(LISTAS!$H:$Q,MATCH(BASE!H3814,LISTAS!$G:$G,0),MATCH(BASE!J3814,LISTAS!$H$3:$Q$3,0))*Tabela3[[#This Row],[QUANTIDADE]]</f>
        <v>6</v>
      </c>
      <c r="L3814" s="2" t="str">
        <f>TEXT(Tabela3[[#This Row],[DATA]],"MM")</f>
        <v>05</v>
      </c>
      <c r="M3814" s="2">
        <f>WEEKNUM(Tabela3[[#This Row],[DATA]])</f>
        <v>18</v>
      </c>
      <c r="N3814" s="18">
        <f>YEAR(Tabela3[[#This Row],[DATA]])</f>
        <v>2023</v>
      </c>
    </row>
    <row r="3815" spans="2:14">
      <c r="B3815" s="1">
        <v>45048</v>
      </c>
      <c r="C3815">
        <v>13517</v>
      </c>
      <c r="D3815">
        <f>COUNTIF(C$4:C3815,Tabela3[[#This Row],[COMANDA]])</f>
        <v>1</v>
      </c>
      <c r="E3815" t="s">
        <v>90</v>
      </c>
      <c r="F3815" t="s">
        <v>100</v>
      </c>
      <c r="G3815" t="s">
        <v>8</v>
      </c>
      <c r="H3815" t="s">
        <v>47</v>
      </c>
      <c r="I3815" s="2">
        <v>1</v>
      </c>
      <c r="J3815" t="s">
        <v>11</v>
      </c>
      <c r="K3815" s="21">
        <f>INDEX(LISTAS!$H:$Q,MATCH(BASE!H3815,LISTAS!$G:$G,0),MATCH(BASE!J3815,LISTAS!$H$3:$Q$3,0))*Tabela3[[#This Row],[QUANTIDADE]]</f>
        <v>16</v>
      </c>
      <c r="L3815" s="2" t="str">
        <f>TEXT(Tabela3[[#This Row],[DATA]],"MM")</f>
        <v>05</v>
      </c>
      <c r="M3815" s="2">
        <f>WEEKNUM(Tabela3[[#This Row],[DATA]])</f>
        <v>18</v>
      </c>
      <c r="N3815" s="18">
        <f>YEAR(Tabela3[[#This Row],[DATA]])</f>
        <v>2023</v>
      </c>
    </row>
    <row r="3816" spans="2:14">
      <c r="B3816" s="1">
        <v>45048</v>
      </c>
      <c r="C3816">
        <v>13518</v>
      </c>
      <c r="D3816">
        <f>COUNTIF(C$4:C3816,Tabela3[[#This Row],[COMANDA]])</f>
        <v>1</v>
      </c>
      <c r="E3816" t="s">
        <v>90</v>
      </c>
      <c r="F3816" t="s">
        <v>375</v>
      </c>
      <c r="G3816" t="s">
        <v>8</v>
      </c>
      <c r="H3816" t="s">
        <v>211</v>
      </c>
      <c r="I3816" s="2">
        <v>1</v>
      </c>
      <c r="J3816" t="s">
        <v>12</v>
      </c>
      <c r="K3816" s="21">
        <f>INDEX(LISTAS!$H:$Q,MATCH(BASE!H3816,LISTAS!$G:$G,0),MATCH(BASE!J3816,LISTAS!$H$3:$Q$3,0))*Tabela3[[#This Row],[QUANTIDADE]]</f>
        <v>18</v>
      </c>
      <c r="L3816" s="2" t="str">
        <f>TEXT(Tabela3[[#This Row],[DATA]],"MM")</f>
        <v>05</v>
      </c>
      <c r="M3816" s="2">
        <f>WEEKNUM(Tabela3[[#This Row],[DATA]])</f>
        <v>18</v>
      </c>
      <c r="N3816" s="18">
        <f>YEAR(Tabela3[[#This Row],[DATA]])</f>
        <v>2023</v>
      </c>
    </row>
    <row r="3817" spans="2:14">
      <c r="B3817" s="1">
        <v>45048</v>
      </c>
      <c r="C3817">
        <v>13519</v>
      </c>
      <c r="D3817">
        <f>COUNTIF(C$4:C3817,Tabela3[[#This Row],[COMANDA]])</f>
        <v>1</v>
      </c>
      <c r="E3817" t="s">
        <v>89</v>
      </c>
      <c r="F3817" t="s">
        <v>98</v>
      </c>
      <c r="G3817" t="s">
        <v>8</v>
      </c>
      <c r="H3817" t="s">
        <v>40</v>
      </c>
      <c r="I3817" s="2">
        <v>1</v>
      </c>
      <c r="J3817" t="s">
        <v>11</v>
      </c>
      <c r="K3817" s="21">
        <f>INDEX(LISTAS!$H:$Q,MATCH(BASE!H3817,LISTAS!$G:$G,0),MATCH(BASE!J3817,LISTAS!$H$3:$Q$3,0))*Tabela3[[#This Row],[QUANTIDADE]]</f>
        <v>14</v>
      </c>
      <c r="L3817" s="2" t="str">
        <f>TEXT(Tabela3[[#This Row],[DATA]],"MM")</f>
        <v>05</v>
      </c>
      <c r="M3817" s="2">
        <f>WEEKNUM(Tabela3[[#This Row],[DATA]])</f>
        <v>18</v>
      </c>
      <c r="N3817" s="18">
        <f>YEAR(Tabela3[[#This Row],[DATA]])</f>
        <v>2023</v>
      </c>
    </row>
    <row r="3818" spans="2:14">
      <c r="B3818" s="1">
        <v>45048</v>
      </c>
      <c r="C3818">
        <v>13520</v>
      </c>
      <c r="D3818">
        <f>COUNTIF(C$4:C3818,Tabela3[[#This Row],[COMANDA]])</f>
        <v>1</v>
      </c>
      <c r="E3818" t="s">
        <v>90</v>
      </c>
      <c r="F3818" t="s">
        <v>99</v>
      </c>
      <c r="G3818" t="s">
        <v>8</v>
      </c>
      <c r="H3818" t="s">
        <v>203</v>
      </c>
      <c r="I3818" s="2">
        <v>1</v>
      </c>
      <c r="J3818" t="s">
        <v>11</v>
      </c>
      <c r="K3818" s="21">
        <f>INDEX(LISTAS!$H:$Q,MATCH(BASE!H3818,LISTAS!$G:$G,0),MATCH(BASE!J3818,LISTAS!$H$3:$Q$3,0))*Tabela3[[#This Row],[QUANTIDADE]]</f>
        <v>20</v>
      </c>
      <c r="L3818" s="2" t="str">
        <f>TEXT(Tabela3[[#This Row],[DATA]],"MM")</f>
        <v>05</v>
      </c>
      <c r="M3818" s="2">
        <f>WEEKNUM(Tabela3[[#This Row],[DATA]])</f>
        <v>18</v>
      </c>
      <c r="N3818" s="18">
        <f>YEAR(Tabela3[[#This Row],[DATA]])</f>
        <v>2023</v>
      </c>
    </row>
    <row r="3819" spans="2:14">
      <c r="B3819" s="1">
        <v>45048</v>
      </c>
      <c r="C3819">
        <v>13520</v>
      </c>
      <c r="D3819">
        <f>COUNTIF(C$4:C3819,Tabela3[[#This Row],[COMANDA]])</f>
        <v>2</v>
      </c>
      <c r="E3819" t="s">
        <v>90</v>
      </c>
      <c r="F3819" t="s">
        <v>99</v>
      </c>
      <c r="G3819" t="s">
        <v>9</v>
      </c>
      <c r="H3819" t="s">
        <v>140</v>
      </c>
      <c r="I3819" s="2">
        <v>1</v>
      </c>
      <c r="J3819" t="s">
        <v>11</v>
      </c>
      <c r="K3819" s="21">
        <f>INDEX(LISTAS!$H:$Q,MATCH(BASE!H3819,LISTAS!$G:$G,0),MATCH(BASE!J3819,LISTAS!$H$3:$Q$3,0))*Tabela3[[#This Row],[QUANTIDADE]]</f>
        <v>3</v>
      </c>
      <c r="L3819" s="2" t="str">
        <f>TEXT(Tabela3[[#This Row],[DATA]],"MM")</f>
        <v>05</v>
      </c>
      <c r="M3819" s="2">
        <f>WEEKNUM(Tabela3[[#This Row],[DATA]])</f>
        <v>18</v>
      </c>
      <c r="N3819" s="18">
        <f>YEAR(Tabela3[[#This Row],[DATA]])</f>
        <v>2023</v>
      </c>
    </row>
    <row r="3820" spans="2:14">
      <c r="B3820" s="1">
        <v>45048</v>
      </c>
      <c r="C3820">
        <v>13521</v>
      </c>
      <c r="D3820">
        <f>COUNTIF(C$4:C3820,Tabela3[[#This Row],[COMANDA]])</f>
        <v>1</v>
      </c>
      <c r="E3820" t="s">
        <v>89</v>
      </c>
      <c r="F3820" t="s">
        <v>98</v>
      </c>
      <c r="G3820" t="s">
        <v>8</v>
      </c>
      <c r="H3820" t="s">
        <v>40</v>
      </c>
      <c r="I3820" s="2">
        <v>1</v>
      </c>
      <c r="J3820" t="s">
        <v>11</v>
      </c>
      <c r="K3820" s="21">
        <f>INDEX(LISTAS!$H:$Q,MATCH(BASE!H3820,LISTAS!$G:$G,0),MATCH(BASE!J3820,LISTAS!$H$3:$Q$3,0))*Tabela3[[#This Row],[QUANTIDADE]]</f>
        <v>14</v>
      </c>
      <c r="L3820" s="2" t="str">
        <f>TEXT(Tabela3[[#This Row],[DATA]],"MM")</f>
        <v>05</v>
      </c>
      <c r="M3820" s="2">
        <f>WEEKNUM(Tabela3[[#This Row],[DATA]])</f>
        <v>18</v>
      </c>
      <c r="N3820" s="18">
        <f>YEAR(Tabela3[[#This Row],[DATA]])</f>
        <v>2023</v>
      </c>
    </row>
    <row r="3821" spans="2:14">
      <c r="B3821" s="1">
        <v>45048</v>
      </c>
      <c r="C3821">
        <v>13522</v>
      </c>
      <c r="D3821">
        <f>COUNTIF(C$4:C3821,Tabela3[[#This Row],[COMANDA]])</f>
        <v>1</v>
      </c>
      <c r="E3821" t="s">
        <v>90</v>
      </c>
      <c r="F3821" t="s">
        <v>99</v>
      </c>
      <c r="G3821" t="s">
        <v>8</v>
      </c>
      <c r="H3821" t="s">
        <v>202</v>
      </c>
      <c r="I3821" s="2">
        <v>2</v>
      </c>
      <c r="J3821" t="s">
        <v>11</v>
      </c>
      <c r="K3821" s="21">
        <f>INDEX(LISTAS!$H:$Q,MATCH(BASE!H3821,LISTAS!$G:$G,0),MATCH(BASE!J3821,LISTAS!$H$3:$Q$3,0))*Tabela3[[#This Row],[QUANTIDADE]]</f>
        <v>40</v>
      </c>
      <c r="L3821" s="2" t="str">
        <f>TEXT(Tabela3[[#This Row],[DATA]],"MM")</f>
        <v>05</v>
      </c>
      <c r="M3821" s="2">
        <f>WEEKNUM(Tabela3[[#This Row],[DATA]])</f>
        <v>18</v>
      </c>
      <c r="N3821" s="18">
        <f>YEAR(Tabela3[[#This Row],[DATA]])</f>
        <v>2023</v>
      </c>
    </row>
    <row r="3822" spans="2:14">
      <c r="B3822" s="1">
        <v>45048</v>
      </c>
      <c r="C3822">
        <v>13522</v>
      </c>
      <c r="D3822">
        <f>COUNTIF(C$4:C3822,Tabela3[[#This Row],[COMANDA]])</f>
        <v>2</v>
      </c>
      <c r="E3822" t="s">
        <v>90</v>
      </c>
      <c r="F3822" t="s">
        <v>99</v>
      </c>
      <c r="G3822" t="s">
        <v>9</v>
      </c>
      <c r="H3822" t="s">
        <v>142</v>
      </c>
      <c r="I3822" s="2">
        <v>1</v>
      </c>
      <c r="J3822" t="s">
        <v>11</v>
      </c>
      <c r="K3822" s="21">
        <f>INDEX(LISTAS!$H:$Q,MATCH(BASE!H3822,LISTAS!$G:$G,0),MATCH(BASE!J3822,LISTAS!$H$3:$Q$3,0))*Tabela3[[#This Row],[QUANTIDADE]]</f>
        <v>6</v>
      </c>
      <c r="L3822" s="2" t="str">
        <f>TEXT(Tabela3[[#This Row],[DATA]],"MM")</f>
        <v>05</v>
      </c>
      <c r="M3822" s="2">
        <f>WEEKNUM(Tabela3[[#This Row],[DATA]])</f>
        <v>18</v>
      </c>
      <c r="N3822" s="18">
        <f>YEAR(Tabela3[[#This Row],[DATA]])</f>
        <v>2023</v>
      </c>
    </row>
    <row r="3823" spans="2:14">
      <c r="B3823" s="1">
        <v>45048</v>
      </c>
      <c r="C3823">
        <v>13523</v>
      </c>
      <c r="D3823">
        <f>COUNTIF(C$4:C3823,Tabela3[[#This Row],[COMANDA]])</f>
        <v>1</v>
      </c>
      <c r="E3823" t="s">
        <v>90</v>
      </c>
      <c r="F3823" t="s">
        <v>375</v>
      </c>
      <c r="G3823" t="s">
        <v>8</v>
      </c>
      <c r="H3823" t="s">
        <v>204</v>
      </c>
      <c r="I3823" s="2">
        <v>1</v>
      </c>
      <c r="J3823" t="s">
        <v>11</v>
      </c>
      <c r="K3823" s="21">
        <f>INDEX(LISTAS!$H:$Q,MATCH(BASE!H3823,LISTAS!$G:$G,0),MATCH(BASE!J3823,LISTAS!$H$3:$Q$3,0))*Tabela3[[#This Row],[QUANTIDADE]]</f>
        <v>18</v>
      </c>
      <c r="L3823" s="2" t="str">
        <f>TEXT(Tabela3[[#This Row],[DATA]],"MM")</f>
        <v>05</v>
      </c>
      <c r="M3823" s="2">
        <f>WEEKNUM(Tabela3[[#This Row],[DATA]])</f>
        <v>18</v>
      </c>
      <c r="N3823" s="18">
        <f>YEAR(Tabela3[[#This Row],[DATA]])</f>
        <v>2023</v>
      </c>
    </row>
    <row r="3824" spans="2:14">
      <c r="B3824" s="1">
        <v>45048</v>
      </c>
      <c r="C3824">
        <v>13523</v>
      </c>
      <c r="D3824">
        <f>COUNTIF(C$4:C3824,Tabela3[[#This Row],[COMANDA]])</f>
        <v>2</v>
      </c>
      <c r="E3824" t="s">
        <v>90</v>
      </c>
      <c r="F3824" t="s">
        <v>98</v>
      </c>
      <c r="G3824" t="s">
        <v>8</v>
      </c>
      <c r="H3824" t="s">
        <v>203</v>
      </c>
      <c r="I3824" s="2">
        <v>1</v>
      </c>
      <c r="J3824" t="s">
        <v>11</v>
      </c>
      <c r="K3824" s="21">
        <f>INDEX(LISTAS!$H:$Q,MATCH(BASE!H3824,LISTAS!$G:$G,0),MATCH(BASE!J3824,LISTAS!$H$3:$Q$3,0))*Tabela3[[#This Row],[QUANTIDADE]]</f>
        <v>20</v>
      </c>
      <c r="L3824" s="2" t="str">
        <f>TEXT(Tabela3[[#This Row],[DATA]],"MM")</f>
        <v>05</v>
      </c>
      <c r="M3824" s="2">
        <f>WEEKNUM(Tabela3[[#This Row],[DATA]])</f>
        <v>18</v>
      </c>
      <c r="N3824" s="18">
        <f>YEAR(Tabela3[[#This Row],[DATA]])</f>
        <v>2023</v>
      </c>
    </row>
    <row r="3825" spans="2:14">
      <c r="B3825" s="1">
        <v>45048</v>
      </c>
      <c r="C3825">
        <v>13523</v>
      </c>
      <c r="D3825">
        <f>COUNTIF(C$4:C3825,Tabela3[[#This Row],[COMANDA]])</f>
        <v>3</v>
      </c>
      <c r="E3825" t="s">
        <v>90</v>
      </c>
      <c r="F3825" t="s">
        <v>98</v>
      </c>
      <c r="G3825" t="s">
        <v>9</v>
      </c>
      <c r="H3825" t="s">
        <v>142</v>
      </c>
      <c r="I3825" s="2">
        <v>1</v>
      </c>
      <c r="J3825" t="s">
        <v>11</v>
      </c>
      <c r="K3825" s="21">
        <f>INDEX(LISTAS!$H:$Q,MATCH(BASE!H3825,LISTAS!$G:$G,0),MATCH(BASE!J3825,LISTAS!$H$3:$Q$3,0))*Tabela3[[#This Row],[QUANTIDADE]]</f>
        <v>6</v>
      </c>
      <c r="L3825" s="2" t="str">
        <f>TEXT(Tabela3[[#This Row],[DATA]],"MM")</f>
        <v>05</v>
      </c>
      <c r="M3825" s="2">
        <f>WEEKNUM(Tabela3[[#This Row],[DATA]])</f>
        <v>18</v>
      </c>
      <c r="N3825" s="18">
        <f>YEAR(Tabela3[[#This Row],[DATA]])</f>
        <v>2023</v>
      </c>
    </row>
    <row r="3826" spans="2:14">
      <c r="B3826" s="1">
        <v>45048</v>
      </c>
      <c r="C3826">
        <v>13524</v>
      </c>
      <c r="D3826">
        <f>COUNTIF(C$4:C3826,Tabela3[[#This Row],[COMANDA]])</f>
        <v>1</v>
      </c>
      <c r="E3826" t="s">
        <v>89</v>
      </c>
      <c r="F3826" t="s">
        <v>98</v>
      </c>
      <c r="G3826" t="s">
        <v>8</v>
      </c>
      <c r="H3826" t="s">
        <v>42</v>
      </c>
      <c r="I3826" s="2">
        <v>1</v>
      </c>
      <c r="J3826" t="s">
        <v>11</v>
      </c>
      <c r="K3826" s="21">
        <f>INDEX(LISTAS!$H:$Q,MATCH(BASE!H3826,LISTAS!$G:$G,0),MATCH(BASE!J3826,LISTAS!$H$3:$Q$3,0))*Tabela3[[#This Row],[QUANTIDADE]]</f>
        <v>16</v>
      </c>
      <c r="L3826" s="2" t="str">
        <f>TEXT(Tabela3[[#This Row],[DATA]],"MM")</f>
        <v>05</v>
      </c>
      <c r="M3826" s="2">
        <f>WEEKNUM(Tabela3[[#This Row],[DATA]])</f>
        <v>18</v>
      </c>
      <c r="N3826" s="18">
        <f>YEAR(Tabela3[[#This Row],[DATA]])</f>
        <v>2023</v>
      </c>
    </row>
    <row r="3827" spans="2:14">
      <c r="B3827" s="1">
        <v>45048</v>
      </c>
      <c r="C3827">
        <v>13525</v>
      </c>
      <c r="D3827">
        <f>COUNTIF(C$4:C3827,Tabela3[[#This Row],[COMANDA]])</f>
        <v>1</v>
      </c>
      <c r="E3827" t="s">
        <v>89</v>
      </c>
      <c r="F3827" t="s">
        <v>98</v>
      </c>
      <c r="G3827" t="s">
        <v>8</v>
      </c>
      <c r="H3827" t="s">
        <v>40</v>
      </c>
      <c r="I3827" s="2">
        <v>1</v>
      </c>
      <c r="J3827" t="s">
        <v>11</v>
      </c>
      <c r="K3827" s="21">
        <f>INDEX(LISTAS!$H:$Q,MATCH(BASE!H3827,LISTAS!$G:$G,0),MATCH(BASE!J3827,LISTAS!$H$3:$Q$3,0))*Tabela3[[#This Row],[QUANTIDADE]]</f>
        <v>14</v>
      </c>
      <c r="L3827" s="2" t="str">
        <f>TEXT(Tabela3[[#This Row],[DATA]],"MM")</f>
        <v>05</v>
      </c>
      <c r="M3827" s="2">
        <f>WEEKNUM(Tabela3[[#This Row],[DATA]])</f>
        <v>18</v>
      </c>
      <c r="N3827" s="18">
        <f>YEAR(Tabela3[[#This Row],[DATA]])</f>
        <v>2023</v>
      </c>
    </row>
    <row r="3828" spans="2:14">
      <c r="B3828" s="1">
        <v>45048</v>
      </c>
      <c r="C3828">
        <v>13525</v>
      </c>
      <c r="D3828">
        <f>COUNTIF(C$4:C3828,Tabela3[[#This Row],[COMANDA]])</f>
        <v>2</v>
      </c>
      <c r="E3828" t="s">
        <v>89</v>
      </c>
      <c r="F3828" t="s">
        <v>98</v>
      </c>
      <c r="G3828" t="s">
        <v>8</v>
      </c>
      <c r="H3828" t="s">
        <v>42</v>
      </c>
      <c r="I3828" s="2">
        <v>2</v>
      </c>
      <c r="J3828" t="s">
        <v>11</v>
      </c>
      <c r="K3828" s="21">
        <f>INDEX(LISTAS!$H:$Q,MATCH(BASE!H3828,LISTAS!$G:$G,0),MATCH(BASE!J3828,LISTAS!$H$3:$Q$3,0))*Tabela3[[#This Row],[QUANTIDADE]]</f>
        <v>32</v>
      </c>
      <c r="L3828" s="2" t="str">
        <f>TEXT(Tabela3[[#This Row],[DATA]],"MM")</f>
        <v>05</v>
      </c>
      <c r="M3828" s="2">
        <f>WEEKNUM(Tabela3[[#This Row],[DATA]])</f>
        <v>18</v>
      </c>
      <c r="N3828" s="18">
        <f>YEAR(Tabela3[[#This Row],[DATA]])</f>
        <v>2023</v>
      </c>
    </row>
    <row r="3829" spans="2:14">
      <c r="B3829" s="1">
        <v>45048</v>
      </c>
      <c r="C3829">
        <v>13526</v>
      </c>
      <c r="D3829">
        <f>COUNTIF(C$4:C3829,Tabela3[[#This Row],[COMANDA]])</f>
        <v>1</v>
      </c>
      <c r="E3829" t="s">
        <v>90</v>
      </c>
      <c r="F3829" t="s">
        <v>98</v>
      </c>
      <c r="G3829" t="s">
        <v>8</v>
      </c>
      <c r="H3829" t="s">
        <v>42</v>
      </c>
      <c r="I3829" s="2">
        <v>1</v>
      </c>
      <c r="J3829" t="s">
        <v>11</v>
      </c>
      <c r="K3829" s="21">
        <f>INDEX(LISTAS!$H:$Q,MATCH(BASE!H3829,LISTAS!$G:$G,0),MATCH(BASE!J3829,LISTAS!$H$3:$Q$3,0))*Tabela3[[#This Row],[QUANTIDADE]]</f>
        <v>16</v>
      </c>
      <c r="L3829" s="2" t="str">
        <f>TEXT(Tabela3[[#This Row],[DATA]],"MM")</f>
        <v>05</v>
      </c>
      <c r="M3829" s="2">
        <f>WEEKNUM(Tabela3[[#This Row],[DATA]])</f>
        <v>18</v>
      </c>
      <c r="N3829" s="18">
        <f>YEAR(Tabela3[[#This Row],[DATA]])</f>
        <v>2023</v>
      </c>
    </row>
    <row r="3830" spans="2:14">
      <c r="B3830" s="1">
        <v>45048</v>
      </c>
      <c r="C3830">
        <v>13527</v>
      </c>
      <c r="D3830">
        <f>COUNTIF(C$4:C3830,Tabela3[[#This Row],[COMANDA]])</f>
        <v>1</v>
      </c>
      <c r="E3830" t="s">
        <v>89</v>
      </c>
      <c r="F3830" t="s">
        <v>98</v>
      </c>
      <c r="G3830" t="s">
        <v>8</v>
      </c>
      <c r="H3830" t="s">
        <v>43</v>
      </c>
      <c r="I3830" s="2">
        <v>1</v>
      </c>
      <c r="J3830" t="s">
        <v>11</v>
      </c>
      <c r="K3830" s="21">
        <f>INDEX(LISTAS!$H:$Q,MATCH(BASE!H3830,LISTAS!$G:$G,0),MATCH(BASE!J3830,LISTAS!$H$3:$Q$3,0))*Tabela3[[#This Row],[QUANTIDADE]]</f>
        <v>18</v>
      </c>
      <c r="L3830" s="2" t="str">
        <f>TEXT(Tabela3[[#This Row],[DATA]],"MM")</f>
        <v>05</v>
      </c>
      <c r="M3830" s="2">
        <f>WEEKNUM(Tabela3[[#This Row],[DATA]])</f>
        <v>18</v>
      </c>
      <c r="N3830" s="18">
        <f>YEAR(Tabela3[[#This Row],[DATA]])</f>
        <v>2023</v>
      </c>
    </row>
    <row r="3831" spans="2:14">
      <c r="B3831" s="1">
        <v>45048</v>
      </c>
      <c r="C3831">
        <v>13527</v>
      </c>
      <c r="D3831">
        <f>COUNTIF(C$4:C3831,Tabela3[[#This Row],[COMANDA]])</f>
        <v>2</v>
      </c>
      <c r="E3831" t="s">
        <v>89</v>
      </c>
      <c r="F3831" t="s">
        <v>98</v>
      </c>
      <c r="G3831" t="s">
        <v>10</v>
      </c>
      <c r="H3831" t="s">
        <v>123</v>
      </c>
      <c r="I3831" s="2">
        <v>6</v>
      </c>
      <c r="J3831" t="s">
        <v>11</v>
      </c>
      <c r="K3831" s="21">
        <f>INDEX(LISTAS!$H:$Q,MATCH(BASE!H3831,LISTAS!$G:$G,0),MATCH(BASE!J3831,LISTAS!$H$3:$Q$3,0))*Tabela3[[#This Row],[QUANTIDADE]]</f>
        <v>6</v>
      </c>
      <c r="L3831" s="2" t="str">
        <f>TEXT(Tabela3[[#This Row],[DATA]],"MM")</f>
        <v>05</v>
      </c>
      <c r="M3831" s="2">
        <f>WEEKNUM(Tabela3[[#This Row],[DATA]])</f>
        <v>18</v>
      </c>
      <c r="N3831" s="18">
        <f>YEAR(Tabela3[[#This Row],[DATA]])</f>
        <v>2023</v>
      </c>
    </row>
    <row r="3832" spans="2:14">
      <c r="B3832" s="1">
        <v>45048</v>
      </c>
      <c r="C3832">
        <v>13528</v>
      </c>
      <c r="D3832">
        <f>COUNTIF(C$4:C3832,Tabela3[[#This Row],[COMANDA]])</f>
        <v>1</v>
      </c>
      <c r="E3832" t="s">
        <v>90</v>
      </c>
      <c r="F3832" t="s">
        <v>100</v>
      </c>
      <c r="G3832" t="s">
        <v>8</v>
      </c>
      <c r="H3832" t="s">
        <v>41</v>
      </c>
      <c r="I3832" s="2">
        <v>1</v>
      </c>
      <c r="J3832" t="s">
        <v>11</v>
      </c>
      <c r="K3832" s="21">
        <f>INDEX(LISTAS!$H:$Q,MATCH(BASE!H3832,LISTAS!$G:$G,0),MATCH(BASE!J3832,LISTAS!$H$3:$Q$3,0))*Tabela3[[#This Row],[QUANTIDADE]]</f>
        <v>14</v>
      </c>
      <c r="L3832" s="2" t="str">
        <f>TEXT(Tabela3[[#This Row],[DATA]],"MM")</f>
        <v>05</v>
      </c>
      <c r="M3832" s="2">
        <f>WEEKNUM(Tabela3[[#This Row],[DATA]])</f>
        <v>18</v>
      </c>
      <c r="N3832" s="18">
        <f>YEAR(Tabela3[[#This Row],[DATA]])</f>
        <v>2023</v>
      </c>
    </row>
    <row r="3833" spans="2:14">
      <c r="B3833" s="1">
        <v>45048</v>
      </c>
      <c r="C3833">
        <v>13529</v>
      </c>
      <c r="D3833">
        <f>COUNTIF(C$4:C3833,Tabela3[[#This Row],[COMANDA]])</f>
        <v>1</v>
      </c>
      <c r="E3833" t="s">
        <v>89</v>
      </c>
      <c r="F3833" t="s">
        <v>99</v>
      </c>
      <c r="G3833" t="s">
        <v>8</v>
      </c>
      <c r="H3833" t="s">
        <v>206</v>
      </c>
      <c r="I3833" s="2">
        <v>1</v>
      </c>
      <c r="J3833" t="s">
        <v>11</v>
      </c>
      <c r="K3833" s="21">
        <f>INDEX(LISTAS!$H:$Q,MATCH(BASE!H3833,LISTAS!$G:$G,0),MATCH(BASE!J3833,LISTAS!$H$3:$Q$3,0))*Tabela3[[#This Row],[QUANTIDADE]]</f>
        <v>18</v>
      </c>
      <c r="L3833" s="2" t="str">
        <f>TEXT(Tabela3[[#This Row],[DATA]],"MM")</f>
        <v>05</v>
      </c>
      <c r="M3833" s="2">
        <f>WEEKNUM(Tabela3[[#This Row],[DATA]])</f>
        <v>18</v>
      </c>
      <c r="N3833" s="18">
        <f>YEAR(Tabela3[[#This Row],[DATA]])</f>
        <v>2023</v>
      </c>
    </row>
    <row r="3834" spans="2:14">
      <c r="B3834" s="1">
        <v>45048</v>
      </c>
      <c r="C3834">
        <v>13529</v>
      </c>
      <c r="D3834">
        <f>COUNTIF(C$4:C3834,Tabela3[[#This Row],[COMANDA]])</f>
        <v>2</v>
      </c>
      <c r="E3834" t="s">
        <v>89</v>
      </c>
      <c r="F3834" t="s">
        <v>99</v>
      </c>
      <c r="G3834" t="s">
        <v>9</v>
      </c>
      <c r="H3834" t="s">
        <v>59</v>
      </c>
      <c r="I3834" s="2">
        <v>1</v>
      </c>
      <c r="J3834" t="s">
        <v>11</v>
      </c>
      <c r="K3834" s="21">
        <f>INDEX(LISTAS!$H:$Q,MATCH(BASE!H3834,LISTAS!$G:$G,0),MATCH(BASE!J3834,LISTAS!$H$3:$Q$3,0))*Tabela3[[#This Row],[QUANTIDADE]]</f>
        <v>3</v>
      </c>
      <c r="L3834" s="2" t="str">
        <f>TEXT(Tabela3[[#This Row],[DATA]],"MM")</f>
        <v>05</v>
      </c>
      <c r="M3834" s="2">
        <f>WEEKNUM(Tabela3[[#This Row],[DATA]])</f>
        <v>18</v>
      </c>
      <c r="N3834" s="18">
        <f>YEAR(Tabela3[[#This Row],[DATA]])</f>
        <v>2023</v>
      </c>
    </row>
    <row r="3835" spans="2:14">
      <c r="B3835" s="1">
        <v>45048</v>
      </c>
      <c r="C3835">
        <v>13530</v>
      </c>
      <c r="D3835">
        <f>COUNTIF(C$4:C3835,Tabela3[[#This Row],[COMANDA]])</f>
        <v>1</v>
      </c>
      <c r="E3835" t="s">
        <v>90</v>
      </c>
      <c r="F3835" t="s">
        <v>100</v>
      </c>
      <c r="G3835" t="s">
        <v>8</v>
      </c>
      <c r="H3835" t="s">
        <v>47</v>
      </c>
      <c r="I3835" s="2">
        <v>1</v>
      </c>
      <c r="J3835" t="s">
        <v>11</v>
      </c>
      <c r="K3835" s="21">
        <f>INDEX(LISTAS!$H:$Q,MATCH(BASE!H3835,LISTAS!$G:$G,0),MATCH(BASE!J3835,LISTAS!$H$3:$Q$3,0))*Tabela3[[#This Row],[QUANTIDADE]]</f>
        <v>16</v>
      </c>
      <c r="L3835" s="2" t="str">
        <f>TEXT(Tabela3[[#This Row],[DATA]],"MM")</f>
        <v>05</v>
      </c>
      <c r="M3835" s="2">
        <f>WEEKNUM(Tabela3[[#This Row],[DATA]])</f>
        <v>18</v>
      </c>
      <c r="N3835" s="18">
        <f>YEAR(Tabela3[[#This Row],[DATA]])</f>
        <v>2023</v>
      </c>
    </row>
    <row r="3836" spans="2:14">
      <c r="B3836" s="1">
        <v>45048</v>
      </c>
      <c r="C3836">
        <v>13531</v>
      </c>
      <c r="D3836">
        <f>COUNTIF(C$4:C3836,Tabela3[[#This Row],[COMANDA]])</f>
        <v>1</v>
      </c>
      <c r="E3836" t="s">
        <v>90</v>
      </c>
      <c r="F3836" t="s">
        <v>100</v>
      </c>
      <c r="G3836" t="s">
        <v>8</v>
      </c>
      <c r="H3836" t="s">
        <v>41</v>
      </c>
      <c r="I3836" s="2">
        <v>1</v>
      </c>
      <c r="J3836" t="s">
        <v>11</v>
      </c>
      <c r="K3836" s="21">
        <f>INDEX(LISTAS!$H:$Q,MATCH(BASE!H3836,LISTAS!$G:$G,0),MATCH(BASE!J3836,LISTAS!$H$3:$Q$3,0))*Tabela3[[#This Row],[QUANTIDADE]]</f>
        <v>14</v>
      </c>
      <c r="L3836" s="2" t="str">
        <f>TEXT(Tabela3[[#This Row],[DATA]],"MM")</f>
        <v>05</v>
      </c>
      <c r="M3836" s="2">
        <f>WEEKNUM(Tabela3[[#This Row],[DATA]])</f>
        <v>18</v>
      </c>
      <c r="N3836" s="18">
        <f>YEAR(Tabela3[[#This Row],[DATA]])</f>
        <v>2023</v>
      </c>
    </row>
    <row r="3837" spans="2:14">
      <c r="B3837" s="1">
        <v>45048</v>
      </c>
      <c r="C3837">
        <v>13531</v>
      </c>
      <c r="D3837">
        <f>COUNTIF(C$4:C3837,Tabela3[[#This Row],[COMANDA]])</f>
        <v>2</v>
      </c>
      <c r="E3837" t="s">
        <v>90</v>
      </c>
      <c r="F3837" t="s">
        <v>100</v>
      </c>
      <c r="G3837" t="s">
        <v>61</v>
      </c>
      <c r="H3837" t="s">
        <v>163</v>
      </c>
      <c r="I3837" s="2">
        <v>1</v>
      </c>
      <c r="J3837" t="s">
        <v>11</v>
      </c>
      <c r="K3837" s="21">
        <f>INDEX(LISTAS!$H:$Q,MATCH(BASE!H3837,LISTAS!$G:$G,0),MATCH(BASE!J3837,LISTAS!$H$3:$Q$3,0))*Tabela3[[#This Row],[QUANTIDADE]]</f>
        <v>4</v>
      </c>
      <c r="L3837" s="2" t="str">
        <f>TEXT(Tabela3[[#This Row],[DATA]],"MM")</f>
        <v>05</v>
      </c>
      <c r="M3837" s="2">
        <f>WEEKNUM(Tabela3[[#This Row],[DATA]])</f>
        <v>18</v>
      </c>
      <c r="N3837" s="18">
        <f>YEAR(Tabela3[[#This Row],[DATA]])</f>
        <v>2023</v>
      </c>
    </row>
    <row r="3838" spans="2:14">
      <c r="B3838" s="1">
        <v>45048</v>
      </c>
      <c r="C3838">
        <v>13531</v>
      </c>
      <c r="D3838">
        <f>COUNTIF(C$4:C3838,Tabela3[[#This Row],[COMANDA]])</f>
        <v>3</v>
      </c>
      <c r="E3838" t="s">
        <v>90</v>
      </c>
      <c r="F3838" t="s">
        <v>100</v>
      </c>
      <c r="G3838" t="s">
        <v>8</v>
      </c>
      <c r="H3838" t="s">
        <v>202</v>
      </c>
      <c r="I3838" s="2">
        <v>1</v>
      </c>
      <c r="J3838" t="s">
        <v>11</v>
      </c>
      <c r="K3838" s="21">
        <f>INDEX(LISTAS!$H:$Q,MATCH(BASE!H3838,LISTAS!$G:$G,0),MATCH(BASE!J3838,LISTAS!$H$3:$Q$3,0))*Tabela3[[#This Row],[QUANTIDADE]]</f>
        <v>20</v>
      </c>
      <c r="L3838" s="2" t="str">
        <f>TEXT(Tabela3[[#This Row],[DATA]],"MM")</f>
        <v>05</v>
      </c>
      <c r="M3838" s="2">
        <f>WEEKNUM(Tabela3[[#This Row],[DATA]])</f>
        <v>18</v>
      </c>
      <c r="N3838" s="18">
        <f>YEAR(Tabela3[[#This Row],[DATA]])</f>
        <v>2023</v>
      </c>
    </row>
    <row r="3839" spans="2:14">
      <c r="B3839" s="1">
        <v>45048</v>
      </c>
      <c r="C3839">
        <v>13532</v>
      </c>
      <c r="D3839">
        <f>COUNTIF(C$4:C3839,Tabela3[[#This Row],[COMANDA]])</f>
        <v>1</v>
      </c>
      <c r="E3839" t="s">
        <v>90</v>
      </c>
      <c r="F3839" t="s">
        <v>98</v>
      </c>
      <c r="G3839" t="s">
        <v>8</v>
      </c>
      <c r="H3839" t="s">
        <v>211</v>
      </c>
      <c r="I3839" s="2">
        <v>1</v>
      </c>
      <c r="J3839" t="s">
        <v>11</v>
      </c>
      <c r="K3839" s="21">
        <f>INDEX(LISTAS!$H:$Q,MATCH(BASE!H3839,LISTAS!$G:$G,0),MATCH(BASE!J3839,LISTAS!$H$3:$Q$3,0))*Tabela3[[#This Row],[QUANTIDADE]]</f>
        <v>20</v>
      </c>
      <c r="L3839" s="2" t="str">
        <f>TEXT(Tabela3[[#This Row],[DATA]],"MM")</f>
        <v>05</v>
      </c>
      <c r="M3839" s="2">
        <f>WEEKNUM(Tabela3[[#This Row],[DATA]])</f>
        <v>18</v>
      </c>
      <c r="N3839" s="18">
        <f>YEAR(Tabela3[[#This Row],[DATA]])</f>
        <v>2023</v>
      </c>
    </row>
    <row r="3840" spans="2:14">
      <c r="B3840" s="1">
        <v>45048</v>
      </c>
      <c r="C3840">
        <v>13532</v>
      </c>
      <c r="D3840">
        <f>COUNTIF(C$4:C3840,Tabela3[[#This Row],[COMANDA]])</f>
        <v>2</v>
      </c>
      <c r="E3840" t="s">
        <v>90</v>
      </c>
      <c r="F3840" t="s">
        <v>98</v>
      </c>
      <c r="G3840" t="s">
        <v>9</v>
      </c>
      <c r="H3840" t="s">
        <v>142</v>
      </c>
      <c r="I3840" s="2">
        <v>1</v>
      </c>
      <c r="J3840" t="s">
        <v>11</v>
      </c>
      <c r="K3840" s="21">
        <f>INDEX(LISTAS!$H:$Q,MATCH(BASE!H3840,LISTAS!$G:$G,0),MATCH(BASE!J3840,LISTAS!$H$3:$Q$3,0))*Tabela3[[#This Row],[QUANTIDADE]]</f>
        <v>6</v>
      </c>
      <c r="L3840" s="2" t="str">
        <f>TEXT(Tabela3[[#This Row],[DATA]],"MM")</f>
        <v>05</v>
      </c>
      <c r="M3840" s="2">
        <f>WEEKNUM(Tabela3[[#This Row],[DATA]])</f>
        <v>18</v>
      </c>
      <c r="N3840" s="18">
        <f>YEAR(Tabela3[[#This Row],[DATA]])</f>
        <v>2023</v>
      </c>
    </row>
    <row r="3841" spans="2:14">
      <c r="B3841" s="1">
        <v>45048</v>
      </c>
      <c r="C3841">
        <v>13533</v>
      </c>
      <c r="D3841">
        <f>COUNTIF(C$4:C3841,Tabela3[[#This Row],[COMANDA]])</f>
        <v>1</v>
      </c>
      <c r="E3841" t="s">
        <v>90</v>
      </c>
      <c r="F3841" t="s">
        <v>99</v>
      </c>
      <c r="G3841" t="s">
        <v>8</v>
      </c>
      <c r="H3841" t="s">
        <v>206</v>
      </c>
      <c r="I3841" s="2">
        <v>1</v>
      </c>
      <c r="J3841" t="s">
        <v>11</v>
      </c>
      <c r="K3841" s="21">
        <f>INDEX(LISTAS!$H:$Q,MATCH(BASE!H3841,LISTAS!$G:$G,0),MATCH(BASE!J3841,LISTAS!$H$3:$Q$3,0))*Tabela3[[#This Row],[QUANTIDADE]]</f>
        <v>18</v>
      </c>
      <c r="L3841" s="2" t="str">
        <f>TEXT(Tabela3[[#This Row],[DATA]],"MM")</f>
        <v>05</v>
      </c>
      <c r="M3841" s="2">
        <f>WEEKNUM(Tabela3[[#This Row],[DATA]])</f>
        <v>18</v>
      </c>
      <c r="N3841" s="18">
        <f>YEAR(Tabela3[[#This Row],[DATA]])</f>
        <v>2023</v>
      </c>
    </row>
    <row r="3842" spans="2:14">
      <c r="B3842" s="1">
        <v>45048</v>
      </c>
      <c r="C3842">
        <v>13533</v>
      </c>
      <c r="D3842">
        <f>COUNTIF(C$4:C3842,Tabela3[[#This Row],[COMANDA]])</f>
        <v>2</v>
      </c>
      <c r="E3842" t="s">
        <v>90</v>
      </c>
      <c r="F3842" t="s">
        <v>99</v>
      </c>
      <c r="G3842" t="s">
        <v>10</v>
      </c>
      <c r="H3842" t="s">
        <v>97</v>
      </c>
      <c r="I3842" s="2">
        <v>1</v>
      </c>
      <c r="J3842" t="s">
        <v>11</v>
      </c>
      <c r="K3842" s="21">
        <f>INDEX(LISTAS!$H:$Q,MATCH(BASE!H3842,LISTAS!$G:$G,0),MATCH(BASE!J3842,LISTAS!$H$3:$Q$3,0))*Tabela3[[#This Row],[QUANTIDADE]]</f>
        <v>2.5</v>
      </c>
      <c r="L3842" s="2" t="str">
        <f>TEXT(Tabela3[[#This Row],[DATA]],"MM")</f>
        <v>05</v>
      </c>
      <c r="M3842" s="2">
        <f>WEEKNUM(Tabela3[[#This Row],[DATA]])</f>
        <v>18</v>
      </c>
      <c r="N3842" s="18">
        <f>YEAR(Tabela3[[#This Row],[DATA]])</f>
        <v>2023</v>
      </c>
    </row>
    <row r="3843" spans="2:14">
      <c r="B3843" s="1">
        <v>45048</v>
      </c>
      <c r="C3843">
        <v>13534</v>
      </c>
      <c r="D3843">
        <f>COUNTIF(C$4:C3843,Tabela3[[#This Row],[COMANDA]])</f>
        <v>1</v>
      </c>
      <c r="E3843" t="s">
        <v>90</v>
      </c>
      <c r="F3843" t="s">
        <v>375</v>
      </c>
      <c r="G3843" t="s">
        <v>8</v>
      </c>
      <c r="H3843" t="s">
        <v>211</v>
      </c>
      <c r="I3843" s="2">
        <v>1</v>
      </c>
      <c r="J3843" t="s">
        <v>11</v>
      </c>
      <c r="K3843" s="21">
        <f>INDEX(LISTAS!$H:$Q,MATCH(BASE!H3843,LISTAS!$G:$G,0),MATCH(BASE!J3843,LISTAS!$H$3:$Q$3,0))*Tabela3[[#This Row],[QUANTIDADE]]</f>
        <v>20</v>
      </c>
      <c r="L3843" s="2" t="str">
        <f>TEXT(Tabela3[[#This Row],[DATA]],"MM")</f>
        <v>05</v>
      </c>
      <c r="M3843" s="2">
        <f>WEEKNUM(Tabela3[[#This Row],[DATA]])</f>
        <v>18</v>
      </c>
      <c r="N3843" s="18">
        <f>YEAR(Tabela3[[#This Row],[DATA]])</f>
        <v>2023</v>
      </c>
    </row>
    <row r="3844" spans="2:14">
      <c r="B3844" s="1">
        <v>45048</v>
      </c>
      <c r="C3844">
        <v>13534</v>
      </c>
      <c r="D3844">
        <f>COUNTIF(C$4:C3844,Tabela3[[#This Row],[COMANDA]])</f>
        <v>2</v>
      </c>
      <c r="E3844" t="s">
        <v>90</v>
      </c>
      <c r="F3844" t="s">
        <v>375</v>
      </c>
      <c r="G3844" t="s">
        <v>61</v>
      </c>
      <c r="H3844" t="s">
        <v>163</v>
      </c>
      <c r="I3844" s="2">
        <v>1</v>
      </c>
      <c r="J3844" t="s">
        <v>11</v>
      </c>
      <c r="K3844" s="21">
        <f>INDEX(LISTAS!$H:$Q,MATCH(BASE!H3844,LISTAS!$G:$G,0),MATCH(BASE!J3844,LISTAS!$H$3:$Q$3,0))*Tabela3[[#This Row],[QUANTIDADE]]</f>
        <v>4</v>
      </c>
      <c r="L3844" s="2" t="str">
        <f>TEXT(Tabela3[[#This Row],[DATA]],"MM")</f>
        <v>05</v>
      </c>
      <c r="M3844" s="2">
        <f>WEEKNUM(Tabela3[[#This Row],[DATA]])</f>
        <v>18</v>
      </c>
      <c r="N3844" s="18">
        <f>YEAR(Tabela3[[#This Row],[DATA]])</f>
        <v>2023</v>
      </c>
    </row>
    <row r="3845" spans="2:14">
      <c r="B3845" s="1">
        <v>45048</v>
      </c>
      <c r="C3845">
        <v>13535</v>
      </c>
      <c r="D3845">
        <f>COUNTIF(C$4:C3845,Tabela3[[#This Row],[COMANDA]])</f>
        <v>1</v>
      </c>
      <c r="E3845" t="s">
        <v>90</v>
      </c>
      <c r="F3845" t="s">
        <v>98</v>
      </c>
      <c r="G3845" t="s">
        <v>8</v>
      </c>
      <c r="H3845" t="s">
        <v>41</v>
      </c>
      <c r="I3845" s="2">
        <v>1</v>
      </c>
      <c r="J3845" t="s">
        <v>11</v>
      </c>
      <c r="K3845" s="21">
        <f>INDEX(LISTAS!$H:$Q,MATCH(BASE!H3845,LISTAS!$G:$G,0),MATCH(BASE!J3845,LISTAS!$H$3:$Q$3,0))*Tabela3[[#This Row],[QUANTIDADE]]</f>
        <v>14</v>
      </c>
      <c r="L3845" s="2" t="str">
        <f>TEXT(Tabela3[[#This Row],[DATA]],"MM")</f>
        <v>05</v>
      </c>
      <c r="M3845" s="2">
        <f>WEEKNUM(Tabela3[[#This Row],[DATA]])</f>
        <v>18</v>
      </c>
      <c r="N3845" s="18">
        <f>YEAR(Tabela3[[#This Row],[DATA]])</f>
        <v>2023</v>
      </c>
    </row>
    <row r="3846" spans="2:14">
      <c r="B3846" s="1">
        <v>45048</v>
      </c>
      <c r="C3846">
        <v>13536</v>
      </c>
      <c r="D3846">
        <f>COUNTIF(C$4:C3846,Tabela3[[#This Row],[COMANDA]])</f>
        <v>1</v>
      </c>
      <c r="E3846" t="s">
        <v>90</v>
      </c>
      <c r="F3846" t="s">
        <v>99</v>
      </c>
      <c r="G3846" t="s">
        <v>8</v>
      </c>
      <c r="H3846" t="s">
        <v>205</v>
      </c>
      <c r="I3846" s="2">
        <v>1</v>
      </c>
      <c r="J3846" t="s">
        <v>11</v>
      </c>
      <c r="K3846" s="21">
        <f>INDEX(LISTAS!$H:$Q,MATCH(BASE!H3846,LISTAS!$G:$G,0),MATCH(BASE!J3846,LISTAS!$H$3:$Q$3,0))*Tabela3[[#This Row],[QUANTIDADE]]</f>
        <v>22</v>
      </c>
      <c r="L3846" s="2" t="str">
        <f>TEXT(Tabela3[[#This Row],[DATA]],"MM")</f>
        <v>05</v>
      </c>
      <c r="M3846" s="2">
        <f>WEEKNUM(Tabela3[[#This Row],[DATA]])</f>
        <v>18</v>
      </c>
      <c r="N3846" s="18">
        <f>YEAR(Tabela3[[#This Row],[DATA]])</f>
        <v>2023</v>
      </c>
    </row>
    <row r="3847" spans="2:14">
      <c r="B3847" s="1">
        <v>45048</v>
      </c>
      <c r="C3847">
        <v>13536</v>
      </c>
      <c r="D3847">
        <f>COUNTIF(C$4:C3847,Tabela3[[#This Row],[COMANDA]])</f>
        <v>2</v>
      </c>
      <c r="E3847" t="s">
        <v>90</v>
      </c>
      <c r="F3847" t="s">
        <v>99</v>
      </c>
      <c r="G3847" t="s">
        <v>62</v>
      </c>
      <c r="H3847" t="s">
        <v>194</v>
      </c>
      <c r="I3847" s="2">
        <v>1</v>
      </c>
      <c r="J3847" t="s">
        <v>11</v>
      </c>
      <c r="K3847" s="21">
        <f>INDEX(LISTAS!$H:$Q,MATCH(BASE!H3847,LISTAS!$G:$G,0),MATCH(BASE!J3847,LISTAS!$H$3:$Q$3,0))*Tabela3[[#This Row],[QUANTIDADE]]</f>
        <v>8</v>
      </c>
      <c r="L3847" s="2" t="str">
        <f>TEXT(Tabela3[[#This Row],[DATA]],"MM")</f>
        <v>05</v>
      </c>
      <c r="M3847" s="2">
        <f>WEEKNUM(Tabela3[[#This Row],[DATA]])</f>
        <v>18</v>
      </c>
      <c r="N3847" s="18">
        <f>YEAR(Tabela3[[#This Row],[DATA]])</f>
        <v>2023</v>
      </c>
    </row>
    <row r="3848" spans="2:14">
      <c r="B3848" s="1">
        <v>45048</v>
      </c>
      <c r="C3848">
        <v>13536</v>
      </c>
      <c r="D3848">
        <f>COUNTIF(C$4:C3848,Tabela3[[#This Row],[COMANDA]])</f>
        <v>3</v>
      </c>
      <c r="E3848" t="s">
        <v>90</v>
      </c>
      <c r="F3848" t="s">
        <v>99</v>
      </c>
      <c r="G3848" t="s">
        <v>62</v>
      </c>
      <c r="H3848" t="s">
        <v>190</v>
      </c>
      <c r="I3848" s="2">
        <v>1</v>
      </c>
      <c r="J3848" t="s">
        <v>11</v>
      </c>
      <c r="K3848" s="21">
        <f>INDEX(LISTAS!$H:$Q,MATCH(BASE!H3848,LISTAS!$G:$G,0),MATCH(BASE!J3848,LISTAS!$H$3:$Q$3,0))*Tabela3[[#This Row],[QUANTIDADE]]</f>
        <v>3</v>
      </c>
      <c r="L3848" s="2" t="str">
        <f>TEXT(Tabela3[[#This Row],[DATA]],"MM")</f>
        <v>05</v>
      </c>
      <c r="M3848" s="2">
        <f>WEEKNUM(Tabela3[[#This Row],[DATA]])</f>
        <v>18</v>
      </c>
      <c r="N3848" s="18">
        <f>YEAR(Tabela3[[#This Row],[DATA]])</f>
        <v>2023</v>
      </c>
    </row>
    <row r="3849" spans="2:14">
      <c r="B3849" s="1">
        <v>45048</v>
      </c>
      <c r="C3849">
        <v>13536</v>
      </c>
      <c r="D3849">
        <f>COUNTIF(C$4:C3849,Tabela3[[#This Row],[COMANDA]])</f>
        <v>4</v>
      </c>
      <c r="E3849" t="s">
        <v>90</v>
      </c>
      <c r="F3849" t="s">
        <v>99</v>
      </c>
      <c r="G3849" t="s">
        <v>62</v>
      </c>
      <c r="H3849" t="s">
        <v>189</v>
      </c>
      <c r="I3849" s="2">
        <v>1</v>
      </c>
      <c r="J3849" t="s">
        <v>11</v>
      </c>
      <c r="K3849" s="21">
        <f>INDEX(LISTAS!$H:$Q,MATCH(BASE!H3849,LISTAS!$G:$G,0),MATCH(BASE!J3849,LISTAS!$H$3:$Q$3,0))*Tabela3[[#This Row],[QUANTIDADE]]</f>
        <v>2</v>
      </c>
      <c r="L3849" s="2" t="str">
        <f>TEXT(Tabela3[[#This Row],[DATA]],"MM")</f>
        <v>05</v>
      </c>
      <c r="M3849" s="2">
        <f>WEEKNUM(Tabela3[[#This Row],[DATA]])</f>
        <v>18</v>
      </c>
      <c r="N3849" s="18">
        <f>YEAR(Tabela3[[#This Row],[DATA]])</f>
        <v>2023</v>
      </c>
    </row>
    <row r="3850" spans="2:14">
      <c r="B3850" s="1">
        <v>45048</v>
      </c>
      <c r="C3850">
        <v>13537</v>
      </c>
      <c r="D3850">
        <f>COUNTIF(C$4:C3850,Tabela3[[#This Row],[COMANDA]])</f>
        <v>1</v>
      </c>
      <c r="E3850" t="s">
        <v>90</v>
      </c>
      <c r="F3850" t="s">
        <v>98</v>
      </c>
      <c r="G3850" t="s">
        <v>8</v>
      </c>
      <c r="H3850" t="s">
        <v>206</v>
      </c>
      <c r="I3850" s="2">
        <v>1</v>
      </c>
      <c r="J3850" t="s">
        <v>11</v>
      </c>
      <c r="K3850" s="21">
        <f>INDEX(LISTAS!$H:$Q,MATCH(BASE!H3850,LISTAS!$G:$G,0),MATCH(BASE!J3850,LISTAS!$H$3:$Q$3,0))*Tabela3[[#This Row],[QUANTIDADE]]</f>
        <v>18</v>
      </c>
      <c r="L3850" s="2" t="str">
        <f>TEXT(Tabela3[[#This Row],[DATA]],"MM")</f>
        <v>05</v>
      </c>
      <c r="M3850" s="2">
        <f>WEEKNUM(Tabela3[[#This Row],[DATA]])</f>
        <v>18</v>
      </c>
      <c r="N3850" s="18">
        <f>YEAR(Tabela3[[#This Row],[DATA]])</f>
        <v>2023</v>
      </c>
    </row>
    <row r="3851" spans="2:14">
      <c r="B3851" s="1">
        <v>45048</v>
      </c>
      <c r="C3851">
        <v>13537</v>
      </c>
      <c r="D3851">
        <f>COUNTIF(C$4:C3851,Tabela3[[#This Row],[COMANDA]])</f>
        <v>2</v>
      </c>
      <c r="E3851" t="s">
        <v>90</v>
      </c>
      <c r="F3851" t="s">
        <v>98</v>
      </c>
      <c r="G3851" t="s">
        <v>9</v>
      </c>
      <c r="H3851" t="s">
        <v>148</v>
      </c>
      <c r="I3851" s="2">
        <v>1</v>
      </c>
      <c r="J3851" t="s">
        <v>11</v>
      </c>
      <c r="K3851" s="21">
        <f>INDEX(LISTAS!$H:$Q,MATCH(BASE!H3851,LISTAS!$G:$G,0),MATCH(BASE!J3851,LISTAS!$H$3:$Q$3,0))*Tabela3[[#This Row],[QUANTIDADE]]</f>
        <v>3</v>
      </c>
      <c r="L3851" s="2" t="str">
        <f>TEXT(Tabela3[[#This Row],[DATA]],"MM")</f>
        <v>05</v>
      </c>
      <c r="M3851" s="2">
        <f>WEEKNUM(Tabela3[[#This Row],[DATA]])</f>
        <v>18</v>
      </c>
      <c r="N3851" s="18">
        <f>YEAR(Tabela3[[#This Row],[DATA]])</f>
        <v>2023</v>
      </c>
    </row>
    <row r="3852" spans="2:14">
      <c r="B3852" s="1">
        <v>45048</v>
      </c>
      <c r="C3852">
        <v>13538</v>
      </c>
      <c r="D3852">
        <f>COUNTIF(C$4:C3852,Tabela3[[#This Row],[COMANDA]])</f>
        <v>1</v>
      </c>
      <c r="E3852" t="s">
        <v>90</v>
      </c>
      <c r="F3852" t="s">
        <v>99</v>
      </c>
      <c r="G3852" t="s">
        <v>8</v>
      </c>
      <c r="H3852" t="s">
        <v>41</v>
      </c>
      <c r="I3852" s="2">
        <v>1</v>
      </c>
      <c r="J3852" t="s">
        <v>11</v>
      </c>
      <c r="K3852" s="21">
        <f>INDEX(LISTAS!$H:$Q,MATCH(BASE!H3852,LISTAS!$G:$G,0),MATCH(BASE!J3852,LISTAS!$H$3:$Q$3,0))*Tabela3[[#This Row],[QUANTIDADE]]</f>
        <v>14</v>
      </c>
      <c r="L3852" s="2" t="str">
        <f>TEXT(Tabela3[[#This Row],[DATA]],"MM")</f>
        <v>05</v>
      </c>
      <c r="M3852" s="2">
        <f>WEEKNUM(Tabela3[[#This Row],[DATA]])</f>
        <v>18</v>
      </c>
      <c r="N3852" s="18">
        <f>YEAR(Tabela3[[#This Row],[DATA]])</f>
        <v>2023</v>
      </c>
    </row>
    <row r="3853" spans="2:14">
      <c r="B3853" s="1">
        <v>45048</v>
      </c>
      <c r="C3853">
        <v>13538</v>
      </c>
      <c r="D3853">
        <f>COUNTIF(C$4:C3853,Tabela3[[#This Row],[COMANDA]])</f>
        <v>2</v>
      </c>
      <c r="E3853" t="s">
        <v>90</v>
      </c>
      <c r="F3853" t="s">
        <v>99</v>
      </c>
      <c r="G3853" t="s">
        <v>9</v>
      </c>
      <c r="H3853" t="s">
        <v>148</v>
      </c>
      <c r="I3853" s="2">
        <v>1</v>
      </c>
      <c r="J3853" t="s">
        <v>11</v>
      </c>
      <c r="K3853" s="21">
        <f>INDEX(LISTAS!$H:$Q,MATCH(BASE!H3853,LISTAS!$G:$G,0),MATCH(BASE!J3853,LISTAS!$H$3:$Q$3,0))*Tabela3[[#This Row],[QUANTIDADE]]</f>
        <v>3</v>
      </c>
      <c r="L3853" s="2" t="str">
        <f>TEXT(Tabela3[[#This Row],[DATA]],"MM")</f>
        <v>05</v>
      </c>
      <c r="M3853" s="2">
        <f>WEEKNUM(Tabela3[[#This Row],[DATA]])</f>
        <v>18</v>
      </c>
      <c r="N3853" s="18">
        <f>YEAR(Tabela3[[#This Row],[DATA]])</f>
        <v>2023</v>
      </c>
    </row>
    <row r="3854" spans="2:14">
      <c r="B3854" s="1">
        <v>45048</v>
      </c>
      <c r="C3854">
        <v>13539</v>
      </c>
      <c r="D3854">
        <f>COUNTIF(C$4:C3854,Tabela3[[#This Row],[COMANDA]])</f>
        <v>1</v>
      </c>
      <c r="E3854" t="s">
        <v>90</v>
      </c>
      <c r="F3854" t="s">
        <v>100</v>
      </c>
      <c r="G3854" t="s">
        <v>8</v>
      </c>
      <c r="H3854" t="s">
        <v>204</v>
      </c>
      <c r="I3854" s="2">
        <v>1</v>
      </c>
      <c r="J3854" t="s">
        <v>11</v>
      </c>
      <c r="K3854" s="21">
        <f>INDEX(LISTAS!$H:$Q,MATCH(BASE!H3854,LISTAS!$G:$G,0),MATCH(BASE!J3854,LISTAS!$H$3:$Q$3,0))*Tabela3[[#This Row],[QUANTIDADE]]</f>
        <v>18</v>
      </c>
      <c r="L3854" s="2" t="str">
        <f>TEXT(Tabela3[[#This Row],[DATA]],"MM")</f>
        <v>05</v>
      </c>
      <c r="M3854" s="2">
        <f>WEEKNUM(Tabela3[[#This Row],[DATA]])</f>
        <v>18</v>
      </c>
      <c r="N3854" s="18">
        <f>YEAR(Tabela3[[#This Row],[DATA]])</f>
        <v>2023</v>
      </c>
    </row>
    <row r="3855" spans="2:14">
      <c r="B3855" s="1">
        <v>45048</v>
      </c>
      <c r="C3855">
        <v>13539</v>
      </c>
      <c r="D3855">
        <f>COUNTIF(C$4:C3855,Tabela3[[#This Row],[COMANDA]])</f>
        <v>2</v>
      </c>
      <c r="E3855" t="s">
        <v>90</v>
      </c>
      <c r="F3855" t="s">
        <v>100</v>
      </c>
      <c r="G3855" t="s">
        <v>8</v>
      </c>
      <c r="H3855" t="s">
        <v>206</v>
      </c>
      <c r="I3855" s="2">
        <v>1</v>
      </c>
      <c r="J3855" t="s">
        <v>11</v>
      </c>
      <c r="K3855" s="21">
        <f>INDEX(LISTAS!$H:$Q,MATCH(BASE!H3855,LISTAS!$G:$G,0),MATCH(BASE!J3855,LISTAS!$H$3:$Q$3,0))*Tabela3[[#This Row],[QUANTIDADE]]</f>
        <v>18</v>
      </c>
      <c r="L3855" s="2" t="str">
        <f>TEXT(Tabela3[[#This Row],[DATA]],"MM")</f>
        <v>05</v>
      </c>
      <c r="M3855" s="2">
        <f>WEEKNUM(Tabela3[[#This Row],[DATA]])</f>
        <v>18</v>
      </c>
      <c r="N3855" s="18">
        <f>YEAR(Tabela3[[#This Row],[DATA]])</f>
        <v>2023</v>
      </c>
    </row>
    <row r="3856" spans="2:14">
      <c r="B3856" s="1">
        <v>45048</v>
      </c>
      <c r="C3856">
        <v>13539</v>
      </c>
      <c r="D3856">
        <f>COUNTIF(C$4:C3856,Tabela3[[#This Row],[COMANDA]])</f>
        <v>3</v>
      </c>
      <c r="E3856" t="s">
        <v>90</v>
      </c>
      <c r="F3856" t="s">
        <v>100</v>
      </c>
      <c r="G3856" t="s">
        <v>9</v>
      </c>
      <c r="H3856" t="s">
        <v>138</v>
      </c>
      <c r="I3856" s="2">
        <v>1</v>
      </c>
      <c r="J3856" t="s">
        <v>11</v>
      </c>
      <c r="K3856" s="21">
        <f>INDEX(LISTAS!$H:$Q,MATCH(BASE!H3856,LISTAS!$G:$G,0),MATCH(BASE!J3856,LISTAS!$H$3:$Q$3,0))*Tabela3[[#This Row],[QUANTIDADE]]</f>
        <v>4</v>
      </c>
      <c r="L3856" s="2" t="str">
        <f>TEXT(Tabela3[[#This Row],[DATA]],"MM")</f>
        <v>05</v>
      </c>
      <c r="M3856" s="2">
        <f>WEEKNUM(Tabela3[[#This Row],[DATA]])</f>
        <v>18</v>
      </c>
      <c r="N3856" s="18">
        <f>YEAR(Tabela3[[#This Row],[DATA]])</f>
        <v>2023</v>
      </c>
    </row>
    <row r="3857" spans="2:14">
      <c r="B3857" s="1">
        <v>45048</v>
      </c>
      <c r="C3857">
        <v>13540</v>
      </c>
      <c r="D3857">
        <f>COUNTIF(C$4:C3857,Tabela3[[#This Row],[COMANDA]])</f>
        <v>1</v>
      </c>
      <c r="E3857" t="s">
        <v>90</v>
      </c>
      <c r="F3857" t="s">
        <v>99</v>
      </c>
      <c r="G3857" t="s">
        <v>8</v>
      </c>
      <c r="H3857" t="s">
        <v>42</v>
      </c>
      <c r="I3857" s="2">
        <v>1</v>
      </c>
      <c r="J3857" t="s">
        <v>11</v>
      </c>
      <c r="K3857" s="21">
        <f>INDEX(LISTAS!$H:$Q,MATCH(BASE!H3857,LISTAS!$G:$G,0),MATCH(BASE!J3857,LISTAS!$H$3:$Q$3,0))*Tabela3[[#This Row],[QUANTIDADE]]</f>
        <v>16</v>
      </c>
      <c r="L3857" s="2" t="str">
        <f>TEXT(Tabela3[[#This Row],[DATA]],"MM")</f>
        <v>05</v>
      </c>
      <c r="M3857" s="2">
        <f>WEEKNUM(Tabela3[[#This Row],[DATA]])</f>
        <v>18</v>
      </c>
      <c r="N3857" s="18">
        <f>YEAR(Tabela3[[#This Row],[DATA]])</f>
        <v>2023</v>
      </c>
    </row>
    <row r="3858" spans="2:14">
      <c r="B3858" s="1">
        <v>45048</v>
      </c>
      <c r="C3858">
        <v>13540</v>
      </c>
      <c r="D3858">
        <f>COUNTIF(C$4:C3858,Tabela3[[#This Row],[COMANDA]])</f>
        <v>2</v>
      </c>
      <c r="E3858" t="s">
        <v>90</v>
      </c>
      <c r="F3858" t="s">
        <v>99</v>
      </c>
      <c r="G3858" t="s">
        <v>9</v>
      </c>
      <c r="H3858" t="s">
        <v>85</v>
      </c>
      <c r="I3858" s="2">
        <v>1</v>
      </c>
      <c r="J3858" t="s">
        <v>11</v>
      </c>
      <c r="K3858" s="21">
        <f>INDEX(LISTAS!$H:$Q,MATCH(BASE!H3858,LISTAS!$G:$G,0),MATCH(BASE!J3858,LISTAS!$H$3:$Q$3,0))*Tabela3[[#This Row],[QUANTIDADE]]</f>
        <v>10</v>
      </c>
      <c r="L3858" s="2" t="str">
        <f>TEXT(Tabela3[[#This Row],[DATA]],"MM")</f>
        <v>05</v>
      </c>
      <c r="M3858" s="2">
        <f>WEEKNUM(Tabela3[[#This Row],[DATA]])</f>
        <v>18</v>
      </c>
      <c r="N3858" s="18">
        <f>YEAR(Tabela3[[#This Row],[DATA]])</f>
        <v>2023</v>
      </c>
    </row>
    <row r="3859" spans="2:14">
      <c r="B3859" s="1">
        <v>45048</v>
      </c>
      <c r="C3859">
        <v>13540</v>
      </c>
      <c r="D3859">
        <f>COUNTIF(C$4:C3859,Tabela3[[#This Row],[COMANDA]])</f>
        <v>3</v>
      </c>
      <c r="E3859" t="s">
        <v>90</v>
      </c>
      <c r="F3859" t="s">
        <v>99</v>
      </c>
      <c r="G3859" t="s">
        <v>10</v>
      </c>
      <c r="H3859" t="s">
        <v>119</v>
      </c>
      <c r="I3859" s="2">
        <v>1</v>
      </c>
      <c r="J3859" t="s">
        <v>11</v>
      </c>
      <c r="K3859" s="21">
        <f>INDEX(LISTAS!$H:$Q,MATCH(BASE!H3859,LISTAS!$G:$G,0),MATCH(BASE!J3859,LISTAS!$H$3:$Q$3,0))*Tabela3[[#This Row],[QUANTIDADE]]</f>
        <v>6</v>
      </c>
      <c r="L3859" s="2" t="str">
        <f>TEXT(Tabela3[[#This Row],[DATA]],"MM")</f>
        <v>05</v>
      </c>
      <c r="M3859" s="2">
        <f>WEEKNUM(Tabela3[[#This Row],[DATA]])</f>
        <v>18</v>
      </c>
      <c r="N3859" s="18">
        <f>YEAR(Tabela3[[#This Row],[DATA]])</f>
        <v>2023</v>
      </c>
    </row>
    <row r="3860" spans="2:14">
      <c r="B3860" s="1">
        <v>45048</v>
      </c>
      <c r="C3860">
        <v>13541</v>
      </c>
      <c r="D3860">
        <f>COUNTIF(C$4:C3860,Tabela3[[#This Row],[COMANDA]])</f>
        <v>1</v>
      </c>
      <c r="E3860" t="s">
        <v>90</v>
      </c>
      <c r="F3860" t="s">
        <v>99</v>
      </c>
      <c r="G3860" t="s">
        <v>8</v>
      </c>
      <c r="H3860" t="s">
        <v>47</v>
      </c>
      <c r="I3860" s="2">
        <v>1</v>
      </c>
      <c r="J3860" t="s">
        <v>11</v>
      </c>
      <c r="K3860" s="21">
        <f>INDEX(LISTAS!$H:$Q,MATCH(BASE!H3860,LISTAS!$G:$G,0),MATCH(BASE!J3860,LISTAS!$H$3:$Q$3,0))*Tabela3[[#This Row],[QUANTIDADE]]</f>
        <v>16</v>
      </c>
      <c r="L3860" s="2" t="str">
        <f>TEXT(Tabela3[[#This Row],[DATA]],"MM")</f>
        <v>05</v>
      </c>
      <c r="M3860" s="2">
        <f>WEEKNUM(Tabela3[[#This Row],[DATA]])</f>
        <v>18</v>
      </c>
      <c r="N3860" s="18">
        <f>YEAR(Tabela3[[#This Row],[DATA]])</f>
        <v>2023</v>
      </c>
    </row>
    <row r="3861" spans="2:14">
      <c r="B3861" s="1">
        <v>45048</v>
      </c>
      <c r="C3861">
        <v>13542</v>
      </c>
      <c r="D3861">
        <f>COUNTIF(C$4:C3861,Tabela3[[#This Row],[COMANDA]])</f>
        <v>1</v>
      </c>
      <c r="E3861" t="s">
        <v>90</v>
      </c>
      <c r="F3861" t="s">
        <v>100</v>
      </c>
      <c r="G3861" t="s">
        <v>8</v>
      </c>
      <c r="H3861" t="s">
        <v>202</v>
      </c>
      <c r="I3861" s="2">
        <v>1</v>
      </c>
      <c r="J3861" t="s">
        <v>11</v>
      </c>
      <c r="K3861" s="21">
        <f>INDEX(LISTAS!$H:$Q,MATCH(BASE!H3861,LISTAS!$G:$G,0),MATCH(BASE!J3861,LISTAS!$H$3:$Q$3,0))*Tabela3[[#This Row],[QUANTIDADE]]</f>
        <v>20</v>
      </c>
      <c r="L3861" s="2" t="str">
        <f>TEXT(Tabela3[[#This Row],[DATA]],"MM")</f>
        <v>05</v>
      </c>
      <c r="M3861" s="2">
        <f>WEEKNUM(Tabela3[[#This Row],[DATA]])</f>
        <v>18</v>
      </c>
      <c r="N3861" s="18">
        <f>YEAR(Tabela3[[#This Row],[DATA]])</f>
        <v>2023</v>
      </c>
    </row>
    <row r="3862" spans="2:14">
      <c r="B3862" s="1">
        <v>45048</v>
      </c>
      <c r="C3862">
        <v>13542</v>
      </c>
      <c r="D3862">
        <f>COUNTIF(C$4:C3862,Tabela3[[#This Row],[COMANDA]])</f>
        <v>2</v>
      </c>
      <c r="E3862" t="s">
        <v>90</v>
      </c>
      <c r="F3862" t="s">
        <v>100</v>
      </c>
      <c r="G3862" t="s">
        <v>9</v>
      </c>
      <c r="H3862" t="s">
        <v>213</v>
      </c>
      <c r="I3862" s="2">
        <v>1</v>
      </c>
      <c r="J3862" t="s">
        <v>11</v>
      </c>
      <c r="K3862" s="21">
        <f>INDEX(LISTAS!$H:$Q,MATCH(BASE!H3862,LISTAS!$G:$G,0),MATCH(BASE!J3862,LISTAS!$H$3:$Q$3,0))*Tabela3[[#This Row],[QUANTIDADE]]</f>
        <v>4</v>
      </c>
      <c r="L3862" s="2" t="str">
        <f>TEXT(Tabela3[[#This Row],[DATA]],"MM")</f>
        <v>05</v>
      </c>
      <c r="M3862" s="2">
        <f>WEEKNUM(Tabela3[[#This Row],[DATA]])</f>
        <v>18</v>
      </c>
      <c r="N3862" s="18">
        <f>YEAR(Tabela3[[#This Row],[DATA]])</f>
        <v>2023</v>
      </c>
    </row>
    <row r="3863" spans="2:14">
      <c r="B3863" s="1">
        <v>45048</v>
      </c>
      <c r="C3863">
        <v>13543</v>
      </c>
      <c r="D3863">
        <f>COUNTIF(C$4:C3863,Tabela3[[#This Row],[COMANDA]])</f>
        <v>1</v>
      </c>
      <c r="E3863" t="s">
        <v>90</v>
      </c>
      <c r="F3863" t="s">
        <v>99</v>
      </c>
      <c r="G3863" t="s">
        <v>8</v>
      </c>
      <c r="H3863" t="s">
        <v>204</v>
      </c>
      <c r="I3863" s="2">
        <v>1</v>
      </c>
      <c r="J3863" t="s">
        <v>11</v>
      </c>
      <c r="K3863" s="21">
        <f>INDEX(LISTAS!$H:$Q,MATCH(BASE!H3863,LISTAS!$G:$G,0),MATCH(BASE!J3863,LISTAS!$H$3:$Q$3,0))*Tabela3[[#This Row],[QUANTIDADE]]</f>
        <v>18</v>
      </c>
      <c r="L3863" s="2" t="str">
        <f>TEXT(Tabela3[[#This Row],[DATA]],"MM")</f>
        <v>05</v>
      </c>
      <c r="M3863" s="2">
        <f>WEEKNUM(Tabela3[[#This Row],[DATA]])</f>
        <v>18</v>
      </c>
      <c r="N3863" s="18">
        <f>YEAR(Tabela3[[#This Row],[DATA]])</f>
        <v>2023</v>
      </c>
    </row>
    <row r="3864" spans="2:14">
      <c r="B3864" s="1">
        <v>45048</v>
      </c>
      <c r="C3864">
        <v>13544</v>
      </c>
      <c r="D3864">
        <f>COUNTIF(C$4:C3864,Tabela3[[#This Row],[COMANDA]])</f>
        <v>1</v>
      </c>
      <c r="E3864" t="s">
        <v>90</v>
      </c>
      <c r="F3864" t="s">
        <v>98</v>
      </c>
      <c r="G3864" t="s">
        <v>8</v>
      </c>
      <c r="H3864" t="s">
        <v>206</v>
      </c>
      <c r="I3864" s="2">
        <v>1</v>
      </c>
      <c r="J3864" t="s">
        <v>11</v>
      </c>
      <c r="K3864" s="21">
        <f>INDEX(LISTAS!$H:$Q,MATCH(BASE!H3864,LISTAS!$G:$G,0),MATCH(BASE!J3864,LISTAS!$H$3:$Q$3,0))*Tabela3[[#This Row],[QUANTIDADE]]</f>
        <v>18</v>
      </c>
      <c r="L3864" s="2" t="str">
        <f>TEXT(Tabela3[[#This Row],[DATA]],"MM")</f>
        <v>05</v>
      </c>
      <c r="M3864" s="2">
        <f>WEEKNUM(Tabela3[[#This Row],[DATA]])</f>
        <v>18</v>
      </c>
      <c r="N3864" s="18">
        <f>YEAR(Tabela3[[#This Row],[DATA]])</f>
        <v>2023</v>
      </c>
    </row>
    <row r="3865" spans="2:14">
      <c r="B3865" s="1">
        <v>45048</v>
      </c>
      <c r="C3865">
        <v>13544</v>
      </c>
      <c r="D3865">
        <f>COUNTIF(C$4:C3865,Tabela3[[#This Row],[COMANDA]])</f>
        <v>2</v>
      </c>
      <c r="E3865" t="s">
        <v>90</v>
      </c>
      <c r="F3865" t="s">
        <v>98</v>
      </c>
      <c r="G3865" t="s">
        <v>9</v>
      </c>
      <c r="H3865" t="s">
        <v>201</v>
      </c>
      <c r="I3865" s="2">
        <v>1</v>
      </c>
      <c r="J3865" t="s">
        <v>11</v>
      </c>
      <c r="K3865" s="21">
        <f>INDEX(LISTAS!$H:$Q,MATCH(BASE!H3865,LISTAS!$G:$G,0),MATCH(BASE!J3865,LISTAS!$H$3:$Q$3,0))*Tabela3[[#This Row],[QUANTIDADE]]</f>
        <v>3</v>
      </c>
      <c r="L3865" s="2" t="str">
        <f>TEXT(Tabela3[[#This Row],[DATA]],"MM")</f>
        <v>05</v>
      </c>
      <c r="M3865" s="2">
        <f>WEEKNUM(Tabela3[[#This Row],[DATA]])</f>
        <v>18</v>
      </c>
      <c r="N3865" s="18">
        <f>YEAR(Tabela3[[#This Row],[DATA]])</f>
        <v>2023</v>
      </c>
    </row>
    <row r="3866" spans="2:14">
      <c r="B3866" s="1">
        <v>45048</v>
      </c>
      <c r="C3866">
        <v>13545</v>
      </c>
      <c r="D3866">
        <f>COUNTIF(C$4:C3866,Tabela3[[#This Row],[COMANDA]])</f>
        <v>1</v>
      </c>
      <c r="E3866" t="s">
        <v>89</v>
      </c>
      <c r="F3866" t="s">
        <v>98</v>
      </c>
      <c r="G3866" t="s">
        <v>8</v>
      </c>
      <c r="H3866" t="s">
        <v>206</v>
      </c>
      <c r="I3866" s="2">
        <v>1</v>
      </c>
      <c r="J3866" t="s">
        <v>11</v>
      </c>
      <c r="K3866" s="21">
        <f>INDEX(LISTAS!$H:$Q,MATCH(BASE!H3866,LISTAS!$G:$G,0),MATCH(BASE!J3866,LISTAS!$H$3:$Q$3,0))*Tabela3[[#This Row],[QUANTIDADE]]</f>
        <v>18</v>
      </c>
      <c r="L3866" s="2" t="str">
        <f>TEXT(Tabela3[[#This Row],[DATA]],"MM")</f>
        <v>05</v>
      </c>
      <c r="M3866" s="2">
        <f>WEEKNUM(Tabela3[[#This Row],[DATA]])</f>
        <v>18</v>
      </c>
      <c r="N3866" s="18">
        <f>YEAR(Tabela3[[#This Row],[DATA]])</f>
        <v>2023</v>
      </c>
    </row>
    <row r="3867" spans="2:14">
      <c r="B3867" s="1">
        <v>45048</v>
      </c>
      <c r="C3867">
        <v>13546</v>
      </c>
      <c r="D3867">
        <f>COUNTIF(C$4:C3867,Tabela3[[#This Row],[COMANDA]])</f>
        <v>1</v>
      </c>
      <c r="E3867" t="s">
        <v>90</v>
      </c>
      <c r="F3867" t="s">
        <v>99</v>
      </c>
      <c r="G3867" t="s">
        <v>8</v>
      </c>
      <c r="H3867" t="s">
        <v>42</v>
      </c>
      <c r="I3867" s="2">
        <v>1</v>
      </c>
      <c r="J3867" t="s">
        <v>11</v>
      </c>
      <c r="K3867" s="21">
        <f>INDEX(LISTAS!$H:$Q,MATCH(BASE!H3867,LISTAS!$G:$G,0),MATCH(BASE!J3867,LISTAS!$H$3:$Q$3,0))*Tabela3[[#This Row],[QUANTIDADE]]</f>
        <v>16</v>
      </c>
      <c r="L3867" s="2" t="str">
        <f>TEXT(Tabela3[[#This Row],[DATA]],"MM")</f>
        <v>05</v>
      </c>
      <c r="M3867" s="2">
        <f>WEEKNUM(Tabela3[[#This Row],[DATA]])</f>
        <v>18</v>
      </c>
      <c r="N3867" s="18">
        <f>YEAR(Tabela3[[#This Row],[DATA]])</f>
        <v>2023</v>
      </c>
    </row>
    <row r="3868" spans="2:14">
      <c r="B3868" s="1">
        <v>45048</v>
      </c>
      <c r="C3868">
        <v>13546</v>
      </c>
      <c r="D3868">
        <f>COUNTIF(C$4:C3868,Tabela3[[#This Row],[COMANDA]])</f>
        <v>2</v>
      </c>
      <c r="E3868" t="s">
        <v>89</v>
      </c>
      <c r="F3868" t="s">
        <v>99</v>
      </c>
      <c r="G3868" t="s">
        <v>8</v>
      </c>
      <c r="H3868" t="s">
        <v>211</v>
      </c>
      <c r="I3868" s="2">
        <v>1</v>
      </c>
      <c r="J3868" t="s">
        <v>11</v>
      </c>
      <c r="K3868" s="21">
        <f>INDEX(LISTAS!$H:$Q,MATCH(BASE!H3868,LISTAS!$G:$G,0),MATCH(BASE!J3868,LISTAS!$H$3:$Q$3,0))*Tabela3[[#This Row],[QUANTIDADE]]</f>
        <v>20</v>
      </c>
      <c r="L3868" s="2" t="str">
        <f>TEXT(Tabela3[[#This Row],[DATA]],"MM")</f>
        <v>05</v>
      </c>
      <c r="M3868" s="2">
        <f>WEEKNUM(Tabela3[[#This Row],[DATA]])</f>
        <v>18</v>
      </c>
      <c r="N3868" s="18">
        <f>YEAR(Tabela3[[#This Row],[DATA]])</f>
        <v>2023</v>
      </c>
    </row>
    <row r="3869" spans="2:14">
      <c r="B3869" s="1">
        <v>45048</v>
      </c>
      <c r="C3869">
        <v>13546</v>
      </c>
      <c r="D3869">
        <f>COUNTIF(C$4:C3869,Tabela3[[#This Row],[COMANDA]])</f>
        <v>3</v>
      </c>
      <c r="E3869" t="s">
        <v>90</v>
      </c>
      <c r="F3869" t="s">
        <v>99</v>
      </c>
      <c r="G3869" t="s">
        <v>9</v>
      </c>
      <c r="H3869" t="s">
        <v>142</v>
      </c>
      <c r="I3869" s="2">
        <v>1</v>
      </c>
      <c r="J3869" t="s">
        <v>11</v>
      </c>
      <c r="K3869" s="21">
        <f>INDEX(LISTAS!$H:$Q,MATCH(BASE!H3869,LISTAS!$G:$G,0),MATCH(BASE!J3869,LISTAS!$H$3:$Q$3,0))*Tabela3[[#This Row],[QUANTIDADE]]</f>
        <v>6</v>
      </c>
      <c r="L3869" s="2" t="str">
        <f>TEXT(Tabela3[[#This Row],[DATA]],"MM")</f>
        <v>05</v>
      </c>
      <c r="M3869" s="2">
        <f>WEEKNUM(Tabela3[[#This Row],[DATA]])</f>
        <v>18</v>
      </c>
      <c r="N3869" s="18">
        <f>YEAR(Tabela3[[#This Row],[DATA]])</f>
        <v>2023</v>
      </c>
    </row>
    <row r="3870" spans="2:14">
      <c r="B3870" s="1">
        <v>45048</v>
      </c>
      <c r="C3870">
        <v>13547</v>
      </c>
      <c r="D3870">
        <f>COUNTIF(C$4:C3870,Tabela3[[#This Row],[COMANDA]])</f>
        <v>1</v>
      </c>
      <c r="E3870" t="s">
        <v>90</v>
      </c>
      <c r="F3870" t="s">
        <v>98</v>
      </c>
      <c r="G3870" t="s">
        <v>8</v>
      </c>
      <c r="H3870" t="s">
        <v>84</v>
      </c>
      <c r="I3870" s="2">
        <v>1</v>
      </c>
      <c r="J3870" t="s">
        <v>11</v>
      </c>
      <c r="K3870" s="21">
        <f>INDEX(LISTAS!$H:$Q,MATCH(BASE!H3870,LISTAS!$G:$G,0),MATCH(BASE!J3870,LISTAS!$H$3:$Q$3,0))*Tabela3[[#This Row],[QUANTIDADE]]</f>
        <v>16</v>
      </c>
      <c r="L3870" s="2" t="str">
        <f>TEXT(Tabela3[[#This Row],[DATA]],"MM")</f>
        <v>05</v>
      </c>
      <c r="M3870" s="2">
        <f>WEEKNUM(Tabela3[[#This Row],[DATA]])</f>
        <v>18</v>
      </c>
      <c r="N3870" s="18">
        <f>YEAR(Tabela3[[#This Row],[DATA]])</f>
        <v>2023</v>
      </c>
    </row>
    <row r="3871" spans="2:14">
      <c r="B3871" s="1">
        <v>45048</v>
      </c>
      <c r="C3871">
        <v>13547</v>
      </c>
      <c r="D3871">
        <f>COUNTIF(C$4:C3871,Tabela3[[#This Row],[COMANDA]])</f>
        <v>2</v>
      </c>
      <c r="E3871" t="s">
        <v>90</v>
      </c>
      <c r="F3871" t="s">
        <v>98</v>
      </c>
      <c r="G3871" t="s">
        <v>61</v>
      </c>
      <c r="H3871" t="s">
        <v>161</v>
      </c>
      <c r="I3871" s="2">
        <v>1</v>
      </c>
      <c r="J3871" t="s">
        <v>11</v>
      </c>
      <c r="K3871" s="21">
        <f>INDEX(LISTAS!$H:$Q,MATCH(BASE!H3871,LISTAS!$G:$G,0),MATCH(BASE!J3871,LISTAS!$H$3:$Q$3,0))*Tabela3[[#This Row],[QUANTIDADE]]</f>
        <v>3</v>
      </c>
      <c r="L3871" s="2" t="str">
        <f>TEXT(Tabela3[[#This Row],[DATA]],"MM")</f>
        <v>05</v>
      </c>
      <c r="M3871" s="2">
        <f>WEEKNUM(Tabela3[[#This Row],[DATA]])</f>
        <v>18</v>
      </c>
      <c r="N3871" s="18">
        <f>YEAR(Tabela3[[#This Row],[DATA]])</f>
        <v>2023</v>
      </c>
    </row>
    <row r="3872" spans="2:14">
      <c r="B3872" s="1">
        <v>45048</v>
      </c>
      <c r="C3872">
        <v>13547</v>
      </c>
      <c r="D3872">
        <f>COUNTIF(C$4:C3872,Tabela3[[#This Row],[COMANDA]])</f>
        <v>3</v>
      </c>
      <c r="E3872" t="s">
        <v>90</v>
      </c>
      <c r="F3872" t="s">
        <v>98</v>
      </c>
      <c r="G3872" t="s">
        <v>9</v>
      </c>
      <c r="H3872" t="s">
        <v>214</v>
      </c>
      <c r="I3872" s="2">
        <v>1</v>
      </c>
      <c r="J3872" t="s">
        <v>11</v>
      </c>
      <c r="K3872" s="21">
        <f>INDEX(LISTAS!$H:$Q,MATCH(BASE!H3872,LISTAS!$G:$G,0),MATCH(BASE!J3872,LISTAS!$H$3:$Q$3,0))*Tabela3[[#This Row],[QUANTIDADE]]</f>
        <v>1</v>
      </c>
      <c r="L3872" s="2" t="str">
        <f>TEXT(Tabela3[[#This Row],[DATA]],"MM")</f>
        <v>05</v>
      </c>
      <c r="M3872" s="2">
        <f>WEEKNUM(Tabela3[[#This Row],[DATA]])</f>
        <v>18</v>
      </c>
      <c r="N3872" s="18">
        <f>YEAR(Tabela3[[#This Row],[DATA]])</f>
        <v>2023</v>
      </c>
    </row>
    <row r="3873" spans="2:14">
      <c r="B3873" s="1">
        <v>45048</v>
      </c>
      <c r="C3873">
        <v>13547</v>
      </c>
      <c r="D3873">
        <f>COUNTIF(C$4:C3873,Tabela3[[#This Row],[COMANDA]])</f>
        <v>4</v>
      </c>
      <c r="E3873" t="s">
        <v>90</v>
      </c>
      <c r="F3873" t="s">
        <v>98</v>
      </c>
      <c r="G3873" t="s">
        <v>10</v>
      </c>
      <c r="H3873" t="s">
        <v>119</v>
      </c>
      <c r="I3873" s="2">
        <v>1</v>
      </c>
      <c r="J3873" t="s">
        <v>11</v>
      </c>
      <c r="K3873" s="21">
        <f>INDEX(LISTAS!$H:$Q,MATCH(BASE!H3873,LISTAS!$G:$G,0),MATCH(BASE!J3873,LISTAS!$H$3:$Q$3,0))*Tabela3[[#This Row],[QUANTIDADE]]</f>
        <v>6</v>
      </c>
      <c r="L3873" s="2" t="str">
        <f>TEXT(Tabela3[[#This Row],[DATA]],"MM")</f>
        <v>05</v>
      </c>
      <c r="M3873" s="2">
        <f>WEEKNUM(Tabela3[[#This Row],[DATA]])</f>
        <v>18</v>
      </c>
      <c r="N3873" s="18">
        <f>YEAR(Tabela3[[#This Row],[DATA]])</f>
        <v>2023</v>
      </c>
    </row>
    <row r="3874" spans="2:14">
      <c r="B3874" s="1">
        <v>45048</v>
      </c>
      <c r="C3874">
        <v>13547</v>
      </c>
      <c r="D3874">
        <f>COUNTIF(C$4:C3874,Tabela3[[#This Row],[COMANDA]])</f>
        <v>5</v>
      </c>
      <c r="E3874" t="s">
        <v>90</v>
      </c>
      <c r="F3874" t="s">
        <v>98</v>
      </c>
      <c r="G3874" t="s">
        <v>10</v>
      </c>
      <c r="H3874" t="s">
        <v>150</v>
      </c>
      <c r="I3874" s="2">
        <v>1</v>
      </c>
      <c r="J3874" t="s">
        <v>11</v>
      </c>
      <c r="K3874" s="21">
        <f>INDEX(LISTAS!$H:$Q,MATCH(BASE!H3874,LISTAS!$G:$G,0),MATCH(BASE!J3874,LISTAS!$H$3:$Q$3,0))*Tabela3[[#This Row],[QUANTIDADE]]</f>
        <v>1</v>
      </c>
      <c r="L3874" s="2" t="str">
        <f>TEXT(Tabela3[[#This Row],[DATA]],"MM")</f>
        <v>05</v>
      </c>
      <c r="M3874" s="2">
        <f>WEEKNUM(Tabela3[[#This Row],[DATA]])</f>
        <v>18</v>
      </c>
      <c r="N3874" s="18">
        <f>YEAR(Tabela3[[#This Row],[DATA]])</f>
        <v>2023</v>
      </c>
    </row>
    <row r="3875" spans="2:14">
      <c r="B3875" s="1">
        <v>45048</v>
      </c>
      <c r="C3875">
        <v>13548</v>
      </c>
      <c r="D3875">
        <f>COUNTIF(C$4:C3875,Tabela3[[#This Row],[COMANDA]])</f>
        <v>1</v>
      </c>
      <c r="E3875" t="s">
        <v>89</v>
      </c>
      <c r="F3875" t="s">
        <v>99</v>
      </c>
      <c r="G3875" t="s">
        <v>8</v>
      </c>
      <c r="H3875" t="s">
        <v>204</v>
      </c>
      <c r="I3875" s="2">
        <v>1</v>
      </c>
      <c r="J3875" t="s">
        <v>11</v>
      </c>
      <c r="K3875" s="21">
        <f>INDEX(LISTAS!$H:$Q,MATCH(BASE!H3875,LISTAS!$G:$G,0),MATCH(BASE!J3875,LISTAS!$H$3:$Q$3,0))*Tabela3[[#This Row],[QUANTIDADE]]</f>
        <v>18</v>
      </c>
      <c r="L3875" s="2" t="str">
        <f>TEXT(Tabela3[[#This Row],[DATA]],"MM")</f>
        <v>05</v>
      </c>
      <c r="M3875" s="2">
        <f>WEEKNUM(Tabela3[[#This Row],[DATA]])</f>
        <v>18</v>
      </c>
      <c r="N3875" s="18">
        <f>YEAR(Tabela3[[#This Row],[DATA]])</f>
        <v>2023</v>
      </c>
    </row>
    <row r="3876" spans="2:14">
      <c r="B3876" s="1">
        <v>45048</v>
      </c>
      <c r="C3876">
        <v>13549</v>
      </c>
      <c r="D3876">
        <f>COUNTIF(C$4:C3876,Tabela3[[#This Row],[COMANDA]])</f>
        <v>1</v>
      </c>
      <c r="E3876" t="s">
        <v>90</v>
      </c>
      <c r="F3876" t="s">
        <v>99</v>
      </c>
      <c r="G3876" t="s">
        <v>8</v>
      </c>
      <c r="H3876" t="s">
        <v>206</v>
      </c>
      <c r="I3876" s="2">
        <v>1</v>
      </c>
      <c r="J3876" t="s">
        <v>11</v>
      </c>
      <c r="K3876" s="21">
        <f>INDEX(LISTAS!$H:$Q,MATCH(BASE!H3876,LISTAS!$G:$G,0),MATCH(BASE!J3876,LISTAS!$H$3:$Q$3,0))*Tabela3[[#This Row],[QUANTIDADE]]</f>
        <v>18</v>
      </c>
      <c r="L3876" s="2" t="str">
        <f>TEXT(Tabela3[[#This Row],[DATA]],"MM")</f>
        <v>05</v>
      </c>
      <c r="M3876" s="2">
        <f>WEEKNUM(Tabela3[[#This Row],[DATA]])</f>
        <v>18</v>
      </c>
      <c r="N3876" s="18">
        <f>YEAR(Tabela3[[#This Row],[DATA]])</f>
        <v>2023</v>
      </c>
    </row>
    <row r="3877" spans="2:14">
      <c r="B3877" s="1">
        <v>45048</v>
      </c>
      <c r="C3877">
        <v>13550</v>
      </c>
      <c r="D3877">
        <f>COUNTIF(C$4:C3877,Tabela3[[#This Row],[COMANDA]])</f>
        <v>1</v>
      </c>
      <c r="E3877" t="s">
        <v>90</v>
      </c>
      <c r="F3877" t="s">
        <v>99</v>
      </c>
      <c r="G3877" t="s">
        <v>8</v>
      </c>
      <c r="H3877" t="s">
        <v>204</v>
      </c>
      <c r="I3877" s="2">
        <v>1</v>
      </c>
      <c r="J3877" t="s">
        <v>11</v>
      </c>
      <c r="K3877" s="21">
        <f>INDEX(LISTAS!$H:$Q,MATCH(BASE!H3877,LISTAS!$G:$G,0),MATCH(BASE!J3877,LISTAS!$H$3:$Q$3,0))*Tabela3[[#This Row],[QUANTIDADE]]</f>
        <v>18</v>
      </c>
      <c r="L3877" s="2" t="str">
        <f>TEXT(Tabela3[[#This Row],[DATA]],"MM")</f>
        <v>05</v>
      </c>
      <c r="M3877" s="2">
        <f>WEEKNUM(Tabela3[[#This Row],[DATA]])</f>
        <v>18</v>
      </c>
      <c r="N3877" s="18">
        <f>YEAR(Tabela3[[#This Row],[DATA]])</f>
        <v>2023</v>
      </c>
    </row>
    <row r="3878" spans="2:14">
      <c r="B3878" s="1">
        <v>45048</v>
      </c>
      <c r="C3878">
        <v>13551</v>
      </c>
      <c r="D3878">
        <f>COUNTIF(C$4:C3878,Tabela3[[#This Row],[COMANDA]])</f>
        <v>1</v>
      </c>
      <c r="E3878" t="s">
        <v>90</v>
      </c>
      <c r="F3878" t="s">
        <v>99</v>
      </c>
      <c r="G3878" t="s">
        <v>8</v>
      </c>
      <c r="H3878" t="s">
        <v>204</v>
      </c>
      <c r="I3878" s="2">
        <v>1</v>
      </c>
      <c r="J3878" t="s">
        <v>11</v>
      </c>
      <c r="K3878" s="21">
        <f>INDEX(LISTAS!$H:$Q,MATCH(BASE!H3878,LISTAS!$G:$G,0),MATCH(BASE!J3878,LISTAS!$H$3:$Q$3,0))*Tabela3[[#This Row],[QUANTIDADE]]</f>
        <v>18</v>
      </c>
      <c r="L3878" s="2" t="str">
        <f>TEXT(Tabela3[[#This Row],[DATA]],"MM")</f>
        <v>05</v>
      </c>
      <c r="M3878" s="2">
        <f>WEEKNUM(Tabela3[[#This Row],[DATA]])</f>
        <v>18</v>
      </c>
      <c r="N3878" s="18">
        <f>YEAR(Tabela3[[#This Row],[DATA]])</f>
        <v>2023</v>
      </c>
    </row>
    <row r="3879" spans="2:14">
      <c r="B3879" s="1">
        <v>45048</v>
      </c>
      <c r="C3879">
        <v>13552</v>
      </c>
      <c r="D3879">
        <f>COUNTIF(C$4:C3879,Tabela3[[#This Row],[COMANDA]])</f>
        <v>1</v>
      </c>
      <c r="E3879" t="s">
        <v>90</v>
      </c>
      <c r="F3879" t="s">
        <v>99</v>
      </c>
      <c r="G3879" t="s">
        <v>8</v>
      </c>
      <c r="H3879" t="s">
        <v>42</v>
      </c>
      <c r="I3879" s="2">
        <v>2</v>
      </c>
      <c r="J3879" t="s">
        <v>11</v>
      </c>
      <c r="K3879" s="21">
        <f>INDEX(LISTAS!$H:$Q,MATCH(BASE!H3879,LISTAS!$G:$G,0),MATCH(BASE!J3879,LISTAS!$H$3:$Q$3,0))*Tabela3[[#This Row],[QUANTIDADE]]</f>
        <v>32</v>
      </c>
      <c r="L3879" s="2" t="str">
        <f>TEXT(Tabela3[[#This Row],[DATA]],"MM")</f>
        <v>05</v>
      </c>
      <c r="M3879" s="2">
        <f>WEEKNUM(Tabela3[[#This Row],[DATA]])</f>
        <v>18</v>
      </c>
      <c r="N3879" s="18">
        <f>YEAR(Tabela3[[#This Row],[DATA]])</f>
        <v>2023</v>
      </c>
    </row>
    <row r="3880" spans="2:14">
      <c r="B3880" s="1">
        <v>45048</v>
      </c>
      <c r="C3880">
        <v>13552</v>
      </c>
      <c r="D3880">
        <f>COUNTIF(C$4:C3880,Tabela3[[#This Row],[COMANDA]])</f>
        <v>2</v>
      </c>
      <c r="E3880" t="s">
        <v>90</v>
      </c>
      <c r="F3880" t="s">
        <v>99</v>
      </c>
      <c r="G3880" t="s">
        <v>8</v>
      </c>
      <c r="H3880" t="s">
        <v>204</v>
      </c>
      <c r="I3880" s="2">
        <v>1</v>
      </c>
      <c r="J3880" t="s">
        <v>11</v>
      </c>
      <c r="K3880" s="21">
        <f>INDEX(LISTAS!$H:$Q,MATCH(BASE!H3880,LISTAS!$G:$G,0),MATCH(BASE!J3880,LISTAS!$H$3:$Q$3,0))*Tabela3[[#This Row],[QUANTIDADE]]</f>
        <v>18</v>
      </c>
      <c r="L3880" s="2" t="str">
        <f>TEXT(Tabela3[[#This Row],[DATA]],"MM")</f>
        <v>05</v>
      </c>
      <c r="M3880" s="2">
        <f>WEEKNUM(Tabela3[[#This Row],[DATA]])</f>
        <v>18</v>
      </c>
      <c r="N3880" s="18">
        <f>YEAR(Tabela3[[#This Row],[DATA]])</f>
        <v>2023</v>
      </c>
    </row>
    <row r="3881" spans="2:14">
      <c r="B3881" s="1">
        <v>45048</v>
      </c>
      <c r="C3881">
        <v>13552</v>
      </c>
      <c r="D3881">
        <f>COUNTIF(C$4:C3881,Tabela3[[#This Row],[COMANDA]])</f>
        <v>3</v>
      </c>
      <c r="E3881" t="s">
        <v>90</v>
      </c>
      <c r="F3881" t="s">
        <v>99</v>
      </c>
      <c r="G3881" t="s">
        <v>9</v>
      </c>
      <c r="H3881" t="s">
        <v>52</v>
      </c>
      <c r="I3881" s="2">
        <v>1</v>
      </c>
      <c r="J3881" t="s">
        <v>11</v>
      </c>
      <c r="K3881" s="21">
        <f>INDEX(LISTAS!$H:$Q,MATCH(BASE!H3881,LISTAS!$G:$G,0),MATCH(BASE!J3881,LISTAS!$H$3:$Q$3,0))*Tabela3[[#This Row],[QUANTIDADE]]</f>
        <v>8</v>
      </c>
      <c r="L3881" s="2" t="str">
        <f>TEXT(Tabela3[[#This Row],[DATA]],"MM")</f>
        <v>05</v>
      </c>
      <c r="M3881" s="2">
        <f>WEEKNUM(Tabela3[[#This Row],[DATA]])</f>
        <v>18</v>
      </c>
      <c r="N3881" s="18">
        <f>YEAR(Tabela3[[#This Row],[DATA]])</f>
        <v>2023</v>
      </c>
    </row>
    <row r="3882" spans="2:14">
      <c r="B3882" s="1">
        <v>45048</v>
      </c>
      <c r="C3882">
        <v>13553</v>
      </c>
      <c r="D3882">
        <f>COUNTIF(C$4:C3882,Tabela3[[#This Row],[COMANDA]])</f>
        <v>1</v>
      </c>
      <c r="E3882" t="s">
        <v>90</v>
      </c>
      <c r="F3882" t="s">
        <v>98</v>
      </c>
      <c r="G3882" t="s">
        <v>8</v>
      </c>
      <c r="H3882" t="s">
        <v>203</v>
      </c>
      <c r="I3882" s="2">
        <v>1</v>
      </c>
      <c r="J3882" t="s">
        <v>11</v>
      </c>
      <c r="K3882" s="21">
        <f>INDEX(LISTAS!$H:$Q,MATCH(BASE!H3882,LISTAS!$G:$G,0),MATCH(BASE!J3882,LISTAS!$H$3:$Q$3,0))*Tabela3[[#This Row],[QUANTIDADE]]</f>
        <v>20</v>
      </c>
      <c r="L3882" s="2" t="str">
        <f>TEXT(Tabela3[[#This Row],[DATA]],"MM")</f>
        <v>05</v>
      </c>
      <c r="M3882" s="2">
        <f>WEEKNUM(Tabela3[[#This Row],[DATA]])</f>
        <v>18</v>
      </c>
      <c r="N3882" s="18">
        <f>YEAR(Tabela3[[#This Row],[DATA]])</f>
        <v>2023</v>
      </c>
    </row>
    <row r="3883" spans="2:14">
      <c r="B3883" s="1">
        <v>45048</v>
      </c>
      <c r="C3883">
        <v>13553</v>
      </c>
      <c r="D3883">
        <f>COUNTIF(C$4:C3883,Tabela3[[#This Row],[COMANDA]])</f>
        <v>2</v>
      </c>
      <c r="E3883" t="s">
        <v>90</v>
      </c>
      <c r="F3883" t="s">
        <v>98</v>
      </c>
      <c r="G3883" t="s">
        <v>8</v>
      </c>
      <c r="H3883" t="s">
        <v>202</v>
      </c>
      <c r="I3883" s="2">
        <v>1</v>
      </c>
      <c r="J3883" t="s">
        <v>11</v>
      </c>
      <c r="K3883" s="21">
        <f>INDEX(LISTAS!$H:$Q,MATCH(BASE!H3883,LISTAS!$G:$G,0),MATCH(BASE!J3883,LISTAS!$H$3:$Q$3,0))*Tabela3[[#This Row],[QUANTIDADE]]</f>
        <v>20</v>
      </c>
      <c r="L3883" s="2" t="str">
        <f>TEXT(Tabela3[[#This Row],[DATA]],"MM")</f>
        <v>05</v>
      </c>
      <c r="M3883" s="2">
        <f>WEEKNUM(Tabela3[[#This Row],[DATA]])</f>
        <v>18</v>
      </c>
      <c r="N3883" s="18">
        <f>YEAR(Tabela3[[#This Row],[DATA]])</f>
        <v>2023</v>
      </c>
    </row>
    <row r="3884" spans="2:14">
      <c r="B3884" s="1">
        <v>45048</v>
      </c>
      <c r="C3884">
        <v>13553</v>
      </c>
      <c r="D3884">
        <f>COUNTIF(C$4:C3884,Tabela3[[#This Row],[COMANDA]])</f>
        <v>3</v>
      </c>
      <c r="E3884" t="s">
        <v>90</v>
      </c>
      <c r="F3884" t="s">
        <v>98</v>
      </c>
      <c r="G3884" t="s">
        <v>9</v>
      </c>
      <c r="H3884" t="s">
        <v>310</v>
      </c>
      <c r="I3884" s="2">
        <v>1</v>
      </c>
      <c r="J3884" t="s">
        <v>11</v>
      </c>
      <c r="K3884" s="21">
        <f>INDEX(LISTAS!$H:$Q,MATCH(BASE!H3884,LISTAS!$G:$G,0),MATCH(BASE!J3884,LISTAS!$H$3:$Q$3,0))*Tabela3[[#This Row],[QUANTIDADE]]</f>
        <v>9</v>
      </c>
      <c r="L3884" s="2" t="str">
        <f>TEXT(Tabela3[[#This Row],[DATA]],"MM")</f>
        <v>05</v>
      </c>
      <c r="M3884" s="2">
        <f>WEEKNUM(Tabela3[[#This Row],[DATA]])</f>
        <v>18</v>
      </c>
      <c r="N3884" s="18">
        <f>YEAR(Tabela3[[#This Row],[DATA]])</f>
        <v>2023</v>
      </c>
    </row>
    <row r="3885" spans="2:14">
      <c r="B3885" s="1">
        <v>45048</v>
      </c>
      <c r="C3885">
        <v>13554</v>
      </c>
      <c r="D3885">
        <f>COUNTIF(C$4:C3885,Tabela3[[#This Row],[COMANDA]])</f>
        <v>1</v>
      </c>
      <c r="E3885" t="s">
        <v>89</v>
      </c>
      <c r="F3885" t="s">
        <v>100</v>
      </c>
      <c r="G3885" t="s">
        <v>8</v>
      </c>
      <c r="H3885" t="s">
        <v>47</v>
      </c>
      <c r="I3885" s="2">
        <v>1</v>
      </c>
      <c r="J3885" t="s">
        <v>11</v>
      </c>
      <c r="K3885" s="21">
        <f>INDEX(LISTAS!$H:$Q,MATCH(BASE!H3885,LISTAS!$G:$G,0),MATCH(BASE!J3885,LISTAS!$H$3:$Q$3,0))*Tabela3[[#This Row],[QUANTIDADE]]</f>
        <v>16</v>
      </c>
      <c r="L3885" s="2" t="str">
        <f>TEXT(Tabela3[[#This Row],[DATA]],"MM")</f>
        <v>05</v>
      </c>
      <c r="M3885" s="2">
        <f>WEEKNUM(Tabela3[[#This Row],[DATA]])</f>
        <v>18</v>
      </c>
      <c r="N3885" s="18">
        <f>YEAR(Tabela3[[#This Row],[DATA]])</f>
        <v>2023</v>
      </c>
    </row>
    <row r="3886" spans="2:14">
      <c r="B3886" s="1">
        <v>45048</v>
      </c>
      <c r="C3886">
        <v>13555</v>
      </c>
      <c r="D3886">
        <f>COUNTIF(C$4:C3886,Tabela3[[#This Row],[COMANDA]])</f>
        <v>1</v>
      </c>
      <c r="E3886" t="s">
        <v>89</v>
      </c>
      <c r="F3886" t="s">
        <v>99</v>
      </c>
      <c r="G3886" t="s">
        <v>8</v>
      </c>
      <c r="H3886" t="s">
        <v>47</v>
      </c>
      <c r="I3886" s="2">
        <v>1</v>
      </c>
      <c r="J3886" t="s">
        <v>11</v>
      </c>
      <c r="K3886" s="21">
        <f>INDEX(LISTAS!$H:$Q,MATCH(BASE!H3886,LISTAS!$G:$G,0),MATCH(BASE!J3886,LISTAS!$H$3:$Q$3,0))*Tabela3[[#This Row],[QUANTIDADE]]</f>
        <v>16</v>
      </c>
      <c r="L3886" s="2" t="str">
        <f>TEXT(Tabela3[[#This Row],[DATA]],"MM")</f>
        <v>05</v>
      </c>
      <c r="M3886" s="2">
        <f>WEEKNUM(Tabela3[[#This Row],[DATA]])</f>
        <v>18</v>
      </c>
      <c r="N3886" s="18">
        <f>YEAR(Tabela3[[#This Row],[DATA]])</f>
        <v>2023</v>
      </c>
    </row>
    <row r="3887" spans="2:14">
      <c r="B3887" s="1">
        <v>45048</v>
      </c>
      <c r="C3887">
        <v>13556</v>
      </c>
      <c r="D3887">
        <f>COUNTIF(C$4:C3887,Tabela3[[#This Row],[COMANDA]])</f>
        <v>1</v>
      </c>
      <c r="E3887" t="s">
        <v>90</v>
      </c>
      <c r="F3887" t="s">
        <v>98</v>
      </c>
      <c r="G3887" t="s">
        <v>8</v>
      </c>
      <c r="H3887" t="s">
        <v>204</v>
      </c>
      <c r="I3887" s="2">
        <v>1</v>
      </c>
      <c r="J3887" t="s">
        <v>11</v>
      </c>
      <c r="K3887" s="21">
        <f>INDEX(LISTAS!$H:$Q,MATCH(BASE!H3887,LISTAS!$G:$G,0),MATCH(BASE!J3887,LISTAS!$H$3:$Q$3,0))*Tabela3[[#This Row],[QUANTIDADE]]</f>
        <v>18</v>
      </c>
      <c r="L3887" s="2" t="str">
        <f>TEXT(Tabela3[[#This Row],[DATA]],"MM")</f>
        <v>05</v>
      </c>
      <c r="M3887" s="2">
        <f>WEEKNUM(Tabela3[[#This Row],[DATA]])</f>
        <v>18</v>
      </c>
      <c r="N3887" s="18">
        <f>YEAR(Tabela3[[#This Row],[DATA]])</f>
        <v>2023</v>
      </c>
    </row>
    <row r="3888" spans="2:14">
      <c r="B3888" s="1">
        <v>45048</v>
      </c>
      <c r="C3888">
        <v>13556</v>
      </c>
      <c r="D3888">
        <f>COUNTIF(C$4:C3888,Tabela3[[#This Row],[COMANDA]])</f>
        <v>2</v>
      </c>
      <c r="E3888" t="s">
        <v>90</v>
      </c>
      <c r="F3888" t="s">
        <v>99</v>
      </c>
      <c r="G3888" t="s">
        <v>8</v>
      </c>
      <c r="H3888" t="s">
        <v>203</v>
      </c>
      <c r="I3888" s="2">
        <v>1</v>
      </c>
      <c r="J3888" t="s">
        <v>11</v>
      </c>
      <c r="K3888" s="21">
        <f>INDEX(LISTAS!$H:$Q,MATCH(BASE!H3888,LISTAS!$G:$G,0),MATCH(BASE!J3888,LISTAS!$H$3:$Q$3,0))*Tabela3[[#This Row],[QUANTIDADE]]</f>
        <v>20</v>
      </c>
      <c r="L3888" s="2" t="str">
        <f>TEXT(Tabela3[[#This Row],[DATA]],"MM")</f>
        <v>05</v>
      </c>
      <c r="M3888" s="2">
        <f>WEEKNUM(Tabela3[[#This Row],[DATA]])</f>
        <v>18</v>
      </c>
      <c r="N3888" s="18">
        <f>YEAR(Tabela3[[#This Row],[DATA]])</f>
        <v>2023</v>
      </c>
    </row>
    <row r="3889" spans="2:14">
      <c r="B3889" s="1">
        <v>45048</v>
      </c>
      <c r="C3889">
        <v>13557</v>
      </c>
      <c r="D3889">
        <f>COUNTIF(C$4:C3889,Tabela3[[#This Row],[COMANDA]])</f>
        <v>1</v>
      </c>
      <c r="E3889" t="s">
        <v>90</v>
      </c>
      <c r="F3889" t="s">
        <v>375</v>
      </c>
      <c r="G3889" t="s">
        <v>8</v>
      </c>
      <c r="H3889" t="s">
        <v>211</v>
      </c>
      <c r="I3889" s="2">
        <v>1</v>
      </c>
      <c r="J3889" t="s">
        <v>12</v>
      </c>
      <c r="K3889" s="21">
        <f>INDEX(LISTAS!$H:$Q,MATCH(BASE!H3889,LISTAS!$G:$G,0),MATCH(BASE!J3889,LISTAS!$H$3:$Q$3,0))*Tabela3[[#This Row],[QUANTIDADE]]</f>
        <v>18</v>
      </c>
      <c r="L3889" s="2" t="str">
        <f>TEXT(Tabela3[[#This Row],[DATA]],"MM")</f>
        <v>05</v>
      </c>
      <c r="M3889" s="2">
        <f>WEEKNUM(Tabela3[[#This Row],[DATA]])</f>
        <v>18</v>
      </c>
      <c r="N3889" s="18">
        <f>YEAR(Tabela3[[#This Row],[DATA]])</f>
        <v>2023</v>
      </c>
    </row>
    <row r="3890" spans="2:14">
      <c r="B3890" s="1">
        <v>45048</v>
      </c>
      <c r="C3890">
        <v>13558</v>
      </c>
      <c r="D3890">
        <f>COUNTIF(C$4:C3890,Tabela3[[#This Row],[COMANDA]])</f>
        <v>1</v>
      </c>
      <c r="E3890" t="s">
        <v>89</v>
      </c>
      <c r="F3890" t="s">
        <v>375</v>
      </c>
      <c r="G3890" t="s">
        <v>8</v>
      </c>
      <c r="H3890" t="s">
        <v>41</v>
      </c>
      <c r="I3890" s="2">
        <v>1</v>
      </c>
      <c r="J3890" t="s">
        <v>12</v>
      </c>
      <c r="K3890" s="21">
        <f>INDEX(LISTAS!$H:$Q,MATCH(BASE!H3890,LISTAS!$G:$G,0),MATCH(BASE!J3890,LISTAS!$H$3:$Q$3,0))*Tabela3[[#This Row],[QUANTIDADE]]</f>
        <v>12.6</v>
      </c>
      <c r="L3890" s="2" t="str">
        <f>TEXT(Tabela3[[#This Row],[DATA]],"MM")</f>
        <v>05</v>
      </c>
      <c r="M3890" s="2">
        <f>WEEKNUM(Tabela3[[#This Row],[DATA]])</f>
        <v>18</v>
      </c>
      <c r="N3890" s="18">
        <f>YEAR(Tabela3[[#This Row],[DATA]])</f>
        <v>2023</v>
      </c>
    </row>
    <row r="3891" spans="2:14">
      <c r="B3891" s="1">
        <v>45048</v>
      </c>
      <c r="C3891">
        <v>13558</v>
      </c>
      <c r="D3891">
        <f>COUNTIF(C$4:C3891,Tabela3[[#This Row],[COMANDA]])</f>
        <v>2</v>
      </c>
      <c r="E3891" t="s">
        <v>89</v>
      </c>
      <c r="F3891" t="s">
        <v>375</v>
      </c>
      <c r="G3891" t="s">
        <v>8</v>
      </c>
      <c r="H3891" t="s">
        <v>203</v>
      </c>
      <c r="I3891" s="2">
        <v>1</v>
      </c>
      <c r="J3891" t="s">
        <v>12</v>
      </c>
      <c r="K3891" s="21">
        <f>INDEX(LISTAS!$H:$Q,MATCH(BASE!H3891,LISTAS!$G:$G,0),MATCH(BASE!J3891,LISTAS!$H$3:$Q$3,0))*Tabela3[[#This Row],[QUANTIDADE]]</f>
        <v>18</v>
      </c>
      <c r="L3891" s="2" t="str">
        <f>TEXT(Tabela3[[#This Row],[DATA]],"MM")</f>
        <v>05</v>
      </c>
      <c r="M3891" s="2">
        <f>WEEKNUM(Tabela3[[#This Row],[DATA]])</f>
        <v>18</v>
      </c>
      <c r="N3891" s="18">
        <f>YEAR(Tabela3[[#This Row],[DATA]])</f>
        <v>2023</v>
      </c>
    </row>
    <row r="3892" spans="2:14">
      <c r="B3892" s="1">
        <v>45048</v>
      </c>
      <c r="C3892">
        <v>13559</v>
      </c>
      <c r="D3892">
        <f>COUNTIF(C$4:C3892,Tabela3[[#This Row],[COMANDA]])</f>
        <v>1</v>
      </c>
      <c r="E3892" t="s">
        <v>90</v>
      </c>
      <c r="F3892" t="s">
        <v>98</v>
      </c>
      <c r="G3892" t="s">
        <v>8</v>
      </c>
      <c r="H3892" t="s">
        <v>47</v>
      </c>
      <c r="I3892" s="2">
        <v>1</v>
      </c>
      <c r="J3892" t="s">
        <v>11</v>
      </c>
      <c r="K3892" s="21">
        <f>INDEX(LISTAS!$H:$Q,MATCH(BASE!H3892,LISTAS!$G:$G,0),MATCH(BASE!J3892,LISTAS!$H$3:$Q$3,0))*Tabela3[[#This Row],[QUANTIDADE]]</f>
        <v>16</v>
      </c>
      <c r="L3892" s="2" t="str">
        <f>TEXT(Tabela3[[#This Row],[DATA]],"MM")</f>
        <v>05</v>
      </c>
      <c r="M3892" s="2">
        <f>WEEKNUM(Tabela3[[#This Row],[DATA]])</f>
        <v>18</v>
      </c>
      <c r="N3892" s="18">
        <f>YEAR(Tabela3[[#This Row],[DATA]])</f>
        <v>2023</v>
      </c>
    </row>
    <row r="3893" spans="2:14">
      <c r="B3893" s="1">
        <v>45048</v>
      </c>
      <c r="C3893">
        <v>13560</v>
      </c>
      <c r="D3893">
        <f>COUNTIF(C$4:C3893,Tabela3[[#This Row],[COMANDA]])</f>
        <v>1</v>
      </c>
      <c r="E3893" t="s">
        <v>89</v>
      </c>
      <c r="F3893" t="s">
        <v>98</v>
      </c>
      <c r="G3893" t="s">
        <v>8</v>
      </c>
      <c r="H3893" t="s">
        <v>42</v>
      </c>
      <c r="I3893" s="2">
        <v>1</v>
      </c>
      <c r="J3893" t="s">
        <v>11</v>
      </c>
      <c r="K3893" s="21">
        <f>INDEX(LISTAS!$H:$Q,MATCH(BASE!H3893,LISTAS!$G:$G,0),MATCH(BASE!J3893,LISTAS!$H$3:$Q$3,0))*Tabela3[[#This Row],[QUANTIDADE]]</f>
        <v>16</v>
      </c>
      <c r="L3893" s="2" t="str">
        <f>TEXT(Tabela3[[#This Row],[DATA]],"MM")</f>
        <v>05</v>
      </c>
      <c r="M3893" s="2">
        <f>WEEKNUM(Tabela3[[#This Row],[DATA]])</f>
        <v>18</v>
      </c>
      <c r="N3893" s="18">
        <f>YEAR(Tabela3[[#This Row],[DATA]])</f>
        <v>2023</v>
      </c>
    </row>
    <row r="3894" spans="2:14">
      <c r="B3894" s="1">
        <v>45048</v>
      </c>
      <c r="C3894">
        <v>13561</v>
      </c>
      <c r="D3894">
        <f>COUNTIF(C$4:C3894,Tabela3[[#This Row],[COMANDA]])</f>
        <v>1</v>
      </c>
      <c r="E3894" t="s">
        <v>90</v>
      </c>
      <c r="F3894" t="s">
        <v>98</v>
      </c>
      <c r="G3894" t="s">
        <v>8</v>
      </c>
      <c r="H3894" t="s">
        <v>41</v>
      </c>
      <c r="I3894" s="2">
        <v>1</v>
      </c>
      <c r="J3894" t="s">
        <v>11</v>
      </c>
      <c r="K3894" s="21">
        <f>INDEX(LISTAS!$H:$Q,MATCH(BASE!H3894,LISTAS!$G:$G,0),MATCH(BASE!J3894,LISTAS!$H$3:$Q$3,0))*Tabela3[[#This Row],[QUANTIDADE]]</f>
        <v>14</v>
      </c>
      <c r="L3894" s="2" t="str">
        <f>TEXT(Tabela3[[#This Row],[DATA]],"MM")</f>
        <v>05</v>
      </c>
      <c r="M3894" s="2">
        <f>WEEKNUM(Tabela3[[#This Row],[DATA]])</f>
        <v>18</v>
      </c>
      <c r="N3894" s="18">
        <f>YEAR(Tabela3[[#This Row],[DATA]])</f>
        <v>2023</v>
      </c>
    </row>
    <row r="3895" spans="2:14">
      <c r="B3895" s="1">
        <v>45048</v>
      </c>
      <c r="C3895">
        <v>13561</v>
      </c>
      <c r="D3895">
        <f>COUNTIF(C$4:C3895,Tabela3[[#This Row],[COMANDA]])</f>
        <v>2</v>
      </c>
      <c r="E3895" t="s">
        <v>90</v>
      </c>
      <c r="F3895" t="s">
        <v>98</v>
      </c>
      <c r="G3895" t="s">
        <v>61</v>
      </c>
      <c r="H3895" t="s">
        <v>199</v>
      </c>
      <c r="I3895" s="2">
        <v>2</v>
      </c>
      <c r="J3895" t="s">
        <v>11</v>
      </c>
      <c r="K3895" s="21">
        <f>INDEX(LISTAS!$H:$Q,MATCH(BASE!H3895,LISTAS!$G:$G,0),MATCH(BASE!J3895,LISTAS!$H$3:$Q$3,0))*Tabela3[[#This Row],[QUANTIDADE]]</f>
        <v>2</v>
      </c>
      <c r="L3895" s="2" t="str">
        <f>TEXT(Tabela3[[#This Row],[DATA]],"MM")</f>
        <v>05</v>
      </c>
      <c r="M3895" s="2">
        <f>WEEKNUM(Tabela3[[#This Row],[DATA]])</f>
        <v>18</v>
      </c>
      <c r="N3895" s="18">
        <f>YEAR(Tabela3[[#This Row],[DATA]])</f>
        <v>2023</v>
      </c>
    </row>
    <row r="3896" spans="2:14">
      <c r="B3896" s="1">
        <v>45048</v>
      </c>
      <c r="C3896">
        <v>13562</v>
      </c>
      <c r="D3896">
        <f>COUNTIF(C$4:C3896,Tabela3[[#This Row],[COMANDA]])</f>
        <v>1</v>
      </c>
      <c r="E3896" t="s">
        <v>90</v>
      </c>
      <c r="F3896" t="s">
        <v>98</v>
      </c>
      <c r="G3896" t="s">
        <v>8</v>
      </c>
      <c r="H3896" t="s">
        <v>47</v>
      </c>
      <c r="I3896" s="2">
        <v>2</v>
      </c>
      <c r="J3896" t="s">
        <v>11</v>
      </c>
      <c r="K3896" s="21">
        <f>INDEX(LISTAS!$H:$Q,MATCH(BASE!H3896,LISTAS!$G:$G,0),MATCH(BASE!J3896,LISTAS!$H$3:$Q$3,0))*Tabela3[[#This Row],[QUANTIDADE]]</f>
        <v>32</v>
      </c>
      <c r="L3896" s="2" t="str">
        <f>TEXT(Tabela3[[#This Row],[DATA]],"MM")</f>
        <v>05</v>
      </c>
      <c r="M3896" s="2">
        <f>WEEKNUM(Tabela3[[#This Row],[DATA]])</f>
        <v>18</v>
      </c>
      <c r="N3896" s="18">
        <f>YEAR(Tabela3[[#This Row],[DATA]])</f>
        <v>2023</v>
      </c>
    </row>
    <row r="3897" spans="2:14">
      <c r="B3897" s="1">
        <v>45048</v>
      </c>
      <c r="C3897">
        <v>13562</v>
      </c>
      <c r="D3897">
        <f>COUNTIF(C$4:C3897,Tabela3[[#This Row],[COMANDA]])</f>
        <v>2</v>
      </c>
      <c r="E3897" t="s">
        <v>90</v>
      </c>
      <c r="F3897" t="s">
        <v>98</v>
      </c>
      <c r="G3897" t="s">
        <v>9</v>
      </c>
      <c r="H3897" t="s">
        <v>55</v>
      </c>
      <c r="I3897" s="2">
        <v>1</v>
      </c>
      <c r="J3897" t="s">
        <v>11</v>
      </c>
      <c r="K3897" s="21">
        <f>INDEX(LISTAS!$H:$Q,MATCH(BASE!H3897,LISTAS!$G:$G,0),MATCH(BASE!J3897,LISTAS!$H$3:$Q$3,0))*Tabela3[[#This Row],[QUANTIDADE]]</f>
        <v>3</v>
      </c>
      <c r="L3897" s="2" t="str">
        <f>TEXT(Tabela3[[#This Row],[DATA]],"MM")</f>
        <v>05</v>
      </c>
      <c r="M3897" s="2">
        <f>WEEKNUM(Tabela3[[#This Row],[DATA]])</f>
        <v>18</v>
      </c>
      <c r="N3897" s="18">
        <f>YEAR(Tabela3[[#This Row],[DATA]])</f>
        <v>2023</v>
      </c>
    </row>
    <row r="3898" spans="2:14">
      <c r="B3898" s="1">
        <v>45048</v>
      </c>
      <c r="C3898">
        <v>13562</v>
      </c>
      <c r="D3898">
        <f>COUNTIF(C$4:C3898,Tabela3[[#This Row],[COMANDA]])</f>
        <v>3</v>
      </c>
      <c r="E3898" t="s">
        <v>90</v>
      </c>
      <c r="F3898" t="s">
        <v>98</v>
      </c>
      <c r="G3898" t="s">
        <v>9</v>
      </c>
      <c r="H3898" t="s">
        <v>134</v>
      </c>
      <c r="I3898" s="2">
        <v>1</v>
      </c>
      <c r="J3898" t="s">
        <v>11</v>
      </c>
      <c r="K3898" s="21">
        <f>INDEX(LISTAS!$H:$Q,MATCH(BASE!H3898,LISTAS!$G:$G,0),MATCH(BASE!J3898,LISTAS!$H$3:$Q$3,0))*Tabela3[[#This Row],[QUANTIDADE]]</f>
        <v>3</v>
      </c>
      <c r="L3898" s="2" t="str">
        <f>TEXT(Tabela3[[#This Row],[DATA]],"MM")</f>
        <v>05</v>
      </c>
      <c r="M3898" s="2">
        <f>WEEKNUM(Tabela3[[#This Row],[DATA]])</f>
        <v>18</v>
      </c>
      <c r="N3898" s="18">
        <f>YEAR(Tabela3[[#This Row],[DATA]])</f>
        <v>2023</v>
      </c>
    </row>
    <row r="3899" spans="2:14">
      <c r="B3899" s="1">
        <v>45048</v>
      </c>
      <c r="C3899">
        <v>13563</v>
      </c>
      <c r="D3899">
        <f>COUNTIF(C$4:C3899,Tabela3[[#This Row],[COMANDA]])</f>
        <v>1</v>
      </c>
      <c r="E3899" t="s">
        <v>90</v>
      </c>
      <c r="F3899" t="s">
        <v>99</v>
      </c>
      <c r="G3899" t="s">
        <v>8</v>
      </c>
      <c r="H3899" t="s">
        <v>47</v>
      </c>
      <c r="I3899" s="2">
        <v>1</v>
      </c>
      <c r="J3899" t="s">
        <v>11</v>
      </c>
      <c r="K3899" s="21">
        <f>INDEX(LISTAS!$H:$Q,MATCH(BASE!H3899,LISTAS!$G:$G,0),MATCH(BASE!J3899,LISTAS!$H$3:$Q$3,0))*Tabela3[[#This Row],[QUANTIDADE]]</f>
        <v>16</v>
      </c>
      <c r="L3899" s="2" t="str">
        <f>TEXT(Tabela3[[#This Row],[DATA]],"MM")</f>
        <v>05</v>
      </c>
      <c r="M3899" s="2">
        <f>WEEKNUM(Tabela3[[#This Row],[DATA]])</f>
        <v>18</v>
      </c>
      <c r="N3899" s="18">
        <f>YEAR(Tabela3[[#This Row],[DATA]])</f>
        <v>2023</v>
      </c>
    </row>
    <row r="3900" spans="2:14">
      <c r="B3900" s="1">
        <v>45048</v>
      </c>
      <c r="C3900">
        <v>13564</v>
      </c>
      <c r="D3900">
        <f>COUNTIF(C$4:C3900,Tabela3[[#This Row],[COMANDA]])</f>
        <v>1</v>
      </c>
      <c r="E3900" t="s">
        <v>89</v>
      </c>
      <c r="F3900" t="s">
        <v>98</v>
      </c>
      <c r="G3900" t="s">
        <v>8</v>
      </c>
      <c r="H3900" t="s">
        <v>41</v>
      </c>
      <c r="I3900" s="2">
        <v>1</v>
      </c>
      <c r="J3900" t="s">
        <v>11</v>
      </c>
      <c r="K3900" s="21">
        <f>INDEX(LISTAS!$H:$Q,MATCH(BASE!H3900,LISTAS!$G:$G,0),MATCH(BASE!J3900,LISTAS!$H$3:$Q$3,0))*Tabela3[[#This Row],[QUANTIDADE]]</f>
        <v>14</v>
      </c>
      <c r="L3900" s="2" t="str">
        <f>TEXT(Tabela3[[#This Row],[DATA]],"MM")</f>
        <v>05</v>
      </c>
      <c r="M3900" s="2">
        <f>WEEKNUM(Tabela3[[#This Row],[DATA]])</f>
        <v>18</v>
      </c>
      <c r="N3900" s="18">
        <f>YEAR(Tabela3[[#This Row],[DATA]])</f>
        <v>2023</v>
      </c>
    </row>
    <row r="3901" spans="2:14">
      <c r="B3901" s="1">
        <v>45048</v>
      </c>
      <c r="C3901">
        <v>13564</v>
      </c>
      <c r="D3901">
        <f>COUNTIF(C$4:C3901,Tabela3[[#This Row],[COMANDA]])</f>
        <v>2</v>
      </c>
      <c r="E3901" t="s">
        <v>89</v>
      </c>
      <c r="F3901" t="s">
        <v>98</v>
      </c>
      <c r="G3901" t="s">
        <v>8</v>
      </c>
      <c r="H3901" t="s">
        <v>42</v>
      </c>
      <c r="I3901" s="2">
        <v>1</v>
      </c>
      <c r="J3901" t="s">
        <v>11</v>
      </c>
      <c r="K3901" s="21">
        <f>INDEX(LISTAS!$H:$Q,MATCH(BASE!H3901,LISTAS!$G:$G,0),MATCH(BASE!J3901,LISTAS!$H$3:$Q$3,0))*Tabela3[[#This Row],[QUANTIDADE]]</f>
        <v>16</v>
      </c>
      <c r="L3901" s="2" t="str">
        <f>TEXT(Tabela3[[#This Row],[DATA]],"MM")</f>
        <v>05</v>
      </c>
      <c r="M3901" s="2">
        <f>WEEKNUM(Tabela3[[#This Row],[DATA]])</f>
        <v>18</v>
      </c>
      <c r="N3901" s="18">
        <f>YEAR(Tabela3[[#This Row],[DATA]])</f>
        <v>2023</v>
      </c>
    </row>
    <row r="3902" spans="2:14">
      <c r="B3902" s="1">
        <v>45048</v>
      </c>
      <c r="C3902">
        <v>13565</v>
      </c>
      <c r="D3902">
        <f>COUNTIF(C$4:C3902,Tabela3[[#This Row],[COMANDA]])</f>
        <v>1</v>
      </c>
      <c r="E3902" t="s">
        <v>90</v>
      </c>
      <c r="F3902" t="s">
        <v>99</v>
      </c>
      <c r="G3902" t="s">
        <v>8</v>
      </c>
      <c r="H3902" t="s">
        <v>202</v>
      </c>
      <c r="I3902" s="2">
        <v>1</v>
      </c>
      <c r="J3902" t="s">
        <v>11</v>
      </c>
      <c r="K3902" s="21">
        <f>INDEX(LISTAS!$H:$Q,MATCH(BASE!H3902,LISTAS!$G:$G,0),MATCH(BASE!J3902,LISTAS!$H$3:$Q$3,0))*Tabela3[[#This Row],[QUANTIDADE]]</f>
        <v>20</v>
      </c>
      <c r="L3902" s="2" t="str">
        <f>TEXT(Tabela3[[#This Row],[DATA]],"MM")</f>
        <v>05</v>
      </c>
      <c r="M3902" s="2">
        <f>WEEKNUM(Tabela3[[#This Row],[DATA]])</f>
        <v>18</v>
      </c>
      <c r="N3902" s="18">
        <f>YEAR(Tabela3[[#This Row],[DATA]])</f>
        <v>2023</v>
      </c>
    </row>
    <row r="3903" spans="2:14">
      <c r="B3903" s="1">
        <v>45048</v>
      </c>
      <c r="C3903">
        <v>13565</v>
      </c>
      <c r="D3903">
        <f>COUNTIF(C$4:C3903,Tabela3[[#This Row],[COMANDA]])</f>
        <v>2</v>
      </c>
      <c r="E3903" t="s">
        <v>90</v>
      </c>
      <c r="F3903" t="s">
        <v>99</v>
      </c>
      <c r="G3903" t="s">
        <v>9</v>
      </c>
      <c r="H3903" t="s">
        <v>131</v>
      </c>
      <c r="I3903" s="2">
        <v>1</v>
      </c>
      <c r="J3903" t="s">
        <v>11</v>
      </c>
      <c r="K3903" s="21">
        <f>INDEX(LISTAS!$H:$Q,MATCH(BASE!H3903,LISTAS!$G:$G,0),MATCH(BASE!J3903,LISTAS!$H$3:$Q$3,0))*Tabela3[[#This Row],[QUANTIDADE]]</f>
        <v>4</v>
      </c>
      <c r="L3903" s="2" t="str">
        <f>TEXT(Tabela3[[#This Row],[DATA]],"MM")</f>
        <v>05</v>
      </c>
      <c r="M3903" s="2">
        <f>WEEKNUM(Tabela3[[#This Row],[DATA]])</f>
        <v>18</v>
      </c>
      <c r="N3903" s="18">
        <f>YEAR(Tabela3[[#This Row],[DATA]])</f>
        <v>2023</v>
      </c>
    </row>
    <row r="3904" spans="2:14">
      <c r="B3904" s="1">
        <v>45048</v>
      </c>
      <c r="C3904">
        <v>13565</v>
      </c>
      <c r="D3904">
        <f>COUNTIF(C$4:C3904,Tabela3[[#This Row],[COMANDA]])</f>
        <v>3</v>
      </c>
      <c r="E3904" t="s">
        <v>90</v>
      </c>
      <c r="F3904" t="s">
        <v>99</v>
      </c>
      <c r="G3904" t="s">
        <v>10</v>
      </c>
      <c r="H3904" t="s">
        <v>94</v>
      </c>
      <c r="I3904" s="2">
        <v>2</v>
      </c>
      <c r="J3904" t="s">
        <v>11</v>
      </c>
      <c r="K3904" s="21">
        <f>INDEX(LISTAS!$H:$Q,MATCH(BASE!H3904,LISTAS!$G:$G,0),MATCH(BASE!J3904,LISTAS!$H$3:$Q$3,0))*Tabela3[[#This Row],[QUANTIDADE]]</f>
        <v>5</v>
      </c>
      <c r="L3904" s="2" t="str">
        <f>TEXT(Tabela3[[#This Row],[DATA]],"MM")</f>
        <v>05</v>
      </c>
      <c r="M3904" s="2">
        <f>WEEKNUM(Tabela3[[#This Row],[DATA]])</f>
        <v>18</v>
      </c>
      <c r="N3904" s="18">
        <f>YEAR(Tabela3[[#This Row],[DATA]])</f>
        <v>2023</v>
      </c>
    </row>
    <row r="3905" spans="2:14">
      <c r="B3905" s="1">
        <v>45048</v>
      </c>
      <c r="C3905">
        <v>13566</v>
      </c>
      <c r="D3905">
        <f>COUNTIF(C$4:C3905,Tabela3[[#This Row],[COMANDA]])</f>
        <v>1</v>
      </c>
      <c r="E3905" t="s">
        <v>89</v>
      </c>
      <c r="F3905" t="s">
        <v>98</v>
      </c>
      <c r="G3905" t="s">
        <v>8</v>
      </c>
      <c r="H3905" t="s">
        <v>206</v>
      </c>
      <c r="I3905" s="2">
        <v>1</v>
      </c>
      <c r="J3905" t="s">
        <v>11</v>
      </c>
      <c r="K3905" s="21">
        <f>INDEX(LISTAS!$H:$Q,MATCH(BASE!H3905,LISTAS!$G:$G,0),MATCH(BASE!J3905,LISTAS!$H$3:$Q$3,0))*Tabela3[[#This Row],[QUANTIDADE]]</f>
        <v>18</v>
      </c>
      <c r="L3905" s="2" t="str">
        <f>TEXT(Tabela3[[#This Row],[DATA]],"MM")</f>
        <v>05</v>
      </c>
      <c r="M3905" s="2">
        <f>WEEKNUM(Tabela3[[#This Row],[DATA]])</f>
        <v>18</v>
      </c>
      <c r="N3905" s="18">
        <f>YEAR(Tabela3[[#This Row],[DATA]])</f>
        <v>2023</v>
      </c>
    </row>
    <row r="3906" spans="2:14">
      <c r="B3906" s="1">
        <v>45048</v>
      </c>
      <c r="C3906">
        <v>13567</v>
      </c>
      <c r="D3906">
        <f>COUNTIF(C$4:C3906,Tabela3[[#This Row],[COMANDA]])</f>
        <v>1</v>
      </c>
      <c r="E3906" t="s">
        <v>89</v>
      </c>
      <c r="F3906" t="s">
        <v>99</v>
      </c>
      <c r="G3906" t="s">
        <v>8</v>
      </c>
      <c r="H3906" t="s">
        <v>206</v>
      </c>
      <c r="I3906" s="2">
        <v>1</v>
      </c>
      <c r="J3906" t="s">
        <v>11</v>
      </c>
      <c r="K3906" s="21">
        <f>INDEX(LISTAS!$H:$Q,MATCH(BASE!H3906,LISTAS!$G:$G,0),MATCH(BASE!J3906,LISTAS!$H$3:$Q$3,0))*Tabela3[[#This Row],[QUANTIDADE]]</f>
        <v>18</v>
      </c>
      <c r="L3906" s="2" t="str">
        <f>TEXT(Tabela3[[#This Row],[DATA]],"MM")</f>
        <v>05</v>
      </c>
      <c r="M3906" s="2">
        <f>WEEKNUM(Tabela3[[#This Row],[DATA]])</f>
        <v>18</v>
      </c>
      <c r="N3906" s="18">
        <f>YEAR(Tabela3[[#This Row],[DATA]])</f>
        <v>2023</v>
      </c>
    </row>
    <row r="3907" spans="2:14">
      <c r="B3907" s="1">
        <v>45048</v>
      </c>
      <c r="C3907">
        <v>13567</v>
      </c>
      <c r="D3907">
        <f>COUNTIF(C$4:C3907,Tabela3[[#This Row],[COMANDA]])</f>
        <v>2</v>
      </c>
      <c r="E3907" t="s">
        <v>89</v>
      </c>
      <c r="F3907" t="s">
        <v>99</v>
      </c>
      <c r="G3907" t="s">
        <v>61</v>
      </c>
      <c r="H3907" t="s">
        <v>163</v>
      </c>
      <c r="I3907" s="2">
        <v>1</v>
      </c>
      <c r="J3907" t="s">
        <v>11</v>
      </c>
      <c r="K3907" s="21">
        <f>INDEX(LISTAS!$H:$Q,MATCH(BASE!H3907,LISTAS!$G:$G,0),MATCH(BASE!J3907,LISTAS!$H$3:$Q$3,0))*Tabela3[[#This Row],[QUANTIDADE]]</f>
        <v>4</v>
      </c>
      <c r="L3907" s="2" t="str">
        <f>TEXT(Tabela3[[#This Row],[DATA]],"MM")</f>
        <v>05</v>
      </c>
      <c r="M3907" s="2">
        <f>WEEKNUM(Tabela3[[#This Row],[DATA]])</f>
        <v>18</v>
      </c>
      <c r="N3907" s="18">
        <f>YEAR(Tabela3[[#This Row],[DATA]])</f>
        <v>2023</v>
      </c>
    </row>
    <row r="3908" spans="2:14">
      <c r="B3908" s="1">
        <v>45048</v>
      </c>
      <c r="C3908">
        <v>13567</v>
      </c>
      <c r="D3908">
        <f>COUNTIF(C$4:C3908,Tabela3[[#This Row],[COMANDA]])</f>
        <v>3</v>
      </c>
      <c r="E3908" t="s">
        <v>89</v>
      </c>
      <c r="F3908" t="s">
        <v>99</v>
      </c>
      <c r="G3908" t="s">
        <v>10</v>
      </c>
      <c r="H3908" t="s">
        <v>116</v>
      </c>
      <c r="I3908" s="2">
        <v>2</v>
      </c>
      <c r="J3908" t="s">
        <v>11</v>
      </c>
      <c r="K3908" s="21">
        <f>INDEX(LISTAS!$H:$Q,MATCH(BASE!H3908,LISTAS!$G:$G,0),MATCH(BASE!J3908,LISTAS!$H$3:$Q$3,0))*Tabela3[[#This Row],[QUANTIDADE]]</f>
        <v>5</v>
      </c>
      <c r="L3908" s="2" t="str">
        <f>TEXT(Tabela3[[#This Row],[DATA]],"MM")</f>
        <v>05</v>
      </c>
      <c r="M3908" s="2">
        <f>WEEKNUM(Tabela3[[#This Row],[DATA]])</f>
        <v>18</v>
      </c>
      <c r="N3908" s="18">
        <f>YEAR(Tabela3[[#This Row],[DATA]])</f>
        <v>2023</v>
      </c>
    </row>
    <row r="3909" spans="2:14">
      <c r="B3909" s="1">
        <v>45048</v>
      </c>
      <c r="C3909">
        <v>13567</v>
      </c>
      <c r="D3909">
        <f>COUNTIF(C$4:C3909,Tabela3[[#This Row],[COMANDA]])</f>
        <v>4</v>
      </c>
      <c r="E3909" t="s">
        <v>89</v>
      </c>
      <c r="F3909" t="s">
        <v>99</v>
      </c>
      <c r="G3909" t="s">
        <v>10</v>
      </c>
      <c r="H3909" t="s">
        <v>111</v>
      </c>
      <c r="I3909" s="2">
        <v>1</v>
      </c>
      <c r="J3909" t="s">
        <v>11</v>
      </c>
      <c r="K3909" s="21">
        <f>INDEX(LISTAS!$H:$Q,MATCH(BASE!H3909,LISTAS!$G:$G,0),MATCH(BASE!J3909,LISTAS!$H$3:$Q$3,0))*Tabela3[[#This Row],[QUANTIDADE]]</f>
        <v>4</v>
      </c>
      <c r="L3909" s="2" t="str">
        <f>TEXT(Tabela3[[#This Row],[DATA]],"MM")</f>
        <v>05</v>
      </c>
      <c r="M3909" s="2">
        <f>WEEKNUM(Tabela3[[#This Row],[DATA]])</f>
        <v>18</v>
      </c>
      <c r="N3909" s="18">
        <f>YEAR(Tabela3[[#This Row],[DATA]])</f>
        <v>2023</v>
      </c>
    </row>
    <row r="3910" spans="2:14">
      <c r="B3910" s="1">
        <v>45048</v>
      </c>
      <c r="C3910">
        <v>13568</v>
      </c>
      <c r="D3910">
        <f>COUNTIF(C$4:C3910,Tabela3[[#This Row],[COMANDA]])</f>
        <v>1</v>
      </c>
      <c r="E3910" t="s">
        <v>90</v>
      </c>
      <c r="F3910" t="s">
        <v>99</v>
      </c>
      <c r="G3910" t="s">
        <v>8</v>
      </c>
      <c r="H3910" t="s">
        <v>204</v>
      </c>
      <c r="I3910" s="2">
        <v>1</v>
      </c>
      <c r="J3910" t="s">
        <v>11</v>
      </c>
      <c r="K3910" s="21">
        <f>INDEX(LISTAS!$H:$Q,MATCH(BASE!H3910,LISTAS!$G:$G,0),MATCH(BASE!J3910,LISTAS!$H$3:$Q$3,0))*Tabela3[[#This Row],[QUANTIDADE]]</f>
        <v>18</v>
      </c>
      <c r="L3910" s="2" t="str">
        <f>TEXT(Tabela3[[#This Row],[DATA]],"MM")</f>
        <v>05</v>
      </c>
      <c r="M3910" s="2">
        <f>WEEKNUM(Tabela3[[#This Row],[DATA]])</f>
        <v>18</v>
      </c>
      <c r="N3910" s="18">
        <f>YEAR(Tabela3[[#This Row],[DATA]])</f>
        <v>2023</v>
      </c>
    </row>
    <row r="3911" spans="2:14">
      <c r="B3911" s="1">
        <v>45048</v>
      </c>
      <c r="C3911">
        <v>13569</v>
      </c>
      <c r="D3911">
        <f>COUNTIF(C$4:C3911,Tabela3[[#This Row],[COMANDA]])</f>
        <v>1</v>
      </c>
      <c r="E3911" t="s">
        <v>90</v>
      </c>
      <c r="F3911" t="s">
        <v>99</v>
      </c>
      <c r="G3911" t="s">
        <v>8</v>
      </c>
      <c r="H3911" t="s">
        <v>43</v>
      </c>
      <c r="I3911" s="2">
        <v>1</v>
      </c>
      <c r="J3911" t="s">
        <v>11</v>
      </c>
      <c r="K3911" s="21">
        <f>INDEX(LISTAS!$H:$Q,MATCH(BASE!H3911,LISTAS!$G:$G,0),MATCH(BASE!J3911,LISTAS!$H$3:$Q$3,0))*Tabela3[[#This Row],[QUANTIDADE]]</f>
        <v>18</v>
      </c>
      <c r="L3911" s="2" t="str">
        <f>TEXT(Tabela3[[#This Row],[DATA]],"MM")</f>
        <v>05</v>
      </c>
      <c r="M3911" s="2">
        <f>WEEKNUM(Tabela3[[#This Row],[DATA]])</f>
        <v>18</v>
      </c>
      <c r="N3911" s="18">
        <f>YEAR(Tabela3[[#This Row],[DATA]])</f>
        <v>2023</v>
      </c>
    </row>
    <row r="3912" spans="2:14">
      <c r="B3912" s="1">
        <v>45048</v>
      </c>
      <c r="C3912">
        <v>13570</v>
      </c>
      <c r="D3912">
        <f>COUNTIF(C$4:C3912,Tabela3[[#This Row],[COMANDA]])</f>
        <v>1</v>
      </c>
      <c r="E3912" t="s">
        <v>90</v>
      </c>
      <c r="F3912" t="s">
        <v>98</v>
      </c>
      <c r="G3912" t="s">
        <v>8</v>
      </c>
      <c r="H3912" t="s">
        <v>204</v>
      </c>
      <c r="I3912" s="2">
        <v>1</v>
      </c>
      <c r="J3912" t="s">
        <v>11</v>
      </c>
      <c r="K3912" s="21">
        <f>INDEX(LISTAS!$H:$Q,MATCH(BASE!H3912,LISTAS!$G:$G,0),MATCH(BASE!J3912,LISTAS!$H$3:$Q$3,0))*Tabela3[[#This Row],[QUANTIDADE]]</f>
        <v>18</v>
      </c>
      <c r="L3912" s="2" t="str">
        <f>TEXT(Tabela3[[#This Row],[DATA]],"MM")</f>
        <v>05</v>
      </c>
      <c r="M3912" s="2">
        <f>WEEKNUM(Tabela3[[#This Row],[DATA]])</f>
        <v>18</v>
      </c>
      <c r="N3912" s="18">
        <f>YEAR(Tabela3[[#This Row],[DATA]])</f>
        <v>2023</v>
      </c>
    </row>
    <row r="3913" spans="2:14">
      <c r="B3913" s="1">
        <v>45048</v>
      </c>
      <c r="C3913">
        <v>13570</v>
      </c>
      <c r="D3913">
        <f>COUNTIF(C$4:C3913,Tabela3[[#This Row],[COMANDA]])</f>
        <v>2</v>
      </c>
      <c r="E3913" t="s">
        <v>90</v>
      </c>
      <c r="F3913" t="s">
        <v>98</v>
      </c>
      <c r="G3913" t="s">
        <v>9</v>
      </c>
      <c r="H3913" t="s">
        <v>351</v>
      </c>
      <c r="I3913" s="2">
        <v>1</v>
      </c>
      <c r="J3913" t="s">
        <v>11</v>
      </c>
      <c r="K3913" s="21">
        <f>INDEX(LISTAS!$H:$Q,MATCH(BASE!H3913,LISTAS!$G:$G,0),MATCH(BASE!J3913,LISTAS!$H$3:$Q$3,0))*Tabela3[[#This Row],[QUANTIDADE]]</f>
        <v>4</v>
      </c>
      <c r="L3913" s="2" t="str">
        <f>TEXT(Tabela3[[#This Row],[DATA]],"MM")</f>
        <v>05</v>
      </c>
      <c r="M3913" s="2">
        <f>WEEKNUM(Tabela3[[#This Row],[DATA]])</f>
        <v>18</v>
      </c>
      <c r="N3913" s="18">
        <f>YEAR(Tabela3[[#This Row],[DATA]])</f>
        <v>2023</v>
      </c>
    </row>
    <row r="3914" spans="2:14">
      <c r="B3914" s="1">
        <v>45048</v>
      </c>
      <c r="C3914">
        <v>13571</v>
      </c>
      <c r="D3914">
        <f>COUNTIF(C$4:C3914,Tabela3[[#This Row],[COMANDA]])</f>
        <v>1</v>
      </c>
      <c r="E3914" t="s">
        <v>90</v>
      </c>
      <c r="F3914" t="s">
        <v>99</v>
      </c>
      <c r="G3914" t="s">
        <v>8</v>
      </c>
      <c r="H3914" t="s">
        <v>206</v>
      </c>
      <c r="I3914" s="2">
        <v>1</v>
      </c>
      <c r="J3914" t="s">
        <v>11</v>
      </c>
      <c r="K3914" s="21">
        <f>INDEX(LISTAS!$H:$Q,MATCH(BASE!H3914,LISTAS!$G:$G,0),MATCH(BASE!J3914,LISTAS!$H$3:$Q$3,0))*Tabela3[[#This Row],[QUANTIDADE]]</f>
        <v>18</v>
      </c>
      <c r="L3914" s="2" t="str">
        <f>TEXT(Tabela3[[#This Row],[DATA]],"MM")</f>
        <v>05</v>
      </c>
      <c r="M3914" s="2">
        <f>WEEKNUM(Tabela3[[#This Row],[DATA]])</f>
        <v>18</v>
      </c>
      <c r="N3914" s="18">
        <f>YEAR(Tabela3[[#This Row],[DATA]])</f>
        <v>2023</v>
      </c>
    </row>
    <row r="3915" spans="2:14">
      <c r="B3915" s="1">
        <v>45048</v>
      </c>
      <c r="C3915">
        <v>13572</v>
      </c>
      <c r="D3915">
        <f>COUNTIF(C$4:C3915,Tabela3[[#This Row],[COMANDA]])</f>
        <v>1</v>
      </c>
      <c r="E3915" t="s">
        <v>90</v>
      </c>
      <c r="G3915" t="s">
        <v>8</v>
      </c>
      <c r="H3915" t="s">
        <v>206</v>
      </c>
      <c r="I3915" s="2">
        <v>1</v>
      </c>
      <c r="J3915" t="s">
        <v>11</v>
      </c>
      <c r="K3915" s="21">
        <f>INDEX(LISTAS!$H:$Q,MATCH(BASE!H3915,LISTAS!$G:$G,0),MATCH(BASE!J3915,LISTAS!$H$3:$Q$3,0))*Tabela3[[#This Row],[QUANTIDADE]]</f>
        <v>18</v>
      </c>
      <c r="L3915" s="2" t="str">
        <f>TEXT(Tabela3[[#This Row],[DATA]],"MM")</f>
        <v>05</v>
      </c>
      <c r="M3915" s="2">
        <f>WEEKNUM(Tabela3[[#This Row],[DATA]])</f>
        <v>18</v>
      </c>
      <c r="N3915" s="18">
        <f>YEAR(Tabela3[[#This Row],[DATA]])</f>
        <v>2023</v>
      </c>
    </row>
    <row r="3916" spans="2:14">
      <c r="B3916" s="1">
        <v>45048</v>
      </c>
      <c r="C3916">
        <v>13572</v>
      </c>
      <c r="D3916">
        <f>COUNTIF(C$4:C3916,Tabela3[[#This Row],[COMANDA]])</f>
        <v>2</v>
      </c>
      <c r="E3916" t="s">
        <v>90</v>
      </c>
      <c r="G3916" t="s">
        <v>9</v>
      </c>
      <c r="H3916" t="s">
        <v>59</v>
      </c>
      <c r="I3916" s="2">
        <v>1</v>
      </c>
      <c r="J3916" t="s">
        <v>11</v>
      </c>
      <c r="K3916" s="21">
        <f>INDEX(LISTAS!$H:$Q,MATCH(BASE!H3916,LISTAS!$G:$G,0),MATCH(BASE!J3916,LISTAS!$H$3:$Q$3,0))*Tabela3[[#This Row],[QUANTIDADE]]</f>
        <v>3</v>
      </c>
      <c r="L3916" s="2" t="str">
        <f>TEXT(Tabela3[[#This Row],[DATA]],"MM")</f>
        <v>05</v>
      </c>
      <c r="M3916" s="2">
        <f>WEEKNUM(Tabela3[[#This Row],[DATA]])</f>
        <v>18</v>
      </c>
      <c r="N3916" s="18">
        <f>YEAR(Tabela3[[#This Row],[DATA]])</f>
        <v>2023</v>
      </c>
    </row>
    <row r="3917" spans="2:14">
      <c r="B3917" s="1">
        <v>45048</v>
      </c>
      <c r="C3917">
        <v>13573</v>
      </c>
      <c r="D3917">
        <f>COUNTIF(C$4:C3917,Tabela3[[#This Row],[COMANDA]])</f>
        <v>1</v>
      </c>
      <c r="E3917" t="s">
        <v>90</v>
      </c>
      <c r="F3917" t="s">
        <v>98</v>
      </c>
      <c r="G3917" t="s">
        <v>8</v>
      </c>
      <c r="H3917" t="s">
        <v>206</v>
      </c>
      <c r="I3917" s="2">
        <v>1</v>
      </c>
      <c r="J3917" t="s">
        <v>11</v>
      </c>
      <c r="K3917" s="21">
        <f>INDEX(LISTAS!$H:$Q,MATCH(BASE!H3917,LISTAS!$G:$G,0),MATCH(BASE!J3917,LISTAS!$H$3:$Q$3,0))*Tabela3[[#This Row],[QUANTIDADE]]</f>
        <v>18</v>
      </c>
      <c r="L3917" s="2" t="str">
        <f>TEXT(Tabela3[[#This Row],[DATA]],"MM")</f>
        <v>05</v>
      </c>
      <c r="M3917" s="2">
        <f>WEEKNUM(Tabela3[[#This Row],[DATA]])</f>
        <v>18</v>
      </c>
      <c r="N3917" s="18">
        <f>YEAR(Tabela3[[#This Row],[DATA]])</f>
        <v>2023</v>
      </c>
    </row>
    <row r="3918" spans="2:14">
      <c r="B3918" s="1">
        <v>45048</v>
      </c>
      <c r="C3918">
        <v>13574</v>
      </c>
      <c r="D3918">
        <f>COUNTIF(C$4:C3918,Tabela3[[#This Row],[COMANDA]])</f>
        <v>1</v>
      </c>
      <c r="E3918" t="s">
        <v>90</v>
      </c>
      <c r="G3918" t="s">
        <v>8</v>
      </c>
      <c r="H3918" t="s">
        <v>39</v>
      </c>
      <c r="I3918" s="2">
        <v>1</v>
      </c>
      <c r="J3918" t="s">
        <v>11</v>
      </c>
      <c r="K3918" s="21">
        <f>INDEX(LISTAS!$H:$Q,MATCH(BASE!H3918,LISTAS!$G:$G,0),MATCH(BASE!J3918,LISTAS!$H$3:$Q$3,0))*Tabela3[[#This Row],[QUANTIDADE]]</f>
        <v>12</v>
      </c>
      <c r="L3918" s="2" t="str">
        <f>TEXT(Tabela3[[#This Row],[DATA]],"MM")</f>
        <v>05</v>
      </c>
      <c r="M3918" s="2">
        <f>WEEKNUM(Tabela3[[#This Row],[DATA]])</f>
        <v>18</v>
      </c>
      <c r="N3918" s="18">
        <f>YEAR(Tabela3[[#This Row],[DATA]])</f>
        <v>2023</v>
      </c>
    </row>
    <row r="3919" spans="2:14">
      <c r="B3919" s="1">
        <v>45048</v>
      </c>
      <c r="C3919">
        <v>13575</v>
      </c>
      <c r="D3919">
        <f>COUNTIF(C$4:C3919,Tabela3[[#This Row],[COMANDA]])</f>
        <v>1</v>
      </c>
      <c r="E3919" t="s">
        <v>90</v>
      </c>
      <c r="F3919" t="s">
        <v>99</v>
      </c>
      <c r="G3919" t="s">
        <v>8</v>
      </c>
      <c r="H3919" t="s">
        <v>204</v>
      </c>
      <c r="I3919" s="2">
        <v>1</v>
      </c>
      <c r="J3919" t="s">
        <v>11</v>
      </c>
      <c r="K3919" s="21">
        <f>INDEX(LISTAS!$H:$Q,MATCH(BASE!H3919,LISTAS!$G:$G,0),MATCH(BASE!J3919,LISTAS!$H$3:$Q$3,0))*Tabela3[[#This Row],[QUANTIDADE]]</f>
        <v>18</v>
      </c>
      <c r="L3919" s="2" t="str">
        <f>TEXT(Tabela3[[#This Row],[DATA]],"MM")</f>
        <v>05</v>
      </c>
      <c r="M3919" s="2">
        <f>WEEKNUM(Tabela3[[#This Row],[DATA]])</f>
        <v>18</v>
      </c>
      <c r="N3919" s="18">
        <f>YEAR(Tabela3[[#This Row],[DATA]])</f>
        <v>2023</v>
      </c>
    </row>
    <row r="3920" spans="2:14">
      <c r="B3920" s="1">
        <v>45048</v>
      </c>
      <c r="C3920">
        <v>13576</v>
      </c>
      <c r="D3920">
        <f>COUNTIF(C$4:C3920,Tabela3[[#This Row],[COMANDA]])</f>
        <v>1</v>
      </c>
      <c r="E3920" t="s">
        <v>90</v>
      </c>
      <c r="F3920" t="s">
        <v>375</v>
      </c>
      <c r="G3920" t="s">
        <v>8</v>
      </c>
      <c r="H3920" t="s">
        <v>202</v>
      </c>
      <c r="I3920" s="2">
        <v>1</v>
      </c>
      <c r="J3920" t="s">
        <v>11</v>
      </c>
      <c r="K3920" s="21">
        <f>INDEX(LISTAS!$H:$Q,MATCH(BASE!H3920,LISTAS!$G:$G,0),MATCH(BASE!J3920,LISTAS!$H$3:$Q$3,0))*Tabela3[[#This Row],[QUANTIDADE]]</f>
        <v>20</v>
      </c>
      <c r="L3920" s="2" t="str">
        <f>TEXT(Tabela3[[#This Row],[DATA]],"MM")</f>
        <v>05</v>
      </c>
      <c r="M3920" s="2">
        <f>WEEKNUM(Tabela3[[#This Row],[DATA]])</f>
        <v>18</v>
      </c>
      <c r="N3920" s="18">
        <f>YEAR(Tabela3[[#This Row],[DATA]])</f>
        <v>2023</v>
      </c>
    </row>
    <row r="3921" spans="2:14">
      <c r="B3921" s="1">
        <v>45048</v>
      </c>
      <c r="C3921">
        <v>13577</v>
      </c>
      <c r="D3921">
        <f>COUNTIF(C$4:C3921,Tabela3[[#This Row],[COMANDA]])</f>
        <v>1</v>
      </c>
      <c r="E3921" t="s">
        <v>90</v>
      </c>
      <c r="F3921" t="s">
        <v>100</v>
      </c>
      <c r="G3921" t="s">
        <v>8</v>
      </c>
      <c r="H3921" t="s">
        <v>204</v>
      </c>
      <c r="I3921" s="2">
        <v>1</v>
      </c>
      <c r="J3921" t="s">
        <v>11</v>
      </c>
      <c r="K3921" s="21">
        <f>INDEX(LISTAS!$H:$Q,MATCH(BASE!H3921,LISTAS!$G:$G,0),MATCH(BASE!J3921,LISTAS!$H$3:$Q$3,0))*Tabela3[[#This Row],[QUANTIDADE]]</f>
        <v>18</v>
      </c>
      <c r="L3921" s="2" t="str">
        <f>TEXT(Tabela3[[#This Row],[DATA]],"MM")</f>
        <v>05</v>
      </c>
      <c r="M3921" s="2">
        <f>WEEKNUM(Tabela3[[#This Row],[DATA]])</f>
        <v>18</v>
      </c>
      <c r="N3921" s="18">
        <f>YEAR(Tabela3[[#This Row],[DATA]])</f>
        <v>2023</v>
      </c>
    </row>
    <row r="3922" spans="2:14">
      <c r="B3922" s="1">
        <v>45048</v>
      </c>
      <c r="C3922">
        <v>13577</v>
      </c>
      <c r="D3922">
        <f>COUNTIF(C$4:C3922,Tabela3[[#This Row],[COMANDA]])</f>
        <v>2</v>
      </c>
      <c r="E3922" t="s">
        <v>90</v>
      </c>
      <c r="F3922" t="s">
        <v>100</v>
      </c>
      <c r="G3922" t="s">
        <v>9</v>
      </c>
      <c r="H3922" t="s">
        <v>58</v>
      </c>
      <c r="I3922" s="2">
        <v>1</v>
      </c>
      <c r="J3922" t="s">
        <v>11</v>
      </c>
      <c r="K3922" s="21">
        <f>INDEX(LISTAS!$H:$Q,MATCH(BASE!H3922,LISTAS!$G:$G,0),MATCH(BASE!J3922,LISTAS!$H$3:$Q$3,0))*Tabela3[[#This Row],[QUANTIDADE]]</f>
        <v>5</v>
      </c>
      <c r="L3922" s="2" t="str">
        <f>TEXT(Tabela3[[#This Row],[DATA]],"MM")</f>
        <v>05</v>
      </c>
      <c r="M3922" s="2">
        <f>WEEKNUM(Tabela3[[#This Row],[DATA]])</f>
        <v>18</v>
      </c>
      <c r="N3922" s="18">
        <f>YEAR(Tabela3[[#This Row],[DATA]])</f>
        <v>2023</v>
      </c>
    </row>
    <row r="3923" spans="2:14">
      <c r="B3923" s="1">
        <v>45048</v>
      </c>
      <c r="C3923">
        <v>13578</v>
      </c>
      <c r="D3923">
        <f>COUNTIF(C$4:C3923,Tabela3[[#This Row],[COMANDA]])</f>
        <v>1</v>
      </c>
      <c r="E3923" t="s">
        <v>89</v>
      </c>
      <c r="F3923" t="s">
        <v>375</v>
      </c>
      <c r="G3923" t="s">
        <v>8</v>
      </c>
      <c r="H3923" t="s">
        <v>204</v>
      </c>
      <c r="I3923" s="2">
        <v>1</v>
      </c>
      <c r="J3923" t="s">
        <v>12</v>
      </c>
      <c r="K3923" s="21">
        <f>INDEX(LISTAS!$H:$Q,MATCH(BASE!H3923,LISTAS!$G:$G,0),MATCH(BASE!J3923,LISTAS!$H$3:$Q$3,0))*Tabela3[[#This Row],[QUANTIDADE]]</f>
        <v>16.2</v>
      </c>
      <c r="L3923" s="2" t="str">
        <f>TEXT(Tabela3[[#This Row],[DATA]],"MM")</f>
        <v>05</v>
      </c>
      <c r="M3923" s="2">
        <f>WEEKNUM(Tabela3[[#This Row],[DATA]])</f>
        <v>18</v>
      </c>
      <c r="N3923" s="18">
        <f>YEAR(Tabela3[[#This Row],[DATA]])</f>
        <v>2023</v>
      </c>
    </row>
    <row r="3924" spans="2:14">
      <c r="B3924" s="1">
        <v>45048</v>
      </c>
      <c r="C3924">
        <v>13579</v>
      </c>
      <c r="D3924">
        <f>COUNTIF(C$4:C3924,Tabela3[[#This Row],[COMANDA]])</f>
        <v>1</v>
      </c>
      <c r="E3924" t="s">
        <v>90</v>
      </c>
      <c r="F3924" t="s">
        <v>99</v>
      </c>
      <c r="G3924" t="s">
        <v>8</v>
      </c>
      <c r="H3924" t="s">
        <v>206</v>
      </c>
      <c r="I3924" s="2">
        <v>1</v>
      </c>
      <c r="J3924" t="s">
        <v>11</v>
      </c>
      <c r="K3924" s="21">
        <f>INDEX(LISTAS!$H:$Q,MATCH(BASE!H3924,LISTAS!$G:$G,0),MATCH(BASE!J3924,LISTAS!$H$3:$Q$3,0))*Tabela3[[#This Row],[QUANTIDADE]]</f>
        <v>18</v>
      </c>
      <c r="L3924" s="2" t="str">
        <f>TEXT(Tabela3[[#This Row],[DATA]],"MM")</f>
        <v>05</v>
      </c>
      <c r="M3924" s="2">
        <f>WEEKNUM(Tabela3[[#This Row],[DATA]])</f>
        <v>18</v>
      </c>
      <c r="N3924" s="18">
        <f>YEAR(Tabela3[[#This Row],[DATA]])</f>
        <v>2023</v>
      </c>
    </row>
    <row r="3925" spans="2:14">
      <c r="B3925" s="1">
        <v>45048</v>
      </c>
      <c r="C3925" t="s">
        <v>463</v>
      </c>
      <c r="D3925">
        <f>COUNTIF(C$4:C3925,Tabela3[[#This Row],[COMANDA]])</f>
        <v>1</v>
      </c>
      <c r="E3925" t="s">
        <v>1</v>
      </c>
      <c r="G3925" t="s">
        <v>9</v>
      </c>
      <c r="H3925" t="s">
        <v>58</v>
      </c>
      <c r="I3925" s="2">
        <v>2</v>
      </c>
      <c r="J3925" t="s">
        <v>11</v>
      </c>
      <c r="K3925" s="21">
        <f>INDEX(LISTAS!$H:$Q,MATCH(BASE!H3925,LISTAS!$G:$G,0),MATCH(BASE!J3925,LISTAS!$H$3:$Q$3,0))*Tabela3[[#This Row],[QUANTIDADE]]</f>
        <v>10</v>
      </c>
      <c r="L3925" s="2" t="str">
        <f>TEXT(Tabela3[[#This Row],[DATA]],"MM")</f>
        <v>05</v>
      </c>
      <c r="M3925" s="2">
        <f>WEEKNUM(Tabela3[[#This Row],[DATA]])</f>
        <v>18</v>
      </c>
      <c r="N3925" s="18">
        <f>YEAR(Tabela3[[#This Row],[DATA]])</f>
        <v>2023</v>
      </c>
    </row>
    <row r="3926" spans="2:14">
      <c r="B3926" s="1">
        <v>45048</v>
      </c>
      <c r="C3926" t="s">
        <v>463</v>
      </c>
      <c r="D3926">
        <f>COUNTIF(C$4:C3926,Tabela3[[#This Row],[COMANDA]])</f>
        <v>2</v>
      </c>
      <c r="E3926" t="s">
        <v>1</v>
      </c>
      <c r="G3926" t="s">
        <v>9</v>
      </c>
      <c r="H3926" t="s">
        <v>85</v>
      </c>
      <c r="I3926" s="2">
        <v>3</v>
      </c>
      <c r="J3926" t="s">
        <v>11</v>
      </c>
      <c r="K3926" s="21">
        <f>INDEX(LISTAS!$H:$Q,MATCH(BASE!H3926,LISTAS!$G:$G,0),MATCH(BASE!J3926,LISTAS!$H$3:$Q$3,0))*Tabela3[[#This Row],[QUANTIDADE]]</f>
        <v>30</v>
      </c>
      <c r="L3926" s="2" t="str">
        <f>TEXT(Tabela3[[#This Row],[DATA]],"MM")</f>
        <v>05</v>
      </c>
      <c r="M3926" s="2">
        <f>WEEKNUM(Tabela3[[#This Row],[DATA]])</f>
        <v>18</v>
      </c>
      <c r="N3926" s="18">
        <f>YEAR(Tabela3[[#This Row],[DATA]])</f>
        <v>2023</v>
      </c>
    </row>
    <row r="3927" spans="2:14">
      <c r="B3927" s="1">
        <v>45048</v>
      </c>
      <c r="C3927" t="s">
        <v>463</v>
      </c>
      <c r="D3927">
        <f>COUNTIF(C$4:C3927,Tabela3[[#This Row],[COMANDA]])</f>
        <v>3</v>
      </c>
      <c r="E3927" t="s">
        <v>1</v>
      </c>
      <c r="G3927" t="s">
        <v>9</v>
      </c>
      <c r="H3927" t="s">
        <v>59</v>
      </c>
      <c r="I3927" s="2">
        <v>3</v>
      </c>
      <c r="J3927" t="s">
        <v>11</v>
      </c>
      <c r="K3927" s="21">
        <f>INDEX(LISTAS!$H:$Q,MATCH(BASE!H3927,LISTAS!$G:$G,0),MATCH(BASE!J3927,LISTAS!$H$3:$Q$3,0))*Tabela3[[#This Row],[QUANTIDADE]]</f>
        <v>9</v>
      </c>
      <c r="L3927" s="2" t="str">
        <f>TEXT(Tabela3[[#This Row],[DATA]],"MM")</f>
        <v>05</v>
      </c>
      <c r="M3927" s="2">
        <f>WEEKNUM(Tabela3[[#This Row],[DATA]])</f>
        <v>18</v>
      </c>
      <c r="N3927" s="18">
        <f>YEAR(Tabela3[[#This Row],[DATA]])</f>
        <v>2023</v>
      </c>
    </row>
    <row r="3928" spans="2:14">
      <c r="B3928" s="1">
        <v>45048</v>
      </c>
      <c r="C3928" t="s">
        <v>463</v>
      </c>
      <c r="D3928">
        <f>COUNTIF(C$4:C3928,Tabela3[[#This Row],[COMANDA]])</f>
        <v>4</v>
      </c>
      <c r="E3928" t="s">
        <v>1</v>
      </c>
      <c r="G3928" t="s">
        <v>74</v>
      </c>
      <c r="H3928" t="s">
        <v>75</v>
      </c>
      <c r="I3928" s="2">
        <v>21</v>
      </c>
      <c r="J3928" t="s">
        <v>11</v>
      </c>
      <c r="K3928" s="21">
        <f>INDEX(LISTAS!$H:$Q,MATCH(BASE!H3928,LISTAS!$G:$G,0),MATCH(BASE!J3928,LISTAS!$H$3:$Q$3,0))*Tabela3[[#This Row],[QUANTIDADE]]</f>
        <v>126</v>
      </c>
      <c r="L3928" s="2" t="str">
        <f>TEXT(Tabela3[[#This Row],[DATA]],"MM")</f>
        <v>05</v>
      </c>
      <c r="M3928" s="2">
        <f>WEEKNUM(Tabela3[[#This Row],[DATA]])</f>
        <v>18</v>
      </c>
      <c r="N3928" s="18">
        <f>YEAR(Tabela3[[#This Row],[DATA]])</f>
        <v>2023</v>
      </c>
    </row>
    <row r="3929" spans="2:14">
      <c r="B3929" s="1">
        <v>45048</v>
      </c>
      <c r="C3929" t="s">
        <v>463</v>
      </c>
      <c r="D3929">
        <f>COUNTIF(C$4:C3929,Tabela3[[#This Row],[COMANDA]])</f>
        <v>5</v>
      </c>
      <c r="E3929" t="s">
        <v>1</v>
      </c>
      <c r="G3929" t="s">
        <v>10</v>
      </c>
      <c r="H3929" t="s">
        <v>431</v>
      </c>
      <c r="I3929" s="2">
        <v>1</v>
      </c>
      <c r="J3929" t="s">
        <v>11</v>
      </c>
      <c r="K3929" s="21">
        <f>INDEX(LISTAS!$H:$Q,MATCH(BASE!H3929,LISTAS!$G:$G,0),MATCH(BASE!J3929,LISTAS!$H$3:$Q$3,0))*Tabela3[[#This Row],[QUANTIDADE]]</f>
        <v>4</v>
      </c>
      <c r="L3929" s="2" t="str">
        <f>TEXT(Tabela3[[#This Row],[DATA]],"MM")</f>
        <v>05</v>
      </c>
      <c r="M3929" s="2">
        <f>WEEKNUM(Tabela3[[#This Row],[DATA]])</f>
        <v>18</v>
      </c>
      <c r="N3929" s="18">
        <f>YEAR(Tabela3[[#This Row],[DATA]])</f>
        <v>2023</v>
      </c>
    </row>
    <row r="3930" spans="2:14">
      <c r="B3930" s="1">
        <v>45048</v>
      </c>
      <c r="C3930" t="s">
        <v>463</v>
      </c>
      <c r="D3930">
        <f>COUNTIF(C$4:C3930,Tabela3[[#This Row],[COMANDA]])</f>
        <v>6</v>
      </c>
      <c r="E3930" t="s">
        <v>1</v>
      </c>
      <c r="G3930" t="s">
        <v>10</v>
      </c>
      <c r="H3930" t="s">
        <v>92</v>
      </c>
      <c r="I3930" s="2">
        <v>1</v>
      </c>
      <c r="J3930" t="s">
        <v>11</v>
      </c>
      <c r="K3930" s="21">
        <f>INDEX(LISTAS!$H:$Q,MATCH(BASE!H3930,LISTAS!$G:$G,0),MATCH(BASE!J3930,LISTAS!$H$3:$Q$3,0))*Tabela3[[#This Row],[QUANTIDADE]]</f>
        <v>10</v>
      </c>
      <c r="L3930" s="2" t="str">
        <f>TEXT(Tabela3[[#This Row],[DATA]],"MM")</f>
        <v>05</v>
      </c>
      <c r="M3930" s="2">
        <f>WEEKNUM(Tabela3[[#This Row],[DATA]])</f>
        <v>18</v>
      </c>
      <c r="N3930" s="18">
        <f>YEAR(Tabela3[[#This Row],[DATA]])</f>
        <v>2023</v>
      </c>
    </row>
    <row r="3931" spans="2:14">
      <c r="B3931" s="1">
        <v>45048</v>
      </c>
      <c r="C3931" t="s">
        <v>463</v>
      </c>
      <c r="D3931">
        <f>COUNTIF(C$4:C3931,Tabela3[[#This Row],[COMANDA]])</f>
        <v>7</v>
      </c>
      <c r="E3931" t="s">
        <v>1</v>
      </c>
      <c r="G3931" t="s">
        <v>77</v>
      </c>
      <c r="H3931" t="s">
        <v>224</v>
      </c>
      <c r="I3931" s="2">
        <v>8</v>
      </c>
      <c r="J3931" t="s">
        <v>11</v>
      </c>
      <c r="K3931" s="21">
        <f>INDEX(LISTAS!$H:$Q,MATCH(BASE!H3931,LISTAS!$G:$G,0),MATCH(BASE!J3931,LISTAS!$H$3:$Q$3,0))*Tabela3[[#This Row],[QUANTIDADE]]</f>
        <v>44</v>
      </c>
      <c r="L3931" s="2" t="str">
        <f>TEXT(Tabela3[[#This Row],[DATA]],"MM")</f>
        <v>05</v>
      </c>
      <c r="M3931" s="2">
        <f>WEEKNUM(Tabela3[[#This Row],[DATA]])</f>
        <v>18</v>
      </c>
      <c r="N3931" s="18">
        <f>YEAR(Tabela3[[#This Row],[DATA]])</f>
        <v>2023</v>
      </c>
    </row>
    <row r="3932" spans="2:14">
      <c r="B3932" s="1">
        <v>45048</v>
      </c>
      <c r="C3932" t="s">
        <v>463</v>
      </c>
      <c r="D3932">
        <f>COUNTIF(C$4:C3932,Tabela3[[#This Row],[COMANDA]])</f>
        <v>8</v>
      </c>
      <c r="E3932" t="s">
        <v>1</v>
      </c>
      <c r="G3932" t="s">
        <v>9</v>
      </c>
      <c r="H3932" t="s">
        <v>147</v>
      </c>
      <c r="I3932" s="2">
        <v>2</v>
      </c>
      <c r="J3932" t="s">
        <v>11</v>
      </c>
      <c r="K3932" s="21">
        <f>INDEX(LISTAS!$H:$Q,MATCH(BASE!H3932,LISTAS!$G:$G,0),MATCH(BASE!J3932,LISTAS!$H$3:$Q$3,0))*Tabela3[[#This Row],[QUANTIDADE]]</f>
        <v>9</v>
      </c>
      <c r="L3932" s="2" t="str">
        <f>TEXT(Tabela3[[#This Row],[DATA]],"MM")</f>
        <v>05</v>
      </c>
      <c r="M3932" s="2">
        <f>WEEKNUM(Tabela3[[#This Row],[DATA]])</f>
        <v>18</v>
      </c>
      <c r="N3932" s="18">
        <f>YEAR(Tabela3[[#This Row],[DATA]])</f>
        <v>2023</v>
      </c>
    </row>
    <row r="3933" spans="2:14">
      <c r="B3933" s="1">
        <v>45048</v>
      </c>
      <c r="C3933" t="s">
        <v>463</v>
      </c>
      <c r="D3933">
        <f>COUNTIF(C$4:C3933,Tabela3[[#This Row],[COMANDA]])</f>
        <v>9</v>
      </c>
      <c r="E3933" t="s">
        <v>1</v>
      </c>
      <c r="G3933" t="s">
        <v>9</v>
      </c>
      <c r="H3933" t="s">
        <v>214</v>
      </c>
      <c r="I3933" s="2">
        <v>17</v>
      </c>
      <c r="J3933" t="s">
        <v>11</v>
      </c>
      <c r="K3933" s="21">
        <f>INDEX(LISTAS!$H:$Q,MATCH(BASE!H3933,LISTAS!$G:$G,0),MATCH(BASE!J3933,LISTAS!$H$3:$Q$3,0))*Tabela3[[#This Row],[QUANTIDADE]]</f>
        <v>17</v>
      </c>
      <c r="L3933" s="2" t="str">
        <f>TEXT(Tabela3[[#This Row],[DATA]],"MM")</f>
        <v>05</v>
      </c>
      <c r="M3933" s="2">
        <f>WEEKNUM(Tabela3[[#This Row],[DATA]])</f>
        <v>18</v>
      </c>
      <c r="N3933" s="18">
        <f>YEAR(Tabela3[[#This Row],[DATA]])</f>
        <v>2023</v>
      </c>
    </row>
    <row r="3934" spans="2:14">
      <c r="B3934" s="1">
        <v>45048</v>
      </c>
      <c r="C3934" t="s">
        <v>463</v>
      </c>
      <c r="D3934">
        <f>COUNTIF(C$4:C3934,Tabela3[[#This Row],[COMANDA]])</f>
        <v>10</v>
      </c>
      <c r="E3934" t="s">
        <v>1</v>
      </c>
      <c r="G3934" t="s">
        <v>74</v>
      </c>
      <c r="H3934" t="s">
        <v>120</v>
      </c>
      <c r="I3934" s="2">
        <v>9</v>
      </c>
      <c r="J3934" t="s">
        <v>11</v>
      </c>
      <c r="K3934" s="21">
        <f>INDEX(LISTAS!$H:$Q,MATCH(BASE!H3934,LISTAS!$G:$G,0),MATCH(BASE!J3934,LISTAS!$H$3:$Q$3,0))*Tabela3[[#This Row],[QUANTIDADE]]</f>
        <v>27</v>
      </c>
      <c r="L3934" s="2" t="str">
        <f>TEXT(Tabela3[[#This Row],[DATA]],"MM")</f>
        <v>05</v>
      </c>
      <c r="M3934" s="2">
        <f>WEEKNUM(Tabela3[[#This Row],[DATA]])</f>
        <v>18</v>
      </c>
      <c r="N3934" s="18">
        <f>YEAR(Tabela3[[#This Row],[DATA]])</f>
        <v>2023</v>
      </c>
    </row>
    <row r="3935" spans="2:14">
      <c r="B3935" s="1">
        <v>45048</v>
      </c>
      <c r="C3935" t="s">
        <v>463</v>
      </c>
      <c r="D3935">
        <f>COUNTIF(C$4:C3935,Tabela3[[#This Row],[COMANDA]])</f>
        <v>11</v>
      </c>
      <c r="E3935" t="s">
        <v>1</v>
      </c>
      <c r="G3935" t="s">
        <v>74</v>
      </c>
      <c r="H3935" t="s">
        <v>76</v>
      </c>
      <c r="I3935" s="2">
        <v>7</v>
      </c>
      <c r="J3935" t="s">
        <v>11</v>
      </c>
      <c r="K3935" s="21">
        <f>INDEX(LISTAS!$H:$Q,MATCH(BASE!H3935,LISTAS!$G:$G,0),MATCH(BASE!J3935,LISTAS!$H$3:$Q$3,0))*Tabela3[[#This Row],[QUANTIDADE]]</f>
        <v>14</v>
      </c>
      <c r="L3935" s="2" t="str">
        <f>TEXT(Tabela3[[#This Row],[DATA]],"MM")</f>
        <v>05</v>
      </c>
      <c r="M3935" s="2">
        <f>WEEKNUM(Tabela3[[#This Row],[DATA]])</f>
        <v>18</v>
      </c>
      <c r="N3935" s="18">
        <f>YEAR(Tabela3[[#This Row],[DATA]])</f>
        <v>2023</v>
      </c>
    </row>
    <row r="3936" spans="2:14">
      <c r="B3936" s="1">
        <v>45048</v>
      </c>
      <c r="C3936" t="s">
        <v>463</v>
      </c>
      <c r="D3936">
        <f>COUNTIF(C$4:C3936,Tabela3[[#This Row],[COMANDA]])</f>
        <v>12</v>
      </c>
      <c r="E3936" t="s">
        <v>1</v>
      </c>
      <c r="G3936" t="s">
        <v>9</v>
      </c>
      <c r="H3936" t="s">
        <v>68</v>
      </c>
      <c r="I3936" s="2">
        <v>1</v>
      </c>
      <c r="J3936" t="s">
        <v>11</v>
      </c>
      <c r="K3936" s="21">
        <f>INDEX(LISTAS!$H:$Q,MATCH(BASE!H3936,LISTAS!$G:$G,0),MATCH(BASE!J3936,LISTAS!$H$3:$Q$3,0))*Tabela3[[#This Row],[QUANTIDADE]]</f>
        <v>3</v>
      </c>
      <c r="L3936" s="2" t="str">
        <f>TEXT(Tabela3[[#This Row],[DATA]],"MM")</f>
        <v>05</v>
      </c>
      <c r="M3936" s="2">
        <f>WEEKNUM(Tabela3[[#This Row],[DATA]])</f>
        <v>18</v>
      </c>
      <c r="N3936" s="18">
        <f>YEAR(Tabela3[[#This Row],[DATA]])</f>
        <v>2023</v>
      </c>
    </row>
    <row r="3937" spans="2:14">
      <c r="B3937" s="1">
        <v>45048</v>
      </c>
      <c r="C3937" t="s">
        <v>463</v>
      </c>
      <c r="D3937">
        <f>COUNTIF(C$4:C3937,Tabela3[[#This Row],[COMANDA]])</f>
        <v>13</v>
      </c>
      <c r="E3937" t="s">
        <v>1</v>
      </c>
      <c r="G3937" t="s">
        <v>77</v>
      </c>
      <c r="H3937" t="s">
        <v>79</v>
      </c>
      <c r="I3937" s="2">
        <v>3</v>
      </c>
      <c r="J3937" t="s">
        <v>11</v>
      </c>
      <c r="K3937" s="21">
        <f>INDEX(LISTAS!$H:$Q,MATCH(BASE!H3937,LISTAS!$G:$G,0),MATCH(BASE!J3937,LISTAS!$H$3:$Q$3,0))*Tabela3[[#This Row],[QUANTIDADE]]</f>
        <v>13.5</v>
      </c>
      <c r="L3937" s="2" t="str">
        <f>TEXT(Tabela3[[#This Row],[DATA]],"MM")</f>
        <v>05</v>
      </c>
      <c r="M3937" s="2">
        <f>WEEKNUM(Tabela3[[#This Row],[DATA]])</f>
        <v>18</v>
      </c>
      <c r="N3937" s="18">
        <f>YEAR(Tabela3[[#This Row],[DATA]])</f>
        <v>2023</v>
      </c>
    </row>
    <row r="3938" spans="2:14">
      <c r="B3938" s="1">
        <v>45048</v>
      </c>
      <c r="C3938" t="s">
        <v>463</v>
      </c>
      <c r="D3938">
        <f>COUNTIF(C$4:C3938,Tabela3[[#This Row],[COMANDA]])</f>
        <v>14</v>
      </c>
      <c r="E3938" t="s">
        <v>1</v>
      </c>
      <c r="G3938" t="s">
        <v>63</v>
      </c>
      <c r="H3938" t="s">
        <v>184</v>
      </c>
      <c r="I3938" s="2">
        <v>1</v>
      </c>
      <c r="J3938" t="s">
        <v>11</v>
      </c>
      <c r="K3938" s="21">
        <f>INDEX(LISTAS!$H:$Q,MATCH(BASE!H3938,LISTAS!$G:$G,0),MATCH(BASE!J3938,LISTAS!$H$3:$Q$3,0))*Tabela3[[#This Row],[QUANTIDADE]]</f>
        <v>8</v>
      </c>
      <c r="L3938" s="2" t="str">
        <f>TEXT(Tabela3[[#This Row],[DATA]],"MM")</f>
        <v>05</v>
      </c>
      <c r="M3938" s="2">
        <f>WEEKNUM(Tabela3[[#This Row],[DATA]])</f>
        <v>18</v>
      </c>
      <c r="N3938" s="18">
        <f>YEAR(Tabela3[[#This Row],[DATA]])</f>
        <v>2023</v>
      </c>
    </row>
    <row r="3939" spans="2:14">
      <c r="B3939" s="1">
        <v>45048</v>
      </c>
      <c r="C3939" t="s">
        <v>463</v>
      </c>
      <c r="D3939">
        <f>COUNTIF(C$4:C3939,Tabela3[[#This Row],[COMANDA]])</f>
        <v>15</v>
      </c>
      <c r="E3939" t="s">
        <v>1</v>
      </c>
      <c r="G3939" t="s">
        <v>9</v>
      </c>
      <c r="H3939" t="s">
        <v>73</v>
      </c>
      <c r="I3939" s="2">
        <v>1</v>
      </c>
      <c r="J3939" t="s">
        <v>11</v>
      </c>
      <c r="K3939" s="21">
        <f>INDEX(LISTAS!$H:$Q,MATCH(BASE!H3939,LISTAS!$G:$G,0),MATCH(BASE!J3939,LISTAS!$H$3:$Q$3,0))*Tabela3[[#This Row],[QUANTIDADE]]</f>
        <v>4</v>
      </c>
      <c r="L3939" s="2" t="str">
        <f>TEXT(Tabela3[[#This Row],[DATA]],"MM")</f>
        <v>05</v>
      </c>
      <c r="M3939" s="2">
        <f>WEEKNUM(Tabela3[[#This Row],[DATA]])</f>
        <v>18</v>
      </c>
      <c r="N3939" s="18">
        <f>YEAR(Tabela3[[#This Row],[DATA]])</f>
        <v>2023</v>
      </c>
    </row>
    <row r="3940" spans="2:14">
      <c r="B3940" s="1">
        <v>45048</v>
      </c>
      <c r="C3940" t="s">
        <v>463</v>
      </c>
      <c r="D3940">
        <f>COUNTIF(C$4:C3940,Tabela3[[#This Row],[COMANDA]])</f>
        <v>16</v>
      </c>
      <c r="E3940" t="s">
        <v>1</v>
      </c>
      <c r="G3940" t="s">
        <v>10</v>
      </c>
      <c r="H3940" t="s">
        <v>101</v>
      </c>
      <c r="I3940" s="2">
        <v>3</v>
      </c>
      <c r="J3940" t="s">
        <v>11</v>
      </c>
      <c r="K3940" s="21">
        <f>INDEX(LISTAS!$H:$Q,MATCH(BASE!H3940,LISTAS!$G:$G,0),MATCH(BASE!J3940,LISTAS!$H$3:$Q$3,0))*Tabela3[[#This Row],[QUANTIDADE]]</f>
        <v>3</v>
      </c>
      <c r="L3940" s="2" t="str">
        <f>TEXT(Tabela3[[#This Row],[DATA]],"MM")</f>
        <v>05</v>
      </c>
      <c r="M3940" s="2">
        <f>WEEKNUM(Tabela3[[#This Row],[DATA]])</f>
        <v>18</v>
      </c>
      <c r="N3940" s="18">
        <f>YEAR(Tabela3[[#This Row],[DATA]])</f>
        <v>2023</v>
      </c>
    </row>
    <row r="3941" spans="2:14">
      <c r="B3941" s="1">
        <v>45048</v>
      </c>
      <c r="C3941" t="s">
        <v>463</v>
      </c>
      <c r="D3941">
        <f>COUNTIF(C$4:C3941,Tabela3[[#This Row],[COMANDA]])</f>
        <v>17</v>
      </c>
      <c r="E3941" t="s">
        <v>1</v>
      </c>
      <c r="G3941" t="s">
        <v>9</v>
      </c>
      <c r="H3941" t="s">
        <v>55</v>
      </c>
      <c r="I3941" s="2">
        <v>6</v>
      </c>
      <c r="J3941" t="s">
        <v>11</v>
      </c>
      <c r="K3941" s="21">
        <f>INDEX(LISTAS!$H:$Q,MATCH(BASE!H3941,LISTAS!$G:$G,0),MATCH(BASE!J3941,LISTAS!$H$3:$Q$3,0))*Tabela3[[#This Row],[QUANTIDADE]]</f>
        <v>18</v>
      </c>
      <c r="L3941" s="2" t="str">
        <f>TEXT(Tabela3[[#This Row],[DATA]],"MM")</f>
        <v>05</v>
      </c>
      <c r="M3941" s="2">
        <f>WEEKNUM(Tabela3[[#This Row],[DATA]])</f>
        <v>18</v>
      </c>
      <c r="N3941" s="18">
        <f>YEAR(Tabela3[[#This Row],[DATA]])</f>
        <v>2023</v>
      </c>
    </row>
    <row r="3942" spans="2:14">
      <c r="B3942" s="1">
        <v>45048</v>
      </c>
      <c r="C3942" t="s">
        <v>463</v>
      </c>
      <c r="D3942">
        <f>COUNTIF(C$4:C3942,Tabela3[[#This Row],[COMANDA]])</f>
        <v>18</v>
      </c>
      <c r="E3942" t="s">
        <v>1</v>
      </c>
      <c r="G3942" t="s">
        <v>10</v>
      </c>
      <c r="H3942" t="s">
        <v>128</v>
      </c>
      <c r="I3942" s="2">
        <v>2</v>
      </c>
      <c r="J3942" t="s">
        <v>11</v>
      </c>
      <c r="K3942" s="21">
        <f>INDEX(LISTAS!$H:$Q,MATCH(BASE!H3942,LISTAS!$G:$G,0),MATCH(BASE!J3942,LISTAS!$H$3:$Q$3,0))*Tabela3[[#This Row],[QUANTIDADE]]</f>
        <v>10</v>
      </c>
      <c r="L3942" s="2" t="str">
        <f>TEXT(Tabela3[[#This Row],[DATA]],"MM")</f>
        <v>05</v>
      </c>
      <c r="M3942" s="2">
        <f>WEEKNUM(Tabela3[[#This Row],[DATA]])</f>
        <v>18</v>
      </c>
      <c r="N3942" s="18">
        <f>YEAR(Tabela3[[#This Row],[DATA]])</f>
        <v>2023</v>
      </c>
    </row>
    <row r="3943" spans="2:14">
      <c r="B3943" s="1">
        <v>45048</v>
      </c>
      <c r="C3943" t="s">
        <v>463</v>
      </c>
      <c r="D3943">
        <f>COUNTIF(C$4:C3943,Tabela3[[#This Row],[COMANDA]])</f>
        <v>19</v>
      </c>
      <c r="E3943" t="s">
        <v>1</v>
      </c>
      <c r="G3943" t="s">
        <v>10</v>
      </c>
      <c r="H3943" t="s">
        <v>119</v>
      </c>
      <c r="I3943" s="2">
        <v>8</v>
      </c>
      <c r="J3943" t="s">
        <v>11</v>
      </c>
      <c r="K3943" s="21">
        <f>INDEX(LISTAS!$H:$Q,MATCH(BASE!H3943,LISTAS!$G:$G,0),MATCH(BASE!J3943,LISTAS!$H$3:$Q$3,0))*Tabela3[[#This Row],[QUANTIDADE]]</f>
        <v>48</v>
      </c>
      <c r="L3943" s="2" t="str">
        <f>TEXT(Tabela3[[#This Row],[DATA]],"MM")</f>
        <v>05</v>
      </c>
      <c r="M3943" s="2">
        <f>WEEKNUM(Tabela3[[#This Row],[DATA]])</f>
        <v>18</v>
      </c>
      <c r="N3943" s="18">
        <f>YEAR(Tabela3[[#This Row],[DATA]])</f>
        <v>2023</v>
      </c>
    </row>
    <row r="3944" spans="2:14">
      <c r="B3944" s="1">
        <v>45048</v>
      </c>
      <c r="C3944" t="s">
        <v>463</v>
      </c>
      <c r="D3944">
        <f>COUNTIF(C$4:C3944,Tabela3[[#This Row],[COMANDA]])</f>
        <v>20</v>
      </c>
      <c r="E3944" t="s">
        <v>1</v>
      </c>
      <c r="G3944" t="s">
        <v>9</v>
      </c>
      <c r="H3944" t="s">
        <v>140</v>
      </c>
      <c r="I3944" s="2">
        <v>3</v>
      </c>
      <c r="J3944" t="s">
        <v>11</v>
      </c>
      <c r="K3944" s="21">
        <f>INDEX(LISTAS!$H:$Q,MATCH(BASE!H3944,LISTAS!$G:$G,0),MATCH(BASE!J3944,LISTAS!$H$3:$Q$3,0))*Tabela3[[#This Row],[QUANTIDADE]]</f>
        <v>9</v>
      </c>
      <c r="L3944" s="2" t="str">
        <f>TEXT(Tabela3[[#This Row],[DATA]],"MM")</f>
        <v>05</v>
      </c>
      <c r="M3944" s="2">
        <f>WEEKNUM(Tabela3[[#This Row],[DATA]])</f>
        <v>18</v>
      </c>
      <c r="N3944" s="18">
        <f>YEAR(Tabela3[[#This Row],[DATA]])</f>
        <v>2023</v>
      </c>
    </row>
    <row r="3945" spans="2:14">
      <c r="B3945" s="1">
        <v>45048</v>
      </c>
      <c r="C3945" t="s">
        <v>463</v>
      </c>
      <c r="D3945">
        <f>COUNTIF(C$4:C3945,Tabela3[[#This Row],[COMANDA]])</f>
        <v>21</v>
      </c>
      <c r="E3945" t="s">
        <v>1</v>
      </c>
      <c r="G3945" t="s">
        <v>9</v>
      </c>
      <c r="H3945" t="s">
        <v>138</v>
      </c>
      <c r="I3945" s="2">
        <v>6</v>
      </c>
      <c r="J3945" t="s">
        <v>11</v>
      </c>
      <c r="K3945" s="21">
        <f>INDEX(LISTAS!$H:$Q,MATCH(BASE!H3945,LISTAS!$G:$G,0),MATCH(BASE!J3945,LISTAS!$H$3:$Q$3,0))*Tabela3[[#This Row],[QUANTIDADE]]</f>
        <v>24</v>
      </c>
      <c r="L3945" s="2" t="str">
        <f>TEXT(Tabela3[[#This Row],[DATA]],"MM")</f>
        <v>05</v>
      </c>
      <c r="M3945" s="2">
        <f>WEEKNUM(Tabela3[[#This Row],[DATA]])</f>
        <v>18</v>
      </c>
      <c r="N3945" s="18">
        <f>YEAR(Tabela3[[#This Row],[DATA]])</f>
        <v>2023</v>
      </c>
    </row>
    <row r="3946" spans="2:14">
      <c r="B3946" s="1">
        <v>45048</v>
      </c>
      <c r="C3946" t="s">
        <v>463</v>
      </c>
      <c r="D3946">
        <f>COUNTIF(C$4:C3946,Tabela3[[#This Row],[COMANDA]])</f>
        <v>22</v>
      </c>
      <c r="E3946" t="s">
        <v>1</v>
      </c>
      <c r="G3946" t="s">
        <v>74</v>
      </c>
      <c r="H3946" t="s">
        <v>121</v>
      </c>
      <c r="I3946" s="2">
        <v>2</v>
      </c>
      <c r="J3946" t="s">
        <v>11</v>
      </c>
      <c r="K3946" s="21">
        <f>INDEX(LISTAS!$H:$Q,MATCH(BASE!H3946,LISTAS!$G:$G,0),MATCH(BASE!J3946,LISTAS!$H$3:$Q$3,0))*Tabela3[[#This Row],[QUANTIDADE]]</f>
        <v>1.6</v>
      </c>
      <c r="L3946" s="2" t="str">
        <f>TEXT(Tabela3[[#This Row],[DATA]],"MM")</f>
        <v>05</v>
      </c>
      <c r="M3946" s="2">
        <f>WEEKNUM(Tabela3[[#This Row],[DATA]])</f>
        <v>18</v>
      </c>
      <c r="N3946" s="18">
        <f>YEAR(Tabela3[[#This Row],[DATA]])</f>
        <v>2023</v>
      </c>
    </row>
    <row r="3947" spans="2:14">
      <c r="B3947" s="1">
        <v>45048</v>
      </c>
      <c r="C3947" t="s">
        <v>463</v>
      </c>
      <c r="D3947">
        <f>COUNTIF(C$4:C3947,Tabela3[[#This Row],[COMANDA]])</f>
        <v>23</v>
      </c>
      <c r="E3947" t="s">
        <v>1</v>
      </c>
      <c r="G3947" t="s">
        <v>77</v>
      </c>
      <c r="H3947" t="s">
        <v>81</v>
      </c>
      <c r="I3947" s="2">
        <v>1</v>
      </c>
      <c r="J3947" t="s">
        <v>11</v>
      </c>
      <c r="K3947" s="21">
        <f>INDEX(LISTAS!$H:$Q,MATCH(BASE!H3947,LISTAS!$G:$G,0),MATCH(BASE!J3947,LISTAS!$H$3:$Q$3,0))*Tabela3[[#This Row],[QUANTIDADE]]</f>
        <v>5</v>
      </c>
      <c r="L3947" s="2" t="str">
        <f>TEXT(Tabela3[[#This Row],[DATA]],"MM")</f>
        <v>05</v>
      </c>
      <c r="M3947" s="2">
        <f>WEEKNUM(Tabela3[[#This Row],[DATA]])</f>
        <v>18</v>
      </c>
      <c r="N3947" s="18">
        <f>YEAR(Tabela3[[#This Row],[DATA]])</f>
        <v>2023</v>
      </c>
    </row>
    <row r="3948" spans="2:14">
      <c r="B3948" s="1">
        <v>45048</v>
      </c>
      <c r="C3948" t="s">
        <v>463</v>
      </c>
      <c r="D3948">
        <f>COUNTIF(C$4:C3948,Tabela3[[#This Row],[COMANDA]])</f>
        <v>24</v>
      </c>
      <c r="E3948" t="s">
        <v>1</v>
      </c>
      <c r="G3948" t="s">
        <v>9</v>
      </c>
      <c r="H3948" t="s">
        <v>56</v>
      </c>
      <c r="I3948" s="2">
        <v>2</v>
      </c>
      <c r="J3948" t="s">
        <v>11</v>
      </c>
      <c r="K3948" s="21">
        <f>INDEX(LISTAS!$H:$Q,MATCH(BASE!H3948,LISTAS!$G:$G,0),MATCH(BASE!J3948,LISTAS!$H$3:$Q$3,0))*Tabela3[[#This Row],[QUANTIDADE]]</f>
        <v>6</v>
      </c>
      <c r="L3948" s="2" t="str">
        <f>TEXT(Tabela3[[#This Row],[DATA]],"MM")</f>
        <v>05</v>
      </c>
      <c r="M3948" s="2">
        <f>WEEKNUM(Tabela3[[#This Row],[DATA]])</f>
        <v>18</v>
      </c>
      <c r="N3948" s="18">
        <f>YEAR(Tabela3[[#This Row],[DATA]])</f>
        <v>2023</v>
      </c>
    </row>
    <row r="3949" spans="2:14">
      <c r="B3949" s="1">
        <v>45048</v>
      </c>
      <c r="C3949" t="s">
        <v>463</v>
      </c>
      <c r="D3949">
        <f>COUNTIF(C$4:C3949,Tabela3[[#This Row],[COMANDA]])</f>
        <v>25</v>
      </c>
      <c r="E3949" t="s">
        <v>1</v>
      </c>
      <c r="G3949" t="s">
        <v>9</v>
      </c>
      <c r="H3949" t="s">
        <v>148</v>
      </c>
      <c r="I3949" s="2">
        <v>1</v>
      </c>
      <c r="J3949" t="s">
        <v>11</v>
      </c>
      <c r="K3949" s="21">
        <f>INDEX(LISTAS!$H:$Q,MATCH(BASE!H3949,LISTAS!$G:$G,0),MATCH(BASE!J3949,LISTAS!$H$3:$Q$3,0))*Tabela3[[#This Row],[QUANTIDADE]]</f>
        <v>3</v>
      </c>
      <c r="L3949" s="2" t="str">
        <f>TEXT(Tabela3[[#This Row],[DATA]],"MM")</f>
        <v>05</v>
      </c>
      <c r="M3949" s="2">
        <f>WEEKNUM(Tabela3[[#This Row],[DATA]])</f>
        <v>18</v>
      </c>
      <c r="N3949" s="18">
        <f>YEAR(Tabela3[[#This Row],[DATA]])</f>
        <v>2023</v>
      </c>
    </row>
    <row r="3950" spans="2:14">
      <c r="B3950" s="1">
        <v>45048</v>
      </c>
      <c r="C3950" t="s">
        <v>463</v>
      </c>
      <c r="D3950">
        <f>COUNTIF(C$4:C3950,Tabela3[[#This Row],[COMANDA]])</f>
        <v>26</v>
      </c>
      <c r="E3950" t="s">
        <v>1</v>
      </c>
      <c r="G3950" t="s">
        <v>9</v>
      </c>
      <c r="H3950" t="s">
        <v>126</v>
      </c>
      <c r="I3950" s="2">
        <v>1</v>
      </c>
      <c r="J3950" t="s">
        <v>11</v>
      </c>
      <c r="K3950" s="21">
        <f>INDEX(LISTAS!$H:$Q,MATCH(BASE!H3950,LISTAS!$G:$G,0),MATCH(BASE!J3950,LISTAS!$H$3:$Q$3,0))*Tabela3[[#This Row],[QUANTIDADE]]</f>
        <v>3.5</v>
      </c>
      <c r="L3950" s="2" t="str">
        <f>TEXT(Tabela3[[#This Row],[DATA]],"MM")</f>
        <v>05</v>
      </c>
      <c r="M3950" s="2">
        <f>WEEKNUM(Tabela3[[#This Row],[DATA]])</f>
        <v>18</v>
      </c>
      <c r="N3950" s="18">
        <f>YEAR(Tabela3[[#This Row],[DATA]])</f>
        <v>2023</v>
      </c>
    </row>
    <row r="3951" spans="2:14">
      <c r="B3951" s="1">
        <v>45048</v>
      </c>
      <c r="C3951" t="s">
        <v>463</v>
      </c>
      <c r="D3951">
        <f>COUNTIF(C$4:C3951,Tabela3[[#This Row],[COMANDA]])</f>
        <v>27</v>
      </c>
      <c r="E3951" t="s">
        <v>1</v>
      </c>
      <c r="G3951" t="s">
        <v>10</v>
      </c>
      <c r="H3951" t="s">
        <v>150</v>
      </c>
      <c r="I3951" s="2">
        <v>2</v>
      </c>
      <c r="J3951" t="s">
        <v>11</v>
      </c>
      <c r="K3951" s="21">
        <f>INDEX(LISTAS!$H:$Q,MATCH(BASE!H3951,LISTAS!$G:$G,0),MATCH(BASE!J3951,LISTAS!$H$3:$Q$3,0))*Tabela3[[#This Row],[QUANTIDADE]]</f>
        <v>2</v>
      </c>
      <c r="L3951" s="2" t="str">
        <f>TEXT(Tabela3[[#This Row],[DATA]],"MM")</f>
        <v>05</v>
      </c>
      <c r="M3951" s="2">
        <f>WEEKNUM(Tabela3[[#This Row],[DATA]])</f>
        <v>18</v>
      </c>
      <c r="N3951" s="18">
        <f>YEAR(Tabela3[[#This Row],[DATA]])</f>
        <v>2023</v>
      </c>
    </row>
    <row r="3952" spans="2:14">
      <c r="B3952" s="1">
        <v>45048</v>
      </c>
      <c r="C3952" t="s">
        <v>463</v>
      </c>
      <c r="D3952">
        <f>COUNTIF(C$4:C3952,Tabela3[[#This Row],[COMANDA]])</f>
        <v>28</v>
      </c>
      <c r="E3952" t="s">
        <v>1</v>
      </c>
      <c r="G3952" t="s">
        <v>9</v>
      </c>
      <c r="H3952" t="s">
        <v>134</v>
      </c>
      <c r="I3952" s="2">
        <v>2</v>
      </c>
      <c r="J3952" t="s">
        <v>11</v>
      </c>
      <c r="K3952" s="21">
        <f>INDEX(LISTAS!$H:$Q,MATCH(BASE!H3952,LISTAS!$G:$G,0),MATCH(BASE!J3952,LISTAS!$H$3:$Q$3,0))*Tabela3[[#This Row],[QUANTIDADE]]</f>
        <v>6</v>
      </c>
      <c r="L3952" s="2" t="str">
        <f>TEXT(Tabela3[[#This Row],[DATA]],"MM")</f>
        <v>05</v>
      </c>
      <c r="M3952" s="2">
        <f>WEEKNUM(Tabela3[[#This Row],[DATA]])</f>
        <v>18</v>
      </c>
      <c r="N3952" s="18">
        <f>YEAR(Tabela3[[#This Row],[DATA]])</f>
        <v>2023</v>
      </c>
    </row>
    <row r="3953" spans="2:14">
      <c r="B3953" s="1">
        <v>45048</v>
      </c>
      <c r="C3953" t="s">
        <v>463</v>
      </c>
      <c r="D3953">
        <f>COUNTIF(C$4:C3953,Tabela3[[#This Row],[COMANDA]])</f>
        <v>29</v>
      </c>
      <c r="E3953" t="s">
        <v>1</v>
      </c>
      <c r="G3953" t="s">
        <v>10</v>
      </c>
      <c r="H3953" t="s">
        <v>462</v>
      </c>
      <c r="I3953" s="2">
        <v>8</v>
      </c>
      <c r="J3953" t="s">
        <v>11</v>
      </c>
      <c r="K3953" s="21">
        <f>INDEX(LISTAS!$H:$Q,MATCH(BASE!H3953,LISTAS!$G:$G,0),MATCH(BASE!J3953,LISTAS!$H$3:$Q$3,0))*Tabela3[[#This Row],[QUANTIDADE]]</f>
        <v>2</v>
      </c>
      <c r="L3953" s="2" t="str">
        <f>TEXT(Tabela3[[#This Row],[DATA]],"MM")</f>
        <v>05</v>
      </c>
      <c r="M3953" s="2">
        <f>WEEKNUM(Tabela3[[#This Row],[DATA]])</f>
        <v>18</v>
      </c>
      <c r="N3953" s="18">
        <f>YEAR(Tabela3[[#This Row],[DATA]])</f>
        <v>2023</v>
      </c>
    </row>
    <row r="3954" spans="2:14">
      <c r="B3954" s="1">
        <v>45048</v>
      </c>
      <c r="C3954" t="s">
        <v>463</v>
      </c>
      <c r="D3954">
        <f>COUNTIF(C$4:C3954,Tabela3[[#This Row],[COMANDA]])</f>
        <v>30</v>
      </c>
      <c r="E3954" t="s">
        <v>1</v>
      </c>
      <c r="G3954" t="s">
        <v>9</v>
      </c>
      <c r="H3954" t="s">
        <v>208</v>
      </c>
      <c r="I3954" s="2">
        <v>1</v>
      </c>
      <c r="J3954" t="s">
        <v>11</v>
      </c>
      <c r="K3954" s="21">
        <f>INDEX(LISTAS!$H:$Q,MATCH(BASE!H3954,LISTAS!$G:$G,0),MATCH(BASE!J3954,LISTAS!$H$3:$Q$3,0))*Tabela3[[#This Row],[QUANTIDADE]]</f>
        <v>4</v>
      </c>
      <c r="L3954" s="2" t="str">
        <f>TEXT(Tabela3[[#This Row],[DATA]],"MM")</f>
        <v>05</v>
      </c>
      <c r="M3954" s="2">
        <f>WEEKNUM(Tabela3[[#This Row],[DATA]])</f>
        <v>18</v>
      </c>
      <c r="N3954" s="18">
        <f>YEAR(Tabela3[[#This Row],[DATA]])</f>
        <v>2023</v>
      </c>
    </row>
    <row r="3955" spans="2:14">
      <c r="B3955" s="1">
        <v>45048</v>
      </c>
      <c r="C3955" t="s">
        <v>463</v>
      </c>
      <c r="D3955">
        <f>COUNTIF(C$4:C3955,Tabela3[[#This Row],[COMANDA]])</f>
        <v>31</v>
      </c>
      <c r="E3955" t="s">
        <v>1</v>
      </c>
      <c r="G3955" t="s">
        <v>9</v>
      </c>
      <c r="H3955" t="s">
        <v>142</v>
      </c>
      <c r="I3955" s="2">
        <v>2</v>
      </c>
      <c r="J3955" t="s">
        <v>11</v>
      </c>
      <c r="K3955" s="21">
        <f>INDEX(LISTAS!$H:$Q,MATCH(BASE!H3955,LISTAS!$G:$G,0),MATCH(BASE!J3955,LISTAS!$H$3:$Q$3,0))*Tabela3[[#This Row],[QUANTIDADE]]</f>
        <v>12</v>
      </c>
      <c r="L3955" s="2" t="str">
        <f>TEXT(Tabela3[[#This Row],[DATA]],"MM")</f>
        <v>05</v>
      </c>
      <c r="M3955" s="2">
        <f>WEEKNUM(Tabela3[[#This Row],[DATA]])</f>
        <v>18</v>
      </c>
      <c r="N3955" s="18">
        <f>YEAR(Tabela3[[#This Row],[DATA]])</f>
        <v>2023</v>
      </c>
    </row>
    <row r="3956" spans="2:14">
      <c r="B3956" s="1">
        <v>45048</v>
      </c>
      <c r="C3956" t="s">
        <v>463</v>
      </c>
      <c r="D3956">
        <f>COUNTIF(C$4:C3956,Tabela3[[#This Row],[COMANDA]])</f>
        <v>32</v>
      </c>
      <c r="E3956" t="s">
        <v>1</v>
      </c>
      <c r="G3956" t="s">
        <v>10</v>
      </c>
      <c r="H3956" t="s">
        <v>123</v>
      </c>
      <c r="I3956" s="2">
        <v>2</v>
      </c>
      <c r="J3956" t="s">
        <v>11</v>
      </c>
      <c r="K3956" s="21">
        <f>INDEX(LISTAS!$H:$Q,MATCH(BASE!H3956,LISTAS!$G:$G,0),MATCH(BASE!J3956,LISTAS!$H$3:$Q$3,0))*Tabela3[[#This Row],[QUANTIDADE]]</f>
        <v>2</v>
      </c>
      <c r="L3956" s="2" t="str">
        <f>TEXT(Tabela3[[#This Row],[DATA]],"MM")</f>
        <v>05</v>
      </c>
      <c r="M3956" s="2">
        <f>WEEKNUM(Tabela3[[#This Row],[DATA]])</f>
        <v>18</v>
      </c>
      <c r="N3956" s="18">
        <f>YEAR(Tabela3[[#This Row],[DATA]])</f>
        <v>2023</v>
      </c>
    </row>
    <row r="3957" spans="2:14">
      <c r="B3957" s="1">
        <v>45048</v>
      </c>
      <c r="C3957" t="s">
        <v>463</v>
      </c>
      <c r="D3957">
        <f>COUNTIF(C$4:C3957,Tabela3[[#This Row],[COMANDA]])</f>
        <v>33</v>
      </c>
      <c r="E3957" t="s">
        <v>1</v>
      </c>
      <c r="G3957" t="s">
        <v>10</v>
      </c>
      <c r="H3957" t="s">
        <v>225</v>
      </c>
      <c r="I3957" s="2">
        <v>2</v>
      </c>
      <c r="J3957" t="s">
        <v>11</v>
      </c>
      <c r="K3957" s="21">
        <f>INDEX(LISTAS!$H:$Q,MATCH(BASE!H3957,LISTAS!$G:$G,0),MATCH(BASE!J3957,LISTAS!$H$3:$Q$3,0))*Tabela3[[#This Row],[QUANTIDADE]]</f>
        <v>24</v>
      </c>
      <c r="L3957" s="2" t="str">
        <f>TEXT(Tabela3[[#This Row],[DATA]],"MM")</f>
        <v>05</v>
      </c>
      <c r="M3957" s="2">
        <f>WEEKNUM(Tabela3[[#This Row],[DATA]])</f>
        <v>18</v>
      </c>
      <c r="N3957" s="18">
        <f>YEAR(Tabela3[[#This Row],[DATA]])</f>
        <v>2023</v>
      </c>
    </row>
    <row r="3958" spans="2:14">
      <c r="B3958" s="1">
        <v>45048</v>
      </c>
      <c r="C3958" t="s">
        <v>463</v>
      </c>
      <c r="D3958">
        <f>COUNTIF(C$4:C3958,Tabela3[[#This Row],[COMANDA]])</f>
        <v>34</v>
      </c>
      <c r="E3958" t="s">
        <v>1</v>
      </c>
      <c r="G3958" t="s">
        <v>9</v>
      </c>
      <c r="H3958" t="s">
        <v>135</v>
      </c>
      <c r="I3958" s="2">
        <v>3</v>
      </c>
      <c r="J3958" t="s">
        <v>11</v>
      </c>
      <c r="K3958" s="21">
        <f>INDEX(LISTAS!$H:$Q,MATCH(BASE!H3958,LISTAS!$G:$G,0),MATCH(BASE!J3958,LISTAS!$H$3:$Q$3,0))*Tabela3[[#This Row],[QUANTIDADE]]</f>
        <v>12</v>
      </c>
      <c r="L3958" s="2" t="str">
        <f>TEXT(Tabela3[[#This Row],[DATA]],"MM")</f>
        <v>05</v>
      </c>
      <c r="M3958" s="2">
        <f>WEEKNUM(Tabela3[[#This Row],[DATA]])</f>
        <v>18</v>
      </c>
      <c r="N3958" s="18">
        <f>YEAR(Tabela3[[#This Row],[DATA]])</f>
        <v>2023</v>
      </c>
    </row>
    <row r="3959" spans="2:14">
      <c r="B3959" s="1">
        <v>45048</v>
      </c>
      <c r="C3959" t="s">
        <v>463</v>
      </c>
      <c r="D3959">
        <f>COUNTIF(C$4:C3959,Tabela3[[#This Row],[COMANDA]])</f>
        <v>35</v>
      </c>
      <c r="E3959" t="s">
        <v>1</v>
      </c>
      <c r="G3959" t="s">
        <v>63</v>
      </c>
      <c r="H3959" t="s">
        <v>183</v>
      </c>
      <c r="I3959" s="2">
        <v>1</v>
      </c>
      <c r="J3959" t="s">
        <v>11</v>
      </c>
      <c r="K3959" s="21">
        <f>INDEX(LISTAS!$H:$Q,MATCH(BASE!H3959,LISTAS!$G:$G,0),MATCH(BASE!J3959,LISTAS!$H$3:$Q$3,0))*Tabela3[[#This Row],[QUANTIDADE]]</f>
        <v>7</v>
      </c>
      <c r="L3959" s="2" t="str">
        <f>TEXT(Tabela3[[#This Row],[DATA]],"MM")</f>
        <v>05</v>
      </c>
      <c r="M3959" s="2">
        <f>WEEKNUM(Tabela3[[#This Row],[DATA]])</f>
        <v>18</v>
      </c>
      <c r="N3959" s="18">
        <f>YEAR(Tabela3[[#This Row],[DATA]])</f>
        <v>2023</v>
      </c>
    </row>
    <row r="3960" spans="2:14">
      <c r="B3960" s="1">
        <v>45048</v>
      </c>
      <c r="C3960" t="s">
        <v>463</v>
      </c>
      <c r="D3960">
        <f>COUNTIF(C$4:C3960,Tabela3[[#This Row],[COMANDA]])</f>
        <v>36</v>
      </c>
      <c r="E3960" t="s">
        <v>1</v>
      </c>
      <c r="G3960" t="s">
        <v>10</v>
      </c>
      <c r="H3960" t="s">
        <v>94</v>
      </c>
      <c r="I3960" s="2">
        <v>2</v>
      </c>
      <c r="J3960" t="s">
        <v>11</v>
      </c>
      <c r="K3960" s="21">
        <f>INDEX(LISTAS!$H:$Q,MATCH(BASE!H3960,LISTAS!$G:$G,0),MATCH(BASE!J3960,LISTAS!$H$3:$Q$3,0))*Tabela3[[#This Row],[QUANTIDADE]]</f>
        <v>5</v>
      </c>
      <c r="L3960" s="2" t="str">
        <f>TEXT(Tabela3[[#This Row],[DATA]],"MM")</f>
        <v>05</v>
      </c>
      <c r="M3960" s="2">
        <f>WEEKNUM(Tabela3[[#This Row],[DATA]])</f>
        <v>18</v>
      </c>
      <c r="N3960" s="18">
        <f>YEAR(Tabela3[[#This Row],[DATA]])</f>
        <v>2023</v>
      </c>
    </row>
    <row r="3961" spans="2:14">
      <c r="B3961" s="1">
        <v>45048</v>
      </c>
      <c r="C3961" t="s">
        <v>463</v>
      </c>
      <c r="D3961">
        <f>COUNTIF(C$4:C3961,Tabela3[[#This Row],[COMANDA]])</f>
        <v>37</v>
      </c>
      <c r="E3961" t="s">
        <v>1</v>
      </c>
      <c r="G3961" t="s">
        <v>9</v>
      </c>
      <c r="H3961" t="s">
        <v>344</v>
      </c>
      <c r="I3961" s="2">
        <v>1</v>
      </c>
      <c r="J3961" t="s">
        <v>11</v>
      </c>
      <c r="K3961" s="21">
        <f>INDEX(LISTAS!$H:$Q,MATCH(BASE!H3961,LISTAS!$G:$G,0),MATCH(BASE!J3961,LISTAS!$H$3:$Q$3,0))*Tabela3[[#This Row],[QUANTIDADE]]</f>
        <v>10</v>
      </c>
      <c r="L3961" s="2" t="str">
        <f>TEXT(Tabela3[[#This Row],[DATA]],"MM")</f>
        <v>05</v>
      </c>
      <c r="M3961" s="2">
        <f>WEEKNUM(Tabela3[[#This Row],[DATA]])</f>
        <v>18</v>
      </c>
      <c r="N3961" s="18">
        <f>YEAR(Tabela3[[#This Row],[DATA]])</f>
        <v>2023</v>
      </c>
    </row>
    <row r="3962" spans="2:14">
      <c r="B3962" s="1">
        <v>45048</v>
      </c>
      <c r="C3962" t="s">
        <v>463</v>
      </c>
      <c r="D3962">
        <f>COUNTIF(C$4:C3962,Tabela3[[#This Row],[COMANDA]])</f>
        <v>38</v>
      </c>
      <c r="E3962" t="s">
        <v>1</v>
      </c>
      <c r="G3962" t="s">
        <v>10</v>
      </c>
      <c r="H3962" t="s">
        <v>235</v>
      </c>
      <c r="I3962" s="2">
        <v>10</v>
      </c>
      <c r="J3962" t="s">
        <v>11</v>
      </c>
      <c r="K3962" s="21">
        <f>INDEX(LISTAS!$H:$Q,MATCH(BASE!H3962,LISTAS!$G:$G,0),MATCH(BASE!J3962,LISTAS!$H$3:$Q$3,0))*Tabela3[[#This Row],[QUANTIDADE]]</f>
        <v>20</v>
      </c>
      <c r="L3962" s="2" t="str">
        <f>TEXT(Tabela3[[#This Row],[DATA]],"MM")</f>
        <v>05</v>
      </c>
      <c r="M3962" s="2">
        <f>WEEKNUM(Tabela3[[#This Row],[DATA]])</f>
        <v>18</v>
      </c>
      <c r="N3962" s="18">
        <f>YEAR(Tabela3[[#This Row],[DATA]])</f>
        <v>2023</v>
      </c>
    </row>
    <row r="3963" spans="2:14">
      <c r="B3963" s="1">
        <v>45048</v>
      </c>
      <c r="C3963" t="s">
        <v>463</v>
      </c>
      <c r="D3963">
        <f>COUNTIF(C$4:C3963,Tabela3[[#This Row],[COMANDA]])</f>
        <v>39</v>
      </c>
      <c r="E3963" t="s">
        <v>1</v>
      </c>
      <c r="G3963" t="s">
        <v>64</v>
      </c>
      <c r="H3963" t="s">
        <v>215</v>
      </c>
      <c r="I3963" s="2">
        <v>1</v>
      </c>
      <c r="J3963" t="s">
        <v>11</v>
      </c>
      <c r="K3963" s="21">
        <f>INDEX(LISTAS!$H:$Q,MATCH(BASE!H3963,LISTAS!$G:$G,0),MATCH(BASE!J3963,LISTAS!$H$3:$Q$3,0))*Tabela3[[#This Row],[QUANTIDADE]]</f>
        <v>5</v>
      </c>
      <c r="L3963" s="2" t="str">
        <f>TEXT(Tabela3[[#This Row],[DATA]],"MM")</f>
        <v>05</v>
      </c>
      <c r="M3963" s="2">
        <f>WEEKNUM(Tabela3[[#This Row],[DATA]])</f>
        <v>18</v>
      </c>
      <c r="N3963" s="18">
        <f>YEAR(Tabela3[[#This Row],[DATA]])</f>
        <v>2023</v>
      </c>
    </row>
    <row r="3964" spans="2:14">
      <c r="B3964" s="1">
        <v>45048</v>
      </c>
      <c r="C3964" t="s">
        <v>463</v>
      </c>
      <c r="D3964">
        <f>COUNTIF(C$4:C3964,Tabela3[[#This Row],[COMANDA]])</f>
        <v>40</v>
      </c>
      <c r="E3964" t="s">
        <v>1</v>
      </c>
      <c r="G3964" t="s">
        <v>64</v>
      </c>
      <c r="H3964" t="s">
        <v>173</v>
      </c>
      <c r="I3964" s="2">
        <v>1</v>
      </c>
      <c r="J3964" t="s">
        <v>11</v>
      </c>
      <c r="K3964" s="21">
        <f>INDEX(LISTAS!$H:$Q,MATCH(BASE!H3964,LISTAS!$G:$G,0),MATCH(BASE!J3964,LISTAS!$H$3:$Q$3,0))*Tabela3[[#This Row],[QUANTIDADE]]</f>
        <v>9</v>
      </c>
      <c r="L3964" s="2" t="str">
        <f>TEXT(Tabela3[[#This Row],[DATA]],"MM")</f>
        <v>05</v>
      </c>
      <c r="M3964" s="2">
        <f>WEEKNUM(Tabela3[[#This Row],[DATA]])</f>
        <v>18</v>
      </c>
      <c r="N3964" s="18">
        <f>YEAR(Tabela3[[#This Row],[DATA]])</f>
        <v>2023</v>
      </c>
    </row>
    <row r="3965" spans="2:14">
      <c r="B3965" s="1">
        <v>45048</v>
      </c>
      <c r="C3965" t="s">
        <v>463</v>
      </c>
      <c r="D3965">
        <f>COUNTIF(C$4:C3965,Tabela3[[#This Row],[COMANDA]])</f>
        <v>41</v>
      </c>
      <c r="E3965" t="s">
        <v>1</v>
      </c>
      <c r="G3965" t="s">
        <v>10</v>
      </c>
      <c r="H3965" t="s">
        <v>221</v>
      </c>
      <c r="I3965" s="2">
        <v>2</v>
      </c>
      <c r="J3965" t="s">
        <v>11</v>
      </c>
      <c r="K3965" s="21">
        <f>INDEX(LISTAS!$H:$Q,MATCH(BASE!H3965,LISTAS!$G:$G,0),MATCH(BASE!J3965,LISTAS!$H$3:$Q$3,0))*Tabela3[[#This Row],[QUANTIDADE]]</f>
        <v>7</v>
      </c>
      <c r="L3965" s="2" t="str">
        <f>TEXT(Tabela3[[#This Row],[DATA]],"MM")</f>
        <v>05</v>
      </c>
      <c r="M3965" s="2">
        <f>WEEKNUM(Tabela3[[#This Row],[DATA]])</f>
        <v>18</v>
      </c>
      <c r="N3965" s="18">
        <f>YEAR(Tabela3[[#This Row],[DATA]])</f>
        <v>2023</v>
      </c>
    </row>
    <row r="3966" spans="2:14">
      <c r="B3966" s="1">
        <v>45049</v>
      </c>
      <c r="C3966">
        <v>13580</v>
      </c>
      <c r="D3966">
        <f>COUNTIF(C$4:C3966,Tabela3[[#This Row],[COMANDA]])</f>
        <v>1</v>
      </c>
      <c r="E3966" t="s">
        <v>89</v>
      </c>
      <c r="F3966" t="s">
        <v>100</v>
      </c>
      <c r="G3966" t="s">
        <v>8</v>
      </c>
      <c r="H3966" t="s">
        <v>40</v>
      </c>
      <c r="I3966" s="2">
        <v>1</v>
      </c>
      <c r="J3966" t="s">
        <v>11</v>
      </c>
      <c r="K3966" s="21">
        <f>INDEX(LISTAS!$H:$Q,MATCH(BASE!H3966,LISTAS!$G:$G,0),MATCH(BASE!J3966,LISTAS!$H$3:$Q$3,0))*Tabela3[[#This Row],[QUANTIDADE]]</f>
        <v>14</v>
      </c>
      <c r="L3966" s="2" t="str">
        <f>TEXT(Tabela3[[#This Row],[DATA]],"MM")</f>
        <v>05</v>
      </c>
      <c r="M3966" s="2">
        <f>WEEKNUM(Tabela3[[#This Row],[DATA]])</f>
        <v>18</v>
      </c>
      <c r="N3966" s="18">
        <f>YEAR(Tabela3[[#This Row],[DATA]])</f>
        <v>2023</v>
      </c>
    </row>
    <row r="3967" spans="2:14">
      <c r="B3967" s="1">
        <v>45049</v>
      </c>
      <c r="C3967">
        <v>13581</v>
      </c>
      <c r="D3967">
        <f>COUNTIF(C$4:C3967,Tabela3[[#This Row],[COMANDA]])</f>
        <v>1</v>
      </c>
      <c r="E3967" t="s">
        <v>90</v>
      </c>
      <c r="F3967" t="s">
        <v>100</v>
      </c>
      <c r="G3967" t="s">
        <v>8</v>
      </c>
      <c r="H3967" t="s">
        <v>41</v>
      </c>
      <c r="I3967" s="2">
        <v>1</v>
      </c>
      <c r="J3967" t="s">
        <v>11</v>
      </c>
      <c r="K3967" s="21">
        <f>INDEX(LISTAS!$H:$Q,MATCH(BASE!H3967,LISTAS!$G:$G,0),MATCH(BASE!J3967,LISTAS!$H$3:$Q$3,0))*Tabela3[[#This Row],[QUANTIDADE]]</f>
        <v>14</v>
      </c>
      <c r="L3967" s="2" t="str">
        <f>TEXT(Tabela3[[#This Row],[DATA]],"MM")</f>
        <v>05</v>
      </c>
      <c r="M3967" s="2">
        <f>WEEKNUM(Tabela3[[#This Row],[DATA]])</f>
        <v>18</v>
      </c>
      <c r="N3967" s="18">
        <f>YEAR(Tabela3[[#This Row],[DATA]])</f>
        <v>2023</v>
      </c>
    </row>
    <row r="3968" spans="2:14">
      <c r="B3968" s="1">
        <v>45049</v>
      </c>
      <c r="C3968">
        <v>13582</v>
      </c>
      <c r="D3968">
        <f>COUNTIF(C$4:C3968,Tabela3[[#This Row],[COMANDA]])</f>
        <v>1</v>
      </c>
      <c r="E3968" t="s">
        <v>89</v>
      </c>
      <c r="F3968" t="s">
        <v>98</v>
      </c>
      <c r="G3968" t="s">
        <v>8</v>
      </c>
      <c r="H3968" t="s">
        <v>43</v>
      </c>
      <c r="I3968" s="2">
        <v>1</v>
      </c>
      <c r="J3968" t="s">
        <v>11</v>
      </c>
      <c r="K3968" s="21">
        <f>INDEX(LISTAS!$H:$Q,MATCH(BASE!H3968,LISTAS!$G:$G,0),MATCH(BASE!J3968,LISTAS!$H$3:$Q$3,0))*Tabela3[[#This Row],[QUANTIDADE]]</f>
        <v>18</v>
      </c>
      <c r="L3968" s="2" t="str">
        <f>TEXT(Tabela3[[#This Row],[DATA]],"MM")</f>
        <v>05</v>
      </c>
      <c r="M3968" s="2">
        <f>WEEKNUM(Tabela3[[#This Row],[DATA]])</f>
        <v>18</v>
      </c>
      <c r="N3968" s="18">
        <f>YEAR(Tabela3[[#This Row],[DATA]])</f>
        <v>2023</v>
      </c>
    </row>
    <row r="3969" spans="2:14">
      <c r="B3969" s="1">
        <v>45049</v>
      </c>
      <c r="C3969">
        <v>13583</v>
      </c>
      <c r="D3969">
        <f>COUNTIF(C$4:C3969,Tabela3[[#This Row],[COMANDA]])</f>
        <v>1</v>
      </c>
      <c r="E3969" t="s">
        <v>89</v>
      </c>
      <c r="G3969" t="s">
        <v>8</v>
      </c>
      <c r="H3969" t="s">
        <v>43</v>
      </c>
      <c r="I3969" s="2">
        <v>1</v>
      </c>
      <c r="J3969" t="s">
        <v>11</v>
      </c>
      <c r="K3969" s="21">
        <f>INDEX(LISTAS!$H:$Q,MATCH(BASE!H3969,LISTAS!$G:$G,0),MATCH(BASE!J3969,LISTAS!$H$3:$Q$3,0))*Tabela3[[#This Row],[QUANTIDADE]]</f>
        <v>18</v>
      </c>
      <c r="L3969" s="2" t="str">
        <f>TEXT(Tabela3[[#This Row],[DATA]],"MM")</f>
        <v>05</v>
      </c>
      <c r="M3969" s="2">
        <f>WEEKNUM(Tabela3[[#This Row],[DATA]])</f>
        <v>18</v>
      </c>
      <c r="N3969" s="18">
        <f>YEAR(Tabela3[[#This Row],[DATA]])</f>
        <v>2023</v>
      </c>
    </row>
    <row r="3970" spans="2:14">
      <c r="B3970" s="1">
        <v>45049</v>
      </c>
      <c r="C3970">
        <v>13583</v>
      </c>
      <c r="D3970">
        <f>COUNTIF(C$4:C3970,Tabela3[[#This Row],[COMANDA]])</f>
        <v>2</v>
      </c>
      <c r="E3970" t="s">
        <v>89</v>
      </c>
      <c r="G3970" t="s">
        <v>8</v>
      </c>
      <c r="H3970" t="s">
        <v>84</v>
      </c>
      <c r="I3970" s="2">
        <v>1</v>
      </c>
      <c r="J3970" t="s">
        <v>11</v>
      </c>
      <c r="K3970" s="21">
        <f>INDEX(LISTAS!$H:$Q,MATCH(BASE!H3970,LISTAS!$G:$G,0),MATCH(BASE!J3970,LISTAS!$H$3:$Q$3,0))*Tabela3[[#This Row],[QUANTIDADE]]</f>
        <v>16</v>
      </c>
      <c r="L3970" s="2" t="str">
        <f>TEXT(Tabela3[[#This Row],[DATA]],"MM")</f>
        <v>05</v>
      </c>
      <c r="M3970" s="2">
        <f>WEEKNUM(Tabela3[[#This Row],[DATA]])</f>
        <v>18</v>
      </c>
      <c r="N3970" s="18">
        <f>YEAR(Tabela3[[#This Row],[DATA]])</f>
        <v>2023</v>
      </c>
    </row>
    <row r="3971" spans="2:14">
      <c r="B3971" s="1">
        <v>45049</v>
      </c>
      <c r="C3971">
        <v>13584</v>
      </c>
      <c r="D3971">
        <f>COUNTIF(C$4:C3971,Tabela3[[#This Row],[COMANDA]])</f>
        <v>1</v>
      </c>
      <c r="E3971" t="s">
        <v>90</v>
      </c>
      <c r="F3971" t="s">
        <v>100</v>
      </c>
      <c r="G3971" t="s">
        <v>8</v>
      </c>
      <c r="H3971" t="s">
        <v>43</v>
      </c>
      <c r="I3971" s="2">
        <v>1</v>
      </c>
      <c r="J3971" t="s">
        <v>11</v>
      </c>
      <c r="K3971" s="21">
        <f>INDEX(LISTAS!$H:$Q,MATCH(BASE!H3971,LISTAS!$G:$G,0),MATCH(BASE!J3971,LISTAS!$H$3:$Q$3,0))*Tabela3[[#This Row],[QUANTIDADE]]</f>
        <v>18</v>
      </c>
      <c r="L3971" s="2" t="str">
        <f>TEXT(Tabela3[[#This Row],[DATA]],"MM")</f>
        <v>05</v>
      </c>
      <c r="M3971" s="2">
        <f>WEEKNUM(Tabela3[[#This Row],[DATA]])</f>
        <v>18</v>
      </c>
      <c r="N3971" s="18">
        <f>YEAR(Tabela3[[#This Row],[DATA]])</f>
        <v>2023</v>
      </c>
    </row>
    <row r="3972" spans="2:14">
      <c r="B3972" s="1">
        <v>45049</v>
      </c>
      <c r="C3972">
        <v>13585</v>
      </c>
      <c r="D3972">
        <f>COUNTIF(C$4:C3972,Tabela3[[#This Row],[COMANDA]])</f>
        <v>1</v>
      </c>
      <c r="E3972" t="s">
        <v>90</v>
      </c>
      <c r="F3972" t="s">
        <v>100</v>
      </c>
      <c r="G3972" t="s">
        <v>8</v>
      </c>
      <c r="H3972" t="s">
        <v>43</v>
      </c>
      <c r="I3972" s="2">
        <v>1</v>
      </c>
      <c r="J3972" t="s">
        <v>11</v>
      </c>
      <c r="K3972" s="21">
        <f>INDEX(LISTAS!$H:$Q,MATCH(BASE!H3972,LISTAS!$G:$G,0),MATCH(BASE!J3972,LISTAS!$H$3:$Q$3,0))*Tabela3[[#This Row],[QUANTIDADE]]</f>
        <v>18</v>
      </c>
      <c r="L3972" s="2" t="str">
        <f>TEXT(Tabela3[[#This Row],[DATA]],"MM")</f>
        <v>05</v>
      </c>
      <c r="M3972" s="2">
        <f>WEEKNUM(Tabela3[[#This Row],[DATA]])</f>
        <v>18</v>
      </c>
      <c r="N3972" s="18">
        <f>YEAR(Tabela3[[#This Row],[DATA]])</f>
        <v>2023</v>
      </c>
    </row>
    <row r="3973" spans="2:14">
      <c r="B3973" s="1">
        <v>45049</v>
      </c>
      <c r="C3973">
        <v>13586</v>
      </c>
      <c r="D3973">
        <f>COUNTIF(C$4:C3973,Tabela3[[#This Row],[COMANDA]])</f>
        <v>1</v>
      </c>
      <c r="E3973" t="s">
        <v>90</v>
      </c>
      <c r="F3973" t="s">
        <v>375</v>
      </c>
      <c r="G3973" t="s">
        <v>8</v>
      </c>
      <c r="H3973" t="s">
        <v>202</v>
      </c>
      <c r="I3973" s="2">
        <v>1</v>
      </c>
      <c r="J3973" t="s">
        <v>12</v>
      </c>
      <c r="K3973" s="21">
        <f>INDEX(LISTAS!$H:$Q,MATCH(BASE!H3973,LISTAS!$G:$G,0),MATCH(BASE!J3973,LISTAS!$H$3:$Q$3,0))*Tabela3[[#This Row],[QUANTIDADE]]</f>
        <v>18</v>
      </c>
      <c r="L3973" s="2" t="str">
        <f>TEXT(Tabela3[[#This Row],[DATA]],"MM")</f>
        <v>05</v>
      </c>
      <c r="M3973" s="2">
        <f>WEEKNUM(Tabela3[[#This Row],[DATA]])</f>
        <v>18</v>
      </c>
      <c r="N3973" s="18">
        <f>YEAR(Tabela3[[#This Row],[DATA]])</f>
        <v>2023</v>
      </c>
    </row>
    <row r="3974" spans="2:14">
      <c r="B3974" s="1">
        <v>45049</v>
      </c>
      <c r="C3974">
        <v>13587</v>
      </c>
      <c r="D3974">
        <f>COUNTIF(C$4:C3974,Tabela3[[#This Row],[COMANDA]])</f>
        <v>1</v>
      </c>
      <c r="E3974" t="s">
        <v>90</v>
      </c>
      <c r="F3974" t="s">
        <v>100</v>
      </c>
      <c r="G3974" t="s">
        <v>8</v>
      </c>
      <c r="H3974" t="s">
        <v>42</v>
      </c>
      <c r="I3974" s="2">
        <v>1</v>
      </c>
      <c r="J3974" t="s">
        <v>11</v>
      </c>
      <c r="K3974" s="21">
        <f>INDEX(LISTAS!$H:$Q,MATCH(BASE!H3974,LISTAS!$G:$G,0),MATCH(BASE!J3974,LISTAS!$H$3:$Q$3,0))*Tabela3[[#This Row],[QUANTIDADE]]</f>
        <v>16</v>
      </c>
      <c r="L3974" s="2" t="str">
        <f>TEXT(Tabela3[[#This Row],[DATA]],"MM")</f>
        <v>05</v>
      </c>
      <c r="M3974" s="2">
        <f>WEEKNUM(Tabela3[[#This Row],[DATA]])</f>
        <v>18</v>
      </c>
      <c r="N3974" s="18">
        <f>YEAR(Tabela3[[#This Row],[DATA]])</f>
        <v>2023</v>
      </c>
    </row>
    <row r="3975" spans="2:14">
      <c r="B3975" s="1">
        <v>45049</v>
      </c>
      <c r="C3975">
        <v>13588</v>
      </c>
      <c r="D3975">
        <f>COUNTIF(C$4:C3975,Tabela3[[#This Row],[COMANDA]])</f>
        <v>1</v>
      </c>
      <c r="E3975" t="s">
        <v>90</v>
      </c>
      <c r="F3975" t="s">
        <v>98</v>
      </c>
      <c r="G3975" t="s">
        <v>8</v>
      </c>
      <c r="H3975" t="s">
        <v>39</v>
      </c>
      <c r="I3975" s="2">
        <v>1</v>
      </c>
      <c r="J3975" t="s">
        <v>11</v>
      </c>
      <c r="K3975" s="21">
        <f>INDEX(LISTAS!$H:$Q,MATCH(BASE!H3975,LISTAS!$G:$G,0),MATCH(BASE!J3975,LISTAS!$H$3:$Q$3,0))*Tabela3[[#This Row],[QUANTIDADE]]</f>
        <v>12</v>
      </c>
      <c r="L3975" s="2" t="str">
        <f>TEXT(Tabela3[[#This Row],[DATA]],"MM")</f>
        <v>05</v>
      </c>
      <c r="M3975" s="2">
        <f>WEEKNUM(Tabela3[[#This Row],[DATA]])</f>
        <v>18</v>
      </c>
      <c r="N3975" s="18">
        <f>YEAR(Tabela3[[#This Row],[DATA]])</f>
        <v>2023</v>
      </c>
    </row>
    <row r="3976" spans="2:14">
      <c r="B3976" s="1">
        <v>45049</v>
      </c>
      <c r="C3976">
        <v>13589</v>
      </c>
      <c r="D3976">
        <f>COUNTIF(C$4:C3976,Tabela3[[#This Row],[COMANDA]])</f>
        <v>1</v>
      </c>
      <c r="E3976" t="s">
        <v>89</v>
      </c>
      <c r="G3976" t="s">
        <v>8</v>
      </c>
      <c r="H3976" t="s">
        <v>40</v>
      </c>
      <c r="I3976" s="2">
        <v>1</v>
      </c>
      <c r="J3976" t="s">
        <v>11</v>
      </c>
      <c r="K3976" s="21">
        <f>INDEX(LISTAS!$H:$Q,MATCH(BASE!H3976,LISTAS!$G:$G,0),MATCH(BASE!J3976,LISTAS!$H$3:$Q$3,0))*Tabela3[[#This Row],[QUANTIDADE]]</f>
        <v>14</v>
      </c>
      <c r="L3976" s="2" t="str">
        <f>TEXT(Tabela3[[#This Row],[DATA]],"MM")</f>
        <v>05</v>
      </c>
      <c r="M3976" s="2">
        <f>WEEKNUM(Tabela3[[#This Row],[DATA]])</f>
        <v>18</v>
      </c>
      <c r="N3976" s="18">
        <f>YEAR(Tabela3[[#This Row],[DATA]])</f>
        <v>2023</v>
      </c>
    </row>
    <row r="3977" spans="2:14">
      <c r="B3977" s="1">
        <v>45049</v>
      </c>
      <c r="C3977">
        <v>13589</v>
      </c>
      <c r="D3977">
        <f>COUNTIF(C$4:C3977,Tabela3[[#This Row],[COMANDA]])</f>
        <v>2</v>
      </c>
      <c r="E3977" t="s">
        <v>89</v>
      </c>
      <c r="G3977" t="s">
        <v>61</v>
      </c>
      <c r="H3977" t="s">
        <v>199</v>
      </c>
      <c r="I3977" s="2">
        <v>1</v>
      </c>
      <c r="J3977" t="s">
        <v>11</v>
      </c>
      <c r="K3977" s="21">
        <f>INDEX(LISTAS!$H:$Q,MATCH(BASE!H3977,LISTAS!$G:$G,0),MATCH(BASE!J3977,LISTAS!$H$3:$Q$3,0))*Tabela3[[#This Row],[QUANTIDADE]]</f>
        <v>1</v>
      </c>
      <c r="L3977" s="2" t="str">
        <f>TEXT(Tabela3[[#This Row],[DATA]],"MM")</f>
        <v>05</v>
      </c>
      <c r="M3977" s="2">
        <f>WEEKNUM(Tabela3[[#This Row],[DATA]])</f>
        <v>18</v>
      </c>
      <c r="N3977" s="18">
        <f>YEAR(Tabela3[[#This Row],[DATA]])</f>
        <v>2023</v>
      </c>
    </row>
    <row r="3978" spans="2:14">
      <c r="B3978" s="1">
        <v>45049</v>
      </c>
      <c r="C3978">
        <v>13590</v>
      </c>
      <c r="D3978">
        <f>COUNTIF(C$4:C3978,Tabela3[[#This Row],[COMANDA]])</f>
        <v>1</v>
      </c>
      <c r="E3978" t="s">
        <v>90</v>
      </c>
      <c r="F3978" t="s">
        <v>375</v>
      </c>
      <c r="G3978" t="s">
        <v>8</v>
      </c>
      <c r="H3978" t="s">
        <v>204</v>
      </c>
      <c r="I3978" s="2">
        <v>1</v>
      </c>
      <c r="J3978" t="s">
        <v>11</v>
      </c>
      <c r="K3978" s="21">
        <f>INDEX(LISTAS!$H:$Q,MATCH(BASE!H3978,LISTAS!$G:$G,0),MATCH(BASE!J3978,LISTAS!$H$3:$Q$3,0))*Tabela3[[#This Row],[QUANTIDADE]]</f>
        <v>18</v>
      </c>
      <c r="L3978" s="2" t="str">
        <f>TEXT(Tabela3[[#This Row],[DATA]],"MM")</f>
        <v>05</v>
      </c>
      <c r="M3978" s="2">
        <f>WEEKNUM(Tabela3[[#This Row],[DATA]])</f>
        <v>18</v>
      </c>
      <c r="N3978" s="18">
        <f>YEAR(Tabela3[[#This Row],[DATA]])</f>
        <v>2023</v>
      </c>
    </row>
    <row r="3979" spans="2:14">
      <c r="B3979" s="1">
        <v>45049</v>
      </c>
      <c r="C3979">
        <v>13590</v>
      </c>
      <c r="D3979">
        <f>COUNTIF(C$4:C3979,Tabela3[[#This Row],[COMANDA]])</f>
        <v>2</v>
      </c>
      <c r="E3979" t="s">
        <v>90</v>
      </c>
      <c r="F3979" t="s">
        <v>375</v>
      </c>
      <c r="G3979" t="s">
        <v>61</v>
      </c>
      <c r="H3979" t="s">
        <v>199</v>
      </c>
      <c r="I3979" s="2">
        <v>1</v>
      </c>
      <c r="J3979" t="s">
        <v>11</v>
      </c>
      <c r="K3979" s="21">
        <f>INDEX(LISTAS!$H:$Q,MATCH(BASE!H3979,LISTAS!$G:$G,0),MATCH(BASE!J3979,LISTAS!$H$3:$Q$3,0))*Tabela3[[#This Row],[QUANTIDADE]]</f>
        <v>1</v>
      </c>
      <c r="L3979" s="2" t="str">
        <f>TEXT(Tabela3[[#This Row],[DATA]],"MM")</f>
        <v>05</v>
      </c>
      <c r="M3979" s="2">
        <f>WEEKNUM(Tabela3[[#This Row],[DATA]])</f>
        <v>18</v>
      </c>
      <c r="N3979" s="18">
        <f>YEAR(Tabela3[[#This Row],[DATA]])</f>
        <v>2023</v>
      </c>
    </row>
    <row r="3980" spans="2:14">
      <c r="B3980" s="1">
        <v>45049</v>
      </c>
      <c r="C3980">
        <v>13590</v>
      </c>
      <c r="D3980">
        <f>COUNTIF(C$4:C3980,Tabela3[[#This Row],[COMANDA]])</f>
        <v>3</v>
      </c>
      <c r="E3980" t="s">
        <v>90</v>
      </c>
      <c r="F3980" t="s">
        <v>98</v>
      </c>
      <c r="G3980" t="s">
        <v>8</v>
      </c>
      <c r="H3980" t="s">
        <v>204</v>
      </c>
      <c r="I3980" s="2">
        <v>1</v>
      </c>
      <c r="J3980" t="s">
        <v>11</v>
      </c>
      <c r="K3980" s="21">
        <f>INDEX(LISTAS!$H:$Q,MATCH(BASE!H3980,LISTAS!$G:$G,0),MATCH(BASE!J3980,LISTAS!$H$3:$Q$3,0))*Tabela3[[#This Row],[QUANTIDADE]]</f>
        <v>18</v>
      </c>
      <c r="L3980" s="2" t="str">
        <f>TEXT(Tabela3[[#This Row],[DATA]],"MM")</f>
        <v>05</v>
      </c>
      <c r="M3980" s="2">
        <f>WEEKNUM(Tabela3[[#This Row],[DATA]])</f>
        <v>18</v>
      </c>
      <c r="N3980" s="18">
        <f>YEAR(Tabela3[[#This Row],[DATA]])</f>
        <v>2023</v>
      </c>
    </row>
    <row r="3981" spans="2:14">
      <c r="B3981" s="1">
        <v>45049</v>
      </c>
      <c r="C3981">
        <v>13591</v>
      </c>
      <c r="D3981">
        <f>COUNTIF(C$4:C3981,Tabela3[[#This Row],[COMANDA]])</f>
        <v>1</v>
      </c>
      <c r="E3981" t="s">
        <v>90</v>
      </c>
      <c r="F3981" t="s">
        <v>100</v>
      </c>
      <c r="G3981" t="s">
        <v>8</v>
      </c>
      <c r="H3981" t="s">
        <v>202</v>
      </c>
      <c r="I3981" s="2">
        <v>1</v>
      </c>
      <c r="J3981" t="s">
        <v>11</v>
      </c>
      <c r="K3981" s="21">
        <f>INDEX(LISTAS!$H:$Q,MATCH(BASE!H3981,LISTAS!$G:$G,0),MATCH(BASE!J3981,LISTAS!$H$3:$Q$3,0))*Tabela3[[#This Row],[QUANTIDADE]]</f>
        <v>20</v>
      </c>
      <c r="L3981" s="2" t="str">
        <f>TEXT(Tabela3[[#This Row],[DATA]],"MM")</f>
        <v>05</v>
      </c>
      <c r="M3981" s="2">
        <f>WEEKNUM(Tabela3[[#This Row],[DATA]])</f>
        <v>18</v>
      </c>
      <c r="N3981" s="18">
        <f>YEAR(Tabela3[[#This Row],[DATA]])</f>
        <v>2023</v>
      </c>
    </row>
    <row r="3982" spans="2:14">
      <c r="B3982" s="1">
        <v>45049</v>
      </c>
      <c r="C3982">
        <v>13592</v>
      </c>
      <c r="D3982">
        <f>COUNTIF(C$4:C3982,Tabela3[[#This Row],[COMANDA]])</f>
        <v>1</v>
      </c>
      <c r="E3982" t="s">
        <v>90</v>
      </c>
      <c r="F3982" t="s">
        <v>98</v>
      </c>
      <c r="G3982" t="s">
        <v>8</v>
      </c>
      <c r="H3982" t="s">
        <v>211</v>
      </c>
      <c r="I3982" s="2">
        <v>1</v>
      </c>
      <c r="J3982" t="s">
        <v>11</v>
      </c>
      <c r="K3982" s="21">
        <f>INDEX(LISTAS!$H:$Q,MATCH(BASE!H3982,LISTAS!$G:$G,0),MATCH(BASE!J3982,LISTAS!$H$3:$Q$3,0))*Tabela3[[#This Row],[QUANTIDADE]]</f>
        <v>20</v>
      </c>
      <c r="L3982" s="2" t="str">
        <f>TEXT(Tabela3[[#This Row],[DATA]],"MM")</f>
        <v>05</v>
      </c>
      <c r="M3982" s="2">
        <f>WEEKNUM(Tabela3[[#This Row],[DATA]])</f>
        <v>18</v>
      </c>
      <c r="N3982" s="18">
        <f>YEAR(Tabela3[[#This Row],[DATA]])</f>
        <v>2023</v>
      </c>
    </row>
    <row r="3983" spans="2:14">
      <c r="B3983" s="1">
        <v>45049</v>
      </c>
      <c r="C3983">
        <v>13593</v>
      </c>
      <c r="D3983">
        <f>COUNTIF(C$4:C3983,Tabela3[[#This Row],[COMANDA]])</f>
        <v>1</v>
      </c>
      <c r="E3983" t="s">
        <v>90</v>
      </c>
      <c r="F3983" t="s">
        <v>99</v>
      </c>
      <c r="G3983" t="s">
        <v>8</v>
      </c>
      <c r="H3983" t="s">
        <v>42</v>
      </c>
      <c r="I3983" s="2">
        <v>1</v>
      </c>
      <c r="J3983" t="s">
        <v>11</v>
      </c>
      <c r="K3983" s="21">
        <f>INDEX(LISTAS!$H:$Q,MATCH(BASE!H3983,LISTAS!$G:$G,0),MATCH(BASE!J3983,LISTAS!$H$3:$Q$3,0))*Tabela3[[#This Row],[QUANTIDADE]]</f>
        <v>16</v>
      </c>
      <c r="L3983" s="2" t="str">
        <f>TEXT(Tabela3[[#This Row],[DATA]],"MM")</f>
        <v>05</v>
      </c>
      <c r="M3983" s="2">
        <f>WEEKNUM(Tabela3[[#This Row],[DATA]])</f>
        <v>18</v>
      </c>
      <c r="N3983" s="18">
        <f>YEAR(Tabela3[[#This Row],[DATA]])</f>
        <v>2023</v>
      </c>
    </row>
    <row r="3984" spans="2:14">
      <c r="B3984" s="1">
        <v>45049</v>
      </c>
      <c r="C3984">
        <v>13594</v>
      </c>
      <c r="D3984">
        <f>COUNTIF(C$4:C3984,Tabela3[[#This Row],[COMANDA]])</f>
        <v>1</v>
      </c>
      <c r="E3984" t="s">
        <v>89</v>
      </c>
      <c r="G3984" t="s">
        <v>8</v>
      </c>
      <c r="H3984" t="s">
        <v>43</v>
      </c>
      <c r="I3984" s="2">
        <v>1</v>
      </c>
      <c r="J3984" t="s">
        <v>11</v>
      </c>
      <c r="K3984" s="21">
        <f>INDEX(LISTAS!$H:$Q,MATCH(BASE!H3984,LISTAS!$G:$G,0),MATCH(BASE!J3984,LISTAS!$H$3:$Q$3,0))*Tabela3[[#This Row],[QUANTIDADE]]</f>
        <v>18</v>
      </c>
      <c r="L3984" s="2" t="str">
        <f>TEXT(Tabela3[[#This Row],[DATA]],"MM")</f>
        <v>05</v>
      </c>
      <c r="M3984" s="2">
        <f>WEEKNUM(Tabela3[[#This Row],[DATA]])</f>
        <v>18</v>
      </c>
      <c r="N3984" s="18">
        <f>YEAR(Tabela3[[#This Row],[DATA]])</f>
        <v>2023</v>
      </c>
    </row>
    <row r="3985" spans="2:14">
      <c r="B3985" s="1">
        <v>45049</v>
      </c>
      <c r="C3985">
        <v>13595</v>
      </c>
      <c r="D3985">
        <f>COUNTIF(C$4:C3985,Tabela3[[#This Row],[COMANDA]])</f>
        <v>1</v>
      </c>
      <c r="E3985" t="s">
        <v>90</v>
      </c>
      <c r="F3985" t="s">
        <v>100</v>
      </c>
      <c r="G3985" t="s">
        <v>8</v>
      </c>
      <c r="H3985" t="s">
        <v>202</v>
      </c>
      <c r="I3985" s="2">
        <v>1</v>
      </c>
      <c r="J3985" t="s">
        <v>11</v>
      </c>
      <c r="K3985" s="21">
        <f>INDEX(LISTAS!$H:$Q,MATCH(BASE!H3985,LISTAS!$G:$G,0),MATCH(BASE!J3985,LISTAS!$H$3:$Q$3,0))*Tabela3[[#This Row],[QUANTIDADE]]</f>
        <v>20</v>
      </c>
      <c r="L3985" s="2" t="str">
        <f>TEXT(Tabela3[[#This Row],[DATA]],"MM")</f>
        <v>05</v>
      </c>
      <c r="M3985" s="2">
        <f>WEEKNUM(Tabela3[[#This Row],[DATA]])</f>
        <v>18</v>
      </c>
      <c r="N3985" s="18">
        <f>YEAR(Tabela3[[#This Row],[DATA]])</f>
        <v>2023</v>
      </c>
    </row>
    <row r="3986" spans="2:14">
      <c r="B3986" s="1">
        <v>45049</v>
      </c>
      <c r="C3986">
        <v>13596</v>
      </c>
      <c r="D3986">
        <f>COUNTIF(C$4:C3986,Tabela3[[#This Row],[COMANDA]])</f>
        <v>1</v>
      </c>
      <c r="E3986" t="s">
        <v>90</v>
      </c>
      <c r="F3986" t="s">
        <v>100</v>
      </c>
      <c r="G3986" t="s">
        <v>8</v>
      </c>
      <c r="H3986" t="s">
        <v>204</v>
      </c>
      <c r="I3986" s="2">
        <v>1</v>
      </c>
      <c r="J3986" t="s">
        <v>11</v>
      </c>
      <c r="K3986" s="21">
        <f>INDEX(LISTAS!$H:$Q,MATCH(BASE!H3986,LISTAS!$G:$G,0),MATCH(BASE!J3986,LISTAS!$H$3:$Q$3,0))*Tabela3[[#This Row],[QUANTIDADE]]</f>
        <v>18</v>
      </c>
      <c r="L3986" s="2" t="str">
        <f>TEXT(Tabela3[[#This Row],[DATA]],"MM")</f>
        <v>05</v>
      </c>
      <c r="M3986" s="2">
        <f>WEEKNUM(Tabela3[[#This Row],[DATA]])</f>
        <v>18</v>
      </c>
      <c r="N3986" s="18">
        <f>YEAR(Tabela3[[#This Row],[DATA]])</f>
        <v>2023</v>
      </c>
    </row>
    <row r="3987" spans="2:14">
      <c r="B3987" s="1">
        <v>45049</v>
      </c>
      <c r="C3987">
        <v>13596</v>
      </c>
      <c r="D3987">
        <f>COUNTIF(C$4:C3987,Tabela3[[#This Row],[COMANDA]])</f>
        <v>2</v>
      </c>
      <c r="E3987" t="s">
        <v>90</v>
      </c>
      <c r="F3987" t="s">
        <v>100</v>
      </c>
      <c r="G3987" t="s">
        <v>8</v>
      </c>
      <c r="H3987" t="s">
        <v>202</v>
      </c>
      <c r="I3987" s="2">
        <v>1</v>
      </c>
      <c r="J3987" t="s">
        <v>11</v>
      </c>
      <c r="K3987" s="21">
        <f>INDEX(LISTAS!$H:$Q,MATCH(BASE!H3987,LISTAS!$G:$G,0),MATCH(BASE!J3987,LISTAS!$H$3:$Q$3,0))*Tabela3[[#This Row],[QUANTIDADE]]</f>
        <v>20</v>
      </c>
      <c r="L3987" s="2" t="str">
        <f>TEXT(Tabela3[[#This Row],[DATA]],"MM")</f>
        <v>05</v>
      </c>
      <c r="M3987" s="2">
        <f>WEEKNUM(Tabela3[[#This Row],[DATA]])</f>
        <v>18</v>
      </c>
      <c r="N3987" s="18">
        <f>YEAR(Tabela3[[#This Row],[DATA]])</f>
        <v>2023</v>
      </c>
    </row>
    <row r="3988" spans="2:14">
      <c r="B3988" s="1">
        <v>45049</v>
      </c>
      <c r="C3988">
        <v>13596</v>
      </c>
      <c r="D3988">
        <f>COUNTIF(C$4:C3988,Tabela3[[#This Row],[COMANDA]])</f>
        <v>3</v>
      </c>
      <c r="E3988" t="s">
        <v>90</v>
      </c>
      <c r="F3988" t="s">
        <v>100</v>
      </c>
      <c r="G3988" t="s">
        <v>9</v>
      </c>
      <c r="H3988" t="s">
        <v>138</v>
      </c>
      <c r="I3988" s="2">
        <v>1</v>
      </c>
      <c r="J3988" t="s">
        <v>11</v>
      </c>
      <c r="K3988" s="21">
        <f>INDEX(LISTAS!$H:$Q,MATCH(BASE!H3988,LISTAS!$G:$G,0),MATCH(BASE!J3988,LISTAS!$H$3:$Q$3,0))*Tabela3[[#This Row],[QUANTIDADE]]</f>
        <v>4</v>
      </c>
      <c r="L3988" s="2" t="str">
        <f>TEXT(Tabela3[[#This Row],[DATA]],"MM")</f>
        <v>05</v>
      </c>
      <c r="M3988" s="2">
        <f>WEEKNUM(Tabela3[[#This Row],[DATA]])</f>
        <v>18</v>
      </c>
      <c r="N3988" s="18">
        <f>YEAR(Tabela3[[#This Row],[DATA]])</f>
        <v>2023</v>
      </c>
    </row>
    <row r="3989" spans="2:14">
      <c r="B3989" s="1">
        <v>45049</v>
      </c>
      <c r="C3989">
        <v>13597</v>
      </c>
      <c r="D3989">
        <f>COUNTIF(C$4:C3989,Tabela3[[#This Row],[COMANDA]])</f>
        <v>1</v>
      </c>
      <c r="E3989" t="s">
        <v>89</v>
      </c>
      <c r="F3989" t="s">
        <v>98</v>
      </c>
      <c r="G3989" t="s">
        <v>8</v>
      </c>
      <c r="H3989" t="s">
        <v>43</v>
      </c>
      <c r="I3989" s="2">
        <v>1</v>
      </c>
      <c r="J3989" t="s">
        <v>11</v>
      </c>
      <c r="K3989" s="21">
        <f>INDEX(LISTAS!$H:$Q,MATCH(BASE!H3989,LISTAS!$G:$G,0),MATCH(BASE!J3989,LISTAS!$H$3:$Q$3,0))*Tabela3[[#This Row],[QUANTIDADE]]</f>
        <v>18</v>
      </c>
      <c r="L3989" s="2" t="str">
        <f>TEXT(Tabela3[[#This Row],[DATA]],"MM")</f>
        <v>05</v>
      </c>
      <c r="M3989" s="2">
        <f>WEEKNUM(Tabela3[[#This Row],[DATA]])</f>
        <v>18</v>
      </c>
      <c r="N3989" s="18">
        <f>YEAR(Tabela3[[#This Row],[DATA]])</f>
        <v>2023</v>
      </c>
    </row>
    <row r="3990" spans="2:14">
      <c r="B3990" s="1">
        <v>45049</v>
      </c>
      <c r="C3990">
        <v>13597</v>
      </c>
      <c r="D3990">
        <f>COUNTIF(C$4:C3990,Tabela3[[#This Row],[COMANDA]])</f>
        <v>2</v>
      </c>
      <c r="E3990" t="s">
        <v>89</v>
      </c>
      <c r="F3990" t="s">
        <v>98</v>
      </c>
      <c r="G3990" t="s">
        <v>8</v>
      </c>
      <c r="H3990" t="s">
        <v>204</v>
      </c>
      <c r="I3990" s="2">
        <v>1</v>
      </c>
      <c r="J3990" t="s">
        <v>11</v>
      </c>
      <c r="K3990" s="21">
        <f>INDEX(LISTAS!$H:$Q,MATCH(BASE!H3990,LISTAS!$G:$G,0),MATCH(BASE!J3990,LISTAS!$H$3:$Q$3,0))*Tabela3[[#This Row],[QUANTIDADE]]</f>
        <v>18</v>
      </c>
      <c r="L3990" s="2" t="str">
        <f>TEXT(Tabela3[[#This Row],[DATA]],"MM")</f>
        <v>05</v>
      </c>
      <c r="M3990" s="2">
        <f>WEEKNUM(Tabela3[[#This Row],[DATA]])</f>
        <v>18</v>
      </c>
      <c r="N3990" s="18">
        <f>YEAR(Tabela3[[#This Row],[DATA]])</f>
        <v>2023</v>
      </c>
    </row>
    <row r="3991" spans="2:14">
      <c r="B3991" s="1">
        <v>45049</v>
      </c>
      <c r="C3991">
        <v>13598</v>
      </c>
      <c r="D3991">
        <f>COUNTIF(C$4:C3991,Tabela3[[#This Row],[COMANDA]])</f>
        <v>1</v>
      </c>
      <c r="E3991" t="s">
        <v>90</v>
      </c>
      <c r="F3991" t="s">
        <v>99</v>
      </c>
      <c r="G3991" t="s">
        <v>8</v>
      </c>
      <c r="H3991" t="s">
        <v>43</v>
      </c>
      <c r="I3991" s="2">
        <v>1</v>
      </c>
      <c r="J3991" t="s">
        <v>11</v>
      </c>
      <c r="K3991" s="21">
        <f>INDEX(LISTAS!$H:$Q,MATCH(BASE!H3991,LISTAS!$G:$G,0),MATCH(BASE!J3991,LISTAS!$H$3:$Q$3,0))*Tabela3[[#This Row],[QUANTIDADE]]</f>
        <v>18</v>
      </c>
      <c r="L3991" s="2" t="str">
        <f>TEXT(Tabela3[[#This Row],[DATA]],"MM")</f>
        <v>05</v>
      </c>
      <c r="M3991" s="2">
        <f>WEEKNUM(Tabela3[[#This Row],[DATA]])</f>
        <v>18</v>
      </c>
      <c r="N3991" s="18">
        <f>YEAR(Tabela3[[#This Row],[DATA]])</f>
        <v>2023</v>
      </c>
    </row>
    <row r="3992" spans="2:14">
      <c r="B3992" s="1">
        <v>45049</v>
      </c>
      <c r="C3992">
        <v>13598</v>
      </c>
      <c r="D3992">
        <f>COUNTIF(C$4:C3992,Tabela3[[#This Row],[COMANDA]])</f>
        <v>2</v>
      </c>
      <c r="E3992" t="s">
        <v>90</v>
      </c>
      <c r="F3992" t="s">
        <v>99</v>
      </c>
      <c r="G3992" t="s">
        <v>74</v>
      </c>
      <c r="H3992" t="s">
        <v>75</v>
      </c>
      <c r="I3992" s="2">
        <v>1</v>
      </c>
      <c r="J3992" t="s">
        <v>11</v>
      </c>
      <c r="K3992" s="21">
        <f>INDEX(LISTAS!$H:$Q,MATCH(BASE!H3992,LISTAS!$G:$G,0),MATCH(BASE!J3992,LISTAS!$H$3:$Q$3,0))*Tabela3[[#This Row],[QUANTIDADE]]</f>
        <v>6</v>
      </c>
      <c r="L3992" s="2" t="str">
        <f>TEXT(Tabela3[[#This Row],[DATA]],"MM")</f>
        <v>05</v>
      </c>
      <c r="M3992" s="2">
        <f>WEEKNUM(Tabela3[[#This Row],[DATA]])</f>
        <v>18</v>
      </c>
      <c r="N3992" s="18">
        <f>YEAR(Tabela3[[#This Row],[DATA]])</f>
        <v>2023</v>
      </c>
    </row>
    <row r="3993" spans="2:14">
      <c r="B3993" s="1">
        <v>45049</v>
      </c>
      <c r="C3993">
        <v>13599</v>
      </c>
      <c r="D3993">
        <f>COUNTIF(C$4:C3993,Tabela3[[#This Row],[COMANDA]])</f>
        <v>1</v>
      </c>
      <c r="E3993" t="s">
        <v>90</v>
      </c>
      <c r="F3993" t="s">
        <v>98</v>
      </c>
      <c r="G3993" t="s">
        <v>8</v>
      </c>
      <c r="H3993" t="s">
        <v>41</v>
      </c>
      <c r="I3993" s="2">
        <v>2</v>
      </c>
      <c r="J3993" t="s">
        <v>11</v>
      </c>
      <c r="K3993" s="21">
        <f>INDEX(LISTAS!$H:$Q,MATCH(BASE!H3993,LISTAS!$G:$G,0),MATCH(BASE!J3993,LISTAS!$H$3:$Q$3,0))*Tabela3[[#This Row],[QUANTIDADE]]</f>
        <v>28</v>
      </c>
      <c r="L3993" s="2" t="str">
        <f>TEXT(Tabela3[[#This Row],[DATA]],"MM")</f>
        <v>05</v>
      </c>
      <c r="M3993" s="2">
        <f>WEEKNUM(Tabela3[[#This Row],[DATA]])</f>
        <v>18</v>
      </c>
      <c r="N3993" s="18">
        <f>YEAR(Tabela3[[#This Row],[DATA]])</f>
        <v>2023</v>
      </c>
    </row>
    <row r="3994" spans="2:14">
      <c r="B3994" s="1">
        <v>45049</v>
      </c>
      <c r="C3994">
        <v>13600</v>
      </c>
      <c r="D3994">
        <f>COUNTIF(C$4:C3994,Tabela3[[#This Row],[COMANDA]])</f>
        <v>1</v>
      </c>
      <c r="E3994" t="s">
        <v>90</v>
      </c>
      <c r="F3994" t="s">
        <v>98</v>
      </c>
      <c r="G3994" t="s">
        <v>8</v>
      </c>
      <c r="H3994" t="s">
        <v>84</v>
      </c>
      <c r="I3994" s="2">
        <v>1</v>
      </c>
      <c r="J3994" t="s">
        <v>11</v>
      </c>
      <c r="K3994" s="21">
        <f>INDEX(LISTAS!$H:$Q,MATCH(BASE!H3994,LISTAS!$G:$G,0),MATCH(BASE!J3994,LISTAS!$H$3:$Q$3,0))*Tabela3[[#This Row],[QUANTIDADE]]</f>
        <v>16</v>
      </c>
      <c r="L3994" s="2" t="str">
        <f>TEXT(Tabela3[[#This Row],[DATA]],"MM")</f>
        <v>05</v>
      </c>
      <c r="M3994" s="2">
        <f>WEEKNUM(Tabela3[[#This Row],[DATA]])</f>
        <v>18</v>
      </c>
      <c r="N3994" s="18">
        <f>YEAR(Tabela3[[#This Row],[DATA]])</f>
        <v>2023</v>
      </c>
    </row>
    <row r="3995" spans="2:14">
      <c r="B3995" s="1">
        <v>45049</v>
      </c>
      <c r="C3995">
        <v>13601</v>
      </c>
      <c r="D3995">
        <f>COUNTIF(C$4:C3995,Tabela3[[#This Row],[COMANDA]])</f>
        <v>1</v>
      </c>
      <c r="E3995" t="s">
        <v>90</v>
      </c>
      <c r="F3995" t="s">
        <v>98</v>
      </c>
      <c r="G3995" t="s">
        <v>8</v>
      </c>
      <c r="H3995" t="s">
        <v>204</v>
      </c>
      <c r="I3995" s="2">
        <v>1</v>
      </c>
      <c r="J3995" t="s">
        <v>11</v>
      </c>
      <c r="K3995" s="21">
        <f>INDEX(LISTAS!$H:$Q,MATCH(BASE!H3995,LISTAS!$G:$G,0),MATCH(BASE!J3995,LISTAS!$H$3:$Q$3,0))*Tabela3[[#This Row],[QUANTIDADE]]</f>
        <v>18</v>
      </c>
      <c r="L3995" s="2" t="str">
        <f>TEXT(Tabela3[[#This Row],[DATA]],"MM")</f>
        <v>05</v>
      </c>
      <c r="M3995" s="2">
        <f>WEEKNUM(Tabela3[[#This Row],[DATA]])</f>
        <v>18</v>
      </c>
      <c r="N3995" s="18">
        <f>YEAR(Tabela3[[#This Row],[DATA]])</f>
        <v>2023</v>
      </c>
    </row>
    <row r="3996" spans="2:14">
      <c r="B3996" s="1">
        <v>45049</v>
      </c>
      <c r="C3996">
        <v>13601</v>
      </c>
      <c r="D3996">
        <f>COUNTIF(C$4:C3996,Tabela3[[#This Row],[COMANDA]])</f>
        <v>2</v>
      </c>
      <c r="E3996" t="s">
        <v>90</v>
      </c>
      <c r="F3996" t="s">
        <v>98</v>
      </c>
      <c r="G3996" t="s">
        <v>9</v>
      </c>
      <c r="H3996" t="s">
        <v>135</v>
      </c>
      <c r="I3996" s="2">
        <v>1</v>
      </c>
      <c r="J3996" t="s">
        <v>11</v>
      </c>
      <c r="K3996" s="21">
        <f>INDEX(LISTAS!$H:$Q,MATCH(BASE!H3996,LISTAS!$G:$G,0),MATCH(BASE!J3996,LISTAS!$H$3:$Q$3,0))*Tabela3[[#This Row],[QUANTIDADE]]</f>
        <v>4</v>
      </c>
      <c r="L3996" s="2" t="str">
        <f>TEXT(Tabela3[[#This Row],[DATA]],"MM")</f>
        <v>05</v>
      </c>
      <c r="M3996" s="2">
        <f>WEEKNUM(Tabela3[[#This Row],[DATA]])</f>
        <v>18</v>
      </c>
      <c r="N3996" s="18">
        <f>YEAR(Tabela3[[#This Row],[DATA]])</f>
        <v>2023</v>
      </c>
    </row>
    <row r="3997" spans="2:14">
      <c r="B3997" s="1">
        <v>45049</v>
      </c>
      <c r="C3997">
        <v>13602</v>
      </c>
      <c r="D3997">
        <f>COUNTIF(C$4:C3997,Tabela3[[#This Row],[COMANDA]])</f>
        <v>1</v>
      </c>
      <c r="E3997" t="s">
        <v>90</v>
      </c>
      <c r="F3997" t="s">
        <v>98</v>
      </c>
      <c r="G3997" t="s">
        <v>8</v>
      </c>
      <c r="H3997" t="s">
        <v>41</v>
      </c>
      <c r="I3997" s="2">
        <v>1</v>
      </c>
      <c r="J3997" t="s">
        <v>11</v>
      </c>
      <c r="K3997" s="21">
        <f>INDEX(LISTAS!$H:$Q,MATCH(BASE!H3997,LISTAS!$G:$G,0),MATCH(BASE!J3997,LISTAS!$H$3:$Q$3,0))*Tabela3[[#This Row],[QUANTIDADE]]</f>
        <v>14</v>
      </c>
      <c r="L3997" s="2" t="str">
        <f>TEXT(Tabela3[[#This Row],[DATA]],"MM")</f>
        <v>05</v>
      </c>
      <c r="M3997" s="2">
        <f>WEEKNUM(Tabela3[[#This Row],[DATA]])</f>
        <v>18</v>
      </c>
      <c r="N3997" s="18">
        <f>YEAR(Tabela3[[#This Row],[DATA]])</f>
        <v>2023</v>
      </c>
    </row>
    <row r="3998" spans="2:14">
      <c r="B3998" s="1">
        <v>45049</v>
      </c>
      <c r="C3998">
        <v>13602</v>
      </c>
      <c r="D3998">
        <f>COUNTIF(C$4:C3998,Tabela3[[#This Row],[COMANDA]])</f>
        <v>2</v>
      </c>
      <c r="E3998" t="s">
        <v>90</v>
      </c>
      <c r="F3998" t="s">
        <v>98</v>
      </c>
      <c r="G3998" t="s">
        <v>8</v>
      </c>
      <c r="H3998" t="s">
        <v>206</v>
      </c>
      <c r="I3998" s="2">
        <v>2</v>
      </c>
      <c r="J3998" t="s">
        <v>11</v>
      </c>
      <c r="K3998" s="21">
        <f>INDEX(LISTAS!$H:$Q,MATCH(BASE!H3998,LISTAS!$G:$G,0),MATCH(BASE!J3998,LISTAS!$H$3:$Q$3,0))*Tabela3[[#This Row],[QUANTIDADE]]</f>
        <v>36</v>
      </c>
      <c r="L3998" s="2" t="str">
        <f>TEXT(Tabela3[[#This Row],[DATA]],"MM")</f>
        <v>05</v>
      </c>
      <c r="M3998" s="2">
        <f>WEEKNUM(Tabela3[[#This Row],[DATA]])</f>
        <v>18</v>
      </c>
      <c r="N3998" s="18">
        <f>YEAR(Tabela3[[#This Row],[DATA]])</f>
        <v>2023</v>
      </c>
    </row>
    <row r="3999" spans="2:14">
      <c r="B3999" s="1">
        <v>45049</v>
      </c>
      <c r="C3999">
        <v>13602</v>
      </c>
      <c r="D3999">
        <f>COUNTIF(C$4:C3999,Tabela3[[#This Row],[COMANDA]])</f>
        <v>3</v>
      </c>
      <c r="E3999" t="s">
        <v>90</v>
      </c>
      <c r="F3999" t="s">
        <v>98</v>
      </c>
      <c r="G3999" t="s">
        <v>61</v>
      </c>
      <c r="H3999" t="s">
        <v>384</v>
      </c>
      <c r="I3999" s="2">
        <v>2</v>
      </c>
      <c r="J3999" t="s">
        <v>11</v>
      </c>
      <c r="K3999" s="21">
        <f>INDEX(LISTAS!$H:$Q,MATCH(BASE!H3999,LISTAS!$G:$G,0),MATCH(BASE!J3999,LISTAS!$H$3:$Q$3,0))*Tabela3[[#This Row],[QUANTIDADE]]</f>
        <v>4</v>
      </c>
      <c r="L3999" s="2" t="str">
        <f>TEXT(Tabela3[[#This Row],[DATA]],"MM")</f>
        <v>05</v>
      </c>
      <c r="M3999" s="2">
        <f>WEEKNUM(Tabela3[[#This Row],[DATA]])</f>
        <v>18</v>
      </c>
      <c r="N3999" s="18">
        <f>YEAR(Tabela3[[#This Row],[DATA]])</f>
        <v>2023</v>
      </c>
    </row>
    <row r="4000" spans="2:14">
      <c r="B4000" s="1">
        <v>45049</v>
      </c>
      <c r="C4000">
        <v>13602</v>
      </c>
      <c r="D4000">
        <f>COUNTIF(C$4:C4000,Tabela3[[#This Row],[COMANDA]])</f>
        <v>4</v>
      </c>
      <c r="E4000" t="s">
        <v>90</v>
      </c>
      <c r="F4000" t="s">
        <v>98</v>
      </c>
      <c r="G4000" t="s">
        <v>9</v>
      </c>
      <c r="H4000" t="s">
        <v>310</v>
      </c>
      <c r="I4000" s="2">
        <v>1</v>
      </c>
      <c r="J4000" t="s">
        <v>11</v>
      </c>
      <c r="K4000" s="21">
        <f>INDEX(LISTAS!$H:$Q,MATCH(BASE!H4000,LISTAS!$G:$G,0),MATCH(BASE!J4000,LISTAS!$H$3:$Q$3,0))*Tabela3[[#This Row],[QUANTIDADE]]</f>
        <v>9</v>
      </c>
      <c r="L4000" s="2" t="str">
        <f>TEXT(Tabela3[[#This Row],[DATA]],"MM")</f>
        <v>05</v>
      </c>
      <c r="M4000" s="2">
        <f>WEEKNUM(Tabela3[[#This Row],[DATA]])</f>
        <v>18</v>
      </c>
      <c r="N4000" s="18">
        <f>YEAR(Tabela3[[#This Row],[DATA]])</f>
        <v>2023</v>
      </c>
    </row>
    <row r="4001" spans="2:14">
      <c r="B4001" s="1">
        <v>45049</v>
      </c>
      <c r="C4001">
        <v>13602</v>
      </c>
      <c r="D4001">
        <f>COUNTIF(C$4:C4001,Tabela3[[#This Row],[COMANDA]])</f>
        <v>5</v>
      </c>
      <c r="E4001" t="s">
        <v>90</v>
      </c>
      <c r="F4001" t="s">
        <v>98</v>
      </c>
      <c r="G4001" t="s">
        <v>9</v>
      </c>
      <c r="H4001" t="s">
        <v>138</v>
      </c>
      <c r="I4001" s="2">
        <v>1</v>
      </c>
      <c r="J4001" t="s">
        <v>11</v>
      </c>
      <c r="K4001" s="21">
        <f>INDEX(LISTAS!$H:$Q,MATCH(BASE!H4001,LISTAS!$G:$G,0),MATCH(BASE!J4001,LISTAS!$H$3:$Q$3,0))*Tabela3[[#This Row],[QUANTIDADE]]</f>
        <v>4</v>
      </c>
      <c r="L4001" s="2" t="str">
        <f>TEXT(Tabela3[[#This Row],[DATA]],"MM")</f>
        <v>05</v>
      </c>
      <c r="M4001" s="2">
        <f>WEEKNUM(Tabela3[[#This Row],[DATA]])</f>
        <v>18</v>
      </c>
      <c r="N4001" s="18">
        <f>YEAR(Tabela3[[#This Row],[DATA]])</f>
        <v>2023</v>
      </c>
    </row>
    <row r="4002" spans="2:14">
      <c r="B4002" s="1">
        <v>45049</v>
      </c>
      <c r="C4002">
        <v>13603</v>
      </c>
      <c r="D4002">
        <f>COUNTIF(C$4:C4002,Tabela3[[#This Row],[COMANDA]])</f>
        <v>1</v>
      </c>
      <c r="E4002" t="s">
        <v>90</v>
      </c>
      <c r="F4002" t="s">
        <v>99</v>
      </c>
      <c r="G4002" t="s">
        <v>8</v>
      </c>
      <c r="H4002" t="s">
        <v>42</v>
      </c>
      <c r="I4002" s="2">
        <v>1</v>
      </c>
      <c r="J4002" t="s">
        <v>11</v>
      </c>
      <c r="K4002" s="21">
        <f>INDEX(LISTAS!$H:$Q,MATCH(BASE!H4002,LISTAS!$G:$G,0),MATCH(BASE!J4002,LISTAS!$H$3:$Q$3,0))*Tabela3[[#This Row],[QUANTIDADE]]</f>
        <v>16</v>
      </c>
      <c r="L4002" s="2" t="str">
        <f>TEXT(Tabela3[[#This Row],[DATA]],"MM")</f>
        <v>05</v>
      </c>
      <c r="M4002" s="2">
        <f>WEEKNUM(Tabela3[[#This Row],[DATA]])</f>
        <v>18</v>
      </c>
      <c r="N4002" s="18">
        <f>YEAR(Tabela3[[#This Row],[DATA]])</f>
        <v>2023</v>
      </c>
    </row>
    <row r="4003" spans="2:14">
      <c r="B4003" s="1">
        <v>45049</v>
      </c>
      <c r="C4003">
        <v>13603</v>
      </c>
      <c r="D4003">
        <f>COUNTIF(C$4:C4003,Tabela3[[#This Row],[COMANDA]])</f>
        <v>2</v>
      </c>
      <c r="E4003" t="s">
        <v>90</v>
      </c>
      <c r="F4003" t="s">
        <v>99</v>
      </c>
      <c r="G4003" t="s">
        <v>10</v>
      </c>
      <c r="H4003" t="s">
        <v>97</v>
      </c>
      <c r="I4003" s="2">
        <v>1</v>
      </c>
      <c r="J4003" t="s">
        <v>11</v>
      </c>
      <c r="K4003" s="21">
        <f>INDEX(LISTAS!$H:$Q,MATCH(BASE!H4003,LISTAS!$G:$G,0),MATCH(BASE!J4003,LISTAS!$H$3:$Q$3,0))*Tabela3[[#This Row],[QUANTIDADE]]</f>
        <v>2.5</v>
      </c>
      <c r="L4003" s="2" t="str">
        <f>TEXT(Tabela3[[#This Row],[DATA]],"MM")</f>
        <v>05</v>
      </c>
      <c r="M4003" s="2">
        <f>WEEKNUM(Tabela3[[#This Row],[DATA]])</f>
        <v>18</v>
      </c>
      <c r="N4003" s="18">
        <f>YEAR(Tabela3[[#This Row],[DATA]])</f>
        <v>2023</v>
      </c>
    </row>
    <row r="4004" spans="2:14">
      <c r="B4004" s="1">
        <v>45049</v>
      </c>
      <c r="C4004">
        <v>13604</v>
      </c>
      <c r="D4004">
        <f>COUNTIF(C$4:C4004,Tabela3[[#This Row],[COMANDA]])</f>
        <v>1</v>
      </c>
      <c r="E4004" t="s">
        <v>90</v>
      </c>
      <c r="F4004" t="s">
        <v>98</v>
      </c>
      <c r="G4004" t="s">
        <v>8</v>
      </c>
      <c r="H4004" t="s">
        <v>204</v>
      </c>
      <c r="I4004" s="2">
        <v>3</v>
      </c>
      <c r="J4004" t="s">
        <v>11</v>
      </c>
      <c r="K4004" s="21">
        <f>INDEX(LISTAS!$H:$Q,MATCH(BASE!H4004,LISTAS!$G:$G,0),MATCH(BASE!J4004,LISTAS!$H$3:$Q$3,0))*Tabela3[[#This Row],[QUANTIDADE]]</f>
        <v>54</v>
      </c>
      <c r="L4004" s="2" t="str">
        <f>TEXT(Tabela3[[#This Row],[DATA]],"MM")</f>
        <v>05</v>
      </c>
      <c r="M4004" s="2">
        <f>WEEKNUM(Tabela3[[#This Row],[DATA]])</f>
        <v>18</v>
      </c>
      <c r="N4004" s="18">
        <f>YEAR(Tabela3[[#This Row],[DATA]])</f>
        <v>2023</v>
      </c>
    </row>
    <row r="4005" spans="2:14">
      <c r="B4005" s="1">
        <v>45049</v>
      </c>
      <c r="C4005">
        <v>13604</v>
      </c>
      <c r="D4005">
        <f>COUNTIF(C$4:C4005,Tabela3[[#This Row],[COMANDA]])</f>
        <v>2</v>
      </c>
      <c r="E4005" t="s">
        <v>90</v>
      </c>
      <c r="F4005" t="s">
        <v>98</v>
      </c>
      <c r="G4005" t="s">
        <v>61</v>
      </c>
      <c r="H4005" t="s">
        <v>199</v>
      </c>
      <c r="I4005" s="2">
        <v>3</v>
      </c>
      <c r="J4005" t="s">
        <v>11</v>
      </c>
      <c r="K4005" s="21">
        <f>INDEX(LISTAS!$H:$Q,MATCH(BASE!H4005,LISTAS!$G:$G,0),MATCH(BASE!J4005,LISTAS!$H$3:$Q$3,0))*Tabela3[[#This Row],[QUANTIDADE]]</f>
        <v>3</v>
      </c>
      <c r="L4005" s="2" t="str">
        <f>TEXT(Tabela3[[#This Row],[DATA]],"MM")</f>
        <v>05</v>
      </c>
      <c r="M4005" s="2">
        <f>WEEKNUM(Tabela3[[#This Row],[DATA]])</f>
        <v>18</v>
      </c>
      <c r="N4005" s="18">
        <f>YEAR(Tabela3[[#This Row],[DATA]])</f>
        <v>2023</v>
      </c>
    </row>
    <row r="4006" spans="2:14">
      <c r="B4006" s="1">
        <v>45049</v>
      </c>
      <c r="C4006">
        <v>13605</v>
      </c>
      <c r="D4006">
        <f>COUNTIF(C$4:C4006,Tabela3[[#This Row],[COMANDA]])</f>
        <v>1</v>
      </c>
      <c r="E4006" t="s">
        <v>89</v>
      </c>
      <c r="F4006" t="s">
        <v>99</v>
      </c>
      <c r="G4006" t="s">
        <v>8</v>
      </c>
      <c r="H4006" t="s">
        <v>40</v>
      </c>
      <c r="I4006" s="2">
        <v>3</v>
      </c>
      <c r="J4006" t="s">
        <v>11</v>
      </c>
      <c r="K4006" s="21">
        <f>INDEX(LISTAS!$H:$Q,MATCH(BASE!H4006,LISTAS!$G:$G,0),MATCH(BASE!J4006,LISTAS!$H$3:$Q$3,0))*Tabela3[[#This Row],[QUANTIDADE]]</f>
        <v>42</v>
      </c>
      <c r="L4006" s="2" t="str">
        <f>TEXT(Tabela3[[#This Row],[DATA]],"MM")</f>
        <v>05</v>
      </c>
      <c r="M4006" s="2">
        <f>WEEKNUM(Tabela3[[#This Row],[DATA]])</f>
        <v>18</v>
      </c>
      <c r="N4006" s="18">
        <f>YEAR(Tabela3[[#This Row],[DATA]])</f>
        <v>2023</v>
      </c>
    </row>
    <row r="4007" spans="2:14">
      <c r="B4007" s="1">
        <v>45049</v>
      </c>
      <c r="C4007">
        <v>13605</v>
      </c>
      <c r="D4007">
        <f>COUNTIF(C$4:C4007,Tabela3[[#This Row],[COMANDA]])</f>
        <v>2</v>
      </c>
      <c r="E4007" t="s">
        <v>89</v>
      </c>
      <c r="F4007" t="s">
        <v>99</v>
      </c>
      <c r="G4007" t="s">
        <v>10</v>
      </c>
      <c r="H4007" t="s">
        <v>92</v>
      </c>
      <c r="I4007" s="2">
        <v>1</v>
      </c>
      <c r="J4007" t="s">
        <v>11</v>
      </c>
      <c r="K4007" s="21">
        <f>INDEX(LISTAS!$H:$Q,MATCH(BASE!H4007,LISTAS!$G:$G,0),MATCH(BASE!J4007,LISTAS!$H$3:$Q$3,0))*Tabela3[[#This Row],[QUANTIDADE]]</f>
        <v>10</v>
      </c>
      <c r="L4007" s="2" t="str">
        <f>TEXT(Tabela3[[#This Row],[DATA]],"MM")</f>
        <v>05</v>
      </c>
      <c r="M4007" s="2">
        <f>WEEKNUM(Tabela3[[#This Row],[DATA]])</f>
        <v>18</v>
      </c>
      <c r="N4007" s="18">
        <f>YEAR(Tabela3[[#This Row],[DATA]])</f>
        <v>2023</v>
      </c>
    </row>
    <row r="4008" spans="2:14">
      <c r="B4008" s="1">
        <v>45049</v>
      </c>
      <c r="C4008">
        <v>13606</v>
      </c>
      <c r="D4008">
        <f>COUNTIF(C$4:C4008,Tabela3[[#This Row],[COMANDA]])</f>
        <v>1</v>
      </c>
      <c r="E4008" t="s">
        <v>90</v>
      </c>
      <c r="F4008" t="s">
        <v>98</v>
      </c>
      <c r="G4008" t="s">
        <v>8</v>
      </c>
      <c r="H4008" t="s">
        <v>42</v>
      </c>
      <c r="I4008" s="2">
        <v>1</v>
      </c>
      <c r="J4008" t="s">
        <v>11</v>
      </c>
      <c r="K4008" s="21">
        <f>INDEX(LISTAS!$H:$Q,MATCH(BASE!H4008,LISTAS!$G:$G,0),MATCH(BASE!J4008,LISTAS!$H$3:$Q$3,0))*Tabela3[[#This Row],[QUANTIDADE]]</f>
        <v>16</v>
      </c>
      <c r="L4008" s="2" t="str">
        <f>TEXT(Tabela3[[#This Row],[DATA]],"MM")</f>
        <v>05</v>
      </c>
      <c r="M4008" s="2">
        <f>WEEKNUM(Tabela3[[#This Row],[DATA]])</f>
        <v>18</v>
      </c>
      <c r="N4008" s="18">
        <f>YEAR(Tabela3[[#This Row],[DATA]])</f>
        <v>2023</v>
      </c>
    </row>
    <row r="4009" spans="2:14">
      <c r="B4009" s="1">
        <v>45049</v>
      </c>
      <c r="C4009">
        <v>13607</v>
      </c>
      <c r="D4009">
        <f>COUNTIF(C$4:C4009,Tabela3[[#This Row],[COMANDA]])</f>
        <v>1</v>
      </c>
      <c r="E4009" t="s">
        <v>90</v>
      </c>
      <c r="F4009" t="s">
        <v>375</v>
      </c>
      <c r="G4009" t="s">
        <v>8</v>
      </c>
      <c r="H4009" t="s">
        <v>203</v>
      </c>
      <c r="I4009" s="2">
        <v>1</v>
      </c>
      <c r="J4009" t="s">
        <v>11</v>
      </c>
      <c r="K4009" s="21">
        <f>INDEX(LISTAS!$H:$Q,MATCH(BASE!H4009,LISTAS!$G:$G,0),MATCH(BASE!J4009,LISTAS!$H$3:$Q$3,0))*Tabela3[[#This Row],[QUANTIDADE]]</f>
        <v>20</v>
      </c>
      <c r="L4009" s="2" t="str">
        <f>TEXT(Tabela3[[#This Row],[DATA]],"MM")</f>
        <v>05</v>
      </c>
      <c r="M4009" s="2">
        <f>WEEKNUM(Tabela3[[#This Row],[DATA]])</f>
        <v>18</v>
      </c>
      <c r="N4009" s="18">
        <f>YEAR(Tabela3[[#This Row],[DATA]])</f>
        <v>2023</v>
      </c>
    </row>
    <row r="4010" spans="2:14">
      <c r="B4010" s="1">
        <v>45049</v>
      </c>
      <c r="C4010">
        <v>13607</v>
      </c>
      <c r="D4010">
        <f>COUNTIF(C$4:C4010,Tabela3[[#This Row],[COMANDA]])</f>
        <v>2</v>
      </c>
      <c r="E4010" t="s">
        <v>90</v>
      </c>
      <c r="F4010" t="s">
        <v>99</v>
      </c>
      <c r="G4010" t="s">
        <v>9</v>
      </c>
      <c r="H4010" t="s">
        <v>132</v>
      </c>
      <c r="I4010" s="2">
        <v>1</v>
      </c>
      <c r="J4010" t="s">
        <v>11</v>
      </c>
      <c r="K4010" s="21">
        <f>INDEX(LISTAS!$H:$Q,MATCH(BASE!H4010,LISTAS!$G:$G,0),MATCH(BASE!J4010,LISTAS!$H$3:$Q$3,0))*Tabela3[[#This Row],[QUANTIDADE]]</f>
        <v>3</v>
      </c>
      <c r="L4010" s="2" t="str">
        <f>TEXT(Tabela3[[#This Row],[DATA]],"MM")</f>
        <v>05</v>
      </c>
      <c r="M4010" s="2">
        <f>WEEKNUM(Tabela3[[#This Row],[DATA]])</f>
        <v>18</v>
      </c>
      <c r="N4010" s="18">
        <f>YEAR(Tabela3[[#This Row],[DATA]])</f>
        <v>2023</v>
      </c>
    </row>
    <row r="4011" spans="2:14">
      <c r="B4011" s="1">
        <v>45049</v>
      </c>
      <c r="C4011">
        <v>13608</v>
      </c>
      <c r="D4011">
        <f>COUNTIF(C$4:C4011,Tabela3[[#This Row],[COMANDA]])</f>
        <v>1</v>
      </c>
      <c r="E4011" t="s">
        <v>90</v>
      </c>
      <c r="F4011" t="s">
        <v>99</v>
      </c>
      <c r="G4011" t="s">
        <v>8</v>
      </c>
      <c r="H4011" t="s">
        <v>203</v>
      </c>
      <c r="I4011" s="2">
        <v>1</v>
      </c>
      <c r="J4011" t="s">
        <v>11</v>
      </c>
      <c r="K4011" s="21">
        <f>INDEX(LISTAS!$H:$Q,MATCH(BASE!H4011,LISTAS!$G:$G,0),MATCH(BASE!J4011,LISTAS!$H$3:$Q$3,0))*Tabela3[[#This Row],[QUANTIDADE]]</f>
        <v>20</v>
      </c>
      <c r="L4011" s="2" t="str">
        <f>TEXT(Tabela3[[#This Row],[DATA]],"MM")</f>
        <v>05</v>
      </c>
      <c r="M4011" s="2">
        <f>WEEKNUM(Tabela3[[#This Row],[DATA]])</f>
        <v>18</v>
      </c>
      <c r="N4011" s="18">
        <f>YEAR(Tabela3[[#This Row],[DATA]])</f>
        <v>2023</v>
      </c>
    </row>
    <row r="4012" spans="2:14">
      <c r="B4012" s="1">
        <v>45049</v>
      </c>
      <c r="C4012">
        <v>13608</v>
      </c>
      <c r="D4012">
        <f>COUNTIF(C$4:C4012,Tabela3[[#This Row],[COMANDA]])</f>
        <v>2</v>
      </c>
      <c r="E4012" t="s">
        <v>90</v>
      </c>
      <c r="F4012" t="s">
        <v>99</v>
      </c>
      <c r="G4012" t="s">
        <v>9</v>
      </c>
      <c r="H4012" t="s">
        <v>142</v>
      </c>
      <c r="I4012" s="2">
        <v>1</v>
      </c>
      <c r="J4012" t="s">
        <v>11</v>
      </c>
      <c r="K4012" s="21">
        <f>INDEX(LISTAS!$H:$Q,MATCH(BASE!H4012,LISTAS!$G:$G,0),MATCH(BASE!J4012,LISTAS!$H$3:$Q$3,0))*Tabela3[[#This Row],[QUANTIDADE]]</f>
        <v>6</v>
      </c>
      <c r="L4012" s="2" t="str">
        <f>TEXT(Tabela3[[#This Row],[DATA]],"MM")</f>
        <v>05</v>
      </c>
      <c r="M4012" s="2">
        <f>WEEKNUM(Tabela3[[#This Row],[DATA]])</f>
        <v>18</v>
      </c>
      <c r="N4012" s="18">
        <f>YEAR(Tabela3[[#This Row],[DATA]])</f>
        <v>2023</v>
      </c>
    </row>
    <row r="4013" spans="2:14">
      <c r="B4013" s="1">
        <v>45049</v>
      </c>
      <c r="C4013">
        <v>13609</v>
      </c>
      <c r="D4013">
        <f>COUNTIF(C$4:C4013,Tabela3[[#This Row],[COMANDA]])</f>
        <v>1</v>
      </c>
      <c r="E4013" t="s">
        <v>90</v>
      </c>
      <c r="F4013" t="s">
        <v>98</v>
      </c>
      <c r="G4013" t="s">
        <v>8</v>
      </c>
      <c r="H4013" t="s">
        <v>205</v>
      </c>
      <c r="I4013" s="2">
        <v>1</v>
      </c>
      <c r="J4013" t="s">
        <v>11</v>
      </c>
      <c r="K4013" s="21">
        <f>INDEX(LISTAS!$H:$Q,MATCH(BASE!H4013,LISTAS!$G:$G,0),MATCH(BASE!J4013,LISTAS!$H$3:$Q$3,0))*Tabela3[[#This Row],[QUANTIDADE]]</f>
        <v>22</v>
      </c>
      <c r="L4013" s="2" t="str">
        <f>TEXT(Tabela3[[#This Row],[DATA]],"MM")</f>
        <v>05</v>
      </c>
      <c r="M4013" s="2">
        <f>WEEKNUM(Tabela3[[#This Row],[DATA]])</f>
        <v>18</v>
      </c>
      <c r="N4013" s="18">
        <f>YEAR(Tabela3[[#This Row],[DATA]])</f>
        <v>2023</v>
      </c>
    </row>
    <row r="4014" spans="2:14">
      <c r="B4014" s="1">
        <v>45049</v>
      </c>
      <c r="C4014">
        <v>13609</v>
      </c>
      <c r="D4014">
        <f>COUNTIF(C$4:C4014,Tabela3[[#This Row],[COMANDA]])</f>
        <v>2</v>
      </c>
      <c r="E4014" t="s">
        <v>90</v>
      </c>
      <c r="F4014" t="s">
        <v>98</v>
      </c>
      <c r="G4014" t="s">
        <v>61</v>
      </c>
      <c r="H4014" t="s">
        <v>161</v>
      </c>
      <c r="I4014" s="2">
        <v>1</v>
      </c>
      <c r="J4014" t="s">
        <v>11</v>
      </c>
      <c r="K4014" s="21">
        <f>INDEX(LISTAS!$H:$Q,MATCH(BASE!H4014,LISTAS!$G:$G,0),MATCH(BASE!J4014,LISTAS!$H$3:$Q$3,0))*Tabela3[[#This Row],[QUANTIDADE]]</f>
        <v>3</v>
      </c>
      <c r="L4014" s="2" t="str">
        <f>TEXT(Tabela3[[#This Row],[DATA]],"MM")</f>
        <v>05</v>
      </c>
      <c r="M4014" s="2">
        <f>WEEKNUM(Tabela3[[#This Row],[DATA]])</f>
        <v>18</v>
      </c>
      <c r="N4014" s="18">
        <f>YEAR(Tabela3[[#This Row],[DATA]])</f>
        <v>2023</v>
      </c>
    </row>
    <row r="4015" spans="2:14">
      <c r="B4015" s="1">
        <v>45049</v>
      </c>
      <c r="C4015">
        <v>13609</v>
      </c>
      <c r="D4015">
        <f>COUNTIF(C$4:C4015,Tabela3[[#This Row],[COMANDA]])</f>
        <v>3</v>
      </c>
      <c r="E4015" t="s">
        <v>90</v>
      </c>
      <c r="F4015" t="s">
        <v>98</v>
      </c>
      <c r="G4015" t="s">
        <v>9</v>
      </c>
      <c r="H4015" t="s">
        <v>52</v>
      </c>
      <c r="I4015" s="2">
        <v>1</v>
      </c>
      <c r="J4015" t="s">
        <v>11</v>
      </c>
      <c r="K4015" s="21">
        <f>INDEX(LISTAS!$H:$Q,MATCH(BASE!H4015,LISTAS!$G:$G,0),MATCH(BASE!J4015,LISTAS!$H$3:$Q$3,0))*Tabela3[[#This Row],[QUANTIDADE]]</f>
        <v>8</v>
      </c>
      <c r="L4015" s="2" t="str">
        <f>TEXT(Tabela3[[#This Row],[DATA]],"MM")</f>
        <v>05</v>
      </c>
      <c r="M4015" s="2">
        <f>WEEKNUM(Tabela3[[#This Row],[DATA]])</f>
        <v>18</v>
      </c>
      <c r="N4015" s="18">
        <f>YEAR(Tabela3[[#This Row],[DATA]])</f>
        <v>2023</v>
      </c>
    </row>
    <row r="4016" spans="2:14">
      <c r="B4016" s="1">
        <v>45049</v>
      </c>
      <c r="C4016">
        <v>13610</v>
      </c>
      <c r="D4016">
        <f>COUNTIF(C$4:C4016,Tabela3[[#This Row],[COMANDA]])</f>
        <v>1</v>
      </c>
      <c r="E4016" t="s">
        <v>90</v>
      </c>
      <c r="F4016" t="s">
        <v>98</v>
      </c>
      <c r="G4016" t="s">
        <v>8</v>
      </c>
      <c r="H4016" t="s">
        <v>204</v>
      </c>
      <c r="I4016" s="2">
        <v>1</v>
      </c>
      <c r="J4016" t="s">
        <v>11</v>
      </c>
      <c r="K4016" s="21">
        <f>INDEX(LISTAS!$H:$Q,MATCH(BASE!H4016,LISTAS!$G:$G,0),MATCH(BASE!J4016,LISTAS!$H$3:$Q$3,0))*Tabela3[[#This Row],[QUANTIDADE]]</f>
        <v>18</v>
      </c>
      <c r="L4016" s="2" t="str">
        <f>TEXT(Tabela3[[#This Row],[DATA]],"MM")</f>
        <v>05</v>
      </c>
      <c r="M4016" s="2">
        <f>WEEKNUM(Tabela3[[#This Row],[DATA]])</f>
        <v>18</v>
      </c>
      <c r="N4016" s="18">
        <f>YEAR(Tabela3[[#This Row],[DATA]])</f>
        <v>2023</v>
      </c>
    </row>
    <row r="4017" spans="2:14">
      <c r="B4017" s="1">
        <v>45049</v>
      </c>
      <c r="C4017">
        <v>13610</v>
      </c>
      <c r="D4017">
        <f>COUNTIF(C$4:C4017,Tabela3[[#This Row],[COMANDA]])</f>
        <v>2</v>
      </c>
      <c r="E4017" t="s">
        <v>90</v>
      </c>
      <c r="F4017" t="s">
        <v>98</v>
      </c>
      <c r="G4017" t="s">
        <v>9</v>
      </c>
      <c r="H4017" t="s">
        <v>464</v>
      </c>
      <c r="I4017" s="2">
        <v>1</v>
      </c>
      <c r="J4017" t="s">
        <v>11</v>
      </c>
      <c r="K4017" s="21">
        <v>4</v>
      </c>
      <c r="L4017" s="2" t="str">
        <f>TEXT(Tabela3[[#This Row],[DATA]],"MM")</f>
        <v>05</v>
      </c>
      <c r="M4017" s="2">
        <f>WEEKNUM(Tabela3[[#This Row],[DATA]])</f>
        <v>18</v>
      </c>
      <c r="N4017" s="18">
        <f>YEAR(Tabela3[[#This Row],[DATA]])</f>
        <v>2023</v>
      </c>
    </row>
    <row r="4018" spans="2:14">
      <c r="B4018" s="1">
        <v>45049</v>
      </c>
      <c r="C4018">
        <v>13611</v>
      </c>
      <c r="D4018">
        <f>COUNTIF(C$4:C4018,Tabela3[[#This Row],[COMANDA]])</f>
        <v>1</v>
      </c>
      <c r="E4018" t="s">
        <v>90</v>
      </c>
      <c r="F4018" t="s">
        <v>375</v>
      </c>
      <c r="G4018" t="s">
        <v>8</v>
      </c>
      <c r="H4018" t="s">
        <v>211</v>
      </c>
      <c r="I4018" s="2">
        <v>1</v>
      </c>
      <c r="J4018" t="s">
        <v>11</v>
      </c>
      <c r="K4018" s="21">
        <f>INDEX(LISTAS!$H:$Q,MATCH(BASE!H4018,LISTAS!$G:$G,0),MATCH(BASE!J4018,LISTAS!$H$3:$Q$3,0))*Tabela3[[#This Row],[QUANTIDADE]]</f>
        <v>20</v>
      </c>
      <c r="L4018" s="2" t="str">
        <f>TEXT(Tabela3[[#This Row],[DATA]],"MM")</f>
        <v>05</v>
      </c>
      <c r="M4018" s="2">
        <f>WEEKNUM(Tabela3[[#This Row],[DATA]])</f>
        <v>18</v>
      </c>
      <c r="N4018" s="18">
        <f>YEAR(Tabela3[[#This Row],[DATA]])</f>
        <v>2023</v>
      </c>
    </row>
    <row r="4019" spans="2:14">
      <c r="B4019" s="1">
        <v>45049</v>
      </c>
      <c r="C4019">
        <v>13612</v>
      </c>
      <c r="D4019">
        <f>COUNTIF(C$4:C4019,Tabela3[[#This Row],[COMANDA]])</f>
        <v>1</v>
      </c>
      <c r="E4019" t="s">
        <v>90</v>
      </c>
      <c r="F4019" t="s">
        <v>98</v>
      </c>
      <c r="G4019" t="s">
        <v>8</v>
      </c>
      <c r="H4019" t="s">
        <v>203</v>
      </c>
      <c r="I4019" s="2">
        <v>1</v>
      </c>
      <c r="J4019" t="s">
        <v>11</v>
      </c>
      <c r="K4019" s="21">
        <f>INDEX(LISTAS!$H:$Q,MATCH(BASE!H4019,LISTAS!$G:$G,0),MATCH(BASE!J4019,LISTAS!$H$3:$Q$3,0))*Tabela3[[#This Row],[QUANTIDADE]]</f>
        <v>20</v>
      </c>
      <c r="L4019" s="2" t="str">
        <f>TEXT(Tabela3[[#This Row],[DATA]],"MM")</f>
        <v>05</v>
      </c>
      <c r="M4019" s="2">
        <f>WEEKNUM(Tabela3[[#This Row],[DATA]])</f>
        <v>18</v>
      </c>
      <c r="N4019" s="18">
        <f>YEAR(Tabela3[[#This Row],[DATA]])</f>
        <v>2023</v>
      </c>
    </row>
    <row r="4020" spans="2:14">
      <c r="B4020" s="1">
        <v>45049</v>
      </c>
      <c r="C4020">
        <v>13612</v>
      </c>
      <c r="D4020">
        <f>COUNTIF(C$4:C4020,Tabela3[[#This Row],[COMANDA]])</f>
        <v>2</v>
      </c>
      <c r="E4020" t="s">
        <v>90</v>
      </c>
      <c r="F4020" t="s">
        <v>98</v>
      </c>
      <c r="G4020" t="s">
        <v>9</v>
      </c>
      <c r="H4020" t="s">
        <v>85</v>
      </c>
      <c r="I4020" s="2">
        <v>1</v>
      </c>
      <c r="J4020" t="s">
        <v>11</v>
      </c>
      <c r="K4020" s="21">
        <f>INDEX(LISTAS!$H:$Q,MATCH(BASE!H4020,LISTAS!$G:$G,0),MATCH(BASE!J4020,LISTAS!$H$3:$Q$3,0))*Tabela3[[#This Row],[QUANTIDADE]]</f>
        <v>10</v>
      </c>
      <c r="L4020" s="2" t="str">
        <f>TEXT(Tabela3[[#This Row],[DATA]],"MM")</f>
        <v>05</v>
      </c>
      <c r="M4020" s="2">
        <f>WEEKNUM(Tabela3[[#This Row],[DATA]])</f>
        <v>18</v>
      </c>
      <c r="N4020" s="18">
        <f>YEAR(Tabela3[[#This Row],[DATA]])</f>
        <v>2023</v>
      </c>
    </row>
    <row r="4021" spans="2:14">
      <c r="B4021" s="1">
        <v>45049</v>
      </c>
      <c r="C4021">
        <v>13613</v>
      </c>
      <c r="D4021">
        <f>COUNTIF(C$4:C4021,Tabela3[[#This Row],[COMANDA]])</f>
        <v>1</v>
      </c>
      <c r="E4021" t="s">
        <v>90</v>
      </c>
      <c r="F4021" t="s">
        <v>98</v>
      </c>
      <c r="G4021" t="s">
        <v>8</v>
      </c>
      <c r="H4021" t="s">
        <v>206</v>
      </c>
      <c r="I4021" s="2">
        <v>1</v>
      </c>
      <c r="J4021" t="s">
        <v>11</v>
      </c>
      <c r="K4021" s="21">
        <f>INDEX(LISTAS!$H:$Q,MATCH(BASE!H4021,LISTAS!$G:$G,0),MATCH(BASE!J4021,LISTAS!$H$3:$Q$3,0))*Tabela3[[#This Row],[QUANTIDADE]]</f>
        <v>18</v>
      </c>
      <c r="L4021" s="2" t="str">
        <f>TEXT(Tabela3[[#This Row],[DATA]],"MM")</f>
        <v>05</v>
      </c>
      <c r="M4021" s="2">
        <f>WEEKNUM(Tabela3[[#This Row],[DATA]])</f>
        <v>18</v>
      </c>
      <c r="N4021" s="18">
        <f>YEAR(Tabela3[[#This Row],[DATA]])</f>
        <v>2023</v>
      </c>
    </row>
    <row r="4022" spans="2:14">
      <c r="B4022" s="1">
        <v>45049</v>
      </c>
      <c r="C4022">
        <v>13614</v>
      </c>
      <c r="D4022">
        <f>COUNTIF(C$4:C4022,Tabela3[[#This Row],[COMANDA]])</f>
        <v>1</v>
      </c>
      <c r="E4022" t="s">
        <v>90</v>
      </c>
      <c r="F4022" t="s">
        <v>99</v>
      </c>
      <c r="G4022" t="s">
        <v>8</v>
      </c>
      <c r="H4022" t="s">
        <v>40</v>
      </c>
      <c r="I4022" s="2">
        <v>1</v>
      </c>
      <c r="J4022" t="s">
        <v>11</v>
      </c>
      <c r="K4022" s="21">
        <f>INDEX(LISTAS!$H:$Q,MATCH(BASE!H4022,LISTAS!$G:$G,0),MATCH(BASE!J4022,LISTAS!$H$3:$Q$3,0))*Tabela3[[#This Row],[QUANTIDADE]]</f>
        <v>14</v>
      </c>
      <c r="L4022" s="2" t="str">
        <f>TEXT(Tabela3[[#This Row],[DATA]],"MM")</f>
        <v>05</v>
      </c>
      <c r="M4022" s="2">
        <f>WEEKNUM(Tabela3[[#This Row],[DATA]])</f>
        <v>18</v>
      </c>
      <c r="N4022" s="18">
        <f>YEAR(Tabela3[[#This Row],[DATA]])</f>
        <v>2023</v>
      </c>
    </row>
    <row r="4023" spans="2:14">
      <c r="B4023" s="1">
        <v>45049</v>
      </c>
      <c r="C4023">
        <v>13614</v>
      </c>
      <c r="D4023">
        <f>COUNTIF(C$4:C4023,Tabela3[[#This Row],[COMANDA]])</f>
        <v>2</v>
      </c>
      <c r="E4023" t="s">
        <v>90</v>
      </c>
      <c r="F4023" t="s">
        <v>99</v>
      </c>
      <c r="G4023" t="s">
        <v>61</v>
      </c>
      <c r="H4023" t="s">
        <v>163</v>
      </c>
      <c r="I4023" s="2">
        <v>1</v>
      </c>
      <c r="J4023" t="s">
        <v>11</v>
      </c>
      <c r="K4023" s="21">
        <f>INDEX(LISTAS!$H:$Q,MATCH(BASE!H4023,LISTAS!$G:$G,0),MATCH(BASE!J4023,LISTAS!$H$3:$Q$3,0))*Tabela3[[#This Row],[QUANTIDADE]]</f>
        <v>4</v>
      </c>
      <c r="L4023" s="2" t="str">
        <f>TEXT(Tabela3[[#This Row],[DATA]],"MM")</f>
        <v>05</v>
      </c>
      <c r="M4023" s="2">
        <f>WEEKNUM(Tabela3[[#This Row],[DATA]])</f>
        <v>18</v>
      </c>
      <c r="N4023" s="18">
        <f>YEAR(Tabela3[[#This Row],[DATA]])</f>
        <v>2023</v>
      </c>
    </row>
    <row r="4024" spans="2:14">
      <c r="B4024" s="1">
        <v>45049</v>
      </c>
      <c r="C4024">
        <v>13615</v>
      </c>
      <c r="D4024">
        <f>COUNTIF(C$4:C4024,Tabela3[[#This Row],[COMANDA]])</f>
        <v>1</v>
      </c>
      <c r="E4024" t="s">
        <v>90</v>
      </c>
      <c r="F4024" t="s">
        <v>99</v>
      </c>
      <c r="G4024" t="s">
        <v>8</v>
      </c>
      <c r="H4024" t="s">
        <v>42</v>
      </c>
      <c r="I4024" s="2">
        <v>1</v>
      </c>
      <c r="J4024" t="s">
        <v>11</v>
      </c>
      <c r="K4024" s="21">
        <f>INDEX(LISTAS!$H:$Q,MATCH(BASE!H4024,LISTAS!$G:$G,0),MATCH(BASE!J4024,LISTAS!$H$3:$Q$3,0))*Tabela3[[#This Row],[QUANTIDADE]]</f>
        <v>16</v>
      </c>
      <c r="L4024" s="2" t="str">
        <f>TEXT(Tabela3[[#This Row],[DATA]],"MM")</f>
        <v>05</v>
      </c>
      <c r="M4024" s="2">
        <f>WEEKNUM(Tabela3[[#This Row],[DATA]])</f>
        <v>18</v>
      </c>
      <c r="N4024" s="18">
        <f>YEAR(Tabela3[[#This Row],[DATA]])</f>
        <v>2023</v>
      </c>
    </row>
    <row r="4025" spans="2:14">
      <c r="B4025" s="1">
        <v>45049</v>
      </c>
      <c r="C4025">
        <v>13615</v>
      </c>
      <c r="D4025">
        <f>COUNTIF(C$4:C4025,Tabela3[[#This Row],[COMANDA]])</f>
        <v>2</v>
      </c>
      <c r="E4025" t="s">
        <v>90</v>
      </c>
      <c r="F4025" t="s">
        <v>98</v>
      </c>
      <c r="G4025" t="s">
        <v>8</v>
      </c>
      <c r="H4025" t="s">
        <v>204</v>
      </c>
      <c r="I4025" s="2">
        <v>1</v>
      </c>
      <c r="J4025" t="s">
        <v>11</v>
      </c>
      <c r="K4025" s="21">
        <f>INDEX(LISTAS!$H:$Q,MATCH(BASE!H4025,LISTAS!$G:$G,0),MATCH(BASE!J4025,LISTAS!$H$3:$Q$3,0))*Tabela3[[#This Row],[QUANTIDADE]]</f>
        <v>18</v>
      </c>
      <c r="L4025" s="2" t="str">
        <f>TEXT(Tabela3[[#This Row],[DATA]],"MM")</f>
        <v>05</v>
      </c>
      <c r="M4025" s="2">
        <f>WEEKNUM(Tabela3[[#This Row],[DATA]])</f>
        <v>18</v>
      </c>
      <c r="N4025" s="18">
        <f>YEAR(Tabela3[[#This Row],[DATA]])</f>
        <v>2023</v>
      </c>
    </row>
    <row r="4026" spans="2:14">
      <c r="B4026" s="1">
        <v>45049</v>
      </c>
      <c r="C4026">
        <v>13617</v>
      </c>
      <c r="D4026">
        <f>COUNTIF(C$4:C4026,Tabela3[[#This Row],[COMANDA]])</f>
        <v>1</v>
      </c>
      <c r="E4026" t="s">
        <v>90</v>
      </c>
      <c r="F4026" t="s">
        <v>99</v>
      </c>
      <c r="G4026" t="s">
        <v>8</v>
      </c>
      <c r="H4026" t="s">
        <v>39</v>
      </c>
      <c r="I4026" s="2">
        <v>1</v>
      </c>
      <c r="J4026" t="s">
        <v>11</v>
      </c>
      <c r="K4026" s="21">
        <f>INDEX(LISTAS!$H:$Q,MATCH(BASE!H4026,LISTAS!$G:$G,0),MATCH(BASE!J4026,LISTAS!$H$3:$Q$3,0))*Tabela3[[#This Row],[QUANTIDADE]]</f>
        <v>12</v>
      </c>
      <c r="L4026" s="2" t="str">
        <f>TEXT(Tabela3[[#This Row],[DATA]],"MM")</f>
        <v>05</v>
      </c>
      <c r="M4026" s="2">
        <f>WEEKNUM(Tabela3[[#This Row],[DATA]])</f>
        <v>18</v>
      </c>
      <c r="N4026" s="18">
        <f>YEAR(Tabela3[[#This Row],[DATA]])</f>
        <v>2023</v>
      </c>
    </row>
    <row r="4027" spans="2:14">
      <c r="B4027" s="1">
        <v>45049</v>
      </c>
      <c r="C4027">
        <v>13618</v>
      </c>
      <c r="D4027">
        <f>COUNTIF(C$4:C4027,Tabela3[[#This Row],[COMANDA]])</f>
        <v>1</v>
      </c>
      <c r="E4027" t="s">
        <v>90</v>
      </c>
      <c r="F4027" t="s">
        <v>99</v>
      </c>
      <c r="G4027" t="s">
        <v>8</v>
      </c>
      <c r="H4027" t="s">
        <v>203</v>
      </c>
      <c r="I4027" s="2">
        <v>1</v>
      </c>
      <c r="J4027" t="s">
        <v>11</v>
      </c>
      <c r="K4027" s="21">
        <f>INDEX(LISTAS!$H:$Q,MATCH(BASE!H4027,LISTAS!$G:$G,0),MATCH(BASE!J4027,LISTAS!$H$3:$Q$3,0))*Tabela3[[#This Row],[QUANTIDADE]]</f>
        <v>20</v>
      </c>
      <c r="L4027" s="2" t="str">
        <f>TEXT(Tabela3[[#This Row],[DATA]],"MM")</f>
        <v>05</v>
      </c>
      <c r="M4027" s="2">
        <f>WEEKNUM(Tabela3[[#This Row],[DATA]])</f>
        <v>18</v>
      </c>
      <c r="N4027" s="18">
        <f>YEAR(Tabela3[[#This Row],[DATA]])</f>
        <v>2023</v>
      </c>
    </row>
    <row r="4028" spans="2:14">
      <c r="B4028" s="1">
        <v>45049</v>
      </c>
      <c r="C4028">
        <v>13618</v>
      </c>
      <c r="D4028">
        <f>COUNTIF(C$4:C4028,Tabela3[[#This Row],[COMANDA]])</f>
        <v>2</v>
      </c>
      <c r="E4028" t="s">
        <v>90</v>
      </c>
      <c r="F4028" t="s">
        <v>99</v>
      </c>
      <c r="G4028" t="s">
        <v>9</v>
      </c>
      <c r="H4028" t="s">
        <v>208</v>
      </c>
      <c r="I4028" s="2">
        <v>1</v>
      </c>
      <c r="J4028" t="s">
        <v>11</v>
      </c>
      <c r="K4028" s="21">
        <f>INDEX(LISTAS!$H:$Q,MATCH(BASE!H4028,LISTAS!$G:$G,0),MATCH(BASE!J4028,LISTAS!$H$3:$Q$3,0))*Tabela3[[#This Row],[QUANTIDADE]]</f>
        <v>4</v>
      </c>
      <c r="L4028" s="2" t="str">
        <f>TEXT(Tabela3[[#This Row],[DATA]],"MM")</f>
        <v>05</v>
      </c>
      <c r="M4028" s="2">
        <f>WEEKNUM(Tabela3[[#This Row],[DATA]])</f>
        <v>18</v>
      </c>
      <c r="N4028" s="18">
        <f>YEAR(Tabela3[[#This Row],[DATA]])</f>
        <v>2023</v>
      </c>
    </row>
    <row r="4029" spans="2:14">
      <c r="B4029" s="1">
        <v>45049</v>
      </c>
      <c r="C4029">
        <v>13619</v>
      </c>
      <c r="D4029">
        <f>COUNTIF(C$4:C4029,Tabela3[[#This Row],[COMANDA]])</f>
        <v>1</v>
      </c>
      <c r="E4029" t="s">
        <v>90</v>
      </c>
      <c r="F4029" t="s">
        <v>98</v>
      </c>
      <c r="G4029" t="s">
        <v>8</v>
      </c>
      <c r="H4029" t="s">
        <v>202</v>
      </c>
      <c r="I4029" s="2">
        <v>1</v>
      </c>
      <c r="J4029" t="s">
        <v>11</v>
      </c>
      <c r="K4029" s="21">
        <f>INDEX(LISTAS!$H:$Q,MATCH(BASE!H4029,LISTAS!$G:$G,0),MATCH(BASE!J4029,LISTAS!$H$3:$Q$3,0))*Tabela3[[#This Row],[QUANTIDADE]]</f>
        <v>20</v>
      </c>
      <c r="L4029" s="2" t="str">
        <f>TEXT(Tabela3[[#This Row],[DATA]],"MM")</f>
        <v>05</v>
      </c>
      <c r="M4029" s="2">
        <f>WEEKNUM(Tabela3[[#This Row],[DATA]])</f>
        <v>18</v>
      </c>
      <c r="N4029" s="18">
        <f>YEAR(Tabela3[[#This Row],[DATA]])</f>
        <v>2023</v>
      </c>
    </row>
    <row r="4030" spans="2:14">
      <c r="B4030" s="1">
        <v>45049</v>
      </c>
      <c r="C4030">
        <v>13619</v>
      </c>
      <c r="D4030">
        <f>COUNTIF(C$4:C4030,Tabela3[[#This Row],[COMANDA]])</f>
        <v>2</v>
      </c>
      <c r="E4030" t="s">
        <v>90</v>
      </c>
      <c r="F4030" t="s">
        <v>98</v>
      </c>
      <c r="G4030" t="s">
        <v>8</v>
      </c>
      <c r="H4030" t="s">
        <v>206</v>
      </c>
      <c r="I4030" s="2">
        <v>1</v>
      </c>
      <c r="J4030" t="s">
        <v>11</v>
      </c>
      <c r="K4030" s="21">
        <f>INDEX(LISTAS!$H:$Q,MATCH(BASE!H4030,LISTAS!$G:$G,0),MATCH(BASE!J4030,LISTAS!$H$3:$Q$3,0))*Tabela3[[#This Row],[QUANTIDADE]]</f>
        <v>18</v>
      </c>
      <c r="L4030" s="2" t="str">
        <f>TEXT(Tabela3[[#This Row],[DATA]],"MM")</f>
        <v>05</v>
      </c>
      <c r="M4030" s="2">
        <f>WEEKNUM(Tabela3[[#This Row],[DATA]])</f>
        <v>18</v>
      </c>
      <c r="N4030" s="18">
        <f>YEAR(Tabela3[[#This Row],[DATA]])</f>
        <v>2023</v>
      </c>
    </row>
    <row r="4031" spans="2:14">
      <c r="B4031" s="1">
        <v>45049</v>
      </c>
      <c r="C4031">
        <v>13619</v>
      </c>
      <c r="D4031">
        <f>COUNTIF(C$4:C4031,Tabela3[[#This Row],[COMANDA]])</f>
        <v>3</v>
      </c>
      <c r="E4031" t="s">
        <v>90</v>
      </c>
      <c r="F4031" t="s">
        <v>98</v>
      </c>
      <c r="G4031" t="s">
        <v>9</v>
      </c>
      <c r="H4031" t="s">
        <v>138</v>
      </c>
      <c r="I4031" s="2">
        <v>1</v>
      </c>
      <c r="J4031" t="s">
        <v>11</v>
      </c>
      <c r="K4031" s="21">
        <f>INDEX(LISTAS!$H:$Q,MATCH(BASE!H4031,LISTAS!$G:$G,0),MATCH(BASE!J4031,LISTAS!$H$3:$Q$3,0))*Tabela3[[#This Row],[QUANTIDADE]]</f>
        <v>4</v>
      </c>
      <c r="L4031" s="2" t="str">
        <f>TEXT(Tabela3[[#This Row],[DATA]],"MM")</f>
        <v>05</v>
      </c>
      <c r="M4031" s="2">
        <f>WEEKNUM(Tabela3[[#This Row],[DATA]])</f>
        <v>18</v>
      </c>
      <c r="N4031" s="18">
        <f>YEAR(Tabela3[[#This Row],[DATA]])</f>
        <v>2023</v>
      </c>
    </row>
    <row r="4032" spans="2:14">
      <c r="B4032" s="1">
        <v>45049</v>
      </c>
      <c r="C4032">
        <v>13620</v>
      </c>
      <c r="D4032">
        <f>COUNTIF(C$4:C4032,Tabela3[[#This Row],[COMANDA]])</f>
        <v>1</v>
      </c>
      <c r="E4032" t="s">
        <v>90</v>
      </c>
      <c r="F4032" t="s">
        <v>99</v>
      </c>
      <c r="G4032" t="s">
        <v>8</v>
      </c>
      <c r="H4032" t="s">
        <v>204</v>
      </c>
      <c r="I4032" s="2">
        <v>1</v>
      </c>
      <c r="J4032" t="s">
        <v>11</v>
      </c>
      <c r="K4032" s="21">
        <f>INDEX(LISTAS!$H:$Q,MATCH(BASE!H4032,LISTAS!$G:$G,0),MATCH(BASE!J4032,LISTAS!$H$3:$Q$3,0))*Tabela3[[#This Row],[QUANTIDADE]]</f>
        <v>18</v>
      </c>
      <c r="L4032" s="2" t="str">
        <f>TEXT(Tabela3[[#This Row],[DATA]],"MM")</f>
        <v>05</v>
      </c>
      <c r="M4032" s="2">
        <f>WEEKNUM(Tabela3[[#This Row],[DATA]])</f>
        <v>18</v>
      </c>
      <c r="N4032" s="18">
        <f>YEAR(Tabela3[[#This Row],[DATA]])</f>
        <v>2023</v>
      </c>
    </row>
    <row r="4033" spans="2:14">
      <c r="B4033" s="1">
        <v>45049</v>
      </c>
      <c r="C4033">
        <v>13621</v>
      </c>
      <c r="D4033">
        <f>COUNTIF(C$4:C4033,Tabela3[[#This Row],[COMANDA]])</f>
        <v>1</v>
      </c>
      <c r="E4033" t="s">
        <v>90</v>
      </c>
      <c r="F4033" t="s">
        <v>98</v>
      </c>
      <c r="G4033" t="s">
        <v>8</v>
      </c>
      <c r="H4033" t="s">
        <v>43</v>
      </c>
      <c r="I4033" s="2">
        <v>2</v>
      </c>
      <c r="J4033" t="s">
        <v>11</v>
      </c>
      <c r="K4033" s="21">
        <f>INDEX(LISTAS!$H:$Q,MATCH(BASE!H4033,LISTAS!$G:$G,0),MATCH(BASE!J4033,LISTAS!$H$3:$Q$3,0))*Tabela3[[#This Row],[QUANTIDADE]]</f>
        <v>36</v>
      </c>
      <c r="L4033" s="2" t="str">
        <f>TEXT(Tabela3[[#This Row],[DATA]],"MM")</f>
        <v>05</v>
      </c>
      <c r="M4033" s="2">
        <f>WEEKNUM(Tabela3[[#This Row],[DATA]])</f>
        <v>18</v>
      </c>
      <c r="N4033" s="18">
        <f>YEAR(Tabela3[[#This Row],[DATA]])</f>
        <v>2023</v>
      </c>
    </row>
    <row r="4034" spans="2:14">
      <c r="B4034" s="1">
        <v>45049</v>
      </c>
      <c r="C4034">
        <v>13621</v>
      </c>
      <c r="D4034">
        <f>COUNTIF(C$4:C4034,Tabela3[[#This Row],[COMANDA]])</f>
        <v>2</v>
      </c>
      <c r="E4034" t="s">
        <v>90</v>
      </c>
      <c r="F4034" t="s">
        <v>98</v>
      </c>
      <c r="G4034" t="s">
        <v>9</v>
      </c>
      <c r="H4034" t="s">
        <v>131</v>
      </c>
      <c r="I4034" s="2">
        <v>1</v>
      </c>
      <c r="J4034" t="s">
        <v>11</v>
      </c>
      <c r="K4034" s="21">
        <f>INDEX(LISTAS!$H:$Q,MATCH(BASE!H4034,LISTAS!$G:$G,0),MATCH(BASE!J4034,LISTAS!$H$3:$Q$3,0))*Tabela3[[#This Row],[QUANTIDADE]]</f>
        <v>4</v>
      </c>
      <c r="L4034" s="2" t="str">
        <f>TEXT(Tabela3[[#This Row],[DATA]],"MM")</f>
        <v>05</v>
      </c>
      <c r="M4034" s="2">
        <f>WEEKNUM(Tabela3[[#This Row],[DATA]])</f>
        <v>18</v>
      </c>
      <c r="N4034" s="18">
        <f>YEAR(Tabela3[[#This Row],[DATA]])</f>
        <v>2023</v>
      </c>
    </row>
    <row r="4035" spans="2:14">
      <c r="B4035" s="1">
        <v>45049</v>
      </c>
      <c r="C4035">
        <v>13622</v>
      </c>
      <c r="D4035">
        <f>COUNTIF(C$4:C4035,Tabela3[[#This Row],[COMANDA]])</f>
        <v>1</v>
      </c>
      <c r="E4035" t="s">
        <v>90</v>
      </c>
      <c r="F4035" t="s">
        <v>99</v>
      </c>
      <c r="G4035" t="s">
        <v>8</v>
      </c>
      <c r="H4035" t="s">
        <v>204</v>
      </c>
      <c r="I4035" s="2">
        <v>1</v>
      </c>
      <c r="J4035" t="s">
        <v>11</v>
      </c>
      <c r="K4035" s="21">
        <f>INDEX(LISTAS!$H:$Q,MATCH(BASE!H4035,LISTAS!$G:$G,0),MATCH(BASE!J4035,LISTAS!$H$3:$Q$3,0))*Tabela3[[#This Row],[QUANTIDADE]]</f>
        <v>18</v>
      </c>
      <c r="L4035" s="2" t="str">
        <f>TEXT(Tabela3[[#This Row],[DATA]],"MM")</f>
        <v>05</v>
      </c>
      <c r="M4035" s="2">
        <f>WEEKNUM(Tabela3[[#This Row],[DATA]])</f>
        <v>18</v>
      </c>
      <c r="N4035" s="18">
        <f>YEAR(Tabela3[[#This Row],[DATA]])</f>
        <v>2023</v>
      </c>
    </row>
    <row r="4036" spans="2:14">
      <c r="B4036" s="1">
        <v>45049</v>
      </c>
      <c r="C4036">
        <v>13622</v>
      </c>
      <c r="D4036">
        <f>COUNTIF(C$4:C4036,Tabela3[[#This Row],[COMANDA]])</f>
        <v>2</v>
      </c>
      <c r="E4036" t="s">
        <v>90</v>
      </c>
      <c r="F4036" t="s">
        <v>98</v>
      </c>
      <c r="G4036" t="s">
        <v>8</v>
      </c>
      <c r="H4036" t="s">
        <v>206</v>
      </c>
      <c r="I4036" s="2">
        <v>1</v>
      </c>
      <c r="J4036" t="s">
        <v>11</v>
      </c>
      <c r="K4036" s="21">
        <f>INDEX(LISTAS!$H:$Q,MATCH(BASE!H4036,LISTAS!$G:$G,0),MATCH(BASE!J4036,LISTAS!$H$3:$Q$3,0))*Tabela3[[#This Row],[QUANTIDADE]]</f>
        <v>18</v>
      </c>
      <c r="L4036" s="2" t="str">
        <f>TEXT(Tabela3[[#This Row],[DATA]],"MM")</f>
        <v>05</v>
      </c>
      <c r="M4036" s="2">
        <f>WEEKNUM(Tabela3[[#This Row],[DATA]])</f>
        <v>18</v>
      </c>
      <c r="N4036" s="18">
        <f>YEAR(Tabela3[[#This Row],[DATA]])</f>
        <v>2023</v>
      </c>
    </row>
    <row r="4037" spans="2:14">
      <c r="B4037" s="1">
        <v>45049</v>
      </c>
      <c r="C4037">
        <v>13622</v>
      </c>
      <c r="D4037">
        <f>COUNTIF(C$4:C4037,Tabela3[[#This Row],[COMANDA]])</f>
        <v>3</v>
      </c>
      <c r="E4037" t="s">
        <v>90</v>
      </c>
      <c r="F4037" t="s">
        <v>98</v>
      </c>
      <c r="G4037" t="s">
        <v>8</v>
      </c>
      <c r="H4037" t="s">
        <v>84</v>
      </c>
      <c r="I4037" s="2">
        <v>1</v>
      </c>
      <c r="J4037" t="s">
        <v>11</v>
      </c>
      <c r="K4037" s="21">
        <f>INDEX(LISTAS!$H:$Q,MATCH(BASE!H4037,LISTAS!$G:$G,0),MATCH(BASE!J4037,LISTAS!$H$3:$Q$3,0))*Tabela3[[#This Row],[QUANTIDADE]]</f>
        <v>16</v>
      </c>
      <c r="L4037" s="2" t="str">
        <f>TEXT(Tabela3[[#This Row],[DATA]],"MM")</f>
        <v>05</v>
      </c>
      <c r="M4037" s="2">
        <f>WEEKNUM(Tabela3[[#This Row],[DATA]])</f>
        <v>18</v>
      </c>
      <c r="N4037" s="18">
        <f>YEAR(Tabela3[[#This Row],[DATA]])</f>
        <v>2023</v>
      </c>
    </row>
    <row r="4038" spans="2:14">
      <c r="B4038" s="1">
        <v>45049</v>
      </c>
      <c r="C4038">
        <v>13622</v>
      </c>
      <c r="D4038">
        <f>COUNTIF(C$4:C4038,Tabela3[[#This Row],[COMANDA]])</f>
        <v>4</v>
      </c>
      <c r="E4038" t="s">
        <v>90</v>
      </c>
      <c r="F4038" t="s">
        <v>99</v>
      </c>
      <c r="G4038" t="s">
        <v>9</v>
      </c>
      <c r="H4038" t="s">
        <v>213</v>
      </c>
      <c r="I4038" s="2">
        <v>1</v>
      </c>
      <c r="J4038" t="s">
        <v>11</v>
      </c>
      <c r="K4038" s="21">
        <f>INDEX(LISTAS!$H:$Q,MATCH(BASE!H4038,LISTAS!$G:$G,0),MATCH(BASE!J4038,LISTAS!$H$3:$Q$3,0))*Tabela3[[#This Row],[QUANTIDADE]]</f>
        <v>4</v>
      </c>
      <c r="L4038" s="2" t="str">
        <f>TEXT(Tabela3[[#This Row],[DATA]],"MM")</f>
        <v>05</v>
      </c>
      <c r="M4038" s="2">
        <f>WEEKNUM(Tabela3[[#This Row],[DATA]])</f>
        <v>18</v>
      </c>
      <c r="N4038" s="18">
        <f>YEAR(Tabela3[[#This Row],[DATA]])</f>
        <v>2023</v>
      </c>
    </row>
    <row r="4039" spans="2:14">
      <c r="B4039" s="1">
        <v>45049</v>
      </c>
      <c r="C4039">
        <v>13622</v>
      </c>
      <c r="D4039">
        <f>COUNTIF(C$4:C4039,Tabela3[[#This Row],[COMANDA]])</f>
        <v>5</v>
      </c>
      <c r="E4039" t="s">
        <v>90</v>
      </c>
      <c r="F4039" t="s">
        <v>98</v>
      </c>
      <c r="G4039" t="s">
        <v>9</v>
      </c>
      <c r="H4039" t="s">
        <v>138</v>
      </c>
      <c r="I4039" s="2">
        <v>1</v>
      </c>
      <c r="J4039" t="s">
        <v>11</v>
      </c>
      <c r="K4039" s="21">
        <f>INDEX(LISTAS!$H:$Q,MATCH(BASE!H4039,LISTAS!$G:$G,0),MATCH(BASE!J4039,LISTAS!$H$3:$Q$3,0))*Tabela3[[#This Row],[QUANTIDADE]]</f>
        <v>4</v>
      </c>
      <c r="L4039" s="2" t="str">
        <f>TEXT(Tabela3[[#This Row],[DATA]],"MM")</f>
        <v>05</v>
      </c>
      <c r="M4039" s="2">
        <f>WEEKNUM(Tabela3[[#This Row],[DATA]])</f>
        <v>18</v>
      </c>
      <c r="N4039" s="18">
        <f>YEAR(Tabela3[[#This Row],[DATA]])</f>
        <v>2023</v>
      </c>
    </row>
    <row r="4040" spans="2:14">
      <c r="B4040" s="1">
        <v>45049</v>
      </c>
      <c r="C4040">
        <v>13623</v>
      </c>
      <c r="D4040">
        <f>COUNTIF(C$4:C4040,Tabela3[[#This Row],[COMANDA]])</f>
        <v>1</v>
      </c>
      <c r="E4040" t="s">
        <v>90</v>
      </c>
      <c r="F4040" t="s">
        <v>100</v>
      </c>
      <c r="G4040" t="s">
        <v>8</v>
      </c>
      <c r="H4040" t="s">
        <v>211</v>
      </c>
      <c r="I4040" s="2">
        <v>1</v>
      </c>
      <c r="J4040" t="s">
        <v>11</v>
      </c>
      <c r="K4040" s="21">
        <f>INDEX(LISTAS!$H:$Q,MATCH(BASE!H4040,LISTAS!$G:$G,0),MATCH(BASE!J4040,LISTAS!$H$3:$Q$3,0))*Tabela3[[#This Row],[QUANTIDADE]]</f>
        <v>20</v>
      </c>
      <c r="L4040" s="2" t="str">
        <f>TEXT(Tabela3[[#This Row],[DATA]],"MM")</f>
        <v>05</v>
      </c>
      <c r="M4040" s="2">
        <f>WEEKNUM(Tabela3[[#This Row],[DATA]])</f>
        <v>18</v>
      </c>
      <c r="N4040" s="18">
        <f>YEAR(Tabela3[[#This Row],[DATA]])</f>
        <v>2023</v>
      </c>
    </row>
    <row r="4041" spans="2:14">
      <c r="B4041" s="1">
        <v>45049</v>
      </c>
      <c r="C4041">
        <v>13623</v>
      </c>
      <c r="D4041">
        <f>COUNTIF(C$4:C4041,Tabela3[[#This Row],[COMANDA]])</f>
        <v>2</v>
      </c>
      <c r="E4041" t="s">
        <v>90</v>
      </c>
      <c r="F4041" t="s">
        <v>100</v>
      </c>
      <c r="G4041" t="s">
        <v>9</v>
      </c>
      <c r="H4041" t="s">
        <v>208</v>
      </c>
      <c r="I4041" s="2">
        <v>1</v>
      </c>
      <c r="J4041" t="s">
        <v>11</v>
      </c>
      <c r="K4041" s="21">
        <f>INDEX(LISTAS!$H:$Q,MATCH(BASE!H4041,LISTAS!$G:$G,0),MATCH(BASE!J4041,LISTAS!$H$3:$Q$3,0))*Tabela3[[#This Row],[QUANTIDADE]]</f>
        <v>4</v>
      </c>
      <c r="L4041" s="2" t="str">
        <f>TEXT(Tabela3[[#This Row],[DATA]],"MM")</f>
        <v>05</v>
      </c>
      <c r="M4041" s="2">
        <f>WEEKNUM(Tabela3[[#This Row],[DATA]])</f>
        <v>18</v>
      </c>
      <c r="N4041" s="18">
        <f>YEAR(Tabela3[[#This Row],[DATA]])</f>
        <v>2023</v>
      </c>
    </row>
    <row r="4042" spans="2:14">
      <c r="B4042" s="1">
        <v>45049</v>
      </c>
      <c r="C4042">
        <v>13624</v>
      </c>
      <c r="D4042">
        <f>COUNTIF(C$4:C4042,Tabela3[[#This Row],[COMANDA]])</f>
        <v>1</v>
      </c>
      <c r="E4042" t="s">
        <v>90</v>
      </c>
      <c r="F4042" t="s">
        <v>98</v>
      </c>
      <c r="G4042" t="s">
        <v>8</v>
      </c>
      <c r="H4042" t="s">
        <v>204</v>
      </c>
      <c r="I4042" s="2">
        <v>1</v>
      </c>
      <c r="J4042" t="s">
        <v>11</v>
      </c>
      <c r="K4042" s="21">
        <f>INDEX(LISTAS!$H:$Q,MATCH(BASE!H4042,LISTAS!$G:$G,0),MATCH(BASE!J4042,LISTAS!$H$3:$Q$3,0))*Tabela3[[#This Row],[QUANTIDADE]]</f>
        <v>18</v>
      </c>
      <c r="L4042" s="2" t="str">
        <f>TEXT(Tabela3[[#This Row],[DATA]],"MM")</f>
        <v>05</v>
      </c>
      <c r="M4042" s="2">
        <f>WEEKNUM(Tabela3[[#This Row],[DATA]])</f>
        <v>18</v>
      </c>
      <c r="N4042" s="18">
        <f>YEAR(Tabela3[[#This Row],[DATA]])</f>
        <v>2023</v>
      </c>
    </row>
    <row r="4043" spans="2:14">
      <c r="B4043" s="1">
        <v>45049</v>
      </c>
      <c r="C4043">
        <v>13624</v>
      </c>
      <c r="D4043">
        <f>COUNTIF(C$4:C4043,Tabela3[[#This Row],[COMANDA]])</f>
        <v>2</v>
      </c>
      <c r="E4043" t="s">
        <v>90</v>
      </c>
      <c r="F4043" t="s">
        <v>98</v>
      </c>
      <c r="G4043" t="s">
        <v>8</v>
      </c>
      <c r="H4043" t="s">
        <v>202</v>
      </c>
      <c r="I4043" s="2">
        <v>1</v>
      </c>
      <c r="J4043" t="s">
        <v>11</v>
      </c>
      <c r="K4043" s="21">
        <f>INDEX(LISTAS!$H:$Q,MATCH(BASE!H4043,LISTAS!$G:$G,0),MATCH(BASE!J4043,LISTAS!$H$3:$Q$3,0))*Tabela3[[#This Row],[QUANTIDADE]]</f>
        <v>20</v>
      </c>
      <c r="L4043" s="2" t="str">
        <f>TEXT(Tabela3[[#This Row],[DATA]],"MM")</f>
        <v>05</v>
      </c>
      <c r="M4043" s="2">
        <f>WEEKNUM(Tabela3[[#This Row],[DATA]])</f>
        <v>18</v>
      </c>
      <c r="N4043" s="18">
        <f>YEAR(Tabela3[[#This Row],[DATA]])</f>
        <v>2023</v>
      </c>
    </row>
    <row r="4044" spans="2:14">
      <c r="B4044" s="1">
        <v>45049</v>
      </c>
      <c r="C4044">
        <v>13624</v>
      </c>
      <c r="D4044">
        <f>COUNTIF(C$4:C4044,Tabela3[[#This Row],[COMANDA]])</f>
        <v>3</v>
      </c>
      <c r="E4044" t="s">
        <v>90</v>
      </c>
      <c r="F4044" t="s">
        <v>98</v>
      </c>
      <c r="G4044" t="s">
        <v>8</v>
      </c>
      <c r="H4044" t="s">
        <v>205</v>
      </c>
      <c r="I4044" s="2">
        <v>1</v>
      </c>
      <c r="J4044" t="s">
        <v>11</v>
      </c>
      <c r="K4044" s="21">
        <f>INDEX(LISTAS!$H:$Q,MATCH(BASE!H4044,LISTAS!$G:$G,0),MATCH(BASE!J4044,LISTAS!$H$3:$Q$3,0))*Tabela3[[#This Row],[QUANTIDADE]]</f>
        <v>22</v>
      </c>
      <c r="L4044" s="2" t="str">
        <f>TEXT(Tabela3[[#This Row],[DATA]],"MM")</f>
        <v>05</v>
      </c>
      <c r="M4044" s="2">
        <f>WEEKNUM(Tabela3[[#This Row],[DATA]])</f>
        <v>18</v>
      </c>
      <c r="N4044" s="18">
        <f>YEAR(Tabela3[[#This Row],[DATA]])</f>
        <v>2023</v>
      </c>
    </row>
    <row r="4045" spans="2:14">
      <c r="B4045" s="1">
        <v>45049</v>
      </c>
      <c r="C4045">
        <v>13624</v>
      </c>
      <c r="D4045">
        <f>COUNTIF(C$4:C4045,Tabela3[[#This Row],[COMANDA]])</f>
        <v>4</v>
      </c>
      <c r="E4045" t="s">
        <v>90</v>
      </c>
      <c r="F4045" t="s">
        <v>98</v>
      </c>
      <c r="G4045" t="s">
        <v>8</v>
      </c>
      <c r="H4045" t="s">
        <v>206</v>
      </c>
      <c r="I4045" s="2">
        <v>1</v>
      </c>
      <c r="J4045" t="s">
        <v>11</v>
      </c>
      <c r="K4045" s="21">
        <f>INDEX(LISTAS!$H:$Q,MATCH(BASE!H4045,LISTAS!$G:$G,0),MATCH(BASE!J4045,LISTAS!$H$3:$Q$3,0))*Tabela3[[#This Row],[QUANTIDADE]]</f>
        <v>18</v>
      </c>
      <c r="L4045" s="2" t="str">
        <f>TEXT(Tabela3[[#This Row],[DATA]],"MM")</f>
        <v>05</v>
      </c>
      <c r="M4045" s="2">
        <f>WEEKNUM(Tabela3[[#This Row],[DATA]])</f>
        <v>18</v>
      </c>
      <c r="N4045" s="18">
        <f>YEAR(Tabela3[[#This Row],[DATA]])</f>
        <v>2023</v>
      </c>
    </row>
    <row r="4046" spans="2:14">
      <c r="B4046" s="1">
        <v>45049</v>
      </c>
      <c r="C4046">
        <v>13624</v>
      </c>
      <c r="D4046">
        <f>COUNTIF(C$4:C4046,Tabela3[[#This Row],[COMANDA]])</f>
        <v>5</v>
      </c>
      <c r="E4046" t="s">
        <v>90</v>
      </c>
      <c r="F4046" t="s">
        <v>98</v>
      </c>
      <c r="G4046" t="s">
        <v>9</v>
      </c>
      <c r="H4046" t="s">
        <v>465</v>
      </c>
      <c r="I4046" s="2">
        <v>1</v>
      </c>
      <c r="J4046" t="s">
        <v>11</v>
      </c>
      <c r="K4046" s="21">
        <f>INDEX(LISTAS!$H:$Q,MATCH(BASE!H4046,LISTAS!$G:$G,0),MATCH(BASE!J4046,LISTAS!$H$3:$Q$3,0))*Tabela3[[#This Row],[QUANTIDADE]]</f>
        <v>5</v>
      </c>
      <c r="L4046" s="2" t="str">
        <f>TEXT(Tabela3[[#This Row],[DATA]],"MM")</f>
        <v>05</v>
      </c>
      <c r="M4046" s="2">
        <f>WEEKNUM(Tabela3[[#This Row],[DATA]])</f>
        <v>18</v>
      </c>
      <c r="N4046" s="18">
        <f>YEAR(Tabela3[[#This Row],[DATA]])</f>
        <v>2023</v>
      </c>
    </row>
    <row r="4047" spans="2:14">
      <c r="B4047" s="1">
        <v>45049</v>
      </c>
      <c r="C4047">
        <v>13624</v>
      </c>
      <c r="D4047">
        <f>COUNTIF(C$4:C4047,Tabela3[[#This Row],[COMANDA]])</f>
        <v>6</v>
      </c>
      <c r="E4047" t="s">
        <v>90</v>
      </c>
      <c r="F4047" t="s">
        <v>98</v>
      </c>
      <c r="G4047" t="s">
        <v>9</v>
      </c>
      <c r="H4047" t="s">
        <v>464</v>
      </c>
      <c r="I4047" s="2">
        <v>1</v>
      </c>
      <c r="J4047" t="s">
        <v>11</v>
      </c>
      <c r="K4047" s="21">
        <f>INDEX(LISTAS!$H:$Q,MATCH(BASE!H4047,LISTAS!$G:$G,0),MATCH(BASE!J4047,LISTAS!$H$3:$Q$3,0))*Tabela3[[#This Row],[QUANTIDADE]]</f>
        <v>5</v>
      </c>
      <c r="L4047" s="2" t="str">
        <f>TEXT(Tabela3[[#This Row],[DATA]],"MM")</f>
        <v>05</v>
      </c>
      <c r="M4047" s="2">
        <f>WEEKNUM(Tabela3[[#This Row],[DATA]])</f>
        <v>18</v>
      </c>
      <c r="N4047" s="18">
        <f>YEAR(Tabela3[[#This Row],[DATA]])</f>
        <v>2023</v>
      </c>
    </row>
    <row r="4048" spans="2:14">
      <c r="B4048" s="1">
        <v>45049</v>
      </c>
      <c r="C4048">
        <v>13624</v>
      </c>
      <c r="D4048">
        <f>COUNTIF(C$4:C4048,Tabela3[[#This Row],[COMANDA]])</f>
        <v>7</v>
      </c>
      <c r="E4048" t="s">
        <v>90</v>
      </c>
      <c r="F4048" t="s">
        <v>98</v>
      </c>
      <c r="G4048" t="s">
        <v>9</v>
      </c>
      <c r="H4048" t="s">
        <v>55</v>
      </c>
      <c r="I4048" s="2">
        <v>1</v>
      </c>
      <c r="J4048" t="s">
        <v>11</v>
      </c>
      <c r="K4048" s="21">
        <f>INDEX(LISTAS!$H:$Q,MATCH(BASE!H4048,LISTAS!$G:$G,0),MATCH(BASE!J4048,LISTAS!$H$3:$Q$3,0))*Tabela3[[#This Row],[QUANTIDADE]]</f>
        <v>3</v>
      </c>
      <c r="L4048" s="2" t="str">
        <f>TEXT(Tabela3[[#This Row],[DATA]],"MM")</f>
        <v>05</v>
      </c>
      <c r="M4048" s="2">
        <f>WEEKNUM(Tabela3[[#This Row],[DATA]])</f>
        <v>18</v>
      </c>
      <c r="N4048" s="18">
        <f>YEAR(Tabela3[[#This Row],[DATA]])</f>
        <v>2023</v>
      </c>
    </row>
    <row r="4049" spans="2:14">
      <c r="B4049" s="1">
        <v>45049</v>
      </c>
      <c r="C4049">
        <v>13625</v>
      </c>
      <c r="D4049">
        <f>COUNTIF(C$4:C4049,Tabela3[[#This Row],[COMANDA]])</f>
        <v>1</v>
      </c>
      <c r="E4049" t="s">
        <v>90</v>
      </c>
      <c r="F4049" t="s">
        <v>98</v>
      </c>
      <c r="G4049" t="s">
        <v>8</v>
      </c>
      <c r="H4049" t="s">
        <v>42</v>
      </c>
      <c r="I4049" s="2">
        <v>1</v>
      </c>
      <c r="J4049" t="s">
        <v>11</v>
      </c>
      <c r="K4049" s="21">
        <f>INDEX(LISTAS!$H:$Q,MATCH(BASE!H4049,LISTAS!$G:$G,0),MATCH(BASE!J4049,LISTAS!$H$3:$Q$3,0))*Tabela3[[#This Row],[QUANTIDADE]]</f>
        <v>16</v>
      </c>
      <c r="L4049" s="2" t="str">
        <f>TEXT(Tabela3[[#This Row],[DATA]],"MM")</f>
        <v>05</v>
      </c>
      <c r="M4049" s="2">
        <f>WEEKNUM(Tabela3[[#This Row],[DATA]])</f>
        <v>18</v>
      </c>
      <c r="N4049" s="18">
        <f>YEAR(Tabela3[[#This Row],[DATA]])</f>
        <v>2023</v>
      </c>
    </row>
    <row r="4050" spans="2:14">
      <c r="B4050" s="1">
        <v>45049</v>
      </c>
      <c r="C4050">
        <v>13625</v>
      </c>
      <c r="D4050">
        <f>COUNTIF(C$4:C4050,Tabela3[[#This Row],[COMANDA]])</f>
        <v>2</v>
      </c>
      <c r="E4050" t="s">
        <v>90</v>
      </c>
      <c r="F4050" t="s">
        <v>98</v>
      </c>
      <c r="G4050" t="s">
        <v>8</v>
      </c>
      <c r="H4050" t="s">
        <v>211</v>
      </c>
      <c r="I4050" s="2">
        <v>1</v>
      </c>
      <c r="J4050" t="s">
        <v>11</v>
      </c>
      <c r="K4050" s="21">
        <f>INDEX(LISTAS!$H:$Q,MATCH(BASE!H4050,LISTAS!$G:$G,0),MATCH(BASE!J4050,LISTAS!$H$3:$Q$3,0))*Tabela3[[#This Row],[QUANTIDADE]]</f>
        <v>20</v>
      </c>
      <c r="L4050" s="2" t="str">
        <f>TEXT(Tabela3[[#This Row],[DATA]],"MM")</f>
        <v>05</v>
      </c>
      <c r="M4050" s="2">
        <f>WEEKNUM(Tabela3[[#This Row],[DATA]])</f>
        <v>18</v>
      </c>
      <c r="N4050" s="18">
        <f>YEAR(Tabela3[[#This Row],[DATA]])</f>
        <v>2023</v>
      </c>
    </row>
    <row r="4051" spans="2:14">
      <c r="B4051" s="1">
        <v>45049</v>
      </c>
      <c r="C4051">
        <v>13625</v>
      </c>
      <c r="D4051">
        <f>COUNTIF(C$4:C4051,Tabela3[[#This Row],[COMANDA]])</f>
        <v>3</v>
      </c>
      <c r="E4051" t="s">
        <v>90</v>
      </c>
      <c r="F4051" t="s">
        <v>98</v>
      </c>
      <c r="G4051" t="s">
        <v>9</v>
      </c>
      <c r="H4051" t="s">
        <v>465</v>
      </c>
      <c r="I4051" s="2">
        <v>1</v>
      </c>
      <c r="J4051" t="s">
        <v>11</v>
      </c>
      <c r="K4051" s="21">
        <f>INDEX(LISTAS!$H:$Q,MATCH(BASE!H4051,LISTAS!$G:$G,0),MATCH(BASE!J4051,LISTAS!$H$3:$Q$3,0))*Tabela3[[#This Row],[QUANTIDADE]]</f>
        <v>5</v>
      </c>
      <c r="L4051" s="2" t="str">
        <f>TEXT(Tabela3[[#This Row],[DATA]],"MM")</f>
        <v>05</v>
      </c>
      <c r="M4051" s="2">
        <f>WEEKNUM(Tabela3[[#This Row],[DATA]])</f>
        <v>18</v>
      </c>
      <c r="N4051" s="18">
        <f>YEAR(Tabela3[[#This Row],[DATA]])</f>
        <v>2023</v>
      </c>
    </row>
    <row r="4052" spans="2:14">
      <c r="B4052" s="1">
        <v>45049</v>
      </c>
      <c r="C4052">
        <v>13626</v>
      </c>
      <c r="D4052">
        <f>COUNTIF(C$4:C4052,Tabela3[[#This Row],[COMANDA]])</f>
        <v>1</v>
      </c>
      <c r="E4052" t="s">
        <v>90</v>
      </c>
      <c r="F4052" t="s">
        <v>98</v>
      </c>
      <c r="G4052" t="s">
        <v>8</v>
      </c>
      <c r="H4052" t="s">
        <v>42</v>
      </c>
      <c r="I4052" s="2">
        <v>1</v>
      </c>
      <c r="J4052" t="s">
        <v>11</v>
      </c>
      <c r="K4052" s="21">
        <f>INDEX(LISTAS!$H:$Q,MATCH(BASE!H4052,LISTAS!$G:$G,0),MATCH(BASE!J4052,LISTAS!$H$3:$Q$3,0))*Tabela3[[#This Row],[QUANTIDADE]]</f>
        <v>16</v>
      </c>
      <c r="L4052" s="2" t="str">
        <f>TEXT(Tabela3[[#This Row],[DATA]],"MM")</f>
        <v>05</v>
      </c>
      <c r="M4052" s="2">
        <f>WEEKNUM(Tabela3[[#This Row],[DATA]])</f>
        <v>18</v>
      </c>
      <c r="N4052" s="18">
        <f>YEAR(Tabela3[[#This Row],[DATA]])</f>
        <v>2023</v>
      </c>
    </row>
    <row r="4053" spans="2:14">
      <c r="B4053" s="1">
        <v>45049</v>
      </c>
      <c r="C4053">
        <v>13626</v>
      </c>
      <c r="D4053">
        <f>COUNTIF(C$4:C4053,Tabela3[[#This Row],[COMANDA]])</f>
        <v>2</v>
      </c>
      <c r="E4053" t="s">
        <v>90</v>
      </c>
      <c r="F4053" t="s">
        <v>98</v>
      </c>
      <c r="G4053" t="s">
        <v>74</v>
      </c>
      <c r="H4053" t="s">
        <v>75</v>
      </c>
      <c r="I4053" s="2">
        <v>1</v>
      </c>
      <c r="J4053" t="s">
        <v>11</v>
      </c>
      <c r="K4053" s="21">
        <f>INDEX(LISTAS!$H:$Q,MATCH(BASE!H4053,LISTAS!$G:$G,0),MATCH(BASE!J4053,LISTAS!$H$3:$Q$3,0))*Tabela3[[#This Row],[QUANTIDADE]]</f>
        <v>6</v>
      </c>
      <c r="L4053" s="2" t="str">
        <f>TEXT(Tabela3[[#This Row],[DATA]],"MM")</f>
        <v>05</v>
      </c>
      <c r="M4053" s="2">
        <f>WEEKNUM(Tabela3[[#This Row],[DATA]])</f>
        <v>18</v>
      </c>
      <c r="N4053" s="18">
        <f>YEAR(Tabela3[[#This Row],[DATA]])</f>
        <v>2023</v>
      </c>
    </row>
    <row r="4054" spans="2:14">
      <c r="B4054" s="1">
        <v>45049</v>
      </c>
      <c r="C4054">
        <v>13627</v>
      </c>
      <c r="D4054">
        <f>COUNTIF(C$4:C4054,Tabela3[[#This Row],[COMANDA]])</f>
        <v>1</v>
      </c>
      <c r="E4054" t="s">
        <v>90</v>
      </c>
      <c r="F4054" t="s">
        <v>98</v>
      </c>
      <c r="G4054" t="s">
        <v>8</v>
      </c>
      <c r="H4054" t="s">
        <v>202</v>
      </c>
      <c r="I4054" s="2">
        <v>1</v>
      </c>
      <c r="J4054" t="s">
        <v>11</v>
      </c>
      <c r="K4054" s="21">
        <f>INDEX(LISTAS!$H:$Q,MATCH(BASE!H4054,LISTAS!$G:$G,0),MATCH(BASE!J4054,LISTAS!$H$3:$Q$3,0))*Tabela3[[#This Row],[QUANTIDADE]]</f>
        <v>20</v>
      </c>
      <c r="L4054" s="2" t="str">
        <f>TEXT(Tabela3[[#This Row],[DATA]],"MM")</f>
        <v>05</v>
      </c>
      <c r="M4054" s="2">
        <f>WEEKNUM(Tabela3[[#This Row],[DATA]])</f>
        <v>18</v>
      </c>
      <c r="N4054" s="18">
        <f>YEAR(Tabela3[[#This Row],[DATA]])</f>
        <v>2023</v>
      </c>
    </row>
    <row r="4055" spans="2:14">
      <c r="B4055" s="1">
        <v>45049</v>
      </c>
      <c r="C4055">
        <v>13628</v>
      </c>
      <c r="D4055">
        <f>COUNTIF(C$4:C4055,Tabela3[[#This Row],[COMANDA]])</f>
        <v>1</v>
      </c>
      <c r="E4055" t="s">
        <v>90</v>
      </c>
      <c r="F4055" t="s">
        <v>98</v>
      </c>
      <c r="G4055" t="s">
        <v>8</v>
      </c>
      <c r="H4055" t="s">
        <v>202</v>
      </c>
      <c r="I4055" s="2">
        <v>1</v>
      </c>
      <c r="J4055" t="s">
        <v>11</v>
      </c>
      <c r="K4055" s="21">
        <f>INDEX(LISTAS!$H:$Q,MATCH(BASE!H4055,LISTAS!$G:$G,0),MATCH(BASE!J4055,LISTAS!$H$3:$Q$3,0))*Tabela3[[#This Row],[QUANTIDADE]]</f>
        <v>20</v>
      </c>
      <c r="L4055" s="2" t="str">
        <f>TEXT(Tabela3[[#This Row],[DATA]],"MM")</f>
        <v>05</v>
      </c>
      <c r="M4055" s="2">
        <f>WEEKNUM(Tabela3[[#This Row],[DATA]])</f>
        <v>18</v>
      </c>
      <c r="N4055" s="18">
        <f>YEAR(Tabela3[[#This Row],[DATA]])</f>
        <v>2023</v>
      </c>
    </row>
    <row r="4056" spans="2:14">
      <c r="B4056" s="1">
        <v>45049</v>
      </c>
      <c r="C4056">
        <v>13628</v>
      </c>
      <c r="D4056">
        <f>COUNTIF(C$4:C4056,Tabela3[[#This Row],[COMANDA]])</f>
        <v>2</v>
      </c>
      <c r="E4056" t="s">
        <v>90</v>
      </c>
      <c r="F4056" t="s">
        <v>98</v>
      </c>
      <c r="G4056" t="s">
        <v>9</v>
      </c>
      <c r="H4056" t="s">
        <v>131</v>
      </c>
      <c r="I4056" s="2">
        <v>1</v>
      </c>
      <c r="J4056" t="s">
        <v>11</v>
      </c>
      <c r="K4056" s="21">
        <f>INDEX(LISTAS!$H:$Q,MATCH(BASE!H4056,LISTAS!$G:$G,0),MATCH(BASE!J4056,LISTAS!$H$3:$Q$3,0))*Tabela3[[#This Row],[QUANTIDADE]]</f>
        <v>4</v>
      </c>
      <c r="L4056" s="2" t="str">
        <f>TEXT(Tabela3[[#This Row],[DATA]],"MM")</f>
        <v>05</v>
      </c>
      <c r="M4056" s="2">
        <f>WEEKNUM(Tabela3[[#This Row],[DATA]])</f>
        <v>18</v>
      </c>
      <c r="N4056" s="18">
        <f>YEAR(Tabela3[[#This Row],[DATA]])</f>
        <v>2023</v>
      </c>
    </row>
    <row r="4057" spans="2:14">
      <c r="B4057" s="1">
        <v>45049</v>
      </c>
      <c r="C4057">
        <v>13629</v>
      </c>
      <c r="D4057">
        <f>COUNTIF(C$4:C4057,Tabela3[[#This Row],[COMANDA]])</f>
        <v>1</v>
      </c>
      <c r="E4057" t="s">
        <v>89</v>
      </c>
      <c r="F4057" t="s">
        <v>100</v>
      </c>
      <c r="G4057" t="s">
        <v>8</v>
      </c>
      <c r="H4057" t="s">
        <v>202</v>
      </c>
      <c r="I4057" s="2">
        <v>1</v>
      </c>
      <c r="J4057" t="s">
        <v>11</v>
      </c>
      <c r="K4057" s="21">
        <f>INDEX(LISTAS!$H:$Q,MATCH(BASE!H4057,LISTAS!$G:$G,0),MATCH(BASE!J4057,LISTAS!$H$3:$Q$3,0))*Tabela3[[#This Row],[QUANTIDADE]]</f>
        <v>20</v>
      </c>
      <c r="L4057" s="2" t="str">
        <f>TEXT(Tabela3[[#This Row],[DATA]],"MM")</f>
        <v>05</v>
      </c>
      <c r="M4057" s="2">
        <f>WEEKNUM(Tabela3[[#This Row],[DATA]])</f>
        <v>18</v>
      </c>
      <c r="N4057" s="18">
        <f>YEAR(Tabela3[[#This Row],[DATA]])</f>
        <v>2023</v>
      </c>
    </row>
    <row r="4058" spans="2:14">
      <c r="B4058" s="1">
        <v>45049</v>
      </c>
      <c r="C4058">
        <v>13630</v>
      </c>
      <c r="D4058">
        <f>COUNTIF(C$4:C4058,Tabela3[[#This Row],[COMANDA]])</f>
        <v>1</v>
      </c>
      <c r="E4058" t="s">
        <v>90</v>
      </c>
      <c r="F4058" t="s">
        <v>99</v>
      </c>
      <c r="G4058" t="s">
        <v>8</v>
      </c>
      <c r="H4058" t="s">
        <v>43</v>
      </c>
      <c r="I4058" s="2">
        <v>1</v>
      </c>
      <c r="J4058" t="s">
        <v>11</v>
      </c>
      <c r="K4058" s="21">
        <f>INDEX(LISTAS!$H:$Q,MATCH(BASE!H4058,LISTAS!$G:$G,0),MATCH(BASE!J4058,LISTAS!$H$3:$Q$3,0))*Tabela3[[#This Row],[QUANTIDADE]]</f>
        <v>18</v>
      </c>
      <c r="L4058" s="2" t="str">
        <f>TEXT(Tabela3[[#This Row],[DATA]],"MM")</f>
        <v>05</v>
      </c>
      <c r="M4058" s="2">
        <f>WEEKNUM(Tabela3[[#This Row],[DATA]])</f>
        <v>18</v>
      </c>
      <c r="N4058" s="18">
        <f>YEAR(Tabela3[[#This Row],[DATA]])</f>
        <v>2023</v>
      </c>
    </row>
    <row r="4059" spans="2:14">
      <c r="B4059" s="1">
        <v>45049</v>
      </c>
      <c r="C4059">
        <v>13630</v>
      </c>
      <c r="D4059">
        <f>COUNTIF(C$4:C4059,Tabela3[[#This Row],[COMANDA]])</f>
        <v>2</v>
      </c>
      <c r="E4059" t="s">
        <v>90</v>
      </c>
      <c r="F4059" t="s">
        <v>99</v>
      </c>
      <c r="G4059" t="s">
        <v>8</v>
      </c>
      <c r="H4059" t="s">
        <v>204</v>
      </c>
      <c r="I4059" s="2">
        <v>1</v>
      </c>
      <c r="J4059" t="s">
        <v>11</v>
      </c>
      <c r="K4059" s="21">
        <f>INDEX(LISTAS!$H:$Q,MATCH(BASE!H4059,LISTAS!$G:$G,0),MATCH(BASE!J4059,LISTAS!$H$3:$Q$3,0))*Tabela3[[#This Row],[QUANTIDADE]]</f>
        <v>18</v>
      </c>
      <c r="L4059" s="2" t="str">
        <f>TEXT(Tabela3[[#This Row],[DATA]],"MM")</f>
        <v>05</v>
      </c>
      <c r="M4059" s="2">
        <f>WEEKNUM(Tabela3[[#This Row],[DATA]])</f>
        <v>18</v>
      </c>
      <c r="N4059" s="18">
        <f>YEAR(Tabela3[[#This Row],[DATA]])</f>
        <v>2023</v>
      </c>
    </row>
    <row r="4060" spans="2:14">
      <c r="B4060" s="1">
        <v>45049</v>
      </c>
      <c r="C4060">
        <v>13630</v>
      </c>
      <c r="D4060">
        <f>COUNTIF(C$4:C4060,Tabela3[[#This Row],[COMANDA]])</f>
        <v>3</v>
      </c>
      <c r="E4060" t="s">
        <v>90</v>
      </c>
      <c r="F4060" t="s">
        <v>99</v>
      </c>
      <c r="G4060" t="s">
        <v>61</v>
      </c>
      <c r="H4060" t="s">
        <v>162</v>
      </c>
      <c r="I4060" s="2">
        <v>1</v>
      </c>
      <c r="J4060" t="s">
        <v>11</v>
      </c>
      <c r="K4060" s="21">
        <f>INDEX(LISTAS!$H:$Q,MATCH(BASE!H4060,LISTAS!$G:$G,0),MATCH(BASE!J4060,LISTAS!$H$3:$Q$3,0))*Tabela3[[#This Row],[QUANTIDADE]]</f>
        <v>1.5</v>
      </c>
      <c r="L4060" s="2" t="str">
        <f>TEXT(Tabela3[[#This Row],[DATA]],"MM")</f>
        <v>05</v>
      </c>
      <c r="M4060" s="2">
        <f>WEEKNUM(Tabela3[[#This Row],[DATA]])</f>
        <v>18</v>
      </c>
      <c r="N4060" s="18">
        <f>YEAR(Tabela3[[#This Row],[DATA]])</f>
        <v>2023</v>
      </c>
    </row>
    <row r="4061" spans="2:14">
      <c r="B4061" s="1">
        <v>45049</v>
      </c>
      <c r="C4061">
        <v>13630</v>
      </c>
      <c r="D4061">
        <f>COUNTIF(C$4:C4061,Tabela3[[#This Row],[COMANDA]])</f>
        <v>4</v>
      </c>
      <c r="E4061" t="s">
        <v>90</v>
      </c>
      <c r="F4061" t="s">
        <v>99</v>
      </c>
      <c r="G4061" t="s">
        <v>61</v>
      </c>
      <c r="H4061" t="s">
        <v>199</v>
      </c>
      <c r="I4061" s="2">
        <v>1</v>
      </c>
      <c r="J4061" t="s">
        <v>11</v>
      </c>
      <c r="K4061" s="21">
        <f>INDEX(LISTAS!$H:$Q,MATCH(BASE!H4061,LISTAS!$G:$G,0),MATCH(BASE!J4061,LISTAS!$H$3:$Q$3,0))*Tabela3[[#This Row],[QUANTIDADE]]</f>
        <v>1</v>
      </c>
      <c r="L4061" s="2" t="str">
        <f>TEXT(Tabela3[[#This Row],[DATA]],"MM")</f>
        <v>05</v>
      </c>
      <c r="M4061" s="2">
        <f>WEEKNUM(Tabela3[[#This Row],[DATA]])</f>
        <v>18</v>
      </c>
      <c r="N4061" s="18">
        <f>YEAR(Tabela3[[#This Row],[DATA]])</f>
        <v>2023</v>
      </c>
    </row>
    <row r="4062" spans="2:14">
      <c r="B4062" s="1">
        <v>45049</v>
      </c>
      <c r="C4062">
        <v>13631</v>
      </c>
      <c r="D4062">
        <f>COUNTIF(C$4:C4062,Tabela3[[#This Row],[COMANDA]])</f>
        <v>1</v>
      </c>
      <c r="E4062" t="s">
        <v>90</v>
      </c>
      <c r="F4062" t="s">
        <v>99</v>
      </c>
      <c r="G4062" t="s">
        <v>8</v>
      </c>
      <c r="H4062" t="s">
        <v>39</v>
      </c>
      <c r="I4062" s="2">
        <v>1</v>
      </c>
      <c r="J4062" t="s">
        <v>11</v>
      </c>
      <c r="K4062" s="21">
        <f>INDEX(LISTAS!$H:$Q,MATCH(BASE!H4062,LISTAS!$G:$G,0),MATCH(BASE!J4062,LISTAS!$H$3:$Q$3,0))*Tabela3[[#This Row],[QUANTIDADE]]</f>
        <v>12</v>
      </c>
      <c r="L4062" s="2" t="str">
        <f>TEXT(Tabela3[[#This Row],[DATA]],"MM")</f>
        <v>05</v>
      </c>
      <c r="M4062" s="2">
        <f>WEEKNUM(Tabela3[[#This Row],[DATA]])</f>
        <v>18</v>
      </c>
      <c r="N4062" s="18">
        <f>YEAR(Tabela3[[#This Row],[DATA]])</f>
        <v>2023</v>
      </c>
    </row>
    <row r="4063" spans="2:14">
      <c r="B4063" s="1">
        <v>45049</v>
      </c>
      <c r="C4063">
        <v>13631</v>
      </c>
      <c r="D4063">
        <f>COUNTIF(C$4:C4063,Tabela3[[#This Row],[COMANDA]])</f>
        <v>2</v>
      </c>
      <c r="E4063" t="s">
        <v>90</v>
      </c>
      <c r="F4063" t="s">
        <v>99</v>
      </c>
      <c r="G4063" t="s">
        <v>9</v>
      </c>
      <c r="H4063" t="s">
        <v>138</v>
      </c>
      <c r="I4063" s="2">
        <v>1</v>
      </c>
      <c r="J4063" t="s">
        <v>11</v>
      </c>
      <c r="K4063" s="21">
        <f>INDEX(LISTAS!$H:$Q,MATCH(BASE!H4063,LISTAS!$G:$G,0),MATCH(BASE!J4063,LISTAS!$H$3:$Q$3,0))*Tabela3[[#This Row],[QUANTIDADE]]</f>
        <v>4</v>
      </c>
      <c r="L4063" s="2" t="str">
        <f>TEXT(Tabela3[[#This Row],[DATA]],"MM")</f>
        <v>05</v>
      </c>
      <c r="M4063" s="2">
        <f>WEEKNUM(Tabela3[[#This Row],[DATA]])</f>
        <v>18</v>
      </c>
      <c r="N4063" s="18">
        <f>YEAR(Tabela3[[#This Row],[DATA]])</f>
        <v>2023</v>
      </c>
    </row>
    <row r="4064" spans="2:14">
      <c r="B4064" s="1">
        <v>45049</v>
      </c>
      <c r="C4064">
        <v>13632</v>
      </c>
      <c r="D4064">
        <f>COUNTIF(C$4:C4064,Tabela3[[#This Row],[COMANDA]])</f>
        <v>1</v>
      </c>
      <c r="E4064" t="s">
        <v>90</v>
      </c>
      <c r="F4064" t="s">
        <v>375</v>
      </c>
      <c r="G4064" t="s">
        <v>8</v>
      </c>
      <c r="H4064" t="s">
        <v>40</v>
      </c>
      <c r="I4064" s="2">
        <v>1</v>
      </c>
      <c r="J4064" t="s">
        <v>11</v>
      </c>
      <c r="K4064" s="21">
        <f>INDEX(LISTAS!$H:$Q,MATCH(BASE!H4064,LISTAS!$G:$G,0),MATCH(BASE!J4064,LISTAS!$H$3:$Q$3,0))*Tabela3[[#This Row],[QUANTIDADE]]</f>
        <v>14</v>
      </c>
      <c r="L4064" s="2" t="str">
        <f>TEXT(Tabela3[[#This Row],[DATA]],"MM")</f>
        <v>05</v>
      </c>
      <c r="M4064" s="2">
        <f>WEEKNUM(Tabela3[[#This Row],[DATA]])</f>
        <v>18</v>
      </c>
      <c r="N4064" s="18">
        <f>YEAR(Tabela3[[#This Row],[DATA]])</f>
        <v>2023</v>
      </c>
    </row>
    <row r="4065" spans="2:14">
      <c r="B4065" s="1">
        <v>45049</v>
      </c>
      <c r="C4065">
        <v>13633</v>
      </c>
      <c r="D4065">
        <f>COUNTIF(C$4:C4065,Tabela3[[#This Row],[COMANDA]])</f>
        <v>1</v>
      </c>
      <c r="E4065" t="s">
        <v>90</v>
      </c>
      <c r="F4065" t="s">
        <v>99</v>
      </c>
      <c r="G4065" t="s">
        <v>8</v>
      </c>
      <c r="H4065" t="s">
        <v>42</v>
      </c>
      <c r="I4065" s="2">
        <v>1</v>
      </c>
      <c r="J4065" t="s">
        <v>11</v>
      </c>
      <c r="K4065" s="21">
        <f>INDEX(LISTAS!$H:$Q,MATCH(BASE!H4065,LISTAS!$G:$G,0),MATCH(BASE!J4065,LISTAS!$H$3:$Q$3,0))*Tabela3[[#This Row],[QUANTIDADE]]</f>
        <v>16</v>
      </c>
      <c r="L4065" s="2" t="str">
        <f>TEXT(Tabela3[[#This Row],[DATA]],"MM")</f>
        <v>05</v>
      </c>
      <c r="M4065" s="2">
        <f>WEEKNUM(Tabela3[[#This Row],[DATA]])</f>
        <v>18</v>
      </c>
      <c r="N4065" s="18">
        <f>YEAR(Tabela3[[#This Row],[DATA]])</f>
        <v>2023</v>
      </c>
    </row>
    <row r="4066" spans="2:14">
      <c r="B4066" s="1">
        <v>45049</v>
      </c>
      <c r="C4066">
        <v>13634</v>
      </c>
      <c r="D4066">
        <f>COUNTIF(C$4:C4066,Tabela3[[#This Row],[COMANDA]])</f>
        <v>1</v>
      </c>
      <c r="E4066" t="s">
        <v>90</v>
      </c>
      <c r="F4066" t="s">
        <v>99</v>
      </c>
      <c r="G4066" t="s">
        <v>8</v>
      </c>
      <c r="H4066" t="s">
        <v>42</v>
      </c>
      <c r="I4066" s="2">
        <v>1</v>
      </c>
      <c r="J4066" t="s">
        <v>11</v>
      </c>
      <c r="K4066" s="21">
        <f>INDEX(LISTAS!$H:$Q,MATCH(BASE!H4066,LISTAS!$G:$G,0),MATCH(BASE!J4066,LISTAS!$H$3:$Q$3,0))*Tabela3[[#This Row],[QUANTIDADE]]</f>
        <v>16</v>
      </c>
      <c r="L4066" s="2" t="str">
        <f>TEXT(Tabela3[[#This Row],[DATA]],"MM")</f>
        <v>05</v>
      </c>
      <c r="M4066" s="2">
        <f>WEEKNUM(Tabela3[[#This Row],[DATA]])</f>
        <v>18</v>
      </c>
      <c r="N4066" s="18">
        <f>YEAR(Tabela3[[#This Row],[DATA]])</f>
        <v>2023</v>
      </c>
    </row>
    <row r="4067" spans="2:14">
      <c r="B4067" s="1">
        <v>45049</v>
      </c>
      <c r="C4067">
        <v>13635</v>
      </c>
      <c r="D4067">
        <f>COUNTIF(C$4:C4067,Tabela3[[#This Row],[COMANDA]])</f>
        <v>1</v>
      </c>
      <c r="E4067" t="s">
        <v>89</v>
      </c>
      <c r="F4067" t="s">
        <v>375</v>
      </c>
      <c r="G4067" t="s">
        <v>8</v>
      </c>
      <c r="H4067" t="s">
        <v>206</v>
      </c>
      <c r="I4067" s="2">
        <v>2</v>
      </c>
      <c r="J4067" t="s">
        <v>12</v>
      </c>
      <c r="K4067" s="21">
        <f>INDEX(LISTAS!$H:$Q,MATCH(BASE!H4067,LISTAS!$G:$G,0),MATCH(BASE!J4067,LISTAS!$H$3:$Q$3,0))*Tabela3[[#This Row],[QUANTIDADE]]</f>
        <v>32.4</v>
      </c>
      <c r="L4067" s="2" t="str">
        <f>TEXT(Tabela3[[#This Row],[DATA]],"MM")</f>
        <v>05</v>
      </c>
      <c r="M4067" s="2">
        <f>WEEKNUM(Tabela3[[#This Row],[DATA]])</f>
        <v>18</v>
      </c>
      <c r="N4067" s="18">
        <f>YEAR(Tabela3[[#This Row],[DATA]])</f>
        <v>2023</v>
      </c>
    </row>
    <row r="4068" spans="2:14">
      <c r="B4068" s="1">
        <v>45049</v>
      </c>
      <c r="C4068">
        <v>13636</v>
      </c>
      <c r="D4068">
        <f>COUNTIF(C$4:C4068,Tabela3[[#This Row],[COMANDA]])</f>
        <v>1</v>
      </c>
      <c r="E4068" t="s">
        <v>90</v>
      </c>
      <c r="F4068" t="s">
        <v>99</v>
      </c>
      <c r="G4068" t="s">
        <v>8</v>
      </c>
      <c r="H4068" t="s">
        <v>84</v>
      </c>
      <c r="I4068" s="2">
        <v>1</v>
      </c>
      <c r="J4068" t="s">
        <v>11</v>
      </c>
      <c r="K4068" s="21">
        <f>INDEX(LISTAS!$H:$Q,MATCH(BASE!H4068,LISTAS!$G:$G,0),MATCH(BASE!J4068,LISTAS!$H$3:$Q$3,0))*Tabela3[[#This Row],[QUANTIDADE]]</f>
        <v>16</v>
      </c>
      <c r="L4068" s="2" t="str">
        <f>TEXT(Tabela3[[#This Row],[DATA]],"MM")</f>
        <v>05</v>
      </c>
      <c r="M4068" s="2">
        <f>WEEKNUM(Tabela3[[#This Row],[DATA]])</f>
        <v>18</v>
      </c>
      <c r="N4068" s="18">
        <f>YEAR(Tabela3[[#This Row],[DATA]])</f>
        <v>2023</v>
      </c>
    </row>
    <row r="4069" spans="2:14">
      <c r="B4069" s="1">
        <v>45049</v>
      </c>
      <c r="C4069">
        <v>13637</v>
      </c>
      <c r="D4069">
        <f>COUNTIF(C$4:C4069,Tabela3[[#This Row],[COMANDA]])</f>
        <v>1</v>
      </c>
      <c r="E4069" t="s">
        <v>90</v>
      </c>
      <c r="F4069" t="s">
        <v>98</v>
      </c>
      <c r="G4069" t="s">
        <v>8</v>
      </c>
      <c r="H4069" t="s">
        <v>204</v>
      </c>
      <c r="I4069" s="2">
        <v>1</v>
      </c>
      <c r="J4069" t="s">
        <v>11</v>
      </c>
      <c r="K4069" s="21">
        <f>INDEX(LISTAS!$H:$Q,MATCH(BASE!H4069,LISTAS!$G:$G,0),MATCH(BASE!J4069,LISTAS!$H$3:$Q$3,0))*Tabela3[[#This Row],[QUANTIDADE]]</f>
        <v>18</v>
      </c>
      <c r="L4069" s="2" t="str">
        <f>TEXT(Tabela3[[#This Row],[DATA]],"MM")</f>
        <v>05</v>
      </c>
      <c r="M4069" s="2">
        <f>WEEKNUM(Tabela3[[#This Row],[DATA]])</f>
        <v>18</v>
      </c>
      <c r="N4069" s="18">
        <f>YEAR(Tabela3[[#This Row],[DATA]])</f>
        <v>2023</v>
      </c>
    </row>
    <row r="4070" spans="2:14">
      <c r="B4070" s="1">
        <v>45049</v>
      </c>
      <c r="C4070">
        <v>13637</v>
      </c>
      <c r="D4070">
        <f>COUNTIF(C$4:C4070,Tabela3[[#This Row],[COMANDA]])</f>
        <v>2</v>
      </c>
      <c r="E4070" t="s">
        <v>90</v>
      </c>
      <c r="F4070" t="s">
        <v>98</v>
      </c>
      <c r="G4070" t="s">
        <v>9</v>
      </c>
      <c r="H4070" t="s">
        <v>138</v>
      </c>
      <c r="I4070" s="2">
        <v>1</v>
      </c>
      <c r="J4070" t="s">
        <v>11</v>
      </c>
      <c r="K4070" s="21">
        <f>INDEX(LISTAS!$H:$Q,MATCH(BASE!H4070,LISTAS!$G:$G,0),MATCH(BASE!J4070,LISTAS!$H$3:$Q$3,0))*Tabela3[[#This Row],[QUANTIDADE]]</f>
        <v>4</v>
      </c>
      <c r="L4070" s="2" t="str">
        <f>TEXT(Tabela3[[#This Row],[DATA]],"MM")</f>
        <v>05</v>
      </c>
      <c r="M4070" s="2">
        <f>WEEKNUM(Tabela3[[#This Row],[DATA]])</f>
        <v>18</v>
      </c>
      <c r="N4070" s="18">
        <f>YEAR(Tabela3[[#This Row],[DATA]])</f>
        <v>2023</v>
      </c>
    </row>
    <row r="4071" spans="2:14">
      <c r="B4071" s="1">
        <v>45049</v>
      </c>
      <c r="C4071">
        <v>13638</v>
      </c>
      <c r="D4071">
        <f>COUNTIF(C$4:C4071,Tabela3[[#This Row],[COMANDA]])</f>
        <v>1</v>
      </c>
      <c r="E4071" t="s">
        <v>90</v>
      </c>
      <c r="F4071" t="s">
        <v>100</v>
      </c>
      <c r="G4071" t="s">
        <v>8</v>
      </c>
      <c r="H4071" t="s">
        <v>206</v>
      </c>
      <c r="I4071" s="2">
        <v>1</v>
      </c>
      <c r="J4071" t="s">
        <v>11</v>
      </c>
      <c r="K4071" s="21">
        <f>INDEX(LISTAS!$H:$Q,MATCH(BASE!H4071,LISTAS!$G:$G,0),MATCH(BASE!J4071,LISTAS!$H$3:$Q$3,0))*Tabela3[[#This Row],[QUANTIDADE]]</f>
        <v>18</v>
      </c>
      <c r="L4071" s="2" t="str">
        <f>TEXT(Tabela3[[#This Row],[DATA]],"MM")</f>
        <v>05</v>
      </c>
      <c r="M4071" s="2">
        <f>WEEKNUM(Tabela3[[#This Row],[DATA]])</f>
        <v>18</v>
      </c>
      <c r="N4071" s="18">
        <f>YEAR(Tabela3[[#This Row],[DATA]])</f>
        <v>2023</v>
      </c>
    </row>
    <row r="4072" spans="2:14">
      <c r="B4072" s="1">
        <v>45049</v>
      </c>
      <c r="C4072">
        <v>13639</v>
      </c>
      <c r="D4072">
        <f>COUNTIF(C$4:C4072,Tabela3[[#This Row],[COMANDA]])</f>
        <v>1</v>
      </c>
      <c r="E4072" t="s">
        <v>90</v>
      </c>
      <c r="F4072" t="s">
        <v>375</v>
      </c>
      <c r="G4072" t="s">
        <v>8</v>
      </c>
      <c r="H4072" t="s">
        <v>211</v>
      </c>
      <c r="I4072" s="2">
        <v>1</v>
      </c>
      <c r="J4072" t="s">
        <v>11</v>
      </c>
      <c r="K4072" s="21">
        <f>INDEX(LISTAS!$H:$Q,MATCH(BASE!H4072,LISTAS!$G:$G,0),MATCH(BASE!J4072,LISTAS!$H$3:$Q$3,0))*Tabela3[[#This Row],[QUANTIDADE]]</f>
        <v>20</v>
      </c>
      <c r="L4072" s="2" t="str">
        <f>TEXT(Tabela3[[#This Row],[DATA]],"MM")</f>
        <v>05</v>
      </c>
      <c r="M4072" s="2">
        <f>WEEKNUM(Tabela3[[#This Row],[DATA]])</f>
        <v>18</v>
      </c>
      <c r="N4072" s="18">
        <f>YEAR(Tabela3[[#This Row],[DATA]])</f>
        <v>2023</v>
      </c>
    </row>
    <row r="4073" spans="2:14">
      <c r="B4073" s="1">
        <v>45049</v>
      </c>
      <c r="C4073">
        <v>13639</v>
      </c>
      <c r="D4073">
        <f>COUNTIF(C$4:C4073,Tabela3[[#This Row],[COMANDA]])</f>
        <v>2</v>
      </c>
      <c r="E4073" t="s">
        <v>90</v>
      </c>
      <c r="F4073" t="s">
        <v>375</v>
      </c>
      <c r="G4073" t="s">
        <v>61</v>
      </c>
      <c r="H4073" t="s">
        <v>163</v>
      </c>
      <c r="I4073" s="2">
        <v>1</v>
      </c>
      <c r="J4073" t="s">
        <v>11</v>
      </c>
      <c r="K4073" s="21">
        <f>INDEX(LISTAS!$H:$Q,MATCH(BASE!H4073,LISTAS!$G:$G,0),MATCH(BASE!J4073,LISTAS!$H$3:$Q$3,0))*Tabela3[[#This Row],[QUANTIDADE]]</f>
        <v>4</v>
      </c>
      <c r="L4073" s="2" t="str">
        <f>TEXT(Tabela3[[#This Row],[DATA]],"MM")</f>
        <v>05</v>
      </c>
      <c r="M4073" s="2">
        <f>WEEKNUM(Tabela3[[#This Row],[DATA]])</f>
        <v>18</v>
      </c>
      <c r="N4073" s="18">
        <f>YEAR(Tabela3[[#This Row],[DATA]])</f>
        <v>2023</v>
      </c>
    </row>
    <row r="4074" spans="2:14">
      <c r="B4074" s="1">
        <v>45049</v>
      </c>
      <c r="C4074">
        <v>13640</v>
      </c>
      <c r="D4074">
        <f>COUNTIF(C$4:C4074,Tabela3[[#This Row],[COMANDA]])</f>
        <v>1</v>
      </c>
      <c r="E4074" t="s">
        <v>90</v>
      </c>
      <c r="F4074" t="s">
        <v>375</v>
      </c>
      <c r="G4074" t="s">
        <v>8</v>
      </c>
      <c r="H4074" t="s">
        <v>211</v>
      </c>
      <c r="I4074" s="2">
        <v>1</v>
      </c>
      <c r="J4074" t="s">
        <v>12</v>
      </c>
      <c r="K4074" s="21">
        <f>INDEX(LISTAS!$H:$Q,MATCH(BASE!H4074,LISTAS!$G:$G,0),MATCH(BASE!J4074,LISTAS!$H$3:$Q$3,0))*Tabela3[[#This Row],[QUANTIDADE]]</f>
        <v>18</v>
      </c>
      <c r="L4074" s="2" t="str">
        <f>TEXT(Tabela3[[#This Row],[DATA]],"MM")</f>
        <v>05</v>
      </c>
      <c r="M4074" s="2">
        <f>WEEKNUM(Tabela3[[#This Row],[DATA]])</f>
        <v>18</v>
      </c>
      <c r="N4074" s="18">
        <f>YEAR(Tabela3[[#This Row],[DATA]])</f>
        <v>2023</v>
      </c>
    </row>
    <row r="4075" spans="2:14">
      <c r="B4075" s="1">
        <v>45049</v>
      </c>
      <c r="C4075">
        <v>13641</v>
      </c>
      <c r="D4075">
        <f>COUNTIF(C$4:C4075,Tabela3[[#This Row],[COMANDA]])</f>
        <v>1</v>
      </c>
      <c r="E4075" t="s">
        <v>90</v>
      </c>
      <c r="F4075" t="s">
        <v>100</v>
      </c>
      <c r="G4075" t="s">
        <v>8</v>
      </c>
      <c r="H4075" t="s">
        <v>204</v>
      </c>
      <c r="I4075" s="2">
        <v>1</v>
      </c>
      <c r="J4075" t="s">
        <v>11</v>
      </c>
      <c r="K4075" s="21">
        <f>INDEX(LISTAS!$H:$Q,MATCH(BASE!H4075,LISTAS!$G:$G,0),MATCH(BASE!J4075,LISTAS!$H$3:$Q$3,0))*Tabela3[[#This Row],[QUANTIDADE]]</f>
        <v>18</v>
      </c>
      <c r="L4075" s="2" t="str">
        <f>TEXT(Tabela3[[#This Row],[DATA]],"MM")</f>
        <v>05</v>
      </c>
      <c r="M4075" s="2">
        <f>WEEKNUM(Tabela3[[#This Row],[DATA]])</f>
        <v>18</v>
      </c>
      <c r="N4075" s="18">
        <f>YEAR(Tabela3[[#This Row],[DATA]])</f>
        <v>2023</v>
      </c>
    </row>
    <row r="4076" spans="2:14">
      <c r="B4076" s="1">
        <v>45049</v>
      </c>
      <c r="C4076">
        <v>13641</v>
      </c>
      <c r="D4076">
        <f>COUNTIF(C$4:C4076,Tabela3[[#This Row],[COMANDA]])</f>
        <v>2</v>
      </c>
      <c r="E4076" t="s">
        <v>90</v>
      </c>
      <c r="F4076" t="s">
        <v>100</v>
      </c>
      <c r="G4076" t="s">
        <v>9</v>
      </c>
      <c r="H4076" t="s">
        <v>201</v>
      </c>
      <c r="I4076" s="2">
        <v>1</v>
      </c>
      <c r="J4076" t="s">
        <v>11</v>
      </c>
      <c r="K4076" s="21">
        <f>INDEX(LISTAS!$H:$Q,MATCH(BASE!H4076,LISTAS!$G:$G,0),MATCH(BASE!J4076,LISTAS!$H$3:$Q$3,0))*Tabela3[[#This Row],[QUANTIDADE]]</f>
        <v>3</v>
      </c>
      <c r="L4076" s="2" t="str">
        <f>TEXT(Tabela3[[#This Row],[DATA]],"MM")</f>
        <v>05</v>
      </c>
      <c r="M4076" s="2">
        <f>WEEKNUM(Tabela3[[#This Row],[DATA]])</f>
        <v>18</v>
      </c>
      <c r="N4076" s="18">
        <f>YEAR(Tabela3[[#This Row],[DATA]])</f>
        <v>2023</v>
      </c>
    </row>
    <row r="4077" spans="2:14">
      <c r="B4077" s="1">
        <v>45049</v>
      </c>
      <c r="C4077">
        <v>13642</v>
      </c>
      <c r="D4077">
        <f>COUNTIF(C$4:C4077,Tabela3[[#This Row],[COMANDA]])</f>
        <v>1</v>
      </c>
      <c r="E4077" t="s">
        <v>90</v>
      </c>
      <c r="F4077" t="s">
        <v>98</v>
      </c>
      <c r="G4077" t="s">
        <v>8</v>
      </c>
      <c r="H4077" t="s">
        <v>43</v>
      </c>
      <c r="I4077" s="2">
        <v>1</v>
      </c>
      <c r="J4077" t="s">
        <v>11</v>
      </c>
      <c r="K4077" s="21">
        <f>INDEX(LISTAS!$H:$Q,MATCH(BASE!H4077,LISTAS!$G:$G,0),MATCH(BASE!J4077,LISTAS!$H$3:$Q$3,0))*Tabela3[[#This Row],[QUANTIDADE]]</f>
        <v>18</v>
      </c>
      <c r="L4077" s="2" t="str">
        <f>TEXT(Tabela3[[#This Row],[DATA]],"MM")</f>
        <v>05</v>
      </c>
      <c r="M4077" s="2">
        <f>WEEKNUM(Tabela3[[#This Row],[DATA]])</f>
        <v>18</v>
      </c>
      <c r="N4077" s="18">
        <f>YEAR(Tabela3[[#This Row],[DATA]])</f>
        <v>2023</v>
      </c>
    </row>
    <row r="4078" spans="2:14">
      <c r="B4078" s="1">
        <v>45049</v>
      </c>
      <c r="C4078">
        <v>13643</v>
      </c>
      <c r="D4078">
        <f>COUNTIF(C$4:C4078,Tabela3[[#This Row],[COMANDA]])</f>
        <v>1</v>
      </c>
      <c r="E4078" t="s">
        <v>90</v>
      </c>
      <c r="F4078" t="s">
        <v>99</v>
      </c>
      <c r="G4078" t="s">
        <v>8</v>
      </c>
      <c r="H4078" t="s">
        <v>43</v>
      </c>
      <c r="I4078" s="2">
        <v>1</v>
      </c>
      <c r="J4078" t="s">
        <v>11</v>
      </c>
      <c r="K4078" s="21">
        <f>INDEX(LISTAS!$H:$Q,MATCH(BASE!H4078,LISTAS!$G:$G,0),MATCH(BASE!J4078,LISTAS!$H$3:$Q$3,0))*Tabela3[[#This Row],[QUANTIDADE]]</f>
        <v>18</v>
      </c>
      <c r="L4078" s="2" t="str">
        <f>TEXT(Tabela3[[#This Row],[DATA]],"MM")</f>
        <v>05</v>
      </c>
      <c r="M4078" s="2">
        <f>WEEKNUM(Tabela3[[#This Row],[DATA]])</f>
        <v>18</v>
      </c>
      <c r="N4078" s="18">
        <f>YEAR(Tabela3[[#This Row],[DATA]])</f>
        <v>2023</v>
      </c>
    </row>
    <row r="4079" spans="2:14">
      <c r="B4079" s="1">
        <v>45049</v>
      </c>
      <c r="C4079">
        <v>13644</v>
      </c>
      <c r="D4079">
        <f>COUNTIF(C$4:C4079,Tabela3[[#This Row],[COMANDA]])</f>
        <v>1</v>
      </c>
      <c r="E4079" t="s">
        <v>90</v>
      </c>
      <c r="F4079" t="s">
        <v>100</v>
      </c>
      <c r="G4079" t="s">
        <v>8</v>
      </c>
      <c r="H4079" t="s">
        <v>84</v>
      </c>
      <c r="I4079" s="2">
        <v>1</v>
      </c>
      <c r="J4079" t="s">
        <v>11</v>
      </c>
      <c r="K4079" s="21">
        <f>INDEX(LISTAS!$H:$Q,MATCH(BASE!H4079,LISTAS!$G:$G,0),MATCH(BASE!J4079,LISTAS!$H$3:$Q$3,0))*Tabela3[[#This Row],[QUANTIDADE]]</f>
        <v>16</v>
      </c>
      <c r="L4079" s="2" t="str">
        <f>TEXT(Tabela3[[#This Row],[DATA]],"MM")</f>
        <v>05</v>
      </c>
      <c r="M4079" s="2">
        <f>WEEKNUM(Tabela3[[#This Row],[DATA]])</f>
        <v>18</v>
      </c>
      <c r="N4079" s="18">
        <f>YEAR(Tabela3[[#This Row],[DATA]])</f>
        <v>2023</v>
      </c>
    </row>
    <row r="4080" spans="2:14">
      <c r="B4080" s="1">
        <v>45049</v>
      </c>
      <c r="C4080">
        <v>13645</v>
      </c>
      <c r="D4080">
        <f>COUNTIF(C$4:C4080,Tabela3[[#This Row],[COMANDA]])</f>
        <v>1</v>
      </c>
      <c r="E4080" t="s">
        <v>90</v>
      </c>
      <c r="F4080" t="s">
        <v>100</v>
      </c>
      <c r="G4080" t="s">
        <v>8</v>
      </c>
      <c r="H4080" t="s">
        <v>209</v>
      </c>
      <c r="I4080" s="2">
        <v>1</v>
      </c>
      <c r="J4080" t="s">
        <v>11</v>
      </c>
      <c r="K4080" s="21">
        <f>INDEX(LISTAS!$H:$Q,MATCH(BASE!H4080,LISTAS!$G:$G,0),MATCH(BASE!J4080,LISTAS!$H$3:$Q$3,0))*Tabela3[[#This Row],[QUANTIDADE]]</f>
        <v>8</v>
      </c>
      <c r="L4080" s="2" t="str">
        <f>TEXT(Tabela3[[#This Row],[DATA]],"MM")</f>
        <v>05</v>
      </c>
      <c r="M4080" s="2">
        <f>WEEKNUM(Tabela3[[#This Row],[DATA]])</f>
        <v>18</v>
      </c>
      <c r="N4080" s="18">
        <f>YEAR(Tabela3[[#This Row],[DATA]])</f>
        <v>2023</v>
      </c>
    </row>
    <row r="4081" spans="2:14">
      <c r="B4081" s="1">
        <v>45049</v>
      </c>
      <c r="C4081">
        <v>13646</v>
      </c>
      <c r="D4081">
        <f>COUNTIF(C$4:C4081,Tabela3[[#This Row],[COMANDA]])</f>
        <v>1</v>
      </c>
      <c r="E4081" t="s">
        <v>90</v>
      </c>
      <c r="F4081" t="s">
        <v>99</v>
      </c>
      <c r="G4081" t="s">
        <v>8</v>
      </c>
      <c r="H4081" t="s">
        <v>204</v>
      </c>
      <c r="I4081" s="2">
        <v>1</v>
      </c>
      <c r="J4081" t="s">
        <v>11</v>
      </c>
      <c r="K4081" s="21">
        <f>INDEX(LISTAS!$H:$Q,MATCH(BASE!H4081,LISTAS!$G:$G,0),MATCH(BASE!J4081,LISTAS!$H$3:$Q$3,0))*Tabela3[[#This Row],[QUANTIDADE]]</f>
        <v>18</v>
      </c>
      <c r="L4081" s="2" t="str">
        <f>TEXT(Tabela3[[#This Row],[DATA]],"MM")</f>
        <v>05</v>
      </c>
      <c r="M4081" s="2">
        <f>WEEKNUM(Tabela3[[#This Row],[DATA]])</f>
        <v>18</v>
      </c>
      <c r="N4081" s="18">
        <f>YEAR(Tabela3[[#This Row],[DATA]])</f>
        <v>2023</v>
      </c>
    </row>
    <row r="4082" spans="2:14">
      <c r="B4082" s="1">
        <v>45049</v>
      </c>
      <c r="C4082">
        <v>13646</v>
      </c>
      <c r="D4082">
        <f>COUNTIF(C$4:C4082,Tabela3[[#This Row],[COMANDA]])</f>
        <v>2</v>
      </c>
      <c r="E4082" t="s">
        <v>90</v>
      </c>
      <c r="F4082" t="s">
        <v>99</v>
      </c>
      <c r="G4082" t="s">
        <v>9</v>
      </c>
      <c r="H4082" t="s">
        <v>126</v>
      </c>
      <c r="I4082" s="2">
        <v>1</v>
      </c>
      <c r="J4082" t="s">
        <v>11</v>
      </c>
      <c r="K4082" s="21">
        <f>INDEX(LISTAS!$H:$Q,MATCH(BASE!H4082,LISTAS!$G:$G,0),MATCH(BASE!J4082,LISTAS!$H$3:$Q$3,0))*Tabela3[[#This Row],[QUANTIDADE]]</f>
        <v>3.5</v>
      </c>
      <c r="L4082" s="2" t="str">
        <f>TEXT(Tabela3[[#This Row],[DATA]],"MM")</f>
        <v>05</v>
      </c>
      <c r="M4082" s="2">
        <f>WEEKNUM(Tabela3[[#This Row],[DATA]])</f>
        <v>18</v>
      </c>
      <c r="N4082" s="18">
        <f>YEAR(Tabela3[[#This Row],[DATA]])</f>
        <v>2023</v>
      </c>
    </row>
    <row r="4083" spans="2:14">
      <c r="B4083" s="1">
        <v>45049</v>
      </c>
      <c r="C4083">
        <v>13647</v>
      </c>
      <c r="D4083">
        <f>COUNTIF(C$4:C4083,Tabela3[[#This Row],[COMANDA]])</f>
        <v>1</v>
      </c>
      <c r="E4083" t="s">
        <v>90</v>
      </c>
      <c r="F4083" t="s">
        <v>100</v>
      </c>
      <c r="G4083" t="s">
        <v>8</v>
      </c>
      <c r="H4083" t="s">
        <v>202</v>
      </c>
      <c r="I4083" s="2">
        <v>1</v>
      </c>
      <c r="J4083" t="s">
        <v>11</v>
      </c>
      <c r="K4083" s="21">
        <f>INDEX(LISTAS!$H:$Q,MATCH(BASE!H4083,LISTAS!$G:$G,0),MATCH(BASE!J4083,LISTAS!$H$3:$Q$3,0))*Tabela3[[#This Row],[QUANTIDADE]]</f>
        <v>20</v>
      </c>
      <c r="L4083" s="2" t="str">
        <f>TEXT(Tabela3[[#This Row],[DATA]],"MM")</f>
        <v>05</v>
      </c>
      <c r="M4083" s="2">
        <f>WEEKNUM(Tabela3[[#This Row],[DATA]])</f>
        <v>18</v>
      </c>
      <c r="N4083" s="18">
        <f>YEAR(Tabela3[[#This Row],[DATA]])</f>
        <v>2023</v>
      </c>
    </row>
    <row r="4084" spans="2:14">
      <c r="B4084" s="1">
        <v>45049</v>
      </c>
      <c r="C4084">
        <v>13648</v>
      </c>
      <c r="D4084">
        <f>COUNTIF(C$4:C4084,Tabela3[[#This Row],[COMANDA]])</f>
        <v>1</v>
      </c>
      <c r="E4084" t="s">
        <v>90</v>
      </c>
      <c r="F4084" t="s">
        <v>99</v>
      </c>
      <c r="G4084" t="s">
        <v>8</v>
      </c>
      <c r="H4084" t="s">
        <v>39</v>
      </c>
      <c r="I4084" s="2">
        <v>1</v>
      </c>
      <c r="J4084" t="s">
        <v>11</v>
      </c>
      <c r="K4084" s="21">
        <f>INDEX(LISTAS!$H:$Q,MATCH(BASE!H4084,LISTAS!$G:$G,0),MATCH(BASE!J4084,LISTAS!$H$3:$Q$3,0))*Tabela3[[#This Row],[QUANTIDADE]]</f>
        <v>12</v>
      </c>
      <c r="L4084" s="2" t="str">
        <f>TEXT(Tabela3[[#This Row],[DATA]],"MM")</f>
        <v>05</v>
      </c>
      <c r="M4084" s="2">
        <f>WEEKNUM(Tabela3[[#This Row],[DATA]])</f>
        <v>18</v>
      </c>
      <c r="N4084" s="18">
        <f>YEAR(Tabela3[[#This Row],[DATA]])</f>
        <v>2023</v>
      </c>
    </row>
    <row r="4085" spans="2:14">
      <c r="B4085" s="1">
        <v>45049</v>
      </c>
      <c r="C4085">
        <v>13648</v>
      </c>
      <c r="D4085">
        <f>COUNTIF(C$4:C4085,Tabela3[[#This Row],[COMANDA]])</f>
        <v>2</v>
      </c>
      <c r="E4085" t="s">
        <v>90</v>
      </c>
      <c r="F4085" t="s">
        <v>99</v>
      </c>
      <c r="G4085" t="s">
        <v>61</v>
      </c>
      <c r="H4085" t="s">
        <v>166</v>
      </c>
      <c r="I4085" s="2">
        <v>1</v>
      </c>
      <c r="J4085" t="s">
        <v>11</v>
      </c>
      <c r="K4085" s="21">
        <f>INDEX(LISTAS!$H:$Q,MATCH(BASE!H4085,LISTAS!$G:$G,0),MATCH(BASE!J4085,LISTAS!$H$3:$Q$3,0))*Tabela3[[#This Row],[QUANTIDADE]]</f>
        <v>8</v>
      </c>
      <c r="L4085" s="2" t="str">
        <f>TEXT(Tabela3[[#This Row],[DATA]],"MM")</f>
        <v>05</v>
      </c>
      <c r="M4085" s="2">
        <f>WEEKNUM(Tabela3[[#This Row],[DATA]])</f>
        <v>18</v>
      </c>
      <c r="N4085" s="18">
        <f>YEAR(Tabela3[[#This Row],[DATA]])</f>
        <v>2023</v>
      </c>
    </row>
    <row r="4086" spans="2:14">
      <c r="B4086" s="1">
        <v>45049</v>
      </c>
      <c r="C4086">
        <v>13649</v>
      </c>
      <c r="D4086">
        <f>COUNTIF(C$4:C4086,Tabela3[[#This Row],[COMANDA]])</f>
        <v>1</v>
      </c>
      <c r="E4086" t="s">
        <v>90</v>
      </c>
      <c r="G4086" t="s">
        <v>8</v>
      </c>
      <c r="H4086" t="s">
        <v>42</v>
      </c>
      <c r="I4086" s="2">
        <v>1</v>
      </c>
      <c r="J4086" t="s">
        <v>11</v>
      </c>
      <c r="K4086" s="21">
        <f>INDEX(LISTAS!$H:$Q,MATCH(BASE!H4086,LISTAS!$G:$G,0),MATCH(BASE!J4086,LISTAS!$H$3:$Q$3,0))*Tabela3[[#This Row],[QUANTIDADE]]</f>
        <v>16</v>
      </c>
      <c r="L4086" s="2" t="str">
        <f>TEXT(Tabela3[[#This Row],[DATA]],"MM")</f>
        <v>05</v>
      </c>
      <c r="M4086" s="2">
        <f>WEEKNUM(Tabela3[[#This Row],[DATA]])</f>
        <v>18</v>
      </c>
      <c r="N4086" s="18">
        <f>YEAR(Tabela3[[#This Row],[DATA]])</f>
        <v>2023</v>
      </c>
    </row>
    <row r="4087" spans="2:14">
      <c r="B4087" s="1">
        <v>45049</v>
      </c>
      <c r="C4087">
        <v>13650</v>
      </c>
      <c r="D4087">
        <f>COUNTIF(C$4:C4087,Tabela3[[#This Row],[COMANDA]])</f>
        <v>1</v>
      </c>
      <c r="E4087" t="s">
        <v>90</v>
      </c>
      <c r="F4087" t="s">
        <v>99</v>
      </c>
      <c r="G4087" t="s">
        <v>8</v>
      </c>
      <c r="H4087" t="s">
        <v>204</v>
      </c>
      <c r="I4087" s="2">
        <v>1</v>
      </c>
      <c r="J4087" t="s">
        <v>11</v>
      </c>
      <c r="K4087" s="21">
        <f>INDEX(LISTAS!$H:$Q,MATCH(BASE!H4087,LISTAS!$G:$G,0),MATCH(BASE!J4087,LISTAS!$H$3:$Q$3,0))*Tabela3[[#This Row],[QUANTIDADE]]</f>
        <v>18</v>
      </c>
      <c r="L4087" s="2" t="str">
        <f>TEXT(Tabela3[[#This Row],[DATA]],"MM")</f>
        <v>05</v>
      </c>
      <c r="M4087" s="2">
        <f>WEEKNUM(Tabela3[[#This Row],[DATA]])</f>
        <v>18</v>
      </c>
      <c r="N4087" s="18">
        <f>YEAR(Tabela3[[#This Row],[DATA]])</f>
        <v>2023</v>
      </c>
    </row>
    <row r="4088" spans="2:14">
      <c r="B4088" s="1">
        <v>45049</v>
      </c>
      <c r="C4088">
        <v>13651</v>
      </c>
      <c r="D4088">
        <f>COUNTIF(C$4:C4088,Tabela3[[#This Row],[COMANDA]])</f>
        <v>1</v>
      </c>
      <c r="E4088" t="s">
        <v>90</v>
      </c>
      <c r="F4088" t="s">
        <v>98</v>
      </c>
      <c r="G4088" t="s">
        <v>8</v>
      </c>
      <c r="H4088" t="s">
        <v>204</v>
      </c>
      <c r="I4088" s="2">
        <v>1</v>
      </c>
      <c r="J4088" t="s">
        <v>11</v>
      </c>
      <c r="K4088" s="21">
        <f>INDEX(LISTAS!$H:$Q,MATCH(BASE!H4088,LISTAS!$G:$G,0),MATCH(BASE!J4088,LISTAS!$H$3:$Q$3,0))*Tabela3[[#This Row],[QUANTIDADE]]</f>
        <v>18</v>
      </c>
      <c r="L4088" s="2" t="str">
        <f>TEXT(Tabela3[[#This Row],[DATA]],"MM")</f>
        <v>05</v>
      </c>
      <c r="M4088" s="2">
        <f>WEEKNUM(Tabela3[[#This Row],[DATA]])</f>
        <v>18</v>
      </c>
      <c r="N4088" s="18">
        <f>YEAR(Tabela3[[#This Row],[DATA]])</f>
        <v>2023</v>
      </c>
    </row>
    <row r="4089" spans="2:14">
      <c r="B4089" s="1">
        <v>45049</v>
      </c>
      <c r="C4089">
        <v>13651</v>
      </c>
      <c r="D4089">
        <f>COUNTIF(C$4:C4089,Tabela3[[#This Row],[COMANDA]])</f>
        <v>2</v>
      </c>
      <c r="E4089" t="s">
        <v>90</v>
      </c>
      <c r="F4089" t="s">
        <v>98</v>
      </c>
      <c r="G4089" t="s">
        <v>10</v>
      </c>
      <c r="H4089" t="s">
        <v>119</v>
      </c>
      <c r="I4089" s="2">
        <v>1</v>
      </c>
      <c r="J4089" t="s">
        <v>11</v>
      </c>
      <c r="K4089" s="21">
        <f>INDEX(LISTAS!$H:$Q,MATCH(BASE!H4089,LISTAS!$G:$G,0),MATCH(BASE!J4089,LISTAS!$H$3:$Q$3,0))*Tabela3[[#This Row],[QUANTIDADE]]</f>
        <v>6</v>
      </c>
      <c r="L4089" s="2" t="str">
        <f>TEXT(Tabela3[[#This Row],[DATA]],"MM")</f>
        <v>05</v>
      </c>
      <c r="M4089" s="2">
        <f>WEEKNUM(Tabela3[[#This Row],[DATA]])</f>
        <v>18</v>
      </c>
      <c r="N4089" s="18">
        <f>YEAR(Tabela3[[#This Row],[DATA]])</f>
        <v>2023</v>
      </c>
    </row>
    <row r="4090" spans="2:14">
      <c r="B4090" s="1">
        <v>45049</v>
      </c>
      <c r="C4090">
        <v>13652</v>
      </c>
      <c r="D4090">
        <f>COUNTIF(C$4:C4090,Tabela3[[#This Row],[COMANDA]])</f>
        <v>1</v>
      </c>
      <c r="E4090" t="s">
        <v>90</v>
      </c>
      <c r="G4090" t="s">
        <v>8</v>
      </c>
      <c r="H4090" t="s">
        <v>203</v>
      </c>
      <c r="I4090" s="2">
        <v>1</v>
      </c>
      <c r="J4090" t="s">
        <v>11</v>
      </c>
      <c r="K4090" s="21">
        <f>INDEX(LISTAS!$H:$Q,MATCH(BASE!H4090,LISTAS!$G:$G,0),MATCH(BASE!J4090,LISTAS!$H$3:$Q$3,0))*Tabela3[[#This Row],[QUANTIDADE]]</f>
        <v>20</v>
      </c>
      <c r="L4090" s="2" t="str">
        <f>TEXT(Tabela3[[#This Row],[DATA]],"MM")</f>
        <v>05</v>
      </c>
      <c r="M4090" s="2">
        <f>WEEKNUM(Tabela3[[#This Row],[DATA]])</f>
        <v>18</v>
      </c>
      <c r="N4090" s="18">
        <f>YEAR(Tabela3[[#This Row],[DATA]])</f>
        <v>2023</v>
      </c>
    </row>
    <row r="4091" spans="2:14">
      <c r="B4091" s="1">
        <v>45049</v>
      </c>
      <c r="C4091">
        <v>13653</v>
      </c>
      <c r="D4091">
        <f>COUNTIF(C$4:C4091,Tabela3[[#This Row],[COMANDA]])</f>
        <v>1</v>
      </c>
      <c r="E4091" t="s">
        <v>90</v>
      </c>
      <c r="G4091" t="s">
        <v>8</v>
      </c>
      <c r="H4091" t="s">
        <v>204</v>
      </c>
      <c r="I4091" s="2">
        <v>1</v>
      </c>
      <c r="J4091" t="s">
        <v>11</v>
      </c>
      <c r="K4091" s="21">
        <f>INDEX(LISTAS!$H:$Q,MATCH(BASE!H4091,LISTAS!$G:$G,0),MATCH(BASE!J4091,LISTAS!$H$3:$Q$3,0))*Tabela3[[#This Row],[QUANTIDADE]]</f>
        <v>18</v>
      </c>
      <c r="L4091" s="2" t="str">
        <f>TEXT(Tabela3[[#This Row],[DATA]],"MM")</f>
        <v>05</v>
      </c>
      <c r="M4091" s="2">
        <f>WEEKNUM(Tabela3[[#This Row],[DATA]])</f>
        <v>18</v>
      </c>
      <c r="N4091" s="18">
        <f>YEAR(Tabela3[[#This Row],[DATA]])</f>
        <v>2023</v>
      </c>
    </row>
    <row r="4092" spans="2:14">
      <c r="B4092" s="1">
        <v>45049</v>
      </c>
      <c r="C4092">
        <v>13653</v>
      </c>
      <c r="D4092">
        <f>COUNTIF(C$4:C4092,Tabela3[[#This Row],[COMANDA]])</f>
        <v>2</v>
      </c>
      <c r="E4092" t="s">
        <v>90</v>
      </c>
      <c r="G4092" t="s">
        <v>9</v>
      </c>
      <c r="H4092" t="s">
        <v>134</v>
      </c>
      <c r="I4092" s="2">
        <v>1</v>
      </c>
      <c r="J4092" t="s">
        <v>11</v>
      </c>
      <c r="K4092" s="21">
        <f>INDEX(LISTAS!$H:$Q,MATCH(BASE!H4092,LISTAS!$G:$G,0),MATCH(BASE!J4092,LISTAS!$H$3:$Q$3,0))*Tabela3[[#This Row],[QUANTIDADE]]</f>
        <v>3</v>
      </c>
      <c r="L4092" s="2" t="str">
        <f>TEXT(Tabela3[[#This Row],[DATA]],"MM")</f>
        <v>05</v>
      </c>
      <c r="M4092" s="2">
        <f>WEEKNUM(Tabela3[[#This Row],[DATA]])</f>
        <v>18</v>
      </c>
      <c r="N4092" s="18">
        <f>YEAR(Tabela3[[#This Row],[DATA]])</f>
        <v>2023</v>
      </c>
    </row>
    <row r="4093" spans="2:14">
      <c r="B4093" s="1">
        <v>45049</v>
      </c>
      <c r="C4093" t="s">
        <v>478</v>
      </c>
      <c r="D4093">
        <f>COUNTIF(C$4:C4093,Tabela3[[#This Row],[COMANDA]])</f>
        <v>1</v>
      </c>
      <c r="E4093" t="s">
        <v>1</v>
      </c>
      <c r="G4093" t="s">
        <v>77</v>
      </c>
      <c r="H4093" t="s">
        <v>224</v>
      </c>
      <c r="I4093" s="2">
        <v>10</v>
      </c>
      <c r="J4093" t="s">
        <v>11</v>
      </c>
      <c r="K4093" s="21">
        <f>INDEX(LISTAS!$H:$Q,MATCH(BASE!H4093,LISTAS!$G:$G,0),MATCH(BASE!J4093,LISTAS!$H$3:$Q$3,0))*Tabela3[[#This Row],[QUANTIDADE]]</f>
        <v>55</v>
      </c>
      <c r="L4093" s="2" t="str">
        <f>TEXT(Tabela3[[#This Row],[DATA]],"MM")</f>
        <v>05</v>
      </c>
      <c r="M4093" s="2">
        <f>WEEKNUM(Tabela3[[#This Row],[DATA]])</f>
        <v>18</v>
      </c>
      <c r="N4093" s="18">
        <f>YEAR(Tabela3[[#This Row],[DATA]])</f>
        <v>2023</v>
      </c>
    </row>
    <row r="4094" spans="2:14">
      <c r="B4094" s="1">
        <v>45049</v>
      </c>
      <c r="C4094" t="s">
        <v>478</v>
      </c>
      <c r="D4094">
        <f>COUNTIF(C$4:C4094,Tabela3[[#This Row],[COMANDA]])</f>
        <v>2</v>
      </c>
      <c r="E4094" t="s">
        <v>1</v>
      </c>
      <c r="G4094" t="s">
        <v>9</v>
      </c>
      <c r="H4094" t="s">
        <v>142</v>
      </c>
      <c r="I4094" s="2">
        <v>1</v>
      </c>
      <c r="J4094" t="s">
        <v>11</v>
      </c>
      <c r="K4094" s="21">
        <f>INDEX(LISTAS!$H:$Q,MATCH(BASE!H4094,LISTAS!$G:$G,0),MATCH(BASE!J4094,LISTAS!$H$3:$Q$3,0))*Tabela3[[#This Row],[QUANTIDADE]]</f>
        <v>6</v>
      </c>
      <c r="L4094" s="2" t="str">
        <f>TEXT(Tabela3[[#This Row],[DATA]],"MM")</f>
        <v>05</v>
      </c>
      <c r="M4094" s="2">
        <f>WEEKNUM(Tabela3[[#This Row],[DATA]])</f>
        <v>18</v>
      </c>
      <c r="N4094" s="18">
        <f>YEAR(Tabela3[[#This Row],[DATA]])</f>
        <v>2023</v>
      </c>
    </row>
    <row r="4095" spans="2:14">
      <c r="B4095" s="1">
        <v>45049</v>
      </c>
      <c r="C4095" t="s">
        <v>478</v>
      </c>
      <c r="D4095">
        <f>COUNTIF(C$4:C4095,Tabela3[[#This Row],[COMANDA]])</f>
        <v>3</v>
      </c>
      <c r="E4095" t="s">
        <v>1</v>
      </c>
      <c r="G4095" t="s">
        <v>9</v>
      </c>
      <c r="H4095" t="s">
        <v>68</v>
      </c>
      <c r="I4095" s="2">
        <v>5</v>
      </c>
      <c r="J4095" t="s">
        <v>11</v>
      </c>
      <c r="K4095" s="21">
        <f>INDEX(LISTAS!$H:$Q,MATCH(BASE!H4095,LISTAS!$G:$G,0),MATCH(BASE!J4095,LISTAS!$H$3:$Q$3,0))*Tabela3[[#This Row],[QUANTIDADE]]</f>
        <v>15</v>
      </c>
      <c r="L4095" s="2" t="str">
        <f>TEXT(Tabela3[[#This Row],[DATA]],"MM")</f>
        <v>05</v>
      </c>
      <c r="M4095" s="2">
        <f>WEEKNUM(Tabela3[[#This Row],[DATA]])</f>
        <v>18</v>
      </c>
      <c r="N4095" s="18">
        <f>YEAR(Tabela3[[#This Row],[DATA]])</f>
        <v>2023</v>
      </c>
    </row>
    <row r="4096" spans="2:14">
      <c r="B4096" s="1">
        <v>45049</v>
      </c>
      <c r="C4096" t="s">
        <v>478</v>
      </c>
      <c r="D4096">
        <f>COUNTIF(C$4:C4096,Tabela3[[#This Row],[COMANDA]])</f>
        <v>4</v>
      </c>
      <c r="E4096" t="s">
        <v>1</v>
      </c>
      <c r="G4096" t="s">
        <v>9</v>
      </c>
      <c r="H4096" t="s">
        <v>214</v>
      </c>
      <c r="I4096" s="2">
        <v>22</v>
      </c>
      <c r="J4096" t="s">
        <v>11</v>
      </c>
      <c r="K4096" s="21">
        <f>INDEX(LISTAS!$H:$Q,MATCH(BASE!H4096,LISTAS!$G:$G,0),MATCH(BASE!J4096,LISTAS!$H$3:$Q$3,0))*Tabela3[[#This Row],[QUANTIDADE]]</f>
        <v>22</v>
      </c>
      <c r="L4096" s="2" t="str">
        <f>TEXT(Tabela3[[#This Row],[DATA]],"MM")</f>
        <v>05</v>
      </c>
      <c r="M4096" s="2">
        <f>WEEKNUM(Tabela3[[#This Row],[DATA]])</f>
        <v>18</v>
      </c>
      <c r="N4096" s="18">
        <f>YEAR(Tabela3[[#This Row],[DATA]])</f>
        <v>2023</v>
      </c>
    </row>
    <row r="4097" spans="2:14">
      <c r="B4097" s="1">
        <v>45049</v>
      </c>
      <c r="C4097" t="s">
        <v>478</v>
      </c>
      <c r="D4097">
        <f>COUNTIF(C$4:C4097,Tabela3[[#This Row],[COMANDA]])</f>
        <v>5</v>
      </c>
      <c r="E4097" t="s">
        <v>1</v>
      </c>
      <c r="G4097" t="s">
        <v>74</v>
      </c>
      <c r="H4097" t="s">
        <v>76</v>
      </c>
      <c r="I4097" s="2">
        <v>2</v>
      </c>
      <c r="J4097" t="s">
        <v>11</v>
      </c>
      <c r="K4097" s="21">
        <f>INDEX(LISTAS!$H:$Q,MATCH(BASE!H4097,LISTAS!$G:$G,0),MATCH(BASE!J4097,LISTAS!$H$3:$Q$3,0))*Tabela3[[#This Row],[QUANTIDADE]]</f>
        <v>4</v>
      </c>
      <c r="L4097" s="2" t="str">
        <f>TEXT(Tabela3[[#This Row],[DATA]],"MM")</f>
        <v>05</v>
      </c>
      <c r="M4097" s="2">
        <f>WEEKNUM(Tabela3[[#This Row],[DATA]])</f>
        <v>18</v>
      </c>
      <c r="N4097" s="18">
        <f>YEAR(Tabela3[[#This Row],[DATA]])</f>
        <v>2023</v>
      </c>
    </row>
    <row r="4098" spans="2:14">
      <c r="B4098" s="1">
        <v>45049</v>
      </c>
      <c r="C4098" t="s">
        <v>478</v>
      </c>
      <c r="D4098">
        <f>COUNTIF(C$4:C4098,Tabela3[[#This Row],[COMANDA]])</f>
        <v>6</v>
      </c>
      <c r="E4098" t="s">
        <v>1</v>
      </c>
      <c r="G4098" t="s">
        <v>10</v>
      </c>
      <c r="H4098" t="s">
        <v>119</v>
      </c>
      <c r="I4098" s="2">
        <v>12</v>
      </c>
      <c r="J4098" t="s">
        <v>11</v>
      </c>
      <c r="K4098" s="21">
        <f>INDEX(LISTAS!$H:$Q,MATCH(BASE!H4098,LISTAS!$G:$G,0),MATCH(BASE!J4098,LISTAS!$H$3:$Q$3,0))*Tabela3[[#This Row],[QUANTIDADE]]</f>
        <v>72</v>
      </c>
      <c r="L4098" s="2" t="str">
        <f>TEXT(Tabela3[[#This Row],[DATA]],"MM")</f>
        <v>05</v>
      </c>
      <c r="M4098" s="2">
        <f>WEEKNUM(Tabela3[[#This Row],[DATA]])</f>
        <v>18</v>
      </c>
      <c r="N4098" s="18">
        <f>YEAR(Tabela3[[#This Row],[DATA]])</f>
        <v>2023</v>
      </c>
    </row>
    <row r="4099" spans="2:14">
      <c r="B4099" s="1">
        <v>45049</v>
      </c>
      <c r="C4099" t="s">
        <v>478</v>
      </c>
      <c r="D4099">
        <f>COUNTIF(C$4:C4099,Tabela3[[#This Row],[COMANDA]])</f>
        <v>7</v>
      </c>
      <c r="E4099" t="s">
        <v>1</v>
      </c>
      <c r="G4099" t="s">
        <v>74</v>
      </c>
      <c r="H4099" t="s">
        <v>120</v>
      </c>
      <c r="I4099" s="2">
        <v>8</v>
      </c>
      <c r="J4099" t="s">
        <v>11</v>
      </c>
      <c r="K4099" s="21">
        <f>INDEX(LISTAS!$H:$Q,MATCH(BASE!H4099,LISTAS!$G:$G,0),MATCH(BASE!J4099,LISTAS!$H$3:$Q$3,0))*Tabela3[[#This Row],[QUANTIDADE]]</f>
        <v>24</v>
      </c>
      <c r="L4099" s="2" t="str">
        <f>TEXT(Tabela3[[#This Row],[DATA]],"MM")</f>
        <v>05</v>
      </c>
      <c r="M4099" s="2">
        <f>WEEKNUM(Tabela3[[#This Row],[DATA]])</f>
        <v>18</v>
      </c>
      <c r="N4099" s="18">
        <f>YEAR(Tabela3[[#This Row],[DATA]])</f>
        <v>2023</v>
      </c>
    </row>
    <row r="4100" spans="2:14">
      <c r="B4100" s="1">
        <v>45049</v>
      </c>
      <c r="C4100" t="s">
        <v>478</v>
      </c>
      <c r="D4100">
        <f>COUNTIF(C$4:C4100,Tabela3[[#This Row],[COMANDA]])</f>
        <v>8</v>
      </c>
      <c r="E4100" t="s">
        <v>1</v>
      </c>
      <c r="G4100" t="s">
        <v>64</v>
      </c>
      <c r="H4100" t="s">
        <v>169</v>
      </c>
      <c r="I4100" s="2">
        <v>1</v>
      </c>
      <c r="J4100" t="s">
        <v>11</v>
      </c>
      <c r="K4100" s="21">
        <f>INDEX(LISTAS!$H:$Q,MATCH(BASE!H4100,LISTAS!$G:$G,0),MATCH(BASE!J4100,LISTAS!$H$3:$Q$3,0))*Tabela3[[#This Row],[QUANTIDADE]]</f>
        <v>7.5</v>
      </c>
      <c r="L4100" s="2" t="str">
        <f>TEXT(Tabela3[[#This Row],[DATA]],"MM")</f>
        <v>05</v>
      </c>
      <c r="M4100" s="2">
        <f>WEEKNUM(Tabela3[[#This Row],[DATA]])</f>
        <v>18</v>
      </c>
      <c r="N4100" s="18">
        <f>YEAR(Tabela3[[#This Row],[DATA]])</f>
        <v>2023</v>
      </c>
    </row>
    <row r="4101" spans="2:14">
      <c r="B4101" s="1">
        <v>45049</v>
      </c>
      <c r="C4101" t="s">
        <v>478</v>
      </c>
      <c r="D4101">
        <f>COUNTIF(C$4:C4101,Tabela3[[#This Row],[COMANDA]])</f>
        <v>9</v>
      </c>
      <c r="E4101" t="s">
        <v>1</v>
      </c>
      <c r="G4101" t="s">
        <v>9</v>
      </c>
      <c r="H4101" t="s">
        <v>139</v>
      </c>
      <c r="I4101" s="2">
        <v>2</v>
      </c>
      <c r="J4101" t="s">
        <v>11</v>
      </c>
      <c r="K4101" s="21">
        <f>INDEX(LISTAS!$H:$Q,MATCH(BASE!H4101,LISTAS!$G:$G,0),MATCH(BASE!J4101,LISTAS!$H$3:$Q$3,0))*Tabela3[[#This Row],[QUANTIDADE]]</f>
        <v>12</v>
      </c>
      <c r="L4101" s="2" t="str">
        <f>TEXT(Tabela3[[#This Row],[DATA]],"MM")</f>
        <v>05</v>
      </c>
      <c r="M4101" s="2">
        <f>WEEKNUM(Tabela3[[#This Row],[DATA]])</f>
        <v>18</v>
      </c>
      <c r="N4101" s="18">
        <f>YEAR(Tabela3[[#This Row],[DATA]])</f>
        <v>2023</v>
      </c>
    </row>
    <row r="4102" spans="2:14">
      <c r="B4102" s="1">
        <v>45049</v>
      </c>
      <c r="C4102" t="s">
        <v>478</v>
      </c>
      <c r="D4102">
        <f>COUNTIF(C$4:C4102,Tabela3[[#This Row],[COMANDA]])</f>
        <v>10</v>
      </c>
      <c r="E4102" t="s">
        <v>1</v>
      </c>
      <c r="G4102" t="s">
        <v>63</v>
      </c>
      <c r="H4102" t="s">
        <v>187</v>
      </c>
      <c r="I4102" s="2">
        <v>1</v>
      </c>
      <c r="J4102" t="s">
        <v>11</v>
      </c>
      <c r="K4102" s="21">
        <f>INDEX(LISTAS!$H:$Q,MATCH(BASE!H4102,LISTAS!$G:$G,0),MATCH(BASE!J4102,LISTAS!$H$3:$Q$3,0))*Tabela3[[#This Row],[QUANTIDADE]]</f>
        <v>13</v>
      </c>
      <c r="L4102" s="2" t="str">
        <f>TEXT(Tabela3[[#This Row],[DATA]],"MM")</f>
        <v>05</v>
      </c>
      <c r="M4102" s="2">
        <f>WEEKNUM(Tabela3[[#This Row],[DATA]])</f>
        <v>18</v>
      </c>
      <c r="N4102" s="18">
        <f>YEAR(Tabela3[[#This Row],[DATA]])</f>
        <v>2023</v>
      </c>
    </row>
    <row r="4103" spans="2:14">
      <c r="B4103" s="1">
        <v>45049</v>
      </c>
      <c r="C4103" t="s">
        <v>478</v>
      </c>
      <c r="D4103">
        <f>COUNTIF(C$4:C4103,Tabela3[[#This Row],[COMANDA]])</f>
        <v>11</v>
      </c>
      <c r="E4103" t="s">
        <v>1</v>
      </c>
      <c r="G4103" t="s">
        <v>64</v>
      </c>
      <c r="H4103" t="s">
        <v>170</v>
      </c>
      <c r="I4103" s="2">
        <v>1</v>
      </c>
      <c r="J4103" t="s">
        <v>11</v>
      </c>
      <c r="K4103" s="21">
        <f>INDEX(LISTAS!$H:$Q,MATCH(BASE!H4103,LISTAS!$G:$G,0),MATCH(BASE!J4103,LISTAS!$H$3:$Q$3,0))*Tabela3[[#This Row],[QUANTIDADE]]</f>
        <v>10</v>
      </c>
      <c r="L4103" s="2" t="str">
        <f>TEXT(Tabela3[[#This Row],[DATA]],"MM")</f>
        <v>05</v>
      </c>
      <c r="M4103" s="2">
        <f>WEEKNUM(Tabela3[[#This Row],[DATA]])</f>
        <v>18</v>
      </c>
      <c r="N4103" s="18">
        <f>YEAR(Tabela3[[#This Row],[DATA]])</f>
        <v>2023</v>
      </c>
    </row>
    <row r="4104" spans="2:14">
      <c r="B4104" s="1">
        <v>45049</v>
      </c>
      <c r="C4104" t="s">
        <v>478</v>
      </c>
      <c r="D4104">
        <f>COUNTIF(C$4:C4104,Tabela3[[#This Row],[COMANDA]])</f>
        <v>12</v>
      </c>
      <c r="E4104" t="s">
        <v>1</v>
      </c>
      <c r="G4104" t="s">
        <v>10</v>
      </c>
      <c r="H4104" t="s">
        <v>111</v>
      </c>
      <c r="I4104" s="2">
        <v>2</v>
      </c>
      <c r="J4104" t="s">
        <v>11</v>
      </c>
      <c r="K4104" s="21">
        <f>INDEX(LISTAS!$H:$Q,MATCH(BASE!H4104,LISTAS!$G:$G,0),MATCH(BASE!J4104,LISTAS!$H$3:$Q$3,0))*Tabela3[[#This Row],[QUANTIDADE]]</f>
        <v>8</v>
      </c>
      <c r="L4104" s="2" t="str">
        <f>TEXT(Tabela3[[#This Row],[DATA]],"MM")</f>
        <v>05</v>
      </c>
      <c r="M4104" s="2">
        <f>WEEKNUM(Tabela3[[#This Row],[DATA]])</f>
        <v>18</v>
      </c>
      <c r="N4104" s="18">
        <f>YEAR(Tabela3[[#This Row],[DATA]])</f>
        <v>2023</v>
      </c>
    </row>
    <row r="4105" spans="2:14">
      <c r="B4105" s="1">
        <v>45049</v>
      </c>
      <c r="C4105" t="s">
        <v>478</v>
      </c>
      <c r="D4105">
        <f>COUNTIF(C$4:C4105,Tabela3[[#This Row],[COMANDA]])</f>
        <v>13</v>
      </c>
      <c r="E4105" t="s">
        <v>1</v>
      </c>
      <c r="G4105" t="s">
        <v>63</v>
      </c>
      <c r="H4105" t="s">
        <v>184</v>
      </c>
      <c r="I4105" s="2">
        <v>1</v>
      </c>
      <c r="J4105" t="s">
        <v>11</v>
      </c>
      <c r="K4105" s="21">
        <f>INDEX(LISTAS!$H:$Q,MATCH(BASE!H4105,LISTAS!$G:$G,0),MATCH(BASE!J4105,LISTAS!$H$3:$Q$3,0))*Tabela3[[#This Row],[QUANTIDADE]]</f>
        <v>8</v>
      </c>
      <c r="L4105" s="2" t="str">
        <f>TEXT(Tabela3[[#This Row],[DATA]],"MM")</f>
        <v>05</v>
      </c>
      <c r="M4105" s="2">
        <f>WEEKNUM(Tabela3[[#This Row],[DATA]])</f>
        <v>18</v>
      </c>
      <c r="N4105" s="18">
        <f>YEAR(Tabela3[[#This Row],[DATA]])</f>
        <v>2023</v>
      </c>
    </row>
    <row r="4106" spans="2:14">
      <c r="B4106" s="1">
        <v>45049</v>
      </c>
      <c r="C4106" t="s">
        <v>478</v>
      </c>
      <c r="D4106">
        <f>COUNTIF(C$4:C4106,Tabela3[[#This Row],[COMANDA]])</f>
        <v>14</v>
      </c>
      <c r="E4106" t="s">
        <v>1</v>
      </c>
      <c r="G4106" t="s">
        <v>77</v>
      </c>
      <c r="H4106" t="s">
        <v>79</v>
      </c>
      <c r="I4106" s="2">
        <v>1</v>
      </c>
      <c r="J4106" t="s">
        <v>11</v>
      </c>
      <c r="K4106" s="21">
        <f>INDEX(LISTAS!$H:$Q,MATCH(BASE!H4106,LISTAS!$G:$G,0),MATCH(BASE!J4106,LISTAS!$H$3:$Q$3,0))*Tabela3[[#This Row],[QUANTIDADE]]</f>
        <v>4.5</v>
      </c>
      <c r="L4106" s="2" t="str">
        <f>TEXT(Tabela3[[#This Row],[DATA]],"MM")</f>
        <v>05</v>
      </c>
      <c r="M4106" s="2">
        <f>WEEKNUM(Tabela3[[#This Row],[DATA]])</f>
        <v>18</v>
      </c>
      <c r="N4106" s="18">
        <f>YEAR(Tabela3[[#This Row],[DATA]])</f>
        <v>2023</v>
      </c>
    </row>
    <row r="4107" spans="2:14">
      <c r="B4107" s="1">
        <v>45049</v>
      </c>
      <c r="C4107" t="s">
        <v>478</v>
      </c>
      <c r="D4107">
        <f>COUNTIF(C$4:C4107,Tabela3[[#This Row],[COMANDA]])</f>
        <v>15</v>
      </c>
      <c r="E4107" t="s">
        <v>1</v>
      </c>
      <c r="G4107" t="s">
        <v>9</v>
      </c>
      <c r="H4107" t="s">
        <v>55</v>
      </c>
      <c r="I4107" s="2">
        <v>4</v>
      </c>
      <c r="J4107" t="s">
        <v>11</v>
      </c>
      <c r="K4107" s="21">
        <f>INDEX(LISTAS!$H:$Q,MATCH(BASE!H4107,LISTAS!$G:$G,0),MATCH(BASE!J4107,LISTAS!$H$3:$Q$3,0))*Tabela3[[#This Row],[QUANTIDADE]]</f>
        <v>12</v>
      </c>
      <c r="L4107" s="2" t="str">
        <f>TEXT(Tabela3[[#This Row],[DATA]],"MM")</f>
        <v>05</v>
      </c>
      <c r="M4107" s="2">
        <f>WEEKNUM(Tabela3[[#This Row],[DATA]])</f>
        <v>18</v>
      </c>
      <c r="N4107" s="18">
        <f>YEAR(Tabela3[[#This Row],[DATA]])</f>
        <v>2023</v>
      </c>
    </row>
    <row r="4108" spans="2:14">
      <c r="B4108" s="1">
        <v>45049</v>
      </c>
      <c r="C4108" t="s">
        <v>478</v>
      </c>
      <c r="D4108">
        <f>COUNTIF(C$4:C4108,Tabela3[[#This Row],[COMANDA]])</f>
        <v>16</v>
      </c>
      <c r="E4108" t="s">
        <v>1</v>
      </c>
      <c r="G4108" t="s">
        <v>9</v>
      </c>
      <c r="H4108" t="s">
        <v>138</v>
      </c>
      <c r="I4108" s="2">
        <v>7</v>
      </c>
      <c r="J4108" t="s">
        <v>11</v>
      </c>
      <c r="K4108" s="21">
        <f>INDEX(LISTAS!$H:$Q,MATCH(BASE!H4108,LISTAS!$G:$G,0),MATCH(BASE!J4108,LISTAS!$H$3:$Q$3,0))*Tabela3[[#This Row],[QUANTIDADE]]</f>
        <v>28</v>
      </c>
      <c r="L4108" s="2" t="str">
        <f>TEXT(Tabela3[[#This Row],[DATA]],"MM")</f>
        <v>05</v>
      </c>
      <c r="M4108" s="2">
        <f>WEEKNUM(Tabela3[[#This Row],[DATA]])</f>
        <v>18</v>
      </c>
      <c r="N4108" s="18">
        <f>YEAR(Tabela3[[#This Row],[DATA]])</f>
        <v>2023</v>
      </c>
    </row>
    <row r="4109" spans="2:14">
      <c r="B4109" s="1">
        <v>45049</v>
      </c>
      <c r="C4109" t="s">
        <v>478</v>
      </c>
      <c r="D4109">
        <f>COUNTIF(C$4:C4109,Tabela3[[#This Row],[COMANDA]])</f>
        <v>17</v>
      </c>
      <c r="E4109" t="s">
        <v>1</v>
      </c>
      <c r="G4109" t="s">
        <v>74</v>
      </c>
      <c r="H4109" t="s">
        <v>75</v>
      </c>
      <c r="I4109" s="2">
        <v>5</v>
      </c>
      <c r="J4109" t="s">
        <v>11</v>
      </c>
      <c r="K4109" s="21">
        <f>INDEX(LISTAS!$H:$Q,MATCH(BASE!H4109,LISTAS!$G:$G,0),MATCH(BASE!J4109,LISTAS!$H$3:$Q$3,0))*Tabela3[[#This Row],[QUANTIDADE]]</f>
        <v>30</v>
      </c>
      <c r="L4109" s="2" t="str">
        <f>TEXT(Tabela3[[#This Row],[DATA]],"MM")</f>
        <v>05</v>
      </c>
      <c r="M4109" s="2">
        <f>WEEKNUM(Tabela3[[#This Row],[DATA]])</f>
        <v>18</v>
      </c>
      <c r="N4109" s="18">
        <f>YEAR(Tabela3[[#This Row],[DATA]])</f>
        <v>2023</v>
      </c>
    </row>
    <row r="4110" spans="2:14">
      <c r="B4110" s="1">
        <v>45049</v>
      </c>
      <c r="C4110" t="s">
        <v>478</v>
      </c>
      <c r="D4110">
        <f>COUNTIF(C$4:C4110,Tabela3[[#This Row],[COMANDA]])</f>
        <v>18</v>
      </c>
      <c r="E4110" t="s">
        <v>1</v>
      </c>
      <c r="G4110" t="s">
        <v>9</v>
      </c>
      <c r="H4110" t="s">
        <v>134</v>
      </c>
      <c r="I4110" s="2">
        <v>1</v>
      </c>
      <c r="J4110" t="s">
        <v>11</v>
      </c>
      <c r="K4110" s="21">
        <f>INDEX(LISTAS!$H:$Q,MATCH(BASE!H4110,LISTAS!$G:$G,0),MATCH(BASE!J4110,LISTAS!$H$3:$Q$3,0))*Tabela3[[#This Row],[QUANTIDADE]]</f>
        <v>3</v>
      </c>
      <c r="L4110" s="2" t="str">
        <f>TEXT(Tabela3[[#This Row],[DATA]],"MM")</f>
        <v>05</v>
      </c>
      <c r="M4110" s="2">
        <f>WEEKNUM(Tabela3[[#This Row],[DATA]])</f>
        <v>18</v>
      </c>
      <c r="N4110" s="18">
        <f>YEAR(Tabela3[[#This Row],[DATA]])</f>
        <v>2023</v>
      </c>
    </row>
    <row r="4111" spans="2:14">
      <c r="B4111" s="1">
        <v>45049</v>
      </c>
      <c r="C4111" t="s">
        <v>478</v>
      </c>
      <c r="D4111">
        <f>COUNTIF(C$4:C4111,Tabela3[[#This Row],[COMANDA]])</f>
        <v>19</v>
      </c>
      <c r="E4111" t="s">
        <v>1</v>
      </c>
      <c r="G4111" t="s">
        <v>10</v>
      </c>
      <c r="H4111" t="s">
        <v>105</v>
      </c>
      <c r="I4111" s="2">
        <v>1</v>
      </c>
      <c r="J4111" t="s">
        <v>11</v>
      </c>
      <c r="K4111" s="21">
        <f>INDEX(LISTAS!$H:$Q,MATCH(BASE!H4111,LISTAS!$G:$G,0),MATCH(BASE!J4111,LISTAS!$H$3:$Q$3,0))*Tabela3[[#This Row],[QUANTIDADE]]</f>
        <v>3</v>
      </c>
      <c r="L4111" s="2" t="str">
        <f>TEXT(Tabela3[[#This Row],[DATA]],"MM")</f>
        <v>05</v>
      </c>
      <c r="M4111" s="2">
        <f>WEEKNUM(Tabela3[[#This Row],[DATA]])</f>
        <v>18</v>
      </c>
      <c r="N4111" s="18">
        <f>YEAR(Tabela3[[#This Row],[DATA]])</f>
        <v>2023</v>
      </c>
    </row>
    <row r="4112" spans="2:14">
      <c r="B4112" s="1">
        <v>45049</v>
      </c>
      <c r="C4112" t="s">
        <v>478</v>
      </c>
      <c r="D4112">
        <f>COUNTIF(C$4:C4112,Tabela3[[#This Row],[COMANDA]])</f>
        <v>20</v>
      </c>
      <c r="E4112" t="s">
        <v>1</v>
      </c>
      <c r="G4112" t="s">
        <v>9</v>
      </c>
      <c r="H4112" t="s">
        <v>56</v>
      </c>
      <c r="I4112" s="2">
        <v>4</v>
      </c>
      <c r="J4112" t="s">
        <v>11</v>
      </c>
      <c r="K4112" s="21">
        <f>INDEX(LISTAS!$H:$Q,MATCH(BASE!H4112,LISTAS!$G:$G,0),MATCH(BASE!J4112,LISTAS!$H$3:$Q$3,0))*Tabela3[[#This Row],[QUANTIDADE]]</f>
        <v>12</v>
      </c>
      <c r="L4112" s="2" t="str">
        <f>TEXT(Tabela3[[#This Row],[DATA]],"MM")</f>
        <v>05</v>
      </c>
      <c r="M4112" s="2">
        <f>WEEKNUM(Tabela3[[#This Row],[DATA]])</f>
        <v>18</v>
      </c>
      <c r="N4112" s="18">
        <f>YEAR(Tabela3[[#This Row],[DATA]])</f>
        <v>2023</v>
      </c>
    </row>
    <row r="4113" spans="2:14">
      <c r="B4113" s="1">
        <v>45049</v>
      </c>
      <c r="C4113" t="s">
        <v>478</v>
      </c>
      <c r="D4113">
        <f>COUNTIF(C$4:C4113,Tabela3[[#This Row],[COMANDA]])</f>
        <v>21</v>
      </c>
      <c r="E4113" t="s">
        <v>1</v>
      </c>
      <c r="G4113" t="s">
        <v>10</v>
      </c>
      <c r="H4113" t="s">
        <v>101</v>
      </c>
      <c r="I4113" s="2">
        <v>4</v>
      </c>
      <c r="J4113" t="s">
        <v>11</v>
      </c>
      <c r="K4113" s="21">
        <f>INDEX(LISTAS!$H:$Q,MATCH(BASE!H4113,LISTAS!$G:$G,0),MATCH(BASE!J4113,LISTAS!$H$3:$Q$3,0))*Tabela3[[#This Row],[QUANTIDADE]]</f>
        <v>4</v>
      </c>
      <c r="L4113" s="2" t="str">
        <f>TEXT(Tabela3[[#This Row],[DATA]],"MM")</f>
        <v>05</v>
      </c>
      <c r="M4113" s="2">
        <f>WEEKNUM(Tabela3[[#This Row],[DATA]])</f>
        <v>18</v>
      </c>
      <c r="N4113" s="18">
        <f>YEAR(Tabela3[[#This Row],[DATA]])</f>
        <v>2023</v>
      </c>
    </row>
    <row r="4114" spans="2:14">
      <c r="B4114" s="1">
        <v>45049</v>
      </c>
      <c r="C4114" t="s">
        <v>478</v>
      </c>
      <c r="D4114">
        <f>COUNTIF(C$4:C4114,Tabela3[[#This Row],[COMANDA]])</f>
        <v>22</v>
      </c>
      <c r="E4114" t="s">
        <v>1</v>
      </c>
      <c r="G4114" t="s">
        <v>9</v>
      </c>
      <c r="H4114" t="s">
        <v>59</v>
      </c>
      <c r="I4114" s="2">
        <v>1</v>
      </c>
      <c r="J4114" t="s">
        <v>11</v>
      </c>
      <c r="K4114" s="21">
        <f>INDEX(LISTAS!$H:$Q,MATCH(BASE!H4114,LISTAS!$G:$G,0),MATCH(BASE!J4114,LISTAS!$H$3:$Q$3,0))*Tabela3[[#This Row],[QUANTIDADE]]</f>
        <v>3</v>
      </c>
      <c r="L4114" s="2" t="str">
        <f>TEXT(Tabela3[[#This Row],[DATA]],"MM")</f>
        <v>05</v>
      </c>
      <c r="M4114" s="2">
        <f>WEEKNUM(Tabela3[[#This Row],[DATA]])</f>
        <v>18</v>
      </c>
      <c r="N4114" s="18">
        <f>YEAR(Tabela3[[#This Row],[DATA]])</f>
        <v>2023</v>
      </c>
    </row>
    <row r="4115" spans="2:14">
      <c r="B4115" s="1">
        <v>45049</v>
      </c>
      <c r="C4115" t="s">
        <v>478</v>
      </c>
      <c r="D4115">
        <f>COUNTIF(C$4:C4115,Tabela3[[#This Row],[COMANDA]])</f>
        <v>23</v>
      </c>
      <c r="E4115" t="s">
        <v>1</v>
      </c>
      <c r="G4115" t="s">
        <v>9</v>
      </c>
      <c r="H4115" t="s">
        <v>51</v>
      </c>
      <c r="I4115" s="2">
        <v>2</v>
      </c>
      <c r="J4115" t="s">
        <v>11</v>
      </c>
      <c r="K4115" s="21">
        <f>INDEX(LISTAS!$H:$Q,MATCH(BASE!H4115,LISTAS!$G:$G,0),MATCH(BASE!J4115,LISTAS!$H$3:$Q$3,0))*Tabela3[[#This Row],[QUANTIDADE]]</f>
        <v>20</v>
      </c>
      <c r="L4115" s="2" t="str">
        <f>TEXT(Tabela3[[#This Row],[DATA]],"MM")</f>
        <v>05</v>
      </c>
      <c r="M4115" s="2">
        <f>WEEKNUM(Tabela3[[#This Row],[DATA]])</f>
        <v>18</v>
      </c>
      <c r="N4115" s="18">
        <f>YEAR(Tabela3[[#This Row],[DATA]])</f>
        <v>2023</v>
      </c>
    </row>
    <row r="4116" spans="2:14">
      <c r="B4116" s="1">
        <v>45049</v>
      </c>
      <c r="C4116" t="s">
        <v>478</v>
      </c>
      <c r="D4116">
        <f>COUNTIF(C$4:C4116,Tabela3[[#This Row],[COMANDA]])</f>
        <v>24</v>
      </c>
      <c r="E4116" t="s">
        <v>1</v>
      </c>
      <c r="G4116" t="s">
        <v>9</v>
      </c>
      <c r="H4116" t="s">
        <v>464</v>
      </c>
      <c r="I4116" s="2">
        <v>1</v>
      </c>
      <c r="J4116" t="s">
        <v>11</v>
      </c>
      <c r="K4116" s="21">
        <f>INDEX(LISTAS!$H:$Q,MATCH(BASE!H4116,LISTAS!$G:$G,0),MATCH(BASE!J4116,LISTAS!$H$3:$Q$3,0))*Tabela3[[#This Row],[QUANTIDADE]]</f>
        <v>5</v>
      </c>
      <c r="L4116" s="2" t="str">
        <f>TEXT(Tabela3[[#This Row],[DATA]],"MM")</f>
        <v>05</v>
      </c>
      <c r="M4116" s="2">
        <f>WEEKNUM(Tabela3[[#This Row],[DATA]])</f>
        <v>18</v>
      </c>
      <c r="N4116" s="18">
        <f>YEAR(Tabela3[[#This Row],[DATA]])</f>
        <v>2023</v>
      </c>
    </row>
    <row r="4117" spans="2:14">
      <c r="B4117" s="1">
        <v>45049</v>
      </c>
      <c r="C4117" t="s">
        <v>478</v>
      </c>
      <c r="D4117">
        <f>COUNTIF(C$4:C4117,Tabela3[[#This Row],[COMANDA]])</f>
        <v>25</v>
      </c>
      <c r="E4117" t="s">
        <v>1</v>
      </c>
      <c r="G4117" t="s">
        <v>9</v>
      </c>
      <c r="H4117" t="s">
        <v>157</v>
      </c>
      <c r="I4117" s="2">
        <v>1</v>
      </c>
      <c r="J4117" t="s">
        <v>11</v>
      </c>
      <c r="K4117" s="21">
        <f>INDEX(LISTAS!$H:$Q,MATCH(BASE!H4117,LISTAS!$G:$G,0),MATCH(BASE!J4117,LISTAS!$H$3:$Q$3,0))*Tabela3[[#This Row],[QUANTIDADE]]</f>
        <v>2</v>
      </c>
      <c r="L4117" s="2" t="str">
        <f>TEXT(Tabela3[[#This Row],[DATA]],"MM")</f>
        <v>05</v>
      </c>
      <c r="M4117" s="2">
        <f>WEEKNUM(Tabela3[[#This Row],[DATA]])</f>
        <v>18</v>
      </c>
      <c r="N4117" s="18">
        <f>YEAR(Tabela3[[#This Row],[DATA]])</f>
        <v>2023</v>
      </c>
    </row>
    <row r="4118" spans="2:14">
      <c r="B4118" s="1">
        <v>45049</v>
      </c>
      <c r="C4118" t="s">
        <v>478</v>
      </c>
      <c r="D4118">
        <f>COUNTIF(C$4:C4118,Tabela3[[#This Row],[COMANDA]])</f>
        <v>26</v>
      </c>
      <c r="E4118" t="s">
        <v>1</v>
      </c>
      <c r="G4118" t="s">
        <v>10</v>
      </c>
      <c r="H4118" t="s">
        <v>221</v>
      </c>
      <c r="I4118" s="2">
        <v>3</v>
      </c>
      <c r="J4118" t="s">
        <v>11</v>
      </c>
      <c r="K4118" s="21">
        <f>INDEX(LISTAS!$H:$Q,MATCH(BASE!H4118,LISTAS!$G:$G,0),MATCH(BASE!J4118,LISTAS!$H$3:$Q$3,0))*Tabela3[[#This Row],[QUANTIDADE]]</f>
        <v>10.5</v>
      </c>
      <c r="L4118" s="2" t="str">
        <f>TEXT(Tabela3[[#This Row],[DATA]],"MM")</f>
        <v>05</v>
      </c>
      <c r="M4118" s="2">
        <f>WEEKNUM(Tabela3[[#This Row],[DATA]])</f>
        <v>18</v>
      </c>
      <c r="N4118" s="18">
        <f>YEAR(Tabela3[[#This Row],[DATA]])</f>
        <v>2023</v>
      </c>
    </row>
    <row r="4119" spans="2:14">
      <c r="B4119" s="1">
        <v>45049</v>
      </c>
      <c r="C4119" t="s">
        <v>478</v>
      </c>
      <c r="D4119">
        <f>COUNTIF(C$4:C4119,Tabela3[[#This Row],[COMANDA]])</f>
        <v>27</v>
      </c>
      <c r="E4119" t="s">
        <v>1</v>
      </c>
      <c r="G4119" t="s">
        <v>10</v>
      </c>
      <c r="H4119" t="s">
        <v>431</v>
      </c>
      <c r="I4119" s="2">
        <v>3</v>
      </c>
      <c r="J4119" t="s">
        <v>11</v>
      </c>
      <c r="K4119" s="21">
        <f>INDEX(LISTAS!$H:$Q,MATCH(BASE!H4119,LISTAS!$G:$G,0),MATCH(BASE!J4119,LISTAS!$H$3:$Q$3,0))*Tabela3[[#This Row],[QUANTIDADE]]</f>
        <v>12</v>
      </c>
      <c r="L4119" s="2" t="str">
        <f>TEXT(Tabela3[[#This Row],[DATA]],"MM")</f>
        <v>05</v>
      </c>
      <c r="M4119" s="2">
        <f>WEEKNUM(Tabela3[[#This Row],[DATA]])</f>
        <v>18</v>
      </c>
      <c r="N4119" s="18">
        <f>YEAR(Tabela3[[#This Row],[DATA]])</f>
        <v>2023</v>
      </c>
    </row>
    <row r="4120" spans="2:14">
      <c r="B4120" s="1">
        <v>45049</v>
      </c>
      <c r="C4120" t="s">
        <v>478</v>
      </c>
      <c r="D4120">
        <f>COUNTIF(C$4:C4120,Tabela3[[#This Row],[COMANDA]])</f>
        <v>28</v>
      </c>
      <c r="E4120" t="s">
        <v>1</v>
      </c>
      <c r="G4120" t="s">
        <v>10</v>
      </c>
      <c r="H4120" t="s">
        <v>92</v>
      </c>
      <c r="I4120" s="2">
        <v>4</v>
      </c>
      <c r="J4120" t="s">
        <v>11</v>
      </c>
      <c r="K4120" s="21">
        <f>INDEX(LISTAS!$H:$Q,MATCH(BASE!H4120,LISTAS!$G:$G,0),MATCH(BASE!J4120,LISTAS!$H$3:$Q$3,0))*Tabela3[[#This Row],[QUANTIDADE]]</f>
        <v>40</v>
      </c>
      <c r="L4120" s="2" t="str">
        <f>TEXT(Tabela3[[#This Row],[DATA]],"MM")</f>
        <v>05</v>
      </c>
      <c r="M4120" s="2">
        <f>WEEKNUM(Tabela3[[#This Row],[DATA]])</f>
        <v>18</v>
      </c>
      <c r="N4120" s="18">
        <f>YEAR(Tabela3[[#This Row],[DATA]])</f>
        <v>2023</v>
      </c>
    </row>
    <row r="4121" spans="2:14">
      <c r="B4121" s="1">
        <v>45049</v>
      </c>
      <c r="C4121" t="s">
        <v>478</v>
      </c>
      <c r="D4121">
        <f>COUNTIF(C$4:C4121,Tabela3[[#This Row],[COMANDA]])</f>
        <v>29</v>
      </c>
      <c r="E4121" t="s">
        <v>1</v>
      </c>
      <c r="G4121" t="s">
        <v>10</v>
      </c>
      <c r="H4121" t="s">
        <v>116</v>
      </c>
      <c r="I4121" s="2">
        <v>1</v>
      </c>
      <c r="J4121" t="s">
        <v>11</v>
      </c>
      <c r="K4121" s="21">
        <f>INDEX(LISTAS!$H:$Q,MATCH(BASE!H4121,LISTAS!$G:$G,0),MATCH(BASE!J4121,LISTAS!$H$3:$Q$3,0))*Tabela3[[#This Row],[QUANTIDADE]]</f>
        <v>2.5</v>
      </c>
      <c r="L4121" s="2" t="str">
        <f>TEXT(Tabela3[[#This Row],[DATA]],"MM")</f>
        <v>05</v>
      </c>
      <c r="M4121" s="2">
        <f>WEEKNUM(Tabela3[[#This Row],[DATA]])</f>
        <v>18</v>
      </c>
      <c r="N4121" s="18">
        <f>YEAR(Tabela3[[#This Row],[DATA]])</f>
        <v>2023</v>
      </c>
    </row>
    <row r="4122" spans="2:14">
      <c r="B4122" s="1">
        <v>45049</v>
      </c>
      <c r="C4122" t="s">
        <v>478</v>
      </c>
      <c r="D4122">
        <f>COUNTIF(C$4:C4122,Tabela3[[#This Row],[COMANDA]])</f>
        <v>30</v>
      </c>
      <c r="E4122" t="s">
        <v>1</v>
      </c>
      <c r="G4122" t="s">
        <v>10</v>
      </c>
      <c r="H4122" t="s">
        <v>96</v>
      </c>
      <c r="I4122" s="2">
        <v>1</v>
      </c>
      <c r="J4122" t="s">
        <v>12</v>
      </c>
      <c r="K4122" s="21">
        <v>3</v>
      </c>
      <c r="L4122" s="2" t="str">
        <f>TEXT(Tabela3[[#This Row],[DATA]],"MM")</f>
        <v>05</v>
      </c>
      <c r="M4122" s="2">
        <f>WEEKNUM(Tabela3[[#This Row],[DATA]])</f>
        <v>18</v>
      </c>
      <c r="N4122" s="18">
        <f>YEAR(Tabela3[[#This Row],[DATA]])</f>
        <v>2023</v>
      </c>
    </row>
    <row r="4123" spans="2:14">
      <c r="B4123" s="1">
        <v>45049</v>
      </c>
      <c r="C4123" t="s">
        <v>478</v>
      </c>
      <c r="D4123">
        <f>COUNTIF(C$4:C4123,Tabela3[[#This Row],[COMANDA]])</f>
        <v>31</v>
      </c>
      <c r="E4123" t="s">
        <v>1</v>
      </c>
      <c r="G4123" t="s">
        <v>77</v>
      </c>
      <c r="H4123" t="s">
        <v>82</v>
      </c>
      <c r="I4123" s="2">
        <v>1</v>
      </c>
      <c r="J4123" t="s">
        <v>11</v>
      </c>
      <c r="K4123" s="21">
        <f>INDEX(LISTAS!$H:$Q,MATCH(BASE!H4123,LISTAS!$G:$G,0),MATCH(BASE!J4123,LISTAS!$H$3:$Q$3,0))*Tabela3[[#This Row],[QUANTIDADE]]</f>
        <v>6</v>
      </c>
      <c r="L4123" s="2" t="str">
        <f>TEXT(Tabela3[[#This Row],[DATA]],"MM")</f>
        <v>05</v>
      </c>
      <c r="M4123" s="2">
        <f>WEEKNUM(Tabela3[[#This Row],[DATA]])</f>
        <v>18</v>
      </c>
      <c r="N4123" s="18">
        <f>YEAR(Tabela3[[#This Row],[DATA]])</f>
        <v>2023</v>
      </c>
    </row>
    <row r="4124" spans="2:14">
      <c r="B4124" s="1">
        <v>45049</v>
      </c>
      <c r="C4124" t="s">
        <v>478</v>
      </c>
      <c r="D4124">
        <f>COUNTIF(C$4:C4124,Tabela3[[#This Row],[COMANDA]])</f>
        <v>32</v>
      </c>
      <c r="E4124" t="s">
        <v>1</v>
      </c>
      <c r="G4124" t="s">
        <v>9</v>
      </c>
      <c r="H4124" t="s">
        <v>213</v>
      </c>
      <c r="I4124" s="2">
        <v>1</v>
      </c>
      <c r="J4124" t="s">
        <v>11</v>
      </c>
      <c r="K4124" s="21">
        <f>INDEX(LISTAS!$H:$Q,MATCH(BASE!H4124,LISTAS!$G:$G,0),MATCH(BASE!J4124,LISTAS!$H$3:$Q$3,0))*Tabela3[[#This Row],[QUANTIDADE]]</f>
        <v>4</v>
      </c>
      <c r="L4124" s="2" t="str">
        <f>TEXT(Tabela3[[#This Row],[DATA]],"MM")</f>
        <v>05</v>
      </c>
      <c r="M4124" s="2">
        <f>WEEKNUM(Tabela3[[#This Row],[DATA]])</f>
        <v>18</v>
      </c>
      <c r="N4124" s="18">
        <f>YEAR(Tabela3[[#This Row],[DATA]])</f>
        <v>2023</v>
      </c>
    </row>
    <row r="4125" spans="2:14">
      <c r="B4125" s="1">
        <v>45049</v>
      </c>
      <c r="C4125" t="s">
        <v>478</v>
      </c>
      <c r="D4125">
        <f>COUNTIF(C$4:C4125,Tabela3[[#This Row],[COMANDA]])</f>
        <v>33</v>
      </c>
      <c r="E4125" t="s">
        <v>1</v>
      </c>
      <c r="G4125" t="s">
        <v>9</v>
      </c>
      <c r="H4125" t="s">
        <v>58</v>
      </c>
      <c r="I4125" s="2">
        <v>1</v>
      </c>
      <c r="J4125" t="s">
        <v>11</v>
      </c>
      <c r="K4125" s="21">
        <f>INDEX(LISTAS!$H:$Q,MATCH(BASE!H4125,LISTAS!$G:$G,0),MATCH(BASE!J4125,LISTAS!$H$3:$Q$3,0))*Tabela3[[#This Row],[QUANTIDADE]]</f>
        <v>5</v>
      </c>
      <c r="L4125" s="2" t="str">
        <f>TEXT(Tabela3[[#This Row],[DATA]],"MM")</f>
        <v>05</v>
      </c>
      <c r="M4125" s="2">
        <f>WEEKNUM(Tabela3[[#This Row],[DATA]])</f>
        <v>18</v>
      </c>
      <c r="N4125" s="18">
        <f>YEAR(Tabela3[[#This Row],[DATA]])</f>
        <v>2023</v>
      </c>
    </row>
    <row r="4126" spans="2:14">
      <c r="B4126" s="1">
        <v>45049</v>
      </c>
      <c r="C4126" t="s">
        <v>478</v>
      </c>
      <c r="D4126">
        <f>COUNTIF(C$4:C4126,Tabela3[[#This Row],[COMANDA]])</f>
        <v>34</v>
      </c>
      <c r="E4126" t="s">
        <v>1</v>
      </c>
      <c r="G4126" t="s">
        <v>63</v>
      </c>
      <c r="H4126" t="s">
        <v>179</v>
      </c>
      <c r="I4126" s="2">
        <v>1</v>
      </c>
      <c r="J4126" t="s">
        <v>11</v>
      </c>
      <c r="K4126" s="21">
        <f>INDEX(LISTAS!$H:$Q,MATCH(BASE!H4126,LISTAS!$G:$G,0),MATCH(BASE!J4126,LISTAS!$H$3:$Q$3,0))*Tabela3[[#This Row],[QUANTIDADE]]</f>
        <v>6.5</v>
      </c>
      <c r="L4126" s="2" t="str">
        <f>TEXT(Tabela3[[#This Row],[DATA]],"MM")</f>
        <v>05</v>
      </c>
      <c r="M4126" s="2">
        <f>WEEKNUM(Tabela3[[#This Row],[DATA]])</f>
        <v>18</v>
      </c>
      <c r="N4126" s="18">
        <f>YEAR(Tabela3[[#This Row],[DATA]])</f>
        <v>2023</v>
      </c>
    </row>
    <row r="4127" spans="2:14">
      <c r="B4127" s="1">
        <v>45050</v>
      </c>
      <c r="C4127">
        <v>13654</v>
      </c>
      <c r="D4127">
        <f>COUNTIF(C$4:C4127,Tabela3[[#This Row],[COMANDA]])</f>
        <v>1</v>
      </c>
      <c r="E4127" t="s">
        <v>90</v>
      </c>
      <c r="F4127" t="s">
        <v>375</v>
      </c>
      <c r="G4127" t="s">
        <v>8</v>
      </c>
      <c r="H4127" t="s">
        <v>204</v>
      </c>
      <c r="I4127" s="2">
        <v>1</v>
      </c>
      <c r="J4127" t="s">
        <v>11</v>
      </c>
      <c r="K4127" s="21">
        <f>INDEX(LISTAS!$H:$Q,MATCH(BASE!H4127,LISTAS!$G:$G,0),MATCH(BASE!J4127,LISTAS!$H$3:$Q$3,0))*Tabela3[[#This Row],[QUANTIDADE]]</f>
        <v>18</v>
      </c>
      <c r="L4127" s="2" t="str">
        <f>TEXT(Tabela3[[#This Row],[DATA]],"MM")</f>
        <v>05</v>
      </c>
      <c r="M4127" s="2">
        <f>WEEKNUM(Tabela3[[#This Row],[DATA]])</f>
        <v>18</v>
      </c>
      <c r="N4127" s="18">
        <f>YEAR(Tabela3[[#This Row],[DATA]])</f>
        <v>2023</v>
      </c>
    </row>
    <row r="4128" spans="2:14">
      <c r="B4128" s="1">
        <v>45050</v>
      </c>
      <c r="C4128">
        <v>13654</v>
      </c>
      <c r="D4128">
        <f>COUNTIF(C$4:C4128,Tabela3[[#This Row],[COMANDA]])</f>
        <v>2</v>
      </c>
      <c r="E4128" t="s">
        <v>90</v>
      </c>
      <c r="F4128" t="s">
        <v>375</v>
      </c>
      <c r="G4128" t="s">
        <v>61</v>
      </c>
      <c r="H4128" t="s">
        <v>199</v>
      </c>
      <c r="I4128" s="2">
        <v>1</v>
      </c>
      <c r="J4128" t="s">
        <v>11</v>
      </c>
      <c r="K4128" s="21">
        <f>INDEX(LISTAS!$H:$Q,MATCH(BASE!H4128,LISTAS!$G:$G,0),MATCH(BASE!J4128,LISTAS!$H$3:$Q$3,0))*Tabela3[[#This Row],[QUANTIDADE]]</f>
        <v>1</v>
      </c>
      <c r="L4128" s="2" t="str">
        <f>TEXT(Tabela3[[#This Row],[DATA]],"MM")</f>
        <v>05</v>
      </c>
      <c r="M4128" s="2">
        <f>WEEKNUM(Tabela3[[#This Row],[DATA]])</f>
        <v>18</v>
      </c>
      <c r="N4128" s="18">
        <f>YEAR(Tabela3[[#This Row],[DATA]])</f>
        <v>2023</v>
      </c>
    </row>
    <row r="4129" spans="2:14">
      <c r="B4129" s="1">
        <v>45050</v>
      </c>
      <c r="C4129">
        <v>13654</v>
      </c>
      <c r="D4129">
        <f>COUNTIF(C$4:C4129,Tabela3[[#This Row],[COMANDA]])</f>
        <v>3</v>
      </c>
      <c r="E4129" t="s">
        <v>90</v>
      </c>
      <c r="F4129" t="s">
        <v>98</v>
      </c>
      <c r="G4129" t="s">
        <v>8</v>
      </c>
      <c r="H4129" t="s">
        <v>47</v>
      </c>
      <c r="I4129" s="2">
        <v>1</v>
      </c>
      <c r="J4129" t="s">
        <v>11</v>
      </c>
      <c r="K4129" s="21">
        <f>INDEX(LISTAS!$H:$Q,MATCH(BASE!H4129,LISTAS!$G:$G,0),MATCH(BASE!J4129,LISTAS!$H$3:$Q$3,0))*Tabela3[[#This Row],[QUANTIDADE]]</f>
        <v>16</v>
      </c>
      <c r="L4129" s="2" t="str">
        <f>TEXT(Tabela3[[#This Row],[DATA]],"MM")</f>
        <v>05</v>
      </c>
      <c r="M4129" s="2">
        <f>WEEKNUM(Tabela3[[#This Row],[DATA]])</f>
        <v>18</v>
      </c>
      <c r="N4129" s="18">
        <f>YEAR(Tabela3[[#This Row],[DATA]])</f>
        <v>2023</v>
      </c>
    </row>
    <row r="4130" spans="2:14">
      <c r="B4130" s="1">
        <v>45050</v>
      </c>
      <c r="C4130">
        <v>13654</v>
      </c>
      <c r="D4130">
        <f>COUNTIF(C$4:C4130,Tabela3[[#This Row],[COMANDA]])</f>
        <v>4</v>
      </c>
      <c r="E4130" t="s">
        <v>90</v>
      </c>
      <c r="F4130" t="s">
        <v>100</v>
      </c>
      <c r="G4130" t="s">
        <v>8</v>
      </c>
      <c r="H4130" t="s">
        <v>47</v>
      </c>
      <c r="I4130" s="2">
        <v>1</v>
      </c>
      <c r="J4130" t="s">
        <v>11</v>
      </c>
      <c r="K4130" s="21">
        <f>INDEX(LISTAS!$H:$Q,MATCH(BASE!H4130,LISTAS!$G:$G,0),MATCH(BASE!J4130,LISTAS!$H$3:$Q$3,0))*Tabela3[[#This Row],[QUANTIDADE]]</f>
        <v>16</v>
      </c>
      <c r="L4130" s="2" t="str">
        <f>TEXT(Tabela3[[#This Row],[DATA]],"MM")</f>
        <v>05</v>
      </c>
      <c r="M4130" s="2">
        <f>WEEKNUM(Tabela3[[#This Row],[DATA]])</f>
        <v>18</v>
      </c>
      <c r="N4130" s="18">
        <f>YEAR(Tabela3[[#This Row],[DATA]])</f>
        <v>2023</v>
      </c>
    </row>
    <row r="4131" spans="2:14">
      <c r="B4131" s="1">
        <v>45050</v>
      </c>
      <c r="C4131">
        <v>13655</v>
      </c>
      <c r="D4131">
        <f>COUNTIF(C$4:C4131,Tabela3[[#This Row],[COMANDA]])</f>
        <v>1</v>
      </c>
      <c r="E4131" t="s">
        <v>90</v>
      </c>
      <c r="F4131" t="s">
        <v>98</v>
      </c>
      <c r="G4131" t="s">
        <v>8</v>
      </c>
      <c r="H4131" t="s">
        <v>204</v>
      </c>
      <c r="I4131" s="2">
        <v>1</v>
      </c>
      <c r="J4131" t="s">
        <v>11</v>
      </c>
      <c r="K4131" s="21">
        <f>INDEX(LISTAS!$H:$Q,MATCH(BASE!H4131,LISTAS!$G:$G,0),MATCH(BASE!J4131,LISTAS!$H$3:$Q$3,0))*Tabela3[[#This Row],[QUANTIDADE]]</f>
        <v>18</v>
      </c>
      <c r="L4131" s="2" t="str">
        <f>TEXT(Tabela3[[#This Row],[DATA]],"MM")</f>
        <v>05</v>
      </c>
      <c r="M4131" s="2">
        <f>WEEKNUM(Tabela3[[#This Row],[DATA]])</f>
        <v>18</v>
      </c>
      <c r="N4131" s="18">
        <f>YEAR(Tabela3[[#This Row],[DATA]])</f>
        <v>2023</v>
      </c>
    </row>
    <row r="4132" spans="2:14">
      <c r="B4132" s="1">
        <v>45050</v>
      </c>
      <c r="C4132">
        <v>13655</v>
      </c>
      <c r="D4132">
        <f>COUNTIF(C$4:C4132,Tabela3[[#This Row],[COMANDA]])</f>
        <v>2</v>
      </c>
      <c r="E4132" t="s">
        <v>90</v>
      </c>
      <c r="F4132" t="s">
        <v>99</v>
      </c>
      <c r="G4132" t="s">
        <v>8</v>
      </c>
      <c r="H4132" t="s">
        <v>204</v>
      </c>
      <c r="I4132" s="2">
        <v>1</v>
      </c>
      <c r="J4132" t="s">
        <v>11</v>
      </c>
      <c r="K4132" s="21">
        <f>INDEX(LISTAS!$H:$Q,MATCH(BASE!H4132,LISTAS!$G:$G,0),MATCH(BASE!J4132,LISTAS!$H$3:$Q$3,0))*Tabela3[[#This Row],[QUANTIDADE]]</f>
        <v>18</v>
      </c>
      <c r="L4132" s="2" t="str">
        <f>TEXT(Tabela3[[#This Row],[DATA]],"MM")</f>
        <v>05</v>
      </c>
      <c r="M4132" s="2">
        <f>WEEKNUM(Tabela3[[#This Row],[DATA]])</f>
        <v>18</v>
      </c>
      <c r="N4132" s="18">
        <f>YEAR(Tabela3[[#This Row],[DATA]])</f>
        <v>2023</v>
      </c>
    </row>
    <row r="4133" spans="2:14">
      <c r="B4133" s="1">
        <v>45050</v>
      </c>
      <c r="C4133">
        <v>13655</v>
      </c>
      <c r="D4133">
        <f>COUNTIF(C$4:C4133,Tabela3[[#This Row],[COMANDA]])</f>
        <v>3</v>
      </c>
      <c r="E4133" t="s">
        <v>90</v>
      </c>
      <c r="F4133" t="s">
        <v>98</v>
      </c>
      <c r="G4133" t="s">
        <v>9</v>
      </c>
      <c r="H4133" t="s">
        <v>131</v>
      </c>
      <c r="I4133" s="2">
        <v>1</v>
      </c>
      <c r="J4133" t="s">
        <v>11</v>
      </c>
      <c r="K4133" s="21">
        <f>INDEX(LISTAS!$H:$Q,MATCH(BASE!H4133,LISTAS!$G:$G,0),MATCH(BASE!J4133,LISTAS!$H$3:$Q$3,0))*Tabela3[[#This Row],[QUANTIDADE]]</f>
        <v>4</v>
      </c>
      <c r="L4133" s="2" t="str">
        <f>TEXT(Tabela3[[#This Row],[DATA]],"MM")</f>
        <v>05</v>
      </c>
      <c r="M4133" s="2">
        <f>WEEKNUM(Tabela3[[#This Row],[DATA]])</f>
        <v>18</v>
      </c>
      <c r="N4133" s="18">
        <f>YEAR(Tabela3[[#This Row],[DATA]])</f>
        <v>2023</v>
      </c>
    </row>
    <row r="4134" spans="2:14">
      <c r="B4134" s="1">
        <v>45050</v>
      </c>
      <c r="C4134">
        <v>13656</v>
      </c>
      <c r="D4134">
        <f>COUNTIF(C$4:C4134,Tabela3[[#This Row],[COMANDA]])</f>
        <v>1</v>
      </c>
      <c r="E4134" t="s">
        <v>89</v>
      </c>
      <c r="F4134" t="s">
        <v>99</v>
      </c>
      <c r="G4134" t="s">
        <v>8</v>
      </c>
      <c r="H4134" t="s">
        <v>47</v>
      </c>
      <c r="I4134" s="2">
        <v>1</v>
      </c>
      <c r="J4134" t="s">
        <v>11</v>
      </c>
      <c r="K4134" s="21">
        <f>INDEX(LISTAS!$H:$Q,MATCH(BASE!H4134,LISTAS!$G:$G,0),MATCH(BASE!J4134,LISTAS!$H$3:$Q$3,0))*Tabela3[[#This Row],[QUANTIDADE]]</f>
        <v>16</v>
      </c>
      <c r="L4134" s="2" t="str">
        <f>TEXT(Tabela3[[#This Row],[DATA]],"MM")</f>
        <v>05</v>
      </c>
      <c r="M4134" s="2">
        <f>WEEKNUM(Tabela3[[#This Row],[DATA]])</f>
        <v>18</v>
      </c>
      <c r="N4134" s="18">
        <f>YEAR(Tabela3[[#This Row],[DATA]])</f>
        <v>2023</v>
      </c>
    </row>
    <row r="4135" spans="2:14">
      <c r="B4135" s="1">
        <v>45050</v>
      </c>
      <c r="C4135">
        <v>13657</v>
      </c>
      <c r="D4135">
        <f>COUNTIF(C$4:C4135,Tabela3[[#This Row],[COMANDA]])</f>
        <v>1</v>
      </c>
      <c r="E4135" t="s">
        <v>90</v>
      </c>
      <c r="F4135" t="s">
        <v>100</v>
      </c>
      <c r="G4135" t="s">
        <v>8</v>
      </c>
      <c r="H4135" t="s">
        <v>42</v>
      </c>
      <c r="I4135" s="2">
        <v>1</v>
      </c>
      <c r="J4135" t="s">
        <v>11</v>
      </c>
      <c r="K4135" s="21">
        <f>INDEX(LISTAS!$H:$Q,MATCH(BASE!H4135,LISTAS!$G:$G,0),MATCH(BASE!J4135,LISTAS!$H$3:$Q$3,0))*Tabela3[[#This Row],[QUANTIDADE]]</f>
        <v>16</v>
      </c>
      <c r="L4135" s="2" t="str">
        <f>TEXT(Tabela3[[#This Row],[DATA]],"MM")</f>
        <v>05</v>
      </c>
      <c r="M4135" s="2">
        <f>WEEKNUM(Tabela3[[#This Row],[DATA]])</f>
        <v>18</v>
      </c>
      <c r="N4135" s="18">
        <f>YEAR(Tabela3[[#This Row],[DATA]])</f>
        <v>2023</v>
      </c>
    </row>
    <row r="4136" spans="2:14">
      <c r="B4136" s="1">
        <v>45050</v>
      </c>
      <c r="C4136">
        <v>13658</v>
      </c>
      <c r="D4136">
        <f>COUNTIF(C$4:C4136,Tabela3[[#This Row],[COMANDA]])</f>
        <v>1</v>
      </c>
      <c r="E4136" t="s">
        <v>90</v>
      </c>
      <c r="F4136" t="s">
        <v>375</v>
      </c>
      <c r="G4136" t="s">
        <v>8</v>
      </c>
      <c r="H4136" t="s">
        <v>211</v>
      </c>
      <c r="I4136" s="2">
        <v>1</v>
      </c>
      <c r="J4136" t="s">
        <v>12</v>
      </c>
      <c r="K4136" s="21">
        <f>INDEX(LISTAS!$H:$Q,MATCH(BASE!H4136,LISTAS!$G:$G,0),MATCH(BASE!J4136,LISTAS!$H$3:$Q$3,0))*Tabela3[[#This Row],[QUANTIDADE]]</f>
        <v>18</v>
      </c>
      <c r="L4136" s="2" t="str">
        <f>TEXT(Tabela3[[#This Row],[DATA]],"MM")</f>
        <v>05</v>
      </c>
      <c r="M4136" s="2">
        <f>WEEKNUM(Tabela3[[#This Row],[DATA]])</f>
        <v>18</v>
      </c>
      <c r="N4136" s="18">
        <f>YEAR(Tabela3[[#This Row],[DATA]])</f>
        <v>2023</v>
      </c>
    </row>
    <row r="4137" spans="2:14">
      <c r="B4137" s="1">
        <v>45050</v>
      </c>
      <c r="C4137">
        <v>13659</v>
      </c>
      <c r="D4137">
        <f>COUNTIF(C$4:C4137,Tabela3[[#This Row],[COMANDA]])</f>
        <v>1</v>
      </c>
      <c r="E4137" t="s">
        <v>89</v>
      </c>
      <c r="G4137" t="s">
        <v>8</v>
      </c>
      <c r="H4137" t="s">
        <v>40</v>
      </c>
      <c r="I4137" s="2">
        <v>1</v>
      </c>
      <c r="J4137" t="s">
        <v>11</v>
      </c>
      <c r="K4137" s="21">
        <f>INDEX(LISTAS!$H:$Q,MATCH(BASE!H4137,LISTAS!$G:$G,0),MATCH(BASE!J4137,LISTAS!$H$3:$Q$3,0))*Tabela3[[#This Row],[QUANTIDADE]]</f>
        <v>14</v>
      </c>
      <c r="L4137" s="2" t="str">
        <f>TEXT(Tabela3[[#This Row],[DATA]],"MM")</f>
        <v>05</v>
      </c>
      <c r="M4137" s="2">
        <f>WEEKNUM(Tabela3[[#This Row],[DATA]])</f>
        <v>18</v>
      </c>
      <c r="N4137" s="18">
        <f>YEAR(Tabela3[[#This Row],[DATA]])</f>
        <v>2023</v>
      </c>
    </row>
    <row r="4138" spans="2:14">
      <c r="B4138" s="1">
        <v>45050</v>
      </c>
      <c r="C4138">
        <v>13659</v>
      </c>
      <c r="D4138">
        <f>COUNTIF(C$4:C4138,Tabela3[[#This Row],[COMANDA]])</f>
        <v>2</v>
      </c>
      <c r="E4138" t="s">
        <v>89</v>
      </c>
      <c r="G4138" t="s">
        <v>61</v>
      </c>
      <c r="H4138" t="s">
        <v>199</v>
      </c>
      <c r="I4138" s="2">
        <v>1</v>
      </c>
      <c r="J4138" t="s">
        <v>11</v>
      </c>
      <c r="K4138" s="21">
        <f>INDEX(LISTAS!$H:$Q,MATCH(BASE!H4138,LISTAS!$G:$G,0),MATCH(BASE!J4138,LISTAS!$H$3:$Q$3,0))*Tabela3[[#This Row],[QUANTIDADE]]</f>
        <v>1</v>
      </c>
      <c r="L4138" s="2" t="str">
        <f>TEXT(Tabela3[[#This Row],[DATA]],"MM")</f>
        <v>05</v>
      </c>
      <c r="M4138" s="2">
        <f>WEEKNUM(Tabela3[[#This Row],[DATA]])</f>
        <v>18</v>
      </c>
      <c r="N4138" s="18">
        <f>YEAR(Tabela3[[#This Row],[DATA]])</f>
        <v>2023</v>
      </c>
    </row>
    <row r="4139" spans="2:14">
      <c r="B4139" s="1">
        <v>45050</v>
      </c>
      <c r="C4139">
        <v>13660</v>
      </c>
      <c r="D4139">
        <f>COUNTIF(C$4:C4139,Tabela3[[#This Row],[COMANDA]])</f>
        <v>1</v>
      </c>
      <c r="E4139" t="s">
        <v>90</v>
      </c>
      <c r="F4139" t="s">
        <v>99</v>
      </c>
      <c r="G4139" t="s">
        <v>8</v>
      </c>
      <c r="H4139" t="s">
        <v>203</v>
      </c>
      <c r="I4139" s="2">
        <v>2</v>
      </c>
      <c r="J4139" t="s">
        <v>11</v>
      </c>
      <c r="K4139" s="21">
        <f>INDEX(LISTAS!$H:$Q,MATCH(BASE!H4139,LISTAS!$G:$G,0),MATCH(BASE!J4139,LISTAS!$H$3:$Q$3,0))*Tabela3[[#This Row],[QUANTIDADE]]</f>
        <v>40</v>
      </c>
      <c r="L4139" s="2" t="str">
        <f>TEXT(Tabela3[[#This Row],[DATA]],"MM")</f>
        <v>05</v>
      </c>
      <c r="M4139" s="2">
        <f>WEEKNUM(Tabela3[[#This Row],[DATA]])</f>
        <v>18</v>
      </c>
      <c r="N4139" s="18">
        <f>YEAR(Tabela3[[#This Row],[DATA]])</f>
        <v>2023</v>
      </c>
    </row>
    <row r="4140" spans="2:14">
      <c r="B4140" s="1">
        <v>45050</v>
      </c>
      <c r="C4140">
        <v>13660</v>
      </c>
      <c r="D4140">
        <f>COUNTIF(C$4:C4140,Tabela3[[#This Row],[COMANDA]])</f>
        <v>2</v>
      </c>
      <c r="E4140" t="s">
        <v>90</v>
      </c>
      <c r="F4140" t="s">
        <v>99</v>
      </c>
      <c r="G4140" t="s">
        <v>9</v>
      </c>
      <c r="H4140" t="s">
        <v>142</v>
      </c>
      <c r="I4140" s="2">
        <v>1</v>
      </c>
      <c r="J4140" t="s">
        <v>11</v>
      </c>
      <c r="K4140" s="21">
        <f>INDEX(LISTAS!$H:$Q,MATCH(BASE!H4140,LISTAS!$G:$G,0),MATCH(BASE!J4140,LISTAS!$H$3:$Q$3,0))*Tabela3[[#This Row],[QUANTIDADE]]</f>
        <v>6</v>
      </c>
      <c r="L4140" s="2" t="str">
        <f>TEXT(Tabela3[[#This Row],[DATA]],"MM")</f>
        <v>05</v>
      </c>
      <c r="M4140" s="2">
        <f>WEEKNUM(Tabela3[[#This Row],[DATA]])</f>
        <v>18</v>
      </c>
      <c r="N4140" s="18">
        <f>YEAR(Tabela3[[#This Row],[DATA]])</f>
        <v>2023</v>
      </c>
    </row>
    <row r="4141" spans="2:14">
      <c r="B4141" s="1">
        <v>45050</v>
      </c>
      <c r="C4141">
        <v>13661</v>
      </c>
      <c r="D4141">
        <f>COUNTIF(C$4:C4141,Tabela3[[#This Row],[COMANDA]])</f>
        <v>1</v>
      </c>
      <c r="E4141" t="s">
        <v>90</v>
      </c>
      <c r="F4141" t="s">
        <v>99</v>
      </c>
      <c r="G4141" t="s">
        <v>8</v>
      </c>
      <c r="H4141" t="s">
        <v>206</v>
      </c>
      <c r="I4141" s="2">
        <v>1</v>
      </c>
      <c r="J4141" t="s">
        <v>11</v>
      </c>
      <c r="K4141" s="21">
        <f>INDEX(LISTAS!$H:$Q,MATCH(BASE!H4141,LISTAS!$G:$G,0),MATCH(BASE!J4141,LISTAS!$H$3:$Q$3,0))*Tabela3[[#This Row],[QUANTIDADE]]</f>
        <v>18</v>
      </c>
      <c r="L4141" s="2" t="str">
        <f>TEXT(Tabela3[[#This Row],[DATA]],"MM")</f>
        <v>05</v>
      </c>
      <c r="M4141" s="2">
        <f>WEEKNUM(Tabela3[[#This Row],[DATA]])</f>
        <v>18</v>
      </c>
      <c r="N4141" s="18">
        <f>YEAR(Tabela3[[#This Row],[DATA]])</f>
        <v>2023</v>
      </c>
    </row>
    <row r="4142" spans="2:14">
      <c r="B4142" s="1">
        <v>45050</v>
      </c>
      <c r="C4142">
        <v>13662</v>
      </c>
      <c r="D4142">
        <f>COUNTIF(C$4:C4142,Tabela3[[#This Row],[COMANDA]])</f>
        <v>1</v>
      </c>
      <c r="E4142" t="s">
        <v>89</v>
      </c>
      <c r="F4142" t="s">
        <v>99</v>
      </c>
      <c r="G4142" t="s">
        <v>8</v>
      </c>
      <c r="H4142" t="s">
        <v>39</v>
      </c>
      <c r="I4142" s="2">
        <v>1</v>
      </c>
      <c r="J4142" t="s">
        <v>11</v>
      </c>
      <c r="K4142" s="21">
        <f>INDEX(LISTAS!$H:$Q,MATCH(BASE!H4142,LISTAS!$G:$G,0),MATCH(BASE!J4142,LISTAS!$H$3:$Q$3,0))*Tabela3[[#This Row],[QUANTIDADE]]</f>
        <v>12</v>
      </c>
      <c r="L4142" s="2" t="str">
        <f>TEXT(Tabela3[[#This Row],[DATA]],"MM")</f>
        <v>05</v>
      </c>
      <c r="M4142" s="2">
        <f>WEEKNUM(Tabela3[[#This Row],[DATA]])</f>
        <v>18</v>
      </c>
      <c r="N4142" s="18">
        <f>YEAR(Tabela3[[#This Row],[DATA]])</f>
        <v>2023</v>
      </c>
    </row>
    <row r="4143" spans="2:14">
      <c r="B4143" s="1">
        <v>45050</v>
      </c>
      <c r="C4143">
        <v>13662</v>
      </c>
      <c r="D4143">
        <f>COUNTIF(C$4:C4143,Tabela3[[#This Row],[COMANDA]])</f>
        <v>2</v>
      </c>
      <c r="E4143" t="s">
        <v>89</v>
      </c>
      <c r="F4143" t="s">
        <v>99</v>
      </c>
      <c r="G4143" t="s">
        <v>8</v>
      </c>
      <c r="H4143" t="s">
        <v>203</v>
      </c>
      <c r="I4143" s="2">
        <v>2</v>
      </c>
      <c r="J4143" t="s">
        <v>11</v>
      </c>
      <c r="K4143" s="21">
        <f>INDEX(LISTAS!$H:$Q,MATCH(BASE!H4143,LISTAS!$G:$G,0),MATCH(BASE!J4143,LISTAS!$H$3:$Q$3,0))*Tabela3[[#This Row],[QUANTIDADE]]</f>
        <v>40</v>
      </c>
      <c r="L4143" s="2" t="str">
        <f>TEXT(Tabela3[[#This Row],[DATA]],"MM")</f>
        <v>05</v>
      </c>
      <c r="M4143" s="2">
        <f>WEEKNUM(Tabela3[[#This Row],[DATA]])</f>
        <v>18</v>
      </c>
      <c r="N4143" s="18">
        <f>YEAR(Tabela3[[#This Row],[DATA]])</f>
        <v>2023</v>
      </c>
    </row>
    <row r="4144" spans="2:14">
      <c r="B4144" s="1">
        <v>45050</v>
      </c>
      <c r="C4144">
        <v>13662</v>
      </c>
      <c r="D4144">
        <f>COUNTIF(C$4:C4144,Tabela3[[#This Row],[COMANDA]])</f>
        <v>3</v>
      </c>
      <c r="E4144" t="s">
        <v>89</v>
      </c>
      <c r="F4144" t="s">
        <v>99</v>
      </c>
      <c r="G4144" t="s">
        <v>8</v>
      </c>
      <c r="H4144" t="s">
        <v>202</v>
      </c>
      <c r="I4144" s="2">
        <v>1</v>
      </c>
      <c r="J4144" t="s">
        <v>11</v>
      </c>
      <c r="K4144" s="21">
        <f>INDEX(LISTAS!$H:$Q,MATCH(BASE!H4144,LISTAS!$G:$G,0),MATCH(BASE!J4144,LISTAS!$H$3:$Q$3,0))*Tabela3[[#This Row],[QUANTIDADE]]</f>
        <v>20</v>
      </c>
      <c r="L4144" s="2" t="str">
        <f>TEXT(Tabela3[[#This Row],[DATA]],"MM")</f>
        <v>05</v>
      </c>
      <c r="M4144" s="2">
        <f>WEEKNUM(Tabela3[[#This Row],[DATA]])</f>
        <v>18</v>
      </c>
      <c r="N4144" s="18">
        <f>YEAR(Tabela3[[#This Row],[DATA]])</f>
        <v>2023</v>
      </c>
    </row>
    <row r="4145" spans="2:14">
      <c r="B4145" s="1">
        <v>45050</v>
      </c>
      <c r="C4145">
        <v>13663</v>
      </c>
      <c r="D4145">
        <f>COUNTIF(C$4:C4145,Tabela3[[#This Row],[COMANDA]])</f>
        <v>1</v>
      </c>
      <c r="E4145" t="s">
        <v>89</v>
      </c>
      <c r="F4145" t="s">
        <v>98</v>
      </c>
      <c r="G4145" t="s">
        <v>8</v>
      </c>
      <c r="H4145" t="s">
        <v>47</v>
      </c>
      <c r="I4145" s="2">
        <v>1</v>
      </c>
      <c r="J4145" t="s">
        <v>11</v>
      </c>
      <c r="K4145" s="21">
        <f>INDEX(LISTAS!$H:$Q,MATCH(BASE!H4145,LISTAS!$G:$G,0),MATCH(BASE!J4145,LISTAS!$H$3:$Q$3,0))*Tabela3[[#This Row],[QUANTIDADE]]</f>
        <v>16</v>
      </c>
      <c r="L4145" s="2" t="str">
        <f>TEXT(Tabela3[[#This Row],[DATA]],"MM")</f>
        <v>05</v>
      </c>
      <c r="M4145" s="2">
        <f>WEEKNUM(Tabela3[[#This Row],[DATA]])</f>
        <v>18</v>
      </c>
      <c r="N4145" s="18">
        <f>YEAR(Tabela3[[#This Row],[DATA]])</f>
        <v>2023</v>
      </c>
    </row>
    <row r="4146" spans="2:14">
      <c r="B4146" s="1">
        <v>45050</v>
      </c>
      <c r="C4146">
        <v>13664</v>
      </c>
      <c r="D4146">
        <f>COUNTIF(C$4:C4146,Tabela3[[#This Row],[COMANDA]])</f>
        <v>1</v>
      </c>
      <c r="E4146" t="s">
        <v>90</v>
      </c>
      <c r="F4146" t="s">
        <v>99</v>
      </c>
      <c r="G4146" t="s">
        <v>8</v>
      </c>
      <c r="H4146" t="s">
        <v>203</v>
      </c>
      <c r="I4146" s="2">
        <v>1</v>
      </c>
      <c r="J4146" t="s">
        <v>11</v>
      </c>
      <c r="K4146" s="21">
        <f>INDEX(LISTAS!$H:$Q,MATCH(BASE!H4146,LISTAS!$G:$G,0),MATCH(BASE!J4146,LISTAS!$H$3:$Q$3,0))*Tabela3[[#This Row],[QUANTIDADE]]</f>
        <v>20</v>
      </c>
      <c r="L4146" s="2" t="str">
        <f>TEXT(Tabela3[[#This Row],[DATA]],"MM")</f>
        <v>05</v>
      </c>
      <c r="M4146" s="2">
        <f>WEEKNUM(Tabela3[[#This Row],[DATA]])</f>
        <v>18</v>
      </c>
      <c r="N4146" s="18">
        <f>YEAR(Tabela3[[#This Row],[DATA]])</f>
        <v>2023</v>
      </c>
    </row>
    <row r="4147" spans="2:14">
      <c r="B4147" s="1">
        <v>45050</v>
      </c>
      <c r="C4147">
        <v>13664</v>
      </c>
      <c r="D4147">
        <f>COUNTIF(C$4:C13632,Tabela3[[#This Row],[COMANDA]])</f>
        <v>2</v>
      </c>
      <c r="E4147" t="s">
        <v>90</v>
      </c>
      <c r="F4147" t="s">
        <v>99</v>
      </c>
      <c r="G4147" t="s">
        <v>9</v>
      </c>
      <c r="H4147" t="s">
        <v>132</v>
      </c>
      <c r="I4147" s="2">
        <v>1</v>
      </c>
      <c r="J4147" t="s">
        <v>11</v>
      </c>
      <c r="K4147" s="21">
        <f>INDEX(LISTAS!$H:$Q,MATCH(BASE!H4147,LISTAS!$G:$G,0),MATCH(BASE!J4147,LISTAS!$H$3:$Q$3,0))*Tabela3[[#This Row],[QUANTIDADE]]</f>
        <v>3</v>
      </c>
      <c r="L4147" s="2" t="str">
        <f>TEXT(Tabela3[[#This Row],[DATA]],"MM")</f>
        <v>05</v>
      </c>
      <c r="M4147" s="2">
        <f>WEEKNUM(Tabela3[[#This Row],[DATA]])</f>
        <v>18</v>
      </c>
      <c r="N4147" s="18">
        <f>YEAR(Tabela3[[#This Row],[DATA]])</f>
        <v>2023</v>
      </c>
    </row>
    <row r="4148" spans="2:14">
      <c r="B4148" s="1">
        <v>45050</v>
      </c>
      <c r="C4148">
        <v>13665</v>
      </c>
      <c r="D4148">
        <f>COUNTIF(C$4:C4148,Tabela3[[#This Row],[COMANDA]])</f>
        <v>1</v>
      </c>
      <c r="E4148" t="s">
        <v>90</v>
      </c>
      <c r="F4148" t="s">
        <v>98</v>
      </c>
      <c r="G4148" t="s">
        <v>8</v>
      </c>
      <c r="H4148" t="s">
        <v>47</v>
      </c>
      <c r="I4148" s="2">
        <v>1</v>
      </c>
      <c r="J4148" t="s">
        <v>11</v>
      </c>
      <c r="K4148" s="21">
        <f>INDEX(LISTAS!$H:$Q,MATCH(BASE!H4148,LISTAS!$G:$G,0),MATCH(BASE!J4148,LISTAS!$H$3:$Q$3,0))*Tabela3[[#This Row],[QUANTIDADE]]</f>
        <v>16</v>
      </c>
      <c r="L4148" s="2" t="str">
        <f>TEXT(Tabela3[[#This Row],[DATA]],"MM")</f>
        <v>05</v>
      </c>
      <c r="M4148" s="2">
        <f>WEEKNUM(Tabela3[[#This Row],[DATA]])</f>
        <v>18</v>
      </c>
      <c r="N4148" s="18">
        <f>YEAR(Tabela3[[#This Row],[DATA]])</f>
        <v>2023</v>
      </c>
    </row>
    <row r="4149" spans="2:14">
      <c r="B4149" s="1">
        <v>45050</v>
      </c>
      <c r="C4149">
        <v>13666</v>
      </c>
      <c r="D4149">
        <f>COUNTIF(C$4:C4149,Tabela3[[#This Row],[COMANDA]])</f>
        <v>1</v>
      </c>
      <c r="E4149" t="s">
        <v>90</v>
      </c>
      <c r="F4149" t="s">
        <v>98</v>
      </c>
      <c r="G4149" t="s">
        <v>8</v>
      </c>
      <c r="H4149" t="s">
        <v>41</v>
      </c>
      <c r="I4149" s="2">
        <v>1</v>
      </c>
      <c r="J4149" t="s">
        <v>11</v>
      </c>
      <c r="K4149" s="21">
        <f>INDEX(LISTAS!$H:$Q,MATCH(BASE!H4149,LISTAS!$G:$G,0),MATCH(BASE!J4149,LISTAS!$H$3:$Q$3,0))*Tabela3[[#This Row],[QUANTIDADE]]</f>
        <v>14</v>
      </c>
      <c r="L4149" s="2" t="str">
        <f>TEXT(Tabela3[[#This Row],[DATA]],"MM")</f>
        <v>05</v>
      </c>
      <c r="M4149" s="2">
        <f>WEEKNUM(Tabela3[[#This Row],[DATA]])</f>
        <v>18</v>
      </c>
      <c r="N4149" s="18">
        <f>YEAR(Tabela3[[#This Row],[DATA]])</f>
        <v>2023</v>
      </c>
    </row>
    <row r="4150" spans="2:14">
      <c r="B4150" s="1">
        <v>45050</v>
      </c>
      <c r="C4150">
        <v>13667</v>
      </c>
      <c r="D4150">
        <f>COUNTIF(C$4:C4150,Tabela3[[#This Row],[COMANDA]])</f>
        <v>1</v>
      </c>
      <c r="E4150" t="s">
        <v>90</v>
      </c>
      <c r="F4150" t="s">
        <v>98</v>
      </c>
      <c r="G4150" t="s">
        <v>8</v>
      </c>
      <c r="H4150" t="s">
        <v>42</v>
      </c>
      <c r="I4150" s="2">
        <v>1</v>
      </c>
      <c r="J4150" t="s">
        <v>11</v>
      </c>
      <c r="K4150" s="21">
        <f>INDEX(LISTAS!$H:$Q,MATCH(BASE!H4150,LISTAS!$G:$G,0),MATCH(BASE!J4150,LISTAS!$H$3:$Q$3,0))*Tabela3[[#This Row],[QUANTIDADE]]</f>
        <v>16</v>
      </c>
      <c r="L4150" s="2" t="str">
        <f>TEXT(Tabela3[[#This Row],[DATA]],"MM")</f>
        <v>05</v>
      </c>
      <c r="M4150" s="2">
        <f>WEEKNUM(Tabela3[[#This Row],[DATA]])</f>
        <v>18</v>
      </c>
      <c r="N4150" s="18">
        <f>YEAR(Tabela3[[#This Row],[DATA]])</f>
        <v>2023</v>
      </c>
    </row>
    <row r="4151" spans="2:14">
      <c r="B4151" s="1">
        <v>45050</v>
      </c>
      <c r="C4151">
        <v>13668</v>
      </c>
      <c r="D4151">
        <f>COUNTIF(C$4:C4151,Tabela3[[#This Row],[COMANDA]])</f>
        <v>1</v>
      </c>
      <c r="E4151" t="s">
        <v>90</v>
      </c>
      <c r="F4151" t="s">
        <v>99</v>
      </c>
      <c r="G4151" t="s">
        <v>8</v>
      </c>
      <c r="H4151" t="s">
        <v>47</v>
      </c>
      <c r="I4151" s="2">
        <v>1</v>
      </c>
      <c r="J4151" t="s">
        <v>11</v>
      </c>
      <c r="K4151" s="21">
        <f>INDEX(LISTAS!$H:$Q,MATCH(BASE!H4151,LISTAS!$G:$G,0),MATCH(BASE!J4151,LISTAS!$H$3:$Q$3,0))*Tabela3[[#This Row],[QUANTIDADE]]</f>
        <v>16</v>
      </c>
      <c r="L4151" s="2" t="str">
        <f>TEXT(Tabela3[[#This Row],[DATA]],"MM")</f>
        <v>05</v>
      </c>
      <c r="M4151" s="2">
        <f>WEEKNUM(Tabela3[[#This Row],[DATA]])</f>
        <v>18</v>
      </c>
      <c r="N4151" s="18">
        <f>YEAR(Tabela3[[#This Row],[DATA]])</f>
        <v>2023</v>
      </c>
    </row>
    <row r="4152" spans="2:14">
      <c r="B4152" s="1">
        <v>45050</v>
      </c>
      <c r="C4152">
        <v>13669</v>
      </c>
      <c r="D4152">
        <f>COUNTIF(C$4:C4152,Tabela3[[#This Row],[COMANDA]])</f>
        <v>1</v>
      </c>
      <c r="E4152" t="s">
        <v>90</v>
      </c>
      <c r="F4152" t="s">
        <v>99</v>
      </c>
      <c r="G4152" t="s">
        <v>8</v>
      </c>
      <c r="H4152" t="s">
        <v>84</v>
      </c>
      <c r="I4152" s="2">
        <v>1</v>
      </c>
      <c r="J4152" t="s">
        <v>11</v>
      </c>
      <c r="K4152" s="21">
        <f>INDEX(LISTAS!$H:$Q,MATCH(BASE!H4152,LISTAS!$G:$G,0),MATCH(BASE!J4152,LISTAS!$H$3:$Q$3,0))*Tabela3[[#This Row],[QUANTIDADE]]</f>
        <v>16</v>
      </c>
      <c r="L4152" s="2" t="str">
        <f>TEXT(Tabela3[[#This Row],[DATA]],"MM")</f>
        <v>05</v>
      </c>
      <c r="M4152" s="2">
        <f>WEEKNUM(Tabela3[[#This Row],[DATA]])</f>
        <v>18</v>
      </c>
      <c r="N4152" s="18">
        <f>YEAR(Tabela3[[#This Row],[DATA]])</f>
        <v>2023</v>
      </c>
    </row>
    <row r="4153" spans="2:14">
      <c r="B4153" s="1">
        <v>45050</v>
      </c>
      <c r="C4153">
        <v>13669</v>
      </c>
      <c r="D4153">
        <f>COUNTIF(C$4:C4153,Tabela3[[#This Row],[COMANDA]])</f>
        <v>2</v>
      </c>
      <c r="E4153" t="s">
        <v>90</v>
      </c>
      <c r="F4153" t="s">
        <v>99</v>
      </c>
      <c r="G4153" t="s">
        <v>9</v>
      </c>
      <c r="H4153" t="s">
        <v>138</v>
      </c>
      <c r="I4153" s="2">
        <v>1</v>
      </c>
      <c r="J4153" t="s">
        <v>11</v>
      </c>
      <c r="K4153" s="21">
        <f>INDEX(LISTAS!$H:$Q,MATCH(BASE!H4153,LISTAS!$G:$G,0),MATCH(BASE!J4153,LISTAS!$H$3:$Q$3,0))*Tabela3[[#This Row],[QUANTIDADE]]</f>
        <v>4</v>
      </c>
      <c r="L4153" s="2" t="str">
        <f>TEXT(Tabela3[[#This Row],[DATA]],"MM")</f>
        <v>05</v>
      </c>
      <c r="M4153" s="2">
        <f>WEEKNUM(Tabela3[[#This Row],[DATA]])</f>
        <v>18</v>
      </c>
      <c r="N4153" s="18">
        <f>YEAR(Tabela3[[#This Row],[DATA]])</f>
        <v>2023</v>
      </c>
    </row>
    <row r="4154" spans="2:14">
      <c r="B4154" s="1">
        <v>45050</v>
      </c>
      <c r="C4154">
        <v>13669</v>
      </c>
      <c r="D4154">
        <f>COUNTIF(C$4:C4154,Tabela3[[#This Row],[COMANDA]])</f>
        <v>3</v>
      </c>
      <c r="E4154" t="s">
        <v>90</v>
      </c>
      <c r="F4154" t="s">
        <v>99</v>
      </c>
      <c r="G4154" t="s">
        <v>10</v>
      </c>
      <c r="H4154" t="s">
        <v>235</v>
      </c>
      <c r="I4154" s="2">
        <v>1</v>
      </c>
      <c r="J4154" t="s">
        <v>11</v>
      </c>
      <c r="K4154" s="21">
        <f>INDEX(LISTAS!$H:$Q,MATCH(BASE!H4154,LISTAS!$G:$G,0),MATCH(BASE!J4154,LISTAS!$H$3:$Q$3,0))*Tabela3[[#This Row],[QUANTIDADE]]</f>
        <v>2</v>
      </c>
      <c r="L4154" s="2" t="str">
        <f>TEXT(Tabela3[[#This Row],[DATA]],"MM")</f>
        <v>05</v>
      </c>
      <c r="M4154" s="2">
        <f>WEEKNUM(Tabela3[[#This Row],[DATA]])</f>
        <v>18</v>
      </c>
      <c r="N4154" s="18">
        <f>YEAR(Tabela3[[#This Row],[DATA]])</f>
        <v>2023</v>
      </c>
    </row>
    <row r="4155" spans="2:14">
      <c r="B4155" s="1">
        <v>45050</v>
      </c>
      <c r="C4155">
        <v>13670</v>
      </c>
      <c r="D4155">
        <f>COUNTIF(C$4:C4155,Tabela3[[#This Row],[COMANDA]])</f>
        <v>1</v>
      </c>
      <c r="E4155" t="s">
        <v>90</v>
      </c>
      <c r="F4155" t="s">
        <v>98</v>
      </c>
      <c r="G4155" t="s">
        <v>8</v>
      </c>
      <c r="H4155" t="s">
        <v>204</v>
      </c>
      <c r="I4155" s="2">
        <v>1</v>
      </c>
      <c r="J4155" t="s">
        <v>11</v>
      </c>
      <c r="K4155" s="21">
        <f>INDEX(LISTAS!$H:$Q,MATCH(BASE!H4155,LISTAS!$G:$G,0),MATCH(BASE!J4155,LISTAS!$H$3:$Q$3,0))*Tabela3[[#This Row],[QUANTIDADE]]</f>
        <v>18</v>
      </c>
      <c r="L4155" s="2" t="str">
        <f>TEXT(Tabela3[[#This Row],[DATA]],"MM")</f>
        <v>05</v>
      </c>
      <c r="M4155" s="2">
        <f>WEEKNUM(Tabela3[[#This Row],[DATA]])</f>
        <v>18</v>
      </c>
      <c r="N4155" s="18">
        <f>YEAR(Tabela3[[#This Row],[DATA]])</f>
        <v>2023</v>
      </c>
    </row>
    <row r="4156" spans="2:14">
      <c r="B4156" s="1">
        <v>45050</v>
      </c>
      <c r="C4156">
        <v>13670</v>
      </c>
      <c r="D4156">
        <f>COUNTIF(C$4:C4156,Tabela3[[#This Row],[COMANDA]])</f>
        <v>2</v>
      </c>
      <c r="E4156" t="s">
        <v>90</v>
      </c>
      <c r="F4156" t="s">
        <v>98</v>
      </c>
      <c r="G4156" t="s">
        <v>9</v>
      </c>
      <c r="H4156" t="s">
        <v>464</v>
      </c>
      <c r="I4156" s="2">
        <v>1</v>
      </c>
      <c r="J4156" t="s">
        <v>11</v>
      </c>
      <c r="K4156" s="21">
        <f>INDEX(LISTAS!$H:$Q,MATCH(BASE!H4156,LISTAS!$G:$G,0),MATCH(BASE!J4156,LISTAS!$H$3:$Q$3,0))*Tabela3[[#This Row],[QUANTIDADE]]</f>
        <v>5</v>
      </c>
      <c r="L4156" s="2" t="str">
        <f>TEXT(Tabela3[[#This Row],[DATA]],"MM")</f>
        <v>05</v>
      </c>
      <c r="M4156" s="2">
        <f>WEEKNUM(Tabela3[[#This Row],[DATA]])</f>
        <v>18</v>
      </c>
      <c r="N4156" s="18">
        <f>YEAR(Tabela3[[#This Row],[DATA]])</f>
        <v>2023</v>
      </c>
    </row>
    <row r="4157" spans="2:14">
      <c r="B4157" s="1">
        <v>45050</v>
      </c>
      <c r="C4157">
        <v>13670</v>
      </c>
      <c r="D4157">
        <f>COUNTIF(C$4:C4157,Tabela3[[#This Row],[COMANDA]])</f>
        <v>3</v>
      </c>
      <c r="E4157" t="s">
        <v>90</v>
      </c>
      <c r="F4157" t="s">
        <v>98</v>
      </c>
      <c r="G4157" t="s">
        <v>10</v>
      </c>
      <c r="H4157" t="s">
        <v>119</v>
      </c>
      <c r="I4157" s="2">
        <v>1</v>
      </c>
      <c r="J4157" t="s">
        <v>11</v>
      </c>
      <c r="K4157" s="21">
        <f>INDEX(LISTAS!$H:$Q,MATCH(BASE!H4157,LISTAS!$G:$G,0),MATCH(BASE!J4157,LISTAS!$H$3:$Q$3,0))*Tabela3[[#This Row],[QUANTIDADE]]</f>
        <v>6</v>
      </c>
      <c r="L4157" s="2" t="str">
        <f>TEXT(Tabela3[[#This Row],[DATA]],"MM")</f>
        <v>05</v>
      </c>
      <c r="M4157" s="2">
        <f>WEEKNUM(Tabela3[[#This Row],[DATA]])</f>
        <v>18</v>
      </c>
      <c r="N4157" s="18">
        <f>YEAR(Tabela3[[#This Row],[DATA]])</f>
        <v>2023</v>
      </c>
    </row>
    <row r="4158" spans="2:14">
      <c r="B4158" s="1">
        <v>45050</v>
      </c>
      <c r="C4158">
        <v>13671</v>
      </c>
      <c r="D4158">
        <f>COUNTIF(C$4:C4158,Tabela3[[#This Row],[COMANDA]])</f>
        <v>1</v>
      </c>
      <c r="E4158" t="s">
        <v>90</v>
      </c>
      <c r="F4158" t="s">
        <v>98</v>
      </c>
      <c r="G4158" t="s">
        <v>8</v>
      </c>
      <c r="H4158" t="s">
        <v>47</v>
      </c>
      <c r="I4158" s="2">
        <v>1</v>
      </c>
      <c r="J4158" t="s">
        <v>11</v>
      </c>
      <c r="K4158" s="21">
        <f>INDEX(LISTAS!$H:$Q,MATCH(BASE!H4158,LISTAS!$G:$G,0),MATCH(BASE!J4158,LISTAS!$H$3:$Q$3,0))*Tabela3[[#This Row],[QUANTIDADE]]</f>
        <v>16</v>
      </c>
      <c r="L4158" s="2" t="str">
        <f>TEXT(Tabela3[[#This Row],[DATA]],"MM")</f>
        <v>05</v>
      </c>
      <c r="M4158" s="2">
        <f>WEEKNUM(Tabela3[[#This Row],[DATA]])</f>
        <v>18</v>
      </c>
      <c r="N4158" s="18">
        <f>YEAR(Tabela3[[#This Row],[DATA]])</f>
        <v>2023</v>
      </c>
    </row>
    <row r="4159" spans="2:14">
      <c r="B4159" s="1">
        <v>45050</v>
      </c>
      <c r="C4159">
        <v>13672</v>
      </c>
      <c r="D4159">
        <f>COUNTIF(C$4:C4159,Tabela3[[#This Row],[COMANDA]])</f>
        <v>1</v>
      </c>
      <c r="E4159" t="s">
        <v>90</v>
      </c>
      <c r="F4159" t="s">
        <v>375</v>
      </c>
      <c r="G4159" t="s">
        <v>8</v>
      </c>
      <c r="H4159" t="s">
        <v>205</v>
      </c>
      <c r="I4159" s="2">
        <v>1</v>
      </c>
      <c r="J4159" t="s">
        <v>11</v>
      </c>
      <c r="K4159" s="21">
        <f>INDEX(LISTAS!$H:$Q,MATCH(BASE!H4159,LISTAS!$G:$G,0),MATCH(BASE!J4159,LISTAS!$H$3:$Q$3,0))*Tabela3[[#This Row],[QUANTIDADE]]</f>
        <v>22</v>
      </c>
      <c r="L4159" s="2" t="str">
        <f>TEXT(Tabela3[[#This Row],[DATA]],"MM")</f>
        <v>05</v>
      </c>
      <c r="M4159" s="2">
        <f>WEEKNUM(Tabela3[[#This Row],[DATA]])</f>
        <v>18</v>
      </c>
      <c r="N4159" s="18">
        <f>YEAR(Tabela3[[#This Row],[DATA]])</f>
        <v>2023</v>
      </c>
    </row>
    <row r="4160" spans="2:14">
      <c r="B4160" s="1">
        <v>45050</v>
      </c>
      <c r="C4160">
        <v>13673</v>
      </c>
      <c r="D4160">
        <f>COUNTIF(C$4:C4160,Tabela3[[#This Row],[COMANDA]])</f>
        <v>1</v>
      </c>
      <c r="E4160" t="s">
        <v>90</v>
      </c>
      <c r="F4160" t="s">
        <v>99</v>
      </c>
      <c r="G4160" t="s">
        <v>8</v>
      </c>
      <c r="H4160" t="s">
        <v>84</v>
      </c>
      <c r="I4160" s="2">
        <v>1</v>
      </c>
      <c r="J4160" t="s">
        <v>11</v>
      </c>
      <c r="K4160" s="21">
        <f>INDEX(LISTAS!$H:$Q,MATCH(BASE!H4160,LISTAS!$G:$G,0),MATCH(BASE!J4160,LISTAS!$H$3:$Q$3,0))*Tabela3[[#This Row],[QUANTIDADE]]</f>
        <v>16</v>
      </c>
      <c r="L4160" s="2" t="str">
        <f>TEXT(Tabela3[[#This Row],[DATA]],"MM")</f>
        <v>05</v>
      </c>
      <c r="M4160" s="2">
        <f>WEEKNUM(Tabela3[[#This Row],[DATA]])</f>
        <v>18</v>
      </c>
      <c r="N4160" s="18">
        <f>YEAR(Tabela3[[#This Row],[DATA]])</f>
        <v>2023</v>
      </c>
    </row>
    <row r="4161" spans="2:14">
      <c r="B4161" s="1">
        <v>45050</v>
      </c>
      <c r="C4161">
        <v>13673</v>
      </c>
      <c r="D4161">
        <f>COUNTIF(C$4:C4161,Tabela3[[#This Row],[COMANDA]])</f>
        <v>2</v>
      </c>
      <c r="E4161" t="s">
        <v>90</v>
      </c>
      <c r="F4161" t="s">
        <v>99</v>
      </c>
      <c r="G4161" t="s">
        <v>61</v>
      </c>
      <c r="H4161" t="s">
        <v>199</v>
      </c>
      <c r="I4161" s="2">
        <v>1</v>
      </c>
      <c r="J4161" t="s">
        <v>11</v>
      </c>
      <c r="K4161" s="21">
        <f>INDEX(LISTAS!$H:$Q,MATCH(BASE!H4161,LISTAS!$G:$G,0),MATCH(BASE!J4161,LISTAS!$H$3:$Q$3,0))*Tabela3[[#This Row],[QUANTIDADE]]</f>
        <v>1</v>
      </c>
      <c r="L4161" s="2" t="str">
        <f>TEXT(Tabela3[[#This Row],[DATA]],"MM")</f>
        <v>05</v>
      </c>
      <c r="M4161" s="2">
        <f>WEEKNUM(Tabela3[[#This Row],[DATA]])</f>
        <v>18</v>
      </c>
      <c r="N4161" s="18">
        <f>YEAR(Tabela3[[#This Row],[DATA]])</f>
        <v>2023</v>
      </c>
    </row>
    <row r="4162" spans="2:14">
      <c r="B4162" s="1">
        <v>45050</v>
      </c>
      <c r="C4162">
        <v>13674</v>
      </c>
      <c r="D4162">
        <f>COUNTIF(C$4:C4162,Tabela3[[#This Row],[COMANDA]])</f>
        <v>1</v>
      </c>
      <c r="E4162" t="s">
        <v>90</v>
      </c>
      <c r="F4162" t="s">
        <v>98</v>
      </c>
      <c r="G4162" t="s">
        <v>8</v>
      </c>
      <c r="H4162" t="s">
        <v>203</v>
      </c>
      <c r="I4162" s="2">
        <v>1</v>
      </c>
      <c r="J4162" t="s">
        <v>11</v>
      </c>
      <c r="K4162" s="21">
        <f>INDEX(LISTAS!$H:$Q,MATCH(BASE!H4162,LISTAS!$G:$G,0),MATCH(BASE!J4162,LISTAS!$H$3:$Q$3,0))*Tabela3[[#This Row],[QUANTIDADE]]</f>
        <v>20</v>
      </c>
      <c r="L4162" s="2" t="str">
        <f>TEXT(Tabela3[[#This Row],[DATA]],"MM")</f>
        <v>05</v>
      </c>
      <c r="M4162" s="2">
        <f>WEEKNUM(Tabela3[[#This Row],[DATA]])</f>
        <v>18</v>
      </c>
      <c r="N4162" s="18">
        <f>YEAR(Tabela3[[#This Row],[DATA]])</f>
        <v>2023</v>
      </c>
    </row>
    <row r="4163" spans="2:14">
      <c r="B4163" s="1">
        <v>45050</v>
      </c>
      <c r="C4163">
        <v>13674</v>
      </c>
      <c r="D4163">
        <f>COUNTIF(C$4:C4163,Tabela3[[#This Row],[COMANDA]])</f>
        <v>2</v>
      </c>
      <c r="E4163" t="s">
        <v>90</v>
      </c>
      <c r="F4163" t="s">
        <v>98</v>
      </c>
      <c r="G4163" t="s">
        <v>9</v>
      </c>
      <c r="H4163" t="s">
        <v>142</v>
      </c>
      <c r="I4163" s="2">
        <v>1</v>
      </c>
      <c r="J4163" t="s">
        <v>11</v>
      </c>
      <c r="K4163" s="21">
        <f>INDEX(LISTAS!$H:$Q,MATCH(BASE!H4163,LISTAS!$G:$G,0),MATCH(BASE!J4163,LISTAS!$H$3:$Q$3,0))*Tabela3[[#This Row],[QUANTIDADE]]</f>
        <v>6</v>
      </c>
      <c r="L4163" s="2" t="str">
        <f>TEXT(Tabela3[[#This Row],[DATA]],"MM")</f>
        <v>05</v>
      </c>
      <c r="M4163" s="2">
        <f>WEEKNUM(Tabela3[[#This Row],[DATA]])</f>
        <v>18</v>
      </c>
      <c r="N4163" s="18">
        <f>YEAR(Tabela3[[#This Row],[DATA]])</f>
        <v>2023</v>
      </c>
    </row>
    <row r="4164" spans="2:14">
      <c r="B4164" s="1">
        <v>45050</v>
      </c>
      <c r="C4164">
        <v>13675</v>
      </c>
      <c r="D4164">
        <f>COUNTIF(C$4:C4164,Tabela3[[#This Row],[COMANDA]])</f>
        <v>1</v>
      </c>
      <c r="E4164" t="s">
        <v>90</v>
      </c>
      <c r="F4164" t="s">
        <v>99</v>
      </c>
      <c r="G4164" t="s">
        <v>8</v>
      </c>
      <c r="H4164" t="s">
        <v>84</v>
      </c>
      <c r="I4164" s="2">
        <v>1</v>
      </c>
      <c r="J4164" t="s">
        <v>11</v>
      </c>
      <c r="K4164" s="21">
        <f>INDEX(LISTAS!$H:$Q,MATCH(BASE!H4164,LISTAS!$G:$G,0),MATCH(BASE!J4164,LISTAS!$H$3:$Q$3,0))*Tabela3[[#This Row],[QUANTIDADE]]</f>
        <v>16</v>
      </c>
      <c r="L4164" s="2" t="str">
        <f>TEXT(Tabela3[[#This Row],[DATA]],"MM")</f>
        <v>05</v>
      </c>
      <c r="M4164" s="2">
        <f>WEEKNUM(Tabela3[[#This Row],[DATA]])</f>
        <v>18</v>
      </c>
      <c r="N4164" s="18">
        <f>YEAR(Tabela3[[#This Row],[DATA]])</f>
        <v>2023</v>
      </c>
    </row>
    <row r="4165" spans="2:14">
      <c r="B4165" s="1">
        <v>45050</v>
      </c>
      <c r="C4165">
        <v>13676</v>
      </c>
      <c r="D4165">
        <f>COUNTIF(C$4:C4165,Tabela3[[#This Row],[COMANDA]])</f>
        <v>1</v>
      </c>
      <c r="E4165" t="s">
        <v>90</v>
      </c>
      <c r="F4165" t="s">
        <v>99</v>
      </c>
      <c r="G4165" t="s">
        <v>8</v>
      </c>
      <c r="H4165" t="s">
        <v>204</v>
      </c>
      <c r="I4165" s="2">
        <v>3</v>
      </c>
      <c r="J4165" t="s">
        <v>11</v>
      </c>
      <c r="K4165" s="21">
        <f>INDEX(LISTAS!$H:$Q,MATCH(BASE!H4165,LISTAS!$G:$G,0),MATCH(BASE!J4165,LISTAS!$H$3:$Q$3,0))*Tabela3[[#This Row],[QUANTIDADE]]</f>
        <v>54</v>
      </c>
      <c r="L4165" s="2" t="str">
        <f>TEXT(Tabela3[[#This Row],[DATA]],"MM")</f>
        <v>05</v>
      </c>
      <c r="M4165" s="2">
        <f>WEEKNUM(Tabela3[[#This Row],[DATA]])</f>
        <v>18</v>
      </c>
      <c r="N4165" s="18">
        <f>YEAR(Tabela3[[#This Row],[DATA]])</f>
        <v>2023</v>
      </c>
    </row>
    <row r="4166" spans="2:14">
      <c r="B4166" s="1">
        <v>45050</v>
      </c>
      <c r="C4166">
        <v>13676</v>
      </c>
      <c r="D4166">
        <f>COUNTIF(C$4:C4166,Tabela3[[#This Row],[COMANDA]])</f>
        <v>2</v>
      </c>
      <c r="E4166" t="s">
        <v>90</v>
      </c>
      <c r="F4166" t="s">
        <v>98</v>
      </c>
      <c r="G4166" t="s">
        <v>9</v>
      </c>
      <c r="H4166" t="s">
        <v>58</v>
      </c>
      <c r="I4166" s="2">
        <v>1</v>
      </c>
      <c r="J4166" t="s">
        <v>11</v>
      </c>
      <c r="K4166" s="21">
        <f>INDEX(LISTAS!$H:$Q,MATCH(BASE!H4166,LISTAS!$G:$G,0),MATCH(BASE!J4166,LISTAS!$H$3:$Q$3,0))*Tabela3[[#This Row],[QUANTIDADE]]</f>
        <v>5</v>
      </c>
      <c r="L4166" s="2" t="str">
        <f>TEXT(Tabela3[[#This Row],[DATA]],"MM")</f>
        <v>05</v>
      </c>
      <c r="M4166" s="2">
        <f>WEEKNUM(Tabela3[[#This Row],[DATA]])</f>
        <v>18</v>
      </c>
      <c r="N4166" s="18">
        <f>YEAR(Tabela3[[#This Row],[DATA]])</f>
        <v>2023</v>
      </c>
    </row>
    <row r="4167" spans="2:14">
      <c r="B4167" s="1">
        <v>45050</v>
      </c>
      <c r="C4167">
        <v>13677</v>
      </c>
      <c r="D4167">
        <f>COUNTIF(C$4:C4167,Tabela3[[#This Row],[COMANDA]])</f>
        <v>1</v>
      </c>
      <c r="E4167" t="s">
        <v>90</v>
      </c>
      <c r="F4167" t="s">
        <v>100</v>
      </c>
      <c r="G4167" t="s">
        <v>8</v>
      </c>
      <c r="H4167" t="s">
        <v>47</v>
      </c>
      <c r="I4167" s="2">
        <v>1</v>
      </c>
      <c r="J4167" t="s">
        <v>11</v>
      </c>
      <c r="K4167" s="21">
        <f>INDEX(LISTAS!$H:$Q,MATCH(BASE!H4167,LISTAS!$G:$G,0),MATCH(BASE!J4167,LISTAS!$H$3:$Q$3,0))*Tabela3[[#This Row],[QUANTIDADE]]</f>
        <v>16</v>
      </c>
      <c r="L4167" s="2" t="str">
        <f>TEXT(Tabela3[[#This Row],[DATA]],"MM")</f>
        <v>05</v>
      </c>
      <c r="M4167" s="2">
        <f>WEEKNUM(Tabela3[[#This Row],[DATA]])</f>
        <v>18</v>
      </c>
      <c r="N4167" s="18">
        <f>YEAR(Tabela3[[#This Row],[DATA]])</f>
        <v>2023</v>
      </c>
    </row>
    <row r="4168" spans="2:14">
      <c r="B4168" s="1">
        <v>45050</v>
      </c>
      <c r="C4168">
        <v>13677</v>
      </c>
      <c r="D4168">
        <f>COUNTIF(C$4:C4168,Tabela3[[#This Row],[COMANDA]])</f>
        <v>2</v>
      </c>
      <c r="E4168" t="s">
        <v>90</v>
      </c>
      <c r="F4168" t="s">
        <v>100</v>
      </c>
      <c r="G4168" t="s">
        <v>9</v>
      </c>
      <c r="H4168" t="s">
        <v>138</v>
      </c>
      <c r="I4168" s="2">
        <v>1</v>
      </c>
      <c r="J4168" t="s">
        <v>11</v>
      </c>
      <c r="K4168" s="21">
        <f>INDEX(LISTAS!$H:$Q,MATCH(BASE!H4168,LISTAS!$G:$G,0),MATCH(BASE!J4168,LISTAS!$H$3:$Q$3,0))*Tabela3[[#This Row],[QUANTIDADE]]</f>
        <v>4</v>
      </c>
      <c r="L4168" s="2" t="str">
        <f>TEXT(Tabela3[[#This Row],[DATA]],"MM")</f>
        <v>05</v>
      </c>
      <c r="M4168" s="2">
        <f>WEEKNUM(Tabela3[[#This Row],[DATA]])</f>
        <v>18</v>
      </c>
      <c r="N4168" s="18">
        <f>YEAR(Tabela3[[#This Row],[DATA]])</f>
        <v>2023</v>
      </c>
    </row>
    <row r="4169" spans="2:14">
      <c r="B4169" s="1">
        <v>45050</v>
      </c>
      <c r="C4169">
        <v>13678</v>
      </c>
      <c r="D4169">
        <f>COUNTIF(C$4:C4169,Tabela3[[#This Row],[COMANDA]])</f>
        <v>1</v>
      </c>
      <c r="E4169" t="s">
        <v>89</v>
      </c>
      <c r="F4169" t="s">
        <v>98</v>
      </c>
      <c r="G4169" t="s">
        <v>8</v>
      </c>
      <c r="H4169" t="s">
        <v>43</v>
      </c>
      <c r="I4169" s="2">
        <v>1</v>
      </c>
      <c r="J4169" t="s">
        <v>11</v>
      </c>
      <c r="K4169" s="21">
        <f>INDEX(LISTAS!$H:$Q,MATCH(BASE!H4169,LISTAS!$G:$G,0),MATCH(BASE!J4169,LISTAS!$H$3:$Q$3,0))*Tabela3[[#This Row],[QUANTIDADE]]</f>
        <v>18</v>
      </c>
      <c r="L4169" s="2" t="str">
        <f>TEXT(Tabela3[[#This Row],[DATA]],"MM")</f>
        <v>05</v>
      </c>
      <c r="M4169" s="2">
        <f>WEEKNUM(Tabela3[[#This Row],[DATA]])</f>
        <v>18</v>
      </c>
      <c r="N4169" s="18">
        <f>YEAR(Tabela3[[#This Row],[DATA]])</f>
        <v>2023</v>
      </c>
    </row>
    <row r="4170" spans="2:14">
      <c r="B4170" s="1">
        <v>45050</v>
      </c>
      <c r="C4170">
        <v>13679</v>
      </c>
      <c r="D4170">
        <f>COUNTIF(C$4:C4170,Tabela3[[#This Row],[COMANDA]])</f>
        <v>1</v>
      </c>
      <c r="E4170" t="s">
        <v>90</v>
      </c>
      <c r="F4170" t="s">
        <v>98</v>
      </c>
      <c r="G4170" t="s">
        <v>8</v>
      </c>
      <c r="H4170" t="s">
        <v>206</v>
      </c>
      <c r="I4170" s="2">
        <v>1</v>
      </c>
      <c r="J4170" t="s">
        <v>11</v>
      </c>
      <c r="K4170" s="21">
        <f>INDEX(LISTAS!$H:$Q,MATCH(BASE!H4170,LISTAS!$G:$G,0),MATCH(BASE!J4170,LISTAS!$H$3:$Q$3,0))*Tabela3[[#This Row],[QUANTIDADE]]</f>
        <v>18</v>
      </c>
      <c r="L4170" s="2" t="str">
        <f>TEXT(Tabela3[[#This Row],[DATA]],"MM")</f>
        <v>05</v>
      </c>
      <c r="M4170" s="2">
        <f>WEEKNUM(Tabela3[[#This Row],[DATA]])</f>
        <v>18</v>
      </c>
      <c r="N4170" s="18">
        <f>YEAR(Tabela3[[#This Row],[DATA]])</f>
        <v>2023</v>
      </c>
    </row>
    <row r="4171" spans="2:14">
      <c r="B4171" s="1">
        <v>45050</v>
      </c>
      <c r="C4171">
        <v>13679</v>
      </c>
      <c r="D4171">
        <f>COUNTIF(C$4:C4171,Tabela3[[#This Row],[COMANDA]])</f>
        <v>2</v>
      </c>
      <c r="E4171" t="s">
        <v>90</v>
      </c>
      <c r="F4171" t="s">
        <v>98</v>
      </c>
      <c r="G4171" t="s">
        <v>9</v>
      </c>
      <c r="H4171" t="s">
        <v>135</v>
      </c>
      <c r="I4171" s="2">
        <v>1</v>
      </c>
      <c r="J4171" t="s">
        <v>11</v>
      </c>
      <c r="K4171" s="21">
        <f>INDEX(LISTAS!$H:$Q,MATCH(BASE!H4171,LISTAS!$G:$G,0),MATCH(BASE!J4171,LISTAS!$H$3:$Q$3,0))*Tabela3[[#This Row],[QUANTIDADE]]</f>
        <v>4</v>
      </c>
      <c r="L4171" s="2" t="str">
        <f>TEXT(Tabela3[[#This Row],[DATA]],"MM")</f>
        <v>05</v>
      </c>
      <c r="M4171" s="2">
        <f>WEEKNUM(Tabela3[[#This Row],[DATA]])</f>
        <v>18</v>
      </c>
      <c r="N4171" s="18">
        <f>YEAR(Tabela3[[#This Row],[DATA]])</f>
        <v>2023</v>
      </c>
    </row>
    <row r="4172" spans="2:14">
      <c r="B4172" s="1">
        <v>45050</v>
      </c>
      <c r="C4172">
        <v>13680</v>
      </c>
      <c r="D4172">
        <f>COUNTIF(C$4:C4172,Tabela3[[#This Row],[COMANDA]])</f>
        <v>1</v>
      </c>
      <c r="E4172" t="s">
        <v>90</v>
      </c>
      <c r="F4172" t="s">
        <v>99</v>
      </c>
      <c r="G4172" t="s">
        <v>8</v>
      </c>
      <c r="H4172" t="s">
        <v>211</v>
      </c>
      <c r="I4172" s="2">
        <v>1</v>
      </c>
      <c r="J4172" t="s">
        <v>11</v>
      </c>
      <c r="K4172" s="21">
        <f>INDEX(LISTAS!$H:$Q,MATCH(BASE!H4172,LISTAS!$G:$G,0),MATCH(BASE!J4172,LISTAS!$H$3:$Q$3,0))*Tabela3[[#This Row],[QUANTIDADE]]</f>
        <v>20</v>
      </c>
      <c r="L4172" s="2" t="str">
        <f>TEXT(Tabela3[[#This Row],[DATA]],"MM")</f>
        <v>05</v>
      </c>
      <c r="M4172" s="2">
        <f>WEEKNUM(Tabela3[[#This Row],[DATA]])</f>
        <v>18</v>
      </c>
      <c r="N4172" s="18">
        <f>YEAR(Tabela3[[#This Row],[DATA]])</f>
        <v>2023</v>
      </c>
    </row>
    <row r="4173" spans="2:14">
      <c r="B4173" s="1">
        <v>45050</v>
      </c>
      <c r="C4173">
        <v>13680</v>
      </c>
      <c r="D4173">
        <f>COUNTIF(C$4:C4173,Tabela3[[#This Row],[COMANDA]])</f>
        <v>2</v>
      </c>
      <c r="E4173" t="s">
        <v>90</v>
      </c>
      <c r="F4173" t="s">
        <v>99</v>
      </c>
      <c r="G4173" t="s">
        <v>9</v>
      </c>
      <c r="H4173" t="s">
        <v>132</v>
      </c>
      <c r="I4173" s="2">
        <v>1</v>
      </c>
      <c r="J4173" t="s">
        <v>11</v>
      </c>
      <c r="K4173" s="21">
        <f>INDEX(LISTAS!$H:$Q,MATCH(BASE!H4173,LISTAS!$G:$G,0),MATCH(BASE!J4173,LISTAS!$H$3:$Q$3,0))*Tabela3[[#This Row],[QUANTIDADE]]</f>
        <v>3</v>
      </c>
      <c r="L4173" s="2" t="str">
        <f>TEXT(Tabela3[[#This Row],[DATA]],"MM")</f>
        <v>05</v>
      </c>
      <c r="M4173" s="2">
        <f>WEEKNUM(Tabela3[[#This Row],[DATA]])</f>
        <v>18</v>
      </c>
      <c r="N4173" s="18">
        <f>YEAR(Tabela3[[#This Row],[DATA]])</f>
        <v>2023</v>
      </c>
    </row>
    <row r="4174" spans="2:14">
      <c r="B4174" s="1">
        <v>45050</v>
      </c>
      <c r="C4174">
        <v>13681</v>
      </c>
      <c r="D4174">
        <f>COUNTIF(C$4:C4174,Tabela3[[#This Row],[COMANDA]])</f>
        <v>1</v>
      </c>
      <c r="E4174" t="s">
        <v>90</v>
      </c>
      <c r="F4174" t="s">
        <v>98</v>
      </c>
      <c r="G4174" t="s">
        <v>8</v>
      </c>
      <c r="H4174" t="s">
        <v>40</v>
      </c>
      <c r="I4174" s="2">
        <v>1</v>
      </c>
      <c r="J4174" t="s">
        <v>11</v>
      </c>
      <c r="K4174" s="21">
        <f>INDEX(LISTAS!$H:$Q,MATCH(BASE!H4174,LISTAS!$G:$G,0),MATCH(BASE!J4174,LISTAS!$H$3:$Q$3,0))*Tabela3[[#This Row],[QUANTIDADE]]</f>
        <v>14</v>
      </c>
      <c r="L4174" s="2" t="str">
        <f>TEXT(Tabela3[[#This Row],[DATA]],"MM")</f>
        <v>05</v>
      </c>
      <c r="M4174" s="2">
        <f>WEEKNUM(Tabela3[[#This Row],[DATA]])</f>
        <v>18</v>
      </c>
      <c r="N4174" s="18">
        <f>YEAR(Tabela3[[#This Row],[DATA]])</f>
        <v>2023</v>
      </c>
    </row>
    <row r="4175" spans="2:14">
      <c r="B4175" s="1">
        <v>45050</v>
      </c>
      <c r="C4175">
        <v>13682</v>
      </c>
      <c r="D4175">
        <f>COUNTIF(C$4:C4175,Tabela3[[#This Row],[COMANDA]])</f>
        <v>1</v>
      </c>
      <c r="E4175" t="s">
        <v>90</v>
      </c>
      <c r="F4175" t="s">
        <v>98</v>
      </c>
      <c r="G4175" t="s">
        <v>8</v>
      </c>
      <c r="H4175" t="s">
        <v>204</v>
      </c>
      <c r="I4175" s="2">
        <v>1</v>
      </c>
      <c r="J4175" t="s">
        <v>11</v>
      </c>
      <c r="K4175" s="21">
        <f>INDEX(LISTAS!$H:$Q,MATCH(BASE!H4175,LISTAS!$G:$G,0),MATCH(BASE!J4175,LISTAS!$H$3:$Q$3,0))*Tabela3[[#This Row],[QUANTIDADE]]</f>
        <v>18</v>
      </c>
      <c r="L4175" s="2" t="str">
        <f>TEXT(Tabela3[[#This Row],[DATA]],"MM")</f>
        <v>05</v>
      </c>
      <c r="M4175" s="2">
        <f>WEEKNUM(Tabela3[[#This Row],[DATA]])</f>
        <v>18</v>
      </c>
      <c r="N4175" s="18">
        <f>YEAR(Tabela3[[#This Row],[DATA]])</f>
        <v>2023</v>
      </c>
    </row>
    <row r="4176" spans="2:14">
      <c r="B4176" s="1">
        <v>45050</v>
      </c>
      <c r="C4176">
        <v>13682</v>
      </c>
      <c r="D4176">
        <f>COUNTIF(C$4:C4176,Tabela3[[#This Row],[COMANDA]])</f>
        <v>2</v>
      </c>
      <c r="E4176" t="s">
        <v>90</v>
      </c>
      <c r="F4176" t="s">
        <v>98</v>
      </c>
      <c r="G4176" t="s">
        <v>9</v>
      </c>
      <c r="H4176" t="s">
        <v>151</v>
      </c>
      <c r="I4176" s="2">
        <v>1</v>
      </c>
      <c r="J4176" t="s">
        <v>11</v>
      </c>
      <c r="K4176" s="21">
        <f>INDEX(LISTAS!$H:$Q,MATCH(BASE!H4176,LISTAS!$G:$G,0),MATCH(BASE!J4176,LISTAS!$H$3:$Q$3,0))*Tabela3[[#This Row],[QUANTIDADE]]</f>
        <v>6</v>
      </c>
      <c r="L4176" s="2" t="str">
        <f>TEXT(Tabela3[[#This Row],[DATA]],"MM")</f>
        <v>05</v>
      </c>
      <c r="M4176" s="2">
        <f>WEEKNUM(Tabela3[[#This Row],[DATA]])</f>
        <v>18</v>
      </c>
      <c r="N4176" s="18">
        <f>YEAR(Tabela3[[#This Row],[DATA]])</f>
        <v>2023</v>
      </c>
    </row>
    <row r="4177" spans="2:14">
      <c r="B4177" s="1">
        <v>45050</v>
      </c>
      <c r="C4177">
        <v>13683</v>
      </c>
      <c r="D4177">
        <f>COUNTIF(C$4:C4177,Tabela3[[#This Row],[COMANDA]])</f>
        <v>1</v>
      </c>
      <c r="E4177" t="s">
        <v>90</v>
      </c>
      <c r="F4177" t="s">
        <v>98</v>
      </c>
      <c r="G4177" t="s">
        <v>8</v>
      </c>
      <c r="H4177" t="s">
        <v>41</v>
      </c>
      <c r="I4177" s="2">
        <v>1</v>
      </c>
      <c r="J4177" t="s">
        <v>11</v>
      </c>
      <c r="K4177" s="21">
        <f>INDEX(LISTAS!$H:$Q,MATCH(BASE!H4177,LISTAS!$G:$G,0),MATCH(BASE!J4177,LISTAS!$H$3:$Q$3,0))*Tabela3[[#This Row],[QUANTIDADE]]</f>
        <v>14</v>
      </c>
      <c r="L4177" s="2" t="str">
        <f>TEXT(Tabela3[[#This Row],[DATA]],"MM")</f>
        <v>05</v>
      </c>
      <c r="M4177" s="2">
        <f>WEEKNUM(Tabela3[[#This Row],[DATA]])</f>
        <v>18</v>
      </c>
      <c r="N4177" s="18">
        <f>YEAR(Tabela3[[#This Row],[DATA]])</f>
        <v>2023</v>
      </c>
    </row>
    <row r="4178" spans="2:14">
      <c r="B4178" s="1">
        <v>45050</v>
      </c>
      <c r="C4178">
        <v>13684</v>
      </c>
      <c r="D4178">
        <f>COUNTIF(C$4:C4178,Tabela3[[#This Row],[COMANDA]])</f>
        <v>1</v>
      </c>
      <c r="E4178" t="s">
        <v>90</v>
      </c>
      <c r="F4178" t="s">
        <v>98</v>
      </c>
      <c r="G4178" t="s">
        <v>8</v>
      </c>
      <c r="H4178" t="s">
        <v>211</v>
      </c>
      <c r="I4178" s="2">
        <v>1</v>
      </c>
      <c r="J4178" t="s">
        <v>11</v>
      </c>
      <c r="K4178" s="21">
        <f>INDEX(LISTAS!$H:$Q,MATCH(BASE!H4178,LISTAS!$G:$G,0),MATCH(BASE!J4178,LISTAS!$H$3:$Q$3,0))*Tabela3[[#This Row],[QUANTIDADE]]</f>
        <v>20</v>
      </c>
      <c r="L4178" s="2" t="str">
        <f>TEXT(Tabela3[[#This Row],[DATA]],"MM")</f>
        <v>05</v>
      </c>
      <c r="M4178" s="2">
        <f>WEEKNUM(Tabela3[[#This Row],[DATA]])</f>
        <v>18</v>
      </c>
      <c r="N4178" s="18">
        <f>YEAR(Tabela3[[#This Row],[DATA]])</f>
        <v>2023</v>
      </c>
    </row>
    <row r="4179" spans="2:14">
      <c r="B4179" s="1">
        <v>45050</v>
      </c>
      <c r="C4179">
        <v>13684</v>
      </c>
      <c r="D4179">
        <f>COUNTIF(C$4:C4179,Tabela3[[#This Row],[COMANDA]])</f>
        <v>2</v>
      </c>
      <c r="E4179" t="s">
        <v>90</v>
      </c>
      <c r="F4179" t="s">
        <v>98</v>
      </c>
      <c r="G4179" t="s">
        <v>9</v>
      </c>
      <c r="H4179" t="s">
        <v>52</v>
      </c>
      <c r="I4179" s="2">
        <v>1</v>
      </c>
      <c r="J4179" t="s">
        <v>11</v>
      </c>
      <c r="K4179" s="21">
        <f>INDEX(LISTAS!$H:$Q,MATCH(BASE!H4179,LISTAS!$G:$G,0),MATCH(BASE!J4179,LISTAS!$H$3:$Q$3,0))*Tabela3[[#This Row],[QUANTIDADE]]</f>
        <v>8</v>
      </c>
      <c r="L4179" s="2" t="str">
        <f>TEXT(Tabela3[[#This Row],[DATA]],"MM")</f>
        <v>05</v>
      </c>
      <c r="M4179" s="2">
        <f>WEEKNUM(Tabela3[[#This Row],[DATA]])</f>
        <v>18</v>
      </c>
      <c r="N4179" s="18">
        <f>YEAR(Tabela3[[#This Row],[DATA]])</f>
        <v>2023</v>
      </c>
    </row>
    <row r="4180" spans="2:14">
      <c r="B4180" s="1">
        <v>45050</v>
      </c>
      <c r="C4180">
        <v>13685</v>
      </c>
      <c r="D4180">
        <f>COUNTIF(C$4:C4180,Tabela3[[#This Row],[COMANDA]])</f>
        <v>1</v>
      </c>
      <c r="E4180" t="s">
        <v>90</v>
      </c>
      <c r="F4180" t="s">
        <v>98</v>
      </c>
      <c r="G4180" t="s">
        <v>8</v>
      </c>
      <c r="H4180" t="s">
        <v>203</v>
      </c>
      <c r="I4180" s="2">
        <v>2</v>
      </c>
      <c r="J4180" t="s">
        <v>11</v>
      </c>
      <c r="K4180" s="21">
        <f>INDEX(LISTAS!$H:$Q,MATCH(BASE!H4180,LISTAS!$G:$G,0),MATCH(BASE!J4180,LISTAS!$H$3:$Q$3,0))*Tabela3[[#This Row],[QUANTIDADE]]</f>
        <v>40</v>
      </c>
      <c r="L4180" s="2" t="str">
        <f>TEXT(Tabela3[[#This Row],[DATA]],"MM")</f>
        <v>05</v>
      </c>
      <c r="M4180" s="2">
        <f>WEEKNUM(Tabela3[[#This Row],[DATA]])</f>
        <v>18</v>
      </c>
      <c r="N4180" s="18">
        <f>YEAR(Tabela3[[#This Row],[DATA]])</f>
        <v>2023</v>
      </c>
    </row>
    <row r="4181" spans="2:14">
      <c r="B4181" s="1">
        <v>45050</v>
      </c>
      <c r="C4181">
        <v>13685</v>
      </c>
      <c r="D4181">
        <f>COUNTIF(C$4:C4181,Tabela3[[#This Row],[COMANDA]])</f>
        <v>2</v>
      </c>
      <c r="E4181" t="s">
        <v>90</v>
      </c>
      <c r="F4181" t="s">
        <v>98</v>
      </c>
      <c r="G4181" t="s">
        <v>9</v>
      </c>
      <c r="H4181" t="s">
        <v>138</v>
      </c>
      <c r="I4181" s="2">
        <v>1</v>
      </c>
      <c r="J4181" t="s">
        <v>11</v>
      </c>
      <c r="K4181" s="21">
        <f>INDEX(LISTAS!$H:$Q,MATCH(BASE!H4181,LISTAS!$G:$G,0),MATCH(BASE!J4181,LISTAS!$H$3:$Q$3,0))*Tabela3[[#This Row],[QUANTIDADE]]</f>
        <v>4</v>
      </c>
      <c r="L4181" s="2" t="str">
        <f>TEXT(Tabela3[[#This Row],[DATA]],"MM")</f>
        <v>05</v>
      </c>
      <c r="M4181" s="2">
        <f>WEEKNUM(Tabela3[[#This Row],[DATA]])</f>
        <v>18</v>
      </c>
      <c r="N4181" s="18">
        <f>YEAR(Tabela3[[#This Row],[DATA]])</f>
        <v>2023</v>
      </c>
    </row>
    <row r="4182" spans="2:14">
      <c r="B4182" s="1">
        <v>45050</v>
      </c>
      <c r="C4182">
        <v>13686</v>
      </c>
      <c r="D4182">
        <f>COUNTIF(C$4:C4182,Tabela3[[#This Row],[COMANDA]])</f>
        <v>1</v>
      </c>
      <c r="E4182" t="s">
        <v>90</v>
      </c>
      <c r="F4182" t="s">
        <v>99</v>
      </c>
      <c r="G4182" t="s">
        <v>8</v>
      </c>
      <c r="H4182" t="s">
        <v>42</v>
      </c>
      <c r="I4182" s="2">
        <v>1</v>
      </c>
      <c r="J4182" t="s">
        <v>11</v>
      </c>
      <c r="K4182" s="21">
        <f>INDEX(LISTAS!$H:$Q,MATCH(BASE!H4182,LISTAS!$G:$G,0),MATCH(BASE!J4182,LISTAS!$H$3:$Q$3,0))*Tabela3[[#This Row],[QUANTIDADE]]</f>
        <v>16</v>
      </c>
      <c r="L4182" s="2" t="str">
        <f>TEXT(Tabela3[[#This Row],[DATA]],"MM")</f>
        <v>05</v>
      </c>
      <c r="M4182" s="2">
        <f>WEEKNUM(Tabela3[[#This Row],[DATA]])</f>
        <v>18</v>
      </c>
      <c r="N4182" s="18">
        <f>YEAR(Tabela3[[#This Row],[DATA]])</f>
        <v>2023</v>
      </c>
    </row>
    <row r="4183" spans="2:14">
      <c r="B4183" s="1">
        <v>45050</v>
      </c>
      <c r="C4183">
        <v>13687</v>
      </c>
      <c r="D4183">
        <f>COUNTIF(C$4:C4183,Tabela3[[#This Row],[COMANDA]])</f>
        <v>1</v>
      </c>
      <c r="E4183" t="s">
        <v>90</v>
      </c>
      <c r="F4183" t="s">
        <v>99</v>
      </c>
      <c r="G4183" t="s">
        <v>8</v>
      </c>
      <c r="H4183" t="s">
        <v>40</v>
      </c>
      <c r="I4183" s="2">
        <v>1</v>
      </c>
      <c r="J4183" t="s">
        <v>11</v>
      </c>
      <c r="K4183" s="21">
        <f>INDEX(LISTAS!$H:$Q,MATCH(BASE!H4183,LISTAS!$G:$G,0),MATCH(BASE!J4183,LISTAS!$H$3:$Q$3,0))*Tabela3[[#This Row],[QUANTIDADE]]</f>
        <v>14</v>
      </c>
      <c r="L4183" s="2" t="str">
        <f>TEXT(Tabela3[[#This Row],[DATA]],"MM")</f>
        <v>05</v>
      </c>
      <c r="M4183" s="2">
        <f>WEEKNUM(Tabela3[[#This Row],[DATA]])</f>
        <v>18</v>
      </c>
      <c r="N4183" s="18">
        <f>YEAR(Tabela3[[#This Row],[DATA]])</f>
        <v>2023</v>
      </c>
    </row>
    <row r="4184" spans="2:14">
      <c r="B4184" s="1">
        <v>45050</v>
      </c>
      <c r="C4184">
        <v>13687</v>
      </c>
      <c r="D4184">
        <f>COUNTIF(C$4:C4184,Tabela3[[#This Row],[COMANDA]])</f>
        <v>2</v>
      </c>
      <c r="E4184" t="s">
        <v>90</v>
      </c>
      <c r="F4184" t="s">
        <v>99</v>
      </c>
      <c r="G4184" t="s">
        <v>61</v>
      </c>
      <c r="H4184" t="s">
        <v>199</v>
      </c>
      <c r="I4184" s="2">
        <v>2</v>
      </c>
      <c r="J4184" t="s">
        <v>11</v>
      </c>
      <c r="K4184" s="21">
        <f>INDEX(LISTAS!$H:$Q,MATCH(BASE!H4184,LISTAS!$G:$G,0),MATCH(BASE!J4184,LISTAS!$H$3:$Q$3,0))*Tabela3[[#This Row],[QUANTIDADE]]</f>
        <v>2</v>
      </c>
      <c r="L4184" s="2" t="str">
        <f>TEXT(Tabela3[[#This Row],[DATA]],"MM")</f>
        <v>05</v>
      </c>
      <c r="M4184" s="2">
        <f>WEEKNUM(Tabela3[[#This Row],[DATA]])</f>
        <v>18</v>
      </c>
      <c r="N4184" s="18">
        <f>YEAR(Tabela3[[#This Row],[DATA]])</f>
        <v>2023</v>
      </c>
    </row>
    <row r="4185" spans="2:14">
      <c r="B4185" s="1">
        <v>45050</v>
      </c>
      <c r="C4185">
        <v>13688</v>
      </c>
      <c r="D4185">
        <f>COUNTIF(C$4:C4185,Tabela3[[#This Row],[COMANDA]])</f>
        <v>1</v>
      </c>
      <c r="E4185" t="s">
        <v>90</v>
      </c>
      <c r="F4185" t="s">
        <v>99</v>
      </c>
      <c r="G4185" t="s">
        <v>8</v>
      </c>
      <c r="H4185" t="s">
        <v>206</v>
      </c>
      <c r="I4185" s="2">
        <v>1</v>
      </c>
      <c r="J4185" t="s">
        <v>11</v>
      </c>
      <c r="K4185" s="21">
        <f>INDEX(LISTAS!$H:$Q,MATCH(BASE!H4185,LISTAS!$G:$G,0),MATCH(BASE!J4185,LISTAS!$H$3:$Q$3,0))*Tabela3[[#This Row],[QUANTIDADE]]</f>
        <v>18</v>
      </c>
      <c r="L4185" s="2" t="str">
        <f>TEXT(Tabela3[[#This Row],[DATA]],"MM")</f>
        <v>05</v>
      </c>
      <c r="M4185" s="2">
        <f>WEEKNUM(Tabela3[[#This Row],[DATA]])</f>
        <v>18</v>
      </c>
      <c r="N4185" s="18">
        <f>YEAR(Tabela3[[#This Row],[DATA]])</f>
        <v>2023</v>
      </c>
    </row>
    <row r="4186" spans="2:14">
      <c r="B4186" s="1">
        <v>45050</v>
      </c>
      <c r="C4186">
        <v>13688</v>
      </c>
      <c r="D4186">
        <f>COUNTIF(C$4:C4186,Tabela3[[#This Row],[COMANDA]])</f>
        <v>2</v>
      </c>
      <c r="E4186" t="s">
        <v>90</v>
      </c>
      <c r="F4186" t="s">
        <v>99</v>
      </c>
      <c r="G4186" t="s">
        <v>61</v>
      </c>
      <c r="H4186" t="s">
        <v>161</v>
      </c>
      <c r="I4186" s="2">
        <v>1</v>
      </c>
      <c r="J4186" t="s">
        <v>11</v>
      </c>
      <c r="K4186" s="21">
        <f>INDEX(LISTAS!$H:$Q,MATCH(BASE!H4186,LISTAS!$G:$G,0),MATCH(BASE!J4186,LISTAS!$H$3:$Q$3,0))*Tabela3[[#This Row],[QUANTIDADE]]</f>
        <v>3</v>
      </c>
      <c r="L4186" s="2" t="str">
        <f>TEXT(Tabela3[[#This Row],[DATA]],"MM")</f>
        <v>05</v>
      </c>
      <c r="M4186" s="2">
        <f>WEEKNUM(Tabela3[[#This Row],[DATA]])</f>
        <v>18</v>
      </c>
      <c r="N4186" s="18">
        <f>YEAR(Tabela3[[#This Row],[DATA]])</f>
        <v>2023</v>
      </c>
    </row>
    <row r="4187" spans="2:14">
      <c r="B4187" s="1">
        <v>45050</v>
      </c>
      <c r="C4187">
        <v>13688</v>
      </c>
      <c r="D4187">
        <f>COUNTIF(C$4:C4187,Tabela3[[#This Row],[COMANDA]])</f>
        <v>3</v>
      </c>
      <c r="E4187" t="s">
        <v>90</v>
      </c>
      <c r="F4187" t="s">
        <v>99</v>
      </c>
      <c r="G4187" t="s">
        <v>9</v>
      </c>
      <c r="H4187" t="s">
        <v>351</v>
      </c>
      <c r="I4187" s="2">
        <v>1</v>
      </c>
      <c r="J4187" t="s">
        <v>11</v>
      </c>
      <c r="K4187" s="21">
        <f>INDEX(LISTAS!$H:$Q,MATCH(BASE!H4187,LISTAS!$G:$G,0),MATCH(BASE!J4187,LISTAS!$H$3:$Q$3,0))*Tabela3[[#This Row],[QUANTIDADE]]</f>
        <v>4</v>
      </c>
      <c r="L4187" s="2" t="str">
        <f>TEXT(Tabela3[[#This Row],[DATA]],"MM")</f>
        <v>05</v>
      </c>
      <c r="M4187" s="2">
        <f>WEEKNUM(Tabela3[[#This Row],[DATA]])</f>
        <v>18</v>
      </c>
      <c r="N4187" s="18">
        <f>YEAR(Tabela3[[#This Row],[DATA]])</f>
        <v>2023</v>
      </c>
    </row>
    <row r="4188" spans="2:14">
      <c r="B4188" s="1">
        <v>45050</v>
      </c>
      <c r="C4188">
        <v>13689</v>
      </c>
      <c r="D4188">
        <f>COUNTIF(C$4:C4188,Tabela3[[#This Row],[COMANDA]])</f>
        <v>1</v>
      </c>
      <c r="E4188" t="s">
        <v>90</v>
      </c>
      <c r="F4188" t="s">
        <v>98</v>
      </c>
      <c r="G4188" t="s">
        <v>8</v>
      </c>
      <c r="H4188" t="s">
        <v>39</v>
      </c>
      <c r="I4188" s="2">
        <v>1</v>
      </c>
      <c r="J4188" t="s">
        <v>11</v>
      </c>
      <c r="K4188" s="21">
        <f>INDEX(LISTAS!$H:$Q,MATCH(BASE!H4188,LISTAS!$G:$G,0),MATCH(BASE!J4188,LISTAS!$H$3:$Q$3,0))*Tabela3[[#This Row],[QUANTIDADE]]</f>
        <v>12</v>
      </c>
      <c r="L4188" s="2" t="str">
        <f>TEXT(Tabela3[[#This Row],[DATA]],"MM")</f>
        <v>05</v>
      </c>
      <c r="M4188" s="2">
        <f>WEEKNUM(Tabela3[[#This Row],[DATA]])</f>
        <v>18</v>
      </c>
      <c r="N4188" s="18">
        <f>YEAR(Tabela3[[#This Row],[DATA]])</f>
        <v>2023</v>
      </c>
    </row>
    <row r="4189" spans="2:14">
      <c r="B4189" s="1">
        <v>45050</v>
      </c>
      <c r="C4189">
        <v>13689</v>
      </c>
      <c r="D4189">
        <f>COUNTIF(C$4:C4189,Tabela3[[#This Row],[COMANDA]])</f>
        <v>2</v>
      </c>
      <c r="E4189" t="s">
        <v>90</v>
      </c>
      <c r="F4189" t="s">
        <v>98</v>
      </c>
      <c r="G4189" t="s">
        <v>8</v>
      </c>
      <c r="H4189" t="s">
        <v>202</v>
      </c>
      <c r="I4189" s="2">
        <v>1</v>
      </c>
      <c r="J4189" t="s">
        <v>11</v>
      </c>
      <c r="K4189" s="21">
        <f>INDEX(LISTAS!$H:$Q,MATCH(BASE!H4189,LISTAS!$G:$G,0),MATCH(BASE!J4189,LISTAS!$H$3:$Q$3,0))*Tabela3[[#This Row],[QUANTIDADE]]</f>
        <v>20</v>
      </c>
      <c r="L4189" s="2" t="str">
        <f>TEXT(Tabela3[[#This Row],[DATA]],"MM")</f>
        <v>05</v>
      </c>
      <c r="M4189" s="2">
        <f>WEEKNUM(Tabela3[[#This Row],[DATA]])</f>
        <v>18</v>
      </c>
      <c r="N4189" s="18">
        <f>YEAR(Tabela3[[#This Row],[DATA]])</f>
        <v>2023</v>
      </c>
    </row>
    <row r="4190" spans="2:14">
      <c r="B4190" s="1">
        <v>45050</v>
      </c>
      <c r="C4190">
        <v>13690</v>
      </c>
      <c r="D4190">
        <f>COUNTIF(C$4:C4190,Tabela3[[#This Row],[COMANDA]])</f>
        <v>1</v>
      </c>
      <c r="E4190" t="s">
        <v>90</v>
      </c>
      <c r="F4190" t="s">
        <v>99</v>
      </c>
      <c r="G4190" t="s">
        <v>8</v>
      </c>
      <c r="H4190" t="s">
        <v>211</v>
      </c>
      <c r="I4190" s="2">
        <v>1</v>
      </c>
      <c r="J4190" t="s">
        <v>11</v>
      </c>
      <c r="K4190" s="21">
        <f>INDEX(LISTAS!$H:$Q,MATCH(BASE!H4190,LISTAS!$G:$G,0),MATCH(BASE!J4190,LISTAS!$H$3:$Q$3,0))*Tabela3[[#This Row],[QUANTIDADE]]</f>
        <v>20</v>
      </c>
      <c r="L4190" s="2" t="str">
        <f>TEXT(Tabela3[[#This Row],[DATA]],"MM")</f>
        <v>05</v>
      </c>
      <c r="M4190" s="2">
        <f>WEEKNUM(Tabela3[[#This Row],[DATA]])</f>
        <v>18</v>
      </c>
      <c r="N4190" s="18">
        <f>YEAR(Tabela3[[#This Row],[DATA]])</f>
        <v>2023</v>
      </c>
    </row>
    <row r="4191" spans="2:14">
      <c r="B4191" s="1">
        <v>45050</v>
      </c>
      <c r="C4191">
        <v>13691</v>
      </c>
      <c r="D4191">
        <f>COUNTIF(C$4:C4191,Tabela3[[#This Row],[COMANDA]])</f>
        <v>1</v>
      </c>
      <c r="E4191" t="s">
        <v>90</v>
      </c>
      <c r="F4191" t="s">
        <v>99</v>
      </c>
      <c r="G4191" t="s">
        <v>8</v>
      </c>
      <c r="H4191" t="s">
        <v>47</v>
      </c>
      <c r="I4191" s="2">
        <v>1</v>
      </c>
      <c r="J4191" t="s">
        <v>11</v>
      </c>
      <c r="K4191" s="21">
        <f>INDEX(LISTAS!$H:$Q,MATCH(BASE!H4191,LISTAS!$G:$G,0),MATCH(BASE!J4191,LISTAS!$H$3:$Q$3,0))*Tabela3[[#This Row],[QUANTIDADE]]</f>
        <v>16</v>
      </c>
      <c r="L4191" s="2" t="str">
        <f>TEXT(Tabela3[[#This Row],[DATA]],"MM")</f>
        <v>05</v>
      </c>
      <c r="M4191" s="2">
        <f>WEEKNUM(Tabela3[[#This Row],[DATA]])</f>
        <v>18</v>
      </c>
      <c r="N4191" s="18">
        <f>YEAR(Tabela3[[#This Row],[DATA]])</f>
        <v>2023</v>
      </c>
    </row>
    <row r="4192" spans="2:14">
      <c r="B4192" s="1">
        <v>45050</v>
      </c>
      <c r="C4192">
        <v>13692</v>
      </c>
      <c r="D4192">
        <f>COUNTIF(C$4:C4192,Tabela3[[#This Row],[COMANDA]])</f>
        <v>1</v>
      </c>
      <c r="E4192" t="s">
        <v>90</v>
      </c>
      <c r="F4192" t="s">
        <v>98</v>
      </c>
      <c r="G4192" t="s">
        <v>8</v>
      </c>
      <c r="H4192" t="s">
        <v>203</v>
      </c>
      <c r="I4192" s="2">
        <v>1</v>
      </c>
      <c r="J4192" t="s">
        <v>11</v>
      </c>
      <c r="K4192" s="21">
        <f>INDEX(LISTAS!$H:$Q,MATCH(BASE!H4196,LISTAS!$G:$G,0),MATCH(BASE!J4196,LISTAS!$H$3:$Q$3,0))*Tabela3[[#This Row],[QUANTIDADE]]</f>
        <v>16</v>
      </c>
      <c r="L4192" s="2" t="str">
        <f>TEXT(Tabela3[[#This Row],[DATA]],"MM")</f>
        <v>05</v>
      </c>
      <c r="M4192" s="2">
        <f>WEEKNUM(Tabela3[[#This Row],[DATA]])</f>
        <v>18</v>
      </c>
      <c r="N4192" s="18">
        <f>YEAR(Tabela3[[#This Row],[DATA]])</f>
        <v>2023</v>
      </c>
    </row>
    <row r="4193" spans="2:14">
      <c r="B4193" s="1">
        <v>45050</v>
      </c>
      <c r="C4193">
        <v>13692</v>
      </c>
      <c r="D4193">
        <f>COUNTIF(C$4:C4193,Tabela3[[#This Row],[COMANDA]])</f>
        <v>2</v>
      </c>
      <c r="E4193" t="s">
        <v>90</v>
      </c>
      <c r="F4193" t="s">
        <v>98</v>
      </c>
      <c r="G4193" t="s">
        <v>8</v>
      </c>
      <c r="H4193" t="s">
        <v>202</v>
      </c>
      <c r="I4193" s="2">
        <v>2</v>
      </c>
      <c r="J4193" t="s">
        <v>11</v>
      </c>
      <c r="K4193" s="21">
        <f>INDEX(LISTAS!$H:$Q,MATCH(BASE!H4197,LISTAS!$G:$G,0),MATCH(BASE!J4197,LISTAS!$H$3:$Q$3,0))*Tabela3[[#This Row],[QUANTIDADE]]</f>
        <v>20</v>
      </c>
      <c r="L4193" s="2" t="str">
        <f>TEXT(Tabela3[[#This Row],[DATA]],"MM")</f>
        <v>05</v>
      </c>
      <c r="M4193" s="2">
        <f>WEEKNUM(Tabela3[[#This Row],[DATA]])</f>
        <v>18</v>
      </c>
      <c r="N4193" s="18">
        <f>YEAR(Tabela3[[#This Row],[DATA]])</f>
        <v>2023</v>
      </c>
    </row>
    <row r="4194" spans="2:14">
      <c r="B4194" s="1">
        <v>45050</v>
      </c>
      <c r="C4194">
        <v>13692</v>
      </c>
      <c r="D4194">
        <f>COUNTIF(C$4:C4194,Tabela3[[#This Row],[COMANDA]])</f>
        <v>3</v>
      </c>
      <c r="E4194" t="s">
        <v>90</v>
      </c>
      <c r="F4194" t="s">
        <v>98</v>
      </c>
      <c r="G4194" t="s">
        <v>9</v>
      </c>
      <c r="H4194" t="s">
        <v>52</v>
      </c>
      <c r="I4194" s="2">
        <v>1</v>
      </c>
      <c r="J4194" t="s">
        <v>11</v>
      </c>
      <c r="K4194" s="21">
        <f>INDEX(LISTAS!$H:$Q,MATCH(BASE!H4198,LISTAS!$G:$G,0),MATCH(BASE!J4198,LISTAS!$H$3:$Q$3,0))*Tabela3[[#This Row],[QUANTIDADE]]</f>
        <v>6</v>
      </c>
      <c r="L4194" s="2" t="str">
        <f>TEXT(Tabela3[[#This Row],[DATA]],"MM")</f>
        <v>05</v>
      </c>
      <c r="M4194" s="2">
        <f>WEEKNUM(Tabela3[[#This Row],[DATA]])</f>
        <v>18</v>
      </c>
      <c r="N4194" s="18">
        <f>YEAR(Tabela3[[#This Row],[DATA]])</f>
        <v>2023</v>
      </c>
    </row>
    <row r="4195" spans="2:14">
      <c r="B4195" s="1">
        <v>45050</v>
      </c>
      <c r="C4195">
        <v>13693</v>
      </c>
      <c r="D4195">
        <f>COUNTIF(C$4:C4195,Tabela3[[#This Row],[COMANDA]])</f>
        <v>1</v>
      </c>
      <c r="E4195" t="s">
        <v>90</v>
      </c>
      <c r="F4195" t="s">
        <v>99</v>
      </c>
      <c r="G4195" t="s">
        <v>8</v>
      </c>
      <c r="H4195" t="s">
        <v>204</v>
      </c>
      <c r="I4195" s="2">
        <v>1</v>
      </c>
      <c r="J4195" t="s">
        <v>11</v>
      </c>
      <c r="K4195" s="21">
        <f>INDEX(LISTAS!$H:$Q,MATCH(BASE!H4192,LISTAS!$G:$G,0),MATCH(BASE!J4192,LISTAS!$H$3:$Q$3,0))*Tabela3[[#This Row],[QUANTIDADE]]</f>
        <v>20</v>
      </c>
      <c r="L4195" s="2" t="str">
        <f>TEXT(Tabela3[[#This Row],[DATA]],"MM")</f>
        <v>05</v>
      </c>
      <c r="M4195" s="2">
        <f>WEEKNUM(Tabela3[[#This Row],[DATA]])</f>
        <v>18</v>
      </c>
      <c r="N4195" s="18">
        <f>YEAR(Tabela3[[#This Row],[DATA]])</f>
        <v>2023</v>
      </c>
    </row>
    <row r="4196" spans="2:14">
      <c r="B4196" s="1">
        <v>45050</v>
      </c>
      <c r="C4196">
        <v>13694</v>
      </c>
      <c r="D4196">
        <f>COUNTIF(C$4:C4196,Tabela3[[#This Row],[COMANDA]])</f>
        <v>1</v>
      </c>
      <c r="E4196" t="s">
        <v>89</v>
      </c>
      <c r="F4196" t="s">
        <v>99</v>
      </c>
      <c r="G4196" t="s">
        <v>8</v>
      </c>
      <c r="H4196" t="s">
        <v>42</v>
      </c>
      <c r="I4196" s="2">
        <v>1</v>
      </c>
      <c r="J4196" t="s">
        <v>11</v>
      </c>
      <c r="K4196" s="21">
        <f>INDEX(LISTAS!$H:$Q,MATCH(BASE!H4193,LISTAS!$G:$G,0),MATCH(BASE!J4193,LISTAS!$H$3:$Q$3,0))*Tabela3[[#This Row],[QUANTIDADE]]</f>
        <v>20</v>
      </c>
      <c r="L4196" s="2" t="str">
        <f>TEXT(Tabela3[[#This Row],[DATA]],"MM")</f>
        <v>05</v>
      </c>
      <c r="M4196" s="2">
        <f>WEEKNUM(Tabela3[[#This Row],[DATA]])</f>
        <v>18</v>
      </c>
      <c r="N4196" s="18">
        <f>YEAR(Tabela3[[#This Row],[DATA]])</f>
        <v>2023</v>
      </c>
    </row>
    <row r="4197" spans="2:14">
      <c r="B4197" s="1">
        <v>45050</v>
      </c>
      <c r="C4197">
        <v>13694</v>
      </c>
      <c r="D4197">
        <f>COUNTIF(C$4:C4197,Tabela3[[#This Row],[COMANDA]])</f>
        <v>2</v>
      </c>
      <c r="E4197" t="s">
        <v>89</v>
      </c>
      <c r="F4197" t="s">
        <v>99</v>
      </c>
      <c r="G4197" t="s">
        <v>9</v>
      </c>
      <c r="H4197" t="s">
        <v>85</v>
      </c>
      <c r="I4197" s="2">
        <v>1</v>
      </c>
      <c r="J4197" t="s">
        <v>11</v>
      </c>
      <c r="K4197" s="21">
        <f>INDEX(LISTAS!$H:$Q,MATCH(BASE!H4194,LISTAS!$G:$G,0),MATCH(BASE!J4194,LISTAS!$H$3:$Q$3,0))*Tabela3[[#This Row],[QUANTIDADE]]</f>
        <v>8</v>
      </c>
      <c r="L4197" s="2" t="str">
        <f>TEXT(Tabela3[[#This Row],[DATA]],"MM")</f>
        <v>05</v>
      </c>
      <c r="M4197" s="2">
        <f>WEEKNUM(Tabela3[[#This Row],[DATA]])</f>
        <v>18</v>
      </c>
      <c r="N4197" s="18">
        <f>YEAR(Tabela3[[#This Row],[DATA]])</f>
        <v>2023</v>
      </c>
    </row>
    <row r="4198" spans="2:14">
      <c r="B4198" s="1">
        <v>45050</v>
      </c>
      <c r="C4198">
        <v>13694</v>
      </c>
      <c r="D4198">
        <f>COUNTIF(C$4:C4198,Tabela3[[#This Row],[COMANDA]])</f>
        <v>3</v>
      </c>
      <c r="E4198" t="s">
        <v>89</v>
      </c>
      <c r="F4198" t="s">
        <v>99</v>
      </c>
      <c r="G4198" t="s">
        <v>10</v>
      </c>
      <c r="H4198" t="s">
        <v>119</v>
      </c>
      <c r="I4198" s="2">
        <v>1</v>
      </c>
      <c r="J4198" t="s">
        <v>11</v>
      </c>
      <c r="K4198" s="21">
        <f>INDEX(LISTAS!$H:$Q,MATCH(BASE!H4195,LISTAS!$G:$G,0),MATCH(BASE!J4195,LISTAS!$H$3:$Q$3,0))*Tabela3[[#This Row],[QUANTIDADE]]</f>
        <v>18</v>
      </c>
      <c r="L4198" s="2" t="str">
        <f>TEXT(Tabela3[[#This Row],[DATA]],"MM")</f>
        <v>05</v>
      </c>
      <c r="M4198" s="2">
        <f>WEEKNUM(Tabela3[[#This Row],[DATA]])</f>
        <v>18</v>
      </c>
      <c r="N4198" s="18">
        <f>YEAR(Tabela3[[#This Row],[DATA]])</f>
        <v>2023</v>
      </c>
    </row>
    <row r="4199" spans="2:14">
      <c r="B4199" s="1">
        <v>45050</v>
      </c>
      <c r="C4199">
        <v>13695</v>
      </c>
      <c r="D4199">
        <f>COUNTIF(C$4:C4199,Tabela3[[#This Row],[COMANDA]])</f>
        <v>1</v>
      </c>
      <c r="E4199" t="s">
        <v>90</v>
      </c>
      <c r="F4199" t="s">
        <v>99</v>
      </c>
      <c r="G4199" t="s">
        <v>8</v>
      </c>
      <c r="H4199" t="s">
        <v>211</v>
      </c>
      <c r="I4199" s="2">
        <v>1</v>
      </c>
      <c r="J4199" t="s">
        <v>11</v>
      </c>
      <c r="K4199" s="21">
        <f>INDEX(LISTAS!$H:$Q,MATCH(BASE!H4199,LISTAS!$G:$G,0),MATCH(BASE!J4199,LISTAS!$H$3:$Q$3,0))*Tabela3[[#This Row],[QUANTIDADE]]</f>
        <v>20</v>
      </c>
      <c r="L4199" s="2" t="str">
        <f>TEXT(Tabela3[[#This Row],[DATA]],"MM")</f>
        <v>05</v>
      </c>
      <c r="M4199" s="2">
        <f>WEEKNUM(Tabela3[[#This Row],[DATA]])</f>
        <v>18</v>
      </c>
      <c r="N4199" s="18">
        <f>YEAR(Tabela3[[#This Row],[DATA]])</f>
        <v>2023</v>
      </c>
    </row>
    <row r="4200" spans="2:14">
      <c r="B4200" s="1">
        <v>45050</v>
      </c>
      <c r="C4200">
        <v>13695</v>
      </c>
      <c r="D4200">
        <f>COUNTIF(C$4:C4200,Tabela3[[#This Row],[COMANDA]])</f>
        <v>2</v>
      </c>
      <c r="E4200" t="s">
        <v>90</v>
      </c>
      <c r="F4200" t="s">
        <v>99</v>
      </c>
      <c r="G4200" t="s">
        <v>9</v>
      </c>
      <c r="H4200" t="s">
        <v>142</v>
      </c>
      <c r="I4200" s="2">
        <v>1</v>
      </c>
      <c r="J4200" t="s">
        <v>11</v>
      </c>
      <c r="K4200" s="21">
        <f>INDEX(LISTAS!$H:$Q,MATCH(BASE!H4200,LISTAS!$G:$G,0),MATCH(BASE!J4200,LISTAS!$H$3:$Q$3,0))*Tabela3[[#This Row],[QUANTIDADE]]</f>
        <v>6</v>
      </c>
      <c r="L4200" s="2" t="str">
        <f>TEXT(Tabela3[[#This Row],[DATA]],"MM")</f>
        <v>05</v>
      </c>
      <c r="M4200" s="2">
        <f>WEEKNUM(Tabela3[[#This Row],[DATA]])</f>
        <v>18</v>
      </c>
      <c r="N4200" s="18">
        <f>YEAR(Tabela3[[#This Row],[DATA]])</f>
        <v>2023</v>
      </c>
    </row>
    <row r="4201" spans="2:14">
      <c r="B4201" s="1">
        <v>45050</v>
      </c>
      <c r="C4201">
        <v>13696</v>
      </c>
      <c r="D4201">
        <f>COUNTIF(C$4:C4201,Tabela3[[#This Row],[COMANDA]])</f>
        <v>1</v>
      </c>
      <c r="E4201" t="s">
        <v>90</v>
      </c>
      <c r="F4201" t="s">
        <v>99</v>
      </c>
      <c r="G4201" t="s">
        <v>8</v>
      </c>
      <c r="H4201" t="s">
        <v>42</v>
      </c>
      <c r="I4201" s="2">
        <v>1</v>
      </c>
      <c r="J4201" t="s">
        <v>11</v>
      </c>
      <c r="K4201" s="21">
        <f>INDEX(LISTAS!$H:$Q,MATCH(BASE!H4201,LISTAS!$G:$G,0),MATCH(BASE!J4201,LISTAS!$H$3:$Q$3,0))*Tabela3[[#This Row],[QUANTIDADE]]</f>
        <v>16</v>
      </c>
      <c r="L4201" s="2" t="str">
        <f>TEXT(Tabela3[[#This Row],[DATA]],"MM")</f>
        <v>05</v>
      </c>
      <c r="M4201" s="2">
        <f>WEEKNUM(Tabela3[[#This Row],[DATA]])</f>
        <v>18</v>
      </c>
      <c r="N4201" s="18">
        <f>YEAR(Tabela3[[#This Row],[DATA]])</f>
        <v>2023</v>
      </c>
    </row>
    <row r="4202" spans="2:14">
      <c r="B4202" s="1">
        <v>45050</v>
      </c>
      <c r="C4202">
        <v>13696</v>
      </c>
      <c r="D4202">
        <f>COUNTIF(C$4:C4202,Tabela3[[#This Row],[COMANDA]])</f>
        <v>2</v>
      </c>
      <c r="E4202" t="s">
        <v>90</v>
      </c>
      <c r="F4202" t="s">
        <v>99</v>
      </c>
      <c r="G4202" t="s">
        <v>8</v>
      </c>
      <c r="H4202" t="s">
        <v>204</v>
      </c>
      <c r="I4202" s="2">
        <v>1</v>
      </c>
      <c r="J4202" t="s">
        <v>11</v>
      </c>
      <c r="K4202" s="21">
        <f>INDEX(LISTAS!$H:$Q,MATCH(BASE!H4202,LISTAS!$G:$G,0),MATCH(BASE!J4202,LISTAS!$H$3:$Q$3,0))*Tabela3[[#This Row],[QUANTIDADE]]</f>
        <v>18</v>
      </c>
      <c r="L4202" s="2" t="str">
        <f>TEXT(Tabela3[[#This Row],[DATA]],"MM")</f>
        <v>05</v>
      </c>
      <c r="M4202" s="2">
        <f>WEEKNUM(Tabela3[[#This Row],[DATA]])</f>
        <v>18</v>
      </c>
      <c r="N4202" s="18">
        <f>YEAR(Tabela3[[#This Row],[DATA]])</f>
        <v>2023</v>
      </c>
    </row>
    <row r="4203" spans="2:14">
      <c r="B4203" s="1">
        <v>45050</v>
      </c>
      <c r="C4203">
        <v>13697</v>
      </c>
      <c r="D4203">
        <f>COUNTIF(C$4:C4203,Tabela3[[#This Row],[COMANDA]])</f>
        <v>1</v>
      </c>
      <c r="E4203" t="s">
        <v>90</v>
      </c>
      <c r="F4203" t="s">
        <v>99</v>
      </c>
      <c r="G4203" t="s">
        <v>8</v>
      </c>
      <c r="H4203" t="s">
        <v>42</v>
      </c>
      <c r="I4203" s="2">
        <v>1</v>
      </c>
      <c r="J4203" t="s">
        <v>11</v>
      </c>
      <c r="K4203" s="21">
        <f>INDEX(LISTAS!$H:$Q,MATCH(BASE!H4203,LISTAS!$G:$G,0),MATCH(BASE!J4203,LISTAS!$H$3:$Q$3,0))*Tabela3[[#This Row],[QUANTIDADE]]</f>
        <v>16</v>
      </c>
      <c r="L4203" s="2" t="str">
        <f>TEXT(Tabela3[[#This Row],[DATA]],"MM")</f>
        <v>05</v>
      </c>
      <c r="M4203" s="2">
        <f>WEEKNUM(Tabela3[[#This Row],[DATA]])</f>
        <v>18</v>
      </c>
      <c r="N4203" s="18">
        <f>YEAR(Tabela3[[#This Row],[DATA]])</f>
        <v>2023</v>
      </c>
    </row>
    <row r="4204" spans="2:14">
      <c r="B4204" s="1">
        <v>45050</v>
      </c>
      <c r="C4204">
        <v>13697</v>
      </c>
      <c r="D4204">
        <f>COUNTIF(C$4:C4204,Tabela3[[#This Row],[COMANDA]])</f>
        <v>2</v>
      </c>
      <c r="E4204" t="s">
        <v>90</v>
      </c>
      <c r="F4204" t="s">
        <v>99</v>
      </c>
      <c r="G4204" t="s">
        <v>8</v>
      </c>
      <c r="H4204" t="s">
        <v>47</v>
      </c>
      <c r="I4204" s="2">
        <v>1</v>
      </c>
      <c r="J4204" t="s">
        <v>11</v>
      </c>
      <c r="K4204" s="21">
        <f>INDEX(LISTAS!$H:$Q,MATCH(BASE!H4204,LISTAS!$G:$G,0),MATCH(BASE!J4204,LISTAS!$H$3:$Q$3,0))*Tabela3[[#This Row],[QUANTIDADE]]</f>
        <v>16</v>
      </c>
      <c r="L4204" s="2" t="str">
        <f>TEXT(Tabela3[[#This Row],[DATA]],"MM")</f>
        <v>05</v>
      </c>
      <c r="M4204" s="2">
        <f>WEEKNUM(Tabela3[[#This Row],[DATA]])</f>
        <v>18</v>
      </c>
      <c r="N4204" s="18">
        <f>YEAR(Tabela3[[#This Row],[DATA]])</f>
        <v>2023</v>
      </c>
    </row>
    <row r="4205" spans="2:14">
      <c r="B4205" s="1">
        <v>45050</v>
      </c>
      <c r="C4205">
        <v>13698</v>
      </c>
      <c r="D4205">
        <f>COUNTIF(C$4:C4205,Tabela3[[#This Row],[COMANDA]])</f>
        <v>1</v>
      </c>
      <c r="E4205" t="s">
        <v>90</v>
      </c>
      <c r="F4205" t="s">
        <v>99</v>
      </c>
      <c r="G4205" t="s">
        <v>8</v>
      </c>
      <c r="H4205" t="s">
        <v>203</v>
      </c>
      <c r="I4205" s="2">
        <v>1</v>
      </c>
      <c r="J4205" t="s">
        <v>11</v>
      </c>
      <c r="K4205" s="21">
        <f>INDEX(LISTAS!$H:$Q,MATCH(BASE!H4205,LISTAS!$G:$G,0),MATCH(BASE!J4205,LISTAS!$H$3:$Q$3,0))*Tabela3[[#This Row],[QUANTIDADE]]</f>
        <v>20</v>
      </c>
      <c r="L4205" s="2" t="str">
        <f>TEXT(Tabela3[[#This Row],[DATA]],"MM")</f>
        <v>05</v>
      </c>
      <c r="M4205" s="2">
        <f>WEEKNUM(Tabela3[[#This Row],[DATA]])</f>
        <v>18</v>
      </c>
      <c r="N4205" s="18">
        <f>YEAR(Tabela3[[#This Row],[DATA]])</f>
        <v>2023</v>
      </c>
    </row>
    <row r="4206" spans="2:14">
      <c r="B4206" s="1">
        <v>45050</v>
      </c>
      <c r="C4206">
        <v>13698</v>
      </c>
      <c r="D4206">
        <f>COUNTIF(C$4:C4206,Tabela3[[#This Row],[COMANDA]])</f>
        <v>2</v>
      </c>
      <c r="E4206" t="s">
        <v>90</v>
      </c>
      <c r="F4206" t="s">
        <v>99</v>
      </c>
      <c r="G4206" t="s">
        <v>8</v>
      </c>
      <c r="H4206" t="s">
        <v>84</v>
      </c>
      <c r="I4206" s="2">
        <v>1</v>
      </c>
      <c r="J4206" t="s">
        <v>11</v>
      </c>
      <c r="K4206" s="21">
        <f>INDEX(LISTAS!$H:$Q,MATCH(BASE!H4206,LISTAS!$G:$G,0),MATCH(BASE!J4206,LISTAS!$H$3:$Q$3,0))*Tabela3[[#This Row],[QUANTIDADE]]</f>
        <v>16</v>
      </c>
      <c r="L4206" s="2" t="str">
        <f>TEXT(Tabela3[[#This Row],[DATA]],"MM")</f>
        <v>05</v>
      </c>
      <c r="M4206" s="2">
        <f>WEEKNUM(Tabela3[[#This Row],[DATA]])</f>
        <v>18</v>
      </c>
      <c r="N4206" s="18">
        <f>YEAR(Tabela3[[#This Row],[DATA]])</f>
        <v>2023</v>
      </c>
    </row>
    <row r="4207" spans="2:14">
      <c r="B4207" s="1">
        <v>45050</v>
      </c>
      <c r="C4207">
        <v>13698</v>
      </c>
      <c r="D4207">
        <f>COUNTIF(C$4:C4207,Tabela3[[#This Row],[COMANDA]])</f>
        <v>3</v>
      </c>
      <c r="E4207" t="s">
        <v>90</v>
      </c>
      <c r="F4207" t="s">
        <v>99</v>
      </c>
      <c r="G4207" t="s">
        <v>61</v>
      </c>
      <c r="H4207" t="s">
        <v>161</v>
      </c>
      <c r="I4207" s="2">
        <v>1</v>
      </c>
      <c r="J4207" t="s">
        <v>11</v>
      </c>
      <c r="K4207" s="21">
        <f>INDEX(LISTAS!$H:$Q,MATCH(BASE!H4207,LISTAS!$G:$G,0),MATCH(BASE!J4207,LISTAS!$H$3:$Q$3,0))*Tabela3[[#This Row],[QUANTIDADE]]</f>
        <v>3</v>
      </c>
      <c r="L4207" s="2" t="str">
        <f>TEXT(Tabela3[[#This Row],[DATA]],"MM")</f>
        <v>05</v>
      </c>
      <c r="M4207" s="2">
        <f>WEEKNUM(Tabela3[[#This Row],[DATA]])</f>
        <v>18</v>
      </c>
      <c r="N4207" s="18">
        <f>YEAR(Tabela3[[#This Row],[DATA]])</f>
        <v>2023</v>
      </c>
    </row>
    <row r="4208" spans="2:14">
      <c r="B4208" s="1">
        <v>45050</v>
      </c>
      <c r="C4208">
        <v>13699</v>
      </c>
      <c r="D4208">
        <f>COUNTIF(C$4:C4208,Tabela3[[#This Row],[COMANDA]])</f>
        <v>1</v>
      </c>
      <c r="E4208" t="s">
        <v>90</v>
      </c>
      <c r="F4208" t="s">
        <v>98</v>
      </c>
      <c r="G4208" t="s">
        <v>8</v>
      </c>
      <c r="H4208" t="s">
        <v>202</v>
      </c>
      <c r="I4208" s="2">
        <v>1</v>
      </c>
      <c r="J4208" t="s">
        <v>11</v>
      </c>
      <c r="K4208" s="21">
        <f>INDEX(LISTAS!$H:$Q,MATCH(BASE!H4208,LISTAS!$G:$G,0),MATCH(BASE!J4208,LISTAS!$H$3:$Q$3,0))*Tabela3[[#This Row],[QUANTIDADE]]</f>
        <v>20</v>
      </c>
      <c r="L4208" s="2" t="str">
        <f>TEXT(Tabela3[[#This Row],[DATA]],"MM")</f>
        <v>05</v>
      </c>
      <c r="M4208" s="2">
        <f>WEEKNUM(Tabela3[[#This Row],[DATA]])</f>
        <v>18</v>
      </c>
      <c r="N4208" s="18">
        <f>YEAR(Tabela3[[#This Row],[DATA]])</f>
        <v>2023</v>
      </c>
    </row>
    <row r="4209" spans="2:14">
      <c r="B4209" s="1">
        <v>45050</v>
      </c>
      <c r="C4209">
        <v>13700</v>
      </c>
      <c r="D4209">
        <f>COUNTIF(C$4:C4209,Tabela3[[#This Row],[COMANDA]])</f>
        <v>1</v>
      </c>
      <c r="E4209" t="s">
        <v>90</v>
      </c>
      <c r="F4209" t="s">
        <v>98</v>
      </c>
      <c r="G4209" t="s">
        <v>8</v>
      </c>
      <c r="H4209" t="s">
        <v>204</v>
      </c>
      <c r="I4209" s="2">
        <v>1</v>
      </c>
      <c r="J4209" t="s">
        <v>11</v>
      </c>
      <c r="K4209" s="21">
        <f>INDEX(LISTAS!$H:$Q,MATCH(BASE!H4209,LISTAS!$G:$G,0),MATCH(BASE!J4209,LISTAS!$H$3:$Q$3,0))*Tabela3[[#This Row],[QUANTIDADE]]</f>
        <v>18</v>
      </c>
      <c r="L4209" s="2" t="str">
        <f>TEXT(Tabela3[[#This Row],[DATA]],"MM")</f>
        <v>05</v>
      </c>
      <c r="M4209" s="2">
        <f>WEEKNUM(Tabela3[[#This Row],[DATA]])</f>
        <v>18</v>
      </c>
      <c r="N4209" s="18">
        <f>YEAR(Tabela3[[#This Row],[DATA]])</f>
        <v>2023</v>
      </c>
    </row>
    <row r="4210" spans="2:14">
      <c r="B4210" s="1">
        <v>45050</v>
      </c>
      <c r="C4210">
        <v>13701</v>
      </c>
      <c r="D4210">
        <f>COUNTIF(C$4:C4210,Tabela3[[#This Row],[COMANDA]])</f>
        <v>1</v>
      </c>
      <c r="E4210" t="s">
        <v>90</v>
      </c>
      <c r="F4210" t="s">
        <v>98</v>
      </c>
      <c r="G4210" t="s">
        <v>8</v>
      </c>
      <c r="H4210" t="s">
        <v>204</v>
      </c>
      <c r="I4210" s="2">
        <v>1</v>
      </c>
      <c r="J4210" t="s">
        <v>11</v>
      </c>
      <c r="K4210" s="21">
        <f>INDEX(LISTAS!$H:$Q,MATCH(BASE!H4210,LISTAS!$G:$G,0),MATCH(BASE!J4210,LISTAS!$H$3:$Q$3,0))*Tabela3[[#This Row],[QUANTIDADE]]</f>
        <v>18</v>
      </c>
      <c r="L4210" s="2" t="str">
        <f>TEXT(Tabela3[[#This Row],[DATA]],"MM")</f>
        <v>05</v>
      </c>
      <c r="M4210" s="2">
        <f>WEEKNUM(Tabela3[[#This Row],[DATA]])</f>
        <v>18</v>
      </c>
      <c r="N4210" s="18">
        <f>YEAR(Tabela3[[#This Row],[DATA]])</f>
        <v>2023</v>
      </c>
    </row>
    <row r="4211" spans="2:14">
      <c r="B4211" s="1">
        <v>45050</v>
      </c>
      <c r="C4211">
        <v>13701</v>
      </c>
      <c r="D4211">
        <f>COUNTIF(C$4:C4211,Tabela3[[#This Row],[COMANDA]])</f>
        <v>2</v>
      </c>
      <c r="E4211" t="s">
        <v>90</v>
      </c>
      <c r="F4211" t="s">
        <v>98</v>
      </c>
      <c r="G4211" t="s">
        <v>9</v>
      </c>
      <c r="H4211" t="s">
        <v>142</v>
      </c>
      <c r="I4211" s="2">
        <v>1</v>
      </c>
      <c r="J4211" t="s">
        <v>11</v>
      </c>
      <c r="K4211" s="21">
        <f>INDEX(LISTAS!$H:$Q,MATCH(BASE!H4211,LISTAS!$G:$G,0),MATCH(BASE!J4211,LISTAS!$H$3:$Q$3,0))*Tabela3[[#This Row],[QUANTIDADE]]</f>
        <v>6</v>
      </c>
      <c r="L4211" s="2" t="str">
        <f>TEXT(Tabela3[[#This Row],[DATA]],"MM")</f>
        <v>05</v>
      </c>
      <c r="M4211" s="2">
        <f>WEEKNUM(Tabela3[[#This Row],[DATA]])</f>
        <v>18</v>
      </c>
      <c r="N4211" s="18">
        <f>YEAR(Tabela3[[#This Row],[DATA]])</f>
        <v>2023</v>
      </c>
    </row>
    <row r="4212" spans="2:14">
      <c r="B4212" s="1">
        <v>45050</v>
      </c>
      <c r="C4212">
        <v>13702</v>
      </c>
      <c r="D4212">
        <f>COUNTIF(C$4:C4212,Tabela3[[#This Row],[COMANDA]])</f>
        <v>1</v>
      </c>
      <c r="E4212" t="s">
        <v>90</v>
      </c>
      <c r="F4212" t="s">
        <v>375</v>
      </c>
      <c r="G4212" t="s">
        <v>8</v>
      </c>
      <c r="H4212" t="s">
        <v>204</v>
      </c>
      <c r="I4212" s="2">
        <v>1</v>
      </c>
      <c r="J4212" t="s">
        <v>11</v>
      </c>
      <c r="K4212" s="21">
        <f>INDEX(LISTAS!$H:$Q,MATCH(BASE!H4212,LISTAS!$G:$G,0),MATCH(BASE!J4212,LISTAS!$H$3:$Q$3,0))*Tabela3[[#This Row],[QUANTIDADE]]</f>
        <v>18</v>
      </c>
      <c r="L4212" s="2" t="str">
        <f>TEXT(Tabela3[[#This Row],[DATA]],"MM")</f>
        <v>05</v>
      </c>
      <c r="M4212" s="2">
        <f>WEEKNUM(Tabela3[[#This Row],[DATA]])</f>
        <v>18</v>
      </c>
      <c r="N4212" s="18">
        <f>YEAR(Tabela3[[#This Row],[DATA]])</f>
        <v>2023</v>
      </c>
    </row>
    <row r="4213" spans="2:14">
      <c r="B4213" s="1">
        <v>45050</v>
      </c>
      <c r="C4213">
        <v>13702</v>
      </c>
      <c r="D4213">
        <f>COUNTIF(C$4:C4213,Tabela3[[#This Row],[COMANDA]])</f>
        <v>2</v>
      </c>
      <c r="E4213" t="s">
        <v>90</v>
      </c>
      <c r="F4213" t="s">
        <v>375</v>
      </c>
      <c r="G4213" t="s">
        <v>9</v>
      </c>
      <c r="H4213" t="s">
        <v>465</v>
      </c>
      <c r="I4213" s="2">
        <v>1</v>
      </c>
      <c r="J4213" t="s">
        <v>11</v>
      </c>
      <c r="K4213" s="21">
        <f>INDEX(LISTAS!$H:$Q,MATCH(BASE!H4213,LISTAS!$G:$G,0),MATCH(BASE!J4213,LISTAS!$H$3:$Q$3,0))*Tabela3[[#This Row],[QUANTIDADE]]</f>
        <v>5</v>
      </c>
      <c r="L4213" s="2" t="str">
        <f>TEXT(Tabela3[[#This Row],[DATA]],"MM")</f>
        <v>05</v>
      </c>
      <c r="M4213" s="2">
        <f>WEEKNUM(Tabela3[[#This Row],[DATA]])</f>
        <v>18</v>
      </c>
      <c r="N4213" s="18">
        <f>YEAR(Tabela3[[#This Row],[DATA]])</f>
        <v>2023</v>
      </c>
    </row>
    <row r="4214" spans="2:14">
      <c r="B4214" s="1">
        <v>45050</v>
      </c>
      <c r="C4214">
        <v>13703</v>
      </c>
      <c r="D4214">
        <f>COUNTIF(C$4:C4214,Tabela3[[#This Row],[COMANDA]])</f>
        <v>1</v>
      </c>
      <c r="E4214" t="s">
        <v>89</v>
      </c>
      <c r="F4214" t="s">
        <v>99</v>
      </c>
      <c r="G4214" t="s">
        <v>8</v>
      </c>
      <c r="H4214" t="s">
        <v>204</v>
      </c>
      <c r="I4214" s="2">
        <v>1</v>
      </c>
      <c r="J4214" t="s">
        <v>11</v>
      </c>
      <c r="K4214" s="21">
        <f>INDEX(LISTAS!$H:$Q,MATCH(BASE!H4214,LISTAS!$G:$G,0),MATCH(BASE!J4214,LISTAS!$H$3:$Q$3,0))*Tabela3[[#This Row],[QUANTIDADE]]</f>
        <v>18</v>
      </c>
      <c r="L4214" s="2" t="str">
        <f>TEXT(Tabela3[[#This Row],[DATA]],"MM")</f>
        <v>05</v>
      </c>
      <c r="M4214" s="2">
        <f>WEEKNUM(Tabela3[[#This Row],[DATA]])</f>
        <v>18</v>
      </c>
      <c r="N4214" s="18">
        <f>YEAR(Tabela3[[#This Row],[DATA]])</f>
        <v>2023</v>
      </c>
    </row>
    <row r="4215" spans="2:14">
      <c r="B4215" s="1">
        <v>45050</v>
      </c>
      <c r="C4215">
        <v>13703</v>
      </c>
      <c r="D4215">
        <f>COUNTIF(C$4:C4215,Tabela3[[#This Row],[COMANDA]])</f>
        <v>2</v>
      </c>
      <c r="E4215" t="s">
        <v>89</v>
      </c>
      <c r="F4215" t="s">
        <v>98</v>
      </c>
      <c r="G4215" t="s">
        <v>8</v>
      </c>
      <c r="H4215" t="s">
        <v>206</v>
      </c>
      <c r="I4215" s="2">
        <v>1</v>
      </c>
      <c r="J4215" t="s">
        <v>11</v>
      </c>
      <c r="K4215" s="21">
        <f>INDEX(LISTAS!$H:$Q,MATCH(BASE!H4215,LISTAS!$G:$G,0),MATCH(BASE!J4215,LISTAS!$H$3:$Q$3,0))*Tabela3[[#This Row],[QUANTIDADE]]</f>
        <v>18</v>
      </c>
      <c r="L4215" s="2" t="str">
        <f>TEXT(Tabela3[[#This Row],[DATA]],"MM")</f>
        <v>05</v>
      </c>
      <c r="M4215" s="2">
        <f>WEEKNUM(Tabela3[[#This Row],[DATA]])</f>
        <v>18</v>
      </c>
      <c r="N4215" s="18">
        <f>YEAR(Tabela3[[#This Row],[DATA]])</f>
        <v>2023</v>
      </c>
    </row>
    <row r="4216" spans="2:14">
      <c r="B4216" s="1">
        <v>45050</v>
      </c>
      <c r="C4216">
        <v>13703</v>
      </c>
      <c r="D4216">
        <f>COUNTIF(C$4:C4216,Tabela3[[#This Row],[COMANDA]])</f>
        <v>3</v>
      </c>
      <c r="E4216" t="s">
        <v>89</v>
      </c>
      <c r="F4216" t="s">
        <v>99</v>
      </c>
      <c r="G4216" t="s">
        <v>61</v>
      </c>
      <c r="H4216" t="s">
        <v>163</v>
      </c>
      <c r="I4216" s="2">
        <v>1</v>
      </c>
      <c r="J4216" t="s">
        <v>11</v>
      </c>
      <c r="K4216" s="21">
        <f>INDEX(LISTAS!$H:$Q,MATCH(BASE!H4216,LISTAS!$G:$G,0),MATCH(BASE!J4216,LISTAS!$H$3:$Q$3,0))*Tabela3[[#This Row],[QUANTIDADE]]</f>
        <v>4</v>
      </c>
      <c r="L4216" s="2" t="str">
        <f>TEXT(Tabela3[[#This Row],[DATA]],"MM")</f>
        <v>05</v>
      </c>
      <c r="M4216" s="2">
        <f>WEEKNUM(Tabela3[[#This Row],[DATA]])</f>
        <v>18</v>
      </c>
      <c r="N4216" s="18">
        <f>YEAR(Tabela3[[#This Row],[DATA]])</f>
        <v>2023</v>
      </c>
    </row>
    <row r="4217" spans="2:14">
      <c r="B4217" s="1">
        <v>45050</v>
      </c>
      <c r="C4217">
        <v>13704</v>
      </c>
      <c r="D4217">
        <f>COUNTIF(C$4:C4217,Tabela3[[#This Row],[COMANDA]])</f>
        <v>1</v>
      </c>
      <c r="E4217" t="s">
        <v>90</v>
      </c>
      <c r="F4217" t="s">
        <v>99</v>
      </c>
      <c r="G4217" t="s">
        <v>8</v>
      </c>
      <c r="H4217" t="s">
        <v>202</v>
      </c>
      <c r="I4217" s="2">
        <v>1</v>
      </c>
      <c r="J4217" t="s">
        <v>11</v>
      </c>
      <c r="K4217" s="21">
        <f>INDEX(LISTAS!$H:$Q,MATCH(BASE!H4217,LISTAS!$G:$G,0),MATCH(BASE!J4217,LISTAS!$H$3:$Q$3,0))*Tabela3[[#This Row],[QUANTIDADE]]</f>
        <v>20</v>
      </c>
      <c r="L4217" s="2" t="str">
        <f>TEXT(Tabela3[[#This Row],[DATA]],"MM")</f>
        <v>05</v>
      </c>
      <c r="M4217" s="2">
        <f>WEEKNUM(Tabela3[[#This Row],[DATA]])</f>
        <v>18</v>
      </c>
      <c r="N4217" s="18">
        <f>YEAR(Tabela3[[#This Row],[DATA]])</f>
        <v>2023</v>
      </c>
    </row>
    <row r="4218" spans="2:14">
      <c r="B4218" s="1">
        <v>45050</v>
      </c>
      <c r="C4218">
        <v>13705</v>
      </c>
      <c r="D4218">
        <f>COUNTIF(C$4:C4218,Tabela3[[#This Row],[COMANDA]])</f>
        <v>1</v>
      </c>
      <c r="E4218" t="s">
        <v>90</v>
      </c>
      <c r="F4218" t="s">
        <v>99</v>
      </c>
      <c r="G4218" t="s">
        <v>8</v>
      </c>
      <c r="H4218" t="s">
        <v>203</v>
      </c>
      <c r="I4218" s="2">
        <v>1</v>
      </c>
      <c r="J4218" t="s">
        <v>11</v>
      </c>
      <c r="K4218" s="21">
        <f>INDEX(LISTAS!$H:$Q,MATCH(BASE!H4218,LISTAS!$G:$G,0),MATCH(BASE!J4218,LISTAS!$H$3:$Q$3,0))*Tabela3[[#This Row],[QUANTIDADE]]</f>
        <v>20</v>
      </c>
      <c r="L4218" s="2" t="str">
        <f>TEXT(Tabela3[[#This Row],[DATA]],"MM")</f>
        <v>05</v>
      </c>
      <c r="M4218" s="2">
        <f>WEEKNUM(Tabela3[[#This Row],[DATA]])</f>
        <v>18</v>
      </c>
      <c r="N4218" s="18">
        <f>YEAR(Tabela3[[#This Row],[DATA]])</f>
        <v>2023</v>
      </c>
    </row>
    <row r="4219" spans="2:14">
      <c r="B4219" s="1">
        <v>45050</v>
      </c>
      <c r="C4219">
        <v>13706</v>
      </c>
      <c r="D4219">
        <f>COUNTIF(C$4:C4219,Tabela3[[#This Row],[COMANDA]])</f>
        <v>1</v>
      </c>
      <c r="E4219" t="s">
        <v>90</v>
      </c>
      <c r="F4219" t="s">
        <v>98</v>
      </c>
      <c r="G4219" t="s">
        <v>8</v>
      </c>
      <c r="H4219" t="s">
        <v>84</v>
      </c>
      <c r="I4219" s="2">
        <v>1</v>
      </c>
      <c r="J4219" t="s">
        <v>11</v>
      </c>
      <c r="K4219" s="21">
        <f>INDEX(LISTAS!$H:$Q,MATCH(BASE!H4219,LISTAS!$G:$G,0),MATCH(BASE!J4219,LISTAS!$H$3:$Q$3,0))*Tabela3[[#This Row],[QUANTIDADE]]</f>
        <v>16</v>
      </c>
      <c r="L4219" s="2" t="str">
        <f>TEXT(Tabela3[[#This Row],[DATA]],"MM")</f>
        <v>05</v>
      </c>
      <c r="M4219" s="2">
        <f>WEEKNUM(Tabela3[[#This Row],[DATA]])</f>
        <v>18</v>
      </c>
      <c r="N4219" s="18">
        <f>YEAR(Tabela3[[#This Row],[DATA]])</f>
        <v>2023</v>
      </c>
    </row>
    <row r="4220" spans="2:14">
      <c r="B4220" s="1">
        <v>45050</v>
      </c>
      <c r="C4220">
        <v>13707</v>
      </c>
      <c r="D4220">
        <f>COUNTIF(C$4:C4220,Tabela3[[#This Row],[COMANDA]])</f>
        <v>1</v>
      </c>
      <c r="E4220" t="s">
        <v>90</v>
      </c>
      <c r="F4220" t="s">
        <v>98</v>
      </c>
      <c r="G4220" t="s">
        <v>8</v>
      </c>
      <c r="H4220" t="s">
        <v>204</v>
      </c>
      <c r="I4220" s="2">
        <v>1</v>
      </c>
      <c r="J4220" t="s">
        <v>11</v>
      </c>
      <c r="K4220" s="21">
        <f>INDEX(LISTAS!$H:$Q,MATCH(BASE!H4220,LISTAS!$G:$G,0),MATCH(BASE!J4220,LISTAS!$H$3:$Q$3,0))*Tabela3[[#This Row],[QUANTIDADE]]</f>
        <v>18</v>
      </c>
      <c r="L4220" s="2" t="str">
        <f>TEXT(Tabela3[[#This Row],[DATA]],"MM")</f>
        <v>05</v>
      </c>
      <c r="M4220" s="2">
        <f>WEEKNUM(Tabela3[[#This Row],[DATA]])</f>
        <v>18</v>
      </c>
      <c r="N4220" s="18">
        <f>YEAR(Tabela3[[#This Row],[DATA]])</f>
        <v>2023</v>
      </c>
    </row>
    <row r="4221" spans="2:14">
      <c r="B4221" s="1">
        <v>45050</v>
      </c>
      <c r="C4221">
        <v>13708</v>
      </c>
      <c r="D4221">
        <f>COUNTIF(C$4:C4221,Tabela3[[#This Row],[COMANDA]])</f>
        <v>1</v>
      </c>
      <c r="E4221" t="s">
        <v>90</v>
      </c>
      <c r="G4221" t="s">
        <v>8</v>
      </c>
      <c r="H4221" t="s">
        <v>40</v>
      </c>
      <c r="I4221" s="2">
        <v>1</v>
      </c>
      <c r="J4221" t="s">
        <v>11</v>
      </c>
      <c r="K4221" s="21">
        <f>INDEX(LISTAS!$H:$Q,MATCH(BASE!H4221,LISTAS!$G:$G,0),MATCH(BASE!J4221,LISTAS!$H$3:$Q$3,0))*Tabela3[[#This Row],[QUANTIDADE]]</f>
        <v>14</v>
      </c>
      <c r="L4221" s="2" t="str">
        <f>TEXT(Tabela3[[#This Row],[DATA]],"MM")</f>
        <v>05</v>
      </c>
      <c r="M4221" s="2">
        <f>WEEKNUM(Tabela3[[#This Row],[DATA]])</f>
        <v>18</v>
      </c>
      <c r="N4221" s="18">
        <f>YEAR(Tabela3[[#This Row],[DATA]])</f>
        <v>2023</v>
      </c>
    </row>
    <row r="4222" spans="2:14">
      <c r="B4222" s="1">
        <v>45050</v>
      </c>
      <c r="C4222">
        <v>13709</v>
      </c>
      <c r="D4222">
        <f>COUNTIF(C$4:C4222,Tabela3[[#This Row],[COMANDA]])</f>
        <v>1</v>
      </c>
      <c r="E4222" t="s">
        <v>90</v>
      </c>
      <c r="F4222" t="s">
        <v>99</v>
      </c>
      <c r="G4222" t="s">
        <v>8</v>
      </c>
      <c r="H4222" t="s">
        <v>206</v>
      </c>
      <c r="I4222" s="2">
        <v>1</v>
      </c>
      <c r="J4222" t="s">
        <v>11</v>
      </c>
      <c r="K4222" s="21">
        <f>INDEX(LISTAS!$H:$Q,MATCH(BASE!H4222,LISTAS!$G:$G,0),MATCH(BASE!J4222,LISTAS!$H$3:$Q$3,0))*Tabela3[[#This Row],[QUANTIDADE]]</f>
        <v>18</v>
      </c>
      <c r="L4222" s="2" t="str">
        <f>TEXT(Tabela3[[#This Row],[DATA]],"MM")</f>
        <v>05</v>
      </c>
      <c r="M4222" s="2">
        <f>WEEKNUM(Tabela3[[#This Row],[DATA]])</f>
        <v>18</v>
      </c>
      <c r="N4222" s="18">
        <f>YEAR(Tabela3[[#This Row],[DATA]])</f>
        <v>2023</v>
      </c>
    </row>
    <row r="4223" spans="2:14">
      <c r="B4223" s="1">
        <v>45050</v>
      </c>
      <c r="C4223">
        <v>13710</v>
      </c>
      <c r="D4223">
        <f>COUNTIF(C$4:C4223,Tabela3[[#This Row],[COMANDA]])</f>
        <v>1</v>
      </c>
      <c r="E4223" t="s">
        <v>90</v>
      </c>
      <c r="F4223" t="s">
        <v>375</v>
      </c>
      <c r="G4223" t="s">
        <v>8</v>
      </c>
      <c r="H4223" t="s">
        <v>211</v>
      </c>
      <c r="I4223" s="2">
        <v>1</v>
      </c>
      <c r="J4223" t="s">
        <v>12</v>
      </c>
      <c r="K4223" s="21">
        <f>INDEX(LISTAS!$H:$Q,MATCH(BASE!H4223,LISTAS!$G:$G,0),MATCH(BASE!J4223,LISTAS!$H$3:$Q$3,0))*Tabela3[[#This Row],[QUANTIDADE]]</f>
        <v>18</v>
      </c>
      <c r="L4223" s="2" t="str">
        <f>TEXT(Tabela3[[#This Row],[DATA]],"MM")</f>
        <v>05</v>
      </c>
      <c r="M4223" s="2">
        <f>WEEKNUM(Tabela3[[#This Row],[DATA]])</f>
        <v>18</v>
      </c>
      <c r="N4223" s="18">
        <f>YEAR(Tabela3[[#This Row],[DATA]])</f>
        <v>2023</v>
      </c>
    </row>
    <row r="4224" spans="2:14">
      <c r="B4224" s="1">
        <v>45050</v>
      </c>
      <c r="C4224">
        <v>13711</v>
      </c>
      <c r="D4224">
        <f>COUNTIF(C$4:C4224,Tabela3[[#This Row],[COMANDA]])</f>
        <v>1</v>
      </c>
      <c r="E4224" t="s">
        <v>89</v>
      </c>
      <c r="F4224" t="s">
        <v>375</v>
      </c>
      <c r="G4224" t="s">
        <v>8</v>
      </c>
      <c r="H4224" t="s">
        <v>42</v>
      </c>
      <c r="I4224" s="2">
        <v>1</v>
      </c>
      <c r="J4224" t="s">
        <v>12</v>
      </c>
      <c r="K4224" s="21">
        <f>INDEX(LISTAS!$H:$Q,MATCH(BASE!H4224,LISTAS!$G:$G,0),MATCH(BASE!J4224,LISTAS!$H$3:$Q$3,0))*Tabela3[[#This Row],[QUANTIDADE]]</f>
        <v>14.4</v>
      </c>
      <c r="L4224" s="2" t="str">
        <f>TEXT(Tabela3[[#This Row],[DATA]],"MM")</f>
        <v>05</v>
      </c>
      <c r="M4224" s="2">
        <f>WEEKNUM(Tabela3[[#This Row],[DATA]])</f>
        <v>18</v>
      </c>
      <c r="N4224" s="18">
        <f>YEAR(Tabela3[[#This Row],[DATA]])</f>
        <v>2023</v>
      </c>
    </row>
    <row r="4225" spans="2:14">
      <c r="B4225" s="1">
        <v>45050</v>
      </c>
      <c r="C4225">
        <v>13711</v>
      </c>
      <c r="D4225">
        <f>COUNTIF(C$4:C4225,Tabela3[[#This Row],[COMANDA]])</f>
        <v>2</v>
      </c>
      <c r="E4225" t="s">
        <v>89</v>
      </c>
      <c r="F4225" t="s">
        <v>375</v>
      </c>
      <c r="G4225" t="s">
        <v>8</v>
      </c>
      <c r="H4225" t="s">
        <v>206</v>
      </c>
      <c r="I4225" s="2">
        <v>1</v>
      </c>
      <c r="J4225" t="s">
        <v>12</v>
      </c>
      <c r="K4225" s="21">
        <f>INDEX(LISTAS!$H:$Q,MATCH(BASE!H4225,LISTAS!$G:$G,0),MATCH(BASE!J4225,LISTAS!$H$3:$Q$3,0))*Tabela3[[#This Row],[QUANTIDADE]]</f>
        <v>16.2</v>
      </c>
      <c r="L4225" s="2" t="str">
        <f>TEXT(Tabela3[[#This Row],[DATA]],"MM")</f>
        <v>05</v>
      </c>
      <c r="M4225" s="2">
        <f>WEEKNUM(Tabela3[[#This Row],[DATA]])</f>
        <v>18</v>
      </c>
      <c r="N4225" s="18">
        <f>YEAR(Tabela3[[#This Row],[DATA]])</f>
        <v>2023</v>
      </c>
    </row>
    <row r="4226" spans="2:14">
      <c r="B4226" s="1">
        <v>45050</v>
      </c>
      <c r="C4226">
        <v>13712</v>
      </c>
      <c r="D4226">
        <f>COUNTIF(C$4:C4226,Tabela3[[#This Row],[COMANDA]])</f>
        <v>1</v>
      </c>
      <c r="E4226" t="s">
        <v>90</v>
      </c>
      <c r="F4226" t="s">
        <v>99</v>
      </c>
      <c r="G4226" t="s">
        <v>8</v>
      </c>
      <c r="H4226" t="s">
        <v>203</v>
      </c>
      <c r="I4226" s="2">
        <v>1</v>
      </c>
      <c r="J4226" t="s">
        <v>11</v>
      </c>
      <c r="K4226" s="21">
        <f>INDEX(LISTAS!$H:$Q,MATCH(BASE!H4226,LISTAS!$G:$G,0),MATCH(BASE!J4226,LISTAS!$H$3:$Q$3,0))*Tabela3[[#This Row],[QUANTIDADE]]</f>
        <v>20</v>
      </c>
      <c r="L4226" s="2" t="str">
        <f>TEXT(Tabela3[[#This Row],[DATA]],"MM")</f>
        <v>05</v>
      </c>
      <c r="M4226" s="2">
        <f>WEEKNUM(Tabela3[[#This Row],[DATA]])</f>
        <v>18</v>
      </c>
      <c r="N4226" s="18">
        <f>YEAR(Tabela3[[#This Row],[DATA]])</f>
        <v>2023</v>
      </c>
    </row>
    <row r="4227" spans="2:14">
      <c r="B4227" s="1">
        <v>45050</v>
      </c>
      <c r="C4227">
        <v>13712</v>
      </c>
      <c r="D4227">
        <f>COUNTIF(C$4:C4227,Tabela3[[#This Row],[COMANDA]])</f>
        <v>2</v>
      </c>
      <c r="E4227" t="s">
        <v>90</v>
      </c>
      <c r="F4227" t="s">
        <v>99</v>
      </c>
      <c r="G4227" t="s">
        <v>61</v>
      </c>
      <c r="H4227" t="s">
        <v>162</v>
      </c>
      <c r="I4227" s="2">
        <v>1</v>
      </c>
      <c r="J4227" t="s">
        <v>11</v>
      </c>
      <c r="K4227" s="21">
        <f>INDEX(LISTAS!$H:$Q,MATCH(BASE!H4227,LISTAS!$G:$G,0),MATCH(BASE!J4227,LISTAS!$H$3:$Q$3,0))*Tabela3[[#This Row],[QUANTIDADE]]</f>
        <v>1.5</v>
      </c>
      <c r="L4227" s="2" t="str">
        <f>TEXT(Tabela3[[#This Row],[DATA]],"MM")</f>
        <v>05</v>
      </c>
      <c r="M4227" s="2">
        <f>WEEKNUM(Tabela3[[#This Row],[DATA]])</f>
        <v>18</v>
      </c>
      <c r="N4227" s="18">
        <f>YEAR(Tabela3[[#This Row],[DATA]])</f>
        <v>2023</v>
      </c>
    </row>
    <row r="4228" spans="2:14">
      <c r="B4228" s="1">
        <v>45050</v>
      </c>
      <c r="C4228">
        <v>13712</v>
      </c>
      <c r="D4228">
        <f>COUNTIF(C$4:C4228,Tabela3[[#This Row],[COMANDA]])</f>
        <v>3</v>
      </c>
      <c r="E4228" t="s">
        <v>90</v>
      </c>
      <c r="F4228" t="s">
        <v>99</v>
      </c>
      <c r="G4228" t="s">
        <v>61</v>
      </c>
      <c r="H4228" t="s">
        <v>199</v>
      </c>
      <c r="I4228" s="2">
        <v>1</v>
      </c>
      <c r="J4228" t="s">
        <v>11</v>
      </c>
      <c r="K4228" s="21">
        <f>INDEX(LISTAS!$H:$Q,MATCH(BASE!H4228,LISTAS!$G:$G,0),MATCH(BASE!J4228,LISTAS!$H$3:$Q$3,0))*Tabela3[[#This Row],[QUANTIDADE]]</f>
        <v>1</v>
      </c>
      <c r="L4228" s="2" t="str">
        <f>TEXT(Tabela3[[#This Row],[DATA]],"MM")</f>
        <v>05</v>
      </c>
      <c r="M4228" s="2">
        <f>WEEKNUM(Tabela3[[#This Row],[DATA]])</f>
        <v>18</v>
      </c>
      <c r="N4228" s="18">
        <f>YEAR(Tabela3[[#This Row],[DATA]])</f>
        <v>2023</v>
      </c>
    </row>
    <row r="4229" spans="2:14">
      <c r="B4229" s="1">
        <v>45050</v>
      </c>
      <c r="C4229">
        <v>13712</v>
      </c>
      <c r="D4229">
        <f>COUNTIF(C$4:C4229,Tabela3[[#This Row],[COMANDA]])</f>
        <v>4</v>
      </c>
      <c r="E4229" t="s">
        <v>90</v>
      </c>
      <c r="F4229" t="s">
        <v>99</v>
      </c>
      <c r="G4229" t="s">
        <v>9</v>
      </c>
      <c r="H4229" t="s">
        <v>464</v>
      </c>
      <c r="I4229" s="2">
        <v>1</v>
      </c>
      <c r="J4229" t="s">
        <v>11</v>
      </c>
      <c r="K4229" s="21">
        <f>INDEX(LISTAS!$H:$Q,MATCH(BASE!H4229,LISTAS!$G:$G,0),MATCH(BASE!J4229,LISTAS!$H$3:$Q$3,0))*Tabela3[[#This Row],[QUANTIDADE]]</f>
        <v>5</v>
      </c>
      <c r="L4229" s="2" t="str">
        <f>TEXT(Tabela3[[#This Row],[DATA]],"MM")</f>
        <v>05</v>
      </c>
      <c r="M4229" s="2">
        <f>WEEKNUM(Tabela3[[#This Row],[DATA]])</f>
        <v>18</v>
      </c>
      <c r="N4229" s="18">
        <f>YEAR(Tabela3[[#This Row],[DATA]])</f>
        <v>2023</v>
      </c>
    </row>
    <row r="4230" spans="2:14">
      <c r="B4230" s="1">
        <v>45050</v>
      </c>
      <c r="C4230">
        <v>13713</v>
      </c>
      <c r="D4230">
        <f>COUNTIF(C$4:C4230,Tabela3[[#This Row],[COMANDA]])</f>
        <v>1</v>
      </c>
      <c r="E4230" t="s">
        <v>90</v>
      </c>
      <c r="F4230" t="s">
        <v>99</v>
      </c>
      <c r="G4230" t="s">
        <v>8</v>
      </c>
      <c r="H4230" t="s">
        <v>203</v>
      </c>
      <c r="I4230" s="2">
        <v>1</v>
      </c>
      <c r="J4230" t="s">
        <v>11</v>
      </c>
      <c r="K4230" s="21">
        <f>INDEX(LISTAS!$H:$Q,MATCH(BASE!H4230,LISTAS!$G:$G,0),MATCH(BASE!J4230,LISTAS!$H$3:$Q$3,0))*Tabela3[[#This Row],[QUANTIDADE]]</f>
        <v>20</v>
      </c>
      <c r="L4230" s="2" t="str">
        <f>TEXT(Tabela3[[#This Row],[DATA]],"MM")</f>
        <v>05</v>
      </c>
      <c r="M4230" s="2">
        <f>WEEKNUM(Tabela3[[#This Row],[DATA]])</f>
        <v>18</v>
      </c>
      <c r="N4230" s="18">
        <f>YEAR(Tabela3[[#This Row],[DATA]])</f>
        <v>2023</v>
      </c>
    </row>
    <row r="4231" spans="2:14">
      <c r="B4231" s="1">
        <v>45050</v>
      </c>
      <c r="C4231">
        <v>13713</v>
      </c>
      <c r="D4231">
        <f>COUNTIF(C$4:C4231,Tabela3[[#This Row],[COMANDA]])</f>
        <v>2</v>
      </c>
      <c r="E4231" t="s">
        <v>90</v>
      </c>
      <c r="F4231" t="s">
        <v>99</v>
      </c>
      <c r="G4231" t="s">
        <v>9</v>
      </c>
      <c r="H4231" t="s">
        <v>131</v>
      </c>
      <c r="I4231" s="2">
        <v>1</v>
      </c>
      <c r="J4231" t="s">
        <v>11</v>
      </c>
      <c r="K4231" s="21">
        <f>INDEX(LISTAS!$H:$Q,MATCH(BASE!H4231,LISTAS!$G:$G,0),MATCH(BASE!J4231,LISTAS!$H$3:$Q$3,0))*Tabela3[[#This Row],[QUANTIDADE]]</f>
        <v>4</v>
      </c>
      <c r="L4231" s="2" t="str">
        <f>TEXT(Tabela3[[#This Row],[DATA]],"MM")</f>
        <v>05</v>
      </c>
      <c r="M4231" s="2">
        <f>WEEKNUM(Tabela3[[#This Row],[DATA]])</f>
        <v>18</v>
      </c>
      <c r="N4231" s="18">
        <f>YEAR(Tabela3[[#This Row],[DATA]])</f>
        <v>2023</v>
      </c>
    </row>
    <row r="4232" spans="2:14">
      <c r="B4232" s="1">
        <v>45050</v>
      </c>
      <c r="C4232">
        <v>13714</v>
      </c>
      <c r="D4232">
        <f>COUNTIF(C$4:C4232,Tabela3[[#This Row],[COMANDA]])</f>
        <v>1</v>
      </c>
      <c r="E4232" t="s">
        <v>90</v>
      </c>
      <c r="G4232" t="s">
        <v>8</v>
      </c>
      <c r="H4232" t="s">
        <v>211</v>
      </c>
      <c r="I4232" s="2">
        <v>1</v>
      </c>
      <c r="J4232" t="s">
        <v>11</v>
      </c>
      <c r="K4232" s="21">
        <f>INDEX(LISTAS!$H:$Q,MATCH(BASE!H4232,LISTAS!$G:$G,0),MATCH(BASE!J4232,LISTAS!$H$3:$Q$3,0))*Tabela3[[#This Row],[QUANTIDADE]]</f>
        <v>20</v>
      </c>
      <c r="L4232" s="2" t="str">
        <f>TEXT(Tabela3[[#This Row],[DATA]],"MM")</f>
        <v>05</v>
      </c>
      <c r="M4232" s="2">
        <f>WEEKNUM(Tabela3[[#This Row],[DATA]])</f>
        <v>18</v>
      </c>
      <c r="N4232" s="18">
        <f>YEAR(Tabela3[[#This Row],[DATA]])</f>
        <v>2023</v>
      </c>
    </row>
    <row r="4233" spans="2:14">
      <c r="B4233" s="1">
        <v>45050</v>
      </c>
      <c r="C4233">
        <v>13715</v>
      </c>
      <c r="D4233">
        <f>COUNTIF(C$4:C4233,Tabela3[[#This Row],[COMANDA]])</f>
        <v>1</v>
      </c>
      <c r="E4233" t="s">
        <v>90</v>
      </c>
      <c r="F4233" t="s">
        <v>98</v>
      </c>
      <c r="G4233" t="s">
        <v>8</v>
      </c>
      <c r="H4233" t="s">
        <v>204</v>
      </c>
      <c r="I4233" s="2">
        <v>1</v>
      </c>
      <c r="J4233" t="s">
        <v>11</v>
      </c>
      <c r="K4233" s="21">
        <f>INDEX(LISTAS!$H:$Q,MATCH(BASE!H4233,LISTAS!$G:$G,0),MATCH(BASE!J4233,LISTAS!$H$3:$Q$3,0))*Tabela3[[#This Row],[QUANTIDADE]]</f>
        <v>18</v>
      </c>
      <c r="L4233" s="2" t="str">
        <f>TEXT(Tabela3[[#This Row],[DATA]],"MM")</f>
        <v>05</v>
      </c>
      <c r="M4233" s="2">
        <f>WEEKNUM(Tabela3[[#This Row],[DATA]])</f>
        <v>18</v>
      </c>
      <c r="N4233" s="18">
        <f>YEAR(Tabela3[[#This Row],[DATA]])</f>
        <v>2023</v>
      </c>
    </row>
    <row r="4234" spans="2:14">
      <c r="B4234" s="1">
        <v>45050</v>
      </c>
      <c r="C4234">
        <v>13715</v>
      </c>
      <c r="D4234">
        <f>COUNTIF(C$4:C4234,Tabela3[[#This Row],[COMANDA]])</f>
        <v>2</v>
      </c>
      <c r="E4234" t="s">
        <v>90</v>
      </c>
      <c r="F4234" t="s">
        <v>98</v>
      </c>
      <c r="G4234" t="s">
        <v>9</v>
      </c>
      <c r="H4234" t="s">
        <v>85</v>
      </c>
      <c r="I4234" s="2">
        <v>1</v>
      </c>
      <c r="J4234" t="s">
        <v>11</v>
      </c>
      <c r="K4234" s="21">
        <f>INDEX(LISTAS!$H:$Q,MATCH(BASE!H4234,LISTAS!$G:$G,0),MATCH(BASE!J4234,LISTAS!$H$3:$Q$3,0))*Tabela3[[#This Row],[QUANTIDADE]]</f>
        <v>10</v>
      </c>
      <c r="L4234" s="2" t="str">
        <f>TEXT(Tabela3[[#This Row],[DATA]],"MM")</f>
        <v>05</v>
      </c>
      <c r="M4234" s="2">
        <f>WEEKNUM(Tabela3[[#This Row],[DATA]])</f>
        <v>18</v>
      </c>
      <c r="N4234" s="18">
        <f>YEAR(Tabela3[[#This Row],[DATA]])</f>
        <v>2023</v>
      </c>
    </row>
    <row r="4235" spans="2:14">
      <c r="B4235" s="1">
        <v>45050</v>
      </c>
      <c r="C4235">
        <v>13715</v>
      </c>
      <c r="D4235">
        <f>COUNTIF(C$4:C4235,Tabela3[[#This Row],[COMANDA]])</f>
        <v>3</v>
      </c>
      <c r="E4235" t="s">
        <v>90</v>
      </c>
      <c r="F4235" t="s">
        <v>98</v>
      </c>
      <c r="G4235" t="s">
        <v>10</v>
      </c>
      <c r="H4235" t="s">
        <v>119</v>
      </c>
      <c r="I4235" s="2">
        <v>1</v>
      </c>
      <c r="J4235" t="s">
        <v>11</v>
      </c>
      <c r="K4235" s="21">
        <f>INDEX(LISTAS!$H:$Q,MATCH(BASE!H4235,LISTAS!$G:$G,0),MATCH(BASE!J4235,LISTAS!$H$3:$Q$3,0))*Tabela3[[#This Row],[QUANTIDADE]]</f>
        <v>6</v>
      </c>
      <c r="L4235" s="2" t="str">
        <f>TEXT(Tabela3[[#This Row],[DATA]],"MM")</f>
        <v>05</v>
      </c>
      <c r="M4235" s="2">
        <f>WEEKNUM(Tabela3[[#This Row],[DATA]])</f>
        <v>18</v>
      </c>
      <c r="N4235" s="18">
        <f>YEAR(Tabela3[[#This Row],[DATA]])</f>
        <v>2023</v>
      </c>
    </row>
    <row r="4236" spans="2:14">
      <c r="B4236" s="1">
        <v>45050</v>
      </c>
      <c r="C4236">
        <v>13716</v>
      </c>
      <c r="D4236">
        <f>COUNTIF(C$4:C4236,Tabela3[[#This Row],[COMANDA]])</f>
        <v>1</v>
      </c>
      <c r="E4236" t="s">
        <v>90</v>
      </c>
      <c r="F4236" t="s">
        <v>99</v>
      </c>
      <c r="G4236" t="s">
        <v>8</v>
      </c>
      <c r="H4236" t="s">
        <v>202</v>
      </c>
      <c r="I4236" s="2">
        <v>1</v>
      </c>
      <c r="J4236" t="s">
        <v>11</v>
      </c>
      <c r="K4236" s="21">
        <f>INDEX(LISTAS!$H:$Q,MATCH(BASE!H4236,LISTAS!$G:$G,0),MATCH(BASE!J4236,LISTAS!$H$3:$Q$3,0))*Tabela3[[#This Row],[QUANTIDADE]]</f>
        <v>20</v>
      </c>
      <c r="L4236" s="2" t="str">
        <f>TEXT(Tabela3[[#This Row],[DATA]],"MM")</f>
        <v>05</v>
      </c>
      <c r="M4236" s="2">
        <f>WEEKNUM(Tabela3[[#This Row],[DATA]])</f>
        <v>18</v>
      </c>
      <c r="N4236" s="18">
        <f>YEAR(Tabela3[[#This Row],[DATA]])</f>
        <v>2023</v>
      </c>
    </row>
    <row r="4237" spans="2:14">
      <c r="B4237" s="1">
        <v>45050</v>
      </c>
      <c r="C4237">
        <v>13716</v>
      </c>
      <c r="D4237">
        <f>COUNTIF(C$4:C4237,Tabela3[[#This Row],[COMANDA]])</f>
        <v>2</v>
      </c>
      <c r="E4237" t="s">
        <v>90</v>
      </c>
      <c r="F4237" t="s">
        <v>99</v>
      </c>
      <c r="G4237" t="s">
        <v>61</v>
      </c>
      <c r="H4237" t="s">
        <v>199</v>
      </c>
      <c r="I4237" s="2">
        <v>1</v>
      </c>
      <c r="J4237" t="s">
        <v>11</v>
      </c>
      <c r="K4237" s="21">
        <f>INDEX(LISTAS!$H:$Q,MATCH(BASE!H4237,LISTAS!$G:$G,0),MATCH(BASE!J4237,LISTAS!$H$3:$Q$3,0))*Tabela3[[#This Row],[QUANTIDADE]]</f>
        <v>1</v>
      </c>
      <c r="L4237" s="2" t="str">
        <f>TEXT(Tabela3[[#This Row],[DATA]],"MM")</f>
        <v>05</v>
      </c>
      <c r="M4237" s="2">
        <f>WEEKNUM(Tabela3[[#This Row],[DATA]])</f>
        <v>18</v>
      </c>
      <c r="N4237" s="18">
        <f>YEAR(Tabela3[[#This Row],[DATA]])</f>
        <v>2023</v>
      </c>
    </row>
    <row r="4238" spans="2:14">
      <c r="B4238" s="1">
        <v>45050</v>
      </c>
      <c r="C4238">
        <v>13716</v>
      </c>
      <c r="D4238">
        <f>COUNTIF(C$4:C4238,Tabela3[[#This Row],[COMANDA]])</f>
        <v>3</v>
      </c>
      <c r="E4238" t="s">
        <v>90</v>
      </c>
      <c r="F4238" t="s">
        <v>99</v>
      </c>
      <c r="G4238" t="s">
        <v>9</v>
      </c>
      <c r="H4238" t="s">
        <v>464</v>
      </c>
      <c r="I4238" s="2">
        <v>1</v>
      </c>
      <c r="J4238" t="s">
        <v>11</v>
      </c>
      <c r="K4238" s="21">
        <f>INDEX(LISTAS!$H:$Q,MATCH(BASE!H4238,LISTAS!$G:$G,0),MATCH(BASE!J4238,LISTAS!$H$3:$Q$3,0))*Tabela3[[#This Row],[QUANTIDADE]]</f>
        <v>5</v>
      </c>
      <c r="L4238" s="2" t="str">
        <f>TEXT(Tabela3[[#This Row],[DATA]],"MM")</f>
        <v>05</v>
      </c>
      <c r="M4238" s="2">
        <f>WEEKNUM(Tabela3[[#This Row],[DATA]])</f>
        <v>18</v>
      </c>
      <c r="N4238" s="18">
        <f>YEAR(Tabela3[[#This Row],[DATA]])</f>
        <v>2023</v>
      </c>
    </row>
    <row r="4239" spans="2:14">
      <c r="B4239" s="1">
        <v>45050</v>
      </c>
      <c r="C4239">
        <v>13717</v>
      </c>
      <c r="D4239">
        <f>COUNTIF(C$4:C4239,Tabela3[[#This Row],[COMANDA]])</f>
        <v>1</v>
      </c>
      <c r="E4239" t="s">
        <v>90</v>
      </c>
      <c r="F4239" t="s">
        <v>99</v>
      </c>
      <c r="G4239" t="s">
        <v>8</v>
      </c>
      <c r="H4239" t="s">
        <v>41</v>
      </c>
      <c r="I4239" s="2">
        <v>1</v>
      </c>
      <c r="J4239" t="s">
        <v>11</v>
      </c>
      <c r="K4239" s="21">
        <f>INDEX(LISTAS!$H:$Q,MATCH(BASE!H4239,LISTAS!$G:$G,0),MATCH(BASE!J4239,LISTAS!$H$3:$Q$3,0))*Tabela3[[#This Row],[QUANTIDADE]]</f>
        <v>14</v>
      </c>
      <c r="L4239" s="2" t="str">
        <f>TEXT(Tabela3[[#This Row],[DATA]],"MM")</f>
        <v>05</v>
      </c>
      <c r="M4239" s="2">
        <f>WEEKNUM(Tabela3[[#This Row],[DATA]])</f>
        <v>18</v>
      </c>
      <c r="N4239" s="18">
        <f>YEAR(Tabela3[[#This Row],[DATA]])</f>
        <v>2023</v>
      </c>
    </row>
    <row r="4240" spans="2:14">
      <c r="B4240" s="1">
        <v>45050</v>
      </c>
      <c r="C4240">
        <v>13718</v>
      </c>
      <c r="D4240">
        <f>COUNTIF(C$4:C4240,Tabela3[[#This Row],[COMANDA]])</f>
        <v>1</v>
      </c>
      <c r="E4240" t="s">
        <v>90</v>
      </c>
      <c r="F4240" t="s">
        <v>98</v>
      </c>
      <c r="G4240" t="s">
        <v>8</v>
      </c>
      <c r="H4240" t="s">
        <v>202</v>
      </c>
      <c r="I4240" s="2">
        <v>1</v>
      </c>
      <c r="J4240" t="s">
        <v>11</v>
      </c>
      <c r="K4240" s="21">
        <f>INDEX(LISTAS!$H:$Q,MATCH(BASE!H4240,LISTAS!$G:$G,0),MATCH(BASE!J4240,LISTAS!$H$3:$Q$3,0))*Tabela3[[#This Row],[QUANTIDADE]]</f>
        <v>20</v>
      </c>
      <c r="L4240" s="2" t="str">
        <f>TEXT(Tabela3[[#This Row],[DATA]],"MM")</f>
        <v>05</v>
      </c>
      <c r="M4240" s="2">
        <f>WEEKNUM(Tabela3[[#This Row],[DATA]])</f>
        <v>18</v>
      </c>
      <c r="N4240" s="18">
        <f>YEAR(Tabela3[[#This Row],[DATA]])</f>
        <v>2023</v>
      </c>
    </row>
    <row r="4241" spans="2:14">
      <c r="B4241" s="1">
        <v>45050</v>
      </c>
      <c r="C4241">
        <v>13718</v>
      </c>
      <c r="D4241">
        <f>COUNTIF(C$4:C4241,Tabela3[[#This Row],[COMANDA]])</f>
        <v>2</v>
      </c>
      <c r="E4241" t="s">
        <v>90</v>
      </c>
      <c r="F4241" t="s">
        <v>98</v>
      </c>
      <c r="G4241" t="s">
        <v>61</v>
      </c>
      <c r="H4241" t="s">
        <v>199</v>
      </c>
      <c r="I4241" s="2">
        <v>1</v>
      </c>
      <c r="J4241" t="s">
        <v>11</v>
      </c>
      <c r="K4241" s="21">
        <f>INDEX(LISTAS!$H:$Q,MATCH(BASE!H4241,LISTAS!$G:$G,0),MATCH(BASE!J4241,LISTAS!$H$3:$Q$3,0))*Tabela3[[#This Row],[QUANTIDADE]]</f>
        <v>1</v>
      </c>
      <c r="L4241" s="2" t="str">
        <f>TEXT(Tabela3[[#This Row],[DATA]],"MM")</f>
        <v>05</v>
      </c>
      <c r="M4241" s="2">
        <f>WEEKNUM(Tabela3[[#This Row],[DATA]])</f>
        <v>18</v>
      </c>
      <c r="N4241" s="18">
        <f>YEAR(Tabela3[[#This Row],[DATA]])</f>
        <v>2023</v>
      </c>
    </row>
    <row r="4242" spans="2:14">
      <c r="B4242" s="1">
        <v>45050</v>
      </c>
      <c r="C4242">
        <v>13719</v>
      </c>
      <c r="D4242">
        <f>COUNTIF(C$4:C4242,Tabela3[[#This Row],[COMANDA]])</f>
        <v>1</v>
      </c>
      <c r="E4242" t="s">
        <v>90</v>
      </c>
      <c r="G4242" t="s">
        <v>8</v>
      </c>
      <c r="H4242" t="s">
        <v>39</v>
      </c>
      <c r="I4242" s="2">
        <v>1</v>
      </c>
      <c r="J4242" t="s">
        <v>11</v>
      </c>
      <c r="K4242" s="21">
        <f>INDEX(LISTAS!$H:$Q,MATCH(BASE!H4242,LISTAS!$G:$G,0),MATCH(BASE!J4242,LISTAS!$H$3:$Q$3,0))*Tabela3[[#This Row],[QUANTIDADE]]</f>
        <v>12</v>
      </c>
      <c r="L4242" s="2" t="str">
        <f>TEXT(Tabela3[[#This Row],[DATA]],"MM")</f>
        <v>05</v>
      </c>
      <c r="M4242" s="2">
        <f>WEEKNUM(Tabela3[[#This Row],[DATA]])</f>
        <v>18</v>
      </c>
      <c r="N4242" s="18">
        <f>YEAR(Tabela3[[#This Row],[DATA]])</f>
        <v>2023</v>
      </c>
    </row>
    <row r="4243" spans="2:14">
      <c r="B4243" s="1">
        <v>45050</v>
      </c>
      <c r="C4243">
        <v>13719</v>
      </c>
      <c r="D4243">
        <f>COUNTIF(C$4:C4243,Tabela3[[#This Row],[COMANDA]])</f>
        <v>2</v>
      </c>
      <c r="E4243" t="s">
        <v>90</v>
      </c>
      <c r="G4243" t="s">
        <v>9</v>
      </c>
      <c r="H4243" t="s">
        <v>378</v>
      </c>
      <c r="I4243" s="2">
        <v>1</v>
      </c>
      <c r="J4243" t="s">
        <v>11</v>
      </c>
      <c r="K4243" s="21">
        <f>INDEX(LISTAS!$H:$Q,MATCH(BASE!H4243,LISTAS!$G:$G,0),MATCH(BASE!J4243,LISTAS!$H$3:$Q$3,0))*Tabela3[[#This Row],[QUANTIDADE]]</f>
        <v>6</v>
      </c>
      <c r="L4243" s="2" t="str">
        <f>TEXT(Tabela3[[#This Row],[DATA]],"MM")</f>
        <v>05</v>
      </c>
      <c r="M4243" s="2">
        <f>WEEKNUM(Tabela3[[#This Row],[DATA]])</f>
        <v>18</v>
      </c>
      <c r="N4243" s="18">
        <f>YEAR(Tabela3[[#This Row],[DATA]])</f>
        <v>2023</v>
      </c>
    </row>
    <row r="4244" spans="2:14">
      <c r="B4244" s="1">
        <v>45050</v>
      </c>
      <c r="C4244">
        <v>13720</v>
      </c>
      <c r="D4244">
        <f>COUNTIF(C$4:C4244,Tabela3[[#This Row],[COMANDA]])</f>
        <v>1</v>
      </c>
      <c r="E4244" t="s">
        <v>90</v>
      </c>
      <c r="F4244" t="s">
        <v>99</v>
      </c>
      <c r="G4244" t="s">
        <v>8</v>
      </c>
      <c r="H4244" t="s">
        <v>42</v>
      </c>
      <c r="I4244" s="2">
        <v>1</v>
      </c>
      <c r="J4244" t="s">
        <v>11</v>
      </c>
      <c r="K4244" s="21">
        <f>INDEX(LISTAS!$H:$Q,MATCH(BASE!H4244,LISTAS!$G:$G,0),MATCH(BASE!J4244,LISTAS!$H$3:$Q$3,0))*Tabela3[[#This Row],[QUANTIDADE]]</f>
        <v>16</v>
      </c>
      <c r="L4244" s="2" t="str">
        <f>TEXT(Tabela3[[#This Row],[DATA]],"MM")</f>
        <v>05</v>
      </c>
      <c r="M4244" s="2">
        <f>WEEKNUM(Tabela3[[#This Row],[DATA]])</f>
        <v>18</v>
      </c>
      <c r="N4244" s="18">
        <f>YEAR(Tabela3[[#This Row],[DATA]])</f>
        <v>2023</v>
      </c>
    </row>
    <row r="4245" spans="2:14">
      <c r="B4245" s="1">
        <v>45050</v>
      </c>
      <c r="C4245">
        <v>13720</v>
      </c>
      <c r="D4245">
        <f>COUNTIF(C$4:C4245,Tabela3[[#This Row],[COMANDA]])</f>
        <v>2</v>
      </c>
      <c r="E4245" t="s">
        <v>90</v>
      </c>
      <c r="F4245" t="s">
        <v>99</v>
      </c>
      <c r="G4245" t="s">
        <v>9</v>
      </c>
      <c r="H4245" t="s">
        <v>58</v>
      </c>
      <c r="I4245" s="2">
        <v>1</v>
      </c>
      <c r="J4245" t="s">
        <v>11</v>
      </c>
      <c r="K4245" s="21">
        <f>INDEX(LISTAS!$H:$Q,MATCH(BASE!H4245,LISTAS!$G:$G,0),MATCH(BASE!J4245,LISTAS!$H$3:$Q$3,0))*Tabela3[[#This Row],[QUANTIDADE]]</f>
        <v>5</v>
      </c>
      <c r="L4245" s="2" t="str">
        <f>TEXT(Tabela3[[#This Row],[DATA]],"MM")</f>
        <v>05</v>
      </c>
      <c r="M4245" s="2">
        <f>WEEKNUM(Tabela3[[#This Row],[DATA]])</f>
        <v>18</v>
      </c>
      <c r="N4245" s="18">
        <f>YEAR(Tabela3[[#This Row],[DATA]])</f>
        <v>2023</v>
      </c>
    </row>
    <row r="4246" spans="2:14">
      <c r="B4246" s="1">
        <v>45050</v>
      </c>
      <c r="C4246">
        <v>13721</v>
      </c>
      <c r="D4246">
        <f>COUNTIF(C$4:C4246,Tabela3[[#This Row],[COMANDA]])</f>
        <v>1</v>
      </c>
      <c r="E4246" t="s">
        <v>90</v>
      </c>
      <c r="F4246" t="s">
        <v>98</v>
      </c>
      <c r="G4246" t="s">
        <v>8</v>
      </c>
      <c r="H4246" t="s">
        <v>211</v>
      </c>
      <c r="I4246" s="2">
        <v>1</v>
      </c>
      <c r="J4246" t="s">
        <v>11</v>
      </c>
      <c r="K4246" s="21">
        <f>INDEX(LISTAS!$H:$Q,MATCH(BASE!H4246,LISTAS!$G:$G,0),MATCH(BASE!J4246,LISTAS!$H$3:$Q$3,0))*Tabela3[[#This Row],[QUANTIDADE]]</f>
        <v>20</v>
      </c>
      <c r="L4246" s="2" t="str">
        <f>TEXT(Tabela3[[#This Row],[DATA]],"MM")</f>
        <v>05</v>
      </c>
      <c r="M4246" s="2">
        <f>WEEKNUM(Tabela3[[#This Row],[DATA]])</f>
        <v>18</v>
      </c>
      <c r="N4246" s="18">
        <f>YEAR(Tabela3[[#This Row],[DATA]])</f>
        <v>2023</v>
      </c>
    </row>
    <row r="4247" spans="2:14">
      <c r="B4247" s="1">
        <v>45050</v>
      </c>
      <c r="C4247">
        <v>13721</v>
      </c>
      <c r="D4247">
        <f>COUNTIF(C$4:C4247,Tabela3[[#This Row],[COMANDA]])</f>
        <v>2</v>
      </c>
      <c r="E4247" t="s">
        <v>90</v>
      </c>
      <c r="F4247" t="s">
        <v>98</v>
      </c>
      <c r="G4247" t="s">
        <v>9</v>
      </c>
      <c r="H4247" t="s">
        <v>85</v>
      </c>
      <c r="I4247" s="2">
        <v>1</v>
      </c>
      <c r="J4247" t="s">
        <v>11</v>
      </c>
      <c r="K4247" s="21">
        <f>INDEX(LISTAS!$H:$Q,MATCH(BASE!H4247,LISTAS!$G:$G,0),MATCH(BASE!J4247,LISTAS!$H$3:$Q$3,0))*Tabela3[[#This Row],[QUANTIDADE]]</f>
        <v>10</v>
      </c>
      <c r="L4247" s="2" t="str">
        <f>TEXT(Tabela3[[#This Row],[DATA]],"MM")</f>
        <v>05</v>
      </c>
      <c r="M4247" s="2">
        <f>WEEKNUM(Tabela3[[#This Row],[DATA]])</f>
        <v>18</v>
      </c>
      <c r="N4247" s="18">
        <f>YEAR(Tabela3[[#This Row],[DATA]])</f>
        <v>2023</v>
      </c>
    </row>
    <row r="4248" spans="2:14">
      <c r="B4248" s="1">
        <v>45050</v>
      </c>
      <c r="C4248">
        <v>13722</v>
      </c>
      <c r="D4248">
        <f>COUNTIF(C$4:C4248,Tabela3[[#This Row],[COMANDA]])</f>
        <v>1</v>
      </c>
      <c r="E4248" t="s">
        <v>90</v>
      </c>
      <c r="G4248" t="s">
        <v>8</v>
      </c>
      <c r="H4248" t="s">
        <v>202</v>
      </c>
      <c r="I4248" s="2">
        <v>1</v>
      </c>
      <c r="J4248" t="s">
        <v>11</v>
      </c>
      <c r="K4248" s="21">
        <f>INDEX(LISTAS!$H:$Q,MATCH(BASE!H4248,LISTAS!$G:$G,0),MATCH(BASE!J4248,LISTAS!$H$3:$Q$3,0))*Tabela3[[#This Row],[QUANTIDADE]]</f>
        <v>20</v>
      </c>
      <c r="L4248" s="2" t="str">
        <f>TEXT(Tabela3[[#This Row],[DATA]],"MM")</f>
        <v>05</v>
      </c>
      <c r="M4248" s="2">
        <f>WEEKNUM(Tabela3[[#This Row],[DATA]])</f>
        <v>18</v>
      </c>
      <c r="N4248" s="18">
        <f>YEAR(Tabela3[[#This Row],[DATA]])</f>
        <v>2023</v>
      </c>
    </row>
    <row r="4249" spans="2:14">
      <c r="B4249" s="1">
        <v>45050</v>
      </c>
      <c r="C4249">
        <v>13722</v>
      </c>
      <c r="D4249">
        <f>COUNTIF(C$4:C4249,Tabela3[[#This Row],[COMANDA]])</f>
        <v>2</v>
      </c>
      <c r="E4249" t="s">
        <v>90</v>
      </c>
      <c r="G4249" t="s">
        <v>10</v>
      </c>
      <c r="H4249" t="s">
        <v>221</v>
      </c>
      <c r="I4249" s="2">
        <v>1</v>
      </c>
      <c r="J4249" t="s">
        <v>11</v>
      </c>
      <c r="K4249" s="21">
        <f>INDEX(LISTAS!$H:$Q,MATCH(BASE!H4249,LISTAS!$G:$G,0),MATCH(BASE!J4249,LISTAS!$H$3:$Q$3,0))*Tabela3[[#This Row],[QUANTIDADE]]</f>
        <v>3.5</v>
      </c>
      <c r="L4249" s="2" t="str">
        <f>TEXT(Tabela3[[#This Row],[DATA]],"MM")</f>
        <v>05</v>
      </c>
      <c r="M4249" s="2">
        <f>WEEKNUM(Tabela3[[#This Row],[DATA]])</f>
        <v>18</v>
      </c>
      <c r="N4249" s="18">
        <f>YEAR(Tabela3[[#This Row],[DATA]])</f>
        <v>2023</v>
      </c>
    </row>
    <row r="4250" spans="2:14">
      <c r="B4250" s="1">
        <v>45050</v>
      </c>
      <c r="C4250">
        <v>13722</v>
      </c>
      <c r="D4250">
        <f>COUNTIF(C$4:C4250,Tabela3[[#This Row],[COMANDA]])</f>
        <v>3</v>
      </c>
      <c r="E4250" t="s">
        <v>90</v>
      </c>
      <c r="G4250" t="s">
        <v>10</v>
      </c>
      <c r="H4250" t="s">
        <v>94</v>
      </c>
      <c r="I4250" s="2">
        <v>2</v>
      </c>
      <c r="J4250" t="s">
        <v>11</v>
      </c>
      <c r="K4250" s="21">
        <f>INDEX(LISTAS!$H:$Q,MATCH(BASE!H4250,LISTAS!$G:$G,0),MATCH(BASE!J4250,LISTAS!$H$3:$Q$3,0))*Tabela3[[#This Row],[QUANTIDADE]]</f>
        <v>5</v>
      </c>
      <c r="L4250" s="2" t="str">
        <f>TEXT(Tabela3[[#This Row],[DATA]],"MM")</f>
        <v>05</v>
      </c>
      <c r="M4250" s="2">
        <f>WEEKNUM(Tabela3[[#This Row],[DATA]])</f>
        <v>18</v>
      </c>
      <c r="N4250" s="18">
        <f>YEAR(Tabela3[[#This Row],[DATA]])</f>
        <v>2023</v>
      </c>
    </row>
    <row r="4251" spans="2:14">
      <c r="B4251" s="1">
        <v>45050</v>
      </c>
      <c r="C4251">
        <v>13723</v>
      </c>
      <c r="D4251">
        <f>COUNTIF(C$4:C4251,Tabela3[[#This Row],[COMANDA]])</f>
        <v>1</v>
      </c>
      <c r="E4251" t="s">
        <v>90</v>
      </c>
      <c r="G4251" t="s">
        <v>8</v>
      </c>
      <c r="H4251" t="s">
        <v>40</v>
      </c>
      <c r="I4251" s="2">
        <v>1</v>
      </c>
      <c r="J4251" t="s">
        <v>11</v>
      </c>
      <c r="K4251" s="21">
        <f>INDEX(LISTAS!$H:$Q,MATCH(BASE!H4251,LISTAS!$G:$G,0),MATCH(BASE!J4251,LISTAS!$H$3:$Q$3,0))*Tabela3[[#This Row],[QUANTIDADE]]</f>
        <v>14</v>
      </c>
      <c r="L4251" s="2" t="str">
        <f>TEXT(Tabela3[[#This Row],[DATA]],"MM")</f>
        <v>05</v>
      </c>
      <c r="M4251" s="2">
        <f>WEEKNUM(Tabela3[[#This Row],[DATA]])</f>
        <v>18</v>
      </c>
      <c r="N4251" s="18">
        <f>YEAR(Tabela3[[#This Row],[DATA]])</f>
        <v>2023</v>
      </c>
    </row>
    <row r="4252" spans="2:14">
      <c r="B4252" s="1">
        <v>45050</v>
      </c>
      <c r="C4252">
        <v>13723</v>
      </c>
      <c r="D4252">
        <f>COUNTIF(C$4:C4252,Tabela3[[#This Row],[COMANDA]])</f>
        <v>2</v>
      </c>
      <c r="E4252" t="s">
        <v>90</v>
      </c>
      <c r="G4252" t="s">
        <v>9</v>
      </c>
      <c r="H4252" t="s">
        <v>56</v>
      </c>
      <c r="I4252" s="2">
        <v>1</v>
      </c>
      <c r="J4252" t="s">
        <v>11</v>
      </c>
      <c r="K4252" s="21">
        <f>INDEX(LISTAS!$H:$Q,MATCH(BASE!H4252,LISTAS!$G:$G,0),MATCH(BASE!J4252,LISTAS!$H$3:$Q$3,0))*Tabela3[[#This Row],[QUANTIDADE]]</f>
        <v>3</v>
      </c>
      <c r="L4252" s="2" t="str">
        <f>TEXT(Tabela3[[#This Row],[DATA]],"MM")</f>
        <v>05</v>
      </c>
      <c r="M4252" s="2">
        <f>WEEKNUM(Tabela3[[#This Row],[DATA]])</f>
        <v>18</v>
      </c>
      <c r="N4252" s="18">
        <f>YEAR(Tabela3[[#This Row],[DATA]])</f>
        <v>2023</v>
      </c>
    </row>
    <row r="4253" spans="2:14">
      <c r="B4253" s="1">
        <v>45050</v>
      </c>
      <c r="C4253">
        <v>13724</v>
      </c>
      <c r="D4253">
        <f>COUNTIF(C$4:C4253,Tabela3[[#This Row],[COMANDA]])</f>
        <v>1</v>
      </c>
      <c r="E4253" t="s">
        <v>90</v>
      </c>
      <c r="F4253" t="s">
        <v>98</v>
      </c>
      <c r="G4253" t="s">
        <v>8</v>
      </c>
      <c r="H4253" t="s">
        <v>47</v>
      </c>
      <c r="I4253" s="2">
        <v>1</v>
      </c>
      <c r="J4253" t="s">
        <v>11</v>
      </c>
      <c r="K4253" s="21">
        <f>INDEX(LISTAS!$H:$Q,MATCH(BASE!H4253,LISTAS!$G:$G,0),MATCH(BASE!J4253,LISTAS!$H$3:$Q$3,0))*Tabela3[[#This Row],[QUANTIDADE]]</f>
        <v>16</v>
      </c>
      <c r="L4253" s="2" t="str">
        <f>TEXT(Tabela3[[#This Row],[DATA]],"MM")</f>
        <v>05</v>
      </c>
      <c r="M4253" s="2">
        <f>WEEKNUM(Tabela3[[#This Row],[DATA]])</f>
        <v>18</v>
      </c>
      <c r="N4253" s="18">
        <f>YEAR(Tabela3[[#This Row],[DATA]])</f>
        <v>2023</v>
      </c>
    </row>
    <row r="4254" spans="2:14">
      <c r="B4254" s="1">
        <v>45050</v>
      </c>
      <c r="C4254">
        <v>13725</v>
      </c>
      <c r="D4254">
        <f>COUNTIF(C$4:C4254,Tabela3[[#This Row],[COMANDA]])</f>
        <v>1</v>
      </c>
      <c r="E4254" t="s">
        <v>90</v>
      </c>
      <c r="F4254" t="s">
        <v>99</v>
      </c>
      <c r="G4254" t="s">
        <v>8</v>
      </c>
      <c r="H4254" t="s">
        <v>202</v>
      </c>
      <c r="I4254" s="2">
        <v>1</v>
      </c>
      <c r="J4254" t="s">
        <v>11</v>
      </c>
      <c r="K4254" s="21">
        <f>INDEX(LISTAS!$H:$Q,MATCH(BASE!H4254,LISTAS!$G:$G,0),MATCH(BASE!J4254,LISTAS!$H$3:$Q$3,0))*Tabela3[[#This Row],[QUANTIDADE]]</f>
        <v>20</v>
      </c>
      <c r="L4254" s="2" t="str">
        <f>TEXT(Tabela3[[#This Row],[DATA]],"MM")</f>
        <v>05</v>
      </c>
      <c r="M4254" s="2">
        <f>WEEKNUM(Tabela3[[#This Row],[DATA]])</f>
        <v>18</v>
      </c>
      <c r="N4254" s="18">
        <f>YEAR(Tabela3[[#This Row],[DATA]])</f>
        <v>2023</v>
      </c>
    </row>
    <row r="4255" spans="2:14">
      <c r="B4255" s="1">
        <v>45050</v>
      </c>
      <c r="C4255">
        <v>13725</v>
      </c>
      <c r="D4255">
        <f>COUNTIF(C$4:C4255,Tabela3[[#This Row],[COMANDA]])</f>
        <v>2</v>
      </c>
      <c r="E4255" t="s">
        <v>90</v>
      </c>
      <c r="F4255" t="s">
        <v>99</v>
      </c>
      <c r="G4255" t="s">
        <v>8</v>
      </c>
      <c r="H4255" t="s">
        <v>206</v>
      </c>
      <c r="I4255" s="2">
        <v>1</v>
      </c>
      <c r="J4255" t="s">
        <v>11</v>
      </c>
      <c r="K4255" s="21">
        <f>INDEX(LISTAS!$H:$Q,MATCH(BASE!H4255,LISTAS!$G:$G,0),MATCH(BASE!J4255,LISTAS!$H$3:$Q$3,0))*Tabela3[[#This Row],[QUANTIDADE]]</f>
        <v>18</v>
      </c>
      <c r="L4255" s="2" t="str">
        <f>TEXT(Tabela3[[#This Row],[DATA]],"MM")</f>
        <v>05</v>
      </c>
      <c r="M4255" s="2">
        <f>WEEKNUM(Tabela3[[#This Row],[DATA]])</f>
        <v>18</v>
      </c>
      <c r="N4255" s="18">
        <f>YEAR(Tabela3[[#This Row],[DATA]])</f>
        <v>2023</v>
      </c>
    </row>
    <row r="4256" spans="2:14">
      <c r="B4256" s="1">
        <v>45050</v>
      </c>
      <c r="C4256">
        <v>13725</v>
      </c>
      <c r="D4256">
        <f>COUNTIF(C$4:C4256,Tabela3[[#This Row],[COMANDA]])</f>
        <v>3</v>
      </c>
      <c r="E4256" t="s">
        <v>90</v>
      </c>
      <c r="F4256" t="s">
        <v>99</v>
      </c>
      <c r="G4256" t="s">
        <v>9</v>
      </c>
      <c r="H4256" t="s">
        <v>464</v>
      </c>
      <c r="I4256" s="2">
        <v>1</v>
      </c>
      <c r="J4256" t="s">
        <v>11</v>
      </c>
      <c r="K4256" s="21">
        <f>INDEX(LISTAS!$H:$Q,MATCH(BASE!H4256,LISTAS!$G:$G,0),MATCH(BASE!J4256,LISTAS!$H$3:$Q$3,0))*Tabela3[[#This Row],[QUANTIDADE]]</f>
        <v>5</v>
      </c>
      <c r="L4256" s="2" t="str">
        <f>TEXT(Tabela3[[#This Row],[DATA]],"MM")</f>
        <v>05</v>
      </c>
      <c r="M4256" s="2">
        <f>WEEKNUM(Tabela3[[#This Row],[DATA]])</f>
        <v>18</v>
      </c>
      <c r="N4256" s="18">
        <f>YEAR(Tabela3[[#This Row],[DATA]])</f>
        <v>2023</v>
      </c>
    </row>
    <row r="4257" spans="2:14">
      <c r="B4257" s="1">
        <v>45050</v>
      </c>
      <c r="C4257">
        <v>13726</v>
      </c>
      <c r="D4257">
        <f>COUNTIF(C$4:C4257,Tabela3[[#This Row],[COMANDA]])</f>
        <v>1</v>
      </c>
      <c r="E4257" t="s">
        <v>90</v>
      </c>
      <c r="F4257" t="s">
        <v>99</v>
      </c>
      <c r="G4257" t="s">
        <v>8</v>
      </c>
      <c r="H4257" t="s">
        <v>203</v>
      </c>
      <c r="I4257" s="2">
        <v>1</v>
      </c>
      <c r="J4257" t="s">
        <v>11</v>
      </c>
      <c r="K4257" s="21">
        <f>INDEX(LISTAS!$H:$Q,MATCH(BASE!H4257,LISTAS!$G:$G,0),MATCH(BASE!J4257,LISTAS!$H$3:$Q$3,0))*Tabela3[[#This Row],[QUANTIDADE]]</f>
        <v>20</v>
      </c>
      <c r="L4257" s="2" t="str">
        <f>TEXT(Tabela3[[#This Row],[DATA]],"MM")</f>
        <v>05</v>
      </c>
      <c r="M4257" s="2">
        <f>WEEKNUM(Tabela3[[#This Row],[DATA]])</f>
        <v>18</v>
      </c>
      <c r="N4257" s="18">
        <f>YEAR(Tabela3[[#This Row],[DATA]])</f>
        <v>2023</v>
      </c>
    </row>
    <row r="4258" spans="2:14">
      <c r="B4258" s="1">
        <v>45050</v>
      </c>
      <c r="C4258">
        <v>13726</v>
      </c>
      <c r="D4258">
        <f>COUNTIF(C$4:C4258,Tabela3[[#This Row],[COMANDA]])</f>
        <v>2</v>
      </c>
      <c r="E4258" t="s">
        <v>90</v>
      </c>
      <c r="F4258" t="s">
        <v>99</v>
      </c>
      <c r="G4258" t="s">
        <v>9</v>
      </c>
      <c r="H4258" t="s">
        <v>134</v>
      </c>
      <c r="I4258" s="2">
        <v>1</v>
      </c>
      <c r="J4258" t="s">
        <v>11</v>
      </c>
      <c r="K4258" s="21">
        <f>INDEX(LISTAS!$H:$Q,MATCH(BASE!H4258,LISTAS!$G:$G,0),MATCH(BASE!J4258,LISTAS!$H$3:$Q$3,0))*Tabela3[[#This Row],[QUANTIDADE]]</f>
        <v>3</v>
      </c>
      <c r="L4258" s="2" t="str">
        <f>TEXT(Tabela3[[#This Row],[DATA]],"MM")</f>
        <v>05</v>
      </c>
      <c r="M4258" s="2">
        <f>WEEKNUM(Tabela3[[#This Row],[DATA]])</f>
        <v>18</v>
      </c>
      <c r="N4258" s="18">
        <f>YEAR(Tabela3[[#This Row],[DATA]])</f>
        <v>2023</v>
      </c>
    </row>
    <row r="4259" spans="2:14">
      <c r="B4259" s="1">
        <v>45050</v>
      </c>
      <c r="C4259">
        <v>13727</v>
      </c>
      <c r="D4259">
        <f>COUNTIF(C$4:C4259,Tabela3[[#This Row],[COMANDA]])</f>
        <v>1</v>
      </c>
      <c r="E4259" t="s">
        <v>90</v>
      </c>
      <c r="F4259" t="s">
        <v>98</v>
      </c>
      <c r="G4259" t="s">
        <v>8</v>
      </c>
      <c r="H4259" t="s">
        <v>202</v>
      </c>
      <c r="I4259" s="2">
        <v>1</v>
      </c>
      <c r="J4259" t="s">
        <v>11</v>
      </c>
      <c r="K4259" s="21">
        <f>INDEX(LISTAS!$H:$Q,MATCH(BASE!H4259,LISTAS!$G:$G,0),MATCH(BASE!J4259,LISTAS!$H$3:$Q$3,0))*Tabela3[[#This Row],[QUANTIDADE]]</f>
        <v>20</v>
      </c>
      <c r="L4259" s="2" t="str">
        <f>TEXT(Tabela3[[#This Row],[DATA]],"MM")</f>
        <v>05</v>
      </c>
      <c r="M4259" s="2">
        <f>WEEKNUM(Tabela3[[#This Row],[DATA]])</f>
        <v>18</v>
      </c>
      <c r="N4259" s="18">
        <f>YEAR(Tabela3[[#This Row],[DATA]])</f>
        <v>2023</v>
      </c>
    </row>
    <row r="4260" spans="2:14">
      <c r="B4260" s="1">
        <v>45050</v>
      </c>
      <c r="C4260">
        <v>13728</v>
      </c>
      <c r="D4260">
        <f>COUNTIF(C$4:C4260,Tabela3[[#This Row],[COMANDA]])</f>
        <v>1</v>
      </c>
      <c r="E4260" t="s">
        <v>90</v>
      </c>
      <c r="F4260" t="s">
        <v>99</v>
      </c>
      <c r="G4260" t="s">
        <v>8</v>
      </c>
      <c r="H4260" t="s">
        <v>39</v>
      </c>
      <c r="I4260" s="2">
        <v>1</v>
      </c>
      <c r="J4260" t="s">
        <v>11</v>
      </c>
      <c r="K4260" s="21">
        <f>INDEX(LISTAS!$H:$Q,MATCH(BASE!H4260,LISTAS!$G:$G,0),MATCH(BASE!J4260,LISTAS!$H$3:$Q$3,0))*Tabela3[[#This Row],[QUANTIDADE]]</f>
        <v>12</v>
      </c>
      <c r="L4260" s="2" t="str">
        <f>TEXT(Tabela3[[#This Row],[DATA]],"MM")</f>
        <v>05</v>
      </c>
      <c r="M4260" s="2">
        <f>WEEKNUM(Tabela3[[#This Row],[DATA]])</f>
        <v>18</v>
      </c>
      <c r="N4260" s="18">
        <f>YEAR(Tabela3[[#This Row],[DATA]])</f>
        <v>2023</v>
      </c>
    </row>
    <row r="4261" spans="2:14">
      <c r="B4261" s="1">
        <v>45050</v>
      </c>
      <c r="C4261">
        <v>13728</v>
      </c>
      <c r="D4261">
        <f>COUNTIF(C$4:C4261,Tabela3[[#This Row],[COMANDA]])</f>
        <v>2</v>
      </c>
      <c r="E4261" t="s">
        <v>90</v>
      </c>
      <c r="F4261" t="s">
        <v>99</v>
      </c>
      <c r="G4261" t="s">
        <v>61</v>
      </c>
      <c r="H4261" t="s">
        <v>166</v>
      </c>
      <c r="I4261" s="2">
        <v>1</v>
      </c>
      <c r="J4261" t="s">
        <v>11</v>
      </c>
      <c r="K4261" s="21">
        <f>INDEX(LISTAS!$H:$Q,MATCH(BASE!H4261,LISTAS!$G:$G,0),MATCH(BASE!J4261,LISTAS!$H$3:$Q$3,0))*Tabela3[[#This Row],[QUANTIDADE]]</f>
        <v>8</v>
      </c>
      <c r="L4261" s="2" t="str">
        <f>TEXT(Tabela3[[#This Row],[DATA]],"MM")</f>
        <v>05</v>
      </c>
      <c r="M4261" s="2">
        <f>WEEKNUM(Tabela3[[#This Row],[DATA]])</f>
        <v>18</v>
      </c>
      <c r="N4261" s="18">
        <f>YEAR(Tabela3[[#This Row],[DATA]])</f>
        <v>2023</v>
      </c>
    </row>
    <row r="4262" spans="2:14">
      <c r="B4262" s="1">
        <v>45050</v>
      </c>
      <c r="C4262">
        <v>13729</v>
      </c>
      <c r="D4262">
        <f>COUNTIF(C$4:C4262,Tabela3[[#This Row],[COMANDA]])</f>
        <v>1</v>
      </c>
      <c r="E4262" t="s">
        <v>90</v>
      </c>
      <c r="F4262" t="s">
        <v>98</v>
      </c>
      <c r="G4262" t="s">
        <v>8</v>
      </c>
      <c r="H4262" t="s">
        <v>206</v>
      </c>
      <c r="I4262" s="2">
        <v>2</v>
      </c>
      <c r="J4262" t="s">
        <v>11</v>
      </c>
      <c r="K4262" s="21">
        <f>INDEX(LISTAS!$H:$Q,MATCH(BASE!H4262,LISTAS!$G:$G,0),MATCH(BASE!J4262,LISTAS!$H$3:$Q$3,0))*Tabela3[[#This Row],[QUANTIDADE]]</f>
        <v>36</v>
      </c>
      <c r="L4262" s="2" t="str">
        <f>TEXT(Tabela3[[#This Row],[DATA]],"MM")</f>
        <v>05</v>
      </c>
      <c r="M4262" s="2">
        <f>WEEKNUM(Tabela3[[#This Row],[DATA]])</f>
        <v>18</v>
      </c>
      <c r="N4262" s="18">
        <f>YEAR(Tabela3[[#This Row],[DATA]])</f>
        <v>2023</v>
      </c>
    </row>
    <row r="4263" spans="2:14">
      <c r="B4263" s="1">
        <v>45050</v>
      </c>
      <c r="C4263">
        <v>13729</v>
      </c>
      <c r="D4263">
        <f>COUNTIF(C$4:C4263,Tabela3[[#This Row],[COMANDA]])</f>
        <v>2</v>
      </c>
      <c r="E4263" t="s">
        <v>90</v>
      </c>
      <c r="F4263" t="s">
        <v>98</v>
      </c>
      <c r="G4263" t="s">
        <v>9</v>
      </c>
      <c r="H4263" t="s">
        <v>138</v>
      </c>
      <c r="I4263" s="2">
        <v>1</v>
      </c>
      <c r="J4263" t="s">
        <v>11</v>
      </c>
      <c r="K4263" s="21">
        <f>INDEX(LISTAS!$H:$Q,MATCH(BASE!H4263,LISTAS!$G:$G,0),MATCH(BASE!J4263,LISTAS!$H$3:$Q$3,0))*Tabela3[[#This Row],[QUANTIDADE]]</f>
        <v>4</v>
      </c>
      <c r="L4263" s="2" t="str">
        <f>TEXT(Tabela3[[#This Row],[DATA]],"MM")</f>
        <v>05</v>
      </c>
      <c r="M4263" s="2">
        <f>WEEKNUM(Tabela3[[#This Row],[DATA]])</f>
        <v>18</v>
      </c>
      <c r="N4263" s="18">
        <f>YEAR(Tabela3[[#This Row],[DATA]])</f>
        <v>2023</v>
      </c>
    </row>
    <row r="4264" spans="2:14">
      <c r="B4264" s="1">
        <v>45050</v>
      </c>
      <c r="C4264">
        <v>13729</v>
      </c>
      <c r="D4264">
        <f>COUNTIF(C$4:C4264,Tabela3[[#This Row],[COMANDA]])</f>
        <v>3</v>
      </c>
      <c r="E4264" t="s">
        <v>90</v>
      </c>
      <c r="F4264" t="s">
        <v>98</v>
      </c>
      <c r="G4264" t="s">
        <v>9</v>
      </c>
      <c r="H4264" t="s">
        <v>56</v>
      </c>
      <c r="I4264" s="2">
        <v>1</v>
      </c>
      <c r="J4264" t="s">
        <v>11</v>
      </c>
      <c r="K4264" s="21">
        <f>INDEX(LISTAS!$H:$Q,MATCH(BASE!H4264,LISTAS!$G:$G,0),MATCH(BASE!J4264,LISTAS!$H$3:$Q$3,0))*Tabela3[[#This Row],[QUANTIDADE]]</f>
        <v>3</v>
      </c>
      <c r="L4264" s="2" t="str">
        <f>TEXT(Tabela3[[#This Row],[DATA]],"MM")</f>
        <v>05</v>
      </c>
      <c r="M4264" s="2">
        <f>WEEKNUM(Tabela3[[#This Row],[DATA]])</f>
        <v>18</v>
      </c>
      <c r="N4264" s="18">
        <f>YEAR(Tabela3[[#This Row],[DATA]])</f>
        <v>2023</v>
      </c>
    </row>
    <row r="4265" spans="2:14">
      <c r="B4265" s="1">
        <v>45050</v>
      </c>
      <c r="C4265">
        <v>13730</v>
      </c>
      <c r="D4265">
        <f>COUNTIF(C$4:C4265,Tabela3[[#This Row],[COMANDA]])</f>
        <v>1</v>
      </c>
      <c r="E4265" t="s">
        <v>90</v>
      </c>
      <c r="F4265" t="s">
        <v>99</v>
      </c>
      <c r="G4265" t="s">
        <v>8</v>
      </c>
      <c r="H4265" t="s">
        <v>42</v>
      </c>
      <c r="I4265" s="2">
        <v>2</v>
      </c>
      <c r="J4265" t="s">
        <v>11</v>
      </c>
      <c r="K4265" s="21">
        <f>INDEX(LISTAS!$H:$Q,MATCH(BASE!H4265,LISTAS!$G:$G,0),MATCH(BASE!J4265,LISTAS!$H$3:$Q$3,0))*Tabela3[[#This Row],[QUANTIDADE]]</f>
        <v>32</v>
      </c>
      <c r="L4265" s="2" t="str">
        <f>TEXT(Tabela3[[#This Row],[DATA]],"MM")</f>
        <v>05</v>
      </c>
      <c r="M4265" s="2">
        <f>WEEKNUM(Tabela3[[#This Row],[DATA]])</f>
        <v>18</v>
      </c>
      <c r="N4265" s="18">
        <f>YEAR(Tabela3[[#This Row],[DATA]])</f>
        <v>2023</v>
      </c>
    </row>
    <row r="4266" spans="2:14">
      <c r="B4266" s="1">
        <v>45050</v>
      </c>
      <c r="C4266">
        <v>13730</v>
      </c>
      <c r="D4266">
        <f>COUNTIF(C$4:C4266,Tabela3[[#This Row],[COMANDA]])</f>
        <v>2</v>
      </c>
      <c r="E4266" t="s">
        <v>90</v>
      </c>
      <c r="F4266" t="s">
        <v>99</v>
      </c>
      <c r="G4266" t="s">
        <v>8</v>
      </c>
      <c r="H4266" t="s">
        <v>84</v>
      </c>
      <c r="I4266" s="2">
        <v>1</v>
      </c>
      <c r="J4266" t="s">
        <v>11</v>
      </c>
      <c r="K4266" s="21">
        <f>INDEX(LISTAS!$H:$Q,MATCH(BASE!H4266,LISTAS!$G:$G,0),MATCH(BASE!J4266,LISTAS!$H$3:$Q$3,0))*Tabela3[[#This Row],[QUANTIDADE]]</f>
        <v>16</v>
      </c>
      <c r="L4266" s="2" t="str">
        <f>TEXT(Tabela3[[#This Row],[DATA]],"MM")</f>
        <v>05</v>
      </c>
      <c r="M4266" s="2">
        <f>WEEKNUM(Tabela3[[#This Row],[DATA]])</f>
        <v>18</v>
      </c>
      <c r="N4266" s="18">
        <f>YEAR(Tabela3[[#This Row],[DATA]])</f>
        <v>2023</v>
      </c>
    </row>
    <row r="4267" spans="2:14">
      <c r="B4267" s="1">
        <v>45050</v>
      </c>
      <c r="C4267">
        <v>13730</v>
      </c>
      <c r="D4267">
        <f>COUNTIF(C$4:C4267,Tabela3[[#This Row],[COMANDA]])</f>
        <v>3</v>
      </c>
      <c r="E4267" t="s">
        <v>90</v>
      </c>
      <c r="F4267" t="s">
        <v>99</v>
      </c>
      <c r="G4267" t="s">
        <v>9</v>
      </c>
      <c r="H4267" t="s">
        <v>132</v>
      </c>
      <c r="I4267" s="2">
        <v>1</v>
      </c>
      <c r="J4267" t="s">
        <v>11</v>
      </c>
      <c r="K4267" s="21">
        <f>INDEX(LISTAS!$H:$Q,MATCH(BASE!H4267,LISTAS!$G:$G,0),MATCH(BASE!J4267,LISTAS!$H$3:$Q$3,0))*Tabela3[[#This Row],[QUANTIDADE]]</f>
        <v>3</v>
      </c>
      <c r="L4267" s="2" t="str">
        <f>TEXT(Tabela3[[#This Row],[DATA]],"MM")</f>
        <v>05</v>
      </c>
      <c r="M4267" s="2">
        <f>WEEKNUM(Tabela3[[#This Row],[DATA]])</f>
        <v>18</v>
      </c>
      <c r="N4267" s="18">
        <f>YEAR(Tabela3[[#This Row],[DATA]])</f>
        <v>2023</v>
      </c>
    </row>
    <row r="4268" spans="2:14">
      <c r="B4268" s="1">
        <v>45050</v>
      </c>
      <c r="C4268">
        <v>13731</v>
      </c>
      <c r="D4268">
        <f>COUNTIF(C$4:C4268,Tabela3[[#This Row],[COMANDA]])</f>
        <v>1</v>
      </c>
      <c r="E4268" t="s">
        <v>90</v>
      </c>
      <c r="F4268" t="s">
        <v>375</v>
      </c>
      <c r="G4268" t="s">
        <v>8</v>
      </c>
      <c r="H4268" t="s">
        <v>42</v>
      </c>
      <c r="I4268" s="2">
        <v>1</v>
      </c>
      <c r="J4268" t="s">
        <v>11</v>
      </c>
      <c r="K4268" s="21">
        <f>INDEX(LISTAS!$H:$Q,MATCH(BASE!H4268,LISTAS!$G:$G,0),MATCH(BASE!J4268,LISTAS!$H$3:$Q$3,0))*Tabela3[[#This Row],[QUANTIDADE]]</f>
        <v>16</v>
      </c>
      <c r="L4268" s="2" t="str">
        <f>TEXT(Tabela3[[#This Row],[DATA]],"MM")</f>
        <v>05</v>
      </c>
      <c r="M4268" s="2">
        <f>WEEKNUM(Tabela3[[#This Row],[DATA]])</f>
        <v>18</v>
      </c>
      <c r="N4268" s="18">
        <f>YEAR(Tabela3[[#This Row],[DATA]])</f>
        <v>2023</v>
      </c>
    </row>
    <row r="4269" spans="2:14">
      <c r="B4269" s="1">
        <v>45050</v>
      </c>
      <c r="C4269">
        <v>13731</v>
      </c>
      <c r="D4269">
        <f>COUNTIF(C$4:C4269,Tabela3[[#This Row],[COMANDA]])</f>
        <v>2</v>
      </c>
      <c r="E4269" t="s">
        <v>90</v>
      </c>
      <c r="F4269" t="s">
        <v>375</v>
      </c>
      <c r="G4269" t="s">
        <v>9</v>
      </c>
      <c r="H4269" t="s">
        <v>466</v>
      </c>
      <c r="I4269" s="2">
        <v>1</v>
      </c>
      <c r="J4269" t="s">
        <v>11</v>
      </c>
      <c r="K4269" s="21">
        <f>INDEX(LISTAS!$H:$Q,MATCH(BASE!H4269,LISTAS!$G:$G,0),MATCH(BASE!J4269,LISTAS!$H$3:$Q$3,0))*Tabela3[[#This Row],[QUANTIDADE]]</f>
        <v>7</v>
      </c>
      <c r="L4269" s="2" t="str">
        <f>TEXT(Tabela3[[#This Row],[DATA]],"MM")</f>
        <v>05</v>
      </c>
      <c r="M4269" s="2">
        <f>WEEKNUM(Tabela3[[#This Row],[DATA]])</f>
        <v>18</v>
      </c>
      <c r="N4269" s="18">
        <f>YEAR(Tabela3[[#This Row],[DATA]])</f>
        <v>2023</v>
      </c>
    </row>
    <row r="4270" spans="2:14">
      <c r="B4270" s="1">
        <v>45050</v>
      </c>
      <c r="C4270">
        <v>13732</v>
      </c>
      <c r="D4270">
        <f>COUNTIF(C$4:C4270,Tabela3[[#This Row],[COMANDA]])</f>
        <v>1</v>
      </c>
      <c r="E4270" t="s">
        <v>90</v>
      </c>
      <c r="F4270" t="s">
        <v>98</v>
      </c>
      <c r="G4270" t="s">
        <v>8</v>
      </c>
      <c r="H4270" t="s">
        <v>43</v>
      </c>
      <c r="I4270" s="2">
        <v>1</v>
      </c>
      <c r="J4270" t="s">
        <v>11</v>
      </c>
      <c r="K4270" s="21">
        <f>INDEX(LISTAS!$H:$Q,MATCH(BASE!H4270,LISTAS!$G:$G,0),MATCH(BASE!J4270,LISTAS!$H$3:$Q$3,0))*Tabela3[[#This Row],[QUANTIDADE]]</f>
        <v>18</v>
      </c>
      <c r="L4270" s="2" t="str">
        <f>TEXT(Tabela3[[#This Row],[DATA]],"MM")</f>
        <v>05</v>
      </c>
      <c r="M4270" s="2">
        <f>WEEKNUM(Tabela3[[#This Row],[DATA]])</f>
        <v>18</v>
      </c>
      <c r="N4270" s="18">
        <f>YEAR(Tabela3[[#This Row],[DATA]])</f>
        <v>2023</v>
      </c>
    </row>
    <row r="4271" spans="2:14">
      <c r="B4271" s="1">
        <v>45050</v>
      </c>
      <c r="C4271">
        <v>13733</v>
      </c>
      <c r="D4271">
        <f>COUNTIF(C$4:C4271,Tabela3[[#This Row],[COMANDA]])</f>
        <v>1</v>
      </c>
      <c r="E4271" t="s">
        <v>90</v>
      </c>
      <c r="F4271" t="s">
        <v>100</v>
      </c>
      <c r="G4271" t="s">
        <v>8</v>
      </c>
      <c r="H4271" t="s">
        <v>203</v>
      </c>
      <c r="I4271" s="2">
        <v>1</v>
      </c>
      <c r="J4271" t="s">
        <v>11</v>
      </c>
      <c r="K4271" s="21">
        <f>INDEX(LISTAS!$H:$Q,MATCH(BASE!H4271,LISTAS!$G:$G,0),MATCH(BASE!J4271,LISTAS!$H$3:$Q$3,0))*Tabela3[[#This Row],[QUANTIDADE]]</f>
        <v>20</v>
      </c>
      <c r="L4271" s="2" t="str">
        <f>TEXT(Tabela3[[#This Row],[DATA]],"MM")</f>
        <v>05</v>
      </c>
      <c r="M4271" s="2">
        <f>WEEKNUM(Tabela3[[#This Row],[DATA]])</f>
        <v>18</v>
      </c>
      <c r="N4271" s="18">
        <f>YEAR(Tabela3[[#This Row],[DATA]])</f>
        <v>2023</v>
      </c>
    </row>
    <row r="4272" spans="2:14">
      <c r="B4272" s="1">
        <v>45050</v>
      </c>
      <c r="C4272">
        <v>13734</v>
      </c>
      <c r="D4272">
        <f>COUNTIF(C$4:C4272,Tabela3[[#This Row],[COMANDA]])</f>
        <v>1</v>
      </c>
      <c r="E4272" t="s">
        <v>90</v>
      </c>
      <c r="F4272" t="s">
        <v>100</v>
      </c>
      <c r="G4272" t="s">
        <v>8</v>
      </c>
      <c r="H4272" t="s">
        <v>43</v>
      </c>
      <c r="I4272" s="2">
        <v>1</v>
      </c>
      <c r="J4272" t="s">
        <v>11</v>
      </c>
      <c r="K4272" s="21">
        <f>INDEX(LISTAS!$H:$Q,MATCH(BASE!H4272,LISTAS!$G:$G,0),MATCH(BASE!J4272,LISTAS!$H$3:$Q$3,0))*Tabela3[[#This Row],[QUANTIDADE]]</f>
        <v>18</v>
      </c>
      <c r="L4272" s="2" t="str">
        <f>TEXT(Tabela3[[#This Row],[DATA]],"MM")</f>
        <v>05</v>
      </c>
      <c r="M4272" s="2">
        <f>WEEKNUM(Tabela3[[#This Row],[DATA]])</f>
        <v>18</v>
      </c>
      <c r="N4272" s="18">
        <f>YEAR(Tabela3[[#This Row],[DATA]])</f>
        <v>2023</v>
      </c>
    </row>
    <row r="4273" spans="2:14">
      <c r="B4273" s="1">
        <v>45050</v>
      </c>
      <c r="C4273">
        <v>13735</v>
      </c>
      <c r="D4273">
        <f>COUNTIF(C$4:C4273,Tabela3[[#This Row],[COMANDA]])</f>
        <v>1</v>
      </c>
      <c r="E4273" t="s">
        <v>90</v>
      </c>
      <c r="F4273" t="s">
        <v>100</v>
      </c>
      <c r="G4273" t="s">
        <v>8</v>
      </c>
      <c r="H4273" t="s">
        <v>204</v>
      </c>
      <c r="I4273" s="2">
        <v>1</v>
      </c>
      <c r="J4273" t="s">
        <v>11</v>
      </c>
      <c r="K4273" s="21">
        <f>INDEX(LISTAS!$H:$Q,MATCH(BASE!H4273,LISTAS!$G:$G,0),MATCH(BASE!J4273,LISTAS!$H$3:$Q$3,0))*Tabela3[[#This Row],[QUANTIDADE]]</f>
        <v>18</v>
      </c>
      <c r="L4273" s="2" t="str">
        <f>TEXT(Tabela3[[#This Row],[DATA]],"MM")</f>
        <v>05</v>
      </c>
      <c r="M4273" s="2">
        <f>WEEKNUM(Tabela3[[#This Row],[DATA]])</f>
        <v>18</v>
      </c>
      <c r="N4273" s="18">
        <f>YEAR(Tabela3[[#This Row],[DATA]])</f>
        <v>2023</v>
      </c>
    </row>
    <row r="4274" spans="2:14">
      <c r="B4274" s="1">
        <v>45050</v>
      </c>
      <c r="C4274">
        <v>13736</v>
      </c>
      <c r="D4274">
        <f>COUNTIF(C$4:C4274,Tabela3[[#This Row],[COMANDA]])</f>
        <v>1</v>
      </c>
      <c r="E4274" t="s">
        <v>90</v>
      </c>
      <c r="F4274" t="s">
        <v>375</v>
      </c>
      <c r="G4274" t="s">
        <v>8</v>
      </c>
      <c r="H4274" t="s">
        <v>40</v>
      </c>
      <c r="I4274" s="2">
        <v>1</v>
      </c>
      <c r="J4274" t="s">
        <v>11</v>
      </c>
      <c r="K4274" s="21">
        <f>INDEX(LISTAS!$H:$Q,MATCH(BASE!H4274,LISTAS!$G:$G,0),MATCH(BASE!J4274,LISTAS!$H$3:$Q$3,0))*Tabela3[[#This Row],[QUANTIDADE]]</f>
        <v>14</v>
      </c>
      <c r="L4274" s="2" t="str">
        <f>TEXT(Tabela3[[#This Row],[DATA]],"MM")</f>
        <v>05</v>
      </c>
      <c r="M4274" s="2">
        <f>WEEKNUM(Tabela3[[#This Row],[DATA]])</f>
        <v>18</v>
      </c>
      <c r="N4274" s="18">
        <f>YEAR(Tabela3[[#This Row],[DATA]])</f>
        <v>2023</v>
      </c>
    </row>
    <row r="4275" spans="2:14">
      <c r="B4275" s="1">
        <v>45050</v>
      </c>
      <c r="C4275">
        <v>13737</v>
      </c>
      <c r="D4275">
        <f>COUNTIF(C$4:C4275,Tabela3[[#This Row],[COMANDA]])</f>
        <v>1</v>
      </c>
      <c r="E4275" t="s">
        <v>90</v>
      </c>
      <c r="F4275" t="s">
        <v>99</v>
      </c>
      <c r="G4275" t="s">
        <v>8</v>
      </c>
      <c r="H4275" t="s">
        <v>47</v>
      </c>
      <c r="I4275" s="2">
        <v>1</v>
      </c>
      <c r="J4275" t="s">
        <v>11</v>
      </c>
      <c r="K4275" s="21">
        <f>INDEX(LISTAS!$H:$Q,MATCH(BASE!H4275,LISTAS!$G:$G,0),MATCH(BASE!J4275,LISTAS!$H$3:$Q$3,0))*Tabela3[[#This Row],[QUANTIDADE]]</f>
        <v>16</v>
      </c>
      <c r="L4275" s="2" t="str">
        <f>TEXT(Tabela3[[#This Row],[DATA]],"MM")</f>
        <v>05</v>
      </c>
      <c r="M4275" s="2">
        <f>WEEKNUM(Tabela3[[#This Row],[DATA]])</f>
        <v>18</v>
      </c>
      <c r="N4275" s="18">
        <f>YEAR(Tabela3[[#This Row],[DATA]])</f>
        <v>2023</v>
      </c>
    </row>
    <row r="4276" spans="2:14">
      <c r="B4276" s="1">
        <v>45050</v>
      </c>
      <c r="C4276">
        <v>13737</v>
      </c>
      <c r="D4276">
        <f>COUNTIF(C$4:C4276,Tabela3[[#This Row],[COMANDA]])</f>
        <v>2</v>
      </c>
      <c r="E4276" t="s">
        <v>90</v>
      </c>
      <c r="F4276" t="s">
        <v>99</v>
      </c>
      <c r="G4276" t="s">
        <v>8</v>
      </c>
      <c r="H4276" t="s">
        <v>457</v>
      </c>
      <c r="I4276" s="2">
        <v>1</v>
      </c>
      <c r="J4276" t="s">
        <v>11</v>
      </c>
      <c r="K4276" s="21">
        <f>INDEX(LISTAS!$H:$Q,MATCH(BASE!H4276,LISTAS!$G:$G,0),MATCH(BASE!J4276,LISTAS!$H$3:$Q$3,0))*Tabela3[[#This Row],[QUANTIDADE]]</f>
        <v>18</v>
      </c>
      <c r="L4276" s="2" t="str">
        <f>TEXT(Tabela3[[#This Row],[DATA]],"MM")</f>
        <v>05</v>
      </c>
      <c r="M4276" s="2">
        <f>WEEKNUM(Tabela3[[#This Row],[DATA]])</f>
        <v>18</v>
      </c>
      <c r="N4276" s="18">
        <f>YEAR(Tabela3[[#This Row],[DATA]])</f>
        <v>2023</v>
      </c>
    </row>
    <row r="4277" spans="2:14">
      <c r="B4277" s="1">
        <v>45050</v>
      </c>
      <c r="C4277">
        <v>13737</v>
      </c>
      <c r="D4277">
        <f>COUNTIF(C$4:C4277,Tabela3[[#This Row],[COMANDA]])</f>
        <v>3</v>
      </c>
      <c r="E4277" t="s">
        <v>90</v>
      </c>
      <c r="F4277" t="s">
        <v>99</v>
      </c>
      <c r="G4277" t="s">
        <v>9</v>
      </c>
      <c r="H4277" t="s">
        <v>132</v>
      </c>
      <c r="I4277" s="2">
        <v>1</v>
      </c>
      <c r="J4277" t="s">
        <v>11</v>
      </c>
      <c r="K4277" s="21">
        <f>INDEX(LISTAS!$H:$Q,MATCH(BASE!H4277,LISTAS!$G:$G,0),MATCH(BASE!J4277,LISTAS!$H$3:$Q$3,0))*Tabela3[[#This Row],[QUANTIDADE]]</f>
        <v>3</v>
      </c>
      <c r="L4277" s="2" t="str">
        <f>TEXT(Tabela3[[#This Row],[DATA]],"MM")</f>
        <v>05</v>
      </c>
      <c r="M4277" s="2">
        <f>WEEKNUM(Tabela3[[#This Row],[DATA]])</f>
        <v>18</v>
      </c>
      <c r="N4277" s="18">
        <f>YEAR(Tabela3[[#This Row],[DATA]])</f>
        <v>2023</v>
      </c>
    </row>
    <row r="4278" spans="2:14">
      <c r="B4278" s="1">
        <v>45050</v>
      </c>
      <c r="C4278">
        <v>13737</v>
      </c>
      <c r="D4278">
        <f>COUNTIF(C$4:C4278,Tabela3[[#This Row],[COMANDA]])</f>
        <v>4</v>
      </c>
      <c r="E4278" t="s">
        <v>90</v>
      </c>
      <c r="F4278" t="s">
        <v>99</v>
      </c>
      <c r="G4278" t="s">
        <v>9</v>
      </c>
      <c r="H4278" t="s">
        <v>58</v>
      </c>
      <c r="I4278" s="2">
        <v>1</v>
      </c>
      <c r="J4278" t="s">
        <v>11</v>
      </c>
      <c r="K4278" s="21">
        <f>INDEX(LISTAS!$H:$Q,MATCH(BASE!H4278,LISTAS!$G:$G,0),MATCH(BASE!J4278,LISTAS!$H$3:$Q$3,0))*Tabela3[[#This Row],[QUANTIDADE]]</f>
        <v>5</v>
      </c>
      <c r="L4278" s="2" t="str">
        <f>TEXT(Tabela3[[#This Row],[DATA]],"MM")</f>
        <v>05</v>
      </c>
      <c r="M4278" s="2">
        <f>WEEKNUM(Tabela3[[#This Row],[DATA]])</f>
        <v>18</v>
      </c>
      <c r="N4278" s="18">
        <f>YEAR(Tabela3[[#This Row],[DATA]])</f>
        <v>2023</v>
      </c>
    </row>
    <row r="4279" spans="2:14">
      <c r="B4279" s="1">
        <v>45050</v>
      </c>
      <c r="C4279">
        <v>13738</v>
      </c>
      <c r="D4279">
        <f>COUNTIF(C$4:C4279,Tabela3[[#This Row],[COMANDA]])</f>
        <v>1</v>
      </c>
      <c r="E4279" t="s">
        <v>90</v>
      </c>
      <c r="F4279" t="s">
        <v>98</v>
      </c>
      <c r="G4279" t="s">
        <v>8</v>
      </c>
      <c r="H4279" t="s">
        <v>84</v>
      </c>
      <c r="I4279" s="2">
        <v>1</v>
      </c>
      <c r="J4279" t="s">
        <v>11</v>
      </c>
      <c r="K4279" s="21">
        <f>INDEX(LISTAS!$H:$Q,MATCH(BASE!H4279,LISTAS!$G:$G,0),MATCH(BASE!J4279,LISTAS!$H$3:$Q$3,0))*Tabela3[[#This Row],[QUANTIDADE]]</f>
        <v>16</v>
      </c>
      <c r="L4279" s="2" t="str">
        <f>TEXT(Tabela3[[#This Row],[DATA]],"MM")</f>
        <v>05</v>
      </c>
      <c r="M4279" s="2">
        <f>WEEKNUM(Tabela3[[#This Row],[DATA]])</f>
        <v>18</v>
      </c>
      <c r="N4279" s="18">
        <f>YEAR(Tabela3[[#This Row],[DATA]])</f>
        <v>2023</v>
      </c>
    </row>
    <row r="4280" spans="2:14">
      <c r="B4280" s="1">
        <v>45050</v>
      </c>
      <c r="C4280">
        <v>13738</v>
      </c>
      <c r="D4280">
        <f>COUNTIF(C$4:C4280,Tabela3[[#This Row],[COMANDA]])</f>
        <v>2</v>
      </c>
      <c r="E4280" t="s">
        <v>90</v>
      </c>
      <c r="F4280" t="s">
        <v>98</v>
      </c>
      <c r="G4280" t="s">
        <v>61</v>
      </c>
      <c r="H4280" t="s">
        <v>163</v>
      </c>
      <c r="I4280" s="2">
        <v>1</v>
      </c>
      <c r="J4280" t="s">
        <v>11</v>
      </c>
      <c r="K4280" s="21">
        <f>INDEX(LISTAS!$H:$Q,MATCH(BASE!H4280,LISTAS!$G:$G,0),MATCH(BASE!J4280,LISTAS!$H$3:$Q$3,0))*Tabela3[[#This Row],[QUANTIDADE]]</f>
        <v>4</v>
      </c>
      <c r="L4280" s="2" t="str">
        <f>TEXT(Tabela3[[#This Row],[DATA]],"MM")</f>
        <v>05</v>
      </c>
      <c r="M4280" s="2">
        <f>WEEKNUM(Tabela3[[#This Row],[DATA]])</f>
        <v>18</v>
      </c>
      <c r="N4280" s="18">
        <f>YEAR(Tabela3[[#This Row],[DATA]])</f>
        <v>2023</v>
      </c>
    </row>
    <row r="4281" spans="2:14">
      <c r="B4281" s="1">
        <v>45050</v>
      </c>
      <c r="C4281">
        <v>13738</v>
      </c>
      <c r="D4281">
        <f>COUNTIF(C$4:C4281,Tabela3[[#This Row],[COMANDA]])</f>
        <v>3</v>
      </c>
      <c r="E4281" t="s">
        <v>90</v>
      </c>
      <c r="F4281" t="s">
        <v>98</v>
      </c>
      <c r="G4281" t="s">
        <v>9</v>
      </c>
      <c r="H4281" t="s">
        <v>55</v>
      </c>
      <c r="I4281" s="2">
        <v>1</v>
      </c>
      <c r="J4281" t="s">
        <v>11</v>
      </c>
      <c r="K4281" s="21">
        <f>INDEX(LISTAS!$H:$Q,MATCH(BASE!H4281,LISTAS!$G:$G,0),MATCH(BASE!J4281,LISTAS!$H$3:$Q$3,0))*Tabela3[[#This Row],[QUANTIDADE]]</f>
        <v>3</v>
      </c>
      <c r="L4281" s="2" t="str">
        <f>TEXT(Tabela3[[#This Row],[DATA]],"MM")</f>
        <v>05</v>
      </c>
      <c r="M4281" s="2">
        <f>WEEKNUM(Tabela3[[#This Row],[DATA]])</f>
        <v>18</v>
      </c>
      <c r="N4281" s="18">
        <f>YEAR(Tabela3[[#This Row],[DATA]])</f>
        <v>2023</v>
      </c>
    </row>
    <row r="4282" spans="2:14">
      <c r="B4282" s="1">
        <v>45050</v>
      </c>
      <c r="C4282">
        <v>13739</v>
      </c>
      <c r="D4282">
        <f>COUNTIF(C$4:C4282,Tabela3[[#This Row],[COMANDA]])</f>
        <v>1</v>
      </c>
      <c r="E4282" t="s">
        <v>90</v>
      </c>
      <c r="F4282" t="s">
        <v>100</v>
      </c>
      <c r="G4282" t="s">
        <v>8</v>
      </c>
      <c r="H4282" t="s">
        <v>43</v>
      </c>
      <c r="I4282" s="2">
        <v>1</v>
      </c>
      <c r="J4282" t="s">
        <v>11</v>
      </c>
      <c r="K4282" s="21">
        <f>INDEX(LISTAS!$H:$Q,MATCH(BASE!H4282,LISTAS!$G:$G,0),MATCH(BASE!J4282,LISTAS!$H$3:$Q$3,0))*Tabela3[[#This Row],[QUANTIDADE]]</f>
        <v>18</v>
      </c>
      <c r="L4282" s="2" t="str">
        <f>TEXT(Tabela3[[#This Row],[DATA]],"MM")</f>
        <v>05</v>
      </c>
      <c r="M4282" s="2">
        <f>WEEKNUM(Tabela3[[#This Row],[DATA]])</f>
        <v>18</v>
      </c>
      <c r="N4282" s="18">
        <f>YEAR(Tabela3[[#This Row],[DATA]])</f>
        <v>2023</v>
      </c>
    </row>
    <row r="4283" spans="2:14">
      <c r="B4283" s="1">
        <v>45050</v>
      </c>
      <c r="C4283">
        <v>13739</v>
      </c>
      <c r="D4283">
        <f>COUNTIF(C$4:C4283,Tabela3[[#This Row],[COMANDA]])</f>
        <v>2</v>
      </c>
      <c r="E4283" t="s">
        <v>90</v>
      </c>
      <c r="F4283" t="s">
        <v>100</v>
      </c>
      <c r="G4283" t="s">
        <v>9</v>
      </c>
      <c r="H4283" t="s">
        <v>55</v>
      </c>
      <c r="I4283" s="2">
        <v>1</v>
      </c>
      <c r="J4283" t="s">
        <v>11</v>
      </c>
      <c r="K4283" s="21">
        <f>INDEX(LISTAS!$H:$Q,MATCH(BASE!H4283,LISTAS!$G:$G,0),MATCH(BASE!J4283,LISTAS!$H$3:$Q$3,0))*Tabela3[[#This Row],[QUANTIDADE]]</f>
        <v>3</v>
      </c>
      <c r="L4283" s="2" t="str">
        <f>TEXT(Tabela3[[#This Row],[DATA]],"MM")</f>
        <v>05</v>
      </c>
      <c r="M4283" s="2">
        <f>WEEKNUM(Tabela3[[#This Row],[DATA]])</f>
        <v>18</v>
      </c>
      <c r="N4283" s="18">
        <f>YEAR(Tabela3[[#This Row],[DATA]])</f>
        <v>2023</v>
      </c>
    </row>
    <row r="4284" spans="2:14">
      <c r="B4284" s="1">
        <v>45050</v>
      </c>
      <c r="C4284">
        <v>13740</v>
      </c>
      <c r="D4284">
        <f>COUNTIF(C$4:C4284,Tabela3[[#This Row],[COMANDA]])</f>
        <v>1</v>
      </c>
      <c r="E4284" t="s">
        <v>90</v>
      </c>
      <c r="F4284" t="s">
        <v>100</v>
      </c>
      <c r="G4284" t="s">
        <v>8</v>
      </c>
      <c r="H4284" t="s">
        <v>42</v>
      </c>
      <c r="I4284" s="2">
        <v>1</v>
      </c>
      <c r="J4284" t="s">
        <v>11</v>
      </c>
      <c r="K4284" s="21">
        <f>INDEX(LISTAS!$H:$Q,MATCH(BASE!H4284,LISTAS!$G:$G,0),MATCH(BASE!J4284,LISTAS!$H$3:$Q$3,0))*Tabela3[[#This Row],[QUANTIDADE]]</f>
        <v>16</v>
      </c>
      <c r="L4284" s="2" t="str">
        <f>TEXT(Tabela3[[#This Row],[DATA]],"MM")</f>
        <v>05</v>
      </c>
      <c r="M4284" s="2">
        <f>WEEKNUM(Tabela3[[#This Row],[DATA]])</f>
        <v>18</v>
      </c>
      <c r="N4284" s="18">
        <f>YEAR(Tabela3[[#This Row],[DATA]])</f>
        <v>2023</v>
      </c>
    </row>
    <row r="4285" spans="2:14">
      <c r="B4285" s="1">
        <v>45050</v>
      </c>
      <c r="C4285">
        <v>13740</v>
      </c>
      <c r="D4285">
        <f>COUNTIF(C$4:C4285,Tabela3[[#This Row],[COMANDA]])</f>
        <v>2</v>
      </c>
      <c r="E4285" t="s">
        <v>90</v>
      </c>
      <c r="F4285" t="s">
        <v>100</v>
      </c>
      <c r="G4285" t="s">
        <v>9</v>
      </c>
      <c r="H4285" t="s">
        <v>138</v>
      </c>
      <c r="I4285" s="2">
        <v>1</v>
      </c>
      <c r="J4285" t="s">
        <v>11</v>
      </c>
      <c r="K4285" s="21">
        <f>INDEX(LISTAS!$H:$Q,MATCH(BASE!H4285,LISTAS!$G:$G,0),MATCH(BASE!J4285,LISTAS!$H$3:$Q$3,0))*Tabela3[[#This Row],[QUANTIDADE]]</f>
        <v>4</v>
      </c>
      <c r="L4285" s="2" t="str">
        <f>TEXT(Tabela3[[#This Row],[DATA]],"MM")</f>
        <v>05</v>
      </c>
      <c r="M4285" s="2">
        <f>WEEKNUM(Tabela3[[#This Row],[DATA]])</f>
        <v>18</v>
      </c>
      <c r="N4285" s="18">
        <f>YEAR(Tabela3[[#This Row],[DATA]])</f>
        <v>2023</v>
      </c>
    </row>
    <row r="4286" spans="2:14">
      <c r="B4286" s="1">
        <v>45050</v>
      </c>
      <c r="C4286" t="s">
        <v>480</v>
      </c>
      <c r="D4286">
        <f>COUNTIF(C$4:C4286,Tabela3[[#This Row],[COMANDA]])</f>
        <v>1</v>
      </c>
      <c r="E4286" t="s">
        <v>1</v>
      </c>
      <c r="G4286" t="s">
        <v>77</v>
      </c>
      <c r="H4286" t="s">
        <v>224</v>
      </c>
      <c r="I4286" s="2">
        <v>14</v>
      </c>
      <c r="J4286" t="s">
        <v>11</v>
      </c>
      <c r="K4286" s="21">
        <f>INDEX(LISTAS!$H:$Q,MATCH(BASE!H4286,LISTAS!$G:$G,0),MATCH(BASE!J4286,LISTAS!$H$3:$Q$3,0))*Tabela3[[#This Row],[QUANTIDADE]]</f>
        <v>77</v>
      </c>
      <c r="L4286" s="2" t="str">
        <f>TEXT(Tabela3[[#This Row],[DATA]],"MM")</f>
        <v>05</v>
      </c>
      <c r="M4286" s="2">
        <f>WEEKNUM(Tabela3[[#This Row],[DATA]])</f>
        <v>18</v>
      </c>
      <c r="N4286" s="18">
        <f>YEAR(Tabela3[[#This Row],[DATA]])</f>
        <v>2023</v>
      </c>
    </row>
    <row r="4287" spans="2:14">
      <c r="B4287" s="1">
        <v>45050</v>
      </c>
      <c r="C4287" t="s">
        <v>480</v>
      </c>
      <c r="D4287">
        <f>COUNTIF(C$4:C4287,Tabela3[[#This Row],[COMANDA]])</f>
        <v>2</v>
      </c>
      <c r="E4287" t="s">
        <v>1</v>
      </c>
      <c r="G4287" t="s">
        <v>9</v>
      </c>
      <c r="H4287" t="s">
        <v>214</v>
      </c>
      <c r="I4287" s="2">
        <v>25</v>
      </c>
      <c r="J4287" t="s">
        <v>11</v>
      </c>
      <c r="K4287" s="21">
        <f>INDEX(LISTAS!$H:$Q,MATCH(BASE!H4287,LISTAS!$G:$G,0),MATCH(BASE!J4287,LISTAS!$H$3:$Q$3,0))*Tabela3[[#This Row],[QUANTIDADE]]</f>
        <v>25</v>
      </c>
      <c r="L4287" s="2" t="str">
        <f>TEXT(Tabela3[[#This Row],[DATA]],"MM")</f>
        <v>05</v>
      </c>
      <c r="M4287" s="2">
        <f>WEEKNUM(Tabela3[[#This Row],[DATA]])</f>
        <v>18</v>
      </c>
      <c r="N4287" s="18">
        <f>YEAR(Tabela3[[#This Row],[DATA]])</f>
        <v>2023</v>
      </c>
    </row>
    <row r="4288" spans="2:14">
      <c r="B4288" s="1">
        <v>45050</v>
      </c>
      <c r="C4288" t="s">
        <v>480</v>
      </c>
      <c r="D4288">
        <f>COUNTIF(C$4:C4288,Tabela3[[#This Row],[COMANDA]])</f>
        <v>3</v>
      </c>
      <c r="E4288" t="s">
        <v>1</v>
      </c>
      <c r="G4288" t="s">
        <v>64</v>
      </c>
      <c r="H4288" t="s">
        <v>170</v>
      </c>
      <c r="I4288" s="2">
        <v>1</v>
      </c>
      <c r="J4288" t="s">
        <v>11</v>
      </c>
      <c r="K4288" s="21">
        <f>INDEX(LISTAS!$H:$Q,MATCH(BASE!H4288,LISTAS!$G:$G,0),MATCH(BASE!J4288,LISTAS!$H$3:$Q$3,0))*Tabela3[[#This Row],[QUANTIDADE]]</f>
        <v>10</v>
      </c>
      <c r="L4288" s="2" t="str">
        <f>TEXT(Tabela3[[#This Row],[DATA]],"MM")</f>
        <v>05</v>
      </c>
      <c r="M4288" s="2">
        <f>WEEKNUM(Tabela3[[#This Row],[DATA]])</f>
        <v>18</v>
      </c>
      <c r="N4288" s="18">
        <f>YEAR(Tabela3[[#This Row],[DATA]])</f>
        <v>2023</v>
      </c>
    </row>
    <row r="4289" spans="2:14">
      <c r="B4289" s="1">
        <v>45050</v>
      </c>
      <c r="C4289" t="s">
        <v>480</v>
      </c>
      <c r="D4289">
        <f>COUNTIF(C$4:C4289,Tabela3[[#This Row],[COMANDA]])</f>
        <v>4</v>
      </c>
      <c r="E4289" t="s">
        <v>1</v>
      </c>
      <c r="G4289" t="s">
        <v>74</v>
      </c>
      <c r="H4289" t="s">
        <v>76</v>
      </c>
      <c r="I4289" s="2">
        <v>6</v>
      </c>
      <c r="J4289" t="s">
        <v>11</v>
      </c>
      <c r="K4289" s="21">
        <f>INDEX(LISTAS!$H:$Q,MATCH(BASE!H4289,LISTAS!$G:$G,0),MATCH(BASE!J4289,LISTAS!$H$3:$Q$3,0))*Tabela3[[#This Row],[QUANTIDADE]]</f>
        <v>12</v>
      </c>
      <c r="L4289" s="2" t="str">
        <f>TEXT(Tabela3[[#This Row],[DATA]],"MM")</f>
        <v>05</v>
      </c>
      <c r="M4289" s="2">
        <f>WEEKNUM(Tabela3[[#This Row],[DATA]])</f>
        <v>18</v>
      </c>
      <c r="N4289" s="18">
        <f>YEAR(Tabela3[[#This Row],[DATA]])</f>
        <v>2023</v>
      </c>
    </row>
    <row r="4290" spans="2:14">
      <c r="B4290" s="1">
        <v>45050</v>
      </c>
      <c r="C4290" t="s">
        <v>480</v>
      </c>
      <c r="D4290">
        <f>COUNTIF(C$4:C4290,Tabela3[[#This Row],[COMANDA]])</f>
        <v>5</v>
      </c>
      <c r="E4290" t="s">
        <v>1</v>
      </c>
      <c r="G4290" t="s">
        <v>9</v>
      </c>
      <c r="H4290" t="s">
        <v>73</v>
      </c>
      <c r="I4290" s="2">
        <v>1</v>
      </c>
      <c r="J4290" t="s">
        <v>11</v>
      </c>
      <c r="K4290" s="21">
        <f>INDEX(LISTAS!$H:$Q,MATCH(BASE!H4290,LISTAS!$G:$G,0),MATCH(BASE!J4290,LISTAS!$H$3:$Q$3,0))*Tabela3[[#This Row],[QUANTIDADE]]</f>
        <v>4</v>
      </c>
      <c r="L4290" s="2" t="str">
        <f>TEXT(Tabela3[[#This Row],[DATA]],"MM")</f>
        <v>05</v>
      </c>
      <c r="M4290" s="2">
        <f>WEEKNUM(Tabela3[[#This Row],[DATA]])</f>
        <v>18</v>
      </c>
      <c r="N4290" s="18">
        <f>YEAR(Tabela3[[#This Row],[DATA]])</f>
        <v>2023</v>
      </c>
    </row>
    <row r="4291" spans="2:14">
      <c r="B4291" s="1">
        <v>45050</v>
      </c>
      <c r="C4291" t="s">
        <v>480</v>
      </c>
      <c r="D4291">
        <f>COUNTIF(C$4:C4291,Tabela3[[#This Row],[COMANDA]])</f>
        <v>6</v>
      </c>
      <c r="E4291" t="s">
        <v>1</v>
      </c>
      <c r="G4291" t="s">
        <v>77</v>
      </c>
      <c r="H4291" t="s">
        <v>79</v>
      </c>
      <c r="I4291" s="2">
        <v>6</v>
      </c>
      <c r="J4291" t="s">
        <v>11</v>
      </c>
      <c r="K4291" s="21">
        <f>INDEX(LISTAS!$H:$Q,MATCH(BASE!H4291,LISTAS!$G:$G,0),MATCH(BASE!J4291,LISTAS!$H$3:$Q$3,0))*Tabela3[[#This Row],[QUANTIDADE]]</f>
        <v>27</v>
      </c>
      <c r="L4291" s="2" t="str">
        <f>TEXT(Tabela3[[#This Row],[DATA]],"MM")</f>
        <v>05</v>
      </c>
      <c r="M4291" s="2">
        <f>WEEKNUM(Tabela3[[#This Row],[DATA]])</f>
        <v>18</v>
      </c>
      <c r="N4291" s="18">
        <f>YEAR(Tabela3[[#This Row],[DATA]])</f>
        <v>2023</v>
      </c>
    </row>
    <row r="4292" spans="2:14">
      <c r="B4292" s="1">
        <v>45050</v>
      </c>
      <c r="C4292" t="s">
        <v>480</v>
      </c>
      <c r="D4292">
        <f>COUNTIF(C$4:C4292,Tabela3[[#This Row],[COMANDA]])</f>
        <v>7</v>
      </c>
      <c r="E4292" t="s">
        <v>1</v>
      </c>
      <c r="G4292" t="s">
        <v>9</v>
      </c>
      <c r="H4292" t="s">
        <v>58</v>
      </c>
      <c r="I4292" s="2">
        <v>1</v>
      </c>
      <c r="J4292" t="s">
        <v>11</v>
      </c>
      <c r="K4292" s="21">
        <f>INDEX(LISTAS!$H:$Q,MATCH(BASE!H4292,LISTAS!$G:$G,0),MATCH(BASE!J4292,LISTAS!$H$3:$Q$3,0))*Tabela3[[#This Row],[QUANTIDADE]]</f>
        <v>5</v>
      </c>
      <c r="L4292" s="2" t="str">
        <f>TEXT(Tabela3[[#This Row],[DATA]],"MM")</f>
        <v>05</v>
      </c>
      <c r="M4292" s="2">
        <f>WEEKNUM(Tabela3[[#This Row],[DATA]])</f>
        <v>18</v>
      </c>
      <c r="N4292" s="18">
        <f>YEAR(Tabela3[[#This Row],[DATA]])</f>
        <v>2023</v>
      </c>
    </row>
    <row r="4293" spans="2:14">
      <c r="B4293" s="1">
        <v>45050</v>
      </c>
      <c r="C4293" t="s">
        <v>480</v>
      </c>
      <c r="D4293">
        <f>COUNTIF(C$4:C4293,Tabela3[[#This Row],[COMANDA]])</f>
        <v>8</v>
      </c>
      <c r="E4293" t="s">
        <v>1</v>
      </c>
      <c r="G4293" t="s">
        <v>74</v>
      </c>
      <c r="H4293" t="s">
        <v>75</v>
      </c>
      <c r="I4293" s="2">
        <v>12</v>
      </c>
      <c r="J4293" t="s">
        <v>11</v>
      </c>
      <c r="K4293" s="21">
        <f>INDEX(LISTAS!$H:$Q,MATCH(BASE!H4293,LISTAS!$G:$G,0),MATCH(BASE!J4293,LISTAS!$H$3:$Q$3,0))*Tabela3[[#This Row],[QUANTIDADE]]</f>
        <v>72</v>
      </c>
      <c r="L4293" s="2" t="str">
        <f>TEXT(Tabela3[[#This Row],[DATA]],"MM")</f>
        <v>05</v>
      </c>
      <c r="M4293" s="2">
        <f>WEEKNUM(Tabela3[[#This Row],[DATA]])</f>
        <v>18</v>
      </c>
      <c r="N4293" s="18">
        <f>YEAR(Tabela3[[#This Row],[DATA]])</f>
        <v>2023</v>
      </c>
    </row>
    <row r="4294" spans="2:14">
      <c r="B4294" s="1">
        <v>45050</v>
      </c>
      <c r="C4294" t="s">
        <v>480</v>
      </c>
      <c r="D4294">
        <f>COUNTIF(C$4:C4294,Tabela3[[#This Row],[COMANDA]])</f>
        <v>9</v>
      </c>
      <c r="E4294" t="s">
        <v>1</v>
      </c>
      <c r="G4294" t="s">
        <v>74</v>
      </c>
      <c r="H4294" t="s">
        <v>120</v>
      </c>
      <c r="I4294" s="2">
        <v>7</v>
      </c>
      <c r="J4294" t="s">
        <v>11</v>
      </c>
      <c r="K4294" s="21">
        <f>INDEX(LISTAS!$H:$Q,MATCH(BASE!H4294,LISTAS!$G:$G,0),MATCH(BASE!J4294,LISTAS!$H$3:$Q$3,0))*Tabela3[[#This Row],[QUANTIDADE]]</f>
        <v>21</v>
      </c>
      <c r="L4294" s="2" t="str">
        <f>TEXT(Tabela3[[#This Row],[DATA]],"MM")</f>
        <v>05</v>
      </c>
      <c r="M4294" s="2">
        <f>WEEKNUM(Tabela3[[#This Row],[DATA]])</f>
        <v>18</v>
      </c>
      <c r="N4294" s="18">
        <f>YEAR(Tabela3[[#This Row],[DATA]])</f>
        <v>2023</v>
      </c>
    </row>
    <row r="4295" spans="2:14">
      <c r="B4295" s="1">
        <v>45050</v>
      </c>
      <c r="C4295" t="s">
        <v>480</v>
      </c>
      <c r="D4295">
        <f>COUNTIF(C$4:C4295,Tabela3[[#This Row],[COMANDA]])</f>
        <v>10</v>
      </c>
      <c r="E4295" t="s">
        <v>1</v>
      </c>
      <c r="G4295" t="s">
        <v>63</v>
      </c>
      <c r="H4295" t="s">
        <v>179</v>
      </c>
      <c r="I4295" s="2">
        <v>2</v>
      </c>
      <c r="J4295" t="s">
        <v>11</v>
      </c>
      <c r="K4295" s="21">
        <f>INDEX(LISTAS!$H:$Q,MATCH(BASE!H4295,LISTAS!$G:$G,0),MATCH(BASE!J4295,LISTAS!$H$3:$Q$3,0))*Tabela3[[#This Row],[QUANTIDADE]]</f>
        <v>13</v>
      </c>
      <c r="L4295" s="2" t="str">
        <f>TEXT(Tabela3[[#This Row],[DATA]],"MM")</f>
        <v>05</v>
      </c>
      <c r="M4295" s="2">
        <f>WEEKNUM(Tabela3[[#This Row],[DATA]])</f>
        <v>18</v>
      </c>
      <c r="N4295" s="18">
        <f>YEAR(Tabela3[[#This Row],[DATA]])</f>
        <v>2023</v>
      </c>
    </row>
    <row r="4296" spans="2:14">
      <c r="B4296" s="1">
        <v>45050</v>
      </c>
      <c r="C4296" t="s">
        <v>480</v>
      </c>
      <c r="D4296">
        <f>COUNTIF(C$4:C4296,Tabela3[[#This Row],[COMANDA]])</f>
        <v>11</v>
      </c>
      <c r="E4296" t="s">
        <v>1</v>
      </c>
      <c r="G4296" t="s">
        <v>9</v>
      </c>
      <c r="H4296" t="s">
        <v>68</v>
      </c>
      <c r="I4296" s="2">
        <v>6</v>
      </c>
      <c r="J4296" t="s">
        <v>11</v>
      </c>
      <c r="K4296" s="21">
        <f>INDEX(LISTAS!$H:$Q,MATCH(BASE!H4296,LISTAS!$G:$G,0),MATCH(BASE!J4296,LISTAS!$H$3:$Q$3,0))*Tabela3[[#This Row],[QUANTIDADE]]</f>
        <v>18</v>
      </c>
      <c r="L4296" s="2" t="str">
        <f>TEXT(Tabela3[[#This Row],[DATA]],"MM")</f>
        <v>05</v>
      </c>
      <c r="M4296" s="2">
        <f>WEEKNUM(Tabela3[[#This Row],[DATA]])</f>
        <v>18</v>
      </c>
      <c r="N4296" s="18">
        <f>YEAR(Tabela3[[#This Row],[DATA]])</f>
        <v>2023</v>
      </c>
    </row>
    <row r="4297" spans="2:14">
      <c r="B4297" s="1">
        <v>45050</v>
      </c>
      <c r="C4297" t="s">
        <v>480</v>
      </c>
      <c r="D4297">
        <f>COUNTIF(C$4:C4297,Tabela3[[#This Row],[COMANDA]])</f>
        <v>12</v>
      </c>
      <c r="E4297" t="s">
        <v>1</v>
      </c>
      <c r="G4297" t="s">
        <v>63</v>
      </c>
      <c r="H4297" t="s">
        <v>187</v>
      </c>
      <c r="I4297" s="2">
        <v>1</v>
      </c>
      <c r="J4297" t="s">
        <v>11</v>
      </c>
      <c r="K4297" s="21">
        <f>INDEX(LISTAS!$H:$Q,MATCH(BASE!H4297,LISTAS!$G:$G,0),MATCH(BASE!J4297,LISTAS!$H$3:$Q$3,0))*Tabela3[[#This Row],[QUANTIDADE]]</f>
        <v>13</v>
      </c>
      <c r="L4297" s="2" t="str">
        <f>TEXT(Tabela3[[#This Row],[DATA]],"MM")</f>
        <v>05</v>
      </c>
      <c r="M4297" s="2">
        <f>WEEKNUM(Tabela3[[#This Row],[DATA]])</f>
        <v>18</v>
      </c>
      <c r="N4297" s="18">
        <f>YEAR(Tabela3[[#This Row],[DATA]])</f>
        <v>2023</v>
      </c>
    </row>
    <row r="4298" spans="2:14">
      <c r="B4298" s="1">
        <v>45050</v>
      </c>
      <c r="C4298" t="s">
        <v>480</v>
      </c>
      <c r="D4298">
        <f>COUNTIF(C$4:C4298,Tabela3[[#This Row],[COMANDA]])</f>
        <v>13</v>
      </c>
      <c r="E4298" t="s">
        <v>1</v>
      </c>
      <c r="G4298" t="s">
        <v>9</v>
      </c>
      <c r="H4298" t="s">
        <v>147</v>
      </c>
      <c r="I4298" s="2">
        <v>2</v>
      </c>
      <c r="J4298" t="s">
        <v>11</v>
      </c>
      <c r="K4298" s="21">
        <f>INDEX(LISTAS!$H:$Q,MATCH(BASE!H4298,LISTAS!$G:$G,0),MATCH(BASE!J4298,LISTAS!$H$3:$Q$3,0))*Tabela3[[#This Row],[QUANTIDADE]]</f>
        <v>9</v>
      </c>
      <c r="L4298" s="2" t="str">
        <f>TEXT(Tabela3[[#This Row],[DATA]],"MM")</f>
        <v>05</v>
      </c>
      <c r="M4298" s="2">
        <f>WEEKNUM(Tabela3[[#This Row],[DATA]])</f>
        <v>18</v>
      </c>
      <c r="N4298" s="18">
        <f>YEAR(Tabela3[[#This Row],[DATA]])</f>
        <v>2023</v>
      </c>
    </row>
    <row r="4299" spans="2:14">
      <c r="B4299" s="1">
        <v>45050</v>
      </c>
      <c r="C4299" t="s">
        <v>480</v>
      </c>
      <c r="D4299">
        <f>COUNTIF(C$4:C4299,Tabela3[[#This Row],[COMANDA]])</f>
        <v>14</v>
      </c>
      <c r="E4299" t="s">
        <v>1</v>
      </c>
      <c r="G4299" t="s">
        <v>63</v>
      </c>
      <c r="H4299" t="s">
        <v>185</v>
      </c>
      <c r="I4299" s="2">
        <v>4</v>
      </c>
      <c r="J4299" t="s">
        <v>11</v>
      </c>
      <c r="K4299" s="21">
        <f>INDEX(LISTAS!$H:$Q,MATCH(BASE!H4299,LISTAS!$G:$G,0),MATCH(BASE!J4299,LISTAS!$H$3:$Q$3,0))*Tabela3[[#This Row],[QUANTIDADE]]</f>
        <v>36</v>
      </c>
      <c r="L4299" s="2" t="str">
        <f>TEXT(Tabela3[[#This Row],[DATA]],"MM")</f>
        <v>05</v>
      </c>
      <c r="M4299" s="2">
        <f>WEEKNUM(Tabela3[[#This Row],[DATA]])</f>
        <v>18</v>
      </c>
      <c r="N4299" s="18">
        <f>YEAR(Tabela3[[#This Row],[DATA]])</f>
        <v>2023</v>
      </c>
    </row>
    <row r="4300" spans="2:14">
      <c r="B4300" s="1">
        <v>45050</v>
      </c>
      <c r="C4300" t="s">
        <v>480</v>
      </c>
      <c r="D4300">
        <f>COUNTIF(C$4:C4300,Tabela3[[#This Row],[COMANDA]])</f>
        <v>15</v>
      </c>
      <c r="E4300" t="s">
        <v>1</v>
      </c>
      <c r="G4300" t="s">
        <v>63</v>
      </c>
      <c r="H4300" t="s">
        <v>183</v>
      </c>
      <c r="I4300" s="2">
        <v>2</v>
      </c>
      <c r="J4300" t="s">
        <v>11</v>
      </c>
      <c r="K4300" s="21">
        <f>INDEX(LISTAS!$H:$Q,MATCH(BASE!H4300,LISTAS!$G:$G,0),MATCH(BASE!J4300,LISTAS!$H$3:$Q$3,0))*Tabela3[[#This Row],[QUANTIDADE]]</f>
        <v>14</v>
      </c>
      <c r="L4300" s="2" t="str">
        <f>TEXT(Tabela3[[#This Row],[DATA]],"MM")</f>
        <v>05</v>
      </c>
      <c r="M4300" s="2">
        <f>WEEKNUM(Tabela3[[#This Row],[DATA]])</f>
        <v>18</v>
      </c>
      <c r="N4300" s="18">
        <f>YEAR(Tabela3[[#This Row],[DATA]])</f>
        <v>2023</v>
      </c>
    </row>
    <row r="4301" spans="2:14">
      <c r="B4301" s="1">
        <v>45050</v>
      </c>
      <c r="C4301" t="s">
        <v>480</v>
      </c>
      <c r="D4301">
        <f>COUNTIF(C$4:C4301,Tabela3[[#This Row],[COMANDA]])</f>
        <v>16</v>
      </c>
      <c r="E4301" t="s">
        <v>1</v>
      </c>
      <c r="G4301" t="s">
        <v>9</v>
      </c>
      <c r="H4301" t="s">
        <v>55</v>
      </c>
      <c r="I4301" s="2">
        <v>2</v>
      </c>
      <c r="J4301" t="s">
        <v>11</v>
      </c>
      <c r="K4301" s="21">
        <f>INDEX(LISTAS!$H:$Q,MATCH(BASE!H4301,LISTAS!$G:$G,0),MATCH(BASE!J4301,LISTAS!$H$3:$Q$3,0))*Tabela3[[#This Row],[QUANTIDADE]]</f>
        <v>6</v>
      </c>
      <c r="L4301" s="2" t="str">
        <f>TEXT(Tabela3[[#This Row],[DATA]],"MM")</f>
        <v>05</v>
      </c>
      <c r="M4301" s="2">
        <f>WEEKNUM(Tabela3[[#This Row],[DATA]])</f>
        <v>18</v>
      </c>
      <c r="N4301" s="18">
        <f>YEAR(Tabela3[[#This Row],[DATA]])</f>
        <v>2023</v>
      </c>
    </row>
    <row r="4302" spans="2:14">
      <c r="B4302" s="1">
        <v>45050</v>
      </c>
      <c r="C4302" t="s">
        <v>480</v>
      </c>
      <c r="D4302">
        <f>COUNTIF(C$4:C4302,Tabela3[[#This Row],[COMANDA]])</f>
        <v>17</v>
      </c>
      <c r="E4302" t="s">
        <v>1</v>
      </c>
      <c r="G4302" t="s">
        <v>9</v>
      </c>
      <c r="H4302" t="s">
        <v>154</v>
      </c>
      <c r="I4302" s="2">
        <v>1</v>
      </c>
      <c r="J4302" t="s">
        <v>11</v>
      </c>
      <c r="K4302" s="21">
        <f>INDEX(LISTAS!$H:$Q,MATCH(BASE!H4302,LISTAS!$G:$G,0),MATCH(BASE!J4302,LISTAS!$H$3:$Q$3,0))*Tabela3[[#This Row],[QUANTIDADE]]</f>
        <v>6</v>
      </c>
      <c r="L4302" s="2" t="str">
        <f>TEXT(Tabela3[[#This Row],[DATA]],"MM")</f>
        <v>05</v>
      </c>
      <c r="M4302" s="2">
        <f>WEEKNUM(Tabela3[[#This Row],[DATA]])</f>
        <v>18</v>
      </c>
      <c r="N4302" s="18">
        <f>YEAR(Tabela3[[#This Row],[DATA]])</f>
        <v>2023</v>
      </c>
    </row>
    <row r="4303" spans="2:14">
      <c r="B4303" s="1">
        <v>45050</v>
      </c>
      <c r="C4303" t="s">
        <v>480</v>
      </c>
      <c r="D4303">
        <f>COUNTIF(C$4:C4303,Tabela3[[#This Row],[COMANDA]])</f>
        <v>18</v>
      </c>
      <c r="E4303" t="s">
        <v>1</v>
      </c>
      <c r="G4303" t="s">
        <v>63</v>
      </c>
      <c r="H4303" t="s">
        <v>186</v>
      </c>
      <c r="I4303" s="2">
        <v>1</v>
      </c>
      <c r="J4303" t="s">
        <v>11</v>
      </c>
      <c r="K4303" s="21">
        <f>INDEX(LISTAS!$H:$Q,MATCH(BASE!H4303,LISTAS!$G:$G,0),MATCH(BASE!J4303,LISTAS!$H$3:$Q$3,0))*Tabela3[[#This Row],[QUANTIDADE]]</f>
        <v>11</v>
      </c>
      <c r="L4303" s="2" t="str">
        <f>TEXT(Tabela3[[#This Row],[DATA]],"MM")</f>
        <v>05</v>
      </c>
      <c r="M4303" s="2">
        <f>WEEKNUM(Tabela3[[#This Row],[DATA]])</f>
        <v>18</v>
      </c>
      <c r="N4303" s="18">
        <f>YEAR(Tabela3[[#This Row],[DATA]])</f>
        <v>2023</v>
      </c>
    </row>
    <row r="4304" spans="2:14">
      <c r="B4304" s="1">
        <v>45050</v>
      </c>
      <c r="C4304" t="s">
        <v>480</v>
      </c>
      <c r="D4304">
        <f>COUNTIF(C$4:C4304,Tabela3[[#This Row],[COMANDA]])</f>
        <v>19</v>
      </c>
      <c r="E4304" t="s">
        <v>1</v>
      </c>
      <c r="G4304" t="s">
        <v>10</v>
      </c>
      <c r="H4304" t="s">
        <v>119</v>
      </c>
      <c r="I4304" s="2">
        <v>12</v>
      </c>
      <c r="J4304" t="s">
        <v>11</v>
      </c>
      <c r="K4304" s="21">
        <f>INDEX(LISTAS!$H:$Q,MATCH(BASE!H4304,LISTAS!$G:$G,0),MATCH(BASE!J4304,LISTAS!$H$3:$Q$3,0))*Tabela3[[#This Row],[QUANTIDADE]]</f>
        <v>72</v>
      </c>
      <c r="L4304" s="2" t="str">
        <f>TEXT(Tabela3[[#This Row],[DATA]],"MM")</f>
        <v>05</v>
      </c>
      <c r="M4304" s="2">
        <f>WEEKNUM(Tabela3[[#This Row],[DATA]])</f>
        <v>18</v>
      </c>
      <c r="N4304" s="18">
        <f>YEAR(Tabela3[[#This Row],[DATA]])</f>
        <v>2023</v>
      </c>
    </row>
    <row r="4305" spans="2:14">
      <c r="B4305" s="1">
        <v>45050</v>
      </c>
      <c r="C4305" t="s">
        <v>480</v>
      </c>
      <c r="D4305">
        <f>COUNTIF(C$4:C4305,Tabela3[[#This Row],[COMANDA]])</f>
        <v>20</v>
      </c>
      <c r="E4305" t="s">
        <v>1</v>
      </c>
      <c r="G4305" t="s">
        <v>9</v>
      </c>
      <c r="H4305" t="s">
        <v>479</v>
      </c>
      <c r="I4305" s="2">
        <v>1</v>
      </c>
      <c r="J4305" t="s">
        <v>11</v>
      </c>
      <c r="K4305" s="21">
        <v>8</v>
      </c>
      <c r="L4305" s="2" t="str">
        <f>TEXT(Tabela3[[#This Row],[DATA]],"MM")</f>
        <v>05</v>
      </c>
      <c r="M4305" s="2">
        <f>WEEKNUM(Tabela3[[#This Row],[DATA]])</f>
        <v>18</v>
      </c>
      <c r="N4305" s="18">
        <f>YEAR(Tabela3[[#This Row],[DATA]])</f>
        <v>2023</v>
      </c>
    </row>
    <row r="4306" spans="2:14">
      <c r="B4306" s="1">
        <v>45050</v>
      </c>
      <c r="C4306" t="s">
        <v>480</v>
      </c>
      <c r="D4306">
        <f>COUNTIF(C$4:C4306,Tabela3[[#This Row],[COMANDA]])</f>
        <v>21</v>
      </c>
      <c r="E4306" t="s">
        <v>1</v>
      </c>
      <c r="G4306" t="s">
        <v>9</v>
      </c>
      <c r="H4306" t="s">
        <v>85</v>
      </c>
      <c r="I4306" s="2">
        <v>4</v>
      </c>
      <c r="J4306" t="s">
        <v>11</v>
      </c>
      <c r="K4306" s="21">
        <f>INDEX(LISTAS!$H:$Q,MATCH(BASE!H4306,LISTAS!$G:$G,0),MATCH(BASE!J4306,LISTAS!$H$3:$Q$3,0))*Tabela3[[#This Row],[QUANTIDADE]]</f>
        <v>40</v>
      </c>
      <c r="L4306" s="2" t="str">
        <f>TEXT(Tabela3[[#This Row],[DATA]],"MM")</f>
        <v>05</v>
      </c>
      <c r="M4306" s="2">
        <f>WEEKNUM(Tabela3[[#This Row],[DATA]])</f>
        <v>18</v>
      </c>
      <c r="N4306" s="18">
        <f>YEAR(Tabela3[[#This Row],[DATA]])</f>
        <v>2023</v>
      </c>
    </row>
    <row r="4307" spans="2:14">
      <c r="B4307" s="1">
        <v>45050</v>
      </c>
      <c r="C4307" t="s">
        <v>480</v>
      </c>
      <c r="D4307">
        <f>COUNTIF(C$4:C4307,Tabela3[[#This Row],[COMANDA]])</f>
        <v>22</v>
      </c>
      <c r="E4307" t="s">
        <v>1</v>
      </c>
      <c r="G4307" t="s">
        <v>10</v>
      </c>
      <c r="H4307" t="s">
        <v>221</v>
      </c>
      <c r="I4307" s="2">
        <v>3</v>
      </c>
      <c r="J4307" t="s">
        <v>11</v>
      </c>
      <c r="K4307" s="21">
        <f>INDEX(LISTAS!$H:$Q,MATCH(BASE!H4307,LISTAS!$G:$G,0),MATCH(BASE!J4307,LISTAS!$H$3:$Q$3,0))*Tabela3[[#This Row],[QUANTIDADE]]</f>
        <v>10.5</v>
      </c>
      <c r="L4307" s="2" t="str">
        <f>TEXT(Tabela3[[#This Row],[DATA]],"MM")</f>
        <v>05</v>
      </c>
      <c r="M4307" s="2">
        <f>WEEKNUM(Tabela3[[#This Row],[DATA]])</f>
        <v>18</v>
      </c>
      <c r="N4307" s="18">
        <f>YEAR(Tabela3[[#This Row],[DATA]])</f>
        <v>2023</v>
      </c>
    </row>
    <row r="4308" spans="2:14">
      <c r="B4308" s="1">
        <v>45050</v>
      </c>
      <c r="C4308" t="s">
        <v>480</v>
      </c>
      <c r="D4308">
        <f>COUNTIF(C$4:C4308,Tabela3[[#This Row],[COMANDA]])</f>
        <v>23</v>
      </c>
      <c r="E4308" t="s">
        <v>1</v>
      </c>
      <c r="G4308" t="s">
        <v>9</v>
      </c>
      <c r="H4308" t="s">
        <v>140</v>
      </c>
      <c r="I4308" s="2">
        <v>1</v>
      </c>
      <c r="J4308" t="s">
        <v>11</v>
      </c>
      <c r="K4308" s="21">
        <f>INDEX(LISTAS!$H:$Q,MATCH(BASE!H4308,LISTAS!$G:$G,0),MATCH(BASE!J4308,LISTAS!$H$3:$Q$3,0))*Tabela3[[#This Row],[QUANTIDADE]]</f>
        <v>3</v>
      </c>
      <c r="L4308" s="2" t="str">
        <f>TEXT(Tabela3[[#This Row],[DATA]],"MM")</f>
        <v>05</v>
      </c>
      <c r="M4308" s="2">
        <f>WEEKNUM(Tabela3[[#This Row],[DATA]])</f>
        <v>18</v>
      </c>
      <c r="N4308" s="18">
        <f>YEAR(Tabela3[[#This Row],[DATA]])</f>
        <v>2023</v>
      </c>
    </row>
    <row r="4309" spans="2:14">
      <c r="B4309" s="1">
        <v>45050</v>
      </c>
      <c r="C4309" t="s">
        <v>480</v>
      </c>
      <c r="D4309">
        <f>COUNTIF(C$4:C4309,Tabela3[[#This Row],[COMANDA]])</f>
        <v>24</v>
      </c>
      <c r="E4309" t="s">
        <v>1</v>
      </c>
      <c r="G4309" t="s">
        <v>9</v>
      </c>
      <c r="H4309" t="s">
        <v>152</v>
      </c>
      <c r="I4309" s="2">
        <v>1</v>
      </c>
      <c r="J4309" t="s">
        <v>11</v>
      </c>
      <c r="K4309" s="21">
        <f>INDEX(LISTAS!$H:$Q,MATCH(BASE!H4309,LISTAS!$G:$G,0),MATCH(BASE!J4309,LISTAS!$H$3:$Q$3,0))*Tabela3[[#This Row],[QUANTIDADE]]</f>
        <v>6</v>
      </c>
      <c r="L4309" s="2" t="str">
        <f>TEXT(Tabela3[[#This Row],[DATA]],"MM")</f>
        <v>05</v>
      </c>
      <c r="M4309" s="2">
        <f>WEEKNUM(Tabela3[[#This Row],[DATA]])</f>
        <v>18</v>
      </c>
      <c r="N4309" s="18">
        <f>YEAR(Tabela3[[#This Row],[DATA]])</f>
        <v>2023</v>
      </c>
    </row>
    <row r="4310" spans="2:14">
      <c r="B4310" s="1">
        <v>45050</v>
      </c>
      <c r="C4310" t="s">
        <v>480</v>
      </c>
      <c r="D4310">
        <f>COUNTIF(C$4:C4310,Tabela3[[#This Row],[COMANDA]])</f>
        <v>25</v>
      </c>
      <c r="E4310" t="s">
        <v>1</v>
      </c>
      <c r="G4310" t="s">
        <v>10</v>
      </c>
      <c r="H4310" t="s">
        <v>101</v>
      </c>
      <c r="I4310" s="2">
        <v>3</v>
      </c>
      <c r="J4310" t="s">
        <v>11</v>
      </c>
      <c r="K4310" s="21">
        <f>INDEX(LISTAS!$H:$Q,MATCH(BASE!H4310,LISTAS!$G:$G,0),MATCH(BASE!J4310,LISTAS!$H$3:$Q$3,0))*Tabela3[[#This Row],[QUANTIDADE]]</f>
        <v>3</v>
      </c>
      <c r="L4310" s="2" t="str">
        <f>TEXT(Tabela3[[#This Row],[DATA]],"MM")</f>
        <v>05</v>
      </c>
      <c r="M4310" s="2">
        <f>WEEKNUM(Tabela3[[#This Row],[DATA]])</f>
        <v>18</v>
      </c>
      <c r="N4310" s="18">
        <f>YEAR(Tabela3[[#This Row],[DATA]])</f>
        <v>2023</v>
      </c>
    </row>
    <row r="4311" spans="2:14">
      <c r="B4311" s="1">
        <v>45050</v>
      </c>
      <c r="C4311" t="s">
        <v>480</v>
      </c>
      <c r="D4311">
        <f>COUNTIF(C$4:C4311,Tabela3[[#This Row],[COMANDA]])</f>
        <v>26</v>
      </c>
      <c r="E4311" t="s">
        <v>1</v>
      </c>
      <c r="G4311" t="s">
        <v>10</v>
      </c>
      <c r="H4311" t="s">
        <v>94</v>
      </c>
      <c r="I4311" s="2">
        <v>2</v>
      </c>
      <c r="J4311" t="s">
        <v>11</v>
      </c>
      <c r="K4311" s="21">
        <f>INDEX(LISTAS!$H:$Q,MATCH(BASE!H4311,LISTAS!$G:$G,0),MATCH(BASE!J4311,LISTAS!$H$3:$Q$3,0))*Tabela3[[#This Row],[QUANTIDADE]]</f>
        <v>5</v>
      </c>
      <c r="L4311" s="2" t="str">
        <f>TEXT(Tabela3[[#This Row],[DATA]],"MM")</f>
        <v>05</v>
      </c>
      <c r="M4311" s="2">
        <f>WEEKNUM(Tabela3[[#This Row],[DATA]])</f>
        <v>18</v>
      </c>
      <c r="N4311" s="18">
        <f>YEAR(Tabela3[[#This Row],[DATA]])</f>
        <v>2023</v>
      </c>
    </row>
    <row r="4312" spans="2:14">
      <c r="B4312" s="1">
        <v>45050</v>
      </c>
      <c r="C4312" t="s">
        <v>480</v>
      </c>
      <c r="D4312">
        <f>COUNTIF(C$4:C4312,Tabela3[[#This Row],[COMANDA]])</f>
        <v>27</v>
      </c>
      <c r="E4312" t="s">
        <v>1</v>
      </c>
      <c r="G4312" t="s">
        <v>9</v>
      </c>
      <c r="H4312" t="s">
        <v>138</v>
      </c>
      <c r="I4312" s="2">
        <v>3</v>
      </c>
      <c r="J4312" t="s">
        <v>11</v>
      </c>
      <c r="K4312" s="21">
        <f>INDEX(LISTAS!$H:$Q,MATCH(BASE!H4312,LISTAS!$G:$G,0),MATCH(BASE!J4312,LISTAS!$H$3:$Q$3,0))*Tabela3[[#This Row],[QUANTIDADE]]</f>
        <v>12</v>
      </c>
      <c r="L4312" s="2" t="str">
        <f>TEXT(Tabela3[[#This Row],[DATA]],"MM")</f>
        <v>05</v>
      </c>
      <c r="M4312" s="2">
        <f>WEEKNUM(Tabela3[[#This Row],[DATA]])</f>
        <v>18</v>
      </c>
      <c r="N4312" s="18">
        <f>YEAR(Tabela3[[#This Row],[DATA]])</f>
        <v>2023</v>
      </c>
    </row>
    <row r="4313" spans="2:14">
      <c r="B4313" s="1">
        <v>45050</v>
      </c>
      <c r="C4313" t="s">
        <v>480</v>
      </c>
      <c r="D4313">
        <f>COUNTIF(C$4:C4313,Tabela3[[#This Row],[COMANDA]])</f>
        <v>28</v>
      </c>
      <c r="E4313" t="s">
        <v>1</v>
      </c>
      <c r="G4313" t="s">
        <v>10</v>
      </c>
      <c r="H4313" t="s">
        <v>116</v>
      </c>
      <c r="I4313" s="2">
        <v>4</v>
      </c>
      <c r="J4313" t="s">
        <v>11</v>
      </c>
      <c r="K4313" s="21">
        <f>INDEX(LISTAS!$H:$Q,MATCH(BASE!H4313,LISTAS!$G:$G,0),MATCH(BASE!J4313,LISTAS!$H$3:$Q$3,0))*Tabela3[[#This Row],[QUANTIDADE]]</f>
        <v>10</v>
      </c>
      <c r="L4313" s="2" t="str">
        <f>TEXT(Tabela3[[#This Row],[DATA]],"MM")</f>
        <v>05</v>
      </c>
      <c r="M4313" s="2">
        <f>WEEKNUM(Tabela3[[#This Row],[DATA]])</f>
        <v>18</v>
      </c>
      <c r="N4313" s="18">
        <f>YEAR(Tabela3[[#This Row],[DATA]])</f>
        <v>2023</v>
      </c>
    </row>
    <row r="4314" spans="2:14">
      <c r="B4314" s="1">
        <v>45050</v>
      </c>
      <c r="C4314" t="s">
        <v>480</v>
      </c>
      <c r="D4314">
        <f>COUNTIF(C$4:C4314,Tabela3[[#This Row],[COMANDA]])</f>
        <v>29</v>
      </c>
      <c r="E4314" t="s">
        <v>1</v>
      </c>
      <c r="G4314" t="s">
        <v>10</v>
      </c>
      <c r="H4314" t="s">
        <v>431</v>
      </c>
      <c r="I4314" s="2">
        <v>1</v>
      </c>
      <c r="J4314" t="s">
        <v>11</v>
      </c>
      <c r="K4314" s="21">
        <f>INDEX(LISTAS!$H:$Q,MATCH(BASE!H4314,LISTAS!$G:$G,0),MATCH(BASE!J4314,LISTAS!$H$3:$Q$3,0))*Tabela3[[#This Row],[QUANTIDADE]]</f>
        <v>4</v>
      </c>
      <c r="L4314" s="2" t="str">
        <f>TEXT(Tabela3[[#This Row],[DATA]],"MM")</f>
        <v>05</v>
      </c>
      <c r="M4314" s="2">
        <f>WEEKNUM(Tabela3[[#This Row],[DATA]])</f>
        <v>18</v>
      </c>
      <c r="N4314" s="18">
        <f>YEAR(Tabela3[[#This Row],[DATA]])</f>
        <v>2023</v>
      </c>
    </row>
    <row r="4315" spans="2:14">
      <c r="B4315" s="1">
        <v>45050</v>
      </c>
      <c r="C4315" t="s">
        <v>480</v>
      </c>
      <c r="D4315">
        <f>COUNTIF(C$4:C4315,Tabela3[[#This Row],[COMANDA]])</f>
        <v>30</v>
      </c>
      <c r="E4315" t="s">
        <v>1</v>
      </c>
      <c r="G4315" t="s">
        <v>9</v>
      </c>
      <c r="H4315" t="s">
        <v>58</v>
      </c>
      <c r="I4315" s="2">
        <v>2</v>
      </c>
      <c r="J4315" t="s">
        <v>11</v>
      </c>
      <c r="K4315" s="21">
        <f>INDEX(LISTAS!$H:$Q,MATCH(BASE!H4315,LISTAS!$G:$G,0),MATCH(BASE!J4315,LISTAS!$H$3:$Q$3,0))*Tabela3[[#This Row],[QUANTIDADE]]</f>
        <v>10</v>
      </c>
      <c r="L4315" s="2" t="str">
        <f>TEXT(Tabela3[[#This Row],[DATA]],"MM")</f>
        <v>05</v>
      </c>
      <c r="M4315" s="2">
        <f>WEEKNUM(Tabela3[[#This Row],[DATA]])</f>
        <v>18</v>
      </c>
      <c r="N4315" s="18">
        <f>YEAR(Tabela3[[#This Row],[DATA]])</f>
        <v>2023</v>
      </c>
    </row>
    <row r="4316" spans="2:14">
      <c r="B4316" s="1">
        <v>45050</v>
      </c>
      <c r="C4316" t="s">
        <v>480</v>
      </c>
      <c r="D4316">
        <f>COUNTIF(C$4:C4316,Tabela3[[#This Row],[COMANDA]])</f>
        <v>31</v>
      </c>
      <c r="E4316" t="s">
        <v>1</v>
      </c>
      <c r="G4316" t="s">
        <v>63</v>
      </c>
      <c r="H4316" t="s">
        <v>186</v>
      </c>
      <c r="I4316" s="2">
        <v>1</v>
      </c>
      <c r="J4316" t="s">
        <v>11</v>
      </c>
      <c r="K4316" s="21">
        <f>INDEX(LISTAS!$H:$Q,MATCH(BASE!H4316,LISTAS!$G:$G,0),MATCH(BASE!J4316,LISTAS!$H$3:$Q$3,0))*Tabela3[[#This Row],[QUANTIDADE]]</f>
        <v>11</v>
      </c>
      <c r="L4316" s="2" t="str">
        <f>TEXT(Tabela3[[#This Row],[DATA]],"MM")</f>
        <v>05</v>
      </c>
      <c r="M4316" s="2">
        <f>WEEKNUM(Tabela3[[#This Row],[DATA]])</f>
        <v>18</v>
      </c>
      <c r="N4316" s="18">
        <f>YEAR(Tabela3[[#This Row],[DATA]])</f>
        <v>2023</v>
      </c>
    </row>
    <row r="4317" spans="2:14">
      <c r="B4317" s="1">
        <v>45050</v>
      </c>
      <c r="C4317" t="s">
        <v>480</v>
      </c>
      <c r="D4317">
        <f>COUNTIF(C$4:C4317,Tabela3[[#This Row],[COMANDA]])</f>
        <v>32</v>
      </c>
      <c r="E4317" t="s">
        <v>1</v>
      </c>
      <c r="G4317" t="s">
        <v>9</v>
      </c>
      <c r="H4317" t="s">
        <v>142</v>
      </c>
      <c r="I4317" s="2">
        <v>2</v>
      </c>
      <c r="J4317" t="s">
        <v>11</v>
      </c>
      <c r="K4317" s="21">
        <f>INDEX(LISTAS!$H:$Q,MATCH(BASE!H4317,LISTAS!$G:$G,0),MATCH(BASE!J4317,LISTAS!$H$3:$Q$3,0))*Tabela3[[#This Row],[QUANTIDADE]]</f>
        <v>12</v>
      </c>
      <c r="L4317" s="2" t="str">
        <f>TEXT(Tabela3[[#This Row],[DATA]],"MM")</f>
        <v>05</v>
      </c>
      <c r="M4317" s="2">
        <f>WEEKNUM(Tabela3[[#This Row],[DATA]])</f>
        <v>18</v>
      </c>
      <c r="N4317" s="18">
        <f>YEAR(Tabela3[[#This Row],[DATA]])</f>
        <v>2023</v>
      </c>
    </row>
    <row r="4318" spans="2:14">
      <c r="B4318" s="1">
        <v>45050</v>
      </c>
      <c r="C4318" t="s">
        <v>480</v>
      </c>
      <c r="D4318">
        <f>COUNTIF(C$4:C4318,Tabela3[[#This Row],[COMANDA]])</f>
        <v>33</v>
      </c>
      <c r="E4318" t="s">
        <v>1</v>
      </c>
      <c r="G4318" t="s">
        <v>63</v>
      </c>
      <c r="H4318" t="s">
        <v>187</v>
      </c>
      <c r="I4318" s="2">
        <v>1</v>
      </c>
      <c r="J4318" t="s">
        <v>11</v>
      </c>
      <c r="K4318" s="21">
        <f>INDEX(LISTAS!$H:$Q,MATCH(BASE!H4318,LISTAS!$G:$G,0),MATCH(BASE!J4318,LISTAS!$H$3:$Q$3,0))*Tabela3[[#This Row],[QUANTIDADE]]</f>
        <v>13</v>
      </c>
      <c r="L4318" s="2" t="str">
        <f>TEXT(Tabela3[[#This Row],[DATA]],"MM")</f>
        <v>05</v>
      </c>
      <c r="M4318" s="2">
        <f>WEEKNUM(Tabela3[[#This Row],[DATA]])</f>
        <v>18</v>
      </c>
      <c r="N4318" s="18">
        <f>YEAR(Tabela3[[#This Row],[DATA]])</f>
        <v>2023</v>
      </c>
    </row>
    <row r="4319" spans="2:14">
      <c r="B4319" s="1">
        <v>45050</v>
      </c>
      <c r="C4319" t="s">
        <v>480</v>
      </c>
      <c r="D4319">
        <f>COUNTIF(C$4:C4319,Tabela3[[#This Row],[COMANDA]])</f>
        <v>34</v>
      </c>
      <c r="E4319" t="s">
        <v>1</v>
      </c>
      <c r="G4319" t="s">
        <v>9</v>
      </c>
      <c r="H4319" t="s">
        <v>134</v>
      </c>
      <c r="I4319" s="2">
        <v>1</v>
      </c>
      <c r="J4319" t="s">
        <v>11</v>
      </c>
      <c r="K4319" s="21">
        <f>INDEX(LISTAS!$H:$Q,MATCH(BASE!H4319,LISTAS!$G:$G,0),MATCH(BASE!J4319,LISTAS!$H$3:$Q$3,0))*Tabela3[[#This Row],[QUANTIDADE]]</f>
        <v>3</v>
      </c>
      <c r="L4319" s="2" t="str">
        <f>TEXT(Tabela3[[#This Row],[DATA]],"MM")</f>
        <v>05</v>
      </c>
      <c r="M4319" s="2">
        <f>WEEKNUM(Tabela3[[#This Row],[DATA]])</f>
        <v>18</v>
      </c>
      <c r="N4319" s="18">
        <f>YEAR(Tabela3[[#This Row],[DATA]])</f>
        <v>2023</v>
      </c>
    </row>
    <row r="4320" spans="2:14">
      <c r="B4320" s="1">
        <v>45050</v>
      </c>
      <c r="C4320" t="s">
        <v>480</v>
      </c>
      <c r="D4320">
        <f>COUNTIF(C$4:C4320,Tabela3[[#This Row],[COMANDA]])</f>
        <v>35</v>
      </c>
      <c r="E4320" t="s">
        <v>1</v>
      </c>
      <c r="G4320" t="s">
        <v>9</v>
      </c>
      <c r="H4320" t="s">
        <v>56</v>
      </c>
      <c r="I4320" s="2">
        <v>1</v>
      </c>
      <c r="J4320" t="s">
        <v>11</v>
      </c>
      <c r="K4320" s="21">
        <f>INDEX(LISTAS!$H:$Q,MATCH(BASE!H4320,LISTAS!$G:$G,0),MATCH(BASE!J4320,LISTAS!$H$3:$Q$3,0))*Tabela3[[#This Row],[QUANTIDADE]]</f>
        <v>3</v>
      </c>
      <c r="L4320" s="2" t="str">
        <f>TEXT(Tabela3[[#This Row],[DATA]],"MM")</f>
        <v>05</v>
      </c>
      <c r="M4320" s="2">
        <f>WEEKNUM(Tabela3[[#This Row],[DATA]])</f>
        <v>18</v>
      </c>
      <c r="N4320" s="18">
        <f>YEAR(Tabela3[[#This Row],[DATA]])</f>
        <v>2023</v>
      </c>
    </row>
    <row r="4321" spans="2:14">
      <c r="B4321" s="1">
        <v>45050</v>
      </c>
      <c r="C4321" t="s">
        <v>480</v>
      </c>
      <c r="D4321">
        <f>COUNTIF(C$4:C4321,Tabela3[[#This Row],[COMANDA]])</f>
        <v>36</v>
      </c>
      <c r="E4321" t="s">
        <v>1</v>
      </c>
      <c r="G4321" t="s">
        <v>9</v>
      </c>
      <c r="H4321" t="s">
        <v>344</v>
      </c>
      <c r="I4321" s="2">
        <v>1</v>
      </c>
      <c r="J4321" t="s">
        <v>11</v>
      </c>
      <c r="K4321" s="21">
        <f>INDEX(LISTAS!$H:$Q,MATCH(BASE!H4321,LISTAS!$G:$G,0),MATCH(BASE!J4321,LISTAS!$H$3:$Q$3,0))*Tabela3[[#This Row],[QUANTIDADE]]</f>
        <v>10</v>
      </c>
      <c r="L4321" s="2" t="str">
        <f>TEXT(Tabela3[[#This Row],[DATA]],"MM")</f>
        <v>05</v>
      </c>
      <c r="M4321" s="2">
        <f>WEEKNUM(Tabela3[[#This Row],[DATA]])</f>
        <v>18</v>
      </c>
      <c r="N4321" s="18">
        <f>YEAR(Tabela3[[#This Row],[DATA]])</f>
        <v>2023</v>
      </c>
    </row>
    <row r="4322" spans="2:14">
      <c r="B4322" s="1">
        <v>45050</v>
      </c>
      <c r="C4322" t="s">
        <v>480</v>
      </c>
      <c r="D4322">
        <f>COUNTIF(C$4:C4322,Tabela3[[#This Row],[COMANDA]])</f>
        <v>37</v>
      </c>
      <c r="E4322" t="s">
        <v>1</v>
      </c>
      <c r="G4322" t="s">
        <v>10</v>
      </c>
      <c r="H4322" t="s">
        <v>225</v>
      </c>
      <c r="I4322" s="2">
        <v>1</v>
      </c>
      <c r="J4322" t="s">
        <v>11</v>
      </c>
      <c r="K4322" s="21">
        <f>INDEX(LISTAS!$H:$Q,MATCH(BASE!H4322,LISTAS!$G:$G,0),MATCH(BASE!J4322,LISTAS!$H$3:$Q$3,0))*Tabela3[[#This Row],[QUANTIDADE]]</f>
        <v>12</v>
      </c>
      <c r="L4322" s="2" t="str">
        <f>TEXT(Tabela3[[#This Row],[DATA]],"MM")</f>
        <v>05</v>
      </c>
      <c r="M4322" s="2">
        <f>WEEKNUM(Tabela3[[#This Row],[DATA]])</f>
        <v>18</v>
      </c>
      <c r="N4322" s="18">
        <f>YEAR(Tabela3[[#This Row],[DATA]])</f>
        <v>2023</v>
      </c>
    </row>
    <row r="4323" spans="2:14">
      <c r="B4323" s="1">
        <v>45050</v>
      </c>
      <c r="C4323" t="s">
        <v>480</v>
      </c>
      <c r="D4323">
        <f>COUNTIF(C$4:C4323,Tabela3[[#This Row],[COMANDA]])</f>
        <v>38</v>
      </c>
      <c r="E4323" t="s">
        <v>1</v>
      </c>
      <c r="G4323" t="s">
        <v>9</v>
      </c>
      <c r="H4323" t="s">
        <v>146</v>
      </c>
      <c r="I4323" s="2">
        <v>1</v>
      </c>
      <c r="J4323" t="s">
        <v>11</v>
      </c>
      <c r="K4323" s="21">
        <f>INDEX(LISTAS!$H:$Q,MATCH(BASE!H4323,LISTAS!$G:$G,0),MATCH(BASE!J4323,LISTAS!$H$3:$Q$3,0))*Tabela3[[#This Row],[QUANTIDADE]]</f>
        <v>4</v>
      </c>
      <c r="L4323" s="2" t="str">
        <f>TEXT(Tabela3[[#This Row],[DATA]],"MM")</f>
        <v>05</v>
      </c>
      <c r="M4323" s="2">
        <f>WEEKNUM(Tabela3[[#This Row],[DATA]])</f>
        <v>18</v>
      </c>
      <c r="N4323" s="18">
        <f>YEAR(Tabela3[[#This Row],[DATA]])</f>
        <v>2023</v>
      </c>
    </row>
    <row r="4324" spans="2:14">
      <c r="B4324" s="1">
        <v>45051</v>
      </c>
      <c r="C4324">
        <v>13742</v>
      </c>
      <c r="D4324">
        <f>COUNTIF(C$4:C4324,Tabela3[[#This Row],[COMANDA]])</f>
        <v>1</v>
      </c>
      <c r="E4324" t="s">
        <v>89</v>
      </c>
      <c r="F4324" t="s">
        <v>100</v>
      </c>
      <c r="G4324" t="s">
        <v>8</v>
      </c>
      <c r="H4324" t="s">
        <v>40</v>
      </c>
      <c r="I4324" s="2">
        <v>1</v>
      </c>
      <c r="J4324" t="s">
        <v>11</v>
      </c>
      <c r="K4324" s="21">
        <f>INDEX(LISTAS!$H:$Q,MATCH(BASE!H4324,LISTAS!$G:$G,0),MATCH(BASE!J4324,LISTAS!$H$3:$Q$3,0))*Tabela3[[#This Row],[QUANTIDADE]]</f>
        <v>14</v>
      </c>
      <c r="L4324" s="2" t="str">
        <f>TEXT(Tabela3[[#This Row],[DATA]],"MM")</f>
        <v>05</v>
      </c>
      <c r="M4324" s="2">
        <f>WEEKNUM(Tabela3[[#This Row],[DATA]])</f>
        <v>18</v>
      </c>
      <c r="N4324" s="18">
        <f>YEAR(Tabela3[[#This Row],[DATA]])</f>
        <v>2023</v>
      </c>
    </row>
    <row r="4325" spans="2:14">
      <c r="B4325" s="1">
        <v>45051</v>
      </c>
      <c r="C4325">
        <v>13743</v>
      </c>
      <c r="D4325">
        <f>COUNTIF(C$4:C4325,Tabela3[[#This Row],[COMANDA]])</f>
        <v>1</v>
      </c>
      <c r="E4325" t="s">
        <v>89</v>
      </c>
      <c r="F4325" t="s">
        <v>98</v>
      </c>
      <c r="G4325" t="s">
        <v>8</v>
      </c>
      <c r="H4325" t="s">
        <v>42</v>
      </c>
      <c r="I4325" s="2">
        <v>1</v>
      </c>
      <c r="J4325" t="s">
        <v>11</v>
      </c>
      <c r="K4325" s="21">
        <f>INDEX(LISTAS!$H:$Q,MATCH(BASE!H4325,LISTAS!$G:$G,0),MATCH(BASE!J4325,LISTAS!$H$3:$Q$3,0))*Tabela3[[#This Row],[QUANTIDADE]]</f>
        <v>16</v>
      </c>
      <c r="L4325" s="2" t="str">
        <f>TEXT(Tabela3[[#This Row],[DATA]],"MM")</f>
        <v>05</v>
      </c>
      <c r="M4325" s="2">
        <f>WEEKNUM(Tabela3[[#This Row],[DATA]])</f>
        <v>18</v>
      </c>
      <c r="N4325" s="18">
        <f>YEAR(Tabela3[[#This Row],[DATA]])</f>
        <v>2023</v>
      </c>
    </row>
    <row r="4326" spans="2:14">
      <c r="B4326" s="1">
        <v>45051</v>
      </c>
      <c r="C4326">
        <v>13743</v>
      </c>
      <c r="D4326">
        <f>COUNTIF(C$4:C4326,Tabela3[[#This Row],[COMANDA]])</f>
        <v>2</v>
      </c>
      <c r="E4326" t="s">
        <v>89</v>
      </c>
      <c r="F4326" t="s">
        <v>98</v>
      </c>
      <c r="G4326" t="s">
        <v>9</v>
      </c>
      <c r="H4326" t="s">
        <v>465</v>
      </c>
      <c r="I4326" s="2">
        <v>1</v>
      </c>
      <c r="J4326" t="s">
        <v>11</v>
      </c>
      <c r="K4326" s="21">
        <f>INDEX(LISTAS!$H:$Q,MATCH(BASE!H4326,LISTAS!$G:$G,0),MATCH(BASE!J4326,LISTAS!$H$3:$Q$3,0))*Tabela3[[#This Row],[QUANTIDADE]]</f>
        <v>5</v>
      </c>
      <c r="L4326" s="2" t="str">
        <f>TEXT(Tabela3[[#This Row],[DATA]],"MM")</f>
        <v>05</v>
      </c>
      <c r="M4326" s="2">
        <f>WEEKNUM(Tabela3[[#This Row],[DATA]])</f>
        <v>18</v>
      </c>
      <c r="N4326" s="18">
        <f>YEAR(Tabela3[[#This Row],[DATA]])</f>
        <v>2023</v>
      </c>
    </row>
    <row r="4327" spans="2:14">
      <c r="B4327" s="1">
        <v>45051</v>
      </c>
      <c r="C4327">
        <v>13744</v>
      </c>
      <c r="D4327">
        <f>COUNTIF(C$4:C4327,Tabela3[[#This Row],[COMANDA]])</f>
        <v>1</v>
      </c>
      <c r="E4327" t="s">
        <v>89</v>
      </c>
      <c r="G4327" t="s">
        <v>8</v>
      </c>
      <c r="H4327" t="s">
        <v>40</v>
      </c>
      <c r="I4327" s="2">
        <v>1</v>
      </c>
      <c r="J4327" t="s">
        <v>11</v>
      </c>
      <c r="K4327" s="21">
        <f>INDEX(LISTAS!$H:$Q,MATCH(BASE!H4327,LISTAS!$G:$G,0),MATCH(BASE!J4327,LISTAS!$H$3:$Q$3,0))*Tabela3[[#This Row],[QUANTIDADE]]</f>
        <v>14</v>
      </c>
      <c r="L4327" s="2" t="str">
        <f>TEXT(Tabela3[[#This Row],[DATA]],"MM")</f>
        <v>05</v>
      </c>
      <c r="M4327" s="2">
        <f>WEEKNUM(Tabela3[[#This Row],[DATA]])</f>
        <v>18</v>
      </c>
      <c r="N4327" s="18">
        <f>YEAR(Tabela3[[#This Row],[DATA]])</f>
        <v>2023</v>
      </c>
    </row>
    <row r="4328" spans="2:14">
      <c r="B4328" s="1">
        <v>45051</v>
      </c>
      <c r="C4328">
        <v>13744</v>
      </c>
      <c r="D4328">
        <f>COUNTIF(C$4:C4328,Tabela3[[#This Row],[COMANDA]])</f>
        <v>2</v>
      </c>
      <c r="E4328" t="s">
        <v>89</v>
      </c>
      <c r="G4328" t="s">
        <v>61</v>
      </c>
      <c r="H4328" t="s">
        <v>199</v>
      </c>
      <c r="I4328" s="2">
        <v>1</v>
      </c>
      <c r="J4328" t="s">
        <v>11</v>
      </c>
      <c r="K4328" s="21">
        <f>INDEX(LISTAS!$H:$Q,MATCH(BASE!H4328,LISTAS!$G:$G,0),MATCH(BASE!J4328,LISTAS!$H$3:$Q$3,0))*Tabela3[[#This Row],[QUANTIDADE]]</f>
        <v>1</v>
      </c>
      <c r="L4328" s="2" t="str">
        <f>TEXT(Tabela3[[#This Row],[DATA]],"MM")</f>
        <v>05</v>
      </c>
      <c r="M4328" s="2">
        <f>WEEKNUM(Tabela3[[#This Row],[DATA]])</f>
        <v>18</v>
      </c>
      <c r="N4328" s="18">
        <f>YEAR(Tabela3[[#This Row],[DATA]])</f>
        <v>2023</v>
      </c>
    </row>
    <row r="4329" spans="2:14">
      <c r="B4329" s="1">
        <v>45051</v>
      </c>
      <c r="C4329">
        <v>13745</v>
      </c>
      <c r="D4329">
        <f>COUNTIF(C$4:C4329,Tabela3[[#This Row],[COMANDA]])</f>
        <v>1</v>
      </c>
      <c r="E4329" t="s">
        <v>89</v>
      </c>
      <c r="F4329" t="s">
        <v>100</v>
      </c>
      <c r="G4329" t="s">
        <v>8</v>
      </c>
      <c r="H4329" t="s">
        <v>47</v>
      </c>
      <c r="I4329" s="2">
        <v>1</v>
      </c>
      <c r="J4329" t="s">
        <v>11</v>
      </c>
      <c r="K4329" s="21">
        <f>INDEX(LISTAS!$H:$Q,MATCH(BASE!H4329,LISTAS!$G:$G,0),MATCH(BASE!J4329,LISTAS!$H$3:$Q$3,0))*Tabela3[[#This Row],[QUANTIDADE]]</f>
        <v>16</v>
      </c>
      <c r="L4329" s="2" t="str">
        <f>TEXT(Tabela3[[#This Row],[DATA]],"MM")</f>
        <v>05</v>
      </c>
      <c r="M4329" s="2">
        <f>WEEKNUM(Tabela3[[#This Row],[DATA]])</f>
        <v>18</v>
      </c>
      <c r="N4329" s="18">
        <f>YEAR(Tabela3[[#This Row],[DATA]])</f>
        <v>2023</v>
      </c>
    </row>
    <row r="4330" spans="2:14">
      <c r="B4330" s="1">
        <v>45051</v>
      </c>
      <c r="C4330">
        <v>13745</v>
      </c>
      <c r="D4330">
        <f>COUNTIF(C$4:C4330,Tabela3[[#This Row],[COMANDA]])</f>
        <v>2</v>
      </c>
      <c r="E4330" t="s">
        <v>89</v>
      </c>
      <c r="F4330" t="s">
        <v>100</v>
      </c>
      <c r="G4330" t="s">
        <v>9</v>
      </c>
      <c r="H4330" t="s">
        <v>138</v>
      </c>
      <c r="I4330" s="2">
        <v>1</v>
      </c>
      <c r="J4330" t="s">
        <v>11</v>
      </c>
      <c r="K4330" s="21">
        <f>INDEX(LISTAS!$H:$Q,MATCH(BASE!H4330,LISTAS!$G:$G,0),MATCH(BASE!J4330,LISTAS!$H$3:$Q$3,0))*Tabela3[[#This Row],[QUANTIDADE]]</f>
        <v>4</v>
      </c>
      <c r="L4330" s="2" t="str">
        <f>TEXT(Tabela3[[#This Row],[DATA]],"MM")</f>
        <v>05</v>
      </c>
      <c r="M4330" s="2">
        <f>WEEKNUM(Tabela3[[#This Row],[DATA]])</f>
        <v>18</v>
      </c>
      <c r="N4330" s="18">
        <f>YEAR(Tabela3[[#This Row],[DATA]])</f>
        <v>2023</v>
      </c>
    </row>
    <row r="4331" spans="2:14">
      <c r="B4331" s="1">
        <v>45051</v>
      </c>
      <c r="C4331">
        <v>13746</v>
      </c>
      <c r="D4331">
        <f>COUNTIF(C$4:C4331,Tabela3[[#This Row],[COMANDA]])</f>
        <v>1</v>
      </c>
      <c r="E4331" t="s">
        <v>89</v>
      </c>
      <c r="F4331" t="s">
        <v>375</v>
      </c>
      <c r="G4331" t="s">
        <v>8</v>
      </c>
      <c r="H4331" t="s">
        <v>47</v>
      </c>
      <c r="I4331" s="2">
        <v>1</v>
      </c>
      <c r="J4331" t="s">
        <v>11</v>
      </c>
      <c r="K4331" s="21">
        <f>INDEX(LISTAS!$H:$Q,MATCH(BASE!H4331,LISTAS!$G:$G,0),MATCH(BASE!J4331,LISTAS!$H$3:$Q$3,0))*Tabela3[[#This Row],[QUANTIDADE]]</f>
        <v>16</v>
      </c>
      <c r="L4331" s="2" t="str">
        <f>TEXT(Tabela3[[#This Row],[DATA]],"MM")</f>
        <v>05</v>
      </c>
      <c r="M4331" s="2">
        <f>WEEKNUM(Tabela3[[#This Row],[DATA]])</f>
        <v>18</v>
      </c>
      <c r="N4331" s="18">
        <f>YEAR(Tabela3[[#This Row],[DATA]])</f>
        <v>2023</v>
      </c>
    </row>
    <row r="4332" spans="2:14">
      <c r="B4332" s="1">
        <v>45051</v>
      </c>
      <c r="C4332">
        <v>13746</v>
      </c>
      <c r="D4332">
        <f>COUNTIF(C$4:C4332,Tabela3[[#This Row],[COMANDA]])</f>
        <v>2</v>
      </c>
      <c r="E4332" t="s">
        <v>89</v>
      </c>
      <c r="F4332" t="s">
        <v>375</v>
      </c>
      <c r="G4332" t="s">
        <v>9</v>
      </c>
      <c r="H4332" t="s">
        <v>138</v>
      </c>
      <c r="I4332" s="2">
        <v>1</v>
      </c>
      <c r="J4332" t="s">
        <v>11</v>
      </c>
      <c r="K4332" s="21">
        <f>INDEX(LISTAS!$H:$Q,MATCH(BASE!H4332,LISTAS!$G:$G,0),MATCH(BASE!J4332,LISTAS!$H$3:$Q$3,0))*Tabela3[[#This Row],[QUANTIDADE]]</f>
        <v>4</v>
      </c>
      <c r="L4332" s="2" t="str">
        <f>TEXT(Tabela3[[#This Row],[DATA]],"MM")</f>
        <v>05</v>
      </c>
      <c r="M4332" s="2">
        <f>WEEKNUM(Tabela3[[#This Row],[DATA]])</f>
        <v>18</v>
      </c>
      <c r="N4332" s="18">
        <f>YEAR(Tabela3[[#This Row],[DATA]])</f>
        <v>2023</v>
      </c>
    </row>
    <row r="4333" spans="2:14">
      <c r="B4333" s="1">
        <v>45051</v>
      </c>
      <c r="C4333">
        <v>13747</v>
      </c>
      <c r="D4333">
        <f>COUNTIF(C$4:C4333,Tabela3[[#This Row],[COMANDA]])</f>
        <v>1</v>
      </c>
      <c r="E4333" t="s">
        <v>90</v>
      </c>
      <c r="F4333" t="s">
        <v>100</v>
      </c>
      <c r="G4333" t="s">
        <v>8</v>
      </c>
      <c r="H4333" t="s">
        <v>47</v>
      </c>
      <c r="I4333" s="2">
        <v>1</v>
      </c>
      <c r="J4333" t="s">
        <v>11</v>
      </c>
      <c r="K4333" s="21">
        <f>INDEX(LISTAS!$H:$Q,MATCH(BASE!H4333,LISTAS!$G:$G,0),MATCH(BASE!J4333,LISTAS!$H$3:$Q$3,0))*Tabela3[[#This Row],[QUANTIDADE]]</f>
        <v>16</v>
      </c>
      <c r="L4333" s="2" t="str">
        <f>TEXT(Tabela3[[#This Row],[DATA]],"MM")</f>
        <v>05</v>
      </c>
      <c r="M4333" s="2">
        <f>WEEKNUM(Tabela3[[#This Row],[DATA]])</f>
        <v>18</v>
      </c>
      <c r="N4333" s="18">
        <f>YEAR(Tabela3[[#This Row],[DATA]])</f>
        <v>2023</v>
      </c>
    </row>
    <row r="4334" spans="2:14">
      <c r="B4334" s="1">
        <v>45051</v>
      </c>
      <c r="C4334">
        <v>13748</v>
      </c>
      <c r="D4334">
        <f>COUNTIF(C$4:C4334,Tabela3[[#This Row],[COMANDA]])</f>
        <v>1</v>
      </c>
      <c r="E4334" t="s">
        <v>90</v>
      </c>
      <c r="F4334" t="s">
        <v>375</v>
      </c>
      <c r="G4334" t="s">
        <v>8</v>
      </c>
      <c r="H4334" t="s">
        <v>42</v>
      </c>
      <c r="I4334" s="2">
        <v>1</v>
      </c>
      <c r="J4334" t="s">
        <v>11</v>
      </c>
      <c r="K4334" s="21">
        <f>INDEX(LISTAS!$H:$Q,MATCH(BASE!H4334,LISTAS!$G:$G,0),MATCH(BASE!J4334,LISTAS!$H$3:$Q$3,0))*Tabela3[[#This Row],[QUANTIDADE]]</f>
        <v>16</v>
      </c>
      <c r="L4334" s="2" t="str">
        <f>TEXT(Tabela3[[#This Row],[DATA]],"MM")</f>
        <v>05</v>
      </c>
      <c r="M4334" s="2">
        <f>WEEKNUM(Tabela3[[#This Row],[DATA]])</f>
        <v>18</v>
      </c>
      <c r="N4334" s="18">
        <f>YEAR(Tabela3[[#This Row],[DATA]])</f>
        <v>2023</v>
      </c>
    </row>
    <row r="4335" spans="2:14">
      <c r="B4335" s="1">
        <v>45051</v>
      </c>
      <c r="C4335">
        <v>13748</v>
      </c>
      <c r="D4335">
        <f>COUNTIF(C$4:C4335,Tabela3[[#This Row],[COMANDA]])</f>
        <v>2</v>
      </c>
      <c r="E4335" t="s">
        <v>90</v>
      </c>
      <c r="F4335" t="s">
        <v>375</v>
      </c>
      <c r="G4335" t="s">
        <v>9</v>
      </c>
      <c r="H4335" t="s">
        <v>138</v>
      </c>
      <c r="I4335" s="2">
        <v>1</v>
      </c>
      <c r="J4335" t="s">
        <v>11</v>
      </c>
      <c r="K4335" s="21">
        <f>INDEX(LISTAS!$H:$Q,MATCH(BASE!H4335,LISTAS!$G:$G,0),MATCH(BASE!J4335,LISTAS!$H$3:$Q$3,0))*Tabela3[[#This Row],[QUANTIDADE]]</f>
        <v>4</v>
      </c>
      <c r="L4335" s="2" t="str">
        <f>TEXT(Tabela3[[#This Row],[DATA]],"MM")</f>
        <v>05</v>
      </c>
      <c r="M4335" s="2">
        <f>WEEKNUM(Tabela3[[#This Row],[DATA]])</f>
        <v>18</v>
      </c>
      <c r="N4335" s="18">
        <f>YEAR(Tabela3[[#This Row],[DATA]])</f>
        <v>2023</v>
      </c>
    </row>
    <row r="4336" spans="2:14">
      <c r="B4336" s="1">
        <v>45051</v>
      </c>
      <c r="C4336">
        <v>13749</v>
      </c>
      <c r="D4336">
        <f>COUNTIF(C$4:C4336,Tabela3[[#This Row],[COMANDA]])</f>
        <v>1</v>
      </c>
      <c r="E4336" t="s">
        <v>90</v>
      </c>
      <c r="F4336" t="s">
        <v>99</v>
      </c>
      <c r="G4336" t="s">
        <v>8</v>
      </c>
      <c r="H4336" t="s">
        <v>42</v>
      </c>
      <c r="I4336" s="2">
        <v>1</v>
      </c>
      <c r="J4336" t="s">
        <v>11</v>
      </c>
      <c r="K4336" s="21">
        <f>INDEX(LISTAS!$H:$Q,MATCH(BASE!H4336,LISTAS!$G:$G,0),MATCH(BASE!J4336,LISTAS!$H$3:$Q$3,0))*Tabela3[[#This Row],[QUANTIDADE]]</f>
        <v>16</v>
      </c>
      <c r="L4336" s="2" t="str">
        <f>TEXT(Tabela3[[#This Row],[DATA]],"MM")</f>
        <v>05</v>
      </c>
      <c r="M4336" s="2">
        <f>WEEKNUM(Tabela3[[#This Row],[DATA]])</f>
        <v>18</v>
      </c>
      <c r="N4336" s="18">
        <f>YEAR(Tabela3[[#This Row],[DATA]])</f>
        <v>2023</v>
      </c>
    </row>
    <row r="4337" spans="2:14">
      <c r="B4337" s="1">
        <v>45051</v>
      </c>
      <c r="C4337">
        <v>13749</v>
      </c>
      <c r="D4337">
        <f>COUNTIF(C$4:C4337,Tabela3[[#This Row],[COMANDA]])</f>
        <v>2</v>
      </c>
      <c r="E4337" t="s">
        <v>90</v>
      </c>
      <c r="F4337" t="s">
        <v>99</v>
      </c>
      <c r="G4337" t="s">
        <v>9</v>
      </c>
      <c r="H4337" t="s">
        <v>138</v>
      </c>
      <c r="I4337" s="2">
        <v>1</v>
      </c>
      <c r="J4337" t="s">
        <v>11</v>
      </c>
      <c r="K4337" s="21">
        <f>INDEX(LISTAS!$H:$Q,MATCH(BASE!H4337,LISTAS!$G:$G,0),MATCH(BASE!J4337,LISTAS!$H$3:$Q$3,0))*Tabela3[[#This Row],[QUANTIDADE]]</f>
        <v>4</v>
      </c>
      <c r="L4337" s="2" t="str">
        <f>TEXT(Tabela3[[#This Row],[DATA]],"MM")</f>
        <v>05</v>
      </c>
      <c r="M4337" s="2">
        <f>WEEKNUM(Tabela3[[#This Row],[DATA]])</f>
        <v>18</v>
      </c>
      <c r="N4337" s="18">
        <f>YEAR(Tabela3[[#This Row],[DATA]])</f>
        <v>2023</v>
      </c>
    </row>
    <row r="4338" spans="2:14">
      <c r="B4338" s="1">
        <v>45051</v>
      </c>
      <c r="C4338">
        <v>13750</v>
      </c>
      <c r="D4338">
        <f>COUNTIF(C$4:C4338,Tabela3[[#This Row],[COMANDA]])</f>
        <v>1</v>
      </c>
      <c r="E4338" t="s">
        <v>90</v>
      </c>
      <c r="F4338" t="s">
        <v>98</v>
      </c>
      <c r="G4338" t="s">
        <v>8</v>
      </c>
      <c r="H4338" t="s">
        <v>47</v>
      </c>
      <c r="I4338" s="2">
        <v>1</v>
      </c>
      <c r="J4338" t="s">
        <v>11</v>
      </c>
      <c r="K4338" s="21">
        <f>INDEX(LISTAS!$H:$Q,MATCH(BASE!H4338,LISTAS!$G:$G,0),MATCH(BASE!J4338,LISTAS!$H$3:$Q$3,0))*Tabela3[[#This Row],[QUANTIDADE]]</f>
        <v>16</v>
      </c>
      <c r="L4338" s="2" t="str">
        <f>TEXT(Tabela3[[#This Row],[DATA]],"MM")</f>
        <v>05</v>
      </c>
      <c r="M4338" s="2">
        <f>WEEKNUM(Tabela3[[#This Row],[DATA]])</f>
        <v>18</v>
      </c>
      <c r="N4338" s="18">
        <f>YEAR(Tabela3[[#This Row],[DATA]])</f>
        <v>2023</v>
      </c>
    </row>
    <row r="4339" spans="2:14">
      <c r="B4339" s="1">
        <v>45051</v>
      </c>
      <c r="C4339">
        <v>13751</v>
      </c>
      <c r="D4339">
        <f>COUNTIF(C$4:C4339,Tabela3[[#This Row],[COMANDA]])</f>
        <v>1</v>
      </c>
      <c r="E4339" t="s">
        <v>90</v>
      </c>
      <c r="F4339" t="s">
        <v>375</v>
      </c>
      <c r="G4339" t="s">
        <v>8</v>
      </c>
      <c r="H4339" t="s">
        <v>204</v>
      </c>
      <c r="I4339" s="2">
        <v>1</v>
      </c>
      <c r="J4339" t="s">
        <v>11</v>
      </c>
      <c r="K4339" s="21">
        <f>INDEX(LISTAS!$H:$Q,MATCH(BASE!H4339,LISTAS!$G:$G,0),MATCH(BASE!J4339,LISTAS!$H$3:$Q$3,0))*Tabela3[[#This Row],[QUANTIDADE]]</f>
        <v>18</v>
      </c>
      <c r="L4339" s="2" t="str">
        <f>TEXT(Tabela3[[#This Row],[DATA]],"MM")</f>
        <v>05</v>
      </c>
      <c r="M4339" s="2">
        <f>WEEKNUM(Tabela3[[#This Row],[DATA]])</f>
        <v>18</v>
      </c>
      <c r="N4339" s="18">
        <f>YEAR(Tabela3[[#This Row],[DATA]])</f>
        <v>2023</v>
      </c>
    </row>
    <row r="4340" spans="2:14">
      <c r="B4340" s="1">
        <v>45051</v>
      </c>
      <c r="C4340">
        <v>13751</v>
      </c>
      <c r="D4340">
        <f>COUNTIF(C$4:C4340,Tabela3[[#This Row],[COMANDA]])</f>
        <v>2</v>
      </c>
      <c r="E4340" t="s">
        <v>90</v>
      </c>
      <c r="F4340" t="s">
        <v>375</v>
      </c>
      <c r="G4340" t="s">
        <v>61</v>
      </c>
      <c r="H4340" t="s">
        <v>199</v>
      </c>
      <c r="I4340" s="2">
        <v>1</v>
      </c>
      <c r="J4340" t="s">
        <v>11</v>
      </c>
      <c r="K4340" s="21">
        <f>INDEX(LISTAS!$H:$Q,MATCH(BASE!H4340,LISTAS!$G:$G,0),MATCH(BASE!J4340,LISTAS!$H$3:$Q$3,0))*Tabela3[[#This Row],[QUANTIDADE]]</f>
        <v>1</v>
      </c>
      <c r="L4340" s="2" t="str">
        <f>TEXT(Tabela3[[#This Row],[DATA]],"MM")</f>
        <v>05</v>
      </c>
      <c r="M4340" s="2">
        <f>WEEKNUM(Tabela3[[#This Row],[DATA]])</f>
        <v>18</v>
      </c>
      <c r="N4340" s="18">
        <f>YEAR(Tabela3[[#This Row],[DATA]])</f>
        <v>2023</v>
      </c>
    </row>
    <row r="4341" spans="2:14">
      <c r="B4341" s="1">
        <v>45051</v>
      </c>
      <c r="C4341">
        <v>13751</v>
      </c>
      <c r="D4341">
        <f>COUNTIF(C$4:C4341,Tabela3[[#This Row],[COMANDA]])</f>
        <v>3</v>
      </c>
      <c r="E4341" t="s">
        <v>90</v>
      </c>
      <c r="F4341" t="s">
        <v>375</v>
      </c>
      <c r="G4341" t="s">
        <v>9</v>
      </c>
      <c r="H4341" t="s">
        <v>154</v>
      </c>
      <c r="I4341" s="2">
        <v>1</v>
      </c>
      <c r="J4341" t="s">
        <v>11</v>
      </c>
      <c r="K4341" s="21">
        <f>INDEX(LISTAS!$H:$Q,MATCH(BASE!H4341,LISTAS!$G:$G,0),MATCH(BASE!J4341,LISTAS!$H$3:$Q$3,0))*Tabela3[[#This Row],[QUANTIDADE]]</f>
        <v>6</v>
      </c>
      <c r="L4341" s="2" t="str">
        <f>TEXT(Tabela3[[#This Row],[DATA]],"MM")</f>
        <v>05</v>
      </c>
      <c r="M4341" s="2">
        <f>WEEKNUM(Tabela3[[#This Row],[DATA]])</f>
        <v>18</v>
      </c>
      <c r="N4341" s="18">
        <f>YEAR(Tabela3[[#This Row],[DATA]])</f>
        <v>2023</v>
      </c>
    </row>
    <row r="4342" spans="2:14">
      <c r="B4342" s="1">
        <v>45051</v>
      </c>
      <c r="C4342">
        <v>13751</v>
      </c>
      <c r="D4342">
        <f>COUNTIF(C$4:C4342,Tabela3[[#This Row],[COMANDA]])</f>
        <v>4</v>
      </c>
      <c r="E4342" t="s">
        <v>90</v>
      </c>
      <c r="F4342" t="s">
        <v>100</v>
      </c>
      <c r="G4342" t="s">
        <v>8</v>
      </c>
      <c r="H4342" t="s">
        <v>42</v>
      </c>
      <c r="I4342" s="2">
        <v>1</v>
      </c>
      <c r="J4342" t="s">
        <v>11</v>
      </c>
      <c r="K4342" s="21">
        <f>INDEX(LISTAS!$H:$Q,MATCH(BASE!H4342,LISTAS!$G:$G,0),MATCH(BASE!J4342,LISTAS!$H$3:$Q$3,0))*Tabela3[[#This Row],[QUANTIDADE]]</f>
        <v>16</v>
      </c>
      <c r="L4342" s="2" t="str">
        <f>TEXT(Tabela3[[#This Row],[DATA]],"MM")</f>
        <v>05</v>
      </c>
      <c r="M4342" s="2">
        <f>WEEKNUM(Tabela3[[#This Row],[DATA]])</f>
        <v>18</v>
      </c>
      <c r="N4342" s="18">
        <f>YEAR(Tabela3[[#This Row],[DATA]])</f>
        <v>2023</v>
      </c>
    </row>
    <row r="4343" spans="2:14">
      <c r="B4343" s="1">
        <v>45051</v>
      </c>
      <c r="C4343">
        <v>13751</v>
      </c>
      <c r="D4343">
        <f>COUNTIF(C$4:C4343,Tabela3[[#This Row],[COMANDA]])</f>
        <v>5</v>
      </c>
      <c r="E4343" t="s">
        <v>90</v>
      </c>
      <c r="F4343" t="s">
        <v>100</v>
      </c>
      <c r="G4343" t="s">
        <v>9</v>
      </c>
      <c r="H4343" t="s">
        <v>135</v>
      </c>
      <c r="I4343" s="2">
        <v>1</v>
      </c>
      <c r="J4343" t="s">
        <v>11</v>
      </c>
      <c r="K4343" s="21">
        <f>INDEX(LISTAS!$H:$Q,MATCH(BASE!H4343,LISTAS!$G:$G,0),MATCH(BASE!J4343,LISTAS!$H$3:$Q$3,0))*Tabela3[[#This Row],[QUANTIDADE]]</f>
        <v>4</v>
      </c>
      <c r="L4343" s="2" t="str">
        <f>TEXT(Tabela3[[#This Row],[DATA]],"MM")</f>
        <v>05</v>
      </c>
      <c r="M4343" s="2">
        <f>WEEKNUM(Tabela3[[#This Row],[DATA]])</f>
        <v>18</v>
      </c>
      <c r="N4343" s="18">
        <f>YEAR(Tabela3[[#This Row],[DATA]])</f>
        <v>2023</v>
      </c>
    </row>
    <row r="4344" spans="2:14">
      <c r="B4344" s="1">
        <v>45051</v>
      </c>
      <c r="C4344">
        <v>13752</v>
      </c>
      <c r="D4344">
        <f>COUNTIF(C$4:C4344,Tabela3[[#This Row],[COMANDA]])</f>
        <v>1</v>
      </c>
      <c r="E4344" t="s">
        <v>89</v>
      </c>
      <c r="F4344" t="s">
        <v>99</v>
      </c>
      <c r="G4344" t="s">
        <v>8</v>
      </c>
      <c r="H4344" t="s">
        <v>47</v>
      </c>
      <c r="I4344" s="2">
        <v>1</v>
      </c>
      <c r="J4344" t="s">
        <v>11</v>
      </c>
      <c r="K4344" s="21">
        <f>INDEX(LISTAS!$H:$Q,MATCH(BASE!H4344,LISTAS!$G:$G,0),MATCH(BASE!J4344,LISTAS!$H$3:$Q$3,0))*Tabela3[[#This Row],[QUANTIDADE]]</f>
        <v>16</v>
      </c>
      <c r="L4344" s="2" t="str">
        <f>TEXT(Tabela3[[#This Row],[DATA]],"MM")</f>
        <v>05</v>
      </c>
      <c r="M4344" s="2">
        <f>WEEKNUM(Tabela3[[#This Row],[DATA]])</f>
        <v>18</v>
      </c>
      <c r="N4344" s="18">
        <f>YEAR(Tabela3[[#This Row],[DATA]])</f>
        <v>2023</v>
      </c>
    </row>
    <row r="4345" spans="2:14">
      <c r="B4345" s="1">
        <v>45051</v>
      </c>
      <c r="C4345">
        <v>13753</v>
      </c>
      <c r="D4345">
        <f>COUNTIF(C$4:C4345,Tabela3[[#This Row],[COMANDA]])</f>
        <v>1</v>
      </c>
      <c r="E4345" t="s">
        <v>89</v>
      </c>
      <c r="F4345" t="s">
        <v>99</v>
      </c>
      <c r="G4345" t="s">
        <v>8</v>
      </c>
      <c r="H4345" t="s">
        <v>209</v>
      </c>
      <c r="I4345" s="2">
        <v>1</v>
      </c>
      <c r="J4345" t="s">
        <v>11</v>
      </c>
      <c r="K4345" s="21">
        <f>INDEX(LISTAS!$H:$Q,MATCH(BASE!H4345,LISTAS!$G:$G,0),MATCH(BASE!J4345,LISTAS!$H$3:$Q$3,0))*Tabela3[[#This Row],[QUANTIDADE]]</f>
        <v>8</v>
      </c>
      <c r="L4345" s="2" t="str">
        <f>TEXT(Tabela3[[#This Row],[DATA]],"MM")</f>
        <v>05</v>
      </c>
      <c r="M4345" s="2">
        <f>WEEKNUM(Tabela3[[#This Row],[DATA]])</f>
        <v>18</v>
      </c>
      <c r="N4345" s="18">
        <f>YEAR(Tabela3[[#This Row],[DATA]])</f>
        <v>2023</v>
      </c>
    </row>
    <row r="4346" spans="2:14">
      <c r="B4346" s="1">
        <v>45051</v>
      </c>
      <c r="C4346">
        <v>13754</v>
      </c>
      <c r="D4346">
        <f>COUNTIF(C$4:C4346,Tabela3[[#This Row],[COMANDA]])</f>
        <v>1</v>
      </c>
      <c r="E4346" t="s">
        <v>89</v>
      </c>
      <c r="G4346" t="s">
        <v>8</v>
      </c>
      <c r="H4346" t="s">
        <v>47</v>
      </c>
      <c r="I4346" s="2">
        <v>1</v>
      </c>
      <c r="J4346" t="s">
        <v>11</v>
      </c>
      <c r="K4346" s="21">
        <f>INDEX(LISTAS!$H:$Q,MATCH(BASE!H4346,LISTAS!$G:$G,0),MATCH(BASE!J4346,LISTAS!$H$3:$Q$3,0))*Tabela3[[#This Row],[QUANTIDADE]]</f>
        <v>16</v>
      </c>
      <c r="L4346" s="2" t="str">
        <f>TEXT(Tabela3[[#This Row],[DATA]],"MM")</f>
        <v>05</v>
      </c>
      <c r="M4346" s="2">
        <f>WEEKNUM(Tabela3[[#This Row],[DATA]])</f>
        <v>18</v>
      </c>
      <c r="N4346" s="18">
        <f>YEAR(Tabela3[[#This Row],[DATA]])</f>
        <v>2023</v>
      </c>
    </row>
    <row r="4347" spans="2:14">
      <c r="B4347" s="1">
        <v>45051</v>
      </c>
      <c r="C4347">
        <v>13755</v>
      </c>
      <c r="D4347">
        <f>COUNTIF(C$4:C4347,Tabela3[[#This Row],[COMANDA]])</f>
        <v>1</v>
      </c>
      <c r="E4347" t="s">
        <v>90</v>
      </c>
      <c r="F4347" t="s">
        <v>99</v>
      </c>
      <c r="G4347" t="s">
        <v>8</v>
      </c>
      <c r="H4347" t="s">
        <v>47</v>
      </c>
      <c r="I4347" s="2">
        <v>1</v>
      </c>
      <c r="J4347" t="s">
        <v>11</v>
      </c>
      <c r="K4347" s="21">
        <f>INDEX(LISTAS!$H:$Q,MATCH(BASE!H4347,LISTAS!$G:$G,0),MATCH(BASE!J4347,LISTAS!$H$3:$Q$3,0))*Tabela3[[#This Row],[QUANTIDADE]]</f>
        <v>16</v>
      </c>
      <c r="L4347" s="2" t="str">
        <f>TEXT(Tabela3[[#This Row],[DATA]],"MM")</f>
        <v>05</v>
      </c>
      <c r="M4347" s="2">
        <f>WEEKNUM(Tabela3[[#This Row],[DATA]])</f>
        <v>18</v>
      </c>
      <c r="N4347" s="18">
        <f>YEAR(Tabela3[[#This Row],[DATA]])</f>
        <v>2023</v>
      </c>
    </row>
    <row r="4348" spans="2:14">
      <c r="B4348" s="1">
        <v>45051</v>
      </c>
      <c r="C4348">
        <v>13756</v>
      </c>
      <c r="D4348">
        <f>COUNTIF(C$4:C4348,Tabela3[[#This Row],[COMANDA]])</f>
        <v>1</v>
      </c>
      <c r="E4348" t="s">
        <v>90</v>
      </c>
      <c r="F4348" t="s">
        <v>99</v>
      </c>
      <c r="G4348" t="s">
        <v>8</v>
      </c>
      <c r="H4348" t="s">
        <v>211</v>
      </c>
      <c r="I4348" s="2">
        <v>1</v>
      </c>
      <c r="J4348" t="s">
        <v>11</v>
      </c>
      <c r="K4348" s="21">
        <f>INDEX(LISTAS!$H:$Q,MATCH(BASE!H4348,LISTAS!$G:$G,0),MATCH(BASE!J4348,LISTAS!$H$3:$Q$3,0))*Tabela3[[#This Row],[QUANTIDADE]]</f>
        <v>20</v>
      </c>
      <c r="L4348" s="2" t="str">
        <f>TEXT(Tabela3[[#This Row],[DATA]],"MM")</f>
        <v>05</v>
      </c>
      <c r="M4348" s="2">
        <f>WEEKNUM(Tabela3[[#This Row],[DATA]])</f>
        <v>18</v>
      </c>
      <c r="N4348" s="18">
        <f>YEAR(Tabela3[[#This Row],[DATA]])</f>
        <v>2023</v>
      </c>
    </row>
    <row r="4349" spans="2:14">
      <c r="B4349" s="1">
        <v>45051</v>
      </c>
      <c r="C4349">
        <v>13756</v>
      </c>
      <c r="D4349">
        <f>COUNTIF(C$4:C4349,Tabela3[[#This Row],[COMANDA]])</f>
        <v>2</v>
      </c>
      <c r="E4349" t="s">
        <v>90</v>
      </c>
      <c r="F4349" t="s">
        <v>99</v>
      </c>
      <c r="G4349" t="s">
        <v>9</v>
      </c>
      <c r="H4349" t="s">
        <v>56</v>
      </c>
      <c r="I4349" s="2">
        <v>1</v>
      </c>
      <c r="J4349" t="s">
        <v>11</v>
      </c>
      <c r="K4349" s="21">
        <f>INDEX(LISTAS!$H:$Q,MATCH(BASE!H4349,LISTAS!$G:$G,0),MATCH(BASE!J4349,LISTAS!$H$3:$Q$3,0))*Tabela3[[#This Row],[QUANTIDADE]]</f>
        <v>3</v>
      </c>
      <c r="L4349" s="2" t="str">
        <f>TEXT(Tabela3[[#This Row],[DATA]],"MM")</f>
        <v>05</v>
      </c>
      <c r="M4349" s="2">
        <f>WEEKNUM(Tabela3[[#This Row],[DATA]])</f>
        <v>18</v>
      </c>
      <c r="N4349" s="18">
        <f>YEAR(Tabela3[[#This Row],[DATA]])</f>
        <v>2023</v>
      </c>
    </row>
    <row r="4350" spans="2:14">
      <c r="B4350" s="1">
        <v>45051</v>
      </c>
      <c r="C4350">
        <v>13757</v>
      </c>
      <c r="D4350">
        <f>COUNTIF(C$4:C4350,Tabela3[[#This Row],[COMANDA]])</f>
        <v>1</v>
      </c>
      <c r="E4350" t="s">
        <v>90</v>
      </c>
      <c r="F4350" t="s">
        <v>98</v>
      </c>
      <c r="G4350" t="s">
        <v>8</v>
      </c>
      <c r="H4350" t="s">
        <v>47</v>
      </c>
      <c r="I4350" s="2">
        <v>1</v>
      </c>
      <c r="J4350" t="s">
        <v>11</v>
      </c>
      <c r="K4350" s="21">
        <f>INDEX(LISTAS!$H:$Q,MATCH(BASE!H4350,LISTAS!$G:$G,0),MATCH(BASE!J4350,LISTAS!$H$3:$Q$3,0))*Tabela3[[#This Row],[QUANTIDADE]]</f>
        <v>16</v>
      </c>
      <c r="L4350" s="2" t="str">
        <f>TEXT(Tabela3[[#This Row],[DATA]],"MM")</f>
        <v>05</v>
      </c>
      <c r="M4350" s="2">
        <f>WEEKNUM(Tabela3[[#This Row],[DATA]])</f>
        <v>18</v>
      </c>
      <c r="N4350" s="18">
        <f>YEAR(Tabela3[[#This Row],[DATA]])</f>
        <v>2023</v>
      </c>
    </row>
    <row r="4351" spans="2:14">
      <c r="B4351" s="1">
        <v>45051</v>
      </c>
      <c r="C4351">
        <v>13757</v>
      </c>
      <c r="D4351">
        <f>COUNTIF(C$4:C4351,Tabela3[[#This Row],[COMANDA]])</f>
        <v>2</v>
      </c>
      <c r="E4351" t="s">
        <v>90</v>
      </c>
      <c r="F4351" t="s">
        <v>98</v>
      </c>
      <c r="G4351" t="s">
        <v>9</v>
      </c>
      <c r="H4351" t="s">
        <v>138</v>
      </c>
      <c r="I4351" s="2">
        <v>1</v>
      </c>
      <c r="J4351" t="s">
        <v>11</v>
      </c>
      <c r="K4351" s="21">
        <f>INDEX(LISTAS!$H:$Q,MATCH(BASE!H4351,LISTAS!$G:$G,0),MATCH(BASE!J4351,LISTAS!$H$3:$Q$3,0))*Tabela3[[#This Row],[QUANTIDADE]]</f>
        <v>4</v>
      </c>
      <c r="L4351" s="2" t="str">
        <f>TEXT(Tabela3[[#This Row],[DATA]],"MM")</f>
        <v>05</v>
      </c>
      <c r="M4351" s="2">
        <f>WEEKNUM(Tabela3[[#This Row],[DATA]])</f>
        <v>18</v>
      </c>
      <c r="N4351" s="18">
        <f>YEAR(Tabela3[[#This Row],[DATA]])</f>
        <v>2023</v>
      </c>
    </row>
    <row r="4352" spans="2:14">
      <c r="B4352" s="1">
        <v>45051</v>
      </c>
      <c r="C4352">
        <v>13758</v>
      </c>
      <c r="D4352">
        <f>COUNTIF(C$4:C4352,Tabela3[[#This Row],[COMANDA]])</f>
        <v>1</v>
      </c>
      <c r="E4352" t="s">
        <v>90</v>
      </c>
      <c r="F4352" t="s">
        <v>99</v>
      </c>
      <c r="G4352" t="s">
        <v>8</v>
      </c>
      <c r="H4352" t="s">
        <v>84</v>
      </c>
      <c r="I4352" s="2">
        <v>1</v>
      </c>
      <c r="J4352" t="s">
        <v>11</v>
      </c>
      <c r="K4352" s="21">
        <f>INDEX(LISTAS!$H:$Q,MATCH(BASE!H4352,LISTAS!$G:$G,0),MATCH(BASE!J4352,LISTAS!$H$3:$Q$3,0))*Tabela3[[#This Row],[QUANTIDADE]]</f>
        <v>16</v>
      </c>
      <c r="L4352" s="2" t="str">
        <f>TEXT(Tabela3[[#This Row],[DATA]],"MM")</f>
        <v>05</v>
      </c>
      <c r="M4352" s="2">
        <f>WEEKNUM(Tabela3[[#This Row],[DATA]])</f>
        <v>18</v>
      </c>
      <c r="N4352" s="18">
        <f>YEAR(Tabela3[[#This Row],[DATA]])</f>
        <v>2023</v>
      </c>
    </row>
    <row r="4353" spans="2:14">
      <c r="B4353" s="1">
        <v>45051</v>
      </c>
      <c r="C4353">
        <v>13759</v>
      </c>
      <c r="D4353">
        <f>COUNTIF(C$4:C4353,Tabela3[[#This Row],[COMANDA]])</f>
        <v>1</v>
      </c>
      <c r="E4353" t="s">
        <v>90</v>
      </c>
      <c r="F4353" t="s">
        <v>98</v>
      </c>
      <c r="G4353" t="s">
        <v>8</v>
      </c>
      <c r="H4353" t="s">
        <v>47</v>
      </c>
      <c r="I4353" s="2">
        <v>1</v>
      </c>
      <c r="J4353" t="s">
        <v>11</v>
      </c>
      <c r="K4353" s="21">
        <f>INDEX(LISTAS!$H:$Q,MATCH(BASE!H4353,LISTAS!$G:$G,0),MATCH(BASE!J4353,LISTAS!$H$3:$Q$3,0))*Tabela3[[#This Row],[QUANTIDADE]]</f>
        <v>16</v>
      </c>
      <c r="L4353" s="2" t="str">
        <f>TEXT(Tabela3[[#This Row],[DATA]],"MM")</f>
        <v>05</v>
      </c>
      <c r="M4353" s="2">
        <f>WEEKNUM(Tabela3[[#This Row],[DATA]])</f>
        <v>18</v>
      </c>
      <c r="N4353" s="18">
        <f>YEAR(Tabela3[[#This Row],[DATA]])</f>
        <v>2023</v>
      </c>
    </row>
    <row r="4354" spans="2:14">
      <c r="B4354" s="1">
        <v>45051</v>
      </c>
      <c r="C4354">
        <v>13759</v>
      </c>
      <c r="D4354">
        <f>COUNTIF(C$4:C4354,Tabela3[[#This Row],[COMANDA]])</f>
        <v>2</v>
      </c>
      <c r="E4354" t="s">
        <v>90</v>
      </c>
      <c r="F4354" t="s">
        <v>98</v>
      </c>
      <c r="G4354" t="s">
        <v>9</v>
      </c>
      <c r="H4354" t="s">
        <v>52</v>
      </c>
      <c r="I4354" s="2">
        <v>1</v>
      </c>
      <c r="J4354" t="s">
        <v>11</v>
      </c>
      <c r="K4354" s="21">
        <f>INDEX(LISTAS!$H:$Q,MATCH(BASE!H4354,LISTAS!$G:$G,0),MATCH(BASE!J4354,LISTAS!$H$3:$Q$3,0))*Tabela3[[#This Row],[QUANTIDADE]]</f>
        <v>8</v>
      </c>
      <c r="L4354" s="2" t="str">
        <f>TEXT(Tabela3[[#This Row],[DATA]],"MM")</f>
        <v>05</v>
      </c>
      <c r="M4354" s="2">
        <f>WEEKNUM(Tabela3[[#This Row],[DATA]])</f>
        <v>18</v>
      </c>
      <c r="N4354" s="18">
        <f>YEAR(Tabela3[[#This Row],[DATA]])</f>
        <v>2023</v>
      </c>
    </row>
    <row r="4355" spans="2:14">
      <c r="B4355" s="1">
        <v>45051</v>
      </c>
      <c r="C4355">
        <v>13760</v>
      </c>
      <c r="D4355">
        <f>COUNTIF(C$4:C4355,Tabela3[[#This Row],[COMANDA]])</f>
        <v>1</v>
      </c>
      <c r="E4355" t="s">
        <v>90</v>
      </c>
      <c r="F4355" t="s">
        <v>98</v>
      </c>
      <c r="G4355" t="s">
        <v>8</v>
      </c>
      <c r="H4355" t="s">
        <v>42</v>
      </c>
      <c r="I4355" s="2">
        <v>1</v>
      </c>
      <c r="J4355" t="s">
        <v>11</v>
      </c>
      <c r="K4355" s="21">
        <f>INDEX(LISTAS!$H:$Q,MATCH(BASE!H4355,LISTAS!$G:$G,0),MATCH(BASE!J4355,LISTAS!$H$3:$Q$3,0))*Tabela3[[#This Row],[QUANTIDADE]]</f>
        <v>16</v>
      </c>
      <c r="L4355" s="2" t="str">
        <f>TEXT(Tabela3[[#This Row],[DATA]],"MM")</f>
        <v>05</v>
      </c>
      <c r="M4355" s="2">
        <f>WEEKNUM(Tabela3[[#This Row],[DATA]])</f>
        <v>18</v>
      </c>
      <c r="N4355" s="18">
        <f>YEAR(Tabela3[[#This Row],[DATA]])</f>
        <v>2023</v>
      </c>
    </row>
    <row r="4356" spans="2:14">
      <c r="B4356" s="1">
        <v>45051</v>
      </c>
      <c r="C4356">
        <v>13761</v>
      </c>
      <c r="D4356">
        <f>COUNTIF(C$4:C4356,Tabela3[[#This Row],[COMANDA]])</f>
        <v>1</v>
      </c>
      <c r="E4356" t="s">
        <v>90</v>
      </c>
      <c r="F4356" t="s">
        <v>98</v>
      </c>
      <c r="G4356" t="s">
        <v>8</v>
      </c>
      <c r="H4356" t="s">
        <v>204</v>
      </c>
      <c r="I4356" s="2">
        <v>1</v>
      </c>
      <c r="J4356" t="s">
        <v>11</v>
      </c>
      <c r="K4356" s="21">
        <f>INDEX(LISTAS!$H:$Q,MATCH(BASE!H4356,LISTAS!$G:$G,0),MATCH(BASE!J4356,LISTAS!$H$3:$Q$3,0))*Tabela3[[#This Row],[QUANTIDADE]]</f>
        <v>18</v>
      </c>
      <c r="L4356" s="2" t="str">
        <f>TEXT(Tabela3[[#This Row],[DATA]],"MM")</f>
        <v>05</v>
      </c>
      <c r="M4356" s="2">
        <f>WEEKNUM(Tabela3[[#This Row],[DATA]])</f>
        <v>18</v>
      </c>
      <c r="N4356" s="18">
        <f>YEAR(Tabela3[[#This Row],[DATA]])</f>
        <v>2023</v>
      </c>
    </row>
    <row r="4357" spans="2:14">
      <c r="B4357" s="1">
        <v>45051</v>
      </c>
      <c r="C4357">
        <v>13761</v>
      </c>
      <c r="D4357">
        <f>COUNTIF(C$4:C4357,Tabela3[[#This Row],[COMANDA]])</f>
        <v>2</v>
      </c>
      <c r="E4357" t="s">
        <v>90</v>
      </c>
      <c r="F4357" t="s">
        <v>98</v>
      </c>
      <c r="G4357" t="s">
        <v>9</v>
      </c>
      <c r="H4357" t="s">
        <v>351</v>
      </c>
      <c r="I4357" s="2">
        <v>1</v>
      </c>
      <c r="J4357" t="s">
        <v>11</v>
      </c>
      <c r="K4357" s="21">
        <f>INDEX(LISTAS!$H:$Q,MATCH(BASE!H4357,LISTAS!$G:$G,0),MATCH(BASE!J4357,LISTAS!$H$3:$Q$3,0))*Tabela3[[#This Row],[QUANTIDADE]]</f>
        <v>4</v>
      </c>
      <c r="L4357" s="2" t="str">
        <f>TEXT(Tabela3[[#This Row],[DATA]],"MM")</f>
        <v>05</v>
      </c>
      <c r="M4357" s="2">
        <f>WEEKNUM(Tabela3[[#This Row],[DATA]])</f>
        <v>18</v>
      </c>
      <c r="N4357" s="18">
        <f>YEAR(Tabela3[[#This Row],[DATA]])</f>
        <v>2023</v>
      </c>
    </row>
    <row r="4358" spans="2:14">
      <c r="B4358" s="1">
        <v>45051</v>
      </c>
      <c r="C4358">
        <v>13762</v>
      </c>
      <c r="D4358">
        <f>COUNTIF(C$4:C4358,Tabela3[[#This Row],[COMANDA]])</f>
        <v>1</v>
      </c>
      <c r="E4358" t="s">
        <v>90</v>
      </c>
      <c r="F4358" t="s">
        <v>99</v>
      </c>
      <c r="G4358" t="s">
        <v>8</v>
      </c>
      <c r="H4358" t="s">
        <v>40</v>
      </c>
      <c r="I4358" s="2">
        <v>1</v>
      </c>
      <c r="J4358" t="s">
        <v>11</v>
      </c>
      <c r="K4358" s="21">
        <f>INDEX(LISTAS!$H:$Q,MATCH(BASE!H4358,LISTAS!$G:$G,0),MATCH(BASE!J4358,LISTAS!$H$3:$Q$3,0))*Tabela3[[#This Row],[QUANTIDADE]]</f>
        <v>14</v>
      </c>
      <c r="L4358" s="2" t="str">
        <f>TEXT(Tabela3[[#This Row],[DATA]],"MM")</f>
        <v>05</v>
      </c>
      <c r="M4358" s="2">
        <f>WEEKNUM(Tabela3[[#This Row],[DATA]])</f>
        <v>18</v>
      </c>
      <c r="N4358" s="18">
        <f>YEAR(Tabela3[[#This Row],[DATA]])</f>
        <v>2023</v>
      </c>
    </row>
    <row r="4359" spans="2:14">
      <c r="B4359" s="1">
        <v>45051</v>
      </c>
      <c r="C4359">
        <v>13762</v>
      </c>
      <c r="D4359">
        <f>COUNTIF(C$4:C4359,Tabela3[[#This Row],[COMANDA]])</f>
        <v>2</v>
      </c>
      <c r="E4359" t="s">
        <v>90</v>
      </c>
      <c r="F4359" t="s">
        <v>98</v>
      </c>
      <c r="G4359" t="s">
        <v>8</v>
      </c>
      <c r="H4359" t="s">
        <v>202</v>
      </c>
      <c r="I4359" s="2">
        <v>1</v>
      </c>
      <c r="J4359" t="s">
        <v>11</v>
      </c>
      <c r="K4359" s="21">
        <f>INDEX(LISTAS!$H:$Q,MATCH(BASE!H4359,LISTAS!$G:$G,0),MATCH(BASE!J4359,LISTAS!$H$3:$Q$3,0))*Tabela3[[#This Row],[QUANTIDADE]]</f>
        <v>20</v>
      </c>
      <c r="L4359" s="2" t="str">
        <f>TEXT(Tabela3[[#This Row],[DATA]],"MM")</f>
        <v>05</v>
      </c>
      <c r="M4359" s="2">
        <f>WEEKNUM(Tabela3[[#This Row],[DATA]])</f>
        <v>18</v>
      </c>
      <c r="N4359" s="18">
        <f>YEAR(Tabela3[[#This Row],[DATA]])</f>
        <v>2023</v>
      </c>
    </row>
    <row r="4360" spans="2:14">
      <c r="B4360" s="1">
        <v>45051</v>
      </c>
      <c r="C4360">
        <v>13762</v>
      </c>
      <c r="D4360">
        <f>COUNTIF(C$4:C4360,Tabela3[[#This Row],[COMANDA]])</f>
        <v>3</v>
      </c>
      <c r="E4360" t="s">
        <v>90</v>
      </c>
      <c r="G4360" t="s">
        <v>9</v>
      </c>
      <c r="H4360" t="s">
        <v>464</v>
      </c>
      <c r="I4360" s="2">
        <v>1</v>
      </c>
      <c r="J4360" t="s">
        <v>11</v>
      </c>
      <c r="K4360" s="21">
        <f>INDEX(LISTAS!$H:$Q,MATCH(BASE!H4360,LISTAS!$G:$G,0),MATCH(BASE!J4360,LISTAS!$H$3:$Q$3,0))*Tabela3[[#This Row],[QUANTIDADE]]</f>
        <v>5</v>
      </c>
      <c r="L4360" s="2" t="str">
        <f>TEXT(Tabela3[[#This Row],[DATA]],"MM")</f>
        <v>05</v>
      </c>
      <c r="M4360" s="2">
        <f>WEEKNUM(Tabela3[[#This Row],[DATA]])</f>
        <v>18</v>
      </c>
      <c r="N4360" s="18">
        <f>YEAR(Tabela3[[#This Row],[DATA]])</f>
        <v>2023</v>
      </c>
    </row>
    <row r="4361" spans="2:14">
      <c r="B4361" s="1">
        <v>45051</v>
      </c>
      <c r="C4361">
        <v>13763</v>
      </c>
      <c r="D4361">
        <f>COUNTIF(C$4:C4361,Tabela3[[#This Row],[COMANDA]])</f>
        <v>1</v>
      </c>
      <c r="E4361" t="s">
        <v>90</v>
      </c>
      <c r="F4361" t="s">
        <v>99</v>
      </c>
      <c r="G4361" t="s">
        <v>8</v>
      </c>
      <c r="H4361" t="s">
        <v>47</v>
      </c>
      <c r="I4361" s="2">
        <v>1</v>
      </c>
      <c r="J4361" t="s">
        <v>11</v>
      </c>
      <c r="K4361" s="21">
        <f>INDEX(LISTAS!$H:$Q,MATCH(BASE!H4361,LISTAS!$G:$G,0),MATCH(BASE!J4361,LISTAS!$H$3:$Q$3,0))*Tabela3[[#This Row],[QUANTIDADE]]</f>
        <v>16</v>
      </c>
      <c r="L4361" s="2" t="str">
        <f>TEXT(Tabela3[[#This Row],[DATA]],"MM")</f>
        <v>05</v>
      </c>
      <c r="M4361" s="2">
        <f>WEEKNUM(Tabela3[[#This Row],[DATA]])</f>
        <v>18</v>
      </c>
      <c r="N4361" s="18">
        <f>YEAR(Tabela3[[#This Row],[DATA]])</f>
        <v>2023</v>
      </c>
    </row>
    <row r="4362" spans="2:14">
      <c r="B4362" s="1">
        <v>45051</v>
      </c>
      <c r="C4362">
        <v>13764</v>
      </c>
      <c r="D4362">
        <f>COUNTIF(C$4:C4362,Tabela3[[#This Row],[COMANDA]])</f>
        <v>1</v>
      </c>
      <c r="E4362" t="s">
        <v>90</v>
      </c>
      <c r="F4362" t="s">
        <v>98</v>
      </c>
      <c r="G4362" t="s">
        <v>8</v>
      </c>
      <c r="H4362" t="s">
        <v>42</v>
      </c>
      <c r="I4362" s="2">
        <v>1</v>
      </c>
      <c r="J4362" t="s">
        <v>11</v>
      </c>
      <c r="K4362" s="21">
        <f>INDEX(LISTAS!$H:$Q,MATCH(BASE!H4362,LISTAS!$G:$G,0),MATCH(BASE!J4362,LISTAS!$H$3:$Q$3,0))*Tabela3[[#This Row],[QUANTIDADE]]</f>
        <v>16</v>
      </c>
      <c r="L4362" s="2" t="str">
        <f>TEXT(Tabela3[[#This Row],[DATA]],"MM")</f>
        <v>05</v>
      </c>
      <c r="M4362" s="2">
        <f>WEEKNUM(Tabela3[[#This Row],[DATA]])</f>
        <v>18</v>
      </c>
      <c r="N4362" s="18">
        <f>YEAR(Tabela3[[#This Row],[DATA]])</f>
        <v>2023</v>
      </c>
    </row>
    <row r="4363" spans="2:14">
      <c r="B4363" s="1">
        <v>45051</v>
      </c>
      <c r="C4363">
        <v>13764</v>
      </c>
      <c r="D4363">
        <f>COUNTIF(C$4:C4363,Tabela3[[#This Row],[COMANDA]])</f>
        <v>2</v>
      </c>
      <c r="E4363" t="s">
        <v>90</v>
      </c>
      <c r="F4363" t="s">
        <v>98</v>
      </c>
      <c r="G4363" t="s">
        <v>10</v>
      </c>
      <c r="H4363" t="s">
        <v>96</v>
      </c>
      <c r="I4363" s="2">
        <v>5</v>
      </c>
      <c r="J4363" t="s">
        <v>11</v>
      </c>
      <c r="K4363" s="21">
        <f>INDEX(LISTAS!$H:$Q,MATCH(BASE!H4363,LISTAS!$G:$G,0),MATCH(BASE!J4363,LISTAS!$H$3:$Q$3,0))*Tabela3[[#This Row],[QUANTIDADE]]</f>
        <v>15</v>
      </c>
      <c r="L4363" s="2" t="str">
        <f>TEXT(Tabela3[[#This Row],[DATA]],"MM")</f>
        <v>05</v>
      </c>
      <c r="M4363" s="2">
        <f>WEEKNUM(Tabela3[[#This Row],[DATA]])</f>
        <v>18</v>
      </c>
      <c r="N4363" s="18">
        <f>YEAR(Tabela3[[#This Row],[DATA]])</f>
        <v>2023</v>
      </c>
    </row>
    <row r="4364" spans="2:14">
      <c r="B4364" s="1">
        <v>45051</v>
      </c>
      <c r="C4364">
        <v>13765</v>
      </c>
      <c r="D4364">
        <f>COUNTIF(C$4:C4364,Tabela3[[#This Row],[COMANDA]])</f>
        <v>1</v>
      </c>
      <c r="E4364" t="s">
        <v>90</v>
      </c>
      <c r="G4364" t="s">
        <v>8</v>
      </c>
      <c r="H4364" t="s">
        <v>41</v>
      </c>
      <c r="I4364" s="2">
        <v>1</v>
      </c>
      <c r="J4364" t="s">
        <v>11</v>
      </c>
      <c r="K4364" s="21">
        <f>INDEX(LISTAS!$H:$Q,MATCH(BASE!H4364,LISTAS!$G:$G,0),MATCH(BASE!J4364,LISTAS!$H$3:$Q$3,0))*Tabela3[[#This Row],[QUANTIDADE]]</f>
        <v>14</v>
      </c>
      <c r="L4364" s="2" t="str">
        <f>TEXT(Tabela3[[#This Row],[DATA]],"MM")</f>
        <v>05</v>
      </c>
      <c r="M4364" s="2">
        <f>WEEKNUM(Tabela3[[#This Row],[DATA]])</f>
        <v>18</v>
      </c>
      <c r="N4364" s="18">
        <f>YEAR(Tabela3[[#This Row],[DATA]])</f>
        <v>2023</v>
      </c>
    </row>
    <row r="4365" spans="2:14">
      <c r="B4365" s="1">
        <v>45051</v>
      </c>
      <c r="C4365">
        <v>13765</v>
      </c>
      <c r="D4365">
        <f>COUNTIF(C$4:C4365,Tabela3[[#This Row],[COMANDA]])</f>
        <v>2</v>
      </c>
      <c r="E4365" t="s">
        <v>90</v>
      </c>
      <c r="G4365" t="s">
        <v>9</v>
      </c>
      <c r="H4365" t="s">
        <v>136</v>
      </c>
      <c r="I4365" s="2">
        <v>1</v>
      </c>
      <c r="J4365" t="s">
        <v>11</v>
      </c>
      <c r="K4365" s="21">
        <f>INDEX(LISTAS!$H:$Q,MATCH(BASE!H4365,LISTAS!$G:$G,0),MATCH(BASE!J4365,LISTAS!$H$3:$Q$3,0))*Tabela3[[#This Row],[QUANTIDADE]]</f>
        <v>4</v>
      </c>
      <c r="L4365" s="2" t="str">
        <f>TEXT(Tabela3[[#This Row],[DATA]],"MM")</f>
        <v>05</v>
      </c>
      <c r="M4365" s="2">
        <f>WEEKNUM(Tabela3[[#This Row],[DATA]])</f>
        <v>18</v>
      </c>
      <c r="N4365" s="18">
        <f>YEAR(Tabela3[[#This Row],[DATA]])</f>
        <v>2023</v>
      </c>
    </row>
    <row r="4366" spans="2:14">
      <c r="B4366" s="1">
        <v>45051</v>
      </c>
      <c r="C4366">
        <v>13766</v>
      </c>
      <c r="D4366">
        <f>COUNTIF(C$4:C4366,Tabela3[[#This Row],[COMANDA]])</f>
        <v>1</v>
      </c>
      <c r="E4366" t="s">
        <v>90</v>
      </c>
      <c r="F4366" t="s">
        <v>99</v>
      </c>
      <c r="G4366" t="s">
        <v>8</v>
      </c>
      <c r="H4366" t="s">
        <v>47</v>
      </c>
      <c r="I4366" s="2">
        <v>1</v>
      </c>
      <c r="J4366" t="s">
        <v>11</v>
      </c>
      <c r="K4366" s="21">
        <f>INDEX(LISTAS!$H:$Q,MATCH(BASE!H4366,LISTAS!$G:$G,0),MATCH(BASE!J4366,LISTAS!$H$3:$Q$3,0))*Tabela3[[#This Row],[QUANTIDADE]]</f>
        <v>16</v>
      </c>
      <c r="L4366" s="2" t="str">
        <f>TEXT(Tabela3[[#This Row],[DATA]],"MM")</f>
        <v>05</v>
      </c>
      <c r="M4366" s="2">
        <f>WEEKNUM(Tabela3[[#This Row],[DATA]])</f>
        <v>18</v>
      </c>
      <c r="N4366" s="18">
        <f>YEAR(Tabela3[[#This Row],[DATA]])</f>
        <v>2023</v>
      </c>
    </row>
    <row r="4367" spans="2:14">
      <c r="B4367" s="1">
        <v>45051</v>
      </c>
      <c r="C4367">
        <v>13767</v>
      </c>
      <c r="D4367">
        <f>COUNTIF(C$4:C4367,Tabela3[[#This Row],[COMANDA]])</f>
        <v>1</v>
      </c>
      <c r="E4367" t="s">
        <v>90</v>
      </c>
      <c r="G4367" t="s">
        <v>8</v>
      </c>
      <c r="H4367" t="s">
        <v>203</v>
      </c>
      <c r="I4367" s="2">
        <v>1</v>
      </c>
      <c r="J4367" t="s">
        <v>11</v>
      </c>
      <c r="K4367" s="21">
        <f>INDEX(LISTAS!$H:$Q,MATCH(BASE!H4367,LISTAS!$G:$G,0),MATCH(BASE!J4367,LISTAS!$H$3:$Q$3,0))*Tabela3[[#This Row],[QUANTIDADE]]</f>
        <v>20</v>
      </c>
      <c r="L4367" s="2" t="str">
        <f>TEXT(Tabela3[[#This Row],[DATA]],"MM")</f>
        <v>05</v>
      </c>
      <c r="M4367" s="2">
        <f>WEEKNUM(Tabela3[[#This Row],[DATA]])</f>
        <v>18</v>
      </c>
      <c r="N4367" s="18">
        <f>YEAR(Tabela3[[#This Row],[DATA]])</f>
        <v>2023</v>
      </c>
    </row>
    <row r="4368" spans="2:14">
      <c r="B4368" s="1">
        <v>45051</v>
      </c>
      <c r="C4368">
        <v>13767</v>
      </c>
      <c r="D4368">
        <f>COUNTIF(C$4:C4368,Tabela3[[#This Row],[COMANDA]])</f>
        <v>2</v>
      </c>
      <c r="E4368" t="s">
        <v>90</v>
      </c>
      <c r="G4368" t="s">
        <v>9</v>
      </c>
      <c r="H4368" t="s">
        <v>464</v>
      </c>
      <c r="I4368" s="2">
        <v>1</v>
      </c>
      <c r="J4368" t="s">
        <v>11</v>
      </c>
      <c r="K4368" s="21">
        <f>INDEX(LISTAS!$H:$Q,MATCH(BASE!H4368,LISTAS!$G:$G,0),MATCH(BASE!J4368,LISTAS!$H$3:$Q$3,0))*Tabela3[[#This Row],[QUANTIDADE]]</f>
        <v>5</v>
      </c>
      <c r="L4368" s="2" t="str">
        <f>TEXT(Tabela3[[#This Row],[DATA]],"MM")</f>
        <v>05</v>
      </c>
      <c r="M4368" s="2">
        <f>WEEKNUM(Tabela3[[#This Row],[DATA]])</f>
        <v>18</v>
      </c>
      <c r="N4368" s="18">
        <f>YEAR(Tabela3[[#This Row],[DATA]])</f>
        <v>2023</v>
      </c>
    </row>
    <row r="4369" spans="2:14">
      <c r="B4369" s="1">
        <v>45051</v>
      </c>
      <c r="C4369">
        <v>13768</v>
      </c>
      <c r="D4369">
        <f>COUNTIF(C$4:C4369,Tabela3[[#This Row],[COMANDA]])</f>
        <v>1</v>
      </c>
      <c r="E4369" t="s">
        <v>89</v>
      </c>
      <c r="G4369" t="s">
        <v>8</v>
      </c>
      <c r="H4369" t="s">
        <v>202</v>
      </c>
      <c r="I4369" s="2">
        <v>1</v>
      </c>
      <c r="J4369" t="s">
        <v>11</v>
      </c>
      <c r="K4369" s="21">
        <f>INDEX(LISTAS!$H:$Q,MATCH(BASE!H4369,LISTAS!$G:$G,0),MATCH(BASE!J4369,LISTAS!$H$3:$Q$3,0))*Tabela3[[#This Row],[QUANTIDADE]]</f>
        <v>20</v>
      </c>
      <c r="L4369" s="2" t="str">
        <f>TEXT(Tabela3[[#This Row],[DATA]],"MM")</f>
        <v>05</v>
      </c>
      <c r="M4369" s="2">
        <f>WEEKNUM(Tabela3[[#This Row],[DATA]])</f>
        <v>18</v>
      </c>
      <c r="N4369" s="18">
        <f>YEAR(Tabela3[[#This Row],[DATA]])</f>
        <v>2023</v>
      </c>
    </row>
    <row r="4370" spans="2:14">
      <c r="B4370" s="1">
        <v>45051</v>
      </c>
      <c r="C4370">
        <v>13769</v>
      </c>
      <c r="D4370">
        <f>COUNTIF(C$4:C4370,Tabela3[[#This Row],[COMANDA]])</f>
        <v>1</v>
      </c>
      <c r="E4370" t="s">
        <v>90</v>
      </c>
      <c r="F4370" t="s">
        <v>99</v>
      </c>
      <c r="G4370" t="s">
        <v>8</v>
      </c>
      <c r="H4370" t="s">
        <v>204</v>
      </c>
      <c r="I4370" s="2">
        <v>1</v>
      </c>
      <c r="J4370" t="s">
        <v>11</v>
      </c>
      <c r="K4370" s="21">
        <f>INDEX(LISTAS!$H:$Q,MATCH(BASE!H4370,LISTAS!$G:$G,0),MATCH(BASE!J4370,LISTAS!$H$3:$Q$3,0))*Tabela3[[#This Row],[QUANTIDADE]]</f>
        <v>18</v>
      </c>
      <c r="L4370" s="2" t="str">
        <f>TEXT(Tabela3[[#This Row],[DATA]],"MM")</f>
        <v>05</v>
      </c>
      <c r="M4370" s="2">
        <f>WEEKNUM(Tabela3[[#This Row],[DATA]])</f>
        <v>18</v>
      </c>
      <c r="N4370" s="18">
        <f>YEAR(Tabela3[[#This Row],[DATA]])</f>
        <v>2023</v>
      </c>
    </row>
    <row r="4371" spans="2:14">
      <c r="B4371" s="1">
        <v>45051</v>
      </c>
      <c r="C4371">
        <v>13769</v>
      </c>
      <c r="D4371">
        <f>COUNTIF(C$4:C4371,Tabela3[[#This Row],[COMANDA]])</f>
        <v>2</v>
      </c>
      <c r="E4371" t="s">
        <v>90</v>
      </c>
      <c r="F4371" t="s">
        <v>99</v>
      </c>
      <c r="G4371" t="s">
        <v>61</v>
      </c>
      <c r="H4371" t="s">
        <v>199</v>
      </c>
      <c r="I4371" s="2">
        <v>1</v>
      </c>
      <c r="J4371" t="s">
        <v>11</v>
      </c>
      <c r="K4371" s="21">
        <f>INDEX(LISTAS!$H:$Q,MATCH(BASE!H4371,LISTAS!$G:$G,0),MATCH(BASE!J4371,LISTAS!$H$3:$Q$3,0))*Tabela3[[#This Row],[QUANTIDADE]]</f>
        <v>1</v>
      </c>
      <c r="L4371" s="2" t="str">
        <f>TEXT(Tabela3[[#This Row],[DATA]],"MM")</f>
        <v>05</v>
      </c>
      <c r="M4371" s="2">
        <f>WEEKNUM(Tabela3[[#This Row],[DATA]])</f>
        <v>18</v>
      </c>
      <c r="N4371" s="18">
        <f>YEAR(Tabela3[[#This Row],[DATA]])</f>
        <v>2023</v>
      </c>
    </row>
    <row r="4372" spans="2:14">
      <c r="B4372" s="1">
        <v>45051</v>
      </c>
      <c r="C4372">
        <v>13770</v>
      </c>
      <c r="D4372">
        <f>COUNTIF(C$4:C4372,Tabela3[[#This Row],[COMANDA]])</f>
        <v>1</v>
      </c>
      <c r="E4372" t="s">
        <v>89</v>
      </c>
      <c r="F4372" t="s">
        <v>99</v>
      </c>
      <c r="G4372" t="s">
        <v>8</v>
      </c>
      <c r="H4372" t="s">
        <v>42</v>
      </c>
      <c r="I4372" s="2">
        <v>1</v>
      </c>
      <c r="J4372" t="s">
        <v>11</v>
      </c>
      <c r="K4372" s="21">
        <f>INDEX(LISTAS!$H:$Q,MATCH(BASE!H4372,LISTAS!$G:$G,0),MATCH(BASE!J4372,LISTAS!$H$3:$Q$3,0))*Tabela3[[#This Row],[QUANTIDADE]]</f>
        <v>16</v>
      </c>
      <c r="L4372" s="2" t="str">
        <f>TEXT(Tabela3[[#This Row],[DATA]],"MM")</f>
        <v>05</v>
      </c>
      <c r="M4372" s="2">
        <f>WEEKNUM(Tabela3[[#This Row],[DATA]])</f>
        <v>18</v>
      </c>
      <c r="N4372" s="18">
        <f>YEAR(Tabela3[[#This Row],[DATA]])</f>
        <v>2023</v>
      </c>
    </row>
    <row r="4373" spans="2:14">
      <c r="B4373" s="1">
        <v>45051</v>
      </c>
      <c r="C4373">
        <v>13771</v>
      </c>
      <c r="D4373">
        <f>COUNTIF(C$4:C4373,Tabela3[[#This Row],[COMANDA]])</f>
        <v>1</v>
      </c>
      <c r="E4373" t="s">
        <v>90</v>
      </c>
      <c r="F4373" t="s">
        <v>98</v>
      </c>
      <c r="G4373" t="s">
        <v>8</v>
      </c>
      <c r="H4373" t="s">
        <v>206</v>
      </c>
      <c r="I4373" s="2">
        <v>1</v>
      </c>
      <c r="J4373" t="s">
        <v>11</v>
      </c>
      <c r="K4373" s="21">
        <f>INDEX(LISTAS!$H:$Q,MATCH(BASE!H4373,LISTAS!$G:$G,0),MATCH(BASE!J4373,LISTAS!$H$3:$Q$3,0))*Tabela3[[#This Row],[QUANTIDADE]]</f>
        <v>18</v>
      </c>
      <c r="L4373" s="2" t="str">
        <f>TEXT(Tabela3[[#This Row],[DATA]],"MM")</f>
        <v>05</v>
      </c>
      <c r="M4373" s="2">
        <f>WEEKNUM(Tabela3[[#This Row],[DATA]])</f>
        <v>18</v>
      </c>
      <c r="N4373" s="18">
        <f>YEAR(Tabela3[[#This Row],[DATA]])</f>
        <v>2023</v>
      </c>
    </row>
    <row r="4374" spans="2:14">
      <c r="B4374" s="1">
        <v>45051</v>
      </c>
      <c r="C4374">
        <v>13771</v>
      </c>
      <c r="D4374">
        <f>COUNTIF(C$4:C4374,Tabela3[[#This Row],[COMANDA]])</f>
        <v>2</v>
      </c>
      <c r="E4374" t="s">
        <v>90</v>
      </c>
      <c r="F4374" t="s">
        <v>99</v>
      </c>
      <c r="G4374" t="s">
        <v>8</v>
      </c>
      <c r="H4374" t="s">
        <v>202</v>
      </c>
      <c r="I4374" s="2">
        <v>1</v>
      </c>
      <c r="J4374" t="s">
        <v>11</v>
      </c>
      <c r="K4374" s="21">
        <f>INDEX(LISTAS!$H:$Q,MATCH(BASE!H4374,LISTAS!$G:$G,0),MATCH(BASE!J4374,LISTAS!$H$3:$Q$3,0))*Tabela3[[#This Row],[QUANTIDADE]]</f>
        <v>20</v>
      </c>
      <c r="L4374" s="2" t="str">
        <f>TEXT(Tabela3[[#This Row],[DATA]],"MM")</f>
        <v>05</v>
      </c>
      <c r="M4374" s="2">
        <f>WEEKNUM(Tabela3[[#This Row],[DATA]])</f>
        <v>18</v>
      </c>
      <c r="N4374" s="18">
        <f>YEAR(Tabela3[[#This Row],[DATA]])</f>
        <v>2023</v>
      </c>
    </row>
    <row r="4375" spans="2:14">
      <c r="B4375" s="1">
        <v>45051</v>
      </c>
      <c r="C4375">
        <v>13771</v>
      </c>
      <c r="D4375">
        <f>COUNTIF(C$4:C4375,Tabela3[[#This Row],[COMANDA]])</f>
        <v>3</v>
      </c>
      <c r="E4375" t="s">
        <v>90</v>
      </c>
      <c r="G4375" t="s">
        <v>9</v>
      </c>
      <c r="H4375" t="s">
        <v>142</v>
      </c>
      <c r="I4375" s="2">
        <v>1</v>
      </c>
      <c r="J4375" t="s">
        <v>11</v>
      </c>
      <c r="K4375" s="21">
        <f>INDEX(LISTAS!$H:$Q,MATCH(BASE!H4375,LISTAS!$G:$G,0),MATCH(BASE!J4375,LISTAS!$H$3:$Q$3,0))*Tabela3[[#This Row],[QUANTIDADE]]</f>
        <v>6</v>
      </c>
      <c r="L4375" s="2" t="str">
        <f>TEXT(Tabela3[[#This Row],[DATA]],"MM")</f>
        <v>05</v>
      </c>
      <c r="M4375" s="2">
        <f>WEEKNUM(Tabela3[[#This Row],[DATA]])</f>
        <v>18</v>
      </c>
      <c r="N4375" s="18">
        <f>YEAR(Tabela3[[#This Row],[DATA]])</f>
        <v>2023</v>
      </c>
    </row>
    <row r="4376" spans="2:14">
      <c r="B4376" s="1">
        <v>45051</v>
      </c>
      <c r="C4376">
        <v>13772</v>
      </c>
      <c r="D4376">
        <f>COUNTIF(C$4:C4376,Tabela3[[#This Row],[COMANDA]])</f>
        <v>1</v>
      </c>
      <c r="E4376" t="s">
        <v>90</v>
      </c>
      <c r="F4376" t="s">
        <v>98</v>
      </c>
      <c r="G4376" t="s">
        <v>8</v>
      </c>
      <c r="H4376" t="s">
        <v>84</v>
      </c>
      <c r="I4376" s="2">
        <v>1</v>
      </c>
      <c r="J4376" t="s">
        <v>11</v>
      </c>
      <c r="K4376" s="21">
        <f>INDEX(LISTAS!$H:$Q,MATCH(BASE!H4376,LISTAS!$G:$G,0),MATCH(BASE!J4376,LISTAS!$H$3:$Q$3,0))*Tabela3[[#This Row],[QUANTIDADE]]</f>
        <v>16</v>
      </c>
      <c r="L4376" s="2" t="str">
        <f>TEXT(Tabela3[[#This Row],[DATA]],"MM")</f>
        <v>05</v>
      </c>
      <c r="M4376" s="2">
        <f>WEEKNUM(Tabela3[[#This Row],[DATA]])</f>
        <v>18</v>
      </c>
      <c r="N4376" s="18">
        <f>YEAR(Tabela3[[#This Row],[DATA]])</f>
        <v>2023</v>
      </c>
    </row>
    <row r="4377" spans="2:14">
      <c r="B4377" s="1">
        <v>45051</v>
      </c>
      <c r="C4377">
        <v>13772</v>
      </c>
      <c r="D4377">
        <f>COUNTIF(C$4:C4377,Tabela3[[#This Row],[COMANDA]])</f>
        <v>2</v>
      </c>
      <c r="E4377" t="s">
        <v>90</v>
      </c>
      <c r="F4377" t="s">
        <v>98</v>
      </c>
      <c r="G4377" t="s">
        <v>9</v>
      </c>
      <c r="H4377" t="s">
        <v>132</v>
      </c>
      <c r="I4377" s="2">
        <v>1</v>
      </c>
      <c r="J4377" t="s">
        <v>11</v>
      </c>
      <c r="K4377" s="21">
        <f>INDEX(LISTAS!$H:$Q,MATCH(BASE!H4377,LISTAS!$G:$G,0),MATCH(BASE!J4377,LISTAS!$H$3:$Q$3,0))*Tabela3[[#This Row],[QUANTIDADE]]</f>
        <v>3</v>
      </c>
      <c r="L4377" s="2" t="str">
        <f>TEXT(Tabela3[[#This Row],[DATA]],"MM")</f>
        <v>05</v>
      </c>
      <c r="M4377" s="2">
        <f>WEEKNUM(Tabela3[[#This Row],[DATA]])</f>
        <v>18</v>
      </c>
      <c r="N4377" s="18">
        <f>YEAR(Tabela3[[#This Row],[DATA]])</f>
        <v>2023</v>
      </c>
    </row>
    <row r="4378" spans="2:14">
      <c r="B4378" s="1">
        <v>45051</v>
      </c>
      <c r="C4378">
        <v>13773</v>
      </c>
      <c r="D4378">
        <f>COUNTIF(C$4:C4378,Tabela3[[#This Row],[COMANDA]])</f>
        <v>1</v>
      </c>
      <c r="E4378" t="s">
        <v>90</v>
      </c>
      <c r="F4378" t="s">
        <v>99</v>
      </c>
      <c r="G4378" t="s">
        <v>8</v>
      </c>
      <c r="H4378" t="s">
        <v>202</v>
      </c>
      <c r="I4378" s="2">
        <v>1</v>
      </c>
      <c r="J4378" t="s">
        <v>11</v>
      </c>
      <c r="K4378" s="21">
        <f>INDEX(LISTAS!$H:$Q,MATCH(BASE!H4378,LISTAS!$G:$G,0),MATCH(BASE!J4378,LISTAS!$H$3:$Q$3,0))*Tabela3[[#This Row],[QUANTIDADE]]</f>
        <v>20</v>
      </c>
      <c r="L4378" s="2" t="str">
        <f>TEXT(Tabela3[[#This Row],[DATA]],"MM")</f>
        <v>05</v>
      </c>
      <c r="M4378" s="2">
        <f>WEEKNUM(Tabela3[[#This Row],[DATA]])</f>
        <v>18</v>
      </c>
      <c r="N4378" s="18">
        <f>YEAR(Tabela3[[#This Row],[DATA]])</f>
        <v>2023</v>
      </c>
    </row>
    <row r="4379" spans="2:14">
      <c r="B4379" s="1">
        <v>45051</v>
      </c>
      <c r="C4379">
        <v>13773</v>
      </c>
      <c r="D4379">
        <f>COUNTIF(C$4:C4379,Tabela3[[#This Row],[COMANDA]])</f>
        <v>2</v>
      </c>
      <c r="E4379" t="s">
        <v>90</v>
      </c>
      <c r="F4379" t="s">
        <v>99</v>
      </c>
      <c r="G4379" t="s">
        <v>62</v>
      </c>
      <c r="H4379" t="s">
        <v>194</v>
      </c>
      <c r="I4379" s="2">
        <v>1</v>
      </c>
      <c r="J4379" t="s">
        <v>11</v>
      </c>
      <c r="K4379" s="21">
        <f>INDEX(LISTAS!$H:$Q,MATCH(BASE!H4379,LISTAS!$G:$G,0),MATCH(BASE!J4379,LISTAS!$H$3:$Q$3,0))*Tabela3[[#This Row],[QUANTIDADE]]</f>
        <v>8</v>
      </c>
      <c r="L4379" s="2" t="str">
        <f>TEXT(Tabela3[[#This Row],[DATA]],"MM")</f>
        <v>05</v>
      </c>
      <c r="M4379" s="2">
        <f>WEEKNUM(Tabela3[[#This Row],[DATA]])</f>
        <v>18</v>
      </c>
      <c r="N4379" s="18">
        <f>YEAR(Tabela3[[#This Row],[DATA]])</f>
        <v>2023</v>
      </c>
    </row>
    <row r="4380" spans="2:14">
      <c r="B4380" s="1">
        <v>45051</v>
      </c>
      <c r="C4380">
        <v>13773</v>
      </c>
      <c r="D4380">
        <f>COUNTIF(C$4:C4380,Tabela3[[#This Row],[COMANDA]])</f>
        <v>3</v>
      </c>
      <c r="E4380" t="s">
        <v>90</v>
      </c>
      <c r="F4380" t="s">
        <v>99</v>
      </c>
      <c r="G4380" t="s">
        <v>62</v>
      </c>
      <c r="H4380" t="s">
        <v>190</v>
      </c>
      <c r="I4380" s="2">
        <v>3</v>
      </c>
      <c r="J4380" t="s">
        <v>11</v>
      </c>
      <c r="K4380" s="21">
        <f>INDEX(LISTAS!$H:$Q,MATCH(BASE!H4380,LISTAS!$G:$G,0),MATCH(BASE!J4380,LISTAS!$H$3:$Q$3,0))*Tabela3[[#This Row],[QUANTIDADE]]</f>
        <v>9</v>
      </c>
      <c r="L4380" s="2" t="str">
        <f>TEXT(Tabela3[[#This Row],[DATA]],"MM")</f>
        <v>05</v>
      </c>
      <c r="M4380" s="2">
        <f>WEEKNUM(Tabela3[[#This Row],[DATA]])</f>
        <v>18</v>
      </c>
      <c r="N4380" s="18">
        <f>YEAR(Tabela3[[#This Row],[DATA]])</f>
        <v>2023</v>
      </c>
    </row>
    <row r="4381" spans="2:14">
      <c r="B4381" s="1">
        <v>45051</v>
      </c>
      <c r="C4381">
        <v>13773</v>
      </c>
      <c r="D4381">
        <f>COUNTIF(C$4:C4381,Tabela3[[#This Row],[COMANDA]])</f>
        <v>4</v>
      </c>
      <c r="E4381" t="s">
        <v>90</v>
      </c>
      <c r="F4381" t="s">
        <v>99</v>
      </c>
      <c r="G4381" t="s">
        <v>62</v>
      </c>
      <c r="H4381" t="s">
        <v>189</v>
      </c>
      <c r="I4381" s="2">
        <v>1</v>
      </c>
      <c r="J4381" t="s">
        <v>11</v>
      </c>
      <c r="K4381" s="21">
        <f>INDEX(LISTAS!$H:$Q,MATCH(BASE!H4381,LISTAS!$G:$G,0),MATCH(BASE!J4381,LISTAS!$H$3:$Q$3,0))*Tabela3[[#This Row],[QUANTIDADE]]</f>
        <v>2</v>
      </c>
      <c r="L4381" s="2" t="str">
        <f>TEXT(Tabela3[[#This Row],[DATA]],"MM")</f>
        <v>05</v>
      </c>
      <c r="M4381" s="2">
        <f>WEEKNUM(Tabela3[[#This Row],[DATA]])</f>
        <v>18</v>
      </c>
      <c r="N4381" s="18">
        <f>YEAR(Tabela3[[#This Row],[DATA]])</f>
        <v>2023</v>
      </c>
    </row>
    <row r="4382" spans="2:14">
      <c r="B4382" s="1">
        <v>45051</v>
      </c>
      <c r="C4382">
        <v>13774</v>
      </c>
      <c r="D4382">
        <f>COUNTIF(C$4:C4382,Tabela3[[#This Row],[COMANDA]])</f>
        <v>1</v>
      </c>
      <c r="E4382" t="s">
        <v>89</v>
      </c>
      <c r="G4382" t="s">
        <v>8</v>
      </c>
      <c r="H4382" t="s">
        <v>40</v>
      </c>
      <c r="I4382" s="2">
        <v>1</v>
      </c>
      <c r="J4382" t="s">
        <v>11</v>
      </c>
      <c r="K4382" s="21">
        <f>INDEX(LISTAS!$H:$Q,MATCH(BASE!H4382,LISTAS!$G:$G,0),MATCH(BASE!J4382,LISTAS!$H$3:$Q$3,0))*Tabela3[[#This Row],[QUANTIDADE]]</f>
        <v>14</v>
      </c>
      <c r="L4382" s="2" t="str">
        <f>TEXT(Tabela3[[#This Row],[DATA]],"MM")</f>
        <v>05</v>
      </c>
      <c r="M4382" s="2">
        <f>WEEKNUM(Tabela3[[#This Row],[DATA]])</f>
        <v>18</v>
      </c>
      <c r="N4382" s="18">
        <f>YEAR(Tabela3[[#This Row],[DATA]])</f>
        <v>2023</v>
      </c>
    </row>
    <row r="4383" spans="2:14">
      <c r="B4383" s="1">
        <v>45051</v>
      </c>
      <c r="C4383">
        <v>13774</v>
      </c>
      <c r="D4383">
        <f>COUNTIF(C$4:C4383,Tabela3[[#This Row],[COMANDA]])</f>
        <v>2</v>
      </c>
      <c r="E4383" t="s">
        <v>89</v>
      </c>
      <c r="G4383" t="s">
        <v>8</v>
      </c>
      <c r="H4383" t="s">
        <v>47</v>
      </c>
      <c r="I4383" s="2">
        <v>1</v>
      </c>
      <c r="J4383" t="s">
        <v>11</v>
      </c>
      <c r="K4383" s="21">
        <f>INDEX(LISTAS!$H:$Q,MATCH(BASE!H4383,LISTAS!$G:$G,0),MATCH(BASE!J4383,LISTAS!$H$3:$Q$3,0))*Tabela3[[#This Row],[QUANTIDADE]]</f>
        <v>16</v>
      </c>
      <c r="L4383" s="2" t="str">
        <f>TEXT(Tabela3[[#This Row],[DATA]],"MM")</f>
        <v>05</v>
      </c>
      <c r="M4383" s="2">
        <f>WEEKNUM(Tabela3[[#This Row],[DATA]])</f>
        <v>18</v>
      </c>
      <c r="N4383" s="18">
        <f>YEAR(Tabela3[[#This Row],[DATA]])</f>
        <v>2023</v>
      </c>
    </row>
    <row r="4384" spans="2:14">
      <c r="B4384" s="1">
        <v>45051</v>
      </c>
      <c r="C4384">
        <v>13775</v>
      </c>
      <c r="D4384">
        <f>COUNTIF(C$4:C4384,Tabela3[[#This Row],[COMANDA]])</f>
        <v>1</v>
      </c>
      <c r="E4384" t="s">
        <v>90</v>
      </c>
      <c r="F4384" t="s">
        <v>98</v>
      </c>
      <c r="G4384" t="s">
        <v>8</v>
      </c>
      <c r="H4384" t="s">
        <v>47</v>
      </c>
      <c r="I4384" s="2">
        <v>1</v>
      </c>
      <c r="J4384" t="s">
        <v>11</v>
      </c>
      <c r="K4384" s="21">
        <f>INDEX(LISTAS!$H:$Q,MATCH(BASE!H4384,LISTAS!$G:$G,0),MATCH(BASE!J4384,LISTAS!$H$3:$Q$3,0))*Tabela3[[#This Row],[QUANTIDADE]]</f>
        <v>16</v>
      </c>
      <c r="L4384" s="2" t="str">
        <f>TEXT(Tabela3[[#This Row],[DATA]],"MM")</f>
        <v>05</v>
      </c>
      <c r="M4384" s="2">
        <f>WEEKNUM(Tabela3[[#This Row],[DATA]])</f>
        <v>18</v>
      </c>
      <c r="N4384" s="18">
        <f>YEAR(Tabela3[[#This Row],[DATA]])</f>
        <v>2023</v>
      </c>
    </row>
    <row r="4385" spans="2:14">
      <c r="B4385" s="1">
        <v>45051</v>
      </c>
      <c r="C4385">
        <v>13775</v>
      </c>
      <c r="D4385">
        <f>COUNTIF(C$4:C4385,Tabela3[[#This Row],[COMANDA]])</f>
        <v>2</v>
      </c>
      <c r="E4385" t="s">
        <v>90</v>
      </c>
      <c r="F4385" t="s">
        <v>98</v>
      </c>
      <c r="G4385" t="s">
        <v>9</v>
      </c>
      <c r="H4385" t="s">
        <v>138</v>
      </c>
      <c r="I4385" s="2">
        <v>1</v>
      </c>
      <c r="J4385" t="s">
        <v>11</v>
      </c>
      <c r="K4385" s="21">
        <f>INDEX(LISTAS!$H:$Q,MATCH(BASE!H4385,LISTAS!$G:$G,0),MATCH(BASE!J4385,LISTAS!$H$3:$Q$3,0))*Tabela3[[#This Row],[QUANTIDADE]]</f>
        <v>4</v>
      </c>
      <c r="L4385" s="2" t="str">
        <f>TEXT(Tabela3[[#This Row],[DATA]],"MM")</f>
        <v>05</v>
      </c>
      <c r="M4385" s="2">
        <f>WEEKNUM(Tabela3[[#This Row],[DATA]])</f>
        <v>18</v>
      </c>
      <c r="N4385" s="18">
        <f>YEAR(Tabela3[[#This Row],[DATA]])</f>
        <v>2023</v>
      </c>
    </row>
    <row r="4386" spans="2:14">
      <c r="B4386" s="1">
        <v>45051</v>
      </c>
      <c r="C4386">
        <v>13776</v>
      </c>
      <c r="D4386">
        <f>COUNTIF(C$4:C4386,Tabela3[[#This Row],[COMANDA]])</f>
        <v>1</v>
      </c>
      <c r="E4386" t="s">
        <v>90</v>
      </c>
      <c r="G4386" t="s">
        <v>8</v>
      </c>
      <c r="H4386" t="s">
        <v>47</v>
      </c>
      <c r="I4386" s="2">
        <v>1</v>
      </c>
      <c r="J4386" t="s">
        <v>11</v>
      </c>
      <c r="K4386" s="21">
        <f>INDEX(LISTAS!$H:$Q,MATCH(BASE!H4386,LISTAS!$G:$G,0),MATCH(BASE!J4386,LISTAS!$H$3:$Q$3,0))*Tabela3[[#This Row],[QUANTIDADE]]</f>
        <v>16</v>
      </c>
      <c r="L4386" s="2" t="str">
        <f>TEXT(Tabela3[[#This Row],[DATA]],"MM")</f>
        <v>05</v>
      </c>
      <c r="M4386" s="2">
        <f>WEEKNUM(Tabela3[[#This Row],[DATA]])</f>
        <v>18</v>
      </c>
      <c r="N4386" s="18">
        <f>YEAR(Tabela3[[#This Row],[DATA]])</f>
        <v>2023</v>
      </c>
    </row>
    <row r="4387" spans="2:14">
      <c r="B4387" s="1">
        <v>45051</v>
      </c>
      <c r="C4387">
        <v>13776</v>
      </c>
      <c r="D4387">
        <f>COUNTIF(C$4:C4387,Tabela3[[#This Row],[COMANDA]])</f>
        <v>2</v>
      </c>
      <c r="E4387" t="s">
        <v>90</v>
      </c>
      <c r="G4387" t="s">
        <v>9</v>
      </c>
      <c r="H4387" t="s">
        <v>138</v>
      </c>
      <c r="I4387" s="2">
        <v>1</v>
      </c>
      <c r="J4387" t="s">
        <v>11</v>
      </c>
      <c r="K4387" s="21">
        <f>INDEX(LISTAS!$H:$Q,MATCH(BASE!H4387,LISTAS!$G:$G,0),MATCH(BASE!J4387,LISTAS!$H$3:$Q$3,0))*Tabela3[[#This Row],[QUANTIDADE]]</f>
        <v>4</v>
      </c>
      <c r="L4387" s="2" t="str">
        <f>TEXT(Tabela3[[#This Row],[DATA]],"MM")</f>
        <v>05</v>
      </c>
      <c r="M4387" s="2">
        <f>WEEKNUM(Tabela3[[#This Row],[DATA]])</f>
        <v>18</v>
      </c>
      <c r="N4387" s="18">
        <f>YEAR(Tabela3[[#This Row],[DATA]])</f>
        <v>2023</v>
      </c>
    </row>
    <row r="4388" spans="2:14">
      <c r="B4388" s="1">
        <v>45051</v>
      </c>
      <c r="C4388">
        <v>13777</v>
      </c>
      <c r="D4388">
        <f>COUNTIF(C$4:C4388,Tabela3[[#This Row],[COMANDA]])</f>
        <v>1</v>
      </c>
      <c r="E4388" t="s">
        <v>90</v>
      </c>
      <c r="F4388" t="s">
        <v>100</v>
      </c>
      <c r="G4388" t="s">
        <v>8</v>
      </c>
      <c r="H4388" t="s">
        <v>47</v>
      </c>
      <c r="I4388" s="2">
        <v>1</v>
      </c>
      <c r="J4388" t="s">
        <v>11</v>
      </c>
      <c r="K4388" s="21">
        <f>INDEX(LISTAS!$H:$Q,MATCH(BASE!H4388,LISTAS!$G:$G,0),MATCH(BASE!J4388,LISTAS!$H$3:$Q$3,0))*Tabela3[[#This Row],[QUANTIDADE]]</f>
        <v>16</v>
      </c>
      <c r="L4388" s="2" t="str">
        <f>TEXT(Tabela3[[#This Row],[DATA]],"MM")</f>
        <v>05</v>
      </c>
      <c r="M4388" s="2">
        <f>WEEKNUM(Tabela3[[#This Row],[DATA]])</f>
        <v>18</v>
      </c>
      <c r="N4388" s="18">
        <f>YEAR(Tabela3[[#This Row],[DATA]])</f>
        <v>2023</v>
      </c>
    </row>
    <row r="4389" spans="2:14">
      <c r="B4389" s="1">
        <v>45051</v>
      </c>
      <c r="C4389">
        <v>13777</v>
      </c>
      <c r="D4389">
        <f>COUNTIF(C$4:C4389,Tabela3[[#This Row],[COMANDA]])</f>
        <v>2</v>
      </c>
      <c r="E4389" t="s">
        <v>90</v>
      </c>
      <c r="F4389" t="s">
        <v>100</v>
      </c>
      <c r="G4389" t="s">
        <v>9</v>
      </c>
      <c r="H4389" t="s">
        <v>138</v>
      </c>
      <c r="I4389" s="2">
        <v>1</v>
      </c>
      <c r="J4389" t="s">
        <v>11</v>
      </c>
      <c r="K4389" s="21">
        <f>INDEX(LISTAS!$H:$Q,MATCH(BASE!H4389,LISTAS!$G:$G,0),MATCH(BASE!J4389,LISTAS!$H$3:$Q$3,0))*Tabela3[[#This Row],[QUANTIDADE]]</f>
        <v>4</v>
      </c>
      <c r="L4389" s="2" t="str">
        <f>TEXT(Tabela3[[#This Row],[DATA]],"MM")</f>
        <v>05</v>
      </c>
      <c r="M4389" s="2">
        <f>WEEKNUM(Tabela3[[#This Row],[DATA]])</f>
        <v>18</v>
      </c>
      <c r="N4389" s="18">
        <f>YEAR(Tabela3[[#This Row],[DATA]])</f>
        <v>2023</v>
      </c>
    </row>
    <row r="4390" spans="2:14">
      <c r="B4390" s="1">
        <v>45051</v>
      </c>
      <c r="C4390">
        <v>13778</v>
      </c>
      <c r="D4390">
        <f>COUNTIF(C$4:C4390,Tabela3[[#This Row],[COMANDA]])</f>
        <v>1</v>
      </c>
      <c r="E4390" t="s">
        <v>90</v>
      </c>
      <c r="G4390" t="s">
        <v>8</v>
      </c>
      <c r="H4390" t="s">
        <v>47</v>
      </c>
      <c r="I4390" s="2">
        <v>1</v>
      </c>
      <c r="J4390" t="s">
        <v>11</v>
      </c>
      <c r="K4390" s="21">
        <f>INDEX(LISTAS!$H:$Q,MATCH(BASE!H4390,LISTAS!$G:$G,0),MATCH(BASE!J4390,LISTAS!$H$3:$Q$3,0))*Tabela3[[#This Row],[QUANTIDADE]]</f>
        <v>16</v>
      </c>
      <c r="L4390" s="2" t="str">
        <f>TEXT(Tabela3[[#This Row],[DATA]],"MM")</f>
        <v>05</v>
      </c>
      <c r="M4390" s="2">
        <f>WEEKNUM(Tabela3[[#This Row],[DATA]])</f>
        <v>18</v>
      </c>
      <c r="N4390" s="18">
        <f>YEAR(Tabela3[[#This Row],[DATA]])</f>
        <v>2023</v>
      </c>
    </row>
    <row r="4391" spans="2:14">
      <c r="B4391" s="1">
        <v>45051</v>
      </c>
      <c r="C4391">
        <v>13778</v>
      </c>
      <c r="D4391">
        <f>COUNTIF(C$4:C4391,Tabela3[[#This Row],[COMANDA]])</f>
        <v>2</v>
      </c>
      <c r="E4391" t="s">
        <v>90</v>
      </c>
      <c r="G4391" t="s">
        <v>9</v>
      </c>
      <c r="H4391" t="s">
        <v>131</v>
      </c>
      <c r="I4391" s="2">
        <v>1</v>
      </c>
      <c r="J4391" t="s">
        <v>11</v>
      </c>
      <c r="K4391" s="21">
        <f>INDEX(LISTAS!$H:$Q,MATCH(BASE!H4391,LISTAS!$G:$G,0),MATCH(BASE!J4391,LISTAS!$H$3:$Q$3,0))*Tabela3[[#This Row],[QUANTIDADE]]</f>
        <v>4</v>
      </c>
      <c r="L4391" s="2" t="str">
        <f>TEXT(Tabela3[[#This Row],[DATA]],"MM")</f>
        <v>05</v>
      </c>
      <c r="M4391" s="2">
        <f>WEEKNUM(Tabela3[[#This Row],[DATA]])</f>
        <v>18</v>
      </c>
      <c r="N4391" s="18">
        <f>YEAR(Tabela3[[#This Row],[DATA]])</f>
        <v>2023</v>
      </c>
    </row>
    <row r="4392" spans="2:14">
      <c r="B4392" s="1">
        <v>45051</v>
      </c>
      <c r="C4392">
        <v>13779</v>
      </c>
      <c r="D4392">
        <f>COUNTIF(C$4:C4392,Tabela3[[#This Row],[COMANDA]])</f>
        <v>1</v>
      </c>
      <c r="E4392" t="s">
        <v>90</v>
      </c>
      <c r="F4392" t="s">
        <v>99</v>
      </c>
      <c r="G4392" t="s">
        <v>8</v>
      </c>
      <c r="H4392" t="s">
        <v>202</v>
      </c>
      <c r="I4392" s="2">
        <v>1</v>
      </c>
      <c r="J4392" t="s">
        <v>11</v>
      </c>
      <c r="K4392" s="21">
        <f>INDEX(LISTAS!$H:$Q,MATCH(BASE!H4392,LISTAS!$G:$G,0),MATCH(BASE!J4392,LISTAS!$H$3:$Q$3,0))*Tabela3[[#This Row],[QUANTIDADE]]</f>
        <v>20</v>
      </c>
      <c r="L4392" s="2" t="str">
        <f>TEXT(Tabela3[[#This Row],[DATA]],"MM")</f>
        <v>05</v>
      </c>
      <c r="M4392" s="2">
        <f>WEEKNUM(Tabela3[[#This Row],[DATA]])</f>
        <v>18</v>
      </c>
      <c r="N4392" s="18">
        <f>YEAR(Tabela3[[#This Row],[DATA]])</f>
        <v>2023</v>
      </c>
    </row>
    <row r="4393" spans="2:14">
      <c r="B4393" s="1">
        <v>45051</v>
      </c>
      <c r="C4393">
        <v>13779</v>
      </c>
      <c r="D4393">
        <f>COUNTIF(C$4:C4393,Tabela3[[#This Row],[COMANDA]])</f>
        <v>2</v>
      </c>
      <c r="E4393" t="s">
        <v>90</v>
      </c>
      <c r="F4393" t="s">
        <v>99</v>
      </c>
      <c r="G4393" t="s">
        <v>9</v>
      </c>
      <c r="H4393" t="s">
        <v>464</v>
      </c>
      <c r="I4393" s="2">
        <v>1</v>
      </c>
      <c r="J4393" t="s">
        <v>11</v>
      </c>
      <c r="K4393" s="21">
        <f>INDEX(LISTAS!$H:$Q,MATCH(BASE!H4393,LISTAS!$G:$G,0),MATCH(BASE!J4393,LISTAS!$H$3:$Q$3,0))*Tabela3[[#This Row],[QUANTIDADE]]</f>
        <v>5</v>
      </c>
      <c r="L4393" s="2" t="str">
        <f>TEXT(Tabela3[[#This Row],[DATA]],"MM")</f>
        <v>05</v>
      </c>
      <c r="M4393" s="2">
        <f>WEEKNUM(Tabela3[[#This Row],[DATA]])</f>
        <v>18</v>
      </c>
      <c r="N4393" s="18">
        <f>YEAR(Tabela3[[#This Row],[DATA]])</f>
        <v>2023</v>
      </c>
    </row>
    <row r="4394" spans="2:14">
      <c r="B4394" s="1">
        <v>45051</v>
      </c>
      <c r="C4394">
        <v>13779</v>
      </c>
      <c r="D4394">
        <f>COUNTIF(C$4:C4394,Tabela3[[#This Row],[COMANDA]])</f>
        <v>3</v>
      </c>
      <c r="E4394" t="s">
        <v>90</v>
      </c>
      <c r="F4394" t="s">
        <v>99</v>
      </c>
      <c r="G4394" t="s">
        <v>10</v>
      </c>
      <c r="H4394" t="s">
        <v>467</v>
      </c>
      <c r="I4394" s="2">
        <v>1</v>
      </c>
      <c r="J4394" t="s">
        <v>11</v>
      </c>
      <c r="K4394" s="21">
        <f>INDEX(LISTAS!$H:$Q,MATCH(BASE!H4394,LISTAS!$G:$G,0),MATCH(BASE!J4394,LISTAS!$H$3:$Q$3,0))*Tabela3[[#This Row],[QUANTIDADE]]</f>
        <v>3.5</v>
      </c>
      <c r="L4394" s="2" t="str">
        <f>TEXT(Tabela3[[#This Row],[DATA]],"MM")</f>
        <v>05</v>
      </c>
      <c r="M4394" s="2">
        <f>WEEKNUM(Tabela3[[#This Row],[DATA]])</f>
        <v>18</v>
      </c>
      <c r="N4394" s="18">
        <f>YEAR(Tabela3[[#This Row],[DATA]])</f>
        <v>2023</v>
      </c>
    </row>
    <row r="4395" spans="2:14">
      <c r="B4395" s="1">
        <v>45051</v>
      </c>
      <c r="C4395">
        <v>13780</v>
      </c>
      <c r="D4395">
        <f>COUNTIF(C$4:C4395,Tabela3[[#This Row],[COMANDA]])</f>
        <v>1</v>
      </c>
      <c r="E4395" t="s">
        <v>90</v>
      </c>
      <c r="F4395" t="s">
        <v>98</v>
      </c>
      <c r="G4395" t="s">
        <v>8</v>
      </c>
      <c r="H4395" t="s">
        <v>42</v>
      </c>
      <c r="I4395" s="2">
        <v>1</v>
      </c>
      <c r="J4395" t="s">
        <v>11</v>
      </c>
      <c r="K4395" s="21">
        <f>INDEX(LISTAS!$H:$Q,MATCH(BASE!H4395,LISTAS!$G:$G,0),MATCH(BASE!J4395,LISTAS!$H$3:$Q$3,0))*Tabela3[[#This Row],[QUANTIDADE]]</f>
        <v>16</v>
      </c>
      <c r="L4395" s="2" t="str">
        <f>TEXT(Tabela3[[#This Row],[DATA]],"MM")</f>
        <v>05</v>
      </c>
      <c r="M4395" s="2">
        <f>WEEKNUM(Tabela3[[#This Row],[DATA]])</f>
        <v>18</v>
      </c>
      <c r="N4395" s="18">
        <f>YEAR(Tabela3[[#This Row],[DATA]])</f>
        <v>2023</v>
      </c>
    </row>
    <row r="4396" spans="2:14">
      <c r="B4396" s="1">
        <v>45051</v>
      </c>
      <c r="C4396">
        <v>13780</v>
      </c>
      <c r="D4396">
        <f>COUNTIF(C$4:C4396,Tabela3[[#This Row],[COMANDA]])</f>
        <v>2</v>
      </c>
      <c r="E4396" t="s">
        <v>90</v>
      </c>
      <c r="F4396" t="s">
        <v>98</v>
      </c>
      <c r="G4396" t="s">
        <v>8</v>
      </c>
      <c r="H4396" t="s">
        <v>202</v>
      </c>
      <c r="I4396" s="2">
        <v>1</v>
      </c>
      <c r="J4396" t="s">
        <v>11</v>
      </c>
      <c r="K4396" s="21">
        <f>INDEX(LISTAS!$H:$Q,MATCH(BASE!H4396,LISTAS!$G:$G,0),MATCH(BASE!J4396,LISTAS!$H$3:$Q$3,0))*Tabela3[[#This Row],[QUANTIDADE]]</f>
        <v>20</v>
      </c>
      <c r="L4396" s="2" t="str">
        <f>TEXT(Tabela3[[#This Row],[DATA]],"MM")</f>
        <v>05</v>
      </c>
      <c r="M4396" s="2">
        <f>WEEKNUM(Tabela3[[#This Row],[DATA]])</f>
        <v>18</v>
      </c>
      <c r="N4396" s="18">
        <f>YEAR(Tabela3[[#This Row],[DATA]])</f>
        <v>2023</v>
      </c>
    </row>
    <row r="4397" spans="2:14">
      <c r="B4397" s="1">
        <v>45051</v>
      </c>
      <c r="C4397">
        <v>13780</v>
      </c>
      <c r="D4397">
        <f>COUNTIF(C$4:C4397,Tabela3[[#This Row],[COMANDA]])</f>
        <v>3</v>
      </c>
      <c r="E4397" t="s">
        <v>90</v>
      </c>
      <c r="F4397" t="s">
        <v>98</v>
      </c>
      <c r="G4397" t="s">
        <v>9</v>
      </c>
      <c r="H4397" t="s">
        <v>466</v>
      </c>
      <c r="I4397" s="2">
        <v>1</v>
      </c>
      <c r="J4397" t="s">
        <v>11</v>
      </c>
      <c r="K4397" s="21">
        <f>INDEX(LISTAS!$H:$Q,MATCH(BASE!H4397,LISTAS!$G:$G,0),MATCH(BASE!J4397,LISTAS!$H$3:$Q$3,0))*Tabela3[[#This Row],[QUANTIDADE]]</f>
        <v>7</v>
      </c>
      <c r="L4397" s="2" t="str">
        <f>TEXT(Tabela3[[#This Row],[DATA]],"MM")</f>
        <v>05</v>
      </c>
      <c r="M4397" s="2">
        <f>WEEKNUM(Tabela3[[#This Row],[DATA]])</f>
        <v>18</v>
      </c>
      <c r="N4397" s="18">
        <f>YEAR(Tabela3[[#This Row],[DATA]])</f>
        <v>2023</v>
      </c>
    </row>
    <row r="4398" spans="2:14">
      <c r="B4398" s="1">
        <v>45051</v>
      </c>
      <c r="C4398">
        <v>13780</v>
      </c>
      <c r="D4398">
        <f>COUNTIF(C$4:C4398,Tabela3[[#This Row],[COMANDA]])</f>
        <v>4</v>
      </c>
      <c r="E4398" t="s">
        <v>90</v>
      </c>
      <c r="F4398" t="s">
        <v>98</v>
      </c>
      <c r="G4398" t="s">
        <v>10</v>
      </c>
      <c r="H4398" t="s">
        <v>119</v>
      </c>
      <c r="I4398" s="2">
        <v>1</v>
      </c>
      <c r="J4398" t="s">
        <v>11</v>
      </c>
      <c r="K4398" s="21">
        <f>INDEX(LISTAS!$H:$Q,MATCH(BASE!H4398,LISTAS!$G:$G,0),MATCH(BASE!J4398,LISTAS!$H$3:$Q$3,0))*Tabela3[[#This Row],[QUANTIDADE]]</f>
        <v>6</v>
      </c>
      <c r="L4398" s="2" t="str">
        <f>TEXT(Tabela3[[#This Row],[DATA]],"MM")</f>
        <v>05</v>
      </c>
      <c r="M4398" s="2">
        <f>WEEKNUM(Tabela3[[#This Row],[DATA]])</f>
        <v>18</v>
      </c>
      <c r="N4398" s="18">
        <f>YEAR(Tabela3[[#This Row],[DATA]])</f>
        <v>2023</v>
      </c>
    </row>
    <row r="4399" spans="2:14">
      <c r="B4399" s="1">
        <v>45051</v>
      </c>
      <c r="C4399">
        <v>13781</v>
      </c>
      <c r="D4399">
        <f>COUNTIF(C$4:C4399,Tabela3[[#This Row],[COMANDA]])</f>
        <v>1</v>
      </c>
      <c r="E4399" t="s">
        <v>90</v>
      </c>
      <c r="F4399" t="s">
        <v>98</v>
      </c>
      <c r="G4399" t="s">
        <v>8</v>
      </c>
      <c r="H4399" t="s">
        <v>206</v>
      </c>
      <c r="I4399" s="2">
        <v>1</v>
      </c>
      <c r="J4399" t="s">
        <v>11</v>
      </c>
      <c r="K4399" s="21">
        <f>INDEX(LISTAS!$H:$Q,MATCH(BASE!H4399,LISTAS!$G:$G,0),MATCH(BASE!J4399,LISTAS!$H$3:$Q$3,0))*Tabela3[[#This Row],[QUANTIDADE]]</f>
        <v>18</v>
      </c>
      <c r="L4399" s="2" t="str">
        <f>TEXT(Tabela3[[#This Row],[DATA]],"MM")</f>
        <v>05</v>
      </c>
      <c r="M4399" s="2">
        <f>WEEKNUM(Tabela3[[#This Row],[DATA]])</f>
        <v>18</v>
      </c>
      <c r="N4399" s="18">
        <f>YEAR(Tabela3[[#This Row],[DATA]])</f>
        <v>2023</v>
      </c>
    </row>
    <row r="4400" spans="2:14">
      <c r="B4400" s="1">
        <v>45051</v>
      </c>
      <c r="C4400">
        <v>13782</v>
      </c>
      <c r="D4400">
        <f>COUNTIF(C$4:C4400,Tabela3[[#This Row],[COMANDA]])</f>
        <v>1</v>
      </c>
      <c r="E4400" t="s">
        <v>89</v>
      </c>
      <c r="F4400" t="s">
        <v>98</v>
      </c>
      <c r="G4400" t="s">
        <v>8</v>
      </c>
      <c r="H4400" t="s">
        <v>47</v>
      </c>
      <c r="I4400" s="2">
        <v>1</v>
      </c>
      <c r="J4400" t="s">
        <v>11</v>
      </c>
      <c r="K4400" s="21">
        <f>INDEX(LISTAS!$H:$Q,MATCH(BASE!H4400,LISTAS!$G:$G,0),MATCH(BASE!J4400,LISTAS!$H$3:$Q$3,0))*Tabela3[[#This Row],[QUANTIDADE]]</f>
        <v>16</v>
      </c>
      <c r="L4400" s="2" t="str">
        <f>TEXT(Tabela3[[#This Row],[DATA]],"MM")</f>
        <v>05</v>
      </c>
      <c r="M4400" s="2">
        <f>WEEKNUM(Tabela3[[#This Row],[DATA]])</f>
        <v>18</v>
      </c>
      <c r="N4400" s="18">
        <f>YEAR(Tabela3[[#This Row],[DATA]])</f>
        <v>2023</v>
      </c>
    </row>
    <row r="4401" spans="2:14">
      <c r="B4401" s="1">
        <v>45051</v>
      </c>
      <c r="C4401">
        <v>13783</v>
      </c>
      <c r="D4401">
        <f>COUNTIF(C$4:C4401,Tabela3[[#This Row],[COMANDA]])</f>
        <v>1</v>
      </c>
      <c r="E4401" t="s">
        <v>90</v>
      </c>
      <c r="F4401" t="s">
        <v>98</v>
      </c>
      <c r="G4401" t="s">
        <v>8</v>
      </c>
      <c r="H4401" t="s">
        <v>206</v>
      </c>
      <c r="I4401" s="2">
        <v>1</v>
      </c>
      <c r="J4401" t="s">
        <v>11</v>
      </c>
      <c r="K4401" s="21">
        <f>INDEX(LISTAS!$H:$Q,MATCH(BASE!H4401,LISTAS!$G:$G,0),MATCH(BASE!J4401,LISTAS!$H$3:$Q$3,0))*Tabela3[[#This Row],[QUANTIDADE]]</f>
        <v>18</v>
      </c>
      <c r="L4401" s="2" t="str">
        <f>TEXT(Tabela3[[#This Row],[DATA]],"MM")</f>
        <v>05</v>
      </c>
      <c r="M4401" s="2">
        <f>WEEKNUM(Tabela3[[#This Row],[DATA]])</f>
        <v>18</v>
      </c>
      <c r="N4401" s="18">
        <f>YEAR(Tabela3[[#This Row],[DATA]])</f>
        <v>2023</v>
      </c>
    </row>
    <row r="4402" spans="2:14">
      <c r="B4402" s="1">
        <v>45051</v>
      </c>
      <c r="C4402">
        <v>13783</v>
      </c>
      <c r="D4402">
        <f>COUNTIF(C$4:C4402,Tabela3[[#This Row],[COMANDA]])</f>
        <v>2</v>
      </c>
      <c r="E4402" t="s">
        <v>90</v>
      </c>
      <c r="F4402" t="s">
        <v>98</v>
      </c>
      <c r="G4402" t="s">
        <v>61</v>
      </c>
      <c r="H4402" t="s">
        <v>163</v>
      </c>
      <c r="I4402" s="2">
        <v>1</v>
      </c>
      <c r="J4402" t="s">
        <v>11</v>
      </c>
      <c r="K4402" s="21">
        <f>INDEX(LISTAS!$H:$Q,MATCH(BASE!H4402,LISTAS!$G:$G,0),MATCH(BASE!J4402,LISTAS!$H$3:$Q$3,0))*Tabela3[[#This Row],[QUANTIDADE]]</f>
        <v>4</v>
      </c>
      <c r="L4402" s="2" t="str">
        <f>TEXT(Tabela3[[#This Row],[DATA]],"MM")</f>
        <v>05</v>
      </c>
      <c r="M4402" s="2">
        <f>WEEKNUM(Tabela3[[#This Row],[DATA]])</f>
        <v>18</v>
      </c>
      <c r="N4402" s="18">
        <f>YEAR(Tabela3[[#This Row],[DATA]])</f>
        <v>2023</v>
      </c>
    </row>
    <row r="4403" spans="2:14">
      <c r="B4403" s="1">
        <v>45051</v>
      </c>
      <c r="C4403">
        <v>13784</v>
      </c>
      <c r="D4403">
        <f>COUNTIF(C$4:C4403,Tabela3[[#This Row],[COMANDA]])</f>
        <v>1</v>
      </c>
      <c r="E4403" t="s">
        <v>90</v>
      </c>
      <c r="F4403" t="s">
        <v>98</v>
      </c>
      <c r="G4403" t="s">
        <v>8</v>
      </c>
      <c r="H4403" t="s">
        <v>47</v>
      </c>
      <c r="I4403" s="2">
        <v>1</v>
      </c>
      <c r="J4403" t="s">
        <v>11</v>
      </c>
      <c r="K4403" s="21">
        <f>INDEX(LISTAS!$H:$Q,MATCH(BASE!H4403,LISTAS!$G:$G,0),MATCH(BASE!J4403,LISTAS!$H$3:$Q$3,0))*Tabela3[[#This Row],[QUANTIDADE]]</f>
        <v>16</v>
      </c>
      <c r="L4403" s="2" t="str">
        <f>TEXT(Tabela3[[#This Row],[DATA]],"MM")</f>
        <v>05</v>
      </c>
      <c r="M4403" s="2">
        <f>WEEKNUM(Tabela3[[#This Row],[DATA]])</f>
        <v>18</v>
      </c>
      <c r="N4403" s="18">
        <f>YEAR(Tabela3[[#This Row],[DATA]])</f>
        <v>2023</v>
      </c>
    </row>
    <row r="4404" spans="2:14">
      <c r="B4404" s="1">
        <v>45051</v>
      </c>
      <c r="C4404">
        <v>13785</v>
      </c>
      <c r="D4404">
        <f>COUNTIF(C$4:C4404,Tabela3[[#This Row],[COMANDA]])</f>
        <v>1</v>
      </c>
      <c r="E4404" t="s">
        <v>90</v>
      </c>
      <c r="F4404" t="s">
        <v>99</v>
      </c>
      <c r="G4404" t="s">
        <v>8</v>
      </c>
      <c r="H4404" t="s">
        <v>203</v>
      </c>
      <c r="I4404" s="2">
        <v>1</v>
      </c>
      <c r="J4404" t="s">
        <v>11</v>
      </c>
      <c r="K4404" s="21">
        <f>INDEX(LISTAS!$H:$Q,MATCH(BASE!H4404,LISTAS!$G:$G,0),MATCH(BASE!J4404,LISTAS!$H$3:$Q$3,0))*Tabela3[[#This Row],[QUANTIDADE]]</f>
        <v>20</v>
      </c>
      <c r="L4404" s="2" t="str">
        <f>TEXT(Tabela3[[#This Row],[DATA]],"MM")</f>
        <v>05</v>
      </c>
      <c r="M4404" s="2">
        <f>WEEKNUM(Tabela3[[#This Row],[DATA]])</f>
        <v>18</v>
      </c>
      <c r="N4404" s="18">
        <f>YEAR(Tabela3[[#This Row],[DATA]])</f>
        <v>2023</v>
      </c>
    </row>
    <row r="4405" spans="2:14">
      <c r="B4405" s="1">
        <v>45051</v>
      </c>
      <c r="C4405">
        <v>13786</v>
      </c>
      <c r="D4405">
        <f>COUNTIF(C$4:C4405,Tabela3[[#This Row],[COMANDA]])</f>
        <v>1</v>
      </c>
      <c r="E4405" t="s">
        <v>90</v>
      </c>
      <c r="F4405" t="s">
        <v>98</v>
      </c>
      <c r="G4405" t="s">
        <v>8</v>
      </c>
      <c r="H4405" t="s">
        <v>203</v>
      </c>
      <c r="I4405" s="2">
        <v>2</v>
      </c>
      <c r="J4405" t="s">
        <v>11</v>
      </c>
      <c r="K4405" s="21">
        <f>INDEX(LISTAS!$H:$Q,MATCH(BASE!H4405,LISTAS!$G:$G,0),MATCH(BASE!J4405,LISTAS!$H$3:$Q$3,0))*Tabela3[[#This Row],[QUANTIDADE]]</f>
        <v>40</v>
      </c>
      <c r="L4405" s="2" t="str">
        <f>TEXT(Tabela3[[#This Row],[DATA]],"MM")</f>
        <v>05</v>
      </c>
      <c r="M4405" s="2">
        <f>WEEKNUM(Tabela3[[#This Row],[DATA]])</f>
        <v>18</v>
      </c>
      <c r="N4405" s="18">
        <f>YEAR(Tabela3[[#This Row],[DATA]])</f>
        <v>2023</v>
      </c>
    </row>
    <row r="4406" spans="2:14">
      <c r="B4406" s="1">
        <v>45051</v>
      </c>
      <c r="C4406">
        <v>13786</v>
      </c>
      <c r="D4406">
        <f>COUNTIF(C$4:C4406,Tabela3[[#This Row],[COMANDA]])</f>
        <v>2</v>
      </c>
      <c r="E4406" t="s">
        <v>90</v>
      </c>
      <c r="F4406" t="s">
        <v>98</v>
      </c>
      <c r="G4406" t="s">
        <v>9</v>
      </c>
      <c r="H4406" t="s">
        <v>154</v>
      </c>
      <c r="I4406" s="2">
        <v>1</v>
      </c>
      <c r="J4406" t="s">
        <v>11</v>
      </c>
      <c r="K4406" s="21">
        <f>INDEX(LISTAS!$H:$Q,MATCH(BASE!H4406,LISTAS!$G:$G,0),MATCH(BASE!J4406,LISTAS!$H$3:$Q$3,0))*Tabela3[[#This Row],[QUANTIDADE]]</f>
        <v>6</v>
      </c>
      <c r="L4406" s="2" t="str">
        <f>TEXT(Tabela3[[#This Row],[DATA]],"MM")</f>
        <v>05</v>
      </c>
      <c r="M4406" s="2">
        <f>WEEKNUM(Tabela3[[#This Row],[DATA]])</f>
        <v>18</v>
      </c>
      <c r="N4406" s="18">
        <f>YEAR(Tabela3[[#This Row],[DATA]])</f>
        <v>2023</v>
      </c>
    </row>
    <row r="4407" spans="2:14">
      <c r="B4407" s="1">
        <v>45051</v>
      </c>
      <c r="C4407">
        <v>13787</v>
      </c>
      <c r="D4407">
        <f>COUNTIF(C$4:C4407,Tabela3[[#This Row],[COMANDA]])</f>
        <v>1</v>
      </c>
      <c r="E4407" t="s">
        <v>89</v>
      </c>
      <c r="F4407" t="s">
        <v>99</v>
      </c>
      <c r="G4407" t="s">
        <v>8</v>
      </c>
      <c r="H4407" t="s">
        <v>206</v>
      </c>
      <c r="I4407" s="2">
        <v>1</v>
      </c>
      <c r="J4407" t="s">
        <v>11</v>
      </c>
      <c r="K4407" s="21">
        <f>INDEX(LISTAS!$H:$Q,MATCH(BASE!H4407,LISTAS!$G:$G,0),MATCH(BASE!J4407,LISTAS!$H$3:$Q$3,0))*Tabela3[[#This Row],[QUANTIDADE]]</f>
        <v>18</v>
      </c>
      <c r="L4407" s="2" t="str">
        <f>TEXT(Tabela3[[#This Row],[DATA]],"MM")</f>
        <v>05</v>
      </c>
      <c r="M4407" s="2">
        <f>WEEKNUM(Tabela3[[#This Row],[DATA]])</f>
        <v>18</v>
      </c>
      <c r="N4407" s="18">
        <f>YEAR(Tabela3[[#This Row],[DATA]])</f>
        <v>2023</v>
      </c>
    </row>
    <row r="4408" spans="2:14">
      <c r="B4408" s="1">
        <v>45051</v>
      </c>
      <c r="C4408">
        <v>13788</v>
      </c>
      <c r="D4408">
        <f>COUNTIF(C$4:C4408,Tabela3[[#This Row],[COMANDA]])</f>
        <v>1</v>
      </c>
      <c r="E4408" t="s">
        <v>89</v>
      </c>
      <c r="F4408" t="s">
        <v>375</v>
      </c>
      <c r="G4408" t="s">
        <v>8</v>
      </c>
      <c r="H4408" t="s">
        <v>47</v>
      </c>
      <c r="I4408" s="2">
        <v>1</v>
      </c>
      <c r="J4408" t="s">
        <v>11</v>
      </c>
      <c r="K4408" s="21">
        <f>INDEX(LISTAS!$H:$Q,MATCH(BASE!H4408,LISTAS!$G:$G,0),MATCH(BASE!J4408,LISTAS!$H$3:$Q$3,0))*Tabela3[[#This Row],[QUANTIDADE]]</f>
        <v>16</v>
      </c>
      <c r="L4408" s="2" t="str">
        <f>TEXT(Tabela3[[#This Row],[DATA]],"MM")</f>
        <v>05</v>
      </c>
      <c r="M4408" s="2">
        <f>WEEKNUM(Tabela3[[#This Row],[DATA]])</f>
        <v>18</v>
      </c>
      <c r="N4408" s="18">
        <f>YEAR(Tabela3[[#This Row],[DATA]])</f>
        <v>2023</v>
      </c>
    </row>
    <row r="4409" spans="2:14">
      <c r="B4409" s="1">
        <v>45051</v>
      </c>
      <c r="C4409">
        <v>13788</v>
      </c>
      <c r="D4409">
        <f>COUNTIF(C$4:C4409,Tabela3[[#This Row],[COMANDA]])</f>
        <v>2</v>
      </c>
      <c r="E4409" t="s">
        <v>89</v>
      </c>
      <c r="F4409" t="s">
        <v>375</v>
      </c>
      <c r="G4409" t="s">
        <v>9</v>
      </c>
      <c r="H4409" t="s">
        <v>142</v>
      </c>
      <c r="I4409" s="2">
        <v>1</v>
      </c>
      <c r="J4409" t="s">
        <v>11</v>
      </c>
      <c r="K4409" s="21">
        <f>INDEX(LISTAS!$H:$Q,MATCH(BASE!H4409,LISTAS!$G:$G,0),MATCH(BASE!J4409,LISTAS!$H$3:$Q$3,0))*Tabela3[[#This Row],[QUANTIDADE]]</f>
        <v>6</v>
      </c>
      <c r="L4409" s="2" t="str">
        <f>TEXT(Tabela3[[#This Row],[DATA]],"MM")</f>
        <v>05</v>
      </c>
      <c r="M4409" s="2">
        <f>WEEKNUM(Tabela3[[#This Row],[DATA]])</f>
        <v>18</v>
      </c>
      <c r="N4409" s="18">
        <f>YEAR(Tabela3[[#This Row],[DATA]])</f>
        <v>2023</v>
      </c>
    </row>
    <row r="4410" spans="2:14">
      <c r="B4410" s="1">
        <v>45051</v>
      </c>
      <c r="C4410">
        <v>13789</v>
      </c>
      <c r="D4410">
        <f>COUNTIF(C$4:C4410,Tabela3[[#This Row],[COMANDA]])</f>
        <v>1</v>
      </c>
      <c r="E4410" t="s">
        <v>90</v>
      </c>
      <c r="F4410" t="s">
        <v>375</v>
      </c>
      <c r="G4410" t="s">
        <v>8</v>
      </c>
      <c r="H4410" t="s">
        <v>47</v>
      </c>
      <c r="I4410" s="2">
        <v>1</v>
      </c>
      <c r="J4410" t="s">
        <v>11</v>
      </c>
      <c r="K4410" s="21">
        <f>INDEX(LISTAS!$H:$Q,MATCH(BASE!H4410,LISTAS!$G:$G,0),MATCH(BASE!J4410,LISTAS!$H$3:$Q$3,0))*Tabela3[[#This Row],[QUANTIDADE]]</f>
        <v>16</v>
      </c>
      <c r="L4410" s="2" t="str">
        <f>TEXT(Tabela3[[#This Row],[DATA]],"MM")</f>
        <v>05</v>
      </c>
      <c r="M4410" s="2">
        <f>WEEKNUM(Tabela3[[#This Row],[DATA]])</f>
        <v>18</v>
      </c>
      <c r="N4410" s="18">
        <f>YEAR(Tabela3[[#This Row],[DATA]])</f>
        <v>2023</v>
      </c>
    </row>
    <row r="4411" spans="2:14">
      <c r="B4411" s="1">
        <v>45051</v>
      </c>
      <c r="C4411">
        <v>13790</v>
      </c>
      <c r="D4411">
        <f>COUNTIF(C$4:C4411,Tabela3[[#This Row],[COMANDA]])</f>
        <v>1</v>
      </c>
      <c r="E4411" t="s">
        <v>90</v>
      </c>
      <c r="F4411" t="s">
        <v>98</v>
      </c>
      <c r="G4411" t="s">
        <v>8</v>
      </c>
      <c r="H4411" t="s">
        <v>47</v>
      </c>
      <c r="I4411" s="2">
        <v>1</v>
      </c>
      <c r="J4411" t="s">
        <v>11</v>
      </c>
      <c r="K4411" s="21">
        <f>INDEX(LISTAS!$H:$Q,MATCH(BASE!H4411,LISTAS!$G:$G,0),MATCH(BASE!J4411,LISTAS!$H$3:$Q$3,0))*Tabela3[[#This Row],[QUANTIDADE]]</f>
        <v>16</v>
      </c>
      <c r="L4411" s="2" t="str">
        <f>TEXT(Tabela3[[#This Row],[DATA]],"MM")</f>
        <v>05</v>
      </c>
      <c r="M4411" s="2">
        <f>WEEKNUM(Tabela3[[#This Row],[DATA]])</f>
        <v>18</v>
      </c>
      <c r="N4411" s="18">
        <f>YEAR(Tabela3[[#This Row],[DATA]])</f>
        <v>2023</v>
      </c>
    </row>
    <row r="4412" spans="2:14">
      <c r="B4412" s="1">
        <v>45051</v>
      </c>
      <c r="C4412">
        <v>13791</v>
      </c>
      <c r="D4412">
        <f>COUNTIF(C$4:C4412,Tabela3[[#This Row],[COMANDA]])</f>
        <v>1</v>
      </c>
      <c r="E4412" t="s">
        <v>90</v>
      </c>
      <c r="F4412" t="s">
        <v>98</v>
      </c>
      <c r="G4412" t="s">
        <v>8</v>
      </c>
      <c r="H4412" t="s">
        <v>47</v>
      </c>
      <c r="I4412" s="2">
        <v>1</v>
      </c>
      <c r="J4412" t="s">
        <v>11</v>
      </c>
      <c r="K4412" s="21">
        <f>INDEX(LISTAS!$H:$Q,MATCH(BASE!H4412,LISTAS!$G:$G,0),MATCH(BASE!J4412,LISTAS!$H$3:$Q$3,0))*Tabela3[[#This Row],[QUANTIDADE]]</f>
        <v>16</v>
      </c>
      <c r="L4412" s="2" t="str">
        <f>TEXT(Tabela3[[#This Row],[DATA]],"MM")</f>
        <v>05</v>
      </c>
      <c r="M4412" s="2">
        <f>WEEKNUM(Tabela3[[#This Row],[DATA]])</f>
        <v>18</v>
      </c>
      <c r="N4412" s="18">
        <f>YEAR(Tabela3[[#This Row],[DATA]])</f>
        <v>2023</v>
      </c>
    </row>
    <row r="4413" spans="2:14">
      <c r="B4413" s="1">
        <v>45051</v>
      </c>
      <c r="C4413">
        <v>13792</v>
      </c>
      <c r="D4413">
        <f>COUNTIF(C$4:C4413,Tabela3[[#This Row],[COMANDA]])</f>
        <v>1</v>
      </c>
      <c r="E4413" t="s">
        <v>90</v>
      </c>
      <c r="F4413" t="s">
        <v>375</v>
      </c>
      <c r="G4413" t="s">
        <v>8</v>
      </c>
      <c r="H4413" t="s">
        <v>204</v>
      </c>
      <c r="I4413" s="2">
        <v>1</v>
      </c>
      <c r="J4413" t="s">
        <v>11</v>
      </c>
      <c r="K4413" s="21">
        <f>INDEX(LISTAS!$H:$Q,MATCH(BASE!H4413,LISTAS!$G:$G,0),MATCH(BASE!J4413,LISTAS!$H$3:$Q$3,0))*Tabela3[[#This Row],[QUANTIDADE]]</f>
        <v>18</v>
      </c>
      <c r="L4413" s="2" t="str">
        <f>TEXT(Tabela3[[#This Row],[DATA]],"MM")</f>
        <v>05</v>
      </c>
      <c r="M4413" s="2">
        <f>WEEKNUM(Tabela3[[#This Row],[DATA]])</f>
        <v>18</v>
      </c>
      <c r="N4413" s="18">
        <f>YEAR(Tabela3[[#This Row],[DATA]])</f>
        <v>2023</v>
      </c>
    </row>
    <row r="4414" spans="2:14">
      <c r="B4414" s="1">
        <v>45051</v>
      </c>
      <c r="C4414">
        <v>13793</v>
      </c>
      <c r="D4414">
        <f>COUNTIF(C$4:C4414,Tabela3[[#This Row],[COMANDA]])</f>
        <v>1</v>
      </c>
      <c r="E4414" t="s">
        <v>90</v>
      </c>
      <c r="F4414" t="s">
        <v>98</v>
      </c>
      <c r="G4414" t="s">
        <v>8</v>
      </c>
      <c r="H4414" t="s">
        <v>205</v>
      </c>
      <c r="I4414" s="2">
        <v>1</v>
      </c>
      <c r="J4414" t="s">
        <v>11</v>
      </c>
      <c r="K4414" s="21">
        <f>INDEX(LISTAS!$H:$Q,MATCH(BASE!H4414,LISTAS!$G:$G,0),MATCH(BASE!J4414,LISTAS!$H$3:$Q$3,0))*Tabela3[[#This Row],[QUANTIDADE]]</f>
        <v>22</v>
      </c>
      <c r="L4414" s="2" t="str">
        <f>TEXT(Tabela3[[#This Row],[DATA]],"MM")</f>
        <v>05</v>
      </c>
      <c r="M4414" s="2">
        <f>WEEKNUM(Tabela3[[#This Row],[DATA]])</f>
        <v>18</v>
      </c>
      <c r="N4414" s="18">
        <f>YEAR(Tabela3[[#This Row],[DATA]])</f>
        <v>2023</v>
      </c>
    </row>
    <row r="4415" spans="2:14">
      <c r="B4415" s="1">
        <v>45051</v>
      </c>
      <c r="C4415">
        <v>13794</v>
      </c>
      <c r="D4415">
        <f>COUNTIF(C$4:C4415,Tabela3[[#This Row],[COMANDA]])</f>
        <v>1</v>
      </c>
      <c r="E4415" t="s">
        <v>89</v>
      </c>
      <c r="F4415" t="s">
        <v>375</v>
      </c>
      <c r="G4415" t="s">
        <v>8</v>
      </c>
      <c r="H4415" t="s">
        <v>206</v>
      </c>
      <c r="I4415" s="2">
        <v>2</v>
      </c>
      <c r="J4415" t="s">
        <v>12</v>
      </c>
      <c r="K4415" s="21">
        <f>INDEX(LISTAS!$H:$Q,MATCH(BASE!H4415,LISTAS!$G:$G,0),MATCH(BASE!J4415,LISTAS!$H$3:$Q$3,0))*Tabela3[[#This Row],[QUANTIDADE]]</f>
        <v>32.4</v>
      </c>
      <c r="L4415" s="2" t="str">
        <f>TEXT(Tabela3[[#This Row],[DATA]],"MM")</f>
        <v>05</v>
      </c>
      <c r="M4415" s="2">
        <f>WEEKNUM(Tabela3[[#This Row],[DATA]])</f>
        <v>18</v>
      </c>
      <c r="N4415" s="18">
        <f>YEAR(Tabela3[[#This Row],[DATA]])</f>
        <v>2023</v>
      </c>
    </row>
    <row r="4416" spans="2:14">
      <c r="B4416" s="1">
        <v>45051</v>
      </c>
      <c r="C4416">
        <v>13795</v>
      </c>
      <c r="D4416">
        <f>COUNTIF(C$4:C4416,Tabela3[[#This Row],[COMANDA]])</f>
        <v>1</v>
      </c>
      <c r="E4416" t="s">
        <v>90</v>
      </c>
      <c r="F4416" t="s">
        <v>375</v>
      </c>
      <c r="G4416" t="s">
        <v>8</v>
      </c>
      <c r="H4416" t="s">
        <v>202</v>
      </c>
      <c r="I4416" s="2">
        <v>2</v>
      </c>
      <c r="J4416" t="s">
        <v>12</v>
      </c>
      <c r="K4416" s="21">
        <f>INDEX(LISTAS!$H:$Q,MATCH(BASE!H4416,LISTAS!$G:$G,0),MATCH(BASE!J4416,LISTAS!$H$3:$Q$3,0))*Tabela3[[#This Row],[QUANTIDADE]]</f>
        <v>36</v>
      </c>
      <c r="L4416" s="2" t="str">
        <f>TEXT(Tabela3[[#This Row],[DATA]],"MM")</f>
        <v>05</v>
      </c>
      <c r="M4416" s="2">
        <f>WEEKNUM(Tabela3[[#This Row],[DATA]])</f>
        <v>18</v>
      </c>
      <c r="N4416" s="18">
        <f>YEAR(Tabela3[[#This Row],[DATA]])</f>
        <v>2023</v>
      </c>
    </row>
    <row r="4417" spans="2:14">
      <c r="B4417" s="1">
        <v>45051</v>
      </c>
      <c r="C4417">
        <v>13796</v>
      </c>
      <c r="D4417">
        <f>COUNTIF(C$4:C4417,Tabela3[[#This Row],[COMANDA]])</f>
        <v>1</v>
      </c>
      <c r="E4417" t="s">
        <v>90</v>
      </c>
      <c r="F4417" t="s">
        <v>99</v>
      </c>
      <c r="G4417" t="s">
        <v>8</v>
      </c>
      <c r="H4417" t="s">
        <v>41</v>
      </c>
      <c r="I4417" s="2">
        <v>2</v>
      </c>
      <c r="J4417" t="s">
        <v>11</v>
      </c>
      <c r="K4417" s="21">
        <f>INDEX(LISTAS!$H:$Q,MATCH(BASE!H4417,LISTAS!$G:$G,0),MATCH(BASE!J4417,LISTAS!$H$3:$Q$3,0))*Tabela3[[#This Row],[QUANTIDADE]]</f>
        <v>28</v>
      </c>
      <c r="L4417" s="2" t="str">
        <f>TEXT(Tabela3[[#This Row],[DATA]],"MM")</f>
        <v>05</v>
      </c>
      <c r="M4417" s="2">
        <f>WEEKNUM(Tabela3[[#This Row],[DATA]])</f>
        <v>18</v>
      </c>
      <c r="N4417" s="18">
        <f>YEAR(Tabela3[[#This Row],[DATA]])</f>
        <v>2023</v>
      </c>
    </row>
    <row r="4418" spans="2:14">
      <c r="B4418" s="1">
        <v>45051</v>
      </c>
      <c r="C4418">
        <v>13796</v>
      </c>
      <c r="D4418">
        <f>COUNTIF(C$4:C4418,Tabela3[[#This Row],[COMANDA]])</f>
        <v>2</v>
      </c>
      <c r="E4418" t="s">
        <v>90</v>
      </c>
      <c r="F4418" t="s">
        <v>99</v>
      </c>
      <c r="G4418" t="s">
        <v>8</v>
      </c>
      <c r="H4418" t="s">
        <v>204</v>
      </c>
      <c r="I4418" s="2">
        <v>1</v>
      </c>
      <c r="J4418" t="s">
        <v>11</v>
      </c>
      <c r="K4418" s="21">
        <f>INDEX(LISTAS!$H:$Q,MATCH(BASE!H4418,LISTAS!$G:$G,0),MATCH(BASE!J4418,LISTAS!$H$3:$Q$3,0))*Tabela3[[#This Row],[QUANTIDADE]]</f>
        <v>18</v>
      </c>
      <c r="L4418" s="2" t="str">
        <f>TEXT(Tabela3[[#This Row],[DATA]],"MM")</f>
        <v>05</v>
      </c>
      <c r="M4418" s="2">
        <f>WEEKNUM(Tabela3[[#This Row],[DATA]])</f>
        <v>18</v>
      </c>
      <c r="N4418" s="18">
        <f>YEAR(Tabela3[[#This Row],[DATA]])</f>
        <v>2023</v>
      </c>
    </row>
    <row r="4419" spans="2:14">
      <c r="B4419" s="1">
        <v>45051</v>
      </c>
      <c r="C4419">
        <v>13797</v>
      </c>
      <c r="D4419">
        <f>COUNTIF(C$4:C4419,Tabela3[[#This Row],[COMANDA]])</f>
        <v>1</v>
      </c>
      <c r="E4419" t="s">
        <v>90</v>
      </c>
      <c r="F4419" t="s">
        <v>98</v>
      </c>
      <c r="G4419" t="s">
        <v>8</v>
      </c>
      <c r="H4419" t="s">
        <v>84</v>
      </c>
      <c r="I4419" s="2">
        <v>1</v>
      </c>
      <c r="J4419" t="s">
        <v>11</v>
      </c>
      <c r="K4419" s="21">
        <f>INDEX(LISTAS!$H:$Q,MATCH(BASE!H4419,LISTAS!$G:$G,0),MATCH(BASE!J4419,LISTAS!$H$3:$Q$3,0))*Tabela3[[#This Row],[QUANTIDADE]]</f>
        <v>16</v>
      </c>
      <c r="L4419" s="2" t="str">
        <f>TEXT(Tabela3[[#This Row],[DATA]],"MM")</f>
        <v>05</v>
      </c>
      <c r="M4419" s="2">
        <f>WEEKNUM(Tabela3[[#This Row],[DATA]])</f>
        <v>18</v>
      </c>
      <c r="N4419" s="18">
        <f>YEAR(Tabela3[[#This Row],[DATA]])</f>
        <v>2023</v>
      </c>
    </row>
    <row r="4420" spans="2:14">
      <c r="B4420" s="1">
        <v>45051</v>
      </c>
      <c r="C4420">
        <v>13798</v>
      </c>
      <c r="D4420">
        <f>COUNTIF(C$4:C4420,Tabela3[[#This Row],[COMANDA]])</f>
        <v>1</v>
      </c>
      <c r="E4420" t="s">
        <v>90</v>
      </c>
      <c r="F4420" t="s">
        <v>98</v>
      </c>
      <c r="G4420" t="s">
        <v>8</v>
      </c>
      <c r="H4420" t="s">
        <v>202</v>
      </c>
      <c r="I4420" s="2">
        <v>2</v>
      </c>
      <c r="J4420" t="s">
        <v>11</v>
      </c>
      <c r="K4420" s="21">
        <f>INDEX(LISTAS!$H:$Q,MATCH(BASE!H4420,LISTAS!$G:$G,0),MATCH(BASE!J4420,LISTAS!$H$3:$Q$3,0))*Tabela3[[#This Row],[QUANTIDADE]]</f>
        <v>40</v>
      </c>
      <c r="L4420" s="2" t="str">
        <f>TEXT(Tabela3[[#This Row],[DATA]],"MM")</f>
        <v>05</v>
      </c>
      <c r="M4420" s="2">
        <f>WEEKNUM(Tabela3[[#This Row],[DATA]])</f>
        <v>18</v>
      </c>
      <c r="N4420" s="18">
        <f>YEAR(Tabela3[[#This Row],[DATA]])</f>
        <v>2023</v>
      </c>
    </row>
    <row r="4421" spans="2:14">
      <c r="B4421" s="1">
        <v>45051</v>
      </c>
      <c r="C4421">
        <v>13799</v>
      </c>
      <c r="D4421">
        <f>COUNTIF(C$4:C4421,Tabela3[[#This Row],[COMANDA]])</f>
        <v>1</v>
      </c>
      <c r="E4421" t="s">
        <v>90</v>
      </c>
      <c r="F4421" t="s">
        <v>98</v>
      </c>
      <c r="G4421" t="s">
        <v>8</v>
      </c>
      <c r="H4421" t="s">
        <v>202</v>
      </c>
      <c r="I4421" s="2">
        <v>1</v>
      </c>
      <c r="J4421" t="s">
        <v>11</v>
      </c>
      <c r="K4421" s="21">
        <f>INDEX(LISTAS!$H:$Q,MATCH(BASE!H4421,LISTAS!$G:$G,0),MATCH(BASE!J4421,LISTAS!$H$3:$Q$3,0))*Tabela3[[#This Row],[QUANTIDADE]]</f>
        <v>20</v>
      </c>
      <c r="L4421" s="2" t="str">
        <f>TEXT(Tabela3[[#This Row],[DATA]],"MM")</f>
        <v>05</v>
      </c>
      <c r="M4421" s="2">
        <f>WEEKNUM(Tabela3[[#This Row],[DATA]])</f>
        <v>18</v>
      </c>
      <c r="N4421" s="18">
        <f>YEAR(Tabela3[[#This Row],[DATA]])</f>
        <v>2023</v>
      </c>
    </row>
    <row r="4422" spans="2:14">
      <c r="B4422" s="1">
        <v>45051</v>
      </c>
      <c r="C4422">
        <v>13799</v>
      </c>
      <c r="D4422">
        <f>COUNTIF(C$4:C4422,Tabela3[[#This Row],[COMANDA]])</f>
        <v>2</v>
      </c>
      <c r="E4422" t="s">
        <v>90</v>
      </c>
      <c r="F4422" t="s">
        <v>98</v>
      </c>
      <c r="G4422" t="s">
        <v>8</v>
      </c>
      <c r="H4422" t="s">
        <v>84</v>
      </c>
      <c r="I4422" s="2">
        <v>1</v>
      </c>
      <c r="J4422" t="s">
        <v>11</v>
      </c>
      <c r="K4422" s="21">
        <f>INDEX(LISTAS!$H:$Q,MATCH(BASE!H4422,LISTAS!$G:$G,0),MATCH(BASE!J4422,LISTAS!$H$3:$Q$3,0))*Tabela3[[#This Row],[QUANTIDADE]]</f>
        <v>16</v>
      </c>
      <c r="L4422" s="2" t="str">
        <f>TEXT(Tabela3[[#This Row],[DATA]],"MM")</f>
        <v>05</v>
      </c>
      <c r="M4422" s="2">
        <f>WEEKNUM(Tabela3[[#This Row],[DATA]])</f>
        <v>18</v>
      </c>
      <c r="N4422" s="18">
        <f>YEAR(Tabela3[[#This Row],[DATA]])</f>
        <v>2023</v>
      </c>
    </row>
    <row r="4423" spans="2:14">
      <c r="B4423" s="1">
        <v>45051</v>
      </c>
      <c r="C4423">
        <v>13799</v>
      </c>
      <c r="D4423">
        <f>COUNTIF(C$4:C4423,Tabela3[[#This Row],[COMANDA]])</f>
        <v>3</v>
      </c>
      <c r="E4423" t="s">
        <v>90</v>
      </c>
      <c r="F4423" t="s">
        <v>98</v>
      </c>
      <c r="G4423" t="s">
        <v>9</v>
      </c>
      <c r="H4423" t="s">
        <v>310</v>
      </c>
      <c r="I4423" s="2">
        <v>1</v>
      </c>
      <c r="J4423" t="s">
        <v>11</v>
      </c>
      <c r="K4423" s="21">
        <f>INDEX(LISTAS!$H:$Q,MATCH(BASE!H4423,LISTAS!$G:$G,0),MATCH(BASE!J4423,LISTAS!$H$3:$Q$3,0))*Tabela3[[#This Row],[QUANTIDADE]]</f>
        <v>9</v>
      </c>
      <c r="L4423" s="2" t="str">
        <f>TEXT(Tabela3[[#This Row],[DATA]],"MM")</f>
        <v>05</v>
      </c>
      <c r="M4423" s="2">
        <f>WEEKNUM(Tabela3[[#This Row],[DATA]])</f>
        <v>18</v>
      </c>
      <c r="N4423" s="18">
        <f>YEAR(Tabela3[[#This Row],[DATA]])</f>
        <v>2023</v>
      </c>
    </row>
    <row r="4424" spans="2:14">
      <c r="B4424" s="1">
        <v>45051</v>
      </c>
      <c r="C4424">
        <v>13800</v>
      </c>
      <c r="D4424">
        <f>COUNTIF(C$4:C4424,Tabela3[[#This Row],[COMANDA]])</f>
        <v>1</v>
      </c>
      <c r="E4424" t="s">
        <v>89</v>
      </c>
      <c r="F4424" t="s">
        <v>99</v>
      </c>
      <c r="G4424" t="s">
        <v>8</v>
      </c>
      <c r="H4424" t="s">
        <v>47</v>
      </c>
      <c r="I4424" s="2">
        <v>1</v>
      </c>
      <c r="J4424" t="s">
        <v>11</v>
      </c>
      <c r="K4424" s="21">
        <f>INDEX(LISTAS!$H:$Q,MATCH(BASE!H4424,LISTAS!$G:$G,0),MATCH(BASE!J4424,LISTAS!$H$3:$Q$3,0))*Tabela3[[#This Row],[QUANTIDADE]]</f>
        <v>16</v>
      </c>
      <c r="L4424" s="2" t="str">
        <f>TEXT(Tabela3[[#This Row],[DATA]],"MM")</f>
        <v>05</v>
      </c>
      <c r="M4424" s="2">
        <f>WEEKNUM(Tabela3[[#This Row],[DATA]])</f>
        <v>18</v>
      </c>
      <c r="N4424" s="18">
        <f>YEAR(Tabela3[[#This Row],[DATA]])</f>
        <v>2023</v>
      </c>
    </row>
    <row r="4425" spans="2:14">
      <c r="B4425" s="1">
        <v>45051</v>
      </c>
      <c r="C4425">
        <v>13800</v>
      </c>
      <c r="D4425">
        <f>COUNTIF(C$4:C4425,Tabela3[[#This Row],[COMANDA]])</f>
        <v>2</v>
      </c>
      <c r="E4425" t="s">
        <v>89</v>
      </c>
      <c r="F4425" t="s">
        <v>99</v>
      </c>
      <c r="G4425" t="s">
        <v>9</v>
      </c>
      <c r="H4425" t="s">
        <v>132</v>
      </c>
      <c r="I4425" s="2">
        <v>1</v>
      </c>
      <c r="J4425" t="s">
        <v>11</v>
      </c>
      <c r="K4425" s="21">
        <f>INDEX(LISTAS!$H:$Q,MATCH(BASE!H4425,LISTAS!$G:$G,0),MATCH(BASE!J4425,LISTAS!$H$3:$Q$3,0))*Tabela3[[#This Row],[QUANTIDADE]]</f>
        <v>3</v>
      </c>
      <c r="L4425" s="2" t="str">
        <f>TEXT(Tabela3[[#This Row],[DATA]],"MM")</f>
        <v>05</v>
      </c>
      <c r="M4425" s="2">
        <f>WEEKNUM(Tabela3[[#This Row],[DATA]])</f>
        <v>18</v>
      </c>
      <c r="N4425" s="18">
        <f>YEAR(Tabela3[[#This Row],[DATA]])</f>
        <v>2023</v>
      </c>
    </row>
    <row r="4426" spans="2:14">
      <c r="B4426" s="1">
        <v>45051</v>
      </c>
      <c r="C4426">
        <v>13801</v>
      </c>
      <c r="D4426">
        <f>COUNTIF(C$4:C4426,Tabela3[[#This Row],[COMANDA]])</f>
        <v>1</v>
      </c>
      <c r="E4426" t="s">
        <v>90</v>
      </c>
      <c r="F4426" t="s">
        <v>98</v>
      </c>
      <c r="G4426" t="s">
        <v>8</v>
      </c>
      <c r="H4426" t="s">
        <v>84</v>
      </c>
      <c r="I4426" s="2">
        <v>1</v>
      </c>
      <c r="J4426" t="s">
        <v>11</v>
      </c>
      <c r="K4426" s="21">
        <f>INDEX(LISTAS!$H:$Q,MATCH(BASE!H4426,LISTAS!$G:$G,0),MATCH(BASE!J4426,LISTAS!$H$3:$Q$3,0))*Tabela3[[#This Row],[QUANTIDADE]]</f>
        <v>16</v>
      </c>
      <c r="L4426" s="2" t="str">
        <f>TEXT(Tabela3[[#This Row],[DATA]],"MM")</f>
        <v>05</v>
      </c>
      <c r="M4426" s="2">
        <f>WEEKNUM(Tabela3[[#This Row],[DATA]])</f>
        <v>18</v>
      </c>
      <c r="N4426" s="18">
        <f>YEAR(Tabela3[[#This Row],[DATA]])</f>
        <v>2023</v>
      </c>
    </row>
    <row r="4427" spans="2:14">
      <c r="B4427" s="1">
        <v>45051</v>
      </c>
      <c r="C4427">
        <v>13801</v>
      </c>
      <c r="D4427">
        <f>COUNTIF(C$4:C4427,Tabela3[[#This Row],[COMANDA]])</f>
        <v>2</v>
      </c>
      <c r="E4427" t="s">
        <v>90</v>
      </c>
      <c r="F4427" t="s">
        <v>98</v>
      </c>
      <c r="G4427" t="s">
        <v>61</v>
      </c>
      <c r="H4427" t="s">
        <v>163</v>
      </c>
      <c r="I4427" s="2">
        <v>1</v>
      </c>
      <c r="J4427" t="s">
        <v>11</v>
      </c>
      <c r="K4427" s="21">
        <f>INDEX(LISTAS!$H:$Q,MATCH(BASE!H4427,LISTAS!$G:$G,0),MATCH(BASE!J4427,LISTAS!$H$3:$Q$3,0))*Tabela3[[#This Row],[QUANTIDADE]]</f>
        <v>4</v>
      </c>
      <c r="L4427" s="2" t="str">
        <f>TEXT(Tabela3[[#This Row],[DATA]],"MM")</f>
        <v>05</v>
      </c>
      <c r="M4427" s="2">
        <f>WEEKNUM(Tabela3[[#This Row],[DATA]])</f>
        <v>18</v>
      </c>
      <c r="N4427" s="18">
        <f>YEAR(Tabela3[[#This Row],[DATA]])</f>
        <v>2023</v>
      </c>
    </row>
    <row r="4428" spans="2:14">
      <c r="B4428" s="1">
        <v>45051</v>
      </c>
      <c r="C4428">
        <v>13801</v>
      </c>
      <c r="D4428">
        <f>COUNTIF(C$4:C4428,Tabela3[[#This Row],[COMANDA]])</f>
        <v>3</v>
      </c>
      <c r="E4428" t="s">
        <v>90</v>
      </c>
      <c r="F4428" t="s">
        <v>98</v>
      </c>
      <c r="G4428" t="s">
        <v>9</v>
      </c>
      <c r="H4428" t="s">
        <v>55</v>
      </c>
      <c r="I4428" s="2">
        <v>1</v>
      </c>
      <c r="J4428" t="s">
        <v>11</v>
      </c>
      <c r="K4428" s="21">
        <f>INDEX(LISTAS!$H:$Q,MATCH(BASE!H4428,LISTAS!$G:$G,0),MATCH(BASE!J4428,LISTAS!$H$3:$Q$3,0))*Tabela3[[#This Row],[QUANTIDADE]]</f>
        <v>3</v>
      </c>
      <c r="L4428" s="2" t="str">
        <f>TEXT(Tabela3[[#This Row],[DATA]],"MM")</f>
        <v>05</v>
      </c>
      <c r="M4428" s="2">
        <f>WEEKNUM(Tabela3[[#This Row],[DATA]])</f>
        <v>18</v>
      </c>
      <c r="N4428" s="18">
        <f>YEAR(Tabela3[[#This Row],[DATA]])</f>
        <v>2023</v>
      </c>
    </row>
    <row r="4429" spans="2:14">
      <c r="B4429" s="1">
        <v>45051</v>
      </c>
      <c r="C4429">
        <v>13802</v>
      </c>
      <c r="D4429">
        <f>COUNTIF(C$4:C4429,Tabela3[[#This Row],[COMANDA]])</f>
        <v>1</v>
      </c>
      <c r="E4429" t="s">
        <v>90</v>
      </c>
      <c r="F4429" t="s">
        <v>99</v>
      </c>
      <c r="G4429" t="s">
        <v>8</v>
      </c>
      <c r="H4429" t="s">
        <v>39</v>
      </c>
      <c r="I4429" s="2">
        <v>1</v>
      </c>
      <c r="J4429" t="s">
        <v>11</v>
      </c>
      <c r="K4429" s="21">
        <f>INDEX(LISTAS!$H:$Q,MATCH(BASE!H4429,LISTAS!$G:$G,0),MATCH(BASE!J4429,LISTAS!$H$3:$Q$3,0))*Tabela3[[#This Row],[QUANTIDADE]]</f>
        <v>12</v>
      </c>
      <c r="L4429" s="2" t="str">
        <f>TEXT(Tabela3[[#This Row],[DATA]],"MM")</f>
        <v>05</v>
      </c>
      <c r="M4429" s="2">
        <f>WEEKNUM(Tabela3[[#This Row],[DATA]])</f>
        <v>18</v>
      </c>
      <c r="N4429" s="18">
        <f>YEAR(Tabela3[[#This Row],[DATA]])</f>
        <v>2023</v>
      </c>
    </row>
    <row r="4430" spans="2:14">
      <c r="B4430" s="1">
        <v>45051</v>
      </c>
      <c r="C4430">
        <v>13803</v>
      </c>
      <c r="D4430">
        <f>COUNTIF(C$4:C4430,Tabela3[[#This Row],[COMANDA]])</f>
        <v>1</v>
      </c>
      <c r="E4430" t="s">
        <v>90</v>
      </c>
      <c r="F4430" t="s">
        <v>99</v>
      </c>
      <c r="G4430" t="s">
        <v>8</v>
      </c>
      <c r="H4430" t="s">
        <v>39</v>
      </c>
      <c r="I4430" s="2">
        <v>1</v>
      </c>
      <c r="J4430" t="s">
        <v>11</v>
      </c>
      <c r="K4430" s="21">
        <f>INDEX(LISTAS!$H:$Q,MATCH(BASE!H4430,LISTAS!$G:$G,0),MATCH(BASE!J4430,LISTAS!$H$3:$Q$3,0))*Tabela3[[#This Row],[QUANTIDADE]]</f>
        <v>12</v>
      </c>
      <c r="L4430" s="2" t="str">
        <f>TEXT(Tabela3[[#This Row],[DATA]],"MM")</f>
        <v>05</v>
      </c>
      <c r="M4430" s="2">
        <f>WEEKNUM(Tabela3[[#This Row],[DATA]])</f>
        <v>18</v>
      </c>
      <c r="N4430" s="18">
        <f>YEAR(Tabela3[[#This Row],[DATA]])</f>
        <v>2023</v>
      </c>
    </row>
    <row r="4431" spans="2:14">
      <c r="B4431" s="1">
        <v>45051</v>
      </c>
      <c r="C4431">
        <v>13803</v>
      </c>
      <c r="D4431">
        <f>COUNTIF(C$4:C4431,Tabela3[[#This Row],[COMANDA]])</f>
        <v>2</v>
      </c>
      <c r="E4431" t="s">
        <v>90</v>
      </c>
      <c r="F4431" t="s">
        <v>98</v>
      </c>
      <c r="G4431" t="s">
        <v>8</v>
      </c>
      <c r="H4431" t="s">
        <v>204</v>
      </c>
      <c r="I4431" s="2">
        <v>1</v>
      </c>
      <c r="J4431" t="s">
        <v>11</v>
      </c>
      <c r="K4431" s="21">
        <f>INDEX(LISTAS!$H:$Q,MATCH(BASE!H4431,LISTAS!$G:$G,0),MATCH(BASE!J4431,LISTAS!$H$3:$Q$3,0))*Tabela3[[#This Row],[QUANTIDADE]]</f>
        <v>18</v>
      </c>
      <c r="L4431" s="2" t="str">
        <f>TEXT(Tabela3[[#This Row],[DATA]],"MM")</f>
        <v>05</v>
      </c>
      <c r="M4431" s="2">
        <f>WEEKNUM(Tabela3[[#This Row],[DATA]])</f>
        <v>18</v>
      </c>
      <c r="N4431" s="18">
        <f>YEAR(Tabela3[[#This Row],[DATA]])</f>
        <v>2023</v>
      </c>
    </row>
    <row r="4432" spans="2:14">
      <c r="B4432" s="1">
        <v>45051</v>
      </c>
      <c r="C4432">
        <v>13803</v>
      </c>
      <c r="D4432">
        <f>COUNTIF(C$4:C4432,Tabela3[[#This Row],[COMANDA]])</f>
        <v>3</v>
      </c>
      <c r="E4432" t="s">
        <v>90</v>
      </c>
      <c r="G4432" t="s">
        <v>61</v>
      </c>
      <c r="H4432" t="s">
        <v>163</v>
      </c>
      <c r="I4432" s="2">
        <v>1</v>
      </c>
      <c r="J4432" t="s">
        <v>11</v>
      </c>
      <c r="K4432" s="21">
        <f>INDEX(LISTAS!$H:$Q,MATCH(BASE!H4432,LISTAS!$G:$G,0),MATCH(BASE!J4432,LISTAS!$H$3:$Q$3,0))*Tabela3[[#This Row],[QUANTIDADE]]</f>
        <v>4</v>
      </c>
      <c r="L4432" s="2" t="str">
        <f>TEXT(Tabela3[[#This Row],[DATA]],"MM")</f>
        <v>05</v>
      </c>
      <c r="M4432" s="2">
        <f>WEEKNUM(Tabela3[[#This Row],[DATA]])</f>
        <v>18</v>
      </c>
      <c r="N4432" s="18">
        <f>YEAR(Tabela3[[#This Row],[DATA]])</f>
        <v>2023</v>
      </c>
    </row>
    <row r="4433" spans="2:14">
      <c r="B4433" s="1">
        <v>45051</v>
      </c>
      <c r="C4433">
        <v>13804</v>
      </c>
      <c r="D4433">
        <f>COUNTIF(C$4:C4433,Tabela3[[#This Row],[COMANDA]])</f>
        <v>1</v>
      </c>
      <c r="E4433" t="s">
        <v>90</v>
      </c>
      <c r="F4433" t="s">
        <v>98</v>
      </c>
      <c r="G4433" t="s">
        <v>8</v>
      </c>
      <c r="H4433" t="s">
        <v>211</v>
      </c>
      <c r="I4433" s="2">
        <v>1</v>
      </c>
      <c r="J4433" t="s">
        <v>11</v>
      </c>
      <c r="K4433" s="21">
        <f>INDEX(LISTAS!$H:$Q,MATCH(BASE!H4433,LISTAS!$G:$G,0),MATCH(BASE!J4433,LISTAS!$H$3:$Q$3,0))*Tabela3[[#This Row],[QUANTIDADE]]</f>
        <v>20</v>
      </c>
      <c r="L4433" s="2" t="str">
        <f>TEXT(Tabela3[[#This Row],[DATA]],"MM")</f>
        <v>05</v>
      </c>
      <c r="M4433" s="2">
        <f>WEEKNUM(Tabela3[[#This Row],[DATA]])</f>
        <v>18</v>
      </c>
      <c r="N4433" s="18">
        <f>YEAR(Tabela3[[#This Row],[DATA]])</f>
        <v>2023</v>
      </c>
    </row>
    <row r="4434" spans="2:14">
      <c r="B4434" s="1">
        <v>45051</v>
      </c>
      <c r="C4434">
        <v>13805</v>
      </c>
      <c r="D4434">
        <f>COUNTIF(C$4:C4434,Tabela3[[#This Row],[COMANDA]])</f>
        <v>1</v>
      </c>
      <c r="E4434" t="s">
        <v>90</v>
      </c>
      <c r="F4434" t="s">
        <v>375</v>
      </c>
      <c r="G4434" t="s">
        <v>8</v>
      </c>
      <c r="H4434" t="s">
        <v>47</v>
      </c>
      <c r="I4434" s="2">
        <v>1</v>
      </c>
      <c r="J4434" t="s">
        <v>11</v>
      </c>
      <c r="K4434" s="21">
        <f>INDEX(LISTAS!$H:$Q,MATCH(BASE!H4434,LISTAS!$G:$G,0),MATCH(BASE!J4434,LISTAS!$H$3:$Q$3,0))*Tabela3[[#This Row],[QUANTIDADE]]</f>
        <v>16</v>
      </c>
      <c r="L4434" s="2" t="str">
        <f>TEXT(Tabela3[[#This Row],[DATA]],"MM")</f>
        <v>05</v>
      </c>
      <c r="M4434" s="2">
        <f>WEEKNUM(Tabela3[[#This Row],[DATA]])</f>
        <v>18</v>
      </c>
      <c r="N4434" s="18">
        <f>YEAR(Tabela3[[#This Row],[DATA]])</f>
        <v>2023</v>
      </c>
    </row>
    <row r="4435" spans="2:14">
      <c r="B4435" s="1">
        <v>45051</v>
      </c>
      <c r="C4435">
        <v>13805</v>
      </c>
      <c r="D4435">
        <f>COUNTIF(C$4:C4435,Tabela3[[#This Row],[COMANDA]])</f>
        <v>2</v>
      </c>
      <c r="E4435" t="s">
        <v>90</v>
      </c>
      <c r="F4435" t="s">
        <v>375</v>
      </c>
      <c r="G4435" t="s">
        <v>9</v>
      </c>
      <c r="H4435" t="s">
        <v>142</v>
      </c>
      <c r="I4435" s="2">
        <v>1</v>
      </c>
      <c r="J4435" t="s">
        <v>11</v>
      </c>
      <c r="K4435" s="21">
        <f>INDEX(LISTAS!$H:$Q,MATCH(BASE!H4435,LISTAS!$G:$G,0),MATCH(BASE!J4435,LISTAS!$H$3:$Q$3,0))*Tabela3[[#This Row],[QUANTIDADE]]</f>
        <v>6</v>
      </c>
      <c r="L4435" s="2" t="str">
        <f>TEXT(Tabela3[[#This Row],[DATA]],"MM")</f>
        <v>05</v>
      </c>
      <c r="M4435" s="2">
        <f>WEEKNUM(Tabela3[[#This Row],[DATA]])</f>
        <v>18</v>
      </c>
      <c r="N4435" s="18">
        <f>YEAR(Tabela3[[#This Row],[DATA]])</f>
        <v>2023</v>
      </c>
    </row>
    <row r="4436" spans="2:14">
      <c r="B4436" s="1">
        <v>45051</v>
      </c>
      <c r="C4436">
        <v>13806</v>
      </c>
      <c r="D4436">
        <f>COUNTIF(C$4:C4436,Tabela3[[#This Row],[COMANDA]])</f>
        <v>1</v>
      </c>
      <c r="E4436" t="s">
        <v>90</v>
      </c>
      <c r="F4436" t="s">
        <v>99</v>
      </c>
      <c r="G4436" t="s">
        <v>8</v>
      </c>
      <c r="H4436" t="s">
        <v>42</v>
      </c>
      <c r="I4436" s="2">
        <v>1</v>
      </c>
      <c r="J4436" t="s">
        <v>11</v>
      </c>
      <c r="K4436" s="21">
        <f>INDEX(LISTAS!$H:$Q,MATCH(BASE!H4436,LISTAS!$G:$G,0),MATCH(BASE!J4436,LISTAS!$H$3:$Q$3,0))*Tabela3[[#This Row],[QUANTIDADE]]</f>
        <v>16</v>
      </c>
      <c r="L4436" s="2" t="str">
        <f>TEXT(Tabela3[[#This Row],[DATA]],"MM")</f>
        <v>05</v>
      </c>
      <c r="M4436" s="2">
        <f>WEEKNUM(Tabela3[[#This Row],[DATA]])</f>
        <v>18</v>
      </c>
      <c r="N4436" s="18">
        <f>YEAR(Tabela3[[#This Row],[DATA]])</f>
        <v>2023</v>
      </c>
    </row>
    <row r="4437" spans="2:14">
      <c r="B4437" s="1">
        <v>45051</v>
      </c>
      <c r="C4437">
        <v>13807</v>
      </c>
      <c r="D4437">
        <f>COUNTIF(C$4:C4437,Tabela3[[#This Row],[COMANDA]])</f>
        <v>1</v>
      </c>
      <c r="E4437" t="s">
        <v>90</v>
      </c>
      <c r="G4437" t="s">
        <v>8</v>
      </c>
      <c r="H4437" t="s">
        <v>47</v>
      </c>
      <c r="I4437" s="2">
        <v>1</v>
      </c>
      <c r="J4437" t="s">
        <v>11</v>
      </c>
      <c r="K4437" s="21">
        <f>INDEX(LISTAS!$H:$Q,MATCH(BASE!H4461,LISTAS!$G:$G,0),MATCH(BASE!J4461,LISTAS!$H$3:$Q$3,0))*Tabela3[[#This Row],[QUANTIDADE]]</f>
        <v>3</v>
      </c>
      <c r="L4437" s="2" t="str">
        <f>TEXT(Tabela3[[#This Row],[DATA]],"MM")</f>
        <v>05</v>
      </c>
      <c r="M4437" s="2">
        <f>WEEKNUM(Tabela3[[#This Row],[DATA]])</f>
        <v>18</v>
      </c>
      <c r="N4437" s="18">
        <f>YEAR(Tabela3[[#This Row],[DATA]])</f>
        <v>2023</v>
      </c>
    </row>
    <row r="4438" spans="2:14">
      <c r="B4438" s="1">
        <v>45051</v>
      </c>
      <c r="C4438">
        <v>13808</v>
      </c>
      <c r="D4438">
        <f>COUNTIF(C$4:C4438,Tabela3[[#This Row],[COMANDA]])</f>
        <v>1</v>
      </c>
      <c r="E4438" t="s">
        <v>90</v>
      </c>
      <c r="G4438" t="s">
        <v>8</v>
      </c>
      <c r="H4438" t="s">
        <v>47</v>
      </c>
      <c r="I4438" s="2">
        <v>1</v>
      </c>
      <c r="J4438" t="s">
        <v>11</v>
      </c>
      <c r="K4438" s="21">
        <f>INDEX(LISTAS!$H:$Q,MATCH(BASE!H4462,LISTAS!$G:$G,0),MATCH(BASE!J4462,LISTAS!$H$3:$Q$3,0))*Tabela3[[#This Row],[QUANTIDADE]]</f>
        <v>6</v>
      </c>
      <c r="L4438" s="2" t="str">
        <f>TEXT(Tabela3[[#This Row],[DATA]],"MM")</f>
        <v>05</v>
      </c>
      <c r="M4438" s="2">
        <f>WEEKNUM(Tabela3[[#This Row],[DATA]])</f>
        <v>18</v>
      </c>
      <c r="N4438" s="18">
        <f>YEAR(Tabela3[[#This Row],[DATA]])</f>
        <v>2023</v>
      </c>
    </row>
    <row r="4439" spans="2:14">
      <c r="B4439" s="1">
        <v>45051</v>
      </c>
      <c r="C4439">
        <v>13808</v>
      </c>
      <c r="D4439">
        <f>COUNTIF(C$4:C4439,Tabela3[[#This Row],[COMANDA]])</f>
        <v>2</v>
      </c>
      <c r="E4439" t="s">
        <v>90</v>
      </c>
      <c r="G4439" t="s">
        <v>62</v>
      </c>
      <c r="H4439" t="s">
        <v>192</v>
      </c>
      <c r="I4439" s="2">
        <v>1</v>
      </c>
      <c r="J4439" t="s">
        <v>11</v>
      </c>
      <c r="K4439" s="21">
        <f>INDEX(LISTAS!$H:$Q,MATCH(BASE!H4463,LISTAS!$G:$G,0),MATCH(BASE!J4463,LISTAS!$H$3:$Q$3,0))*Tabela3[[#This Row],[QUANTIDADE]]</f>
        <v>3</v>
      </c>
      <c r="L4439" s="2" t="str">
        <f>TEXT(Tabela3[[#This Row],[DATA]],"MM")</f>
        <v>05</v>
      </c>
      <c r="M4439" s="2">
        <f>WEEKNUM(Tabela3[[#This Row],[DATA]])</f>
        <v>18</v>
      </c>
      <c r="N4439" s="18">
        <f>YEAR(Tabela3[[#This Row],[DATA]])</f>
        <v>2023</v>
      </c>
    </row>
    <row r="4440" spans="2:14">
      <c r="B4440" s="1">
        <v>45051</v>
      </c>
      <c r="C4440">
        <v>13809</v>
      </c>
      <c r="D4440">
        <f>COUNTIF(C$4:C4440,Tabela3[[#This Row],[COMANDA]])</f>
        <v>1</v>
      </c>
      <c r="E4440" t="s">
        <v>90</v>
      </c>
      <c r="G4440" t="s">
        <v>8</v>
      </c>
      <c r="H4440" t="s">
        <v>204</v>
      </c>
      <c r="I4440" s="2">
        <v>1</v>
      </c>
      <c r="J4440" t="s">
        <v>11</v>
      </c>
      <c r="K4440" s="21">
        <f>INDEX(LISTAS!$H:$Q,MATCH(BASE!H4464,LISTAS!$G:$G,0),MATCH(BASE!J4464,LISTAS!$H$3:$Q$3,0))*Tabela3[[#This Row],[QUANTIDADE]]</f>
        <v>10</v>
      </c>
      <c r="L4440" s="2" t="str">
        <f>TEXT(Tabela3[[#This Row],[DATA]],"MM")</f>
        <v>05</v>
      </c>
      <c r="M4440" s="2">
        <f>WEEKNUM(Tabela3[[#This Row],[DATA]])</f>
        <v>18</v>
      </c>
      <c r="N4440" s="18">
        <f>YEAR(Tabela3[[#This Row],[DATA]])</f>
        <v>2023</v>
      </c>
    </row>
    <row r="4441" spans="2:14">
      <c r="B4441" s="1">
        <v>45051</v>
      </c>
      <c r="C4441">
        <v>13809</v>
      </c>
      <c r="D4441">
        <f>COUNTIF(C$4:C4441,Tabela3[[#This Row],[COMANDA]])</f>
        <v>2</v>
      </c>
      <c r="E4441" t="s">
        <v>90</v>
      </c>
      <c r="G4441" t="s">
        <v>8</v>
      </c>
      <c r="H4441" t="s">
        <v>202</v>
      </c>
      <c r="I4441" s="2">
        <v>1</v>
      </c>
      <c r="J4441" t="s">
        <v>11</v>
      </c>
      <c r="K4441" s="21">
        <f>INDEX(LISTAS!$H:$Q,MATCH(BASE!H4465,LISTAS!$G:$G,0),MATCH(BASE!J4465,LISTAS!$H$3:$Q$3,0))*Tabela3[[#This Row],[QUANTIDADE]]</f>
        <v>12</v>
      </c>
      <c r="L4441" s="2" t="str">
        <f>TEXT(Tabela3[[#This Row],[DATA]],"MM")</f>
        <v>05</v>
      </c>
      <c r="M4441" s="2">
        <f>WEEKNUM(Tabela3[[#This Row],[DATA]])</f>
        <v>18</v>
      </c>
      <c r="N4441" s="18">
        <f>YEAR(Tabela3[[#This Row],[DATA]])</f>
        <v>2023</v>
      </c>
    </row>
    <row r="4442" spans="2:14">
      <c r="B4442" s="1">
        <v>45051</v>
      </c>
      <c r="C4442" t="s">
        <v>481</v>
      </c>
      <c r="D4442">
        <f>COUNTIF(C$4:C4442,Tabela3[[#This Row],[COMANDA]])</f>
        <v>1</v>
      </c>
      <c r="E4442" t="s">
        <v>1</v>
      </c>
      <c r="G4442" t="s">
        <v>74</v>
      </c>
      <c r="H4442" t="s">
        <v>120</v>
      </c>
      <c r="I4442" s="2">
        <v>5</v>
      </c>
      <c r="J4442" t="s">
        <v>11</v>
      </c>
      <c r="K4442" s="21">
        <f>INDEX(LISTAS!$H:$Q,MATCH(BASE!H4437,LISTAS!$G:$G,0),MATCH(BASE!J4437,LISTAS!$H$3:$Q$3,0))*Tabela3[[#This Row],[QUANTIDADE]]</f>
        <v>80</v>
      </c>
      <c r="L4442" s="2" t="str">
        <f>TEXT(Tabela3[[#This Row],[DATA]],"MM")</f>
        <v>05</v>
      </c>
      <c r="M4442" s="2">
        <f>WEEKNUM(Tabela3[[#This Row],[DATA]])</f>
        <v>18</v>
      </c>
      <c r="N4442" s="18">
        <f>YEAR(Tabela3[[#This Row],[DATA]])</f>
        <v>2023</v>
      </c>
    </row>
    <row r="4443" spans="2:14">
      <c r="B4443" s="1">
        <v>45051</v>
      </c>
      <c r="C4443" t="s">
        <v>481</v>
      </c>
      <c r="D4443">
        <f>COUNTIF(C$4:C4443,Tabela3[[#This Row],[COMANDA]])</f>
        <v>2</v>
      </c>
      <c r="E4443" t="s">
        <v>1</v>
      </c>
      <c r="G4443" t="s">
        <v>64</v>
      </c>
      <c r="H4443" t="s">
        <v>170</v>
      </c>
      <c r="I4443" s="2">
        <v>1</v>
      </c>
      <c r="J4443" t="s">
        <v>11</v>
      </c>
      <c r="K4443" s="21">
        <f>INDEX(LISTAS!$H:$Q,MATCH(BASE!H4438,LISTAS!$G:$G,0),MATCH(BASE!J4438,LISTAS!$H$3:$Q$3,0))*Tabela3[[#This Row],[QUANTIDADE]]</f>
        <v>16</v>
      </c>
      <c r="L4443" s="2" t="str">
        <f>TEXT(Tabela3[[#This Row],[DATA]],"MM")</f>
        <v>05</v>
      </c>
      <c r="M4443" s="2">
        <f>WEEKNUM(Tabela3[[#This Row],[DATA]])</f>
        <v>18</v>
      </c>
      <c r="N4443" s="18">
        <f>YEAR(Tabela3[[#This Row],[DATA]])</f>
        <v>2023</v>
      </c>
    </row>
    <row r="4444" spans="2:14">
      <c r="B4444" s="1">
        <v>45051</v>
      </c>
      <c r="C4444" t="s">
        <v>481</v>
      </c>
      <c r="D4444">
        <f>COUNTIF(C$4:C4444,Tabela3[[#This Row],[COMANDA]])</f>
        <v>3</v>
      </c>
      <c r="E4444" t="s">
        <v>1</v>
      </c>
      <c r="G4444" t="s">
        <v>77</v>
      </c>
      <c r="H4444" t="s">
        <v>224</v>
      </c>
      <c r="I4444" s="2">
        <v>5</v>
      </c>
      <c r="J4444" t="s">
        <v>11</v>
      </c>
      <c r="K4444" s="21">
        <f>INDEX(LISTAS!$H:$Q,MATCH(BASE!H4439,LISTAS!$G:$G,0),MATCH(BASE!J4439,LISTAS!$H$3:$Q$3,0))*Tabela3[[#This Row],[QUANTIDADE]]</f>
        <v>30</v>
      </c>
      <c r="L4444" s="2" t="str">
        <f>TEXT(Tabela3[[#This Row],[DATA]],"MM")</f>
        <v>05</v>
      </c>
      <c r="M4444" s="2">
        <f>WEEKNUM(Tabela3[[#This Row],[DATA]])</f>
        <v>18</v>
      </c>
      <c r="N4444" s="18">
        <f>YEAR(Tabela3[[#This Row],[DATA]])</f>
        <v>2023</v>
      </c>
    </row>
    <row r="4445" spans="2:14">
      <c r="B4445" s="1">
        <v>45051</v>
      </c>
      <c r="C4445" t="s">
        <v>481</v>
      </c>
      <c r="D4445">
        <f>COUNTIF(C$4:C4445,Tabela3[[#This Row],[COMANDA]])</f>
        <v>4</v>
      </c>
      <c r="E4445" t="s">
        <v>1</v>
      </c>
      <c r="G4445" t="s">
        <v>9</v>
      </c>
      <c r="H4445" t="s">
        <v>68</v>
      </c>
      <c r="I4445" s="2">
        <v>3</v>
      </c>
      <c r="J4445" t="s">
        <v>11</v>
      </c>
      <c r="K4445" s="21">
        <f>INDEX(LISTAS!$H:$Q,MATCH(BASE!H4440,LISTAS!$G:$G,0),MATCH(BASE!J4440,LISTAS!$H$3:$Q$3,0))*Tabela3[[#This Row],[QUANTIDADE]]</f>
        <v>54</v>
      </c>
      <c r="L4445" s="2" t="str">
        <f>TEXT(Tabela3[[#This Row],[DATA]],"MM")</f>
        <v>05</v>
      </c>
      <c r="M4445" s="2">
        <f>WEEKNUM(Tabela3[[#This Row],[DATA]])</f>
        <v>18</v>
      </c>
      <c r="N4445" s="18">
        <f>YEAR(Tabela3[[#This Row],[DATA]])</f>
        <v>2023</v>
      </c>
    </row>
    <row r="4446" spans="2:14">
      <c r="B4446" s="1">
        <v>45051</v>
      </c>
      <c r="C4446" t="s">
        <v>481</v>
      </c>
      <c r="D4446">
        <f>COUNTIF(C$4:C4446,Tabela3[[#This Row],[COMANDA]])</f>
        <v>5</v>
      </c>
      <c r="E4446" t="s">
        <v>1</v>
      </c>
      <c r="G4446" t="s">
        <v>77</v>
      </c>
      <c r="H4446" t="s">
        <v>79</v>
      </c>
      <c r="I4446" s="2">
        <v>2</v>
      </c>
      <c r="J4446" t="s">
        <v>11</v>
      </c>
      <c r="K4446" s="21">
        <f>INDEX(LISTAS!$H:$Q,MATCH(BASE!H4441,LISTAS!$G:$G,0),MATCH(BASE!J4441,LISTAS!$H$3:$Q$3,0))*Tabela3[[#This Row],[QUANTIDADE]]</f>
        <v>40</v>
      </c>
      <c r="L4446" s="2" t="str">
        <f>TEXT(Tabela3[[#This Row],[DATA]],"MM")</f>
        <v>05</v>
      </c>
      <c r="M4446" s="2">
        <f>WEEKNUM(Tabela3[[#This Row],[DATA]])</f>
        <v>18</v>
      </c>
      <c r="N4446" s="18">
        <f>YEAR(Tabela3[[#This Row],[DATA]])</f>
        <v>2023</v>
      </c>
    </row>
    <row r="4447" spans="2:14">
      <c r="B4447" s="1">
        <v>45051</v>
      </c>
      <c r="C4447" t="s">
        <v>481</v>
      </c>
      <c r="D4447">
        <f>COUNTIF(C$4:C4447,Tabela3[[#This Row],[COMANDA]])</f>
        <v>6</v>
      </c>
      <c r="E4447" t="s">
        <v>1</v>
      </c>
      <c r="G4447" t="s">
        <v>63</v>
      </c>
      <c r="H4447" t="s">
        <v>180</v>
      </c>
      <c r="I4447" s="2">
        <v>1</v>
      </c>
      <c r="J4447" t="s">
        <v>11</v>
      </c>
      <c r="K4447" s="21">
        <f>INDEX(LISTAS!$H:$Q,MATCH(BASE!H4442,LISTAS!$G:$G,0),MATCH(BASE!J4442,LISTAS!$H$3:$Q$3,0))*Tabela3[[#This Row],[QUANTIDADE]]</f>
        <v>3</v>
      </c>
      <c r="L4447" s="2" t="str">
        <f>TEXT(Tabela3[[#This Row],[DATA]],"MM")</f>
        <v>05</v>
      </c>
      <c r="M4447" s="2">
        <f>WEEKNUM(Tabela3[[#This Row],[DATA]])</f>
        <v>18</v>
      </c>
      <c r="N4447" s="18">
        <f>YEAR(Tabela3[[#This Row],[DATA]])</f>
        <v>2023</v>
      </c>
    </row>
    <row r="4448" spans="2:14">
      <c r="B4448" s="1">
        <v>45051</v>
      </c>
      <c r="C4448" t="s">
        <v>481</v>
      </c>
      <c r="D4448">
        <f>COUNTIF(C$4:C4448,Tabela3[[#This Row],[COMANDA]])</f>
        <v>7</v>
      </c>
      <c r="E4448" t="s">
        <v>1</v>
      </c>
      <c r="G4448" t="s">
        <v>9</v>
      </c>
      <c r="H4448" t="s">
        <v>214</v>
      </c>
      <c r="I4448" s="2">
        <v>12</v>
      </c>
      <c r="J4448" t="s">
        <v>11</v>
      </c>
      <c r="K4448" s="21">
        <f>INDEX(LISTAS!$H:$Q,MATCH(BASE!H4443,LISTAS!$G:$G,0),MATCH(BASE!J4443,LISTAS!$H$3:$Q$3,0))*Tabela3[[#This Row],[QUANTIDADE]]</f>
        <v>120</v>
      </c>
      <c r="L4448" s="2" t="str">
        <f>TEXT(Tabela3[[#This Row],[DATA]],"MM")</f>
        <v>05</v>
      </c>
      <c r="M4448" s="2">
        <f>WEEKNUM(Tabela3[[#This Row],[DATA]])</f>
        <v>18</v>
      </c>
      <c r="N4448" s="18">
        <f>YEAR(Tabela3[[#This Row],[DATA]])</f>
        <v>2023</v>
      </c>
    </row>
    <row r="4449" spans="2:14">
      <c r="B4449" s="1">
        <v>45051</v>
      </c>
      <c r="C4449" t="s">
        <v>481</v>
      </c>
      <c r="D4449">
        <f>COUNTIF(C$4:C4449,Tabela3[[#This Row],[COMANDA]])</f>
        <v>8</v>
      </c>
      <c r="E4449" t="s">
        <v>1</v>
      </c>
      <c r="G4449" t="s">
        <v>63</v>
      </c>
      <c r="H4449" t="s">
        <v>187</v>
      </c>
      <c r="I4449" s="2">
        <v>1</v>
      </c>
      <c r="J4449" t="s">
        <v>11</v>
      </c>
      <c r="K4449" s="21">
        <f>INDEX(LISTAS!$H:$Q,MATCH(BASE!H4444,LISTAS!$G:$G,0),MATCH(BASE!J4444,LISTAS!$H$3:$Q$3,0))*Tabela3[[#This Row],[QUANTIDADE]]</f>
        <v>5.5</v>
      </c>
      <c r="L4449" s="2" t="str">
        <f>TEXT(Tabela3[[#This Row],[DATA]],"MM")</f>
        <v>05</v>
      </c>
      <c r="M4449" s="2">
        <f>WEEKNUM(Tabela3[[#This Row],[DATA]])</f>
        <v>18</v>
      </c>
      <c r="N4449" s="18">
        <f>YEAR(Tabela3[[#This Row],[DATA]])</f>
        <v>2023</v>
      </c>
    </row>
    <row r="4450" spans="2:14">
      <c r="B4450" s="1">
        <v>45051</v>
      </c>
      <c r="C4450" t="s">
        <v>481</v>
      </c>
      <c r="D4450">
        <f>COUNTIF(C$4:C4450,Tabela3[[#This Row],[COMANDA]])</f>
        <v>9</v>
      </c>
      <c r="E4450" t="s">
        <v>1</v>
      </c>
      <c r="G4450" t="s">
        <v>74</v>
      </c>
      <c r="H4450" t="s">
        <v>76</v>
      </c>
      <c r="I4450" s="2">
        <v>3</v>
      </c>
      <c r="J4450" t="s">
        <v>11</v>
      </c>
      <c r="K4450" s="21">
        <f>INDEX(LISTAS!$H:$Q,MATCH(BASE!H4445,LISTAS!$G:$G,0),MATCH(BASE!J4445,LISTAS!$H$3:$Q$3,0))*Tabela3[[#This Row],[QUANTIDADE]]</f>
        <v>9</v>
      </c>
      <c r="L4450" s="2" t="str">
        <f>TEXT(Tabela3[[#This Row],[DATA]],"MM")</f>
        <v>05</v>
      </c>
      <c r="M4450" s="2">
        <f>WEEKNUM(Tabela3[[#This Row],[DATA]])</f>
        <v>18</v>
      </c>
      <c r="N4450" s="18">
        <f>YEAR(Tabela3[[#This Row],[DATA]])</f>
        <v>2023</v>
      </c>
    </row>
    <row r="4451" spans="2:14">
      <c r="B4451" s="1">
        <v>45051</v>
      </c>
      <c r="C4451" t="s">
        <v>481</v>
      </c>
      <c r="D4451">
        <f>COUNTIF(C$4:C4451,Tabela3[[#This Row],[COMANDA]])</f>
        <v>10</v>
      </c>
      <c r="E4451" t="s">
        <v>1</v>
      </c>
      <c r="G4451" t="s">
        <v>10</v>
      </c>
      <c r="H4451" t="s">
        <v>119</v>
      </c>
      <c r="I4451" s="2">
        <v>14</v>
      </c>
      <c r="J4451" t="s">
        <v>11</v>
      </c>
      <c r="K4451" s="21">
        <f>INDEX(LISTAS!$H:$Q,MATCH(BASE!H4446,LISTAS!$G:$G,0),MATCH(BASE!J4446,LISTAS!$H$3:$Q$3,0))*Tabela3[[#This Row],[QUANTIDADE]]</f>
        <v>63</v>
      </c>
      <c r="L4451" s="2" t="str">
        <f>TEXT(Tabela3[[#This Row],[DATA]],"MM")</f>
        <v>05</v>
      </c>
      <c r="M4451" s="2">
        <f>WEEKNUM(Tabela3[[#This Row],[DATA]])</f>
        <v>18</v>
      </c>
      <c r="N4451" s="18">
        <f>YEAR(Tabela3[[#This Row],[DATA]])</f>
        <v>2023</v>
      </c>
    </row>
    <row r="4452" spans="2:14">
      <c r="B4452" s="1">
        <v>45051</v>
      </c>
      <c r="C4452" t="s">
        <v>481</v>
      </c>
      <c r="D4452">
        <f>COUNTIF(C$4:C4452,Tabela3[[#This Row],[COMANDA]])</f>
        <v>11</v>
      </c>
      <c r="E4452" t="s">
        <v>1</v>
      </c>
      <c r="G4452" t="s">
        <v>74</v>
      </c>
      <c r="H4452" t="s">
        <v>75</v>
      </c>
      <c r="I4452" s="2">
        <v>13</v>
      </c>
      <c r="J4452" t="s">
        <v>11</v>
      </c>
      <c r="K4452" s="21">
        <f>INDEX(LISTAS!$H:$Q,MATCH(BASE!H4447,LISTAS!$G:$G,0),MATCH(BASE!J4447,LISTAS!$H$3:$Q$3,0))*Tabela3[[#This Row],[QUANTIDADE]]</f>
        <v>78</v>
      </c>
      <c r="L4452" s="2" t="str">
        <f>TEXT(Tabela3[[#This Row],[DATA]],"MM")</f>
        <v>05</v>
      </c>
      <c r="M4452" s="2">
        <f>WEEKNUM(Tabela3[[#This Row],[DATA]])</f>
        <v>18</v>
      </c>
      <c r="N4452" s="18">
        <f>YEAR(Tabela3[[#This Row],[DATA]])</f>
        <v>2023</v>
      </c>
    </row>
    <row r="4453" spans="2:14">
      <c r="B4453" s="1">
        <v>45051</v>
      </c>
      <c r="C4453" t="s">
        <v>481</v>
      </c>
      <c r="D4453">
        <f>COUNTIF(C$4:C4453,Tabela3[[#This Row],[COMANDA]])</f>
        <v>12</v>
      </c>
      <c r="E4453" t="s">
        <v>1</v>
      </c>
      <c r="G4453" t="s">
        <v>9</v>
      </c>
      <c r="H4453" t="s">
        <v>144</v>
      </c>
      <c r="I4453" s="2">
        <v>2</v>
      </c>
      <c r="J4453" t="s">
        <v>11</v>
      </c>
      <c r="K4453" s="21">
        <f>INDEX(LISTAS!$H:$Q,MATCH(BASE!H4448,LISTAS!$G:$G,0),MATCH(BASE!J4448,LISTAS!$H$3:$Q$3,0))*Tabela3[[#This Row],[QUANTIDADE]]</f>
        <v>2</v>
      </c>
      <c r="L4453" s="2" t="str">
        <f>TEXT(Tabela3[[#This Row],[DATA]],"MM")</f>
        <v>05</v>
      </c>
      <c r="M4453" s="2">
        <f>WEEKNUM(Tabela3[[#This Row],[DATA]])</f>
        <v>18</v>
      </c>
      <c r="N4453" s="18">
        <f>YEAR(Tabela3[[#This Row],[DATA]])</f>
        <v>2023</v>
      </c>
    </row>
    <row r="4454" spans="2:14">
      <c r="B4454" s="1">
        <v>45051</v>
      </c>
      <c r="C4454" t="s">
        <v>481</v>
      </c>
      <c r="D4454">
        <f>COUNTIF(C$4:C4454,Tabela3[[#This Row],[COMANDA]])</f>
        <v>13</v>
      </c>
      <c r="E4454" t="s">
        <v>1</v>
      </c>
      <c r="G4454" t="s">
        <v>9</v>
      </c>
      <c r="H4454" t="s">
        <v>55</v>
      </c>
      <c r="I4454" s="2">
        <v>2</v>
      </c>
      <c r="J4454" t="s">
        <v>11</v>
      </c>
      <c r="K4454" s="21">
        <f>INDEX(LISTAS!$H:$Q,MATCH(BASE!H4449,LISTAS!$G:$G,0),MATCH(BASE!J4449,LISTAS!$H$3:$Q$3,0))*Tabela3[[#This Row],[QUANTIDADE]]</f>
        <v>26</v>
      </c>
      <c r="L4454" s="2" t="str">
        <f>TEXT(Tabela3[[#This Row],[DATA]],"MM")</f>
        <v>05</v>
      </c>
      <c r="M4454" s="2">
        <f>WEEKNUM(Tabela3[[#This Row],[DATA]])</f>
        <v>18</v>
      </c>
      <c r="N4454" s="18">
        <f>YEAR(Tabela3[[#This Row],[DATA]])</f>
        <v>2023</v>
      </c>
    </row>
    <row r="4455" spans="2:14">
      <c r="B4455" s="1">
        <v>45051</v>
      </c>
      <c r="C4455" t="s">
        <v>481</v>
      </c>
      <c r="D4455">
        <f>COUNTIF(C$4:C4455,Tabela3[[#This Row],[COMANDA]])</f>
        <v>14</v>
      </c>
      <c r="E4455" t="s">
        <v>1</v>
      </c>
      <c r="G4455" t="s">
        <v>10</v>
      </c>
      <c r="H4455" t="s">
        <v>128</v>
      </c>
      <c r="I4455" s="2">
        <v>2</v>
      </c>
      <c r="J4455" t="s">
        <v>11</v>
      </c>
      <c r="K4455" s="21">
        <f>INDEX(LISTAS!$H:$Q,MATCH(BASE!H4450,LISTAS!$G:$G,0),MATCH(BASE!J4450,LISTAS!$H$3:$Q$3,0))*Tabela3[[#This Row],[QUANTIDADE]]</f>
        <v>4</v>
      </c>
      <c r="L4455" s="2" t="str">
        <f>TEXT(Tabela3[[#This Row],[DATA]],"MM")</f>
        <v>05</v>
      </c>
      <c r="M4455" s="2">
        <f>WEEKNUM(Tabela3[[#This Row],[DATA]])</f>
        <v>18</v>
      </c>
      <c r="N4455" s="18">
        <f>YEAR(Tabela3[[#This Row],[DATA]])</f>
        <v>2023</v>
      </c>
    </row>
    <row r="4456" spans="2:14">
      <c r="B4456" s="1">
        <v>45051</v>
      </c>
      <c r="C4456" t="s">
        <v>481</v>
      </c>
      <c r="D4456">
        <f>COUNTIF(C$4:C4456,Tabela3[[#This Row],[COMANDA]])</f>
        <v>15</v>
      </c>
      <c r="E4456" t="s">
        <v>1</v>
      </c>
      <c r="G4456" t="s">
        <v>9</v>
      </c>
      <c r="H4456" t="s">
        <v>85</v>
      </c>
      <c r="I4456" s="2">
        <v>3</v>
      </c>
      <c r="J4456" t="s">
        <v>11</v>
      </c>
      <c r="K4456" s="21">
        <f>INDEX(LISTAS!$H:$Q,MATCH(BASE!H4451,LISTAS!$G:$G,0),MATCH(BASE!J4451,LISTAS!$H$3:$Q$3,0))*Tabela3[[#This Row],[QUANTIDADE]]</f>
        <v>18</v>
      </c>
      <c r="L4456" s="2" t="str">
        <f>TEXT(Tabela3[[#This Row],[DATA]],"MM")</f>
        <v>05</v>
      </c>
      <c r="M4456" s="2">
        <f>WEEKNUM(Tabela3[[#This Row],[DATA]])</f>
        <v>18</v>
      </c>
      <c r="N4456" s="18">
        <f>YEAR(Tabela3[[#This Row],[DATA]])</f>
        <v>2023</v>
      </c>
    </row>
    <row r="4457" spans="2:14">
      <c r="B4457" s="1">
        <v>45051</v>
      </c>
      <c r="C4457" t="s">
        <v>481</v>
      </c>
      <c r="D4457">
        <f>COUNTIF(C$4:C4457,Tabela3[[#This Row],[COMANDA]])</f>
        <v>16</v>
      </c>
      <c r="E4457" t="s">
        <v>1</v>
      </c>
      <c r="G4457" t="s">
        <v>9</v>
      </c>
      <c r="H4457" t="s">
        <v>131</v>
      </c>
      <c r="I4457" s="2">
        <v>1</v>
      </c>
      <c r="J4457" t="s">
        <v>11</v>
      </c>
      <c r="K4457" s="21">
        <f>INDEX(LISTAS!$H:$Q,MATCH(BASE!H4452,LISTAS!$G:$G,0),MATCH(BASE!J4452,LISTAS!$H$3:$Q$3,0))*Tabela3[[#This Row],[QUANTIDADE]]</f>
        <v>6</v>
      </c>
      <c r="L4457" s="2" t="str">
        <f>TEXT(Tabela3[[#This Row],[DATA]],"MM")</f>
        <v>05</v>
      </c>
      <c r="M4457" s="2">
        <f>WEEKNUM(Tabela3[[#This Row],[DATA]])</f>
        <v>18</v>
      </c>
      <c r="N4457" s="18">
        <f>YEAR(Tabela3[[#This Row],[DATA]])</f>
        <v>2023</v>
      </c>
    </row>
    <row r="4458" spans="2:14">
      <c r="B4458" s="1">
        <v>45051</v>
      </c>
      <c r="C4458" t="s">
        <v>481</v>
      </c>
      <c r="D4458">
        <f>COUNTIF(C$4:C4458,Tabela3[[#This Row],[COMANDA]])</f>
        <v>17</v>
      </c>
      <c r="E4458" t="s">
        <v>1</v>
      </c>
      <c r="G4458" t="s">
        <v>10</v>
      </c>
      <c r="H4458" t="s">
        <v>124</v>
      </c>
      <c r="I4458" s="2">
        <v>1</v>
      </c>
      <c r="J4458" t="s">
        <v>11</v>
      </c>
      <c r="K4458" s="21">
        <f>INDEX(LISTAS!$H:$Q,MATCH(BASE!H4453,LISTAS!$G:$G,0),MATCH(BASE!J4453,LISTAS!$H$3:$Q$3,0))*Tabela3[[#This Row],[QUANTIDADE]]</f>
        <v>3</v>
      </c>
      <c r="L4458" s="2" t="str">
        <f>TEXT(Tabela3[[#This Row],[DATA]],"MM")</f>
        <v>05</v>
      </c>
      <c r="M4458" s="2">
        <f>WEEKNUM(Tabela3[[#This Row],[DATA]])</f>
        <v>18</v>
      </c>
      <c r="N4458" s="18">
        <f>YEAR(Tabela3[[#This Row],[DATA]])</f>
        <v>2023</v>
      </c>
    </row>
    <row r="4459" spans="2:14">
      <c r="B4459" s="1">
        <v>45051</v>
      </c>
      <c r="C4459" t="s">
        <v>481</v>
      </c>
      <c r="D4459">
        <f>COUNTIF(C$4:C4459,Tabela3[[#This Row],[COMANDA]])</f>
        <v>18</v>
      </c>
      <c r="E4459" t="s">
        <v>1</v>
      </c>
      <c r="G4459" t="s">
        <v>9</v>
      </c>
      <c r="H4459" t="s">
        <v>132</v>
      </c>
      <c r="I4459" s="2">
        <v>4</v>
      </c>
      <c r="J4459" t="s">
        <v>11</v>
      </c>
      <c r="K4459" s="21">
        <f>INDEX(LISTAS!$H:$Q,MATCH(BASE!H4454,LISTAS!$G:$G,0),MATCH(BASE!J4454,LISTAS!$H$3:$Q$3,0))*Tabela3[[#This Row],[QUANTIDADE]]</f>
        <v>12</v>
      </c>
      <c r="L4459" s="2" t="str">
        <f>TEXT(Tabela3[[#This Row],[DATA]],"MM")</f>
        <v>05</v>
      </c>
      <c r="M4459" s="2">
        <f>WEEKNUM(Tabela3[[#This Row],[DATA]])</f>
        <v>18</v>
      </c>
      <c r="N4459" s="18">
        <f>YEAR(Tabela3[[#This Row],[DATA]])</f>
        <v>2023</v>
      </c>
    </row>
    <row r="4460" spans="2:14">
      <c r="B4460" s="1">
        <v>45051</v>
      </c>
      <c r="C4460" t="s">
        <v>481</v>
      </c>
      <c r="D4460">
        <f>COUNTIF(C$4:C4460,Tabela3[[#This Row],[COMANDA]])</f>
        <v>19</v>
      </c>
      <c r="E4460" t="s">
        <v>1</v>
      </c>
      <c r="G4460" t="s">
        <v>9</v>
      </c>
      <c r="H4460" t="s">
        <v>140</v>
      </c>
      <c r="I4460" s="2">
        <v>1</v>
      </c>
      <c r="J4460" t="s">
        <v>11</v>
      </c>
      <c r="K4460" s="21">
        <f>INDEX(LISTAS!$H:$Q,MATCH(BASE!H4455,LISTAS!$G:$G,0),MATCH(BASE!J4455,LISTAS!$H$3:$Q$3,0))*Tabela3[[#This Row],[QUANTIDADE]]</f>
        <v>5</v>
      </c>
      <c r="L4460" s="2" t="str">
        <f>TEXT(Tabela3[[#This Row],[DATA]],"MM")</f>
        <v>05</v>
      </c>
      <c r="M4460" s="2">
        <f>WEEKNUM(Tabela3[[#This Row],[DATA]])</f>
        <v>18</v>
      </c>
      <c r="N4460" s="18">
        <f>YEAR(Tabela3[[#This Row],[DATA]])</f>
        <v>2023</v>
      </c>
    </row>
    <row r="4461" spans="2:14">
      <c r="B4461" s="1">
        <v>45051</v>
      </c>
      <c r="C4461" t="s">
        <v>481</v>
      </c>
      <c r="D4461">
        <f>COUNTIF(C$4:C4461,Tabela3[[#This Row],[COMANDA]])</f>
        <v>20</v>
      </c>
      <c r="E4461" t="s">
        <v>1</v>
      </c>
      <c r="G4461" t="s">
        <v>9</v>
      </c>
      <c r="H4461" t="s">
        <v>134</v>
      </c>
      <c r="I4461" s="2">
        <v>1</v>
      </c>
      <c r="J4461" t="s">
        <v>11</v>
      </c>
      <c r="K4461" s="21">
        <f>INDEX(LISTAS!$H:$Q,MATCH(BASE!H4456,LISTAS!$G:$G,0),MATCH(BASE!J4456,LISTAS!$H$3:$Q$3,0))*Tabela3[[#This Row],[QUANTIDADE]]</f>
        <v>10</v>
      </c>
      <c r="L4461" s="2" t="str">
        <f>TEXT(Tabela3[[#This Row],[DATA]],"MM")</f>
        <v>05</v>
      </c>
      <c r="M4461" s="2">
        <f>WEEKNUM(Tabela3[[#This Row],[DATA]])</f>
        <v>18</v>
      </c>
      <c r="N4461" s="18">
        <f>YEAR(Tabela3[[#This Row],[DATA]])</f>
        <v>2023</v>
      </c>
    </row>
    <row r="4462" spans="2:14">
      <c r="B4462" s="1">
        <v>45051</v>
      </c>
      <c r="C4462" t="s">
        <v>481</v>
      </c>
      <c r="D4462">
        <f>COUNTIF(C$4:C4462,Tabela3[[#This Row],[COMANDA]])</f>
        <v>21</v>
      </c>
      <c r="E4462" t="s">
        <v>1</v>
      </c>
      <c r="G4462" t="s">
        <v>9</v>
      </c>
      <c r="H4462" t="s">
        <v>142</v>
      </c>
      <c r="I4462" s="2">
        <v>2</v>
      </c>
      <c r="J4462" t="s">
        <v>11</v>
      </c>
      <c r="K4462" s="21">
        <f>INDEX(LISTAS!$H:$Q,MATCH(BASE!H4457,LISTAS!$G:$G,0),MATCH(BASE!J4457,LISTAS!$H$3:$Q$3,0))*Tabela3[[#This Row],[QUANTIDADE]]</f>
        <v>8</v>
      </c>
      <c r="L4462" s="2" t="str">
        <f>TEXT(Tabela3[[#This Row],[DATA]],"MM")</f>
        <v>05</v>
      </c>
      <c r="M4462" s="2">
        <f>WEEKNUM(Tabela3[[#This Row],[DATA]])</f>
        <v>18</v>
      </c>
      <c r="N4462" s="18">
        <f>YEAR(Tabela3[[#This Row],[DATA]])</f>
        <v>2023</v>
      </c>
    </row>
    <row r="4463" spans="2:14">
      <c r="B4463" s="1">
        <v>45051</v>
      </c>
      <c r="C4463" t="s">
        <v>481</v>
      </c>
      <c r="D4463">
        <f>COUNTIF(C$4:C4463,Tabela3[[#This Row],[COMANDA]])</f>
        <v>22</v>
      </c>
      <c r="E4463" t="s">
        <v>1</v>
      </c>
      <c r="G4463" t="s">
        <v>9</v>
      </c>
      <c r="H4463" t="s">
        <v>56</v>
      </c>
      <c r="I4463" s="2">
        <v>3</v>
      </c>
      <c r="J4463" t="s">
        <v>11</v>
      </c>
      <c r="K4463" s="21">
        <f>INDEX(LISTAS!$H:$Q,MATCH(BASE!H4458,LISTAS!$G:$G,0),MATCH(BASE!J4458,LISTAS!$H$3:$Q$3,0))*Tabela3[[#This Row],[QUANTIDADE]]</f>
        <v>9</v>
      </c>
      <c r="L4463" s="2" t="str">
        <f>TEXT(Tabela3[[#This Row],[DATA]],"MM")</f>
        <v>05</v>
      </c>
      <c r="M4463" s="2">
        <f>WEEKNUM(Tabela3[[#This Row],[DATA]])</f>
        <v>18</v>
      </c>
      <c r="N4463" s="18">
        <f>YEAR(Tabela3[[#This Row],[DATA]])</f>
        <v>2023</v>
      </c>
    </row>
    <row r="4464" spans="2:14">
      <c r="B4464" s="1">
        <v>45051</v>
      </c>
      <c r="C4464" t="s">
        <v>481</v>
      </c>
      <c r="D4464">
        <f>COUNTIF(C$4:C4464,Tabela3[[#This Row],[COMANDA]])</f>
        <v>23</v>
      </c>
      <c r="E4464" t="s">
        <v>1</v>
      </c>
      <c r="G4464" t="s">
        <v>10</v>
      </c>
      <c r="H4464" t="s">
        <v>92</v>
      </c>
      <c r="I4464" s="2">
        <v>1</v>
      </c>
      <c r="J4464" t="s">
        <v>11</v>
      </c>
      <c r="K4464" s="21">
        <f>INDEX(LISTAS!$H:$Q,MATCH(BASE!H4459,LISTAS!$G:$G,0),MATCH(BASE!J4459,LISTAS!$H$3:$Q$3,0))*Tabela3[[#This Row],[QUANTIDADE]]</f>
        <v>3</v>
      </c>
      <c r="L4464" s="2" t="str">
        <f>TEXT(Tabela3[[#This Row],[DATA]],"MM")</f>
        <v>05</v>
      </c>
      <c r="M4464" s="2">
        <f>WEEKNUM(Tabela3[[#This Row],[DATA]])</f>
        <v>18</v>
      </c>
      <c r="N4464" s="18">
        <f>YEAR(Tabela3[[#This Row],[DATA]])</f>
        <v>2023</v>
      </c>
    </row>
    <row r="4465" spans="2:14">
      <c r="B4465" s="1">
        <v>45051</v>
      </c>
      <c r="C4465" t="s">
        <v>481</v>
      </c>
      <c r="D4465">
        <f>COUNTIF(C$4:C4465,Tabela3[[#This Row],[COMANDA]])</f>
        <v>24</v>
      </c>
      <c r="E4465" t="s">
        <v>1</v>
      </c>
      <c r="G4465" t="s">
        <v>10</v>
      </c>
      <c r="H4465" t="s">
        <v>225</v>
      </c>
      <c r="I4465" s="2">
        <v>1</v>
      </c>
      <c r="J4465" t="s">
        <v>11</v>
      </c>
      <c r="K4465" s="21">
        <f>INDEX(LISTAS!$H:$Q,MATCH(BASE!H4460,LISTAS!$G:$G,0),MATCH(BASE!J4460,LISTAS!$H$3:$Q$3,0))*Tabela3[[#This Row],[QUANTIDADE]]</f>
        <v>3</v>
      </c>
      <c r="L4465" s="2" t="str">
        <f>TEXT(Tabela3[[#This Row],[DATA]],"MM")</f>
        <v>05</v>
      </c>
      <c r="M4465" s="2">
        <f>WEEKNUM(Tabela3[[#This Row],[DATA]])</f>
        <v>18</v>
      </c>
      <c r="N4465" s="18">
        <f>YEAR(Tabela3[[#This Row],[DATA]])</f>
        <v>2023</v>
      </c>
    </row>
    <row r="4466" spans="2:14">
      <c r="B4466" s="1">
        <v>45052</v>
      </c>
      <c r="C4466">
        <v>13810</v>
      </c>
      <c r="D4466">
        <f>COUNTIF(C$4:C4466,Tabela3[[#This Row],[COMANDA]])</f>
        <v>1</v>
      </c>
      <c r="E4466" t="s">
        <v>90</v>
      </c>
      <c r="F4466" t="s">
        <v>98</v>
      </c>
      <c r="G4466" t="s">
        <v>8</v>
      </c>
      <c r="H4466" t="s">
        <v>202</v>
      </c>
      <c r="I4466" s="2">
        <v>1</v>
      </c>
      <c r="J4466" t="s">
        <v>11</v>
      </c>
      <c r="K4466" s="21">
        <f>INDEX(LISTAS!$H:$Q,MATCH(BASE!H4466,LISTAS!$G:$G,0),MATCH(BASE!J4466,LISTAS!$H$3:$Q$3,0))*Tabela3[[#This Row],[QUANTIDADE]]</f>
        <v>20</v>
      </c>
      <c r="L4466" s="2" t="str">
        <f>TEXT(Tabela3[[#This Row],[DATA]],"MM")</f>
        <v>05</v>
      </c>
      <c r="M4466" s="2">
        <f>WEEKNUM(Tabela3[[#This Row],[DATA]])</f>
        <v>18</v>
      </c>
      <c r="N4466" s="18">
        <f>YEAR(Tabela3[[#This Row],[DATA]])</f>
        <v>2023</v>
      </c>
    </row>
    <row r="4467" spans="2:14">
      <c r="B4467" s="1">
        <v>45052</v>
      </c>
      <c r="C4467">
        <v>13811</v>
      </c>
      <c r="D4467">
        <f>COUNTIF(C$4:C4467,Tabela3[[#This Row],[COMANDA]])</f>
        <v>1</v>
      </c>
      <c r="E4467" t="s">
        <v>90</v>
      </c>
      <c r="G4467" t="s">
        <v>8</v>
      </c>
      <c r="H4467" t="s">
        <v>202</v>
      </c>
      <c r="I4467" s="2">
        <v>1</v>
      </c>
      <c r="J4467" t="s">
        <v>11</v>
      </c>
      <c r="K4467" s="21">
        <f>INDEX(LISTAS!$H:$Q,MATCH(BASE!H4467,LISTAS!$G:$G,0),MATCH(BASE!J4467,LISTAS!$H$3:$Q$3,0))*Tabela3[[#This Row],[QUANTIDADE]]</f>
        <v>20</v>
      </c>
      <c r="L4467" s="2" t="str">
        <f>TEXT(Tabela3[[#This Row],[DATA]],"MM")</f>
        <v>05</v>
      </c>
      <c r="M4467" s="2">
        <f>WEEKNUM(Tabela3[[#This Row],[DATA]])</f>
        <v>18</v>
      </c>
      <c r="N4467" s="18">
        <f>YEAR(Tabela3[[#This Row],[DATA]])</f>
        <v>2023</v>
      </c>
    </row>
    <row r="4468" spans="2:14">
      <c r="B4468" s="1">
        <v>45052</v>
      </c>
      <c r="C4468">
        <v>13812</v>
      </c>
      <c r="D4468">
        <f>COUNTIF(C$4:C4468,Tabela3[[#This Row],[COMANDA]])</f>
        <v>1</v>
      </c>
      <c r="E4468" t="s">
        <v>90</v>
      </c>
      <c r="G4468" t="s">
        <v>8</v>
      </c>
      <c r="H4468" t="s">
        <v>206</v>
      </c>
      <c r="I4468" s="2">
        <v>3</v>
      </c>
      <c r="J4468" t="s">
        <v>11</v>
      </c>
      <c r="K4468" s="21">
        <f>INDEX(LISTAS!$H:$Q,MATCH(BASE!H4468,LISTAS!$G:$G,0),MATCH(BASE!J4468,LISTAS!$H$3:$Q$3,0))*Tabela3[[#This Row],[QUANTIDADE]]</f>
        <v>54</v>
      </c>
      <c r="L4468" s="2" t="str">
        <f>TEXT(Tabela3[[#This Row],[DATA]],"MM")</f>
        <v>05</v>
      </c>
      <c r="M4468" s="2">
        <f>WEEKNUM(Tabela3[[#This Row],[DATA]])</f>
        <v>18</v>
      </c>
      <c r="N4468" s="18">
        <f>YEAR(Tabela3[[#This Row],[DATA]])</f>
        <v>2023</v>
      </c>
    </row>
    <row r="4469" spans="2:14">
      <c r="B4469" s="1">
        <v>45052</v>
      </c>
      <c r="C4469">
        <v>13813</v>
      </c>
      <c r="D4469">
        <f>COUNTIF(C$4:C4469,Tabela3[[#This Row],[COMANDA]])</f>
        <v>1</v>
      </c>
      <c r="E4469" t="s">
        <v>90</v>
      </c>
      <c r="F4469" t="s">
        <v>100</v>
      </c>
      <c r="G4469" t="s">
        <v>8</v>
      </c>
      <c r="H4469" t="s">
        <v>42</v>
      </c>
      <c r="I4469" s="2">
        <v>1</v>
      </c>
      <c r="J4469" t="s">
        <v>11</v>
      </c>
      <c r="K4469" s="21">
        <f>INDEX(LISTAS!$H:$Q,MATCH(BASE!H4469,LISTAS!$G:$G,0),MATCH(BASE!J4469,LISTAS!$H$3:$Q$3,0))*Tabela3[[#This Row],[QUANTIDADE]]</f>
        <v>16</v>
      </c>
      <c r="L4469" s="2" t="str">
        <f>TEXT(Tabela3[[#This Row],[DATA]],"MM")</f>
        <v>05</v>
      </c>
      <c r="M4469" s="2">
        <f>WEEKNUM(Tabela3[[#This Row],[DATA]])</f>
        <v>18</v>
      </c>
      <c r="N4469" s="18">
        <f>YEAR(Tabela3[[#This Row],[DATA]])</f>
        <v>2023</v>
      </c>
    </row>
    <row r="4470" spans="2:14">
      <c r="B4470" s="1">
        <v>45052</v>
      </c>
      <c r="C4470">
        <v>13814</v>
      </c>
      <c r="D4470">
        <f>COUNTIF(C$4:C4470,Tabela3[[#This Row],[COMANDA]])</f>
        <v>1</v>
      </c>
      <c r="E4470" t="s">
        <v>90</v>
      </c>
      <c r="F4470" t="s">
        <v>99</v>
      </c>
      <c r="G4470" t="s">
        <v>8</v>
      </c>
      <c r="H4470" t="s">
        <v>211</v>
      </c>
      <c r="I4470" s="2">
        <v>1</v>
      </c>
      <c r="J4470" t="s">
        <v>11</v>
      </c>
      <c r="K4470" s="21">
        <f>INDEX(LISTAS!$H:$Q,MATCH(BASE!H4470,LISTAS!$G:$G,0),MATCH(BASE!J4470,LISTAS!$H$3:$Q$3,0))*Tabela3[[#This Row],[QUANTIDADE]]</f>
        <v>20</v>
      </c>
      <c r="L4470" s="2" t="str">
        <f>TEXT(Tabela3[[#This Row],[DATA]],"MM")</f>
        <v>05</v>
      </c>
      <c r="M4470" s="2">
        <f>WEEKNUM(Tabela3[[#This Row],[DATA]])</f>
        <v>18</v>
      </c>
      <c r="N4470" s="18">
        <f>YEAR(Tabela3[[#This Row],[DATA]])</f>
        <v>2023</v>
      </c>
    </row>
    <row r="4471" spans="2:14">
      <c r="B4471" s="1">
        <v>45052</v>
      </c>
      <c r="C4471">
        <v>13815</v>
      </c>
      <c r="D4471">
        <f>COUNTIF(C$4:C4471,Tabela3[[#This Row],[COMANDA]])</f>
        <v>1</v>
      </c>
      <c r="E4471" t="s">
        <v>90</v>
      </c>
      <c r="F4471" t="s">
        <v>100</v>
      </c>
      <c r="G4471" t="s">
        <v>8</v>
      </c>
      <c r="H4471" t="s">
        <v>202</v>
      </c>
      <c r="I4471" s="2">
        <v>1</v>
      </c>
      <c r="J4471" t="s">
        <v>11</v>
      </c>
      <c r="K4471" s="21">
        <f>INDEX(LISTAS!$H:$Q,MATCH(BASE!H4471,LISTAS!$G:$G,0),MATCH(BASE!J4471,LISTAS!$H$3:$Q$3,0))*Tabela3[[#This Row],[QUANTIDADE]]</f>
        <v>20</v>
      </c>
      <c r="L4471" s="2" t="str">
        <f>TEXT(Tabela3[[#This Row],[DATA]],"MM")</f>
        <v>05</v>
      </c>
      <c r="M4471" s="2">
        <f>WEEKNUM(Tabela3[[#This Row],[DATA]])</f>
        <v>18</v>
      </c>
      <c r="N4471" s="18">
        <f>YEAR(Tabela3[[#This Row],[DATA]])</f>
        <v>2023</v>
      </c>
    </row>
    <row r="4472" spans="2:14">
      <c r="B4472" s="1">
        <v>45052</v>
      </c>
      <c r="C4472">
        <v>13816</v>
      </c>
      <c r="D4472">
        <f>COUNTIF(C$4:C4472,Tabela3[[#This Row],[COMANDA]])</f>
        <v>1</v>
      </c>
      <c r="E4472" t="s">
        <v>90</v>
      </c>
      <c r="F4472" t="s">
        <v>99</v>
      </c>
      <c r="G4472" t="s">
        <v>8</v>
      </c>
      <c r="H4472" t="s">
        <v>39</v>
      </c>
      <c r="I4472" s="2">
        <v>1</v>
      </c>
      <c r="J4472" t="s">
        <v>11</v>
      </c>
      <c r="K4472" s="21">
        <f>INDEX(LISTAS!$H:$Q,MATCH(BASE!H4472,LISTAS!$G:$G,0),MATCH(BASE!J4472,LISTAS!$H$3:$Q$3,0))*Tabela3[[#This Row],[QUANTIDADE]]</f>
        <v>12</v>
      </c>
      <c r="L4472" s="2" t="str">
        <f>TEXT(Tabela3[[#This Row],[DATA]],"MM")</f>
        <v>05</v>
      </c>
      <c r="M4472" s="2">
        <f>WEEKNUM(Tabela3[[#This Row],[DATA]])</f>
        <v>18</v>
      </c>
      <c r="N4472" s="18">
        <f>YEAR(Tabela3[[#This Row],[DATA]])</f>
        <v>2023</v>
      </c>
    </row>
    <row r="4473" spans="2:14">
      <c r="B4473" s="1">
        <v>45052</v>
      </c>
      <c r="C4473">
        <v>13816</v>
      </c>
      <c r="D4473">
        <f>COUNTIF(C$4:C4473,Tabela3[[#This Row],[COMANDA]])</f>
        <v>2</v>
      </c>
      <c r="E4473" t="s">
        <v>90</v>
      </c>
      <c r="F4473" t="s">
        <v>99</v>
      </c>
      <c r="G4473" t="s">
        <v>61</v>
      </c>
      <c r="H4473" t="s">
        <v>163</v>
      </c>
      <c r="I4473" s="2">
        <v>1</v>
      </c>
      <c r="J4473" t="s">
        <v>11</v>
      </c>
      <c r="K4473" s="21">
        <f>INDEX(LISTAS!$H:$Q,MATCH(BASE!H4473,LISTAS!$G:$G,0),MATCH(BASE!J4473,LISTAS!$H$3:$Q$3,0))*Tabela3[[#This Row],[QUANTIDADE]]</f>
        <v>4</v>
      </c>
      <c r="L4473" s="2" t="str">
        <f>TEXT(Tabela3[[#This Row],[DATA]],"MM")</f>
        <v>05</v>
      </c>
      <c r="M4473" s="2">
        <f>WEEKNUM(Tabela3[[#This Row],[DATA]])</f>
        <v>18</v>
      </c>
      <c r="N4473" s="18">
        <f>YEAR(Tabela3[[#This Row],[DATA]])</f>
        <v>2023</v>
      </c>
    </row>
    <row r="4474" spans="2:14">
      <c r="B4474" s="1">
        <v>45052</v>
      </c>
      <c r="C4474">
        <v>13816</v>
      </c>
      <c r="D4474">
        <f>COUNTIF(C$4:C4474,Tabela3[[#This Row],[COMANDA]])</f>
        <v>3</v>
      </c>
      <c r="E4474" t="s">
        <v>90</v>
      </c>
      <c r="F4474" t="s">
        <v>99</v>
      </c>
      <c r="G4474" t="s">
        <v>9</v>
      </c>
      <c r="H4474" t="s">
        <v>142</v>
      </c>
      <c r="I4474" s="2">
        <v>1</v>
      </c>
      <c r="J4474" t="s">
        <v>11</v>
      </c>
      <c r="K4474" s="21">
        <f>INDEX(LISTAS!$H:$Q,MATCH(BASE!H4474,LISTAS!$G:$G,0),MATCH(BASE!J4474,LISTAS!$H$3:$Q$3,0))*Tabela3[[#This Row],[QUANTIDADE]]</f>
        <v>6</v>
      </c>
      <c r="L4474" s="2" t="str">
        <f>TEXT(Tabela3[[#This Row],[DATA]],"MM")</f>
        <v>05</v>
      </c>
      <c r="M4474" s="2">
        <f>WEEKNUM(Tabela3[[#This Row],[DATA]])</f>
        <v>18</v>
      </c>
      <c r="N4474" s="18">
        <f>YEAR(Tabela3[[#This Row],[DATA]])</f>
        <v>2023</v>
      </c>
    </row>
    <row r="4475" spans="2:14">
      <c r="B4475" s="1">
        <v>45052</v>
      </c>
      <c r="C4475">
        <v>13817</v>
      </c>
      <c r="D4475">
        <f>COUNTIF(C$4:C4475,Tabela3[[#This Row],[COMANDA]])</f>
        <v>1</v>
      </c>
      <c r="E4475" t="s">
        <v>90</v>
      </c>
      <c r="F4475" t="s">
        <v>100</v>
      </c>
      <c r="G4475" t="s">
        <v>8</v>
      </c>
      <c r="H4475" t="s">
        <v>203</v>
      </c>
      <c r="I4475" s="2">
        <v>1</v>
      </c>
      <c r="J4475" t="s">
        <v>11</v>
      </c>
      <c r="K4475" s="21">
        <f>INDEX(LISTAS!$H:$Q,MATCH(BASE!H4475,LISTAS!$G:$G,0),MATCH(BASE!J4475,LISTAS!$H$3:$Q$3,0))*Tabela3[[#This Row],[QUANTIDADE]]</f>
        <v>20</v>
      </c>
      <c r="L4475" s="2" t="str">
        <f>TEXT(Tabela3[[#This Row],[DATA]],"MM")</f>
        <v>05</v>
      </c>
      <c r="M4475" s="2">
        <f>WEEKNUM(Tabela3[[#This Row],[DATA]])</f>
        <v>18</v>
      </c>
      <c r="N4475" s="18">
        <f>YEAR(Tabela3[[#This Row],[DATA]])</f>
        <v>2023</v>
      </c>
    </row>
    <row r="4476" spans="2:14">
      <c r="B4476" s="1">
        <v>45052</v>
      </c>
      <c r="C4476">
        <v>13817</v>
      </c>
      <c r="D4476">
        <f>COUNTIF(C$4:C4476,Tabela3[[#This Row],[COMANDA]])</f>
        <v>2</v>
      </c>
      <c r="E4476" t="s">
        <v>90</v>
      </c>
      <c r="F4476" t="s">
        <v>100</v>
      </c>
      <c r="G4476" t="s">
        <v>8</v>
      </c>
      <c r="H4476" t="s">
        <v>202</v>
      </c>
      <c r="I4476" s="2">
        <v>1</v>
      </c>
      <c r="J4476" t="s">
        <v>11</v>
      </c>
      <c r="K4476" s="21">
        <f>INDEX(LISTAS!$H:$Q,MATCH(BASE!H4476,LISTAS!$G:$G,0),MATCH(BASE!J4476,LISTAS!$H$3:$Q$3,0))*Tabela3[[#This Row],[QUANTIDADE]]</f>
        <v>20</v>
      </c>
      <c r="L4476" s="2" t="str">
        <f>TEXT(Tabela3[[#This Row],[DATA]],"MM")</f>
        <v>05</v>
      </c>
      <c r="M4476" s="2">
        <f>WEEKNUM(Tabela3[[#This Row],[DATA]])</f>
        <v>18</v>
      </c>
      <c r="N4476" s="18">
        <f>YEAR(Tabela3[[#This Row],[DATA]])</f>
        <v>2023</v>
      </c>
    </row>
    <row r="4477" spans="2:14">
      <c r="B4477" s="1">
        <v>45052</v>
      </c>
      <c r="C4477">
        <v>13817</v>
      </c>
      <c r="D4477">
        <f>COUNTIF(C$4:C4477,Tabela3[[#This Row],[COMANDA]])</f>
        <v>3</v>
      </c>
      <c r="E4477" t="s">
        <v>90</v>
      </c>
      <c r="F4477" t="s">
        <v>100</v>
      </c>
      <c r="G4477" t="s">
        <v>8</v>
      </c>
      <c r="H4477" t="s">
        <v>84</v>
      </c>
      <c r="I4477" s="2">
        <v>1</v>
      </c>
      <c r="J4477" t="s">
        <v>11</v>
      </c>
      <c r="K4477" s="21">
        <f>INDEX(LISTAS!$H:$Q,MATCH(BASE!H4477,LISTAS!$G:$G,0),MATCH(BASE!J4477,LISTAS!$H$3:$Q$3,0))*Tabela3[[#This Row],[QUANTIDADE]]</f>
        <v>16</v>
      </c>
      <c r="L4477" s="2" t="str">
        <f>TEXT(Tabela3[[#This Row],[DATA]],"MM")</f>
        <v>05</v>
      </c>
      <c r="M4477" s="2">
        <f>WEEKNUM(Tabela3[[#This Row],[DATA]])</f>
        <v>18</v>
      </c>
      <c r="N4477" s="18">
        <f>YEAR(Tabela3[[#This Row],[DATA]])</f>
        <v>2023</v>
      </c>
    </row>
    <row r="4478" spans="2:14">
      <c r="B4478" s="1">
        <v>45052</v>
      </c>
      <c r="C4478">
        <v>13817</v>
      </c>
      <c r="D4478">
        <f>COUNTIF(C$4:C4478,Tabela3[[#This Row],[COMANDA]])</f>
        <v>4</v>
      </c>
      <c r="E4478" t="s">
        <v>90</v>
      </c>
      <c r="F4478" t="s">
        <v>100</v>
      </c>
      <c r="G4478" t="s">
        <v>10</v>
      </c>
      <c r="H4478" t="s">
        <v>431</v>
      </c>
      <c r="I4478" s="2">
        <v>1</v>
      </c>
      <c r="J4478" t="s">
        <v>11</v>
      </c>
      <c r="K4478" s="21">
        <f>INDEX(LISTAS!$H:$Q,MATCH(BASE!H4478,LISTAS!$G:$G,0),MATCH(BASE!J4478,LISTAS!$H$3:$Q$3,0))*Tabela3[[#This Row],[QUANTIDADE]]</f>
        <v>4</v>
      </c>
      <c r="L4478" s="2" t="str">
        <f>TEXT(Tabela3[[#This Row],[DATA]],"MM")</f>
        <v>05</v>
      </c>
      <c r="M4478" s="2">
        <f>WEEKNUM(Tabela3[[#This Row],[DATA]])</f>
        <v>18</v>
      </c>
      <c r="N4478" s="18">
        <f>YEAR(Tabela3[[#This Row],[DATA]])</f>
        <v>2023</v>
      </c>
    </row>
    <row r="4479" spans="2:14">
      <c r="B4479" s="1">
        <v>45052</v>
      </c>
      <c r="C4479">
        <v>13818</v>
      </c>
      <c r="D4479">
        <f>COUNTIF(C$4:C4479,Tabela3[[#This Row],[COMANDA]])</f>
        <v>1</v>
      </c>
      <c r="E4479" t="s">
        <v>90</v>
      </c>
      <c r="F4479" t="s">
        <v>98</v>
      </c>
      <c r="G4479" t="s">
        <v>8</v>
      </c>
      <c r="H4479" t="s">
        <v>204</v>
      </c>
      <c r="I4479" s="2">
        <v>1</v>
      </c>
      <c r="J4479" t="s">
        <v>11</v>
      </c>
      <c r="K4479" s="21">
        <f>INDEX(LISTAS!$H:$Q,MATCH(BASE!H4479,LISTAS!$G:$G,0),MATCH(BASE!J4479,LISTAS!$H$3:$Q$3,0))*Tabela3[[#This Row],[QUANTIDADE]]</f>
        <v>18</v>
      </c>
      <c r="L4479" s="2" t="str">
        <f>TEXT(Tabela3[[#This Row],[DATA]],"MM")</f>
        <v>05</v>
      </c>
      <c r="M4479" s="2">
        <f>WEEKNUM(Tabela3[[#This Row],[DATA]])</f>
        <v>18</v>
      </c>
      <c r="N4479" s="18">
        <f>YEAR(Tabela3[[#This Row],[DATA]])</f>
        <v>2023</v>
      </c>
    </row>
    <row r="4480" spans="2:14">
      <c r="B4480" s="1">
        <v>45052</v>
      </c>
      <c r="C4480">
        <v>13819</v>
      </c>
      <c r="D4480">
        <f>COUNTIF(C$4:C4480,Tabela3[[#This Row],[COMANDA]])</f>
        <v>1</v>
      </c>
      <c r="E4480" t="s">
        <v>90</v>
      </c>
      <c r="F4480" t="s">
        <v>100</v>
      </c>
      <c r="G4480" t="s">
        <v>8</v>
      </c>
      <c r="H4480" t="s">
        <v>211</v>
      </c>
      <c r="I4480" s="2">
        <v>1</v>
      </c>
      <c r="J4480" t="s">
        <v>11</v>
      </c>
      <c r="K4480" s="21">
        <f>INDEX(LISTAS!$H:$Q,MATCH(BASE!H4480,LISTAS!$G:$G,0),MATCH(BASE!J4480,LISTAS!$H$3:$Q$3,0))*Tabela3[[#This Row],[QUANTIDADE]]</f>
        <v>20</v>
      </c>
      <c r="L4480" s="2" t="str">
        <f>TEXT(Tabela3[[#This Row],[DATA]],"MM")</f>
        <v>05</v>
      </c>
      <c r="M4480" s="2">
        <f>WEEKNUM(Tabela3[[#This Row],[DATA]])</f>
        <v>18</v>
      </c>
      <c r="N4480" s="18">
        <f>YEAR(Tabela3[[#This Row],[DATA]])</f>
        <v>2023</v>
      </c>
    </row>
    <row r="4481" spans="2:14">
      <c r="B4481" s="1">
        <v>45052</v>
      </c>
      <c r="C4481">
        <v>13820</v>
      </c>
      <c r="D4481">
        <f>COUNTIF(C$4:C4481,Tabela3[[#This Row],[COMANDA]])</f>
        <v>1</v>
      </c>
      <c r="E4481" t="s">
        <v>90</v>
      </c>
      <c r="F4481" t="s">
        <v>100</v>
      </c>
      <c r="G4481" t="s">
        <v>8</v>
      </c>
      <c r="H4481" t="s">
        <v>40</v>
      </c>
      <c r="I4481" s="2">
        <v>1</v>
      </c>
      <c r="J4481" t="s">
        <v>11</v>
      </c>
      <c r="K4481" s="21">
        <f>INDEX(LISTAS!$H:$Q,MATCH(BASE!H4481,LISTAS!$G:$G,0),MATCH(BASE!J4481,LISTAS!$H$3:$Q$3,0))*Tabela3[[#This Row],[QUANTIDADE]]</f>
        <v>14</v>
      </c>
      <c r="L4481" s="2" t="str">
        <f>TEXT(Tabela3[[#This Row],[DATA]],"MM")</f>
        <v>05</v>
      </c>
      <c r="M4481" s="2">
        <f>WEEKNUM(Tabela3[[#This Row],[DATA]])</f>
        <v>18</v>
      </c>
      <c r="N4481" s="18">
        <f>YEAR(Tabela3[[#This Row],[DATA]])</f>
        <v>2023</v>
      </c>
    </row>
    <row r="4482" spans="2:14">
      <c r="B4482" s="1">
        <v>45052</v>
      </c>
      <c r="C4482">
        <v>13821</v>
      </c>
      <c r="D4482">
        <f>COUNTIF(C$4:C4482,Tabela3[[#This Row],[COMANDA]])</f>
        <v>1</v>
      </c>
      <c r="E4482" t="s">
        <v>90</v>
      </c>
      <c r="F4482" t="s">
        <v>99</v>
      </c>
      <c r="G4482" t="s">
        <v>8</v>
      </c>
      <c r="H4482" t="s">
        <v>202</v>
      </c>
      <c r="I4482" s="2">
        <v>1</v>
      </c>
      <c r="J4482" t="s">
        <v>11</v>
      </c>
      <c r="K4482" s="21">
        <f>INDEX(LISTAS!$H:$Q,MATCH(BASE!H4482,LISTAS!$G:$G,0),MATCH(BASE!J4482,LISTAS!$H$3:$Q$3,0))*Tabela3[[#This Row],[QUANTIDADE]]</f>
        <v>20</v>
      </c>
      <c r="L4482" s="2" t="str">
        <f>TEXT(Tabela3[[#This Row],[DATA]],"MM")</f>
        <v>05</v>
      </c>
      <c r="M4482" s="2">
        <f>WEEKNUM(Tabela3[[#This Row],[DATA]])</f>
        <v>18</v>
      </c>
      <c r="N4482" s="18">
        <f>YEAR(Tabela3[[#This Row],[DATA]])</f>
        <v>2023</v>
      </c>
    </row>
    <row r="4483" spans="2:14">
      <c r="B4483" s="1">
        <v>45052</v>
      </c>
      <c r="C4483">
        <v>13822</v>
      </c>
      <c r="D4483">
        <f>COUNTIF(C$4:C4483,Tabela3[[#This Row],[COMANDA]])</f>
        <v>1</v>
      </c>
      <c r="E4483" t="s">
        <v>90</v>
      </c>
      <c r="F4483" t="s">
        <v>98</v>
      </c>
      <c r="G4483" t="s">
        <v>8</v>
      </c>
      <c r="H4483" t="s">
        <v>41</v>
      </c>
      <c r="I4483" s="2">
        <v>1</v>
      </c>
      <c r="J4483" t="s">
        <v>11</v>
      </c>
      <c r="K4483" s="21">
        <f>INDEX(LISTAS!$H:$Q,MATCH(BASE!H4483,LISTAS!$G:$G,0),MATCH(BASE!J4483,LISTAS!$H$3:$Q$3,0))*Tabela3[[#This Row],[QUANTIDADE]]</f>
        <v>14</v>
      </c>
      <c r="L4483" s="2" t="str">
        <f>TEXT(Tabela3[[#This Row],[DATA]],"MM")</f>
        <v>05</v>
      </c>
      <c r="M4483" s="2">
        <f>WEEKNUM(Tabela3[[#This Row],[DATA]])</f>
        <v>18</v>
      </c>
      <c r="N4483" s="18">
        <f>YEAR(Tabela3[[#This Row],[DATA]])</f>
        <v>2023</v>
      </c>
    </row>
    <row r="4484" spans="2:14">
      <c r="B4484" s="1">
        <v>45052</v>
      </c>
      <c r="C4484">
        <v>13823</v>
      </c>
      <c r="D4484">
        <f>COUNTIF(C$4:C4484,Tabela3[[#This Row],[COMANDA]])</f>
        <v>1</v>
      </c>
      <c r="E4484" t="s">
        <v>90</v>
      </c>
      <c r="F4484" t="s">
        <v>99</v>
      </c>
      <c r="G4484" t="s">
        <v>8</v>
      </c>
      <c r="H4484" t="s">
        <v>206</v>
      </c>
      <c r="I4484" s="2">
        <v>1</v>
      </c>
      <c r="J4484" t="s">
        <v>11</v>
      </c>
      <c r="K4484" s="21">
        <f>INDEX(LISTAS!$H:$Q,MATCH(BASE!H4484,LISTAS!$G:$G,0),MATCH(BASE!J4484,LISTAS!$H$3:$Q$3,0))*Tabela3[[#This Row],[QUANTIDADE]]</f>
        <v>18</v>
      </c>
      <c r="L4484" s="2" t="str">
        <f>TEXT(Tabela3[[#This Row],[DATA]],"MM")</f>
        <v>05</v>
      </c>
      <c r="M4484" s="2">
        <f>WEEKNUM(Tabela3[[#This Row],[DATA]])</f>
        <v>18</v>
      </c>
      <c r="N4484" s="18">
        <f>YEAR(Tabela3[[#This Row],[DATA]])</f>
        <v>2023</v>
      </c>
    </row>
    <row r="4485" spans="2:14">
      <c r="B4485" s="1">
        <v>45052</v>
      </c>
      <c r="C4485">
        <v>13824</v>
      </c>
      <c r="D4485">
        <f>COUNTIF(C$4:C4485,Tabela3[[#This Row],[COMANDA]])</f>
        <v>1</v>
      </c>
      <c r="E4485" t="s">
        <v>90</v>
      </c>
      <c r="F4485" t="s">
        <v>98</v>
      </c>
      <c r="G4485" t="s">
        <v>8</v>
      </c>
      <c r="H4485" t="s">
        <v>206</v>
      </c>
      <c r="I4485" s="2">
        <v>1</v>
      </c>
      <c r="J4485" t="s">
        <v>11</v>
      </c>
      <c r="K4485" s="21">
        <f>INDEX(LISTAS!$H:$Q,MATCH(BASE!H4485,LISTAS!$G:$G,0),MATCH(BASE!J4485,LISTAS!$H$3:$Q$3,0))*Tabela3[[#This Row],[QUANTIDADE]]</f>
        <v>18</v>
      </c>
      <c r="L4485" s="2" t="str">
        <f>TEXT(Tabela3[[#This Row],[DATA]],"MM")</f>
        <v>05</v>
      </c>
      <c r="M4485" s="2">
        <f>WEEKNUM(Tabela3[[#This Row],[DATA]])</f>
        <v>18</v>
      </c>
      <c r="N4485" s="18">
        <f>YEAR(Tabela3[[#This Row],[DATA]])</f>
        <v>2023</v>
      </c>
    </row>
    <row r="4486" spans="2:14">
      <c r="B4486" s="1">
        <v>45052</v>
      </c>
      <c r="C4486">
        <v>13824</v>
      </c>
      <c r="D4486">
        <f>COUNTIF(C$4:C4486,Tabela3[[#This Row],[COMANDA]])</f>
        <v>2</v>
      </c>
      <c r="E4486" t="s">
        <v>90</v>
      </c>
      <c r="F4486" t="s">
        <v>98</v>
      </c>
      <c r="G4486" t="s">
        <v>9</v>
      </c>
      <c r="H4486" t="s">
        <v>132</v>
      </c>
      <c r="I4486" s="2">
        <v>1</v>
      </c>
      <c r="J4486" t="s">
        <v>11</v>
      </c>
      <c r="K4486" s="21">
        <f>INDEX(LISTAS!$H:$Q,MATCH(BASE!H4486,LISTAS!$G:$G,0),MATCH(BASE!J4486,LISTAS!$H$3:$Q$3,0))*Tabela3[[#This Row],[QUANTIDADE]]</f>
        <v>3</v>
      </c>
      <c r="L4486" s="2" t="str">
        <f>TEXT(Tabela3[[#This Row],[DATA]],"MM")</f>
        <v>05</v>
      </c>
      <c r="M4486" s="2">
        <f>WEEKNUM(Tabela3[[#This Row],[DATA]])</f>
        <v>18</v>
      </c>
      <c r="N4486" s="18">
        <f>YEAR(Tabela3[[#This Row],[DATA]])</f>
        <v>2023</v>
      </c>
    </row>
    <row r="4487" spans="2:14">
      <c r="B4487" s="1">
        <v>45052</v>
      </c>
      <c r="C4487">
        <v>13825</v>
      </c>
      <c r="D4487">
        <f>COUNTIF(C$4:C4487,Tabela3[[#This Row],[COMANDA]])</f>
        <v>1</v>
      </c>
      <c r="E4487" t="s">
        <v>90</v>
      </c>
      <c r="F4487" t="s">
        <v>100</v>
      </c>
      <c r="G4487" t="s">
        <v>8</v>
      </c>
      <c r="H4487" t="s">
        <v>40</v>
      </c>
      <c r="I4487" s="2">
        <v>1</v>
      </c>
      <c r="J4487" t="s">
        <v>11</v>
      </c>
      <c r="K4487" s="21">
        <f>INDEX(LISTAS!$H:$Q,MATCH(BASE!H4487,LISTAS!$G:$G,0),MATCH(BASE!J4487,LISTAS!$H$3:$Q$3,0))*Tabela3[[#This Row],[QUANTIDADE]]</f>
        <v>14</v>
      </c>
      <c r="L4487" s="2" t="str">
        <f>TEXT(Tabela3[[#This Row],[DATA]],"MM")</f>
        <v>05</v>
      </c>
      <c r="M4487" s="2">
        <f>WEEKNUM(Tabela3[[#This Row],[DATA]])</f>
        <v>18</v>
      </c>
      <c r="N4487" s="18">
        <f>YEAR(Tabela3[[#This Row],[DATA]])</f>
        <v>2023</v>
      </c>
    </row>
    <row r="4488" spans="2:14">
      <c r="B4488" s="1">
        <v>45052</v>
      </c>
      <c r="C4488">
        <v>13825</v>
      </c>
      <c r="D4488">
        <f>COUNTIF(C$4:C4488,Tabela3[[#This Row],[COMANDA]])</f>
        <v>2</v>
      </c>
      <c r="E4488" t="s">
        <v>90</v>
      </c>
      <c r="F4488" t="s">
        <v>100</v>
      </c>
      <c r="G4488" t="s">
        <v>9</v>
      </c>
      <c r="H4488" t="s">
        <v>344</v>
      </c>
      <c r="I4488" s="2">
        <v>1</v>
      </c>
      <c r="J4488" t="s">
        <v>11</v>
      </c>
      <c r="K4488" s="21">
        <f>INDEX(LISTAS!$H:$Q,MATCH(BASE!H4488,LISTAS!$G:$G,0),MATCH(BASE!J4488,LISTAS!$H$3:$Q$3,0))*Tabela3[[#This Row],[QUANTIDADE]]</f>
        <v>10</v>
      </c>
      <c r="L4488" s="2" t="str">
        <f>TEXT(Tabela3[[#This Row],[DATA]],"MM")</f>
        <v>05</v>
      </c>
      <c r="M4488" s="2">
        <f>WEEKNUM(Tabela3[[#This Row],[DATA]])</f>
        <v>18</v>
      </c>
      <c r="N4488" s="18">
        <f>YEAR(Tabela3[[#This Row],[DATA]])</f>
        <v>2023</v>
      </c>
    </row>
    <row r="4489" spans="2:14">
      <c r="B4489" s="1">
        <v>45052</v>
      </c>
      <c r="C4489">
        <v>13826</v>
      </c>
      <c r="D4489">
        <f>COUNTIF(C$4:C4489,Tabela3[[#This Row],[COMANDA]])</f>
        <v>1</v>
      </c>
      <c r="E4489" t="s">
        <v>90</v>
      </c>
      <c r="F4489" t="s">
        <v>99</v>
      </c>
      <c r="G4489" t="s">
        <v>8</v>
      </c>
      <c r="H4489" t="s">
        <v>204</v>
      </c>
      <c r="I4489" s="2">
        <v>1</v>
      </c>
      <c r="J4489" t="s">
        <v>11</v>
      </c>
      <c r="K4489" s="21">
        <f>INDEX(LISTAS!$H:$Q,MATCH(BASE!H4489,LISTAS!$G:$G,0),MATCH(BASE!J4489,LISTAS!$H$3:$Q$3,0))*Tabela3[[#This Row],[QUANTIDADE]]</f>
        <v>18</v>
      </c>
      <c r="L4489" s="2" t="str">
        <f>TEXT(Tabela3[[#This Row],[DATA]],"MM")</f>
        <v>05</v>
      </c>
      <c r="M4489" s="2">
        <f>WEEKNUM(Tabela3[[#This Row],[DATA]])</f>
        <v>18</v>
      </c>
      <c r="N4489" s="18">
        <f>YEAR(Tabela3[[#This Row],[DATA]])</f>
        <v>2023</v>
      </c>
    </row>
    <row r="4490" spans="2:14">
      <c r="B4490" s="1">
        <v>45052</v>
      </c>
      <c r="C4490">
        <v>13826</v>
      </c>
      <c r="D4490">
        <f>COUNTIF(C$4:C4490,Tabela3[[#This Row],[COMANDA]])</f>
        <v>2</v>
      </c>
      <c r="E4490" t="s">
        <v>90</v>
      </c>
      <c r="F4490" t="s">
        <v>99</v>
      </c>
      <c r="G4490" t="s">
        <v>9</v>
      </c>
      <c r="H4490" t="s">
        <v>378</v>
      </c>
      <c r="I4490" s="2">
        <v>1</v>
      </c>
      <c r="J4490" t="s">
        <v>11</v>
      </c>
      <c r="K4490" s="21">
        <f>INDEX(LISTAS!$H:$Q,MATCH(BASE!H4490,LISTAS!$G:$G,0),MATCH(BASE!J4490,LISTAS!$H$3:$Q$3,0))*Tabela3[[#This Row],[QUANTIDADE]]</f>
        <v>6</v>
      </c>
      <c r="L4490" s="2" t="str">
        <f>TEXT(Tabela3[[#This Row],[DATA]],"MM")</f>
        <v>05</v>
      </c>
      <c r="M4490" s="2">
        <f>WEEKNUM(Tabela3[[#This Row],[DATA]])</f>
        <v>18</v>
      </c>
      <c r="N4490" s="18">
        <f>YEAR(Tabela3[[#This Row],[DATA]])</f>
        <v>2023</v>
      </c>
    </row>
    <row r="4491" spans="2:14">
      <c r="B4491" s="1">
        <v>45052</v>
      </c>
      <c r="C4491">
        <v>13827</v>
      </c>
      <c r="D4491">
        <f>COUNTIF(C$4:C4491,Tabela3[[#This Row],[COMANDA]])</f>
        <v>1</v>
      </c>
      <c r="E4491" t="s">
        <v>90</v>
      </c>
      <c r="F4491" t="s">
        <v>98</v>
      </c>
      <c r="G4491" t="s">
        <v>8</v>
      </c>
      <c r="H4491" t="s">
        <v>205</v>
      </c>
      <c r="I4491" s="2">
        <v>2</v>
      </c>
      <c r="J4491" t="s">
        <v>11</v>
      </c>
      <c r="K4491" s="21">
        <f>INDEX(LISTAS!$H:$Q,MATCH(BASE!H4491,LISTAS!$G:$G,0),MATCH(BASE!J4491,LISTAS!$H$3:$Q$3,0))*Tabela3[[#This Row],[QUANTIDADE]]</f>
        <v>44</v>
      </c>
      <c r="L4491" s="2" t="str">
        <f>TEXT(Tabela3[[#This Row],[DATA]],"MM")</f>
        <v>05</v>
      </c>
      <c r="M4491" s="2">
        <f>WEEKNUM(Tabela3[[#This Row],[DATA]])</f>
        <v>18</v>
      </c>
      <c r="N4491" s="18">
        <f>YEAR(Tabela3[[#This Row],[DATA]])</f>
        <v>2023</v>
      </c>
    </row>
    <row r="4492" spans="2:14">
      <c r="B4492" s="1">
        <v>45052</v>
      </c>
      <c r="C4492">
        <v>13827</v>
      </c>
      <c r="D4492">
        <f>COUNTIF(C$4:C4492,Tabela3[[#This Row],[COMANDA]])</f>
        <v>2</v>
      </c>
      <c r="E4492" t="s">
        <v>90</v>
      </c>
      <c r="F4492" t="s">
        <v>98</v>
      </c>
      <c r="G4492" t="s">
        <v>9</v>
      </c>
      <c r="H4492" t="s">
        <v>142</v>
      </c>
      <c r="I4492" s="2">
        <v>1</v>
      </c>
      <c r="J4492" t="s">
        <v>11</v>
      </c>
      <c r="K4492" s="21">
        <f>INDEX(LISTAS!$H:$Q,MATCH(BASE!H4492,LISTAS!$G:$G,0),MATCH(BASE!J4492,LISTAS!$H$3:$Q$3,0))*Tabela3[[#This Row],[QUANTIDADE]]</f>
        <v>6</v>
      </c>
      <c r="L4492" s="2" t="str">
        <f>TEXT(Tabela3[[#This Row],[DATA]],"MM")</f>
        <v>05</v>
      </c>
      <c r="M4492" s="2">
        <f>WEEKNUM(Tabela3[[#This Row],[DATA]])</f>
        <v>18</v>
      </c>
      <c r="N4492" s="18">
        <f>YEAR(Tabela3[[#This Row],[DATA]])</f>
        <v>2023</v>
      </c>
    </row>
    <row r="4493" spans="2:14">
      <c r="B4493" s="1">
        <v>45052</v>
      </c>
      <c r="C4493">
        <v>13828</v>
      </c>
      <c r="D4493">
        <f>COUNTIF(C$4:C4493,Tabela3[[#This Row],[COMANDA]])</f>
        <v>1</v>
      </c>
      <c r="E4493" t="s">
        <v>90</v>
      </c>
      <c r="F4493" t="s">
        <v>100</v>
      </c>
      <c r="G4493" t="s">
        <v>8</v>
      </c>
      <c r="H4493" t="s">
        <v>40</v>
      </c>
      <c r="I4493" s="2">
        <v>1</v>
      </c>
      <c r="J4493" t="s">
        <v>11</v>
      </c>
      <c r="K4493" s="21">
        <f>INDEX(LISTAS!$H:$Q,MATCH(BASE!H4493,LISTAS!$G:$G,0),MATCH(BASE!J4493,LISTAS!$H$3:$Q$3,0))*Tabela3[[#This Row],[QUANTIDADE]]</f>
        <v>14</v>
      </c>
      <c r="L4493" s="2" t="str">
        <f>TEXT(Tabela3[[#This Row],[DATA]],"MM")</f>
        <v>05</v>
      </c>
      <c r="M4493" s="2">
        <f>WEEKNUM(Tabela3[[#This Row],[DATA]])</f>
        <v>18</v>
      </c>
      <c r="N4493" s="18">
        <f>YEAR(Tabela3[[#This Row],[DATA]])</f>
        <v>2023</v>
      </c>
    </row>
    <row r="4494" spans="2:14">
      <c r="B4494" s="1">
        <v>45052</v>
      </c>
      <c r="C4494">
        <v>13829</v>
      </c>
      <c r="D4494">
        <f>COUNTIF(C$4:C4494,Tabela3[[#This Row],[COMANDA]])</f>
        <v>1</v>
      </c>
      <c r="E4494" t="s">
        <v>90</v>
      </c>
      <c r="F4494" t="s">
        <v>100</v>
      </c>
      <c r="G4494" t="s">
        <v>8</v>
      </c>
      <c r="H4494" t="s">
        <v>204</v>
      </c>
      <c r="I4494" s="2">
        <v>1</v>
      </c>
      <c r="J4494" t="s">
        <v>11</v>
      </c>
      <c r="K4494" s="21">
        <f>INDEX(LISTAS!$H:$Q,MATCH(BASE!H4494,LISTAS!$G:$G,0),MATCH(BASE!J4494,LISTAS!$H$3:$Q$3,0))*Tabela3[[#This Row],[QUANTIDADE]]</f>
        <v>18</v>
      </c>
      <c r="L4494" s="2" t="str">
        <f>TEXT(Tabela3[[#This Row],[DATA]],"MM")</f>
        <v>05</v>
      </c>
      <c r="M4494" s="2">
        <f>WEEKNUM(Tabela3[[#This Row],[DATA]])</f>
        <v>18</v>
      </c>
      <c r="N4494" s="18">
        <f>YEAR(Tabela3[[#This Row],[DATA]])</f>
        <v>2023</v>
      </c>
    </row>
    <row r="4495" spans="2:14">
      <c r="B4495" s="1">
        <v>45052</v>
      </c>
      <c r="C4495">
        <v>13830</v>
      </c>
      <c r="D4495">
        <f>COUNTIF(C$4:C4495,Tabela3[[#This Row],[COMANDA]])</f>
        <v>1</v>
      </c>
      <c r="E4495" t="s">
        <v>90</v>
      </c>
      <c r="F4495" t="s">
        <v>99</v>
      </c>
      <c r="G4495" t="s">
        <v>8</v>
      </c>
      <c r="H4495" t="s">
        <v>204</v>
      </c>
      <c r="I4495" s="2">
        <v>1</v>
      </c>
      <c r="J4495" t="s">
        <v>11</v>
      </c>
      <c r="K4495" s="21">
        <f>INDEX(LISTAS!$H:$Q,MATCH(BASE!H4495,LISTAS!$G:$G,0),MATCH(BASE!J4495,LISTAS!$H$3:$Q$3,0))*Tabela3[[#This Row],[QUANTIDADE]]</f>
        <v>18</v>
      </c>
      <c r="L4495" s="2" t="str">
        <f>TEXT(Tabela3[[#This Row],[DATA]],"MM")</f>
        <v>05</v>
      </c>
      <c r="M4495" s="2">
        <f>WEEKNUM(Tabela3[[#This Row],[DATA]])</f>
        <v>18</v>
      </c>
      <c r="N4495" s="18">
        <f>YEAR(Tabela3[[#This Row],[DATA]])</f>
        <v>2023</v>
      </c>
    </row>
    <row r="4496" spans="2:14">
      <c r="B4496" s="1">
        <v>45052</v>
      </c>
      <c r="C4496">
        <v>13830</v>
      </c>
      <c r="D4496">
        <f>COUNTIF(C$4:C4496,Tabela3[[#This Row],[COMANDA]])</f>
        <v>2</v>
      </c>
      <c r="E4496" t="s">
        <v>90</v>
      </c>
      <c r="F4496" t="s">
        <v>99</v>
      </c>
      <c r="G4496" t="s">
        <v>8</v>
      </c>
      <c r="H4496" t="s">
        <v>202</v>
      </c>
      <c r="I4496" s="2">
        <v>1</v>
      </c>
      <c r="J4496" t="s">
        <v>11</v>
      </c>
      <c r="K4496" s="21">
        <f>INDEX(LISTAS!$H:$Q,MATCH(BASE!H4496,LISTAS!$G:$G,0),MATCH(BASE!J4496,LISTAS!$H$3:$Q$3,0))*Tabela3[[#This Row],[QUANTIDADE]]</f>
        <v>20</v>
      </c>
      <c r="L4496" s="2" t="str">
        <f>TEXT(Tabela3[[#This Row],[DATA]],"MM")</f>
        <v>05</v>
      </c>
      <c r="M4496" s="2">
        <f>WEEKNUM(Tabela3[[#This Row],[DATA]])</f>
        <v>18</v>
      </c>
      <c r="N4496" s="18">
        <f>YEAR(Tabela3[[#This Row],[DATA]])</f>
        <v>2023</v>
      </c>
    </row>
    <row r="4497" spans="2:14">
      <c r="B4497" s="1">
        <v>45052</v>
      </c>
      <c r="C4497">
        <v>13830</v>
      </c>
      <c r="D4497">
        <f>COUNTIF(C$4:C4497,Tabela3[[#This Row],[COMANDA]])</f>
        <v>3</v>
      </c>
      <c r="E4497" t="s">
        <v>90</v>
      </c>
      <c r="F4497" t="s">
        <v>99</v>
      </c>
      <c r="G4497" t="s">
        <v>61</v>
      </c>
      <c r="H4497" t="s">
        <v>163</v>
      </c>
      <c r="I4497" s="2">
        <v>1</v>
      </c>
      <c r="J4497" t="s">
        <v>11</v>
      </c>
      <c r="K4497" s="21">
        <f>INDEX(LISTAS!$H:$Q,MATCH(BASE!H4497,LISTAS!$G:$G,0),MATCH(BASE!J4497,LISTAS!$H$3:$Q$3,0))*Tabela3[[#This Row],[QUANTIDADE]]</f>
        <v>4</v>
      </c>
      <c r="L4497" s="2" t="str">
        <f>TEXT(Tabela3[[#This Row],[DATA]],"MM")</f>
        <v>05</v>
      </c>
      <c r="M4497" s="2">
        <f>WEEKNUM(Tabela3[[#This Row],[DATA]])</f>
        <v>18</v>
      </c>
      <c r="N4497" s="18">
        <f>YEAR(Tabela3[[#This Row],[DATA]])</f>
        <v>2023</v>
      </c>
    </row>
    <row r="4498" spans="2:14">
      <c r="B4498" s="1">
        <v>45052</v>
      </c>
      <c r="C4498">
        <v>13830</v>
      </c>
      <c r="D4498">
        <f>COUNTIF(C$4:C4498,Tabela3[[#This Row],[COMANDA]])</f>
        <v>4</v>
      </c>
      <c r="E4498" t="s">
        <v>90</v>
      </c>
      <c r="F4498" t="s">
        <v>99</v>
      </c>
      <c r="G4498" t="s">
        <v>61</v>
      </c>
      <c r="H4498" t="s">
        <v>199</v>
      </c>
      <c r="I4498" s="2">
        <v>2</v>
      </c>
      <c r="J4498" t="s">
        <v>11</v>
      </c>
      <c r="K4498" s="21">
        <f>INDEX(LISTAS!$H:$Q,MATCH(BASE!H4498,LISTAS!$G:$G,0),MATCH(BASE!J4498,LISTAS!$H$3:$Q$3,0))*Tabela3[[#This Row],[QUANTIDADE]]</f>
        <v>2</v>
      </c>
      <c r="L4498" s="2" t="str">
        <f>TEXT(Tabela3[[#This Row],[DATA]],"MM")</f>
        <v>05</v>
      </c>
      <c r="M4498" s="2">
        <f>WEEKNUM(Tabela3[[#This Row],[DATA]])</f>
        <v>18</v>
      </c>
      <c r="N4498" s="18">
        <f>YEAR(Tabela3[[#This Row],[DATA]])</f>
        <v>2023</v>
      </c>
    </row>
    <row r="4499" spans="2:14">
      <c r="B4499" s="1">
        <v>45052</v>
      </c>
      <c r="C4499">
        <v>13831</v>
      </c>
      <c r="D4499">
        <f>COUNTIF(C$4:C4499,Tabela3[[#This Row],[COMANDA]])</f>
        <v>1</v>
      </c>
      <c r="E4499" t="s">
        <v>90</v>
      </c>
      <c r="F4499" t="s">
        <v>99</v>
      </c>
      <c r="G4499" t="s">
        <v>8</v>
      </c>
      <c r="H4499" t="s">
        <v>202</v>
      </c>
      <c r="I4499" s="2">
        <v>1</v>
      </c>
      <c r="J4499" t="s">
        <v>11</v>
      </c>
      <c r="K4499" s="21">
        <f>INDEX(LISTAS!$H:$Q,MATCH(BASE!H4499,LISTAS!$G:$G,0),MATCH(BASE!J4499,LISTAS!$H$3:$Q$3,0))*Tabela3[[#This Row],[QUANTIDADE]]</f>
        <v>20</v>
      </c>
      <c r="L4499" s="2" t="str">
        <f>TEXT(Tabela3[[#This Row],[DATA]],"MM")</f>
        <v>05</v>
      </c>
      <c r="M4499" s="2">
        <f>WEEKNUM(Tabela3[[#This Row],[DATA]])</f>
        <v>18</v>
      </c>
      <c r="N4499" s="18">
        <f>YEAR(Tabela3[[#This Row],[DATA]])</f>
        <v>2023</v>
      </c>
    </row>
    <row r="4500" spans="2:14">
      <c r="B4500" s="1">
        <v>45052</v>
      </c>
      <c r="C4500">
        <v>13831</v>
      </c>
      <c r="D4500">
        <f>COUNTIF(C$4:C4500,Tabela3[[#This Row],[COMANDA]])</f>
        <v>2</v>
      </c>
      <c r="E4500" t="s">
        <v>90</v>
      </c>
      <c r="F4500" t="s">
        <v>99</v>
      </c>
      <c r="G4500" t="s">
        <v>9</v>
      </c>
      <c r="H4500" t="s">
        <v>138</v>
      </c>
      <c r="I4500" s="2">
        <v>1</v>
      </c>
      <c r="J4500" t="s">
        <v>11</v>
      </c>
      <c r="K4500" s="21">
        <f>INDEX(LISTAS!$H:$Q,MATCH(BASE!H4500,LISTAS!$G:$G,0),MATCH(BASE!J4500,LISTAS!$H$3:$Q$3,0))*Tabela3[[#This Row],[QUANTIDADE]]</f>
        <v>4</v>
      </c>
      <c r="L4500" s="2" t="str">
        <f>TEXT(Tabela3[[#This Row],[DATA]],"MM")</f>
        <v>05</v>
      </c>
      <c r="M4500" s="2">
        <f>WEEKNUM(Tabela3[[#This Row],[DATA]])</f>
        <v>18</v>
      </c>
      <c r="N4500" s="18">
        <f>YEAR(Tabela3[[#This Row],[DATA]])</f>
        <v>2023</v>
      </c>
    </row>
    <row r="4501" spans="2:14">
      <c r="B4501" s="1">
        <v>45052</v>
      </c>
      <c r="C4501">
        <v>13832</v>
      </c>
      <c r="D4501">
        <f>COUNTIF(C$4:C4501,Tabela3[[#This Row],[COMANDA]])</f>
        <v>1</v>
      </c>
      <c r="E4501" t="s">
        <v>90</v>
      </c>
      <c r="F4501" t="s">
        <v>99</v>
      </c>
      <c r="G4501" t="s">
        <v>8</v>
      </c>
      <c r="H4501" t="s">
        <v>206</v>
      </c>
      <c r="I4501" s="2">
        <v>1</v>
      </c>
      <c r="J4501" t="s">
        <v>11</v>
      </c>
      <c r="K4501" s="21">
        <f>INDEX(LISTAS!$H:$Q,MATCH(BASE!H4501,LISTAS!$G:$G,0),MATCH(BASE!J4501,LISTAS!$H$3:$Q$3,0))*Tabela3[[#This Row],[QUANTIDADE]]</f>
        <v>18</v>
      </c>
      <c r="L4501" s="2" t="str">
        <f>TEXT(Tabela3[[#This Row],[DATA]],"MM")</f>
        <v>05</v>
      </c>
      <c r="M4501" s="2">
        <f>WEEKNUM(Tabela3[[#This Row],[DATA]])</f>
        <v>18</v>
      </c>
      <c r="N4501" s="18">
        <f>YEAR(Tabela3[[#This Row],[DATA]])</f>
        <v>2023</v>
      </c>
    </row>
    <row r="4502" spans="2:14">
      <c r="B4502" s="1">
        <v>45052</v>
      </c>
      <c r="C4502">
        <v>13832</v>
      </c>
      <c r="D4502">
        <f>COUNTIF(C$4:C4502,Tabela3[[#This Row],[COMANDA]])</f>
        <v>2</v>
      </c>
      <c r="E4502" t="s">
        <v>90</v>
      </c>
      <c r="F4502" t="s">
        <v>99</v>
      </c>
      <c r="G4502" t="s">
        <v>9</v>
      </c>
      <c r="H4502" t="s">
        <v>136</v>
      </c>
      <c r="I4502" s="2">
        <v>1</v>
      </c>
      <c r="J4502" t="s">
        <v>11</v>
      </c>
      <c r="K4502" s="21">
        <f>INDEX(LISTAS!$H:$Q,MATCH(BASE!H4502,LISTAS!$G:$G,0),MATCH(BASE!J4502,LISTAS!$H$3:$Q$3,0))*Tabela3[[#This Row],[QUANTIDADE]]</f>
        <v>4</v>
      </c>
      <c r="L4502" s="2" t="str">
        <f>TEXT(Tabela3[[#This Row],[DATA]],"MM")</f>
        <v>05</v>
      </c>
      <c r="M4502" s="2">
        <f>WEEKNUM(Tabela3[[#This Row],[DATA]])</f>
        <v>18</v>
      </c>
      <c r="N4502" s="18">
        <f>YEAR(Tabela3[[#This Row],[DATA]])</f>
        <v>2023</v>
      </c>
    </row>
    <row r="4503" spans="2:14">
      <c r="B4503" s="1">
        <v>45052</v>
      </c>
      <c r="C4503">
        <v>13832</v>
      </c>
      <c r="D4503">
        <f>COUNTIF(C$4:C4503,Tabela3[[#This Row],[COMANDA]])</f>
        <v>3</v>
      </c>
      <c r="E4503" t="s">
        <v>90</v>
      </c>
      <c r="F4503" t="s">
        <v>99</v>
      </c>
      <c r="G4503" t="s">
        <v>10</v>
      </c>
      <c r="H4503" t="s">
        <v>119</v>
      </c>
      <c r="I4503" s="2">
        <v>1</v>
      </c>
      <c r="J4503" t="s">
        <v>11</v>
      </c>
      <c r="K4503" s="21">
        <f>INDEX(LISTAS!$H:$Q,MATCH(BASE!H4503,LISTAS!$G:$G,0),MATCH(BASE!J4503,LISTAS!$H$3:$Q$3,0))*Tabela3[[#This Row],[QUANTIDADE]]</f>
        <v>6</v>
      </c>
      <c r="L4503" s="2" t="str">
        <f>TEXT(Tabela3[[#This Row],[DATA]],"MM")</f>
        <v>05</v>
      </c>
      <c r="M4503" s="2">
        <f>WEEKNUM(Tabela3[[#This Row],[DATA]])</f>
        <v>18</v>
      </c>
      <c r="N4503" s="18">
        <f>YEAR(Tabela3[[#This Row],[DATA]])</f>
        <v>2023</v>
      </c>
    </row>
    <row r="4504" spans="2:14">
      <c r="B4504" s="1">
        <v>45052</v>
      </c>
      <c r="C4504">
        <v>13833</v>
      </c>
      <c r="D4504">
        <f>COUNTIF(C$4:C4504,Tabela3[[#This Row],[COMANDA]])</f>
        <v>1</v>
      </c>
      <c r="E4504" t="s">
        <v>90</v>
      </c>
      <c r="F4504" t="s">
        <v>99</v>
      </c>
      <c r="G4504" t="s">
        <v>8</v>
      </c>
      <c r="H4504" t="s">
        <v>40</v>
      </c>
      <c r="I4504" s="2">
        <v>1</v>
      </c>
      <c r="J4504" t="s">
        <v>11</v>
      </c>
      <c r="K4504" s="21">
        <f>INDEX(LISTAS!$H:$Q,MATCH(BASE!H4504,LISTAS!$G:$G,0),MATCH(BASE!J4504,LISTAS!$H$3:$Q$3,0))*Tabela3[[#This Row],[QUANTIDADE]]</f>
        <v>14</v>
      </c>
      <c r="L4504" s="2" t="str">
        <f>TEXT(Tabela3[[#This Row],[DATA]],"MM")</f>
        <v>05</v>
      </c>
      <c r="M4504" s="2">
        <f>WEEKNUM(Tabela3[[#This Row],[DATA]])</f>
        <v>18</v>
      </c>
      <c r="N4504" s="18">
        <f>YEAR(Tabela3[[#This Row],[DATA]])</f>
        <v>2023</v>
      </c>
    </row>
    <row r="4505" spans="2:14">
      <c r="B4505" s="1">
        <v>45052</v>
      </c>
      <c r="C4505">
        <v>13833</v>
      </c>
      <c r="D4505">
        <f>COUNTIF(C$4:C4505,Tabela3[[#This Row],[COMANDA]])</f>
        <v>2</v>
      </c>
      <c r="E4505" t="s">
        <v>90</v>
      </c>
      <c r="F4505" t="s">
        <v>99</v>
      </c>
      <c r="G4505" t="s">
        <v>8</v>
      </c>
      <c r="H4505" t="s">
        <v>202</v>
      </c>
      <c r="I4505" s="2">
        <v>1</v>
      </c>
      <c r="J4505" t="s">
        <v>11</v>
      </c>
      <c r="K4505" s="21">
        <f>INDEX(LISTAS!$H:$Q,MATCH(BASE!H4505,LISTAS!$G:$G,0),MATCH(BASE!J4505,LISTAS!$H$3:$Q$3,0))*Tabela3[[#This Row],[QUANTIDADE]]</f>
        <v>20</v>
      </c>
      <c r="L4505" s="2" t="str">
        <f>TEXT(Tabela3[[#This Row],[DATA]],"MM")</f>
        <v>05</v>
      </c>
      <c r="M4505" s="2">
        <f>WEEKNUM(Tabela3[[#This Row],[DATA]])</f>
        <v>18</v>
      </c>
      <c r="N4505" s="18">
        <f>YEAR(Tabela3[[#This Row],[DATA]])</f>
        <v>2023</v>
      </c>
    </row>
    <row r="4506" spans="2:14">
      <c r="B4506" s="1">
        <v>45052</v>
      </c>
      <c r="C4506">
        <v>13833</v>
      </c>
      <c r="D4506">
        <f>COUNTIF(C$4:C4506,Tabela3[[#This Row],[COMANDA]])</f>
        <v>3</v>
      </c>
      <c r="E4506" t="s">
        <v>90</v>
      </c>
      <c r="F4506" t="s">
        <v>99</v>
      </c>
      <c r="G4506" t="s">
        <v>8</v>
      </c>
      <c r="H4506" t="s">
        <v>205</v>
      </c>
      <c r="I4506" s="2">
        <v>1</v>
      </c>
      <c r="J4506" t="s">
        <v>11</v>
      </c>
      <c r="K4506" s="21">
        <f>INDEX(LISTAS!$H:$Q,MATCH(BASE!H4506,LISTAS!$G:$G,0),MATCH(BASE!J4506,LISTAS!$H$3:$Q$3,0))*Tabela3[[#This Row],[QUANTIDADE]]</f>
        <v>22</v>
      </c>
      <c r="L4506" s="2" t="str">
        <f>TEXT(Tabela3[[#This Row],[DATA]],"MM")</f>
        <v>05</v>
      </c>
      <c r="M4506" s="2">
        <f>WEEKNUM(Tabela3[[#This Row],[DATA]])</f>
        <v>18</v>
      </c>
      <c r="N4506" s="18">
        <f>YEAR(Tabela3[[#This Row],[DATA]])</f>
        <v>2023</v>
      </c>
    </row>
    <row r="4507" spans="2:14">
      <c r="B4507" s="1">
        <v>45052</v>
      </c>
      <c r="C4507">
        <v>13833</v>
      </c>
      <c r="D4507">
        <f>COUNTIF(C$4:C4507,Tabela3[[#This Row],[COMANDA]])</f>
        <v>4</v>
      </c>
      <c r="E4507" t="s">
        <v>90</v>
      </c>
      <c r="F4507" t="s">
        <v>99</v>
      </c>
      <c r="G4507" t="s">
        <v>8</v>
      </c>
      <c r="H4507" t="s">
        <v>206</v>
      </c>
      <c r="I4507" s="2">
        <v>1</v>
      </c>
      <c r="J4507" t="s">
        <v>11</v>
      </c>
      <c r="K4507" s="21">
        <f>INDEX(LISTAS!$H:$Q,MATCH(BASE!H4507,LISTAS!$G:$G,0),MATCH(BASE!J4507,LISTAS!$H$3:$Q$3,0))*Tabela3[[#This Row],[QUANTIDADE]]</f>
        <v>18</v>
      </c>
      <c r="L4507" s="2" t="str">
        <f>TEXT(Tabela3[[#This Row],[DATA]],"MM")</f>
        <v>05</v>
      </c>
      <c r="M4507" s="2">
        <f>WEEKNUM(Tabela3[[#This Row],[DATA]])</f>
        <v>18</v>
      </c>
      <c r="N4507" s="18">
        <f>YEAR(Tabela3[[#This Row],[DATA]])</f>
        <v>2023</v>
      </c>
    </row>
    <row r="4508" spans="2:14">
      <c r="B4508" s="1">
        <v>45052</v>
      </c>
      <c r="C4508">
        <v>13833</v>
      </c>
      <c r="D4508">
        <f>COUNTIF(C$4:C4508,Tabela3[[#This Row],[COMANDA]])</f>
        <v>5</v>
      </c>
      <c r="E4508" t="s">
        <v>90</v>
      </c>
      <c r="F4508" t="s">
        <v>99</v>
      </c>
      <c r="G4508" t="s">
        <v>9</v>
      </c>
      <c r="H4508" t="s">
        <v>131</v>
      </c>
      <c r="I4508" s="2">
        <v>1</v>
      </c>
      <c r="J4508" t="s">
        <v>11</v>
      </c>
      <c r="K4508" s="21">
        <f>INDEX(LISTAS!$H:$Q,MATCH(BASE!H4508,LISTAS!$G:$G,0),MATCH(BASE!J4508,LISTAS!$H$3:$Q$3,0))*Tabela3[[#This Row],[QUANTIDADE]]</f>
        <v>4</v>
      </c>
      <c r="L4508" s="2" t="str">
        <f>TEXT(Tabela3[[#This Row],[DATA]],"MM")</f>
        <v>05</v>
      </c>
      <c r="M4508" s="2">
        <f>WEEKNUM(Tabela3[[#This Row],[DATA]])</f>
        <v>18</v>
      </c>
      <c r="N4508" s="18">
        <f>YEAR(Tabela3[[#This Row],[DATA]])</f>
        <v>2023</v>
      </c>
    </row>
    <row r="4509" spans="2:14">
      <c r="B4509" s="1">
        <v>45052</v>
      </c>
      <c r="C4509">
        <v>13833</v>
      </c>
      <c r="D4509">
        <f>COUNTIF(C$4:C4509,Tabela3[[#This Row],[COMANDA]])</f>
        <v>6</v>
      </c>
      <c r="E4509" t="s">
        <v>90</v>
      </c>
      <c r="F4509" t="s">
        <v>99</v>
      </c>
      <c r="G4509" t="s">
        <v>9</v>
      </c>
      <c r="H4509" t="s">
        <v>351</v>
      </c>
      <c r="I4509" s="2">
        <v>1</v>
      </c>
      <c r="J4509" t="s">
        <v>11</v>
      </c>
      <c r="K4509" s="21">
        <f>INDEX(LISTAS!$H:$Q,MATCH(BASE!H4509,LISTAS!$G:$G,0),MATCH(BASE!J4509,LISTAS!$H$3:$Q$3,0))*Tabela3[[#This Row],[QUANTIDADE]]</f>
        <v>4</v>
      </c>
      <c r="L4509" s="2" t="str">
        <f>TEXT(Tabela3[[#This Row],[DATA]],"MM")</f>
        <v>05</v>
      </c>
      <c r="M4509" s="2">
        <f>WEEKNUM(Tabela3[[#This Row],[DATA]])</f>
        <v>18</v>
      </c>
      <c r="N4509" s="18">
        <f>YEAR(Tabela3[[#This Row],[DATA]])</f>
        <v>2023</v>
      </c>
    </row>
    <row r="4510" spans="2:14">
      <c r="B4510" s="1">
        <v>45052</v>
      </c>
      <c r="C4510">
        <v>13833</v>
      </c>
      <c r="D4510">
        <f>COUNTIF(C$4:C4510,Tabela3[[#This Row],[COMANDA]])</f>
        <v>7</v>
      </c>
      <c r="E4510" t="s">
        <v>90</v>
      </c>
      <c r="F4510" t="s">
        <v>99</v>
      </c>
      <c r="G4510" t="s">
        <v>9</v>
      </c>
      <c r="H4510" t="s">
        <v>138</v>
      </c>
      <c r="I4510" s="2">
        <v>1</v>
      </c>
      <c r="J4510" t="s">
        <v>11</v>
      </c>
      <c r="K4510" s="21">
        <f>INDEX(LISTAS!$H:$Q,MATCH(BASE!H4510,LISTAS!$G:$G,0),MATCH(BASE!J4510,LISTAS!$H$3:$Q$3,0))*Tabela3[[#This Row],[QUANTIDADE]]</f>
        <v>4</v>
      </c>
      <c r="L4510" s="2" t="str">
        <f>TEXT(Tabela3[[#This Row],[DATA]],"MM")</f>
        <v>05</v>
      </c>
      <c r="M4510" s="2">
        <f>WEEKNUM(Tabela3[[#This Row],[DATA]])</f>
        <v>18</v>
      </c>
      <c r="N4510" s="18">
        <f>YEAR(Tabela3[[#This Row],[DATA]])</f>
        <v>2023</v>
      </c>
    </row>
    <row r="4511" spans="2:14">
      <c r="B4511" s="1">
        <v>45052</v>
      </c>
      <c r="C4511">
        <v>13834</v>
      </c>
      <c r="D4511">
        <f>COUNTIF(C$4:C4511,Tabela3[[#This Row],[COMANDA]])</f>
        <v>1</v>
      </c>
      <c r="E4511" t="s">
        <v>90</v>
      </c>
      <c r="F4511" t="s">
        <v>99</v>
      </c>
      <c r="G4511" t="s">
        <v>8</v>
      </c>
      <c r="H4511" t="s">
        <v>211</v>
      </c>
      <c r="I4511" s="2">
        <v>1</v>
      </c>
      <c r="J4511" t="s">
        <v>11</v>
      </c>
      <c r="K4511" s="21">
        <f>INDEX(LISTAS!$H:$Q,MATCH(BASE!H4511,LISTAS!$G:$G,0),MATCH(BASE!J4511,LISTAS!$H$3:$Q$3,0))*Tabela3[[#This Row],[QUANTIDADE]]</f>
        <v>20</v>
      </c>
      <c r="L4511" s="2" t="str">
        <f>TEXT(Tabela3[[#This Row],[DATA]],"MM")</f>
        <v>05</v>
      </c>
      <c r="M4511" s="2">
        <f>WEEKNUM(Tabela3[[#This Row],[DATA]])</f>
        <v>18</v>
      </c>
      <c r="N4511" s="18">
        <f>YEAR(Tabela3[[#This Row],[DATA]])</f>
        <v>2023</v>
      </c>
    </row>
    <row r="4512" spans="2:14">
      <c r="B4512" s="1">
        <v>45052</v>
      </c>
      <c r="C4512">
        <v>13834</v>
      </c>
      <c r="D4512">
        <f>COUNTIF(C$4:C4512,Tabela3[[#This Row],[COMANDA]])</f>
        <v>2</v>
      </c>
      <c r="E4512" t="s">
        <v>90</v>
      </c>
      <c r="F4512" t="s">
        <v>99</v>
      </c>
      <c r="G4512" t="s">
        <v>9</v>
      </c>
      <c r="H4512" t="s">
        <v>154</v>
      </c>
      <c r="I4512" s="2">
        <v>1</v>
      </c>
      <c r="J4512" t="s">
        <v>11</v>
      </c>
      <c r="K4512" s="21">
        <f>INDEX(LISTAS!$H:$Q,MATCH(BASE!H4512,LISTAS!$G:$G,0),MATCH(BASE!J4512,LISTAS!$H$3:$Q$3,0))*Tabela3[[#This Row],[QUANTIDADE]]</f>
        <v>6</v>
      </c>
      <c r="L4512" s="2" t="str">
        <f>TEXT(Tabela3[[#This Row],[DATA]],"MM")</f>
        <v>05</v>
      </c>
      <c r="M4512" s="2">
        <f>WEEKNUM(Tabela3[[#This Row],[DATA]])</f>
        <v>18</v>
      </c>
      <c r="N4512" s="18">
        <f>YEAR(Tabela3[[#This Row],[DATA]])</f>
        <v>2023</v>
      </c>
    </row>
    <row r="4513" spans="2:14">
      <c r="B4513" s="1">
        <v>45052</v>
      </c>
      <c r="C4513">
        <v>13835</v>
      </c>
      <c r="D4513">
        <f>COUNTIF(C$4:C4513,Tabela3[[#This Row],[COMANDA]])</f>
        <v>1</v>
      </c>
      <c r="E4513" t="s">
        <v>90</v>
      </c>
      <c r="F4513" t="s">
        <v>99</v>
      </c>
      <c r="G4513" t="s">
        <v>8</v>
      </c>
      <c r="H4513" t="s">
        <v>206</v>
      </c>
      <c r="I4513" s="2">
        <v>1</v>
      </c>
      <c r="J4513" t="s">
        <v>11</v>
      </c>
      <c r="K4513" s="21">
        <f>INDEX(LISTAS!$H:$Q,MATCH(BASE!H4513,LISTAS!$G:$G,0),MATCH(BASE!J4513,LISTAS!$H$3:$Q$3,0))*Tabela3[[#This Row],[QUANTIDADE]]</f>
        <v>18</v>
      </c>
      <c r="L4513" s="2" t="str">
        <f>TEXT(Tabela3[[#This Row],[DATA]],"MM")</f>
        <v>05</v>
      </c>
      <c r="M4513" s="2">
        <f>WEEKNUM(Tabela3[[#This Row],[DATA]])</f>
        <v>18</v>
      </c>
      <c r="N4513" s="18">
        <f>YEAR(Tabela3[[#This Row],[DATA]])</f>
        <v>2023</v>
      </c>
    </row>
    <row r="4514" spans="2:14">
      <c r="B4514" s="1">
        <v>45052</v>
      </c>
      <c r="C4514">
        <v>13835</v>
      </c>
      <c r="D4514">
        <f>COUNTIF(C$4:C4514,Tabela3[[#This Row],[COMANDA]])</f>
        <v>2</v>
      </c>
      <c r="E4514" t="s">
        <v>90</v>
      </c>
      <c r="F4514" t="s">
        <v>99</v>
      </c>
      <c r="G4514" t="s">
        <v>9</v>
      </c>
      <c r="H4514" t="s">
        <v>58</v>
      </c>
      <c r="I4514" s="2">
        <v>1</v>
      </c>
      <c r="J4514" t="s">
        <v>11</v>
      </c>
      <c r="K4514" s="21">
        <f>INDEX(LISTAS!$H:$Q,MATCH(BASE!H4514,LISTAS!$G:$G,0),MATCH(BASE!J4514,LISTAS!$H$3:$Q$3,0))*Tabela3[[#This Row],[QUANTIDADE]]</f>
        <v>5</v>
      </c>
      <c r="L4514" s="2" t="str">
        <f>TEXT(Tabela3[[#This Row],[DATA]],"MM")</f>
        <v>05</v>
      </c>
      <c r="M4514" s="2">
        <f>WEEKNUM(Tabela3[[#This Row],[DATA]])</f>
        <v>18</v>
      </c>
      <c r="N4514" s="18">
        <f>YEAR(Tabela3[[#This Row],[DATA]])</f>
        <v>2023</v>
      </c>
    </row>
    <row r="4515" spans="2:14">
      <c r="B4515" s="1">
        <v>45052</v>
      </c>
      <c r="C4515">
        <v>13836</v>
      </c>
      <c r="D4515">
        <f>COUNTIF(C$4:C4515,Tabela3[[#This Row],[COMANDA]])</f>
        <v>1</v>
      </c>
      <c r="E4515" t="s">
        <v>90</v>
      </c>
      <c r="F4515" t="s">
        <v>98</v>
      </c>
      <c r="G4515" t="s">
        <v>8</v>
      </c>
      <c r="H4515" t="s">
        <v>206</v>
      </c>
      <c r="I4515" s="2">
        <v>1</v>
      </c>
      <c r="J4515" t="s">
        <v>11</v>
      </c>
      <c r="K4515" s="21">
        <f>INDEX(LISTAS!$H:$Q,MATCH(BASE!H4515,LISTAS!$G:$G,0),MATCH(BASE!J4515,LISTAS!$H$3:$Q$3,0))*Tabela3[[#This Row],[QUANTIDADE]]</f>
        <v>18</v>
      </c>
      <c r="L4515" s="2" t="str">
        <f>TEXT(Tabela3[[#This Row],[DATA]],"MM")</f>
        <v>05</v>
      </c>
      <c r="M4515" s="2">
        <f>WEEKNUM(Tabela3[[#This Row],[DATA]])</f>
        <v>18</v>
      </c>
      <c r="N4515" s="18">
        <f>YEAR(Tabela3[[#This Row],[DATA]])</f>
        <v>2023</v>
      </c>
    </row>
    <row r="4516" spans="2:14">
      <c r="B4516" s="1">
        <v>45052</v>
      </c>
      <c r="C4516">
        <v>13836</v>
      </c>
      <c r="D4516">
        <f>COUNTIF(C$4:C4516,Tabela3[[#This Row],[COMANDA]])</f>
        <v>2</v>
      </c>
      <c r="E4516" t="s">
        <v>90</v>
      </c>
      <c r="F4516" t="s">
        <v>98</v>
      </c>
      <c r="G4516" t="s">
        <v>61</v>
      </c>
      <c r="H4516" t="s">
        <v>163</v>
      </c>
      <c r="I4516" s="2">
        <v>1</v>
      </c>
      <c r="J4516" t="s">
        <v>11</v>
      </c>
      <c r="K4516" s="21">
        <f>INDEX(LISTAS!$H:$Q,MATCH(BASE!H4516,LISTAS!$G:$G,0),MATCH(BASE!J4516,LISTAS!$H$3:$Q$3,0))*Tabela3[[#This Row],[QUANTIDADE]]</f>
        <v>4</v>
      </c>
      <c r="L4516" s="2" t="str">
        <f>TEXT(Tabela3[[#This Row],[DATA]],"MM")</f>
        <v>05</v>
      </c>
      <c r="M4516" s="2">
        <f>WEEKNUM(Tabela3[[#This Row],[DATA]])</f>
        <v>18</v>
      </c>
      <c r="N4516" s="18">
        <f>YEAR(Tabela3[[#This Row],[DATA]])</f>
        <v>2023</v>
      </c>
    </row>
    <row r="4517" spans="2:14">
      <c r="B4517" s="1">
        <v>45052</v>
      </c>
      <c r="C4517">
        <v>13836</v>
      </c>
      <c r="D4517">
        <f>COUNTIF(C$4:C4517,Tabela3[[#This Row],[COMANDA]])</f>
        <v>3</v>
      </c>
      <c r="E4517" t="s">
        <v>90</v>
      </c>
      <c r="F4517" t="s">
        <v>98</v>
      </c>
      <c r="G4517" t="s">
        <v>9</v>
      </c>
      <c r="H4517" t="s">
        <v>127</v>
      </c>
      <c r="I4517" s="2">
        <v>1</v>
      </c>
      <c r="J4517" t="s">
        <v>11</v>
      </c>
      <c r="K4517" s="21">
        <f>INDEX(LISTAS!$H:$Q,MATCH(BASE!H4517,LISTAS!$G:$G,0),MATCH(BASE!J4517,LISTAS!$H$3:$Q$3,0))*Tabela3[[#This Row],[QUANTIDADE]]</f>
        <v>4.5</v>
      </c>
      <c r="L4517" s="2" t="str">
        <f>TEXT(Tabela3[[#This Row],[DATA]],"MM")</f>
        <v>05</v>
      </c>
      <c r="M4517" s="2">
        <f>WEEKNUM(Tabela3[[#This Row],[DATA]])</f>
        <v>18</v>
      </c>
      <c r="N4517" s="18">
        <f>YEAR(Tabela3[[#This Row],[DATA]])</f>
        <v>2023</v>
      </c>
    </row>
    <row r="4518" spans="2:14">
      <c r="B4518" s="1">
        <v>45052</v>
      </c>
      <c r="C4518">
        <v>13836</v>
      </c>
      <c r="D4518">
        <f>COUNTIF(C$4:C4518,Tabela3[[#This Row],[COMANDA]])</f>
        <v>4</v>
      </c>
      <c r="E4518" t="s">
        <v>90</v>
      </c>
      <c r="F4518" t="s">
        <v>98</v>
      </c>
      <c r="G4518" t="s">
        <v>10</v>
      </c>
      <c r="H4518" t="s">
        <v>119</v>
      </c>
      <c r="I4518" s="2">
        <v>1</v>
      </c>
      <c r="J4518" t="s">
        <v>11</v>
      </c>
      <c r="K4518" s="21">
        <f>INDEX(LISTAS!$H:$Q,MATCH(BASE!H4518,LISTAS!$G:$G,0),MATCH(BASE!J4518,LISTAS!$H$3:$Q$3,0))*Tabela3[[#This Row],[QUANTIDADE]]</f>
        <v>6</v>
      </c>
      <c r="L4518" s="2" t="str">
        <f>TEXT(Tabela3[[#This Row],[DATA]],"MM")</f>
        <v>05</v>
      </c>
      <c r="M4518" s="2">
        <f>WEEKNUM(Tabela3[[#This Row],[DATA]])</f>
        <v>18</v>
      </c>
      <c r="N4518" s="18">
        <f>YEAR(Tabela3[[#This Row],[DATA]])</f>
        <v>2023</v>
      </c>
    </row>
    <row r="4519" spans="2:14">
      <c r="B4519" s="1">
        <v>45052</v>
      </c>
      <c r="C4519">
        <v>13837</v>
      </c>
      <c r="D4519">
        <f>COUNTIF(C$4:C4519,Tabela3[[#This Row],[COMANDA]])</f>
        <v>1</v>
      </c>
      <c r="E4519" t="s">
        <v>90</v>
      </c>
      <c r="F4519" t="s">
        <v>100</v>
      </c>
      <c r="G4519" t="s">
        <v>8</v>
      </c>
      <c r="H4519" t="s">
        <v>204</v>
      </c>
      <c r="I4519" s="2">
        <v>1</v>
      </c>
      <c r="J4519" t="s">
        <v>11</v>
      </c>
      <c r="K4519" s="21">
        <f>INDEX(LISTAS!$H:$Q,MATCH(BASE!H4519,LISTAS!$G:$G,0),MATCH(BASE!J4519,LISTAS!$H$3:$Q$3,0))*Tabela3[[#This Row],[QUANTIDADE]]</f>
        <v>18</v>
      </c>
      <c r="L4519" s="2" t="str">
        <f>TEXT(Tabela3[[#This Row],[DATA]],"MM")</f>
        <v>05</v>
      </c>
      <c r="M4519" s="2">
        <f>WEEKNUM(Tabela3[[#This Row],[DATA]])</f>
        <v>18</v>
      </c>
      <c r="N4519" s="18">
        <f>YEAR(Tabela3[[#This Row],[DATA]])</f>
        <v>2023</v>
      </c>
    </row>
    <row r="4520" spans="2:14">
      <c r="B4520" s="1">
        <v>45052</v>
      </c>
      <c r="C4520">
        <v>13838</v>
      </c>
      <c r="D4520">
        <f>COUNTIF(C$4:C4520,Tabela3[[#This Row],[COMANDA]])</f>
        <v>1</v>
      </c>
      <c r="E4520" t="s">
        <v>90</v>
      </c>
      <c r="F4520" t="s">
        <v>98</v>
      </c>
      <c r="G4520" t="s">
        <v>8</v>
      </c>
      <c r="H4520" t="s">
        <v>204</v>
      </c>
      <c r="I4520" s="2">
        <v>1</v>
      </c>
      <c r="J4520" t="s">
        <v>11</v>
      </c>
      <c r="K4520" s="21">
        <f>INDEX(LISTAS!$H:$Q,MATCH(BASE!H4520,LISTAS!$G:$G,0),MATCH(BASE!J4520,LISTAS!$H$3:$Q$3,0))*Tabela3[[#This Row],[QUANTIDADE]]</f>
        <v>18</v>
      </c>
      <c r="L4520" s="2" t="str">
        <f>TEXT(Tabela3[[#This Row],[DATA]],"MM")</f>
        <v>05</v>
      </c>
      <c r="M4520" s="2">
        <f>WEEKNUM(Tabela3[[#This Row],[DATA]])</f>
        <v>18</v>
      </c>
      <c r="N4520" s="18">
        <f>YEAR(Tabela3[[#This Row],[DATA]])</f>
        <v>2023</v>
      </c>
    </row>
    <row r="4521" spans="2:14">
      <c r="B4521" s="1">
        <v>45052</v>
      </c>
      <c r="C4521">
        <v>13838</v>
      </c>
      <c r="D4521">
        <f>COUNTIF(C$4:C4521,Tabela3[[#This Row],[COMANDA]])</f>
        <v>2</v>
      </c>
      <c r="E4521" t="s">
        <v>90</v>
      </c>
      <c r="F4521" t="s">
        <v>98</v>
      </c>
      <c r="G4521" t="s">
        <v>8</v>
      </c>
      <c r="H4521" t="s">
        <v>203</v>
      </c>
      <c r="I4521" s="2">
        <v>1</v>
      </c>
      <c r="J4521" t="s">
        <v>11</v>
      </c>
      <c r="K4521" s="21">
        <f>INDEX(LISTAS!$H:$Q,MATCH(BASE!H4521,LISTAS!$G:$G,0),MATCH(BASE!J4521,LISTAS!$H$3:$Q$3,0))*Tabela3[[#This Row],[QUANTIDADE]]</f>
        <v>20</v>
      </c>
      <c r="L4521" s="2" t="str">
        <f>TEXT(Tabela3[[#This Row],[DATA]],"MM")</f>
        <v>05</v>
      </c>
      <c r="M4521" s="2">
        <f>WEEKNUM(Tabela3[[#This Row],[DATA]])</f>
        <v>18</v>
      </c>
      <c r="N4521" s="18">
        <f>YEAR(Tabela3[[#This Row],[DATA]])</f>
        <v>2023</v>
      </c>
    </row>
    <row r="4522" spans="2:14">
      <c r="B4522" s="1">
        <v>45052</v>
      </c>
      <c r="C4522">
        <v>13838</v>
      </c>
      <c r="D4522">
        <f>COUNTIF(C$4:C4522,Tabela3[[#This Row],[COMANDA]])</f>
        <v>3</v>
      </c>
      <c r="E4522" t="s">
        <v>90</v>
      </c>
      <c r="F4522" t="s">
        <v>98</v>
      </c>
      <c r="G4522" t="s">
        <v>10</v>
      </c>
      <c r="H4522" t="s">
        <v>94</v>
      </c>
      <c r="I4522" s="2">
        <v>2</v>
      </c>
      <c r="J4522" t="s">
        <v>11</v>
      </c>
      <c r="K4522" s="21">
        <f>INDEX(LISTAS!$H:$Q,MATCH(BASE!H4522,LISTAS!$G:$G,0),MATCH(BASE!J4522,LISTAS!$H$3:$Q$3,0))*Tabela3[[#This Row],[QUANTIDADE]]</f>
        <v>5</v>
      </c>
      <c r="L4522" s="2" t="str">
        <f>TEXT(Tabela3[[#This Row],[DATA]],"MM")</f>
        <v>05</v>
      </c>
      <c r="M4522" s="2">
        <f>WEEKNUM(Tabela3[[#This Row],[DATA]])</f>
        <v>18</v>
      </c>
      <c r="N4522" s="18">
        <f>YEAR(Tabela3[[#This Row],[DATA]])</f>
        <v>2023</v>
      </c>
    </row>
    <row r="4523" spans="2:14">
      <c r="B4523" s="1">
        <v>45052</v>
      </c>
      <c r="C4523">
        <v>13839</v>
      </c>
      <c r="D4523">
        <f>COUNTIF(C$4:C4523,Tabela3[[#This Row],[COMANDA]])</f>
        <v>1</v>
      </c>
      <c r="E4523" t="s">
        <v>90</v>
      </c>
      <c r="F4523" t="s">
        <v>99</v>
      </c>
      <c r="G4523" t="s">
        <v>8</v>
      </c>
      <c r="H4523" t="s">
        <v>204</v>
      </c>
      <c r="I4523" s="2">
        <v>1</v>
      </c>
      <c r="J4523" t="s">
        <v>11</v>
      </c>
      <c r="K4523" s="21">
        <f>INDEX(LISTAS!$H:$Q,MATCH(BASE!H4523,LISTAS!$G:$G,0),MATCH(BASE!J4523,LISTAS!$H$3:$Q$3,0))*Tabela3[[#This Row],[QUANTIDADE]]</f>
        <v>18</v>
      </c>
      <c r="L4523" s="2" t="str">
        <f>TEXT(Tabela3[[#This Row],[DATA]],"MM")</f>
        <v>05</v>
      </c>
      <c r="M4523" s="2">
        <f>WEEKNUM(Tabela3[[#This Row],[DATA]])</f>
        <v>18</v>
      </c>
      <c r="N4523" s="18">
        <f>YEAR(Tabela3[[#This Row],[DATA]])</f>
        <v>2023</v>
      </c>
    </row>
    <row r="4524" spans="2:14">
      <c r="B4524" s="1">
        <v>45052</v>
      </c>
      <c r="C4524">
        <v>13840</v>
      </c>
      <c r="D4524">
        <f>COUNTIF(C$4:C4524,Tabela3[[#This Row],[COMANDA]])</f>
        <v>1</v>
      </c>
      <c r="E4524" t="s">
        <v>90</v>
      </c>
      <c r="F4524" t="s">
        <v>100</v>
      </c>
      <c r="G4524" t="s">
        <v>8</v>
      </c>
      <c r="H4524" t="s">
        <v>203</v>
      </c>
      <c r="I4524" s="2">
        <v>1</v>
      </c>
      <c r="J4524" t="s">
        <v>11</v>
      </c>
      <c r="K4524" s="21">
        <f>INDEX(LISTAS!$H:$Q,MATCH(BASE!H4524,LISTAS!$G:$G,0),MATCH(BASE!J4524,LISTAS!$H$3:$Q$3,0))*Tabela3[[#This Row],[QUANTIDADE]]</f>
        <v>20</v>
      </c>
      <c r="L4524" s="2" t="str">
        <f>TEXT(Tabela3[[#This Row],[DATA]],"MM")</f>
        <v>05</v>
      </c>
      <c r="M4524" s="2">
        <f>WEEKNUM(Tabela3[[#This Row],[DATA]])</f>
        <v>18</v>
      </c>
      <c r="N4524" s="18">
        <f>YEAR(Tabela3[[#This Row],[DATA]])</f>
        <v>2023</v>
      </c>
    </row>
    <row r="4525" spans="2:14">
      <c r="B4525" s="1">
        <v>45052</v>
      </c>
      <c r="C4525">
        <v>13841</v>
      </c>
      <c r="D4525">
        <f>COUNTIF(C$4:C4525,Tabela3[[#This Row],[COMANDA]])</f>
        <v>1</v>
      </c>
      <c r="E4525" t="s">
        <v>90</v>
      </c>
      <c r="F4525" t="s">
        <v>100</v>
      </c>
      <c r="G4525" t="s">
        <v>8</v>
      </c>
      <c r="H4525" t="s">
        <v>203</v>
      </c>
      <c r="I4525" s="2">
        <v>1</v>
      </c>
      <c r="J4525" t="s">
        <v>11</v>
      </c>
      <c r="K4525" s="21">
        <f>INDEX(LISTAS!$H:$Q,MATCH(BASE!H4525,LISTAS!$G:$G,0),MATCH(BASE!J4525,LISTAS!$H$3:$Q$3,0))*Tabela3[[#This Row],[QUANTIDADE]]</f>
        <v>20</v>
      </c>
      <c r="L4525" s="2" t="str">
        <f>TEXT(Tabela3[[#This Row],[DATA]],"MM")</f>
        <v>05</v>
      </c>
      <c r="M4525" s="2">
        <f>WEEKNUM(Tabela3[[#This Row],[DATA]])</f>
        <v>18</v>
      </c>
      <c r="N4525" s="18">
        <f>YEAR(Tabela3[[#This Row],[DATA]])</f>
        <v>2023</v>
      </c>
    </row>
    <row r="4526" spans="2:14">
      <c r="B4526" s="1">
        <v>45052</v>
      </c>
      <c r="C4526">
        <v>13841</v>
      </c>
      <c r="D4526">
        <f>COUNTIF(C$4:C4526,Tabela3[[#This Row],[COMANDA]])</f>
        <v>2</v>
      </c>
      <c r="E4526" t="s">
        <v>90</v>
      </c>
      <c r="F4526" t="s">
        <v>100</v>
      </c>
      <c r="G4526" t="s">
        <v>9</v>
      </c>
      <c r="H4526" t="s">
        <v>126</v>
      </c>
      <c r="I4526" s="2">
        <v>1</v>
      </c>
      <c r="J4526" t="s">
        <v>11</v>
      </c>
      <c r="K4526" s="21">
        <f>INDEX(LISTAS!$H:$Q,MATCH(BASE!H4526,LISTAS!$G:$G,0),MATCH(BASE!J4526,LISTAS!$H$3:$Q$3,0))*Tabela3[[#This Row],[QUANTIDADE]]</f>
        <v>3.5</v>
      </c>
      <c r="L4526" s="2" t="str">
        <f>TEXT(Tabela3[[#This Row],[DATA]],"MM")</f>
        <v>05</v>
      </c>
      <c r="M4526" s="2">
        <f>WEEKNUM(Tabela3[[#This Row],[DATA]])</f>
        <v>18</v>
      </c>
      <c r="N4526" s="18">
        <f>YEAR(Tabela3[[#This Row],[DATA]])</f>
        <v>2023</v>
      </c>
    </row>
    <row r="4527" spans="2:14">
      <c r="B4527" s="1">
        <v>45052</v>
      </c>
      <c r="C4527">
        <v>13842</v>
      </c>
      <c r="D4527">
        <f>COUNTIF(C$4:C4527,Tabela3[[#This Row],[COMANDA]])</f>
        <v>1</v>
      </c>
      <c r="E4527" t="s">
        <v>90</v>
      </c>
      <c r="F4527" t="s">
        <v>100</v>
      </c>
      <c r="G4527" t="s">
        <v>8</v>
      </c>
      <c r="H4527" t="s">
        <v>206</v>
      </c>
      <c r="I4527" s="2">
        <v>1</v>
      </c>
      <c r="J4527" t="s">
        <v>11</v>
      </c>
      <c r="K4527" s="21">
        <f>INDEX(LISTAS!$H:$Q,MATCH(BASE!H4527,LISTAS!$G:$G,0),MATCH(BASE!J4527,LISTAS!$H$3:$Q$3,0))*Tabela3[[#This Row],[QUANTIDADE]]</f>
        <v>18</v>
      </c>
      <c r="L4527" s="2" t="str">
        <f>TEXT(Tabela3[[#This Row],[DATA]],"MM")</f>
        <v>05</v>
      </c>
      <c r="M4527" s="2">
        <f>WEEKNUM(Tabela3[[#This Row],[DATA]])</f>
        <v>18</v>
      </c>
      <c r="N4527" s="18">
        <f>YEAR(Tabela3[[#This Row],[DATA]])</f>
        <v>2023</v>
      </c>
    </row>
    <row r="4528" spans="2:14">
      <c r="B4528" s="1">
        <v>45052</v>
      </c>
      <c r="C4528">
        <v>13842</v>
      </c>
      <c r="D4528">
        <f>COUNTIF(C$4:C4528,Tabela3[[#This Row],[COMANDA]])</f>
        <v>2</v>
      </c>
      <c r="E4528" t="s">
        <v>90</v>
      </c>
      <c r="F4528" t="s">
        <v>100</v>
      </c>
      <c r="G4528" t="s">
        <v>8</v>
      </c>
      <c r="H4528" t="s">
        <v>84</v>
      </c>
      <c r="I4528" s="2">
        <v>1</v>
      </c>
      <c r="J4528" t="s">
        <v>11</v>
      </c>
      <c r="K4528" s="21">
        <f>INDEX(LISTAS!$H:$Q,MATCH(BASE!H4528,LISTAS!$G:$G,0),MATCH(BASE!J4528,LISTAS!$H$3:$Q$3,0))*Tabela3[[#This Row],[QUANTIDADE]]</f>
        <v>16</v>
      </c>
      <c r="L4528" s="2" t="str">
        <f>TEXT(Tabela3[[#This Row],[DATA]],"MM")</f>
        <v>05</v>
      </c>
      <c r="M4528" s="2">
        <f>WEEKNUM(Tabela3[[#This Row],[DATA]])</f>
        <v>18</v>
      </c>
      <c r="N4528" s="18">
        <f>YEAR(Tabela3[[#This Row],[DATA]])</f>
        <v>2023</v>
      </c>
    </row>
    <row r="4529" spans="2:14">
      <c r="B4529" s="1">
        <v>45052</v>
      </c>
      <c r="C4529">
        <v>13843</v>
      </c>
      <c r="D4529">
        <f>COUNTIF(C$4:C4529,Tabela3[[#This Row],[COMANDA]])</f>
        <v>1</v>
      </c>
      <c r="E4529" t="s">
        <v>90</v>
      </c>
      <c r="F4529" t="s">
        <v>100</v>
      </c>
      <c r="G4529" t="s">
        <v>8</v>
      </c>
      <c r="H4529" t="s">
        <v>204</v>
      </c>
      <c r="I4529" s="2">
        <v>1</v>
      </c>
      <c r="J4529" t="s">
        <v>11</v>
      </c>
      <c r="K4529" s="21">
        <f>INDEX(LISTAS!$H:$Q,MATCH(BASE!H4529,LISTAS!$G:$G,0),MATCH(BASE!J4529,LISTAS!$H$3:$Q$3,0))*Tabela3[[#This Row],[QUANTIDADE]]</f>
        <v>18</v>
      </c>
      <c r="L4529" s="2" t="str">
        <f>TEXT(Tabela3[[#This Row],[DATA]],"MM")</f>
        <v>05</v>
      </c>
      <c r="M4529" s="2">
        <f>WEEKNUM(Tabela3[[#This Row],[DATA]])</f>
        <v>18</v>
      </c>
      <c r="N4529" s="18">
        <f>YEAR(Tabela3[[#This Row],[DATA]])</f>
        <v>2023</v>
      </c>
    </row>
    <row r="4530" spans="2:14">
      <c r="B4530" s="1">
        <v>45052</v>
      </c>
      <c r="C4530">
        <v>13844</v>
      </c>
      <c r="D4530">
        <f>COUNTIF(C$4:C4530,Tabela3[[#This Row],[COMANDA]])</f>
        <v>1</v>
      </c>
      <c r="E4530" t="s">
        <v>90</v>
      </c>
      <c r="F4530" t="s">
        <v>100</v>
      </c>
      <c r="G4530" t="s">
        <v>8</v>
      </c>
      <c r="H4530" t="s">
        <v>204</v>
      </c>
      <c r="I4530" s="2">
        <v>1</v>
      </c>
      <c r="J4530" t="s">
        <v>11</v>
      </c>
      <c r="K4530" s="21">
        <f>INDEX(LISTAS!$H:$Q,MATCH(BASE!H4530,LISTAS!$G:$G,0),MATCH(BASE!J4530,LISTAS!$H$3:$Q$3,0))*Tabela3[[#This Row],[QUANTIDADE]]</f>
        <v>18</v>
      </c>
      <c r="L4530" s="2" t="str">
        <f>TEXT(Tabela3[[#This Row],[DATA]],"MM")</f>
        <v>05</v>
      </c>
      <c r="M4530" s="2">
        <f>WEEKNUM(Tabela3[[#This Row],[DATA]])</f>
        <v>18</v>
      </c>
      <c r="N4530" s="18">
        <f>YEAR(Tabela3[[#This Row],[DATA]])</f>
        <v>2023</v>
      </c>
    </row>
    <row r="4531" spans="2:14">
      <c r="B4531" s="1">
        <v>45052</v>
      </c>
      <c r="C4531">
        <v>13845</v>
      </c>
      <c r="D4531">
        <f>COUNTIF(C$4:C4531,Tabela3[[#This Row],[COMANDA]])</f>
        <v>1</v>
      </c>
      <c r="E4531" t="s">
        <v>90</v>
      </c>
      <c r="F4531" t="s">
        <v>100</v>
      </c>
      <c r="G4531" t="s">
        <v>8</v>
      </c>
      <c r="H4531" t="s">
        <v>204</v>
      </c>
      <c r="I4531" s="2">
        <v>1</v>
      </c>
      <c r="J4531" t="s">
        <v>11</v>
      </c>
      <c r="K4531" s="21">
        <f>INDEX(LISTAS!$H:$Q,MATCH(BASE!H4531,LISTAS!$G:$G,0),MATCH(BASE!J4531,LISTAS!$H$3:$Q$3,0))*Tabela3[[#This Row],[QUANTIDADE]]</f>
        <v>18</v>
      </c>
      <c r="L4531" s="2" t="str">
        <f>TEXT(Tabela3[[#This Row],[DATA]],"MM")</f>
        <v>05</v>
      </c>
      <c r="M4531" s="2">
        <f>WEEKNUM(Tabela3[[#This Row],[DATA]])</f>
        <v>18</v>
      </c>
      <c r="N4531" s="18">
        <f>YEAR(Tabela3[[#This Row],[DATA]])</f>
        <v>2023</v>
      </c>
    </row>
    <row r="4532" spans="2:14">
      <c r="B4532" s="1">
        <v>45052</v>
      </c>
      <c r="C4532">
        <v>13846</v>
      </c>
      <c r="D4532">
        <f>COUNTIF(C$4:C4532,Tabela3[[#This Row],[COMANDA]])</f>
        <v>1</v>
      </c>
      <c r="E4532" t="s">
        <v>90</v>
      </c>
      <c r="F4532" t="s">
        <v>375</v>
      </c>
      <c r="G4532" t="s">
        <v>8</v>
      </c>
      <c r="H4532" t="s">
        <v>84</v>
      </c>
      <c r="I4532" s="2">
        <v>1</v>
      </c>
      <c r="J4532" t="s">
        <v>11</v>
      </c>
      <c r="K4532" s="21">
        <f>INDEX(LISTAS!$H:$Q,MATCH(BASE!H4532,LISTAS!$G:$G,0),MATCH(BASE!J4532,LISTAS!$H$3:$Q$3,0))*Tabela3[[#This Row],[QUANTIDADE]]</f>
        <v>16</v>
      </c>
      <c r="L4532" s="2" t="str">
        <f>TEXT(Tabela3[[#This Row],[DATA]],"MM")</f>
        <v>05</v>
      </c>
      <c r="M4532" s="2">
        <f>WEEKNUM(Tabela3[[#This Row],[DATA]])</f>
        <v>18</v>
      </c>
      <c r="N4532" s="18">
        <f>YEAR(Tabela3[[#This Row],[DATA]])</f>
        <v>2023</v>
      </c>
    </row>
    <row r="4533" spans="2:14">
      <c r="B4533" s="1">
        <v>45052</v>
      </c>
      <c r="C4533">
        <v>13846</v>
      </c>
      <c r="D4533">
        <f>COUNTIF(C$4:C4533,Tabela3[[#This Row],[COMANDA]])</f>
        <v>2</v>
      </c>
      <c r="E4533" t="s">
        <v>90</v>
      </c>
      <c r="F4533" t="s">
        <v>375</v>
      </c>
      <c r="G4533" t="s">
        <v>10</v>
      </c>
      <c r="H4533" t="s">
        <v>94</v>
      </c>
      <c r="I4533" s="2">
        <v>2</v>
      </c>
      <c r="J4533" t="s">
        <v>11</v>
      </c>
      <c r="K4533" s="21">
        <f>INDEX(LISTAS!$H:$Q,MATCH(BASE!H4533,LISTAS!$G:$G,0),MATCH(BASE!J4533,LISTAS!$H$3:$Q$3,0))*Tabela3[[#This Row],[QUANTIDADE]]</f>
        <v>5</v>
      </c>
      <c r="L4533" s="2" t="str">
        <f>TEXT(Tabela3[[#This Row],[DATA]],"MM")</f>
        <v>05</v>
      </c>
      <c r="M4533" s="2">
        <f>WEEKNUM(Tabela3[[#This Row],[DATA]])</f>
        <v>18</v>
      </c>
      <c r="N4533" s="18">
        <f>YEAR(Tabela3[[#This Row],[DATA]])</f>
        <v>2023</v>
      </c>
    </row>
    <row r="4534" spans="2:14">
      <c r="B4534" s="1">
        <v>45052</v>
      </c>
      <c r="C4534">
        <v>13847</v>
      </c>
      <c r="D4534">
        <f>COUNTIF(C$4:C4534,Tabela3[[#This Row],[COMANDA]])</f>
        <v>1</v>
      </c>
      <c r="E4534" t="s">
        <v>90</v>
      </c>
      <c r="F4534" t="s">
        <v>98</v>
      </c>
      <c r="G4534" t="s">
        <v>8</v>
      </c>
      <c r="H4534" t="s">
        <v>206</v>
      </c>
      <c r="I4534" s="2">
        <v>1</v>
      </c>
      <c r="J4534" t="s">
        <v>11</v>
      </c>
      <c r="K4534" s="21">
        <f>INDEX(LISTAS!$H:$Q,MATCH(BASE!H4534,LISTAS!$G:$G,0),MATCH(BASE!J4534,LISTAS!$H$3:$Q$3,0))*Tabela3[[#This Row],[QUANTIDADE]]</f>
        <v>18</v>
      </c>
      <c r="L4534" s="2" t="str">
        <f>TEXT(Tabela3[[#This Row],[DATA]],"MM")</f>
        <v>05</v>
      </c>
      <c r="M4534" s="2">
        <f>WEEKNUM(Tabela3[[#This Row],[DATA]])</f>
        <v>18</v>
      </c>
      <c r="N4534" s="18">
        <f>YEAR(Tabela3[[#This Row],[DATA]])</f>
        <v>2023</v>
      </c>
    </row>
    <row r="4535" spans="2:14">
      <c r="B4535" s="1">
        <v>45052</v>
      </c>
      <c r="C4535">
        <v>13848</v>
      </c>
      <c r="D4535">
        <f>COUNTIF(C$4:C4535,Tabela3[[#This Row],[COMANDA]])</f>
        <v>1</v>
      </c>
      <c r="E4535" t="s">
        <v>90</v>
      </c>
      <c r="F4535" t="s">
        <v>98</v>
      </c>
      <c r="G4535" t="s">
        <v>8</v>
      </c>
      <c r="H4535" t="s">
        <v>204</v>
      </c>
      <c r="I4535" s="2">
        <v>1</v>
      </c>
      <c r="J4535" t="s">
        <v>11</v>
      </c>
      <c r="K4535" s="21">
        <f>INDEX(LISTAS!$H:$Q,MATCH(BASE!H4535,LISTAS!$G:$G,0),MATCH(BASE!J4535,LISTAS!$H$3:$Q$3,0))*Tabela3[[#This Row],[QUANTIDADE]]</f>
        <v>18</v>
      </c>
      <c r="L4535" s="2" t="str">
        <f>TEXT(Tabela3[[#This Row],[DATA]],"MM")</f>
        <v>05</v>
      </c>
      <c r="M4535" s="2">
        <f>WEEKNUM(Tabela3[[#This Row],[DATA]])</f>
        <v>18</v>
      </c>
      <c r="N4535" s="18">
        <f>YEAR(Tabela3[[#This Row],[DATA]])</f>
        <v>2023</v>
      </c>
    </row>
    <row r="4536" spans="2:14">
      <c r="B4536" s="1">
        <v>45052</v>
      </c>
      <c r="C4536">
        <v>13848</v>
      </c>
      <c r="D4536">
        <f>COUNTIF(C$4:C4536,Tabela3[[#This Row],[COMANDA]])</f>
        <v>2</v>
      </c>
      <c r="E4536" t="s">
        <v>90</v>
      </c>
      <c r="F4536" t="s">
        <v>98</v>
      </c>
      <c r="G4536" t="s">
        <v>10</v>
      </c>
      <c r="H4536" t="s">
        <v>92</v>
      </c>
      <c r="I4536" s="2">
        <v>1</v>
      </c>
      <c r="J4536" t="s">
        <v>11</v>
      </c>
      <c r="K4536" s="21">
        <f>INDEX(LISTAS!$H:$Q,MATCH(BASE!H4536,LISTAS!$G:$G,0),MATCH(BASE!J4536,LISTAS!$H$3:$Q$3,0))*Tabela3[[#This Row],[QUANTIDADE]]</f>
        <v>10</v>
      </c>
      <c r="L4536" s="2" t="str">
        <f>TEXT(Tabela3[[#This Row],[DATA]],"MM")</f>
        <v>05</v>
      </c>
      <c r="M4536" s="2">
        <f>WEEKNUM(Tabela3[[#This Row],[DATA]])</f>
        <v>18</v>
      </c>
      <c r="N4536" s="18">
        <f>YEAR(Tabela3[[#This Row],[DATA]])</f>
        <v>2023</v>
      </c>
    </row>
    <row r="4537" spans="2:14">
      <c r="B4537" s="1">
        <v>45052</v>
      </c>
      <c r="C4537">
        <v>13849</v>
      </c>
      <c r="D4537">
        <f>COUNTIF(C$4:C4537,Tabela3[[#This Row],[COMANDA]])</f>
        <v>1</v>
      </c>
      <c r="E4537" t="s">
        <v>90</v>
      </c>
      <c r="F4537" t="s">
        <v>100</v>
      </c>
      <c r="G4537" t="s">
        <v>8</v>
      </c>
      <c r="H4537" t="s">
        <v>203</v>
      </c>
      <c r="I4537" s="2">
        <v>1</v>
      </c>
      <c r="J4537" t="s">
        <v>11</v>
      </c>
      <c r="K4537" s="21">
        <f>INDEX(LISTAS!$H:$Q,MATCH(BASE!H4537,LISTAS!$G:$G,0),MATCH(BASE!J4537,LISTAS!$H$3:$Q$3,0))*Tabela3[[#This Row],[QUANTIDADE]]</f>
        <v>20</v>
      </c>
      <c r="L4537" s="2" t="str">
        <f>TEXT(Tabela3[[#This Row],[DATA]],"MM")</f>
        <v>05</v>
      </c>
      <c r="M4537" s="2">
        <f>WEEKNUM(Tabela3[[#This Row],[DATA]])</f>
        <v>18</v>
      </c>
      <c r="N4537" s="18">
        <f>YEAR(Tabela3[[#This Row],[DATA]])</f>
        <v>2023</v>
      </c>
    </row>
    <row r="4538" spans="2:14">
      <c r="B4538" s="1">
        <v>45052</v>
      </c>
      <c r="C4538">
        <v>13850</v>
      </c>
      <c r="D4538">
        <f>COUNTIF(C$4:C4538,Tabela3[[#This Row],[COMANDA]])</f>
        <v>1</v>
      </c>
      <c r="E4538" t="s">
        <v>90</v>
      </c>
      <c r="F4538" t="s">
        <v>100</v>
      </c>
      <c r="G4538" t="s">
        <v>8</v>
      </c>
      <c r="H4538" t="s">
        <v>203</v>
      </c>
      <c r="I4538" s="2">
        <v>1</v>
      </c>
      <c r="J4538" t="s">
        <v>11</v>
      </c>
      <c r="K4538" s="21">
        <f>INDEX(LISTAS!$H:$Q,MATCH(BASE!H4538,LISTAS!$G:$G,0),MATCH(BASE!J4538,LISTAS!$H$3:$Q$3,0))*Tabela3[[#This Row],[QUANTIDADE]]</f>
        <v>20</v>
      </c>
      <c r="L4538" s="2" t="str">
        <f>TEXT(Tabela3[[#This Row],[DATA]],"MM")</f>
        <v>05</v>
      </c>
      <c r="M4538" s="2">
        <f>WEEKNUM(Tabela3[[#This Row],[DATA]])</f>
        <v>18</v>
      </c>
      <c r="N4538" s="18">
        <f>YEAR(Tabela3[[#This Row],[DATA]])</f>
        <v>2023</v>
      </c>
    </row>
    <row r="4539" spans="2:14">
      <c r="B4539" s="1">
        <v>45052</v>
      </c>
      <c r="C4539">
        <v>13850</v>
      </c>
      <c r="D4539">
        <f>COUNTIF(C$4:C4539,Tabela3[[#This Row],[COMANDA]])</f>
        <v>2</v>
      </c>
      <c r="E4539" t="s">
        <v>90</v>
      </c>
      <c r="F4539" t="s">
        <v>100</v>
      </c>
      <c r="G4539" t="s">
        <v>9</v>
      </c>
      <c r="H4539" t="s">
        <v>132</v>
      </c>
      <c r="I4539" s="2">
        <v>1</v>
      </c>
      <c r="J4539" t="s">
        <v>11</v>
      </c>
      <c r="K4539" s="21">
        <f>INDEX(LISTAS!$H:$Q,MATCH(BASE!H4539,LISTAS!$G:$G,0),MATCH(BASE!J4539,LISTAS!$H$3:$Q$3,0))*Tabela3[[#This Row],[QUANTIDADE]]</f>
        <v>3</v>
      </c>
      <c r="L4539" s="2" t="str">
        <f>TEXT(Tabela3[[#This Row],[DATA]],"MM")</f>
        <v>05</v>
      </c>
      <c r="M4539" s="2">
        <f>WEEKNUM(Tabela3[[#This Row],[DATA]])</f>
        <v>18</v>
      </c>
      <c r="N4539" s="18">
        <f>YEAR(Tabela3[[#This Row],[DATA]])</f>
        <v>2023</v>
      </c>
    </row>
    <row r="4540" spans="2:14">
      <c r="B4540" s="1">
        <v>45052</v>
      </c>
      <c r="C4540">
        <v>13851</v>
      </c>
      <c r="D4540">
        <f>COUNTIF(C$4:C4540,Tabela3[[#This Row],[COMANDA]])</f>
        <v>1</v>
      </c>
      <c r="E4540" t="s">
        <v>90</v>
      </c>
      <c r="F4540" t="s">
        <v>99</v>
      </c>
      <c r="G4540" t="s">
        <v>8</v>
      </c>
      <c r="H4540" t="s">
        <v>203</v>
      </c>
      <c r="I4540" s="2">
        <v>1</v>
      </c>
      <c r="J4540" t="s">
        <v>11</v>
      </c>
      <c r="K4540" s="21">
        <f>INDEX(LISTAS!$H:$Q,MATCH(BASE!H4540,LISTAS!$G:$G,0),MATCH(BASE!J4540,LISTAS!$H$3:$Q$3,0))*Tabela3[[#This Row],[QUANTIDADE]]</f>
        <v>20</v>
      </c>
      <c r="L4540" s="2" t="str">
        <f>TEXT(Tabela3[[#This Row],[DATA]],"MM")</f>
        <v>05</v>
      </c>
      <c r="M4540" s="2">
        <f>WEEKNUM(Tabela3[[#This Row],[DATA]])</f>
        <v>18</v>
      </c>
      <c r="N4540" s="18">
        <f>YEAR(Tabela3[[#This Row],[DATA]])</f>
        <v>2023</v>
      </c>
    </row>
    <row r="4541" spans="2:14">
      <c r="B4541" s="1">
        <v>45052</v>
      </c>
      <c r="C4541">
        <v>13851</v>
      </c>
      <c r="D4541">
        <f>COUNTIF(C$4:C4541,Tabela3[[#This Row],[COMANDA]])</f>
        <v>2</v>
      </c>
      <c r="E4541" t="s">
        <v>90</v>
      </c>
      <c r="F4541" t="s">
        <v>99</v>
      </c>
      <c r="G4541" t="s">
        <v>9</v>
      </c>
      <c r="H4541" t="s">
        <v>126</v>
      </c>
      <c r="I4541" s="2">
        <v>1</v>
      </c>
      <c r="J4541" t="s">
        <v>11</v>
      </c>
      <c r="K4541" s="21">
        <f>INDEX(LISTAS!$H:$Q,MATCH(BASE!H4541,LISTAS!$G:$G,0),MATCH(BASE!J4541,LISTAS!$H$3:$Q$3,0))*Tabela3[[#This Row],[QUANTIDADE]]</f>
        <v>3.5</v>
      </c>
      <c r="L4541" s="2" t="str">
        <f>TEXT(Tabela3[[#This Row],[DATA]],"MM")</f>
        <v>05</v>
      </c>
      <c r="M4541" s="2">
        <f>WEEKNUM(Tabela3[[#This Row],[DATA]])</f>
        <v>18</v>
      </c>
      <c r="N4541" s="18">
        <f>YEAR(Tabela3[[#This Row],[DATA]])</f>
        <v>2023</v>
      </c>
    </row>
    <row r="4542" spans="2:14">
      <c r="B4542" s="1">
        <v>45052</v>
      </c>
      <c r="C4542">
        <v>13852</v>
      </c>
      <c r="D4542">
        <f>COUNTIF(C$4:C4542,Tabela3[[#This Row],[COMANDA]])</f>
        <v>1</v>
      </c>
      <c r="E4542" t="s">
        <v>90</v>
      </c>
      <c r="F4542" t="s">
        <v>99</v>
      </c>
      <c r="G4542" t="s">
        <v>8</v>
      </c>
      <c r="H4542" t="s">
        <v>203</v>
      </c>
      <c r="I4542" s="2">
        <v>1</v>
      </c>
      <c r="J4542" t="s">
        <v>11</v>
      </c>
      <c r="K4542" s="21">
        <f>INDEX(LISTAS!$H:$Q,MATCH(BASE!H4542,LISTAS!$G:$G,0),MATCH(BASE!J4542,LISTAS!$H$3:$Q$3,0))*Tabela3[[#This Row],[QUANTIDADE]]</f>
        <v>20</v>
      </c>
      <c r="L4542" s="2" t="str">
        <f>TEXT(Tabela3[[#This Row],[DATA]],"MM")</f>
        <v>05</v>
      </c>
      <c r="M4542" s="2">
        <f>WEEKNUM(Tabela3[[#This Row],[DATA]])</f>
        <v>18</v>
      </c>
      <c r="N4542" s="18">
        <f>YEAR(Tabela3[[#This Row],[DATA]])</f>
        <v>2023</v>
      </c>
    </row>
    <row r="4543" spans="2:14">
      <c r="B4543" s="1">
        <v>45052</v>
      </c>
      <c r="C4543">
        <v>13853</v>
      </c>
      <c r="D4543">
        <f>COUNTIF(C$4:C4543,Tabela3[[#This Row],[COMANDA]])</f>
        <v>1</v>
      </c>
      <c r="E4543" t="s">
        <v>90</v>
      </c>
      <c r="F4543" t="s">
        <v>100</v>
      </c>
      <c r="G4543" t="s">
        <v>8</v>
      </c>
      <c r="H4543" t="s">
        <v>204</v>
      </c>
      <c r="I4543" s="2">
        <v>1</v>
      </c>
      <c r="J4543" t="s">
        <v>11</v>
      </c>
      <c r="K4543" s="21">
        <f>INDEX(LISTAS!$H:$Q,MATCH(BASE!H4543,LISTAS!$G:$G,0),MATCH(BASE!J4543,LISTAS!$H$3:$Q$3,0))*Tabela3[[#This Row],[QUANTIDADE]]</f>
        <v>18</v>
      </c>
      <c r="L4543" s="2" t="str">
        <f>TEXT(Tabela3[[#This Row],[DATA]],"MM")</f>
        <v>05</v>
      </c>
      <c r="M4543" s="2">
        <f>WEEKNUM(Tabela3[[#This Row],[DATA]])</f>
        <v>18</v>
      </c>
      <c r="N4543" s="18">
        <f>YEAR(Tabela3[[#This Row],[DATA]])</f>
        <v>2023</v>
      </c>
    </row>
    <row r="4544" spans="2:14">
      <c r="B4544" s="1">
        <v>45052</v>
      </c>
      <c r="C4544">
        <v>13853</v>
      </c>
      <c r="D4544">
        <f>COUNTIF(C$4:C4544,Tabela3[[#This Row],[COMANDA]])</f>
        <v>2</v>
      </c>
      <c r="E4544" t="s">
        <v>90</v>
      </c>
      <c r="F4544" t="s">
        <v>100</v>
      </c>
      <c r="G4544" t="s">
        <v>61</v>
      </c>
      <c r="H4544" t="s">
        <v>188</v>
      </c>
      <c r="I4544" s="2">
        <v>1</v>
      </c>
      <c r="J4544" t="s">
        <v>11</v>
      </c>
      <c r="K4544" s="21">
        <f>INDEX(LISTAS!$H:$Q,MATCH(BASE!H4544,LISTAS!$G:$G,0),MATCH(BASE!J4544,LISTAS!$H$3:$Q$3,0))*Tabela3[[#This Row],[QUANTIDADE]]</f>
        <v>2</v>
      </c>
      <c r="L4544" s="2" t="str">
        <f>TEXT(Tabela3[[#This Row],[DATA]],"MM")</f>
        <v>05</v>
      </c>
      <c r="M4544" s="2">
        <f>WEEKNUM(Tabela3[[#This Row],[DATA]])</f>
        <v>18</v>
      </c>
      <c r="N4544" s="18">
        <f>YEAR(Tabela3[[#This Row],[DATA]])</f>
        <v>2023</v>
      </c>
    </row>
    <row r="4545" spans="2:14">
      <c r="B4545" s="1">
        <v>45052</v>
      </c>
      <c r="C4545">
        <v>13853</v>
      </c>
      <c r="D4545">
        <f>COUNTIF(C$4:C4545,Tabela3[[#This Row],[COMANDA]])</f>
        <v>3</v>
      </c>
      <c r="E4545" t="s">
        <v>90</v>
      </c>
      <c r="F4545" t="s">
        <v>100</v>
      </c>
      <c r="G4545" t="s">
        <v>9</v>
      </c>
      <c r="H4545" t="s">
        <v>138</v>
      </c>
      <c r="I4545" s="2">
        <v>1</v>
      </c>
      <c r="J4545" t="s">
        <v>11</v>
      </c>
      <c r="K4545" s="21">
        <f>INDEX(LISTAS!$H:$Q,MATCH(BASE!H4545,LISTAS!$G:$G,0),MATCH(BASE!J4545,LISTAS!$H$3:$Q$3,0))*Tabela3[[#This Row],[QUANTIDADE]]</f>
        <v>4</v>
      </c>
      <c r="L4545" s="2" t="str">
        <f>TEXT(Tabela3[[#This Row],[DATA]],"MM")</f>
        <v>05</v>
      </c>
      <c r="M4545" s="2">
        <f>WEEKNUM(Tabela3[[#This Row],[DATA]])</f>
        <v>18</v>
      </c>
      <c r="N4545" s="18">
        <f>YEAR(Tabela3[[#This Row],[DATA]])</f>
        <v>2023</v>
      </c>
    </row>
    <row r="4546" spans="2:14">
      <c r="B4546" s="1">
        <v>45052</v>
      </c>
      <c r="C4546">
        <v>13854</v>
      </c>
      <c r="D4546">
        <f>COUNTIF(C$4:C4546,Tabela3[[#This Row],[COMANDA]])</f>
        <v>1</v>
      </c>
      <c r="E4546" t="s">
        <v>90</v>
      </c>
      <c r="F4546" t="s">
        <v>99</v>
      </c>
      <c r="G4546" t="s">
        <v>8</v>
      </c>
      <c r="H4546" t="s">
        <v>206</v>
      </c>
      <c r="I4546" s="2">
        <v>1</v>
      </c>
      <c r="J4546" t="s">
        <v>11</v>
      </c>
      <c r="K4546" s="21">
        <f>INDEX(LISTAS!$H:$Q,MATCH(BASE!H4546,LISTAS!$G:$G,0),MATCH(BASE!J4546,LISTAS!$H$3:$Q$3,0))*Tabela3[[#This Row],[QUANTIDADE]]</f>
        <v>18</v>
      </c>
      <c r="L4546" s="2" t="str">
        <f>TEXT(Tabela3[[#This Row],[DATA]],"MM")</f>
        <v>05</v>
      </c>
      <c r="M4546" s="2">
        <f>WEEKNUM(Tabela3[[#This Row],[DATA]])</f>
        <v>18</v>
      </c>
      <c r="N4546" s="18">
        <f>YEAR(Tabela3[[#This Row],[DATA]])</f>
        <v>2023</v>
      </c>
    </row>
    <row r="4547" spans="2:14">
      <c r="B4547" s="1">
        <v>45052</v>
      </c>
      <c r="C4547">
        <v>13854</v>
      </c>
      <c r="D4547">
        <f>COUNTIF(C$4:C4547,Tabela3[[#This Row],[COMANDA]])</f>
        <v>2</v>
      </c>
      <c r="E4547" t="s">
        <v>90</v>
      </c>
      <c r="F4547" t="s">
        <v>99</v>
      </c>
      <c r="G4547" t="s">
        <v>8</v>
      </c>
      <c r="H4547" t="s">
        <v>84</v>
      </c>
      <c r="I4547" s="2">
        <v>1</v>
      </c>
      <c r="J4547" t="s">
        <v>11</v>
      </c>
      <c r="K4547" s="21">
        <f>INDEX(LISTAS!$H:$Q,MATCH(BASE!H4547,LISTAS!$G:$G,0),MATCH(BASE!J4547,LISTAS!$H$3:$Q$3,0))*Tabela3[[#This Row],[QUANTIDADE]]</f>
        <v>16</v>
      </c>
      <c r="L4547" s="2" t="str">
        <f>TEXT(Tabela3[[#This Row],[DATA]],"MM")</f>
        <v>05</v>
      </c>
      <c r="M4547" s="2">
        <f>WEEKNUM(Tabela3[[#This Row],[DATA]])</f>
        <v>18</v>
      </c>
      <c r="N4547" s="18">
        <f>YEAR(Tabela3[[#This Row],[DATA]])</f>
        <v>2023</v>
      </c>
    </row>
    <row r="4548" spans="2:14">
      <c r="B4548" s="1">
        <v>45052</v>
      </c>
      <c r="C4548">
        <v>13854</v>
      </c>
      <c r="D4548">
        <f>COUNTIF(C$4:C4548,Tabela3[[#This Row],[COMANDA]])</f>
        <v>3</v>
      </c>
      <c r="E4548" t="s">
        <v>90</v>
      </c>
      <c r="F4548" t="s">
        <v>99</v>
      </c>
      <c r="G4548" t="s">
        <v>61</v>
      </c>
      <c r="H4548" t="s">
        <v>199</v>
      </c>
      <c r="I4548" s="2">
        <v>1</v>
      </c>
      <c r="J4548" t="s">
        <v>11</v>
      </c>
      <c r="K4548" s="21">
        <f>INDEX(LISTAS!$H:$Q,MATCH(BASE!H4548,LISTAS!$G:$G,0),MATCH(BASE!J4548,LISTAS!$H$3:$Q$3,0))*Tabela3[[#This Row],[QUANTIDADE]]</f>
        <v>1</v>
      </c>
      <c r="L4548" s="2" t="str">
        <f>TEXT(Tabela3[[#This Row],[DATA]],"MM")</f>
        <v>05</v>
      </c>
      <c r="M4548" s="2">
        <f>WEEKNUM(Tabela3[[#This Row],[DATA]])</f>
        <v>18</v>
      </c>
      <c r="N4548" s="18">
        <f>YEAR(Tabela3[[#This Row],[DATA]])</f>
        <v>2023</v>
      </c>
    </row>
    <row r="4549" spans="2:14">
      <c r="B4549" s="1">
        <v>45052</v>
      </c>
      <c r="C4549">
        <v>13854</v>
      </c>
      <c r="D4549">
        <f>COUNTIF(C$4:C4549,Tabela3[[#This Row],[COMANDA]])</f>
        <v>4</v>
      </c>
      <c r="E4549" t="s">
        <v>90</v>
      </c>
      <c r="F4549" t="s">
        <v>99</v>
      </c>
      <c r="G4549" t="s">
        <v>9</v>
      </c>
      <c r="H4549" t="s">
        <v>146</v>
      </c>
      <c r="I4549" s="2">
        <v>1</v>
      </c>
      <c r="J4549" t="s">
        <v>11</v>
      </c>
      <c r="K4549" s="21">
        <f>INDEX(LISTAS!$H:$Q,MATCH(BASE!H4549,LISTAS!$G:$G,0),MATCH(BASE!J4549,LISTAS!$H$3:$Q$3,0))*Tabela3[[#This Row],[QUANTIDADE]]</f>
        <v>4</v>
      </c>
      <c r="L4549" s="2" t="str">
        <f>TEXT(Tabela3[[#This Row],[DATA]],"MM")</f>
        <v>05</v>
      </c>
      <c r="M4549" s="2">
        <f>WEEKNUM(Tabela3[[#This Row],[DATA]])</f>
        <v>18</v>
      </c>
      <c r="N4549" s="18">
        <f>YEAR(Tabela3[[#This Row],[DATA]])</f>
        <v>2023</v>
      </c>
    </row>
    <row r="4550" spans="2:14">
      <c r="B4550" s="1">
        <v>45052</v>
      </c>
      <c r="C4550">
        <v>13855</v>
      </c>
      <c r="D4550">
        <f>COUNTIF(C$4:C4550,Tabela3[[#This Row],[COMANDA]])</f>
        <v>1</v>
      </c>
      <c r="E4550" t="s">
        <v>90</v>
      </c>
      <c r="F4550" t="s">
        <v>98</v>
      </c>
      <c r="G4550" t="s">
        <v>8</v>
      </c>
      <c r="H4550" t="s">
        <v>42</v>
      </c>
      <c r="I4550" s="2">
        <v>1</v>
      </c>
      <c r="J4550" t="s">
        <v>11</v>
      </c>
      <c r="K4550" s="21">
        <f>INDEX(LISTAS!$H:$Q,MATCH(BASE!H4550,LISTAS!$G:$G,0),MATCH(BASE!J4550,LISTAS!$H$3:$Q$3,0))*Tabela3[[#This Row],[QUANTIDADE]]</f>
        <v>16</v>
      </c>
      <c r="L4550" s="2" t="str">
        <f>TEXT(Tabela3[[#This Row],[DATA]],"MM")</f>
        <v>05</v>
      </c>
      <c r="M4550" s="2">
        <f>WEEKNUM(Tabela3[[#This Row],[DATA]])</f>
        <v>18</v>
      </c>
      <c r="N4550" s="18">
        <f>YEAR(Tabela3[[#This Row],[DATA]])</f>
        <v>2023</v>
      </c>
    </row>
    <row r="4551" spans="2:14">
      <c r="B4551" s="1">
        <v>45052</v>
      </c>
      <c r="C4551">
        <v>13855</v>
      </c>
      <c r="D4551">
        <f>COUNTIF(C$4:C4551,Tabela3[[#This Row],[COMANDA]])</f>
        <v>2</v>
      </c>
      <c r="E4551" t="s">
        <v>90</v>
      </c>
      <c r="F4551" t="s">
        <v>98</v>
      </c>
      <c r="G4551" t="s">
        <v>10</v>
      </c>
      <c r="H4551" t="s">
        <v>111</v>
      </c>
      <c r="I4551" s="2">
        <v>1</v>
      </c>
      <c r="J4551" t="s">
        <v>11</v>
      </c>
      <c r="K4551" s="21">
        <f>INDEX(LISTAS!$H:$Q,MATCH(BASE!H4551,LISTAS!$G:$G,0),MATCH(BASE!J4551,LISTAS!$H$3:$Q$3,0))*Tabela3[[#This Row],[QUANTIDADE]]</f>
        <v>4</v>
      </c>
      <c r="L4551" s="2" t="str">
        <f>TEXT(Tabela3[[#This Row],[DATA]],"MM")</f>
        <v>05</v>
      </c>
      <c r="M4551" s="2">
        <f>WEEKNUM(Tabela3[[#This Row],[DATA]])</f>
        <v>18</v>
      </c>
      <c r="N4551" s="18">
        <f>YEAR(Tabela3[[#This Row],[DATA]])</f>
        <v>2023</v>
      </c>
    </row>
    <row r="4552" spans="2:14">
      <c r="B4552" s="1">
        <v>45052</v>
      </c>
      <c r="C4552">
        <v>13856</v>
      </c>
      <c r="D4552">
        <f>COUNTIF(C$4:C4552,Tabela3[[#This Row],[COMANDA]])</f>
        <v>1</v>
      </c>
      <c r="E4552" t="s">
        <v>90</v>
      </c>
      <c r="F4552" t="s">
        <v>99</v>
      </c>
      <c r="G4552" t="s">
        <v>8</v>
      </c>
      <c r="H4552" t="s">
        <v>211</v>
      </c>
      <c r="I4552" s="2">
        <v>1</v>
      </c>
      <c r="J4552" t="s">
        <v>11</v>
      </c>
      <c r="K4552" s="21">
        <f>INDEX(LISTAS!$H:$Q,MATCH(BASE!H4552,LISTAS!$G:$G,0),MATCH(BASE!J4552,LISTAS!$H$3:$Q$3,0))*Tabela3[[#This Row],[QUANTIDADE]]</f>
        <v>20</v>
      </c>
      <c r="L4552" s="2" t="str">
        <f>TEXT(Tabela3[[#This Row],[DATA]],"MM")</f>
        <v>05</v>
      </c>
      <c r="M4552" s="2">
        <f>WEEKNUM(Tabela3[[#This Row],[DATA]])</f>
        <v>18</v>
      </c>
      <c r="N4552" s="18">
        <f>YEAR(Tabela3[[#This Row],[DATA]])</f>
        <v>2023</v>
      </c>
    </row>
    <row r="4553" spans="2:14">
      <c r="B4553" s="1">
        <v>45052</v>
      </c>
      <c r="C4553">
        <v>13856</v>
      </c>
      <c r="D4553">
        <f>COUNTIF(C$4:C4553,Tabela3[[#This Row],[COMANDA]])</f>
        <v>2</v>
      </c>
      <c r="E4553" t="s">
        <v>90</v>
      </c>
      <c r="F4553" t="s">
        <v>99</v>
      </c>
      <c r="G4553" t="s">
        <v>8</v>
      </c>
      <c r="H4553" t="s">
        <v>206</v>
      </c>
      <c r="I4553" s="2">
        <v>1</v>
      </c>
      <c r="J4553" t="s">
        <v>11</v>
      </c>
      <c r="K4553" s="21">
        <f>INDEX(LISTAS!$H:$Q,MATCH(BASE!H4553,LISTAS!$G:$G,0),MATCH(BASE!J4553,LISTAS!$H$3:$Q$3,0))*Tabela3[[#This Row],[QUANTIDADE]]</f>
        <v>18</v>
      </c>
      <c r="L4553" s="2" t="str">
        <f>TEXT(Tabela3[[#This Row],[DATA]],"MM")</f>
        <v>05</v>
      </c>
      <c r="M4553" s="2">
        <f>WEEKNUM(Tabela3[[#This Row],[DATA]])</f>
        <v>18</v>
      </c>
      <c r="N4553" s="18">
        <f>YEAR(Tabela3[[#This Row],[DATA]])</f>
        <v>2023</v>
      </c>
    </row>
    <row r="4554" spans="2:14">
      <c r="B4554" s="1">
        <v>45052</v>
      </c>
      <c r="C4554">
        <v>13856</v>
      </c>
      <c r="D4554">
        <f>COUNTIF(C$4:C4554,Tabela3[[#This Row],[COMANDA]])</f>
        <v>3</v>
      </c>
      <c r="E4554" t="s">
        <v>90</v>
      </c>
      <c r="F4554" t="s">
        <v>99</v>
      </c>
      <c r="G4554" t="s">
        <v>9</v>
      </c>
      <c r="H4554" t="s">
        <v>351</v>
      </c>
      <c r="I4554" s="2">
        <v>1</v>
      </c>
      <c r="J4554" t="s">
        <v>11</v>
      </c>
      <c r="K4554" s="21">
        <f>INDEX(LISTAS!$H:$Q,MATCH(BASE!H4554,LISTAS!$G:$G,0),MATCH(BASE!J4554,LISTAS!$H$3:$Q$3,0))*Tabela3[[#This Row],[QUANTIDADE]]</f>
        <v>4</v>
      </c>
      <c r="L4554" s="2" t="str">
        <f>TEXT(Tabela3[[#This Row],[DATA]],"MM")</f>
        <v>05</v>
      </c>
      <c r="M4554" s="2">
        <f>WEEKNUM(Tabela3[[#This Row],[DATA]])</f>
        <v>18</v>
      </c>
      <c r="N4554" s="18">
        <f>YEAR(Tabela3[[#This Row],[DATA]])</f>
        <v>2023</v>
      </c>
    </row>
    <row r="4555" spans="2:14">
      <c r="B4555" s="1">
        <v>45052</v>
      </c>
      <c r="C4555">
        <v>13856</v>
      </c>
      <c r="D4555">
        <f>COUNTIF(C$4:C4555,Tabela3[[#This Row],[COMANDA]])</f>
        <v>4</v>
      </c>
      <c r="E4555" t="s">
        <v>90</v>
      </c>
      <c r="F4555" t="s">
        <v>99</v>
      </c>
      <c r="G4555" t="s">
        <v>9</v>
      </c>
      <c r="H4555" t="s">
        <v>213</v>
      </c>
      <c r="I4555" s="2">
        <v>1</v>
      </c>
      <c r="J4555" t="s">
        <v>11</v>
      </c>
      <c r="K4555" s="21">
        <f>INDEX(LISTAS!$H:$Q,MATCH(BASE!H4555,LISTAS!$G:$G,0),MATCH(BASE!J4555,LISTAS!$H$3:$Q$3,0))*Tabela3[[#This Row],[QUANTIDADE]]</f>
        <v>4</v>
      </c>
      <c r="L4555" s="2" t="str">
        <f>TEXT(Tabela3[[#This Row],[DATA]],"MM")</f>
        <v>05</v>
      </c>
      <c r="M4555" s="2">
        <f>WEEKNUM(Tabela3[[#This Row],[DATA]])</f>
        <v>18</v>
      </c>
      <c r="N4555" s="18">
        <f>YEAR(Tabela3[[#This Row],[DATA]])</f>
        <v>2023</v>
      </c>
    </row>
    <row r="4556" spans="2:14">
      <c r="B4556" s="1">
        <v>45052</v>
      </c>
      <c r="C4556">
        <v>13857</v>
      </c>
      <c r="D4556">
        <f>COUNTIF(C$4:C4556,Tabela3[[#This Row],[COMANDA]])</f>
        <v>1</v>
      </c>
      <c r="E4556" t="s">
        <v>90</v>
      </c>
      <c r="F4556" t="s">
        <v>99</v>
      </c>
      <c r="G4556" t="s">
        <v>8</v>
      </c>
      <c r="H4556" t="s">
        <v>40</v>
      </c>
      <c r="I4556" s="2">
        <v>1</v>
      </c>
      <c r="J4556" t="s">
        <v>11</v>
      </c>
      <c r="K4556" s="21">
        <f>INDEX(LISTAS!$H:$Q,MATCH(BASE!H4556,LISTAS!$G:$G,0),MATCH(BASE!J4556,LISTAS!$H$3:$Q$3,0))*Tabela3[[#This Row],[QUANTIDADE]]</f>
        <v>14</v>
      </c>
      <c r="L4556" s="2" t="str">
        <f>TEXT(Tabela3[[#This Row],[DATA]],"MM")</f>
        <v>05</v>
      </c>
      <c r="M4556" s="2">
        <f>WEEKNUM(Tabela3[[#This Row],[DATA]])</f>
        <v>18</v>
      </c>
      <c r="N4556" s="18">
        <f>YEAR(Tabela3[[#This Row],[DATA]])</f>
        <v>2023</v>
      </c>
    </row>
    <row r="4557" spans="2:14">
      <c r="B4557" s="1">
        <v>45052</v>
      </c>
      <c r="C4557">
        <v>13857</v>
      </c>
      <c r="D4557">
        <f>COUNTIF(C$4:C4557,Tabela3[[#This Row],[COMANDA]])</f>
        <v>2</v>
      </c>
      <c r="E4557" t="s">
        <v>90</v>
      </c>
      <c r="F4557" t="s">
        <v>99</v>
      </c>
      <c r="G4557" t="s">
        <v>9</v>
      </c>
      <c r="H4557" t="s">
        <v>138</v>
      </c>
      <c r="I4557" s="2">
        <v>1</v>
      </c>
      <c r="J4557" t="s">
        <v>11</v>
      </c>
      <c r="K4557" s="21">
        <f>INDEX(LISTAS!$H:$Q,MATCH(BASE!H4557,LISTAS!$G:$G,0),MATCH(BASE!J4557,LISTAS!$H$3:$Q$3,0))*Tabela3[[#This Row],[QUANTIDADE]]</f>
        <v>4</v>
      </c>
      <c r="L4557" s="2" t="str">
        <f>TEXT(Tabela3[[#This Row],[DATA]],"MM")</f>
        <v>05</v>
      </c>
      <c r="M4557" s="2">
        <f>WEEKNUM(Tabela3[[#This Row],[DATA]])</f>
        <v>18</v>
      </c>
      <c r="N4557" s="18">
        <f>YEAR(Tabela3[[#This Row],[DATA]])</f>
        <v>2023</v>
      </c>
    </row>
    <row r="4558" spans="2:14">
      <c r="B4558" s="1">
        <v>45052</v>
      </c>
      <c r="C4558">
        <v>13858</v>
      </c>
      <c r="D4558">
        <f>COUNTIF(C$4:C4558,Tabela3[[#This Row],[COMANDA]])</f>
        <v>1</v>
      </c>
      <c r="E4558" t="s">
        <v>90</v>
      </c>
      <c r="F4558" t="s">
        <v>99</v>
      </c>
      <c r="G4558" t="s">
        <v>8</v>
      </c>
      <c r="H4558" t="s">
        <v>202</v>
      </c>
      <c r="I4558" s="2">
        <v>2</v>
      </c>
      <c r="J4558" t="s">
        <v>11</v>
      </c>
      <c r="K4558" s="21">
        <f>INDEX(LISTAS!$H:$Q,MATCH(BASE!H4558,LISTAS!$G:$G,0),MATCH(BASE!J4558,LISTAS!$H$3:$Q$3,0))*Tabela3[[#This Row],[QUANTIDADE]]</f>
        <v>40</v>
      </c>
      <c r="L4558" s="2" t="str">
        <f>TEXT(Tabela3[[#This Row],[DATA]],"MM")</f>
        <v>05</v>
      </c>
      <c r="M4558" s="2">
        <f>WEEKNUM(Tabela3[[#This Row],[DATA]])</f>
        <v>18</v>
      </c>
      <c r="N4558" s="18">
        <f>YEAR(Tabela3[[#This Row],[DATA]])</f>
        <v>2023</v>
      </c>
    </row>
    <row r="4559" spans="2:14">
      <c r="B4559" s="1">
        <v>45052</v>
      </c>
      <c r="C4559">
        <v>13858</v>
      </c>
      <c r="D4559">
        <f>COUNTIF(C$4:C4559,Tabela3[[#This Row],[COMANDA]])</f>
        <v>2</v>
      </c>
      <c r="E4559" t="s">
        <v>90</v>
      </c>
      <c r="F4559" t="s">
        <v>99</v>
      </c>
      <c r="G4559" t="s">
        <v>61</v>
      </c>
      <c r="H4559" t="s">
        <v>199</v>
      </c>
      <c r="I4559" s="2">
        <v>2</v>
      </c>
      <c r="J4559" t="s">
        <v>11</v>
      </c>
      <c r="K4559" s="21">
        <f>INDEX(LISTAS!$H:$Q,MATCH(BASE!H4559,LISTAS!$G:$G,0),MATCH(BASE!J4559,LISTAS!$H$3:$Q$3,0))*Tabela3[[#This Row],[QUANTIDADE]]</f>
        <v>2</v>
      </c>
      <c r="L4559" s="2" t="str">
        <f>TEXT(Tabela3[[#This Row],[DATA]],"MM")</f>
        <v>05</v>
      </c>
      <c r="M4559" s="2">
        <f>WEEKNUM(Tabela3[[#This Row],[DATA]])</f>
        <v>18</v>
      </c>
      <c r="N4559" s="18">
        <f>YEAR(Tabela3[[#This Row],[DATA]])</f>
        <v>2023</v>
      </c>
    </row>
    <row r="4560" spans="2:14">
      <c r="B4560" s="1">
        <v>45052</v>
      </c>
      <c r="C4560">
        <v>13858</v>
      </c>
      <c r="D4560">
        <f>COUNTIF(C$4:C4560,Tabela3[[#This Row],[COMANDA]])</f>
        <v>3</v>
      </c>
      <c r="E4560" t="s">
        <v>90</v>
      </c>
      <c r="F4560" t="s">
        <v>99</v>
      </c>
      <c r="G4560" t="s">
        <v>9</v>
      </c>
      <c r="H4560" t="s">
        <v>138</v>
      </c>
      <c r="I4560" s="2">
        <v>1</v>
      </c>
      <c r="J4560" t="s">
        <v>11</v>
      </c>
      <c r="K4560" s="21">
        <f>INDEX(LISTAS!$H:$Q,MATCH(BASE!H4560,LISTAS!$G:$G,0),MATCH(BASE!J4560,LISTAS!$H$3:$Q$3,0))*Tabela3[[#This Row],[QUANTIDADE]]</f>
        <v>4</v>
      </c>
      <c r="L4560" s="2" t="str">
        <f>TEXT(Tabela3[[#This Row],[DATA]],"MM")</f>
        <v>05</v>
      </c>
      <c r="M4560" s="2">
        <f>WEEKNUM(Tabela3[[#This Row],[DATA]])</f>
        <v>18</v>
      </c>
      <c r="N4560" s="18">
        <f>YEAR(Tabela3[[#This Row],[DATA]])</f>
        <v>2023</v>
      </c>
    </row>
    <row r="4561" spans="2:14">
      <c r="B4561" s="1">
        <v>45052</v>
      </c>
      <c r="C4561">
        <v>13859</v>
      </c>
      <c r="D4561">
        <f>COUNTIF(C$4:C4561,Tabela3[[#This Row],[COMANDA]])</f>
        <v>1</v>
      </c>
      <c r="E4561" t="s">
        <v>90</v>
      </c>
      <c r="F4561" t="s">
        <v>99</v>
      </c>
      <c r="G4561" t="s">
        <v>8</v>
      </c>
      <c r="H4561" t="s">
        <v>41</v>
      </c>
      <c r="I4561" s="2">
        <v>1</v>
      </c>
      <c r="J4561" t="s">
        <v>11</v>
      </c>
      <c r="K4561" s="21">
        <f>INDEX(LISTAS!$H:$Q,MATCH(BASE!H4561,LISTAS!$G:$G,0),MATCH(BASE!J4561,LISTAS!$H$3:$Q$3,0))*Tabela3[[#This Row],[QUANTIDADE]]</f>
        <v>14</v>
      </c>
      <c r="L4561" s="2" t="str">
        <f>TEXT(Tabela3[[#This Row],[DATA]],"MM")</f>
        <v>05</v>
      </c>
      <c r="M4561" s="2">
        <f>WEEKNUM(Tabela3[[#This Row],[DATA]])</f>
        <v>18</v>
      </c>
      <c r="N4561" s="18">
        <f>YEAR(Tabela3[[#This Row],[DATA]])</f>
        <v>2023</v>
      </c>
    </row>
    <row r="4562" spans="2:14">
      <c r="B4562" s="1">
        <v>45052</v>
      </c>
      <c r="C4562">
        <v>13859</v>
      </c>
      <c r="D4562">
        <f>COUNTIF(C$4:C4562,Tabela3[[#This Row],[COMANDA]])</f>
        <v>2</v>
      </c>
      <c r="E4562" t="s">
        <v>90</v>
      </c>
      <c r="F4562" t="s">
        <v>99</v>
      </c>
      <c r="G4562" t="s">
        <v>61</v>
      </c>
      <c r="H4562" t="s">
        <v>163</v>
      </c>
      <c r="I4562" s="2">
        <v>1</v>
      </c>
      <c r="J4562" t="s">
        <v>11</v>
      </c>
      <c r="K4562" s="21">
        <f>INDEX(LISTAS!$H:$Q,MATCH(BASE!H4562,LISTAS!$G:$G,0),MATCH(BASE!J4562,LISTAS!$H$3:$Q$3,0))*Tabela3[[#This Row],[QUANTIDADE]]</f>
        <v>4</v>
      </c>
      <c r="L4562" s="2" t="str">
        <f>TEXT(Tabela3[[#This Row],[DATA]],"MM")</f>
        <v>05</v>
      </c>
      <c r="M4562" s="2">
        <f>WEEKNUM(Tabela3[[#This Row],[DATA]])</f>
        <v>18</v>
      </c>
      <c r="N4562" s="18">
        <f>YEAR(Tabela3[[#This Row],[DATA]])</f>
        <v>2023</v>
      </c>
    </row>
    <row r="4563" spans="2:14">
      <c r="B4563" s="1">
        <v>45052</v>
      </c>
      <c r="C4563">
        <v>13859</v>
      </c>
      <c r="D4563">
        <f>COUNTIF(C$4:C4563,Tabela3[[#This Row],[COMANDA]])</f>
        <v>3</v>
      </c>
      <c r="E4563" t="s">
        <v>90</v>
      </c>
      <c r="F4563" t="s">
        <v>99</v>
      </c>
      <c r="G4563" t="s">
        <v>10</v>
      </c>
      <c r="H4563" t="s">
        <v>119</v>
      </c>
      <c r="I4563" s="2">
        <v>1</v>
      </c>
      <c r="J4563" t="s">
        <v>11</v>
      </c>
      <c r="K4563" s="21">
        <f>INDEX(LISTAS!$H:$Q,MATCH(BASE!H4563,LISTAS!$G:$G,0),MATCH(BASE!J4563,LISTAS!$H$3:$Q$3,0))*Tabela3[[#This Row],[QUANTIDADE]]</f>
        <v>6</v>
      </c>
      <c r="L4563" s="2" t="str">
        <f>TEXT(Tabela3[[#This Row],[DATA]],"MM")</f>
        <v>05</v>
      </c>
      <c r="M4563" s="2">
        <f>WEEKNUM(Tabela3[[#This Row],[DATA]])</f>
        <v>18</v>
      </c>
      <c r="N4563" s="18">
        <f>YEAR(Tabela3[[#This Row],[DATA]])</f>
        <v>2023</v>
      </c>
    </row>
    <row r="4564" spans="2:14">
      <c r="B4564" s="1">
        <v>45052</v>
      </c>
      <c r="C4564">
        <v>13860</v>
      </c>
      <c r="D4564">
        <f>COUNTIF(C$4:C4564,Tabela3[[#This Row],[COMANDA]])</f>
        <v>1</v>
      </c>
      <c r="E4564" t="s">
        <v>90</v>
      </c>
      <c r="F4564" t="s">
        <v>98</v>
      </c>
      <c r="G4564" t="s">
        <v>8</v>
      </c>
      <c r="H4564" t="s">
        <v>206</v>
      </c>
      <c r="I4564" s="2">
        <v>1</v>
      </c>
      <c r="J4564" t="s">
        <v>11</v>
      </c>
      <c r="K4564" s="21">
        <f>INDEX(LISTAS!$H:$Q,MATCH(BASE!H4564,LISTAS!$G:$G,0),MATCH(BASE!J4564,LISTAS!$H$3:$Q$3,0))*Tabela3[[#This Row],[QUANTIDADE]]</f>
        <v>18</v>
      </c>
      <c r="L4564" s="2" t="str">
        <f>TEXT(Tabela3[[#This Row],[DATA]],"MM")</f>
        <v>05</v>
      </c>
      <c r="M4564" s="2">
        <f>WEEKNUM(Tabela3[[#This Row],[DATA]])</f>
        <v>18</v>
      </c>
      <c r="N4564" s="18">
        <f>YEAR(Tabela3[[#This Row],[DATA]])</f>
        <v>2023</v>
      </c>
    </row>
    <row r="4565" spans="2:14">
      <c r="B4565" s="1">
        <v>45052</v>
      </c>
      <c r="C4565">
        <v>13860</v>
      </c>
      <c r="D4565">
        <f>COUNTIF(C$4:C4565,Tabela3[[#This Row],[COMANDA]])</f>
        <v>2</v>
      </c>
      <c r="E4565" t="s">
        <v>90</v>
      </c>
      <c r="F4565" t="s">
        <v>98</v>
      </c>
      <c r="G4565" t="s">
        <v>10</v>
      </c>
      <c r="H4565" t="s">
        <v>119</v>
      </c>
      <c r="I4565" s="2">
        <v>1</v>
      </c>
      <c r="J4565" t="s">
        <v>11</v>
      </c>
      <c r="K4565" s="21">
        <f>INDEX(LISTAS!$H:$Q,MATCH(BASE!H4565,LISTAS!$G:$G,0),MATCH(BASE!J4565,LISTAS!$H$3:$Q$3,0))*Tabela3[[#This Row],[QUANTIDADE]]</f>
        <v>6</v>
      </c>
      <c r="L4565" s="2" t="str">
        <f>TEXT(Tabela3[[#This Row],[DATA]],"MM")</f>
        <v>05</v>
      </c>
      <c r="M4565" s="2">
        <f>WEEKNUM(Tabela3[[#This Row],[DATA]])</f>
        <v>18</v>
      </c>
      <c r="N4565" s="18">
        <f>YEAR(Tabela3[[#This Row],[DATA]])</f>
        <v>2023</v>
      </c>
    </row>
    <row r="4566" spans="2:14">
      <c r="B4566" s="1">
        <v>45052</v>
      </c>
      <c r="C4566">
        <v>13861</v>
      </c>
      <c r="D4566">
        <f>COUNTIF(C$4:C4566,Tabela3[[#This Row],[COMANDA]])</f>
        <v>1</v>
      </c>
      <c r="E4566" t="s">
        <v>90</v>
      </c>
      <c r="F4566" t="s">
        <v>100</v>
      </c>
      <c r="G4566" t="s">
        <v>8</v>
      </c>
      <c r="H4566" t="s">
        <v>206</v>
      </c>
      <c r="I4566" s="2">
        <v>1</v>
      </c>
      <c r="J4566" t="s">
        <v>11</v>
      </c>
      <c r="K4566" s="21">
        <f>INDEX(LISTAS!$H:$Q,MATCH(BASE!H4566,LISTAS!$G:$G,0),MATCH(BASE!J4566,LISTAS!$H$3:$Q$3,0))*Tabela3[[#This Row],[QUANTIDADE]]</f>
        <v>18</v>
      </c>
      <c r="L4566" s="2" t="str">
        <f>TEXT(Tabela3[[#This Row],[DATA]],"MM")</f>
        <v>05</v>
      </c>
      <c r="M4566" s="2">
        <f>WEEKNUM(Tabela3[[#This Row],[DATA]])</f>
        <v>18</v>
      </c>
      <c r="N4566" s="18">
        <f>YEAR(Tabela3[[#This Row],[DATA]])</f>
        <v>2023</v>
      </c>
    </row>
    <row r="4567" spans="2:14">
      <c r="B4567" s="1">
        <v>45052</v>
      </c>
      <c r="C4567">
        <v>13861</v>
      </c>
      <c r="D4567">
        <f>COUNTIF(C$4:C4567,Tabela3[[#This Row],[COMANDA]])</f>
        <v>2</v>
      </c>
      <c r="E4567" t="s">
        <v>90</v>
      </c>
      <c r="F4567" t="s">
        <v>100</v>
      </c>
      <c r="G4567" t="s">
        <v>9</v>
      </c>
      <c r="H4567" t="s">
        <v>138</v>
      </c>
      <c r="I4567" s="2">
        <v>1</v>
      </c>
      <c r="J4567" t="s">
        <v>11</v>
      </c>
      <c r="K4567" s="21">
        <f>INDEX(LISTAS!$H:$Q,MATCH(BASE!H4567,LISTAS!$G:$G,0),MATCH(BASE!J4567,LISTAS!$H$3:$Q$3,0))*Tabela3[[#This Row],[QUANTIDADE]]</f>
        <v>4</v>
      </c>
      <c r="L4567" s="2" t="str">
        <f>TEXT(Tabela3[[#This Row],[DATA]],"MM")</f>
        <v>05</v>
      </c>
      <c r="M4567" s="2">
        <f>WEEKNUM(Tabela3[[#This Row],[DATA]])</f>
        <v>18</v>
      </c>
      <c r="N4567" s="18">
        <f>YEAR(Tabela3[[#This Row],[DATA]])</f>
        <v>2023</v>
      </c>
    </row>
    <row r="4568" spans="2:14">
      <c r="B4568" s="1">
        <v>45052</v>
      </c>
      <c r="C4568">
        <v>13862</v>
      </c>
      <c r="D4568">
        <f>COUNTIF(C$4:C4568,Tabela3[[#This Row],[COMANDA]])</f>
        <v>1</v>
      </c>
      <c r="E4568" t="s">
        <v>90</v>
      </c>
      <c r="F4568" t="s">
        <v>98</v>
      </c>
      <c r="G4568" t="s">
        <v>8</v>
      </c>
      <c r="H4568" t="s">
        <v>203</v>
      </c>
      <c r="I4568" s="2">
        <v>1</v>
      </c>
      <c r="J4568" t="s">
        <v>11</v>
      </c>
      <c r="K4568" s="21">
        <f>INDEX(LISTAS!$H:$Q,MATCH(BASE!H4568,LISTAS!$G:$G,0),MATCH(BASE!J4568,LISTAS!$H$3:$Q$3,0))*Tabela3[[#This Row],[QUANTIDADE]]</f>
        <v>20</v>
      </c>
      <c r="L4568" s="2" t="str">
        <f>TEXT(Tabela3[[#This Row],[DATA]],"MM")</f>
        <v>05</v>
      </c>
      <c r="M4568" s="2">
        <f>WEEKNUM(Tabela3[[#This Row],[DATA]])</f>
        <v>18</v>
      </c>
      <c r="N4568" s="18">
        <f>YEAR(Tabela3[[#This Row],[DATA]])</f>
        <v>2023</v>
      </c>
    </row>
    <row r="4569" spans="2:14">
      <c r="B4569" s="1">
        <v>45052</v>
      </c>
      <c r="C4569">
        <v>13862</v>
      </c>
      <c r="D4569">
        <f>COUNTIF(C$4:C4569,Tabela3[[#This Row],[COMANDA]])</f>
        <v>2</v>
      </c>
      <c r="E4569" t="s">
        <v>90</v>
      </c>
      <c r="F4569" t="s">
        <v>98</v>
      </c>
      <c r="G4569" t="s">
        <v>9</v>
      </c>
      <c r="H4569" t="s">
        <v>138</v>
      </c>
      <c r="I4569" s="2">
        <v>1</v>
      </c>
      <c r="J4569" t="s">
        <v>11</v>
      </c>
      <c r="K4569" s="21">
        <f>INDEX(LISTAS!$H:$Q,MATCH(BASE!H4569,LISTAS!$G:$G,0),MATCH(BASE!J4569,LISTAS!$H$3:$Q$3,0))*Tabela3[[#This Row],[QUANTIDADE]]</f>
        <v>4</v>
      </c>
      <c r="L4569" s="2" t="str">
        <f>TEXT(Tabela3[[#This Row],[DATA]],"MM")</f>
        <v>05</v>
      </c>
      <c r="M4569" s="2">
        <f>WEEKNUM(Tabela3[[#This Row],[DATA]])</f>
        <v>18</v>
      </c>
      <c r="N4569" s="18">
        <f>YEAR(Tabela3[[#This Row],[DATA]])</f>
        <v>2023</v>
      </c>
    </row>
    <row r="4570" spans="2:14">
      <c r="B4570" s="1">
        <v>45052</v>
      </c>
      <c r="C4570">
        <v>13863</v>
      </c>
      <c r="D4570">
        <f>COUNTIF(C$4:C4570,Tabela3[[#This Row],[COMANDA]])</f>
        <v>1</v>
      </c>
      <c r="E4570" t="s">
        <v>90</v>
      </c>
      <c r="F4570" t="s">
        <v>100</v>
      </c>
      <c r="G4570" t="s">
        <v>8</v>
      </c>
      <c r="H4570" t="s">
        <v>204</v>
      </c>
      <c r="I4570" s="2">
        <v>1</v>
      </c>
      <c r="J4570" t="s">
        <v>11</v>
      </c>
      <c r="K4570" s="21">
        <f>INDEX(LISTAS!$H:$Q,MATCH(BASE!H4570,LISTAS!$G:$G,0),MATCH(BASE!J4570,LISTAS!$H$3:$Q$3,0))*Tabela3[[#This Row],[QUANTIDADE]]</f>
        <v>18</v>
      </c>
      <c r="L4570" s="2" t="str">
        <f>TEXT(Tabela3[[#This Row],[DATA]],"MM")</f>
        <v>05</v>
      </c>
      <c r="M4570" s="2">
        <f>WEEKNUM(Tabela3[[#This Row],[DATA]])</f>
        <v>18</v>
      </c>
      <c r="N4570" s="18">
        <f>YEAR(Tabela3[[#This Row],[DATA]])</f>
        <v>2023</v>
      </c>
    </row>
    <row r="4571" spans="2:14">
      <c r="B4571" s="1">
        <v>45052</v>
      </c>
      <c r="C4571">
        <v>13864</v>
      </c>
      <c r="D4571">
        <f>COUNTIF(C$4:C4571,Tabela3[[#This Row],[COMANDA]])</f>
        <v>1</v>
      </c>
      <c r="E4571" t="s">
        <v>90</v>
      </c>
      <c r="G4571" t="s">
        <v>8</v>
      </c>
      <c r="H4571" t="s">
        <v>39</v>
      </c>
      <c r="I4571" s="2">
        <v>1</v>
      </c>
      <c r="J4571" t="s">
        <v>11</v>
      </c>
      <c r="K4571" s="21">
        <f>INDEX(LISTAS!$H:$Q,MATCH(BASE!H4571,LISTAS!$G:$G,0),MATCH(BASE!J4571,LISTAS!$H$3:$Q$3,0))*Tabela3[[#This Row],[QUANTIDADE]]</f>
        <v>12</v>
      </c>
      <c r="L4571" s="2" t="str">
        <f>TEXT(Tabela3[[#This Row],[DATA]],"MM")</f>
        <v>05</v>
      </c>
      <c r="M4571" s="2">
        <f>WEEKNUM(Tabela3[[#This Row],[DATA]])</f>
        <v>18</v>
      </c>
      <c r="N4571" s="18">
        <f>YEAR(Tabela3[[#This Row],[DATA]])</f>
        <v>2023</v>
      </c>
    </row>
    <row r="4572" spans="2:14">
      <c r="B4572" s="1">
        <v>45052</v>
      </c>
      <c r="C4572">
        <v>13864</v>
      </c>
      <c r="D4572">
        <f>COUNTIF(C$4:C4572,Tabela3[[#This Row],[COMANDA]])</f>
        <v>2</v>
      </c>
      <c r="E4572" t="s">
        <v>90</v>
      </c>
      <c r="G4572" t="s">
        <v>9</v>
      </c>
      <c r="H4572" t="s">
        <v>127</v>
      </c>
      <c r="I4572" s="2">
        <v>1</v>
      </c>
      <c r="J4572" t="s">
        <v>11</v>
      </c>
      <c r="K4572" s="21">
        <f>INDEX(LISTAS!$H:$Q,MATCH(BASE!H4572,LISTAS!$G:$G,0),MATCH(BASE!J4572,LISTAS!$H$3:$Q$3,0))*Tabela3[[#This Row],[QUANTIDADE]]</f>
        <v>4.5</v>
      </c>
      <c r="L4572" s="2" t="str">
        <f>TEXT(Tabela3[[#This Row],[DATA]],"MM")</f>
        <v>05</v>
      </c>
      <c r="M4572" s="2">
        <f>WEEKNUM(Tabela3[[#This Row],[DATA]])</f>
        <v>18</v>
      </c>
      <c r="N4572" s="18">
        <f>YEAR(Tabela3[[#This Row],[DATA]])</f>
        <v>2023</v>
      </c>
    </row>
    <row r="4573" spans="2:14">
      <c r="B4573" s="1">
        <v>45052</v>
      </c>
      <c r="C4573">
        <v>13865</v>
      </c>
      <c r="D4573">
        <f>COUNTIF(C$4:C4573,Tabela3[[#This Row],[COMANDA]])</f>
        <v>1</v>
      </c>
      <c r="E4573" t="s">
        <v>90</v>
      </c>
      <c r="F4573" t="s">
        <v>100</v>
      </c>
      <c r="G4573" t="s">
        <v>8</v>
      </c>
      <c r="H4573" t="s">
        <v>202</v>
      </c>
      <c r="I4573" s="2">
        <v>1</v>
      </c>
      <c r="J4573" t="s">
        <v>11</v>
      </c>
      <c r="K4573" s="21">
        <f>INDEX(LISTAS!$H:$Q,MATCH(BASE!H4573,LISTAS!$G:$G,0),MATCH(BASE!J4573,LISTAS!$H$3:$Q$3,0))*Tabela3[[#This Row],[QUANTIDADE]]</f>
        <v>20</v>
      </c>
      <c r="L4573" s="2" t="str">
        <f>TEXT(Tabela3[[#This Row],[DATA]],"MM")</f>
        <v>05</v>
      </c>
      <c r="M4573" s="2">
        <f>WEEKNUM(Tabela3[[#This Row],[DATA]])</f>
        <v>18</v>
      </c>
      <c r="N4573" s="18">
        <f>YEAR(Tabela3[[#This Row],[DATA]])</f>
        <v>2023</v>
      </c>
    </row>
    <row r="4574" spans="2:14">
      <c r="B4574" s="1">
        <v>45052</v>
      </c>
      <c r="C4574">
        <v>13866</v>
      </c>
      <c r="D4574">
        <f>COUNTIF(C$4:C4574,Tabela3[[#This Row],[COMANDA]])</f>
        <v>1</v>
      </c>
      <c r="E4574" t="s">
        <v>90</v>
      </c>
      <c r="F4574" t="s">
        <v>100</v>
      </c>
      <c r="G4574" t="s">
        <v>8</v>
      </c>
      <c r="H4574" t="s">
        <v>204</v>
      </c>
      <c r="I4574" s="2">
        <v>1</v>
      </c>
      <c r="J4574" t="s">
        <v>11</v>
      </c>
      <c r="K4574" s="21">
        <f>INDEX(LISTAS!$H:$Q,MATCH(BASE!H4574,LISTAS!$G:$G,0),MATCH(BASE!J4574,LISTAS!$H$3:$Q$3,0))*Tabela3[[#This Row],[QUANTIDADE]]</f>
        <v>18</v>
      </c>
      <c r="L4574" s="2" t="str">
        <f>TEXT(Tabela3[[#This Row],[DATA]],"MM")</f>
        <v>05</v>
      </c>
      <c r="M4574" s="2">
        <f>WEEKNUM(Tabela3[[#This Row],[DATA]])</f>
        <v>18</v>
      </c>
      <c r="N4574" s="18">
        <f>YEAR(Tabela3[[#This Row],[DATA]])</f>
        <v>2023</v>
      </c>
    </row>
    <row r="4575" spans="2:14">
      <c r="B4575" s="1">
        <v>45052</v>
      </c>
      <c r="C4575">
        <v>13866</v>
      </c>
      <c r="D4575">
        <f>COUNTIF(C$4:C4575,Tabela3[[#This Row],[COMANDA]])</f>
        <v>2</v>
      </c>
      <c r="E4575" t="s">
        <v>90</v>
      </c>
      <c r="F4575" t="s">
        <v>100</v>
      </c>
      <c r="G4575" t="s">
        <v>61</v>
      </c>
      <c r="H4575" t="s">
        <v>163</v>
      </c>
      <c r="I4575" s="2">
        <v>1</v>
      </c>
      <c r="J4575" t="s">
        <v>11</v>
      </c>
      <c r="K4575" s="21">
        <f>INDEX(LISTAS!$H:$Q,MATCH(BASE!H4575,LISTAS!$G:$G,0),MATCH(BASE!J4575,LISTAS!$H$3:$Q$3,0))*Tabela3[[#This Row],[QUANTIDADE]]</f>
        <v>4</v>
      </c>
      <c r="L4575" s="2" t="str">
        <f>TEXT(Tabela3[[#This Row],[DATA]],"MM")</f>
        <v>05</v>
      </c>
      <c r="M4575" s="2">
        <f>WEEKNUM(Tabela3[[#This Row],[DATA]])</f>
        <v>18</v>
      </c>
      <c r="N4575" s="18">
        <f>YEAR(Tabela3[[#This Row],[DATA]])</f>
        <v>2023</v>
      </c>
    </row>
    <row r="4576" spans="2:14">
      <c r="B4576" s="1">
        <v>45052</v>
      </c>
      <c r="C4576">
        <v>13866</v>
      </c>
      <c r="D4576">
        <f>COUNTIF(C$4:C4576,Tabela3[[#This Row],[COMANDA]])</f>
        <v>3</v>
      </c>
      <c r="E4576" t="s">
        <v>90</v>
      </c>
      <c r="F4576" t="s">
        <v>100</v>
      </c>
      <c r="G4576" t="s">
        <v>10</v>
      </c>
      <c r="H4576" t="s">
        <v>119</v>
      </c>
      <c r="I4576" s="2">
        <v>1</v>
      </c>
      <c r="J4576" t="s">
        <v>11</v>
      </c>
      <c r="K4576" s="21">
        <f>INDEX(LISTAS!$H:$Q,MATCH(BASE!H4576,LISTAS!$G:$G,0),MATCH(BASE!J4576,LISTAS!$H$3:$Q$3,0))*Tabela3[[#This Row],[QUANTIDADE]]</f>
        <v>6</v>
      </c>
      <c r="L4576" s="2" t="str">
        <f>TEXT(Tabela3[[#This Row],[DATA]],"MM")</f>
        <v>05</v>
      </c>
      <c r="M4576" s="2">
        <f>WEEKNUM(Tabela3[[#This Row],[DATA]])</f>
        <v>18</v>
      </c>
      <c r="N4576" s="18">
        <f>YEAR(Tabela3[[#This Row],[DATA]])</f>
        <v>2023</v>
      </c>
    </row>
    <row r="4577" spans="2:14">
      <c r="B4577" s="1">
        <v>45052</v>
      </c>
      <c r="C4577">
        <v>13867</v>
      </c>
      <c r="D4577">
        <f>COUNTIF(C$4:C4577,Tabela3[[#This Row],[COMANDA]])</f>
        <v>1</v>
      </c>
      <c r="E4577" t="s">
        <v>90</v>
      </c>
      <c r="F4577" t="s">
        <v>98</v>
      </c>
      <c r="G4577" t="s">
        <v>8</v>
      </c>
      <c r="H4577" t="s">
        <v>206</v>
      </c>
      <c r="I4577" s="2">
        <v>1</v>
      </c>
      <c r="J4577" t="s">
        <v>11</v>
      </c>
      <c r="K4577" s="21">
        <f>INDEX(LISTAS!$H:$Q,MATCH(BASE!H4577,LISTAS!$G:$G,0),MATCH(BASE!J4577,LISTAS!$H$3:$Q$3,0))*Tabela3[[#This Row],[QUANTIDADE]]</f>
        <v>18</v>
      </c>
      <c r="L4577" s="2" t="str">
        <f>TEXT(Tabela3[[#This Row],[DATA]],"MM")</f>
        <v>05</v>
      </c>
      <c r="M4577" s="2">
        <f>WEEKNUM(Tabela3[[#This Row],[DATA]])</f>
        <v>18</v>
      </c>
      <c r="N4577" s="18">
        <f>YEAR(Tabela3[[#This Row],[DATA]])</f>
        <v>2023</v>
      </c>
    </row>
    <row r="4578" spans="2:14">
      <c r="B4578" s="1">
        <v>45052</v>
      </c>
      <c r="C4578">
        <v>13868</v>
      </c>
      <c r="D4578">
        <f>COUNTIF(C$4:C4578,Tabela3[[#This Row],[COMANDA]])</f>
        <v>1</v>
      </c>
      <c r="E4578" t="s">
        <v>90</v>
      </c>
      <c r="F4578" t="s">
        <v>98</v>
      </c>
      <c r="G4578" t="s">
        <v>8</v>
      </c>
      <c r="H4578" t="s">
        <v>205</v>
      </c>
      <c r="I4578" s="2">
        <v>1</v>
      </c>
      <c r="J4578" t="s">
        <v>11</v>
      </c>
      <c r="K4578" s="21">
        <f>INDEX(LISTAS!$H:$Q,MATCH(BASE!H4578,LISTAS!$G:$G,0),MATCH(BASE!J4578,LISTAS!$H$3:$Q$3,0))*Tabela3[[#This Row],[QUANTIDADE]]</f>
        <v>22</v>
      </c>
      <c r="L4578" s="2" t="str">
        <f>TEXT(Tabela3[[#This Row],[DATA]],"MM")</f>
        <v>05</v>
      </c>
      <c r="M4578" s="2">
        <f>WEEKNUM(Tabela3[[#This Row],[DATA]])</f>
        <v>18</v>
      </c>
      <c r="N4578" s="18">
        <f>YEAR(Tabela3[[#This Row],[DATA]])</f>
        <v>2023</v>
      </c>
    </row>
    <row r="4579" spans="2:14">
      <c r="B4579" s="1">
        <v>45052</v>
      </c>
      <c r="C4579">
        <v>13868</v>
      </c>
      <c r="D4579">
        <f>COUNTIF(C$4:C4579,Tabela3[[#This Row],[COMANDA]])</f>
        <v>2</v>
      </c>
      <c r="E4579" t="s">
        <v>90</v>
      </c>
      <c r="F4579" t="s">
        <v>98</v>
      </c>
      <c r="G4579" t="s">
        <v>8</v>
      </c>
      <c r="H4579" t="s">
        <v>206</v>
      </c>
      <c r="I4579" s="2">
        <v>2</v>
      </c>
      <c r="J4579" t="s">
        <v>11</v>
      </c>
      <c r="K4579" s="21">
        <f>INDEX(LISTAS!$H:$Q,MATCH(BASE!H4579,LISTAS!$G:$G,0),MATCH(BASE!J4579,LISTAS!$H$3:$Q$3,0))*Tabela3[[#This Row],[QUANTIDADE]]</f>
        <v>36</v>
      </c>
      <c r="L4579" s="2" t="str">
        <f>TEXT(Tabela3[[#This Row],[DATA]],"MM")</f>
        <v>05</v>
      </c>
      <c r="M4579" s="2">
        <f>WEEKNUM(Tabela3[[#This Row],[DATA]])</f>
        <v>18</v>
      </c>
      <c r="N4579" s="18">
        <f>YEAR(Tabela3[[#This Row],[DATA]])</f>
        <v>2023</v>
      </c>
    </row>
    <row r="4580" spans="2:14">
      <c r="B4580" s="1">
        <v>45052</v>
      </c>
      <c r="C4580">
        <v>13868</v>
      </c>
      <c r="D4580">
        <f>COUNTIF(C$4:C4580,Tabela3[[#This Row],[COMANDA]])</f>
        <v>3</v>
      </c>
      <c r="E4580" t="s">
        <v>90</v>
      </c>
      <c r="F4580" t="s">
        <v>98</v>
      </c>
      <c r="G4580" t="s">
        <v>9</v>
      </c>
      <c r="H4580" t="s">
        <v>142</v>
      </c>
      <c r="I4580" s="2">
        <v>1</v>
      </c>
      <c r="J4580" t="s">
        <v>11</v>
      </c>
      <c r="K4580" s="21">
        <f>INDEX(LISTAS!$H:$Q,MATCH(BASE!H4580,LISTAS!$G:$G,0),MATCH(BASE!J4580,LISTAS!$H$3:$Q$3,0))*Tabela3[[#This Row],[QUANTIDADE]]</f>
        <v>6</v>
      </c>
      <c r="L4580" s="2" t="str">
        <f>TEXT(Tabela3[[#This Row],[DATA]],"MM")</f>
        <v>05</v>
      </c>
      <c r="M4580" s="2">
        <f>WEEKNUM(Tabela3[[#This Row],[DATA]])</f>
        <v>18</v>
      </c>
      <c r="N4580" s="18">
        <f>YEAR(Tabela3[[#This Row],[DATA]])</f>
        <v>2023</v>
      </c>
    </row>
    <row r="4581" spans="2:14">
      <c r="B4581" s="1">
        <v>45052</v>
      </c>
      <c r="C4581">
        <v>13869</v>
      </c>
      <c r="D4581">
        <f>COUNTIF(C$4:C4581,Tabela3[[#This Row],[COMANDA]])</f>
        <v>1</v>
      </c>
      <c r="E4581" t="s">
        <v>90</v>
      </c>
      <c r="F4581" t="s">
        <v>100</v>
      </c>
      <c r="G4581" t="s">
        <v>8</v>
      </c>
      <c r="H4581" t="s">
        <v>206</v>
      </c>
      <c r="I4581" s="2">
        <v>1</v>
      </c>
      <c r="J4581" t="s">
        <v>11</v>
      </c>
      <c r="K4581" s="21">
        <f>INDEX(LISTAS!$H:$Q,MATCH(BASE!H4581,LISTAS!$G:$G,0),MATCH(BASE!J4581,LISTAS!$H$3:$Q$3,0))*Tabela3[[#This Row],[QUANTIDADE]]</f>
        <v>18</v>
      </c>
      <c r="L4581" s="2" t="str">
        <f>TEXT(Tabela3[[#This Row],[DATA]],"MM")</f>
        <v>05</v>
      </c>
      <c r="M4581" s="2">
        <f>WEEKNUM(Tabela3[[#This Row],[DATA]])</f>
        <v>18</v>
      </c>
      <c r="N4581" s="18">
        <f>YEAR(Tabela3[[#This Row],[DATA]])</f>
        <v>2023</v>
      </c>
    </row>
    <row r="4582" spans="2:14">
      <c r="B4582" s="1">
        <v>45052</v>
      </c>
      <c r="C4582">
        <v>13869</v>
      </c>
      <c r="D4582">
        <f>COUNTIF(C$4:C4582,Tabela3[[#This Row],[COMANDA]])</f>
        <v>2</v>
      </c>
      <c r="E4582" t="s">
        <v>90</v>
      </c>
      <c r="F4582" t="s">
        <v>100</v>
      </c>
      <c r="G4582" t="s">
        <v>9</v>
      </c>
      <c r="H4582" t="s">
        <v>138</v>
      </c>
      <c r="I4582" s="2">
        <v>1</v>
      </c>
      <c r="J4582" t="s">
        <v>11</v>
      </c>
      <c r="K4582" s="21">
        <f>INDEX(LISTAS!$H:$Q,MATCH(BASE!H4582,LISTAS!$G:$G,0),MATCH(BASE!J4582,LISTAS!$H$3:$Q$3,0))*Tabela3[[#This Row],[QUANTIDADE]]</f>
        <v>4</v>
      </c>
      <c r="L4582" s="2" t="str">
        <f>TEXT(Tabela3[[#This Row],[DATA]],"MM")</f>
        <v>05</v>
      </c>
      <c r="M4582" s="2">
        <f>WEEKNUM(Tabela3[[#This Row],[DATA]])</f>
        <v>18</v>
      </c>
      <c r="N4582" s="18">
        <f>YEAR(Tabela3[[#This Row],[DATA]])</f>
        <v>2023</v>
      </c>
    </row>
    <row r="4583" spans="2:14">
      <c r="B4583" s="1">
        <v>45052</v>
      </c>
      <c r="C4583">
        <v>13870</v>
      </c>
      <c r="D4583">
        <f>COUNTIF(C$4:C4583,Tabela3[[#This Row],[COMANDA]])</f>
        <v>1</v>
      </c>
      <c r="E4583" t="s">
        <v>90</v>
      </c>
      <c r="F4583" t="s">
        <v>100</v>
      </c>
      <c r="G4583" t="s">
        <v>8</v>
      </c>
      <c r="H4583" t="s">
        <v>204</v>
      </c>
      <c r="I4583" s="2">
        <v>1</v>
      </c>
      <c r="J4583" t="s">
        <v>11</v>
      </c>
      <c r="K4583" s="21">
        <f>INDEX(LISTAS!$H:$Q,MATCH(BASE!H4583,LISTAS!$G:$G,0),MATCH(BASE!J4583,LISTAS!$H$3:$Q$3,0))*Tabela3[[#This Row],[QUANTIDADE]]</f>
        <v>18</v>
      </c>
      <c r="L4583" s="2" t="str">
        <f>TEXT(Tabela3[[#This Row],[DATA]],"MM")</f>
        <v>05</v>
      </c>
      <c r="M4583" s="2">
        <f>WEEKNUM(Tabela3[[#This Row],[DATA]])</f>
        <v>18</v>
      </c>
      <c r="N4583" s="18">
        <f>YEAR(Tabela3[[#This Row],[DATA]])</f>
        <v>2023</v>
      </c>
    </row>
    <row r="4584" spans="2:14">
      <c r="B4584" s="1">
        <v>45052</v>
      </c>
      <c r="C4584">
        <v>13871</v>
      </c>
      <c r="D4584">
        <f>COUNTIF(C$4:C4584,Tabela3[[#This Row],[COMANDA]])</f>
        <v>1</v>
      </c>
      <c r="E4584" t="s">
        <v>90</v>
      </c>
      <c r="F4584" t="s">
        <v>98</v>
      </c>
      <c r="G4584" t="s">
        <v>8</v>
      </c>
      <c r="H4584" t="s">
        <v>204</v>
      </c>
      <c r="I4584" s="2">
        <v>1</v>
      </c>
      <c r="J4584" t="s">
        <v>11</v>
      </c>
      <c r="K4584" s="21">
        <f>INDEX(LISTAS!$H:$Q,MATCH(BASE!H4584,LISTAS!$G:$G,0),MATCH(BASE!J4584,LISTAS!$H$3:$Q$3,0))*Tabela3[[#This Row],[QUANTIDADE]]</f>
        <v>18</v>
      </c>
      <c r="L4584" s="2" t="str">
        <f>TEXT(Tabela3[[#This Row],[DATA]],"MM")</f>
        <v>05</v>
      </c>
      <c r="M4584" s="2">
        <f>WEEKNUM(Tabela3[[#This Row],[DATA]])</f>
        <v>18</v>
      </c>
      <c r="N4584" s="18">
        <f>YEAR(Tabela3[[#This Row],[DATA]])</f>
        <v>2023</v>
      </c>
    </row>
    <row r="4585" spans="2:14">
      <c r="B4585" s="1">
        <v>45052</v>
      </c>
      <c r="C4585">
        <v>13871</v>
      </c>
      <c r="D4585">
        <f>COUNTIF(C$4:C4585,Tabela3[[#This Row],[COMANDA]])</f>
        <v>2</v>
      </c>
      <c r="E4585" t="s">
        <v>90</v>
      </c>
      <c r="F4585" t="s">
        <v>98</v>
      </c>
      <c r="G4585" t="s">
        <v>10</v>
      </c>
      <c r="H4585" t="s">
        <v>119</v>
      </c>
      <c r="I4585" s="2">
        <v>1</v>
      </c>
      <c r="J4585" t="s">
        <v>11</v>
      </c>
      <c r="K4585" s="21">
        <f>INDEX(LISTAS!$H:$Q,MATCH(BASE!H4585,LISTAS!$G:$G,0),MATCH(BASE!J4585,LISTAS!$H$3:$Q$3,0))*Tabela3[[#This Row],[QUANTIDADE]]</f>
        <v>6</v>
      </c>
      <c r="L4585" s="2" t="str">
        <f>TEXT(Tabela3[[#This Row],[DATA]],"MM")</f>
        <v>05</v>
      </c>
      <c r="M4585" s="2">
        <f>WEEKNUM(Tabela3[[#This Row],[DATA]])</f>
        <v>18</v>
      </c>
      <c r="N4585" s="18">
        <f>YEAR(Tabela3[[#This Row],[DATA]])</f>
        <v>2023</v>
      </c>
    </row>
    <row r="4586" spans="2:14">
      <c r="B4586" s="1">
        <v>45052</v>
      </c>
      <c r="C4586">
        <v>13871</v>
      </c>
      <c r="D4586">
        <f>COUNTIF(C$4:C4586,Tabela3[[#This Row],[COMANDA]])</f>
        <v>3</v>
      </c>
      <c r="E4586" t="s">
        <v>90</v>
      </c>
      <c r="F4586" t="s">
        <v>98</v>
      </c>
      <c r="G4586" t="s">
        <v>9</v>
      </c>
      <c r="H4586" t="s">
        <v>59</v>
      </c>
      <c r="I4586" s="2">
        <v>1</v>
      </c>
      <c r="J4586" t="s">
        <v>11</v>
      </c>
      <c r="K4586" s="21">
        <f>INDEX(LISTAS!$H:$Q,MATCH(BASE!H4586,LISTAS!$G:$G,0),MATCH(BASE!J4586,LISTAS!$H$3:$Q$3,0))*Tabela3[[#This Row],[QUANTIDADE]]</f>
        <v>3</v>
      </c>
      <c r="L4586" s="2" t="str">
        <f>TEXT(Tabela3[[#This Row],[DATA]],"MM")</f>
        <v>05</v>
      </c>
      <c r="M4586" s="2">
        <f>WEEKNUM(Tabela3[[#This Row],[DATA]])</f>
        <v>18</v>
      </c>
      <c r="N4586" s="18">
        <f>YEAR(Tabela3[[#This Row],[DATA]])</f>
        <v>2023</v>
      </c>
    </row>
    <row r="4587" spans="2:14">
      <c r="B4587" s="1">
        <v>45052</v>
      </c>
      <c r="C4587">
        <v>13872</v>
      </c>
      <c r="D4587">
        <f>COUNTIF(C$4:C4587,Tabela3[[#This Row],[COMANDA]])</f>
        <v>1</v>
      </c>
      <c r="E4587" t="s">
        <v>90</v>
      </c>
      <c r="F4587" t="s">
        <v>99</v>
      </c>
      <c r="G4587" t="s">
        <v>8</v>
      </c>
      <c r="H4587" t="s">
        <v>204</v>
      </c>
      <c r="I4587" s="2">
        <v>1</v>
      </c>
      <c r="J4587" t="s">
        <v>11</v>
      </c>
      <c r="K4587" s="21">
        <f>INDEX(LISTAS!$H:$Q,MATCH(BASE!H4587,LISTAS!$G:$G,0),MATCH(BASE!J4587,LISTAS!$H$3:$Q$3,0))*Tabela3[[#This Row],[QUANTIDADE]]</f>
        <v>18</v>
      </c>
      <c r="L4587" s="2" t="str">
        <f>TEXT(Tabela3[[#This Row],[DATA]],"MM")</f>
        <v>05</v>
      </c>
      <c r="M4587" s="2">
        <f>WEEKNUM(Tabela3[[#This Row],[DATA]])</f>
        <v>18</v>
      </c>
      <c r="N4587" s="18">
        <f>YEAR(Tabela3[[#This Row],[DATA]])</f>
        <v>2023</v>
      </c>
    </row>
    <row r="4588" spans="2:14">
      <c r="B4588" s="1">
        <v>45052</v>
      </c>
      <c r="C4588">
        <v>13872</v>
      </c>
      <c r="D4588">
        <f>COUNTIF(C$4:C4588,Tabela3[[#This Row],[COMANDA]])</f>
        <v>2</v>
      </c>
      <c r="E4588" t="s">
        <v>90</v>
      </c>
      <c r="F4588" t="s">
        <v>99</v>
      </c>
      <c r="G4588" t="s">
        <v>9</v>
      </c>
      <c r="H4588" t="s">
        <v>146</v>
      </c>
      <c r="I4588" s="2">
        <v>1</v>
      </c>
      <c r="J4588" t="s">
        <v>11</v>
      </c>
      <c r="K4588" s="21">
        <f>INDEX(LISTAS!$H:$Q,MATCH(BASE!H4588,LISTAS!$G:$G,0),MATCH(BASE!J4588,LISTAS!$H$3:$Q$3,0))*Tabela3[[#This Row],[QUANTIDADE]]</f>
        <v>4</v>
      </c>
      <c r="L4588" s="2" t="str">
        <f>TEXT(Tabela3[[#This Row],[DATA]],"MM")</f>
        <v>05</v>
      </c>
      <c r="M4588" s="2">
        <f>WEEKNUM(Tabela3[[#This Row],[DATA]])</f>
        <v>18</v>
      </c>
      <c r="N4588" s="18">
        <f>YEAR(Tabela3[[#This Row],[DATA]])</f>
        <v>2023</v>
      </c>
    </row>
    <row r="4589" spans="2:14">
      <c r="B4589" s="1">
        <v>45052</v>
      </c>
      <c r="C4589">
        <v>13873</v>
      </c>
      <c r="D4589">
        <f>COUNTIF(C$4:C4589,Tabela3[[#This Row],[COMANDA]])</f>
        <v>1</v>
      </c>
      <c r="E4589" t="s">
        <v>90</v>
      </c>
      <c r="F4589" t="s">
        <v>100</v>
      </c>
      <c r="G4589" t="s">
        <v>8</v>
      </c>
      <c r="H4589" t="s">
        <v>43</v>
      </c>
      <c r="I4589" s="2">
        <v>1</v>
      </c>
      <c r="J4589" t="s">
        <v>11</v>
      </c>
      <c r="K4589" s="21">
        <f>INDEX(LISTAS!$H:$Q,MATCH(BASE!H4589,LISTAS!$G:$G,0),MATCH(BASE!J4589,LISTAS!$H$3:$Q$3,0))*Tabela3[[#This Row],[QUANTIDADE]]</f>
        <v>18</v>
      </c>
      <c r="L4589" s="2" t="str">
        <f>TEXT(Tabela3[[#This Row],[DATA]],"MM")</f>
        <v>05</v>
      </c>
      <c r="M4589" s="2">
        <f>WEEKNUM(Tabela3[[#This Row],[DATA]])</f>
        <v>18</v>
      </c>
      <c r="N4589" s="18">
        <f>YEAR(Tabela3[[#This Row],[DATA]])</f>
        <v>2023</v>
      </c>
    </row>
    <row r="4590" spans="2:14">
      <c r="B4590" s="1">
        <v>45052</v>
      </c>
      <c r="C4590">
        <v>13873</v>
      </c>
      <c r="D4590">
        <f>COUNTIF(C$4:C4590,Tabela3[[#This Row],[COMANDA]])</f>
        <v>2</v>
      </c>
      <c r="E4590" t="s">
        <v>90</v>
      </c>
      <c r="F4590" t="s">
        <v>100</v>
      </c>
      <c r="G4590" t="s">
        <v>9</v>
      </c>
      <c r="H4590" t="s">
        <v>138</v>
      </c>
      <c r="I4590" s="2">
        <v>1</v>
      </c>
      <c r="J4590" t="s">
        <v>11</v>
      </c>
      <c r="K4590" s="21">
        <f>INDEX(LISTAS!$H:$Q,MATCH(BASE!H4590,LISTAS!$G:$G,0),MATCH(BASE!J4590,LISTAS!$H$3:$Q$3,0))*Tabela3[[#This Row],[QUANTIDADE]]</f>
        <v>4</v>
      </c>
      <c r="L4590" s="2" t="str">
        <f>TEXT(Tabela3[[#This Row],[DATA]],"MM")</f>
        <v>05</v>
      </c>
      <c r="M4590" s="2">
        <f>WEEKNUM(Tabela3[[#This Row],[DATA]])</f>
        <v>18</v>
      </c>
      <c r="N4590" s="18">
        <f>YEAR(Tabela3[[#This Row],[DATA]])</f>
        <v>2023</v>
      </c>
    </row>
    <row r="4591" spans="2:14">
      <c r="B4591" s="1">
        <v>45052</v>
      </c>
      <c r="C4591">
        <v>13874</v>
      </c>
      <c r="D4591">
        <f>COUNTIF(C$4:C4591,Tabela3[[#This Row],[COMANDA]])</f>
        <v>1</v>
      </c>
      <c r="E4591" t="s">
        <v>90</v>
      </c>
      <c r="F4591" t="s">
        <v>100</v>
      </c>
      <c r="G4591" t="s">
        <v>8</v>
      </c>
      <c r="H4591" t="s">
        <v>206</v>
      </c>
      <c r="I4591" s="2">
        <v>1</v>
      </c>
      <c r="J4591" t="s">
        <v>11</v>
      </c>
      <c r="K4591" s="21">
        <f>INDEX(LISTAS!$H:$Q,MATCH(BASE!H4591,LISTAS!$G:$G,0),MATCH(BASE!J4591,LISTAS!$H$3:$Q$3,0))*Tabela3[[#This Row],[QUANTIDADE]]</f>
        <v>18</v>
      </c>
      <c r="L4591" s="2" t="str">
        <f>TEXT(Tabela3[[#This Row],[DATA]],"MM")</f>
        <v>05</v>
      </c>
      <c r="M4591" s="2">
        <f>WEEKNUM(Tabela3[[#This Row],[DATA]])</f>
        <v>18</v>
      </c>
      <c r="N4591" s="18">
        <f>YEAR(Tabela3[[#This Row],[DATA]])</f>
        <v>2023</v>
      </c>
    </row>
    <row r="4592" spans="2:14">
      <c r="B4592" s="1">
        <v>45052</v>
      </c>
      <c r="C4592">
        <v>13875</v>
      </c>
      <c r="D4592">
        <f>COUNTIF(C$4:C4592,Tabela3[[#This Row],[COMANDA]])</f>
        <v>1</v>
      </c>
      <c r="E4592" t="s">
        <v>90</v>
      </c>
      <c r="F4592" t="s">
        <v>98</v>
      </c>
      <c r="G4592" t="s">
        <v>8</v>
      </c>
      <c r="H4592" t="s">
        <v>206</v>
      </c>
      <c r="I4592" s="2">
        <v>1</v>
      </c>
      <c r="J4592" t="s">
        <v>11</v>
      </c>
      <c r="K4592" s="21">
        <f>INDEX(LISTAS!$H:$Q,MATCH(BASE!H4592,LISTAS!$G:$G,0),MATCH(BASE!J4592,LISTAS!$H$3:$Q$3,0))*Tabela3[[#This Row],[QUANTIDADE]]</f>
        <v>18</v>
      </c>
      <c r="L4592" s="2" t="str">
        <f>TEXT(Tabela3[[#This Row],[DATA]],"MM")</f>
        <v>05</v>
      </c>
      <c r="M4592" s="2">
        <f>WEEKNUM(Tabela3[[#This Row],[DATA]])</f>
        <v>18</v>
      </c>
      <c r="N4592" s="18">
        <f>YEAR(Tabela3[[#This Row],[DATA]])</f>
        <v>2023</v>
      </c>
    </row>
    <row r="4593" spans="2:14">
      <c r="B4593" s="1">
        <v>45052</v>
      </c>
      <c r="C4593">
        <v>13876</v>
      </c>
      <c r="D4593">
        <f>COUNTIF(C$4:C4593,Tabela3[[#This Row],[COMANDA]])</f>
        <v>1</v>
      </c>
      <c r="E4593" t="s">
        <v>90</v>
      </c>
      <c r="F4593" t="s">
        <v>99</v>
      </c>
      <c r="G4593" t="s">
        <v>8</v>
      </c>
      <c r="H4593" t="s">
        <v>203</v>
      </c>
      <c r="I4593" s="2">
        <v>1</v>
      </c>
      <c r="J4593" t="s">
        <v>11</v>
      </c>
      <c r="K4593" s="21">
        <f>INDEX(LISTAS!$H:$Q,MATCH(BASE!H4593,LISTAS!$G:$G,0),MATCH(BASE!J4593,LISTAS!$H$3:$Q$3,0))*Tabela3[[#This Row],[QUANTIDADE]]</f>
        <v>20</v>
      </c>
      <c r="L4593" s="2" t="str">
        <f>TEXT(Tabela3[[#This Row],[DATA]],"MM")</f>
        <v>05</v>
      </c>
      <c r="M4593" s="2">
        <f>WEEKNUM(Tabela3[[#This Row],[DATA]])</f>
        <v>18</v>
      </c>
      <c r="N4593" s="18">
        <f>YEAR(Tabela3[[#This Row],[DATA]])</f>
        <v>2023</v>
      </c>
    </row>
    <row r="4594" spans="2:14">
      <c r="B4594" s="1">
        <v>45052</v>
      </c>
      <c r="C4594">
        <v>13877</v>
      </c>
      <c r="D4594">
        <f>COUNTIF(C$4:C4594,Tabela3[[#This Row],[COMANDA]])</f>
        <v>1</v>
      </c>
      <c r="E4594" t="s">
        <v>90</v>
      </c>
      <c r="F4594" t="s">
        <v>100</v>
      </c>
      <c r="G4594" t="s">
        <v>8</v>
      </c>
      <c r="H4594" t="s">
        <v>40</v>
      </c>
      <c r="I4594" s="2">
        <v>1</v>
      </c>
      <c r="J4594" t="s">
        <v>11</v>
      </c>
      <c r="K4594" s="21">
        <f>INDEX(LISTAS!$H:$Q,MATCH(BASE!H4594,LISTAS!$G:$G,0),MATCH(BASE!J4594,LISTAS!$H$3:$Q$3,0))*Tabela3[[#This Row],[QUANTIDADE]]</f>
        <v>14</v>
      </c>
      <c r="L4594" s="2" t="str">
        <f>TEXT(Tabela3[[#This Row],[DATA]],"MM")</f>
        <v>05</v>
      </c>
      <c r="M4594" s="2">
        <f>WEEKNUM(Tabela3[[#This Row],[DATA]])</f>
        <v>18</v>
      </c>
      <c r="N4594" s="18">
        <f>YEAR(Tabela3[[#This Row],[DATA]])</f>
        <v>2023</v>
      </c>
    </row>
    <row r="4595" spans="2:14">
      <c r="B4595" s="1">
        <v>45052</v>
      </c>
      <c r="C4595">
        <v>13877</v>
      </c>
      <c r="D4595">
        <f>COUNTIF(C$4:C4595,Tabela3[[#This Row],[COMANDA]])</f>
        <v>2</v>
      </c>
      <c r="E4595" t="s">
        <v>90</v>
      </c>
      <c r="F4595" t="s">
        <v>100</v>
      </c>
      <c r="G4595" t="s">
        <v>9</v>
      </c>
      <c r="H4595" t="s">
        <v>138</v>
      </c>
      <c r="I4595" s="2">
        <v>1</v>
      </c>
      <c r="J4595" t="s">
        <v>11</v>
      </c>
      <c r="K4595" s="21">
        <f>INDEX(LISTAS!$H:$Q,MATCH(BASE!H4595,LISTAS!$G:$G,0),MATCH(BASE!J4595,LISTAS!$H$3:$Q$3,0))*Tabela3[[#This Row],[QUANTIDADE]]</f>
        <v>4</v>
      </c>
      <c r="L4595" s="2" t="str">
        <f>TEXT(Tabela3[[#This Row],[DATA]],"MM")</f>
        <v>05</v>
      </c>
      <c r="M4595" s="2">
        <f>WEEKNUM(Tabela3[[#This Row],[DATA]])</f>
        <v>18</v>
      </c>
      <c r="N4595" s="18">
        <f>YEAR(Tabela3[[#This Row],[DATA]])</f>
        <v>2023</v>
      </c>
    </row>
    <row r="4596" spans="2:14">
      <c r="B4596" s="1">
        <v>45052</v>
      </c>
      <c r="C4596">
        <v>13877</v>
      </c>
      <c r="D4596">
        <f>COUNTIF(C$4:C4596,Tabela3[[#This Row],[COMANDA]])</f>
        <v>3</v>
      </c>
      <c r="E4596" t="s">
        <v>90</v>
      </c>
      <c r="F4596" t="s">
        <v>100</v>
      </c>
      <c r="G4596" t="s">
        <v>10</v>
      </c>
      <c r="H4596" t="s">
        <v>432</v>
      </c>
      <c r="I4596" s="2">
        <v>1</v>
      </c>
      <c r="J4596" t="s">
        <v>11</v>
      </c>
      <c r="K4596" s="21">
        <f>INDEX(LISTAS!$H:$Q,MATCH(BASE!H4596,LISTAS!$G:$G,0),MATCH(BASE!J4596,LISTAS!$H$3:$Q$3,0))*Tabela3[[#This Row],[QUANTIDADE]]</f>
        <v>3</v>
      </c>
      <c r="L4596" s="2" t="str">
        <f>TEXT(Tabela3[[#This Row],[DATA]],"MM")</f>
        <v>05</v>
      </c>
      <c r="M4596" s="2">
        <f>WEEKNUM(Tabela3[[#This Row],[DATA]])</f>
        <v>18</v>
      </c>
      <c r="N4596" s="18">
        <f>YEAR(Tabela3[[#This Row],[DATA]])</f>
        <v>2023</v>
      </c>
    </row>
    <row r="4597" spans="2:14">
      <c r="B4597" s="1">
        <v>45052</v>
      </c>
      <c r="C4597">
        <v>13878</v>
      </c>
      <c r="D4597">
        <f>COUNTIF(C$4:C4597,Tabela3[[#This Row],[COMANDA]])</f>
        <v>1</v>
      </c>
      <c r="E4597" t="s">
        <v>90</v>
      </c>
      <c r="G4597" t="s">
        <v>8</v>
      </c>
      <c r="H4597" t="s">
        <v>41</v>
      </c>
      <c r="I4597" s="2">
        <v>1</v>
      </c>
      <c r="J4597" t="s">
        <v>11</v>
      </c>
      <c r="K4597" s="21">
        <f>INDEX(LISTAS!$H:$Q,MATCH(BASE!H4597,LISTAS!$G:$G,0),MATCH(BASE!J4597,LISTAS!$H$3:$Q$3,0))*Tabela3[[#This Row],[QUANTIDADE]]</f>
        <v>14</v>
      </c>
      <c r="L4597" s="2" t="str">
        <f>TEXT(Tabela3[[#This Row],[DATA]],"MM")</f>
        <v>05</v>
      </c>
      <c r="M4597" s="2">
        <f>WEEKNUM(Tabela3[[#This Row],[DATA]])</f>
        <v>18</v>
      </c>
      <c r="N4597" s="18">
        <f>YEAR(Tabela3[[#This Row],[DATA]])</f>
        <v>2023</v>
      </c>
    </row>
    <row r="4598" spans="2:14">
      <c r="B4598" s="1">
        <v>45052</v>
      </c>
      <c r="C4598">
        <v>13878</v>
      </c>
      <c r="D4598">
        <f>COUNTIF(C$4:C4598,Tabela3[[#This Row],[COMANDA]])</f>
        <v>2</v>
      </c>
      <c r="E4598" t="s">
        <v>90</v>
      </c>
      <c r="G4598" t="s">
        <v>10</v>
      </c>
      <c r="H4598" t="s">
        <v>116</v>
      </c>
      <c r="I4598" s="2">
        <v>1</v>
      </c>
      <c r="J4598" t="s">
        <v>11</v>
      </c>
      <c r="K4598" s="21">
        <f>INDEX(LISTAS!$H:$Q,MATCH(BASE!H4598,LISTAS!$G:$G,0),MATCH(BASE!J4598,LISTAS!$H$3:$Q$3,0))*Tabela3[[#This Row],[QUANTIDADE]]</f>
        <v>2.5</v>
      </c>
      <c r="L4598" s="2" t="str">
        <f>TEXT(Tabela3[[#This Row],[DATA]],"MM")</f>
        <v>05</v>
      </c>
      <c r="M4598" s="2">
        <f>WEEKNUM(Tabela3[[#This Row],[DATA]])</f>
        <v>18</v>
      </c>
      <c r="N4598" s="18">
        <f>YEAR(Tabela3[[#This Row],[DATA]])</f>
        <v>2023</v>
      </c>
    </row>
    <row r="4599" spans="2:14">
      <c r="B4599" s="1">
        <v>45052</v>
      </c>
      <c r="C4599">
        <v>13878</v>
      </c>
      <c r="D4599">
        <f>COUNTIF(C$4:C4599,Tabela3[[#This Row],[COMANDA]])</f>
        <v>3</v>
      </c>
      <c r="E4599" t="s">
        <v>90</v>
      </c>
      <c r="G4599" t="s">
        <v>10</v>
      </c>
      <c r="H4599" t="s">
        <v>235</v>
      </c>
      <c r="I4599" s="2">
        <v>1</v>
      </c>
      <c r="J4599" t="s">
        <v>11</v>
      </c>
      <c r="K4599" s="21">
        <f>INDEX(LISTAS!$H:$Q,MATCH(BASE!H4599,LISTAS!$G:$G,0),MATCH(BASE!J4599,LISTAS!$H$3:$Q$3,0))*Tabela3[[#This Row],[QUANTIDADE]]</f>
        <v>2</v>
      </c>
      <c r="L4599" s="2" t="str">
        <f>TEXT(Tabela3[[#This Row],[DATA]],"MM")</f>
        <v>05</v>
      </c>
      <c r="M4599" s="2">
        <f>WEEKNUM(Tabela3[[#This Row],[DATA]])</f>
        <v>18</v>
      </c>
      <c r="N4599" s="18">
        <f>YEAR(Tabela3[[#This Row],[DATA]])</f>
        <v>2023</v>
      </c>
    </row>
    <row r="4600" spans="2:14">
      <c r="B4600" s="1">
        <v>45052</v>
      </c>
      <c r="C4600">
        <v>13878</v>
      </c>
      <c r="D4600">
        <f>COUNTIF(C$4:C4600,Tabela3[[#This Row],[COMANDA]])</f>
        <v>4</v>
      </c>
      <c r="E4600" t="s">
        <v>90</v>
      </c>
      <c r="G4600" t="s">
        <v>10</v>
      </c>
      <c r="H4600" t="s">
        <v>124</v>
      </c>
      <c r="I4600" s="2">
        <v>1</v>
      </c>
      <c r="J4600" t="s">
        <v>11</v>
      </c>
      <c r="K4600" s="21">
        <f>INDEX(LISTAS!$H:$Q,MATCH(BASE!H4600,LISTAS!$G:$G,0),MATCH(BASE!J4600,LISTAS!$H$3:$Q$3,0))*Tabela3[[#This Row],[QUANTIDADE]]</f>
        <v>3</v>
      </c>
      <c r="L4600" s="2" t="str">
        <f>TEXT(Tabela3[[#This Row],[DATA]],"MM")</f>
        <v>05</v>
      </c>
      <c r="M4600" s="2">
        <f>WEEKNUM(Tabela3[[#This Row],[DATA]])</f>
        <v>18</v>
      </c>
      <c r="N4600" s="18">
        <f>YEAR(Tabela3[[#This Row],[DATA]])</f>
        <v>2023</v>
      </c>
    </row>
    <row r="4601" spans="2:14">
      <c r="B4601" s="1">
        <v>45052</v>
      </c>
      <c r="C4601">
        <v>13879</v>
      </c>
      <c r="D4601">
        <f>COUNTIF(C$4:C4601,Tabela3[[#This Row],[COMANDA]])</f>
        <v>1</v>
      </c>
      <c r="E4601" t="s">
        <v>90</v>
      </c>
      <c r="F4601" t="s">
        <v>100</v>
      </c>
      <c r="G4601" t="s">
        <v>8</v>
      </c>
      <c r="H4601" t="s">
        <v>203</v>
      </c>
      <c r="I4601" s="2">
        <v>1</v>
      </c>
      <c r="J4601" t="s">
        <v>11</v>
      </c>
      <c r="K4601" s="21">
        <f>INDEX(LISTAS!$H:$Q,MATCH(BASE!H4601,LISTAS!$G:$G,0),MATCH(BASE!J4601,LISTAS!$H$3:$Q$3,0))*Tabela3[[#This Row],[QUANTIDADE]]</f>
        <v>20</v>
      </c>
      <c r="L4601" s="2" t="str">
        <f>TEXT(Tabela3[[#This Row],[DATA]],"MM")</f>
        <v>05</v>
      </c>
      <c r="M4601" s="2">
        <f>WEEKNUM(Tabela3[[#This Row],[DATA]])</f>
        <v>18</v>
      </c>
      <c r="N4601" s="18">
        <f>YEAR(Tabela3[[#This Row],[DATA]])</f>
        <v>2023</v>
      </c>
    </row>
    <row r="4602" spans="2:14">
      <c r="B4602" s="1">
        <v>45052</v>
      </c>
      <c r="C4602">
        <v>13879</v>
      </c>
      <c r="D4602">
        <f>COUNTIF(C$4:C4602,Tabela3[[#This Row],[COMANDA]])</f>
        <v>2</v>
      </c>
      <c r="E4602" t="s">
        <v>90</v>
      </c>
      <c r="F4602" t="s">
        <v>100</v>
      </c>
      <c r="G4602" t="s">
        <v>61</v>
      </c>
      <c r="H4602" t="s">
        <v>161</v>
      </c>
      <c r="I4602" s="2">
        <v>1</v>
      </c>
      <c r="J4602" t="s">
        <v>11</v>
      </c>
      <c r="K4602" s="21">
        <f>INDEX(LISTAS!$H:$Q,MATCH(BASE!H4602,LISTAS!$G:$G,0),MATCH(BASE!J4602,LISTAS!$H$3:$Q$3,0))*Tabela3[[#This Row],[QUANTIDADE]]</f>
        <v>3</v>
      </c>
      <c r="L4602" s="2" t="str">
        <f>TEXT(Tabela3[[#This Row],[DATA]],"MM")</f>
        <v>05</v>
      </c>
      <c r="M4602" s="2">
        <f>WEEKNUM(Tabela3[[#This Row],[DATA]])</f>
        <v>18</v>
      </c>
      <c r="N4602" s="18">
        <f>YEAR(Tabela3[[#This Row],[DATA]])</f>
        <v>2023</v>
      </c>
    </row>
    <row r="4603" spans="2:14">
      <c r="B4603" s="1">
        <v>45052</v>
      </c>
      <c r="C4603">
        <v>13879</v>
      </c>
      <c r="D4603">
        <f>COUNTIF(C$4:C4603,Tabela3[[#This Row],[COMANDA]])</f>
        <v>3</v>
      </c>
      <c r="E4603" t="s">
        <v>90</v>
      </c>
      <c r="F4603" t="s">
        <v>100</v>
      </c>
      <c r="G4603" t="s">
        <v>10</v>
      </c>
      <c r="H4603" t="s">
        <v>119</v>
      </c>
      <c r="I4603" s="2">
        <v>1</v>
      </c>
      <c r="J4603" t="s">
        <v>11</v>
      </c>
      <c r="K4603" s="21">
        <f>INDEX(LISTAS!$H:$Q,MATCH(BASE!H4603,LISTAS!$G:$G,0),MATCH(BASE!J4603,LISTAS!$H$3:$Q$3,0))*Tabela3[[#This Row],[QUANTIDADE]]</f>
        <v>6</v>
      </c>
      <c r="L4603" s="2" t="str">
        <f>TEXT(Tabela3[[#This Row],[DATA]],"MM")</f>
        <v>05</v>
      </c>
      <c r="M4603" s="2">
        <f>WEEKNUM(Tabela3[[#This Row],[DATA]])</f>
        <v>18</v>
      </c>
      <c r="N4603" s="18">
        <f>YEAR(Tabela3[[#This Row],[DATA]])</f>
        <v>2023</v>
      </c>
    </row>
    <row r="4604" spans="2:14">
      <c r="B4604" s="1">
        <v>45052</v>
      </c>
      <c r="C4604">
        <v>13880</v>
      </c>
      <c r="D4604">
        <f>COUNTIF(C$4:C4604,Tabela3[[#This Row],[COMANDA]])</f>
        <v>1</v>
      </c>
      <c r="E4604" t="s">
        <v>90</v>
      </c>
      <c r="F4604" t="s">
        <v>100</v>
      </c>
      <c r="G4604" t="s">
        <v>8</v>
      </c>
      <c r="H4604" t="s">
        <v>41</v>
      </c>
      <c r="I4604" s="2">
        <v>1</v>
      </c>
      <c r="J4604" t="s">
        <v>11</v>
      </c>
      <c r="K4604" s="21">
        <f>INDEX(LISTAS!$H:$Q,MATCH(BASE!H4604,LISTAS!$G:$G,0),MATCH(BASE!J4604,LISTAS!$H$3:$Q$3,0))*Tabela3[[#This Row],[QUANTIDADE]]</f>
        <v>14</v>
      </c>
      <c r="L4604" s="2" t="str">
        <f>TEXT(Tabela3[[#This Row],[DATA]],"MM")</f>
        <v>05</v>
      </c>
      <c r="M4604" s="2">
        <f>WEEKNUM(Tabela3[[#This Row],[DATA]])</f>
        <v>18</v>
      </c>
      <c r="N4604" s="18">
        <f>YEAR(Tabela3[[#This Row],[DATA]])</f>
        <v>2023</v>
      </c>
    </row>
    <row r="4605" spans="2:14">
      <c r="B4605" s="1">
        <v>45052</v>
      </c>
      <c r="C4605">
        <v>13880</v>
      </c>
      <c r="D4605">
        <f>COUNTIF(C$4:C4605,Tabela3[[#This Row],[COMANDA]])</f>
        <v>2</v>
      </c>
      <c r="E4605" t="s">
        <v>90</v>
      </c>
      <c r="F4605" t="s">
        <v>100</v>
      </c>
      <c r="G4605" t="s">
        <v>61</v>
      </c>
      <c r="H4605" t="s">
        <v>163</v>
      </c>
      <c r="I4605" s="2">
        <v>1</v>
      </c>
      <c r="J4605" t="s">
        <v>11</v>
      </c>
      <c r="K4605" s="21">
        <f>INDEX(LISTAS!$H:$Q,MATCH(BASE!H4605,LISTAS!$G:$G,0),MATCH(BASE!J4605,LISTAS!$H$3:$Q$3,0))*Tabela3[[#This Row],[QUANTIDADE]]</f>
        <v>4</v>
      </c>
      <c r="L4605" s="2" t="str">
        <f>TEXT(Tabela3[[#This Row],[DATA]],"MM")</f>
        <v>05</v>
      </c>
      <c r="M4605" s="2">
        <f>WEEKNUM(Tabela3[[#This Row],[DATA]])</f>
        <v>18</v>
      </c>
      <c r="N4605" s="18">
        <f>YEAR(Tabela3[[#This Row],[DATA]])</f>
        <v>2023</v>
      </c>
    </row>
    <row r="4606" spans="2:14">
      <c r="B4606" s="1">
        <v>45052</v>
      </c>
      <c r="C4606">
        <v>13880</v>
      </c>
      <c r="D4606">
        <f>COUNTIF(C$4:C4606,Tabela3[[#This Row],[COMANDA]])</f>
        <v>3</v>
      </c>
      <c r="E4606" t="s">
        <v>90</v>
      </c>
      <c r="F4606" t="s">
        <v>100</v>
      </c>
      <c r="G4606" t="s">
        <v>10</v>
      </c>
      <c r="H4606" t="s">
        <v>432</v>
      </c>
      <c r="I4606" s="2">
        <v>1</v>
      </c>
      <c r="J4606" t="s">
        <v>11</v>
      </c>
      <c r="K4606" s="21">
        <f>INDEX(LISTAS!$H:$Q,MATCH(BASE!H4606,LISTAS!$G:$G,0),MATCH(BASE!J4606,LISTAS!$H$3:$Q$3,0))*Tabela3[[#This Row],[QUANTIDADE]]</f>
        <v>3</v>
      </c>
      <c r="L4606" s="2" t="str">
        <f>TEXT(Tabela3[[#This Row],[DATA]],"MM")</f>
        <v>05</v>
      </c>
      <c r="M4606" s="2">
        <f>WEEKNUM(Tabela3[[#This Row],[DATA]])</f>
        <v>18</v>
      </c>
      <c r="N4606" s="18">
        <f>YEAR(Tabela3[[#This Row],[DATA]])</f>
        <v>2023</v>
      </c>
    </row>
    <row r="4607" spans="2:14">
      <c r="B4607" s="1">
        <v>45052</v>
      </c>
      <c r="C4607">
        <v>13881</v>
      </c>
      <c r="D4607">
        <f>COUNTIF(C$4:C4607,Tabela3[[#This Row],[COMANDA]])</f>
        <v>1</v>
      </c>
      <c r="E4607" t="s">
        <v>90</v>
      </c>
      <c r="F4607" t="s">
        <v>99</v>
      </c>
      <c r="G4607" t="s">
        <v>8</v>
      </c>
      <c r="H4607" t="s">
        <v>204</v>
      </c>
      <c r="I4607" s="2">
        <v>1</v>
      </c>
      <c r="J4607" t="s">
        <v>11</v>
      </c>
      <c r="K4607" s="21">
        <f>INDEX(LISTAS!$H:$Q,MATCH(BASE!H4607,LISTAS!$G:$G,0),MATCH(BASE!J4607,LISTAS!$H$3:$Q$3,0))*Tabela3[[#This Row],[QUANTIDADE]]</f>
        <v>18</v>
      </c>
      <c r="L4607" s="2" t="str">
        <f>TEXT(Tabela3[[#This Row],[DATA]],"MM")</f>
        <v>05</v>
      </c>
      <c r="M4607" s="2">
        <f>WEEKNUM(Tabela3[[#This Row],[DATA]])</f>
        <v>18</v>
      </c>
      <c r="N4607" s="18">
        <f>YEAR(Tabela3[[#This Row],[DATA]])</f>
        <v>2023</v>
      </c>
    </row>
    <row r="4608" spans="2:14">
      <c r="B4608" s="1">
        <v>45052</v>
      </c>
      <c r="C4608">
        <v>13881</v>
      </c>
      <c r="D4608">
        <f>COUNTIF(C$4:C4608,Tabela3[[#This Row],[COMANDA]])</f>
        <v>2</v>
      </c>
      <c r="E4608" t="s">
        <v>90</v>
      </c>
      <c r="F4608" t="s">
        <v>99</v>
      </c>
      <c r="G4608" t="s">
        <v>8</v>
      </c>
      <c r="H4608" t="s">
        <v>203</v>
      </c>
      <c r="I4608" s="2">
        <v>1</v>
      </c>
      <c r="J4608" t="s">
        <v>11</v>
      </c>
      <c r="K4608" s="21">
        <f>INDEX(LISTAS!$H:$Q,MATCH(BASE!H4608,LISTAS!$G:$G,0),MATCH(BASE!J4608,LISTAS!$H$3:$Q$3,0))*Tabela3[[#This Row],[QUANTIDADE]]</f>
        <v>20</v>
      </c>
      <c r="L4608" s="2" t="str">
        <f>TEXT(Tabela3[[#This Row],[DATA]],"MM")</f>
        <v>05</v>
      </c>
      <c r="M4608" s="2">
        <f>WEEKNUM(Tabela3[[#This Row],[DATA]])</f>
        <v>18</v>
      </c>
      <c r="N4608" s="18">
        <f>YEAR(Tabela3[[#This Row],[DATA]])</f>
        <v>2023</v>
      </c>
    </row>
    <row r="4609" spans="2:14">
      <c r="B4609" s="1">
        <v>45052</v>
      </c>
      <c r="C4609">
        <v>13881</v>
      </c>
      <c r="D4609">
        <f>COUNTIF(C$4:C4609,Tabela3[[#This Row],[COMANDA]])</f>
        <v>3</v>
      </c>
      <c r="E4609" t="s">
        <v>90</v>
      </c>
      <c r="F4609" t="s">
        <v>99</v>
      </c>
      <c r="G4609" t="s">
        <v>9</v>
      </c>
      <c r="H4609" t="s">
        <v>142</v>
      </c>
      <c r="I4609" s="2">
        <v>2</v>
      </c>
      <c r="J4609" t="s">
        <v>11</v>
      </c>
      <c r="K4609" s="21">
        <f>INDEX(LISTAS!$H:$Q,MATCH(BASE!H4609,LISTAS!$G:$G,0),MATCH(BASE!J4609,LISTAS!$H$3:$Q$3,0))*Tabela3[[#This Row],[QUANTIDADE]]</f>
        <v>12</v>
      </c>
      <c r="L4609" s="2" t="str">
        <f>TEXT(Tabela3[[#This Row],[DATA]],"MM")</f>
        <v>05</v>
      </c>
      <c r="M4609" s="2">
        <f>WEEKNUM(Tabela3[[#This Row],[DATA]])</f>
        <v>18</v>
      </c>
      <c r="N4609" s="18">
        <f>YEAR(Tabela3[[#This Row],[DATA]])</f>
        <v>2023</v>
      </c>
    </row>
    <row r="4610" spans="2:14">
      <c r="B4610" s="1">
        <v>45052</v>
      </c>
      <c r="C4610">
        <v>13882</v>
      </c>
      <c r="D4610">
        <f>COUNTIF(C$4:C4610,Tabela3[[#This Row],[COMANDA]])</f>
        <v>1</v>
      </c>
      <c r="E4610" t="s">
        <v>90</v>
      </c>
      <c r="F4610" t="s">
        <v>99</v>
      </c>
      <c r="G4610" t="s">
        <v>8</v>
      </c>
      <c r="H4610" t="s">
        <v>206</v>
      </c>
      <c r="I4610" s="2">
        <v>1</v>
      </c>
      <c r="J4610" t="s">
        <v>11</v>
      </c>
      <c r="K4610" s="21">
        <f>INDEX(LISTAS!$H:$Q,MATCH(BASE!H4610,LISTAS!$G:$G,0),MATCH(BASE!J4610,LISTAS!$H$3:$Q$3,0))*Tabela3[[#This Row],[QUANTIDADE]]</f>
        <v>18</v>
      </c>
      <c r="L4610" s="2" t="str">
        <f>TEXT(Tabela3[[#This Row],[DATA]],"MM")</f>
        <v>05</v>
      </c>
      <c r="M4610" s="2">
        <f>WEEKNUM(Tabela3[[#This Row],[DATA]])</f>
        <v>18</v>
      </c>
      <c r="N4610" s="18">
        <f>YEAR(Tabela3[[#This Row],[DATA]])</f>
        <v>2023</v>
      </c>
    </row>
    <row r="4611" spans="2:14">
      <c r="B4611" s="1">
        <v>45052</v>
      </c>
      <c r="C4611">
        <v>13882</v>
      </c>
      <c r="D4611">
        <f>COUNTIF(C$4:C4611,Tabela3[[#This Row],[COMANDA]])</f>
        <v>2</v>
      </c>
      <c r="E4611" t="s">
        <v>90</v>
      </c>
      <c r="F4611" t="s">
        <v>99</v>
      </c>
      <c r="G4611" t="s">
        <v>9</v>
      </c>
      <c r="H4611" t="s">
        <v>138</v>
      </c>
      <c r="I4611" s="2">
        <v>1</v>
      </c>
      <c r="J4611" t="s">
        <v>11</v>
      </c>
      <c r="K4611" s="21">
        <f>INDEX(LISTAS!$H:$Q,MATCH(BASE!H4611,LISTAS!$G:$G,0),MATCH(BASE!J4611,LISTAS!$H$3:$Q$3,0))*Tabela3[[#This Row],[QUANTIDADE]]</f>
        <v>4</v>
      </c>
      <c r="L4611" s="2" t="str">
        <f>TEXT(Tabela3[[#This Row],[DATA]],"MM")</f>
        <v>05</v>
      </c>
      <c r="M4611" s="2">
        <f>WEEKNUM(Tabela3[[#This Row],[DATA]])</f>
        <v>18</v>
      </c>
      <c r="N4611" s="18">
        <f>YEAR(Tabela3[[#This Row],[DATA]])</f>
        <v>2023</v>
      </c>
    </row>
    <row r="4612" spans="2:14">
      <c r="B4612" s="1">
        <v>45052</v>
      </c>
      <c r="C4612">
        <v>13883</v>
      </c>
      <c r="D4612">
        <f>COUNTIF(C$4:C4612,Tabela3[[#This Row],[COMANDA]])</f>
        <v>1</v>
      </c>
      <c r="E4612" t="s">
        <v>90</v>
      </c>
      <c r="F4612" t="s">
        <v>100</v>
      </c>
      <c r="G4612" t="s">
        <v>8</v>
      </c>
      <c r="H4612" t="s">
        <v>206</v>
      </c>
      <c r="I4612" s="2">
        <v>1</v>
      </c>
      <c r="J4612" t="s">
        <v>11</v>
      </c>
      <c r="K4612" s="21">
        <f>INDEX(LISTAS!$H:$Q,MATCH(BASE!H4612,LISTAS!$G:$G,0),MATCH(BASE!J4612,LISTAS!$H$3:$Q$3,0))*Tabela3[[#This Row],[QUANTIDADE]]</f>
        <v>18</v>
      </c>
      <c r="L4612" s="2" t="str">
        <f>TEXT(Tabela3[[#This Row],[DATA]],"MM")</f>
        <v>05</v>
      </c>
      <c r="M4612" s="2">
        <f>WEEKNUM(Tabela3[[#This Row],[DATA]])</f>
        <v>18</v>
      </c>
      <c r="N4612" s="18">
        <f>YEAR(Tabela3[[#This Row],[DATA]])</f>
        <v>2023</v>
      </c>
    </row>
    <row r="4613" spans="2:14">
      <c r="B4613" s="1">
        <v>45052</v>
      </c>
      <c r="C4613">
        <v>13883</v>
      </c>
      <c r="D4613">
        <f>COUNTIF(C$4:C4613,Tabela3[[#This Row],[COMANDA]])</f>
        <v>2</v>
      </c>
      <c r="E4613" t="s">
        <v>90</v>
      </c>
      <c r="F4613" t="s">
        <v>100</v>
      </c>
      <c r="G4613" t="s">
        <v>9</v>
      </c>
      <c r="H4613" t="s">
        <v>138</v>
      </c>
      <c r="I4613" s="2">
        <v>1</v>
      </c>
      <c r="J4613" t="s">
        <v>11</v>
      </c>
      <c r="K4613" s="21">
        <f>INDEX(LISTAS!$H:$Q,MATCH(BASE!H4613,LISTAS!$G:$G,0),MATCH(BASE!J4613,LISTAS!$H$3:$Q$3,0))*Tabela3[[#This Row],[QUANTIDADE]]</f>
        <v>4</v>
      </c>
      <c r="L4613" s="2" t="str">
        <f>TEXT(Tabela3[[#This Row],[DATA]],"MM")</f>
        <v>05</v>
      </c>
      <c r="M4613" s="2">
        <f>WEEKNUM(Tabela3[[#This Row],[DATA]])</f>
        <v>18</v>
      </c>
      <c r="N4613" s="18">
        <f>YEAR(Tabela3[[#This Row],[DATA]])</f>
        <v>2023</v>
      </c>
    </row>
    <row r="4614" spans="2:14">
      <c r="B4614" s="1">
        <v>45052</v>
      </c>
      <c r="C4614">
        <v>13883</v>
      </c>
      <c r="D4614">
        <f>COUNTIF(C$4:C4614,Tabela3[[#This Row],[COMANDA]])</f>
        <v>3</v>
      </c>
      <c r="E4614" t="s">
        <v>90</v>
      </c>
      <c r="F4614" t="s">
        <v>100</v>
      </c>
      <c r="G4614" t="s">
        <v>10</v>
      </c>
      <c r="H4614" t="s">
        <v>119</v>
      </c>
      <c r="I4614" s="2">
        <v>1</v>
      </c>
      <c r="J4614" t="s">
        <v>11</v>
      </c>
      <c r="K4614" s="21">
        <f>INDEX(LISTAS!$H:$Q,MATCH(BASE!H4614,LISTAS!$G:$G,0),MATCH(BASE!J4614,LISTAS!$H$3:$Q$3,0))*Tabela3[[#This Row],[QUANTIDADE]]</f>
        <v>6</v>
      </c>
      <c r="L4614" s="2" t="str">
        <f>TEXT(Tabela3[[#This Row],[DATA]],"MM")</f>
        <v>05</v>
      </c>
      <c r="M4614" s="2">
        <f>WEEKNUM(Tabela3[[#This Row],[DATA]])</f>
        <v>18</v>
      </c>
      <c r="N4614" s="18">
        <f>YEAR(Tabela3[[#This Row],[DATA]])</f>
        <v>2023</v>
      </c>
    </row>
    <row r="4615" spans="2:14">
      <c r="B4615" s="1">
        <v>45052</v>
      </c>
      <c r="C4615">
        <v>13884</v>
      </c>
      <c r="D4615">
        <f>COUNTIF(C$4:C4615,Tabela3[[#This Row],[COMANDA]])</f>
        <v>1</v>
      </c>
      <c r="E4615" t="s">
        <v>90</v>
      </c>
      <c r="F4615" t="s">
        <v>98</v>
      </c>
      <c r="G4615" t="s">
        <v>8</v>
      </c>
      <c r="H4615" t="s">
        <v>204</v>
      </c>
      <c r="I4615" s="2">
        <v>1</v>
      </c>
      <c r="J4615" t="s">
        <v>11</v>
      </c>
      <c r="K4615" s="21">
        <f>INDEX(LISTAS!$H:$Q,MATCH(BASE!H4615,LISTAS!$G:$G,0),MATCH(BASE!J4615,LISTAS!$H$3:$Q$3,0))*Tabela3[[#This Row],[QUANTIDADE]]</f>
        <v>18</v>
      </c>
      <c r="L4615" s="2" t="str">
        <f>TEXT(Tabela3[[#This Row],[DATA]],"MM")</f>
        <v>05</v>
      </c>
      <c r="M4615" s="2">
        <f>WEEKNUM(Tabela3[[#This Row],[DATA]])</f>
        <v>18</v>
      </c>
      <c r="N4615" s="18">
        <f>YEAR(Tabela3[[#This Row],[DATA]])</f>
        <v>2023</v>
      </c>
    </row>
    <row r="4616" spans="2:14">
      <c r="B4616" s="1">
        <v>45052</v>
      </c>
      <c r="C4616">
        <v>13884</v>
      </c>
      <c r="D4616">
        <f>COUNTIF(C$4:C4616,Tabela3[[#This Row],[COMANDA]])</f>
        <v>2</v>
      </c>
      <c r="E4616" t="s">
        <v>90</v>
      </c>
      <c r="F4616" t="s">
        <v>98</v>
      </c>
      <c r="G4616" t="s">
        <v>10</v>
      </c>
      <c r="H4616" t="s">
        <v>119</v>
      </c>
      <c r="I4616" s="2">
        <v>1</v>
      </c>
      <c r="J4616" t="s">
        <v>11</v>
      </c>
      <c r="K4616" s="21">
        <f>INDEX(LISTAS!$H:$Q,MATCH(BASE!H4616,LISTAS!$G:$G,0),MATCH(BASE!J4616,LISTAS!$H$3:$Q$3,0))*Tabela3[[#This Row],[QUANTIDADE]]</f>
        <v>6</v>
      </c>
      <c r="L4616" s="2" t="str">
        <f>TEXT(Tabela3[[#This Row],[DATA]],"MM")</f>
        <v>05</v>
      </c>
      <c r="M4616" s="2">
        <f>WEEKNUM(Tabela3[[#This Row],[DATA]])</f>
        <v>18</v>
      </c>
      <c r="N4616" s="18">
        <f>YEAR(Tabela3[[#This Row],[DATA]])</f>
        <v>2023</v>
      </c>
    </row>
    <row r="4617" spans="2:14">
      <c r="B4617" s="1">
        <v>45052</v>
      </c>
      <c r="C4617">
        <v>13884</v>
      </c>
      <c r="D4617">
        <f>COUNTIF(C$4:C4617,Tabela3[[#This Row],[COMANDA]])</f>
        <v>3</v>
      </c>
      <c r="E4617" t="s">
        <v>90</v>
      </c>
      <c r="F4617" t="s">
        <v>98</v>
      </c>
      <c r="G4617" t="s">
        <v>9</v>
      </c>
      <c r="H4617" t="s">
        <v>351</v>
      </c>
      <c r="I4617" s="2">
        <v>1</v>
      </c>
      <c r="J4617" t="s">
        <v>11</v>
      </c>
      <c r="K4617" s="21">
        <f>INDEX(LISTAS!$H:$Q,MATCH(BASE!H4617,LISTAS!$G:$G,0),MATCH(BASE!J4617,LISTAS!$H$3:$Q$3,0))*Tabela3[[#This Row],[QUANTIDADE]]</f>
        <v>4</v>
      </c>
      <c r="L4617" s="2" t="str">
        <f>TEXT(Tabela3[[#This Row],[DATA]],"MM")</f>
        <v>05</v>
      </c>
      <c r="M4617" s="2">
        <f>WEEKNUM(Tabela3[[#This Row],[DATA]])</f>
        <v>18</v>
      </c>
      <c r="N4617" s="18">
        <f>YEAR(Tabela3[[#This Row],[DATA]])</f>
        <v>2023</v>
      </c>
    </row>
    <row r="4618" spans="2:14">
      <c r="B4618" s="1">
        <v>45052</v>
      </c>
      <c r="C4618">
        <v>13885</v>
      </c>
      <c r="D4618">
        <f>COUNTIF(C$4:C4618,Tabela3[[#This Row],[COMANDA]])</f>
        <v>1</v>
      </c>
      <c r="E4618" t="s">
        <v>90</v>
      </c>
      <c r="F4618" t="s">
        <v>100</v>
      </c>
      <c r="G4618" t="s">
        <v>8</v>
      </c>
      <c r="H4618" t="s">
        <v>206</v>
      </c>
      <c r="I4618" s="2">
        <v>1</v>
      </c>
      <c r="J4618" t="s">
        <v>11</v>
      </c>
      <c r="K4618" s="21">
        <f>INDEX(LISTAS!$H:$Q,MATCH(BASE!H4618,LISTAS!$G:$G,0),MATCH(BASE!J4618,LISTAS!$H$3:$Q$3,0))*Tabela3[[#This Row],[QUANTIDADE]]</f>
        <v>18</v>
      </c>
      <c r="L4618" s="2" t="str">
        <f>TEXT(Tabela3[[#This Row],[DATA]],"MM")</f>
        <v>05</v>
      </c>
      <c r="M4618" s="2">
        <f>WEEKNUM(Tabela3[[#This Row],[DATA]])</f>
        <v>18</v>
      </c>
      <c r="N4618" s="18">
        <f>YEAR(Tabela3[[#This Row],[DATA]])</f>
        <v>2023</v>
      </c>
    </row>
    <row r="4619" spans="2:14">
      <c r="B4619" s="1">
        <v>45052</v>
      </c>
      <c r="C4619">
        <v>13885</v>
      </c>
      <c r="D4619">
        <f>COUNTIF(C$4:C4619,Tabela3[[#This Row],[COMANDA]])</f>
        <v>2</v>
      </c>
      <c r="E4619" t="s">
        <v>90</v>
      </c>
      <c r="F4619" t="s">
        <v>100</v>
      </c>
      <c r="G4619" t="s">
        <v>9</v>
      </c>
      <c r="H4619" t="s">
        <v>59</v>
      </c>
      <c r="I4619" s="2">
        <v>1</v>
      </c>
      <c r="J4619" t="s">
        <v>11</v>
      </c>
      <c r="K4619" s="21">
        <f>INDEX(LISTAS!$H:$Q,MATCH(BASE!H4619,LISTAS!$G:$G,0),MATCH(BASE!J4619,LISTAS!$H$3:$Q$3,0))*Tabela3[[#This Row],[QUANTIDADE]]</f>
        <v>3</v>
      </c>
      <c r="L4619" s="2" t="str">
        <f>TEXT(Tabela3[[#This Row],[DATA]],"MM")</f>
        <v>05</v>
      </c>
      <c r="M4619" s="2">
        <f>WEEKNUM(Tabela3[[#This Row],[DATA]])</f>
        <v>18</v>
      </c>
      <c r="N4619" s="18">
        <f>YEAR(Tabela3[[#This Row],[DATA]])</f>
        <v>2023</v>
      </c>
    </row>
    <row r="4620" spans="2:14">
      <c r="B4620" s="1">
        <v>45052</v>
      </c>
      <c r="C4620">
        <v>13886</v>
      </c>
      <c r="D4620">
        <f>COUNTIF(C$4:C4620,Tabela3[[#This Row],[COMANDA]])</f>
        <v>1</v>
      </c>
      <c r="E4620" t="s">
        <v>90</v>
      </c>
      <c r="F4620" t="s">
        <v>99</v>
      </c>
      <c r="G4620" t="s">
        <v>8</v>
      </c>
      <c r="H4620" t="s">
        <v>206</v>
      </c>
      <c r="I4620" s="2">
        <v>2</v>
      </c>
      <c r="J4620" t="s">
        <v>11</v>
      </c>
      <c r="K4620" s="21">
        <f>INDEX(LISTAS!$H:$Q,MATCH(BASE!H4620,LISTAS!$G:$G,0),MATCH(BASE!J4620,LISTAS!$H$3:$Q$3,0))*Tabela3[[#This Row],[QUANTIDADE]]</f>
        <v>36</v>
      </c>
      <c r="L4620" s="2" t="str">
        <f>TEXT(Tabela3[[#This Row],[DATA]],"MM")</f>
        <v>05</v>
      </c>
      <c r="M4620" s="2">
        <f>WEEKNUM(Tabela3[[#This Row],[DATA]])</f>
        <v>18</v>
      </c>
      <c r="N4620" s="18">
        <f>YEAR(Tabela3[[#This Row],[DATA]])</f>
        <v>2023</v>
      </c>
    </row>
    <row r="4621" spans="2:14">
      <c r="B4621" s="1">
        <v>45052</v>
      </c>
      <c r="C4621">
        <v>13886</v>
      </c>
      <c r="D4621">
        <f>COUNTIF(C$4:C4621,Tabela3[[#This Row],[COMANDA]])</f>
        <v>2</v>
      </c>
      <c r="E4621" t="s">
        <v>90</v>
      </c>
      <c r="F4621" t="s">
        <v>99</v>
      </c>
      <c r="G4621" t="s">
        <v>61</v>
      </c>
      <c r="H4621" t="s">
        <v>163</v>
      </c>
      <c r="I4621" s="2">
        <v>2</v>
      </c>
      <c r="J4621" t="s">
        <v>11</v>
      </c>
      <c r="K4621" s="21">
        <f>INDEX(LISTAS!$H:$Q,MATCH(BASE!H4621,LISTAS!$G:$G,0),MATCH(BASE!J4621,LISTAS!$H$3:$Q$3,0))*Tabela3[[#This Row],[QUANTIDADE]]</f>
        <v>8</v>
      </c>
      <c r="L4621" s="2" t="str">
        <f>TEXT(Tabela3[[#This Row],[DATA]],"MM")</f>
        <v>05</v>
      </c>
      <c r="M4621" s="2">
        <f>WEEKNUM(Tabela3[[#This Row],[DATA]])</f>
        <v>18</v>
      </c>
      <c r="N4621" s="18">
        <f>YEAR(Tabela3[[#This Row],[DATA]])</f>
        <v>2023</v>
      </c>
    </row>
    <row r="4622" spans="2:14">
      <c r="B4622" s="1">
        <v>45052</v>
      </c>
      <c r="C4622">
        <v>13886</v>
      </c>
      <c r="D4622">
        <f>COUNTIF(C$4:C4622,Tabela3[[#This Row],[COMANDA]])</f>
        <v>3</v>
      </c>
      <c r="E4622" t="s">
        <v>90</v>
      </c>
      <c r="F4622" t="s">
        <v>99</v>
      </c>
      <c r="G4622" t="s">
        <v>9</v>
      </c>
      <c r="H4622" t="s">
        <v>138</v>
      </c>
      <c r="I4622" s="2">
        <v>1</v>
      </c>
      <c r="J4622" t="s">
        <v>11</v>
      </c>
      <c r="K4622" s="21">
        <f>INDEX(LISTAS!$H:$Q,MATCH(BASE!H4622,LISTAS!$G:$G,0),MATCH(BASE!J4622,LISTAS!$H$3:$Q$3,0))*Tabela3[[#This Row],[QUANTIDADE]]</f>
        <v>4</v>
      </c>
      <c r="L4622" s="2" t="str">
        <f>TEXT(Tabela3[[#This Row],[DATA]],"MM")</f>
        <v>05</v>
      </c>
      <c r="M4622" s="2">
        <f>WEEKNUM(Tabela3[[#This Row],[DATA]])</f>
        <v>18</v>
      </c>
      <c r="N4622" s="18">
        <f>YEAR(Tabela3[[#This Row],[DATA]])</f>
        <v>2023</v>
      </c>
    </row>
    <row r="4623" spans="2:14">
      <c r="B4623" s="1">
        <v>45052</v>
      </c>
      <c r="C4623">
        <v>13887</v>
      </c>
      <c r="D4623">
        <f>COUNTIF(C$4:C4623,Tabela3[[#This Row],[COMANDA]])</f>
        <v>1</v>
      </c>
      <c r="E4623" t="s">
        <v>90</v>
      </c>
      <c r="F4623" t="s">
        <v>99</v>
      </c>
      <c r="G4623" t="s">
        <v>8</v>
      </c>
      <c r="H4623" t="s">
        <v>43</v>
      </c>
      <c r="I4623" s="2">
        <v>1</v>
      </c>
      <c r="J4623" t="s">
        <v>11</v>
      </c>
      <c r="K4623" s="21">
        <f>INDEX(LISTAS!$H:$Q,MATCH(BASE!H4623,LISTAS!$G:$G,0),MATCH(BASE!J4623,LISTAS!$H$3:$Q$3,0))*Tabela3[[#This Row],[QUANTIDADE]]</f>
        <v>18</v>
      </c>
      <c r="L4623" s="2" t="str">
        <f>TEXT(Tabela3[[#This Row],[DATA]],"MM")</f>
        <v>05</v>
      </c>
      <c r="M4623" s="2">
        <f>WEEKNUM(Tabela3[[#This Row],[DATA]])</f>
        <v>18</v>
      </c>
      <c r="N4623" s="18">
        <f>YEAR(Tabela3[[#This Row],[DATA]])</f>
        <v>2023</v>
      </c>
    </row>
    <row r="4624" spans="2:14">
      <c r="B4624" s="1">
        <v>45052</v>
      </c>
      <c r="C4624">
        <v>13887</v>
      </c>
      <c r="D4624">
        <f>COUNTIF(C$4:C4624,Tabela3[[#This Row],[COMANDA]])</f>
        <v>2</v>
      </c>
      <c r="E4624" t="s">
        <v>90</v>
      </c>
      <c r="F4624" t="s">
        <v>99</v>
      </c>
      <c r="G4624" t="s">
        <v>61</v>
      </c>
      <c r="H4624" t="s">
        <v>199</v>
      </c>
      <c r="I4624" s="2">
        <v>1</v>
      </c>
      <c r="J4624" t="s">
        <v>11</v>
      </c>
      <c r="K4624" s="21">
        <f>INDEX(LISTAS!$H:$Q,MATCH(BASE!H4624,LISTAS!$G:$G,0),MATCH(BASE!J4624,LISTAS!$H$3:$Q$3,0))*Tabela3[[#This Row],[QUANTIDADE]]</f>
        <v>1</v>
      </c>
      <c r="L4624" s="2" t="str">
        <f>TEXT(Tabela3[[#This Row],[DATA]],"MM")</f>
        <v>05</v>
      </c>
      <c r="M4624" s="2">
        <f>WEEKNUM(Tabela3[[#This Row],[DATA]])</f>
        <v>18</v>
      </c>
      <c r="N4624" s="18">
        <f>YEAR(Tabela3[[#This Row],[DATA]])</f>
        <v>2023</v>
      </c>
    </row>
    <row r="4625" spans="2:14">
      <c r="B4625" s="1">
        <v>45052</v>
      </c>
      <c r="C4625">
        <v>13887</v>
      </c>
      <c r="D4625">
        <f>COUNTIF(C$4:C4625,Tabela3[[#This Row],[COMANDA]])</f>
        <v>3</v>
      </c>
      <c r="E4625" t="s">
        <v>90</v>
      </c>
      <c r="F4625" t="s">
        <v>99</v>
      </c>
      <c r="G4625" t="s">
        <v>9</v>
      </c>
      <c r="H4625" t="s">
        <v>136</v>
      </c>
      <c r="I4625" s="2">
        <v>1</v>
      </c>
      <c r="J4625" t="s">
        <v>11</v>
      </c>
      <c r="K4625" s="21">
        <f>INDEX(LISTAS!$H:$Q,MATCH(BASE!H4625,LISTAS!$G:$G,0),MATCH(BASE!J4625,LISTAS!$H$3:$Q$3,0))*Tabela3[[#This Row],[QUANTIDADE]]</f>
        <v>4</v>
      </c>
      <c r="L4625" s="2" t="str">
        <f>TEXT(Tabela3[[#This Row],[DATA]],"MM")</f>
        <v>05</v>
      </c>
      <c r="M4625" s="2">
        <f>WEEKNUM(Tabela3[[#This Row],[DATA]])</f>
        <v>18</v>
      </c>
      <c r="N4625" s="18">
        <f>YEAR(Tabela3[[#This Row],[DATA]])</f>
        <v>2023</v>
      </c>
    </row>
    <row r="4626" spans="2:14">
      <c r="B4626" s="1">
        <v>45052</v>
      </c>
      <c r="C4626">
        <v>13888</v>
      </c>
      <c r="D4626">
        <f>COUNTIF(C$4:C4626,Tabela3[[#This Row],[COMANDA]])</f>
        <v>1</v>
      </c>
      <c r="E4626" t="s">
        <v>90</v>
      </c>
      <c r="F4626" t="s">
        <v>98</v>
      </c>
      <c r="G4626" t="s">
        <v>8</v>
      </c>
      <c r="H4626" t="s">
        <v>206</v>
      </c>
      <c r="I4626" s="2">
        <v>1</v>
      </c>
      <c r="J4626" t="s">
        <v>11</v>
      </c>
      <c r="K4626" s="21">
        <f>INDEX(LISTAS!$H:$Q,MATCH(BASE!H4626,LISTAS!$G:$G,0),MATCH(BASE!J4626,LISTAS!$H$3:$Q$3,0))*Tabela3[[#This Row],[QUANTIDADE]]</f>
        <v>18</v>
      </c>
      <c r="L4626" s="2" t="str">
        <f>TEXT(Tabela3[[#This Row],[DATA]],"MM")</f>
        <v>05</v>
      </c>
      <c r="M4626" s="2">
        <f>WEEKNUM(Tabela3[[#This Row],[DATA]])</f>
        <v>18</v>
      </c>
      <c r="N4626" s="18">
        <f>YEAR(Tabela3[[#This Row],[DATA]])</f>
        <v>2023</v>
      </c>
    </row>
    <row r="4627" spans="2:14">
      <c r="B4627" s="1">
        <v>45052</v>
      </c>
      <c r="C4627">
        <v>13889</v>
      </c>
      <c r="D4627">
        <f>COUNTIF(C$4:C4627,Tabela3[[#This Row],[COMANDA]])</f>
        <v>1</v>
      </c>
      <c r="E4627" t="s">
        <v>90</v>
      </c>
      <c r="F4627" t="s">
        <v>99</v>
      </c>
      <c r="G4627" t="s">
        <v>8</v>
      </c>
      <c r="H4627" t="s">
        <v>206</v>
      </c>
      <c r="I4627" s="2">
        <v>1</v>
      </c>
      <c r="J4627" t="s">
        <v>11</v>
      </c>
      <c r="K4627" s="21">
        <f>INDEX(LISTAS!$H:$Q,MATCH(BASE!H4627,LISTAS!$G:$G,0),MATCH(BASE!J4627,LISTAS!$H$3:$Q$3,0))*Tabela3[[#This Row],[QUANTIDADE]]</f>
        <v>18</v>
      </c>
      <c r="L4627" s="2" t="str">
        <f>TEXT(Tabela3[[#This Row],[DATA]],"MM")</f>
        <v>05</v>
      </c>
      <c r="M4627" s="2">
        <f>WEEKNUM(Tabela3[[#This Row],[DATA]])</f>
        <v>18</v>
      </c>
      <c r="N4627" s="18">
        <f>YEAR(Tabela3[[#This Row],[DATA]])</f>
        <v>2023</v>
      </c>
    </row>
    <row r="4628" spans="2:14">
      <c r="B4628" s="1">
        <v>45052</v>
      </c>
      <c r="C4628">
        <v>13889</v>
      </c>
      <c r="D4628">
        <f>COUNTIF(C$4:C4628,Tabela3[[#This Row],[COMANDA]])</f>
        <v>2</v>
      </c>
      <c r="E4628" t="s">
        <v>90</v>
      </c>
      <c r="F4628" t="s">
        <v>99</v>
      </c>
      <c r="G4628" t="s">
        <v>9</v>
      </c>
      <c r="H4628" t="s">
        <v>154</v>
      </c>
      <c r="I4628" s="2">
        <v>1</v>
      </c>
      <c r="J4628" t="s">
        <v>11</v>
      </c>
      <c r="K4628" s="21">
        <f>INDEX(LISTAS!$H:$Q,MATCH(BASE!H4628,LISTAS!$G:$G,0),MATCH(BASE!J4628,LISTAS!$H$3:$Q$3,0))*Tabela3[[#This Row],[QUANTIDADE]]</f>
        <v>6</v>
      </c>
      <c r="L4628" s="2" t="str">
        <f>TEXT(Tabela3[[#This Row],[DATA]],"MM")</f>
        <v>05</v>
      </c>
      <c r="M4628" s="2">
        <f>WEEKNUM(Tabela3[[#This Row],[DATA]])</f>
        <v>18</v>
      </c>
      <c r="N4628" s="18">
        <f>YEAR(Tabela3[[#This Row],[DATA]])</f>
        <v>2023</v>
      </c>
    </row>
    <row r="4629" spans="2:14">
      <c r="B4629" s="1">
        <v>45052</v>
      </c>
      <c r="C4629">
        <v>13890</v>
      </c>
      <c r="D4629">
        <f>COUNTIF(C$4:C4629,Tabela3[[#This Row],[COMANDA]])</f>
        <v>1</v>
      </c>
      <c r="E4629" t="s">
        <v>90</v>
      </c>
      <c r="F4629" t="s">
        <v>98</v>
      </c>
      <c r="G4629" t="s">
        <v>8</v>
      </c>
      <c r="H4629" t="s">
        <v>203</v>
      </c>
      <c r="I4629" s="2">
        <v>1</v>
      </c>
      <c r="J4629" t="s">
        <v>11</v>
      </c>
      <c r="K4629" s="21">
        <f>INDEX(LISTAS!$H:$Q,MATCH(BASE!H4629,LISTAS!$G:$G,0),MATCH(BASE!J4629,LISTAS!$H$3:$Q$3,0))*Tabela3[[#This Row],[QUANTIDADE]]</f>
        <v>20</v>
      </c>
      <c r="L4629" s="2" t="str">
        <f>TEXT(Tabela3[[#This Row],[DATA]],"MM")</f>
        <v>05</v>
      </c>
      <c r="M4629" s="2">
        <f>WEEKNUM(Tabela3[[#This Row],[DATA]])</f>
        <v>18</v>
      </c>
      <c r="N4629" s="18">
        <f>YEAR(Tabela3[[#This Row],[DATA]])</f>
        <v>2023</v>
      </c>
    </row>
    <row r="4630" spans="2:14">
      <c r="B4630" s="1">
        <v>45052</v>
      </c>
      <c r="C4630">
        <v>13891</v>
      </c>
      <c r="D4630">
        <f>COUNTIF(C$4:C4630,Tabela3[[#This Row],[COMANDA]])</f>
        <v>1</v>
      </c>
      <c r="E4630" t="s">
        <v>90</v>
      </c>
      <c r="F4630" t="s">
        <v>375</v>
      </c>
      <c r="G4630" t="s">
        <v>8</v>
      </c>
      <c r="H4630" t="s">
        <v>204</v>
      </c>
      <c r="I4630" s="2">
        <v>1</v>
      </c>
      <c r="J4630" t="s">
        <v>11</v>
      </c>
      <c r="K4630" s="21">
        <f>INDEX(LISTAS!$H:$Q,MATCH(BASE!H4630,LISTAS!$G:$G,0),MATCH(BASE!J4630,LISTAS!$H$3:$Q$3,0))*Tabela3[[#This Row],[QUANTIDADE]]</f>
        <v>18</v>
      </c>
      <c r="L4630" s="2" t="str">
        <f>TEXT(Tabela3[[#This Row],[DATA]],"MM")</f>
        <v>05</v>
      </c>
      <c r="M4630" s="2">
        <f>WEEKNUM(Tabela3[[#This Row],[DATA]])</f>
        <v>18</v>
      </c>
      <c r="N4630" s="18">
        <f>YEAR(Tabela3[[#This Row],[DATA]])</f>
        <v>2023</v>
      </c>
    </row>
    <row r="4631" spans="2:14">
      <c r="B4631" s="1">
        <v>45052</v>
      </c>
      <c r="C4631">
        <v>13891</v>
      </c>
      <c r="D4631">
        <f>COUNTIF(C$4:C4631,Tabela3[[#This Row],[COMANDA]])</f>
        <v>2</v>
      </c>
      <c r="E4631" t="s">
        <v>90</v>
      </c>
      <c r="F4631" t="s">
        <v>375</v>
      </c>
      <c r="G4631" t="s">
        <v>9</v>
      </c>
      <c r="H4631" t="s">
        <v>138</v>
      </c>
      <c r="I4631" s="2">
        <v>1</v>
      </c>
      <c r="J4631" t="s">
        <v>11</v>
      </c>
      <c r="K4631" s="21">
        <f>INDEX(LISTAS!$H:$Q,MATCH(BASE!H4631,LISTAS!$G:$G,0),MATCH(BASE!J4631,LISTAS!$H$3:$Q$3,0))*Tabela3[[#This Row],[QUANTIDADE]]</f>
        <v>4</v>
      </c>
      <c r="L4631" s="2" t="str">
        <f>TEXT(Tabela3[[#This Row],[DATA]],"MM")</f>
        <v>05</v>
      </c>
      <c r="M4631" s="2">
        <f>WEEKNUM(Tabela3[[#This Row],[DATA]])</f>
        <v>18</v>
      </c>
      <c r="N4631" s="18">
        <f>YEAR(Tabela3[[#This Row],[DATA]])</f>
        <v>2023</v>
      </c>
    </row>
    <row r="4632" spans="2:14">
      <c r="B4632" s="1">
        <v>45052</v>
      </c>
      <c r="C4632">
        <v>13892</v>
      </c>
      <c r="D4632">
        <f>COUNTIF(C$4:C4632,Tabela3[[#This Row],[COMANDA]])</f>
        <v>1</v>
      </c>
      <c r="E4632" t="s">
        <v>90</v>
      </c>
      <c r="F4632" t="s">
        <v>99</v>
      </c>
      <c r="G4632" t="s">
        <v>8</v>
      </c>
      <c r="H4632" t="s">
        <v>42</v>
      </c>
      <c r="I4632" s="2">
        <v>1</v>
      </c>
      <c r="J4632" t="s">
        <v>11</v>
      </c>
      <c r="K4632" s="21">
        <f>INDEX(LISTAS!$H:$Q,MATCH(BASE!H4632,LISTAS!$G:$G,0),MATCH(BASE!J4632,LISTAS!$H$3:$Q$3,0))*Tabela3[[#This Row],[QUANTIDADE]]</f>
        <v>16</v>
      </c>
      <c r="L4632" s="2" t="str">
        <f>TEXT(Tabela3[[#This Row],[DATA]],"MM")</f>
        <v>05</v>
      </c>
      <c r="M4632" s="2">
        <f>WEEKNUM(Tabela3[[#This Row],[DATA]])</f>
        <v>18</v>
      </c>
      <c r="N4632" s="18">
        <f>YEAR(Tabela3[[#This Row],[DATA]])</f>
        <v>2023</v>
      </c>
    </row>
    <row r="4633" spans="2:14">
      <c r="B4633" s="1">
        <v>45052</v>
      </c>
      <c r="C4633">
        <v>13892</v>
      </c>
      <c r="D4633">
        <f>COUNTIF(C$4:C4633,Tabela3[[#This Row],[COMANDA]])</f>
        <v>2</v>
      </c>
      <c r="E4633" t="s">
        <v>90</v>
      </c>
      <c r="F4633" t="s">
        <v>99</v>
      </c>
      <c r="G4633" t="s">
        <v>9</v>
      </c>
      <c r="H4633" t="s">
        <v>138</v>
      </c>
      <c r="I4633" s="2">
        <v>1</v>
      </c>
      <c r="J4633" t="s">
        <v>11</v>
      </c>
      <c r="K4633" s="21">
        <f>INDEX(LISTAS!$H:$Q,MATCH(BASE!H4633,LISTAS!$G:$G,0),MATCH(BASE!J4633,LISTAS!$H$3:$Q$3,0))*Tabela3[[#This Row],[QUANTIDADE]]</f>
        <v>4</v>
      </c>
      <c r="L4633" s="2" t="str">
        <f>TEXT(Tabela3[[#This Row],[DATA]],"MM")</f>
        <v>05</v>
      </c>
      <c r="M4633" s="2">
        <f>WEEKNUM(Tabela3[[#This Row],[DATA]])</f>
        <v>18</v>
      </c>
      <c r="N4633" s="18">
        <f>YEAR(Tabela3[[#This Row],[DATA]])</f>
        <v>2023</v>
      </c>
    </row>
    <row r="4634" spans="2:14">
      <c r="B4634" s="1">
        <v>45052</v>
      </c>
      <c r="C4634">
        <v>13893</v>
      </c>
      <c r="D4634">
        <f>COUNTIF(C$4:C4634,Tabela3[[#This Row],[COMANDA]])</f>
        <v>1</v>
      </c>
      <c r="E4634" t="s">
        <v>90</v>
      </c>
      <c r="F4634" t="s">
        <v>100</v>
      </c>
      <c r="G4634" t="s">
        <v>8</v>
      </c>
      <c r="H4634" t="s">
        <v>204</v>
      </c>
      <c r="I4634" s="2">
        <v>2</v>
      </c>
      <c r="J4634" t="s">
        <v>11</v>
      </c>
      <c r="K4634" s="21">
        <f>INDEX(LISTAS!$H:$Q,MATCH(BASE!H4634,LISTAS!$G:$G,0),MATCH(BASE!J4634,LISTAS!$H$3:$Q$3,0))*Tabela3[[#This Row],[QUANTIDADE]]</f>
        <v>36</v>
      </c>
      <c r="L4634" s="2" t="str">
        <f>TEXT(Tabela3[[#This Row],[DATA]],"MM")</f>
        <v>05</v>
      </c>
      <c r="M4634" s="2">
        <f>WEEKNUM(Tabela3[[#This Row],[DATA]])</f>
        <v>18</v>
      </c>
      <c r="N4634" s="18">
        <f>YEAR(Tabela3[[#This Row],[DATA]])</f>
        <v>2023</v>
      </c>
    </row>
    <row r="4635" spans="2:14">
      <c r="B4635" s="1">
        <v>45052</v>
      </c>
      <c r="C4635">
        <v>13893</v>
      </c>
      <c r="D4635">
        <f>COUNTIF(C$4:C4635,Tabela3[[#This Row],[COMANDA]])</f>
        <v>2</v>
      </c>
      <c r="E4635" t="s">
        <v>90</v>
      </c>
      <c r="F4635" t="s">
        <v>100</v>
      </c>
      <c r="G4635" t="s">
        <v>9</v>
      </c>
      <c r="H4635" t="s">
        <v>468</v>
      </c>
      <c r="I4635" s="2">
        <v>2</v>
      </c>
      <c r="J4635" t="s">
        <v>11</v>
      </c>
      <c r="K4635" s="21">
        <f>INDEX(LISTAS!$H:$Q,MATCH(BASE!H4635,LISTAS!$G:$G,0),MATCH(BASE!J4635,LISTAS!$H$3:$Q$3,0))*Tabela3[[#This Row],[QUANTIDADE]]</f>
        <v>8</v>
      </c>
      <c r="L4635" s="2" t="str">
        <f>TEXT(Tabela3[[#This Row],[DATA]],"MM")</f>
        <v>05</v>
      </c>
      <c r="M4635" s="2">
        <f>WEEKNUM(Tabela3[[#This Row],[DATA]])</f>
        <v>18</v>
      </c>
      <c r="N4635" s="18">
        <f>YEAR(Tabela3[[#This Row],[DATA]])</f>
        <v>2023</v>
      </c>
    </row>
    <row r="4636" spans="2:14">
      <c r="B4636" s="1">
        <v>45052</v>
      </c>
      <c r="C4636">
        <v>13894</v>
      </c>
      <c r="D4636">
        <f>COUNTIF(C$4:C4636,Tabela3[[#This Row],[COMANDA]])</f>
        <v>1</v>
      </c>
      <c r="E4636" t="s">
        <v>90</v>
      </c>
      <c r="F4636" t="s">
        <v>99</v>
      </c>
      <c r="G4636" t="s">
        <v>8</v>
      </c>
      <c r="H4636" t="s">
        <v>204</v>
      </c>
      <c r="I4636" s="2">
        <v>1</v>
      </c>
      <c r="J4636" t="s">
        <v>11</v>
      </c>
      <c r="K4636" s="21">
        <f>INDEX(LISTAS!$H:$Q,MATCH(BASE!H4636,LISTAS!$G:$G,0),MATCH(BASE!J4636,LISTAS!$H$3:$Q$3,0))*Tabela3[[#This Row],[QUANTIDADE]]</f>
        <v>18</v>
      </c>
      <c r="L4636" s="2" t="str">
        <f>TEXT(Tabela3[[#This Row],[DATA]],"MM")</f>
        <v>05</v>
      </c>
      <c r="M4636" s="2">
        <f>WEEKNUM(Tabela3[[#This Row],[DATA]])</f>
        <v>18</v>
      </c>
      <c r="N4636" s="18">
        <f>YEAR(Tabela3[[#This Row],[DATA]])</f>
        <v>2023</v>
      </c>
    </row>
    <row r="4637" spans="2:14">
      <c r="B4637" s="1">
        <v>45052</v>
      </c>
      <c r="C4637">
        <v>13895</v>
      </c>
      <c r="D4637">
        <f>COUNTIF(C$4:C4637,Tabela3[[#This Row],[COMANDA]])</f>
        <v>1</v>
      </c>
      <c r="E4637" t="s">
        <v>90</v>
      </c>
      <c r="F4637" t="s">
        <v>98</v>
      </c>
      <c r="G4637" t="s">
        <v>8</v>
      </c>
      <c r="H4637" t="s">
        <v>204</v>
      </c>
      <c r="I4637" s="2">
        <v>1</v>
      </c>
      <c r="J4637" t="s">
        <v>11</v>
      </c>
      <c r="K4637" s="21">
        <f>INDEX(LISTAS!$H:$Q,MATCH(BASE!H4637,LISTAS!$G:$G,0),MATCH(BASE!J4637,LISTAS!$H$3:$Q$3,0))*Tabela3[[#This Row],[QUANTIDADE]]</f>
        <v>18</v>
      </c>
      <c r="L4637" s="2" t="str">
        <f>TEXT(Tabela3[[#This Row],[DATA]],"MM")</f>
        <v>05</v>
      </c>
      <c r="M4637" s="2">
        <f>WEEKNUM(Tabela3[[#This Row],[DATA]])</f>
        <v>18</v>
      </c>
      <c r="N4637" s="18">
        <f>YEAR(Tabela3[[#This Row],[DATA]])</f>
        <v>2023</v>
      </c>
    </row>
    <row r="4638" spans="2:14">
      <c r="B4638" s="1">
        <v>45052</v>
      </c>
      <c r="C4638">
        <v>13895</v>
      </c>
      <c r="D4638">
        <f>COUNTIF(C$4:C4638,Tabela3[[#This Row],[COMANDA]])</f>
        <v>2</v>
      </c>
      <c r="E4638" t="s">
        <v>90</v>
      </c>
      <c r="F4638" t="s">
        <v>98</v>
      </c>
      <c r="G4638" t="s">
        <v>9</v>
      </c>
      <c r="H4638" t="s">
        <v>310</v>
      </c>
      <c r="I4638" s="2">
        <v>1</v>
      </c>
      <c r="J4638" t="s">
        <v>11</v>
      </c>
      <c r="K4638" s="21">
        <f>INDEX(LISTAS!$H:$Q,MATCH(BASE!H4638,LISTAS!$G:$G,0),MATCH(BASE!J4638,LISTAS!$H$3:$Q$3,0))*Tabela3[[#This Row],[QUANTIDADE]]</f>
        <v>9</v>
      </c>
      <c r="L4638" s="2" t="str">
        <f>TEXT(Tabela3[[#This Row],[DATA]],"MM")</f>
        <v>05</v>
      </c>
      <c r="M4638" s="2">
        <f>WEEKNUM(Tabela3[[#This Row],[DATA]])</f>
        <v>18</v>
      </c>
      <c r="N4638" s="18">
        <f>YEAR(Tabela3[[#This Row],[DATA]])</f>
        <v>2023</v>
      </c>
    </row>
    <row r="4639" spans="2:14">
      <c r="B4639" s="1">
        <v>45052</v>
      </c>
      <c r="C4639">
        <v>13896</v>
      </c>
      <c r="D4639">
        <f>COUNTIF(C$4:C4639,Tabela3[[#This Row],[COMANDA]])</f>
        <v>1</v>
      </c>
      <c r="E4639" t="s">
        <v>90</v>
      </c>
      <c r="G4639" t="s">
        <v>8</v>
      </c>
      <c r="H4639" t="s">
        <v>42</v>
      </c>
      <c r="I4639" s="2">
        <v>1</v>
      </c>
      <c r="J4639" t="s">
        <v>11</v>
      </c>
      <c r="K4639" s="21">
        <f>INDEX(LISTAS!$H:$Q,MATCH(BASE!H4639,LISTAS!$G:$G,0),MATCH(BASE!J4639,LISTAS!$H$3:$Q$3,0))*Tabela3[[#This Row],[QUANTIDADE]]</f>
        <v>16</v>
      </c>
      <c r="L4639" s="2" t="str">
        <f>TEXT(Tabela3[[#This Row],[DATA]],"MM")</f>
        <v>05</v>
      </c>
      <c r="M4639" s="2">
        <f>WEEKNUM(Tabela3[[#This Row],[DATA]])</f>
        <v>18</v>
      </c>
      <c r="N4639" s="18">
        <f>YEAR(Tabela3[[#This Row],[DATA]])</f>
        <v>2023</v>
      </c>
    </row>
    <row r="4640" spans="2:14">
      <c r="B4640" s="1">
        <v>45052</v>
      </c>
      <c r="C4640">
        <v>13897</v>
      </c>
      <c r="D4640">
        <f>COUNTIF(C$4:C4640,Tabela3[[#This Row],[COMANDA]])</f>
        <v>1</v>
      </c>
      <c r="E4640" t="s">
        <v>90</v>
      </c>
      <c r="G4640" t="s">
        <v>8</v>
      </c>
      <c r="H4640" t="s">
        <v>42</v>
      </c>
      <c r="I4640" s="2">
        <v>1</v>
      </c>
      <c r="J4640" t="s">
        <v>11</v>
      </c>
      <c r="K4640" s="21">
        <f>INDEX(LISTAS!$H:$Q,MATCH(BASE!H4640,LISTAS!$G:$G,0),MATCH(BASE!J4640,LISTAS!$H$3:$Q$3,0))*Tabela3[[#This Row],[QUANTIDADE]]</f>
        <v>16</v>
      </c>
      <c r="L4640" s="2" t="str">
        <f>TEXT(Tabela3[[#This Row],[DATA]],"MM")</f>
        <v>05</v>
      </c>
      <c r="M4640" s="2">
        <f>WEEKNUM(Tabela3[[#This Row],[DATA]])</f>
        <v>18</v>
      </c>
      <c r="N4640" s="18">
        <f>YEAR(Tabela3[[#This Row],[DATA]])</f>
        <v>2023</v>
      </c>
    </row>
    <row r="4641" spans="2:14">
      <c r="B4641" s="1">
        <v>45052</v>
      </c>
      <c r="C4641">
        <v>13898</v>
      </c>
      <c r="D4641">
        <f>COUNTIF(C$4:C4641,Tabela3[[#This Row],[COMANDA]])</f>
        <v>1</v>
      </c>
      <c r="E4641" t="s">
        <v>90</v>
      </c>
      <c r="G4641" t="s">
        <v>8</v>
      </c>
      <c r="H4641" t="s">
        <v>204</v>
      </c>
      <c r="I4641" s="2">
        <v>1</v>
      </c>
      <c r="J4641" t="s">
        <v>11</v>
      </c>
      <c r="K4641" s="21">
        <f>INDEX(LISTAS!$H:$Q,MATCH(BASE!H4641,LISTAS!$G:$G,0),MATCH(BASE!J4641,LISTAS!$H$3:$Q$3,0))*Tabela3[[#This Row],[QUANTIDADE]]</f>
        <v>18</v>
      </c>
      <c r="L4641" s="2" t="str">
        <f>TEXT(Tabela3[[#This Row],[DATA]],"MM")</f>
        <v>05</v>
      </c>
      <c r="M4641" s="2">
        <f>WEEKNUM(Tabela3[[#This Row],[DATA]])</f>
        <v>18</v>
      </c>
      <c r="N4641" s="18">
        <f>YEAR(Tabela3[[#This Row],[DATA]])</f>
        <v>2023</v>
      </c>
    </row>
    <row r="4642" spans="2:14">
      <c r="B4642" s="1">
        <v>45052</v>
      </c>
      <c r="C4642">
        <v>13899</v>
      </c>
      <c r="D4642">
        <f>COUNTIF(C$4:C4642,Tabela3[[#This Row],[COMANDA]])</f>
        <v>1</v>
      </c>
      <c r="E4642" t="s">
        <v>90</v>
      </c>
      <c r="G4642" t="s">
        <v>8</v>
      </c>
      <c r="H4642" t="s">
        <v>39</v>
      </c>
      <c r="I4642" s="2">
        <v>1</v>
      </c>
      <c r="J4642" t="s">
        <v>11</v>
      </c>
      <c r="K4642" s="21">
        <f>INDEX(LISTAS!$H:$Q,MATCH(BASE!H4642,LISTAS!$G:$G,0),MATCH(BASE!J4642,LISTAS!$H$3:$Q$3,0))*Tabela3[[#This Row],[QUANTIDADE]]</f>
        <v>12</v>
      </c>
      <c r="L4642" s="2" t="str">
        <f>TEXT(Tabela3[[#This Row],[DATA]],"MM")</f>
        <v>05</v>
      </c>
      <c r="M4642" s="2">
        <f>WEEKNUM(Tabela3[[#This Row],[DATA]])</f>
        <v>18</v>
      </c>
      <c r="N4642" s="18">
        <f>YEAR(Tabela3[[#This Row],[DATA]])</f>
        <v>2023</v>
      </c>
    </row>
    <row r="4643" spans="2:14">
      <c r="B4643" s="1">
        <v>45052</v>
      </c>
      <c r="C4643">
        <v>13899</v>
      </c>
      <c r="D4643">
        <f>COUNTIF(C$4:C4643,Tabela3[[#This Row],[COMANDA]])</f>
        <v>2</v>
      </c>
      <c r="E4643" t="s">
        <v>90</v>
      </c>
      <c r="G4643" t="s">
        <v>61</v>
      </c>
      <c r="H4643" t="s">
        <v>163</v>
      </c>
      <c r="I4643" s="2">
        <v>1</v>
      </c>
      <c r="J4643" t="s">
        <v>11</v>
      </c>
      <c r="K4643" s="21">
        <f>INDEX(LISTAS!$H:$Q,MATCH(BASE!H4643,LISTAS!$G:$G,0),MATCH(BASE!J4643,LISTAS!$H$3:$Q$3,0))*Tabela3[[#This Row],[QUANTIDADE]]</f>
        <v>4</v>
      </c>
      <c r="L4643" s="2" t="str">
        <f>TEXT(Tabela3[[#This Row],[DATA]],"MM")</f>
        <v>05</v>
      </c>
      <c r="M4643" s="2">
        <f>WEEKNUM(Tabela3[[#This Row],[DATA]])</f>
        <v>18</v>
      </c>
      <c r="N4643" s="18">
        <f>YEAR(Tabela3[[#This Row],[DATA]])</f>
        <v>2023</v>
      </c>
    </row>
    <row r="4644" spans="2:14">
      <c r="B4644" s="1">
        <v>45052</v>
      </c>
      <c r="C4644">
        <v>13900</v>
      </c>
      <c r="D4644">
        <f>COUNTIF(C$4:C4644,Tabela3[[#This Row],[COMANDA]])</f>
        <v>1</v>
      </c>
      <c r="E4644" t="s">
        <v>90</v>
      </c>
      <c r="G4644" t="s">
        <v>8</v>
      </c>
      <c r="H4644" t="s">
        <v>41</v>
      </c>
      <c r="I4644" s="2">
        <v>1</v>
      </c>
      <c r="J4644" t="s">
        <v>11</v>
      </c>
      <c r="K4644" s="21">
        <f>INDEX(LISTAS!$H:$Q,MATCH(BASE!H4644,LISTAS!$G:$G,0),MATCH(BASE!J4644,LISTAS!$H$3:$Q$3,0))*Tabela3[[#This Row],[QUANTIDADE]]</f>
        <v>14</v>
      </c>
      <c r="L4644" s="2" t="str">
        <f>TEXT(Tabela3[[#This Row],[DATA]],"MM")</f>
        <v>05</v>
      </c>
      <c r="M4644" s="2">
        <f>WEEKNUM(Tabela3[[#This Row],[DATA]])</f>
        <v>18</v>
      </c>
      <c r="N4644" s="18">
        <f>YEAR(Tabela3[[#This Row],[DATA]])</f>
        <v>2023</v>
      </c>
    </row>
    <row r="4645" spans="2:14">
      <c r="B4645" s="1">
        <v>45052</v>
      </c>
      <c r="C4645">
        <v>13901</v>
      </c>
      <c r="D4645">
        <f>COUNTIF(C$4:C4645,Tabela3[[#This Row],[COMANDA]])</f>
        <v>1</v>
      </c>
      <c r="E4645" t="s">
        <v>90</v>
      </c>
      <c r="F4645" t="s">
        <v>375</v>
      </c>
      <c r="G4645" t="s">
        <v>8</v>
      </c>
      <c r="H4645" t="s">
        <v>43</v>
      </c>
      <c r="I4645" s="2">
        <v>1</v>
      </c>
      <c r="J4645" t="s">
        <v>11</v>
      </c>
      <c r="K4645" s="21">
        <f>INDEX(LISTAS!$H:$Q,MATCH(BASE!H4645,LISTAS!$G:$G,0),MATCH(BASE!J4645,LISTAS!$H$3:$Q$3,0))*Tabela3[[#This Row],[QUANTIDADE]]</f>
        <v>18</v>
      </c>
      <c r="L4645" s="2" t="str">
        <f>TEXT(Tabela3[[#This Row],[DATA]],"MM")</f>
        <v>05</v>
      </c>
      <c r="M4645" s="2">
        <f>WEEKNUM(Tabela3[[#This Row],[DATA]])</f>
        <v>18</v>
      </c>
      <c r="N4645" s="18">
        <f>YEAR(Tabela3[[#This Row],[DATA]])</f>
        <v>2023</v>
      </c>
    </row>
    <row r="4646" spans="2:14">
      <c r="B4646" s="1">
        <v>45052</v>
      </c>
      <c r="C4646">
        <v>13901</v>
      </c>
      <c r="D4646">
        <f>COUNTIF(C$4:C4646,Tabela3[[#This Row],[COMANDA]])</f>
        <v>2</v>
      </c>
      <c r="E4646" t="s">
        <v>90</v>
      </c>
      <c r="F4646" t="s">
        <v>375</v>
      </c>
      <c r="G4646" t="s">
        <v>8</v>
      </c>
      <c r="H4646" t="s">
        <v>206</v>
      </c>
      <c r="I4646" s="2">
        <v>1</v>
      </c>
      <c r="J4646" t="s">
        <v>11</v>
      </c>
      <c r="K4646" s="21">
        <f>INDEX(LISTAS!$H:$Q,MATCH(BASE!H4646,LISTAS!$G:$G,0),MATCH(BASE!J4646,LISTAS!$H$3:$Q$3,0))*Tabela3[[#This Row],[QUANTIDADE]]</f>
        <v>18</v>
      </c>
      <c r="L4646" s="2" t="str">
        <f>TEXT(Tabela3[[#This Row],[DATA]],"MM")</f>
        <v>05</v>
      </c>
      <c r="M4646" s="2">
        <f>WEEKNUM(Tabela3[[#This Row],[DATA]])</f>
        <v>18</v>
      </c>
      <c r="N4646" s="18">
        <f>YEAR(Tabela3[[#This Row],[DATA]])</f>
        <v>2023</v>
      </c>
    </row>
    <row r="4647" spans="2:14">
      <c r="B4647" s="1">
        <v>45052</v>
      </c>
      <c r="C4647">
        <v>13901</v>
      </c>
      <c r="D4647">
        <f>COUNTIF(C$4:C4647,Tabela3[[#This Row],[COMANDA]])</f>
        <v>3</v>
      </c>
      <c r="E4647" t="s">
        <v>90</v>
      </c>
      <c r="F4647" t="s">
        <v>375</v>
      </c>
      <c r="G4647" t="s">
        <v>9</v>
      </c>
      <c r="H4647" t="s">
        <v>142</v>
      </c>
      <c r="I4647" s="2">
        <v>1</v>
      </c>
      <c r="J4647" t="s">
        <v>11</v>
      </c>
      <c r="K4647" s="21">
        <f>INDEX(LISTAS!$H:$Q,MATCH(BASE!H4647,LISTAS!$G:$G,0),MATCH(BASE!J4647,LISTAS!$H$3:$Q$3,0))*Tabela3[[#This Row],[QUANTIDADE]]</f>
        <v>6</v>
      </c>
      <c r="L4647" s="2" t="str">
        <f>TEXT(Tabela3[[#This Row],[DATA]],"MM")</f>
        <v>05</v>
      </c>
      <c r="M4647" s="2">
        <f>WEEKNUM(Tabela3[[#This Row],[DATA]])</f>
        <v>18</v>
      </c>
      <c r="N4647" s="18">
        <f>YEAR(Tabela3[[#This Row],[DATA]])</f>
        <v>2023</v>
      </c>
    </row>
    <row r="4648" spans="2:14">
      <c r="B4648" s="1">
        <v>45052</v>
      </c>
      <c r="C4648">
        <v>13902</v>
      </c>
      <c r="D4648">
        <f>COUNTIF(C$4:C4648,Tabela3[[#This Row],[COMANDA]])</f>
        <v>1</v>
      </c>
      <c r="E4648" t="s">
        <v>90</v>
      </c>
      <c r="F4648" t="s">
        <v>98</v>
      </c>
      <c r="G4648" t="s">
        <v>8</v>
      </c>
      <c r="H4648" t="s">
        <v>206</v>
      </c>
      <c r="I4648" s="2">
        <v>1</v>
      </c>
      <c r="J4648" t="s">
        <v>11</v>
      </c>
      <c r="K4648" s="21">
        <f>INDEX(LISTAS!$H:$Q,MATCH(BASE!H4648,LISTAS!$G:$G,0),MATCH(BASE!J4648,LISTAS!$H$3:$Q$3,0))*Tabela3[[#This Row],[QUANTIDADE]]</f>
        <v>18</v>
      </c>
      <c r="L4648" s="2" t="str">
        <f>TEXT(Tabela3[[#This Row],[DATA]],"MM")</f>
        <v>05</v>
      </c>
      <c r="M4648" s="2">
        <f>WEEKNUM(Tabela3[[#This Row],[DATA]])</f>
        <v>18</v>
      </c>
      <c r="N4648" s="18">
        <f>YEAR(Tabela3[[#This Row],[DATA]])</f>
        <v>2023</v>
      </c>
    </row>
    <row r="4649" spans="2:14">
      <c r="B4649" s="1">
        <v>45052</v>
      </c>
      <c r="C4649">
        <v>13902</v>
      </c>
      <c r="D4649">
        <f>COUNTIF(C$4:C4649,Tabela3[[#This Row],[COMANDA]])</f>
        <v>2</v>
      </c>
      <c r="E4649" t="s">
        <v>90</v>
      </c>
      <c r="F4649" t="s">
        <v>98</v>
      </c>
      <c r="G4649" t="s">
        <v>9</v>
      </c>
      <c r="H4649" t="s">
        <v>146</v>
      </c>
      <c r="I4649" s="2">
        <v>1</v>
      </c>
      <c r="J4649" t="s">
        <v>11</v>
      </c>
      <c r="K4649" s="21">
        <f>INDEX(LISTAS!$H:$Q,MATCH(BASE!H4649,LISTAS!$G:$G,0),MATCH(BASE!J4649,LISTAS!$H$3:$Q$3,0))*Tabela3[[#This Row],[QUANTIDADE]]</f>
        <v>4</v>
      </c>
      <c r="L4649" s="2" t="str">
        <f>TEXT(Tabela3[[#This Row],[DATA]],"MM")</f>
        <v>05</v>
      </c>
      <c r="M4649" s="2">
        <f>WEEKNUM(Tabela3[[#This Row],[DATA]])</f>
        <v>18</v>
      </c>
      <c r="N4649" s="18">
        <f>YEAR(Tabela3[[#This Row],[DATA]])</f>
        <v>2023</v>
      </c>
    </row>
    <row r="4650" spans="2:14">
      <c r="B4650" s="1">
        <v>45052</v>
      </c>
      <c r="C4650" t="s">
        <v>482</v>
      </c>
      <c r="D4650">
        <f>COUNTIF(C$4:C4650,Tabela3[[#This Row],[COMANDA]])</f>
        <v>1</v>
      </c>
      <c r="E4650" t="s">
        <v>1</v>
      </c>
      <c r="G4650" t="s">
        <v>74</v>
      </c>
      <c r="H4650" t="s">
        <v>120</v>
      </c>
      <c r="I4650" s="2">
        <v>4</v>
      </c>
      <c r="J4650" t="s">
        <v>11</v>
      </c>
      <c r="K4650" s="21">
        <f>INDEX(LISTAS!$H:$Q,MATCH(BASE!H4650,LISTAS!$G:$G,0),MATCH(BASE!J4650,LISTAS!$H$3:$Q$3,0))*Tabela3[[#This Row],[QUANTIDADE]]</f>
        <v>12</v>
      </c>
      <c r="L4650" s="2" t="str">
        <f>TEXT(Tabela3[[#This Row],[DATA]],"MM")</f>
        <v>05</v>
      </c>
      <c r="M4650" s="2">
        <f>WEEKNUM(Tabela3[[#This Row],[DATA]])</f>
        <v>18</v>
      </c>
      <c r="N4650" s="18">
        <f>YEAR(Tabela3[[#This Row],[DATA]])</f>
        <v>2023</v>
      </c>
    </row>
    <row r="4651" spans="2:14">
      <c r="B4651" s="1">
        <v>45052</v>
      </c>
      <c r="C4651" t="s">
        <v>482</v>
      </c>
      <c r="D4651">
        <f>COUNTIF(C$4:C4651,Tabela3[[#This Row],[COMANDA]])</f>
        <v>2</v>
      </c>
      <c r="E4651" t="s">
        <v>1</v>
      </c>
      <c r="G4651" t="s">
        <v>9</v>
      </c>
      <c r="H4651" t="s">
        <v>58</v>
      </c>
      <c r="I4651" s="2">
        <v>2</v>
      </c>
      <c r="J4651" t="s">
        <v>11</v>
      </c>
      <c r="K4651" s="21">
        <f>INDEX(LISTAS!$H:$Q,MATCH(BASE!H4651,LISTAS!$G:$G,0),MATCH(BASE!J4651,LISTAS!$H$3:$Q$3,0))*Tabela3[[#This Row],[QUANTIDADE]]</f>
        <v>10</v>
      </c>
      <c r="L4651" s="2" t="str">
        <f>TEXT(Tabela3[[#This Row],[DATA]],"MM")</f>
        <v>05</v>
      </c>
      <c r="M4651" s="2">
        <f>WEEKNUM(Tabela3[[#This Row],[DATA]])</f>
        <v>18</v>
      </c>
      <c r="N4651" s="18">
        <f>YEAR(Tabela3[[#This Row],[DATA]])</f>
        <v>2023</v>
      </c>
    </row>
    <row r="4652" spans="2:14">
      <c r="B4652" s="1">
        <v>45052</v>
      </c>
      <c r="C4652" t="s">
        <v>482</v>
      </c>
      <c r="D4652">
        <f>COUNTIF(C$4:C4652,Tabela3[[#This Row],[COMANDA]])</f>
        <v>3</v>
      </c>
      <c r="E4652" t="s">
        <v>1</v>
      </c>
      <c r="G4652" t="s">
        <v>9</v>
      </c>
      <c r="H4652" t="s">
        <v>55</v>
      </c>
      <c r="I4652" s="2">
        <v>6</v>
      </c>
      <c r="J4652" t="s">
        <v>11</v>
      </c>
      <c r="K4652" s="21">
        <f>INDEX(LISTAS!$H:$Q,MATCH(BASE!H4652,LISTAS!$G:$G,0),MATCH(BASE!J4652,LISTAS!$H$3:$Q$3,0))*Tabela3[[#This Row],[QUANTIDADE]]</f>
        <v>18</v>
      </c>
      <c r="L4652" s="2" t="str">
        <f>TEXT(Tabela3[[#This Row],[DATA]],"MM")</f>
        <v>05</v>
      </c>
      <c r="M4652" s="2">
        <f>WEEKNUM(Tabela3[[#This Row],[DATA]])</f>
        <v>18</v>
      </c>
      <c r="N4652" s="18">
        <f>YEAR(Tabela3[[#This Row],[DATA]])</f>
        <v>2023</v>
      </c>
    </row>
    <row r="4653" spans="2:14">
      <c r="B4653" s="1">
        <v>45052</v>
      </c>
      <c r="C4653" t="s">
        <v>482</v>
      </c>
      <c r="D4653">
        <f>COUNTIF(C$4:C4653,Tabela3[[#This Row],[COMANDA]])</f>
        <v>4</v>
      </c>
      <c r="E4653" t="s">
        <v>1</v>
      </c>
      <c r="G4653" t="s">
        <v>9</v>
      </c>
      <c r="H4653" t="s">
        <v>214</v>
      </c>
      <c r="I4653" s="2">
        <v>6</v>
      </c>
      <c r="J4653" t="s">
        <v>11</v>
      </c>
      <c r="K4653" s="21">
        <f>INDEX(LISTAS!$H:$Q,MATCH(BASE!H4653,LISTAS!$G:$G,0),MATCH(BASE!J4653,LISTAS!$H$3:$Q$3,0))*Tabela3[[#This Row],[QUANTIDADE]]</f>
        <v>6</v>
      </c>
      <c r="L4653" s="2" t="str">
        <f>TEXT(Tabela3[[#This Row],[DATA]],"MM")</f>
        <v>05</v>
      </c>
      <c r="M4653" s="2">
        <f>WEEKNUM(Tabela3[[#This Row],[DATA]])</f>
        <v>18</v>
      </c>
      <c r="N4653" s="18">
        <f>YEAR(Tabela3[[#This Row],[DATA]])</f>
        <v>2023</v>
      </c>
    </row>
    <row r="4654" spans="2:14">
      <c r="B4654" s="1">
        <v>45052</v>
      </c>
      <c r="C4654" t="s">
        <v>482</v>
      </c>
      <c r="D4654">
        <f>COUNTIF(C$4:C4654,Tabela3[[#This Row],[COMANDA]])</f>
        <v>5</v>
      </c>
      <c r="E4654" t="s">
        <v>1</v>
      </c>
      <c r="G4654" t="s">
        <v>9</v>
      </c>
      <c r="H4654" t="s">
        <v>344</v>
      </c>
      <c r="I4654" s="2">
        <v>2</v>
      </c>
      <c r="J4654" t="s">
        <v>11</v>
      </c>
      <c r="K4654" s="21">
        <f>INDEX(LISTAS!$H:$Q,MATCH(BASE!H4654,LISTAS!$G:$G,0),MATCH(BASE!J4654,LISTAS!$H$3:$Q$3,0))*Tabela3[[#This Row],[QUANTIDADE]]</f>
        <v>20</v>
      </c>
      <c r="L4654" s="2" t="str">
        <f>TEXT(Tabela3[[#This Row],[DATA]],"MM")</f>
        <v>05</v>
      </c>
      <c r="M4654" s="2">
        <f>WEEKNUM(Tabela3[[#This Row],[DATA]])</f>
        <v>18</v>
      </c>
      <c r="N4654" s="18">
        <f>YEAR(Tabela3[[#This Row],[DATA]])</f>
        <v>2023</v>
      </c>
    </row>
    <row r="4655" spans="2:14">
      <c r="B4655" s="1">
        <v>45052</v>
      </c>
      <c r="C4655" t="s">
        <v>482</v>
      </c>
      <c r="D4655">
        <f>COUNTIF(C$4:C4655,Tabela3[[#This Row],[COMANDA]])</f>
        <v>6</v>
      </c>
      <c r="E4655" t="s">
        <v>1</v>
      </c>
      <c r="G4655" t="s">
        <v>10</v>
      </c>
      <c r="H4655" t="s">
        <v>119</v>
      </c>
      <c r="I4655" s="2">
        <v>13</v>
      </c>
      <c r="J4655" t="s">
        <v>11</v>
      </c>
      <c r="K4655" s="21">
        <f>INDEX(LISTAS!$H:$Q,MATCH(BASE!H4655,LISTAS!$G:$G,0),MATCH(BASE!J4655,LISTAS!$H$3:$Q$3,0))*Tabela3[[#This Row],[QUANTIDADE]]</f>
        <v>78</v>
      </c>
      <c r="L4655" s="2" t="str">
        <f>TEXT(Tabela3[[#This Row],[DATA]],"MM")</f>
        <v>05</v>
      </c>
      <c r="M4655" s="2">
        <f>WEEKNUM(Tabela3[[#This Row],[DATA]])</f>
        <v>18</v>
      </c>
      <c r="N4655" s="18">
        <f>YEAR(Tabela3[[#This Row],[DATA]])</f>
        <v>2023</v>
      </c>
    </row>
    <row r="4656" spans="2:14">
      <c r="B4656" s="1">
        <v>45052</v>
      </c>
      <c r="C4656" t="s">
        <v>482</v>
      </c>
      <c r="D4656">
        <f>COUNTIF(C$4:C4656,Tabela3[[#This Row],[COMANDA]])</f>
        <v>7</v>
      </c>
      <c r="E4656" t="s">
        <v>1</v>
      </c>
      <c r="G4656" t="s">
        <v>74</v>
      </c>
      <c r="H4656" t="s">
        <v>75</v>
      </c>
      <c r="I4656" s="2">
        <v>11</v>
      </c>
      <c r="J4656" t="s">
        <v>11</v>
      </c>
      <c r="K4656" s="21">
        <f>INDEX(LISTAS!$H:$Q,MATCH(BASE!H4656,LISTAS!$G:$G,0),MATCH(BASE!J4656,LISTAS!$H$3:$Q$3,0))*Tabela3[[#This Row],[QUANTIDADE]]</f>
        <v>66</v>
      </c>
      <c r="L4656" s="2" t="str">
        <f>TEXT(Tabela3[[#This Row],[DATA]],"MM")</f>
        <v>05</v>
      </c>
      <c r="M4656" s="2">
        <f>WEEKNUM(Tabela3[[#This Row],[DATA]])</f>
        <v>18</v>
      </c>
      <c r="N4656" s="18">
        <f>YEAR(Tabela3[[#This Row],[DATA]])</f>
        <v>2023</v>
      </c>
    </row>
    <row r="4657" spans="2:14">
      <c r="B4657" s="1">
        <v>45052</v>
      </c>
      <c r="C4657" t="s">
        <v>482</v>
      </c>
      <c r="D4657">
        <f>COUNTIF(C$4:C4657,Tabela3[[#This Row],[COMANDA]])</f>
        <v>8</v>
      </c>
      <c r="E4657" t="s">
        <v>1</v>
      </c>
      <c r="G4657" t="s">
        <v>77</v>
      </c>
      <c r="H4657" t="s">
        <v>224</v>
      </c>
      <c r="I4657" s="2">
        <v>4</v>
      </c>
      <c r="J4657" t="s">
        <v>11</v>
      </c>
      <c r="K4657" s="21">
        <f>INDEX(LISTAS!$H:$Q,MATCH(BASE!H4657,LISTAS!$G:$G,0),MATCH(BASE!J4657,LISTAS!$H$3:$Q$3,0))*Tabela3[[#This Row],[QUANTIDADE]]</f>
        <v>22</v>
      </c>
      <c r="L4657" s="2" t="str">
        <f>TEXT(Tabela3[[#This Row],[DATA]],"MM")</f>
        <v>05</v>
      </c>
      <c r="M4657" s="2">
        <f>WEEKNUM(Tabela3[[#This Row],[DATA]])</f>
        <v>18</v>
      </c>
      <c r="N4657" s="18">
        <f>YEAR(Tabela3[[#This Row],[DATA]])</f>
        <v>2023</v>
      </c>
    </row>
    <row r="4658" spans="2:14">
      <c r="B4658" s="1">
        <v>45052</v>
      </c>
      <c r="C4658" t="s">
        <v>482</v>
      </c>
      <c r="D4658">
        <f>COUNTIF(C$4:C4658,Tabela3[[#This Row],[COMANDA]])</f>
        <v>9</v>
      </c>
      <c r="E4658" t="s">
        <v>1</v>
      </c>
      <c r="G4658" t="s">
        <v>9</v>
      </c>
      <c r="H4658" t="s">
        <v>68</v>
      </c>
      <c r="I4658" s="2">
        <v>1</v>
      </c>
      <c r="J4658" t="s">
        <v>11</v>
      </c>
      <c r="K4658" s="21">
        <f>INDEX(LISTAS!$H:$Q,MATCH(BASE!H4658,LISTAS!$G:$G,0),MATCH(BASE!J4658,LISTAS!$H$3:$Q$3,0))*Tabela3[[#This Row],[QUANTIDADE]]</f>
        <v>3</v>
      </c>
      <c r="L4658" s="2" t="str">
        <f>TEXT(Tabela3[[#This Row],[DATA]],"MM")</f>
        <v>05</v>
      </c>
      <c r="M4658" s="2">
        <f>WEEKNUM(Tabela3[[#This Row],[DATA]])</f>
        <v>18</v>
      </c>
      <c r="N4658" s="18">
        <f>YEAR(Tabela3[[#This Row],[DATA]])</f>
        <v>2023</v>
      </c>
    </row>
    <row r="4659" spans="2:14">
      <c r="B4659" s="1">
        <v>45052</v>
      </c>
      <c r="C4659" t="s">
        <v>482</v>
      </c>
      <c r="D4659">
        <f>COUNTIF(C$4:C4659,Tabela3[[#This Row],[COMANDA]])</f>
        <v>10</v>
      </c>
      <c r="E4659" t="s">
        <v>1</v>
      </c>
      <c r="G4659" t="s">
        <v>9</v>
      </c>
      <c r="H4659" t="s">
        <v>138</v>
      </c>
      <c r="I4659" s="2">
        <v>3</v>
      </c>
      <c r="J4659" t="s">
        <v>11</v>
      </c>
      <c r="K4659" s="21">
        <f>INDEX(LISTAS!$H:$Q,MATCH(BASE!H4659,LISTAS!$G:$G,0),MATCH(BASE!J4659,LISTAS!$H$3:$Q$3,0))*Tabela3[[#This Row],[QUANTIDADE]]</f>
        <v>12</v>
      </c>
      <c r="L4659" s="2" t="str">
        <f>TEXT(Tabela3[[#This Row],[DATA]],"MM")</f>
        <v>05</v>
      </c>
      <c r="M4659" s="2">
        <f>WEEKNUM(Tabela3[[#This Row],[DATA]])</f>
        <v>18</v>
      </c>
      <c r="N4659" s="18">
        <f>YEAR(Tabela3[[#This Row],[DATA]])</f>
        <v>2023</v>
      </c>
    </row>
    <row r="4660" spans="2:14">
      <c r="B4660" s="1">
        <v>45052</v>
      </c>
      <c r="C4660" t="s">
        <v>482</v>
      </c>
      <c r="D4660">
        <f>COUNTIF(C$4:C4660,Tabela3[[#This Row],[COMANDA]])</f>
        <v>11</v>
      </c>
      <c r="E4660" t="s">
        <v>1</v>
      </c>
      <c r="G4660" t="s">
        <v>9</v>
      </c>
      <c r="H4660" t="s">
        <v>144</v>
      </c>
      <c r="I4660" s="2">
        <v>1</v>
      </c>
      <c r="J4660" t="s">
        <v>11</v>
      </c>
      <c r="K4660" s="21">
        <f>INDEX(LISTAS!$H:$Q,MATCH(BASE!H4660,LISTAS!$G:$G,0),MATCH(BASE!J4660,LISTAS!$H$3:$Q$3,0))*Tabela3[[#This Row],[QUANTIDADE]]</f>
        <v>3</v>
      </c>
      <c r="L4660" s="2" t="str">
        <f>TEXT(Tabela3[[#This Row],[DATA]],"MM")</f>
        <v>05</v>
      </c>
      <c r="M4660" s="2">
        <f>WEEKNUM(Tabela3[[#This Row],[DATA]])</f>
        <v>18</v>
      </c>
      <c r="N4660" s="18">
        <f>YEAR(Tabela3[[#This Row],[DATA]])</f>
        <v>2023</v>
      </c>
    </row>
    <row r="4661" spans="2:14">
      <c r="B4661" s="1">
        <v>45052</v>
      </c>
      <c r="C4661" t="s">
        <v>482</v>
      </c>
      <c r="D4661">
        <f>COUNTIF(C$4:C4661,Tabela3[[#This Row],[COMANDA]])</f>
        <v>12</v>
      </c>
      <c r="E4661" t="s">
        <v>1</v>
      </c>
      <c r="G4661" t="s">
        <v>10</v>
      </c>
      <c r="H4661" t="s">
        <v>92</v>
      </c>
      <c r="I4661" s="2">
        <v>4</v>
      </c>
      <c r="J4661" t="s">
        <v>11</v>
      </c>
      <c r="K4661" s="21">
        <f>INDEX(LISTAS!$H:$Q,MATCH(BASE!H4661,LISTAS!$G:$G,0),MATCH(BASE!J4661,LISTAS!$H$3:$Q$3,0))*Tabela3[[#This Row],[QUANTIDADE]]</f>
        <v>40</v>
      </c>
      <c r="L4661" s="2" t="str">
        <f>TEXT(Tabela3[[#This Row],[DATA]],"MM")</f>
        <v>05</v>
      </c>
      <c r="M4661" s="2">
        <f>WEEKNUM(Tabela3[[#This Row],[DATA]])</f>
        <v>18</v>
      </c>
      <c r="N4661" s="18">
        <f>YEAR(Tabela3[[#This Row],[DATA]])</f>
        <v>2023</v>
      </c>
    </row>
    <row r="4662" spans="2:14">
      <c r="B4662" s="1">
        <v>45052</v>
      </c>
      <c r="C4662" t="s">
        <v>482</v>
      </c>
      <c r="D4662">
        <f>COUNTIF(C$4:C4662,Tabela3[[#This Row],[COMANDA]])</f>
        <v>13</v>
      </c>
      <c r="E4662" t="s">
        <v>1</v>
      </c>
      <c r="G4662" t="s">
        <v>10</v>
      </c>
      <c r="H4662" t="s">
        <v>431</v>
      </c>
      <c r="I4662" s="2">
        <v>4</v>
      </c>
      <c r="J4662" t="s">
        <v>11</v>
      </c>
      <c r="K4662" s="21">
        <f>INDEX(LISTAS!$H:$Q,MATCH(BASE!H4662,LISTAS!$G:$G,0),MATCH(BASE!J4662,LISTAS!$H$3:$Q$3,0))*Tabela3[[#This Row],[QUANTIDADE]]</f>
        <v>16</v>
      </c>
      <c r="L4662" s="2" t="str">
        <f>TEXT(Tabela3[[#This Row],[DATA]],"MM")</f>
        <v>05</v>
      </c>
      <c r="M4662" s="2">
        <f>WEEKNUM(Tabela3[[#This Row],[DATA]])</f>
        <v>18</v>
      </c>
      <c r="N4662" s="18">
        <f>YEAR(Tabela3[[#This Row],[DATA]])</f>
        <v>2023</v>
      </c>
    </row>
    <row r="4663" spans="2:14">
      <c r="B4663" s="1">
        <v>45052</v>
      </c>
      <c r="C4663" t="s">
        <v>482</v>
      </c>
      <c r="D4663">
        <f>COUNTIF(C$4:C4663,Tabela3[[#This Row],[COMANDA]])</f>
        <v>14</v>
      </c>
      <c r="E4663" t="s">
        <v>1</v>
      </c>
      <c r="G4663" t="s">
        <v>62</v>
      </c>
      <c r="H4663" t="s">
        <v>192</v>
      </c>
      <c r="I4663" s="2">
        <v>2</v>
      </c>
      <c r="J4663" t="s">
        <v>11</v>
      </c>
      <c r="K4663" s="21">
        <f>INDEX(LISTAS!$H:$Q,MATCH(BASE!H4663,LISTAS!$G:$G,0),MATCH(BASE!J4663,LISTAS!$H$3:$Q$3,0))*Tabela3[[#This Row],[QUANTIDADE]]</f>
        <v>12</v>
      </c>
      <c r="L4663" s="2" t="str">
        <f>TEXT(Tabela3[[#This Row],[DATA]],"MM")</f>
        <v>05</v>
      </c>
      <c r="M4663" s="2">
        <f>WEEKNUM(Tabela3[[#This Row],[DATA]])</f>
        <v>18</v>
      </c>
      <c r="N4663" s="18">
        <f>YEAR(Tabela3[[#This Row],[DATA]])</f>
        <v>2023</v>
      </c>
    </row>
    <row r="4664" spans="2:14">
      <c r="B4664" s="1">
        <v>45052</v>
      </c>
      <c r="C4664" t="s">
        <v>482</v>
      </c>
      <c r="D4664">
        <f>COUNTIF(C$4:C4664,Tabela3[[#This Row],[COMANDA]])</f>
        <v>15</v>
      </c>
      <c r="E4664" t="s">
        <v>1</v>
      </c>
      <c r="G4664" t="s">
        <v>10</v>
      </c>
      <c r="H4664" t="s">
        <v>124</v>
      </c>
      <c r="I4664" s="2">
        <v>4</v>
      </c>
      <c r="J4664" t="s">
        <v>11</v>
      </c>
      <c r="K4664" s="21">
        <f>INDEX(LISTAS!$H:$Q,MATCH(BASE!H4664,LISTAS!$G:$G,0),MATCH(BASE!J4664,LISTAS!$H$3:$Q$3,0))*Tabela3[[#This Row],[QUANTIDADE]]</f>
        <v>12</v>
      </c>
      <c r="L4664" s="2" t="str">
        <f>TEXT(Tabela3[[#This Row],[DATA]],"MM")</f>
        <v>05</v>
      </c>
      <c r="M4664" s="2">
        <f>WEEKNUM(Tabela3[[#This Row],[DATA]])</f>
        <v>18</v>
      </c>
      <c r="N4664" s="18">
        <f>YEAR(Tabela3[[#This Row],[DATA]])</f>
        <v>2023</v>
      </c>
    </row>
    <row r="4665" spans="2:14">
      <c r="B4665" s="1">
        <v>45052</v>
      </c>
      <c r="C4665" t="s">
        <v>482</v>
      </c>
      <c r="D4665">
        <f>COUNTIF(C$4:C4665,Tabela3[[#This Row],[COMANDA]])</f>
        <v>16</v>
      </c>
      <c r="E4665" t="s">
        <v>1</v>
      </c>
      <c r="G4665" t="s">
        <v>10</v>
      </c>
      <c r="H4665" t="s">
        <v>105</v>
      </c>
      <c r="I4665" s="2">
        <v>1</v>
      </c>
      <c r="J4665" t="s">
        <v>11</v>
      </c>
      <c r="K4665" s="21">
        <f>INDEX(LISTAS!$H:$Q,MATCH(BASE!H4665,LISTAS!$G:$G,0),MATCH(BASE!J4665,LISTAS!$H$3:$Q$3,0))*Tabela3[[#This Row],[QUANTIDADE]]</f>
        <v>3</v>
      </c>
      <c r="L4665" s="2" t="str">
        <f>TEXT(Tabela3[[#This Row],[DATA]],"MM")</f>
        <v>05</v>
      </c>
      <c r="M4665" s="2">
        <f>WEEKNUM(Tabela3[[#This Row],[DATA]])</f>
        <v>18</v>
      </c>
      <c r="N4665" s="18">
        <f>YEAR(Tabela3[[#This Row],[DATA]])</f>
        <v>2023</v>
      </c>
    </row>
    <row r="4666" spans="2:14">
      <c r="B4666" s="1">
        <v>45052</v>
      </c>
      <c r="C4666" t="s">
        <v>482</v>
      </c>
      <c r="D4666">
        <f>COUNTIF(C$4:C4666,Tabela3[[#This Row],[COMANDA]])</f>
        <v>17</v>
      </c>
      <c r="E4666" t="s">
        <v>1</v>
      </c>
      <c r="G4666" t="s">
        <v>10</v>
      </c>
      <c r="H4666" t="s">
        <v>111</v>
      </c>
      <c r="I4666" s="2">
        <v>1</v>
      </c>
      <c r="J4666" t="s">
        <v>11</v>
      </c>
      <c r="K4666" s="21">
        <f>INDEX(LISTAS!$H:$Q,MATCH(BASE!H4666,LISTAS!$G:$G,0),MATCH(BASE!J4666,LISTAS!$H$3:$Q$3,0))*Tabela3[[#This Row],[QUANTIDADE]]</f>
        <v>4</v>
      </c>
      <c r="L4666" s="2" t="str">
        <f>TEXT(Tabela3[[#This Row],[DATA]],"MM")</f>
        <v>05</v>
      </c>
      <c r="M4666" s="2">
        <f>WEEKNUM(Tabela3[[#This Row],[DATA]])</f>
        <v>18</v>
      </c>
      <c r="N4666" s="18">
        <f>YEAR(Tabela3[[#This Row],[DATA]])</f>
        <v>2023</v>
      </c>
    </row>
    <row r="4667" spans="2:14">
      <c r="B4667" s="1">
        <v>45052</v>
      </c>
      <c r="C4667" t="s">
        <v>482</v>
      </c>
      <c r="D4667">
        <f>COUNTIF(C$4:C4667,Tabela3[[#This Row],[COMANDA]])</f>
        <v>18</v>
      </c>
      <c r="E4667" t="s">
        <v>1</v>
      </c>
      <c r="G4667" t="s">
        <v>10</v>
      </c>
      <c r="H4667" t="s">
        <v>101</v>
      </c>
      <c r="I4667" s="2">
        <v>2</v>
      </c>
      <c r="J4667" t="s">
        <v>11</v>
      </c>
      <c r="K4667" s="21">
        <f>INDEX(LISTAS!$H:$Q,MATCH(BASE!H4667,LISTAS!$G:$G,0),MATCH(BASE!J4667,LISTAS!$H$3:$Q$3,0))*Tabela3[[#This Row],[QUANTIDADE]]</f>
        <v>2</v>
      </c>
      <c r="L4667" s="2" t="str">
        <f>TEXT(Tabela3[[#This Row],[DATA]],"MM")</f>
        <v>05</v>
      </c>
      <c r="M4667" s="2">
        <f>WEEKNUM(Tabela3[[#This Row],[DATA]])</f>
        <v>18</v>
      </c>
      <c r="N4667" s="18">
        <f>YEAR(Tabela3[[#This Row],[DATA]])</f>
        <v>2023</v>
      </c>
    </row>
    <row r="4668" spans="2:14">
      <c r="B4668" s="1">
        <v>45052</v>
      </c>
      <c r="C4668" t="s">
        <v>482</v>
      </c>
      <c r="D4668">
        <f>COUNTIF(C$4:C4668,Tabela3[[#This Row],[COMANDA]])</f>
        <v>19</v>
      </c>
      <c r="E4668" t="s">
        <v>1</v>
      </c>
      <c r="G4668" t="s">
        <v>10</v>
      </c>
      <c r="H4668" t="s">
        <v>432</v>
      </c>
      <c r="I4668" s="2">
        <v>3</v>
      </c>
      <c r="J4668" t="s">
        <v>11</v>
      </c>
      <c r="K4668" s="21">
        <f>INDEX(LISTAS!$H:$Q,MATCH(BASE!H4668,LISTAS!$G:$G,0),MATCH(BASE!J4668,LISTAS!$H$3:$Q$3,0))*Tabela3[[#This Row],[QUANTIDADE]]</f>
        <v>9</v>
      </c>
      <c r="L4668" s="2" t="str">
        <f>TEXT(Tabela3[[#This Row],[DATA]],"MM")</f>
        <v>05</v>
      </c>
      <c r="M4668" s="2">
        <f>WEEKNUM(Tabela3[[#This Row],[DATA]])</f>
        <v>18</v>
      </c>
      <c r="N4668" s="18">
        <f>YEAR(Tabela3[[#This Row],[DATA]])</f>
        <v>2023</v>
      </c>
    </row>
    <row r="4669" spans="2:14">
      <c r="B4669" s="1">
        <v>45052</v>
      </c>
      <c r="C4669" t="s">
        <v>482</v>
      </c>
      <c r="D4669">
        <f>COUNTIF(C$4:C4669,Tabela3[[#This Row],[COMANDA]])</f>
        <v>20</v>
      </c>
      <c r="E4669" t="s">
        <v>1</v>
      </c>
      <c r="G4669" t="s">
        <v>9</v>
      </c>
      <c r="H4669" t="s">
        <v>152</v>
      </c>
      <c r="I4669" s="2">
        <v>1</v>
      </c>
      <c r="J4669" t="s">
        <v>11</v>
      </c>
      <c r="K4669" s="21">
        <f>INDEX(LISTAS!$H:$Q,MATCH(BASE!H4669,LISTAS!$G:$G,0),MATCH(BASE!J4669,LISTAS!$H$3:$Q$3,0))*Tabela3[[#This Row],[QUANTIDADE]]</f>
        <v>6</v>
      </c>
      <c r="L4669" s="2" t="str">
        <f>TEXT(Tabela3[[#This Row],[DATA]],"MM")</f>
        <v>05</v>
      </c>
      <c r="M4669" s="2">
        <f>WEEKNUM(Tabela3[[#This Row],[DATA]])</f>
        <v>18</v>
      </c>
      <c r="N4669" s="18">
        <f>YEAR(Tabela3[[#This Row],[DATA]])</f>
        <v>2023</v>
      </c>
    </row>
    <row r="4670" spans="2:14">
      <c r="B4670" s="1">
        <v>45052</v>
      </c>
      <c r="C4670" t="s">
        <v>482</v>
      </c>
      <c r="D4670">
        <f>COUNTIF(C$4:C4670,Tabela3[[#This Row],[COMANDA]])</f>
        <v>21</v>
      </c>
      <c r="E4670" t="s">
        <v>1</v>
      </c>
      <c r="G4670" t="s">
        <v>10</v>
      </c>
      <c r="H4670" t="s">
        <v>94</v>
      </c>
      <c r="I4670" s="2">
        <v>2</v>
      </c>
      <c r="J4670" t="s">
        <v>11</v>
      </c>
      <c r="K4670" s="21">
        <f>INDEX(LISTAS!$H:$Q,MATCH(BASE!H4670,LISTAS!$G:$G,0),MATCH(BASE!J4670,LISTAS!$H$3:$Q$3,0))*Tabela3[[#This Row],[QUANTIDADE]]</f>
        <v>5</v>
      </c>
      <c r="L4670" s="2" t="str">
        <f>TEXT(Tabela3[[#This Row],[DATA]],"MM")</f>
        <v>05</v>
      </c>
      <c r="M4670" s="2">
        <f>WEEKNUM(Tabela3[[#This Row],[DATA]])</f>
        <v>18</v>
      </c>
      <c r="N4670" s="18">
        <f>YEAR(Tabela3[[#This Row],[DATA]])</f>
        <v>2023</v>
      </c>
    </row>
    <row r="4671" spans="2:14">
      <c r="B4671" s="1">
        <v>45052</v>
      </c>
      <c r="C4671" t="s">
        <v>482</v>
      </c>
      <c r="D4671">
        <f>COUNTIF(C$4:C4671,Tabela3[[#This Row],[COMANDA]])</f>
        <v>22</v>
      </c>
      <c r="E4671" t="s">
        <v>1</v>
      </c>
      <c r="G4671" t="s">
        <v>10</v>
      </c>
      <c r="H4671" t="s">
        <v>128</v>
      </c>
      <c r="I4671" s="2">
        <v>2</v>
      </c>
      <c r="J4671" t="s">
        <v>11</v>
      </c>
      <c r="K4671" s="21">
        <f>INDEX(LISTAS!$H:$Q,MATCH(BASE!H4671,LISTAS!$G:$G,0),MATCH(BASE!J4671,LISTAS!$H$3:$Q$3,0))*Tabela3[[#This Row],[QUANTIDADE]]</f>
        <v>10</v>
      </c>
      <c r="L4671" s="2" t="str">
        <f>TEXT(Tabela3[[#This Row],[DATA]],"MM")</f>
        <v>05</v>
      </c>
      <c r="M4671" s="2">
        <f>WEEKNUM(Tabela3[[#This Row],[DATA]])</f>
        <v>18</v>
      </c>
      <c r="N4671" s="18">
        <f>YEAR(Tabela3[[#This Row],[DATA]])</f>
        <v>2023</v>
      </c>
    </row>
    <row r="4672" spans="2:14">
      <c r="B4672" s="1">
        <v>45052</v>
      </c>
      <c r="C4672" t="s">
        <v>482</v>
      </c>
      <c r="D4672">
        <f>COUNTIF(C$4:C4672,Tabela3[[#This Row],[COMANDA]])</f>
        <v>23</v>
      </c>
      <c r="E4672" t="s">
        <v>1</v>
      </c>
      <c r="G4672" t="s">
        <v>9</v>
      </c>
      <c r="H4672" t="s">
        <v>475</v>
      </c>
      <c r="I4672" s="2">
        <v>1</v>
      </c>
      <c r="J4672" t="s">
        <v>11</v>
      </c>
      <c r="K4672" s="21">
        <f>INDEX(LISTAS!$H:$Q,MATCH(BASE!H4672,LISTAS!$G:$G,0),MATCH(BASE!J4672,LISTAS!$H$3:$Q$3,0))*Tabela3[[#This Row],[QUANTIDADE]]</f>
        <v>4</v>
      </c>
      <c r="L4672" s="2" t="str">
        <f>TEXT(Tabela3[[#This Row],[DATA]],"MM")</f>
        <v>05</v>
      </c>
      <c r="M4672" s="2">
        <f>WEEKNUM(Tabela3[[#This Row],[DATA]])</f>
        <v>18</v>
      </c>
      <c r="N4672" s="18">
        <f>YEAR(Tabela3[[#This Row],[DATA]])</f>
        <v>2023</v>
      </c>
    </row>
    <row r="4673" spans="2:14">
      <c r="B4673" s="1">
        <v>45052</v>
      </c>
      <c r="C4673" t="s">
        <v>482</v>
      </c>
      <c r="D4673">
        <f>COUNTIF(C$4:C4673,Tabela3[[#This Row],[COMANDA]])</f>
        <v>24</v>
      </c>
      <c r="E4673" t="s">
        <v>1</v>
      </c>
      <c r="G4673" t="s">
        <v>9</v>
      </c>
      <c r="H4673" t="s">
        <v>85</v>
      </c>
      <c r="I4673" s="2">
        <v>1</v>
      </c>
      <c r="J4673" t="s">
        <v>11</v>
      </c>
      <c r="K4673" s="21">
        <f>INDEX(LISTAS!$H:$Q,MATCH(BASE!H4673,LISTAS!$G:$G,0),MATCH(BASE!J4673,LISTAS!$H$3:$Q$3,0))*Tabela3[[#This Row],[QUANTIDADE]]</f>
        <v>10</v>
      </c>
      <c r="L4673" s="2" t="str">
        <f>TEXT(Tabela3[[#This Row],[DATA]],"MM")</f>
        <v>05</v>
      </c>
      <c r="M4673" s="2">
        <f>WEEKNUM(Tabela3[[#This Row],[DATA]])</f>
        <v>18</v>
      </c>
      <c r="N4673" s="18">
        <f>YEAR(Tabela3[[#This Row],[DATA]])</f>
        <v>2023</v>
      </c>
    </row>
    <row r="4674" spans="2:14">
      <c r="B4674" s="1">
        <v>45052</v>
      </c>
      <c r="C4674" t="s">
        <v>482</v>
      </c>
      <c r="D4674">
        <f>COUNTIF(C$4:C4674,Tabela3[[#This Row],[COMANDA]])</f>
        <v>25</v>
      </c>
      <c r="E4674" t="s">
        <v>1</v>
      </c>
      <c r="G4674" t="s">
        <v>63</v>
      </c>
      <c r="H4674" t="s">
        <v>183</v>
      </c>
      <c r="I4674" s="2">
        <v>1</v>
      </c>
      <c r="J4674" t="s">
        <v>11</v>
      </c>
      <c r="K4674" s="21">
        <f>INDEX(LISTAS!$H:$Q,MATCH(BASE!H4674,LISTAS!$G:$G,0),MATCH(BASE!J4674,LISTAS!$H$3:$Q$3,0))*Tabela3[[#This Row],[QUANTIDADE]]</f>
        <v>7</v>
      </c>
      <c r="L4674" s="2" t="str">
        <f>TEXT(Tabela3[[#This Row],[DATA]],"MM")</f>
        <v>05</v>
      </c>
      <c r="M4674" s="2">
        <f>WEEKNUM(Tabela3[[#This Row],[DATA]])</f>
        <v>18</v>
      </c>
      <c r="N4674" s="18">
        <f>YEAR(Tabela3[[#This Row],[DATA]])</f>
        <v>2023</v>
      </c>
    </row>
    <row r="4675" spans="2:14">
      <c r="B4675" s="1">
        <v>45054</v>
      </c>
      <c r="C4675">
        <v>13903</v>
      </c>
      <c r="D4675">
        <f>COUNTIF(C$4:C4675,Tabela3[[#This Row],[COMANDA]])</f>
        <v>1</v>
      </c>
      <c r="E4675" t="s">
        <v>90</v>
      </c>
      <c r="F4675" t="s">
        <v>98</v>
      </c>
      <c r="G4675" t="s">
        <v>8</v>
      </c>
      <c r="H4675" t="s">
        <v>39</v>
      </c>
      <c r="I4675" s="2">
        <v>1</v>
      </c>
      <c r="J4675" t="s">
        <v>11</v>
      </c>
      <c r="K4675" s="21">
        <f>INDEX(LISTAS!$H:$Q,MATCH(BASE!H4675,LISTAS!$G:$G,0),MATCH(BASE!J4675,LISTAS!$H$3:$Q$3,0))*Tabela3[[#This Row],[QUANTIDADE]]</f>
        <v>12</v>
      </c>
      <c r="L4675" s="2" t="str">
        <f>TEXT(Tabela3[[#This Row],[DATA]],"MM")</f>
        <v>05</v>
      </c>
      <c r="M4675" s="2">
        <f>WEEKNUM(Tabela3[[#This Row],[DATA]])</f>
        <v>19</v>
      </c>
      <c r="N4675" s="18">
        <f>YEAR(Tabela3[[#This Row],[DATA]])</f>
        <v>2023</v>
      </c>
    </row>
    <row r="4676" spans="2:14">
      <c r="B4676" s="1">
        <v>45054</v>
      </c>
      <c r="C4676">
        <v>13904</v>
      </c>
      <c r="D4676">
        <f>COUNTIF(C$4:C4676,Tabela3[[#This Row],[COMANDA]])</f>
        <v>1</v>
      </c>
      <c r="E4676" t="s">
        <v>89</v>
      </c>
      <c r="F4676" t="s">
        <v>100</v>
      </c>
      <c r="G4676" t="s">
        <v>8</v>
      </c>
      <c r="H4676" t="s">
        <v>40</v>
      </c>
      <c r="I4676" s="2">
        <v>1</v>
      </c>
      <c r="J4676" t="s">
        <v>11</v>
      </c>
      <c r="K4676" s="21">
        <f>INDEX(LISTAS!$H:$Q,MATCH(BASE!H4676,LISTAS!$G:$G,0),MATCH(BASE!J4676,LISTAS!$H$3:$Q$3,0))*Tabela3[[#This Row],[QUANTIDADE]]</f>
        <v>14</v>
      </c>
      <c r="L4676" s="2" t="str">
        <f>TEXT(Tabela3[[#This Row],[DATA]],"MM")</f>
        <v>05</v>
      </c>
      <c r="M4676" s="2">
        <f>WEEKNUM(Tabela3[[#This Row],[DATA]])</f>
        <v>19</v>
      </c>
      <c r="N4676" s="18">
        <f>YEAR(Tabela3[[#This Row],[DATA]])</f>
        <v>2023</v>
      </c>
    </row>
    <row r="4677" spans="2:14">
      <c r="B4677" s="1">
        <v>45054</v>
      </c>
      <c r="C4677">
        <v>13904</v>
      </c>
      <c r="D4677">
        <f>COUNTIF(C$4:C4677,Tabela3[[#This Row],[COMANDA]])</f>
        <v>2</v>
      </c>
      <c r="E4677" t="s">
        <v>89</v>
      </c>
      <c r="F4677" t="s">
        <v>100</v>
      </c>
      <c r="G4677" t="s">
        <v>61</v>
      </c>
      <c r="H4677" t="s">
        <v>199</v>
      </c>
      <c r="I4677" s="2">
        <v>1</v>
      </c>
      <c r="J4677" t="s">
        <v>11</v>
      </c>
      <c r="K4677" s="21">
        <f>INDEX(LISTAS!$H:$Q,MATCH(BASE!H4677,LISTAS!$G:$G,0),MATCH(BASE!J4677,LISTAS!$H$3:$Q$3,0))*Tabela3[[#This Row],[QUANTIDADE]]</f>
        <v>1</v>
      </c>
      <c r="L4677" s="2" t="str">
        <f>TEXT(Tabela3[[#This Row],[DATA]],"MM")</f>
        <v>05</v>
      </c>
      <c r="M4677" s="2">
        <f>WEEKNUM(Tabela3[[#This Row],[DATA]])</f>
        <v>19</v>
      </c>
      <c r="N4677" s="18">
        <f>YEAR(Tabela3[[#This Row],[DATA]])</f>
        <v>2023</v>
      </c>
    </row>
    <row r="4678" spans="2:14">
      <c r="B4678" s="1">
        <v>45054</v>
      </c>
      <c r="C4678">
        <v>13905</v>
      </c>
      <c r="D4678">
        <f>COUNTIF(C$4:C4678,Tabela3[[#This Row],[COMANDA]])</f>
        <v>1</v>
      </c>
      <c r="E4678" t="s">
        <v>89</v>
      </c>
      <c r="G4678" t="s">
        <v>8</v>
      </c>
      <c r="H4678" t="s">
        <v>40</v>
      </c>
      <c r="I4678" s="2">
        <v>1</v>
      </c>
      <c r="J4678" t="s">
        <v>11</v>
      </c>
      <c r="K4678" s="21">
        <f>INDEX(LISTAS!$H:$Q,MATCH(BASE!H4678,LISTAS!$G:$G,0),MATCH(BASE!J4678,LISTAS!$H$3:$Q$3,0))*Tabela3[[#This Row],[QUANTIDADE]]</f>
        <v>14</v>
      </c>
      <c r="L4678" s="2" t="str">
        <f>TEXT(Tabela3[[#This Row],[DATA]],"MM")</f>
        <v>05</v>
      </c>
      <c r="M4678" s="2">
        <f>WEEKNUM(Tabela3[[#This Row],[DATA]])</f>
        <v>19</v>
      </c>
      <c r="N4678" s="18">
        <f>YEAR(Tabela3[[#This Row],[DATA]])</f>
        <v>2023</v>
      </c>
    </row>
    <row r="4679" spans="2:14">
      <c r="B4679" s="1">
        <v>45054</v>
      </c>
      <c r="C4679">
        <v>13905</v>
      </c>
      <c r="D4679">
        <f>COUNTIF(C$4:C4679,Tabela3[[#This Row],[COMANDA]])</f>
        <v>2</v>
      </c>
      <c r="E4679" t="s">
        <v>89</v>
      </c>
      <c r="G4679" t="s">
        <v>61</v>
      </c>
      <c r="H4679" t="s">
        <v>199</v>
      </c>
      <c r="I4679" s="2">
        <v>1</v>
      </c>
      <c r="J4679" t="s">
        <v>11</v>
      </c>
      <c r="K4679" s="21">
        <f>INDEX(LISTAS!$H:$Q,MATCH(BASE!H4679,LISTAS!$G:$G,0),MATCH(BASE!J4679,LISTAS!$H$3:$Q$3,0))*Tabela3[[#This Row],[QUANTIDADE]]</f>
        <v>1</v>
      </c>
      <c r="L4679" s="2" t="str">
        <f>TEXT(Tabela3[[#This Row],[DATA]],"MM")</f>
        <v>05</v>
      </c>
      <c r="M4679" s="2">
        <f>WEEKNUM(Tabela3[[#This Row],[DATA]])</f>
        <v>19</v>
      </c>
      <c r="N4679" s="18">
        <f>YEAR(Tabela3[[#This Row],[DATA]])</f>
        <v>2023</v>
      </c>
    </row>
    <row r="4680" spans="2:14">
      <c r="B4680" s="1">
        <v>45054</v>
      </c>
      <c r="C4680">
        <v>13906</v>
      </c>
      <c r="D4680">
        <f>COUNTIF(C$4:C4680,Tabela3[[#This Row],[COMANDA]])</f>
        <v>1</v>
      </c>
      <c r="E4680" t="s">
        <v>90</v>
      </c>
      <c r="F4680" t="s">
        <v>375</v>
      </c>
      <c r="G4680" t="s">
        <v>8</v>
      </c>
      <c r="H4680" t="s">
        <v>202</v>
      </c>
      <c r="I4680" s="2">
        <v>1</v>
      </c>
      <c r="J4680" t="s">
        <v>11</v>
      </c>
      <c r="K4680" s="21">
        <f>INDEX(LISTAS!$H:$Q,MATCH(BASE!H4680,LISTAS!$G:$G,0),MATCH(BASE!J4680,LISTAS!$H$3:$Q$3,0))*Tabela3[[#This Row],[QUANTIDADE]]</f>
        <v>20</v>
      </c>
      <c r="L4680" s="2" t="str">
        <f>TEXT(Tabela3[[#This Row],[DATA]],"MM")</f>
        <v>05</v>
      </c>
      <c r="M4680" s="2">
        <f>WEEKNUM(Tabela3[[#This Row],[DATA]])</f>
        <v>19</v>
      </c>
      <c r="N4680" s="18">
        <f>YEAR(Tabela3[[#This Row],[DATA]])</f>
        <v>2023</v>
      </c>
    </row>
    <row r="4681" spans="2:14">
      <c r="B4681" s="1">
        <v>45054</v>
      </c>
      <c r="C4681">
        <v>13906</v>
      </c>
      <c r="D4681">
        <f>COUNTIF(C$4:C4681,Tabela3[[#This Row],[COMANDA]])</f>
        <v>2</v>
      </c>
      <c r="E4681" t="s">
        <v>90</v>
      </c>
      <c r="F4681" t="s">
        <v>375</v>
      </c>
      <c r="G4681" t="s">
        <v>8</v>
      </c>
      <c r="H4681" t="s">
        <v>47</v>
      </c>
      <c r="I4681" s="2">
        <v>1</v>
      </c>
      <c r="J4681" t="s">
        <v>11</v>
      </c>
      <c r="K4681" s="21">
        <f>INDEX(LISTAS!$H:$Q,MATCH(BASE!H4681,LISTAS!$G:$G,0),MATCH(BASE!J4681,LISTAS!$H$3:$Q$3,0))*Tabela3[[#This Row],[QUANTIDADE]]</f>
        <v>16</v>
      </c>
      <c r="L4681" s="2" t="str">
        <f>TEXT(Tabela3[[#This Row],[DATA]],"MM")</f>
        <v>05</v>
      </c>
      <c r="M4681" s="2">
        <f>WEEKNUM(Tabela3[[#This Row],[DATA]])</f>
        <v>19</v>
      </c>
      <c r="N4681" s="18">
        <f>YEAR(Tabela3[[#This Row],[DATA]])</f>
        <v>2023</v>
      </c>
    </row>
    <row r="4682" spans="2:14">
      <c r="B4682" s="1">
        <v>45054</v>
      </c>
      <c r="C4682">
        <v>13906</v>
      </c>
      <c r="D4682">
        <f>COUNTIF(C$4:C4682,Tabela3[[#This Row],[COMANDA]])</f>
        <v>3</v>
      </c>
      <c r="E4682" t="s">
        <v>90</v>
      </c>
      <c r="F4682" t="s">
        <v>375</v>
      </c>
      <c r="G4682" t="s">
        <v>9</v>
      </c>
      <c r="H4682" t="s">
        <v>470</v>
      </c>
      <c r="I4682" s="2">
        <v>1</v>
      </c>
      <c r="J4682" t="s">
        <v>11</v>
      </c>
      <c r="K4682" s="21">
        <f>INDEX(LISTAS!$H:$Q,MATCH(BASE!H4682,LISTAS!$G:$G,0),MATCH(BASE!J4682,LISTAS!$H$3:$Q$3,0))*Tabela3[[#This Row],[QUANTIDADE]]</f>
        <v>12</v>
      </c>
      <c r="L4682" s="2" t="str">
        <f>TEXT(Tabela3[[#This Row],[DATA]],"MM")</f>
        <v>05</v>
      </c>
      <c r="M4682" s="2">
        <f>WEEKNUM(Tabela3[[#This Row],[DATA]])</f>
        <v>19</v>
      </c>
      <c r="N4682" s="18">
        <f>YEAR(Tabela3[[#This Row],[DATA]])</f>
        <v>2023</v>
      </c>
    </row>
    <row r="4683" spans="2:14">
      <c r="B4683" s="1">
        <v>45054</v>
      </c>
      <c r="C4683">
        <v>13907</v>
      </c>
      <c r="D4683">
        <f>COUNTIF(C$4:C4683,Tabela3[[#This Row],[COMANDA]])</f>
        <v>1</v>
      </c>
      <c r="E4683" t="s">
        <v>90</v>
      </c>
      <c r="F4683" t="s">
        <v>100</v>
      </c>
      <c r="G4683" t="s">
        <v>8</v>
      </c>
      <c r="H4683" t="s">
        <v>47</v>
      </c>
      <c r="I4683" s="2">
        <v>1</v>
      </c>
      <c r="J4683" t="s">
        <v>11</v>
      </c>
      <c r="K4683" s="21">
        <f>INDEX(LISTAS!$H:$Q,MATCH(BASE!H4683,LISTAS!$G:$G,0),MATCH(BASE!J4683,LISTAS!$H$3:$Q$3,0))*Tabela3[[#This Row],[QUANTIDADE]]</f>
        <v>16</v>
      </c>
      <c r="L4683" s="2" t="str">
        <f>TEXT(Tabela3[[#This Row],[DATA]],"MM")</f>
        <v>05</v>
      </c>
      <c r="M4683" s="2">
        <f>WEEKNUM(Tabela3[[#This Row],[DATA]])</f>
        <v>19</v>
      </c>
      <c r="N4683" s="18">
        <f>YEAR(Tabela3[[#This Row],[DATA]])</f>
        <v>2023</v>
      </c>
    </row>
    <row r="4684" spans="2:14">
      <c r="B4684" s="1">
        <v>45054</v>
      </c>
      <c r="C4684">
        <v>13908</v>
      </c>
      <c r="D4684">
        <f>COUNTIF(C$4:C4684,Tabela3[[#This Row],[COMANDA]])</f>
        <v>1</v>
      </c>
      <c r="E4684" t="s">
        <v>90</v>
      </c>
      <c r="F4684" t="s">
        <v>100</v>
      </c>
      <c r="G4684" t="s">
        <v>8</v>
      </c>
      <c r="H4684" t="s">
        <v>47</v>
      </c>
      <c r="I4684" s="2">
        <v>1</v>
      </c>
      <c r="J4684" t="s">
        <v>11</v>
      </c>
      <c r="K4684" s="21">
        <f>INDEX(LISTAS!$H:$Q,MATCH(BASE!H4684,LISTAS!$G:$G,0),MATCH(BASE!J4684,LISTAS!$H$3:$Q$3,0))*Tabela3[[#This Row],[QUANTIDADE]]</f>
        <v>16</v>
      </c>
      <c r="L4684" s="2" t="str">
        <f>TEXT(Tabela3[[#This Row],[DATA]],"MM")</f>
        <v>05</v>
      </c>
      <c r="M4684" s="2">
        <f>WEEKNUM(Tabela3[[#This Row],[DATA]])</f>
        <v>19</v>
      </c>
      <c r="N4684" s="18">
        <f>YEAR(Tabela3[[#This Row],[DATA]])</f>
        <v>2023</v>
      </c>
    </row>
    <row r="4685" spans="2:14">
      <c r="B4685" s="1">
        <v>45054</v>
      </c>
      <c r="C4685">
        <v>13909</v>
      </c>
      <c r="D4685">
        <f>COUNTIF(C$4:C4685,Tabela3[[#This Row],[COMANDA]])</f>
        <v>1</v>
      </c>
      <c r="E4685" t="s">
        <v>90</v>
      </c>
      <c r="F4685" t="s">
        <v>375</v>
      </c>
      <c r="G4685" t="s">
        <v>8</v>
      </c>
      <c r="H4685" t="s">
        <v>204</v>
      </c>
      <c r="I4685" s="2">
        <v>1</v>
      </c>
      <c r="J4685" t="s">
        <v>11</v>
      </c>
      <c r="K4685" s="21">
        <f>INDEX(LISTAS!$H:$Q,MATCH(BASE!H4685,LISTAS!$G:$G,0),MATCH(BASE!J4685,LISTAS!$H$3:$Q$3,0))*Tabela3[[#This Row],[QUANTIDADE]]</f>
        <v>18</v>
      </c>
      <c r="L4685" s="2" t="str">
        <f>TEXT(Tabela3[[#This Row],[DATA]],"MM")</f>
        <v>05</v>
      </c>
      <c r="M4685" s="2">
        <f>WEEKNUM(Tabela3[[#This Row],[DATA]])</f>
        <v>19</v>
      </c>
      <c r="N4685" s="18">
        <f>YEAR(Tabela3[[#This Row],[DATA]])</f>
        <v>2023</v>
      </c>
    </row>
    <row r="4686" spans="2:14">
      <c r="B4686" s="1">
        <v>45054</v>
      </c>
      <c r="C4686">
        <v>13909</v>
      </c>
      <c r="D4686">
        <f>COUNTIF(C$4:C4686,Tabela3[[#This Row],[COMANDA]])</f>
        <v>2</v>
      </c>
      <c r="E4686" t="s">
        <v>90</v>
      </c>
      <c r="F4686" t="s">
        <v>375</v>
      </c>
      <c r="G4686" t="s">
        <v>61</v>
      </c>
      <c r="H4686" t="s">
        <v>199</v>
      </c>
      <c r="I4686" s="2">
        <v>1</v>
      </c>
      <c r="J4686" t="s">
        <v>11</v>
      </c>
      <c r="K4686" s="21">
        <f>INDEX(LISTAS!$H:$Q,MATCH(BASE!H4686,LISTAS!$G:$G,0),MATCH(BASE!J4686,LISTAS!$H$3:$Q$3,0))*Tabela3[[#This Row],[QUANTIDADE]]</f>
        <v>1</v>
      </c>
      <c r="L4686" s="2" t="str">
        <f>TEXT(Tabela3[[#This Row],[DATA]],"MM")</f>
        <v>05</v>
      </c>
      <c r="M4686" s="2">
        <f>WEEKNUM(Tabela3[[#This Row],[DATA]])</f>
        <v>19</v>
      </c>
      <c r="N4686" s="18">
        <f>YEAR(Tabela3[[#This Row],[DATA]])</f>
        <v>2023</v>
      </c>
    </row>
    <row r="4687" spans="2:14">
      <c r="B4687" s="1">
        <v>45054</v>
      </c>
      <c r="C4687">
        <v>13909</v>
      </c>
      <c r="D4687">
        <f>COUNTIF(C$4:C4687,Tabela3[[#This Row],[COMANDA]])</f>
        <v>3</v>
      </c>
      <c r="E4687" t="s">
        <v>90</v>
      </c>
      <c r="F4687" t="s">
        <v>98</v>
      </c>
      <c r="G4687" t="s">
        <v>8</v>
      </c>
      <c r="H4687" t="s">
        <v>204</v>
      </c>
      <c r="I4687" s="2">
        <v>1</v>
      </c>
      <c r="J4687" t="s">
        <v>11</v>
      </c>
      <c r="K4687" s="21">
        <f>INDEX(LISTAS!$H:$Q,MATCH(BASE!H4687,LISTAS!$G:$G,0),MATCH(BASE!J4687,LISTAS!$H$3:$Q$3,0))*Tabela3[[#This Row],[QUANTIDADE]]</f>
        <v>18</v>
      </c>
      <c r="L4687" s="2" t="str">
        <f>TEXT(Tabela3[[#This Row],[DATA]],"MM")</f>
        <v>05</v>
      </c>
      <c r="M4687" s="2">
        <f>WEEKNUM(Tabela3[[#This Row],[DATA]])</f>
        <v>19</v>
      </c>
      <c r="N4687" s="18">
        <f>YEAR(Tabela3[[#This Row],[DATA]])</f>
        <v>2023</v>
      </c>
    </row>
    <row r="4688" spans="2:14">
      <c r="B4688" s="1">
        <v>45054</v>
      </c>
      <c r="C4688">
        <v>13909</v>
      </c>
      <c r="D4688">
        <f>COUNTIF(C$4:C4688,Tabela3[[#This Row],[COMANDA]])</f>
        <v>4</v>
      </c>
      <c r="E4688" t="s">
        <v>90</v>
      </c>
      <c r="F4688" t="s">
        <v>98</v>
      </c>
      <c r="G4688" t="s">
        <v>8</v>
      </c>
      <c r="H4688" t="s">
        <v>47</v>
      </c>
      <c r="I4688" s="2">
        <v>1</v>
      </c>
      <c r="J4688" t="s">
        <v>11</v>
      </c>
      <c r="K4688" s="21">
        <f>INDEX(LISTAS!$H:$Q,MATCH(BASE!H4688,LISTAS!$G:$G,0),MATCH(BASE!J4688,LISTAS!$H$3:$Q$3,0))*Tabela3[[#This Row],[QUANTIDADE]]</f>
        <v>16</v>
      </c>
      <c r="L4688" s="2" t="str">
        <f>TEXT(Tabela3[[#This Row],[DATA]],"MM")</f>
        <v>05</v>
      </c>
      <c r="M4688" s="2">
        <f>WEEKNUM(Tabela3[[#This Row],[DATA]])</f>
        <v>19</v>
      </c>
      <c r="N4688" s="18">
        <f>YEAR(Tabela3[[#This Row],[DATA]])</f>
        <v>2023</v>
      </c>
    </row>
    <row r="4689" spans="2:14">
      <c r="B4689" s="1">
        <v>45054</v>
      </c>
      <c r="C4689">
        <v>13910</v>
      </c>
      <c r="D4689">
        <f>COUNTIF(C$4:C4689,Tabela3[[#This Row],[COMANDA]])</f>
        <v>1</v>
      </c>
      <c r="E4689" t="s">
        <v>1</v>
      </c>
      <c r="F4689" t="s">
        <v>99</v>
      </c>
      <c r="G4689" t="s">
        <v>8</v>
      </c>
      <c r="H4689" t="s">
        <v>47</v>
      </c>
      <c r="I4689" s="2">
        <v>1</v>
      </c>
      <c r="J4689" t="s">
        <v>11</v>
      </c>
      <c r="K4689" s="21">
        <f>INDEX(LISTAS!$H:$Q,MATCH(BASE!H4689,LISTAS!$G:$G,0),MATCH(BASE!J4689,LISTAS!$H$3:$Q$3,0))*Tabela3[[#This Row],[QUANTIDADE]]</f>
        <v>16</v>
      </c>
      <c r="L4689" s="2" t="str">
        <f>TEXT(Tabela3[[#This Row],[DATA]],"MM")</f>
        <v>05</v>
      </c>
      <c r="M4689" s="2">
        <f>WEEKNUM(Tabela3[[#This Row],[DATA]])</f>
        <v>19</v>
      </c>
      <c r="N4689" s="18">
        <f>YEAR(Tabela3[[#This Row],[DATA]])</f>
        <v>2023</v>
      </c>
    </row>
    <row r="4690" spans="2:14">
      <c r="B4690" s="1">
        <v>45054</v>
      </c>
      <c r="C4690">
        <v>13911</v>
      </c>
      <c r="D4690">
        <f>COUNTIF(C$4:C4690,Tabela3[[#This Row],[COMANDA]])</f>
        <v>1</v>
      </c>
      <c r="E4690" t="s">
        <v>90</v>
      </c>
      <c r="F4690" t="s">
        <v>98</v>
      </c>
      <c r="G4690" t="s">
        <v>8</v>
      </c>
      <c r="H4690" t="s">
        <v>211</v>
      </c>
      <c r="I4690" s="2">
        <v>1</v>
      </c>
      <c r="J4690" t="s">
        <v>11</v>
      </c>
      <c r="K4690" s="21">
        <f>INDEX(LISTAS!$H:$Q,MATCH(BASE!H4690,LISTAS!$G:$G,0),MATCH(BASE!J4690,LISTAS!$H$3:$Q$3,0))*Tabela3[[#This Row],[QUANTIDADE]]</f>
        <v>20</v>
      </c>
      <c r="L4690" s="2" t="str">
        <f>TEXT(Tabela3[[#This Row],[DATA]],"MM")</f>
        <v>05</v>
      </c>
      <c r="M4690" s="2">
        <f>WEEKNUM(Tabela3[[#This Row],[DATA]])</f>
        <v>19</v>
      </c>
      <c r="N4690" s="18">
        <f>YEAR(Tabela3[[#This Row],[DATA]])</f>
        <v>2023</v>
      </c>
    </row>
    <row r="4691" spans="2:14">
      <c r="B4691" s="1">
        <v>45054</v>
      </c>
      <c r="C4691">
        <v>13912</v>
      </c>
      <c r="D4691">
        <f>COUNTIF(C$4:C4691,Tabela3[[#This Row],[COMANDA]])</f>
        <v>1</v>
      </c>
      <c r="E4691" t="s">
        <v>89</v>
      </c>
      <c r="F4691" t="s">
        <v>100</v>
      </c>
      <c r="G4691" t="s">
        <v>8</v>
      </c>
      <c r="H4691" t="s">
        <v>47</v>
      </c>
      <c r="I4691" s="2">
        <v>1</v>
      </c>
      <c r="J4691" t="s">
        <v>11</v>
      </c>
      <c r="K4691" s="21">
        <f>INDEX(LISTAS!$H:$Q,MATCH(BASE!H4691,LISTAS!$G:$G,0),MATCH(BASE!J4691,LISTAS!$H$3:$Q$3,0))*Tabela3[[#This Row],[QUANTIDADE]]</f>
        <v>16</v>
      </c>
      <c r="L4691" s="2" t="str">
        <f>TEXT(Tabela3[[#This Row],[DATA]],"MM")</f>
        <v>05</v>
      </c>
      <c r="M4691" s="2">
        <f>WEEKNUM(Tabela3[[#This Row],[DATA]])</f>
        <v>19</v>
      </c>
      <c r="N4691" s="18">
        <f>YEAR(Tabela3[[#This Row],[DATA]])</f>
        <v>2023</v>
      </c>
    </row>
    <row r="4692" spans="2:14">
      <c r="B4692" s="1">
        <v>45054</v>
      </c>
      <c r="C4692">
        <v>13913</v>
      </c>
      <c r="D4692">
        <f>COUNTIF(C$4:C4692,Tabela3[[#This Row],[COMANDA]])</f>
        <v>1</v>
      </c>
      <c r="E4692" t="s">
        <v>90</v>
      </c>
      <c r="F4692" t="s">
        <v>99</v>
      </c>
      <c r="G4692" t="s">
        <v>8</v>
      </c>
      <c r="H4692" t="s">
        <v>42</v>
      </c>
      <c r="I4692" s="2">
        <v>1</v>
      </c>
      <c r="J4692" t="s">
        <v>11</v>
      </c>
      <c r="K4692" s="21">
        <f>INDEX(LISTAS!$H:$Q,MATCH(BASE!H4692,LISTAS!$G:$G,0),MATCH(BASE!J4692,LISTAS!$H$3:$Q$3,0))*Tabela3[[#This Row],[QUANTIDADE]]</f>
        <v>16</v>
      </c>
      <c r="L4692" s="2" t="str">
        <f>TEXT(Tabela3[[#This Row],[DATA]],"MM")</f>
        <v>05</v>
      </c>
      <c r="M4692" s="2">
        <f>WEEKNUM(Tabela3[[#This Row],[DATA]])</f>
        <v>19</v>
      </c>
      <c r="N4692" s="18">
        <f>YEAR(Tabela3[[#This Row],[DATA]])</f>
        <v>2023</v>
      </c>
    </row>
    <row r="4693" spans="2:14">
      <c r="B4693" s="1">
        <v>45054</v>
      </c>
      <c r="C4693">
        <v>13914</v>
      </c>
      <c r="D4693">
        <f>COUNTIF(C$4:C4693,Tabela3[[#This Row],[COMANDA]])</f>
        <v>1</v>
      </c>
      <c r="E4693" t="s">
        <v>90</v>
      </c>
      <c r="F4693" t="s">
        <v>99</v>
      </c>
      <c r="G4693" t="s">
        <v>8</v>
      </c>
      <c r="H4693" t="s">
        <v>205</v>
      </c>
      <c r="I4693" s="2">
        <v>1</v>
      </c>
      <c r="J4693" t="s">
        <v>11</v>
      </c>
      <c r="K4693" s="21">
        <f>INDEX(LISTAS!$H:$Q,MATCH(BASE!H4693,LISTAS!$G:$G,0),MATCH(BASE!J4693,LISTAS!$H$3:$Q$3,0))*Tabela3[[#This Row],[QUANTIDADE]]</f>
        <v>22</v>
      </c>
      <c r="L4693" s="2" t="str">
        <f>TEXT(Tabela3[[#This Row],[DATA]],"MM")</f>
        <v>05</v>
      </c>
      <c r="M4693" s="2">
        <f>WEEKNUM(Tabela3[[#This Row],[DATA]])</f>
        <v>19</v>
      </c>
      <c r="N4693" s="18">
        <f>YEAR(Tabela3[[#This Row],[DATA]])</f>
        <v>2023</v>
      </c>
    </row>
    <row r="4694" spans="2:14">
      <c r="B4694" s="1">
        <v>45054</v>
      </c>
      <c r="C4694">
        <v>13915</v>
      </c>
      <c r="D4694">
        <f>COUNTIF(C$4:C4694,Tabela3[[#This Row],[COMANDA]])</f>
        <v>1</v>
      </c>
      <c r="E4694" t="s">
        <v>89</v>
      </c>
      <c r="F4694" t="s">
        <v>98</v>
      </c>
      <c r="G4694" t="s">
        <v>8</v>
      </c>
      <c r="H4694" t="s">
        <v>202</v>
      </c>
      <c r="I4694" s="2">
        <v>1</v>
      </c>
      <c r="J4694" t="s">
        <v>11</v>
      </c>
      <c r="K4694" s="21">
        <f>INDEX(LISTAS!$H:$Q,MATCH(BASE!H4694,LISTAS!$G:$G,0),MATCH(BASE!J4694,LISTAS!$H$3:$Q$3,0))*Tabela3[[#This Row],[QUANTIDADE]]</f>
        <v>20</v>
      </c>
      <c r="L4694" s="2" t="str">
        <f>TEXT(Tabela3[[#This Row],[DATA]],"MM")</f>
        <v>05</v>
      </c>
      <c r="M4694" s="2">
        <f>WEEKNUM(Tabela3[[#This Row],[DATA]])</f>
        <v>19</v>
      </c>
      <c r="N4694" s="18">
        <f>YEAR(Tabela3[[#This Row],[DATA]])</f>
        <v>2023</v>
      </c>
    </row>
    <row r="4695" spans="2:14">
      <c r="B4695" s="1">
        <v>45054</v>
      </c>
      <c r="C4695">
        <v>13915</v>
      </c>
      <c r="D4695">
        <f>COUNTIF(C$4:C4695,Tabela3[[#This Row],[COMANDA]])</f>
        <v>2</v>
      </c>
      <c r="E4695" t="s">
        <v>89</v>
      </c>
      <c r="F4695" t="s">
        <v>98</v>
      </c>
      <c r="G4695" t="s">
        <v>9</v>
      </c>
      <c r="H4695" t="s">
        <v>470</v>
      </c>
      <c r="I4695" s="2">
        <v>1</v>
      </c>
      <c r="J4695" t="s">
        <v>11</v>
      </c>
      <c r="K4695" s="21">
        <f>INDEX(LISTAS!$H:$Q,MATCH(BASE!H4695,LISTAS!$G:$G,0),MATCH(BASE!J4695,LISTAS!$H$3:$Q$3,0))*Tabela3[[#This Row],[QUANTIDADE]]</f>
        <v>12</v>
      </c>
      <c r="L4695" s="2" t="str">
        <f>TEXT(Tabela3[[#This Row],[DATA]],"MM")</f>
        <v>05</v>
      </c>
      <c r="M4695" s="2">
        <f>WEEKNUM(Tabela3[[#This Row],[DATA]])</f>
        <v>19</v>
      </c>
      <c r="N4695" s="18">
        <f>YEAR(Tabela3[[#This Row],[DATA]])</f>
        <v>2023</v>
      </c>
    </row>
    <row r="4696" spans="2:14">
      <c r="B4696" s="1">
        <v>45054</v>
      </c>
      <c r="C4696">
        <v>13916</v>
      </c>
      <c r="D4696">
        <f>COUNTIF(C$4:C4696,Tabela3[[#This Row],[COMANDA]])</f>
        <v>1</v>
      </c>
      <c r="E4696" t="s">
        <v>90</v>
      </c>
      <c r="F4696" t="s">
        <v>99</v>
      </c>
      <c r="G4696" t="s">
        <v>8</v>
      </c>
      <c r="H4696" t="s">
        <v>47</v>
      </c>
      <c r="I4696" s="2">
        <v>1</v>
      </c>
      <c r="J4696" t="s">
        <v>11</v>
      </c>
      <c r="K4696" s="21">
        <f>INDEX(LISTAS!$H:$Q,MATCH(BASE!H4696,LISTAS!$G:$G,0),MATCH(BASE!J4696,LISTAS!$H$3:$Q$3,0))*Tabela3[[#This Row],[QUANTIDADE]]</f>
        <v>16</v>
      </c>
      <c r="L4696" s="2" t="str">
        <f>TEXT(Tabela3[[#This Row],[DATA]],"MM")</f>
        <v>05</v>
      </c>
      <c r="M4696" s="2">
        <f>WEEKNUM(Tabela3[[#This Row],[DATA]])</f>
        <v>19</v>
      </c>
      <c r="N4696" s="18">
        <f>YEAR(Tabela3[[#This Row],[DATA]])</f>
        <v>2023</v>
      </c>
    </row>
    <row r="4697" spans="2:14">
      <c r="B4697" s="1">
        <v>45054</v>
      </c>
      <c r="C4697">
        <v>13916</v>
      </c>
      <c r="D4697">
        <f>COUNTIF(C$4:C4697,Tabela3[[#This Row],[COMANDA]])</f>
        <v>2</v>
      </c>
      <c r="E4697" t="s">
        <v>90</v>
      </c>
      <c r="F4697" t="s">
        <v>99</v>
      </c>
      <c r="G4697" t="s">
        <v>10</v>
      </c>
      <c r="H4697" t="s">
        <v>97</v>
      </c>
      <c r="I4697" s="2">
        <v>1</v>
      </c>
      <c r="J4697" t="s">
        <v>11</v>
      </c>
      <c r="K4697" s="21">
        <f>INDEX(LISTAS!$H:$Q,MATCH(BASE!H4697,LISTAS!$G:$G,0),MATCH(BASE!J4697,LISTAS!$H$3:$Q$3,0))*Tabela3[[#This Row],[QUANTIDADE]]</f>
        <v>2.5</v>
      </c>
      <c r="L4697" s="2" t="str">
        <f>TEXT(Tabela3[[#This Row],[DATA]],"MM")</f>
        <v>05</v>
      </c>
      <c r="M4697" s="2">
        <f>WEEKNUM(Tabela3[[#This Row],[DATA]])</f>
        <v>19</v>
      </c>
      <c r="N4697" s="18">
        <f>YEAR(Tabela3[[#This Row],[DATA]])</f>
        <v>2023</v>
      </c>
    </row>
    <row r="4698" spans="2:14">
      <c r="B4698" s="1">
        <v>45054</v>
      </c>
      <c r="C4698">
        <v>13917</v>
      </c>
      <c r="D4698">
        <f>COUNTIF(C$4:C4698,Tabela3[[#This Row],[COMANDA]])</f>
        <v>1</v>
      </c>
      <c r="E4698" t="s">
        <v>89</v>
      </c>
      <c r="F4698" t="s">
        <v>98</v>
      </c>
      <c r="G4698" t="s">
        <v>8</v>
      </c>
      <c r="H4698" t="s">
        <v>47</v>
      </c>
      <c r="I4698" s="2">
        <v>1</v>
      </c>
      <c r="J4698" t="s">
        <v>11</v>
      </c>
      <c r="K4698" s="21">
        <f>INDEX(LISTAS!$H:$Q,MATCH(BASE!H4698,LISTAS!$G:$G,0),MATCH(BASE!J4698,LISTAS!$H$3:$Q$3,0))*Tabela3[[#This Row],[QUANTIDADE]]</f>
        <v>16</v>
      </c>
      <c r="L4698" s="2" t="str">
        <f>TEXT(Tabela3[[#This Row],[DATA]],"MM")</f>
        <v>05</v>
      </c>
      <c r="M4698" s="2">
        <f>WEEKNUM(Tabela3[[#This Row],[DATA]])</f>
        <v>19</v>
      </c>
      <c r="N4698" s="18">
        <f>YEAR(Tabela3[[#This Row],[DATA]])</f>
        <v>2023</v>
      </c>
    </row>
    <row r="4699" spans="2:14">
      <c r="B4699" s="1">
        <v>45054</v>
      </c>
      <c r="C4699">
        <v>13918</v>
      </c>
      <c r="D4699">
        <f>COUNTIF(C$4:C4699,Tabela3[[#This Row],[COMANDA]])</f>
        <v>1</v>
      </c>
      <c r="E4699" t="s">
        <v>89</v>
      </c>
      <c r="F4699" t="s">
        <v>98</v>
      </c>
      <c r="G4699" t="s">
        <v>8</v>
      </c>
      <c r="H4699" t="s">
        <v>47</v>
      </c>
      <c r="I4699" s="2">
        <v>1</v>
      </c>
      <c r="J4699" t="s">
        <v>11</v>
      </c>
      <c r="K4699" s="21">
        <f>INDEX(LISTAS!$H:$Q,MATCH(BASE!H4699,LISTAS!$G:$G,0),MATCH(BASE!J4699,LISTAS!$H$3:$Q$3,0))*Tabela3[[#This Row],[QUANTIDADE]]</f>
        <v>16</v>
      </c>
      <c r="L4699" s="2" t="str">
        <f>TEXT(Tabela3[[#This Row],[DATA]],"MM")</f>
        <v>05</v>
      </c>
      <c r="M4699" s="2">
        <f>WEEKNUM(Tabela3[[#This Row],[DATA]])</f>
        <v>19</v>
      </c>
      <c r="N4699" s="18">
        <f>YEAR(Tabela3[[#This Row],[DATA]])</f>
        <v>2023</v>
      </c>
    </row>
    <row r="4700" spans="2:14">
      <c r="B4700" s="1">
        <v>45054</v>
      </c>
      <c r="C4700">
        <v>13919</v>
      </c>
      <c r="D4700">
        <f>COUNTIF(C$4:C4700,Tabela3[[#This Row],[COMANDA]])</f>
        <v>1</v>
      </c>
      <c r="E4700" t="s">
        <v>90</v>
      </c>
      <c r="F4700" t="s">
        <v>98</v>
      </c>
      <c r="G4700" t="s">
        <v>8</v>
      </c>
      <c r="H4700" t="s">
        <v>204</v>
      </c>
      <c r="I4700" s="2">
        <v>1</v>
      </c>
      <c r="J4700" t="s">
        <v>11</v>
      </c>
      <c r="K4700" s="21">
        <f>INDEX(LISTAS!$H:$Q,MATCH(BASE!H4700,LISTAS!$G:$G,0),MATCH(BASE!J4700,LISTAS!$H$3:$Q$3,0))*Tabela3[[#This Row],[QUANTIDADE]]</f>
        <v>18</v>
      </c>
      <c r="L4700" s="2" t="str">
        <f>TEXT(Tabela3[[#This Row],[DATA]],"MM")</f>
        <v>05</v>
      </c>
      <c r="M4700" s="2">
        <f>WEEKNUM(Tabela3[[#This Row],[DATA]])</f>
        <v>19</v>
      </c>
      <c r="N4700" s="18">
        <f>YEAR(Tabela3[[#This Row],[DATA]])</f>
        <v>2023</v>
      </c>
    </row>
    <row r="4701" spans="2:14">
      <c r="B4701" s="1">
        <v>45054</v>
      </c>
      <c r="C4701">
        <v>13920</v>
      </c>
      <c r="D4701">
        <f>COUNTIF(C$4:C4701,Tabela3[[#This Row],[COMANDA]])</f>
        <v>1</v>
      </c>
      <c r="E4701" t="s">
        <v>90</v>
      </c>
      <c r="F4701" t="s">
        <v>98</v>
      </c>
      <c r="G4701" t="s">
        <v>62</v>
      </c>
      <c r="H4701" t="s">
        <v>194</v>
      </c>
      <c r="I4701" s="2">
        <v>1</v>
      </c>
      <c r="J4701" t="s">
        <v>11</v>
      </c>
      <c r="K4701" s="21">
        <f>INDEX(LISTAS!$H:$Q,MATCH(BASE!H4701,LISTAS!$G:$G,0),MATCH(BASE!J4701,LISTAS!$H$3:$Q$3,0))*Tabela3[[#This Row],[QUANTIDADE]]</f>
        <v>8</v>
      </c>
      <c r="L4701" s="2" t="str">
        <f>TEXT(Tabela3[[#This Row],[DATA]],"MM")</f>
        <v>05</v>
      </c>
      <c r="M4701" s="2">
        <f>WEEKNUM(Tabela3[[#This Row],[DATA]])</f>
        <v>19</v>
      </c>
      <c r="N4701" s="18">
        <f>YEAR(Tabela3[[#This Row],[DATA]])</f>
        <v>2023</v>
      </c>
    </row>
    <row r="4702" spans="2:14">
      <c r="B4702" s="1">
        <v>45054</v>
      </c>
      <c r="C4702">
        <v>13920</v>
      </c>
      <c r="D4702">
        <f>COUNTIF(C$4:C4702,Tabela3[[#This Row],[COMANDA]])</f>
        <v>2</v>
      </c>
      <c r="E4702" t="s">
        <v>90</v>
      </c>
      <c r="F4702" t="s">
        <v>98</v>
      </c>
      <c r="G4702" t="s">
        <v>62</v>
      </c>
      <c r="H4702" t="s">
        <v>196</v>
      </c>
      <c r="I4702" s="2">
        <v>1</v>
      </c>
      <c r="J4702" t="s">
        <v>11</v>
      </c>
      <c r="K4702" s="21">
        <f>INDEX(LISTAS!$H:$Q,MATCH(BASE!H4702,LISTAS!$G:$G,0),MATCH(BASE!J4702,LISTAS!$H$3:$Q$3,0))*Tabela3[[#This Row],[QUANTIDADE]]</f>
        <v>10</v>
      </c>
      <c r="L4702" s="2" t="str">
        <f>TEXT(Tabela3[[#This Row],[DATA]],"MM")</f>
        <v>05</v>
      </c>
      <c r="M4702" s="2">
        <f>WEEKNUM(Tabela3[[#This Row],[DATA]])</f>
        <v>19</v>
      </c>
      <c r="N4702" s="18">
        <f>YEAR(Tabela3[[#This Row],[DATA]])</f>
        <v>2023</v>
      </c>
    </row>
    <row r="4703" spans="2:14">
      <c r="B4703" s="1">
        <v>45054</v>
      </c>
      <c r="C4703">
        <v>13920</v>
      </c>
      <c r="D4703">
        <f>COUNTIF(C$4:C4703,Tabela3[[#This Row],[COMANDA]])</f>
        <v>3</v>
      </c>
      <c r="E4703" t="s">
        <v>90</v>
      </c>
      <c r="F4703" t="s">
        <v>98</v>
      </c>
      <c r="G4703" t="s">
        <v>62</v>
      </c>
      <c r="H4703" t="s">
        <v>190</v>
      </c>
      <c r="I4703" s="2">
        <v>3</v>
      </c>
      <c r="J4703" t="s">
        <v>11</v>
      </c>
      <c r="K4703" s="21">
        <f>INDEX(LISTAS!$H:$Q,MATCH(BASE!H4703,LISTAS!$G:$G,0),MATCH(BASE!J4703,LISTAS!$H$3:$Q$3,0))*Tabela3[[#This Row],[QUANTIDADE]]</f>
        <v>9</v>
      </c>
      <c r="L4703" s="2" t="str">
        <f>TEXT(Tabela3[[#This Row],[DATA]],"MM")</f>
        <v>05</v>
      </c>
      <c r="M4703" s="2">
        <f>WEEKNUM(Tabela3[[#This Row],[DATA]])</f>
        <v>19</v>
      </c>
      <c r="N4703" s="18">
        <f>YEAR(Tabela3[[#This Row],[DATA]])</f>
        <v>2023</v>
      </c>
    </row>
    <row r="4704" spans="2:14">
      <c r="B4704" s="1">
        <v>45054</v>
      </c>
      <c r="C4704">
        <v>13920</v>
      </c>
      <c r="D4704">
        <f>COUNTIF(C$4:C4704,Tabela3[[#This Row],[COMANDA]])</f>
        <v>4</v>
      </c>
      <c r="E4704" t="s">
        <v>90</v>
      </c>
      <c r="F4704" t="s">
        <v>98</v>
      </c>
      <c r="G4704" t="s">
        <v>62</v>
      </c>
      <c r="H4704" t="s">
        <v>189</v>
      </c>
      <c r="I4704" s="2">
        <v>2</v>
      </c>
      <c r="J4704" t="s">
        <v>11</v>
      </c>
      <c r="K4704" s="21">
        <f>INDEX(LISTAS!$H:$Q,MATCH(BASE!H4704,LISTAS!$G:$G,0),MATCH(BASE!J4704,LISTAS!$H$3:$Q$3,0))*Tabela3[[#This Row],[QUANTIDADE]]</f>
        <v>4</v>
      </c>
      <c r="L4704" s="2" t="str">
        <f>TEXT(Tabela3[[#This Row],[DATA]],"MM")</f>
        <v>05</v>
      </c>
      <c r="M4704" s="2">
        <f>WEEKNUM(Tabela3[[#This Row],[DATA]])</f>
        <v>19</v>
      </c>
      <c r="N4704" s="18">
        <f>YEAR(Tabela3[[#This Row],[DATA]])</f>
        <v>2023</v>
      </c>
    </row>
    <row r="4705" spans="2:14">
      <c r="B4705" s="1">
        <v>45054</v>
      </c>
      <c r="C4705">
        <v>13921</v>
      </c>
      <c r="D4705">
        <f>COUNTIF(C$4:C4705,Tabela3[[#This Row],[COMANDA]])</f>
        <v>1</v>
      </c>
      <c r="E4705" t="s">
        <v>89</v>
      </c>
      <c r="F4705" t="s">
        <v>99</v>
      </c>
      <c r="G4705" t="s">
        <v>8</v>
      </c>
      <c r="H4705" t="s">
        <v>202</v>
      </c>
      <c r="I4705" s="2">
        <v>1</v>
      </c>
      <c r="J4705" t="s">
        <v>11</v>
      </c>
      <c r="K4705" s="21">
        <f>INDEX(LISTAS!$H:$Q,MATCH(BASE!H4705,LISTAS!$G:$G,0),MATCH(BASE!J4705,LISTAS!$H$3:$Q$3,0))*Tabela3[[#This Row],[QUANTIDADE]]</f>
        <v>20</v>
      </c>
      <c r="L4705" s="2" t="str">
        <f>TEXT(Tabela3[[#This Row],[DATA]],"MM")</f>
        <v>05</v>
      </c>
      <c r="M4705" s="2">
        <f>WEEKNUM(Tabela3[[#This Row],[DATA]])</f>
        <v>19</v>
      </c>
      <c r="N4705" s="18">
        <f>YEAR(Tabela3[[#This Row],[DATA]])</f>
        <v>2023</v>
      </c>
    </row>
    <row r="4706" spans="2:14">
      <c r="B4706" s="1">
        <v>45054</v>
      </c>
      <c r="C4706">
        <v>13921</v>
      </c>
      <c r="D4706">
        <f>COUNTIF(C$4:C4706,Tabela3[[#This Row],[COMANDA]])</f>
        <v>2</v>
      </c>
      <c r="E4706" t="s">
        <v>89</v>
      </c>
      <c r="F4706" t="s">
        <v>99</v>
      </c>
      <c r="G4706" t="s">
        <v>9</v>
      </c>
      <c r="H4706" t="s">
        <v>58</v>
      </c>
      <c r="I4706" s="2">
        <v>1</v>
      </c>
      <c r="J4706" t="s">
        <v>11</v>
      </c>
      <c r="K4706" s="21">
        <f>INDEX(LISTAS!$H:$Q,MATCH(BASE!H4706,LISTAS!$G:$G,0),MATCH(BASE!J4706,LISTAS!$H$3:$Q$3,0))*Tabela3[[#This Row],[QUANTIDADE]]</f>
        <v>5</v>
      </c>
      <c r="L4706" s="2" t="str">
        <f>TEXT(Tabela3[[#This Row],[DATA]],"MM")</f>
        <v>05</v>
      </c>
      <c r="M4706" s="2">
        <f>WEEKNUM(Tabela3[[#This Row],[DATA]])</f>
        <v>19</v>
      </c>
      <c r="N4706" s="18">
        <f>YEAR(Tabela3[[#This Row],[DATA]])</f>
        <v>2023</v>
      </c>
    </row>
    <row r="4707" spans="2:14">
      <c r="B4707" s="1">
        <v>45054</v>
      </c>
      <c r="C4707">
        <v>13922</v>
      </c>
      <c r="D4707">
        <f>COUNTIF(C$4:C4707,Tabela3[[#This Row],[COMANDA]])</f>
        <v>1</v>
      </c>
      <c r="E4707" t="s">
        <v>90</v>
      </c>
      <c r="F4707" t="s">
        <v>100</v>
      </c>
      <c r="G4707" t="s">
        <v>8</v>
      </c>
      <c r="H4707" t="s">
        <v>47</v>
      </c>
      <c r="I4707" s="2">
        <v>1</v>
      </c>
      <c r="J4707" t="s">
        <v>11</v>
      </c>
      <c r="K4707" s="21">
        <f>INDEX(LISTAS!$H:$Q,MATCH(BASE!H4707,LISTAS!$G:$G,0),MATCH(BASE!J4707,LISTAS!$H$3:$Q$3,0))*Tabela3[[#This Row],[QUANTIDADE]]</f>
        <v>16</v>
      </c>
      <c r="L4707" s="2" t="str">
        <f>TEXT(Tabela3[[#This Row],[DATA]],"MM")</f>
        <v>05</v>
      </c>
      <c r="M4707" s="2">
        <f>WEEKNUM(Tabela3[[#This Row],[DATA]])</f>
        <v>19</v>
      </c>
      <c r="N4707" s="18">
        <f>YEAR(Tabela3[[#This Row],[DATA]])</f>
        <v>2023</v>
      </c>
    </row>
    <row r="4708" spans="2:14">
      <c r="B4708" s="1">
        <v>45054</v>
      </c>
      <c r="C4708">
        <v>13922</v>
      </c>
      <c r="D4708">
        <f>COUNTIF(C$4:C4708,Tabela3[[#This Row],[COMANDA]])</f>
        <v>2</v>
      </c>
      <c r="E4708" t="s">
        <v>90</v>
      </c>
      <c r="F4708" t="s">
        <v>100</v>
      </c>
      <c r="G4708" t="s">
        <v>9</v>
      </c>
      <c r="H4708" t="s">
        <v>138</v>
      </c>
      <c r="I4708" s="2">
        <v>1</v>
      </c>
      <c r="J4708" t="s">
        <v>11</v>
      </c>
      <c r="K4708" s="21">
        <f>INDEX(LISTAS!$H:$Q,MATCH(BASE!H4708,LISTAS!$G:$G,0),MATCH(BASE!J4708,LISTAS!$H$3:$Q$3,0))*Tabela3[[#This Row],[QUANTIDADE]]</f>
        <v>4</v>
      </c>
      <c r="L4708" s="2" t="str">
        <f>TEXT(Tabela3[[#This Row],[DATA]],"MM")</f>
        <v>05</v>
      </c>
      <c r="M4708" s="2">
        <f>WEEKNUM(Tabela3[[#This Row],[DATA]])</f>
        <v>19</v>
      </c>
      <c r="N4708" s="18">
        <f>YEAR(Tabela3[[#This Row],[DATA]])</f>
        <v>2023</v>
      </c>
    </row>
    <row r="4709" spans="2:14">
      <c r="B4709" s="1">
        <v>45054</v>
      </c>
      <c r="C4709">
        <v>13923</v>
      </c>
      <c r="D4709">
        <f>COUNTIF(C$4:C4709,Tabela3[[#This Row],[COMANDA]])</f>
        <v>1</v>
      </c>
      <c r="E4709" t="s">
        <v>90</v>
      </c>
      <c r="F4709" t="s">
        <v>99</v>
      </c>
      <c r="G4709" t="s">
        <v>8</v>
      </c>
      <c r="H4709" t="s">
        <v>202</v>
      </c>
      <c r="I4709" s="2">
        <v>1</v>
      </c>
      <c r="J4709" t="s">
        <v>11</v>
      </c>
      <c r="K4709" s="21">
        <f>INDEX(LISTAS!$H:$Q,MATCH(BASE!H4709,LISTAS!$G:$G,0),MATCH(BASE!J4709,LISTAS!$H$3:$Q$3,0))*Tabela3[[#This Row],[QUANTIDADE]]</f>
        <v>20</v>
      </c>
      <c r="L4709" s="2" t="str">
        <f>TEXT(Tabela3[[#This Row],[DATA]],"MM")</f>
        <v>05</v>
      </c>
      <c r="M4709" s="2">
        <f>WEEKNUM(Tabela3[[#This Row],[DATA]])</f>
        <v>19</v>
      </c>
      <c r="N4709" s="18">
        <f>YEAR(Tabela3[[#This Row],[DATA]])</f>
        <v>2023</v>
      </c>
    </row>
    <row r="4710" spans="2:14">
      <c r="B4710" s="1">
        <v>45054</v>
      </c>
      <c r="C4710">
        <v>13924</v>
      </c>
      <c r="D4710">
        <f>COUNTIF(C$4:C4710,Tabela3[[#This Row],[COMANDA]])</f>
        <v>1</v>
      </c>
      <c r="E4710" t="s">
        <v>90</v>
      </c>
      <c r="F4710" t="s">
        <v>99</v>
      </c>
      <c r="G4710" t="s">
        <v>8</v>
      </c>
      <c r="H4710" t="s">
        <v>204</v>
      </c>
      <c r="I4710" s="2">
        <v>1</v>
      </c>
      <c r="J4710" t="s">
        <v>11</v>
      </c>
      <c r="K4710" s="21">
        <f>INDEX(LISTAS!$H:$Q,MATCH(BASE!H4710,LISTAS!$G:$G,0),MATCH(BASE!J4710,LISTAS!$H$3:$Q$3,0))*Tabela3[[#This Row],[QUANTIDADE]]</f>
        <v>18</v>
      </c>
      <c r="L4710" s="2" t="str">
        <f>TEXT(Tabela3[[#This Row],[DATA]],"MM")</f>
        <v>05</v>
      </c>
      <c r="M4710" s="2">
        <f>WEEKNUM(Tabela3[[#This Row],[DATA]])</f>
        <v>19</v>
      </c>
      <c r="N4710" s="18">
        <f>YEAR(Tabela3[[#This Row],[DATA]])</f>
        <v>2023</v>
      </c>
    </row>
    <row r="4711" spans="2:14">
      <c r="B4711" s="1">
        <v>45054</v>
      </c>
      <c r="C4711">
        <v>13924</v>
      </c>
      <c r="D4711">
        <f>COUNTIF(C$4:C4711,Tabela3[[#This Row],[COMANDA]])</f>
        <v>2</v>
      </c>
      <c r="E4711" t="s">
        <v>90</v>
      </c>
      <c r="F4711" t="s">
        <v>99</v>
      </c>
      <c r="G4711" t="s">
        <v>9</v>
      </c>
      <c r="H4711" t="s">
        <v>142</v>
      </c>
      <c r="I4711" s="2">
        <v>1</v>
      </c>
      <c r="J4711" t="s">
        <v>11</v>
      </c>
      <c r="K4711" s="21">
        <f>INDEX(LISTAS!$H:$Q,MATCH(BASE!H4711,LISTAS!$G:$G,0),MATCH(BASE!J4711,LISTAS!$H$3:$Q$3,0))*Tabela3[[#This Row],[QUANTIDADE]]</f>
        <v>6</v>
      </c>
      <c r="L4711" s="2" t="str">
        <f>TEXT(Tabela3[[#This Row],[DATA]],"MM")</f>
        <v>05</v>
      </c>
      <c r="M4711" s="2">
        <f>WEEKNUM(Tabela3[[#This Row],[DATA]])</f>
        <v>19</v>
      </c>
      <c r="N4711" s="18">
        <f>YEAR(Tabela3[[#This Row],[DATA]])</f>
        <v>2023</v>
      </c>
    </row>
    <row r="4712" spans="2:14">
      <c r="B4712" s="1">
        <v>45054</v>
      </c>
      <c r="C4712">
        <v>13925</v>
      </c>
      <c r="D4712">
        <f>COUNTIF(C$4:C4712,Tabela3[[#This Row],[COMANDA]])</f>
        <v>1</v>
      </c>
      <c r="E4712" t="s">
        <v>90</v>
      </c>
      <c r="F4712" t="s">
        <v>99</v>
      </c>
      <c r="G4712" t="s">
        <v>8</v>
      </c>
      <c r="H4712" t="s">
        <v>47</v>
      </c>
      <c r="I4712" s="2">
        <v>1</v>
      </c>
      <c r="J4712" t="s">
        <v>11</v>
      </c>
      <c r="K4712" s="21">
        <f>INDEX(LISTAS!$H:$Q,MATCH(BASE!H4712,LISTAS!$G:$G,0),MATCH(BASE!J4712,LISTAS!$H$3:$Q$3,0))*Tabela3[[#This Row],[QUANTIDADE]]</f>
        <v>16</v>
      </c>
      <c r="L4712" s="2" t="str">
        <f>TEXT(Tabela3[[#This Row],[DATA]],"MM")</f>
        <v>05</v>
      </c>
      <c r="M4712" s="2">
        <f>WEEKNUM(Tabela3[[#This Row],[DATA]])</f>
        <v>19</v>
      </c>
      <c r="N4712" s="18">
        <f>YEAR(Tabela3[[#This Row],[DATA]])</f>
        <v>2023</v>
      </c>
    </row>
    <row r="4713" spans="2:14">
      <c r="B4713" s="1">
        <v>45054</v>
      </c>
      <c r="C4713">
        <v>13926</v>
      </c>
      <c r="D4713">
        <f>COUNTIF(C$4:C4713,Tabela3[[#This Row],[COMANDA]])</f>
        <v>1</v>
      </c>
      <c r="E4713" t="s">
        <v>90</v>
      </c>
      <c r="F4713" t="s">
        <v>375</v>
      </c>
      <c r="G4713" t="s">
        <v>8</v>
      </c>
      <c r="H4713" t="s">
        <v>203</v>
      </c>
      <c r="I4713" s="2">
        <v>1</v>
      </c>
      <c r="J4713" t="s">
        <v>11</v>
      </c>
      <c r="K4713" s="21">
        <f>INDEX(LISTAS!$H:$Q,MATCH(BASE!H4713,LISTAS!$G:$G,0),MATCH(BASE!J4713,LISTAS!$H$3:$Q$3,0))*Tabela3[[#This Row],[QUANTIDADE]]</f>
        <v>20</v>
      </c>
      <c r="L4713" s="2" t="str">
        <f>TEXT(Tabela3[[#This Row],[DATA]],"MM")</f>
        <v>05</v>
      </c>
      <c r="M4713" s="2">
        <f>WEEKNUM(Tabela3[[#This Row],[DATA]])</f>
        <v>19</v>
      </c>
      <c r="N4713" s="18">
        <f>YEAR(Tabela3[[#This Row],[DATA]])</f>
        <v>2023</v>
      </c>
    </row>
    <row r="4714" spans="2:14">
      <c r="B4714" s="1">
        <v>45054</v>
      </c>
      <c r="C4714">
        <v>13927</v>
      </c>
      <c r="D4714">
        <f>COUNTIF(C$4:C4714,Tabela3[[#This Row],[COMANDA]])</f>
        <v>1</v>
      </c>
      <c r="E4714" t="s">
        <v>90</v>
      </c>
      <c r="F4714" t="s">
        <v>98</v>
      </c>
      <c r="G4714" t="s">
        <v>8</v>
      </c>
      <c r="H4714" t="s">
        <v>40</v>
      </c>
      <c r="I4714" s="2">
        <v>2</v>
      </c>
      <c r="J4714" t="s">
        <v>11</v>
      </c>
      <c r="K4714" s="21">
        <f>INDEX(LISTAS!$H:$Q,MATCH(BASE!H4714,LISTAS!$G:$G,0),MATCH(BASE!J4714,LISTAS!$H$3:$Q$3,0))*Tabela3[[#This Row],[QUANTIDADE]]</f>
        <v>28</v>
      </c>
      <c r="L4714" s="2" t="str">
        <f>TEXT(Tabela3[[#This Row],[DATA]],"MM")</f>
        <v>05</v>
      </c>
      <c r="M4714" s="2">
        <f>WEEKNUM(Tabela3[[#This Row],[DATA]])</f>
        <v>19</v>
      </c>
      <c r="N4714" s="18">
        <f>YEAR(Tabela3[[#This Row],[DATA]])</f>
        <v>2023</v>
      </c>
    </row>
    <row r="4715" spans="2:14">
      <c r="B4715" s="1">
        <v>45054</v>
      </c>
      <c r="C4715">
        <v>13927</v>
      </c>
      <c r="D4715">
        <f>COUNTIF(C$4:C4715,Tabela3[[#This Row],[COMANDA]])</f>
        <v>2</v>
      </c>
      <c r="E4715" t="s">
        <v>90</v>
      </c>
      <c r="F4715" t="s">
        <v>98</v>
      </c>
      <c r="G4715" t="s">
        <v>61</v>
      </c>
      <c r="H4715" t="s">
        <v>163</v>
      </c>
      <c r="I4715" s="2">
        <v>2</v>
      </c>
      <c r="J4715" t="s">
        <v>11</v>
      </c>
      <c r="K4715" s="21">
        <f>INDEX(LISTAS!$H:$Q,MATCH(BASE!H4715,LISTAS!$G:$G,0),MATCH(BASE!J4715,LISTAS!$H$3:$Q$3,0))*Tabela3[[#This Row],[QUANTIDADE]]</f>
        <v>8</v>
      </c>
      <c r="L4715" s="2" t="str">
        <f>TEXT(Tabela3[[#This Row],[DATA]],"MM")</f>
        <v>05</v>
      </c>
      <c r="M4715" s="2">
        <f>WEEKNUM(Tabela3[[#This Row],[DATA]])</f>
        <v>19</v>
      </c>
      <c r="N4715" s="18">
        <f>YEAR(Tabela3[[#This Row],[DATA]])</f>
        <v>2023</v>
      </c>
    </row>
    <row r="4716" spans="2:14">
      <c r="B4716" s="1">
        <v>45054</v>
      </c>
      <c r="C4716">
        <v>13927</v>
      </c>
      <c r="D4716">
        <f>COUNTIF(C$4:C4716,Tabela3[[#This Row],[COMANDA]])</f>
        <v>3</v>
      </c>
      <c r="E4716" t="s">
        <v>90</v>
      </c>
      <c r="F4716" t="s">
        <v>98</v>
      </c>
      <c r="G4716" t="s">
        <v>9</v>
      </c>
      <c r="H4716" t="s">
        <v>142</v>
      </c>
      <c r="I4716" s="2">
        <v>1</v>
      </c>
      <c r="J4716" t="s">
        <v>11</v>
      </c>
      <c r="K4716" s="21">
        <f>INDEX(LISTAS!$H:$Q,MATCH(BASE!H4716,LISTAS!$G:$G,0),MATCH(BASE!J4716,LISTAS!$H$3:$Q$3,0))*Tabela3[[#This Row],[QUANTIDADE]]</f>
        <v>6</v>
      </c>
      <c r="L4716" s="2" t="str">
        <f>TEXT(Tabela3[[#This Row],[DATA]],"MM")</f>
        <v>05</v>
      </c>
      <c r="M4716" s="2">
        <f>WEEKNUM(Tabela3[[#This Row],[DATA]])</f>
        <v>19</v>
      </c>
      <c r="N4716" s="18">
        <f>YEAR(Tabela3[[#This Row],[DATA]])</f>
        <v>2023</v>
      </c>
    </row>
    <row r="4717" spans="2:14">
      <c r="B4717" s="1">
        <v>45054</v>
      </c>
      <c r="C4717">
        <v>13928</v>
      </c>
      <c r="D4717">
        <f>COUNTIF(C$4:C4717,Tabela3[[#This Row],[COMANDA]])</f>
        <v>1</v>
      </c>
      <c r="E4717" t="s">
        <v>90</v>
      </c>
      <c r="F4717" t="s">
        <v>98</v>
      </c>
      <c r="G4717" t="s">
        <v>8</v>
      </c>
      <c r="H4717" t="s">
        <v>203</v>
      </c>
      <c r="I4717" s="2">
        <v>1</v>
      </c>
      <c r="J4717" t="s">
        <v>11</v>
      </c>
      <c r="K4717" s="21">
        <f>INDEX(LISTAS!$H:$Q,MATCH(BASE!H4717,LISTAS!$G:$G,0),MATCH(BASE!J4717,LISTAS!$H$3:$Q$3,0))*Tabela3[[#This Row],[QUANTIDADE]]</f>
        <v>20</v>
      </c>
      <c r="L4717" s="2" t="str">
        <f>TEXT(Tabela3[[#This Row],[DATA]],"MM")</f>
        <v>05</v>
      </c>
      <c r="M4717" s="2">
        <f>WEEKNUM(Tabela3[[#This Row],[DATA]])</f>
        <v>19</v>
      </c>
      <c r="N4717" s="18">
        <f>YEAR(Tabela3[[#This Row],[DATA]])</f>
        <v>2023</v>
      </c>
    </row>
    <row r="4718" spans="2:14">
      <c r="B4718" s="1">
        <v>45054</v>
      </c>
      <c r="C4718">
        <v>13928</v>
      </c>
      <c r="D4718">
        <f>COUNTIF(C$4:C4718,Tabela3[[#This Row],[COMANDA]])</f>
        <v>2</v>
      </c>
      <c r="E4718" t="s">
        <v>90</v>
      </c>
      <c r="F4718" t="s">
        <v>98</v>
      </c>
      <c r="G4718" t="s">
        <v>9</v>
      </c>
      <c r="H4718" t="s">
        <v>144</v>
      </c>
      <c r="I4718" s="2">
        <v>1</v>
      </c>
      <c r="J4718" t="s">
        <v>11</v>
      </c>
      <c r="K4718" s="21">
        <f>INDEX(LISTAS!$H:$Q,MATCH(BASE!H4718,LISTAS!$G:$G,0),MATCH(BASE!J4718,LISTAS!$H$3:$Q$3,0))*Tabela3[[#This Row],[QUANTIDADE]]</f>
        <v>3</v>
      </c>
      <c r="L4718" s="2" t="str">
        <f>TEXT(Tabela3[[#This Row],[DATA]],"MM")</f>
        <v>05</v>
      </c>
      <c r="M4718" s="2">
        <f>WEEKNUM(Tabela3[[#This Row],[DATA]])</f>
        <v>19</v>
      </c>
      <c r="N4718" s="18">
        <f>YEAR(Tabela3[[#This Row],[DATA]])</f>
        <v>2023</v>
      </c>
    </row>
    <row r="4719" spans="2:14">
      <c r="B4719" s="1">
        <v>45054</v>
      </c>
      <c r="C4719">
        <v>13929</v>
      </c>
      <c r="D4719">
        <f>COUNTIF(C$4:C4719,Tabela3[[#This Row],[COMANDA]])</f>
        <v>1</v>
      </c>
      <c r="E4719" t="s">
        <v>90</v>
      </c>
      <c r="F4719" t="s">
        <v>98</v>
      </c>
      <c r="G4719" t="s">
        <v>8</v>
      </c>
      <c r="H4719" t="s">
        <v>40</v>
      </c>
      <c r="I4719" s="2">
        <v>1</v>
      </c>
      <c r="J4719" t="s">
        <v>11</v>
      </c>
      <c r="K4719" s="21">
        <f>INDEX(LISTAS!$H:$Q,MATCH(BASE!H4719,LISTAS!$G:$G,0),MATCH(BASE!J4719,LISTAS!$H$3:$Q$3,0))*Tabela3[[#This Row],[QUANTIDADE]]</f>
        <v>14</v>
      </c>
      <c r="L4719" s="2" t="str">
        <f>TEXT(Tabela3[[#This Row],[DATA]],"MM")</f>
        <v>05</v>
      </c>
      <c r="M4719" s="2">
        <f>WEEKNUM(Tabela3[[#This Row],[DATA]])</f>
        <v>19</v>
      </c>
      <c r="N4719" s="18">
        <f>YEAR(Tabela3[[#This Row],[DATA]])</f>
        <v>2023</v>
      </c>
    </row>
    <row r="4720" spans="2:14">
      <c r="B4720" s="1">
        <v>45054</v>
      </c>
      <c r="C4720">
        <v>13929</v>
      </c>
      <c r="D4720">
        <f>COUNTIF(C$4:C4720,Tabela3[[#This Row],[COMANDA]])</f>
        <v>2</v>
      </c>
      <c r="E4720" t="s">
        <v>90</v>
      </c>
      <c r="F4720" t="s">
        <v>98</v>
      </c>
      <c r="G4720" t="s">
        <v>8</v>
      </c>
      <c r="H4720" t="s">
        <v>204</v>
      </c>
      <c r="I4720" s="2">
        <v>1</v>
      </c>
      <c r="J4720" t="s">
        <v>11</v>
      </c>
      <c r="K4720" s="21">
        <f>INDEX(LISTAS!$H:$Q,MATCH(BASE!H4720,LISTAS!$G:$G,0),MATCH(BASE!J4720,LISTAS!$H$3:$Q$3,0))*Tabela3[[#This Row],[QUANTIDADE]]</f>
        <v>18</v>
      </c>
      <c r="L4720" s="2" t="str">
        <f>TEXT(Tabela3[[#This Row],[DATA]],"MM")</f>
        <v>05</v>
      </c>
      <c r="M4720" s="2">
        <f>WEEKNUM(Tabela3[[#This Row],[DATA]])</f>
        <v>19</v>
      </c>
      <c r="N4720" s="18">
        <f>YEAR(Tabela3[[#This Row],[DATA]])</f>
        <v>2023</v>
      </c>
    </row>
    <row r="4721" spans="2:14">
      <c r="B4721" s="1">
        <v>45054</v>
      </c>
      <c r="C4721">
        <v>13929</v>
      </c>
      <c r="D4721">
        <f>COUNTIF(C$4:C4721,Tabela3[[#This Row],[COMANDA]])</f>
        <v>3</v>
      </c>
      <c r="E4721" t="s">
        <v>90</v>
      </c>
      <c r="F4721" t="s">
        <v>98</v>
      </c>
      <c r="G4721" t="s">
        <v>9</v>
      </c>
      <c r="H4721" t="s">
        <v>138</v>
      </c>
      <c r="I4721" s="2">
        <v>2</v>
      </c>
      <c r="J4721" t="s">
        <v>11</v>
      </c>
      <c r="K4721" s="21">
        <f>INDEX(LISTAS!$H:$Q,MATCH(BASE!H4721,LISTAS!$G:$G,0),MATCH(BASE!J4721,LISTAS!$H$3:$Q$3,0))*Tabela3[[#This Row],[QUANTIDADE]]</f>
        <v>8</v>
      </c>
      <c r="L4721" s="2" t="str">
        <f>TEXT(Tabela3[[#This Row],[DATA]],"MM")</f>
        <v>05</v>
      </c>
      <c r="M4721" s="2">
        <f>WEEKNUM(Tabela3[[#This Row],[DATA]])</f>
        <v>19</v>
      </c>
      <c r="N4721" s="18">
        <f>YEAR(Tabela3[[#This Row],[DATA]])</f>
        <v>2023</v>
      </c>
    </row>
    <row r="4722" spans="2:14">
      <c r="B4722" s="1">
        <v>45054</v>
      </c>
      <c r="C4722">
        <v>13930</v>
      </c>
      <c r="D4722">
        <f>COUNTIF(C$4:C4722,Tabela3[[#This Row],[COMANDA]])</f>
        <v>1</v>
      </c>
      <c r="E4722" t="s">
        <v>90</v>
      </c>
      <c r="F4722" t="s">
        <v>100</v>
      </c>
      <c r="G4722" t="s">
        <v>8</v>
      </c>
      <c r="H4722" t="s">
        <v>47</v>
      </c>
      <c r="I4722" s="2">
        <v>1</v>
      </c>
      <c r="J4722" t="s">
        <v>11</v>
      </c>
      <c r="K4722" s="21">
        <f>INDEX(LISTAS!$H:$Q,MATCH(BASE!H4722,LISTAS!$G:$G,0),MATCH(BASE!J4722,LISTAS!$H$3:$Q$3,0))*Tabela3[[#This Row],[QUANTIDADE]]</f>
        <v>16</v>
      </c>
      <c r="L4722" s="2" t="str">
        <f>TEXT(Tabela3[[#This Row],[DATA]],"MM")</f>
        <v>05</v>
      </c>
      <c r="M4722" s="2">
        <f>WEEKNUM(Tabela3[[#This Row],[DATA]])</f>
        <v>19</v>
      </c>
      <c r="N4722" s="18">
        <f>YEAR(Tabela3[[#This Row],[DATA]])</f>
        <v>2023</v>
      </c>
    </row>
    <row r="4723" spans="2:14">
      <c r="B4723" s="1">
        <v>45054</v>
      </c>
      <c r="C4723">
        <v>13931</v>
      </c>
      <c r="D4723">
        <f>COUNTIF(C$4:C4723,Tabela3[[#This Row],[COMANDA]])</f>
        <v>1</v>
      </c>
      <c r="E4723" t="s">
        <v>90</v>
      </c>
      <c r="F4723" t="s">
        <v>98</v>
      </c>
      <c r="G4723" t="s">
        <v>8</v>
      </c>
      <c r="H4723" t="s">
        <v>202</v>
      </c>
      <c r="I4723" s="2">
        <v>1</v>
      </c>
      <c r="J4723" t="s">
        <v>11</v>
      </c>
      <c r="K4723" s="21">
        <f>INDEX(LISTAS!$H:$Q,MATCH(BASE!H4723,LISTAS!$G:$G,0),MATCH(BASE!J4723,LISTAS!$H$3:$Q$3,0))*Tabela3[[#This Row],[QUANTIDADE]]</f>
        <v>20</v>
      </c>
      <c r="L4723" s="2" t="str">
        <f>TEXT(Tabela3[[#This Row],[DATA]],"MM")</f>
        <v>05</v>
      </c>
      <c r="M4723" s="2">
        <f>WEEKNUM(Tabela3[[#This Row],[DATA]])</f>
        <v>19</v>
      </c>
      <c r="N4723" s="18">
        <f>YEAR(Tabela3[[#This Row],[DATA]])</f>
        <v>2023</v>
      </c>
    </row>
    <row r="4724" spans="2:14">
      <c r="B4724" s="1">
        <v>45054</v>
      </c>
      <c r="C4724">
        <v>13931</v>
      </c>
      <c r="D4724">
        <f>COUNTIF(C$4:C4724,Tabela3[[#This Row],[COMANDA]])</f>
        <v>2</v>
      </c>
      <c r="E4724" t="s">
        <v>90</v>
      </c>
      <c r="F4724" t="s">
        <v>98</v>
      </c>
      <c r="G4724" t="s">
        <v>8</v>
      </c>
      <c r="H4724" t="s">
        <v>84</v>
      </c>
      <c r="I4724" s="2">
        <v>1</v>
      </c>
      <c r="J4724" t="s">
        <v>11</v>
      </c>
      <c r="K4724" s="21">
        <f>INDEX(LISTAS!$H:$Q,MATCH(BASE!H4724,LISTAS!$G:$G,0),MATCH(BASE!J4724,LISTAS!$H$3:$Q$3,0))*Tabela3[[#This Row],[QUANTIDADE]]</f>
        <v>16</v>
      </c>
      <c r="L4724" s="2" t="str">
        <f>TEXT(Tabela3[[#This Row],[DATA]],"MM")</f>
        <v>05</v>
      </c>
      <c r="M4724" s="2">
        <f>WEEKNUM(Tabela3[[#This Row],[DATA]])</f>
        <v>19</v>
      </c>
      <c r="N4724" s="18">
        <f>YEAR(Tabela3[[#This Row],[DATA]])</f>
        <v>2023</v>
      </c>
    </row>
    <row r="4725" spans="2:14">
      <c r="B4725" s="1">
        <v>45054</v>
      </c>
      <c r="C4725">
        <v>13931</v>
      </c>
      <c r="D4725">
        <f>COUNTIF(C$4:C4725,Tabela3[[#This Row],[COMANDA]])</f>
        <v>3</v>
      </c>
      <c r="E4725" t="s">
        <v>90</v>
      </c>
      <c r="F4725" t="s">
        <v>98</v>
      </c>
      <c r="G4725" t="s">
        <v>61</v>
      </c>
      <c r="H4725" t="s">
        <v>199</v>
      </c>
      <c r="I4725" s="2">
        <v>2</v>
      </c>
      <c r="J4725" t="s">
        <v>11</v>
      </c>
      <c r="K4725" s="21">
        <f>INDEX(LISTAS!$H:$Q,MATCH(BASE!H4725,LISTAS!$G:$G,0),MATCH(BASE!J4725,LISTAS!$H$3:$Q$3,0))*Tabela3[[#This Row],[QUANTIDADE]]</f>
        <v>2</v>
      </c>
      <c r="L4725" s="2" t="str">
        <f>TEXT(Tabela3[[#This Row],[DATA]],"MM")</f>
        <v>05</v>
      </c>
      <c r="M4725" s="2">
        <f>WEEKNUM(Tabela3[[#This Row],[DATA]])</f>
        <v>19</v>
      </c>
      <c r="N4725" s="18">
        <f>YEAR(Tabela3[[#This Row],[DATA]])</f>
        <v>2023</v>
      </c>
    </row>
    <row r="4726" spans="2:14">
      <c r="B4726" s="1">
        <v>45054</v>
      </c>
      <c r="C4726">
        <v>13931</v>
      </c>
      <c r="D4726">
        <f>COUNTIF(C$4:C4726,Tabela3[[#This Row],[COMANDA]])</f>
        <v>4</v>
      </c>
      <c r="E4726" t="s">
        <v>90</v>
      </c>
      <c r="F4726" t="s">
        <v>98</v>
      </c>
      <c r="G4726" t="s">
        <v>9</v>
      </c>
      <c r="H4726" t="s">
        <v>56</v>
      </c>
      <c r="I4726" s="2">
        <v>1</v>
      </c>
      <c r="J4726" t="s">
        <v>11</v>
      </c>
      <c r="K4726" s="21">
        <f>INDEX(LISTAS!$H:$Q,MATCH(BASE!H4726,LISTAS!$G:$G,0),MATCH(BASE!J4726,LISTAS!$H$3:$Q$3,0))*Tabela3[[#This Row],[QUANTIDADE]]</f>
        <v>3</v>
      </c>
      <c r="L4726" s="2" t="str">
        <f>TEXT(Tabela3[[#This Row],[DATA]],"MM")</f>
        <v>05</v>
      </c>
      <c r="M4726" s="2">
        <f>WEEKNUM(Tabela3[[#This Row],[DATA]])</f>
        <v>19</v>
      </c>
      <c r="N4726" s="18">
        <f>YEAR(Tabela3[[#This Row],[DATA]])</f>
        <v>2023</v>
      </c>
    </row>
    <row r="4727" spans="2:14">
      <c r="B4727" s="1">
        <v>45054</v>
      </c>
      <c r="C4727">
        <v>13932</v>
      </c>
      <c r="D4727">
        <f>COUNTIF(C$4:C4727,Tabela3[[#This Row],[COMANDA]])</f>
        <v>1</v>
      </c>
      <c r="E4727" t="s">
        <v>89</v>
      </c>
      <c r="F4727" t="s">
        <v>375</v>
      </c>
      <c r="G4727" t="s">
        <v>8</v>
      </c>
      <c r="H4727" t="s">
        <v>204</v>
      </c>
      <c r="I4727" s="2">
        <v>1</v>
      </c>
      <c r="J4727" t="s">
        <v>11</v>
      </c>
      <c r="K4727" s="21">
        <f>INDEX(LISTAS!$H:$Q,MATCH(BASE!H4727,LISTAS!$G:$G,0),MATCH(BASE!J4727,LISTAS!$H$3:$Q$3,0))*Tabela3[[#This Row],[QUANTIDADE]]</f>
        <v>18</v>
      </c>
      <c r="L4727" s="2" t="str">
        <f>TEXT(Tabela3[[#This Row],[DATA]],"MM")</f>
        <v>05</v>
      </c>
      <c r="M4727" s="2">
        <f>WEEKNUM(Tabela3[[#This Row],[DATA]])</f>
        <v>19</v>
      </c>
      <c r="N4727" s="18">
        <f>YEAR(Tabela3[[#This Row],[DATA]])</f>
        <v>2023</v>
      </c>
    </row>
    <row r="4728" spans="2:14">
      <c r="B4728" s="1">
        <v>45054</v>
      </c>
      <c r="C4728">
        <v>13932</v>
      </c>
      <c r="D4728">
        <f>COUNTIF(C$4:C4728,Tabela3[[#This Row],[COMANDA]])</f>
        <v>2</v>
      </c>
      <c r="E4728" t="s">
        <v>89</v>
      </c>
      <c r="F4728" t="s">
        <v>375</v>
      </c>
      <c r="G4728" t="s">
        <v>9</v>
      </c>
      <c r="H4728" t="s">
        <v>136</v>
      </c>
      <c r="I4728" s="2">
        <v>1</v>
      </c>
      <c r="J4728" t="s">
        <v>11</v>
      </c>
      <c r="K4728" s="21">
        <f>INDEX(LISTAS!$H:$Q,MATCH(BASE!H4728,LISTAS!$G:$G,0),MATCH(BASE!J4728,LISTAS!$H$3:$Q$3,0))*Tabela3[[#This Row],[QUANTIDADE]]</f>
        <v>4</v>
      </c>
      <c r="L4728" s="2" t="str">
        <f>TEXT(Tabela3[[#This Row],[DATA]],"MM")</f>
        <v>05</v>
      </c>
      <c r="M4728" s="2">
        <f>WEEKNUM(Tabela3[[#This Row],[DATA]])</f>
        <v>19</v>
      </c>
      <c r="N4728" s="18">
        <f>YEAR(Tabela3[[#This Row],[DATA]])</f>
        <v>2023</v>
      </c>
    </row>
    <row r="4729" spans="2:14">
      <c r="B4729" s="1">
        <v>45054</v>
      </c>
      <c r="C4729">
        <v>13933</v>
      </c>
      <c r="D4729">
        <f>COUNTIF(C$4:C4729,Tabela3[[#This Row],[COMANDA]])</f>
        <v>1</v>
      </c>
      <c r="E4729" t="s">
        <v>90</v>
      </c>
      <c r="F4729" t="s">
        <v>98</v>
      </c>
      <c r="G4729" t="s">
        <v>8</v>
      </c>
      <c r="H4729" t="s">
        <v>206</v>
      </c>
      <c r="I4729" s="2">
        <v>1</v>
      </c>
      <c r="J4729" t="s">
        <v>11</v>
      </c>
      <c r="K4729" s="21">
        <f>INDEX(LISTAS!$H:$Q,MATCH(BASE!H4729,LISTAS!$G:$G,0),MATCH(BASE!J4729,LISTAS!$H$3:$Q$3,0))*Tabela3[[#This Row],[QUANTIDADE]]</f>
        <v>18</v>
      </c>
      <c r="L4729" s="2" t="str">
        <f>TEXT(Tabela3[[#This Row],[DATA]],"MM")</f>
        <v>05</v>
      </c>
      <c r="M4729" s="2">
        <f>WEEKNUM(Tabela3[[#This Row],[DATA]])</f>
        <v>19</v>
      </c>
      <c r="N4729" s="18">
        <f>YEAR(Tabela3[[#This Row],[DATA]])</f>
        <v>2023</v>
      </c>
    </row>
    <row r="4730" spans="2:14">
      <c r="B4730" s="1">
        <v>45054</v>
      </c>
      <c r="C4730">
        <v>13933</v>
      </c>
      <c r="D4730">
        <f>COUNTIF(C$4:C4730,Tabela3[[#This Row],[COMANDA]])</f>
        <v>2</v>
      </c>
      <c r="E4730" t="s">
        <v>90</v>
      </c>
      <c r="F4730" t="s">
        <v>98</v>
      </c>
      <c r="G4730" t="s">
        <v>10</v>
      </c>
      <c r="H4730" t="s">
        <v>128</v>
      </c>
      <c r="I4730" s="2">
        <v>1</v>
      </c>
      <c r="J4730" t="s">
        <v>11</v>
      </c>
      <c r="K4730" s="21">
        <f>INDEX(LISTAS!$H:$Q,MATCH(BASE!H4730,LISTAS!$G:$G,0),MATCH(BASE!J4730,LISTAS!$H$3:$Q$3,0))*Tabela3[[#This Row],[QUANTIDADE]]</f>
        <v>5</v>
      </c>
      <c r="L4730" s="2" t="str">
        <f>TEXT(Tabela3[[#This Row],[DATA]],"MM")</f>
        <v>05</v>
      </c>
      <c r="M4730" s="2">
        <f>WEEKNUM(Tabela3[[#This Row],[DATA]])</f>
        <v>19</v>
      </c>
      <c r="N4730" s="18">
        <f>YEAR(Tabela3[[#This Row],[DATA]])</f>
        <v>2023</v>
      </c>
    </row>
    <row r="4731" spans="2:14">
      <c r="B4731" s="1">
        <v>45054</v>
      </c>
      <c r="C4731">
        <v>13934</v>
      </c>
      <c r="D4731">
        <f>COUNTIF(C$4:C4731,Tabela3[[#This Row],[COMANDA]])</f>
        <v>1</v>
      </c>
      <c r="E4731" t="s">
        <v>90</v>
      </c>
      <c r="F4731" t="s">
        <v>375</v>
      </c>
      <c r="G4731" t="s">
        <v>8</v>
      </c>
      <c r="H4731" t="s">
        <v>202</v>
      </c>
      <c r="I4731" s="2">
        <v>1</v>
      </c>
      <c r="J4731" t="s">
        <v>11</v>
      </c>
      <c r="K4731" s="21">
        <f>INDEX(LISTAS!$H:$Q,MATCH(BASE!H4731,LISTAS!$G:$G,0),MATCH(BASE!J4731,LISTAS!$H$3:$Q$3,0))*Tabela3[[#This Row],[QUANTIDADE]]</f>
        <v>20</v>
      </c>
      <c r="L4731" s="2" t="str">
        <f>TEXT(Tabela3[[#This Row],[DATA]],"MM")</f>
        <v>05</v>
      </c>
      <c r="M4731" s="2">
        <f>WEEKNUM(Tabela3[[#This Row],[DATA]])</f>
        <v>19</v>
      </c>
      <c r="N4731" s="18">
        <f>YEAR(Tabela3[[#This Row],[DATA]])</f>
        <v>2023</v>
      </c>
    </row>
    <row r="4732" spans="2:14">
      <c r="B4732" s="1">
        <v>45054</v>
      </c>
      <c r="C4732">
        <v>13935</v>
      </c>
      <c r="D4732">
        <f>COUNTIF(C$4:C4732,Tabela3[[#This Row],[COMANDA]])</f>
        <v>1</v>
      </c>
      <c r="E4732" t="s">
        <v>90</v>
      </c>
      <c r="F4732" t="s">
        <v>100</v>
      </c>
      <c r="G4732" t="s">
        <v>8</v>
      </c>
      <c r="H4732" t="s">
        <v>42</v>
      </c>
      <c r="I4732" s="2">
        <v>1</v>
      </c>
      <c r="J4732" t="s">
        <v>11</v>
      </c>
      <c r="K4732" s="21">
        <f>INDEX(LISTAS!$H:$Q,MATCH(BASE!H4732,LISTAS!$G:$G,0),MATCH(BASE!J4732,LISTAS!$H$3:$Q$3,0))*Tabela3[[#This Row],[QUANTIDADE]]</f>
        <v>16</v>
      </c>
      <c r="L4732" s="2" t="str">
        <f>TEXT(Tabela3[[#This Row],[DATA]],"MM")</f>
        <v>05</v>
      </c>
      <c r="M4732" s="2">
        <f>WEEKNUM(Tabela3[[#This Row],[DATA]])</f>
        <v>19</v>
      </c>
      <c r="N4732" s="18">
        <f>YEAR(Tabela3[[#This Row],[DATA]])</f>
        <v>2023</v>
      </c>
    </row>
    <row r="4733" spans="2:14">
      <c r="B4733" s="1">
        <v>45054</v>
      </c>
      <c r="C4733">
        <v>13936</v>
      </c>
      <c r="D4733">
        <f>COUNTIF(C$4:C4733,Tabela3[[#This Row],[COMANDA]])</f>
        <v>1</v>
      </c>
      <c r="E4733" t="s">
        <v>90</v>
      </c>
      <c r="F4733" t="s">
        <v>100</v>
      </c>
      <c r="G4733" t="s">
        <v>8</v>
      </c>
      <c r="H4733" t="s">
        <v>203</v>
      </c>
      <c r="I4733" s="2">
        <v>1</v>
      </c>
      <c r="J4733" t="s">
        <v>11</v>
      </c>
      <c r="K4733" s="21">
        <f>INDEX(LISTAS!$H:$Q,MATCH(BASE!H4733,LISTAS!$G:$G,0),MATCH(BASE!J4733,LISTAS!$H$3:$Q$3,0))*Tabela3[[#This Row],[QUANTIDADE]]</f>
        <v>20</v>
      </c>
      <c r="L4733" s="2" t="str">
        <f>TEXT(Tabela3[[#This Row],[DATA]],"MM")</f>
        <v>05</v>
      </c>
      <c r="M4733" s="2">
        <f>WEEKNUM(Tabela3[[#This Row],[DATA]])</f>
        <v>19</v>
      </c>
      <c r="N4733" s="18">
        <f>YEAR(Tabela3[[#This Row],[DATA]])</f>
        <v>2023</v>
      </c>
    </row>
    <row r="4734" spans="2:14">
      <c r="B4734" s="1">
        <v>45054</v>
      </c>
      <c r="C4734">
        <v>13937</v>
      </c>
      <c r="D4734">
        <f>COUNTIF(C$4:C4734,Tabela3[[#This Row],[COMANDA]])</f>
        <v>1</v>
      </c>
      <c r="E4734" t="s">
        <v>90</v>
      </c>
      <c r="F4734" t="s">
        <v>98</v>
      </c>
      <c r="G4734" t="s">
        <v>8</v>
      </c>
      <c r="H4734" t="s">
        <v>202</v>
      </c>
      <c r="I4734" s="2">
        <v>1</v>
      </c>
      <c r="J4734" t="s">
        <v>11</v>
      </c>
      <c r="K4734" s="21">
        <f>INDEX(LISTAS!$H:$Q,MATCH(BASE!H4734,LISTAS!$G:$G,0),MATCH(BASE!J4734,LISTAS!$H$3:$Q$3,0))*Tabela3[[#This Row],[QUANTIDADE]]</f>
        <v>20</v>
      </c>
      <c r="L4734" s="2" t="str">
        <f>TEXT(Tabela3[[#This Row],[DATA]],"MM")</f>
        <v>05</v>
      </c>
      <c r="M4734" s="2">
        <f>WEEKNUM(Tabela3[[#This Row],[DATA]])</f>
        <v>19</v>
      </c>
      <c r="N4734" s="18">
        <f>YEAR(Tabela3[[#This Row],[DATA]])</f>
        <v>2023</v>
      </c>
    </row>
    <row r="4735" spans="2:14">
      <c r="B4735" s="1">
        <v>45054</v>
      </c>
      <c r="C4735">
        <v>13937</v>
      </c>
      <c r="D4735">
        <f>COUNTIF(C$4:C4735,Tabela3[[#This Row],[COMANDA]])</f>
        <v>2</v>
      </c>
      <c r="E4735" t="s">
        <v>90</v>
      </c>
      <c r="F4735" t="s">
        <v>98</v>
      </c>
      <c r="G4735" t="s">
        <v>61</v>
      </c>
      <c r="H4735" t="s">
        <v>469</v>
      </c>
      <c r="I4735" s="2">
        <v>1</v>
      </c>
      <c r="J4735" t="s">
        <v>11</v>
      </c>
      <c r="K4735" s="21">
        <f>INDEX(LISTAS!$H:$Q,MATCH(BASE!H4735,LISTAS!$G:$G,0),MATCH(BASE!J4735,LISTAS!$H$3:$Q$3,0))*Tabela3[[#This Row],[QUANTIDADE]]</f>
        <v>6</v>
      </c>
      <c r="L4735" s="2" t="str">
        <f>TEXT(Tabela3[[#This Row],[DATA]],"MM")</f>
        <v>05</v>
      </c>
      <c r="M4735" s="2">
        <f>WEEKNUM(Tabela3[[#This Row],[DATA]])</f>
        <v>19</v>
      </c>
      <c r="N4735" s="18">
        <f>YEAR(Tabela3[[#This Row],[DATA]])</f>
        <v>2023</v>
      </c>
    </row>
    <row r="4736" spans="2:14">
      <c r="B4736" s="1">
        <v>45054</v>
      </c>
      <c r="C4736">
        <v>13937</v>
      </c>
      <c r="D4736">
        <f>COUNTIF(C$4:C4736,Tabela3[[#This Row],[COMANDA]])</f>
        <v>3</v>
      </c>
      <c r="E4736" t="s">
        <v>90</v>
      </c>
      <c r="F4736" t="s">
        <v>98</v>
      </c>
      <c r="G4736" t="s">
        <v>9</v>
      </c>
      <c r="H4736" t="s">
        <v>51</v>
      </c>
      <c r="I4736" s="2">
        <v>1</v>
      </c>
      <c r="J4736" t="s">
        <v>11</v>
      </c>
      <c r="K4736" s="21">
        <f>INDEX(LISTAS!$H:$Q,MATCH(BASE!H4736,LISTAS!$G:$G,0),MATCH(BASE!J4736,LISTAS!$H$3:$Q$3,0))*Tabela3[[#This Row],[QUANTIDADE]]</f>
        <v>10</v>
      </c>
      <c r="L4736" s="2" t="str">
        <f>TEXT(Tabela3[[#This Row],[DATA]],"MM")</f>
        <v>05</v>
      </c>
      <c r="M4736" s="2">
        <f>WEEKNUM(Tabela3[[#This Row],[DATA]])</f>
        <v>19</v>
      </c>
      <c r="N4736" s="18">
        <f>YEAR(Tabela3[[#This Row],[DATA]])</f>
        <v>2023</v>
      </c>
    </row>
    <row r="4737" spans="2:14">
      <c r="B4737" s="1">
        <v>45054</v>
      </c>
      <c r="C4737">
        <v>13938</v>
      </c>
      <c r="D4737">
        <f>COUNTIF(C$4:C4737,Tabela3[[#This Row],[COMANDA]])</f>
        <v>1</v>
      </c>
      <c r="E4737" t="s">
        <v>89</v>
      </c>
      <c r="F4737" t="s">
        <v>100</v>
      </c>
      <c r="G4737" t="s">
        <v>8</v>
      </c>
      <c r="H4737" t="s">
        <v>42</v>
      </c>
      <c r="I4737" s="2">
        <v>1</v>
      </c>
      <c r="J4737" t="s">
        <v>11</v>
      </c>
      <c r="K4737" s="21">
        <f>INDEX(LISTAS!$H:$Q,MATCH(BASE!H4737,LISTAS!$G:$G,0),MATCH(BASE!J4737,LISTAS!$H$3:$Q$3,0))*Tabela3[[#This Row],[QUANTIDADE]]</f>
        <v>16</v>
      </c>
      <c r="L4737" s="2" t="str">
        <f>TEXT(Tabela3[[#This Row],[DATA]],"MM")</f>
        <v>05</v>
      </c>
      <c r="M4737" s="2">
        <f>WEEKNUM(Tabela3[[#This Row],[DATA]])</f>
        <v>19</v>
      </c>
      <c r="N4737" s="18">
        <f>YEAR(Tabela3[[#This Row],[DATA]])</f>
        <v>2023</v>
      </c>
    </row>
    <row r="4738" spans="2:14">
      <c r="B4738" s="1">
        <v>45054</v>
      </c>
      <c r="C4738">
        <v>13939</v>
      </c>
      <c r="D4738">
        <f>COUNTIF(C$4:C4738,Tabela3[[#This Row],[COMANDA]])</f>
        <v>1</v>
      </c>
      <c r="E4738" t="s">
        <v>89</v>
      </c>
      <c r="F4738" t="s">
        <v>98</v>
      </c>
      <c r="G4738" t="s">
        <v>8</v>
      </c>
      <c r="H4738" t="s">
        <v>202</v>
      </c>
      <c r="I4738" s="2">
        <v>1</v>
      </c>
      <c r="J4738" t="s">
        <v>11</v>
      </c>
      <c r="K4738" s="21">
        <f>INDEX(LISTAS!$H:$Q,MATCH(BASE!H4738,LISTAS!$G:$G,0),MATCH(BASE!J4738,LISTAS!$H$3:$Q$3,0))*Tabela3[[#This Row],[QUANTIDADE]]</f>
        <v>20</v>
      </c>
      <c r="L4738" s="2" t="str">
        <f>TEXT(Tabela3[[#This Row],[DATA]],"MM")</f>
        <v>05</v>
      </c>
      <c r="M4738" s="2">
        <f>WEEKNUM(Tabela3[[#This Row],[DATA]])</f>
        <v>19</v>
      </c>
      <c r="N4738" s="18">
        <f>YEAR(Tabela3[[#This Row],[DATA]])</f>
        <v>2023</v>
      </c>
    </row>
    <row r="4739" spans="2:14">
      <c r="B4739" s="1">
        <v>45054</v>
      </c>
      <c r="C4739">
        <v>13940</v>
      </c>
      <c r="D4739">
        <f>COUNTIF(C$4:C4739,Tabela3[[#This Row],[COMANDA]])</f>
        <v>1</v>
      </c>
      <c r="E4739" t="s">
        <v>90</v>
      </c>
      <c r="F4739" t="s">
        <v>99</v>
      </c>
      <c r="G4739" t="s">
        <v>8</v>
      </c>
      <c r="H4739" t="s">
        <v>204</v>
      </c>
      <c r="I4739" s="2">
        <v>1</v>
      </c>
      <c r="J4739" t="s">
        <v>11</v>
      </c>
      <c r="K4739" s="21">
        <f>INDEX(LISTAS!$H:$Q,MATCH(BASE!H4739,LISTAS!$G:$G,0),MATCH(BASE!J4739,LISTAS!$H$3:$Q$3,0))*Tabela3[[#This Row],[QUANTIDADE]]</f>
        <v>18</v>
      </c>
      <c r="L4739" s="2" t="str">
        <f>TEXT(Tabela3[[#This Row],[DATA]],"MM")</f>
        <v>05</v>
      </c>
      <c r="M4739" s="2">
        <f>WEEKNUM(Tabela3[[#This Row],[DATA]])</f>
        <v>19</v>
      </c>
      <c r="N4739" s="18">
        <f>YEAR(Tabela3[[#This Row],[DATA]])</f>
        <v>2023</v>
      </c>
    </row>
    <row r="4740" spans="2:14">
      <c r="B4740" s="1">
        <v>45054</v>
      </c>
      <c r="C4740">
        <v>13941</v>
      </c>
      <c r="D4740">
        <f>COUNTIF(C$4:C4740,Tabela3[[#This Row],[COMANDA]])</f>
        <v>1</v>
      </c>
      <c r="E4740" t="s">
        <v>89</v>
      </c>
      <c r="F4740" t="s">
        <v>98</v>
      </c>
      <c r="G4740" t="s">
        <v>8</v>
      </c>
      <c r="H4740" t="s">
        <v>42</v>
      </c>
      <c r="I4740" s="2">
        <v>1</v>
      </c>
      <c r="J4740" t="s">
        <v>11</v>
      </c>
      <c r="K4740" s="21">
        <f>INDEX(LISTAS!$H:$Q,MATCH(BASE!H4740,LISTAS!$G:$G,0),MATCH(BASE!J4740,LISTAS!$H$3:$Q$3,0))*Tabela3[[#This Row],[QUANTIDADE]]</f>
        <v>16</v>
      </c>
      <c r="L4740" s="2" t="str">
        <f>TEXT(Tabela3[[#This Row],[DATA]],"MM")</f>
        <v>05</v>
      </c>
      <c r="M4740" s="2">
        <f>WEEKNUM(Tabela3[[#This Row],[DATA]])</f>
        <v>19</v>
      </c>
      <c r="N4740" s="18">
        <f>YEAR(Tabela3[[#This Row],[DATA]])</f>
        <v>2023</v>
      </c>
    </row>
    <row r="4741" spans="2:14">
      <c r="B4741" s="1">
        <v>45054</v>
      </c>
      <c r="C4741">
        <v>13942</v>
      </c>
      <c r="D4741">
        <f>COUNTIF(C$4:C4741,Tabela3[[#This Row],[COMANDA]])</f>
        <v>1</v>
      </c>
      <c r="E4741" t="s">
        <v>90</v>
      </c>
      <c r="F4741" t="s">
        <v>98</v>
      </c>
      <c r="G4741" t="s">
        <v>8</v>
      </c>
      <c r="H4741" t="s">
        <v>204</v>
      </c>
      <c r="I4741" s="2">
        <v>1</v>
      </c>
      <c r="J4741" t="s">
        <v>11</v>
      </c>
      <c r="K4741" s="21">
        <f>INDEX(LISTAS!$H:$Q,MATCH(BASE!H4741,LISTAS!$G:$G,0),MATCH(BASE!J4741,LISTAS!$H$3:$Q$3,0))*Tabela3[[#This Row],[QUANTIDADE]]</f>
        <v>18</v>
      </c>
      <c r="L4741" s="2" t="str">
        <f>TEXT(Tabela3[[#This Row],[DATA]],"MM")</f>
        <v>05</v>
      </c>
      <c r="M4741" s="2">
        <f>WEEKNUM(Tabela3[[#This Row],[DATA]])</f>
        <v>19</v>
      </c>
      <c r="N4741" s="18">
        <f>YEAR(Tabela3[[#This Row],[DATA]])</f>
        <v>2023</v>
      </c>
    </row>
    <row r="4742" spans="2:14">
      <c r="B4742" s="1">
        <v>45054</v>
      </c>
      <c r="C4742">
        <v>13942</v>
      </c>
      <c r="D4742">
        <f>COUNTIF(C$4:C4742,Tabela3[[#This Row],[COMANDA]])</f>
        <v>2</v>
      </c>
      <c r="E4742" t="s">
        <v>90</v>
      </c>
      <c r="F4742" t="s">
        <v>99</v>
      </c>
      <c r="G4742" t="s">
        <v>8</v>
      </c>
      <c r="H4742" t="s">
        <v>203</v>
      </c>
      <c r="I4742" s="2">
        <v>1</v>
      </c>
      <c r="J4742" t="s">
        <v>11</v>
      </c>
      <c r="K4742" s="21">
        <f>INDEX(LISTAS!$H:$Q,MATCH(BASE!H4742,LISTAS!$G:$G,0),MATCH(BASE!J4742,LISTAS!$H$3:$Q$3,0))*Tabela3[[#This Row],[QUANTIDADE]]</f>
        <v>20</v>
      </c>
      <c r="L4742" s="2" t="str">
        <f>TEXT(Tabela3[[#This Row],[DATA]],"MM")</f>
        <v>05</v>
      </c>
      <c r="M4742" s="2">
        <f>WEEKNUM(Tabela3[[#This Row],[DATA]])</f>
        <v>19</v>
      </c>
      <c r="N4742" s="18">
        <f>YEAR(Tabela3[[#This Row],[DATA]])</f>
        <v>2023</v>
      </c>
    </row>
    <row r="4743" spans="2:14">
      <c r="B4743" s="1">
        <v>45054</v>
      </c>
      <c r="C4743">
        <v>13942</v>
      </c>
      <c r="D4743">
        <f>COUNTIF(C$4:C4743,Tabela3[[#This Row],[COMANDA]])</f>
        <v>3</v>
      </c>
      <c r="E4743" t="s">
        <v>90</v>
      </c>
      <c r="F4743" t="s">
        <v>375</v>
      </c>
      <c r="G4743" t="s">
        <v>8</v>
      </c>
      <c r="H4743" t="s">
        <v>84</v>
      </c>
      <c r="I4743" s="2">
        <v>1</v>
      </c>
      <c r="J4743" t="s">
        <v>11</v>
      </c>
      <c r="K4743" s="21">
        <f>INDEX(LISTAS!$H:$Q,MATCH(BASE!H4743,LISTAS!$G:$G,0),MATCH(BASE!J4743,LISTAS!$H$3:$Q$3,0))*Tabela3[[#This Row],[QUANTIDADE]]</f>
        <v>16</v>
      </c>
      <c r="L4743" s="2" t="str">
        <f>TEXT(Tabela3[[#This Row],[DATA]],"MM")</f>
        <v>05</v>
      </c>
      <c r="M4743" s="2">
        <f>WEEKNUM(Tabela3[[#This Row],[DATA]])</f>
        <v>19</v>
      </c>
      <c r="N4743" s="18">
        <f>YEAR(Tabela3[[#This Row],[DATA]])</f>
        <v>2023</v>
      </c>
    </row>
    <row r="4744" spans="2:14">
      <c r="B4744" s="1">
        <v>45054</v>
      </c>
      <c r="C4744">
        <v>13942</v>
      </c>
      <c r="D4744">
        <f>COUNTIF(C$4:C4744,Tabela3[[#This Row],[COMANDA]])</f>
        <v>4</v>
      </c>
      <c r="E4744" t="s">
        <v>90</v>
      </c>
      <c r="F4744" t="s">
        <v>375</v>
      </c>
      <c r="G4744" t="s">
        <v>9</v>
      </c>
      <c r="H4744" t="s">
        <v>142</v>
      </c>
      <c r="I4744" s="2">
        <v>1</v>
      </c>
      <c r="J4744" t="s">
        <v>11</v>
      </c>
      <c r="K4744" s="21">
        <f>INDEX(LISTAS!$H:$Q,MATCH(BASE!H4744,LISTAS!$G:$G,0),MATCH(BASE!J4744,LISTAS!$H$3:$Q$3,0))*Tabela3[[#This Row],[QUANTIDADE]]</f>
        <v>6</v>
      </c>
      <c r="L4744" s="2" t="str">
        <f>TEXT(Tabela3[[#This Row],[DATA]],"MM")</f>
        <v>05</v>
      </c>
      <c r="M4744" s="2">
        <f>WEEKNUM(Tabela3[[#This Row],[DATA]])</f>
        <v>19</v>
      </c>
      <c r="N4744" s="18">
        <f>YEAR(Tabela3[[#This Row],[DATA]])</f>
        <v>2023</v>
      </c>
    </row>
    <row r="4745" spans="2:14">
      <c r="B4745" s="1">
        <v>45054</v>
      </c>
      <c r="C4745">
        <v>13942</v>
      </c>
      <c r="D4745">
        <f>COUNTIF(C$4:C4745,Tabela3[[#This Row],[COMANDA]])</f>
        <v>5</v>
      </c>
      <c r="E4745" t="s">
        <v>90</v>
      </c>
      <c r="F4745" t="s">
        <v>98</v>
      </c>
      <c r="G4745" t="s">
        <v>9</v>
      </c>
      <c r="H4745" t="s">
        <v>138</v>
      </c>
      <c r="I4745" s="2">
        <v>1</v>
      </c>
      <c r="J4745" t="s">
        <v>11</v>
      </c>
      <c r="K4745" s="21">
        <f>INDEX(LISTAS!$H:$Q,MATCH(BASE!H4745,LISTAS!$G:$G,0),MATCH(BASE!J4745,LISTAS!$H$3:$Q$3,0))*Tabela3[[#This Row],[QUANTIDADE]]</f>
        <v>4</v>
      </c>
      <c r="L4745" s="2" t="str">
        <f>TEXT(Tabela3[[#This Row],[DATA]],"MM")</f>
        <v>05</v>
      </c>
      <c r="M4745" s="2">
        <f>WEEKNUM(Tabela3[[#This Row],[DATA]])</f>
        <v>19</v>
      </c>
      <c r="N4745" s="18">
        <f>YEAR(Tabela3[[#This Row],[DATA]])</f>
        <v>2023</v>
      </c>
    </row>
    <row r="4746" spans="2:14">
      <c r="B4746" s="1">
        <v>45054</v>
      </c>
      <c r="C4746">
        <v>13943</v>
      </c>
      <c r="D4746">
        <f>COUNTIF(C$4:C4746,Tabela3[[#This Row],[COMANDA]])</f>
        <v>1</v>
      </c>
      <c r="E4746" t="s">
        <v>90</v>
      </c>
      <c r="F4746" t="s">
        <v>98</v>
      </c>
      <c r="G4746" t="s">
        <v>8</v>
      </c>
      <c r="H4746" t="s">
        <v>202</v>
      </c>
      <c r="I4746" s="2">
        <v>1</v>
      </c>
      <c r="J4746" t="s">
        <v>11</v>
      </c>
      <c r="K4746" s="21">
        <f>INDEX(LISTAS!$H:$Q,MATCH(BASE!H4746,LISTAS!$G:$G,0),MATCH(BASE!J4746,LISTAS!$H$3:$Q$3,0))*Tabela3[[#This Row],[QUANTIDADE]]</f>
        <v>20</v>
      </c>
      <c r="L4746" s="2" t="str">
        <f>TEXT(Tabela3[[#This Row],[DATA]],"MM")</f>
        <v>05</v>
      </c>
      <c r="M4746" s="2">
        <f>WEEKNUM(Tabela3[[#This Row],[DATA]])</f>
        <v>19</v>
      </c>
      <c r="N4746" s="18">
        <f>YEAR(Tabela3[[#This Row],[DATA]])</f>
        <v>2023</v>
      </c>
    </row>
    <row r="4747" spans="2:14">
      <c r="B4747" s="1">
        <v>45054</v>
      </c>
      <c r="C4747">
        <v>13943</v>
      </c>
      <c r="D4747">
        <f>COUNTIF(C$4:C4747,Tabela3[[#This Row],[COMANDA]])</f>
        <v>2</v>
      </c>
      <c r="E4747" t="s">
        <v>90</v>
      </c>
      <c r="F4747" t="s">
        <v>99</v>
      </c>
      <c r="G4747" t="s">
        <v>8</v>
      </c>
      <c r="H4747" t="s">
        <v>202</v>
      </c>
      <c r="I4747" s="2">
        <v>1</v>
      </c>
      <c r="J4747" t="s">
        <v>11</v>
      </c>
      <c r="K4747" s="21">
        <f>INDEX(LISTAS!$H:$Q,MATCH(BASE!H4747,LISTAS!$G:$G,0),MATCH(BASE!J4747,LISTAS!$H$3:$Q$3,0))*Tabela3[[#This Row],[QUANTIDADE]]</f>
        <v>20</v>
      </c>
      <c r="L4747" s="2" t="str">
        <f>TEXT(Tabela3[[#This Row],[DATA]],"MM")</f>
        <v>05</v>
      </c>
      <c r="M4747" s="2">
        <f>WEEKNUM(Tabela3[[#This Row],[DATA]])</f>
        <v>19</v>
      </c>
      <c r="N4747" s="18">
        <f>YEAR(Tabela3[[#This Row],[DATA]])</f>
        <v>2023</v>
      </c>
    </row>
    <row r="4748" spans="2:14">
      <c r="B4748" s="1">
        <v>45054</v>
      </c>
      <c r="C4748">
        <v>13943</v>
      </c>
      <c r="D4748">
        <f>COUNTIF(C$4:C4748,Tabela3[[#This Row],[COMANDA]])</f>
        <v>3</v>
      </c>
      <c r="E4748" t="s">
        <v>90</v>
      </c>
      <c r="F4748" t="s">
        <v>98</v>
      </c>
      <c r="G4748" t="s">
        <v>9</v>
      </c>
      <c r="H4748" t="s">
        <v>152</v>
      </c>
      <c r="I4748" s="2">
        <v>1</v>
      </c>
      <c r="J4748" t="s">
        <v>11</v>
      </c>
      <c r="K4748" s="21">
        <f>INDEX(LISTAS!$H:$Q,MATCH(BASE!H4748,LISTAS!$G:$G,0),MATCH(BASE!J4748,LISTAS!$H$3:$Q$3,0))*Tabela3[[#This Row],[QUANTIDADE]]</f>
        <v>6</v>
      </c>
      <c r="L4748" s="2" t="str">
        <f>TEXT(Tabela3[[#This Row],[DATA]],"MM")</f>
        <v>05</v>
      </c>
      <c r="M4748" s="2">
        <f>WEEKNUM(Tabela3[[#This Row],[DATA]])</f>
        <v>19</v>
      </c>
      <c r="N4748" s="18">
        <f>YEAR(Tabela3[[#This Row],[DATA]])</f>
        <v>2023</v>
      </c>
    </row>
    <row r="4749" spans="2:14">
      <c r="B4749" s="1">
        <v>45054</v>
      </c>
      <c r="C4749">
        <v>13944</v>
      </c>
      <c r="D4749">
        <f>COUNTIF(C$4:C4749,Tabela3[[#This Row],[COMANDA]])</f>
        <v>1</v>
      </c>
      <c r="E4749" t="s">
        <v>90</v>
      </c>
      <c r="F4749" t="s">
        <v>99</v>
      </c>
      <c r="G4749" t="s">
        <v>8</v>
      </c>
      <c r="H4749" t="s">
        <v>205</v>
      </c>
      <c r="I4749" s="2">
        <v>1</v>
      </c>
      <c r="J4749" t="s">
        <v>11</v>
      </c>
      <c r="K4749" s="21">
        <f>INDEX(LISTAS!$H:$Q,MATCH(BASE!H4749,LISTAS!$G:$G,0),MATCH(BASE!J4749,LISTAS!$H$3:$Q$3,0))*Tabela3[[#This Row],[QUANTIDADE]]</f>
        <v>22</v>
      </c>
      <c r="L4749" s="2" t="str">
        <f>TEXT(Tabela3[[#This Row],[DATA]],"MM")</f>
        <v>05</v>
      </c>
      <c r="M4749" s="2">
        <f>WEEKNUM(Tabela3[[#This Row],[DATA]])</f>
        <v>19</v>
      </c>
      <c r="N4749" s="18">
        <f>YEAR(Tabela3[[#This Row],[DATA]])</f>
        <v>2023</v>
      </c>
    </row>
    <row r="4750" spans="2:14">
      <c r="B4750" s="1">
        <v>45054</v>
      </c>
      <c r="C4750">
        <v>13944</v>
      </c>
      <c r="D4750">
        <f>COUNTIF(C$4:C4750,Tabela3[[#This Row],[COMANDA]])</f>
        <v>2</v>
      </c>
      <c r="E4750" t="s">
        <v>90</v>
      </c>
      <c r="F4750" t="s">
        <v>99</v>
      </c>
      <c r="G4750" t="s">
        <v>9</v>
      </c>
      <c r="H4750" t="s">
        <v>208</v>
      </c>
      <c r="I4750" s="2">
        <v>1</v>
      </c>
      <c r="J4750" t="s">
        <v>11</v>
      </c>
      <c r="K4750" s="21">
        <f>INDEX(LISTAS!$H:$Q,MATCH(BASE!H4750,LISTAS!$G:$G,0),MATCH(BASE!J4750,LISTAS!$H$3:$Q$3,0))*Tabela3[[#This Row],[QUANTIDADE]]</f>
        <v>4</v>
      </c>
      <c r="L4750" s="2" t="str">
        <f>TEXT(Tabela3[[#This Row],[DATA]],"MM")</f>
        <v>05</v>
      </c>
      <c r="M4750" s="2">
        <f>WEEKNUM(Tabela3[[#This Row],[DATA]])</f>
        <v>19</v>
      </c>
      <c r="N4750" s="18">
        <f>YEAR(Tabela3[[#This Row],[DATA]])</f>
        <v>2023</v>
      </c>
    </row>
    <row r="4751" spans="2:14">
      <c r="B4751" s="1">
        <v>45054</v>
      </c>
      <c r="C4751">
        <v>13945</v>
      </c>
      <c r="D4751">
        <f>COUNTIF(C$4:C4751,Tabela3[[#This Row],[COMANDA]])</f>
        <v>1</v>
      </c>
      <c r="E4751" t="s">
        <v>90</v>
      </c>
      <c r="F4751" t="s">
        <v>99</v>
      </c>
      <c r="G4751" t="s">
        <v>8</v>
      </c>
      <c r="H4751" t="s">
        <v>204</v>
      </c>
      <c r="I4751" s="2">
        <v>1</v>
      </c>
      <c r="J4751" t="s">
        <v>11</v>
      </c>
      <c r="K4751" s="21">
        <f>INDEX(LISTAS!$H:$Q,MATCH(BASE!H4751,LISTAS!$G:$G,0),MATCH(BASE!J4751,LISTAS!$H$3:$Q$3,0))*Tabela3[[#This Row],[QUANTIDADE]]</f>
        <v>18</v>
      </c>
      <c r="L4751" s="2" t="str">
        <f>TEXT(Tabela3[[#This Row],[DATA]],"MM")</f>
        <v>05</v>
      </c>
      <c r="M4751" s="2">
        <f>WEEKNUM(Tabela3[[#This Row],[DATA]])</f>
        <v>19</v>
      </c>
      <c r="N4751" s="18">
        <f>YEAR(Tabela3[[#This Row],[DATA]])</f>
        <v>2023</v>
      </c>
    </row>
    <row r="4752" spans="2:14">
      <c r="B4752" s="1">
        <v>45054</v>
      </c>
      <c r="C4752">
        <v>13946</v>
      </c>
      <c r="D4752">
        <f>COUNTIF(C$4:C4752,Tabela3[[#This Row],[COMANDA]])</f>
        <v>1</v>
      </c>
      <c r="E4752" t="s">
        <v>90</v>
      </c>
      <c r="F4752" t="s">
        <v>99</v>
      </c>
      <c r="G4752" t="s">
        <v>8</v>
      </c>
      <c r="H4752" t="s">
        <v>84</v>
      </c>
      <c r="I4752" s="2">
        <v>1</v>
      </c>
      <c r="J4752" t="s">
        <v>11</v>
      </c>
      <c r="K4752" s="21">
        <f>INDEX(LISTAS!$H:$Q,MATCH(BASE!H4752,LISTAS!$G:$G,0),MATCH(BASE!J4752,LISTAS!$H$3:$Q$3,0))*Tabela3[[#This Row],[QUANTIDADE]]</f>
        <v>16</v>
      </c>
      <c r="L4752" s="2" t="str">
        <f>TEXT(Tabela3[[#This Row],[DATA]],"MM")</f>
        <v>05</v>
      </c>
      <c r="M4752" s="2">
        <f>WEEKNUM(Tabela3[[#This Row],[DATA]])</f>
        <v>19</v>
      </c>
      <c r="N4752" s="18">
        <f>YEAR(Tabela3[[#This Row],[DATA]])</f>
        <v>2023</v>
      </c>
    </row>
    <row r="4753" spans="2:14">
      <c r="B4753" s="1">
        <v>45054</v>
      </c>
      <c r="C4753">
        <v>13946</v>
      </c>
      <c r="D4753">
        <f>COUNTIF(C$4:C4753,Tabela3[[#This Row],[COMANDA]])</f>
        <v>2</v>
      </c>
      <c r="E4753" t="s">
        <v>90</v>
      </c>
      <c r="F4753" t="s">
        <v>98</v>
      </c>
      <c r="G4753" t="s">
        <v>8</v>
      </c>
      <c r="H4753" t="s">
        <v>84</v>
      </c>
      <c r="I4753" s="2">
        <v>1</v>
      </c>
      <c r="J4753" t="s">
        <v>11</v>
      </c>
      <c r="K4753" s="21">
        <f>INDEX(LISTAS!$H:$Q,MATCH(BASE!H4753,LISTAS!$G:$G,0),MATCH(BASE!J4753,LISTAS!$H$3:$Q$3,0))*Tabela3[[#This Row],[QUANTIDADE]]</f>
        <v>16</v>
      </c>
      <c r="L4753" s="2" t="str">
        <f>TEXT(Tabela3[[#This Row],[DATA]],"MM")</f>
        <v>05</v>
      </c>
      <c r="M4753" s="2">
        <f>WEEKNUM(Tabela3[[#This Row],[DATA]])</f>
        <v>19</v>
      </c>
      <c r="N4753" s="18">
        <f>YEAR(Tabela3[[#This Row],[DATA]])</f>
        <v>2023</v>
      </c>
    </row>
    <row r="4754" spans="2:14">
      <c r="B4754" s="1">
        <v>45054</v>
      </c>
      <c r="C4754">
        <v>13947</v>
      </c>
      <c r="D4754">
        <f>COUNTIF(C$4:C4754,Tabela3[[#This Row],[COMANDA]])</f>
        <v>1</v>
      </c>
      <c r="E4754" t="s">
        <v>90</v>
      </c>
      <c r="F4754" t="s">
        <v>99</v>
      </c>
      <c r="G4754" t="s">
        <v>8</v>
      </c>
      <c r="H4754" t="s">
        <v>204</v>
      </c>
      <c r="I4754" s="2">
        <v>1</v>
      </c>
      <c r="J4754" t="s">
        <v>11</v>
      </c>
      <c r="K4754" s="21">
        <f>INDEX(LISTAS!$H:$Q,MATCH(BASE!H4754,LISTAS!$G:$G,0),MATCH(BASE!J4754,LISTAS!$H$3:$Q$3,0))*Tabela3[[#This Row],[QUANTIDADE]]</f>
        <v>18</v>
      </c>
      <c r="L4754" s="2" t="str">
        <f>TEXT(Tabela3[[#This Row],[DATA]],"MM")</f>
        <v>05</v>
      </c>
      <c r="M4754" s="2">
        <f>WEEKNUM(Tabela3[[#This Row],[DATA]])</f>
        <v>19</v>
      </c>
      <c r="N4754" s="18">
        <f>YEAR(Tabela3[[#This Row],[DATA]])</f>
        <v>2023</v>
      </c>
    </row>
    <row r="4755" spans="2:14">
      <c r="B4755" s="1">
        <v>45054</v>
      </c>
      <c r="C4755">
        <v>13948</v>
      </c>
      <c r="D4755">
        <f>COUNTIF(C$4:C4755,Tabela3[[#This Row],[COMANDA]])</f>
        <v>1</v>
      </c>
      <c r="E4755" t="s">
        <v>90</v>
      </c>
      <c r="F4755" t="s">
        <v>98</v>
      </c>
      <c r="G4755" t="s">
        <v>8</v>
      </c>
      <c r="H4755" t="s">
        <v>40</v>
      </c>
      <c r="I4755" s="2">
        <v>1</v>
      </c>
      <c r="J4755" t="s">
        <v>11</v>
      </c>
      <c r="K4755" s="21">
        <f>INDEX(LISTAS!$H:$Q,MATCH(BASE!H4757,LISTAS!$G:$G,0),MATCH(BASE!J4757,LISTAS!$H$3:$Q$3,0))*Tabela3[[#This Row],[QUANTIDADE]]</f>
        <v>8</v>
      </c>
      <c r="L4755" s="2" t="str">
        <f>TEXT(Tabela3[[#This Row],[DATA]],"MM")</f>
        <v>05</v>
      </c>
      <c r="M4755" s="2">
        <f>WEEKNUM(Tabela3[[#This Row],[DATA]])</f>
        <v>19</v>
      </c>
      <c r="N4755" s="18">
        <f>YEAR(Tabela3[[#This Row],[DATA]])</f>
        <v>2023</v>
      </c>
    </row>
    <row r="4756" spans="2:14">
      <c r="B4756" s="1">
        <v>45054</v>
      </c>
      <c r="C4756">
        <v>13948</v>
      </c>
      <c r="D4756">
        <f>COUNTIF(C$4:C4756,Tabela3[[#This Row],[COMANDA]])</f>
        <v>2</v>
      </c>
      <c r="E4756" t="s">
        <v>90</v>
      </c>
      <c r="F4756" t="s">
        <v>99</v>
      </c>
      <c r="G4756" t="s">
        <v>8</v>
      </c>
      <c r="H4756" t="s">
        <v>206</v>
      </c>
      <c r="I4756" s="2">
        <v>1</v>
      </c>
      <c r="J4756" t="s">
        <v>11</v>
      </c>
      <c r="K4756" s="21">
        <f>INDEX(LISTAS!$H:$Q,MATCH(BASE!H4758,LISTAS!$G:$G,0),MATCH(BASE!J4758,LISTAS!$H$3:$Q$3,0))*Tabela3[[#This Row],[QUANTIDADE]]</f>
        <v>18</v>
      </c>
      <c r="L4756" s="2" t="str">
        <f>TEXT(Tabela3[[#This Row],[DATA]],"MM")</f>
        <v>05</v>
      </c>
      <c r="M4756" s="2">
        <f>WEEKNUM(Tabela3[[#This Row],[DATA]])</f>
        <v>19</v>
      </c>
      <c r="N4756" s="18">
        <f>YEAR(Tabela3[[#This Row],[DATA]])</f>
        <v>2023</v>
      </c>
    </row>
    <row r="4757" spans="2:14">
      <c r="B4757" s="1">
        <v>45054</v>
      </c>
      <c r="C4757">
        <v>13948</v>
      </c>
      <c r="D4757">
        <f>COUNTIF(C$4:C4757,Tabela3[[#This Row],[COMANDA]])</f>
        <v>3</v>
      </c>
      <c r="E4757" t="s">
        <v>90</v>
      </c>
      <c r="F4757" t="s">
        <v>99</v>
      </c>
      <c r="G4757" t="s">
        <v>10</v>
      </c>
      <c r="H4757" t="s">
        <v>88</v>
      </c>
      <c r="I4757" s="2">
        <v>2</v>
      </c>
      <c r="J4757" t="s">
        <v>11</v>
      </c>
      <c r="K4757" s="21">
        <f>INDEX(LISTAS!$H:$Q,MATCH(BASE!H4759,LISTAS!$G:$G,0),MATCH(BASE!J4759,LISTAS!$H$3:$Q$3,0))*Tabela3[[#This Row],[QUANTIDADE]]</f>
        <v>12</v>
      </c>
      <c r="L4757" s="2" t="str">
        <f>TEXT(Tabela3[[#This Row],[DATA]],"MM")</f>
        <v>05</v>
      </c>
      <c r="M4757" s="2">
        <f>WEEKNUM(Tabela3[[#This Row],[DATA]])</f>
        <v>19</v>
      </c>
      <c r="N4757" s="18">
        <f>YEAR(Tabela3[[#This Row],[DATA]])</f>
        <v>2023</v>
      </c>
    </row>
    <row r="4758" spans="2:14">
      <c r="B4758" s="1">
        <v>45054</v>
      </c>
      <c r="C4758">
        <v>13949</v>
      </c>
      <c r="D4758">
        <f>COUNTIF(C$4:C4758,Tabela3[[#This Row],[COMANDA]])</f>
        <v>1</v>
      </c>
      <c r="E4758" t="s">
        <v>90</v>
      </c>
      <c r="F4758" t="s">
        <v>99</v>
      </c>
      <c r="G4758" t="s">
        <v>8</v>
      </c>
      <c r="H4758" t="s">
        <v>206</v>
      </c>
      <c r="I4758" s="2">
        <v>1</v>
      </c>
      <c r="J4758" t="s">
        <v>11</v>
      </c>
      <c r="K4758" s="21">
        <f>INDEX(LISTAS!$H:$Q,MATCH(BASE!H4755,LISTAS!$G:$G,0),MATCH(BASE!J4755,LISTAS!$H$3:$Q$3,0))*Tabela3[[#This Row],[QUANTIDADE]]</f>
        <v>14</v>
      </c>
      <c r="L4758" s="2" t="str">
        <f>TEXT(Tabela3[[#This Row],[DATA]],"MM")</f>
        <v>05</v>
      </c>
      <c r="M4758" s="2">
        <f>WEEKNUM(Tabela3[[#This Row],[DATA]])</f>
        <v>19</v>
      </c>
      <c r="N4758" s="18">
        <f>YEAR(Tabela3[[#This Row],[DATA]])</f>
        <v>2023</v>
      </c>
    </row>
    <row r="4759" spans="2:14">
      <c r="B4759" s="1">
        <v>45054</v>
      </c>
      <c r="C4759">
        <v>13949</v>
      </c>
      <c r="D4759">
        <f>COUNTIF(C$4:C4759,Tabela3[[#This Row],[COMANDA]])</f>
        <v>2</v>
      </c>
      <c r="E4759" t="s">
        <v>90</v>
      </c>
      <c r="F4759" t="s">
        <v>99</v>
      </c>
      <c r="G4759" t="s">
        <v>9</v>
      </c>
      <c r="H4759" t="s">
        <v>240</v>
      </c>
      <c r="I4759" s="2">
        <v>1</v>
      </c>
      <c r="J4759" t="s">
        <v>11</v>
      </c>
      <c r="K4759" s="21">
        <f>INDEX(LISTAS!$H:$Q,MATCH(BASE!H4756,LISTAS!$G:$G,0),MATCH(BASE!J4756,LISTAS!$H$3:$Q$3,0))*Tabela3[[#This Row],[QUANTIDADE]]</f>
        <v>18</v>
      </c>
      <c r="L4759" s="2" t="str">
        <f>TEXT(Tabela3[[#This Row],[DATA]],"MM")</f>
        <v>05</v>
      </c>
      <c r="M4759" s="2">
        <f>WEEKNUM(Tabela3[[#This Row],[DATA]])</f>
        <v>19</v>
      </c>
      <c r="N4759" s="18">
        <f>YEAR(Tabela3[[#This Row],[DATA]])</f>
        <v>2023</v>
      </c>
    </row>
    <row r="4760" spans="2:14">
      <c r="B4760" s="1">
        <v>45054</v>
      </c>
      <c r="C4760">
        <v>13950</v>
      </c>
      <c r="D4760">
        <f>COUNTIF(C$4:C4760,Tabela3[[#This Row],[COMANDA]])</f>
        <v>1</v>
      </c>
      <c r="E4760" t="s">
        <v>90</v>
      </c>
      <c r="F4760" t="s">
        <v>98</v>
      </c>
      <c r="G4760" t="s">
        <v>8</v>
      </c>
      <c r="H4760" t="s">
        <v>202</v>
      </c>
      <c r="I4760" s="2">
        <v>2</v>
      </c>
      <c r="J4760" t="s">
        <v>11</v>
      </c>
      <c r="K4760" s="21">
        <f>INDEX(LISTAS!$H:$Q,MATCH(BASE!H4760,LISTAS!$G:$G,0),MATCH(BASE!J4760,LISTAS!$H$3:$Q$3,0))*Tabela3[[#This Row],[QUANTIDADE]]</f>
        <v>40</v>
      </c>
      <c r="L4760" s="2" t="str">
        <f>TEXT(Tabela3[[#This Row],[DATA]],"MM")</f>
        <v>05</v>
      </c>
      <c r="M4760" s="2">
        <f>WEEKNUM(Tabela3[[#This Row],[DATA]])</f>
        <v>19</v>
      </c>
      <c r="N4760" s="18">
        <f>YEAR(Tabela3[[#This Row],[DATA]])</f>
        <v>2023</v>
      </c>
    </row>
    <row r="4761" spans="2:14">
      <c r="B4761" s="1">
        <v>45054</v>
      </c>
      <c r="C4761">
        <v>13950</v>
      </c>
      <c r="D4761">
        <f>COUNTIF(C$4:C4761,Tabela3[[#This Row],[COMANDA]])</f>
        <v>2</v>
      </c>
      <c r="E4761" t="s">
        <v>90</v>
      </c>
      <c r="F4761" t="s">
        <v>98</v>
      </c>
      <c r="G4761" t="s">
        <v>61</v>
      </c>
      <c r="H4761" t="s">
        <v>199</v>
      </c>
      <c r="I4761" s="2">
        <v>2</v>
      </c>
      <c r="J4761" t="s">
        <v>11</v>
      </c>
      <c r="K4761" s="21">
        <f>INDEX(LISTAS!$H:$Q,MATCH(BASE!H4761,LISTAS!$G:$G,0),MATCH(BASE!J4761,LISTAS!$H$3:$Q$3,0))*Tabela3[[#This Row],[QUANTIDADE]]</f>
        <v>2</v>
      </c>
      <c r="L4761" s="2" t="str">
        <f>TEXT(Tabela3[[#This Row],[DATA]],"MM")</f>
        <v>05</v>
      </c>
      <c r="M4761" s="2">
        <f>WEEKNUM(Tabela3[[#This Row],[DATA]])</f>
        <v>19</v>
      </c>
      <c r="N4761" s="18">
        <f>YEAR(Tabela3[[#This Row],[DATA]])</f>
        <v>2023</v>
      </c>
    </row>
    <row r="4762" spans="2:14">
      <c r="B4762" s="1">
        <v>45054</v>
      </c>
      <c r="C4762">
        <v>13950</v>
      </c>
      <c r="D4762">
        <f>COUNTIF(C$4:C4762,Tabela3[[#This Row],[COMANDA]])</f>
        <v>3</v>
      </c>
      <c r="E4762" t="s">
        <v>90</v>
      </c>
      <c r="F4762" t="s">
        <v>98</v>
      </c>
      <c r="G4762" t="s">
        <v>9</v>
      </c>
      <c r="H4762" t="s">
        <v>142</v>
      </c>
      <c r="I4762" s="2">
        <v>1</v>
      </c>
      <c r="J4762" t="s">
        <v>11</v>
      </c>
      <c r="K4762" s="21">
        <f>INDEX(LISTAS!$H:$Q,MATCH(BASE!H4762,LISTAS!$G:$G,0),MATCH(BASE!J4762,LISTAS!$H$3:$Q$3,0))*Tabela3[[#This Row],[QUANTIDADE]]</f>
        <v>6</v>
      </c>
      <c r="L4762" s="2" t="str">
        <f>TEXT(Tabela3[[#This Row],[DATA]],"MM")</f>
        <v>05</v>
      </c>
      <c r="M4762" s="2">
        <f>WEEKNUM(Tabela3[[#This Row],[DATA]])</f>
        <v>19</v>
      </c>
      <c r="N4762" s="18">
        <f>YEAR(Tabela3[[#This Row],[DATA]])</f>
        <v>2023</v>
      </c>
    </row>
    <row r="4763" spans="2:14">
      <c r="B4763" s="1">
        <v>45054</v>
      </c>
      <c r="C4763">
        <v>13950</v>
      </c>
      <c r="D4763">
        <f>COUNTIF(C$4:C4763,Tabela3[[#This Row],[COMANDA]])</f>
        <v>4</v>
      </c>
      <c r="E4763" t="s">
        <v>90</v>
      </c>
      <c r="F4763" t="s">
        <v>98</v>
      </c>
      <c r="G4763" t="s">
        <v>61</v>
      </c>
      <c r="H4763" t="s">
        <v>161</v>
      </c>
      <c r="I4763" s="2">
        <v>1</v>
      </c>
      <c r="J4763" t="s">
        <v>11</v>
      </c>
      <c r="K4763" s="21">
        <f>INDEX(LISTAS!$H:$Q,MATCH(BASE!H4763,LISTAS!$G:$G,0),MATCH(BASE!J4763,LISTAS!$H$3:$Q$3,0))*Tabela3[[#This Row],[QUANTIDADE]]</f>
        <v>3</v>
      </c>
      <c r="L4763" s="2" t="str">
        <f>TEXT(Tabela3[[#This Row],[DATA]],"MM")</f>
        <v>05</v>
      </c>
      <c r="M4763" s="2">
        <f>WEEKNUM(Tabela3[[#This Row],[DATA]])</f>
        <v>19</v>
      </c>
      <c r="N4763" s="18">
        <f>YEAR(Tabela3[[#This Row],[DATA]])</f>
        <v>2023</v>
      </c>
    </row>
    <row r="4764" spans="2:14">
      <c r="B4764" s="1">
        <v>45054</v>
      </c>
      <c r="C4764">
        <v>13950</v>
      </c>
      <c r="D4764">
        <f>COUNTIF(C$4:C4764,Tabela3[[#This Row],[COMANDA]])</f>
        <v>5</v>
      </c>
      <c r="E4764" t="s">
        <v>90</v>
      </c>
      <c r="F4764" t="s">
        <v>98</v>
      </c>
      <c r="G4764" t="s">
        <v>9</v>
      </c>
      <c r="H4764" t="s">
        <v>56</v>
      </c>
      <c r="I4764" s="2">
        <v>1</v>
      </c>
      <c r="J4764" t="s">
        <v>11</v>
      </c>
      <c r="K4764" s="21">
        <f>INDEX(LISTAS!$H:$Q,MATCH(BASE!H4764,LISTAS!$G:$G,0),MATCH(BASE!J4764,LISTAS!$H$3:$Q$3,0))*Tabela3[[#This Row],[QUANTIDADE]]</f>
        <v>3</v>
      </c>
      <c r="L4764" s="2" t="str">
        <f>TEXT(Tabela3[[#This Row],[DATA]],"MM")</f>
        <v>05</v>
      </c>
      <c r="M4764" s="2">
        <f>WEEKNUM(Tabela3[[#This Row],[DATA]])</f>
        <v>19</v>
      </c>
      <c r="N4764" s="18">
        <f>YEAR(Tabela3[[#This Row],[DATA]])</f>
        <v>2023</v>
      </c>
    </row>
    <row r="4765" spans="2:14">
      <c r="B4765" s="1">
        <v>45054</v>
      </c>
      <c r="C4765">
        <v>13950</v>
      </c>
      <c r="D4765">
        <f>COUNTIF(C$4:C4765,Tabela3[[#This Row],[COMANDA]])</f>
        <v>6</v>
      </c>
      <c r="E4765" t="s">
        <v>90</v>
      </c>
      <c r="F4765" t="s">
        <v>98</v>
      </c>
      <c r="G4765" t="s">
        <v>10</v>
      </c>
      <c r="H4765" t="s">
        <v>93</v>
      </c>
      <c r="I4765" s="2">
        <v>1</v>
      </c>
      <c r="J4765" t="s">
        <v>11</v>
      </c>
      <c r="K4765" s="21">
        <f>INDEX(LISTAS!$H:$Q,MATCH(BASE!H4765,LISTAS!$G:$G,0),MATCH(BASE!J4765,LISTAS!$H$3:$Q$3,0))*Tabela3[[#This Row],[QUANTIDADE]]</f>
        <v>0.5</v>
      </c>
      <c r="L4765" s="2" t="str">
        <f>TEXT(Tabela3[[#This Row],[DATA]],"MM")</f>
        <v>05</v>
      </c>
      <c r="M4765" s="2">
        <f>WEEKNUM(Tabela3[[#This Row],[DATA]])</f>
        <v>19</v>
      </c>
      <c r="N4765" s="18">
        <f>YEAR(Tabela3[[#This Row],[DATA]])</f>
        <v>2023</v>
      </c>
    </row>
    <row r="4766" spans="2:14">
      <c r="B4766" s="1">
        <v>45054</v>
      </c>
      <c r="C4766">
        <v>13951</v>
      </c>
      <c r="D4766">
        <f>COUNTIF(C$4:C4766,Tabela3[[#This Row],[COMANDA]])</f>
        <v>1</v>
      </c>
      <c r="E4766" t="s">
        <v>90</v>
      </c>
      <c r="F4766" t="s">
        <v>100</v>
      </c>
      <c r="G4766" t="s">
        <v>8</v>
      </c>
      <c r="H4766" t="s">
        <v>39</v>
      </c>
      <c r="I4766" s="2">
        <v>1</v>
      </c>
      <c r="J4766" t="s">
        <v>11</v>
      </c>
      <c r="K4766" s="21">
        <f>INDEX(LISTAS!$H:$Q,MATCH(BASE!H4766,LISTAS!$G:$G,0),MATCH(BASE!J4766,LISTAS!$H$3:$Q$3,0))*Tabela3[[#This Row],[QUANTIDADE]]</f>
        <v>12</v>
      </c>
      <c r="L4766" s="2" t="str">
        <f>TEXT(Tabela3[[#This Row],[DATA]],"MM")</f>
        <v>05</v>
      </c>
      <c r="M4766" s="2">
        <f>WEEKNUM(Tabela3[[#This Row],[DATA]])</f>
        <v>19</v>
      </c>
      <c r="N4766" s="18">
        <f>YEAR(Tabela3[[#This Row],[DATA]])</f>
        <v>2023</v>
      </c>
    </row>
    <row r="4767" spans="2:14">
      <c r="B4767" s="1">
        <v>45054</v>
      </c>
      <c r="C4767">
        <v>13952</v>
      </c>
      <c r="D4767">
        <f>COUNTIF(C$4:C4767,Tabela3[[#This Row],[COMANDA]])</f>
        <v>1</v>
      </c>
      <c r="E4767" t="s">
        <v>90</v>
      </c>
      <c r="F4767" t="s">
        <v>99</v>
      </c>
      <c r="G4767" t="s">
        <v>8</v>
      </c>
      <c r="H4767" t="s">
        <v>42</v>
      </c>
      <c r="I4767" s="2">
        <v>1</v>
      </c>
      <c r="J4767" t="s">
        <v>11</v>
      </c>
      <c r="K4767" s="21">
        <f>INDEX(LISTAS!$H:$Q,MATCH(BASE!H4768,LISTAS!$G:$G,0),MATCH(BASE!J4768,LISTAS!$H$3:$Q$3,0))*Tabela3[[#This Row],[QUANTIDADE]]</f>
        <v>18</v>
      </c>
      <c r="L4767" s="2" t="str">
        <f>TEXT(Tabela3[[#This Row],[DATA]],"MM")</f>
        <v>05</v>
      </c>
      <c r="M4767" s="2">
        <f>WEEKNUM(Tabela3[[#This Row],[DATA]])</f>
        <v>19</v>
      </c>
      <c r="N4767" s="18">
        <f>YEAR(Tabela3[[#This Row],[DATA]])</f>
        <v>2023</v>
      </c>
    </row>
    <row r="4768" spans="2:14">
      <c r="B4768" s="1">
        <v>45054</v>
      </c>
      <c r="C4768">
        <v>13952</v>
      </c>
      <c r="D4768">
        <f>COUNTIF(C$4:C4768,Tabela3[[#This Row],[COMANDA]])</f>
        <v>2</v>
      </c>
      <c r="E4768" t="s">
        <v>90</v>
      </c>
      <c r="F4768" t="s">
        <v>99</v>
      </c>
      <c r="G4768" t="s">
        <v>8</v>
      </c>
      <c r="H4768" t="s">
        <v>204</v>
      </c>
      <c r="I4768" s="2">
        <v>1</v>
      </c>
      <c r="J4768" t="s">
        <v>11</v>
      </c>
      <c r="K4768" s="21">
        <f>INDEX(LISTAS!$H:$Q,MATCH(BASE!H4769,LISTAS!$G:$G,0),MATCH(BASE!J4769,LISTAS!$H$3:$Q$3,0))*Tabela3[[#This Row],[QUANTIDADE]]</f>
        <v>20</v>
      </c>
      <c r="L4768" s="2" t="str">
        <f>TEXT(Tabela3[[#This Row],[DATA]],"MM")</f>
        <v>05</v>
      </c>
      <c r="M4768" s="2">
        <f>WEEKNUM(Tabela3[[#This Row],[DATA]])</f>
        <v>19</v>
      </c>
      <c r="N4768" s="18">
        <f>YEAR(Tabela3[[#This Row],[DATA]])</f>
        <v>2023</v>
      </c>
    </row>
    <row r="4769" spans="2:14">
      <c r="B4769" s="1">
        <v>45054</v>
      </c>
      <c r="C4769">
        <v>13953</v>
      </c>
      <c r="D4769">
        <f>COUNTIF(C$4:C4769,Tabela3[[#This Row],[COMANDA]])</f>
        <v>1</v>
      </c>
      <c r="E4769" t="s">
        <v>90</v>
      </c>
      <c r="F4769" t="s">
        <v>375</v>
      </c>
      <c r="G4769" t="s">
        <v>8</v>
      </c>
      <c r="H4769" t="s">
        <v>211</v>
      </c>
      <c r="I4769" s="2">
        <v>2</v>
      </c>
      <c r="J4769" t="s">
        <v>11</v>
      </c>
      <c r="K4769" s="21">
        <f>INDEX(LISTAS!$H:$Q,MATCH(BASE!H4770,LISTAS!$G:$G,0),MATCH(BASE!J4770,LISTAS!$H$3:$Q$3,0))*Tabela3[[#This Row],[QUANTIDADE]]</f>
        <v>24</v>
      </c>
      <c r="L4769" s="2" t="str">
        <f>TEXT(Tabela3[[#This Row],[DATA]],"MM")</f>
        <v>05</v>
      </c>
      <c r="M4769" s="2">
        <f>WEEKNUM(Tabela3[[#This Row],[DATA]])</f>
        <v>19</v>
      </c>
      <c r="N4769" s="18">
        <f>YEAR(Tabela3[[#This Row],[DATA]])</f>
        <v>2023</v>
      </c>
    </row>
    <row r="4770" spans="2:14">
      <c r="B4770" s="1">
        <v>45054</v>
      </c>
      <c r="C4770">
        <v>13953</v>
      </c>
      <c r="D4770">
        <f>COUNTIF(C$4:C4770,Tabela3[[#This Row],[COMANDA]])</f>
        <v>2</v>
      </c>
      <c r="E4770" t="s">
        <v>90</v>
      </c>
      <c r="F4770" t="s">
        <v>375</v>
      </c>
      <c r="G4770" t="s">
        <v>9</v>
      </c>
      <c r="H4770" t="s">
        <v>470</v>
      </c>
      <c r="I4770" s="2">
        <v>1</v>
      </c>
      <c r="J4770" t="s">
        <v>11</v>
      </c>
      <c r="K4770" s="21">
        <f>INDEX(LISTAS!$H:$Q,MATCH(BASE!H4771,LISTAS!$G:$G,0),MATCH(BASE!J4771,LISTAS!$H$3:$Q$3,0))*Tabela3[[#This Row],[QUANTIDADE]]</f>
        <v>18</v>
      </c>
      <c r="L4770" s="2" t="str">
        <f>TEXT(Tabela3[[#This Row],[DATA]],"MM")</f>
        <v>05</v>
      </c>
      <c r="M4770" s="2">
        <f>WEEKNUM(Tabela3[[#This Row],[DATA]])</f>
        <v>19</v>
      </c>
      <c r="N4770" s="18">
        <f>YEAR(Tabela3[[#This Row],[DATA]])</f>
        <v>2023</v>
      </c>
    </row>
    <row r="4771" spans="2:14">
      <c r="B4771" s="1">
        <v>45054</v>
      </c>
      <c r="C4771">
        <v>13954</v>
      </c>
      <c r="D4771">
        <f>COUNTIF(C$4:C4771,Tabela3[[#This Row],[COMANDA]])</f>
        <v>1</v>
      </c>
      <c r="E4771" t="s">
        <v>90</v>
      </c>
      <c r="F4771" t="s">
        <v>99</v>
      </c>
      <c r="G4771" t="s">
        <v>8</v>
      </c>
      <c r="H4771" t="s">
        <v>206</v>
      </c>
      <c r="I4771" s="2">
        <v>1</v>
      </c>
      <c r="J4771" t="s">
        <v>11</v>
      </c>
      <c r="K4771" s="21">
        <f>INDEX(LISTAS!$H:$Q,MATCH(BASE!H4767,LISTAS!$G:$G,0),MATCH(BASE!J4767,LISTAS!$H$3:$Q$3,0))*Tabela3[[#This Row],[QUANTIDADE]]</f>
        <v>16</v>
      </c>
      <c r="L4771" s="2" t="str">
        <f>TEXT(Tabela3[[#This Row],[DATA]],"MM")</f>
        <v>05</v>
      </c>
      <c r="M4771" s="2">
        <f>WEEKNUM(Tabela3[[#This Row],[DATA]])</f>
        <v>19</v>
      </c>
      <c r="N4771" s="18">
        <f>YEAR(Tabela3[[#This Row],[DATA]])</f>
        <v>2023</v>
      </c>
    </row>
    <row r="4772" spans="2:14">
      <c r="B4772" s="1">
        <v>45054</v>
      </c>
      <c r="C4772">
        <v>13955</v>
      </c>
      <c r="D4772">
        <f>COUNTIF(C$4:C4772,Tabela3[[#This Row],[COMANDA]])</f>
        <v>1</v>
      </c>
      <c r="E4772" t="s">
        <v>90</v>
      </c>
      <c r="F4772" t="s">
        <v>99</v>
      </c>
      <c r="G4772" t="s">
        <v>8</v>
      </c>
      <c r="H4772" t="s">
        <v>204</v>
      </c>
      <c r="I4772" s="2">
        <v>1</v>
      </c>
      <c r="J4772" t="s">
        <v>11</v>
      </c>
      <c r="K4772" s="21">
        <f>INDEX(LISTAS!$H:$Q,MATCH(BASE!H4772,LISTAS!$G:$G,0),MATCH(BASE!J4772,LISTAS!$H$3:$Q$3,0))*Tabela3[[#This Row],[QUANTIDADE]]</f>
        <v>18</v>
      </c>
      <c r="L4772" s="2" t="str">
        <f>TEXT(Tabela3[[#This Row],[DATA]],"MM")</f>
        <v>05</v>
      </c>
      <c r="M4772" s="2">
        <f>WEEKNUM(Tabela3[[#This Row],[DATA]])</f>
        <v>19</v>
      </c>
      <c r="N4772" s="18">
        <f>YEAR(Tabela3[[#This Row],[DATA]])</f>
        <v>2023</v>
      </c>
    </row>
    <row r="4773" spans="2:14">
      <c r="B4773" s="1">
        <v>45054</v>
      </c>
      <c r="C4773">
        <v>13955</v>
      </c>
      <c r="D4773">
        <f>COUNTIF(C$4:C4773,Tabela3[[#This Row],[COMANDA]])</f>
        <v>2</v>
      </c>
      <c r="E4773" t="s">
        <v>90</v>
      </c>
      <c r="F4773" t="s">
        <v>99</v>
      </c>
      <c r="G4773" t="s">
        <v>61</v>
      </c>
      <c r="H4773" t="s">
        <v>199</v>
      </c>
      <c r="I4773" s="2">
        <v>1</v>
      </c>
      <c r="J4773" t="s">
        <v>11</v>
      </c>
      <c r="K4773" s="21">
        <f>INDEX(LISTAS!$H:$Q,MATCH(BASE!H4773,LISTAS!$G:$G,0),MATCH(BASE!J4773,LISTAS!$H$3:$Q$3,0))*Tabela3[[#This Row],[QUANTIDADE]]</f>
        <v>1</v>
      </c>
      <c r="L4773" s="2" t="str">
        <f>TEXT(Tabela3[[#This Row],[DATA]],"MM")</f>
        <v>05</v>
      </c>
      <c r="M4773" s="2">
        <f>WEEKNUM(Tabela3[[#This Row],[DATA]])</f>
        <v>19</v>
      </c>
      <c r="N4773" s="18">
        <f>YEAR(Tabela3[[#This Row],[DATA]])</f>
        <v>2023</v>
      </c>
    </row>
    <row r="4774" spans="2:14">
      <c r="B4774" s="1">
        <v>45054</v>
      </c>
      <c r="C4774">
        <v>13955</v>
      </c>
      <c r="D4774">
        <f>COUNTIF(C$4:C4774,Tabela3[[#This Row],[COMANDA]])</f>
        <v>3</v>
      </c>
      <c r="E4774" t="s">
        <v>90</v>
      </c>
      <c r="F4774" t="s">
        <v>99</v>
      </c>
      <c r="G4774" t="s">
        <v>61</v>
      </c>
      <c r="H4774" t="s">
        <v>162</v>
      </c>
      <c r="I4774" s="2">
        <v>1</v>
      </c>
      <c r="J4774" t="s">
        <v>11</v>
      </c>
      <c r="K4774" s="21">
        <f>INDEX(LISTAS!$H:$Q,MATCH(BASE!H4774,LISTAS!$G:$G,0),MATCH(BASE!J4774,LISTAS!$H$3:$Q$3,0))*Tabela3[[#This Row],[QUANTIDADE]]</f>
        <v>1.5</v>
      </c>
      <c r="L4774" s="2" t="str">
        <f>TEXT(Tabela3[[#This Row],[DATA]],"MM")</f>
        <v>05</v>
      </c>
      <c r="M4774" s="2">
        <f>WEEKNUM(Tabela3[[#This Row],[DATA]])</f>
        <v>19</v>
      </c>
      <c r="N4774" s="18">
        <f>YEAR(Tabela3[[#This Row],[DATA]])</f>
        <v>2023</v>
      </c>
    </row>
    <row r="4775" spans="2:14">
      <c r="B4775" s="1">
        <v>45054</v>
      </c>
      <c r="C4775">
        <v>13956</v>
      </c>
      <c r="D4775">
        <f>COUNTIF(C$4:C4775,Tabela3[[#This Row],[COMANDA]])</f>
        <v>1</v>
      </c>
      <c r="E4775" t="s">
        <v>90</v>
      </c>
      <c r="F4775" t="s">
        <v>375</v>
      </c>
      <c r="G4775" t="s">
        <v>8</v>
      </c>
      <c r="H4775" t="s">
        <v>211</v>
      </c>
      <c r="I4775" s="2">
        <v>1</v>
      </c>
      <c r="J4775" t="s">
        <v>11</v>
      </c>
      <c r="K4775" s="21">
        <f>INDEX(LISTAS!$H:$Q,MATCH(BASE!H4775,LISTAS!$G:$G,0),MATCH(BASE!J4775,LISTAS!$H$3:$Q$3,0))*Tabela3[[#This Row],[QUANTIDADE]]</f>
        <v>20</v>
      </c>
      <c r="L4775" s="2" t="str">
        <f>TEXT(Tabela3[[#This Row],[DATA]],"MM")</f>
        <v>05</v>
      </c>
      <c r="M4775" s="2">
        <f>WEEKNUM(Tabela3[[#This Row],[DATA]])</f>
        <v>19</v>
      </c>
      <c r="N4775" s="18">
        <f>YEAR(Tabela3[[#This Row],[DATA]])</f>
        <v>2023</v>
      </c>
    </row>
    <row r="4776" spans="2:14">
      <c r="B4776" s="1">
        <v>45054</v>
      </c>
      <c r="C4776">
        <v>13956</v>
      </c>
      <c r="D4776">
        <f>COUNTIF(C$4:C4776,Tabela3[[#This Row],[COMANDA]])</f>
        <v>2</v>
      </c>
      <c r="E4776" t="s">
        <v>90</v>
      </c>
      <c r="F4776" t="s">
        <v>375</v>
      </c>
      <c r="G4776" t="s">
        <v>61</v>
      </c>
      <c r="H4776" t="s">
        <v>163</v>
      </c>
      <c r="I4776" s="2">
        <v>1</v>
      </c>
      <c r="J4776" t="s">
        <v>11</v>
      </c>
      <c r="K4776" s="21">
        <f>INDEX(LISTAS!$H:$Q,MATCH(BASE!H4776,LISTAS!$G:$G,0),MATCH(BASE!J4776,LISTAS!$H$3:$Q$3,0))*Tabela3[[#This Row],[QUANTIDADE]]</f>
        <v>4</v>
      </c>
      <c r="L4776" s="2" t="str">
        <f>TEXT(Tabela3[[#This Row],[DATA]],"MM")</f>
        <v>05</v>
      </c>
      <c r="M4776" s="2">
        <f>WEEKNUM(Tabela3[[#This Row],[DATA]])</f>
        <v>19</v>
      </c>
      <c r="N4776" s="18">
        <f>YEAR(Tabela3[[#This Row],[DATA]])</f>
        <v>2023</v>
      </c>
    </row>
    <row r="4777" spans="2:14">
      <c r="B4777" s="1">
        <v>45054</v>
      </c>
      <c r="C4777">
        <v>13957</v>
      </c>
      <c r="D4777">
        <f>COUNTIF(C$4:C4777,Tabela3[[#This Row],[COMANDA]])</f>
        <v>1</v>
      </c>
      <c r="E4777" t="s">
        <v>90</v>
      </c>
      <c r="F4777" t="s">
        <v>98</v>
      </c>
      <c r="G4777" t="s">
        <v>8</v>
      </c>
      <c r="H4777" t="s">
        <v>206</v>
      </c>
      <c r="I4777" s="2">
        <v>1</v>
      </c>
      <c r="J4777" t="s">
        <v>11</v>
      </c>
      <c r="K4777" s="21">
        <f>INDEX(LISTAS!$H:$Q,MATCH(BASE!H4777,LISTAS!$G:$G,0),MATCH(BASE!J4777,LISTAS!$H$3:$Q$3,0))*Tabela3[[#This Row],[QUANTIDADE]]</f>
        <v>18</v>
      </c>
      <c r="L4777" s="2" t="str">
        <f>TEXT(Tabela3[[#This Row],[DATA]],"MM")</f>
        <v>05</v>
      </c>
      <c r="M4777" s="2">
        <f>WEEKNUM(Tabela3[[#This Row],[DATA]])</f>
        <v>19</v>
      </c>
      <c r="N4777" s="18">
        <f>YEAR(Tabela3[[#This Row],[DATA]])</f>
        <v>2023</v>
      </c>
    </row>
    <row r="4778" spans="2:14">
      <c r="B4778" s="1">
        <v>45054</v>
      </c>
      <c r="C4778">
        <v>13957</v>
      </c>
      <c r="D4778">
        <f>COUNTIF(C$4:C4778,Tabela3[[#This Row],[COMANDA]])</f>
        <v>2</v>
      </c>
      <c r="E4778" t="s">
        <v>90</v>
      </c>
      <c r="F4778" t="s">
        <v>98</v>
      </c>
      <c r="G4778" t="s">
        <v>9</v>
      </c>
      <c r="H4778" t="s">
        <v>142</v>
      </c>
      <c r="I4778" s="2">
        <v>1</v>
      </c>
      <c r="J4778" t="s">
        <v>11</v>
      </c>
      <c r="K4778" s="21">
        <f>INDEX(LISTAS!$H:$Q,MATCH(BASE!H4778,LISTAS!$G:$G,0),MATCH(BASE!J4778,LISTAS!$H$3:$Q$3,0))*Tabela3[[#This Row],[QUANTIDADE]]</f>
        <v>6</v>
      </c>
      <c r="L4778" s="2" t="str">
        <f>TEXT(Tabela3[[#This Row],[DATA]],"MM")</f>
        <v>05</v>
      </c>
      <c r="M4778" s="2">
        <f>WEEKNUM(Tabela3[[#This Row],[DATA]])</f>
        <v>19</v>
      </c>
      <c r="N4778" s="18">
        <f>YEAR(Tabela3[[#This Row],[DATA]])</f>
        <v>2023</v>
      </c>
    </row>
    <row r="4779" spans="2:14">
      <c r="B4779" s="1">
        <v>45054</v>
      </c>
      <c r="C4779">
        <v>13958</v>
      </c>
      <c r="D4779">
        <f>COUNTIF(C$4:C4779,Tabela3[[#This Row],[COMANDA]])</f>
        <v>1</v>
      </c>
      <c r="E4779" t="s">
        <v>90</v>
      </c>
      <c r="F4779" t="s">
        <v>99</v>
      </c>
      <c r="G4779" t="s">
        <v>8</v>
      </c>
      <c r="H4779" t="s">
        <v>42</v>
      </c>
      <c r="I4779" s="2">
        <v>1</v>
      </c>
      <c r="J4779" t="s">
        <v>11</v>
      </c>
      <c r="K4779" s="21">
        <f>INDEX(LISTAS!$H:$Q,MATCH(BASE!H4779,LISTAS!$G:$G,0),MATCH(BASE!J4779,LISTAS!$H$3:$Q$3,0))*Tabela3[[#This Row],[QUANTIDADE]]</f>
        <v>16</v>
      </c>
      <c r="L4779" s="2" t="str">
        <f>TEXT(Tabela3[[#This Row],[DATA]],"MM")</f>
        <v>05</v>
      </c>
      <c r="M4779" s="2">
        <f>WEEKNUM(Tabela3[[#This Row],[DATA]])</f>
        <v>19</v>
      </c>
      <c r="N4779" s="18">
        <f>YEAR(Tabela3[[#This Row],[DATA]])</f>
        <v>2023</v>
      </c>
    </row>
    <row r="4780" spans="2:14">
      <c r="B4780" s="1">
        <v>45054</v>
      </c>
      <c r="C4780">
        <v>13958</v>
      </c>
      <c r="D4780">
        <f>COUNTIF(C$4:C4780,Tabela3[[#This Row],[COMANDA]])</f>
        <v>2</v>
      </c>
      <c r="E4780" t="s">
        <v>90</v>
      </c>
      <c r="F4780" t="s">
        <v>99</v>
      </c>
      <c r="G4780" t="s">
        <v>8</v>
      </c>
      <c r="H4780" t="s">
        <v>204</v>
      </c>
      <c r="I4780" s="2">
        <v>1</v>
      </c>
      <c r="J4780" t="s">
        <v>11</v>
      </c>
      <c r="K4780" s="21">
        <f>INDEX(LISTAS!$H:$Q,MATCH(BASE!H4780,LISTAS!$G:$G,0),MATCH(BASE!J4780,LISTAS!$H$3:$Q$3,0))*Tabela3[[#This Row],[QUANTIDADE]]</f>
        <v>18</v>
      </c>
      <c r="L4780" s="2" t="str">
        <f>TEXT(Tabela3[[#This Row],[DATA]],"MM")</f>
        <v>05</v>
      </c>
      <c r="M4780" s="2">
        <f>WEEKNUM(Tabela3[[#This Row],[DATA]])</f>
        <v>19</v>
      </c>
      <c r="N4780" s="18">
        <f>YEAR(Tabela3[[#This Row],[DATA]])</f>
        <v>2023</v>
      </c>
    </row>
    <row r="4781" spans="2:14">
      <c r="B4781" s="1">
        <v>45054</v>
      </c>
      <c r="C4781">
        <v>13959</v>
      </c>
      <c r="D4781">
        <f>COUNTIF(C$4:C4781,Tabela3[[#This Row],[COMANDA]])</f>
        <v>1</v>
      </c>
      <c r="E4781" t="s">
        <v>90</v>
      </c>
      <c r="F4781" t="s">
        <v>98</v>
      </c>
      <c r="G4781" t="s">
        <v>8</v>
      </c>
      <c r="H4781" t="s">
        <v>41</v>
      </c>
      <c r="I4781" s="2">
        <v>1</v>
      </c>
      <c r="J4781" t="s">
        <v>11</v>
      </c>
      <c r="K4781" s="21">
        <f>INDEX(LISTAS!$H:$Q,MATCH(BASE!H4781,LISTAS!$G:$G,0),MATCH(BASE!J4781,LISTAS!$H$3:$Q$3,0))*Tabela3[[#This Row],[QUANTIDADE]]</f>
        <v>14</v>
      </c>
      <c r="L4781" s="2" t="str">
        <f>TEXT(Tabela3[[#This Row],[DATA]],"MM")</f>
        <v>05</v>
      </c>
      <c r="M4781" s="2">
        <f>WEEKNUM(Tabela3[[#This Row],[DATA]])</f>
        <v>19</v>
      </c>
      <c r="N4781" s="18">
        <f>YEAR(Tabela3[[#This Row],[DATA]])</f>
        <v>2023</v>
      </c>
    </row>
    <row r="4782" spans="2:14">
      <c r="B4782" s="1">
        <v>45054</v>
      </c>
      <c r="C4782">
        <v>13959</v>
      </c>
      <c r="D4782">
        <f>COUNTIF(C$4:C4782,Tabela3[[#This Row],[COMANDA]])</f>
        <v>2</v>
      </c>
      <c r="E4782" t="s">
        <v>90</v>
      </c>
      <c r="F4782" t="s">
        <v>98</v>
      </c>
      <c r="G4782" t="s">
        <v>9</v>
      </c>
      <c r="H4782" t="s">
        <v>55</v>
      </c>
      <c r="I4782" s="2">
        <v>1</v>
      </c>
      <c r="J4782" t="s">
        <v>11</v>
      </c>
      <c r="K4782" s="21">
        <f>INDEX(LISTAS!$H:$Q,MATCH(BASE!H4782,LISTAS!$G:$G,0),MATCH(BASE!J4782,LISTAS!$H$3:$Q$3,0))*Tabela3[[#This Row],[QUANTIDADE]]</f>
        <v>3</v>
      </c>
      <c r="L4782" s="2" t="str">
        <f>TEXT(Tabela3[[#This Row],[DATA]],"MM")</f>
        <v>05</v>
      </c>
      <c r="M4782" s="2">
        <f>WEEKNUM(Tabela3[[#This Row],[DATA]])</f>
        <v>19</v>
      </c>
      <c r="N4782" s="18">
        <f>YEAR(Tabela3[[#This Row],[DATA]])</f>
        <v>2023</v>
      </c>
    </row>
    <row r="4783" spans="2:14">
      <c r="B4783" s="1">
        <v>45054</v>
      </c>
      <c r="C4783">
        <v>13960</v>
      </c>
      <c r="D4783">
        <f>COUNTIF(C$4:C4783,Tabela3[[#This Row],[COMANDA]])</f>
        <v>1</v>
      </c>
      <c r="E4783" t="s">
        <v>89</v>
      </c>
      <c r="F4783" t="s">
        <v>100</v>
      </c>
      <c r="G4783" t="s">
        <v>8</v>
      </c>
      <c r="H4783" t="s">
        <v>40</v>
      </c>
      <c r="I4783" s="2">
        <v>1</v>
      </c>
      <c r="J4783" t="s">
        <v>11</v>
      </c>
      <c r="K4783" s="21">
        <f>INDEX(LISTAS!$H:$Q,MATCH(BASE!H4783,LISTAS!$G:$G,0),MATCH(BASE!J4783,LISTAS!$H$3:$Q$3,0))*Tabela3[[#This Row],[QUANTIDADE]]</f>
        <v>14</v>
      </c>
      <c r="L4783" s="2" t="str">
        <f>TEXT(Tabela3[[#This Row],[DATA]],"MM")</f>
        <v>05</v>
      </c>
      <c r="M4783" s="2">
        <f>WEEKNUM(Tabela3[[#This Row],[DATA]])</f>
        <v>19</v>
      </c>
      <c r="N4783" s="18">
        <f>YEAR(Tabela3[[#This Row],[DATA]])</f>
        <v>2023</v>
      </c>
    </row>
    <row r="4784" spans="2:14">
      <c r="B4784" s="1">
        <v>45054</v>
      </c>
      <c r="C4784">
        <v>13960</v>
      </c>
      <c r="D4784">
        <f>COUNTIF(C$4:C4784,Tabela3[[#This Row],[COMANDA]])</f>
        <v>2</v>
      </c>
      <c r="E4784" t="s">
        <v>89</v>
      </c>
      <c r="F4784" t="s">
        <v>100</v>
      </c>
      <c r="G4784" t="s">
        <v>8</v>
      </c>
      <c r="H4784" t="s">
        <v>41</v>
      </c>
      <c r="I4784" s="2">
        <v>1</v>
      </c>
      <c r="J4784" t="s">
        <v>11</v>
      </c>
      <c r="K4784" s="21">
        <f>INDEX(LISTAS!$H:$Q,MATCH(BASE!H4784,LISTAS!$G:$G,0),MATCH(BASE!J4784,LISTAS!$H$3:$Q$3,0))*Tabela3[[#This Row],[QUANTIDADE]]</f>
        <v>14</v>
      </c>
      <c r="L4784" s="2" t="str">
        <f>TEXT(Tabela3[[#This Row],[DATA]],"MM")</f>
        <v>05</v>
      </c>
      <c r="M4784" s="2">
        <f>WEEKNUM(Tabela3[[#This Row],[DATA]])</f>
        <v>19</v>
      </c>
      <c r="N4784" s="18">
        <f>YEAR(Tabela3[[#This Row],[DATA]])</f>
        <v>2023</v>
      </c>
    </row>
    <row r="4785" spans="2:14">
      <c r="B4785" s="1">
        <v>45054</v>
      </c>
      <c r="C4785">
        <v>13961</v>
      </c>
      <c r="D4785">
        <f>COUNTIF(C$4:C4785,Tabela3[[#This Row],[COMANDA]])</f>
        <v>1</v>
      </c>
      <c r="E4785" t="s">
        <v>89</v>
      </c>
      <c r="F4785" t="s">
        <v>375</v>
      </c>
      <c r="G4785" t="s">
        <v>8</v>
      </c>
      <c r="H4785" t="s">
        <v>41</v>
      </c>
      <c r="I4785" s="2">
        <v>1</v>
      </c>
      <c r="J4785" t="s">
        <v>12</v>
      </c>
      <c r="K4785" s="21">
        <f>INDEX(LISTAS!$H:$Q,MATCH(BASE!H4785,LISTAS!$G:$G,0),MATCH(BASE!J4785,LISTAS!$H$3:$Q$3,0))*Tabela3[[#This Row],[QUANTIDADE]]</f>
        <v>12.6</v>
      </c>
      <c r="L4785" s="2" t="str">
        <f>TEXT(Tabela3[[#This Row],[DATA]],"MM")</f>
        <v>05</v>
      </c>
      <c r="M4785" s="2">
        <f>WEEKNUM(Tabela3[[#This Row],[DATA]])</f>
        <v>19</v>
      </c>
      <c r="N4785" s="18">
        <f>YEAR(Tabela3[[#This Row],[DATA]])</f>
        <v>2023</v>
      </c>
    </row>
    <row r="4786" spans="2:14">
      <c r="B4786" s="1">
        <v>45054</v>
      </c>
      <c r="C4786">
        <v>13961</v>
      </c>
      <c r="D4786">
        <f>COUNTIF(C$4:C4786,Tabela3[[#This Row],[COMANDA]])</f>
        <v>2</v>
      </c>
      <c r="E4786" t="s">
        <v>89</v>
      </c>
      <c r="F4786" t="s">
        <v>375</v>
      </c>
      <c r="G4786" t="s">
        <v>8</v>
      </c>
      <c r="H4786" t="s">
        <v>203</v>
      </c>
      <c r="I4786" s="2">
        <v>1</v>
      </c>
      <c r="J4786" t="s">
        <v>12</v>
      </c>
      <c r="K4786" s="21">
        <f>INDEX(LISTAS!$H:$Q,MATCH(BASE!H4786,LISTAS!$G:$G,0),MATCH(BASE!J4786,LISTAS!$H$3:$Q$3,0))*Tabela3[[#This Row],[QUANTIDADE]]</f>
        <v>18</v>
      </c>
      <c r="L4786" s="2" t="str">
        <f>TEXT(Tabela3[[#This Row],[DATA]],"MM")</f>
        <v>05</v>
      </c>
      <c r="M4786" s="2">
        <f>WEEKNUM(Tabela3[[#This Row],[DATA]])</f>
        <v>19</v>
      </c>
      <c r="N4786" s="18">
        <f>YEAR(Tabela3[[#This Row],[DATA]])</f>
        <v>2023</v>
      </c>
    </row>
    <row r="4787" spans="2:14">
      <c r="B4787" s="1">
        <v>45054</v>
      </c>
      <c r="C4787">
        <v>13962</v>
      </c>
      <c r="D4787">
        <f>COUNTIF(C$4:C4787,Tabela3[[#This Row],[COMANDA]])</f>
        <v>1</v>
      </c>
      <c r="E4787" t="s">
        <v>90</v>
      </c>
      <c r="F4787" t="s">
        <v>99</v>
      </c>
      <c r="G4787" t="s">
        <v>8</v>
      </c>
      <c r="H4787" t="s">
        <v>41</v>
      </c>
      <c r="I4787" s="2">
        <v>1</v>
      </c>
      <c r="J4787" t="s">
        <v>11</v>
      </c>
      <c r="K4787" s="21">
        <f>INDEX(LISTAS!$H:$Q,MATCH(BASE!H4787,LISTAS!$G:$G,0),MATCH(BASE!J4787,LISTAS!$H$3:$Q$3,0))*Tabela3[[#This Row],[QUANTIDADE]]</f>
        <v>14</v>
      </c>
      <c r="L4787" s="2" t="str">
        <f>TEXT(Tabela3[[#This Row],[DATA]],"MM")</f>
        <v>05</v>
      </c>
      <c r="M4787" s="2">
        <f>WEEKNUM(Tabela3[[#This Row],[DATA]])</f>
        <v>19</v>
      </c>
      <c r="N4787" s="18">
        <f>YEAR(Tabela3[[#This Row],[DATA]])</f>
        <v>2023</v>
      </c>
    </row>
    <row r="4788" spans="2:14">
      <c r="B4788" s="1">
        <v>45054</v>
      </c>
      <c r="C4788">
        <v>13963</v>
      </c>
      <c r="D4788">
        <f>COUNTIF(C$4:C4788,Tabela3[[#This Row],[COMANDA]])</f>
        <v>1</v>
      </c>
      <c r="E4788" t="s">
        <v>90</v>
      </c>
      <c r="F4788" t="s">
        <v>100</v>
      </c>
      <c r="G4788" t="s">
        <v>8</v>
      </c>
      <c r="H4788" t="s">
        <v>206</v>
      </c>
      <c r="I4788" s="2">
        <v>1</v>
      </c>
      <c r="J4788" t="s">
        <v>11</v>
      </c>
      <c r="K4788" s="21">
        <f>INDEX(LISTAS!$H:$Q,MATCH(BASE!H4788,LISTAS!$G:$G,0),MATCH(BASE!J4788,LISTAS!$H$3:$Q$3,0))*Tabela3[[#This Row],[QUANTIDADE]]</f>
        <v>18</v>
      </c>
      <c r="L4788" s="2" t="str">
        <f>TEXT(Tabela3[[#This Row],[DATA]],"MM")</f>
        <v>05</v>
      </c>
      <c r="M4788" s="2">
        <f>WEEKNUM(Tabela3[[#This Row],[DATA]])</f>
        <v>19</v>
      </c>
      <c r="N4788" s="18">
        <f>YEAR(Tabela3[[#This Row],[DATA]])</f>
        <v>2023</v>
      </c>
    </row>
    <row r="4789" spans="2:14">
      <c r="B4789" s="1">
        <v>45054</v>
      </c>
      <c r="C4789">
        <v>13964</v>
      </c>
      <c r="D4789">
        <f>COUNTIF(C$4:C4789,Tabela3[[#This Row],[COMANDA]])</f>
        <v>1</v>
      </c>
      <c r="E4789" t="s">
        <v>90</v>
      </c>
      <c r="F4789" t="s">
        <v>98</v>
      </c>
      <c r="G4789" t="s">
        <v>8</v>
      </c>
      <c r="H4789" t="s">
        <v>43</v>
      </c>
      <c r="I4789" s="2">
        <v>1</v>
      </c>
      <c r="J4789" t="s">
        <v>11</v>
      </c>
      <c r="K4789" s="21">
        <f>INDEX(LISTAS!$H:$Q,MATCH(BASE!H4789,LISTAS!$G:$G,0),MATCH(BASE!J4789,LISTAS!$H$3:$Q$3,0))*Tabela3[[#This Row],[QUANTIDADE]]</f>
        <v>18</v>
      </c>
      <c r="L4789" s="2" t="str">
        <f>TEXT(Tabela3[[#This Row],[DATA]],"MM")</f>
        <v>05</v>
      </c>
      <c r="M4789" s="2">
        <f>WEEKNUM(Tabela3[[#This Row],[DATA]])</f>
        <v>19</v>
      </c>
      <c r="N4789" s="18">
        <f>YEAR(Tabela3[[#This Row],[DATA]])</f>
        <v>2023</v>
      </c>
    </row>
    <row r="4790" spans="2:14">
      <c r="B4790" s="1">
        <v>45054</v>
      </c>
      <c r="C4790">
        <v>13964</v>
      </c>
      <c r="D4790">
        <f>COUNTIF(C$4:C4790,Tabela3[[#This Row],[COMANDA]])</f>
        <v>2</v>
      </c>
      <c r="E4790" t="s">
        <v>90</v>
      </c>
      <c r="F4790" t="s">
        <v>98</v>
      </c>
      <c r="G4790" t="s">
        <v>9</v>
      </c>
      <c r="H4790" t="s">
        <v>138</v>
      </c>
      <c r="I4790" s="2">
        <v>1</v>
      </c>
      <c r="J4790" t="s">
        <v>11</v>
      </c>
      <c r="K4790" s="21">
        <f>INDEX(LISTAS!$H:$Q,MATCH(BASE!H4790,LISTAS!$G:$G,0),MATCH(BASE!J4790,LISTAS!$H$3:$Q$3,0))*Tabela3[[#This Row],[QUANTIDADE]]</f>
        <v>4</v>
      </c>
      <c r="L4790" s="2" t="str">
        <f>TEXT(Tabela3[[#This Row],[DATA]],"MM")</f>
        <v>05</v>
      </c>
      <c r="M4790" s="2">
        <f>WEEKNUM(Tabela3[[#This Row],[DATA]])</f>
        <v>19</v>
      </c>
      <c r="N4790" s="18">
        <f>YEAR(Tabela3[[#This Row],[DATA]])</f>
        <v>2023</v>
      </c>
    </row>
    <row r="4791" spans="2:14">
      <c r="B4791" s="1">
        <v>45054</v>
      </c>
      <c r="C4791">
        <v>13965</v>
      </c>
      <c r="D4791">
        <f>COUNTIF(C$4:C4791,Tabela3[[#This Row],[COMANDA]])</f>
        <v>1</v>
      </c>
      <c r="E4791" t="s">
        <v>90</v>
      </c>
      <c r="F4791" t="s">
        <v>98</v>
      </c>
      <c r="G4791" t="s">
        <v>8</v>
      </c>
      <c r="H4791" t="s">
        <v>206</v>
      </c>
      <c r="I4791" s="2">
        <v>1</v>
      </c>
      <c r="J4791" t="s">
        <v>11</v>
      </c>
      <c r="K4791" s="21">
        <f>INDEX(LISTAS!$H:$Q,MATCH(BASE!H4791,LISTAS!$G:$G,0),MATCH(BASE!J4791,LISTAS!$H$3:$Q$3,0))*Tabela3[[#This Row],[QUANTIDADE]]</f>
        <v>18</v>
      </c>
      <c r="L4791" s="2" t="str">
        <f>TEXT(Tabela3[[#This Row],[DATA]],"MM")</f>
        <v>05</v>
      </c>
      <c r="M4791" s="2">
        <f>WEEKNUM(Tabela3[[#This Row],[DATA]])</f>
        <v>19</v>
      </c>
      <c r="N4791" s="18">
        <f>YEAR(Tabela3[[#This Row],[DATA]])</f>
        <v>2023</v>
      </c>
    </row>
    <row r="4792" spans="2:14">
      <c r="B4792" s="1">
        <v>45054</v>
      </c>
      <c r="C4792">
        <v>13966</v>
      </c>
      <c r="D4792">
        <f>COUNTIF(C$4:C4792,Tabela3[[#This Row],[COMANDA]])</f>
        <v>1</v>
      </c>
      <c r="E4792" t="s">
        <v>90</v>
      </c>
      <c r="G4792" t="s">
        <v>8</v>
      </c>
      <c r="H4792" t="s">
        <v>202</v>
      </c>
      <c r="I4792" s="2">
        <v>1</v>
      </c>
      <c r="J4792" t="s">
        <v>11</v>
      </c>
      <c r="K4792" s="21">
        <f>INDEX(LISTAS!$H:$Q,MATCH(BASE!H4792,LISTAS!$G:$G,0),MATCH(BASE!J4792,LISTAS!$H$3:$Q$3,0))*Tabela3[[#This Row],[QUANTIDADE]]</f>
        <v>20</v>
      </c>
      <c r="L4792" s="2" t="str">
        <f>TEXT(Tabela3[[#This Row],[DATA]],"MM")</f>
        <v>05</v>
      </c>
      <c r="M4792" s="2">
        <f>WEEKNUM(Tabela3[[#This Row],[DATA]])</f>
        <v>19</v>
      </c>
      <c r="N4792" s="18">
        <f>YEAR(Tabela3[[#This Row],[DATA]])</f>
        <v>2023</v>
      </c>
    </row>
    <row r="4793" spans="2:14">
      <c r="B4793" s="1">
        <v>45054</v>
      </c>
      <c r="C4793">
        <v>13966</v>
      </c>
      <c r="D4793">
        <f>COUNTIF(C$4:C4793,Tabela3[[#This Row],[COMANDA]])</f>
        <v>2</v>
      </c>
      <c r="E4793" t="s">
        <v>89</v>
      </c>
      <c r="G4793" t="s">
        <v>8</v>
      </c>
      <c r="H4793" t="s">
        <v>202</v>
      </c>
      <c r="I4793" s="2">
        <v>1</v>
      </c>
      <c r="J4793" t="s">
        <v>11</v>
      </c>
      <c r="K4793" s="21">
        <f>INDEX(LISTAS!$H:$Q,MATCH(BASE!H4793,LISTAS!$G:$G,0),MATCH(BASE!J4793,LISTAS!$H$3:$Q$3,0))*Tabela3[[#This Row],[QUANTIDADE]]</f>
        <v>20</v>
      </c>
      <c r="L4793" s="2" t="str">
        <f>TEXT(Tabela3[[#This Row],[DATA]],"MM")</f>
        <v>05</v>
      </c>
      <c r="M4793" s="2">
        <f>WEEKNUM(Tabela3[[#This Row],[DATA]])</f>
        <v>19</v>
      </c>
      <c r="N4793" s="18">
        <f>YEAR(Tabela3[[#This Row],[DATA]])</f>
        <v>2023</v>
      </c>
    </row>
    <row r="4794" spans="2:14">
      <c r="B4794" s="1">
        <v>45054</v>
      </c>
      <c r="C4794">
        <v>13966</v>
      </c>
      <c r="D4794">
        <f>COUNTIF(C$4:C4794,Tabela3[[#This Row],[COMANDA]])</f>
        <v>3</v>
      </c>
      <c r="E4794" t="s">
        <v>90</v>
      </c>
      <c r="G4794" t="s">
        <v>8</v>
      </c>
      <c r="H4794" t="s">
        <v>205</v>
      </c>
      <c r="I4794" s="2">
        <v>1</v>
      </c>
      <c r="J4794" t="s">
        <v>11</v>
      </c>
      <c r="K4794" s="21">
        <f>INDEX(LISTAS!$H:$Q,MATCH(BASE!H4794,LISTAS!$G:$G,0),MATCH(BASE!J4794,LISTAS!$H$3:$Q$3,0))*Tabela3[[#This Row],[QUANTIDADE]]</f>
        <v>22</v>
      </c>
      <c r="L4794" s="2" t="str">
        <f>TEXT(Tabela3[[#This Row],[DATA]],"MM")</f>
        <v>05</v>
      </c>
      <c r="M4794" s="2">
        <f>WEEKNUM(Tabela3[[#This Row],[DATA]])</f>
        <v>19</v>
      </c>
      <c r="N4794" s="18">
        <f>YEAR(Tabela3[[#This Row],[DATA]])</f>
        <v>2023</v>
      </c>
    </row>
    <row r="4795" spans="2:14">
      <c r="B4795" s="1">
        <v>45054</v>
      </c>
      <c r="C4795">
        <v>13966</v>
      </c>
      <c r="D4795">
        <f>COUNTIF(C$4:C4795,Tabela3[[#This Row],[COMANDA]])</f>
        <v>4</v>
      </c>
      <c r="E4795" t="s">
        <v>90</v>
      </c>
      <c r="G4795" t="s">
        <v>10</v>
      </c>
      <c r="H4795" t="s">
        <v>88</v>
      </c>
      <c r="I4795" s="2">
        <v>1</v>
      </c>
      <c r="J4795" t="s">
        <v>11</v>
      </c>
      <c r="K4795" s="21">
        <f>INDEX(LISTAS!$H:$Q,MATCH(BASE!H4795,LISTAS!$G:$G,0),MATCH(BASE!J4795,LISTAS!$H$3:$Q$3,0))*Tabela3[[#This Row],[QUANTIDADE]]</f>
        <v>8</v>
      </c>
      <c r="L4795" s="2" t="str">
        <f>TEXT(Tabela3[[#This Row],[DATA]],"MM")</f>
        <v>05</v>
      </c>
      <c r="M4795" s="2">
        <f>WEEKNUM(Tabela3[[#This Row],[DATA]])</f>
        <v>19</v>
      </c>
      <c r="N4795" s="18">
        <f>YEAR(Tabela3[[#This Row],[DATA]])</f>
        <v>2023</v>
      </c>
    </row>
    <row r="4796" spans="2:14">
      <c r="B4796" s="1">
        <v>45054</v>
      </c>
      <c r="C4796">
        <v>13966</v>
      </c>
      <c r="D4796">
        <f>COUNTIF(C$4:C4796,Tabela3[[#This Row],[COMANDA]])</f>
        <v>5</v>
      </c>
      <c r="E4796" t="s">
        <v>90</v>
      </c>
      <c r="G4796" t="s">
        <v>9</v>
      </c>
      <c r="H4796" t="s">
        <v>310</v>
      </c>
      <c r="I4796" s="2">
        <v>1</v>
      </c>
      <c r="J4796" t="s">
        <v>11</v>
      </c>
      <c r="K4796" s="21">
        <f>INDEX(LISTAS!$H:$Q,MATCH(BASE!H4796,LISTAS!$G:$G,0),MATCH(BASE!J4796,LISTAS!$H$3:$Q$3,0))*Tabela3[[#This Row],[QUANTIDADE]]</f>
        <v>9</v>
      </c>
      <c r="L4796" s="2" t="str">
        <f>TEXT(Tabela3[[#This Row],[DATA]],"MM")</f>
        <v>05</v>
      </c>
      <c r="M4796" s="2">
        <f>WEEKNUM(Tabela3[[#This Row],[DATA]])</f>
        <v>19</v>
      </c>
      <c r="N4796" s="18">
        <f>YEAR(Tabela3[[#This Row],[DATA]])</f>
        <v>2023</v>
      </c>
    </row>
    <row r="4797" spans="2:14">
      <c r="B4797" s="1">
        <v>45054</v>
      </c>
      <c r="C4797">
        <v>13967</v>
      </c>
      <c r="D4797">
        <f>COUNTIF(C$4:C4797,Tabela3[[#This Row],[COMANDA]])</f>
        <v>1</v>
      </c>
      <c r="E4797" t="s">
        <v>90</v>
      </c>
      <c r="F4797" t="s">
        <v>99</v>
      </c>
      <c r="G4797" t="s">
        <v>8</v>
      </c>
      <c r="H4797" t="s">
        <v>204</v>
      </c>
      <c r="I4797" s="2">
        <v>1</v>
      </c>
      <c r="J4797" t="s">
        <v>11</v>
      </c>
      <c r="K4797" s="21">
        <f>INDEX(LISTAS!$H:$Q,MATCH(BASE!H4797,LISTAS!$G:$G,0),MATCH(BASE!J4797,LISTAS!$H$3:$Q$3,0))*Tabela3[[#This Row],[QUANTIDADE]]</f>
        <v>18</v>
      </c>
      <c r="L4797" s="2" t="str">
        <f>TEXT(Tabela3[[#This Row],[DATA]],"MM")</f>
        <v>05</v>
      </c>
      <c r="M4797" s="2">
        <f>WEEKNUM(Tabela3[[#This Row],[DATA]])</f>
        <v>19</v>
      </c>
      <c r="N4797" s="18">
        <f>YEAR(Tabela3[[#This Row],[DATA]])</f>
        <v>2023</v>
      </c>
    </row>
    <row r="4798" spans="2:14">
      <c r="B4798" s="1">
        <v>45054</v>
      </c>
      <c r="C4798">
        <v>13968</v>
      </c>
      <c r="D4798">
        <f>COUNTIF(C$4:C4798,Tabela3[[#This Row],[COMANDA]])</f>
        <v>1</v>
      </c>
      <c r="E4798" t="s">
        <v>90</v>
      </c>
      <c r="F4798" t="s">
        <v>98</v>
      </c>
      <c r="G4798" t="s">
        <v>8</v>
      </c>
      <c r="H4798" t="s">
        <v>204</v>
      </c>
      <c r="I4798" s="2">
        <v>1</v>
      </c>
      <c r="J4798" t="s">
        <v>11</v>
      </c>
      <c r="K4798" s="21">
        <f>INDEX(LISTAS!$H:$Q,MATCH(BASE!H4798,LISTAS!$G:$G,0),MATCH(BASE!J4798,LISTAS!$H$3:$Q$3,0))*Tabela3[[#This Row],[QUANTIDADE]]</f>
        <v>18</v>
      </c>
      <c r="L4798" s="2" t="str">
        <f>TEXT(Tabela3[[#This Row],[DATA]],"MM")</f>
        <v>05</v>
      </c>
      <c r="M4798" s="2">
        <f>WEEKNUM(Tabela3[[#This Row],[DATA]])</f>
        <v>19</v>
      </c>
      <c r="N4798" s="18">
        <f>YEAR(Tabela3[[#This Row],[DATA]])</f>
        <v>2023</v>
      </c>
    </row>
    <row r="4799" spans="2:14">
      <c r="B4799" s="1">
        <v>45054</v>
      </c>
      <c r="C4799">
        <v>13968</v>
      </c>
      <c r="D4799">
        <f>COUNTIF(C$4:C4799,Tabela3[[#This Row],[COMANDA]])</f>
        <v>2</v>
      </c>
      <c r="E4799" t="s">
        <v>90</v>
      </c>
      <c r="F4799" t="s">
        <v>98</v>
      </c>
      <c r="G4799" t="s">
        <v>8</v>
      </c>
      <c r="H4799" t="s">
        <v>206</v>
      </c>
      <c r="I4799" s="2">
        <v>1</v>
      </c>
      <c r="J4799" t="s">
        <v>11</v>
      </c>
      <c r="K4799" s="21">
        <f>INDEX(LISTAS!$H:$Q,MATCH(BASE!H4799,LISTAS!$G:$G,0),MATCH(BASE!J4799,LISTAS!$H$3:$Q$3,0))*Tabela3[[#This Row],[QUANTIDADE]]</f>
        <v>18</v>
      </c>
      <c r="L4799" s="2" t="str">
        <f>TEXT(Tabela3[[#This Row],[DATA]],"MM")</f>
        <v>05</v>
      </c>
      <c r="M4799" s="2">
        <f>WEEKNUM(Tabela3[[#This Row],[DATA]])</f>
        <v>19</v>
      </c>
      <c r="N4799" s="18">
        <f>YEAR(Tabela3[[#This Row],[DATA]])</f>
        <v>2023</v>
      </c>
    </row>
    <row r="4800" spans="2:14">
      <c r="B4800" s="1">
        <v>45054</v>
      </c>
      <c r="C4800">
        <v>13968</v>
      </c>
      <c r="D4800">
        <f>COUNTIF(C$4:C4800,Tabela3[[#This Row],[COMANDA]])</f>
        <v>3</v>
      </c>
      <c r="E4800" t="s">
        <v>90</v>
      </c>
      <c r="F4800" t="s">
        <v>98</v>
      </c>
      <c r="G4800" t="s">
        <v>61</v>
      </c>
      <c r="H4800" t="s">
        <v>163</v>
      </c>
      <c r="I4800" s="2">
        <v>1</v>
      </c>
      <c r="J4800" t="s">
        <v>11</v>
      </c>
      <c r="K4800" s="21">
        <f>INDEX(LISTAS!$H:$Q,MATCH(BASE!H4800,LISTAS!$G:$G,0),MATCH(BASE!J4800,LISTAS!$H$3:$Q$3,0))*Tabela3[[#This Row],[QUANTIDADE]]</f>
        <v>4</v>
      </c>
      <c r="L4800" s="2" t="str">
        <f>TEXT(Tabela3[[#This Row],[DATA]],"MM")</f>
        <v>05</v>
      </c>
      <c r="M4800" s="2">
        <f>WEEKNUM(Tabela3[[#This Row],[DATA]])</f>
        <v>19</v>
      </c>
      <c r="N4800" s="18">
        <f>YEAR(Tabela3[[#This Row],[DATA]])</f>
        <v>2023</v>
      </c>
    </row>
    <row r="4801" spans="2:14">
      <c r="B4801" s="1">
        <v>45054</v>
      </c>
      <c r="C4801">
        <v>13968</v>
      </c>
      <c r="D4801">
        <f>COUNTIF(C$4:C4801,Tabela3[[#This Row],[COMANDA]])</f>
        <v>4</v>
      </c>
      <c r="E4801" t="s">
        <v>90</v>
      </c>
      <c r="F4801" t="s">
        <v>98</v>
      </c>
      <c r="G4801" t="s">
        <v>9</v>
      </c>
      <c r="H4801" t="s">
        <v>131</v>
      </c>
      <c r="I4801" s="2">
        <v>1</v>
      </c>
      <c r="J4801" t="s">
        <v>11</v>
      </c>
      <c r="K4801" s="21">
        <f>INDEX(LISTAS!$H:$Q,MATCH(BASE!H4801,LISTAS!$G:$G,0),MATCH(BASE!J4801,LISTAS!$H$3:$Q$3,0))*Tabela3[[#This Row],[QUANTIDADE]]</f>
        <v>4</v>
      </c>
      <c r="L4801" s="2" t="str">
        <f>TEXT(Tabela3[[#This Row],[DATA]],"MM")</f>
        <v>05</v>
      </c>
      <c r="M4801" s="2">
        <f>WEEKNUM(Tabela3[[#This Row],[DATA]])</f>
        <v>19</v>
      </c>
      <c r="N4801" s="18">
        <f>YEAR(Tabela3[[#This Row],[DATA]])</f>
        <v>2023</v>
      </c>
    </row>
    <row r="4802" spans="2:14">
      <c r="B4802" s="1">
        <v>45054</v>
      </c>
      <c r="C4802">
        <v>13969</v>
      </c>
      <c r="D4802">
        <f>COUNTIF(C$4:C4802,Tabela3[[#This Row],[COMANDA]])</f>
        <v>1</v>
      </c>
      <c r="E4802" t="s">
        <v>90</v>
      </c>
      <c r="G4802" t="s">
        <v>8</v>
      </c>
      <c r="H4802" t="s">
        <v>39</v>
      </c>
      <c r="I4802" s="2">
        <v>1</v>
      </c>
      <c r="J4802" t="s">
        <v>11</v>
      </c>
      <c r="K4802" s="21">
        <f>INDEX(LISTAS!$H:$Q,MATCH(BASE!H4802,LISTAS!$G:$G,0),MATCH(BASE!J4802,LISTAS!$H$3:$Q$3,0))*Tabela3[[#This Row],[QUANTIDADE]]</f>
        <v>12</v>
      </c>
      <c r="L4802" s="2" t="str">
        <f>TEXT(Tabela3[[#This Row],[DATA]],"MM")</f>
        <v>05</v>
      </c>
      <c r="M4802" s="2">
        <f>WEEKNUM(Tabela3[[#This Row],[DATA]])</f>
        <v>19</v>
      </c>
      <c r="N4802" s="18">
        <f>YEAR(Tabela3[[#This Row],[DATA]])</f>
        <v>2023</v>
      </c>
    </row>
    <row r="4803" spans="2:14">
      <c r="B4803" s="1">
        <v>45054</v>
      </c>
      <c r="C4803">
        <v>13970</v>
      </c>
      <c r="D4803">
        <f>COUNTIF(C$4:C4803,Tabela3[[#This Row],[COMANDA]])</f>
        <v>1</v>
      </c>
      <c r="E4803" t="s">
        <v>90</v>
      </c>
      <c r="F4803" t="s">
        <v>99</v>
      </c>
      <c r="G4803" t="s">
        <v>8</v>
      </c>
      <c r="H4803" t="s">
        <v>42</v>
      </c>
      <c r="I4803" s="2">
        <v>1</v>
      </c>
      <c r="J4803" t="s">
        <v>11</v>
      </c>
      <c r="K4803" s="21">
        <f>INDEX(LISTAS!$H:$Q,MATCH(BASE!H4803,LISTAS!$G:$G,0),MATCH(BASE!J4803,LISTAS!$H$3:$Q$3,0))*Tabela3[[#This Row],[QUANTIDADE]]</f>
        <v>16</v>
      </c>
      <c r="L4803" s="2" t="str">
        <f>TEXT(Tabela3[[#This Row],[DATA]],"MM")</f>
        <v>05</v>
      </c>
      <c r="M4803" s="2">
        <f>WEEKNUM(Tabela3[[#This Row],[DATA]])</f>
        <v>19</v>
      </c>
      <c r="N4803" s="18">
        <f>YEAR(Tabela3[[#This Row],[DATA]])</f>
        <v>2023</v>
      </c>
    </row>
    <row r="4804" spans="2:14">
      <c r="B4804" s="1">
        <v>45054</v>
      </c>
      <c r="C4804">
        <v>13971</v>
      </c>
      <c r="D4804">
        <f>COUNTIF(C$4:C4804,Tabela3[[#This Row],[COMANDA]])</f>
        <v>1</v>
      </c>
      <c r="E4804" t="s">
        <v>90</v>
      </c>
      <c r="F4804" t="s">
        <v>375</v>
      </c>
      <c r="G4804" t="s">
        <v>8</v>
      </c>
      <c r="H4804" t="s">
        <v>211</v>
      </c>
      <c r="I4804" s="2">
        <v>1</v>
      </c>
      <c r="J4804" t="s">
        <v>12</v>
      </c>
      <c r="K4804" s="21">
        <f>INDEX(LISTAS!$H:$Q,MATCH(BASE!H4804,LISTAS!$G:$G,0),MATCH(BASE!J4804,LISTAS!$H$3:$Q$3,0))*Tabela3[[#This Row],[QUANTIDADE]]</f>
        <v>18</v>
      </c>
      <c r="L4804" s="2" t="str">
        <f>TEXT(Tabela3[[#This Row],[DATA]],"MM")</f>
        <v>05</v>
      </c>
      <c r="M4804" s="2">
        <f>WEEKNUM(Tabela3[[#This Row],[DATA]])</f>
        <v>19</v>
      </c>
      <c r="N4804" s="18">
        <f>YEAR(Tabela3[[#This Row],[DATA]])</f>
        <v>2023</v>
      </c>
    </row>
    <row r="4805" spans="2:14">
      <c r="B4805" s="1">
        <v>45054</v>
      </c>
      <c r="C4805">
        <v>13972</v>
      </c>
      <c r="D4805">
        <f>COUNTIF(C$4:C4805,Tabela3[[#This Row],[COMANDA]])</f>
        <v>1</v>
      </c>
      <c r="E4805" t="s">
        <v>90</v>
      </c>
      <c r="F4805" t="s">
        <v>98</v>
      </c>
      <c r="G4805" t="s">
        <v>8</v>
      </c>
      <c r="H4805" t="s">
        <v>43</v>
      </c>
      <c r="I4805" s="2">
        <v>1</v>
      </c>
      <c r="J4805" t="s">
        <v>11</v>
      </c>
      <c r="K4805" s="21">
        <f>INDEX(LISTAS!$H:$Q,MATCH(BASE!H4805,LISTAS!$G:$G,0),MATCH(BASE!J4805,LISTAS!$H$3:$Q$3,0))*Tabela3[[#This Row],[QUANTIDADE]]</f>
        <v>18</v>
      </c>
      <c r="L4805" s="2" t="str">
        <f>TEXT(Tabela3[[#This Row],[DATA]],"MM")</f>
        <v>05</v>
      </c>
      <c r="M4805" s="2">
        <f>WEEKNUM(Tabela3[[#This Row],[DATA]])</f>
        <v>19</v>
      </c>
      <c r="N4805" s="18">
        <f>YEAR(Tabela3[[#This Row],[DATA]])</f>
        <v>2023</v>
      </c>
    </row>
    <row r="4806" spans="2:14">
      <c r="B4806" s="1">
        <v>45054</v>
      </c>
      <c r="C4806">
        <v>13973</v>
      </c>
      <c r="D4806">
        <f>COUNTIF(C$4:C4806,Tabela3[[#This Row],[COMANDA]])</f>
        <v>1</v>
      </c>
      <c r="E4806" t="s">
        <v>90</v>
      </c>
      <c r="G4806" t="s">
        <v>8</v>
      </c>
      <c r="H4806" t="s">
        <v>204</v>
      </c>
      <c r="I4806" s="2">
        <v>1</v>
      </c>
      <c r="J4806" t="s">
        <v>11</v>
      </c>
      <c r="K4806" s="21">
        <f>INDEX(LISTAS!$H:$Q,MATCH(BASE!H4806,LISTAS!$G:$G,0),MATCH(BASE!J4806,LISTAS!$H$3:$Q$3,0))*Tabela3[[#This Row],[QUANTIDADE]]</f>
        <v>18</v>
      </c>
      <c r="L4806" s="2" t="str">
        <f>TEXT(Tabela3[[#This Row],[DATA]],"MM")</f>
        <v>05</v>
      </c>
      <c r="M4806" s="2">
        <f>WEEKNUM(Tabela3[[#This Row],[DATA]])</f>
        <v>19</v>
      </c>
      <c r="N4806" s="18">
        <f>YEAR(Tabela3[[#This Row],[DATA]])</f>
        <v>2023</v>
      </c>
    </row>
    <row r="4807" spans="2:14">
      <c r="B4807" s="1">
        <v>45054</v>
      </c>
      <c r="C4807">
        <v>13974</v>
      </c>
      <c r="D4807">
        <f>COUNTIF(C$4:C4807,Tabela3[[#This Row],[COMANDA]])</f>
        <v>1</v>
      </c>
      <c r="E4807" t="s">
        <v>90</v>
      </c>
      <c r="G4807" t="s">
        <v>8</v>
      </c>
      <c r="H4807" t="s">
        <v>42</v>
      </c>
      <c r="I4807" s="2">
        <v>1</v>
      </c>
      <c r="J4807" t="s">
        <v>11</v>
      </c>
      <c r="K4807" s="21">
        <f>INDEX(LISTAS!$H:$Q,MATCH(BASE!H4807,LISTAS!$G:$G,0),MATCH(BASE!J4807,LISTAS!$H$3:$Q$3,0))*Tabela3[[#This Row],[QUANTIDADE]]</f>
        <v>16</v>
      </c>
      <c r="L4807" s="2" t="str">
        <f>TEXT(Tabela3[[#This Row],[DATA]],"MM")</f>
        <v>05</v>
      </c>
      <c r="M4807" s="2">
        <f>WEEKNUM(Tabela3[[#This Row],[DATA]])</f>
        <v>19</v>
      </c>
      <c r="N4807" s="18">
        <f>YEAR(Tabela3[[#This Row],[DATA]])</f>
        <v>2023</v>
      </c>
    </row>
    <row r="4808" spans="2:14">
      <c r="B4808" s="1">
        <v>45054</v>
      </c>
      <c r="C4808">
        <v>13974</v>
      </c>
      <c r="D4808">
        <f>COUNTIF(C$4:C4808,Tabela3[[#This Row],[COMANDA]])</f>
        <v>2</v>
      </c>
      <c r="E4808" t="s">
        <v>90</v>
      </c>
      <c r="G4808" t="s">
        <v>8</v>
      </c>
      <c r="H4808" t="s">
        <v>202</v>
      </c>
      <c r="I4808" s="2">
        <v>1</v>
      </c>
      <c r="J4808" t="s">
        <v>11</v>
      </c>
      <c r="K4808" s="21">
        <f>INDEX(LISTAS!$H:$Q,MATCH(BASE!H4808,LISTAS!$G:$G,0),MATCH(BASE!J4808,LISTAS!$H$3:$Q$3,0))*Tabela3[[#This Row],[QUANTIDADE]]</f>
        <v>20</v>
      </c>
      <c r="L4808" s="2" t="str">
        <f>TEXT(Tabela3[[#This Row],[DATA]],"MM")</f>
        <v>05</v>
      </c>
      <c r="M4808" s="2">
        <f>WEEKNUM(Tabela3[[#This Row],[DATA]])</f>
        <v>19</v>
      </c>
      <c r="N4808" s="18">
        <f>YEAR(Tabela3[[#This Row],[DATA]])</f>
        <v>2023</v>
      </c>
    </row>
    <row r="4809" spans="2:14">
      <c r="B4809" s="1">
        <v>45054</v>
      </c>
      <c r="C4809">
        <v>13975</v>
      </c>
      <c r="D4809">
        <f>COUNTIF(C$4:C4809,Tabela3[[#This Row],[COMANDA]])</f>
        <v>1</v>
      </c>
      <c r="E4809" t="s">
        <v>90</v>
      </c>
      <c r="G4809" t="s">
        <v>8</v>
      </c>
      <c r="H4809" t="s">
        <v>42</v>
      </c>
      <c r="I4809" s="2">
        <v>1</v>
      </c>
      <c r="J4809" t="s">
        <v>11</v>
      </c>
      <c r="K4809" s="21">
        <f>INDEX(LISTAS!$H:$Q,MATCH(BASE!H4809,LISTAS!$G:$G,0),MATCH(BASE!J4809,LISTAS!$H$3:$Q$3,0))*Tabela3[[#This Row],[QUANTIDADE]]</f>
        <v>16</v>
      </c>
      <c r="L4809" s="2" t="str">
        <f>TEXT(Tabela3[[#This Row],[DATA]],"MM")</f>
        <v>05</v>
      </c>
      <c r="M4809" s="2">
        <f>WEEKNUM(Tabela3[[#This Row],[DATA]])</f>
        <v>19</v>
      </c>
      <c r="N4809" s="18">
        <f>YEAR(Tabela3[[#This Row],[DATA]])</f>
        <v>2023</v>
      </c>
    </row>
    <row r="4810" spans="2:14">
      <c r="B4810" s="1">
        <v>45054</v>
      </c>
      <c r="C4810">
        <v>13976</v>
      </c>
      <c r="D4810">
        <f>COUNTIF(C$4:C4810,Tabela3[[#This Row],[COMANDA]])</f>
        <v>1</v>
      </c>
      <c r="E4810" t="s">
        <v>90</v>
      </c>
      <c r="F4810" t="s">
        <v>99</v>
      </c>
      <c r="G4810" t="s">
        <v>8</v>
      </c>
      <c r="H4810" t="s">
        <v>39</v>
      </c>
      <c r="I4810" s="2">
        <v>1</v>
      </c>
      <c r="J4810" t="s">
        <v>11</v>
      </c>
      <c r="K4810" s="21">
        <f>INDEX(LISTAS!$H:$Q,MATCH(BASE!H4810,LISTAS!$G:$G,0),MATCH(BASE!J4810,LISTAS!$H$3:$Q$3,0))*Tabela3[[#This Row],[QUANTIDADE]]</f>
        <v>12</v>
      </c>
      <c r="L4810" s="2" t="str">
        <f>TEXT(Tabela3[[#This Row],[DATA]],"MM")</f>
        <v>05</v>
      </c>
      <c r="M4810" s="2">
        <f>WEEKNUM(Tabela3[[#This Row],[DATA]])</f>
        <v>19</v>
      </c>
      <c r="N4810" s="18">
        <f>YEAR(Tabela3[[#This Row],[DATA]])</f>
        <v>2023</v>
      </c>
    </row>
    <row r="4811" spans="2:14">
      <c r="B4811" s="1">
        <v>45054</v>
      </c>
      <c r="C4811">
        <v>13976</v>
      </c>
      <c r="D4811">
        <f>COUNTIF(C$4:C4811,Tabela3[[#This Row],[COMANDA]])</f>
        <v>2</v>
      </c>
      <c r="E4811" t="s">
        <v>90</v>
      </c>
      <c r="F4811" t="s">
        <v>99</v>
      </c>
      <c r="G4811" t="s">
        <v>61</v>
      </c>
      <c r="H4811" t="s">
        <v>166</v>
      </c>
      <c r="I4811" s="2">
        <v>1</v>
      </c>
      <c r="J4811" t="s">
        <v>11</v>
      </c>
      <c r="K4811" s="21">
        <f>INDEX(LISTAS!$H:$Q,MATCH(BASE!H4811,LISTAS!$G:$G,0),MATCH(BASE!J4811,LISTAS!$H$3:$Q$3,0))*Tabela3[[#This Row],[QUANTIDADE]]</f>
        <v>8</v>
      </c>
      <c r="L4811" s="2" t="str">
        <f>TEXT(Tabela3[[#This Row],[DATA]],"MM")</f>
        <v>05</v>
      </c>
      <c r="M4811" s="2">
        <f>WEEKNUM(Tabela3[[#This Row],[DATA]])</f>
        <v>19</v>
      </c>
      <c r="N4811" s="18">
        <f>YEAR(Tabela3[[#This Row],[DATA]])</f>
        <v>2023</v>
      </c>
    </row>
    <row r="4812" spans="2:14">
      <c r="B4812" s="1">
        <v>45054</v>
      </c>
      <c r="C4812">
        <v>13977</v>
      </c>
      <c r="D4812">
        <f>COUNTIF(C$4:C4812,Tabela3[[#This Row],[COMANDA]])</f>
        <v>1</v>
      </c>
      <c r="E4812" t="s">
        <v>90</v>
      </c>
      <c r="G4812" t="s">
        <v>8</v>
      </c>
      <c r="H4812" t="s">
        <v>211</v>
      </c>
      <c r="I4812" s="2">
        <v>1</v>
      </c>
      <c r="J4812" t="s">
        <v>11</v>
      </c>
      <c r="K4812" s="21">
        <f>INDEX(LISTAS!$H:$Q,MATCH(BASE!H4812,LISTAS!$G:$G,0),MATCH(BASE!J4812,LISTAS!$H$3:$Q$3,0))*Tabela3[[#This Row],[QUANTIDADE]]</f>
        <v>20</v>
      </c>
      <c r="L4812" s="2" t="str">
        <f>TEXT(Tabela3[[#This Row],[DATA]],"MM")</f>
        <v>05</v>
      </c>
      <c r="M4812" s="2">
        <f>WEEKNUM(Tabela3[[#This Row],[DATA]])</f>
        <v>19</v>
      </c>
      <c r="N4812" s="18">
        <f>YEAR(Tabela3[[#This Row],[DATA]])</f>
        <v>2023</v>
      </c>
    </row>
    <row r="4813" spans="2:14">
      <c r="B4813" s="1">
        <v>45054</v>
      </c>
      <c r="C4813">
        <v>13977</v>
      </c>
      <c r="D4813">
        <f>COUNTIF(C$4:C4813,Tabela3[[#This Row],[COMANDA]])</f>
        <v>2</v>
      </c>
      <c r="E4813" t="s">
        <v>90</v>
      </c>
      <c r="G4813" t="s">
        <v>9</v>
      </c>
      <c r="H4813" t="s">
        <v>138</v>
      </c>
      <c r="I4813" s="2">
        <v>1</v>
      </c>
      <c r="J4813" t="s">
        <v>11</v>
      </c>
      <c r="K4813" s="21">
        <f>INDEX(LISTAS!$H:$Q,MATCH(BASE!H4813,LISTAS!$G:$G,0),MATCH(BASE!J4813,LISTAS!$H$3:$Q$3,0))*Tabela3[[#This Row],[QUANTIDADE]]</f>
        <v>4</v>
      </c>
      <c r="L4813" s="2" t="str">
        <f>TEXT(Tabela3[[#This Row],[DATA]],"MM")</f>
        <v>05</v>
      </c>
      <c r="M4813" s="2">
        <f>WEEKNUM(Tabela3[[#This Row],[DATA]])</f>
        <v>19</v>
      </c>
      <c r="N4813" s="18">
        <f>YEAR(Tabela3[[#This Row],[DATA]])</f>
        <v>2023</v>
      </c>
    </row>
    <row r="4814" spans="2:14">
      <c r="B4814" s="1">
        <v>45054</v>
      </c>
      <c r="C4814" t="s">
        <v>484</v>
      </c>
      <c r="D4814">
        <f>COUNTIF(C$4:C4814,Tabela3[[#This Row],[COMANDA]])</f>
        <v>1</v>
      </c>
      <c r="E4814" t="s">
        <v>1</v>
      </c>
      <c r="G4814" t="s">
        <v>74</v>
      </c>
      <c r="H4814" t="s">
        <v>76</v>
      </c>
      <c r="I4814" s="2">
        <v>6</v>
      </c>
      <c r="J4814" t="s">
        <v>11</v>
      </c>
      <c r="K4814" s="21">
        <f>INDEX(LISTAS!$H:$Q,MATCH(BASE!H4814,LISTAS!$G:$G,0),MATCH(BASE!J4814,LISTAS!$H$3:$Q$3,0))*Tabela3[[#This Row],[QUANTIDADE]]</f>
        <v>12</v>
      </c>
      <c r="L4814" s="2" t="str">
        <f>TEXT(Tabela3[[#This Row],[DATA]],"MM")</f>
        <v>05</v>
      </c>
      <c r="M4814" s="2">
        <f>WEEKNUM(Tabela3[[#This Row],[DATA]])</f>
        <v>19</v>
      </c>
      <c r="N4814" s="18">
        <f>YEAR(Tabela3[[#This Row],[DATA]])</f>
        <v>2023</v>
      </c>
    </row>
    <row r="4815" spans="2:14">
      <c r="B4815" s="1">
        <v>45054</v>
      </c>
      <c r="C4815" t="s">
        <v>484</v>
      </c>
      <c r="D4815">
        <f>COUNTIF(C$4:C4815,Tabela3[[#This Row],[COMANDA]])</f>
        <v>2</v>
      </c>
      <c r="E4815" t="s">
        <v>1</v>
      </c>
      <c r="G4815" t="s">
        <v>74</v>
      </c>
      <c r="H4815" t="s">
        <v>120</v>
      </c>
      <c r="I4815" s="2">
        <v>9</v>
      </c>
      <c r="J4815" t="s">
        <v>11</v>
      </c>
      <c r="K4815" s="21">
        <f>INDEX(LISTAS!$H:$Q,MATCH(BASE!H4815,LISTAS!$G:$G,0),MATCH(BASE!J4815,LISTAS!$H$3:$Q$3,0))*Tabela3[[#This Row],[QUANTIDADE]]</f>
        <v>27</v>
      </c>
      <c r="L4815" s="2" t="str">
        <f>TEXT(Tabela3[[#This Row],[DATA]],"MM")</f>
        <v>05</v>
      </c>
      <c r="M4815" s="2">
        <f>WEEKNUM(Tabela3[[#This Row],[DATA]])</f>
        <v>19</v>
      </c>
      <c r="N4815" s="18">
        <f>YEAR(Tabela3[[#This Row],[DATA]])</f>
        <v>2023</v>
      </c>
    </row>
    <row r="4816" spans="2:14">
      <c r="B4816" s="1">
        <v>45054</v>
      </c>
      <c r="C4816" t="s">
        <v>484</v>
      </c>
      <c r="D4816">
        <f>COUNTIF(C$4:C4816,Tabela3[[#This Row],[COMANDA]])</f>
        <v>3</v>
      </c>
      <c r="E4816" t="s">
        <v>1</v>
      </c>
      <c r="G4816" t="s">
        <v>9</v>
      </c>
      <c r="H4816" t="s">
        <v>69</v>
      </c>
      <c r="I4816" s="2">
        <v>2</v>
      </c>
      <c r="J4816" t="s">
        <v>11</v>
      </c>
      <c r="K4816" s="21">
        <f>INDEX(LISTAS!$H:$Q,MATCH(BASE!H4816,LISTAS!$G:$G,0),MATCH(BASE!J4816,LISTAS!$H$3:$Q$3,0))*Tabela3[[#This Row],[QUANTIDADE]]</f>
        <v>8</v>
      </c>
      <c r="L4816" s="2" t="str">
        <f>TEXT(Tabela3[[#This Row],[DATA]],"MM")</f>
        <v>05</v>
      </c>
      <c r="M4816" s="2">
        <f>WEEKNUM(Tabela3[[#This Row],[DATA]])</f>
        <v>19</v>
      </c>
      <c r="N4816" s="18">
        <f>YEAR(Tabela3[[#This Row],[DATA]])</f>
        <v>2023</v>
      </c>
    </row>
    <row r="4817" spans="2:14">
      <c r="B4817" s="1">
        <v>45054</v>
      </c>
      <c r="C4817" t="s">
        <v>484</v>
      </c>
      <c r="D4817">
        <f>COUNTIF(C$4:C4817,Tabela3[[#This Row],[COMANDA]])</f>
        <v>4</v>
      </c>
      <c r="E4817" t="s">
        <v>1</v>
      </c>
      <c r="G4817" t="s">
        <v>9</v>
      </c>
      <c r="H4817" t="s">
        <v>214</v>
      </c>
      <c r="I4817" s="2">
        <v>11</v>
      </c>
      <c r="J4817" t="s">
        <v>11</v>
      </c>
      <c r="K4817" s="21">
        <f>INDEX(LISTAS!$H:$Q,MATCH(BASE!H4817,LISTAS!$G:$G,0),MATCH(BASE!J4817,LISTAS!$H$3:$Q$3,0))*Tabela3[[#This Row],[QUANTIDADE]]</f>
        <v>11</v>
      </c>
      <c r="L4817" s="2" t="str">
        <f>TEXT(Tabela3[[#This Row],[DATA]],"MM")</f>
        <v>05</v>
      </c>
      <c r="M4817" s="2">
        <f>WEEKNUM(Tabela3[[#This Row],[DATA]])</f>
        <v>19</v>
      </c>
      <c r="N4817" s="18">
        <f>YEAR(Tabela3[[#This Row],[DATA]])</f>
        <v>2023</v>
      </c>
    </row>
    <row r="4818" spans="2:14">
      <c r="B4818" s="1">
        <v>45054</v>
      </c>
      <c r="C4818" t="s">
        <v>484</v>
      </c>
      <c r="D4818">
        <f>COUNTIF(C$4:C4818,Tabela3[[#This Row],[COMANDA]])</f>
        <v>5</v>
      </c>
      <c r="E4818" t="s">
        <v>1</v>
      </c>
      <c r="G4818" t="s">
        <v>9</v>
      </c>
      <c r="H4818" t="s">
        <v>68</v>
      </c>
      <c r="I4818" s="2">
        <v>6</v>
      </c>
      <c r="J4818" t="s">
        <v>11</v>
      </c>
      <c r="K4818" s="21">
        <f>INDEX(LISTAS!$H:$Q,MATCH(BASE!H4818,LISTAS!$G:$G,0),MATCH(BASE!J4818,LISTAS!$H$3:$Q$3,0))*Tabela3[[#This Row],[QUANTIDADE]]</f>
        <v>18</v>
      </c>
      <c r="L4818" s="2" t="str">
        <f>TEXT(Tabela3[[#This Row],[DATA]],"MM")</f>
        <v>05</v>
      </c>
      <c r="M4818" s="2">
        <f>WEEKNUM(Tabela3[[#This Row],[DATA]])</f>
        <v>19</v>
      </c>
      <c r="N4818" s="18">
        <f>YEAR(Tabela3[[#This Row],[DATA]])</f>
        <v>2023</v>
      </c>
    </row>
    <row r="4819" spans="2:14">
      <c r="B4819" s="1">
        <v>45054</v>
      </c>
      <c r="C4819" t="s">
        <v>484</v>
      </c>
      <c r="D4819">
        <f>COUNTIF(C$4:C4819,Tabela3[[#This Row],[COMANDA]])</f>
        <v>6</v>
      </c>
      <c r="E4819" t="s">
        <v>1</v>
      </c>
      <c r="G4819" t="s">
        <v>77</v>
      </c>
      <c r="H4819" t="s">
        <v>483</v>
      </c>
      <c r="I4819" s="2">
        <v>1</v>
      </c>
      <c r="J4819" t="s">
        <v>11</v>
      </c>
      <c r="K4819" s="21">
        <f>INDEX(LISTAS!$H:$Q,MATCH(BASE!H4819,LISTAS!$G:$G,0),MATCH(BASE!J4819,LISTAS!$H$3:$Q$3,0))*Tabela3[[#This Row],[QUANTIDADE]]</f>
        <v>4.5</v>
      </c>
      <c r="L4819" s="2" t="str">
        <f>TEXT(Tabela3[[#This Row],[DATA]],"MM")</f>
        <v>05</v>
      </c>
      <c r="M4819" s="2">
        <f>WEEKNUM(Tabela3[[#This Row],[DATA]])</f>
        <v>19</v>
      </c>
      <c r="N4819" s="18">
        <f>YEAR(Tabela3[[#This Row],[DATA]])</f>
        <v>2023</v>
      </c>
    </row>
    <row r="4820" spans="2:14">
      <c r="B4820" s="1">
        <v>45054</v>
      </c>
      <c r="C4820" t="s">
        <v>484</v>
      </c>
      <c r="D4820">
        <f>COUNTIF(C$4:C4820,Tabela3[[#This Row],[COMANDA]])</f>
        <v>7</v>
      </c>
      <c r="E4820" t="s">
        <v>1</v>
      </c>
      <c r="G4820" t="s">
        <v>9</v>
      </c>
      <c r="H4820" t="s">
        <v>55</v>
      </c>
      <c r="I4820" s="2">
        <v>6</v>
      </c>
      <c r="J4820" t="s">
        <v>11</v>
      </c>
      <c r="K4820" s="21">
        <f>INDEX(LISTAS!$H:$Q,MATCH(BASE!H4820,LISTAS!$G:$G,0),MATCH(BASE!J4820,LISTAS!$H$3:$Q$3,0))*Tabela3[[#This Row],[QUANTIDADE]]</f>
        <v>18</v>
      </c>
      <c r="L4820" s="2" t="str">
        <f>TEXT(Tabela3[[#This Row],[DATA]],"MM")</f>
        <v>05</v>
      </c>
      <c r="M4820" s="2">
        <f>WEEKNUM(Tabela3[[#This Row],[DATA]])</f>
        <v>19</v>
      </c>
      <c r="N4820" s="18">
        <f>YEAR(Tabela3[[#This Row],[DATA]])</f>
        <v>2023</v>
      </c>
    </row>
    <row r="4821" spans="2:14">
      <c r="B4821" s="1">
        <v>45054</v>
      </c>
      <c r="C4821" t="s">
        <v>484</v>
      </c>
      <c r="D4821">
        <f>COUNTIF(C$4:C4821,Tabela3[[#This Row],[COMANDA]])</f>
        <v>8</v>
      </c>
      <c r="E4821" t="s">
        <v>1</v>
      </c>
      <c r="G4821" t="s">
        <v>10</v>
      </c>
      <c r="H4821" t="s">
        <v>105</v>
      </c>
      <c r="I4821" s="2">
        <v>1</v>
      </c>
      <c r="J4821" t="s">
        <v>11</v>
      </c>
      <c r="K4821" s="21">
        <f>INDEX(LISTAS!$H:$Q,MATCH(BASE!H4821,LISTAS!$G:$G,0),MATCH(BASE!J4821,LISTAS!$H$3:$Q$3,0))*Tabela3[[#This Row],[QUANTIDADE]]</f>
        <v>3</v>
      </c>
      <c r="L4821" s="2" t="str">
        <f>TEXT(Tabela3[[#This Row],[DATA]],"MM")</f>
        <v>05</v>
      </c>
      <c r="M4821" s="2">
        <f>WEEKNUM(Tabela3[[#This Row],[DATA]])</f>
        <v>19</v>
      </c>
      <c r="N4821" s="18">
        <f>YEAR(Tabela3[[#This Row],[DATA]])</f>
        <v>2023</v>
      </c>
    </row>
    <row r="4822" spans="2:14">
      <c r="B4822" s="1">
        <v>45054</v>
      </c>
      <c r="C4822" t="s">
        <v>484</v>
      </c>
      <c r="D4822">
        <f>COUNTIF(C$4:C4822,Tabela3[[#This Row],[COMANDA]])</f>
        <v>9</v>
      </c>
      <c r="E4822" t="s">
        <v>1</v>
      </c>
      <c r="G4822" t="s">
        <v>77</v>
      </c>
      <c r="H4822" t="s">
        <v>224</v>
      </c>
      <c r="I4822" s="2">
        <v>12</v>
      </c>
      <c r="J4822" t="s">
        <v>11</v>
      </c>
      <c r="K4822" s="21">
        <f>INDEX(LISTAS!$H:$Q,MATCH(BASE!H4822,LISTAS!$G:$G,0),MATCH(BASE!J4822,LISTAS!$H$3:$Q$3,0))*Tabela3[[#This Row],[QUANTIDADE]]</f>
        <v>66</v>
      </c>
      <c r="L4822" s="2" t="str">
        <f>TEXT(Tabela3[[#This Row],[DATA]],"MM")</f>
        <v>05</v>
      </c>
      <c r="M4822" s="2">
        <f>WEEKNUM(Tabela3[[#This Row],[DATA]])</f>
        <v>19</v>
      </c>
      <c r="N4822" s="18">
        <f>YEAR(Tabela3[[#This Row],[DATA]])</f>
        <v>2023</v>
      </c>
    </row>
    <row r="4823" spans="2:14">
      <c r="B4823" s="1">
        <v>45054</v>
      </c>
      <c r="C4823" t="s">
        <v>484</v>
      </c>
      <c r="D4823">
        <f>COUNTIF(C$4:C4823,Tabela3[[#This Row],[COMANDA]])</f>
        <v>10</v>
      </c>
      <c r="E4823" t="s">
        <v>1</v>
      </c>
      <c r="G4823" t="s">
        <v>77</v>
      </c>
      <c r="H4823" t="s">
        <v>79</v>
      </c>
      <c r="I4823" s="2">
        <v>3</v>
      </c>
      <c r="J4823" t="s">
        <v>11</v>
      </c>
      <c r="K4823" s="21">
        <f>INDEX(LISTAS!$H:$Q,MATCH(BASE!H4823,LISTAS!$G:$G,0),MATCH(BASE!J4823,LISTAS!$H$3:$Q$3,0))*Tabela3[[#This Row],[QUANTIDADE]]</f>
        <v>13.5</v>
      </c>
      <c r="L4823" s="2" t="str">
        <f>TEXT(Tabela3[[#This Row],[DATA]],"MM")</f>
        <v>05</v>
      </c>
      <c r="M4823" s="2">
        <f>WEEKNUM(Tabela3[[#This Row],[DATA]])</f>
        <v>19</v>
      </c>
      <c r="N4823" s="18">
        <f>YEAR(Tabela3[[#This Row],[DATA]])</f>
        <v>2023</v>
      </c>
    </row>
    <row r="4824" spans="2:14">
      <c r="B4824" s="1">
        <v>45054</v>
      </c>
      <c r="C4824" t="s">
        <v>484</v>
      </c>
      <c r="D4824">
        <f>COUNTIF(C$4:C4824,Tabela3[[#This Row],[COMANDA]])</f>
        <v>11</v>
      </c>
      <c r="E4824" t="s">
        <v>1</v>
      </c>
      <c r="G4824" t="s">
        <v>9</v>
      </c>
      <c r="H4824" t="s">
        <v>59</v>
      </c>
      <c r="I4824" s="2">
        <v>1</v>
      </c>
      <c r="J4824" t="s">
        <v>11</v>
      </c>
      <c r="K4824" s="21">
        <f>INDEX(LISTAS!$H:$Q,MATCH(BASE!H4824,LISTAS!$G:$G,0),MATCH(BASE!J4824,LISTAS!$H$3:$Q$3,0))*Tabela3[[#This Row],[QUANTIDADE]]</f>
        <v>3</v>
      </c>
      <c r="L4824" s="2" t="str">
        <f>TEXT(Tabela3[[#This Row],[DATA]],"MM")</f>
        <v>05</v>
      </c>
      <c r="M4824" s="2">
        <f>WEEKNUM(Tabela3[[#This Row],[DATA]])</f>
        <v>19</v>
      </c>
      <c r="N4824" s="18">
        <f>YEAR(Tabela3[[#This Row],[DATA]])</f>
        <v>2023</v>
      </c>
    </row>
    <row r="4825" spans="2:14">
      <c r="B4825" s="1">
        <v>45054</v>
      </c>
      <c r="C4825" t="s">
        <v>484</v>
      </c>
      <c r="D4825">
        <f>COUNTIF(C$4:C4825,Tabela3[[#This Row],[COMANDA]])</f>
        <v>12</v>
      </c>
      <c r="E4825" t="s">
        <v>1</v>
      </c>
      <c r="G4825" t="s">
        <v>63</v>
      </c>
      <c r="H4825" t="s">
        <v>187</v>
      </c>
      <c r="I4825" s="2">
        <v>1</v>
      </c>
      <c r="J4825" t="s">
        <v>11</v>
      </c>
      <c r="K4825" s="21">
        <f>INDEX(LISTAS!$H:$Q,MATCH(BASE!H4825,LISTAS!$G:$G,0),MATCH(BASE!J4825,LISTAS!$H$3:$Q$3,0))*Tabela3[[#This Row],[QUANTIDADE]]</f>
        <v>13</v>
      </c>
      <c r="L4825" s="2" t="str">
        <f>TEXT(Tabela3[[#This Row],[DATA]],"MM")</f>
        <v>05</v>
      </c>
      <c r="M4825" s="2">
        <f>WEEKNUM(Tabela3[[#This Row],[DATA]])</f>
        <v>19</v>
      </c>
      <c r="N4825" s="18">
        <f>YEAR(Tabela3[[#This Row],[DATA]])</f>
        <v>2023</v>
      </c>
    </row>
    <row r="4826" spans="2:14">
      <c r="B4826" s="1">
        <v>45054</v>
      </c>
      <c r="C4826" t="s">
        <v>484</v>
      </c>
      <c r="D4826">
        <f>COUNTIF(C$4:C4826,Tabela3[[#This Row],[COMANDA]])</f>
        <v>13</v>
      </c>
      <c r="E4826" t="s">
        <v>1</v>
      </c>
      <c r="G4826" t="s">
        <v>9</v>
      </c>
      <c r="H4826" t="s">
        <v>85</v>
      </c>
      <c r="I4826" s="2">
        <v>1</v>
      </c>
      <c r="J4826" t="s">
        <v>11</v>
      </c>
      <c r="K4826" s="21">
        <f>INDEX(LISTAS!$H:$Q,MATCH(BASE!H4826,LISTAS!$G:$G,0),MATCH(BASE!J4826,LISTAS!$H$3:$Q$3,0))*Tabela3[[#This Row],[QUANTIDADE]]</f>
        <v>10</v>
      </c>
      <c r="L4826" s="2" t="str">
        <f>TEXT(Tabela3[[#This Row],[DATA]],"MM")</f>
        <v>05</v>
      </c>
      <c r="M4826" s="2">
        <f>WEEKNUM(Tabela3[[#This Row],[DATA]])</f>
        <v>19</v>
      </c>
      <c r="N4826" s="18">
        <f>YEAR(Tabela3[[#This Row],[DATA]])</f>
        <v>2023</v>
      </c>
    </row>
    <row r="4827" spans="2:14">
      <c r="B4827" s="1">
        <v>45054</v>
      </c>
      <c r="C4827" t="s">
        <v>484</v>
      </c>
      <c r="D4827">
        <f>COUNTIF(C$4:C4827,Tabela3[[#This Row],[COMANDA]])</f>
        <v>14</v>
      </c>
      <c r="E4827" t="s">
        <v>1</v>
      </c>
      <c r="G4827" t="s">
        <v>10</v>
      </c>
      <c r="H4827" t="s">
        <v>119</v>
      </c>
      <c r="I4827" s="2">
        <v>12</v>
      </c>
      <c r="J4827" t="s">
        <v>11</v>
      </c>
      <c r="K4827" s="21">
        <f>INDEX(LISTAS!$H:$Q,MATCH(BASE!H4827,LISTAS!$G:$G,0),MATCH(BASE!J4827,LISTAS!$H$3:$Q$3,0))*Tabela3[[#This Row],[QUANTIDADE]]</f>
        <v>72</v>
      </c>
      <c r="L4827" s="2" t="str">
        <f>TEXT(Tabela3[[#This Row],[DATA]],"MM")</f>
        <v>05</v>
      </c>
      <c r="M4827" s="2">
        <f>WEEKNUM(Tabela3[[#This Row],[DATA]])</f>
        <v>19</v>
      </c>
      <c r="N4827" s="18">
        <f>YEAR(Tabela3[[#This Row],[DATA]])</f>
        <v>2023</v>
      </c>
    </row>
    <row r="4828" spans="2:14">
      <c r="B4828" s="1">
        <v>45054</v>
      </c>
      <c r="C4828" t="s">
        <v>484</v>
      </c>
      <c r="D4828">
        <f>COUNTIF(C$4:C4828,Tabela3[[#This Row],[COMANDA]])</f>
        <v>15</v>
      </c>
      <c r="E4828" t="s">
        <v>1</v>
      </c>
      <c r="G4828" t="s">
        <v>74</v>
      </c>
      <c r="H4828" t="s">
        <v>75</v>
      </c>
      <c r="I4828" s="2">
        <v>13</v>
      </c>
      <c r="J4828" t="s">
        <v>11</v>
      </c>
      <c r="K4828" s="21">
        <f>INDEX(LISTAS!$H:$Q,MATCH(BASE!H4828,LISTAS!$G:$G,0),MATCH(BASE!J4828,LISTAS!$H$3:$Q$3,0))*Tabela3[[#This Row],[QUANTIDADE]]</f>
        <v>78</v>
      </c>
      <c r="L4828" s="2" t="str">
        <f>TEXT(Tabela3[[#This Row],[DATA]],"MM")</f>
        <v>05</v>
      </c>
      <c r="M4828" s="2">
        <f>WEEKNUM(Tabela3[[#This Row],[DATA]])</f>
        <v>19</v>
      </c>
      <c r="N4828" s="18">
        <f>YEAR(Tabela3[[#This Row],[DATA]])</f>
        <v>2023</v>
      </c>
    </row>
    <row r="4829" spans="2:14">
      <c r="B4829" s="1">
        <v>45054</v>
      </c>
      <c r="C4829" t="s">
        <v>484</v>
      </c>
      <c r="D4829">
        <f>COUNTIF(C$4:C4829,Tabela3[[#This Row],[COMANDA]])</f>
        <v>16</v>
      </c>
      <c r="E4829" t="s">
        <v>1</v>
      </c>
      <c r="G4829" t="s">
        <v>9</v>
      </c>
      <c r="H4829" t="s">
        <v>56</v>
      </c>
      <c r="I4829" s="2">
        <v>2</v>
      </c>
      <c r="J4829" t="s">
        <v>11</v>
      </c>
      <c r="K4829" s="21">
        <f>INDEX(LISTAS!$H:$Q,MATCH(BASE!H4829,LISTAS!$G:$G,0),MATCH(BASE!J4829,LISTAS!$H$3:$Q$3,0))*Tabela3[[#This Row],[QUANTIDADE]]</f>
        <v>6</v>
      </c>
      <c r="L4829" s="2" t="str">
        <f>TEXT(Tabela3[[#This Row],[DATA]],"MM")</f>
        <v>05</v>
      </c>
      <c r="M4829" s="2">
        <f>WEEKNUM(Tabela3[[#This Row],[DATA]])</f>
        <v>19</v>
      </c>
      <c r="N4829" s="18">
        <f>YEAR(Tabela3[[#This Row],[DATA]])</f>
        <v>2023</v>
      </c>
    </row>
    <row r="4830" spans="2:14">
      <c r="B4830" s="1">
        <v>45054</v>
      </c>
      <c r="C4830" t="s">
        <v>484</v>
      </c>
      <c r="D4830">
        <f>COUNTIF(C$4:C4830,Tabela3[[#This Row],[COMANDA]])</f>
        <v>17</v>
      </c>
      <c r="E4830" t="s">
        <v>1</v>
      </c>
      <c r="G4830" t="s">
        <v>63</v>
      </c>
      <c r="H4830" t="s">
        <v>179</v>
      </c>
      <c r="I4830" s="2">
        <v>1</v>
      </c>
      <c r="J4830" t="s">
        <v>11</v>
      </c>
      <c r="K4830" s="21">
        <f>INDEX(LISTAS!$H:$Q,MATCH(BASE!H4830,LISTAS!$G:$G,0),MATCH(BASE!J4830,LISTAS!$H$3:$Q$3,0))*Tabela3[[#This Row],[QUANTIDADE]]</f>
        <v>6.5</v>
      </c>
      <c r="L4830" s="2" t="str">
        <f>TEXT(Tabela3[[#This Row],[DATA]],"MM")</f>
        <v>05</v>
      </c>
      <c r="M4830" s="2">
        <f>WEEKNUM(Tabela3[[#This Row],[DATA]])</f>
        <v>19</v>
      </c>
      <c r="N4830" s="18">
        <f>YEAR(Tabela3[[#This Row],[DATA]])</f>
        <v>2023</v>
      </c>
    </row>
    <row r="4831" spans="2:14">
      <c r="B4831" s="1">
        <v>45054</v>
      </c>
      <c r="C4831" t="s">
        <v>484</v>
      </c>
      <c r="D4831">
        <f>COUNTIF(C$4:C4831,Tabela3[[#This Row],[COMANDA]])</f>
        <v>18</v>
      </c>
      <c r="E4831" t="s">
        <v>1</v>
      </c>
      <c r="G4831" t="s">
        <v>10</v>
      </c>
      <c r="H4831" t="s">
        <v>111</v>
      </c>
      <c r="I4831" s="2">
        <v>1</v>
      </c>
      <c r="J4831" t="s">
        <v>11</v>
      </c>
      <c r="K4831" s="21">
        <f>INDEX(LISTAS!$H:$Q,MATCH(BASE!H4831,LISTAS!$G:$G,0),MATCH(BASE!J4831,LISTAS!$H$3:$Q$3,0))*Tabela3[[#This Row],[QUANTIDADE]]</f>
        <v>4</v>
      </c>
      <c r="L4831" s="2" t="str">
        <f>TEXT(Tabela3[[#This Row],[DATA]],"MM")</f>
        <v>05</v>
      </c>
      <c r="M4831" s="2">
        <f>WEEKNUM(Tabela3[[#This Row],[DATA]])</f>
        <v>19</v>
      </c>
      <c r="N4831" s="18">
        <f>YEAR(Tabela3[[#This Row],[DATA]])</f>
        <v>2023</v>
      </c>
    </row>
    <row r="4832" spans="2:14">
      <c r="B4832" s="1">
        <v>45054</v>
      </c>
      <c r="C4832" t="s">
        <v>484</v>
      </c>
      <c r="D4832">
        <f>COUNTIF(C$4:C4832,Tabela3[[#This Row],[COMANDA]])</f>
        <v>19</v>
      </c>
      <c r="E4832" t="s">
        <v>1</v>
      </c>
      <c r="G4832" t="s">
        <v>9</v>
      </c>
      <c r="H4832" t="s">
        <v>126</v>
      </c>
      <c r="I4832" s="2">
        <v>1</v>
      </c>
      <c r="J4832" t="s">
        <v>11</v>
      </c>
      <c r="K4832" s="21">
        <f>INDEX(LISTAS!$H:$Q,MATCH(BASE!H4832,LISTAS!$G:$G,0),MATCH(BASE!J4832,LISTAS!$H$3:$Q$3,0))*Tabela3[[#This Row],[QUANTIDADE]]</f>
        <v>3.5</v>
      </c>
      <c r="L4832" s="2" t="str">
        <f>TEXT(Tabela3[[#This Row],[DATA]],"MM")</f>
        <v>05</v>
      </c>
      <c r="M4832" s="2">
        <f>WEEKNUM(Tabela3[[#This Row],[DATA]])</f>
        <v>19</v>
      </c>
      <c r="N4832" s="18">
        <f>YEAR(Tabela3[[#This Row],[DATA]])</f>
        <v>2023</v>
      </c>
    </row>
    <row r="4833" spans="2:14">
      <c r="B4833" s="1">
        <v>45054</v>
      </c>
      <c r="C4833" t="s">
        <v>484</v>
      </c>
      <c r="D4833">
        <f>COUNTIF(C$4:C4833,Tabela3[[#This Row],[COMANDA]])</f>
        <v>20</v>
      </c>
      <c r="E4833" t="s">
        <v>1</v>
      </c>
      <c r="G4833" t="s">
        <v>9</v>
      </c>
      <c r="H4833" t="s">
        <v>132</v>
      </c>
      <c r="I4833" s="2">
        <v>4</v>
      </c>
      <c r="J4833" t="s">
        <v>11</v>
      </c>
      <c r="K4833" s="21">
        <f>INDEX(LISTAS!$H:$Q,MATCH(BASE!H4833,LISTAS!$G:$G,0),MATCH(BASE!J4833,LISTAS!$H$3:$Q$3,0))*Tabela3[[#This Row],[QUANTIDADE]]</f>
        <v>12</v>
      </c>
      <c r="L4833" s="2" t="str">
        <f>TEXT(Tabela3[[#This Row],[DATA]],"MM")</f>
        <v>05</v>
      </c>
      <c r="M4833" s="2">
        <f>WEEKNUM(Tabela3[[#This Row],[DATA]])</f>
        <v>19</v>
      </c>
      <c r="N4833" s="18">
        <f>YEAR(Tabela3[[#This Row],[DATA]])</f>
        <v>2023</v>
      </c>
    </row>
    <row r="4834" spans="2:14">
      <c r="B4834" s="1">
        <v>45054</v>
      </c>
      <c r="C4834" t="s">
        <v>484</v>
      </c>
      <c r="D4834">
        <f>COUNTIF(C$4:C4834,Tabela3[[#This Row],[COMANDA]])</f>
        <v>21</v>
      </c>
      <c r="E4834" t="s">
        <v>1</v>
      </c>
      <c r="G4834" t="s">
        <v>9</v>
      </c>
      <c r="H4834" t="s">
        <v>138</v>
      </c>
      <c r="I4834" s="2">
        <v>5</v>
      </c>
      <c r="J4834" t="s">
        <v>11</v>
      </c>
      <c r="K4834" s="21">
        <f>INDEX(LISTAS!$H:$Q,MATCH(BASE!H4834,LISTAS!$G:$G,0),MATCH(BASE!J4834,LISTAS!$H$3:$Q$3,0))*Tabela3[[#This Row],[QUANTIDADE]]</f>
        <v>20</v>
      </c>
      <c r="L4834" s="2" t="str">
        <f>TEXT(Tabela3[[#This Row],[DATA]],"MM")</f>
        <v>05</v>
      </c>
      <c r="M4834" s="2">
        <f>WEEKNUM(Tabela3[[#This Row],[DATA]])</f>
        <v>19</v>
      </c>
      <c r="N4834" s="18">
        <f>YEAR(Tabela3[[#This Row],[DATA]])</f>
        <v>2023</v>
      </c>
    </row>
    <row r="4835" spans="2:14">
      <c r="B4835" s="1">
        <v>45054</v>
      </c>
      <c r="C4835" t="s">
        <v>484</v>
      </c>
      <c r="D4835">
        <f>COUNTIF(C$4:C4835,Tabela3[[#This Row],[COMANDA]])</f>
        <v>22</v>
      </c>
      <c r="E4835" t="s">
        <v>1</v>
      </c>
      <c r="G4835" t="s">
        <v>10</v>
      </c>
      <c r="H4835" t="s">
        <v>128</v>
      </c>
      <c r="I4835" s="2">
        <v>1</v>
      </c>
      <c r="J4835" t="s">
        <v>11</v>
      </c>
      <c r="K4835" s="21">
        <f>INDEX(LISTAS!$H:$Q,MATCH(BASE!H4835,LISTAS!$G:$G,0),MATCH(BASE!J4835,LISTAS!$H$3:$Q$3,0))*Tabela3[[#This Row],[QUANTIDADE]]</f>
        <v>5</v>
      </c>
      <c r="L4835" s="2" t="str">
        <f>TEXT(Tabela3[[#This Row],[DATA]],"MM")</f>
        <v>05</v>
      </c>
      <c r="M4835" s="2">
        <f>WEEKNUM(Tabela3[[#This Row],[DATA]])</f>
        <v>19</v>
      </c>
      <c r="N4835" s="18">
        <f>YEAR(Tabela3[[#This Row],[DATA]])</f>
        <v>2023</v>
      </c>
    </row>
    <row r="4836" spans="2:14">
      <c r="B4836" s="1">
        <v>45054</v>
      </c>
      <c r="C4836" t="s">
        <v>484</v>
      </c>
      <c r="D4836">
        <f>COUNTIF(C$4:C4836,Tabela3[[#This Row],[COMANDA]])</f>
        <v>23</v>
      </c>
      <c r="E4836" t="s">
        <v>1</v>
      </c>
      <c r="G4836" t="s">
        <v>9</v>
      </c>
      <c r="H4836" t="s">
        <v>142</v>
      </c>
      <c r="I4836" s="2">
        <v>2</v>
      </c>
      <c r="J4836" t="s">
        <v>11</v>
      </c>
      <c r="K4836" s="21">
        <f>INDEX(LISTAS!$H:$Q,MATCH(BASE!H4836,LISTAS!$G:$G,0),MATCH(BASE!J4836,LISTAS!$H$3:$Q$3,0))*Tabela3[[#This Row],[QUANTIDADE]]</f>
        <v>12</v>
      </c>
      <c r="L4836" s="2" t="str">
        <f>TEXT(Tabela3[[#This Row],[DATA]],"MM")</f>
        <v>05</v>
      </c>
      <c r="M4836" s="2">
        <f>WEEKNUM(Tabela3[[#This Row],[DATA]])</f>
        <v>19</v>
      </c>
      <c r="N4836" s="18">
        <f>YEAR(Tabela3[[#This Row],[DATA]])</f>
        <v>2023</v>
      </c>
    </row>
    <row r="4837" spans="2:14">
      <c r="B4837" s="1">
        <v>45054</v>
      </c>
      <c r="C4837" t="s">
        <v>484</v>
      </c>
      <c r="D4837">
        <f>COUNTIF(C$4:C4837,Tabela3[[#This Row],[COMANDA]])</f>
        <v>24</v>
      </c>
      <c r="E4837" t="s">
        <v>1</v>
      </c>
      <c r="G4837" t="s">
        <v>10</v>
      </c>
      <c r="H4837" t="s">
        <v>116</v>
      </c>
      <c r="I4837" s="2">
        <v>1</v>
      </c>
      <c r="J4837" t="s">
        <v>11</v>
      </c>
      <c r="K4837" s="21">
        <f>INDEX(LISTAS!$H:$Q,MATCH(BASE!H4837,LISTAS!$G:$G,0),MATCH(BASE!J4837,LISTAS!$H$3:$Q$3,0))*Tabela3[[#This Row],[QUANTIDADE]]</f>
        <v>2.5</v>
      </c>
      <c r="L4837" s="2" t="str">
        <f>TEXT(Tabela3[[#This Row],[DATA]],"MM")</f>
        <v>05</v>
      </c>
      <c r="M4837" s="2">
        <f>WEEKNUM(Tabela3[[#This Row],[DATA]])</f>
        <v>19</v>
      </c>
      <c r="N4837" s="18">
        <f>YEAR(Tabela3[[#This Row],[DATA]])</f>
        <v>2023</v>
      </c>
    </row>
    <row r="4838" spans="2:14">
      <c r="B4838" s="1">
        <v>45054</v>
      </c>
      <c r="C4838" t="s">
        <v>484</v>
      </c>
      <c r="D4838">
        <f>COUNTIF(C$4:C4838,Tabela3[[#This Row],[COMANDA]])</f>
        <v>25</v>
      </c>
      <c r="E4838" t="s">
        <v>1</v>
      </c>
      <c r="G4838" t="s">
        <v>10</v>
      </c>
      <c r="H4838" t="s">
        <v>94</v>
      </c>
      <c r="I4838" s="2">
        <v>2</v>
      </c>
      <c r="J4838" t="s">
        <v>11</v>
      </c>
      <c r="K4838" s="21">
        <f>INDEX(LISTAS!$H:$Q,MATCH(BASE!H4838,LISTAS!$G:$G,0),MATCH(BASE!J4838,LISTAS!$H$3:$Q$3,0))*Tabela3[[#This Row],[QUANTIDADE]]</f>
        <v>5</v>
      </c>
      <c r="L4838" s="2" t="str">
        <f>TEXT(Tabela3[[#This Row],[DATA]],"MM")</f>
        <v>05</v>
      </c>
      <c r="M4838" s="2">
        <f>WEEKNUM(Tabela3[[#This Row],[DATA]])</f>
        <v>19</v>
      </c>
      <c r="N4838" s="18">
        <f>YEAR(Tabela3[[#This Row],[DATA]])</f>
        <v>2023</v>
      </c>
    </row>
    <row r="4839" spans="2:14">
      <c r="B4839" s="1">
        <v>45054</v>
      </c>
      <c r="C4839" t="s">
        <v>484</v>
      </c>
      <c r="D4839">
        <f>COUNTIF(C$4:C4839,Tabela3[[#This Row],[COMANDA]])</f>
        <v>26</v>
      </c>
      <c r="E4839" t="s">
        <v>1</v>
      </c>
      <c r="G4839" t="s">
        <v>10</v>
      </c>
      <c r="H4839" t="s">
        <v>88</v>
      </c>
      <c r="I4839" s="2">
        <v>5</v>
      </c>
      <c r="J4839" t="s">
        <v>12</v>
      </c>
      <c r="K4839" s="21">
        <f>INDEX(LISTAS!$H:$Q,MATCH(BASE!H4839,LISTAS!$G:$G,0),MATCH(BASE!J4839,LISTAS!$H$3:$Q$3,0))*Tabela3[[#This Row],[QUANTIDADE]]</f>
        <v>45</v>
      </c>
      <c r="L4839" s="2" t="str">
        <f>TEXT(Tabela3[[#This Row],[DATA]],"MM")</f>
        <v>05</v>
      </c>
      <c r="M4839" s="2">
        <f>WEEKNUM(Tabela3[[#This Row],[DATA]])</f>
        <v>19</v>
      </c>
      <c r="N4839" s="18">
        <f>YEAR(Tabela3[[#This Row],[DATA]])</f>
        <v>2023</v>
      </c>
    </row>
    <row r="4840" spans="2:14">
      <c r="B4840" s="1">
        <v>45054</v>
      </c>
      <c r="C4840" t="s">
        <v>484</v>
      </c>
      <c r="D4840">
        <f>COUNTIF(C$4:C4840,Tabela3[[#This Row],[COMANDA]])</f>
        <v>27</v>
      </c>
      <c r="E4840" t="s">
        <v>1</v>
      </c>
      <c r="G4840" t="s">
        <v>10</v>
      </c>
      <c r="H4840" t="s">
        <v>125</v>
      </c>
      <c r="I4840" s="2">
        <v>1</v>
      </c>
      <c r="J4840" t="s">
        <v>11</v>
      </c>
      <c r="K4840" s="21">
        <f>INDEX(LISTAS!$H:$Q,MATCH(BASE!H4840,LISTAS!$G:$G,0),MATCH(BASE!J4840,LISTAS!$H$3:$Q$3,0))*Tabela3[[#This Row],[QUANTIDADE]]</f>
        <v>3</v>
      </c>
      <c r="L4840" s="2" t="str">
        <f>TEXT(Tabela3[[#This Row],[DATA]],"MM")</f>
        <v>05</v>
      </c>
      <c r="M4840" s="2">
        <f>WEEKNUM(Tabela3[[#This Row],[DATA]])</f>
        <v>19</v>
      </c>
      <c r="N4840" s="18">
        <f>YEAR(Tabela3[[#This Row],[DATA]])</f>
        <v>2023</v>
      </c>
    </row>
    <row r="4841" spans="2:14">
      <c r="B4841" s="1">
        <v>45054</v>
      </c>
      <c r="C4841" t="s">
        <v>484</v>
      </c>
      <c r="D4841">
        <f>COUNTIF(C$4:C4841,Tabela3[[#This Row],[COMANDA]])</f>
        <v>28</v>
      </c>
      <c r="E4841" t="s">
        <v>1</v>
      </c>
      <c r="G4841" t="s">
        <v>63</v>
      </c>
      <c r="H4841" t="s">
        <v>186</v>
      </c>
      <c r="I4841" s="2">
        <v>3</v>
      </c>
      <c r="J4841" t="s">
        <v>11</v>
      </c>
      <c r="K4841" s="21">
        <f>INDEX(LISTAS!$H:$Q,MATCH(BASE!H4841,LISTAS!$G:$G,0),MATCH(BASE!J4841,LISTAS!$H$3:$Q$3,0))*Tabela3[[#This Row],[QUANTIDADE]]</f>
        <v>33</v>
      </c>
      <c r="L4841" s="2" t="str">
        <f>TEXT(Tabela3[[#This Row],[DATA]],"MM")</f>
        <v>05</v>
      </c>
      <c r="M4841" s="2">
        <f>WEEKNUM(Tabela3[[#This Row],[DATA]])</f>
        <v>19</v>
      </c>
      <c r="N4841" s="18">
        <f>YEAR(Tabela3[[#This Row],[DATA]])</f>
        <v>2023</v>
      </c>
    </row>
    <row r="4842" spans="2:14">
      <c r="B4842" s="1">
        <v>45054</v>
      </c>
      <c r="C4842" t="s">
        <v>484</v>
      </c>
      <c r="D4842">
        <f>COUNTIF(C$4:C4842,Tabela3[[#This Row],[COMANDA]])</f>
        <v>29</v>
      </c>
      <c r="E4842" t="s">
        <v>1</v>
      </c>
      <c r="G4842" t="s">
        <v>63</v>
      </c>
      <c r="H4842" t="s">
        <v>185</v>
      </c>
      <c r="I4842" s="2">
        <v>1</v>
      </c>
      <c r="J4842" t="s">
        <v>11</v>
      </c>
      <c r="K4842" s="21">
        <f>INDEX(LISTAS!$H:$Q,MATCH(BASE!H4842,LISTAS!$G:$G,0),MATCH(BASE!J4842,LISTAS!$H$3:$Q$3,0))*Tabela3[[#This Row],[QUANTIDADE]]</f>
        <v>9</v>
      </c>
      <c r="L4842" s="2" t="str">
        <f>TEXT(Tabela3[[#This Row],[DATA]],"MM")</f>
        <v>05</v>
      </c>
      <c r="M4842" s="2">
        <f>WEEKNUM(Tabela3[[#This Row],[DATA]])</f>
        <v>19</v>
      </c>
      <c r="N4842" s="18">
        <f>YEAR(Tabela3[[#This Row],[DATA]])</f>
        <v>2023</v>
      </c>
    </row>
    <row r="4843" spans="2:14">
      <c r="B4843" s="1">
        <v>45054</v>
      </c>
      <c r="C4843" t="s">
        <v>484</v>
      </c>
      <c r="D4843">
        <f>COUNTIF(C$4:C4843,Tabela3[[#This Row],[COMANDA]])</f>
        <v>30</v>
      </c>
      <c r="E4843" t="s">
        <v>1</v>
      </c>
      <c r="G4843" t="s">
        <v>64</v>
      </c>
      <c r="H4843" t="s">
        <v>174</v>
      </c>
      <c r="I4843" s="2">
        <v>1</v>
      </c>
      <c r="J4843" t="s">
        <v>11</v>
      </c>
      <c r="K4843" s="21">
        <f>INDEX(LISTAS!$H:$Q,MATCH(BASE!H4843,LISTAS!$G:$G,0),MATCH(BASE!J4843,LISTAS!$H$3:$Q$3,0))*Tabela3[[#This Row],[QUANTIDADE]]</f>
        <v>10.5</v>
      </c>
      <c r="L4843" s="2" t="str">
        <f>TEXT(Tabela3[[#This Row],[DATA]],"MM")</f>
        <v>05</v>
      </c>
      <c r="M4843" s="2">
        <f>WEEKNUM(Tabela3[[#This Row],[DATA]])</f>
        <v>19</v>
      </c>
      <c r="N4843" s="18">
        <f>YEAR(Tabela3[[#This Row],[DATA]])</f>
        <v>2023</v>
      </c>
    </row>
    <row r="4844" spans="2:14">
      <c r="B4844" s="1">
        <v>45054</v>
      </c>
      <c r="C4844" t="s">
        <v>484</v>
      </c>
      <c r="D4844">
        <f>COUNTIF(C$4:C4844,Tabela3[[#This Row],[COMANDA]])</f>
        <v>31</v>
      </c>
      <c r="E4844" t="s">
        <v>1</v>
      </c>
      <c r="G4844" t="s">
        <v>9</v>
      </c>
      <c r="H4844" t="s">
        <v>85</v>
      </c>
      <c r="I4844" s="2">
        <v>1</v>
      </c>
      <c r="J4844" t="s">
        <v>11</v>
      </c>
      <c r="K4844" s="21">
        <f>INDEX(LISTAS!$H:$Q,MATCH(BASE!H4844,LISTAS!$G:$G,0),MATCH(BASE!J4844,LISTAS!$H$3:$Q$3,0))*Tabela3[[#This Row],[QUANTIDADE]]</f>
        <v>10</v>
      </c>
      <c r="L4844" s="2" t="str">
        <f>TEXT(Tabela3[[#This Row],[DATA]],"MM")</f>
        <v>05</v>
      </c>
      <c r="M4844" s="2">
        <f>WEEKNUM(Tabela3[[#This Row],[DATA]])</f>
        <v>19</v>
      </c>
      <c r="N4844" s="18">
        <f>YEAR(Tabela3[[#This Row],[DATA]])</f>
        <v>2023</v>
      </c>
    </row>
    <row r="4845" spans="2:14">
      <c r="B4845" s="1">
        <v>45054</v>
      </c>
      <c r="C4845" t="s">
        <v>484</v>
      </c>
      <c r="D4845">
        <f>COUNTIF(C$4:C4845,Tabela3[[#This Row],[COMANDA]])</f>
        <v>32</v>
      </c>
      <c r="E4845" t="s">
        <v>1</v>
      </c>
      <c r="G4845" t="s">
        <v>64</v>
      </c>
      <c r="H4845" t="s">
        <v>173</v>
      </c>
      <c r="I4845" s="2">
        <v>1</v>
      </c>
      <c r="J4845" t="s">
        <v>11</v>
      </c>
      <c r="K4845" s="21">
        <f>INDEX(LISTAS!$H:$Q,MATCH(BASE!H4845,LISTAS!$G:$G,0),MATCH(BASE!J4845,LISTAS!$H$3:$Q$3,0))*Tabela3[[#This Row],[QUANTIDADE]]</f>
        <v>9</v>
      </c>
      <c r="L4845" s="2" t="str">
        <f>TEXT(Tabela3[[#This Row],[DATA]],"MM")</f>
        <v>05</v>
      </c>
      <c r="M4845" s="2">
        <f>WEEKNUM(Tabela3[[#This Row],[DATA]])</f>
        <v>19</v>
      </c>
      <c r="N4845" s="18">
        <f>YEAR(Tabela3[[#This Row],[DATA]])</f>
        <v>2023</v>
      </c>
    </row>
    <row r="4846" spans="2:14">
      <c r="B4846" s="1">
        <v>45054</v>
      </c>
      <c r="C4846" t="s">
        <v>484</v>
      </c>
      <c r="D4846">
        <f>COUNTIF(C$4:C4846,Tabela3[[#This Row],[COMANDA]])</f>
        <v>33</v>
      </c>
      <c r="E4846" t="s">
        <v>1</v>
      </c>
      <c r="G4846" t="s">
        <v>9</v>
      </c>
      <c r="H4846" t="s">
        <v>219</v>
      </c>
      <c r="I4846" s="2">
        <v>2</v>
      </c>
      <c r="J4846" t="s">
        <v>11</v>
      </c>
      <c r="K4846" s="21">
        <f>INDEX(LISTAS!$H:$Q,MATCH(BASE!H4846,LISTAS!$G:$G,0),MATCH(BASE!J4846,LISTAS!$H$3:$Q$3,0))*Tabela3[[#This Row],[QUANTIDADE]]</f>
        <v>10</v>
      </c>
      <c r="L4846" s="2" t="str">
        <f>TEXT(Tabela3[[#This Row],[DATA]],"MM")</f>
        <v>05</v>
      </c>
      <c r="M4846" s="2">
        <f>WEEKNUM(Tabela3[[#This Row],[DATA]])</f>
        <v>19</v>
      </c>
      <c r="N4846" s="18">
        <f>YEAR(Tabela3[[#This Row],[DATA]])</f>
        <v>2023</v>
      </c>
    </row>
    <row r="4847" spans="2:14">
      <c r="B4847" s="1">
        <v>45055</v>
      </c>
      <c r="C4847">
        <v>13978</v>
      </c>
      <c r="D4847">
        <f>COUNTIF(C$4:C4847,Tabela3[[#This Row],[COMANDA]])</f>
        <v>1</v>
      </c>
      <c r="E4847" t="s">
        <v>1</v>
      </c>
      <c r="G4847" t="s">
        <v>8</v>
      </c>
      <c r="H4847" t="s">
        <v>209</v>
      </c>
      <c r="I4847" s="2">
        <v>1</v>
      </c>
      <c r="J4847" t="s">
        <v>11</v>
      </c>
      <c r="K4847" s="21">
        <f>INDEX(LISTAS!$H:$Q,MATCH(BASE!H4847,LISTAS!$G:$G,0),MATCH(BASE!J4847,LISTAS!$H$3:$Q$3,0))*Tabela3[[#This Row],[QUANTIDADE]]</f>
        <v>8</v>
      </c>
      <c r="L4847" s="2" t="str">
        <f>TEXT(Tabela3[[#This Row],[DATA]],"MM")</f>
        <v>05</v>
      </c>
      <c r="M4847" s="2">
        <f>WEEKNUM(Tabela3[[#This Row],[DATA]])</f>
        <v>19</v>
      </c>
      <c r="N4847" s="18">
        <f>YEAR(Tabela3[[#This Row],[DATA]])</f>
        <v>2023</v>
      </c>
    </row>
    <row r="4848" spans="2:14">
      <c r="B4848" s="1">
        <v>45055</v>
      </c>
      <c r="C4848">
        <v>13979</v>
      </c>
      <c r="D4848">
        <f>COUNTIF(C$4:C4848,Tabela3[[#This Row],[COMANDA]])</f>
        <v>1</v>
      </c>
      <c r="E4848" t="s">
        <v>1</v>
      </c>
      <c r="F4848" t="s">
        <v>100</v>
      </c>
      <c r="G4848" t="s">
        <v>8</v>
      </c>
      <c r="H4848" t="s">
        <v>40</v>
      </c>
      <c r="I4848" s="2">
        <v>1</v>
      </c>
      <c r="J4848" t="s">
        <v>11</v>
      </c>
      <c r="K4848" s="21">
        <f>INDEX(LISTAS!$H:$Q,MATCH(BASE!H4848,LISTAS!$G:$G,0),MATCH(BASE!J4848,LISTAS!$H$3:$Q$3,0))*Tabela3[[#This Row],[QUANTIDADE]]</f>
        <v>14</v>
      </c>
      <c r="L4848" s="2" t="str">
        <f>TEXT(Tabela3[[#This Row],[DATA]],"MM")</f>
        <v>05</v>
      </c>
      <c r="M4848" s="2">
        <f>WEEKNUM(Tabela3[[#This Row],[DATA]])</f>
        <v>19</v>
      </c>
      <c r="N4848" s="18">
        <f>YEAR(Tabela3[[#This Row],[DATA]])</f>
        <v>2023</v>
      </c>
    </row>
    <row r="4849" spans="2:14">
      <c r="B4849" s="1">
        <v>45055</v>
      </c>
      <c r="C4849">
        <v>13981</v>
      </c>
      <c r="D4849">
        <f>COUNTIF(C$4:C4849,Tabela3[[#This Row],[COMANDA]])</f>
        <v>1</v>
      </c>
      <c r="E4849" t="s">
        <v>89</v>
      </c>
      <c r="F4849" t="s">
        <v>98</v>
      </c>
      <c r="G4849" t="s">
        <v>8</v>
      </c>
      <c r="H4849" t="s">
        <v>202</v>
      </c>
      <c r="I4849" s="2">
        <v>1</v>
      </c>
      <c r="J4849" t="s">
        <v>11</v>
      </c>
      <c r="K4849" s="21">
        <f>INDEX(LISTAS!$H:$Q,MATCH(BASE!H4849,LISTAS!$G:$G,0),MATCH(BASE!J4849,LISTAS!$H$3:$Q$3,0))*Tabela3[[#This Row],[QUANTIDADE]]</f>
        <v>20</v>
      </c>
      <c r="L4849" s="2" t="str">
        <f>TEXT(Tabela3[[#This Row],[DATA]],"MM")</f>
        <v>05</v>
      </c>
      <c r="M4849" s="2">
        <f>WEEKNUM(Tabela3[[#This Row],[DATA]])</f>
        <v>19</v>
      </c>
      <c r="N4849" s="18">
        <f>YEAR(Tabela3[[#This Row],[DATA]])</f>
        <v>2023</v>
      </c>
    </row>
    <row r="4850" spans="2:14">
      <c r="B4850" s="1">
        <v>45055</v>
      </c>
      <c r="C4850">
        <v>13982</v>
      </c>
      <c r="D4850">
        <f>COUNTIF(C$4:C4850,Tabela3[[#This Row],[COMANDA]])</f>
        <v>1</v>
      </c>
      <c r="E4850" t="s">
        <v>90</v>
      </c>
      <c r="F4850" t="s">
        <v>375</v>
      </c>
      <c r="G4850" t="s">
        <v>8</v>
      </c>
      <c r="H4850" t="s">
        <v>204</v>
      </c>
      <c r="I4850" s="2">
        <v>1</v>
      </c>
      <c r="J4850" t="s">
        <v>11</v>
      </c>
      <c r="K4850" s="21">
        <f>INDEX(LISTAS!$H:$Q,MATCH(BASE!H4850,LISTAS!$G:$G,0),MATCH(BASE!J4850,LISTAS!$H$3:$Q$3,0))*Tabela3[[#This Row],[QUANTIDADE]]</f>
        <v>18</v>
      </c>
      <c r="L4850" s="2" t="str">
        <f>TEXT(Tabela3[[#This Row],[DATA]],"MM")</f>
        <v>05</v>
      </c>
      <c r="M4850" s="2">
        <f>WEEKNUM(Tabela3[[#This Row],[DATA]])</f>
        <v>19</v>
      </c>
      <c r="N4850" s="18">
        <f>YEAR(Tabela3[[#This Row],[DATA]])</f>
        <v>2023</v>
      </c>
    </row>
    <row r="4851" spans="2:14">
      <c r="B4851" s="1">
        <v>45055</v>
      </c>
      <c r="C4851">
        <v>13982</v>
      </c>
      <c r="D4851">
        <f>COUNTIF(C$4:C4851,Tabela3[[#This Row],[COMANDA]])</f>
        <v>2</v>
      </c>
      <c r="E4851" t="s">
        <v>90</v>
      </c>
      <c r="F4851" t="s">
        <v>375</v>
      </c>
      <c r="G4851" t="s">
        <v>61</v>
      </c>
      <c r="H4851" t="s">
        <v>199</v>
      </c>
      <c r="I4851" s="2">
        <v>1</v>
      </c>
      <c r="J4851" t="s">
        <v>11</v>
      </c>
      <c r="K4851" s="21">
        <f>INDEX(LISTAS!$H:$Q,MATCH(BASE!H4851,LISTAS!$G:$G,0),MATCH(BASE!J4851,LISTAS!$H$3:$Q$3,0))*Tabela3[[#This Row],[QUANTIDADE]]</f>
        <v>1</v>
      </c>
      <c r="L4851" s="2" t="str">
        <f>TEXT(Tabela3[[#This Row],[DATA]],"MM")</f>
        <v>05</v>
      </c>
      <c r="M4851" s="2">
        <f>WEEKNUM(Tabela3[[#This Row],[DATA]])</f>
        <v>19</v>
      </c>
      <c r="N4851" s="18">
        <f>YEAR(Tabela3[[#This Row],[DATA]])</f>
        <v>2023</v>
      </c>
    </row>
    <row r="4852" spans="2:14">
      <c r="B4852" s="1">
        <v>45055</v>
      </c>
      <c r="C4852">
        <v>13982</v>
      </c>
      <c r="D4852">
        <f>COUNTIF(C$4:C4852,Tabela3[[#This Row],[COMANDA]])</f>
        <v>3</v>
      </c>
      <c r="E4852" t="s">
        <v>90</v>
      </c>
      <c r="F4852" t="s">
        <v>98</v>
      </c>
      <c r="G4852" t="s">
        <v>8</v>
      </c>
      <c r="H4852" t="s">
        <v>47</v>
      </c>
      <c r="I4852" s="2">
        <v>3</v>
      </c>
      <c r="J4852" t="s">
        <v>11</v>
      </c>
      <c r="K4852" s="21">
        <f>INDEX(LISTAS!$H:$Q,MATCH(BASE!H4852,LISTAS!$G:$G,0),MATCH(BASE!J4852,LISTAS!$H$3:$Q$3,0))*Tabela3[[#This Row],[QUANTIDADE]]</f>
        <v>48</v>
      </c>
      <c r="L4852" s="2" t="str">
        <f>TEXT(Tabela3[[#This Row],[DATA]],"MM")</f>
        <v>05</v>
      </c>
      <c r="M4852" s="2">
        <f>WEEKNUM(Tabela3[[#This Row],[DATA]])</f>
        <v>19</v>
      </c>
      <c r="N4852" s="18">
        <f>YEAR(Tabela3[[#This Row],[DATA]])</f>
        <v>2023</v>
      </c>
    </row>
    <row r="4853" spans="2:14">
      <c r="B4853" s="1">
        <v>45055</v>
      </c>
      <c r="C4853">
        <v>13983</v>
      </c>
      <c r="D4853">
        <f>COUNTIF(C$4:C4853,Tabela3[[#This Row],[COMANDA]])</f>
        <v>1</v>
      </c>
      <c r="E4853" t="s">
        <v>89</v>
      </c>
      <c r="G4853" t="s">
        <v>8</v>
      </c>
      <c r="H4853" t="s">
        <v>42</v>
      </c>
      <c r="I4853" s="2">
        <v>1</v>
      </c>
      <c r="J4853" t="s">
        <v>11</v>
      </c>
      <c r="K4853" s="21">
        <f>INDEX(LISTAS!$H:$Q,MATCH(BASE!H4853,LISTAS!$G:$G,0),MATCH(BASE!J4853,LISTAS!$H$3:$Q$3,0))*Tabela3[[#This Row],[QUANTIDADE]]</f>
        <v>16</v>
      </c>
      <c r="L4853" s="2" t="str">
        <f>TEXT(Tabela3[[#This Row],[DATA]],"MM")</f>
        <v>05</v>
      </c>
      <c r="M4853" s="2">
        <f>WEEKNUM(Tabela3[[#This Row],[DATA]])</f>
        <v>19</v>
      </c>
      <c r="N4853" s="18">
        <f>YEAR(Tabela3[[#This Row],[DATA]])</f>
        <v>2023</v>
      </c>
    </row>
    <row r="4854" spans="2:14">
      <c r="B4854" s="1">
        <v>45055</v>
      </c>
      <c r="C4854">
        <v>13983</v>
      </c>
      <c r="D4854">
        <f>COUNTIF(C$4:C4854,Tabela3[[#This Row],[COMANDA]])</f>
        <v>2</v>
      </c>
      <c r="E4854" t="s">
        <v>89</v>
      </c>
      <c r="G4854" t="s">
        <v>8</v>
      </c>
      <c r="H4854" t="s">
        <v>47</v>
      </c>
      <c r="I4854" s="2">
        <v>1</v>
      </c>
      <c r="J4854" t="s">
        <v>11</v>
      </c>
      <c r="K4854" s="21">
        <f>INDEX(LISTAS!$H:$Q,MATCH(BASE!H4854,LISTAS!$G:$G,0),MATCH(BASE!J4854,LISTAS!$H$3:$Q$3,0))*Tabela3[[#This Row],[QUANTIDADE]]</f>
        <v>16</v>
      </c>
      <c r="L4854" s="2" t="str">
        <f>TEXT(Tabela3[[#This Row],[DATA]],"MM")</f>
        <v>05</v>
      </c>
      <c r="M4854" s="2">
        <f>WEEKNUM(Tabela3[[#This Row],[DATA]])</f>
        <v>19</v>
      </c>
      <c r="N4854" s="18">
        <f>YEAR(Tabela3[[#This Row],[DATA]])</f>
        <v>2023</v>
      </c>
    </row>
    <row r="4855" spans="2:14">
      <c r="B4855" s="1">
        <v>45055</v>
      </c>
      <c r="C4855">
        <v>13983</v>
      </c>
      <c r="D4855">
        <f>COUNTIF(C$4:C4855,Tabela3[[#This Row],[COMANDA]])</f>
        <v>3</v>
      </c>
      <c r="E4855" t="s">
        <v>90</v>
      </c>
      <c r="G4855" t="s">
        <v>8</v>
      </c>
      <c r="H4855" t="s">
        <v>47</v>
      </c>
      <c r="I4855" s="2">
        <v>1</v>
      </c>
      <c r="J4855" t="s">
        <v>11</v>
      </c>
      <c r="K4855" s="21">
        <f>INDEX(LISTAS!$H:$Q,MATCH(BASE!H4855,LISTAS!$G:$G,0),MATCH(BASE!J4855,LISTAS!$H$3:$Q$3,0))*Tabela3[[#This Row],[QUANTIDADE]]</f>
        <v>16</v>
      </c>
      <c r="L4855" s="2" t="str">
        <f>TEXT(Tabela3[[#This Row],[DATA]],"MM")</f>
        <v>05</v>
      </c>
      <c r="M4855" s="2">
        <f>WEEKNUM(Tabela3[[#This Row],[DATA]])</f>
        <v>19</v>
      </c>
      <c r="N4855" s="18">
        <f>YEAR(Tabela3[[#This Row],[DATA]])</f>
        <v>2023</v>
      </c>
    </row>
    <row r="4856" spans="2:14">
      <c r="B4856" s="1">
        <v>45055</v>
      </c>
      <c r="C4856">
        <v>13984</v>
      </c>
      <c r="D4856">
        <f>COUNTIF(C$4:C4856,Tabela3[[#This Row],[COMANDA]])</f>
        <v>1</v>
      </c>
      <c r="E4856" t="s">
        <v>89</v>
      </c>
      <c r="G4856" t="s">
        <v>8</v>
      </c>
      <c r="H4856" t="s">
        <v>40</v>
      </c>
      <c r="I4856" s="2">
        <v>1</v>
      </c>
      <c r="J4856" t="s">
        <v>11</v>
      </c>
      <c r="K4856" s="21">
        <f>INDEX(LISTAS!$H:$Q,MATCH(BASE!H4856,LISTAS!$G:$G,0),MATCH(BASE!J4856,LISTAS!$H$3:$Q$3,0))*Tabela3[[#This Row],[QUANTIDADE]]</f>
        <v>14</v>
      </c>
      <c r="L4856" s="2" t="str">
        <f>TEXT(Tabela3[[#This Row],[DATA]],"MM")</f>
        <v>05</v>
      </c>
      <c r="M4856" s="2">
        <f>WEEKNUM(Tabela3[[#This Row],[DATA]])</f>
        <v>19</v>
      </c>
      <c r="N4856" s="18">
        <f>YEAR(Tabela3[[#This Row],[DATA]])</f>
        <v>2023</v>
      </c>
    </row>
    <row r="4857" spans="2:14">
      <c r="B4857" s="1">
        <v>45055</v>
      </c>
      <c r="C4857">
        <v>13984</v>
      </c>
      <c r="D4857">
        <f>COUNTIF(C$4:C4857,Tabela3[[#This Row],[COMANDA]])</f>
        <v>2</v>
      </c>
      <c r="E4857" t="s">
        <v>89</v>
      </c>
      <c r="G4857" t="s">
        <v>61</v>
      </c>
      <c r="H4857" t="s">
        <v>199</v>
      </c>
      <c r="I4857" s="2">
        <v>1</v>
      </c>
      <c r="J4857" t="s">
        <v>11</v>
      </c>
      <c r="K4857" s="21">
        <f>INDEX(LISTAS!$H:$Q,MATCH(BASE!H4857,LISTAS!$G:$G,0),MATCH(BASE!J4857,LISTAS!$H$3:$Q$3,0))*Tabela3[[#This Row],[QUANTIDADE]]</f>
        <v>1</v>
      </c>
      <c r="L4857" s="2" t="str">
        <f>TEXT(Tabela3[[#This Row],[DATA]],"MM")</f>
        <v>05</v>
      </c>
      <c r="M4857" s="2">
        <f>WEEKNUM(Tabela3[[#This Row],[DATA]])</f>
        <v>19</v>
      </c>
      <c r="N4857" s="18">
        <f>YEAR(Tabela3[[#This Row],[DATA]])</f>
        <v>2023</v>
      </c>
    </row>
    <row r="4858" spans="2:14">
      <c r="B4858" s="1">
        <v>45055</v>
      </c>
      <c r="C4858">
        <v>13985</v>
      </c>
      <c r="D4858">
        <f>COUNTIF(C$4:C4858,Tabela3[[#This Row],[COMANDA]])</f>
        <v>1</v>
      </c>
      <c r="E4858" t="s">
        <v>90</v>
      </c>
      <c r="F4858" t="s">
        <v>98</v>
      </c>
      <c r="G4858" t="s">
        <v>8</v>
      </c>
      <c r="H4858" t="s">
        <v>39</v>
      </c>
      <c r="I4858" s="2">
        <v>1</v>
      </c>
      <c r="J4858" t="s">
        <v>11</v>
      </c>
      <c r="K4858" s="21">
        <f>INDEX(LISTAS!$H:$Q,MATCH(BASE!H4858,LISTAS!$G:$G,0),MATCH(BASE!J4858,LISTAS!$H$3:$Q$3,0))*Tabela3[[#This Row],[QUANTIDADE]]</f>
        <v>12</v>
      </c>
      <c r="L4858" s="2" t="str">
        <f>TEXT(Tabela3[[#This Row],[DATA]],"MM")</f>
        <v>05</v>
      </c>
      <c r="M4858" s="2">
        <f>WEEKNUM(Tabela3[[#This Row],[DATA]])</f>
        <v>19</v>
      </c>
      <c r="N4858" s="18">
        <f>YEAR(Tabela3[[#This Row],[DATA]])</f>
        <v>2023</v>
      </c>
    </row>
    <row r="4859" spans="2:14">
      <c r="B4859" s="1">
        <v>45055</v>
      </c>
      <c r="C4859">
        <v>13986</v>
      </c>
      <c r="D4859">
        <f>COUNTIF(C$4:C4859,Tabela3[[#This Row],[COMANDA]])</f>
        <v>1</v>
      </c>
      <c r="E4859" t="s">
        <v>90</v>
      </c>
      <c r="F4859" t="s">
        <v>100</v>
      </c>
      <c r="G4859" t="s">
        <v>8</v>
      </c>
      <c r="H4859" t="s">
        <v>47</v>
      </c>
      <c r="I4859" s="2">
        <v>1</v>
      </c>
      <c r="J4859" t="s">
        <v>11</v>
      </c>
      <c r="K4859" s="21">
        <f>INDEX(LISTAS!$H:$Q,MATCH(BASE!H4859,LISTAS!$G:$G,0),MATCH(BASE!J4859,LISTAS!$H$3:$Q$3,0))*Tabela3[[#This Row],[QUANTIDADE]]</f>
        <v>16</v>
      </c>
      <c r="L4859" s="2" t="str">
        <f>TEXT(Tabela3[[#This Row],[DATA]],"MM")</f>
        <v>05</v>
      </c>
      <c r="M4859" s="2">
        <f>WEEKNUM(Tabela3[[#This Row],[DATA]])</f>
        <v>19</v>
      </c>
      <c r="N4859" s="18">
        <f>YEAR(Tabela3[[#This Row],[DATA]])</f>
        <v>2023</v>
      </c>
    </row>
    <row r="4860" spans="2:14">
      <c r="B4860" s="1">
        <v>45055</v>
      </c>
      <c r="C4860">
        <v>13987</v>
      </c>
      <c r="D4860">
        <f>COUNTIF(C$4:C4860,Tabela3[[#This Row],[COMANDA]])</f>
        <v>1</v>
      </c>
      <c r="E4860" t="s">
        <v>90</v>
      </c>
      <c r="G4860" t="s">
        <v>8</v>
      </c>
      <c r="H4860" t="s">
        <v>40</v>
      </c>
      <c r="I4860" s="2">
        <v>1</v>
      </c>
      <c r="J4860" t="s">
        <v>11</v>
      </c>
      <c r="K4860" s="21">
        <f>INDEX(LISTAS!$H:$Q,MATCH(BASE!H4860,LISTAS!$G:$G,0),MATCH(BASE!J4860,LISTAS!$H$3:$Q$3,0))*Tabela3[[#This Row],[QUANTIDADE]]</f>
        <v>14</v>
      </c>
      <c r="L4860" s="2" t="str">
        <f>TEXT(Tabela3[[#This Row],[DATA]],"MM")</f>
        <v>05</v>
      </c>
      <c r="M4860" s="2">
        <f>WEEKNUM(Tabela3[[#This Row],[DATA]])</f>
        <v>19</v>
      </c>
      <c r="N4860" s="18">
        <f>YEAR(Tabela3[[#This Row],[DATA]])</f>
        <v>2023</v>
      </c>
    </row>
    <row r="4861" spans="2:14">
      <c r="B4861" s="1">
        <v>45055</v>
      </c>
      <c r="C4861">
        <v>13988</v>
      </c>
      <c r="D4861">
        <f>COUNTIF(C$4:C4861,Tabela3[[#This Row],[COMANDA]])</f>
        <v>1</v>
      </c>
      <c r="E4861" t="s">
        <v>90</v>
      </c>
      <c r="F4861" t="s">
        <v>100</v>
      </c>
      <c r="G4861" t="s">
        <v>8</v>
      </c>
      <c r="H4861" t="s">
        <v>39</v>
      </c>
      <c r="I4861" s="2">
        <v>1</v>
      </c>
      <c r="J4861" t="s">
        <v>11</v>
      </c>
      <c r="K4861" s="21">
        <f>INDEX(LISTAS!$H:$Q,MATCH(BASE!H4861,LISTAS!$G:$G,0),MATCH(BASE!J4861,LISTAS!$H$3:$Q$3,0))*Tabela3[[#This Row],[QUANTIDADE]]</f>
        <v>12</v>
      </c>
      <c r="L4861" s="2" t="str">
        <f>TEXT(Tabela3[[#This Row],[DATA]],"MM")</f>
        <v>05</v>
      </c>
      <c r="M4861" s="2">
        <f>WEEKNUM(Tabela3[[#This Row],[DATA]])</f>
        <v>19</v>
      </c>
      <c r="N4861" s="18">
        <f>YEAR(Tabela3[[#This Row],[DATA]])</f>
        <v>2023</v>
      </c>
    </row>
    <row r="4862" spans="2:14">
      <c r="B4862" s="1">
        <v>45055</v>
      </c>
      <c r="C4862">
        <v>13988</v>
      </c>
      <c r="D4862">
        <f>COUNTIF(C$4:C4862,Tabela3[[#This Row],[COMANDA]])</f>
        <v>2</v>
      </c>
      <c r="E4862" t="s">
        <v>90</v>
      </c>
      <c r="F4862" t="s">
        <v>100</v>
      </c>
      <c r="G4862" t="s">
        <v>8</v>
      </c>
      <c r="H4862" t="s">
        <v>47</v>
      </c>
      <c r="I4862" s="2">
        <v>1</v>
      </c>
      <c r="J4862" t="s">
        <v>11</v>
      </c>
      <c r="K4862" s="21">
        <f>INDEX(LISTAS!$H:$Q,MATCH(BASE!H4862,LISTAS!$G:$G,0),MATCH(BASE!J4862,LISTAS!$H$3:$Q$3,0))*Tabela3[[#This Row],[QUANTIDADE]]</f>
        <v>16</v>
      </c>
      <c r="L4862" s="2" t="str">
        <f>TEXT(Tabela3[[#This Row],[DATA]],"MM")</f>
        <v>05</v>
      </c>
      <c r="M4862" s="2">
        <f>WEEKNUM(Tabela3[[#This Row],[DATA]])</f>
        <v>19</v>
      </c>
      <c r="N4862" s="18">
        <f>YEAR(Tabela3[[#This Row],[DATA]])</f>
        <v>2023</v>
      </c>
    </row>
    <row r="4863" spans="2:14">
      <c r="B4863" s="1">
        <v>45055</v>
      </c>
      <c r="C4863">
        <v>13988</v>
      </c>
      <c r="D4863">
        <f>COUNTIF(C$4:C4863,Tabela3[[#This Row],[COMANDA]])</f>
        <v>3</v>
      </c>
      <c r="E4863" t="s">
        <v>90</v>
      </c>
      <c r="F4863" t="s">
        <v>100</v>
      </c>
      <c r="G4863" t="s">
        <v>9</v>
      </c>
      <c r="H4863" t="s">
        <v>138</v>
      </c>
      <c r="I4863" s="2">
        <v>1</v>
      </c>
      <c r="J4863" t="s">
        <v>11</v>
      </c>
      <c r="K4863" s="21">
        <f>INDEX(LISTAS!$H:$Q,MATCH(BASE!H4863,LISTAS!$G:$G,0),MATCH(BASE!J4863,LISTAS!$H$3:$Q$3,0))*Tabela3[[#This Row],[QUANTIDADE]]</f>
        <v>4</v>
      </c>
      <c r="L4863" s="2" t="str">
        <f>TEXT(Tabela3[[#This Row],[DATA]],"MM")</f>
        <v>05</v>
      </c>
      <c r="M4863" s="2">
        <f>WEEKNUM(Tabela3[[#This Row],[DATA]])</f>
        <v>19</v>
      </c>
      <c r="N4863" s="18">
        <f>YEAR(Tabela3[[#This Row],[DATA]])</f>
        <v>2023</v>
      </c>
    </row>
    <row r="4864" spans="2:14">
      <c r="B4864" s="1">
        <v>45055</v>
      </c>
      <c r="C4864">
        <v>13989</v>
      </c>
      <c r="D4864">
        <f>COUNTIF(C$4:C4864,Tabela3[[#This Row],[COMANDA]])</f>
        <v>1</v>
      </c>
      <c r="E4864" t="s">
        <v>89</v>
      </c>
      <c r="F4864" t="s">
        <v>98</v>
      </c>
      <c r="G4864" t="s">
        <v>8</v>
      </c>
      <c r="H4864" t="s">
        <v>47</v>
      </c>
      <c r="I4864" s="2">
        <v>1</v>
      </c>
      <c r="J4864" t="s">
        <v>11</v>
      </c>
      <c r="K4864" s="21">
        <f>INDEX(LISTAS!$H:$Q,MATCH(BASE!H4864,LISTAS!$G:$G,0),MATCH(BASE!J4864,LISTAS!$H$3:$Q$3,0))*Tabela3[[#This Row],[QUANTIDADE]]</f>
        <v>16</v>
      </c>
      <c r="L4864" s="2" t="str">
        <f>TEXT(Tabela3[[#This Row],[DATA]],"MM")</f>
        <v>05</v>
      </c>
      <c r="M4864" s="2">
        <f>WEEKNUM(Tabela3[[#This Row],[DATA]])</f>
        <v>19</v>
      </c>
      <c r="N4864" s="18">
        <f>YEAR(Tabela3[[#This Row],[DATA]])</f>
        <v>2023</v>
      </c>
    </row>
    <row r="4865" spans="2:14">
      <c r="B4865" s="1">
        <v>45055</v>
      </c>
      <c r="C4865">
        <v>13990</v>
      </c>
      <c r="D4865">
        <f>COUNTIF(C$4:C4865,Tabela3[[#This Row],[COMANDA]])</f>
        <v>1</v>
      </c>
      <c r="E4865" t="s">
        <v>90</v>
      </c>
      <c r="F4865" t="s">
        <v>99</v>
      </c>
      <c r="G4865" t="s">
        <v>8</v>
      </c>
      <c r="H4865" t="s">
        <v>206</v>
      </c>
      <c r="I4865" s="2">
        <v>2</v>
      </c>
      <c r="J4865" t="s">
        <v>11</v>
      </c>
      <c r="K4865" s="21">
        <f>INDEX(LISTAS!$H:$Q,MATCH(BASE!H4865,LISTAS!$G:$G,0),MATCH(BASE!J4865,LISTAS!$H$3:$Q$3,0))*Tabela3[[#This Row],[QUANTIDADE]]</f>
        <v>36</v>
      </c>
      <c r="L4865" s="2" t="str">
        <f>TEXT(Tabela3[[#This Row],[DATA]],"MM")</f>
        <v>05</v>
      </c>
      <c r="M4865" s="2">
        <f>WEEKNUM(Tabela3[[#This Row],[DATA]])</f>
        <v>19</v>
      </c>
      <c r="N4865" s="18">
        <f>YEAR(Tabela3[[#This Row],[DATA]])</f>
        <v>2023</v>
      </c>
    </row>
    <row r="4866" spans="2:14">
      <c r="B4866" s="1">
        <v>45055</v>
      </c>
      <c r="C4866">
        <v>13990</v>
      </c>
      <c r="D4866">
        <f>COUNTIF(C$4:C4866,Tabela3[[#This Row],[COMANDA]])</f>
        <v>2</v>
      </c>
      <c r="E4866" t="s">
        <v>90</v>
      </c>
      <c r="F4866" t="s">
        <v>99</v>
      </c>
      <c r="G4866" t="s">
        <v>9</v>
      </c>
      <c r="H4866" t="s">
        <v>142</v>
      </c>
      <c r="I4866" s="2">
        <v>1</v>
      </c>
      <c r="J4866" t="s">
        <v>11</v>
      </c>
      <c r="K4866" s="21">
        <f>INDEX(LISTAS!$H:$Q,MATCH(BASE!H4866,LISTAS!$G:$G,0),MATCH(BASE!J4866,LISTAS!$H$3:$Q$3,0))*Tabela3[[#This Row],[QUANTIDADE]]</f>
        <v>6</v>
      </c>
      <c r="L4866" s="2" t="str">
        <f>TEXT(Tabela3[[#This Row],[DATA]],"MM")</f>
        <v>05</v>
      </c>
      <c r="M4866" s="2">
        <f>WEEKNUM(Tabela3[[#This Row],[DATA]])</f>
        <v>19</v>
      </c>
      <c r="N4866" s="18">
        <f>YEAR(Tabela3[[#This Row],[DATA]])</f>
        <v>2023</v>
      </c>
    </row>
    <row r="4867" spans="2:14">
      <c r="B4867" s="1">
        <v>45055</v>
      </c>
      <c r="C4867">
        <v>13991</v>
      </c>
      <c r="D4867">
        <f>COUNTIF(C$4:C4867,Tabela3[[#This Row],[COMANDA]])</f>
        <v>1</v>
      </c>
      <c r="E4867" t="s">
        <v>90</v>
      </c>
      <c r="F4867" t="s">
        <v>100</v>
      </c>
      <c r="G4867" t="s">
        <v>8</v>
      </c>
      <c r="H4867" t="s">
        <v>42</v>
      </c>
      <c r="I4867" s="2">
        <v>1</v>
      </c>
      <c r="J4867" t="s">
        <v>11</v>
      </c>
      <c r="K4867" s="21">
        <f>INDEX(LISTAS!$H:$Q,MATCH(BASE!H4867,LISTAS!$G:$G,0),MATCH(BASE!J4867,LISTAS!$H$3:$Q$3,0))*Tabela3[[#This Row],[QUANTIDADE]]</f>
        <v>16</v>
      </c>
      <c r="L4867" s="2" t="str">
        <f>TEXT(Tabela3[[#This Row],[DATA]],"MM")</f>
        <v>05</v>
      </c>
      <c r="M4867" s="2">
        <f>WEEKNUM(Tabela3[[#This Row],[DATA]])</f>
        <v>19</v>
      </c>
      <c r="N4867" s="18">
        <f>YEAR(Tabela3[[#This Row],[DATA]])</f>
        <v>2023</v>
      </c>
    </row>
    <row r="4868" spans="2:14">
      <c r="B4868" s="1">
        <v>45055</v>
      </c>
      <c r="C4868">
        <v>13991</v>
      </c>
      <c r="D4868">
        <f>COUNTIF(C$4:C4868,Tabela3[[#This Row],[COMANDA]])</f>
        <v>2</v>
      </c>
      <c r="E4868" t="s">
        <v>90</v>
      </c>
      <c r="F4868" t="s">
        <v>100</v>
      </c>
      <c r="G4868" t="s">
        <v>9</v>
      </c>
      <c r="H4868" t="s">
        <v>464</v>
      </c>
      <c r="I4868" s="2">
        <v>1</v>
      </c>
      <c r="J4868" t="s">
        <v>11</v>
      </c>
      <c r="K4868" s="21">
        <f>INDEX(LISTAS!$H:$Q,MATCH(BASE!H4868,LISTAS!$G:$G,0),MATCH(BASE!J4868,LISTAS!$H$3:$Q$3,0))*Tabela3[[#This Row],[QUANTIDADE]]</f>
        <v>5</v>
      </c>
      <c r="L4868" s="2" t="str">
        <f>TEXT(Tabela3[[#This Row],[DATA]],"MM")</f>
        <v>05</v>
      </c>
      <c r="M4868" s="2">
        <f>WEEKNUM(Tabela3[[#This Row],[DATA]])</f>
        <v>19</v>
      </c>
      <c r="N4868" s="18">
        <f>YEAR(Tabela3[[#This Row],[DATA]])</f>
        <v>2023</v>
      </c>
    </row>
    <row r="4869" spans="2:14">
      <c r="B4869" s="1">
        <v>45055</v>
      </c>
      <c r="C4869">
        <v>13992</v>
      </c>
      <c r="D4869">
        <f>COUNTIF(C$4:C4869,Tabela3[[#This Row],[COMANDA]])</f>
        <v>1</v>
      </c>
      <c r="E4869" t="s">
        <v>90</v>
      </c>
      <c r="F4869" t="s">
        <v>98</v>
      </c>
      <c r="G4869" t="s">
        <v>8</v>
      </c>
      <c r="H4869" t="s">
        <v>211</v>
      </c>
      <c r="I4869" s="2">
        <v>2</v>
      </c>
      <c r="J4869" t="s">
        <v>11</v>
      </c>
      <c r="K4869" s="21">
        <f>INDEX(LISTAS!$H:$Q,MATCH(BASE!H4869,LISTAS!$G:$G,0),MATCH(BASE!J4869,LISTAS!$H$3:$Q$3,0))*Tabela3[[#This Row],[QUANTIDADE]]</f>
        <v>40</v>
      </c>
      <c r="L4869" s="2" t="str">
        <f>TEXT(Tabela3[[#This Row],[DATA]],"MM")</f>
        <v>05</v>
      </c>
      <c r="M4869" s="2">
        <f>WEEKNUM(Tabela3[[#This Row],[DATA]])</f>
        <v>19</v>
      </c>
      <c r="N4869" s="18">
        <f>YEAR(Tabela3[[#This Row],[DATA]])</f>
        <v>2023</v>
      </c>
    </row>
    <row r="4870" spans="2:14">
      <c r="B4870" s="1">
        <v>45055</v>
      </c>
      <c r="C4870">
        <v>13992</v>
      </c>
      <c r="D4870">
        <f>COUNTIF(C$4:C4870,Tabela3[[#This Row],[COMANDA]])</f>
        <v>2</v>
      </c>
      <c r="E4870" t="s">
        <v>90</v>
      </c>
      <c r="F4870" t="s">
        <v>99</v>
      </c>
      <c r="G4870" t="s">
        <v>9</v>
      </c>
      <c r="H4870" t="s">
        <v>56</v>
      </c>
      <c r="I4870" s="2">
        <v>1</v>
      </c>
      <c r="J4870" t="s">
        <v>11</v>
      </c>
      <c r="K4870" s="21">
        <f>INDEX(LISTAS!$H:$Q,MATCH(BASE!H4870,LISTAS!$G:$G,0),MATCH(BASE!J4870,LISTAS!$H$3:$Q$3,0))*Tabela3[[#This Row],[QUANTIDADE]]</f>
        <v>3</v>
      </c>
      <c r="L4870" s="2" t="str">
        <f>TEXT(Tabela3[[#This Row],[DATA]],"MM")</f>
        <v>05</v>
      </c>
      <c r="M4870" s="2">
        <f>WEEKNUM(Tabela3[[#This Row],[DATA]])</f>
        <v>19</v>
      </c>
      <c r="N4870" s="18">
        <f>YEAR(Tabela3[[#This Row],[DATA]])</f>
        <v>2023</v>
      </c>
    </row>
    <row r="4871" spans="2:14">
      <c r="B4871" s="1">
        <v>45055</v>
      </c>
      <c r="C4871">
        <v>13992</v>
      </c>
      <c r="D4871">
        <f>COUNTIF(C$4:C4871,Tabela3[[#This Row],[COMANDA]])</f>
        <v>3</v>
      </c>
      <c r="E4871" t="s">
        <v>90</v>
      </c>
      <c r="F4871" t="s">
        <v>99</v>
      </c>
      <c r="G4871" t="s">
        <v>61</v>
      </c>
      <c r="H4871" t="s">
        <v>163</v>
      </c>
      <c r="I4871" s="2">
        <v>1</v>
      </c>
      <c r="J4871" t="s">
        <v>11</v>
      </c>
      <c r="K4871" s="21">
        <f>INDEX(LISTAS!$H:$Q,MATCH(BASE!H4871,LISTAS!$G:$G,0),MATCH(BASE!J4871,LISTAS!$H$3:$Q$3,0))*Tabela3[[#This Row],[QUANTIDADE]]</f>
        <v>4</v>
      </c>
      <c r="L4871" s="2" t="str">
        <f>TEXT(Tabela3[[#This Row],[DATA]],"MM")</f>
        <v>05</v>
      </c>
      <c r="M4871" s="2">
        <f>WEEKNUM(Tabela3[[#This Row],[DATA]])</f>
        <v>19</v>
      </c>
      <c r="N4871" s="18">
        <f>YEAR(Tabela3[[#This Row],[DATA]])</f>
        <v>2023</v>
      </c>
    </row>
    <row r="4872" spans="2:14">
      <c r="B4872" s="1">
        <v>45055</v>
      </c>
      <c r="C4872">
        <v>13993</v>
      </c>
      <c r="D4872">
        <f>COUNTIF(C$4:C4872,Tabela3[[#This Row],[COMANDA]])</f>
        <v>1</v>
      </c>
      <c r="E4872" t="s">
        <v>90</v>
      </c>
      <c r="F4872" t="s">
        <v>98</v>
      </c>
      <c r="G4872" t="s">
        <v>8</v>
      </c>
      <c r="H4872" t="s">
        <v>47</v>
      </c>
      <c r="I4872" s="2">
        <v>1</v>
      </c>
      <c r="J4872" t="s">
        <v>11</v>
      </c>
      <c r="K4872" s="21">
        <f>INDEX(LISTAS!$H:$Q,MATCH(BASE!H4872,LISTAS!$G:$G,0),MATCH(BASE!J4872,LISTAS!$H$3:$Q$3,0))*Tabela3[[#This Row],[QUANTIDADE]]</f>
        <v>16</v>
      </c>
      <c r="L4872" s="2" t="str">
        <f>TEXT(Tabela3[[#This Row],[DATA]],"MM")</f>
        <v>05</v>
      </c>
      <c r="M4872" s="2">
        <f>WEEKNUM(Tabela3[[#This Row],[DATA]])</f>
        <v>19</v>
      </c>
      <c r="N4872" s="18">
        <f>YEAR(Tabela3[[#This Row],[DATA]])</f>
        <v>2023</v>
      </c>
    </row>
    <row r="4873" spans="2:14">
      <c r="B4873" s="1">
        <v>45055</v>
      </c>
      <c r="C4873">
        <v>13994</v>
      </c>
      <c r="D4873">
        <f>COUNTIF(C$4:C4873,Tabela3[[#This Row],[COMANDA]])</f>
        <v>1</v>
      </c>
      <c r="E4873" t="s">
        <v>90</v>
      </c>
      <c r="F4873" t="s">
        <v>98</v>
      </c>
      <c r="G4873" t="s">
        <v>8</v>
      </c>
      <c r="H4873" t="s">
        <v>202</v>
      </c>
      <c r="I4873" s="2">
        <v>1</v>
      </c>
      <c r="J4873" t="s">
        <v>11</v>
      </c>
      <c r="K4873" s="21">
        <f>INDEX(LISTAS!$H:$Q,MATCH(BASE!H4873,LISTAS!$G:$G,0),MATCH(BASE!J4873,LISTAS!$H$3:$Q$3,0))*Tabela3[[#This Row],[QUANTIDADE]]</f>
        <v>20</v>
      </c>
      <c r="L4873" s="2" t="str">
        <f>TEXT(Tabela3[[#This Row],[DATA]],"MM")</f>
        <v>05</v>
      </c>
      <c r="M4873" s="2">
        <f>WEEKNUM(Tabela3[[#This Row],[DATA]])</f>
        <v>19</v>
      </c>
      <c r="N4873" s="18">
        <f>YEAR(Tabela3[[#This Row],[DATA]])</f>
        <v>2023</v>
      </c>
    </row>
    <row r="4874" spans="2:14">
      <c r="B4874" s="1">
        <v>45055</v>
      </c>
      <c r="C4874">
        <v>13995</v>
      </c>
      <c r="D4874">
        <f>COUNTIF(C$4:C4874,Tabela3[[#This Row],[COMANDA]])</f>
        <v>1</v>
      </c>
      <c r="E4874" t="s">
        <v>90</v>
      </c>
      <c r="F4874" t="s">
        <v>99</v>
      </c>
      <c r="G4874" t="s">
        <v>8</v>
      </c>
      <c r="H4874" t="s">
        <v>42</v>
      </c>
      <c r="I4874" s="2">
        <v>1</v>
      </c>
      <c r="J4874" t="s">
        <v>11</v>
      </c>
      <c r="K4874" s="21">
        <f>INDEX(LISTAS!$H:$Q,MATCH(BASE!H4874,LISTAS!$G:$G,0),MATCH(BASE!J4874,LISTAS!$H$3:$Q$3,0))*Tabela3[[#This Row],[QUANTIDADE]]</f>
        <v>16</v>
      </c>
      <c r="L4874" s="2" t="str">
        <f>TEXT(Tabela3[[#This Row],[DATA]],"MM")</f>
        <v>05</v>
      </c>
      <c r="M4874" s="2">
        <f>WEEKNUM(Tabela3[[#This Row],[DATA]])</f>
        <v>19</v>
      </c>
      <c r="N4874" s="18">
        <f>YEAR(Tabela3[[#This Row],[DATA]])</f>
        <v>2023</v>
      </c>
    </row>
    <row r="4875" spans="2:14">
      <c r="B4875" s="1">
        <v>45055</v>
      </c>
      <c r="C4875">
        <v>13995</v>
      </c>
      <c r="D4875">
        <f>COUNTIF(C$4:C4875,Tabela3[[#This Row],[COMANDA]])</f>
        <v>2</v>
      </c>
      <c r="E4875" t="s">
        <v>90</v>
      </c>
      <c r="F4875" t="s">
        <v>99</v>
      </c>
      <c r="G4875" t="s">
        <v>61</v>
      </c>
      <c r="H4875" t="s">
        <v>199</v>
      </c>
      <c r="I4875" s="2">
        <v>2</v>
      </c>
      <c r="J4875" t="s">
        <v>11</v>
      </c>
      <c r="K4875" s="21">
        <f>INDEX(LISTAS!$H:$Q,MATCH(BASE!H4875,LISTAS!$G:$G,0),MATCH(BASE!J4875,LISTAS!$H$3:$Q$3,0))*Tabela3[[#This Row],[QUANTIDADE]]</f>
        <v>2</v>
      </c>
      <c r="L4875" s="2" t="str">
        <f>TEXT(Tabela3[[#This Row],[DATA]],"MM")</f>
        <v>05</v>
      </c>
      <c r="M4875" s="2">
        <f>WEEKNUM(Tabela3[[#This Row],[DATA]])</f>
        <v>19</v>
      </c>
      <c r="N4875" s="18">
        <f>YEAR(Tabela3[[#This Row],[DATA]])</f>
        <v>2023</v>
      </c>
    </row>
    <row r="4876" spans="2:14">
      <c r="B4876" s="1">
        <v>45055</v>
      </c>
      <c r="C4876">
        <v>13995</v>
      </c>
      <c r="D4876">
        <f>COUNTIF(C$4:C4876,Tabela3[[#This Row],[COMANDA]])</f>
        <v>3</v>
      </c>
      <c r="E4876" t="s">
        <v>90</v>
      </c>
      <c r="F4876" t="s">
        <v>99</v>
      </c>
      <c r="G4876" t="s">
        <v>9</v>
      </c>
      <c r="H4876" t="s">
        <v>214</v>
      </c>
      <c r="I4876" s="2">
        <v>1</v>
      </c>
      <c r="J4876" t="s">
        <v>11</v>
      </c>
      <c r="K4876" s="21">
        <f>INDEX(LISTAS!$H:$Q,MATCH(BASE!H4876,LISTAS!$G:$G,0),MATCH(BASE!J4876,LISTAS!$H$3:$Q$3,0))*Tabela3[[#This Row],[QUANTIDADE]]</f>
        <v>1</v>
      </c>
      <c r="L4876" s="2" t="str">
        <f>TEXT(Tabela3[[#This Row],[DATA]],"MM")</f>
        <v>05</v>
      </c>
      <c r="M4876" s="2">
        <f>WEEKNUM(Tabela3[[#This Row],[DATA]])</f>
        <v>19</v>
      </c>
      <c r="N4876" s="18">
        <f>YEAR(Tabela3[[#This Row],[DATA]])</f>
        <v>2023</v>
      </c>
    </row>
    <row r="4877" spans="2:14">
      <c r="B4877" s="1">
        <v>45055</v>
      </c>
      <c r="C4877">
        <v>13996</v>
      </c>
      <c r="D4877">
        <f>COUNTIF(C$4:C4877,Tabela3[[#This Row],[COMANDA]])</f>
        <v>1</v>
      </c>
      <c r="E4877" t="s">
        <v>90</v>
      </c>
      <c r="G4877" t="s">
        <v>8</v>
      </c>
      <c r="H4877" t="s">
        <v>204</v>
      </c>
      <c r="I4877" s="2">
        <v>1</v>
      </c>
      <c r="J4877" t="s">
        <v>11</v>
      </c>
      <c r="K4877" s="21">
        <f>INDEX(LISTAS!$H:$Q,MATCH(BASE!H4877,LISTAS!$G:$G,0),MATCH(BASE!J4877,LISTAS!$H$3:$Q$3,0))*Tabela3[[#This Row],[QUANTIDADE]]</f>
        <v>18</v>
      </c>
      <c r="L4877" s="2" t="str">
        <f>TEXT(Tabela3[[#This Row],[DATA]],"MM")</f>
        <v>05</v>
      </c>
      <c r="M4877" s="2">
        <f>WEEKNUM(Tabela3[[#This Row],[DATA]])</f>
        <v>19</v>
      </c>
      <c r="N4877" s="18">
        <f>YEAR(Tabela3[[#This Row],[DATA]])</f>
        <v>2023</v>
      </c>
    </row>
    <row r="4878" spans="2:14">
      <c r="B4878" s="1">
        <v>45055</v>
      </c>
      <c r="C4878">
        <v>13996</v>
      </c>
      <c r="D4878">
        <f>COUNTIF(C$4:C4878,Tabela3[[#This Row],[COMANDA]])</f>
        <v>2</v>
      </c>
      <c r="E4878" t="s">
        <v>90</v>
      </c>
      <c r="G4878" t="s">
        <v>9</v>
      </c>
      <c r="H4878" t="s">
        <v>464</v>
      </c>
      <c r="I4878" s="2">
        <v>1</v>
      </c>
      <c r="J4878" t="s">
        <v>11</v>
      </c>
      <c r="K4878" s="21">
        <f>INDEX(LISTAS!$H:$Q,MATCH(BASE!H4878,LISTAS!$G:$G,0),MATCH(BASE!J4878,LISTAS!$H$3:$Q$3,0))*Tabela3[[#This Row],[QUANTIDADE]]</f>
        <v>5</v>
      </c>
      <c r="L4878" s="2" t="str">
        <f>TEXT(Tabela3[[#This Row],[DATA]],"MM")</f>
        <v>05</v>
      </c>
      <c r="M4878" s="2">
        <f>WEEKNUM(Tabela3[[#This Row],[DATA]])</f>
        <v>19</v>
      </c>
      <c r="N4878" s="18">
        <f>YEAR(Tabela3[[#This Row],[DATA]])</f>
        <v>2023</v>
      </c>
    </row>
    <row r="4879" spans="2:14">
      <c r="B4879" s="1">
        <v>45055</v>
      </c>
      <c r="C4879">
        <v>13997</v>
      </c>
      <c r="D4879">
        <f>COUNTIF(C$4:C4879,Tabela3[[#This Row],[COMANDA]])</f>
        <v>1</v>
      </c>
      <c r="E4879" t="s">
        <v>90</v>
      </c>
      <c r="F4879" t="s">
        <v>99</v>
      </c>
      <c r="G4879" t="s">
        <v>8</v>
      </c>
      <c r="H4879" t="s">
        <v>204</v>
      </c>
      <c r="I4879" s="2">
        <v>1</v>
      </c>
      <c r="J4879" t="s">
        <v>11</v>
      </c>
      <c r="K4879" s="21">
        <f>INDEX(LISTAS!$H:$Q,MATCH(BASE!H4879,LISTAS!$G:$G,0),MATCH(BASE!J4879,LISTAS!$H$3:$Q$3,0))*Tabela3[[#This Row],[QUANTIDADE]]</f>
        <v>18</v>
      </c>
      <c r="L4879" s="2" t="str">
        <f>TEXT(Tabela3[[#This Row],[DATA]],"MM")</f>
        <v>05</v>
      </c>
      <c r="M4879" s="2">
        <f>WEEKNUM(Tabela3[[#This Row],[DATA]])</f>
        <v>19</v>
      </c>
      <c r="N4879" s="18">
        <f>YEAR(Tabela3[[#This Row],[DATA]])</f>
        <v>2023</v>
      </c>
    </row>
    <row r="4880" spans="2:14">
      <c r="B4880" s="1">
        <v>45055</v>
      </c>
      <c r="C4880">
        <v>13998</v>
      </c>
      <c r="D4880">
        <f>COUNTIF(C$4:C4880,Tabela3[[#This Row],[COMANDA]])</f>
        <v>1</v>
      </c>
      <c r="E4880" t="s">
        <v>90</v>
      </c>
      <c r="F4880" t="s">
        <v>100</v>
      </c>
      <c r="G4880" t="s">
        <v>8</v>
      </c>
      <c r="H4880" t="s">
        <v>206</v>
      </c>
      <c r="I4880" s="2">
        <v>1</v>
      </c>
      <c r="J4880" t="s">
        <v>11</v>
      </c>
      <c r="K4880" s="21">
        <f>INDEX(LISTAS!$H:$Q,MATCH(BASE!H4880,LISTAS!$G:$G,0),MATCH(BASE!J4880,LISTAS!$H$3:$Q$3,0))*Tabela3[[#This Row],[QUANTIDADE]]</f>
        <v>18</v>
      </c>
      <c r="L4880" s="2" t="str">
        <f>TEXT(Tabela3[[#This Row],[DATA]],"MM")</f>
        <v>05</v>
      </c>
      <c r="M4880" s="2">
        <f>WEEKNUM(Tabela3[[#This Row],[DATA]])</f>
        <v>19</v>
      </c>
      <c r="N4880" s="18">
        <f>YEAR(Tabela3[[#This Row],[DATA]])</f>
        <v>2023</v>
      </c>
    </row>
    <row r="4881" spans="2:14">
      <c r="B4881" s="1">
        <v>45055</v>
      </c>
      <c r="C4881">
        <v>13999</v>
      </c>
      <c r="D4881">
        <f>COUNTIF(C$4:C4881,Tabela3[[#This Row],[COMANDA]])</f>
        <v>1</v>
      </c>
      <c r="E4881" t="s">
        <v>90</v>
      </c>
      <c r="G4881" t="s">
        <v>8</v>
      </c>
      <c r="H4881" t="s">
        <v>84</v>
      </c>
      <c r="I4881" s="2">
        <v>1</v>
      </c>
      <c r="J4881" t="s">
        <v>11</v>
      </c>
      <c r="K4881" s="21">
        <f>INDEX(LISTAS!$H:$Q,MATCH(BASE!H4881,LISTAS!$G:$G,0),MATCH(BASE!J4881,LISTAS!$H$3:$Q$3,0))*Tabela3[[#This Row],[QUANTIDADE]]</f>
        <v>16</v>
      </c>
      <c r="L4881" s="2" t="str">
        <f>TEXT(Tabela3[[#This Row],[DATA]],"MM")</f>
        <v>05</v>
      </c>
      <c r="M4881" s="2">
        <f>WEEKNUM(Tabela3[[#This Row],[DATA]])</f>
        <v>19</v>
      </c>
      <c r="N4881" s="18">
        <f>YEAR(Tabela3[[#This Row],[DATA]])</f>
        <v>2023</v>
      </c>
    </row>
    <row r="4882" spans="2:14">
      <c r="B4882" s="1">
        <v>45055</v>
      </c>
      <c r="C4882">
        <v>13999</v>
      </c>
      <c r="D4882">
        <f>COUNTIF(C$4:C4882,Tabela3[[#This Row],[COMANDA]])</f>
        <v>2</v>
      </c>
      <c r="E4882" t="s">
        <v>90</v>
      </c>
      <c r="G4882" t="s">
        <v>9</v>
      </c>
      <c r="H4882" t="s">
        <v>132</v>
      </c>
      <c r="I4882" s="2">
        <v>1</v>
      </c>
      <c r="J4882" t="s">
        <v>11</v>
      </c>
      <c r="K4882" s="21">
        <f>INDEX(LISTAS!$H:$Q,MATCH(BASE!H4882,LISTAS!$G:$G,0),MATCH(BASE!J4882,LISTAS!$H$3:$Q$3,0))*Tabela3[[#This Row],[QUANTIDADE]]</f>
        <v>3</v>
      </c>
      <c r="L4882" s="2" t="str">
        <f>TEXT(Tabela3[[#This Row],[DATA]],"MM")</f>
        <v>05</v>
      </c>
      <c r="M4882" s="2">
        <f>WEEKNUM(Tabela3[[#This Row],[DATA]])</f>
        <v>19</v>
      </c>
      <c r="N4882" s="18">
        <f>YEAR(Tabela3[[#This Row],[DATA]])</f>
        <v>2023</v>
      </c>
    </row>
    <row r="4883" spans="2:14">
      <c r="B4883" s="1">
        <v>45055</v>
      </c>
      <c r="C4883">
        <v>14000</v>
      </c>
      <c r="D4883">
        <f>COUNTIF(C$4:C4883,Tabela3[[#This Row],[COMANDA]])</f>
        <v>1</v>
      </c>
      <c r="E4883" t="s">
        <v>1</v>
      </c>
      <c r="F4883" t="s">
        <v>375</v>
      </c>
      <c r="G4883" t="s">
        <v>8</v>
      </c>
      <c r="H4883" t="s">
        <v>202</v>
      </c>
      <c r="I4883" s="2">
        <v>2</v>
      </c>
      <c r="J4883" t="s">
        <v>11</v>
      </c>
      <c r="K4883" s="21">
        <f>INDEX(LISTAS!$H:$Q,MATCH(BASE!H4883,LISTAS!$G:$G,0),MATCH(BASE!J4883,LISTAS!$H$3:$Q$3,0))*Tabela3[[#This Row],[QUANTIDADE]]</f>
        <v>40</v>
      </c>
      <c r="L4883" s="2" t="str">
        <f>TEXT(Tabela3[[#This Row],[DATA]],"MM")</f>
        <v>05</v>
      </c>
      <c r="M4883" s="2">
        <f>WEEKNUM(Tabela3[[#This Row],[DATA]])</f>
        <v>19</v>
      </c>
      <c r="N4883" s="18">
        <f>YEAR(Tabela3[[#This Row],[DATA]])</f>
        <v>2023</v>
      </c>
    </row>
    <row r="4884" spans="2:14">
      <c r="B4884" s="1">
        <v>45055</v>
      </c>
      <c r="C4884">
        <v>14201</v>
      </c>
      <c r="D4884">
        <f>COUNTIF(C$4:C4884,Tabela3[[#This Row],[COMANDA]])</f>
        <v>1</v>
      </c>
      <c r="E4884" t="s">
        <v>90</v>
      </c>
      <c r="F4884" t="s">
        <v>98</v>
      </c>
      <c r="G4884" t="s">
        <v>8</v>
      </c>
      <c r="H4884" t="s">
        <v>206</v>
      </c>
      <c r="I4884" s="2">
        <v>1</v>
      </c>
      <c r="J4884" t="s">
        <v>11</v>
      </c>
      <c r="K4884" s="21">
        <f>INDEX(LISTAS!$H:$Q,MATCH(BASE!H4884,LISTAS!$G:$G,0),MATCH(BASE!J4884,LISTAS!$H$3:$Q$3,0))*Tabela3[[#This Row],[QUANTIDADE]]</f>
        <v>18</v>
      </c>
      <c r="L4884" s="2" t="str">
        <f>TEXT(Tabela3[[#This Row],[DATA]],"MM")</f>
        <v>05</v>
      </c>
      <c r="M4884" s="2">
        <f>WEEKNUM(Tabela3[[#This Row],[DATA]])</f>
        <v>19</v>
      </c>
      <c r="N4884" s="18">
        <f>YEAR(Tabela3[[#This Row],[DATA]])</f>
        <v>2023</v>
      </c>
    </row>
    <row r="4885" spans="2:14">
      <c r="B4885" s="1">
        <v>45055</v>
      </c>
      <c r="C4885">
        <v>14202</v>
      </c>
      <c r="D4885">
        <f>COUNTIF(C$4:C4885,Tabela3[[#This Row],[COMANDA]])</f>
        <v>1</v>
      </c>
      <c r="E4885" t="s">
        <v>90</v>
      </c>
      <c r="F4885" t="s">
        <v>98</v>
      </c>
      <c r="G4885" t="s">
        <v>8</v>
      </c>
      <c r="H4885" t="s">
        <v>41</v>
      </c>
      <c r="I4885" s="2">
        <v>1</v>
      </c>
      <c r="J4885" t="s">
        <v>11</v>
      </c>
      <c r="K4885" s="21">
        <f>INDEX(LISTAS!$H:$Q,MATCH(BASE!H4885,LISTAS!$G:$G,0),MATCH(BASE!J4885,LISTAS!$H$3:$Q$3,0))*Tabela3[[#This Row],[QUANTIDADE]]</f>
        <v>14</v>
      </c>
      <c r="L4885" s="2" t="str">
        <f>TEXT(Tabela3[[#This Row],[DATA]],"MM")</f>
        <v>05</v>
      </c>
      <c r="M4885" s="2">
        <f>WEEKNUM(Tabela3[[#This Row],[DATA]])</f>
        <v>19</v>
      </c>
      <c r="N4885" s="18">
        <f>YEAR(Tabela3[[#This Row],[DATA]])</f>
        <v>2023</v>
      </c>
    </row>
    <row r="4886" spans="2:14">
      <c r="B4886" s="1">
        <v>45055</v>
      </c>
      <c r="C4886">
        <v>14203</v>
      </c>
      <c r="D4886">
        <f>COUNTIF(C$4:C4886,Tabela3[[#This Row],[COMANDA]])</f>
        <v>1</v>
      </c>
      <c r="E4886" t="s">
        <v>89</v>
      </c>
      <c r="F4886" t="s">
        <v>99</v>
      </c>
      <c r="G4886" t="s">
        <v>8</v>
      </c>
      <c r="H4886" t="s">
        <v>206</v>
      </c>
      <c r="I4886" s="2">
        <v>1</v>
      </c>
      <c r="J4886" t="s">
        <v>11</v>
      </c>
      <c r="K4886" s="21">
        <f>INDEX(LISTAS!$H:$Q,MATCH(BASE!H4886,LISTAS!$G:$G,0),MATCH(BASE!J4886,LISTAS!$H$3:$Q$3,0))*Tabela3[[#This Row],[QUANTIDADE]]</f>
        <v>18</v>
      </c>
      <c r="L4886" s="2" t="str">
        <f>TEXT(Tabela3[[#This Row],[DATA]],"MM")</f>
        <v>05</v>
      </c>
      <c r="M4886" s="2">
        <f>WEEKNUM(Tabela3[[#This Row],[DATA]])</f>
        <v>19</v>
      </c>
      <c r="N4886" s="18">
        <f>YEAR(Tabela3[[#This Row],[DATA]])</f>
        <v>2023</v>
      </c>
    </row>
    <row r="4887" spans="2:14">
      <c r="B4887" s="1">
        <v>45055</v>
      </c>
      <c r="C4887">
        <v>14203</v>
      </c>
      <c r="D4887">
        <f>COUNTIF(C$4:C4887,Tabela3[[#This Row],[COMANDA]])</f>
        <v>2</v>
      </c>
      <c r="E4887" t="s">
        <v>89</v>
      </c>
      <c r="F4887" t="s">
        <v>99</v>
      </c>
      <c r="G4887" t="s">
        <v>9</v>
      </c>
      <c r="H4887" t="s">
        <v>59</v>
      </c>
      <c r="I4887" s="2">
        <v>1</v>
      </c>
      <c r="J4887" t="s">
        <v>11</v>
      </c>
      <c r="K4887" s="21">
        <f>INDEX(LISTAS!$H:$Q,MATCH(BASE!H4887,LISTAS!$G:$G,0),MATCH(BASE!J4887,LISTAS!$H$3:$Q$3,0))*Tabela3[[#This Row],[QUANTIDADE]]</f>
        <v>3</v>
      </c>
      <c r="L4887" s="2" t="str">
        <f>TEXT(Tabela3[[#This Row],[DATA]],"MM")</f>
        <v>05</v>
      </c>
      <c r="M4887" s="2">
        <f>WEEKNUM(Tabela3[[#This Row],[DATA]])</f>
        <v>19</v>
      </c>
      <c r="N4887" s="18">
        <f>YEAR(Tabela3[[#This Row],[DATA]])</f>
        <v>2023</v>
      </c>
    </row>
    <row r="4888" spans="2:14">
      <c r="B4888" s="1">
        <v>45055</v>
      </c>
      <c r="C4888">
        <v>14204</v>
      </c>
      <c r="D4888">
        <f>COUNTIF(C$4:C4888,Tabela3[[#This Row],[COMANDA]])</f>
        <v>1</v>
      </c>
      <c r="E4888" t="s">
        <v>90</v>
      </c>
      <c r="G4888" t="s">
        <v>8</v>
      </c>
      <c r="H4888" t="s">
        <v>47</v>
      </c>
      <c r="I4888" s="2">
        <v>1</v>
      </c>
      <c r="J4888" t="s">
        <v>11</v>
      </c>
      <c r="K4888" s="21">
        <f>INDEX(LISTAS!$H:$Q,MATCH(BASE!H4888,LISTAS!$G:$G,0),MATCH(BASE!J4888,LISTAS!$H$3:$Q$3,0))*Tabela3[[#This Row],[QUANTIDADE]]</f>
        <v>16</v>
      </c>
      <c r="L4888" s="2" t="str">
        <f>TEXT(Tabela3[[#This Row],[DATA]],"MM")</f>
        <v>05</v>
      </c>
      <c r="M4888" s="2">
        <f>WEEKNUM(Tabela3[[#This Row],[DATA]])</f>
        <v>19</v>
      </c>
      <c r="N4888" s="18">
        <f>YEAR(Tabela3[[#This Row],[DATA]])</f>
        <v>2023</v>
      </c>
    </row>
    <row r="4889" spans="2:14">
      <c r="B4889" s="1">
        <v>45055</v>
      </c>
      <c r="C4889">
        <v>14205</v>
      </c>
      <c r="D4889">
        <f>COUNTIF(C$4:C4889,Tabela3[[#This Row],[COMANDA]])</f>
        <v>1</v>
      </c>
      <c r="E4889" t="s">
        <v>90</v>
      </c>
      <c r="F4889" t="s">
        <v>98</v>
      </c>
      <c r="G4889" t="s">
        <v>8</v>
      </c>
      <c r="H4889" t="s">
        <v>206</v>
      </c>
      <c r="I4889" s="2">
        <v>1</v>
      </c>
      <c r="J4889" t="s">
        <v>11</v>
      </c>
      <c r="K4889" s="21">
        <f>INDEX(LISTAS!$H:$Q,MATCH(BASE!H4889,LISTAS!$G:$G,0),MATCH(BASE!J4889,LISTAS!$H$3:$Q$3,0))*Tabela3[[#This Row],[QUANTIDADE]]</f>
        <v>18</v>
      </c>
      <c r="L4889" s="2" t="str">
        <f>TEXT(Tabela3[[#This Row],[DATA]],"MM")</f>
        <v>05</v>
      </c>
      <c r="M4889" s="2">
        <f>WEEKNUM(Tabela3[[#This Row],[DATA]])</f>
        <v>19</v>
      </c>
      <c r="N4889" s="18">
        <f>YEAR(Tabela3[[#This Row],[DATA]])</f>
        <v>2023</v>
      </c>
    </row>
    <row r="4890" spans="2:14">
      <c r="B4890" s="1">
        <v>45055</v>
      </c>
      <c r="C4890">
        <v>14206</v>
      </c>
      <c r="D4890">
        <f>COUNTIF(C$4:C4890,Tabela3[[#This Row],[COMANDA]])</f>
        <v>1</v>
      </c>
      <c r="E4890" t="s">
        <v>90</v>
      </c>
      <c r="F4890" t="s">
        <v>98</v>
      </c>
      <c r="G4890" t="s">
        <v>8</v>
      </c>
      <c r="H4890" t="s">
        <v>203</v>
      </c>
      <c r="I4890" s="2">
        <v>1</v>
      </c>
      <c r="J4890" t="s">
        <v>11</v>
      </c>
      <c r="K4890" s="21">
        <f>INDEX(LISTAS!$H:$Q,MATCH(BASE!H4890,LISTAS!$G:$G,0),MATCH(BASE!J4890,LISTAS!$H$3:$Q$3,0))*Tabela3[[#This Row],[QUANTIDADE]]</f>
        <v>20</v>
      </c>
      <c r="L4890" s="2" t="str">
        <f>TEXT(Tabela3[[#This Row],[DATA]],"MM")</f>
        <v>05</v>
      </c>
      <c r="M4890" s="2">
        <f>WEEKNUM(Tabela3[[#This Row],[DATA]])</f>
        <v>19</v>
      </c>
      <c r="N4890" s="18">
        <f>YEAR(Tabela3[[#This Row],[DATA]])</f>
        <v>2023</v>
      </c>
    </row>
    <row r="4891" spans="2:14">
      <c r="B4891" s="1">
        <v>45055</v>
      </c>
      <c r="C4891">
        <v>14206</v>
      </c>
      <c r="D4891">
        <f>COUNTIF(C$4:C4891,Tabela3[[#This Row],[COMANDA]])</f>
        <v>2</v>
      </c>
      <c r="E4891" t="s">
        <v>90</v>
      </c>
      <c r="F4891" t="s">
        <v>98</v>
      </c>
      <c r="G4891" t="s">
        <v>8</v>
      </c>
      <c r="H4891" t="s">
        <v>206</v>
      </c>
      <c r="I4891" s="2">
        <v>1</v>
      </c>
      <c r="J4891" t="s">
        <v>11</v>
      </c>
      <c r="K4891" s="21">
        <f>INDEX(LISTAS!$H:$Q,MATCH(BASE!H4891,LISTAS!$G:$G,0),MATCH(BASE!J4891,LISTAS!$H$3:$Q$3,0))*Tabela3[[#This Row],[QUANTIDADE]]</f>
        <v>18</v>
      </c>
      <c r="L4891" s="2" t="str">
        <f>TEXT(Tabela3[[#This Row],[DATA]],"MM")</f>
        <v>05</v>
      </c>
      <c r="M4891" s="2">
        <f>WEEKNUM(Tabela3[[#This Row],[DATA]])</f>
        <v>19</v>
      </c>
      <c r="N4891" s="18">
        <f>YEAR(Tabela3[[#This Row],[DATA]])</f>
        <v>2023</v>
      </c>
    </row>
    <row r="4892" spans="2:14">
      <c r="B4892" s="1">
        <v>45055</v>
      </c>
      <c r="C4892">
        <v>14207</v>
      </c>
      <c r="D4892">
        <f>COUNTIF(C$4:C4892,Tabela3[[#This Row],[COMANDA]])</f>
        <v>1</v>
      </c>
      <c r="E4892" t="s">
        <v>90</v>
      </c>
      <c r="F4892" t="s">
        <v>99</v>
      </c>
      <c r="G4892" t="s">
        <v>8</v>
      </c>
      <c r="H4892" t="s">
        <v>203</v>
      </c>
      <c r="I4892" s="2">
        <v>1</v>
      </c>
      <c r="J4892" t="s">
        <v>11</v>
      </c>
      <c r="K4892" s="21">
        <f>INDEX(LISTAS!$H:$Q,MATCH(BASE!H4892,LISTAS!$G:$G,0),MATCH(BASE!J4892,LISTAS!$H$3:$Q$3,0))*Tabela3[[#This Row],[QUANTIDADE]]</f>
        <v>20</v>
      </c>
      <c r="L4892" s="2" t="str">
        <f>TEXT(Tabela3[[#This Row],[DATA]],"MM")</f>
        <v>05</v>
      </c>
      <c r="M4892" s="2">
        <f>WEEKNUM(Tabela3[[#This Row],[DATA]])</f>
        <v>19</v>
      </c>
      <c r="N4892" s="18">
        <f>YEAR(Tabela3[[#This Row],[DATA]])</f>
        <v>2023</v>
      </c>
    </row>
    <row r="4893" spans="2:14">
      <c r="B4893" s="1">
        <v>45055</v>
      </c>
      <c r="C4893">
        <v>14207</v>
      </c>
      <c r="D4893">
        <f>COUNTIF(C$4:C4893,Tabela3[[#This Row],[COMANDA]])</f>
        <v>2</v>
      </c>
      <c r="E4893" t="s">
        <v>90</v>
      </c>
      <c r="F4893" t="s">
        <v>99</v>
      </c>
      <c r="G4893" t="s">
        <v>9</v>
      </c>
      <c r="H4893" t="s">
        <v>59</v>
      </c>
      <c r="I4893" s="2">
        <v>1</v>
      </c>
      <c r="J4893" t="s">
        <v>11</v>
      </c>
      <c r="K4893" s="21">
        <f>INDEX(LISTAS!$H:$Q,MATCH(BASE!H4893,LISTAS!$G:$G,0),MATCH(BASE!J4893,LISTAS!$H$3:$Q$3,0))*Tabela3[[#This Row],[QUANTIDADE]]</f>
        <v>3</v>
      </c>
      <c r="L4893" s="2" t="str">
        <f>TEXT(Tabela3[[#This Row],[DATA]],"MM")</f>
        <v>05</v>
      </c>
      <c r="M4893" s="2">
        <f>WEEKNUM(Tabela3[[#This Row],[DATA]])</f>
        <v>19</v>
      </c>
      <c r="N4893" s="18">
        <f>YEAR(Tabela3[[#This Row],[DATA]])</f>
        <v>2023</v>
      </c>
    </row>
    <row r="4894" spans="2:14">
      <c r="B4894" s="1">
        <v>45055</v>
      </c>
      <c r="C4894">
        <v>14208</v>
      </c>
      <c r="D4894">
        <f>COUNTIF(C$4:C4894,Tabela3[[#This Row],[COMANDA]])</f>
        <v>1</v>
      </c>
      <c r="E4894" t="s">
        <v>89</v>
      </c>
      <c r="F4894" t="s">
        <v>98</v>
      </c>
      <c r="G4894" t="s">
        <v>8</v>
      </c>
      <c r="H4894" t="s">
        <v>42</v>
      </c>
      <c r="I4894" s="2">
        <v>1</v>
      </c>
      <c r="J4894" t="s">
        <v>11</v>
      </c>
      <c r="K4894" s="21">
        <f>INDEX(LISTAS!$H:$Q,MATCH(BASE!H4894,LISTAS!$G:$G,0),MATCH(BASE!J4894,LISTAS!$H$3:$Q$3,0))*Tabela3[[#This Row],[QUANTIDADE]]</f>
        <v>16</v>
      </c>
      <c r="L4894" s="2" t="str">
        <f>TEXT(Tabela3[[#This Row],[DATA]],"MM")</f>
        <v>05</v>
      </c>
      <c r="M4894" s="2">
        <f>WEEKNUM(Tabela3[[#This Row],[DATA]])</f>
        <v>19</v>
      </c>
      <c r="N4894" s="18">
        <f>YEAR(Tabela3[[#This Row],[DATA]])</f>
        <v>2023</v>
      </c>
    </row>
    <row r="4895" spans="2:14">
      <c r="B4895" s="1">
        <v>45055</v>
      </c>
      <c r="C4895">
        <v>14209</v>
      </c>
      <c r="D4895">
        <f>COUNTIF(C$4:C4895,Tabela3[[#This Row],[COMANDA]])</f>
        <v>1</v>
      </c>
      <c r="E4895" t="s">
        <v>90</v>
      </c>
      <c r="F4895" t="s">
        <v>99</v>
      </c>
      <c r="G4895" t="s">
        <v>8</v>
      </c>
      <c r="H4895" t="s">
        <v>84</v>
      </c>
      <c r="I4895" s="2">
        <v>1</v>
      </c>
      <c r="J4895" t="s">
        <v>11</v>
      </c>
      <c r="K4895" s="21">
        <f>INDEX(LISTAS!$H:$Q,MATCH(BASE!H4895,LISTAS!$G:$G,0),MATCH(BASE!J4895,LISTAS!$H$3:$Q$3,0))*Tabela3[[#This Row],[QUANTIDADE]]</f>
        <v>16</v>
      </c>
      <c r="L4895" s="2" t="str">
        <f>TEXT(Tabela3[[#This Row],[DATA]],"MM")</f>
        <v>05</v>
      </c>
      <c r="M4895" s="2">
        <f>WEEKNUM(Tabela3[[#This Row],[DATA]])</f>
        <v>19</v>
      </c>
      <c r="N4895" s="18">
        <f>YEAR(Tabela3[[#This Row],[DATA]])</f>
        <v>2023</v>
      </c>
    </row>
    <row r="4896" spans="2:14">
      <c r="B4896" s="1">
        <v>45055</v>
      </c>
      <c r="C4896">
        <v>14210</v>
      </c>
      <c r="D4896">
        <f>COUNTIF(C$4:C4896,Tabela3[[#This Row],[COMANDA]])</f>
        <v>1</v>
      </c>
      <c r="E4896" t="s">
        <v>90</v>
      </c>
      <c r="F4896" t="s">
        <v>98</v>
      </c>
      <c r="G4896" t="s">
        <v>8</v>
      </c>
      <c r="H4896" t="s">
        <v>204</v>
      </c>
      <c r="I4896" s="2">
        <v>1</v>
      </c>
      <c r="J4896" t="s">
        <v>11</v>
      </c>
      <c r="K4896" s="21">
        <f>INDEX(LISTAS!$H:$Q,MATCH(BASE!H4896,LISTAS!$G:$G,0),MATCH(BASE!J4896,LISTAS!$H$3:$Q$3,0))*Tabela3[[#This Row],[QUANTIDADE]]</f>
        <v>18</v>
      </c>
      <c r="L4896" s="2" t="str">
        <f>TEXT(Tabela3[[#This Row],[DATA]],"MM")</f>
        <v>05</v>
      </c>
      <c r="M4896" s="2">
        <f>WEEKNUM(Tabela3[[#This Row],[DATA]])</f>
        <v>19</v>
      </c>
      <c r="N4896" s="18">
        <f>YEAR(Tabela3[[#This Row],[DATA]])</f>
        <v>2023</v>
      </c>
    </row>
    <row r="4897" spans="2:14">
      <c r="B4897" s="1">
        <v>45055</v>
      </c>
      <c r="C4897">
        <v>14211</v>
      </c>
      <c r="D4897">
        <f>COUNTIF(C$4:C4897,Tabela3[[#This Row],[COMANDA]])</f>
        <v>1</v>
      </c>
      <c r="E4897" t="s">
        <v>90</v>
      </c>
      <c r="F4897" t="s">
        <v>98</v>
      </c>
      <c r="G4897" t="s">
        <v>8</v>
      </c>
      <c r="H4897" t="s">
        <v>211</v>
      </c>
      <c r="I4897" s="2">
        <v>1</v>
      </c>
      <c r="J4897" t="s">
        <v>11</v>
      </c>
      <c r="K4897" s="21">
        <f>INDEX(LISTAS!$H:$Q,MATCH(BASE!H4897,LISTAS!$G:$G,0),MATCH(BASE!J4897,LISTAS!$H$3:$Q$3,0))*Tabela3[[#This Row],[QUANTIDADE]]</f>
        <v>20</v>
      </c>
      <c r="L4897" s="2" t="str">
        <f>TEXT(Tabela3[[#This Row],[DATA]],"MM")</f>
        <v>05</v>
      </c>
      <c r="M4897" s="2">
        <f>WEEKNUM(Tabela3[[#This Row],[DATA]])</f>
        <v>19</v>
      </c>
      <c r="N4897" s="18">
        <f>YEAR(Tabela3[[#This Row],[DATA]])</f>
        <v>2023</v>
      </c>
    </row>
    <row r="4898" spans="2:14">
      <c r="B4898" s="1">
        <v>45055</v>
      </c>
      <c r="C4898">
        <v>14212</v>
      </c>
      <c r="D4898">
        <f>COUNTIF(C$4:C4898,Tabela3[[#This Row],[COMANDA]])</f>
        <v>1</v>
      </c>
      <c r="E4898" t="s">
        <v>90</v>
      </c>
      <c r="F4898" t="s">
        <v>98</v>
      </c>
      <c r="G4898" t="s">
        <v>8</v>
      </c>
      <c r="H4898" t="s">
        <v>42</v>
      </c>
      <c r="I4898" s="2">
        <v>1</v>
      </c>
      <c r="J4898" t="s">
        <v>11</v>
      </c>
      <c r="K4898" s="21">
        <f>INDEX(LISTAS!$H:$Q,MATCH(BASE!H4898,LISTAS!$G:$G,0),MATCH(BASE!J4898,LISTAS!$H$3:$Q$3,0))*Tabela3[[#This Row],[QUANTIDADE]]</f>
        <v>16</v>
      </c>
      <c r="L4898" s="2" t="str">
        <f>TEXT(Tabela3[[#This Row],[DATA]],"MM")</f>
        <v>05</v>
      </c>
      <c r="M4898" s="2">
        <f>WEEKNUM(Tabela3[[#This Row],[DATA]])</f>
        <v>19</v>
      </c>
      <c r="N4898" s="18">
        <f>YEAR(Tabela3[[#This Row],[DATA]])</f>
        <v>2023</v>
      </c>
    </row>
    <row r="4899" spans="2:14">
      <c r="B4899" s="1">
        <v>45055</v>
      </c>
      <c r="C4899">
        <v>14213</v>
      </c>
      <c r="D4899">
        <f>COUNTIF(C$4:C4899,Tabela3[[#This Row],[COMANDA]])</f>
        <v>1</v>
      </c>
      <c r="E4899" t="s">
        <v>90</v>
      </c>
      <c r="F4899" t="s">
        <v>98</v>
      </c>
      <c r="G4899" t="s">
        <v>8</v>
      </c>
      <c r="H4899" t="s">
        <v>206</v>
      </c>
      <c r="I4899" s="2">
        <v>1</v>
      </c>
      <c r="J4899" t="s">
        <v>11</v>
      </c>
      <c r="K4899" s="21">
        <f>INDEX(LISTAS!$H:$Q,MATCH(BASE!H4899,LISTAS!$G:$G,0),MATCH(BASE!J4899,LISTAS!$H$3:$Q$3,0))*Tabela3[[#This Row],[QUANTIDADE]]</f>
        <v>18</v>
      </c>
      <c r="L4899" s="2" t="str">
        <f>TEXT(Tabela3[[#This Row],[DATA]],"MM")</f>
        <v>05</v>
      </c>
      <c r="M4899" s="2">
        <f>WEEKNUM(Tabela3[[#This Row],[DATA]])</f>
        <v>19</v>
      </c>
      <c r="N4899" s="18">
        <f>YEAR(Tabela3[[#This Row],[DATA]])</f>
        <v>2023</v>
      </c>
    </row>
    <row r="4900" spans="2:14">
      <c r="B4900" s="1">
        <v>45055</v>
      </c>
      <c r="C4900">
        <v>14214</v>
      </c>
      <c r="D4900">
        <f>COUNTIF(C$4:C4900,Tabela3[[#This Row],[COMANDA]])</f>
        <v>1</v>
      </c>
      <c r="E4900" t="s">
        <v>90</v>
      </c>
      <c r="F4900" t="s">
        <v>100</v>
      </c>
      <c r="G4900" t="s">
        <v>8</v>
      </c>
      <c r="H4900" t="s">
        <v>206</v>
      </c>
      <c r="I4900" s="2">
        <v>1</v>
      </c>
      <c r="J4900" t="s">
        <v>11</v>
      </c>
      <c r="K4900" s="21">
        <f>INDEX(LISTAS!$H:$Q,MATCH(BASE!H4900,LISTAS!$G:$G,0),MATCH(BASE!J4900,LISTAS!$H$3:$Q$3,0))*Tabela3[[#This Row],[QUANTIDADE]]</f>
        <v>18</v>
      </c>
      <c r="L4900" s="2" t="str">
        <f>TEXT(Tabela3[[#This Row],[DATA]],"MM")</f>
        <v>05</v>
      </c>
      <c r="M4900" s="2">
        <f>WEEKNUM(Tabela3[[#This Row],[DATA]])</f>
        <v>19</v>
      </c>
      <c r="N4900" s="18">
        <f>YEAR(Tabela3[[#This Row],[DATA]])</f>
        <v>2023</v>
      </c>
    </row>
    <row r="4901" spans="2:14">
      <c r="B4901" s="1">
        <v>45055</v>
      </c>
      <c r="C4901">
        <v>14214</v>
      </c>
      <c r="D4901">
        <f>COUNTIF(C$4:C4901,Tabela3[[#This Row],[COMANDA]])</f>
        <v>2</v>
      </c>
      <c r="E4901" t="s">
        <v>90</v>
      </c>
      <c r="F4901" t="s">
        <v>100</v>
      </c>
      <c r="G4901" t="s">
        <v>61</v>
      </c>
      <c r="H4901" t="s">
        <v>163</v>
      </c>
      <c r="I4901" s="2">
        <v>1</v>
      </c>
      <c r="J4901" t="s">
        <v>11</v>
      </c>
      <c r="K4901" s="21">
        <f>INDEX(LISTAS!$H:$Q,MATCH(BASE!H4901,LISTAS!$G:$G,0),MATCH(BASE!J4901,LISTAS!$H$3:$Q$3,0))*Tabela3[[#This Row],[QUANTIDADE]]</f>
        <v>4</v>
      </c>
      <c r="L4901" s="2" t="str">
        <f>TEXT(Tabela3[[#This Row],[DATA]],"MM")</f>
        <v>05</v>
      </c>
      <c r="M4901" s="2">
        <f>WEEKNUM(Tabela3[[#This Row],[DATA]])</f>
        <v>19</v>
      </c>
      <c r="N4901" s="18">
        <f>YEAR(Tabela3[[#This Row],[DATA]])</f>
        <v>2023</v>
      </c>
    </row>
    <row r="4902" spans="2:14">
      <c r="B4902" s="1">
        <v>45055</v>
      </c>
      <c r="C4902">
        <v>14215</v>
      </c>
      <c r="D4902">
        <f>COUNTIF(C$4:C4902,Tabela3[[#This Row],[COMANDA]])</f>
        <v>1</v>
      </c>
      <c r="E4902" t="s">
        <v>90</v>
      </c>
      <c r="F4902" t="s">
        <v>98</v>
      </c>
      <c r="G4902" t="s">
        <v>8</v>
      </c>
      <c r="H4902" t="s">
        <v>39</v>
      </c>
      <c r="I4902" s="2">
        <v>1</v>
      </c>
      <c r="J4902" t="s">
        <v>11</v>
      </c>
      <c r="K4902" s="21">
        <f>INDEX(LISTAS!$H:$Q,MATCH(BASE!H4902,LISTAS!$G:$G,0),MATCH(BASE!J4902,LISTAS!$H$3:$Q$3,0))*Tabela3[[#This Row],[QUANTIDADE]]</f>
        <v>12</v>
      </c>
      <c r="L4902" s="2" t="str">
        <f>TEXT(Tabela3[[#This Row],[DATA]],"MM")</f>
        <v>05</v>
      </c>
      <c r="M4902" s="2">
        <f>WEEKNUM(Tabela3[[#This Row],[DATA]])</f>
        <v>19</v>
      </c>
      <c r="N4902" s="18">
        <f>YEAR(Tabela3[[#This Row],[DATA]])</f>
        <v>2023</v>
      </c>
    </row>
    <row r="4903" spans="2:14">
      <c r="B4903" s="1">
        <v>45055</v>
      </c>
      <c r="C4903">
        <v>14215</v>
      </c>
      <c r="D4903">
        <f>COUNTIF(C$4:C4903,Tabela3[[#This Row],[COMANDA]])</f>
        <v>2</v>
      </c>
      <c r="E4903" t="s">
        <v>90</v>
      </c>
      <c r="F4903" t="s">
        <v>98</v>
      </c>
      <c r="G4903" t="s">
        <v>8</v>
      </c>
      <c r="H4903" t="s">
        <v>40</v>
      </c>
      <c r="I4903" s="2">
        <v>1</v>
      </c>
      <c r="J4903" t="s">
        <v>11</v>
      </c>
      <c r="K4903" s="21">
        <f>INDEX(LISTAS!$H:$Q,MATCH(BASE!H4903,LISTAS!$G:$G,0),MATCH(BASE!J4903,LISTAS!$H$3:$Q$3,0))*Tabela3[[#This Row],[QUANTIDADE]]</f>
        <v>14</v>
      </c>
      <c r="L4903" s="2" t="str">
        <f>TEXT(Tabela3[[#This Row],[DATA]],"MM")</f>
        <v>05</v>
      </c>
      <c r="M4903" s="2">
        <f>WEEKNUM(Tabela3[[#This Row],[DATA]])</f>
        <v>19</v>
      </c>
      <c r="N4903" s="18">
        <f>YEAR(Tabela3[[#This Row],[DATA]])</f>
        <v>2023</v>
      </c>
    </row>
    <row r="4904" spans="2:14">
      <c r="B4904" s="1">
        <v>45055</v>
      </c>
      <c r="C4904">
        <v>14215</v>
      </c>
      <c r="D4904">
        <f>COUNTIF(C$4:C4904,Tabela3[[#This Row],[COMANDA]])</f>
        <v>3</v>
      </c>
      <c r="E4904" t="s">
        <v>90</v>
      </c>
      <c r="F4904" t="s">
        <v>98</v>
      </c>
      <c r="G4904" t="s">
        <v>9</v>
      </c>
      <c r="H4904" t="s">
        <v>138</v>
      </c>
      <c r="I4904" s="2">
        <v>1</v>
      </c>
      <c r="J4904" t="s">
        <v>11</v>
      </c>
      <c r="K4904" s="21">
        <f>INDEX(LISTAS!$H:$Q,MATCH(BASE!H4904,LISTAS!$G:$G,0),MATCH(BASE!J4904,LISTAS!$H$3:$Q$3,0))*Tabela3[[#This Row],[QUANTIDADE]]</f>
        <v>4</v>
      </c>
      <c r="L4904" s="2" t="str">
        <f>TEXT(Tabela3[[#This Row],[DATA]],"MM")</f>
        <v>05</v>
      </c>
      <c r="M4904" s="2">
        <f>WEEKNUM(Tabela3[[#This Row],[DATA]])</f>
        <v>19</v>
      </c>
      <c r="N4904" s="18">
        <f>YEAR(Tabela3[[#This Row],[DATA]])</f>
        <v>2023</v>
      </c>
    </row>
    <row r="4905" spans="2:14">
      <c r="B4905" s="1">
        <v>45055</v>
      </c>
      <c r="C4905">
        <v>14216</v>
      </c>
      <c r="D4905">
        <f>COUNTIF(C$4:C4905,Tabela3[[#This Row],[COMANDA]])</f>
        <v>1</v>
      </c>
      <c r="E4905" t="s">
        <v>90</v>
      </c>
      <c r="F4905" t="s">
        <v>99</v>
      </c>
      <c r="G4905" t="s">
        <v>8</v>
      </c>
      <c r="H4905" t="s">
        <v>211</v>
      </c>
      <c r="I4905" s="2">
        <v>1</v>
      </c>
      <c r="J4905" t="s">
        <v>11</v>
      </c>
      <c r="K4905" s="21">
        <f>INDEX(LISTAS!$H:$Q,MATCH(BASE!H4905,LISTAS!$G:$G,0),MATCH(BASE!J4905,LISTAS!$H$3:$Q$3,0))*Tabela3[[#This Row],[QUANTIDADE]]</f>
        <v>20</v>
      </c>
      <c r="L4905" s="2" t="str">
        <f>TEXT(Tabela3[[#This Row],[DATA]],"MM")</f>
        <v>05</v>
      </c>
      <c r="M4905" s="2">
        <f>WEEKNUM(Tabela3[[#This Row],[DATA]])</f>
        <v>19</v>
      </c>
      <c r="N4905" s="18">
        <f>YEAR(Tabela3[[#This Row],[DATA]])</f>
        <v>2023</v>
      </c>
    </row>
    <row r="4906" spans="2:14">
      <c r="B4906" s="1">
        <v>45055</v>
      </c>
      <c r="C4906">
        <v>14216</v>
      </c>
      <c r="D4906">
        <f>COUNTIF(C$4:C4906,Tabela3[[#This Row],[COMANDA]])</f>
        <v>2</v>
      </c>
      <c r="E4906" t="s">
        <v>90</v>
      </c>
      <c r="F4906" t="s">
        <v>99</v>
      </c>
      <c r="G4906" t="s">
        <v>61</v>
      </c>
      <c r="H4906" t="s">
        <v>161</v>
      </c>
      <c r="I4906" s="2">
        <v>1</v>
      </c>
      <c r="J4906" t="s">
        <v>11</v>
      </c>
      <c r="K4906" s="21">
        <f>INDEX(LISTAS!$H:$Q,MATCH(BASE!H4906,LISTAS!$G:$G,0),MATCH(BASE!J4906,LISTAS!$H$3:$Q$3,0))*Tabela3[[#This Row],[QUANTIDADE]]</f>
        <v>3</v>
      </c>
      <c r="L4906" s="2" t="str">
        <f>TEXT(Tabela3[[#This Row],[DATA]],"MM")</f>
        <v>05</v>
      </c>
      <c r="M4906" s="2">
        <f>WEEKNUM(Tabela3[[#This Row],[DATA]])</f>
        <v>19</v>
      </c>
      <c r="N4906" s="18">
        <f>YEAR(Tabela3[[#This Row],[DATA]])</f>
        <v>2023</v>
      </c>
    </row>
    <row r="4907" spans="2:14">
      <c r="B4907" s="1">
        <v>45055</v>
      </c>
      <c r="C4907">
        <v>14217</v>
      </c>
      <c r="D4907">
        <f>COUNTIF(C$4:C4907,Tabela3[[#This Row],[COMANDA]])</f>
        <v>1</v>
      </c>
      <c r="E4907" t="s">
        <v>90</v>
      </c>
      <c r="F4907" t="s">
        <v>98</v>
      </c>
      <c r="G4907" t="s">
        <v>8</v>
      </c>
      <c r="H4907" t="s">
        <v>203</v>
      </c>
      <c r="I4907" s="2">
        <v>1</v>
      </c>
      <c r="J4907" t="s">
        <v>11</v>
      </c>
      <c r="K4907" s="21">
        <f>INDEX(LISTAS!$H:$Q,MATCH(BASE!H4907,LISTAS!$G:$G,0),MATCH(BASE!J4907,LISTAS!$H$3:$Q$3,0))*Tabela3[[#This Row],[QUANTIDADE]]</f>
        <v>20</v>
      </c>
      <c r="L4907" s="2" t="str">
        <f>TEXT(Tabela3[[#This Row],[DATA]],"MM")</f>
        <v>05</v>
      </c>
      <c r="M4907" s="2">
        <f>WEEKNUM(Tabela3[[#This Row],[DATA]])</f>
        <v>19</v>
      </c>
      <c r="N4907" s="18">
        <f>YEAR(Tabela3[[#This Row],[DATA]])</f>
        <v>2023</v>
      </c>
    </row>
    <row r="4908" spans="2:14">
      <c r="B4908" s="1">
        <v>45055</v>
      </c>
      <c r="C4908">
        <v>14217</v>
      </c>
      <c r="D4908">
        <f>COUNTIF(C$4:C4908,Tabela3[[#This Row],[COMANDA]])</f>
        <v>2</v>
      </c>
      <c r="E4908" t="s">
        <v>90</v>
      </c>
      <c r="F4908" t="s">
        <v>98</v>
      </c>
      <c r="G4908" t="s">
        <v>9</v>
      </c>
      <c r="H4908" t="s">
        <v>132</v>
      </c>
      <c r="I4908" s="2">
        <v>1</v>
      </c>
      <c r="J4908" t="s">
        <v>11</v>
      </c>
      <c r="K4908" s="21">
        <f>INDEX(LISTAS!$H:$Q,MATCH(BASE!H4908,LISTAS!$G:$G,0),MATCH(BASE!J4908,LISTAS!$H$3:$Q$3,0))*Tabela3[[#This Row],[QUANTIDADE]]</f>
        <v>3</v>
      </c>
      <c r="L4908" s="2" t="str">
        <f>TEXT(Tabela3[[#This Row],[DATA]],"MM")</f>
        <v>05</v>
      </c>
      <c r="M4908" s="2">
        <f>WEEKNUM(Tabela3[[#This Row],[DATA]])</f>
        <v>19</v>
      </c>
      <c r="N4908" s="18">
        <f>YEAR(Tabela3[[#This Row],[DATA]])</f>
        <v>2023</v>
      </c>
    </row>
    <row r="4909" spans="2:14">
      <c r="B4909" s="1">
        <v>45055</v>
      </c>
      <c r="C4909">
        <v>14218</v>
      </c>
      <c r="D4909">
        <f>COUNTIF(C$4:C4909,Tabela3[[#This Row],[COMANDA]])</f>
        <v>1</v>
      </c>
      <c r="E4909" t="s">
        <v>89</v>
      </c>
      <c r="G4909" t="s">
        <v>8</v>
      </c>
      <c r="H4909" t="s">
        <v>204</v>
      </c>
      <c r="I4909" s="2">
        <v>1</v>
      </c>
      <c r="J4909" t="s">
        <v>11</v>
      </c>
      <c r="K4909" s="21">
        <f>INDEX(LISTAS!$H:$Q,MATCH(BASE!H4909,LISTAS!$G:$G,0),MATCH(BASE!J4909,LISTAS!$H$3:$Q$3,0))*Tabela3[[#This Row],[QUANTIDADE]]</f>
        <v>18</v>
      </c>
      <c r="L4909" s="2" t="str">
        <f>TEXT(Tabela3[[#This Row],[DATA]],"MM")</f>
        <v>05</v>
      </c>
      <c r="M4909" s="2">
        <f>WEEKNUM(Tabela3[[#This Row],[DATA]])</f>
        <v>19</v>
      </c>
      <c r="N4909" s="18">
        <f>YEAR(Tabela3[[#This Row],[DATA]])</f>
        <v>2023</v>
      </c>
    </row>
    <row r="4910" spans="2:14">
      <c r="B4910" s="1">
        <v>45055</v>
      </c>
      <c r="C4910">
        <v>14218</v>
      </c>
      <c r="D4910">
        <f>COUNTIF(C$4:C4910,Tabela3[[#This Row],[COMANDA]])</f>
        <v>2</v>
      </c>
      <c r="E4910" t="s">
        <v>89</v>
      </c>
      <c r="G4910" t="s">
        <v>10</v>
      </c>
      <c r="H4910" t="s">
        <v>128</v>
      </c>
      <c r="I4910" s="2">
        <v>1</v>
      </c>
      <c r="J4910" t="s">
        <v>11</v>
      </c>
      <c r="K4910" s="21">
        <f>INDEX(LISTAS!$H:$Q,MATCH(BASE!H4910,LISTAS!$G:$G,0),MATCH(BASE!J4910,LISTAS!$H$3:$Q$3,0))*Tabela3[[#This Row],[QUANTIDADE]]</f>
        <v>5</v>
      </c>
      <c r="L4910" s="2" t="str">
        <f>TEXT(Tabela3[[#This Row],[DATA]],"MM")</f>
        <v>05</v>
      </c>
      <c r="M4910" s="2">
        <f>WEEKNUM(Tabela3[[#This Row],[DATA]])</f>
        <v>19</v>
      </c>
      <c r="N4910" s="18">
        <f>YEAR(Tabela3[[#This Row],[DATA]])</f>
        <v>2023</v>
      </c>
    </row>
    <row r="4911" spans="2:14">
      <c r="B4911" s="1">
        <v>45055</v>
      </c>
      <c r="C4911">
        <v>14219</v>
      </c>
      <c r="D4911">
        <f>COUNTIF(C$4:C4911,Tabela3[[#This Row],[COMANDA]])</f>
        <v>1</v>
      </c>
      <c r="E4911" t="s">
        <v>90</v>
      </c>
      <c r="F4911" t="s">
        <v>98</v>
      </c>
      <c r="G4911" t="s">
        <v>8</v>
      </c>
      <c r="H4911" t="s">
        <v>42</v>
      </c>
      <c r="I4911" s="2">
        <v>1</v>
      </c>
      <c r="J4911" t="s">
        <v>11</v>
      </c>
      <c r="K4911" s="21">
        <f>INDEX(LISTAS!$H:$Q,MATCH(BASE!H4911,LISTAS!$G:$G,0),MATCH(BASE!J4911,LISTAS!$H$3:$Q$3,0))*Tabela3[[#This Row],[QUANTIDADE]]</f>
        <v>16</v>
      </c>
      <c r="L4911" s="2" t="str">
        <f>TEXT(Tabela3[[#This Row],[DATA]],"MM")</f>
        <v>05</v>
      </c>
      <c r="M4911" s="2">
        <f>WEEKNUM(Tabela3[[#This Row],[DATA]])</f>
        <v>19</v>
      </c>
      <c r="N4911" s="18">
        <f>YEAR(Tabela3[[#This Row],[DATA]])</f>
        <v>2023</v>
      </c>
    </row>
    <row r="4912" spans="2:14">
      <c r="B4912" s="1">
        <v>45055</v>
      </c>
      <c r="C4912">
        <v>14220</v>
      </c>
      <c r="D4912">
        <f>COUNTIF(C$4:C4912,Tabela3[[#This Row],[COMANDA]])</f>
        <v>1</v>
      </c>
      <c r="E4912" t="s">
        <v>90</v>
      </c>
      <c r="G4912" t="s">
        <v>8</v>
      </c>
      <c r="H4912" t="s">
        <v>41</v>
      </c>
      <c r="I4912" s="2">
        <v>1</v>
      </c>
      <c r="J4912" t="s">
        <v>11</v>
      </c>
      <c r="K4912" s="21">
        <f>INDEX(LISTAS!$H:$Q,MATCH(BASE!H4912,LISTAS!$G:$G,0),MATCH(BASE!J4912,LISTAS!$H$3:$Q$3,0))*Tabela3[[#This Row],[QUANTIDADE]]</f>
        <v>14</v>
      </c>
      <c r="L4912" s="2" t="str">
        <f>TEXT(Tabela3[[#This Row],[DATA]],"MM")</f>
        <v>05</v>
      </c>
      <c r="M4912" s="2">
        <f>WEEKNUM(Tabela3[[#This Row],[DATA]])</f>
        <v>19</v>
      </c>
      <c r="N4912" s="18">
        <f>YEAR(Tabela3[[#This Row],[DATA]])</f>
        <v>2023</v>
      </c>
    </row>
    <row r="4913" spans="2:14">
      <c r="B4913" s="1">
        <v>45055</v>
      </c>
      <c r="C4913">
        <v>14221</v>
      </c>
      <c r="D4913">
        <f>COUNTIF(C$4:C4913,Tabela3[[#This Row],[COMANDA]])</f>
        <v>1</v>
      </c>
      <c r="E4913" t="s">
        <v>89</v>
      </c>
      <c r="F4913" t="s">
        <v>99</v>
      </c>
      <c r="G4913" t="s">
        <v>8</v>
      </c>
      <c r="H4913" t="s">
        <v>204</v>
      </c>
      <c r="I4913" s="2">
        <v>1</v>
      </c>
      <c r="J4913" t="s">
        <v>11</v>
      </c>
      <c r="K4913" s="21">
        <f>INDEX(LISTAS!$H:$Q,MATCH(BASE!H4913,LISTAS!$G:$G,0),MATCH(BASE!J4913,LISTAS!$H$3:$Q$3,0))*Tabela3[[#This Row],[QUANTIDADE]]</f>
        <v>18</v>
      </c>
      <c r="L4913" s="2" t="str">
        <f>TEXT(Tabela3[[#This Row],[DATA]],"MM")</f>
        <v>05</v>
      </c>
      <c r="M4913" s="2">
        <f>WEEKNUM(Tabela3[[#This Row],[DATA]])</f>
        <v>19</v>
      </c>
      <c r="N4913" s="18">
        <f>YEAR(Tabela3[[#This Row],[DATA]])</f>
        <v>2023</v>
      </c>
    </row>
    <row r="4914" spans="2:14">
      <c r="B4914" s="1">
        <v>45055</v>
      </c>
      <c r="C4914">
        <v>14222</v>
      </c>
      <c r="D4914">
        <f>COUNTIF(C$4:C4914,Tabela3[[#This Row],[COMANDA]])</f>
        <v>1</v>
      </c>
      <c r="E4914" t="s">
        <v>90</v>
      </c>
      <c r="F4914" t="s">
        <v>99</v>
      </c>
      <c r="G4914" t="s">
        <v>8</v>
      </c>
      <c r="H4914" t="s">
        <v>204</v>
      </c>
      <c r="I4914" s="2">
        <v>1</v>
      </c>
      <c r="J4914" t="s">
        <v>11</v>
      </c>
      <c r="K4914" s="21">
        <f>INDEX(LISTAS!$H:$Q,MATCH(BASE!H4914,LISTAS!$G:$G,0),MATCH(BASE!J4914,LISTAS!$H$3:$Q$3,0))*Tabela3[[#This Row],[QUANTIDADE]]</f>
        <v>18</v>
      </c>
      <c r="L4914" s="2" t="str">
        <f>TEXT(Tabela3[[#This Row],[DATA]],"MM")</f>
        <v>05</v>
      </c>
      <c r="M4914" s="2">
        <f>WEEKNUM(Tabela3[[#This Row],[DATA]])</f>
        <v>19</v>
      </c>
      <c r="N4914" s="18">
        <f>YEAR(Tabela3[[#This Row],[DATA]])</f>
        <v>2023</v>
      </c>
    </row>
    <row r="4915" spans="2:14">
      <c r="B4915" s="1">
        <v>45055</v>
      </c>
      <c r="C4915">
        <v>14223</v>
      </c>
      <c r="D4915">
        <f>COUNTIF(C$4:C4915,Tabela3[[#This Row],[COMANDA]])</f>
        <v>1</v>
      </c>
      <c r="E4915" t="s">
        <v>90</v>
      </c>
      <c r="F4915" t="s">
        <v>98</v>
      </c>
      <c r="G4915" t="s">
        <v>8</v>
      </c>
      <c r="H4915" t="s">
        <v>211</v>
      </c>
      <c r="I4915" s="2">
        <v>1</v>
      </c>
      <c r="J4915" t="s">
        <v>11</v>
      </c>
      <c r="K4915" s="21">
        <f>INDEX(LISTAS!$H:$Q,MATCH(BASE!H4915,LISTAS!$G:$G,0),MATCH(BASE!J4915,LISTAS!$H$3:$Q$3,0))*Tabela3[[#This Row],[QUANTIDADE]]</f>
        <v>20</v>
      </c>
      <c r="L4915" s="2" t="str">
        <f>TEXT(Tabela3[[#This Row],[DATA]],"MM")</f>
        <v>05</v>
      </c>
      <c r="M4915" s="2">
        <f>WEEKNUM(Tabela3[[#This Row],[DATA]])</f>
        <v>19</v>
      </c>
      <c r="N4915" s="18">
        <f>YEAR(Tabela3[[#This Row],[DATA]])</f>
        <v>2023</v>
      </c>
    </row>
    <row r="4916" spans="2:14">
      <c r="B4916" s="1">
        <v>45055</v>
      </c>
      <c r="C4916">
        <v>14223</v>
      </c>
      <c r="D4916">
        <f>COUNTIF(C$4:C4916,Tabela3[[#This Row],[COMANDA]])</f>
        <v>2</v>
      </c>
      <c r="E4916" t="s">
        <v>90</v>
      </c>
      <c r="F4916" t="s">
        <v>98</v>
      </c>
      <c r="G4916" t="s">
        <v>9</v>
      </c>
      <c r="H4916" t="s">
        <v>465</v>
      </c>
      <c r="I4916" s="2">
        <v>1</v>
      </c>
      <c r="J4916" t="s">
        <v>11</v>
      </c>
      <c r="K4916" s="21">
        <f>INDEX(LISTAS!$H:$Q,MATCH(BASE!H4916,LISTAS!$G:$G,0),MATCH(BASE!J4916,LISTAS!$H$3:$Q$3,0))*Tabela3[[#This Row],[QUANTIDADE]]</f>
        <v>5</v>
      </c>
      <c r="L4916" s="2" t="str">
        <f>TEXT(Tabela3[[#This Row],[DATA]],"MM")</f>
        <v>05</v>
      </c>
      <c r="M4916" s="2">
        <f>WEEKNUM(Tabela3[[#This Row],[DATA]])</f>
        <v>19</v>
      </c>
      <c r="N4916" s="18">
        <f>YEAR(Tabela3[[#This Row],[DATA]])</f>
        <v>2023</v>
      </c>
    </row>
    <row r="4917" spans="2:14">
      <c r="B4917" s="1">
        <v>45055</v>
      </c>
      <c r="C4917">
        <v>14224</v>
      </c>
      <c r="D4917">
        <f>COUNTIF(C$4:C4917,Tabela3[[#This Row],[COMANDA]])</f>
        <v>1</v>
      </c>
      <c r="E4917" t="s">
        <v>90</v>
      </c>
      <c r="F4917" t="s">
        <v>99</v>
      </c>
      <c r="G4917" t="s">
        <v>8</v>
      </c>
      <c r="H4917" t="s">
        <v>206</v>
      </c>
      <c r="I4917" s="2">
        <v>1</v>
      </c>
      <c r="J4917" t="s">
        <v>11</v>
      </c>
      <c r="K4917" s="21">
        <f>INDEX(LISTAS!$H:$Q,MATCH(BASE!H4917,LISTAS!$G:$G,0),MATCH(BASE!J4917,LISTAS!$H$3:$Q$3,0))*Tabela3[[#This Row],[QUANTIDADE]]</f>
        <v>18</v>
      </c>
      <c r="L4917" s="2" t="str">
        <f>TEXT(Tabela3[[#This Row],[DATA]],"MM")</f>
        <v>05</v>
      </c>
      <c r="M4917" s="2">
        <f>WEEKNUM(Tabela3[[#This Row],[DATA]])</f>
        <v>19</v>
      </c>
      <c r="N4917" s="18">
        <f>YEAR(Tabela3[[#This Row],[DATA]])</f>
        <v>2023</v>
      </c>
    </row>
    <row r="4918" spans="2:14">
      <c r="B4918" s="1">
        <v>45055</v>
      </c>
      <c r="C4918">
        <v>14224</v>
      </c>
      <c r="D4918">
        <f>COUNTIF(C$4:C4918,Tabela3[[#This Row],[COMANDA]])</f>
        <v>2</v>
      </c>
      <c r="E4918" t="s">
        <v>90</v>
      </c>
      <c r="F4918" t="s">
        <v>98</v>
      </c>
      <c r="G4918" t="s">
        <v>8</v>
      </c>
      <c r="H4918" t="s">
        <v>206</v>
      </c>
      <c r="I4918" s="2">
        <v>1</v>
      </c>
      <c r="J4918" t="s">
        <v>11</v>
      </c>
      <c r="K4918" s="21">
        <f>INDEX(LISTAS!$H:$Q,MATCH(BASE!H4918,LISTAS!$G:$G,0),MATCH(BASE!J4918,LISTAS!$H$3:$Q$3,0))*Tabela3[[#This Row],[QUANTIDADE]]</f>
        <v>18</v>
      </c>
      <c r="L4918" s="2" t="str">
        <f>TEXT(Tabela3[[#This Row],[DATA]],"MM")</f>
        <v>05</v>
      </c>
      <c r="M4918" s="2">
        <f>WEEKNUM(Tabela3[[#This Row],[DATA]])</f>
        <v>19</v>
      </c>
      <c r="N4918" s="18">
        <f>YEAR(Tabela3[[#This Row],[DATA]])</f>
        <v>2023</v>
      </c>
    </row>
    <row r="4919" spans="2:14">
      <c r="B4919" s="1">
        <v>45055</v>
      </c>
      <c r="C4919">
        <v>14224</v>
      </c>
      <c r="D4919">
        <f>COUNTIF(C$4:C4919,Tabela3[[#This Row],[COMANDA]])</f>
        <v>3</v>
      </c>
      <c r="E4919" t="s">
        <v>90</v>
      </c>
      <c r="F4919" t="s">
        <v>99</v>
      </c>
      <c r="G4919" t="s">
        <v>9</v>
      </c>
      <c r="H4919" t="s">
        <v>127</v>
      </c>
      <c r="I4919" s="2">
        <v>1</v>
      </c>
      <c r="J4919" t="s">
        <v>11</v>
      </c>
      <c r="K4919" s="21">
        <f>INDEX(LISTAS!$H:$Q,MATCH(BASE!H4919,LISTAS!$G:$G,0),MATCH(BASE!J4919,LISTAS!$H$3:$Q$3,0))*Tabela3[[#This Row],[QUANTIDADE]]</f>
        <v>4.5</v>
      </c>
      <c r="L4919" s="2" t="str">
        <f>TEXT(Tabela3[[#This Row],[DATA]],"MM")</f>
        <v>05</v>
      </c>
      <c r="M4919" s="2">
        <f>WEEKNUM(Tabela3[[#This Row],[DATA]])</f>
        <v>19</v>
      </c>
      <c r="N4919" s="18">
        <f>YEAR(Tabela3[[#This Row],[DATA]])</f>
        <v>2023</v>
      </c>
    </row>
    <row r="4920" spans="2:14">
      <c r="B4920" s="1">
        <v>45055</v>
      </c>
      <c r="C4920">
        <v>14224</v>
      </c>
      <c r="D4920">
        <f>COUNTIF(C$4:C4920,Tabela3[[#This Row],[COMANDA]])</f>
        <v>4</v>
      </c>
      <c r="E4920" t="s">
        <v>90</v>
      </c>
      <c r="F4920" t="s">
        <v>99</v>
      </c>
      <c r="G4920" t="s">
        <v>9</v>
      </c>
      <c r="H4920" t="s">
        <v>136</v>
      </c>
      <c r="I4920" s="2">
        <v>1</v>
      </c>
      <c r="J4920" t="s">
        <v>11</v>
      </c>
      <c r="K4920" s="21">
        <f>INDEX(LISTAS!$H:$Q,MATCH(BASE!H4920,LISTAS!$G:$G,0),MATCH(BASE!J4920,LISTAS!$H$3:$Q$3,0))*Tabela3[[#This Row],[QUANTIDADE]]</f>
        <v>4</v>
      </c>
      <c r="L4920" s="2" t="str">
        <f>TEXT(Tabela3[[#This Row],[DATA]],"MM")</f>
        <v>05</v>
      </c>
      <c r="M4920" s="2">
        <f>WEEKNUM(Tabela3[[#This Row],[DATA]])</f>
        <v>19</v>
      </c>
      <c r="N4920" s="18">
        <f>YEAR(Tabela3[[#This Row],[DATA]])</f>
        <v>2023</v>
      </c>
    </row>
    <row r="4921" spans="2:14">
      <c r="B4921" s="1">
        <v>45055</v>
      </c>
      <c r="C4921">
        <v>14225</v>
      </c>
      <c r="D4921">
        <f>COUNTIF(C$4:C4921,Tabela3[[#This Row],[COMANDA]])</f>
        <v>1</v>
      </c>
      <c r="E4921" t="s">
        <v>90</v>
      </c>
      <c r="F4921" t="s">
        <v>98</v>
      </c>
      <c r="G4921" t="s">
        <v>8</v>
      </c>
      <c r="H4921" t="s">
        <v>206</v>
      </c>
      <c r="I4921" s="2">
        <v>1</v>
      </c>
      <c r="J4921" t="s">
        <v>11</v>
      </c>
      <c r="K4921" s="21">
        <f>INDEX(LISTAS!$H:$Q,MATCH(BASE!H4921,LISTAS!$G:$G,0),MATCH(BASE!J4921,LISTAS!$H$3:$Q$3,0))*Tabela3[[#This Row],[QUANTIDADE]]</f>
        <v>18</v>
      </c>
      <c r="L4921" s="2" t="str">
        <f>TEXT(Tabela3[[#This Row],[DATA]],"MM")</f>
        <v>05</v>
      </c>
      <c r="M4921" s="2">
        <f>WEEKNUM(Tabela3[[#This Row],[DATA]])</f>
        <v>19</v>
      </c>
      <c r="N4921" s="18">
        <f>YEAR(Tabela3[[#This Row],[DATA]])</f>
        <v>2023</v>
      </c>
    </row>
    <row r="4922" spans="2:14">
      <c r="B4922" s="1">
        <v>45055</v>
      </c>
      <c r="C4922">
        <v>14225</v>
      </c>
      <c r="D4922">
        <f>COUNTIF(C$4:C4922,Tabela3[[#This Row],[COMANDA]])</f>
        <v>2</v>
      </c>
      <c r="E4922" t="s">
        <v>90</v>
      </c>
      <c r="F4922" t="s">
        <v>98</v>
      </c>
      <c r="G4922" t="s">
        <v>9</v>
      </c>
      <c r="H4922" t="s">
        <v>138</v>
      </c>
      <c r="I4922" s="2">
        <v>1</v>
      </c>
      <c r="J4922" t="s">
        <v>11</v>
      </c>
      <c r="K4922" s="21">
        <f>INDEX(LISTAS!$H:$Q,MATCH(BASE!H4922,LISTAS!$G:$G,0),MATCH(BASE!J4922,LISTAS!$H$3:$Q$3,0))*Tabela3[[#This Row],[QUANTIDADE]]</f>
        <v>4</v>
      </c>
      <c r="L4922" s="2" t="str">
        <f>TEXT(Tabela3[[#This Row],[DATA]],"MM")</f>
        <v>05</v>
      </c>
      <c r="M4922" s="2">
        <f>WEEKNUM(Tabela3[[#This Row],[DATA]])</f>
        <v>19</v>
      </c>
      <c r="N4922" s="18">
        <f>YEAR(Tabela3[[#This Row],[DATA]])</f>
        <v>2023</v>
      </c>
    </row>
    <row r="4923" spans="2:14">
      <c r="B4923" s="1">
        <v>45055</v>
      </c>
      <c r="C4923">
        <v>14226</v>
      </c>
      <c r="D4923">
        <f>COUNTIF(C$4:C4923,Tabela3[[#This Row],[COMANDA]])</f>
        <v>1</v>
      </c>
      <c r="E4923" t="s">
        <v>90</v>
      </c>
      <c r="F4923" t="s">
        <v>98</v>
      </c>
      <c r="G4923" t="s">
        <v>8</v>
      </c>
      <c r="H4923" t="s">
        <v>204</v>
      </c>
      <c r="I4923" s="2">
        <v>1</v>
      </c>
      <c r="J4923" t="s">
        <v>11</v>
      </c>
      <c r="K4923" s="21">
        <f>INDEX(LISTAS!$H:$Q,MATCH(BASE!H4923,LISTAS!$G:$G,0),MATCH(BASE!J4923,LISTAS!$H$3:$Q$3,0))*Tabela3[[#This Row],[QUANTIDADE]]</f>
        <v>18</v>
      </c>
      <c r="L4923" s="2" t="str">
        <f>TEXT(Tabela3[[#This Row],[DATA]],"MM")</f>
        <v>05</v>
      </c>
      <c r="M4923" s="2">
        <f>WEEKNUM(Tabela3[[#This Row],[DATA]])</f>
        <v>19</v>
      </c>
      <c r="N4923" s="18">
        <f>YEAR(Tabela3[[#This Row],[DATA]])</f>
        <v>2023</v>
      </c>
    </row>
    <row r="4924" spans="2:14">
      <c r="B4924" s="1">
        <v>45055</v>
      </c>
      <c r="C4924">
        <v>14226</v>
      </c>
      <c r="D4924">
        <f>COUNTIF(C$4:C4924,Tabela3[[#This Row],[COMANDA]])</f>
        <v>2</v>
      </c>
      <c r="E4924" t="s">
        <v>90</v>
      </c>
      <c r="F4924" t="s">
        <v>98</v>
      </c>
      <c r="G4924" t="s">
        <v>9</v>
      </c>
      <c r="H4924" t="s">
        <v>132</v>
      </c>
      <c r="I4924" s="2">
        <v>1</v>
      </c>
      <c r="J4924" t="s">
        <v>11</v>
      </c>
      <c r="K4924" s="21">
        <f>INDEX(LISTAS!$H:$Q,MATCH(BASE!H4924,LISTAS!$G:$G,0),MATCH(BASE!J4924,LISTAS!$H$3:$Q$3,0))*Tabela3[[#This Row],[QUANTIDADE]]</f>
        <v>3</v>
      </c>
      <c r="L4924" s="2" t="str">
        <f>TEXT(Tabela3[[#This Row],[DATA]],"MM")</f>
        <v>05</v>
      </c>
      <c r="M4924" s="2">
        <f>WEEKNUM(Tabela3[[#This Row],[DATA]])</f>
        <v>19</v>
      </c>
      <c r="N4924" s="18">
        <f>YEAR(Tabela3[[#This Row],[DATA]])</f>
        <v>2023</v>
      </c>
    </row>
    <row r="4925" spans="2:14">
      <c r="B4925" s="1">
        <v>45055</v>
      </c>
      <c r="C4925">
        <v>14227</v>
      </c>
      <c r="D4925">
        <f>COUNTIF(C$4:C4925,Tabela3[[#This Row],[COMANDA]])</f>
        <v>1</v>
      </c>
      <c r="E4925" t="s">
        <v>90</v>
      </c>
      <c r="F4925" t="s">
        <v>375</v>
      </c>
      <c r="G4925" t="s">
        <v>8</v>
      </c>
      <c r="H4925" t="s">
        <v>204</v>
      </c>
      <c r="I4925" s="2">
        <v>1</v>
      </c>
      <c r="J4925" t="s">
        <v>12</v>
      </c>
      <c r="K4925" s="21">
        <f>INDEX(LISTAS!$H:$Q,MATCH(BASE!H4925,LISTAS!$G:$G,0),MATCH(BASE!J4925,LISTAS!$H$3:$Q$3,0))*Tabela3[[#This Row],[QUANTIDADE]]</f>
        <v>16.2</v>
      </c>
      <c r="L4925" s="2" t="str">
        <f>TEXT(Tabela3[[#This Row],[DATA]],"MM")</f>
        <v>05</v>
      </c>
      <c r="M4925" s="2">
        <f>WEEKNUM(Tabela3[[#This Row],[DATA]])</f>
        <v>19</v>
      </c>
      <c r="N4925" s="18">
        <f>YEAR(Tabela3[[#This Row],[DATA]])</f>
        <v>2023</v>
      </c>
    </row>
    <row r="4926" spans="2:14">
      <c r="B4926" s="1">
        <v>45055</v>
      </c>
      <c r="C4926">
        <v>14227</v>
      </c>
      <c r="D4926">
        <f>COUNTIF(C$4:C4926,Tabela3[[#This Row],[COMANDA]])</f>
        <v>2</v>
      </c>
      <c r="E4926" t="s">
        <v>90</v>
      </c>
      <c r="F4926" t="s">
        <v>375</v>
      </c>
      <c r="G4926" t="s">
        <v>8</v>
      </c>
      <c r="H4926" t="s">
        <v>202</v>
      </c>
      <c r="I4926" s="2">
        <v>1</v>
      </c>
      <c r="J4926" t="s">
        <v>12</v>
      </c>
      <c r="K4926" s="21">
        <f>INDEX(LISTAS!$H:$Q,MATCH(BASE!H4926,LISTAS!$G:$G,0),MATCH(BASE!J4926,LISTAS!$H$3:$Q$3,0))*Tabela3[[#This Row],[QUANTIDADE]]</f>
        <v>18</v>
      </c>
      <c r="L4926" s="2" t="str">
        <f>TEXT(Tabela3[[#This Row],[DATA]],"MM")</f>
        <v>05</v>
      </c>
      <c r="M4926" s="2">
        <f>WEEKNUM(Tabela3[[#This Row],[DATA]])</f>
        <v>19</v>
      </c>
      <c r="N4926" s="18">
        <f>YEAR(Tabela3[[#This Row],[DATA]])</f>
        <v>2023</v>
      </c>
    </row>
    <row r="4927" spans="2:14">
      <c r="B4927" s="1">
        <v>45055</v>
      </c>
      <c r="C4927">
        <v>14227</v>
      </c>
      <c r="D4927">
        <f>COUNTIF(C$4:C4927,Tabela3[[#This Row],[COMANDA]])</f>
        <v>3</v>
      </c>
      <c r="E4927" t="s">
        <v>90</v>
      </c>
      <c r="F4927" t="s">
        <v>375</v>
      </c>
      <c r="G4927" t="s">
        <v>8</v>
      </c>
      <c r="H4927" t="s">
        <v>206</v>
      </c>
      <c r="I4927" s="2">
        <v>1</v>
      </c>
      <c r="J4927" t="s">
        <v>12</v>
      </c>
      <c r="K4927" s="21">
        <f>INDEX(LISTAS!$H:$Q,MATCH(BASE!H4927,LISTAS!$G:$G,0),MATCH(BASE!J4927,LISTAS!$H$3:$Q$3,0))*Tabela3[[#This Row],[QUANTIDADE]]</f>
        <v>16.2</v>
      </c>
      <c r="L4927" s="2" t="str">
        <f>TEXT(Tabela3[[#This Row],[DATA]],"MM")</f>
        <v>05</v>
      </c>
      <c r="M4927" s="2">
        <f>WEEKNUM(Tabela3[[#This Row],[DATA]])</f>
        <v>19</v>
      </c>
      <c r="N4927" s="18">
        <f>YEAR(Tabela3[[#This Row],[DATA]])</f>
        <v>2023</v>
      </c>
    </row>
    <row r="4928" spans="2:14">
      <c r="B4928" s="1">
        <v>45055</v>
      </c>
      <c r="C4928">
        <v>14227</v>
      </c>
      <c r="D4928">
        <f>COUNTIF(C$4:C4928,Tabela3[[#This Row],[COMANDA]])</f>
        <v>4</v>
      </c>
      <c r="E4928" t="s">
        <v>90</v>
      </c>
      <c r="F4928" t="s">
        <v>375</v>
      </c>
      <c r="G4928" t="s">
        <v>61</v>
      </c>
      <c r="H4928" t="s">
        <v>163</v>
      </c>
      <c r="I4928" s="2">
        <v>1</v>
      </c>
      <c r="J4928" t="s">
        <v>471</v>
      </c>
      <c r="K4928" s="21">
        <f>INDEX(LISTAS!$H:$Q,MATCH(BASE!H4928,LISTAS!$G:$G,0),MATCH(BASE!J4928,LISTAS!$H$3:$Q$3,0))*Tabela3[[#This Row],[QUANTIDADE]]</f>
        <v>4</v>
      </c>
      <c r="L4928" s="2" t="str">
        <f>TEXT(Tabela3[[#This Row],[DATA]],"MM")</f>
        <v>05</v>
      </c>
      <c r="M4928" s="2">
        <f>WEEKNUM(Tabela3[[#This Row],[DATA]])</f>
        <v>19</v>
      </c>
      <c r="N4928" s="18">
        <f>YEAR(Tabela3[[#This Row],[DATA]])</f>
        <v>2023</v>
      </c>
    </row>
    <row r="4929" spans="2:14">
      <c r="B4929" s="1">
        <v>45055</v>
      </c>
      <c r="C4929">
        <v>14228</v>
      </c>
      <c r="D4929">
        <f>COUNTIF(C$4:C4929,Tabela3[[#This Row],[COMANDA]])</f>
        <v>1</v>
      </c>
      <c r="E4929" t="s">
        <v>89</v>
      </c>
      <c r="F4929" t="s">
        <v>99</v>
      </c>
      <c r="G4929" t="s">
        <v>8</v>
      </c>
      <c r="H4929" t="s">
        <v>202</v>
      </c>
      <c r="I4929" s="2">
        <v>1</v>
      </c>
      <c r="J4929" t="s">
        <v>11</v>
      </c>
      <c r="K4929" s="21">
        <f>INDEX(LISTAS!$H:$Q,MATCH(BASE!H4929,LISTAS!$G:$G,0),MATCH(BASE!J4929,LISTAS!$H$3:$Q$3,0))*Tabela3[[#This Row],[QUANTIDADE]]</f>
        <v>20</v>
      </c>
      <c r="L4929" s="2" t="str">
        <f>TEXT(Tabela3[[#This Row],[DATA]],"MM")</f>
        <v>05</v>
      </c>
      <c r="M4929" s="2">
        <f>WEEKNUM(Tabela3[[#This Row],[DATA]])</f>
        <v>19</v>
      </c>
      <c r="N4929" s="18">
        <f>YEAR(Tabela3[[#This Row],[DATA]])</f>
        <v>2023</v>
      </c>
    </row>
    <row r="4930" spans="2:14">
      <c r="B4930" s="1">
        <v>45055</v>
      </c>
      <c r="C4930">
        <v>14229</v>
      </c>
      <c r="D4930">
        <f>COUNTIF(C$4:C4930,Tabela3[[#This Row],[COMANDA]])</f>
        <v>1</v>
      </c>
      <c r="E4930" t="s">
        <v>90</v>
      </c>
      <c r="G4930" t="s">
        <v>8</v>
      </c>
      <c r="H4930" t="s">
        <v>204</v>
      </c>
      <c r="I4930" s="2">
        <v>1</v>
      </c>
      <c r="J4930" t="s">
        <v>11</v>
      </c>
      <c r="K4930" s="21">
        <f>INDEX(LISTAS!$H:$Q,MATCH(BASE!H4930,LISTAS!$G:$G,0),MATCH(BASE!J4930,LISTAS!$H$3:$Q$3,0))*Tabela3[[#This Row],[QUANTIDADE]]</f>
        <v>18</v>
      </c>
      <c r="L4930" s="2" t="str">
        <f>TEXT(Tabela3[[#This Row],[DATA]],"MM")</f>
        <v>05</v>
      </c>
      <c r="M4930" s="2">
        <f>WEEKNUM(Tabela3[[#This Row],[DATA]])</f>
        <v>19</v>
      </c>
      <c r="N4930" s="18">
        <f>YEAR(Tabela3[[#This Row],[DATA]])</f>
        <v>2023</v>
      </c>
    </row>
    <row r="4931" spans="2:14">
      <c r="B4931" s="1">
        <v>45055</v>
      </c>
      <c r="C4931">
        <v>14229</v>
      </c>
      <c r="D4931">
        <f>COUNTIF(C$4:C4931,Tabela3[[#This Row],[COMANDA]])</f>
        <v>2</v>
      </c>
      <c r="E4931" t="s">
        <v>90</v>
      </c>
      <c r="G4931" t="s">
        <v>8</v>
      </c>
      <c r="H4931" t="s">
        <v>203</v>
      </c>
      <c r="I4931" s="2">
        <v>1</v>
      </c>
      <c r="J4931" t="s">
        <v>11</v>
      </c>
      <c r="K4931" s="21">
        <f>INDEX(LISTAS!$H:$Q,MATCH(BASE!H4931,LISTAS!$G:$G,0),MATCH(BASE!J4931,LISTAS!$H$3:$Q$3,0))*Tabela3[[#This Row],[QUANTIDADE]]</f>
        <v>20</v>
      </c>
      <c r="L4931" s="2" t="str">
        <f>TEXT(Tabela3[[#This Row],[DATA]],"MM")</f>
        <v>05</v>
      </c>
      <c r="M4931" s="2">
        <f>WEEKNUM(Tabela3[[#This Row],[DATA]])</f>
        <v>19</v>
      </c>
      <c r="N4931" s="18">
        <f>YEAR(Tabela3[[#This Row],[DATA]])</f>
        <v>2023</v>
      </c>
    </row>
    <row r="4932" spans="2:14">
      <c r="B4932" s="1">
        <v>45055</v>
      </c>
      <c r="C4932">
        <v>14229</v>
      </c>
      <c r="D4932">
        <f>COUNTIF(C$4:C4932,Tabela3[[#This Row],[COMANDA]])</f>
        <v>3</v>
      </c>
      <c r="E4932" t="s">
        <v>90</v>
      </c>
      <c r="G4932" t="s">
        <v>9</v>
      </c>
      <c r="H4932" t="s">
        <v>148</v>
      </c>
      <c r="I4932" s="2">
        <v>1</v>
      </c>
      <c r="J4932" t="s">
        <v>11</v>
      </c>
      <c r="K4932" s="21">
        <f>INDEX(LISTAS!$H:$Q,MATCH(BASE!H4932,LISTAS!$G:$G,0),MATCH(BASE!J4932,LISTAS!$H$3:$Q$3,0))*Tabela3[[#This Row],[QUANTIDADE]]</f>
        <v>3</v>
      </c>
      <c r="L4932" s="2" t="str">
        <f>TEXT(Tabela3[[#This Row],[DATA]],"MM")</f>
        <v>05</v>
      </c>
      <c r="M4932" s="2">
        <f>WEEKNUM(Tabela3[[#This Row],[DATA]])</f>
        <v>19</v>
      </c>
      <c r="N4932" s="18">
        <f>YEAR(Tabela3[[#This Row],[DATA]])</f>
        <v>2023</v>
      </c>
    </row>
    <row r="4933" spans="2:14">
      <c r="B4933" s="1">
        <v>45055</v>
      </c>
      <c r="C4933">
        <v>14229</v>
      </c>
      <c r="D4933">
        <f>COUNTIF(C$4:C4933,Tabela3[[#This Row],[COMANDA]])</f>
        <v>4</v>
      </c>
      <c r="E4933" t="s">
        <v>90</v>
      </c>
      <c r="G4933" t="s">
        <v>9</v>
      </c>
      <c r="H4933" t="s">
        <v>58</v>
      </c>
      <c r="I4933" s="2">
        <v>1</v>
      </c>
      <c r="J4933" t="s">
        <v>11</v>
      </c>
      <c r="K4933" s="21">
        <f>INDEX(LISTAS!$H:$Q,MATCH(BASE!H4933,LISTAS!$G:$G,0),MATCH(BASE!J4933,LISTAS!$H$3:$Q$3,0))*Tabela3[[#This Row],[QUANTIDADE]]</f>
        <v>5</v>
      </c>
      <c r="L4933" s="2" t="str">
        <f>TEXT(Tabela3[[#This Row],[DATA]],"MM")</f>
        <v>05</v>
      </c>
      <c r="M4933" s="2">
        <f>WEEKNUM(Tabela3[[#This Row],[DATA]])</f>
        <v>19</v>
      </c>
      <c r="N4933" s="18">
        <f>YEAR(Tabela3[[#This Row],[DATA]])</f>
        <v>2023</v>
      </c>
    </row>
    <row r="4934" spans="2:14">
      <c r="B4934" s="1">
        <v>45055</v>
      </c>
      <c r="C4934">
        <v>14230</v>
      </c>
      <c r="D4934">
        <f>COUNTIF(C$4:C4934,Tabela3[[#This Row],[COMANDA]])</f>
        <v>1</v>
      </c>
      <c r="E4934" t="s">
        <v>90</v>
      </c>
      <c r="G4934" t="s">
        <v>8</v>
      </c>
      <c r="H4934" t="s">
        <v>84</v>
      </c>
      <c r="I4934" s="2">
        <v>1</v>
      </c>
      <c r="J4934" t="s">
        <v>11</v>
      </c>
      <c r="K4934" s="21">
        <f>INDEX(LISTAS!$H:$Q,MATCH(BASE!H4934,LISTAS!$G:$G,0),MATCH(BASE!J4934,LISTAS!$H$3:$Q$3,0))*Tabela3[[#This Row],[QUANTIDADE]]</f>
        <v>16</v>
      </c>
      <c r="L4934" s="2" t="str">
        <f>TEXT(Tabela3[[#This Row],[DATA]],"MM")</f>
        <v>05</v>
      </c>
      <c r="M4934" s="2">
        <f>WEEKNUM(Tabela3[[#This Row],[DATA]])</f>
        <v>19</v>
      </c>
      <c r="N4934" s="18">
        <f>YEAR(Tabela3[[#This Row],[DATA]])</f>
        <v>2023</v>
      </c>
    </row>
    <row r="4935" spans="2:14">
      <c r="B4935" s="1">
        <v>45055</v>
      </c>
      <c r="C4935">
        <v>14231</v>
      </c>
      <c r="D4935">
        <f>COUNTIF(C$4:C4935,Tabela3[[#This Row],[COMANDA]])</f>
        <v>1</v>
      </c>
      <c r="E4935" t="s">
        <v>90</v>
      </c>
      <c r="F4935" t="s">
        <v>375</v>
      </c>
      <c r="G4935" t="s">
        <v>8</v>
      </c>
      <c r="H4935" t="s">
        <v>205</v>
      </c>
      <c r="I4935" s="2">
        <v>1</v>
      </c>
      <c r="J4935" t="s">
        <v>11</v>
      </c>
      <c r="K4935" s="21">
        <f>INDEX(LISTAS!$H:$Q,MATCH(BASE!H4935,LISTAS!$G:$G,0),MATCH(BASE!J4935,LISTAS!$H$3:$Q$3,0))*Tabela3[[#This Row],[QUANTIDADE]]</f>
        <v>22</v>
      </c>
      <c r="L4935" s="2" t="str">
        <f>TEXT(Tabela3[[#This Row],[DATA]],"MM")</f>
        <v>05</v>
      </c>
      <c r="M4935" s="2">
        <f>WEEKNUM(Tabela3[[#This Row],[DATA]])</f>
        <v>19</v>
      </c>
      <c r="N4935" s="18">
        <f>YEAR(Tabela3[[#This Row],[DATA]])</f>
        <v>2023</v>
      </c>
    </row>
    <row r="4936" spans="2:14">
      <c r="B4936" s="1">
        <v>45055</v>
      </c>
      <c r="C4936">
        <v>14231</v>
      </c>
      <c r="D4936">
        <f>COUNTIF(C$4:C4936,Tabela3[[#This Row],[COMANDA]])</f>
        <v>2</v>
      </c>
      <c r="E4936" t="s">
        <v>90</v>
      </c>
      <c r="F4936" t="s">
        <v>375</v>
      </c>
      <c r="G4936" t="s">
        <v>9</v>
      </c>
      <c r="H4936" t="s">
        <v>138</v>
      </c>
      <c r="I4936" s="2">
        <v>1</v>
      </c>
      <c r="J4936" t="s">
        <v>11</v>
      </c>
      <c r="K4936" s="21">
        <f>INDEX(LISTAS!$H:$Q,MATCH(BASE!H4936,LISTAS!$G:$G,0),MATCH(BASE!J4936,LISTAS!$H$3:$Q$3,0))*Tabela3[[#This Row],[QUANTIDADE]]</f>
        <v>4</v>
      </c>
      <c r="L4936" s="2" t="str">
        <f>TEXT(Tabela3[[#This Row],[DATA]],"MM")</f>
        <v>05</v>
      </c>
      <c r="M4936" s="2">
        <f>WEEKNUM(Tabela3[[#This Row],[DATA]])</f>
        <v>19</v>
      </c>
      <c r="N4936" s="18">
        <f>YEAR(Tabela3[[#This Row],[DATA]])</f>
        <v>2023</v>
      </c>
    </row>
    <row r="4937" spans="2:14">
      <c r="B4937" s="1">
        <v>45055</v>
      </c>
      <c r="C4937">
        <v>14232</v>
      </c>
      <c r="D4937">
        <f>COUNTIF(C$4:C4937,Tabela3[[#This Row],[COMANDA]])</f>
        <v>1</v>
      </c>
      <c r="E4937" t="s">
        <v>90</v>
      </c>
      <c r="F4937" t="s">
        <v>99</v>
      </c>
      <c r="G4937" t="s">
        <v>8</v>
      </c>
      <c r="H4937" t="s">
        <v>203</v>
      </c>
      <c r="I4937" s="2">
        <v>1</v>
      </c>
      <c r="J4937" t="s">
        <v>11</v>
      </c>
      <c r="K4937" s="21">
        <f>INDEX(LISTAS!$H:$Q,MATCH(BASE!H4937,LISTAS!$G:$G,0),MATCH(BASE!J4937,LISTAS!$H$3:$Q$3,0))*Tabela3[[#This Row],[QUANTIDADE]]</f>
        <v>20</v>
      </c>
      <c r="L4937" s="2" t="str">
        <f>TEXT(Tabela3[[#This Row],[DATA]],"MM")</f>
        <v>05</v>
      </c>
      <c r="M4937" s="2">
        <f>WEEKNUM(Tabela3[[#This Row],[DATA]])</f>
        <v>19</v>
      </c>
      <c r="N4937" s="18">
        <f>YEAR(Tabela3[[#This Row],[DATA]])</f>
        <v>2023</v>
      </c>
    </row>
    <row r="4938" spans="2:14">
      <c r="B4938" s="1">
        <v>45055</v>
      </c>
      <c r="C4938">
        <v>14232</v>
      </c>
      <c r="D4938">
        <f>COUNTIF(C$4:C4938,Tabela3[[#This Row],[COMANDA]])</f>
        <v>2</v>
      </c>
      <c r="E4938" t="s">
        <v>90</v>
      </c>
      <c r="F4938" t="s">
        <v>99</v>
      </c>
      <c r="G4938" t="s">
        <v>9</v>
      </c>
      <c r="H4938" t="s">
        <v>219</v>
      </c>
      <c r="I4938" s="2">
        <v>1</v>
      </c>
      <c r="J4938" t="s">
        <v>11</v>
      </c>
      <c r="K4938" s="21">
        <f>INDEX(LISTAS!$H:$Q,MATCH(BASE!H4938,LISTAS!$G:$G,0),MATCH(BASE!J4938,LISTAS!$H$3:$Q$3,0))*Tabela3[[#This Row],[QUANTIDADE]]</f>
        <v>5</v>
      </c>
      <c r="L4938" s="2" t="str">
        <f>TEXT(Tabela3[[#This Row],[DATA]],"MM")</f>
        <v>05</v>
      </c>
      <c r="M4938" s="2">
        <f>WEEKNUM(Tabela3[[#This Row],[DATA]])</f>
        <v>19</v>
      </c>
      <c r="N4938" s="18">
        <f>YEAR(Tabela3[[#This Row],[DATA]])</f>
        <v>2023</v>
      </c>
    </row>
    <row r="4939" spans="2:14">
      <c r="B4939" s="1">
        <v>45055</v>
      </c>
      <c r="C4939">
        <v>14233</v>
      </c>
      <c r="D4939">
        <f>COUNTIF(C$4:C4939,Tabela3[[#This Row],[COMANDA]])</f>
        <v>1</v>
      </c>
      <c r="E4939" t="s">
        <v>90</v>
      </c>
      <c r="G4939" t="s">
        <v>8</v>
      </c>
      <c r="H4939" t="s">
        <v>42</v>
      </c>
      <c r="I4939" s="2">
        <v>1</v>
      </c>
      <c r="J4939" t="s">
        <v>11</v>
      </c>
      <c r="K4939" s="21">
        <f>INDEX(LISTAS!$H:$Q,MATCH(BASE!H4939,LISTAS!$G:$G,0),MATCH(BASE!J4939,LISTAS!$H$3:$Q$3,0))*Tabela3[[#This Row],[QUANTIDADE]]</f>
        <v>16</v>
      </c>
      <c r="L4939" s="2" t="str">
        <f>TEXT(Tabela3[[#This Row],[DATA]],"MM")</f>
        <v>05</v>
      </c>
      <c r="M4939" s="2">
        <f>WEEKNUM(Tabela3[[#This Row],[DATA]])</f>
        <v>19</v>
      </c>
      <c r="N4939" s="18">
        <f>YEAR(Tabela3[[#This Row],[DATA]])</f>
        <v>2023</v>
      </c>
    </row>
    <row r="4940" spans="2:14">
      <c r="B4940" s="1">
        <v>45055</v>
      </c>
      <c r="C4940">
        <v>14234</v>
      </c>
      <c r="D4940">
        <f>COUNTIF(C$4:C4940,Tabela3[[#This Row],[COMANDA]])</f>
        <v>1</v>
      </c>
      <c r="E4940" t="s">
        <v>90</v>
      </c>
      <c r="G4940" t="s">
        <v>8</v>
      </c>
      <c r="H4940" t="s">
        <v>204</v>
      </c>
      <c r="I4940" s="2">
        <v>1</v>
      </c>
      <c r="J4940" t="s">
        <v>11</v>
      </c>
      <c r="K4940" s="21">
        <f>INDEX(LISTAS!$H:$Q,MATCH(BASE!H4940,LISTAS!$G:$G,0),MATCH(BASE!J4940,LISTAS!$H$3:$Q$3,0))*Tabela3[[#This Row],[QUANTIDADE]]</f>
        <v>18</v>
      </c>
      <c r="L4940" s="2" t="str">
        <f>TEXT(Tabela3[[#This Row],[DATA]],"MM")</f>
        <v>05</v>
      </c>
      <c r="M4940" s="2">
        <f>WEEKNUM(Tabela3[[#This Row],[DATA]])</f>
        <v>19</v>
      </c>
      <c r="N4940" s="18">
        <f>YEAR(Tabela3[[#This Row],[DATA]])</f>
        <v>2023</v>
      </c>
    </row>
    <row r="4941" spans="2:14">
      <c r="B4941" s="1">
        <v>45055</v>
      </c>
      <c r="C4941">
        <v>14234</v>
      </c>
      <c r="D4941">
        <f>COUNTIF(C$4:C4941,Tabela3[[#This Row],[COMANDA]])</f>
        <v>2</v>
      </c>
      <c r="E4941" t="s">
        <v>90</v>
      </c>
      <c r="G4941" t="s">
        <v>9</v>
      </c>
      <c r="H4941" t="s">
        <v>351</v>
      </c>
      <c r="I4941" s="2">
        <v>1</v>
      </c>
      <c r="J4941" t="s">
        <v>11</v>
      </c>
      <c r="K4941" s="21">
        <f>INDEX(LISTAS!$H:$Q,MATCH(BASE!H4941,LISTAS!$G:$G,0),MATCH(BASE!J4941,LISTAS!$H$3:$Q$3,0))*Tabela3[[#This Row],[QUANTIDADE]]</f>
        <v>4</v>
      </c>
      <c r="L4941" s="2" t="str">
        <f>TEXT(Tabela3[[#This Row],[DATA]],"MM")</f>
        <v>05</v>
      </c>
      <c r="M4941" s="2">
        <f>WEEKNUM(Tabela3[[#This Row],[DATA]])</f>
        <v>19</v>
      </c>
      <c r="N4941" s="18">
        <f>YEAR(Tabela3[[#This Row],[DATA]])</f>
        <v>2023</v>
      </c>
    </row>
    <row r="4942" spans="2:14">
      <c r="B4942" s="1">
        <v>45055</v>
      </c>
      <c r="C4942">
        <v>14235</v>
      </c>
      <c r="D4942">
        <f>COUNTIF(C$4:C4942,Tabela3[[#This Row],[COMANDA]])</f>
        <v>1</v>
      </c>
      <c r="E4942" t="s">
        <v>90</v>
      </c>
      <c r="F4942" t="s">
        <v>98</v>
      </c>
      <c r="G4942" t="s">
        <v>8</v>
      </c>
      <c r="H4942" t="s">
        <v>202</v>
      </c>
      <c r="I4942" s="2">
        <v>1</v>
      </c>
      <c r="J4942" t="s">
        <v>11</v>
      </c>
      <c r="K4942" s="21">
        <f>INDEX(LISTAS!$H:$Q,MATCH(BASE!H4942,LISTAS!$G:$G,0),MATCH(BASE!J4942,LISTAS!$H$3:$Q$3,0))*Tabela3[[#This Row],[QUANTIDADE]]</f>
        <v>20</v>
      </c>
      <c r="L4942" s="2" t="str">
        <f>TEXT(Tabela3[[#This Row],[DATA]],"MM")</f>
        <v>05</v>
      </c>
      <c r="M4942" s="2">
        <f>WEEKNUM(Tabela3[[#This Row],[DATA]])</f>
        <v>19</v>
      </c>
      <c r="N4942" s="18">
        <f>YEAR(Tabela3[[#This Row],[DATA]])</f>
        <v>2023</v>
      </c>
    </row>
    <row r="4943" spans="2:14">
      <c r="B4943" s="1">
        <v>45055</v>
      </c>
      <c r="C4943">
        <v>14235</v>
      </c>
      <c r="D4943">
        <f>COUNTIF(C$4:C4943,Tabela3[[#This Row],[COMANDA]])</f>
        <v>2</v>
      </c>
      <c r="E4943" t="s">
        <v>90</v>
      </c>
      <c r="F4943" t="s">
        <v>98</v>
      </c>
      <c r="G4943" t="s">
        <v>9</v>
      </c>
      <c r="H4943" t="s">
        <v>134</v>
      </c>
      <c r="I4943" s="2">
        <v>1</v>
      </c>
      <c r="J4943" t="s">
        <v>11</v>
      </c>
      <c r="K4943" s="21">
        <f>INDEX(LISTAS!$H:$Q,MATCH(BASE!H4943,LISTAS!$G:$G,0),MATCH(BASE!J4943,LISTAS!$H$3:$Q$3,0))*Tabela3[[#This Row],[QUANTIDADE]]</f>
        <v>3</v>
      </c>
      <c r="L4943" s="2" t="str">
        <f>TEXT(Tabela3[[#This Row],[DATA]],"MM")</f>
        <v>05</v>
      </c>
      <c r="M4943" s="2">
        <f>WEEKNUM(Tabela3[[#This Row],[DATA]])</f>
        <v>19</v>
      </c>
      <c r="N4943" s="18">
        <f>YEAR(Tabela3[[#This Row],[DATA]])</f>
        <v>2023</v>
      </c>
    </row>
    <row r="4944" spans="2:14">
      <c r="B4944" s="1">
        <v>45055</v>
      </c>
      <c r="C4944">
        <v>14236</v>
      </c>
      <c r="D4944">
        <f>COUNTIF(C$4:C4944,Tabela3[[#This Row],[COMANDA]])</f>
        <v>1</v>
      </c>
      <c r="E4944" t="s">
        <v>90</v>
      </c>
      <c r="G4944" t="s">
        <v>8</v>
      </c>
      <c r="H4944" t="s">
        <v>204</v>
      </c>
      <c r="I4944" s="2">
        <v>2</v>
      </c>
      <c r="J4944" t="s">
        <v>11</v>
      </c>
      <c r="K4944" s="21">
        <f>INDEX(LISTAS!$H:$Q,MATCH(BASE!H4944,LISTAS!$G:$G,0),MATCH(BASE!J4944,LISTAS!$H$3:$Q$3,0))*Tabela3[[#This Row],[QUANTIDADE]]</f>
        <v>36</v>
      </c>
      <c r="L4944" s="2" t="str">
        <f>TEXT(Tabela3[[#This Row],[DATA]],"MM")</f>
        <v>05</v>
      </c>
      <c r="M4944" s="2">
        <f>WEEKNUM(Tabela3[[#This Row],[DATA]])</f>
        <v>19</v>
      </c>
      <c r="N4944" s="18">
        <f>YEAR(Tabela3[[#This Row],[DATA]])</f>
        <v>2023</v>
      </c>
    </row>
    <row r="4945" spans="2:14">
      <c r="B4945" s="1">
        <v>45055</v>
      </c>
      <c r="C4945">
        <v>14237</v>
      </c>
      <c r="D4945">
        <f>COUNTIF(C$4:C4945,Tabela3[[#This Row],[COMANDA]])</f>
        <v>1</v>
      </c>
      <c r="E4945" t="s">
        <v>89</v>
      </c>
      <c r="F4945" t="s">
        <v>375</v>
      </c>
      <c r="G4945" t="s">
        <v>8</v>
      </c>
      <c r="H4945" t="s">
        <v>41</v>
      </c>
      <c r="I4945" s="2">
        <v>1</v>
      </c>
      <c r="J4945" t="s">
        <v>12</v>
      </c>
      <c r="K4945" s="21">
        <f>INDEX(LISTAS!$H:$Q,MATCH(BASE!H4945,LISTAS!$G:$G,0),MATCH(BASE!J4945,LISTAS!$H$3:$Q$3,0))*Tabela3[[#This Row],[QUANTIDADE]]</f>
        <v>12.6</v>
      </c>
      <c r="L4945" s="2" t="str">
        <f>TEXT(Tabela3[[#This Row],[DATA]],"MM")</f>
        <v>05</v>
      </c>
      <c r="M4945" s="2">
        <f>WEEKNUM(Tabela3[[#This Row],[DATA]])</f>
        <v>19</v>
      </c>
      <c r="N4945" s="18">
        <f>YEAR(Tabela3[[#This Row],[DATA]])</f>
        <v>2023</v>
      </c>
    </row>
    <row r="4946" spans="2:14">
      <c r="B4946" s="1">
        <v>45055</v>
      </c>
      <c r="C4946">
        <v>14237</v>
      </c>
      <c r="D4946">
        <f>COUNTIF(C$4:C4946,Tabela3[[#This Row],[COMANDA]])</f>
        <v>2</v>
      </c>
      <c r="E4946" t="s">
        <v>89</v>
      </c>
      <c r="F4946" t="s">
        <v>375</v>
      </c>
      <c r="G4946" t="s">
        <v>8</v>
      </c>
      <c r="H4946" t="s">
        <v>204</v>
      </c>
      <c r="I4946" s="2">
        <v>1</v>
      </c>
      <c r="J4946" t="s">
        <v>12</v>
      </c>
      <c r="K4946" s="21">
        <f>INDEX(LISTAS!$H:$Q,MATCH(BASE!H4946,LISTAS!$G:$G,0),MATCH(BASE!J4946,LISTAS!$H$3:$Q$3,0))*Tabela3[[#This Row],[QUANTIDADE]]</f>
        <v>16.2</v>
      </c>
      <c r="L4946" s="2" t="str">
        <f>TEXT(Tabela3[[#This Row],[DATA]],"MM")</f>
        <v>05</v>
      </c>
      <c r="M4946" s="2">
        <f>WEEKNUM(Tabela3[[#This Row],[DATA]])</f>
        <v>19</v>
      </c>
      <c r="N4946" s="18">
        <f>YEAR(Tabela3[[#This Row],[DATA]])</f>
        <v>2023</v>
      </c>
    </row>
    <row r="4947" spans="2:14">
      <c r="B4947" s="1">
        <v>45055</v>
      </c>
      <c r="C4947">
        <v>14238</v>
      </c>
      <c r="D4947">
        <f>COUNTIF(C$4:C4947,Tabela3[[#This Row],[COMANDA]])</f>
        <v>1</v>
      </c>
      <c r="E4947" t="s">
        <v>89</v>
      </c>
      <c r="G4947" t="s">
        <v>8</v>
      </c>
      <c r="H4947" t="s">
        <v>204</v>
      </c>
      <c r="I4947" s="2">
        <v>1</v>
      </c>
      <c r="J4947" t="s">
        <v>11</v>
      </c>
      <c r="K4947" s="21">
        <f>INDEX(LISTAS!$H:$Q,MATCH(BASE!H4947,LISTAS!$G:$G,0),MATCH(BASE!J4947,LISTAS!$H$3:$Q$3,0))*Tabela3[[#This Row],[QUANTIDADE]]</f>
        <v>18</v>
      </c>
      <c r="L4947" s="2" t="str">
        <f>TEXT(Tabela3[[#This Row],[DATA]],"MM")</f>
        <v>05</v>
      </c>
      <c r="M4947" s="2">
        <f>WEEKNUM(Tabela3[[#This Row],[DATA]])</f>
        <v>19</v>
      </c>
      <c r="N4947" s="18">
        <f>YEAR(Tabela3[[#This Row],[DATA]])</f>
        <v>2023</v>
      </c>
    </row>
    <row r="4948" spans="2:14">
      <c r="B4948" s="1">
        <v>45055</v>
      </c>
      <c r="C4948">
        <v>14238</v>
      </c>
      <c r="D4948">
        <f>COUNTIF(C$4:C4948,Tabela3[[#This Row],[COMANDA]])</f>
        <v>2</v>
      </c>
      <c r="E4948" t="s">
        <v>89</v>
      </c>
      <c r="G4948" t="s">
        <v>9</v>
      </c>
      <c r="H4948" t="s">
        <v>138</v>
      </c>
      <c r="I4948" s="2">
        <v>1</v>
      </c>
      <c r="J4948" t="s">
        <v>11</v>
      </c>
      <c r="K4948" s="21">
        <f>INDEX(LISTAS!$H:$Q,MATCH(BASE!H4948,LISTAS!$G:$G,0),MATCH(BASE!J4948,LISTAS!$H$3:$Q$3,0))*Tabela3[[#This Row],[QUANTIDADE]]</f>
        <v>4</v>
      </c>
      <c r="L4948" s="2" t="str">
        <f>TEXT(Tabela3[[#This Row],[DATA]],"MM")</f>
        <v>05</v>
      </c>
      <c r="M4948" s="2">
        <f>WEEKNUM(Tabela3[[#This Row],[DATA]])</f>
        <v>19</v>
      </c>
      <c r="N4948" s="18">
        <f>YEAR(Tabela3[[#This Row],[DATA]])</f>
        <v>2023</v>
      </c>
    </row>
    <row r="4949" spans="2:14">
      <c r="B4949" s="1">
        <v>45055</v>
      </c>
      <c r="C4949">
        <v>14239</v>
      </c>
      <c r="D4949">
        <f>COUNTIF(C$4:C4949,Tabela3[[#This Row],[COMANDA]])</f>
        <v>1</v>
      </c>
      <c r="E4949" t="s">
        <v>89</v>
      </c>
      <c r="G4949" t="s">
        <v>8</v>
      </c>
      <c r="H4949" t="s">
        <v>42</v>
      </c>
      <c r="I4949" s="2">
        <v>1</v>
      </c>
      <c r="J4949" t="s">
        <v>11</v>
      </c>
      <c r="K4949" s="21">
        <f>INDEX(LISTAS!$H:$Q,MATCH(BASE!H4949,LISTAS!$G:$G,0),MATCH(BASE!J4949,LISTAS!$H$3:$Q$3,0))*Tabela3[[#This Row],[QUANTIDADE]]</f>
        <v>16</v>
      </c>
      <c r="L4949" s="2" t="str">
        <f>TEXT(Tabela3[[#This Row],[DATA]],"MM")</f>
        <v>05</v>
      </c>
      <c r="M4949" s="2">
        <f>WEEKNUM(Tabela3[[#This Row],[DATA]])</f>
        <v>19</v>
      </c>
      <c r="N4949" s="18">
        <f>YEAR(Tabela3[[#This Row],[DATA]])</f>
        <v>2023</v>
      </c>
    </row>
    <row r="4950" spans="2:14">
      <c r="B4950" s="1">
        <v>45055</v>
      </c>
      <c r="C4950">
        <v>14239</v>
      </c>
      <c r="D4950">
        <f>COUNTIF(C$4:C4950,Tabela3[[#This Row],[COMANDA]])</f>
        <v>2</v>
      </c>
      <c r="E4950" t="s">
        <v>89</v>
      </c>
      <c r="G4950" t="s">
        <v>9</v>
      </c>
      <c r="H4950" t="s">
        <v>351</v>
      </c>
      <c r="I4950" s="2">
        <v>1</v>
      </c>
      <c r="J4950" t="s">
        <v>11</v>
      </c>
      <c r="K4950" s="21">
        <f>INDEX(LISTAS!$H:$Q,MATCH(BASE!H4950,LISTAS!$G:$G,0),MATCH(BASE!J4950,LISTAS!$H$3:$Q$3,0))*Tabela3[[#This Row],[QUANTIDADE]]</f>
        <v>4</v>
      </c>
      <c r="L4950" s="2" t="str">
        <f>TEXT(Tabela3[[#This Row],[DATA]],"MM")</f>
        <v>05</v>
      </c>
      <c r="M4950" s="2">
        <f>WEEKNUM(Tabela3[[#This Row],[DATA]])</f>
        <v>19</v>
      </c>
      <c r="N4950" s="18">
        <f>YEAR(Tabela3[[#This Row],[DATA]])</f>
        <v>2023</v>
      </c>
    </row>
    <row r="4951" spans="2:14">
      <c r="B4951" s="1">
        <v>45055</v>
      </c>
      <c r="C4951">
        <v>14240</v>
      </c>
      <c r="D4951">
        <f>COUNTIF(C$4:C4951,Tabela3[[#This Row],[COMANDA]])</f>
        <v>1</v>
      </c>
      <c r="E4951" t="s">
        <v>90</v>
      </c>
      <c r="F4951" t="s">
        <v>375</v>
      </c>
      <c r="G4951" t="s">
        <v>8</v>
      </c>
      <c r="H4951" t="s">
        <v>42</v>
      </c>
      <c r="I4951" s="2">
        <v>1</v>
      </c>
      <c r="J4951" t="s">
        <v>11</v>
      </c>
      <c r="K4951" s="21">
        <f>INDEX(LISTAS!$H:$Q,MATCH(BASE!H4951,LISTAS!$G:$G,0),MATCH(BASE!J4951,LISTAS!$H$3:$Q$3,0))*Tabela3[[#This Row],[QUANTIDADE]]</f>
        <v>16</v>
      </c>
      <c r="L4951" s="2" t="str">
        <f>TEXT(Tabela3[[#This Row],[DATA]],"MM")</f>
        <v>05</v>
      </c>
      <c r="M4951" s="2">
        <f>WEEKNUM(Tabela3[[#This Row],[DATA]])</f>
        <v>19</v>
      </c>
      <c r="N4951" s="18">
        <f>YEAR(Tabela3[[#This Row],[DATA]])</f>
        <v>2023</v>
      </c>
    </row>
    <row r="4952" spans="2:14">
      <c r="B4952" s="1">
        <v>45055</v>
      </c>
      <c r="C4952">
        <v>14240</v>
      </c>
      <c r="D4952">
        <f>COUNTIF(C$4:C4952,Tabela3[[#This Row],[COMANDA]])</f>
        <v>2</v>
      </c>
      <c r="E4952" t="s">
        <v>90</v>
      </c>
      <c r="F4952" t="s">
        <v>375</v>
      </c>
      <c r="G4952" t="s">
        <v>9</v>
      </c>
      <c r="H4952" t="s">
        <v>138</v>
      </c>
      <c r="I4952" s="2">
        <v>1</v>
      </c>
      <c r="J4952" t="s">
        <v>11</v>
      </c>
      <c r="K4952" s="21">
        <f>INDEX(LISTAS!$H:$Q,MATCH(BASE!H4952,LISTAS!$G:$G,0),MATCH(BASE!J4952,LISTAS!$H$3:$Q$3,0))*Tabela3[[#This Row],[QUANTIDADE]]</f>
        <v>4</v>
      </c>
      <c r="L4952" s="2" t="str">
        <f>TEXT(Tabela3[[#This Row],[DATA]],"MM")</f>
        <v>05</v>
      </c>
      <c r="M4952" s="2">
        <f>WEEKNUM(Tabela3[[#This Row],[DATA]])</f>
        <v>19</v>
      </c>
      <c r="N4952" s="18">
        <f>YEAR(Tabela3[[#This Row],[DATA]])</f>
        <v>2023</v>
      </c>
    </row>
    <row r="4953" spans="2:14">
      <c r="B4953" s="1">
        <v>45055</v>
      </c>
      <c r="C4953">
        <v>14241</v>
      </c>
      <c r="D4953">
        <f>COUNTIF(C$4:C4953,Tabela3[[#This Row],[COMANDA]])</f>
        <v>1</v>
      </c>
      <c r="E4953" t="s">
        <v>90</v>
      </c>
      <c r="F4953" t="s">
        <v>99</v>
      </c>
      <c r="G4953" t="s">
        <v>8</v>
      </c>
      <c r="H4953" t="s">
        <v>206</v>
      </c>
      <c r="I4953" s="2">
        <v>1</v>
      </c>
      <c r="J4953" t="s">
        <v>11</v>
      </c>
      <c r="K4953" s="21">
        <f>INDEX(LISTAS!$H:$Q,MATCH(BASE!H4953,LISTAS!$G:$G,0),MATCH(BASE!J4953,LISTAS!$H$3:$Q$3,0))*Tabela3[[#This Row],[QUANTIDADE]]</f>
        <v>18</v>
      </c>
      <c r="L4953" s="2" t="str">
        <f>TEXT(Tabela3[[#This Row],[DATA]],"MM")</f>
        <v>05</v>
      </c>
      <c r="M4953" s="2">
        <f>WEEKNUM(Tabela3[[#This Row],[DATA]])</f>
        <v>19</v>
      </c>
      <c r="N4953" s="18">
        <f>YEAR(Tabela3[[#This Row],[DATA]])</f>
        <v>2023</v>
      </c>
    </row>
    <row r="4954" spans="2:14">
      <c r="B4954" s="1">
        <v>45055</v>
      </c>
      <c r="C4954">
        <v>14241</v>
      </c>
      <c r="D4954">
        <f>COUNTIF(C$4:C4954,Tabela3[[#This Row],[COMANDA]])</f>
        <v>2</v>
      </c>
      <c r="E4954" t="s">
        <v>90</v>
      </c>
      <c r="F4954" t="s">
        <v>99</v>
      </c>
      <c r="G4954" t="s">
        <v>10</v>
      </c>
      <c r="H4954" t="s">
        <v>93</v>
      </c>
      <c r="I4954" s="2">
        <v>2</v>
      </c>
      <c r="J4954" t="s">
        <v>11</v>
      </c>
      <c r="K4954" s="21">
        <f>INDEX(LISTAS!$H:$Q,MATCH(BASE!H4954,LISTAS!$G:$G,0),MATCH(BASE!J4954,LISTAS!$H$3:$Q$3,0))*Tabela3[[#This Row],[QUANTIDADE]]</f>
        <v>1</v>
      </c>
      <c r="L4954" s="2" t="str">
        <f>TEXT(Tabela3[[#This Row],[DATA]],"MM")</f>
        <v>05</v>
      </c>
      <c r="M4954" s="2">
        <f>WEEKNUM(Tabela3[[#This Row],[DATA]])</f>
        <v>19</v>
      </c>
      <c r="N4954" s="18">
        <f>YEAR(Tabela3[[#This Row],[DATA]])</f>
        <v>2023</v>
      </c>
    </row>
    <row r="4955" spans="2:14">
      <c r="B4955" s="1">
        <v>45055</v>
      </c>
      <c r="C4955">
        <v>14242</v>
      </c>
      <c r="D4955">
        <f>COUNTIF(C$4:C4955,Tabela3[[#This Row],[COMANDA]])</f>
        <v>1</v>
      </c>
      <c r="E4955" t="s">
        <v>90</v>
      </c>
      <c r="F4955" t="s">
        <v>99</v>
      </c>
      <c r="G4955" t="s">
        <v>8</v>
      </c>
      <c r="H4955" t="s">
        <v>43</v>
      </c>
      <c r="I4955" s="2">
        <v>1</v>
      </c>
      <c r="J4955" t="s">
        <v>11</v>
      </c>
      <c r="K4955" s="21">
        <f>INDEX(LISTAS!$H:$Q,MATCH(BASE!H4955,LISTAS!$G:$G,0),MATCH(BASE!J4955,LISTAS!$H$3:$Q$3,0))*Tabela3[[#This Row],[QUANTIDADE]]</f>
        <v>18</v>
      </c>
      <c r="L4955" s="2" t="str">
        <f>TEXT(Tabela3[[#This Row],[DATA]],"MM")</f>
        <v>05</v>
      </c>
      <c r="M4955" s="2">
        <f>WEEKNUM(Tabela3[[#This Row],[DATA]])</f>
        <v>19</v>
      </c>
      <c r="N4955" s="18">
        <f>YEAR(Tabela3[[#This Row],[DATA]])</f>
        <v>2023</v>
      </c>
    </row>
    <row r="4956" spans="2:14">
      <c r="B4956" s="1">
        <v>45055</v>
      </c>
      <c r="C4956">
        <v>14243</v>
      </c>
      <c r="D4956">
        <f>COUNTIF(C$4:C4956,Tabela3[[#This Row],[COMANDA]])</f>
        <v>1</v>
      </c>
      <c r="E4956" t="s">
        <v>90</v>
      </c>
      <c r="F4956" t="s">
        <v>99</v>
      </c>
      <c r="G4956" t="s">
        <v>8</v>
      </c>
      <c r="H4956" t="s">
        <v>204</v>
      </c>
      <c r="I4956" s="2">
        <v>1</v>
      </c>
      <c r="J4956" t="s">
        <v>11</v>
      </c>
      <c r="K4956" s="21">
        <f>INDEX(LISTAS!$H:$Q,MATCH(BASE!H4956,LISTAS!$G:$G,0),MATCH(BASE!J4956,LISTAS!$H$3:$Q$3,0))*Tabela3[[#This Row],[QUANTIDADE]]</f>
        <v>18</v>
      </c>
      <c r="L4956" s="2" t="str">
        <f>TEXT(Tabela3[[#This Row],[DATA]],"MM")</f>
        <v>05</v>
      </c>
      <c r="M4956" s="2">
        <f>WEEKNUM(Tabela3[[#This Row],[DATA]])</f>
        <v>19</v>
      </c>
      <c r="N4956" s="18">
        <f>YEAR(Tabela3[[#This Row],[DATA]])</f>
        <v>2023</v>
      </c>
    </row>
    <row r="4957" spans="2:14">
      <c r="B4957" s="1">
        <v>45055</v>
      </c>
      <c r="C4957">
        <v>14244</v>
      </c>
      <c r="D4957">
        <f>COUNTIF(C$4:C4957,Tabela3[[#This Row],[COMANDA]])</f>
        <v>1</v>
      </c>
      <c r="E4957" t="s">
        <v>90</v>
      </c>
      <c r="F4957" t="s">
        <v>99</v>
      </c>
      <c r="G4957" t="s">
        <v>8</v>
      </c>
      <c r="H4957" t="s">
        <v>39</v>
      </c>
      <c r="I4957" s="2">
        <v>1</v>
      </c>
      <c r="J4957" t="s">
        <v>11</v>
      </c>
      <c r="K4957" s="21">
        <f>INDEX(LISTAS!$H:$Q,MATCH(BASE!H4957,LISTAS!$G:$G,0),MATCH(BASE!J4957,LISTAS!$H$3:$Q$3,0))*Tabela3[[#This Row],[QUANTIDADE]]</f>
        <v>12</v>
      </c>
      <c r="L4957" s="2" t="str">
        <f>TEXT(Tabela3[[#This Row],[DATA]],"MM")</f>
        <v>05</v>
      </c>
      <c r="M4957" s="2">
        <f>WEEKNUM(Tabela3[[#This Row],[DATA]])</f>
        <v>19</v>
      </c>
      <c r="N4957" s="18">
        <f>YEAR(Tabela3[[#This Row],[DATA]])</f>
        <v>2023</v>
      </c>
    </row>
    <row r="4958" spans="2:14">
      <c r="B4958" s="1">
        <v>45055</v>
      </c>
      <c r="C4958">
        <v>14244</v>
      </c>
      <c r="D4958">
        <f>COUNTIF(C$4:C4958,Tabela3[[#This Row],[COMANDA]])</f>
        <v>2</v>
      </c>
      <c r="E4958" t="s">
        <v>90</v>
      </c>
      <c r="F4958" t="s">
        <v>99</v>
      </c>
      <c r="G4958" t="s">
        <v>61</v>
      </c>
      <c r="H4958" t="s">
        <v>166</v>
      </c>
      <c r="I4958" s="2">
        <v>1</v>
      </c>
      <c r="J4958" t="s">
        <v>11</v>
      </c>
      <c r="K4958" s="21">
        <f>INDEX(LISTAS!$H:$Q,MATCH(BASE!H4958,LISTAS!$G:$G,0),MATCH(BASE!J4958,LISTAS!$H$3:$Q$3,0))*Tabela3[[#This Row],[QUANTIDADE]]</f>
        <v>8</v>
      </c>
      <c r="L4958" s="2" t="str">
        <f>TEXT(Tabela3[[#This Row],[DATA]],"MM")</f>
        <v>05</v>
      </c>
      <c r="M4958" s="2">
        <f>WEEKNUM(Tabela3[[#This Row],[DATA]])</f>
        <v>19</v>
      </c>
      <c r="N4958" s="18">
        <f>YEAR(Tabela3[[#This Row],[DATA]])</f>
        <v>2023</v>
      </c>
    </row>
    <row r="4959" spans="2:14">
      <c r="B4959" s="1">
        <v>45055</v>
      </c>
      <c r="C4959">
        <v>14245</v>
      </c>
      <c r="D4959">
        <f>COUNTIF(C$4:C4959,Tabela3[[#This Row],[COMANDA]])</f>
        <v>1</v>
      </c>
      <c r="E4959" t="s">
        <v>90</v>
      </c>
      <c r="F4959" t="s">
        <v>100</v>
      </c>
      <c r="G4959" t="s">
        <v>8</v>
      </c>
      <c r="H4959" t="s">
        <v>203</v>
      </c>
      <c r="I4959" s="2">
        <v>1</v>
      </c>
      <c r="J4959" t="s">
        <v>11</v>
      </c>
      <c r="K4959" s="21">
        <f>INDEX(LISTAS!$H:$Q,MATCH(BASE!H4959,LISTAS!$G:$G,0),MATCH(BASE!J4959,LISTAS!$H$3:$Q$3,0))*Tabela3[[#This Row],[QUANTIDADE]]</f>
        <v>20</v>
      </c>
      <c r="L4959" s="2" t="str">
        <f>TEXT(Tabela3[[#This Row],[DATA]],"MM")</f>
        <v>05</v>
      </c>
      <c r="M4959" s="2">
        <f>WEEKNUM(Tabela3[[#This Row],[DATA]])</f>
        <v>19</v>
      </c>
      <c r="N4959" s="18">
        <f>YEAR(Tabela3[[#This Row],[DATA]])</f>
        <v>2023</v>
      </c>
    </row>
    <row r="4960" spans="2:14">
      <c r="B4960" s="1">
        <v>45055</v>
      </c>
      <c r="C4960">
        <v>14246</v>
      </c>
      <c r="D4960">
        <f>COUNTIF(C$4:C4960,Tabela3[[#This Row],[COMANDA]])</f>
        <v>1</v>
      </c>
      <c r="E4960" t="s">
        <v>90</v>
      </c>
      <c r="F4960" t="s">
        <v>99</v>
      </c>
      <c r="G4960" t="s">
        <v>8</v>
      </c>
      <c r="H4960" t="s">
        <v>84</v>
      </c>
      <c r="I4960" s="2">
        <v>1</v>
      </c>
      <c r="J4960" t="s">
        <v>11</v>
      </c>
      <c r="K4960" s="21">
        <f>INDEX(LISTAS!$H:$Q,MATCH(BASE!H4960,LISTAS!$G:$G,0),MATCH(BASE!J4960,LISTAS!$H$3:$Q$3,0))*Tabela3[[#This Row],[QUANTIDADE]]</f>
        <v>16</v>
      </c>
      <c r="L4960" s="2" t="str">
        <f>TEXT(Tabela3[[#This Row],[DATA]],"MM")</f>
        <v>05</v>
      </c>
      <c r="M4960" s="2">
        <f>WEEKNUM(Tabela3[[#This Row],[DATA]])</f>
        <v>19</v>
      </c>
      <c r="N4960" s="18">
        <f>YEAR(Tabela3[[#This Row],[DATA]])</f>
        <v>2023</v>
      </c>
    </row>
    <row r="4961" spans="2:14">
      <c r="B4961" s="1">
        <v>45055</v>
      </c>
      <c r="C4961">
        <v>14247</v>
      </c>
      <c r="D4961">
        <f>COUNTIF(C$4:C4961,Tabela3[[#This Row],[COMANDA]])</f>
        <v>1</v>
      </c>
      <c r="E4961" t="s">
        <v>90</v>
      </c>
      <c r="F4961" t="s">
        <v>98</v>
      </c>
      <c r="G4961" t="s">
        <v>8</v>
      </c>
      <c r="H4961" t="s">
        <v>202</v>
      </c>
      <c r="I4961" s="2">
        <v>1</v>
      </c>
      <c r="J4961" t="s">
        <v>11</v>
      </c>
      <c r="K4961" s="21">
        <f>INDEX(LISTAS!$H:$Q,MATCH(BASE!H4961,LISTAS!$G:$G,0),MATCH(BASE!J4961,LISTAS!$H$3:$Q$3,0))*Tabela3[[#This Row],[QUANTIDADE]]</f>
        <v>20</v>
      </c>
      <c r="L4961" s="2" t="str">
        <f>TEXT(Tabela3[[#This Row],[DATA]],"MM")</f>
        <v>05</v>
      </c>
      <c r="M4961" s="2">
        <f>WEEKNUM(Tabela3[[#This Row],[DATA]])</f>
        <v>19</v>
      </c>
      <c r="N4961" s="18">
        <f>YEAR(Tabela3[[#This Row],[DATA]])</f>
        <v>2023</v>
      </c>
    </row>
    <row r="4962" spans="2:14">
      <c r="B4962" s="1">
        <v>45055</v>
      </c>
      <c r="C4962">
        <v>14248</v>
      </c>
      <c r="D4962">
        <f>COUNTIF(C$4:C4962,Tabela3[[#This Row],[COMANDA]])</f>
        <v>1</v>
      </c>
      <c r="E4962" t="s">
        <v>90</v>
      </c>
      <c r="F4962" t="s">
        <v>98</v>
      </c>
      <c r="G4962" t="s">
        <v>8</v>
      </c>
      <c r="H4962" t="s">
        <v>203</v>
      </c>
      <c r="I4962" s="2">
        <v>1</v>
      </c>
      <c r="J4962" t="s">
        <v>11</v>
      </c>
      <c r="K4962" s="21">
        <f>INDEX(LISTAS!$H:$Q,MATCH(BASE!H4962,LISTAS!$G:$G,0),MATCH(BASE!J4962,LISTAS!$H$3:$Q$3,0))*Tabela3[[#This Row],[QUANTIDADE]]</f>
        <v>20</v>
      </c>
      <c r="L4962" s="2" t="str">
        <f>TEXT(Tabela3[[#This Row],[DATA]],"MM")</f>
        <v>05</v>
      </c>
      <c r="M4962" s="2">
        <f>WEEKNUM(Tabela3[[#This Row],[DATA]])</f>
        <v>19</v>
      </c>
      <c r="N4962" s="18">
        <f>YEAR(Tabela3[[#This Row],[DATA]])</f>
        <v>2023</v>
      </c>
    </row>
    <row r="4963" spans="2:14">
      <c r="B4963" s="1">
        <v>45055</v>
      </c>
      <c r="C4963">
        <v>14248</v>
      </c>
      <c r="D4963">
        <f>COUNTIF(C$4:C4963,Tabela3[[#This Row],[COMANDA]])</f>
        <v>2</v>
      </c>
      <c r="E4963" t="s">
        <v>90</v>
      </c>
      <c r="F4963" t="s">
        <v>98</v>
      </c>
      <c r="G4963" t="s">
        <v>9</v>
      </c>
      <c r="H4963" t="s">
        <v>127</v>
      </c>
      <c r="I4963" s="2">
        <v>1</v>
      </c>
      <c r="J4963" t="s">
        <v>11</v>
      </c>
      <c r="K4963" s="21">
        <f>INDEX(LISTAS!$H:$Q,MATCH(BASE!H4963,LISTAS!$G:$G,0),MATCH(BASE!J4963,LISTAS!$H$3:$Q$3,0))*Tabela3[[#This Row],[QUANTIDADE]]</f>
        <v>4.5</v>
      </c>
      <c r="L4963" s="2" t="str">
        <f>TEXT(Tabela3[[#This Row],[DATA]],"MM")</f>
        <v>05</v>
      </c>
      <c r="M4963" s="2">
        <f>WEEKNUM(Tabela3[[#This Row],[DATA]])</f>
        <v>19</v>
      </c>
      <c r="N4963" s="18">
        <f>YEAR(Tabela3[[#This Row],[DATA]])</f>
        <v>2023</v>
      </c>
    </row>
    <row r="4964" spans="2:14">
      <c r="B4964" s="1">
        <v>45055</v>
      </c>
      <c r="C4964">
        <v>14249</v>
      </c>
      <c r="D4964">
        <f>COUNTIF(C$4:C4964,Tabela3[[#This Row],[COMANDA]])</f>
        <v>1</v>
      </c>
      <c r="E4964" t="s">
        <v>90</v>
      </c>
      <c r="F4964" t="s">
        <v>375</v>
      </c>
      <c r="G4964" t="s">
        <v>8</v>
      </c>
      <c r="H4964" t="s">
        <v>42</v>
      </c>
      <c r="I4964" s="2">
        <v>1</v>
      </c>
      <c r="J4964" t="s">
        <v>11</v>
      </c>
      <c r="K4964" s="21">
        <f>INDEX(LISTAS!$H:$Q,MATCH(BASE!H4964,LISTAS!$G:$G,0),MATCH(BASE!J4964,LISTAS!$H$3:$Q$3,0))*Tabela3[[#This Row],[QUANTIDADE]]</f>
        <v>16</v>
      </c>
      <c r="L4964" s="2" t="str">
        <f>TEXT(Tabela3[[#This Row],[DATA]],"MM")</f>
        <v>05</v>
      </c>
      <c r="M4964" s="2">
        <f>WEEKNUM(Tabela3[[#This Row],[DATA]])</f>
        <v>19</v>
      </c>
      <c r="N4964" s="18">
        <f>YEAR(Tabela3[[#This Row],[DATA]])</f>
        <v>2023</v>
      </c>
    </row>
    <row r="4965" spans="2:14">
      <c r="B4965" s="1">
        <v>45055</v>
      </c>
      <c r="C4965">
        <v>14249</v>
      </c>
      <c r="D4965">
        <f>COUNTIF(C$4:C4965,Tabela3[[#This Row],[COMANDA]])</f>
        <v>2</v>
      </c>
      <c r="E4965" t="s">
        <v>90</v>
      </c>
      <c r="F4965" t="s">
        <v>375</v>
      </c>
      <c r="G4965" t="s">
        <v>9</v>
      </c>
      <c r="H4965" t="s">
        <v>138</v>
      </c>
      <c r="I4965" s="2">
        <v>1</v>
      </c>
      <c r="J4965" t="s">
        <v>11</v>
      </c>
      <c r="K4965" s="21">
        <f>INDEX(LISTAS!$H:$Q,MATCH(BASE!H4965,LISTAS!$G:$G,0),MATCH(BASE!J4965,LISTAS!$H$3:$Q$3,0))*Tabela3[[#This Row],[QUANTIDADE]]</f>
        <v>4</v>
      </c>
      <c r="L4965" s="2" t="str">
        <f>TEXT(Tabela3[[#This Row],[DATA]],"MM")</f>
        <v>05</v>
      </c>
      <c r="M4965" s="2">
        <f>WEEKNUM(Tabela3[[#This Row],[DATA]])</f>
        <v>19</v>
      </c>
      <c r="N4965" s="18">
        <f>YEAR(Tabela3[[#This Row],[DATA]])</f>
        <v>2023</v>
      </c>
    </row>
    <row r="4966" spans="2:14">
      <c r="B4966" s="1">
        <v>45055</v>
      </c>
      <c r="C4966">
        <v>14250</v>
      </c>
      <c r="D4966">
        <f>COUNTIF(C$4:C4966,Tabela3[[#This Row],[COMANDA]])</f>
        <v>1</v>
      </c>
      <c r="E4966" t="s">
        <v>89</v>
      </c>
      <c r="F4966" t="s">
        <v>98</v>
      </c>
      <c r="G4966" t="s">
        <v>8</v>
      </c>
      <c r="H4966" t="s">
        <v>42</v>
      </c>
      <c r="I4966" s="2">
        <v>1</v>
      </c>
      <c r="J4966" t="s">
        <v>11</v>
      </c>
      <c r="K4966" s="21">
        <f>INDEX(LISTAS!$H:$Q,MATCH(BASE!H4966,LISTAS!$G:$G,0),MATCH(BASE!J4966,LISTAS!$H$3:$Q$3,0))*Tabela3[[#This Row],[QUANTIDADE]]</f>
        <v>16</v>
      </c>
      <c r="L4966" s="2" t="str">
        <f>TEXT(Tabela3[[#This Row],[DATA]],"MM")</f>
        <v>05</v>
      </c>
      <c r="M4966" s="2">
        <f>WEEKNUM(Tabela3[[#This Row],[DATA]])</f>
        <v>19</v>
      </c>
      <c r="N4966" s="18">
        <f>YEAR(Tabela3[[#This Row],[DATA]])</f>
        <v>2023</v>
      </c>
    </row>
    <row r="4967" spans="2:14">
      <c r="B4967" s="1">
        <v>45055</v>
      </c>
      <c r="C4967">
        <v>14250</v>
      </c>
      <c r="D4967">
        <f>COUNTIF(C$4:C4967,Tabela3[[#This Row],[COMANDA]])</f>
        <v>2</v>
      </c>
      <c r="E4967" t="s">
        <v>89</v>
      </c>
      <c r="F4967" t="s">
        <v>98</v>
      </c>
      <c r="G4967" t="s">
        <v>8</v>
      </c>
      <c r="H4967" t="s">
        <v>204</v>
      </c>
      <c r="I4967" s="2">
        <v>1</v>
      </c>
      <c r="J4967" t="s">
        <v>11</v>
      </c>
      <c r="K4967" s="21">
        <f>INDEX(LISTAS!$H:$Q,MATCH(BASE!H4967,LISTAS!$G:$G,0),MATCH(BASE!J4967,LISTAS!$H$3:$Q$3,0))*Tabela3[[#This Row],[QUANTIDADE]]</f>
        <v>18</v>
      </c>
      <c r="L4967" s="2" t="str">
        <f>TEXT(Tabela3[[#This Row],[DATA]],"MM")</f>
        <v>05</v>
      </c>
      <c r="M4967" s="2">
        <f>WEEKNUM(Tabela3[[#This Row],[DATA]])</f>
        <v>19</v>
      </c>
      <c r="N4967" s="18">
        <f>YEAR(Tabela3[[#This Row],[DATA]])</f>
        <v>2023</v>
      </c>
    </row>
    <row r="4968" spans="2:14">
      <c r="B4968" s="1">
        <v>45055</v>
      </c>
      <c r="C4968">
        <v>14250</v>
      </c>
      <c r="D4968">
        <f>COUNTIF(C$4:C4968,Tabela3[[#This Row],[COMANDA]])</f>
        <v>3</v>
      </c>
      <c r="E4968" t="s">
        <v>89</v>
      </c>
      <c r="F4968" t="s">
        <v>98</v>
      </c>
      <c r="G4968" t="s">
        <v>8</v>
      </c>
      <c r="H4968" t="s">
        <v>84</v>
      </c>
      <c r="I4968" s="2">
        <v>1</v>
      </c>
      <c r="J4968" t="s">
        <v>11</v>
      </c>
      <c r="K4968" s="21">
        <f>INDEX(LISTAS!$H:$Q,MATCH(BASE!H4968,LISTAS!$G:$G,0),MATCH(BASE!J4968,LISTAS!$H$3:$Q$3,0))*Tabela3[[#This Row],[QUANTIDADE]]</f>
        <v>16</v>
      </c>
      <c r="L4968" s="2" t="str">
        <f>TEXT(Tabela3[[#This Row],[DATA]],"MM")</f>
        <v>05</v>
      </c>
      <c r="M4968" s="2">
        <f>WEEKNUM(Tabela3[[#This Row],[DATA]])</f>
        <v>19</v>
      </c>
      <c r="N4968" s="18">
        <f>YEAR(Tabela3[[#This Row],[DATA]])</f>
        <v>2023</v>
      </c>
    </row>
    <row r="4969" spans="2:14">
      <c r="B4969" s="1">
        <v>45055</v>
      </c>
      <c r="C4969">
        <v>14250</v>
      </c>
      <c r="D4969">
        <f>COUNTIF(C$4:C4969,Tabela3[[#This Row],[COMANDA]])</f>
        <v>4</v>
      </c>
      <c r="E4969" t="s">
        <v>89</v>
      </c>
      <c r="F4969" t="s">
        <v>98</v>
      </c>
      <c r="G4969" t="s">
        <v>9</v>
      </c>
      <c r="H4969" t="s">
        <v>131</v>
      </c>
      <c r="I4969" s="2">
        <v>1</v>
      </c>
      <c r="J4969" t="s">
        <v>11</v>
      </c>
      <c r="K4969" s="21">
        <f>INDEX(LISTAS!$H:$Q,MATCH(BASE!H4969,LISTAS!$G:$G,0),MATCH(BASE!J4969,LISTAS!$H$3:$Q$3,0))*Tabela3[[#This Row],[QUANTIDADE]]</f>
        <v>4</v>
      </c>
      <c r="L4969" s="2" t="str">
        <f>TEXT(Tabela3[[#This Row],[DATA]],"MM")</f>
        <v>05</v>
      </c>
      <c r="M4969" s="2">
        <f>WEEKNUM(Tabela3[[#This Row],[DATA]])</f>
        <v>19</v>
      </c>
      <c r="N4969" s="18">
        <f>YEAR(Tabela3[[#This Row],[DATA]])</f>
        <v>2023</v>
      </c>
    </row>
    <row r="4970" spans="2:14">
      <c r="B4970" s="1">
        <v>45055</v>
      </c>
      <c r="C4970">
        <v>14250</v>
      </c>
      <c r="D4970">
        <f>COUNTIF(C$4:C4970,Tabela3[[#This Row],[COMANDA]])</f>
        <v>5</v>
      </c>
      <c r="E4970" t="s">
        <v>89</v>
      </c>
      <c r="F4970" t="s">
        <v>98</v>
      </c>
      <c r="G4970" t="s">
        <v>9</v>
      </c>
      <c r="H4970" t="s">
        <v>138</v>
      </c>
      <c r="I4970" s="2">
        <v>1</v>
      </c>
      <c r="J4970" t="s">
        <v>11</v>
      </c>
      <c r="K4970" s="21">
        <f>INDEX(LISTAS!$H:$Q,MATCH(BASE!H4970,LISTAS!$G:$G,0),MATCH(BASE!J4970,LISTAS!$H$3:$Q$3,0))*Tabela3[[#This Row],[QUANTIDADE]]</f>
        <v>4</v>
      </c>
      <c r="L4970" s="2" t="str">
        <f>TEXT(Tabela3[[#This Row],[DATA]],"MM")</f>
        <v>05</v>
      </c>
      <c r="M4970" s="2">
        <f>WEEKNUM(Tabela3[[#This Row],[DATA]])</f>
        <v>19</v>
      </c>
      <c r="N4970" s="18">
        <f>YEAR(Tabela3[[#This Row],[DATA]])</f>
        <v>2023</v>
      </c>
    </row>
    <row r="4971" spans="2:14">
      <c r="B4971" s="1">
        <v>45055</v>
      </c>
      <c r="C4971">
        <v>14251</v>
      </c>
      <c r="D4971">
        <f>COUNTIF(C$4:C4971,Tabela3[[#This Row],[COMANDA]])</f>
        <v>1</v>
      </c>
      <c r="E4971" t="s">
        <v>89</v>
      </c>
      <c r="F4971" t="s">
        <v>98</v>
      </c>
      <c r="G4971" t="s">
        <v>8</v>
      </c>
      <c r="H4971" t="s">
        <v>84</v>
      </c>
      <c r="I4971" s="2">
        <v>1</v>
      </c>
      <c r="J4971" t="s">
        <v>11</v>
      </c>
      <c r="K4971" s="21">
        <f>INDEX(LISTAS!$H:$Q,MATCH(BASE!H4971,LISTAS!$G:$G,0),MATCH(BASE!J4971,LISTAS!$H$3:$Q$3,0))*Tabela3[[#This Row],[QUANTIDADE]]</f>
        <v>16</v>
      </c>
      <c r="L4971" s="2" t="str">
        <f>TEXT(Tabela3[[#This Row],[DATA]],"MM")</f>
        <v>05</v>
      </c>
      <c r="M4971" s="2">
        <f>WEEKNUM(Tabela3[[#This Row],[DATA]])</f>
        <v>19</v>
      </c>
      <c r="N4971" s="18">
        <f>YEAR(Tabela3[[#This Row],[DATA]])</f>
        <v>2023</v>
      </c>
    </row>
    <row r="4972" spans="2:14">
      <c r="B4972" s="1">
        <v>45055</v>
      </c>
      <c r="C4972">
        <v>14251</v>
      </c>
      <c r="D4972">
        <f>COUNTIF(C$4:C4972,Tabela3[[#This Row],[COMANDA]])</f>
        <v>2</v>
      </c>
      <c r="E4972" t="s">
        <v>89</v>
      </c>
      <c r="F4972" t="s">
        <v>98</v>
      </c>
      <c r="G4972" t="s">
        <v>61</v>
      </c>
      <c r="H4972" t="s">
        <v>163</v>
      </c>
      <c r="I4972" s="2">
        <v>1</v>
      </c>
      <c r="J4972" t="s">
        <v>11</v>
      </c>
      <c r="K4972" s="21">
        <f>INDEX(LISTAS!$H:$Q,MATCH(BASE!H4972,LISTAS!$G:$G,0),MATCH(BASE!J4972,LISTAS!$H$3:$Q$3,0))*Tabela3[[#This Row],[QUANTIDADE]]</f>
        <v>4</v>
      </c>
      <c r="L4972" s="2" t="str">
        <f>TEXT(Tabela3[[#This Row],[DATA]],"MM")</f>
        <v>05</v>
      </c>
      <c r="M4972" s="2">
        <f>WEEKNUM(Tabela3[[#This Row],[DATA]])</f>
        <v>19</v>
      </c>
      <c r="N4972" s="18">
        <f>YEAR(Tabela3[[#This Row],[DATA]])</f>
        <v>2023</v>
      </c>
    </row>
    <row r="4973" spans="2:14">
      <c r="B4973" s="1">
        <v>45055</v>
      </c>
      <c r="C4973">
        <v>14252</v>
      </c>
      <c r="D4973">
        <f>COUNTIF(C$4:C4973,Tabela3[[#This Row],[COMANDA]])</f>
        <v>1</v>
      </c>
      <c r="E4973" t="s">
        <v>90</v>
      </c>
      <c r="F4973" t="s">
        <v>98</v>
      </c>
      <c r="G4973" t="s">
        <v>8</v>
      </c>
      <c r="H4973" t="s">
        <v>204</v>
      </c>
      <c r="I4973" s="2">
        <v>2</v>
      </c>
      <c r="J4973" t="s">
        <v>11</v>
      </c>
      <c r="K4973" s="21">
        <f>INDEX(LISTAS!$H:$Q,MATCH(BASE!H4973,LISTAS!$G:$G,0),MATCH(BASE!J4973,LISTAS!$H$3:$Q$3,0))*Tabela3[[#This Row],[QUANTIDADE]]</f>
        <v>36</v>
      </c>
      <c r="L4973" s="2" t="str">
        <f>TEXT(Tabela3[[#This Row],[DATA]],"MM")</f>
        <v>05</v>
      </c>
      <c r="M4973" s="2">
        <f>WEEKNUM(Tabela3[[#This Row],[DATA]])</f>
        <v>19</v>
      </c>
      <c r="N4973" s="18">
        <f>YEAR(Tabela3[[#This Row],[DATA]])</f>
        <v>2023</v>
      </c>
    </row>
    <row r="4974" spans="2:14">
      <c r="B4974" s="1">
        <v>45055</v>
      </c>
      <c r="C4974">
        <v>14252</v>
      </c>
      <c r="D4974">
        <f>COUNTIF(C$4:C4974,Tabela3[[#This Row],[COMANDA]])</f>
        <v>2</v>
      </c>
      <c r="E4974" t="s">
        <v>90</v>
      </c>
      <c r="F4974" t="s">
        <v>98</v>
      </c>
      <c r="G4974" t="s">
        <v>9</v>
      </c>
      <c r="H4974" t="s">
        <v>55</v>
      </c>
      <c r="I4974" s="2">
        <v>1</v>
      </c>
      <c r="J4974" t="s">
        <v>11</v>
      </c>
      <c r="K4974" s="21">
        <f>INDEX(LISTAS!$H:$Q,MATCH(BASE!H4974,LISTAS!$G:$G,0),MATCH(BASE!J4974,LISTAS!$H$3:$Q$3,0))*Tabela3[[#This Row],[QUANTIDADE]]</f>
        <v>3</v>
      </c>
      <c r="L4974" s="2" t="str">
        <f>TEXT(Tabela3[[#This Row],[DATA]],"MM")</f>
        <v>05</v>
      </c>
      <c r="M4974" s="2">
        <f>WEEKNUM(Tabela3[[#This Row],[DATA]])</f>
        <v>19</v>
      </c>
      <c r="N4974" s="18">
        <f>YEAR(Tabela3[[#This Row],[DATA]])</f>
        <v>2023</v>
      </c>
    </row>
    <row r="4975" spans="2:14">
      <c r="B4975" s="1">
        <v>45055</v>
      </c>
      <c r="C4975">
        <v>14253</v>
      </c>
      <c r="D4975">
        <f>COUNTIF(C$4:C4975,Tabela3[[#This Row],[COMANDA]])</f>
        <v>1</v>
      </c>
      <c r="E4975" t="s">
        <v>90</v>
      </c>
      <c r="F4975" t="s">
        <v>99</v>
      </c>
      <c r="G4975" t="s">
        <v>8</v>
      </c>
      <c r="H4975" t="s">
        <v>202</v>
      </c>
      <c r="I4975" s="2">
        <v>1</v>
      </c>
      <c r="J4975" t="s">
        <v>11</v>
      </c>
      <c r="K4975" s="21">
        <f>INDEX(LISTAS!$H:$Q,MATCH(BASE!H4975,LISTAS!$G:$G,0),MATCH(BASE!J4975,LISTAS!$H$3:$Q$3,0))*Tabela3[[#This Row],[QUANTIDADE]]</f>
        <v>20</v>
      </c>
      <c r="L4975" s="2" t="str">
        <f>TEXT(Tabela3[[#This Row],[DATA]],"MM")</f>
        <v>05</v>
      </c>
      <c r="M4975" s="2">
        <f>WEEKNUM(Tabela3[[#This Row],[DATA]])</f>
        <v>19</v>
      </c>
      <c r="N4975" s="18">
        <f>YEAR(Tabela3[[#This Row],[DATA]])</f>
        <v>2023</v>
      </c>
    </row>
    <row r="4976" spans="2:14">
      <c r="B4976" s="1">
        <v>45055</v>
      </c>
      <c r="C4976">
        <v>14253</v>
      </c>
      <c r="D4976">
        <f>COUNTIF(C$4:C4976,Tabela3[[#This Row],[COMANDA]])</f>
        <v>2</v>
      </c>
      <c r="E4976" t="s">
        <v>90</v>
      </c>
      <c r="F4976" t="s">
        <v>99</v>
      </c>
      <c r="G4976" t="s">
        <v>9</v>
      </c>
      <c r="H4976" t="s">
        <v>138</v>
      </c>
      <c r="I4976" s="2">
        <v>1</v>
      </c>
      <c r="J4976" t="s">
        <v>11</v>
      </c>
      <c r="K4976" s="21">
        <f>INDEX(LISTAS!$H:$Q,MATCH(BASE!H4976,LISTAS!$G:$G,0),MATCH(BASE!J4976,LISTAS!$H$3:$Q$3,0))*Tabela3[[#This Row],[QUANTIDADE]]</f>
        <v>4</v>
      </c>
      <c r="L4976" s="2" t="str">
        <f>TEXT(Tabela3[[#This Row],[DATA]],"MM")</f>
        <v>05</v>
      </c>
      <c r="M4976" s="2">
        <f>WEEKNUM(Tabela3[[#This Row],[DATA]])</f>
        <v>19</v>
      </c>
      <c r="N4976" s="18">
        <f>YEAR(Tabela3[[#This Row],[DATA]])</f>
        <v>2023</v>
      </c>
    </row>
    <row r="4977" spans="2:14">
      <c r="B4977" s="1">
        <v>45055</v>
      </c>
      <c r="C4977">
        <v>14253</v>
      </c>
      <c r="D4977">
        <f>COUNTIF(C$4:C4977,Tabela3[[#This Row],[COMANDA]])</f>
        <v>3</v>
      </c>
      <c r="E4977" t="s">
        <v>90</v>
      </c>
      <c r="F4977" t="s">
        <v>99</v>
      </c>
      <c r="G4977" t="s">
        <v>8</v>
      </c>
      <c r="H4977" t="s">
        <v>209</v>
      </c>
      <c r="I4977" s="2">
        <v>1</v>
      </c>
      <c r="J4977" t="s">
        <v>11</v>
      </c>
      <c r="K4977" s="21">
        <f>INDEX(LISTAS!$H:$Q,MATCH(BASE!H4977,LISTAS!$G:$G,0),MATCH(BASE!J4977,LISTAS!$H$3:$Q$3,0))*Tabela3[[#This Row],[QUANTIDADE]]</f>
        <v>8</v>
      </c>
      <c r="L4977" s="2" t="str">
        <f>TEXT(Tabela3[[#This Row],[DATA]],"MM")</f>
        <v>05</v>
      </c>
      <c r="M4977" s="2">
        <f>WEEKNUM(Tabela3[[#This Row],[DATA]])</f>
        <v>19</v>
      </c>
      <c r="N4977" s="18">
        <f>YEAR(Tabela3[[#This Row],[DATA]])</f>
        <v>2023</v>
      </c>
    </row>
    <row r="4978" spans="2:14">
      <c r="B4978" s="1">
        <v>45055</v>
      </c>
      <c r="C4978">
        <v>14253</v>
      </c>
      <c r="D4978">
        <f>COUNTIF(C$4:C4978,Tabela3[[#This Row],[COMANDA]])</f>
        <v>4</v>
      </c>
      <c r="E4978" t="s">
        <v>90</v>
      </c>
      <c r="F4978" t="s">
        <v>99</v>
      </c>
      <c r="G4978" t="s">
        <v>10</v>
      </c>
      <c r="H4978" t="s">
        <v>119</v>
      </c>
      <c r="I4978" s="2">
        <v>1</v>
      </c>
      <c r="J4978" t="s">
        <v>11</v>
      </c>
      <c r="K4978" s="21">
        <f>INDEX(LISTAS!$H:$Q,MATCH(BASE!H4978,LISTAS!$G:$G,0),MATCH(BASE!J4978,LISTAS!$H$3:$Q$3,0))*Tabela3[[#This Row],[QUANTIDADE]]</f>
        <v>6</v>
      </c>
      <c r="L4978" s="2" t="str">
        <f>TEXT(Tabela3[[#This Row],[DATA]],"MM")</f>
        <v>05</v>
      </c>
      <c r="M4978" s="2">
        <f>WEEKNUM(Tabela3[[#This Row],[DATA]])</f>
        <v>19</v>
      </c>
      <c r="N4978" s="18">
        <f>YEAR(Tabela3[[#This Row],[DATA]])</f>
        <v>2023</v>
      </c>
    </row>
    <row r="4979" spans="2:14">
      <c r="B4979" s="1">
        <v>45055</v>
      </c>
      <c r="C4979" t="s">
        <v>472</v>
      </c>
      <c r="D4979">
        <f>COUNTIF(C$4:C4979,Tabela3[[#This Row],[COMANDA]])</f>
        <v>1</v>
      </c>
      <c r="E4979" t="s">
        <v>1</v>
      </c>
      <c r="F4979" t="s">
        <v>98</v>
      </c>
      <c r="G4979" t="s">
        <v>62</v>
      </c>
      <c r="H4979" t="s">
        <v>192</v>
      </c>
      <c r="I4979" s="2">
        <v>1</v>
      </c>
      <c r="J4979" t="s">
        <v>11</v>
      </c>
      <c r="K4979" s="21">
        <f>INDEX(LISTAS!$H:$Q,MATCH(BASE!H4979,LISTAS!$G:$G,0),MATCH(BASE!J4979,LISTAS!$H$3:$Q$3,0))*Tabela3[[#This Row],[QUANTIDADE]]</f>
        <v>6</v>
      </c>
      <c r="L4979" s="2" t="str">
        <f>TEXT(Tabela3[[#This Row],[DATA]],"MM")</f>
        <v>05</v>
      </c>
      <c r="M4979" s="2">
        <f>WEEKNUM(Tabela3[[#This Row],[DATA]])</f>
        <v>19</v>
      </c>
      <c r="N4979" s="18">
        <f>YEAR(Tabela3[[#This Row],[DATA]])</f>
        <v>2023</v>
      </c>
    </row>
    <row r="4980" spans="2:14">
      <c r="B4980" s="1">
        <v>45055</v>
      </c>
      <c r="C4980" t="s">
        <v>472</v>
      </c>
      <c r="D4980">
        <f>COUNTIF(C$4:C4980,Tabela3[[#This Row],[COMANDA]])</f>
        <v>2</v>
      </c>
      <c r="E4980" t="s">
        <v>1</v>
      </c>
      <c r="G4980" t="s">
        <v>64</v>
      </c>
      <c r="H4980" t="s">
        <v>170</v>
      </c>
      <c r="I4980" s="2">
        <v>1</v>
      </c>
      <c r="J4980" t="s">
        <v>11</v>
      </c>
      <c r="K4980" s="21">
        <f>INDEX(LISTAS!$H:$Q,MATCH(BASE!H4980,LISTAS!$G:$G,0),MATCH(BASE!J4980,LISTAS!$H$3:$Q$3,0))*Tabela3[[#This Row],[QUANTIDADE]]</f>
        <v>10</v>
      </c>
      <c r="L4980" s="2" t="str">
        <f>TEXT(Tabela3[[#This Row],[DATA]],"MM")</f>
        <v>05</v>
      </c>
      <c r="M4980" s="2">
        <f>WEEKNUM(Tabela3[[#This Row],[DATA]])</f>
        <v>19</v>
      </c>
      <c r="N4980" s="18">
        <f>YEAR(Tabela3[[#This Row],[DATA]])</f>
        <v>2023</v>
      </c>
    </row>
    <row r="4981" spans="2:14">
      <c r="B4981" s="1">
        <v>45055</v>
      </c>
      <c r="C4981" t="s">
        <v>472</v>
      </c>
      <c r="D4981">
        <f>COUNTIF(C$4:C4981,Tabela3[[#This Row],[COMANDA]])</f>
        <v>3</v>
      </c>
      <c r="E4981" t="s">
        <v>1</v>
      </c>
      <c r="G4981" t="s">
        <v>9</v>
      </c>
      <c r="H4981" t="s">
        <v>214</v>
      </c>
      <c r="I4981" s="2">
        <v>19</v>
      </c>
      <c r="J4981" t="s">
        <v>11</v>
      </c>
      <c r="K4981" s="21">
        <f>INDEX(LISTAS!$H:$Q,MATCH(BASE!H4981,LISTAS!$G:$G,0),MATCH(BASE!J4981,LISTAS!$H$3:$Q$3,0))*Tabela3[[#This Row],[QUANTIDADE]]</f>
        <v>19</v>
      </c>
      <c r="L4981" s="2" t="str">
        <f>TEXT(Tabela3[[#This Row],[DATA]],"MM")</f>
        <v>05</v>
      </c>
      <c r="M4981" s="2">
        <f>WEEKNUM(Tabela3[[#This Row],[DATA]])</f>
        <v>19</v>
      </c>
      <c r="N4981" s="18">
        <f>YEAR(Tabela3[[#This Row],[DATA]])</f>
        <v>2023</v>
      </c>
    </row>
    <row r="4982" spans="2:14">
      <c r="B4982" s="1">
        <v>45055</v>
      </c>
      <c r="C4982" t="s">
        <v>472</v>
      </c>
      <c r="D4982">
        <f>COUNTIF(C$4:C4982,Tabela3[[#This Row],[COMANDA]])</f>
        <v>4</v>
      </c>
      <c r="E4982" t="s">
        <v>1</v>
      </c>
      <c r="G4982" t="s">
        <v>74</v>
      </c>
      <c r="H4982" t="s">
        <v>120</v>
      </c>
      <c r="I4982" s="2">
        <v>7</v>
      </c>
      <c r="J4982" t="s">
        <v>11</v>
      </c>
      <c r="K4982" s="21">
        <f>INDEX(LISTAS!$H:$Q,MATCH(BASE!H4982,LISTAS!$G:$G,0),MATCH(BASE!J4982,LISTAS!$H$3:$Q$3,0))*Tabela3[[#This Row],[QUANTIDADE]]</f>
        <v>21</v>
      </c>
      <c r="L4982" s="2" t="str">
        <f>TEXT(Tabela3[[#This Row],[DATA]],"MM")</f>
        <v>05</v>
      </c>
      <c r="M4982" s="2">
        <f>WEEKNUM(Tabela3[[#This Row],[DATA]])</f>
        <v>19</v>
      </c>
      <c r="N4982" s="18">
        <f>YEAR(Tabela3[[#This Row],[DATA]])</f>
        <v>2023</v>
      </c>
    </row>
    <row r="4983" spans="2:14">
      <c r="B4983" s="1">
        <v>45055</v>
      </c>
      <c r="C4983" t="s">
        <v>472</v>
      </c>
      <c r="D4983">
        <f>COUNTIF(C$4:C4983,Tabela3[[#This Row],[COMANDA]])</f>
        <v>5</v>
      </c>
      <c r="E4983" t="s">
        <v>1</v>
      </c>
      <c r="G4983" t="s">
        <v>77</v>
      </c>
      <c r="H4983" t="s">
        <v>79</v>
      </c>
      <c r="I4983" s="2">
        <v>7</v>
      </c>
      <c r="J4983" t="s">
        <v>11</v>
      </c>
      <c r="K4983" s="21">
        <f>INDEX(LISTAS!$H:$Q,MATCH(BASE!H4983,LISTAS!$G:$G,0),MATCH(BASE!J4983,LISTAS!$H$3:$Q$3,0))*Tabela3[[#This Row],[QUANTIDADE]]</f>
        <v>31.5</v>
      </c>
      <c r="L4983" s="2" t="str">
        <f>TEXT(Tabela3[[#This Row],[DATA]],"MM")</f>
        <v>05</v>
      </c>
      <c r="M4983" s="2">
        <f>WEEKNUM(Tabela3[[#This Row],[DATA]])</f>
        <v>19</v>
      </c>
      <c r="N4983" s="18">
        <f>YEAR(Tabela3[[#This Row],[DATA]])</f>
        <v>2023</v>
      </c>
    </row>
    <row r="4984" spans="2:14">
      <c r="B4984" s="1">
        <v>45055</v>
      </c>
      <c r="C4984" t="s">
        <v>472</v>
      </c>
      <c r="D4984">
        <f>COUNTIF(C$4:C4984,Tabela3[[#This Row],[COMANDA]])</f>
        <v>6</v>
      </c>
      <c r="E4984" t="s">
        <v>1</v>
      </c>
      <c r="G4984" t="s">
        <v>10</v>
      </c>
      <c r="H4984" t="s">
        <v>119</v>
      </c>
      <c r="I4984" s="2">
        <v>19</v>
      </c>
      <c r="J4984" t="s">
        <v>11</v>
      </c>
      <c r="K4984" s="21">
        <f>INDEX(LISTAS!$H:$Q,MATCH(BASE!H4984,LISTAS!$G:$G,0),MATCH(BASE!J4984,LISTAS!$H$3:$Q$3,0))*Tabela3[[#This Row],[QUANTIDADE]]</f>
        <v>114</v>
      </c>
      <c r="L4984" s="2" t="str">
        <f>TEXT(Tabela3[[#This Row],[DATA]],"MM")</f>
        <v>05</v>
      </c>
      <c r="M4984" s="2">
        <f>WEEKNUM(Tabela3[[#This Row],[DATA]])</f>
        <v>19</v>
      </c>
      <c r="N4984" s="18">
        <f>YEAR(Tabela3[[#This Row],[DATA]])</f>
        <v>2023</v>
      </c>
    </row>
    <row r="4985" spans="2:14">
      <c r="B4985" s="1">
        <v>45055</v>
      </c>
      <c r="C4985" t="s">
        <v>472</v>
      </c>
      <c r="D4985">
        <f>COUNTIF(C$4:C4985,Tabela3[[#This Row],[COMANDA]])</f>
        <v>7</v>
      </c>
      <c r="E4985" t="s">
        <v>1</v>
      </c>
      <c r="G4985" t="s">
        <v>74</v>
      </c>
      <c r="H4985" t="s">
        <v>75</v>
      </c>
      <c r="I4985" s="2">
        <v>14</v>
      </c>
      <c r="J4985" t="s">
        <v>11</v>
      </c>
      <c r="K4985" s="21">
        <f>INDEX(LISTAS!$H:$Q,MATCH(BASE!H4985,LISTAS!$G:$G,0),MATCH(BASE!J4985,LISTAS!$H$3:$Q$3,0))*Tabela3[[#This Row],[QUANTIDADE]]</f>
        <v>84</v>
      </c>
      <c r="L4985" s="2" t="str">
        <f>TEXT(Tabela3[[#This Row],[DATA]],"MM")</f>
        <v>05</v>
      </c>
      <c r="M4985" s="2">
        <f>WEEKNUM(Tabela3[[#This Row],[DATA]])</f>
        <v>19</v>
      </c>
      <c r="N4985" s="18">
        <f>YEAR(Tabela3[[#This Row],[DATA]])</f>
        <v>2023</v>
      </c>
    </row>
    <row r="4986" spans="2:14">
      <c r="B4986" s="1">
        <v>45055</v>
      </c>
      <c r="C4986" t="s">
        <v>472</v>
      </c>
      <c r="D4986">
        <f>COUNTIF(C$4:C4986,Tabela3[[#This Row],[COMANDA]])</f>
        <v>8</v>
      </c>
      <c r="E4986" t="s">
        <v>1</v>
      </c>
      <c r="G4986" t="s">
        <v>9</v>
      </c>
      <c r="H4986" t="s">
        <v>139</v>
      </c>
      <c r="I4986" s="2">
        <v>1</v>
      </c>
      <c r="J4986" t="s">
        <v>11</v>
      </c>
      <c r="K4986" s="21">
        <f>INDEX(LISTAS!$H:$Q,MATCH(BASE!H4986,LISTAS!$G:$G,0),MATCH(BASE!J4986,LISTAS!$H$3:$Q$3,0))*Tabela3[[#This Row],[QUANTIDADE]]</f>
        <v>6</v>
      </c>
      <c r="L4986" s="2" t="str">
        <f>TEXT(Tabela3[[#This Row],[DATA]],"MM")</f>
        <v>05</v>
      </c>
      <c r="M4986" s="2">
        <f>WEEKNUM(Tabela3[[#This Row],[DATA]])</f>
        <v>19</v>
      </c>
      <c r="N4986" s="18">
        <f>YEAR(Tabela3[[#This Row],[DATA]])</f>
        <v>2023</v>
      </c>
    </row>
    <row r="4987" spans="2:14">
      <c r="B4987" s="1">
        <v>45055</v>
      </c>
      <c r="C4987" t="s">
        <v>472</v>
      </c>
      <c r="D4987">
        <f>COUNTIF(C$4:C4987,Tabela3[[#This Row],[COMANDA]])</f>
        <v>9</v>
      </c>
      <c r="E4987" t="s">
        <v>1</v>
      </c>
      <c r="G4987" t="s">
        <v>63</v>
      </c>
      <c r="H4987" t="s">
        <v>187</v>
      </c>
      <c r="I4987" s="2">
        <v>1</v>
      </c>
      <c r="J4987" t="s">
        <v>11</v>
      </c>
      <c r="K4987" s="21">
        <f>INDEX(LISTAS!$H:$Q,MATCH(BASE!H4987,LISTAS!$G:$G,0),MATCH(BASE!J4987,LISTAS!$H$3:$Q$3,0))*Tabela3[[#This Row],[QUANTIDADE]]</f>
        <v>13</v>
      </c>
      <c r="L4987" s="2" t="str">
        <f>TEXT(Tabela3[[#This Row],[DATA]],"MM")</f>
        <v>05</v>
      </c>
      <c r="M4987" s="2">
        <f>WEEKNUM(Tabela3[[#This Row],[DATA]])</f>
        <v>19</v>
      </c>
      <c r="N4987" s="18">
        <f>YEAR(Tabela3[[#This Row],[DATA]])</f>
        <v>2023</v>
      </c>
    </row>
    <row r="4988" spans="2:14">
      <c r="B4988" s="1">
        <v>45055</v>
      </c>
      <c r="C4988" t="s">
        <v>472</v>
      </c>
      <c r="D4988">
        <f>COUNTIF(C$4:C4988,Tabela3[[#This Row],[COMANDA]])</f>
        <v>10</v>
      </c>
      <c r="E4988" t="s">
        <v>1</v>
      </c>
      <c r="G4988" t="s">
        <v>77</v>
      </c>
      <c r="H4988" t="s">
        <v>224</v>
      </c>
      <c r="I4988" s="2">
        <v>7</v>
      </c>
      <c r="J4988" t="s">
        <v>11</v>
      </c>
      <c r="K4988" s="21">
        <f>INDEX(LISTAS!$H:$Q,MATCH(BASE!H4988,LISTAS!$G:$G,0),MATCH(BASE!J4988,LISTAS!$H$3:$Q$3,0))*Tabela3[[#This Row],[QUANTIDADE]]</f>
        <v>38.5</v>
      </c>
      <c r="L4988" s="2" t="str">
        <f>TEXT(Tabela3[[#This Row],[DATA]],"MM")</f>
        <v>05</v>
      </c>
      <c r="M4988" s="2">
        <f>WEEKNUM(Tabela3[[#This Row],[DATA]])</f>
        <v>19</v>
      </c>
      <c r="N4988" s="18">
        <f>YEAR(Tabela3[[#This Row],[DATA]])</f>
        <v>2023</v>
      </c>
    </row>
    <row r="4989" spans="2:14">
      <c r="B4989" s="1">
        <v>45055</v>
      </c>
      <c r="C4989" t="s">
        <v>472</v>
      </c>
      <c r="D4989">
        <f>COUNTIF(C$4:C4989,Tabela3[[#This Row],[COMANDA]])</f>
        <v>11</v>
      </c>
      <c r="E4989" t="s">
        <v>1</v>
      </c>
      <c r="G4989" t="s">
        <v>9</v>
      </c>
      <c r="H4989" t="s">
        <v>201</v>
      </c>
      <c r="I4989" s="2">
        <v>1</v>
      </c>
      <c r="J4989" t="s">
        <v>11</v>
      </c>
      <c r="K4989" s="21">
        <f>INDEX(LISTAS!$H:$Q,MATCH(BASE!H4989,LISTAS!$G:$G,0),MATCH(BASE!J4989,LISTAS!$H$3:$Q$3,0))*Tabela3[[#This Row],[QUANTIDADE]]</f>
        <v>3</v>
      </c>
      <c r="L4989" s="2" t="str">
        <f>TEXT(Tabela3[[#This Row],[DATA]],"MM")</f>
        <v>05</v>
      </c>
      <c r="M4989" s="2">
        <f>WEEKNUM(Tabela3[[#This Row],[DATA]])</f>
        <v>19</v>
      </c>
      <c r="N4989" s="18">
        <f>YEAR(Tabela3[[#This Row],[DATA]])</f>
        <v>2023</v>
      </c>
    </row>
    <row r="4990" spans="2:14">
      <c r="B4990" s="1">
        <v>45055</v>
      </c>
      <c r="C4990" t="s">
        <v>472</v>
      </c>
      <c r="D4990">
        <f>COUNTIF(C$4:C4990,Tabela3[[#This Row],[COMANDA]])</f>
        <v>12</v>
      </c>
      <c r="E4990" t="s">
        <v>1</v>
      </c>
      <c r="G4990" t="s">
        <v>9</v>
      </c>
      <c r="H4990" t="s">
        <v>59</v>
      </c>
      <c r="I4990" s="2">
        <v>1</v>
      </c>
      <c r="J4990" t="s">
        <v>11</v>
      </c>
      <c r="K4990" s="21">
        <f>INDEX(LISTAS!$H:$Q,MATCH(BASE!H4990,LISTAS!$G:$G,0),MATCH(BASE!J4990,LISTAS!$H$3:$Q$3,0))*Tabela3[[#This Row],[QUANTIDADE]]</f>
        <v>3</v>
      </c>
      <c r="L4990" s="2" t="str">
        <f>TEXT(Tabela3[[#This Row],[DATA]],"MM")</f>
        <v>05</v>
      </c>
      <c r="M4990" s="2">
        <f>WEEKNUM(Tabela3[[#This Row],[DATA]])</f>
        <v>19</v>
      </c>
      <c r="N4990" s="18">
        <f>YEAR(Tabela3[[#This Row],[DATA]])</f>
        <v>2023</v>
      </c>
    </row>
    <row r="4991" spans="2:14">
      <c r="B4991" s="1">
        <v>45055</v>
      </c>
      <c r="C4991" t="s">
        <v>472</v>
      </c>
      <c r="D4991">
        <f>COUNTIF(C$4:C4991,Tabela3[[#This Row],[COMANDA]])</f>
        <v>13</v>
      </c>
      <c r="E4991" t="s">
        <v>1</v>
      </c>
      <c r="G4991" t="s">
        <v>9</v>
      </c>
      <c r="H4991" t="s">
        <v>68</v>
      </c>
      <c r="I4991" s="2">
        <v>10</v>
      </c>
      <c r="J4991" t="s">
        <v>11</v>
      </c>
      <c r="K4991" s="21">
        <f>INDEX(LISTAS!$H:$Q,MATCH(BASE!H4991,LISTAS!$G:$G,0),MATCH(BASE!J4991,LISTAS!$H$3:$Q$3,0))*Tabela3[[#This Row],[QUANTIDADE]]</f>
        <v>30</v>
      </c>
      <c r="L4991" s="2" t="str">
        <f>TEXT(Tabela3[[#This Row],[DATA]],"MM")</f>
        <v>05</v>
      </c>
      <c r="M4991" s="2">
        <f>WEEKNUM(Tabela3[[#This Row],[DATA]])</f>
        <v>19</v>
      </c>
      <c r="N4991" s="18">
        <f>YEAR(Tabela3[[#This Row],[DATA]])</f>
        <v>2023</v>
      </c>
    </row>
    <row r="4992" spans="2:14">
      <c r="B4992" s="1">
        <v>45055</v>
      </c>
      <c r="C4992" t="s">
        <v>472</v>
      </c>
      <c r="D4992">
        <f>COUNTIF(C$4:C4992,Tabela3[[#This Row],[COMANDA]])</f>
        <v>14</v>
      </c>
      <c r="E4992" t="s">
        <v>1</v>
      </c>
      <c r="G4992" t="s">
        <v>74</v>
      </c>
      <c r="H4992" t="s">
        <v>76</v>
      </c>
      <c r="I4992" s="2">
        <v>6</v>
      </c>
      <c r="J4992" t="s">
        <v>11</v>
      </c>
      <c r="K4992" s="21">
        <f>INDEX(LISTAS!$H:$Q,MATCH(BASE!H4992,LISTAS!$G:$G,0),MATCH(BASE!J4992,LISTAS!$H$3:$Q$3,0))*Tabela3[[#This Row],[QUANTIDADE]]</f>
        <v>12</v>
      </c>
      <c r="L4992" s="2" t="str">
        <f>TEXT(Tabela3[[#This Row],[DATA]],"MM")</f>
        <v>05</v>
      </c>
      <c r="M4992" s="2">
        <f>WEEKNUM(Tabela3[[#This Row],[DATA]])</f>
        <v>19</v>
      </c>
      <c r="N4992" s="18">
        <f>YEAR(Tabela3[[#This Row],[DATA]])</f>
        <v>2023</v>
      </c>
    </row>
    <row r="4993" spans="2:14">
      <c r="B4993" s="1">
        <v>45055</v>
      </c>
      <c r="C4993" t="s">
        <v>472</v>
      </c>
      <c r="D4993">
        <f>COUNTIF(C$4:C4993,Tabela3[[#This Row],[COMANDA]])</f>
        <v>15</v>
      </c>
      <c r="E4993" t="s">
        <v>1</v>
      </c>
      <c r="G4993" t="s">
        <v>63</v>
      </c>
      <c r="H4993" t="s">
        <v>177</v>
      </c>
      <c r="I4993" s="2">
        <v>1</v>
      </c>
      <c r="J4993" t="s">
        <v>11</v>
      </c>
      <c r="K4993" s="21">
        <f>INDEX(LISTAS!$H:$Q,MATCH(BASE!H4993,LISTAS!$G:$G,0),MATCH(BASE!J4993,LISTAS!$H$3:$Q$3,0))*Tabela3[[#This Row],[QUANTIDADE]]</f>
        <v>4</v>
      </c>
      <c r="L4993" s="2" t="str">
        <f>TEXT(Tabela3[[#This Row],[DATA]],"MM")</f>
        <v>05</v>
      </c>
      <c r="M4993" s="2">
        <f>WEEKNUM(Tabela3[[#This Row],[DATA]])</f>
        <v>19</v>
      </c>
      <c r="N4993" s="18">
        <f>YEAR(Tabela3[[#This Row],[DATA]])</f>
        <v>2023</v>
      </c>
    </row>
    <row r="4994" spans="2:14">
      <c r="B4994" s="1">
        <v>45055</v>
      </c>
      <c r="C4994" t="s">
        <v>472</v>
      </c>
      <c r="D4994">
        <f>COUNTIF(C$4:C4994,Tabela3[[#This Row],[COMANDA]])</f>
        <v>16</v>
      </c>
      <c r="E4994" t="s">
        <v>1</v>
      </c>
      <c r="G4994" t="s">
        <v>9</v>
      </c>
      <c r="H4994" t="s">
        <v>55</v>
      </c>
      <c r="I4994" s="2">
        <v>5</v>
      </c>
      <c r="J4994" t="s">
        <v>11</v>
      </c>
      <c r="K4994" s="21">
        <f>INDEX(LISTAS!$H:$Q,MATCH(BASE!H4994,LISTAS!$G:$G,0),MATCH(BASE!J4994,LISTAS!$H$3:$Q$3,0))*Tabela3[[#This Row],[QUANTIDADE]]</f>
        <v>15</v>
      </c>
      <c r="L4994" s="2" t="str">
        <f>TEXT(Tabela3[[#This Row],[DATA]],"MM")</f>
        <v>05</v>
      </c>
      <c r="M4994" s="2">
        <f>WEEKNUM(Tabela3[[#This Row],[DATA]])</f>
        <v>19</v>
      </c>
      <c r="N4994" s="18">
        <f>YEAR(Tabela3[[#This Row],[DATA]])</f>
        <v>2023</v>
      </c>
    </row>
    <row r="4995" spans="2:14">
      <c r="B4995" s="1">
        <v>45055</v>
      </c>
      <c r="C4995" t="s">
        <v>472</v>
      </c>
      <c r="D4995">
        <f>COUNTIF(C$4:C4995,Tabela3[[#This Row],[COMANDA]])</f>
        <v>17</v>
      </c>
      <c r="E4995" t="s">
        <v>1</v>
      </c>
      <c r="G4995" t="s">
        <v>77</v>
      </c>
      <c r="H4995" t="s">
        <v>224</v>
      </c>
      <c r="I4995" s="2">
        <v>2</v>
      </c>
      <c r="J4995" t="s">
        <v>11</v>
      </c>
      <c r="K4995" s="21">
        <f>INDEX(LISTAS!$H:$Q,MATCH(BASE!H4995,LISTAS!$G:$G,0),MATCH(BASE!J4995,LISTAS!$H$3:$Q$3,0))*Tabela3[[#This Row],[QUANTIDADE]]</f>
        <v>11</v>
      </c>
      <c r="L4995" s="2" t="str">
        <f>TEXT(Tabela3[[#This Row],[DATA]],"MM")</f>
        <v>05</v>
      </c>
      <c r="M4995" s="2">
        <f>WEEKNUM(Tabela3[[#This Row],[DATA]])</f>
        <v>19</v>
      </c>
      <c r="N4995" s="18">
        <f>YEAR(Tabela3[[#This Row],[DATA]])</f>
        <v>2023</v>
      </c>
    </row>
    <row r="4996" spans="2:14">
      <c r="B4996" s="1">
        <v>45055</v>
      </c>
      <c r="C4996" t="s">
        <v>472</v>
      </c>
      <c r="D4996">
        <f>COUNTIF(C$4:C4996,Tabela3[[#This Row],[COMANDA]])</f>
        <v>18</v>
      </c>
      <c r="E4996" t="s">
        <v>1</v>
      </c>
      <c r="G4996" t="s">
        <v>77</v>
      </c>
      <c r="H4996" t="s">
        <v>217</v>
      </c>
      <c r="I4996" s="2">
        <v>3</v>
      </c>
      <c r="J4996" t="s">
        <v>11</v>
      </c>
      <c r="K4996" s="21">
        <f>INDEX(LISTAS!$H:$Q,MATCH(BASE!H4996,LISTAS!$G:$G,0),MATCH(BASE!J4996,LISTAS!$H$3:$Q$3,0))*Tabela3[[#This Row],[QUANTIDADE]]</f>
        <v>18</v>
      </c>
      <c r="L4996" s="2" t="str">
        <f>TEXT(Tabela3[[#This Row],[DATA]],"MM")</f>
        <v>05</v>
      </c>
      <c r="M4996" s="2">
        <f>WEEKNUM(Tabela3[[#This Row],[DATA]])</f>
        <v>19</v>
      </c>
      <c r="N4996" s="18">
        <f>YEAR(Tabela3[[#This Row],[DATA]])</f>
        <v>2023</v>
      </c>
    </row>
    <row r="4997" spans="2:14">
      <c r="B4997" s="1">
        <v>45055</v>
      </c>
      <c r="C4997" t="s">
        <v>472</v>
      </c>
      <c r="D4997">
        <f>COUNTIF(C$4:C4997,Tabela3[[#This Row],[COMANDA]])</f>
        <v>19</v>
      </c>
      <c r="E4997" t="s">
        <v>1</v>
      </c>
      <c r="G4997" t="s">
        <v>9</v>
      </c>
      <c r="H4997" t="s">
        <v>219</v>
      </c>
      <c r="I4997" s="2">
        <v>2</v>
      </c>
      <c r="J4997" t="s">
        <v>11</v>
      </c>
      <c r="K4997" s="21">
        <f>INDEX(LISTAS!$H:$Q,MATCH(BASE!H4997,LISTAS!$G:$G,0),MATCH(BASE!J4997,LISTAS!$H$3:$Q$3,0))*Tabela3[[#This Row],[QUANTIDADE]]</f>
        <v>10</v>
      </c>
      <c r="L4997" s="2" t="str">
        <f>TEXT(Tabela3[[#This Row],[DATA]],"MM")</f>
        <v>05</v>
      </c>
      <c r="M4997" s="2">
        <f>WEEKNUM(Tabela3[[#This Row],[DATA]])</f>
        <v>19</v>
      </c>
      <c r="N4997" s="18">
        <f>YEAR(Tabela3[[#This Row],[DATA]])</f>
        <v>2023</v>
      </c>
    </row>
    <row r="4998" spans="2:14">
      <c r="B4998" s="1">
        <v>45055</v>
      </c>
      <c r="C4998" t="s">
        <v>472</v>
      </c>
      <c r="D4998">
        <f>COUNTIF(C$4:C4998,Tabela3[[#This Row],[COMANDA]])</f>
        <v>20</v>
      </c>
      <c r="E4998" t="s">
        <v>1</v>
      </c>
      <c r="G4998" t="s">
        <v>9</v>
      </c>
      <c r="H4998" t="s">
        <v>69</v>
      </c>
      <c r="I4998" s="2">
        <v>1</v>
      </c>
      <c r="J4998" t="s">
        <v>11</v>
      </c>
      <c r="K4998" s="21">
        <f>INDEX(LISTAS!$H:$Q,MATCH(BASE!H4998,LISTAS!$G:$G,0),MATCH(BASE!J4998,LISTAS!$H$3:$Q$3,0))*Tabela3[[#This Row],[QUANTIDADE]]</f>
        <v>4</v>
      </c>
      <c r="L4998" s="2" t="str">
        <f>TEXT(Tabela3[[#This Row],[DATA]],"MM")</f>
        <v>05</v>
      </c>
      <c r="M4998" s="2">
        <f>WEEKNUM(Tabela3[[#This Row],[DATA]])</f>
        <v>19</v>
      </c>
      <c r="N4998" s="18">
        <f>YEAR(Tabela3[[#This Row],[DATA]])</f>
        <v>2023</v>
      </c>
    </row>
    <row r="4999" spans="2:14">
      <c r="B4999" s="1">
        <v>45055</v>
      </c>
      <c r="C4999" t="s">
        <v>472</v>
      </c>
      <c r="D4999">
        <f>COUNTIF(C$4:C4999,Tabela3[[#This Row],[COMANDA]])</f>
        <v>21</v>
      </c>
      <c r="E4999" t="s">
        <v>1</v>
      </c>
      <c r="G4999" t="s">
        <v>64</v>
      </c>
      <c r="H4999" t="s">
        <v>167</v>
      </c>
      <c r="I4999" s="2">
        <v>1</v>
      </c>
      <c r="J4999" t="s">
        <v>11</v>
      </c>
      <c r="K4999" s="21">
        <f>INDEX(LISTAS!$H:$Q,MATCH(BASE!H4999,LISTAS!$G:$G,0),MATCH(BASE!J4999,LISTAS!$H$3:$Q$3,0))*Tabela3[[#This Row],[QUANTIDADE]]</f>
        <v>6</v>
      </c>
      <c r="L4999" s="2" t="str">
        <f>TEXT(Tabela3[[#This Row],[DATA]],"MM")</f>
        <v>05</v>
      </c>
      <c r="M4999" s="2">
        <f>WEEKNUM(Tabela3[[#This Row],[DATA]])</f>
        <v>19</v>
      </c>
      <c r="N4999" s="18">
        <f>YEAR(Tabela3[[#This Row],[DATA]])</f>
        <v>2023</v>
      </c>
    </row>
    <row r="5000" spans="2:14">
      <c r="B5000" s="1">
        <v>45055</v>
      </c>
      <c r="C5000" t="s">
        <v>472</v>
      </c>
      <c r="D5000">
        <f>COUNTIF(C$4:C5000,Tabela3[[#This Row],[COMANDA]])</f>
        <v>22</v>
      </c>
      <c r="E5000" t="s">
        <v>1</v>
      </c>
      <c r="G5000" t="s">
        <v>9</v>
      </c>
      <c r="H5000" t="s">
        <v>132</v>
      </c>
      <c r="I5000" s="2">
        <v>2</v>
      </c>
      <c r="J5000" t="s">
        <v>11</v>
      </c>
      <c r="K5000" s="21">
        <f>INDEX(LISTAS!$H:$Q,MATCH(BASE!H5000,LISTAS!$G:$G,0),MATCH(BASE!J5000,LISTAS!$H$3:$Q$3,0))*Tabela3[[#This Row],[QUANTIDADE]]</f>
        <v>6</v>
      </c>
      <c r="L5000" s="2" t="str">
        <f>TEXT(Tabela3[[#This Row],[DATA]],"MM")</f>
        <v>05</v>
      </c>
      <c r="M5000" s="2">
        <f>WEEKNUM(Tabela3[[#This Row],[DATA]])</f>
        <v>19</v>
      </c>
      <c r="N5000" s="18">
        <f>YEAR(Tabela3[[#This Row],[DATA]])</f>
        <v>2023</v>
      </c>
    </row>
    <row r="5001" spans="2:14">
      <c r="B5001" s="1">
        <v>45055</v>
      </c>
      <c r="C5001" t="s">
        <v>472</v>
      </c>
      <c r="D5001">
        <f>COUNTIF(C$4:C5001,Tabela3[[#This Row],[COMANDA]])</f>
        <v>23</v>
      </c>
      <c r="E5001" t="s">
        <v>1</v>
      </c>
      <c r="G5001" t="s">
        <v>10</v>
      </c>
      <c r="H5001" t="s">
        <v>117</v>
      </c>
      <c r="I5001" s="2">
        <v>4</v>
      </c>
      <c r="J5001" t="s">
        <v>11</v>
      </c>
      <c r="K5001" s="21">
        <f>INDEX(LISTAS!$H:$Q,MATCH(BASE!H5001,LISTAS!$G:$G,0),MATCH(BASE!J5001,LISTAS!$H$3:$Q$3,0))*Tabela3[[#This Row],[QUANTIDADE]]</f>
        <v>2</v>
      </c>
      <c r="L5001" s="2" t="str">
        <f>TEXT(Tabela3[[#This Row],[DATA]],"MM")</f>
        <v>05</v>
      </c>
      <c r="M5001" s="2">
        <f>WEEKNUM(Tabela3[[#This Row],[DATA]])</f>
        <v>19</v>
      </c>
      <c r="N5001" s="18">
        <f>YEAR(Tabela3[[#This Row],[DATA]])</f>
        <v>2023</v>
      </c>
    </row>
    <row r="5002" spans="2:14">
      <c r="B5002" s="1">
        <v>45055</v>
      </c>
      <c r="C5002" t="s">
        <v>472</v>
      </c>
      <c r="D5002">
        <f>COUNTIF(C$4:C5002,Tabela3[[#This Row],[COMANDA]])</f>
        <v>24</v>
      </c>
      <c r="E5002" t="s">
        <v>1</v>
      </c>
      <c r="G5002" t="s">
        <v>77</v>
      </c>
      <c r="H5002" t="s">
        <v>236</v>
      </c>
      <c r="I5002" s="2">
        <v>1</v>
      </c>
      <c r="J5002" t="s">
        <v>11</v>
      </c>
      <c r="K5002" s="21">
        <f>INDEX(LISTAS!$H:$Q,MATCH(BASE!H5002,LISTAS!$G:$G,0),MATCH(BASE!J5002,LISTAS!$H$3:$Q$3,0))*Tabela3[[#This Row],[QUANTIDADE]]</f>
        <v>5</v>
      </c>
      <c r="L5002" s="2" t="str">
        <f>TEXT(Tabela3[[#This Row],[DATA]],"MM")</f>
        <v>05</v>
      </c>
      <c r="M5002" s="2">
        <f>WEEKNUM(Tabela3[[#This Row],[DATA]])</f>
        <v>19</v>
      </c>
      <c r="N5002" s="18">
        <f>YEAR(Tabela3[[#This Row],[DATA]])</f>
        <v>2023</v>
      </c>
    </row>
    <row r="5003" spans="2:14">
      <c r="B5003" s="1">
        <v>45055</v>
      </c>
      <c r="C5003" t="s">
        <v>472</v>
      </c>
      <c r="D5003">
        <f>COUNTIF(C$4:C5003,Tabela3[[#This Row],[COMANDA]])</f>
        <v>25</v>
      </c>
      <c r="E5003" t="s">
        <v>1</v>
      </c>
      <c r="G5003" t="s">
        <v>10</v>
      </c>
      <c r="H5003" t="s">
        <v>431</v>
      </c>
      <c r="I5003" s="2">
        <v>1</v>
      </c>
      <c r="J5003" t="s">
        <v>11</v>
      </c>
      <c r="K5003" s="21">
        <f>INDEX(LISTAS!$H:$Q,MATCH(BASE!H5003,LISTAS!$G:$G,0),MATCH(BASE!J5003,LISTAS!$H$3:$Q$3,0))*Tabela3[[#This Row],[QUANTIDADE]]</f>
        <v>4</v>
      </c>
      <c r="L5003" s="2" t="str">
        <f>TEXT(Tabela3[[#This Row],[DATA]],"MM")</f>
        <v>05</v>
      </c>
      <c r="M5003" s="2">
        <f>WEEKNUM(Tabela3[[#This Row],[DATA]])</f>
        <v>19</v>
      </c>
      <c r="N5003" s="18">
        <f>YEAR(Tabela3[[#This Row],[DATA]])</f>
        <v>2023</v>
      </c>
    </row>
    <row r="5004" spans="2:14">
      <c r="B5004" s="1">
        <v>45055</v>
      </c>
      <c r="C5004" t="s">
        <v>472</v>
      </c>
      <c r="D5004">
        <f>COUNTIF(C$4:C5004,Tabela3[[#This Row],[COMANDA]])</f>
        <v>26</v>
      </c>
      <c r="E5004" t="s">
        <v>1</v>
      </c>
      <c r="G5004" t="s">
        <v>9</v>
      </c>
      <c r="H5004" t="s">
        <v>138</v>
      </c>
      <c r="I5004" s="2">
        <v>6</v>
      </c>
      <c r="J5004" t="s">
        <v>11</v>
      </c>
      <c r="K5004" s="21">
        <f>INDEX(LISTAS!$H:$Q,MATCH(BASE!H5004,LISTAS!$G:$G,0),MATCH(BASE!J5004,LISTAS!$H$3:$Q$3,0))*Tabela3[[#This Row],[QUANTIDADE]]</f>
        <v>24</v>
      </c>
      <c r="L5004" s="2" t="str">
        <f>TEXT(Tabela3[[#This Row],[DATA]],"MM")</f>
        <v>05</v>
      </c>
      <c r="M5004" s="2">
        <f>WEEKNUM(Tabela3[[#This Row],[DATA]])</f>
        <v>19</v>
      </c>
      <c r="N5004" s="18">
        <f>YEAR(Tabela3[[#This Row],[DATA]])</f>
        <v>2023</v>
      </c>
    </row>
    <row r="5005" spans="2:14">
      <c r="B5005" s="1">
        <v>45055</v>
      </c>
      <c r="C5005" t="s">
        <v>472</v>
      </c>
      <c r="D5005">
        <f>COUNTIF(C$4:C5005,Tabela3[[#This Row],[COMANDA]])</f>
        <v>27</v>
      </c>
      <c r="E5005" t="s">
        <v>1</v>
      </c>
      <c r="G5005" t="s">
        <v>10</v>
      </c>
      <c r="H5005" t="s">
        <v>92</v>
      </c>
      <c r="I5005" s="2">
        <v>1</v>
      </c>
      <c r="J5005" t="s">
        <v>11</v>
      </c>
      <c r="K5005" s="21">
        <f>INDEX(LISTAS!$H:$Q,MATCH(BASE!H5005,LISTAS!$G:$G,0),MATCH(BASE!J5005,LISTAS!$H$3:$Q$3,0))*Tabela3[[#This Row],[QUANTIDADE]]</f>
        <v>10</v>
      </c>
      <c r="L5005" s="2" t="str">
        <f>TEXT(Tabela3[[#This Row],[DATA]],"MM")</f>
        <v>05</v>
      </c>
      <c r="M5005" s="2">
        <f>WEEKNUM(Tabela3[[#This Row],[DATA]])</f>
        <v>19</v>
      </c>
      <c r="N5005" s="18">
        <f>YEAR(Tabela3[[#This Row],[DATA]])</f>
        <v>2023</v>
      </c>
    </row>
    <row r="5006" spans="2:14">
      <c r="B5006" s="1">
        <v>45055</v>
      </c>
      <c r="C5006" t="s">
        <v>472</v>
      </c>
      <c r="D5006">
        <f>COUNTIF(C$4:C5006,Tabela3[[#This Row],[COMANDA]])</f>
        <v>28</v>
      </c>
      <c r="E5006" t="s">
        <v>1</v>
      </c>
      <c r="G5006" t="s">
        <v>10</v>
      </c>
      <c r="H5006" t="s">
        <v>124</v>
      </c>
      <c r="I5006" s="2">
        <v>1</v>
      </c>
      <c r="J5006" t="s">
        <v>11</v>
      </c>
      <c r="K5006" s="21">
        <f>INDEX(LISTAS!$H:$Q,MATCH(BASE!H5006,LISTAS!$G:$G,0),MATCH(BASE!J5006,LISTAS!$H$3:$Q$3,0))*Tabela3[[#This Row],[QUANTIDADE]]</f>
        <v>3</v>
      </c>
      <c r="L5006" s="2" t="str">
        <f>TEXT(Tabela3[[#This Row],[DATA]],"MM")</f>
        <v>05</v>
      </c>
      <c r="M5006" s="2">
        <f>WEEKNUM(Tabela3[[#This Row],[DATA]])</f>
        <v>19</v>
      </c>
      <c r="N5006" s="18">
        <f>YEAR(Tabela3[[#This Row],[DATA]])</f>
        <v>2023</v>
      </c>
    </row>
    <row r="5007" spans="2:14">
      <c r="B5007" s="1">
        <v>45055</v>
      </c>
      <c r="C5007" t="s">
        <v>472</v>
      </c>
      <c r="D5007">
        <f>COUNTIF(C$4:C5007,Tabela3[[#This Row],[COMANDA]])</f>
        <v>29</v>
      </c>
      <c r="E5007" t="s">
        <v>1</v>
      </c>
      <c r="G5007" t="s">
        <v>10</v>
      </c>
      <c r="H5007" t="s">
        <v>123</v>
      </c>
      <c r="I5007" s="2">
        <v>1</v>
      </c>
      <c r="J5007" t="s">
        <v>11</v>
      </c>
      <c r="K5007" s="21">
        <f>INDEX(LISTAS!$H:$Q,MATCH(BASE!H5007,LISTAS!$G:$G,0),MATCH(BASE!J5007,LISTAS!$H$3:$Q$3,0))*Tabela3[[#This Row],[QUANTIDADE]]</f>
        <v>1</v>
      </c>
      <c r="L5007" s="2" t="str">
        <f>TEXT(Tabela3[[#This Row],[DATA]],"MM")</f>
        <v>05</v>
      </c>
      <c r="M5007" s="2">
        <f>WEEKNUM(Tabela3[[#This Row],[DATA]])</f>
        <v>19</v>
      </c>
      <c r="N5007" s="18">
        <f>YEAR(Tabela3[[#This Row],[DATA]])</f>
        <v>2023</v>
      </c>
    </row>
    <row r="5008" spans="2:14">
      <c r="B5008" s="1">
        <v>45055</v>
      </c>
      <c r="C5008" t="s">
        <v>472</v>
      </c>
      <c r="D5008">
        <f>COUNTIF(C$4:C5008,Tabela3[[#This Row],[COMANDA]])</f>
        <v>30</v>
      </c>
      <c r="E5008" t="s">
        <v>1</v>
      </c>
      <c r="G5008" t="s">
        <v>10</v>
      </c>
      <c r="H5008" t="s">
        <v>93</v>
      </c>
      <c r="I5008" s="2">
        <v>1</v>
      </c>
      <c r="J5008" t="s">
        <v>11</v>
      </c>
      <c r="K5008" s="21">
        <f>INDEX(LISTAS!$H:$Q,MATCH(BASE!H5008,LISTAS!$G:$G,0),MATCH(BASE!J5008,LISTAS!$H$3:$Q$3,0))*Tabela3[[#This Row],[QUANTIDADE]]</f>
        <v>0.5</v>
      </c>
      <c r="L5008" s="2" t="str">
        <f>TEXT(Tabela3[[#This Row],[DATA]],"MM")</f>
        <v>05</v>
      </c>
      <c r="M5008" s="2">
        <f>WEEKNUM(Tabela3[[#This Row],[DATA]])</f>
        <v>19</v>
      </c>
      <c r="N5008" s="18">
        <f>YEAR(Tabela3[[#This Row],[DATA]])</f>
        <v>2023</v>
      </c>
    </row>
    <row r="5009" spans="2:14">
      <c r="B5009" s="1">
        <v>45055</v>
      </c>
      <c r="C5009" t="s">
        <v>472</v>
      </c>
      <c r="D5009">
        <f>COUNTIF(C$4:C5009,Tabela3[[#This Row],[COMANDA]])</f>
        <v>31</v>
      </c>
      <c r="E5009" t="s">
        <v>1</v>
      </c>
      <c r="G5009" t="s">
        <v>9</v>
      </c>
      <c r="H5009" t="s">
        <v>85</v>
      </c>
      <c r="I5009" s="2">
        <v>1</v>
      </c>
      <c r="J5009" t="s">
        <v>11</v>
      </c>
      <c r="K5009" s="21">
        <f>INDEX(LISTAS!$H:$Q,MATCH(BASE!H5009,LISTAS!$G:$G,0),MATCH(BASE!J5009,LISTAS!$H$3:$Q$3,0))*Tabela3[[#This Row],[QUANTIDADE]]</f>
        <v>10</v>
      </c>
      <c r="L5009" s="2" t="str">
        <f>TEXT(Tabela3[[#This Row],[DATA]],"MM")</f>
        <v>05</v>
      </c>
      <c r="M5009" s="2">
        <f>WEEKNUM(Tabela3[[#This Row],[DATA]])</f>
        <v>19</v>
      </c>
      <c r="N5009" s="18">
        <f>YEAR(Tabela3[[#This Row],[DATA]])</f>
        <v>2023</v>
      </c>
    </row>
    <row r="5010" spans="2:14">
      <c r="B5010" s="1">
        <v>45055</v>
      </c>
      <c r="C5010" t="s">
        <v>472</v>
      </c>
      <c r="D5010">
        <f>COUNTIF(C$4:C5010,Tabela3[[#This Row],[COMANDA]])</f>
        <v>32</v>
      </c>
      <c r="E5010" t="s">
        <v>1</v>
      </c>
      <c r="G5010" t="s">
        <v>10</v>
      </c>
      <c r="H5010" t="s">
        <v>94</v>
      </c>
      <c r="I5010" s="2">
        <v>1</v>
      </c>
      <c r="J5010" t="s">
        <v>12</v>
      </c>
      <c r="K5010" s="21">
        <f>INDEX(LISTAS!$H:$Q,MATCH(BASE!H5010,LISTAS!$G:$G,0),MATCH(BASE!J5010,LISTAS!$H$3:$Q$3,0))*Tabela3[[#This Row],[QUANTIDADE]]</f>
        <v>3</v>
      </c>
      <c r="L5010" s="2" t="str">
        <f>TEXT(Tabela3[[#This Row],[DATA]],"MM")</f>
        <v>05</v>
      </c>
      <c r="M5010" s="2">
        <f>WEEKNUM(Tabela3[[#This Row],[DATA]])</f>
        <v>19</v>
      </c>
      <c r="N5010" s="18">
        <f>YEAR(Tabela3[[#This Row],[DATA]])</f>
        <v>2023</v>
      </c>
    </row>
    <row r="5011" spans="2:14">
      <c r="B5011" s="1">
        <v>45055</v>
      </c>
      <c r="C5011" t="s">
        <v>472</v>
      </c>
      <c r="D5011">
        <f>COUNTIF(C$4:C5011,Tabela3[[#This Row],[COMANDA]])</f>
        <v>33</v>
      </c>
      <c r="E5011" t="s">
        <v>1</v>
      </c>
      <c r="G5011" t="s">
        <v>9</v>
      </c>
      <c r="H5011" t="s">
        <v>56</v>
      </c>
      <c r="I5011" s="2">
        <v>1</v>
      </c>
      <c r="J5011" t="s">
        <v>11</v>
      </c>
      <c r="K5011" s="21">
        <f>INDEX(LISTAS!$H:$Q,MATCH(BASE!H5011,LISTAS!$G:$G,0),MATCH(BASE!J5011,LISTAS!$H$3:$Q$3,0))*Tabela3[[#This Row],[QUANTIDADE]]</f>
        <v>3</v>
      </c>
      <c r="L5011" s="2" t="str">
        <f>TEXT(Tabela3[[#This Row],[DATA]],"MM")</f>
        <v>05</v>
      </c>
      <c r="M5011" s="2">
        <f>WEEKNUM(Tabela3[[#This Row],[DATA]])</f>
        <v>19</v>
      </c>
      <c r="N5011" s="18">
        <f>YEAR(Tabela3[[#This Row],[DATA]])</f>
        <v>2023</v>
      </c>
    </row>
    <row r="5012" spans="2:14">
      <c r="B5012" s="1">
        <v>45055</v>
      </c>
      <c r="C5012" t="s">
        <v>472</v>
      </c>
      <c r="D5012">
        <f>COUNTIF(C$4:C5012,Tabela3[[#This Row],[COMANDA]])</f>
        <v>34</v>
      </c>
      <c r="E5012" t="s">
        <v>1</v>
      </c>
      <c r="G5012" t="s">
        <v>10</v>
      </c>
      <c r="H5012" t="s">
        <v>88</v>
      </c>
      <c r="I5012" s="2">
        <v>1</v>
      </c>
      <c r="J5012" t="s">
        <v>11</v>
      </c>
      <c r="K5012" s="21">
        <f>INDEX(LISTAS!$H:$Q,MATCH(BASE!H5012,LISTAS!$G:$G,0),MATCH(BASE!J5012,LISTAS!$H$3:$Q$3,0))*Tabela3[[#This Row],[QUANTIDADE]]</f>
        <v>8</v>
      </c>
      <c r="L5012" s="2" t="str">
        <f>TEXT(Tabela3[[#This Row],[DATA]],"MM")</f>
        <v>05</v>
      </c>
      <c r="M5012" s="2">
        <f>WEEKNUM(Tabela3[[#This Row],[DATA]])</f>
        <v>19</v>
      </c>
      <c r="N5012" s="18">
        <f>YEAR(Tabela3[[#This Row],[DATA]])</f>
        <v>2023</v>
      </c>
    </row>
    <row r="5013" spans="2:14">
      <c r="B5013" s="1">
        <v>45055</v>
      </c>
      <c r="C5013" t="s">
        <v>472</v>
      </c>
      <c r="D5013">
        <f>COUNTIF(C$4:C5013,Tabela3[[#This Row],[COMANDA]])</f>
        <v>35</v>
      </c>
      <c r="E5013" t="s">
        <v>1</v>
      </c>
      <c r="G5013" t="s">
        <v>63</v>
      </c>
      <c r="H5013" t="s">
        <v>184</v>
      </c>
      <c r="I5013" s="2">
        <v>1</v>
      </c>
      <c r="J5013" t="s">
        <v>11</v>
      </c>
      <c r="K5013" s="21">
        <f>INDEX(LISTAS!$H:$Q,MATCH(BASE!H5013,LISTAS!$G:$G,0),MATCH(BASE!J5013,LISTAS!$H$3:$Q$3,0))*Tabela3[[#This Row],[QUANTIDADE]]</f>
        <v>8</v>
      </c>
      <c r="L5013" s="2" t="str">
        <f>TEXT(Tabela3[[#This Row],[DATA]],"MM")</f>
        <v>05</v>
      </c>
      <c r="M5013" s="2">
        <f>WEEKNUM(Tabela3[[#This Row],[DATA]])</f>
        <v>19</v>
      </c>
      <c r="N5013" s="18">
        <f>YEAR(Tabela3[[#This Row],[DATA]])</f>
        <v>2023</v>
      </c>
    </row>
    <row r="5014" spans="2:14">
      <c r="B5014" s="1">
        <v>45055</v>
      </c>
      <c r="C5014" t="s">
        <v>472</v>
      </c>
      <c r="D5014">
        <f>COUNTIF(C$4:C5014,Tabela3[[#This Row],[COMANDA]])</f>
        <v>36</v>
      </c>
      <c r="E5014" t="s">
        <v>1</v>
      </c>
      <c r="G5014" t="s">
        <v>9</v>
      </c>
      <c r="H5014" t="s">
        <v>73</v>
      </c>
      <c r="I5014" s="2">
        <v>1</v>
      </c>
      <c r="J5014" t="s">
        <v>11</v>
      </c>
      <c r="K5014" s="21">
        <f>INDEX(LISTAS!$H:$Q,MATCH(BASE!H5014,LISTAS!$G:$G,0),MATCH(BASE!J5014,LISTAS!$H$3:$Q$3,0))*Tabela3[[#This Row],[QUANTIDADE]]</f>
        <v>4</v>
      </c>
      <c r="L5014" s="2" t="str">
        <f>TEXT(Tabela3[[#This Row],[DATA]],"MM")</f>
        <v>05</v>
      </c>
      <c r="M5014" s="2">
        <f>WEEKNUM(Tabela3[[#This Row],[DATA]])</f>
        <v>19</v>
      </c>
      <c r="N5014" s="18">
        <f>YEAR(Tabela3[[#This Row],[DATA]])</f>
        <v>2023</v>
      </c>
    </row>
    <row r="5015" spans="2:14">
      <c r="B5015" s="1">
        <v>45055</v>
      </c>
      <c r="C5015" t="s">
        <v>472</v>
      </c>
      <c r="D5015">
        <f>COUNTIF(C$4:C5015,Tabela3[[#This Row],[COMANDA]])</f>
        <v>37</v>
      </c>
      <c r="E5015" t="s">
        <v>1</v>
      </c>
      <c r="G5015" t="s">
        <v>77</v>
      </c>
      <c r="H5015" t="s">
        <v>224</v>
      </c>
      <c r="I5015" s="2">
        <v>2</v>
      </c>
      <c r="J5015" t="s">
        <v>11</v>
      </c>
      <c r="K5015" s="21">
        <f>INDEX(LISTAS!$H:$Q,MATCH(BASE!H5015,LISTAS!$G:$G,0),MATCH(BASE!J5015,LISTAS!$H$3:$Q$3,0))*Tabela3[[#This Row],[QUANTIDADE]]</f>
        <v>11</v>
      </c>
      <c r="L5015" s="2" t="str">
        <f>TEXT(Tabela3[[#This Row],[DATA]],"MM")</f>
        <v>05</v>
      </c>
      <c r="M5015" s="2">
        <f>WEEKNUM(Tabela3[[#This Row],[DATA]])</f>
        <v>19</v>
      </c>
      <c r="N5015" s="18">
        <f>YEAR(Tabela3[[#This Row],[DATA]])</f>
        <v>2023</v>
      </c>
    </row>
    <row r="5016" spans="2:14">
      <c r="B5016" s="1">
        <v>45055</v>
      </c>
      <c r="C5016" t="s">
        <v>472</v>
      </c>
      <c r="D5016">
        <f>COUNTIF(C$4:C5016,Tabela3[[#This Row],[COMANDA]])</f>
        <v>38</v>
      </c>
      <c r="E5016" t="s">
        <v>1</v>
      </c>
      <c r="G5016" t="s">
        <v>9</v>
      </c>
      <c r="H5016" t="s">
        <v>69</v>
      </c>
      <c r="I5016" s="2">
        <v>2</v>
      </c>
      <c r="J5016" t="s">
        <v>11</v>
      </c>
      <c r="K5016" s="21">
        <f>INDEX(LISTAS!$H:$Q,MATCH(BASE!H5016,LISTAS!$G:$G,0),MATCH(BASE!J5016,LISTAS!$H$3:$Q$3,0))*Tabela3[[#This Row],[QUANTIDADE]]</f>
        <v>8</v>
      </c>
      <c r="L5016" s="2" t="str">
        <f>TEXT(Tabela3[[#This Row],[DATA]],"MM")</f>
        <v>05</v>
      </c>
      <c r="M5016" s="2">
        <f>WEEKNUM(Tabela3[[#This Row],[DATA]])</f>
        <v>19</v>
      </c>
      <c r="N5016" s="18">
        <f>YEAR(Tabela3[[#This Row],[DATA]])</f>
        <v>2023</v>
      </c>
    </row>
    <row r="5017" spans="2:14">
      <c r="B5017" s="1">
        <v>45055</v>
      </c>
      <c r="C5017" t="s">
        <v>472</v>
      </c>
      <c r="D5017">
        <f>COUNTIF(C$4:C5017,Tabela3[[#This Row],[COMANDA]])</f>
        <v>39</v>
      </c>
      <c r="E5017" t="s">
        <v>1</v>
      </c>
      <c r="G5017" t="s">
        <v>9</v>
      </c>
      <c r="H5017" t="s">
        <v>104</v>
      </c>
      <c r="I5017" s="2">
        <v>1</v>
      </c>
      <c r="J5017" t="s">
        <v>11</v>
      </c>
      <c r="K5017" s="21">
        <f>INDEX(LISTAS!$H:$Q,MATCH(BASE!H5017,LISTAS!$G:$G,0),MATCH(BASE!J5017,LISTAS!$H$3:$Q$3,0))*Tabela3[[#This Row],[QUANTIDADE]]</f>
        <v>4</v>
      </c>
      <c r="L5017" s="2" t="str">
        <f>TEXT(Tabela3[[#This Row],[DATA]],"MM")</f>
        <v>05</v>
      </c>
      <c r="M5017" s="2">
        <f>WEEKNUM(Tabela3[[#This Row],[DATA]])</f>
        <v>19</v>
      </c>
      <c r="N5017" s="18">
        <f>YEAR(Tabela3[[#This Row],[DATA]])</f>
        <v>2023</v>
      </c>
    </row>
    <row r="5018" spans="2:14">
      <c r="B5018" s="1">
        <v>45055</v>
      </c>
      <c r="C5018" t="s">
        <v>472</v>
      </c>
      <c r="D5018">
        <f>COUNTIF(C$4:C5018,Tabela3[[#This Row],[COMANDA]])</f>
        <v>40</v>
      </c>
      <c r="E5018" t="s">
        <v>1</v>
      </c>
      <c r="G5018" t="s">
        <v>63</v>
      </c>
      <c r="H5018" t="s">
        <v>180</v>
      </c>
      <c r="I5018" s="2">
        <v>1</v>
      </c>
      <c r="J5018" t="s">
        <v>11</v>
      </c>
      <c r="K5018" s="21">
        <f>INDEX(LISTAS!$H:$Q,MATCH(BASE!H5018,LISTAS!$G:$G,0),MATCH(BASE!J5018,LISTAS!$H$3:$Q$3,0))*Tabela3[[#This Row],[QUANTIDADE]]</f>
        <v>6</v>
      </c>
      <c r="L5018" s="2" t="str">
        <f>TEXT(Tabela3[[#This Row],[DATA]],"MM")</f>
        <v>05</v>
      </c>
      <c r="M5018" s="2">
        <f>WEEKNUM(Tabela3[[#This Row],[DATA]])</f>
        <v>19</v>
      </c>
      <c r="N5018" s="18">
        <f>YEAR(Tabela3[[#This Row],[DATA]])</f>
        <v>2023</v>
      </c>
    </row>
    <row r="5019" spans="2:14">
      <c r="B5019" s="1">
        <v>45055</v>
      </c>
      <c r="C5019" t="s">
        <v>472</v>
      </c>
      <c r="D5019">
        <f>COUNTIF(C$4:C5019,Tabela3[[#This Row],[COMANDA]])</f>
        <v>41</v>
      </c>
      <c r="E5019" t="s">
        <v>1</v>
      </c>
      <c r="G5019" t="s">
        <v>10</v>
      </c>
      <c r="H5019" t="s">
        <v>229</v>
      </c>
      <c r="I5019" s="2">
        <v>2</v>
      </c>
      <c r="J5019" t="s">
        <v>11</v>
      </c>
      <c r="K5019" s="21">
        <f>INDEX(LISTAS!$H:$Q,MATCH(BASE!H5019,LISTAS!$G:$G,0),MATCH(BASE!J5019,LISTAS!$H$3:$Q$3,0))*Tabela3[[#This Row],[QUANTIDADE]]</f>
        <v>14</v>
      </c>
      <c r="L5019" s="2" t="str">
        <f>TEXT(Tabela3[[#This Row],[DATA]],"MM")</f>
        <v>05</v>
      </c>
      <c r="M5019" s="2">
        <f>WEEKNUM(Tabela3[[#This Row],[DATA]])</f>
        <v>19</v>
      </c>
      <c r="N5019" s="18">
        <f>YEAR(Tabela3[[#This Row],[DATA]])</f>
        <v>2023</v>
      </c>
    </row>
    <row r="5020" spans="2:14">
      <c r="B5020" s="1">
        <v>45055</v>
      </c>
      <c r="C5020" t="s">
        <v>472</v>
      </c>
      <c r="D5020">
        <f>COUNTIF(C$4:C5020,Tabela3[[#This Row],[COMANDA]])</f>
        <v>42</v>
      </c>
      <c r="E5020" t="s">
        <v>1</v>
      </c>
      <c r="G5020" t="s">
        <v>77</v>
      </c>
      <c r="H5020" t="s">
        <v>79</v>
      </c>
      <c r="I5020" s="2">
        <v>2</v>
      </c>
      <c r="J5020" t="s">
        <v>11</v>
      </c>
      <c r="K5020" s="21">
        <f>INDEX(LISTAS!$H:$Q,MATCH(BASE!H5020,LISTAS!$G:$G,0),MATCH(BASE!J5020,LISTAS!$H$3:$Q$3,0))*Tabela3[[#This Row],[QUANTIDADE]]</f>
        <v>9</v>
      </c>
      <c r="L5020" s="2" t="str">
        <f>TEXT(Tabela3[[#This Row],[DATA]],"MM")</f>
        <v>05</v>
      </c>
      <c r="M5020" s="2">
        <f>WEEKNUM(Tabela3[[#This Row],[DATA]])</f>
        <v>19</v>
      </c>
      <c r="N5020" s="18">
        <f>YEAR(Tabela3[[#This Row],[DATA]])</f>
        <v>2023</v>
      </c>
    </row>
    <row r="5021" spans="2:14">
      <c r="B5021" s="1">
        <v>45055</v>
      </c>
      <c r="C5021" t="s">
        <v>472</v>
      </c>
      <c r="D5021">
        <f>COUNTIF(C$4:C5021,Tabela3[[#This Row],[COMANDA]])</f>
        <v>43</v>
      </c>
      <c r="E5021" t="s">
        <v>1</v>
      </c>
      <c r="G5021" t="s">
        <v>10</v>
      </c>
      <c r="H5021" t="s">
        <v>92</v>
      </c>
      <c r="I5021" s="2">
        <v>2</v>
      </c>
      <c r="J5021" t="s">
        <v>11</v>
      </c>
      <c r="K5021" s="21">
        <f>INDEX(LISTAS!$H:$Q,MATCH(BASE!H5021,LISTAS!$G:$G,0),MATCH(BASE!J5021,LISTAS!$H$3:$Q$3,0))*Tabela3[[#This Row],[QUANTIDADE]]</f>
        <v>20</v>
      </c>
      <c r="L5021" s="2" t="str">
        <f>TEXT(Tabela3[[#This Row],[DATA]],"MM")</f>
        <v>05</v>
      </c>
      <c r="M5021" s="2">
        <f>WEEKNUM(Tabela3[[#This Row],[DATA]])</f>
        <v>19</v>
      </c>
      <c r="N5021" s="18">
        <f>YEAR(Tabela3[[#This Row],[DATA]])</f>
        <v>2023</v>
      </c>
    </row>
    <row r="5022" spans="2:14">
      <c r="B5022" s="1">
        <v>45056</v>
      </c>
      <c r="C5022">
        <v>14254</v>
      </c>
      <c r="D5022">
        <f>COUNTIF(C$4:C5022,Tabela3[[#This Row],[COMANDA]])</f>
        <v>1</v>
      </c>
      <c r="E5022" t="s">
        <v>90</v>
      </c>
      <c r="F5022" t="s">
        <v>98</v>
      </c>
      <c r="G5022" t="s">
        <v>8</v>
      </c>
      <c r="H5022" t="s">
        <v>42</v>
      </c>
      <c r="I5022" s="2">
        <v>1</v>
      </c>
      <c r="J5022" t="s">
        <v>11</v>
      </c>
      <c r="K5022" s="21">
        <f>INDEX(LISTAS!$H:$Q,MATCH(BASE!H5022,LISTAS!$G:$G,0),MATCH(BASE!J5022,LISTAS!$H$3:$Q$3,0))*Tabela3[[#This Row],[QUANTIDADE]]</f>
        <v>16</v>
      </c>
      <c r="L5022" s="2" t="str">
        <f>TEXT(Tabela3[[#This Row],[DATA]],"MM")</f>
        <v>05</v>
      </c>
      <c r="M5022" s="2">
        <f>WEEKNUM(Tabela3[[#This Row],[DATA]])</f>
        <v>19</v>
      </c>
      <c r="N5022" s="18">
        <f>YEAR(Tabela3[[#This Row],[DATA]])</f>
        <v>2023</v>
      </c>
    </row>
    <row r="5023" spans="2:14">
      <c r="B5023" s="1">
        <v>45056</v>
      </c>
      <c r="C5023">
        <v>14254</v>
      </c>
      <c r="D5023">
        <f>COUNTIF(C$4:C5023,Tabela3[[#This Row],[COMANDA]])</f>
        <v>2</v>
      </c>
      <c r="E5023" t="s">
        <v>90</v>
      </c>
      <c r="F5023" t="s">
        <v>98</v>
      </c>
      <c r="G5023" t="s">
        <v>9</v>
      </c>
      <c r="H5023" t="s">
        <v>132</v>
      </c>
      <c r="I5023" s="2">
        <v>1</v>
      </c>
      <c r="J5023" t="s">
        <v>11</v>
      </c>
      <c r="K5023" s="21">
        <f>INDEX(LISTAS!$H:$Q,MATCH(BASE!H5023,LISTAS!$G:$G,0),MATCH(BASE!J5023,LISTAS!$H$3:$Q$3,0))*Tabela3[[#This Row],[QUANTIDADE]]</f>
        <v>3</v>
      </c>
      <c r="L5023" s="2" t="str">
        <f>TEXT(Tabela3[[#This Row],[DATA]],"MM")</f>
        <v>05</v>
      </c>
      <c r="M5023" s="2">
        <f>WEEKNUM(Tabela3[[#This Row],[DATA]])</f>
        <v>19</v>
      </c>
      <c r="N5023" s="18">
        <f>YEAR(Tabela3[[#This Row],[DATA]])</f>
        <v>2023</v>
      </c>
    </row>
    <row r="5024" spans="2:14">
      <c r="B5024" s="1">
        <v>45056</v>
      </c>
      <c r="C5024">
        <v>14255</v>
      </c>
      <c r="D5024">
        <f>COUNTIF(C$4:C5024,Tabela3[[#This Row],[COMANDA]])</f>
        <v>1</v>
      </c>
      <c r="E5024" t="s">
        <v>90</v>
      </c>
      <c r="F5024" t="s">
        <v>375</v>
      </c>
      <c r="G5024" t="s">
        <v>8</v>
      </c>
      <c r="H5024" t="s">
        <v>202</v>
      </c>
      <c r="I5024" s="2">
        <v>1</v>
      </c>
      <c r="J5024" t="s">
        <v>11</v>
      </c>
      <c r="K5024" s="21">
        <f>INDEX(LISTAS!$H:$Q,MATCH(BASE!H5024,LISTAS!$G:$G,0),MATCH(BASE!J5024,LISTAS!$H$3:$Q$3,0))*Tabela3[[#This Row],[QUANTIDADE]]</f>
        <v>20</v>
      </c>
      <c r="L5024" s="2" t="str">
        <f>TEXT(Tabela3[[#This Row],[DATA]],"MM")</f>
        <v>05</v>
      </c>
      <c r="M5024" s="2">
        <f>WEEKNUM(Tabela3[[#This Row],[DATA]])</f>
        <v>19</v>
      </c>
      <c r="N5024" s="18">
        <f>YEAR(Tabela3[[#This Row],[DATA]])</f>
        <v>2023</v>
      </c>
    </row>
    <row r="5025" spans="2:14">
      <c r="B5025" s="1">
        <v>45056</v>
      </c>
      <c r="C5025">
        <v>14255</v>
      </c>
      <c r="D5025">
        <f>COUNTIF(C$4:C5025,Tabela3[[#This Row],[COMANDA]])</f>
        <v>2</v>
      </c>
      <c r="E5025" t="s">
        <v>90</v>
      </c>
      <c r="F5025" t="s">
        <v>375</v>
      </c>
      <c r="G5025" t="s">
        <v>9</v>
      </c>
      <c r="H5025" t="s">
        <v>132</v>
      </c>
      <c r="I5025" s="2">
        <v>1</v>
      </c>
      <c r="J5025" t="s">
        <v>11</v>
      </c>
      <c r="K5025" s="21">
        <f>INDEX(LISTAS!$H:$Q,MATCH(BASE!H5025,LISTAS!$G:$G,0),MATCH(BASE!J5025,LISTAS!$H$3:$Q$3,0))*Tabela3[[#This Row],[QUANTIDADE]]</f>
        <v>3</v>
      </c>
      <c r="L5025" s="2" t="str">
        <f>TEXT(Tabela3[[#This Row],[DATA]],"MM")</f>
        <v>05</v>
      </c>
      <c r="M5025" s="2">
        <f>WEEKNUM(Tabela3[[#This Row],[DATA]])</f>
        <v>19</v>
      </c>
      <c r="N5025" s="18">
        <f>YEAR(Tabela3[[#This Row],[DATA]])</f>
        <v>2023</v>
      </c>
    </row>
    <row r="5026" spans="2:14">
      <c r="B5026" s="1">
        <v>45056</v>
      </c>
      <c r="C5026">
        <v>14256</v>
      </c>
      <c r="D5026">
        <f>COUNTIF(C$4:C5026,Tabela3[[#This Row],[COMANDA]])</f>
        <v>1</v>
      </c>
      <c r="E5026" t="s">
        <v>90</v>
      </c>
      <c r="F5026" t="s">
        <v>99</v>
      </c>
      <c r="G5026" t="s">
        <v>8</v>
      </c>
      <c r="H5026" t="s">
        <v>211</v>
      </c>
      <c r="I5026" s="2">
        <v>1</v>
      </c>
      <c r="J5026" t="s">
        <v>11</v>
      </c>
      <c r="K5026" s="21">
        <f>INDEX(LISTAS!$H:$Q,MATCH(BASE!H5026,LISTAS!$G:$G,0),MATCH(BASE!J5026,LISTAS!$H$3:$Q$3,0))*Tabela3[[#This Row],[QUANTIDADE]]</f>
        <v>20</v>
      </c>
      <c r="L5026" s="2" t="str">
        <f>TEXT(Tabela3[[#This Row],[DATA]],"MM")</f>
        <v>05</v>
      </c>
      <c r="M5026" s="2">
        <f>WEEKNUM(Tabela3[[#This Row],[DATA]])</f>
        <v>19</v>
      </c>
      <c r="N5026" s="18">
        <f>YEAR(Tabela3[[#This Row],[DATA]])</f>
        <v>2023</v>
      </c>
    </row>
    <row r="5027" spans="2:14">
      <c r="B5027" s="1">
        <v>45056</v>
      </c>
      <c r="C5027">
        <v>14258</v>
      </c>
      <c r="D5027">
        <f>COUNTIF(C$4:C5027,Tabela3[[#This Row],[COMANDA]])</f>
        <v>1</v>
      </c>
      <c r="E5027" t="s">
        <v>89</v>
      </c>
      <c r="G5027" t="s">
        <v>8</v>
      </c>
      <c r="H5027" t="s">
        <v>40</v>
      </c>
      <c r="I5027" s="2">
        <v>1</v>
      </c>
      <c r="J5027" t="s">
        <v>11</v>
      </c>
      <c r="K5027" s="21">
        <f>INDEX(LISTAS!$H:$Q,MATCH(BASE!H5027,LISTAS!$G:$G,0),MATCH(BASE!J5027,LISTAS!$H$3:$Q$3,0))*Tabela3[[#This Row],[QUANTIDADE]]</f>
        <v>14</v>
      </c>
      <c r="L5027" s="2" t="str">
        <f>TEXT(Tabela3[[#This Row],[DATA]],"MM")</f>
        <v>05</v>
      </c>
      <c r="M5027" s="2">
        <f>WEEKNUM(Tabela3[[#This Row],[DATA]])</f>
        <v>19</v>
      </c>
      <c r="N5027" s="18">
        <f>YEAR(Tabela3[[#This Row],[DATA]])</f>
        <v>2023</v>
      </c>
    </row>
    <row r="5028" spans="2:14">
      <c r="B5028" s="1">
        <v>45056</v>
      </c>
      <c r="C5028">
        <v>14258</v>
      </c>
      <c r="D5028">
        <f>COUNTIF(C$4:C5028,Tabela3[[#This Row],[COMANDA]])</f>
        <v>2</v>
      </c>
      <c r="E5028" t="s">
        <v>89</v>
      </c>
      <c r="G5028" t="s">
        <v>61</v>
      </c>
      <c r="H5028" t="s">
        <v>199</v>
      </c>
      <c r="I5028" s="2">
        <v>1</v>
      </c>
      <c r="J5028" t="s">
        <v>11</v>
      </c>
      <c r="K5028" s="21">
        <f>INDEX(LISTAS!$H:$Q,MATCH(BASE!H5028,LISTAS!$G:$G,0),MATCH(BASE!J5028,LISTAS!$H$3:$Q$3,0))*Tabela3[[#This Row],[QUANTIDADE]]</f>
        <v>1</v>
      </c>
      <c r="L5028" s="2" t="str">
        <f>TEXT(Tabela3[[#This Row],[DATA]],"MM")</f>
        <v>05</v>
      </c>
      <c r="M5028" s="2">
        <f>WEEKNUM(Tabela3[[#This Row],[DATA]])</f>
        <v>19</v>
      </c>
      <c r="N5028" s="18">
        <f>YEAR(Tabela3[[#This Row],[DATA]])</f>
        <v>2023</v>
      </c>
    </row>
    <row r="5029" spans="2:14">
      <c r="B5029" s="1">
        <v>45056</v>
      </c>
      <c r="C5029">
        <v>14257</v>
      </c>
      <c r="D5029">
        <f>COUNTIF(C$4:C5029,Tabela3[[#This Row],[COMANDA]])</f>
        <v>1</v>
      </c>
      <c r="E5029" t="s">
        <v>90</v>
      </c>
      <c r="F5029" t="s">
        <v>98</v>
      </c>
      <c r="G5029" t="s">
        <v>8</v>
      </c>
      <c r="H5029" t="s">
        <v>39</v>
      </c>
      <c r="I5029" s="2">
        <v>1</v>
      </c>
      <c r="J5029" t="s">
        <v>11</v>
      </c>
      <c r="K5029" s="21">
        <f>INDEX(LISTAS!$H:$Q,MATCH(BASE!H5029,LISTAS!$G:$G,0),MATCH(BASE!J5029,LISTAS!$H$3:$Q$3,0))*Tabela3[[#This Row],[QUANTIDADE]]</f>
        <v>12</v>
      </c>
      <c r="L5029" s="2" t="str">
        <f>TEXT(Tabela3[[#This Row],[DATA]],"MM")</f>
        <v>05</v>
      </c>
      <c r="M5029" s="2">
        <f>WEEKNUM(Tabela3[[#This Row],[DATA]])</f>
        <v>19</v>
      </c>
      <c r="N5029" s="18">
        <f>YEAR(Tabela3[[#This Row],[DATA]])</f>
        <v>2023</v>
      </c>
    </row>
    <row r="5030" spans="2:14">
      <c r="B5030" s="1">
        <v>45056</v>
      </c>
      <c r="C5030">
        <v>14259</v>
      </c>
      <c r="D5030">
        <f>COUNTIF(C$4:C5030,Tabela3[[#This Row],[COMANDA]])</f>
        <v>1</v>
      </c>
      <c r="E5030" t="s">
        <v>90</v>
      </c>
      <c r="F5030" t="s">
        <v>100</v>
      </c>
      <c r="G5030" t="s">
        <v>8</v>
      </c>
      <c r="H5030" t="s">
        <v>42</v>
      </c>
      <c r="I5030" s="2">
        <v>1</v>
      </c>
      <c r="J5030" t="s">
        <v>11</v>
      </c>
      <c r="K5030" s="21">
        <f>INDEX(LISTAS!$H:$Q,MATCH(BASE!H5030,LISTAS!$G:$G,0),MATCH(BASE!J5030,LISTAS!$H$3:$Q$3,0))*Tabela3[[#This Row],[QUANTIDADE]]</f>
        <v>16</v>
      </c>
      <c r="L5030" s="2" t="str">
        <f>TEXT(Tabela3[[#This Row],[DATA]],"MM")</f>
        <v>05</v>
      </c>
      <c r="M5030" s="2">
        <f>WEEKNUM(Tabela3[[#This Row],[DATA]])</f>
        <v>19</v>
      </c>
      <c r="N5030" s="18">
        <f>YEAR(Tabela3[[#This Row],[DATA]])</f>
        <v>2023</v>
      </c>
    </row>
    <row r="5031" spans="2:14">
      <c r="B5031" s="1">
        <v>45056</v>
      </c>
      <c r="C5031">
        <v>14260</v>
      </c>
      <c r="D5031">
        <f>COUNTIF(C$4:C5031,Tabela3[[#This Row],[COMANDA]])</f>
        <v>1</v>
      </c>
      <c r="E5031" t="s">
        <v>90</v>
      </c>
      <c r="F5031" t="s">
        <v>100</v>
      </c>
      <c r="G5031" t="s">
        <v>8</v>
      </c>
      <c r="H5031" t="s">
        <v>204</v>
      </c>
      <c r="I5031" s="2">
        <v>1</v>
      </c>
      <c r="J5031" t="s">
        <v>11</v>
      </c>
      <c r="K5031" s="21">
        <f>INDEX(LISTAS!$H:$Q,MATCH(BASE!H5031,LISTAS!$G:$G,0),MATCH(BASE!J5031,LISTAS!$H$3:$Q$3,0))*Tabela3[[#This Row],[QUANTIDADE]]</f>
        <v>18</v>
      </c>
      <c r="L5031" s="2" t="str">
        <f>TEXT(Tabela3[[#This Row],[DATA]],"MM")</f>
        <v>05</v>
      </c>
      <c r="M5031" s="2">
        <f>WEEKNUM(Tabela3[[#This Row],[DATA]])</f>
        <v>19</v>
      </c>
      <c r="N5031" s="18">
        <f>YEAR(Tabela3[[#This Row],[DATA]])</f>
        <v>2023</v>
      </c>
    </row>
    <row r="5032" spans="2:14">
      <c r="B5032" s="1">
        <v>45056</v>
      </c>
      <c r="C5032">
        <v>14261</v>
      </c>
      <c r="D5032">
        <f>COUNTIF(C$4:C5032,Tabela3[[#This Row],[COMANDA]])</f>
        <v>1</v>
      </c>
      <c r="E5032" t="s">
        <v>90</v>
      </c>
      <c r="F5032" t="s">
        <v>375</v>
      </c>
      <c r="G5032" t="s">
        <v>8</v>
      </c>
      <c r="H5032" t="s">
        <v>204</v>
      </c>
      <c r="I5032" s="2">
        <v>1</v>
      </c>
      <c r="J5032" t="s">
        <v>11</v>
      </c>
      <c r="K5032" s="21">
        <f>INDEX(LISTAS!$H:$Q,MATCH(BASE!H5032,LISTAS!$G:$G,0),MATCH(BASE!J5032,LISTAS!$H$3:$Q$3,0))*Tabela3[[#This Row],[QUANTIDADE]]</f>
        <v>18</v>
      </c>
      <c r="L5032" s="2" t="str">
        <f>TEXT(Tabela3[[#This Row],[DATA]],"MM")</f>
        <v>05</v>
      </c>
      <c r="M5032" s="2">
        <f>WEEKNUM(Tabela3[[#This Row],[DATA]])</f>
        <v>19</v>
      </c>
      <c r="N5032" s="18">
        <f>YEAR(Tabela3[[#This Row],[DATA]])</f>
        <v>2023</v>
      </c>
    </row>
    <row r="5033" spans="2:14">
      <c r="B5033" s="1">
        <v>45056</v>
      </c>
      <c r="C5033">
        <v>14261</v>
      </c>
      <c r="D5033">
        <f>COUNTIF(C$4:C5033,Tabela3[[#This Row],[COMANDA]])</f>
        <v>2</v>
      </c>
      <c r="E5033" t="s">
        <v>90</v>
      </c>
      <c r="F5033" t="s">
        <v>375</v>
      </c>
      <c r="G5033" t="s">
        <v>61</v>
      </c>
      <c r="H5033" t="s">
        <v>199</v>
      </c>
      <c r="I5033" s="2">
        <v>1</v>
      </c>
      <c r="J5033" t="s">
        <v>11</v>
      </c>
      <c r="K5033" s="21">
        <f>INDEX(LISTAS!$H:$Q,MATCH(BASE!H5033,LISTAS!$G:$G,0),MATCH(BASE!J5033,LISTAS!$H$3:$Q$3,0))*Tabela3[[#This Row],[QUANTIDADE]]</f>
        <v>1</v>
      </c>
      <c r="L5033" s="2" t="str">
        <f>TEXT(Tabela3[[#This Row],[DATA]],"MM")</f>
        <v>05</v>
      </c>
      <c r="M5033" s="2">
        <f>WEEKNUM(Tabela3[[#This Row],[DATA]])</f>
        <v>19</v>
      </c>
      <c r="N5033" s="18">
        <f>YEAR(Tabela3[[#This Row],[DATA]])</f>
        <v>2023</v>
      </c>
    </row>
    <row r="5034" spans="2:14">
      <c r="B5034" s="1">
        <v>45056</v>
      </c>
      <c r="C5034">
        <v>14261</v>
      </c>
      <c r="D5034">
        <f>COUNTIF(C$4:C5034,Tabela3[[#This Row],[COMANDA]])</f>
        <v>3</v>
      </c>
      <c r="E5034" t="s">
        <v>90</v>
      </c>
      <c r="F5034" t="s">
        <v>98</v>
      </c>
      <c r="G5034" t="s">
        <v>8</v>
      </c>
      <c r="H5034" t="s">
        <v>204</v>
      </c>
      <c r="I5034" s="2">
        <v>1</v>
      </c>
      <c r="J5034" t="s">
        <v>11</v>
      </c>
      <c r="K5034" s="21">
        <f>INDEX(LISTAS!$H:$Q,MATCH(BASE!H5034,LISTAS!$G:$G,0),MATCH(BASE!J5034,LISTAS!$H$3:$Q$3,0))*Tabela3[[#This Row],[QUANTIDADE]]</f>
        <v>18</v>
      </c>
      <c r="L5034" s="2" t="str">
        <f>TEXT(Tabela3[[#This Row],[DATA]],"MM")</f>
        <v>05</v>
      </c>
      <c r="M5034" s="2">
        <f>WEEKNUM(Tabela3[[#This Row],[DATA]])</f>
        <v>19</v>
      </c>
      <c r="N5034" s="18">
        <f>YEAR(Tabela3[[#This Row],[DATA]])</f>
        <v>2023</v>
      </c>
    </row>
    <row r="5035" spans="2:14">
      <c r="B5035" s="1">
        <v>45056</v>
      </c>
      <c r="C5035">
        <v>14261</v>
      </c>
      <c r="D5035">
        <f>COUNTIF(C$4:C5035,Tabela3[[#This Row],[COMANDA]])</f>
        <v>4</v>
      </c>
      <c r="E5035" t="s">
        <v>90</v>
      </c>
      <c r="F5035" t="s">
        <v>98</v>
      </c>
      <c r="G5035" t="s">
        <v>8</v>
      </c>
      <c r="H5035" t="s">
        <v>47</v>
      </c>
      <c r="I5035" s="2">
        <v>1</v>
      </c>
      <c r="J5035" t="s">
        <v>11</v>
      </c>
      <c r="K5035" s="21">
        <f>INDEX(LISTAS!$H:$Q,MATCH(BASE!H5035,LISTAS!$G:$G,0),MATCH(BASE!J5035,LISTAS!$H$3:$Q$3,0))*Tabela3[[#This Row],[QUANTIDADE]]</f>
        <v>16</v>
      </c>
      <c r="L5035" s="2" t="str">
        <f>TEXT(Tabela3[[#This Row],[DATA]],"MM")</f>
        <v>05</v>
      </c>
      <c r="M5035" s="2">
        <f>WEEKNUM(Tabela3[[#This Row],[DATA]])</f>
        <v>19</v>
      </c>
      <c r="N5035" s="18">
        <f>YEAR(Tabela3[[#This Row],[DATA]])</f>
        <v>2023</v>
      </c>
    </row>
    <row r="5036" spans="2:14">
      <c r="B5036" s="1">
        <v>45056</v>
      </c>
      <c r="C5036">
        <v>14262</v>
      </c>
      <c r="D5036">
        <f>COUNTIF(C$4:C5036,Tabela3[[#This Row],[COMANDA]])</f>
        <v>1</v>
      </c>
      <c r="E5036" t="s">
        <v>90</v>
      </c>
      <c r="F5036" t="s">
        <v>98</v>
      </c>
      <c r="G5036" t="s">
        <v>8</v>
      </c>
      <c r="H5036" t="s">
        <v>202</v>
      </c>
      <c r="I5036" s="2">
        <v>1</v>
      </c>
      <c r="J5036" t="s">
        <v>11</v>
      </c>
      <c r="K5036" s="21">
        <f>INDEX(LISTAS!$H:$Q,MATCH(BASE!H5036,LISTAS!$G:$G,0),MATCH(BASE!J5036,LISTAS!$H$3:$Q$3,0))*Tabela3[[#This Row],[QUANTIDADE]]</f>
        <v>20</v>
      </c>
      <c r="L5036" s="2" t="str">
        <f>TEXT(Tabela3[[#This Row],[DATA]],"MM")</f>
        <v>05</v>
      </c>
      <c r="M5036" s="2">
        <f>WEEKNUM(Tabela3[[#This Row],[DATA]])</f>
        <v>19</v>
      </c>
      <c r="N5036" s="18">
        <f>YEAR(Tabela3[[#This Row],[DATA]])</f>
        <v>2023</v>
      </c>
    </row>
    <row r="5037" spans="2:14">
      <c r="B5037" s="1">
        <v>45056</v>
      </c>
      <c r="C5037">
        <v>14263</v>
      </c>
      <c r="D5037">
        <f>COUNTIF(C$4:C5037,Tabela3[[#This Row],[COMANDA]])</f>
        <v>1</v>
      </c>
      <c r="E5037" t="s">
        <v>89</v>
      </c>
      <c r="F5037" t="s">
        <v>98</v>
      </c>
      <c r="G5037" t="s">
        <v>8</v>
      </c>
      <c r="H5037" t="s">
        <v>40</v>
      </c>
      <c r="I5037" s="2">
        <v>3</v>
      </c>
      <c r="J5037" t="s">
        <v>11</v>
      </c>
      <c r="K5037" s="21">
        <f>INDEX(LISTAS!$H:$Q,MATCH(BASE!H5037,LISTAS!$G:$G,0),MATCH(BASE!J5037,LISTAS!$H$3:$Q$3,0))*Tabela3[[#This Row],[QUANTIDADE]]</f>
        <v>42</v>
      </c>
      <c r="L5037" s="2" t="str">
        <f>TEXT(Tabela3[[#This Row],[DATA]],"MM")</f>
        <v>05</v>
      </c>
      <c r="M5037" s="2">
        <f>WEEKNUM(Tabela3[[#This Row],[DATA]])</f>
        <v>19</v>
      </c>
      <c r="N5037" s="18">
        <f>YEAR(Tabela3[[#This Row],[DATA]])</f>
        <v>2023</v>
      </c>
    </row>
    <row r="5038" spans="2:14">
      <c r="B5038" s="1">
        <v>45056</v>
      </c>
      <c r="C5038">
        <v>14264</v>
      </c>
      <c r="D5038">
        <f>COUNTIF(C$4:C5038,Tabela3[[#This Row],[COMANDA]])</f>
        <v>1</v>
      </c>
      <c r="E5038" t="s">
        <v>90</v>
      </c>
      <c r="F5038" t="s">
        <v>100</v>
      </c>
      <c r="G5038" t="s">
        <v>8</v>
      </c>
      <c r="H5038" t="s">
        <v>202</v>
      </c>
      <c r="I5038" s="2">
        <v>1</v>
      </c>
      <c r="J5038" t="s">
        <v>11</v>
      </c>
      <c r="K5038" s="21">
        <f>INDEX(LISTAS!$H:$Q,MATCH(BASE!H5038,LISTAS!$G:$G,0),MATCH(BASE!J5038,LISTAS!$H$3:$Q$3,0))*Tabela3[[#This Row],[QUANTIDADE]]</f>
        <v>20</v>
      </c>
      <c r="L5038" s="2" t="str">
        <f>TEXT(Tabela3[[#This Row],[DATA]],"MM")</f>
        <v>05</v>
      </c>
      <c r="M5038" s="2">
        <f>WEEKNUM(Tabela3[[#This Row],[DATA]])</f>
        <v>19</v>
      </c>
      <c r="N5038" s="18">
        <f>YEAR(Tabela3[[#This Row],[DATA]])</f>
        <v>2023</v>
      </c>
    </row>
    <row r="5039" spans="2:14">
      <c r="B5039" s="1">
        <v>45056</v>
      </c>
      <c r="C5039">
        <v>14265</v>
      </c>
      <c r="D5039">
        <f>COUNTIF(C$4:C5039,Tabela3[[#This Row],[COMANDA]])</f>
        <v>1</v>
      </c>
      <c r="E5039" t="s">
        <v>90</v>
      </c>
      <c r="F5039" t="s">
        <v>99</v>
      </c>
      <c r="G5039" t="s">
        <v>8</v>
      </c>
      <c r="H5039" t="s">
        <v>203</v>
      </c>
      <c r="I5039" s="2">
        <v>2</v>
      </c>
      <c r="J5039" t="s">
        <v>11</v>
      </c>
      <c r="K5039" s="21">
        <f>INDEX(LISTAS!$H:$Q,MATCH(BASE!H5039,LISTAS!$G:$G,0),MATCH(BASE!J5039,LISTAS!$H$3:$Q$3,0))*Tabela3[[#This Row],[QUANTIDADE]]</f>
        <v>40</v>
      </c>
      <c r="L5039" s="2" t="str">
        <f>TEXT(Tabela3[[#This Row],[DATA]],"MM")</f>
        <v>05</v>
      </c>
      <c r="M5039" s="2">
        <f>WEEKNUM(Tabela3[[#This Row],[DATA]])</f>
        <v>19</v>
      </c>
      <c r="N5039" s="18">
        <f>YEAR(Tabela3[[#This Row],[DATA]])</f>
        <v>2023</v>
      </c>
    </row>
    <row r="5040" spans="2:14">
      <c r="B5040" s="1">
        <v>45056</v>
      </c>
      <c r="C5040">
        <v>14265</v>
      </c>
      <c r="D5040">
        <f>COUNTIF(C$4:C5040,Tabela3[[#This Row],[COMANDA]])</f>
        <v>2</v>
      </c>
      <c r="E5040" t="s">
        <v>90</v>
      </c>
      <c r="F5040" t="s">
        <v>99</v>
      </c>
      <c r="G5040" t="s">
        <v>9</v>
      </c>
      <c r="H5040" t="s">
        <v>58</v>
      </c>
      <c r="I5040" s="2">
        <v>2</v>
      </c>
      <c r="J5040" t="s">
        <v>11</v>
      </c>
      <c r="K5040" s="21">
        <f>INDEX(LISTAS!$H:$Q,MATCH(BASE!H5040,LISTAS!$G:$G,0),MATCH(BASE!J5040,LISTAS!$H$3:$Q$3,0))*Tabela3[[#This Row],[QUANTIDADE]]</f>
        <v>10</v>
      </c>
      <c r="L5040" s="2" t="str">
        <f>TEXT(Tabela3[[#This Row],[DATA]],"MM")</f>
        <v>05</v>
      </c>
      <c r="M5040" s="2">
        <f>WEEKNUM(Tabela3[[#This Row],[DATA]])</f>
        <v>19</v>
      </c>
      <c r="N5040" s="18">
        <f>YEAR(Tabela3[[#This Row],[DATA]])</f>
        <v>2023</v>
      </c>
    </row>
    <row r="5041" spans="2:14">
      <c r="B5041" s="1">
        <v>45056</v>
      </c>
      <c r="C5041">
        <v>14266</v>
      </c>
      <c r="D5041">
        <f>COUNTIF(C$4:C5041,Tabela3[[#This Row],[COMANDA]])</f>
        <v>1</v>
      </c>
      <c r="E5041" t="s">
        <v>90</v>
      </c>
      <c r="F5041" t="s">
        <v>100</v>
      </c>
      <c r="G5041" t="s">
        <v>8</v>
      </c>
      <c r="H5041" t="s">
        <v>206</v>
      </c>
      <c r="I5041" s="2">
        <v>1</v>
      </c>
      <c r="J5041" t="s">
        <v>11</v>
      </c>
      <c r="K5041" s="21">
        <f>INDEX(LISTAS!$H:$Q,MATCH(BASE!H5041,LISTAS!$G:$G,0),MATCH(BASE!J5041,LISTAS!$H$3:$Q$3,0))*Tabela3[[#This Row],[QUANTIDADE]]</f>
        <v>18</v>
      </c>
      <c r="L5041" s="2" t="str">
        <f>TEXT(Tabela3[[#This Row],[DATA]],"MM")</f>
        <v>05</v>
      </c>
      <c r="M5041" s="2">
        <f>WEEKNUM(Tabela3[[#This Row],[DATA]])</f>
        <v>19</v>
      </c>
      <c r="N5041" s="18">
        <f>YEAR(Tabela3[[#This Row],[DATA]])</f>
        <v>2023</v>
      </c>
    </row>
    <row r="5042" spans="2:14">
      <c r="B5042" s="1">
        <v>45056</v>
      </c>
      <c r="C5042">
        <v>14266</v>
      </c>
      <c r="D5042">
        <f>COUNTIF(C$4:C5042,Tabela3[[#This Row],[COMANDA]])</f>
        <v>2</v>
      </c>
      <c r="E5042" t="s">
        <v>90</v>
      </c>
      <c r="F5042" t="s">
        <v>100</v>
      </c>
      <c r="G5042" t="s">
        <v>9</v>
      </c>
      <c r="H5042" t="s">
        <v>138</v>
      </c>
      <c r="I5042" s="2">
        <v>1</v>
      </c>
      <c r="J5042" t="s">
        <v>11</v>
      </c>
      <c r="K5042" s="21">
        <f>INDEX(LISTAS!$H:$Q,MATCH(BASE!H5042,LISTAS!$G:$G,0),MATCH(BASE!J5042,LISTAS!$H$3:$Q$3,0))*Tabela3[[#This Row],[QUANTIDADE]]</f>
        <v>4</v>
      </c>
      <c r="L5042" s="2" t="str">
        <f>TEXT(Tabela3[[#This Row],[DATA]],"MM")</f>
        <v>05</v>
      </c>
      <c r="M5042" s="2">
        <f>WEEKNUM(Tabela3[[#This Row],[DATA]])</f>
        <v>19</v>
      </c>
      <c r="N5042" s="18">
        <f>YEAR(Tabela3[[#This Row],[DATA]])</f>
        <v>2023</v>
      </c>
    </row>
    <row r="5043" spans="2:14">
      <c r="B5043" s="1">
        <v>45056</v>
      </c>
      <c r="C5043">
        <v>14267</v>
      </c>
      <c r="D5043">
        <f>COUNTIF(C$4:C5043,Tabela3[[#This Row],[COMANDA]])</f>
        <v>1</v>
      </c>
      <c r="E5043" t="s">
        <v>90</v>
      </c>
      <c r="F5043" t="s">
        <v>99</v>
      </c>
      <c r="G5043" t="s">
        <v>8</v>
      </c>
      <c r="H5043" t="s">
        <v>40</v>
      </c>
      <c r="I5043" s="2">
        <v>1</v>
      </c>
      <c r="J5043" t="s">
        <v>11</v>
      </c>
      <c r="K5043" s="21">
        <f>INDEX(LISTAS!$H:$Q,MATCH(BASE!H5043,LISTAS!$G:$G,0),MATCH(BASE!J5043,LISTAS!$H$3:$Q$3,0))*Tabela3[[#This Row],[QUANTIDADE]]</f>
        <v>14</v>
      </c>
      <c r="L5043" s="2" t="str">
        <f>TEXT(Tabela3[[#This Row],[DATA]],"MM")</f>
        <v>05</v>
      </c>
      <c r="M5043" s="2">
        <f>WEEKNUM(Tabela3[[#This Row],[DATA]])</f>
        <v>19</v>
      </c>
      <c r="N5043" s="18">
        <f>YEAR(Tabela3[[#This Row],[DATA]])</f>
        <v>2023</v>
      </c>
    </row>
    <row r="5044" spans="2:14">
      <c r="B5044" s="1">
        <v>45056</v>
      </c>
      <c r="C5044">
        <v>14267</v>
      </c>
      <c r="D5044">
        <f>COUNTIF(C$4:C5044,Tabela3[[#This Row],[COMANDA]])</f>
        <v>2</v>
      </c>
      <c r="E5044" t="s">
        <v>90</v>
      </c>
      <c r="F5044" t="s">
        <v>99</v>
      </c>
      <c r="G5044" t="s">
        <v>8</v>
      </c>
      <c r="H5044" t="s">
        <v>41</v>
      </c>
      <c r="I5044" s="2">
        <v>1</v>
      </c>
      <c r="J5044" t="s">
        <v>11</v>
      </c>
      <c r="K5044" s="21">
        <f>INDEX(LISTAS!$H:$Q,MATCH(BASE!H5044,LISTAS!$G:$G,0),MATCH(BASE!J5044,LISTAS!$H$3:$Q$3,0))*Tabela3[[#This Row],[QUANTIDADE]]</f>
        <v>14</v>
      </c>
      <c r="L5044" s="2" t="str">
        <f>TEXT(Tabela3[[#This Row],[DATA]],"MM")</f>
        <v>05</v>
      </c>
      <c r="M5044" s="2">
        <f>WEEKNUM(Tabela3[[#This Row],[DATA]])</f>
        <v>19</v>
      </c>
      <c r="N5044" s="18">
        <f>YEAR(Tabela3[[#This Row],[DATA]])</f>
        <v>2023</v>
      </c>
    </row>
    <row r="5045" spans="2:14">
      <c r="B5045" s="1">
        <v>45056</v>
      </c>
      <c r="C5045">
        <v>14267</v>
      </c>
      <c r="D5045">
        <f>COUNTIF(C$4:C5045,Tabela3[[#This Row],[COMANDA]])</f>
        <v>3</v>
      </c>
      <c r="E5045" t="s">
        <v>90</v>
      </c>
      <c r="F5045" t="s">
        <v>99</v>
      </c>
      <c r="G5045" t="s">
        <v>61</v>
      </c>
      <c r="H5045" t="s">
        <v>163</v>
      </c>
      <c r="I5045" s="2">
        <v>1</v>
      </c>
      <c r="J5045" t="s">
        <v>11</v>
      </c>
      <c r="K5045" s="21">
        <f>INDEX(LISTAS!$H:$Q,MATCH(BASE!H5045,LISTAS!$G:$G,0),MATCH(BASE!J5045,LISTAS!$H$3:$Q$3,0))*Tabela3[[#This Row],[QUANTIDADE]]</f>
        <v>4</v>
      </c>
      <c r="L5045" s="2" t="str">
        <f>TEXT(Tabela3[[#This Row],[DATA]],"MM")</f>
        <v>05</v>
      </c>
      <c r="M5045" s="2">
        <f>WEEKNUM(Tabela3[[#This Row],[DATA]])</f>
        <v>19</v>
      </c>
      <c r="N5045" s="18">
        <f>YEAR(Tabela3[[#This Row],[DATA]])</f>
        <v>2023</v>
      </c>
    </row>
    <row r="5046" spans="2:14">
      <c r="B5046" s="1">
        <v>45056</v>
      </c>
      <c r="C5046">
        <v>14267</v>
      </c>
      <c r="D5046">
        <f>COUNTIF(C$4:C5046,Tabela3[[#This Row],[COMANDA]])</f>
        <v>4</v>
      </c>
      <c r="E5046" t="s">
        <v>90</v>
      </c>
      <c r="F5046" t="s">
        <v>99</v>
      </c>
      <c r="G5046" t="s">
        <v>9</v>
      </c>
      <c r="H5046" t="s">
        <v>138</v>
      </c>
      <c r="I5046" s="2">
        <v>1</v>
      </c>
      <c r="J5046" t="s">
        <v>11</v>
      </c>
      <c r="K5046" s="21">
        <f>INDEX(LISTAS!$H:$Q,MATCH(BASE!H5046,LISTAS!$G:$G,0),MATCH(BASE!J5046,LISTAS!$H$3:$Q$3,0))*Tabela3[[#This Row],[QUANTIDADE]]</f>
        <v>4</v>
      </c>
      <c r="L5046" s="2" t="str">
        <f>TEXT(Tabela3[[#This Row],[DATA]],"MM")</f>
        <v>05</v>
      </c>
      <c r="M5046" s="2">
        <f>WEEKNUM(Tabela3[[#This Row],[DATA]])</f>
        <v>19</v>
      </c>
      <c r="N5046" s="18">
        <f>YEAR(Tabela3[[#This Row],[DATA]])</f>
        <v>2023</v>
      </c>
    </row>
    <row r="5047" spans="2:14">
      <c r="B5047" s="1">
        <v>45056</v>
      </c>
      <c r="C5047">
        <v>14268</v>
      </c>
      <c r="D5047">
        <f>COUNTIF(C$4:C5047,Tabela3[[#This Row],[COMANDA]])</f>
        <v>1</v>
      </c>
      <c r="E5047" t="s">
        <v>90</v>
      </c>
      <c r="F5047" t="s">
        <v>98</v>
      </c>
      <c r="G5047" t="s">
        <v>8</v>
      </c>
      <c r="H5047" t="s">
        <v>204</v>
      </c>
      <c r="I5047" s="2">
        <v>1</v>
      </c>
      <c r="J5047" t="s">
        <v>11</v>
      </c>
      <c r="K5047" s="21">
        <f>INDEX(LISTAS!$H:$Q,MATCH(BASE!H5047,LISTAS!$G:$G,0),MATCH(BASE!J5047,LISTAS!$H$3:$Q$3,0))*Tabela3[[#This Row],[QUANTIDADE]]</f>
        <v>18</v>
      </c>
      <c r="L5047" s="2" t="str">
        <f>TEXT(Tabela3[[#This Row],[DATA]],"MM")</f>
        <v>05</v>
      </c>
      <c r="M5047" s="2">
        <f>WEEKNUM(Tabela3[[#This Row],[DATA]])</f>
        <v>19</v>
      </c>
      <c r="N5047" s="18">
        <f>YEAR(Tabela3[[#This Row],[DATA]])</f>
        <v>2023</v>
      </c>
    </row>
    <row r="5048" spans="2:14">
      <c r="B5048" s="1">
        <v>45056</v>
      </c>
      <c r="C5048">
        <v>14268</v>
      </c>
      <c r="D5048">
        <f>COUNTIF(C$4:C5048,Tabela3[[#This Row],[COMANDA]])</f>
        <v>2</v>
      </c>
      <c r="E5048" t="s">
        <v>90</v>
      </c>
      <c r="F5048" t="s">
        <v>98</v>
      </c>
      <c r="G5048" t="s">
        <v>61</v>
      </c>
      <c r="H5048" t="s">
        <v>469</v>
      </c>
      <c r="I5048" s="2">
        <v>1</v>
      </c>
      <c r="J5048" t="s">
        <v>11</v>
      </c>
      <c r="K5048" s="21">
        <f>INDEX(LISTAS!$H:$Q,MATCH(BASE!H5048,LISTAS!$G:$G,0),MATCH(BASE!J5048,LISTAS!$H$3:$Q$3,0))*Tabela3[[#This Row],[QUANTIDADE]]</f>
        <v>6</v>
      </c>
      <c r="L5048" s="2" t="str">
        <f>TEXT(Tabela3[[#This Row],[DATA]],"MM")</f>
        <v>05</v>
      </c>
      <c r="M5048" s="2">
        <f>WEEKNUM(Tabela3[[#This Row],[DATA]])</f>
        <v>19</v>
      </c>
      <c r="N5048" s="18">
        <f>YEAR(Tabela3[[#This Row],[DATA]])</f>
        <v>2023</v>
      </c>
    </row>
    <row r="5049" spans="2:14">
      <c r="B5049" s="1">
        <v>45056</v>
      </c>
      <c r="C5049">
        <v>14268</v>
      </c>
      <c r="D5049">
        <f>COUNTIF(C$4:C5049,Tabela3[[#This Row],[COMANDA]])</f>
        <v>3</v>
      </c>
      <c r="E5049" t="s">
        <v>90</v>
      </c>
      <c r="F5049" t="s">
        <v>98</v>
      </c>
      <c r="G5049" t="s">
        <v>9</v>
      </c>
      <c r="H5049" t="s">
        <v>142</v>
      </c>
      <c r="I5049" s="2">
        <v>2</v>
      </c>
      <c r="J5049" t="s">
        <v>11</v>
      </c>
      <c r="K5049" s="21">
        <f>INDEX(LISTAS!$H:$Q,MATCH(BASE!H5049,LISTAS!$G:$G,0),MATCH(BASE!J5049,LISTAS!$H$3:$Q$3,0))*Tabela3[[#This Row],[QUANTIDADE]]</f>
        <v>12</v>
      </c>
      <c r="L5049" s="2" t="str">
        <f>TEXT(Tabela3[[#This Row],[DATA]],"MM")</f>
        <v>05</v>
      </c>
      <c r="M5049" s="2">
        <f>WEEKNUM(Tabela3[[#This Row],[DATA]])</f>
        <v>19</v>
      </c>
      <c r="N5049" s="18">
        <f>YEAR(Tabela3[[#This Row],[DATA]])</f>
        <v>2023</v>
      </c>
    </row>
    <row r="5050" spans="2:14">
      <c r="B5050" s="1">
        <v>45056</v>
      </c>
      <c r="C5050">
        <v>14269</v>
      </c>
      <c r="D5050">
        <f>COUNTIF(C$4:C5050,Tabela3[[#This Row],[COMANDA]])</f>
        <v>1</v>
      </c>
      <c r="E5050" t="s">
        <v>90</v>
      </c>
      <c r="F5050" t="s">
        <v>100</v>
      </c>
      <c r="G5050" t="s">
        <v>8</v>
      </c>
      <c r="H5050" t="s">
        <v>206</v>
      </c>
      <c r="I5050" s="2">
        <v>1</v>
      </c>
      <c r="J5050" t="s">
        <v>11</v>
      </c>
      <c r="K5050" s="21">
        <f>INDEX(LISTAS!$H:$Q,MATCH(BASE!H5050,LISTAS!$G:$G,0),MATCH(BASE!J5050,LISTAS!$H$3:$Q$3,0))*Tabela3[[#This Row],[QUANTIDADE]]</f>
        <v>18</v>
      </c>
      <c r="L5050" s="2" t="str">
        <f>TEXT(Tabela3[[#This Row],[DATA]],"MM")</f>
        <v>05</v>
      </c>
      <c r="M5050" s="2">
        <f>WEEKNUM(Tabela3[[#This Row],[DATA]])</f>
        <v>19</v>
      </c>
      <c r="N5050" s="18">
        <f>YEAR(Tabela3[[#This Row],[DATA]])</f>
        <v>2023</v>
      </c>
    </row>
    <row r="5051" spans="2:14">
      <c r="B5051" s="1">
        <v>45056</v>
      </c>
      <c r="C5051">
        <v>14270</v>
      </c>
      <c r="D5051">
        <f>COUNTIF(C$4:C5051,Tabela3[[#This Row],[COMANDA]])</f>
        <v>1</v>
      </c>
      <c r="E5051" t="s">
        <v>90</v>
      </c>
      <c r="F5051" t="s">
        <v>98</v>
      </c>
      <c r="G5051" t="s">
        <v>8</v>
      </c>
      <c r="H5051" t="s">
        <v>42</v>
      </c>
      <c r="I5051" s="2">
        <v>1</v>
      </c>
      <c r="J5051" t="s">
        <v>11</v>
      </c>
      <c r="K5051" s="21">
        <f>INDEX(LISTAS!$H:$Q,MATCH(BASE!H5051,LISTAS!$G:$G,0),MATCH(BASE!J5051,LISTAS!$H$3:$Q$3,0))*Tabela3[[#This Row],[QUANTIDADE]]</f>
        <v>16</v>
      </c>
      <c r="L5051" s="2" t="str">
        <f>TEXT(Tabela3[[#This Row],[DATA]],"MM")</f>
        <v>05</v>
      </c>
      <c r="M5051" s="2">
        <f>WEEKNUM(Tabela3[[#This Row],[DATA]])</f>
        <v>19</v>
      </c>
      <c r="N5051" s="18">
        <f>YEAR(Tabela3[[#This Row],[DATA]])</f>
        <v>2023</v>
      </c>
    </row>
    <row r="5052" spans="2:14">
      <c r="B5052" s="1">
        <v>45056</v>
      </c>
      <c r="C5052">
        <v>14271</v>
      </c>
      <c r="D5052">
        <f>COUNTIF(C$4:C5052,Tabela3[[#This Row],[COMANDA]])</f>
        <v>1</v>
      </c>
      <c r="E5052" t="s">
        <v>90</v>
      </c>
      <c r="F5052" t="s">
        <v>98</v>
      </c>
      <c r="G5052" t="s">
        <v>8</v>
      </c>
      <c r="H5052" t="s">
        <v>204</v>
      </c>
      <c r="I5052" s="2">
        <v>1</v>
      </c>
      <c r="J5052" t="s">
        <v>11</v>
      </c>
      <c r="K5052" s="21">
        <f>INDEX(LISTAS!$H:$Q,MATCH(BASE!H5052,LISTAS!$G:$G,0),MATCH(BASE!J5052,LISTAS!$H$3:$Q$3,0))*Tabela3[[#This Row],[QUANTIDADE]]</f>
        <v>18</v>
      </c>
      <c r="L5052" s="2" t="str">
        <f>TEXT(Tabela3[[#This Row],[DATA]],"MM")</f>
        <v>05</v>
      </c>
      <c r="M5052" s="2">
        <f>WEEKNUM(Tabela3[[#This Row],[DATA]])</f>
        <v>19</v>
      </c>
      <c r="N5052" s="18">
        <f>YEAR(Tabela3[[#This Row],[DATA]])</f>
        <v>2023</v>
      </c>
    </row>
    <row r="5053" spans="2:14">
      <c r="B5053" s="1">
        <v>45056</v>
      </c>
      <c r="C5053">
        <v>14272</v>
      </c>
      <c r="D5053">
        <f>COUNTIF(C$4:C5053,Tabela3[[#This Row],[COMANDA]])</f>
        <v>1</v>
      </c>
      <c r="E5053" t="s">
        <v>90</v>
      </c>
      <c r="F5053" t="s">
        <v>99</v>
      </c>
      <c r="G5053" t="s">
        <v>8</v>
      </c>
      <c r="H5053" t="s">
        <v>47</v>
      </c>
      <c r="I5053" s="2">
        <v>1</v>
      </c>
      <c r="J5053" t="s">
        <v>11</v>
      </c>
      <c r="K5053" s="21">
        <f>INDEX(LISTAS!$H:$Q,MATCH(BASE!H5053,LISTAS!$G:$G,0),MATCH(BASE!J5053,LISTAS!$H$3:$Q$3,0))*Tabela3[[#This Row],[QUANTIDADE]]</f>
        <v>16</v>
      </c>
      <c r="L5053" s="2" t="str">
        <f>TEXT(Tabela3[[#This Row],[DATA]],"MM")</f>
        <v>05</v>
      </c>
      <c r="M5053" s="2">
        <f>WEEKNUM(Tabela3[[#This Row],[DATA]])</f>
        <v>19</v>
      </c>
      <c r="N5053" s="18">
        <f>YEAR(Tabela3[[#This Row],[DATA]])</f>
        <v>2023</v>
      </c>
    </row>
    <row r="5054" spans="2:14">
      <c r="B5054" s="1">
        <v>45056</v>
      </c>
      <c r="C5054">
        <v>14273</v>
      </c>
      <c r="D5054">
        <f>COUNTIF(C$4:C5054,Tabela3[[#This Row],[COMANDA]])</f>
        <v>1</v>
      </c>
      <c r="E5054" t="s">
        <v>90</v>
      </c>
      <c r="F5054" t="s">
        <v>98</v>
      </c>
      <c r="G5054" t="s">
        <v>8</v>
      </c>
      <c r="H5054" t="s">
        <v>204</v>
      </c>
      <c r="I5054" s="2">
        <v>1</v>
      </c>
      <c r="J5054" t="s">
        <v>11</v>
      </c>
      <c r="K5054" s="21">
        <f>INDEX(LISTAS!$H:$Q,MATCH(BASE!H5054,LISTAS!$G:$G,0),MATCH(BASE!J5054,LISTAS!$H$3:$Q$3,0))*Tabela3[[#This Row],[QUANTIDADE]]</f>
        <v>18</v>
      </c>
      <c r="L5054" s="2" t="str">
        <f>TEXT(Tabela3[[#This Row],[DATA]],"MM")</f>
        <v>05</v>
      </c>
      <c r="M5054" s="2">
        <f>WEEKNUM(Tabela3[[#This Row],[DATA]])</f>
        <v>19</v>
      </c>
      <c r="N5054" s="18">
        <f>YEAR(Tabela3[[#This Row],[DATA]])</f>
        <v>2023</v>
      </c>
    </row>
    <row r="5055" spans="2:14">
      <c r="B5055" s="1">
        <v>45056</v>
      </c>
      <c r="C5055">
        <v>14274</v>
      </c>
      <c r="D5055">
        <f>COUNTIF(C$4:C5055,Tabela3[[#This Row],[COMANDA]])</f>
        <v>1</v>
      </c>
      <c r="E5055" t="s">
        <v>90</v>
      </c>
      <c r="F5055" t="s">
        <v>99</v>
      </c>
      <c r="G5055" t="s">
        <v>8</v>
      </c>
      <c r="H5055" t="s">
        <v>202</v>
      </c>
      <c r="I5055" s="2">
        <v>1</v>
      </c>
      <c r="J5055" t="s">
        <v>11</v>
      </c>
      <c r="K5055" s="21">
        <f>INDEX(LISTAS!$H:$Q,MATCH(BASE!H5055,LISTAS!$G:$G,0),MATCH(BASE!J5055,LISTAS!$H$3:$Q$3,0))*Tabela3[[#This Row],[QUANTIDADE]]</f>
        <v>20</v>
      </c>
      <c r="L5055" s="2" t="str">
        <f>TEXT(Tabela3[[#This Row],[DATA]],"MM")</f>
        <v>05</v>
      </c>
      <c r="M5055" s="2">
        <f>WEEKNUM(Tabela3[[#This Row],[DATA]])</f>
        <v>19</v>
      </c>
      <c r="N5055" s="18">
        <f>YEAR(Tabela3[[#This Row],[DATA]])</f>
        <v>2023</v>
      </c>
    </row>
    <row r="5056" spans="2:14">
      <c r="B5056" s="1">
        <v>45056</v>
      </c>
      <c r="C5056">
        <v>14276</v>
      </c>
      <c r="D5056">
        <f>COUNTIF(C$4:C5056,Tabela3[[#This Row],[COMANDA]])</f>
        <v>1</v>
      </c>
      <c r="E5056" t="s">
        <v>90</v>
      </c>
      <c r="F5056" t="s">
        <v>98</v>
      </c>
      <c r="G5056" t="s">
        <v>8</v>
      </c>
      <c r="H5056" t="s">
        <v>202</v>
      </c>
      <c r="I5056" s="2">
        <v>1</v>
      </c>
      <c r="J5056" t="s">
        <v>11</v>
      </c>
      <c r="K5056" s="21">
        <f>INDEX(LISTAS!$H:$Q,MATCH(BASE!H5058,LISTAS!$G:$G,0),MATCH(BASE!J5058,LISTAS!$H$3:$Q$3,0))*Tabela3[[#This Row],[QUANTIDADE]]</f>
        <v>16</v>
      </c>
      <c r="L5056" s="2" t="str">
        <f>TEXT(Tabela3[[#This Row],[DATA]],"MM")</f>
        <v>05</v>
      </c>
      <c r="M5056" s="2">
        <f>WEEKNUM(Tabela3[[#This Row],[DATA]])</f>
        <v>19</v>
      </c>
      <c r="N5056" s="18">
        <f>YEAR(Tabela3[[#This Row],[DATA]])</f>
        <v>2023</v>
      </c>
    </row>
    <row r="5057" spans="2:14">
      <c r="B5057" s="1">
        <v>45056</v>
      </c>
      <c r="C5057">
        <v>14277</v>
      </c>
      <c r="D5057">
        <f>COUNTIF(C$4:C5057,Tabela3[[#This Row],[COMANDA]])</f>
        <v>1</v>
      </c>
      <c r="E5057" t="s">
        <v>90</v>
      </c>
      <c r="F5057" t="s">
        <v>375</v>
      </c>
      <c r="G5057" t="s">
        <v>8</v>
      </c>
      <c r="H5057" t="s">
        <v>43</v>
      </c>
      <c r="I5057" s="2">
        <v>1</v>
      </c>
      <c r="J5057" t="s">
        <v>11</v>
      </c>
      <c r="K5057" s="21">
        <f>INDEX(LISTAS!$H:$Q,MATCH(BASE!H5059,LISTAS!$G:$G,0),MATCH(BASE!J5059,LISTAS!$H$3:$Q$3,0))*Tabela3[[#This Row],[QUANTIDADE]]</f>
        <v>16</v>
      </c>
      <c r="L5057" s="2" t="str">
        <f>TEXT(Tabela3[[#This Row],[DATA]],"MM")</f>
        <v>05</v>
      </c>
      <c r="M5057" s="2">
        <f>WEEKNUM(Tabela3[[#This Row],[DATA]])</f>
        <v>19</v>
      </c>
      <c r="N5057" s="18">
        <f>YEAR(Tabela3[[#This Row],[DATA]])</f>
        <v>2023</v>
      </c>
    </row>
    <row r="5058" spans="2:14">
      <c r="B5058" s="1">
        <v>45056</v>
      </c>
      <c r="C5058">
        <v>14278</v>
      </c>
      <c r="D5058">
        <f>COUNTIF(C$4:C5058,Tabela3[[#This Row],[COMANDA]])</f>
        <v>1</v>
      </c>
      <c r="E5058" t="s">
        <v>1</v>
      </c>
      <c r="F5058" t="s">
        <v>98</v>
      </c>
      <c r="G5058" t="s">
        <v>8</v>
      </c>
      <c r="H5058" t="s">
        <v>84</v>
      </c>
      <c r="I5058" s="2">
        <v>1</v>
      </c>
      <c r="J5058" t="s">
        <v>11</v>
      </c>
      <c r="K5058" s="21">
        <f>INDEX(LISTAS!$H:$Q,MATCH(BASE!H5060,LISTAS!$G:$G,0),MATCH(BASE!J5060,LISTAS!$H$3:$Q$3,0))*Tabela3[[#This Row],[QUANTIDADE]]</f>
        <v>6</v>
      </c>
      <c r="L5058" s="2" t="str">
        <f>TEXT(Tabela3[[#This Row],[DATA]],"MM")</f>
        <v>05</v>
      </c>
      <c r="M5058" s="2">
        <f>WEEKNUM(Tabela3[[#This Row],[DATA]])</f>
        <v>19</v>
      </c>
      <c r="N5058" s="18">
        <f>YEAR(Tabela3[[#This Row],[DATA]])</f>
        <v>2023</v>
      </c>
    </row>
    <row r="5059" spans="2:14">
      <c r="B5059" s="1">
        <v>45056</v>
      </c>
      <c r="C5059">
        <v>14279</v>
      </c>
      <c r="D5059">
        <f>COUNTIF(C$4:C5059,Tabela3[[#This Row],[COMANDA]])</f>
        <v>1</v>
      </c>
      <c r="E5059" t="s">
        <v>90</v>
      </c>
      <c r="F5059" t="s">
        <v>99</v>
      </c>
      <c r="G5059" t="s">
        <v>8</v>
      </c>
      <c r="H5059" t="s">
        <v>84</v>
      </c>
      <c r="I5059" s="2">
        <v>1</v>
      </c>
      <c r="J5059" t="s">
        <v>11</v>
      </c>
      <c r="K5059" s="21">
        <f>INDEX(LISTAS!$H:$Q,MATCH(BASE!H5061,LISTAS!$G:$G,0),MATCH(BASE!J5061,LISTAS!$H$3:$Q$3,0))*Tabela3[[#This Row],[QUANTIDADE]]</f>
        <v>16</v>
      </c>
      <c r="L5059" s="2" t="str">
        <f>TEXT(Tabela3[[#This Row],[DATA]],"MM")</f>
        <v>05</v>
      </c>
      <c r="M5059" s="2">
        <f>WEEKNUM(Tabela3[[#This Row],[DATA]])</f>
        <v>19</v>
      </c>
      <c r="N5059" s="18">
        <f>YEAR(Tabela3[[#This Row],[DATA]])</f>
        <v>2023</v>
      </c>
    </row>
    <row r="5060" spans="2:14">
      <c r="B5060" s="1">
        <v>45056</v>
      </c>
      <c r="C5060">
        <v>14279</v>
      </c>
      <c r="D5060">
        <f>COUNTIF(C$4:C5060,Tabela3[[#This Row],[COMANDA]])</f>
        <v>2</v>
      </c>
      <c r="E5060" t="s">
        <v>90</v>
      </c>
      <c r="F5060" t="s">
        <v>99</v>
      </c>
      <c r="G5060" t="s">
        <v>9</v>
      </c>
      <c r="H5060" t="s">
        <v>142</v>
      </c>
      <c r="I5060" s="2">
        <v>1</v>
      </c>
      <c r="J5060" t="s">
        <v>11</v>
      </c>
      <c r="K5060" s="21">
        <f>INDEX(LISTAS!$H:$Q,MATCH(BASE!H5062,LISTAS!$G:$G,0),MATCH(BASE!J5062,LISTAS!$H$3:$Q$3,0))*Tabela3[[#This Row],[QUANTIDADE]]</f>
        <v>20</v>
      </c>
      <c r="L5060" s="2" t="str">
        <f>TEXT(Tabela3[[#This Row],[DATA]],"MM")</f>
        <v>05</v>
      </c>
      <c r="M5060" s="2">
        <f>WEEKNUM(Tabela3[[#This Row],[DATA]])</f>
        <v>19</v>
      </c>
      <c r="N5060" s="18">
        <f>YEAR(Tabela3[[#This Row],[DATA]])</f>
        <v>2023</v>
      </c>
    </row>
    <row r="5061" spans="2:14">
      <c r="B5061" s="1">
        <v>45056</v>
      </c>
      <c r="C5061">
        <v>14280</v>
      </c>
      <c r="D5061">
        <f>COUNTIF(C$4:C5061,Tabela3[[#This Row],[COMANDA]])</f>
        <v>1</v>
      </c>
      <c r="E5061" t="s">
        <v>90</v>
      </c>
      <c r="F5061" t="s">
        <v>98</v>
      </c>
      <c r="G5061" t="s">
        <v>8</v>
      </c>
      <c r="H5061" t="s">
        <v>47</v>
      </c>
      <c r="I5061" s="2">
        <v>1</v>
      </c>
      <c r="J5061" t="s">
        <v>11</v>
      </c>
      <c r="K5061" s="21">
        <f>INDEX(LISTAS!$H:$Q,MATCH(BASE!H5063,LISTAS!$G:$G,0),MATCH(BASE!J5063,LISTAS!$H$3:$Q$3,0))*Tabela3[[#This Row],[QUANTIDADE]]</f>
        <v>18</v>
      </c>
      <c r="L5061" s="2" t="str">
        <f>TEXT(Tabela3[[#This Row],[DATA]],"MM")</f>
        <v>05</v>
      </c>
      <c r="M5061" s="2">
        <f>WEEKNUM(Tabela3[[#This Row],[DATA]])</f>
        <v>19</v>
      </c>
      <c r="N5061" s="18">
        <f>YEAR(Tabela3[[#This Row],[DATA]])</f>
        <v>2023</v>
      </c>
    </row>
    <row r="5062" spans="2:14">
      <c r="B5062" s="1">
        <v>45056</v>
      </c>
      <c r="C5062">
        <v>14281</v>
      </c>
      <c r="D5062">
        <f>COUNTIF(C$4:C5062,Tabela3[[#This Row],[COMANDA]])</f>
        <v>1</v>
      </c>
      <c r="E5062" t="s">
        <v>90</v>
      </c>
      <c r="F5062" t="s">
        <v>98</v>
      </c>
      <c r="G5062" t="s">
        <v>8</v>
      </c>
      <c r="H5062" t="s">
        <v>202</v>
      </c>
      <c r="I5062" s="2">
        <v>1</v>
      </c>
      <c r="J5062" t="s">
        <v>11</v>
      </c>
      <c r="K5062" s="21">
        <f>INDEX(LISTAS!$H:$Q,MATCH(BASE!H5064,LISTAS!$G:$G,0),MATCH(BASE!J5064,LISTAS!$H$3:$Q$3,0))*Tabela3[[#This Row],[QUANTIDADE]]</f>
        <v>5</v>
      </c>
      <c r="L5062" s="2" t="str">
        <f>TEXT(Tabela3[[#This Row],[DATA]],"MM")</f>
        <v>05</v>
      </c>
      <c r="M5062" s="2">
        <f>WEEKNUM(Tabela3[[#This Row],[DATA]])</f>
        <v>19</v>
      </c>
      <c r="N5062" s="18">
        <f>YEAR(Tabela3[[#This Row],[DATA]])</f>
        <v>2023</v>
      </c>
    </row>
    <row r="5063" spans="2:14">
      <c r="B5063" s="1">
        <v>45056</v>
      </c>
      <c r="C5063">
        <v>14282</v>
      </c>
      <c r="D5063">
        <f>COUNTIF(C$4:C5063,Tabela3[[#This Row],[COMANDA]])</f>
        <v>1</v>
      </c>
      <c r="E5063" t="s">
        <v>90</v>
      </c>
      <c r="F5063" t="s">
        <v>98</v>
      </c>
      <c r="G5063" t="s">
        <v>8</v>
      </c>
      <c r="H5063" t="s">
        <v>206</v>
      </c>
      <c r="I5063" s="2">
        <v>1</v>
      </c>
      <c r="J5063" t="s">
        <v>11</v>
      </c>
      <c r="K5063" s="21">
        <f>INDEX(LISTAS!$H:$Q,MATCH(BASE!H5065,LISTAS!$G:$G,0),MATCH(BASE!J5065,LISTAS!$H$3:$Q$3,0))*Tabela3[[#This Row],[QUANTIDADE]]</f>
        <v>20</v>
      </c>
      <c r="L5063" s="2" t="str">
        <f>TEXT(Tabela3[[#This Row],[DATA]],"MM")</f>
        <v>05</v>
      </c>
      <c r="M5063" s="2">
        <f>WEEKNUM(Tabela3[[#This Row],[DATA]])</f>
        <v>19</v>
      </c>
      <c r="N5063" s="18">
        <f>YEAR(Tabela3[[#This Row],[DATA]])</f>
        <v>2023</v>
      </c>
    </row>
    <row r="5064" spans="2:14">
      <c r="B5064" s="1">
        <v>45056</v>
      </c>
      <c r="C5064">
        <v>14282</v>
      </c>
      <c r="D5064">
        <f>COUNTIF(C$4:C5064,Tabela3[[#This Row],[COMANDA]])</f>
        <v>2</v>
      </c>
      <c r="E5064" t="s">
        <v>90</v>
      </c>
      <c r="F5064" t="s">
        <v>98</v>
      </c>
      <c r="G5064" t="s">
        <v>9</v>
      </c>
      <c r="H5064" t="s">
        <v>464</v>
      </c>
      <c r="I5064" s="2">
        <v>1</v>
      </c>
      <c r="J5064" t="s">
        <v>11</v>
      </c>
      <c r="K5064" s="21">
        <f>INDEX(LISTAS!$H:$Q,MATCH(BASE!H5066,LISTAS!$G:$G,0),MATCH(BASE!J5066,LISTAS!$H$3:$Q$3,0))*Tabela3[[#This Row],[QUANTIDADE]]</f>
        <v>3</v>
      </c>
      <c r="L5064" s="2" t="str">
        <f>TEXT(Tabela3[[#This Row],[DATA]],"MM")</f>
        <v>05</v>
      </c>
      <c r="M5064" s="2">
        <f>WEEKNUM(Tabela3[[#This Row],[DATA]])</f>
        <v>19</v>
      </c>
      <c r="N5064" s="18">
        <f>YEAR(Tabela3[[#This Row],[DATA]])</f>
        <v>2023</v>
      </c>
    </row>
    <row r="5065" spans="2:14">
      <c r="B5065" s="1">
        <v>45056</v>
      </c>
      <c r="C5065">
        <v>14283</v>
      </c>
      <c r="D5065">
        <f>COUNTIF(C$4:C5065,Tabela3[[#This Row],[COMANDA]])</f>
        <v>1</v>
      </c>
      <c r="E5065" t="s">
        <v>90</v>
      </c>
      <c r="F5065" t="s">
        <v>98</v>
      </c>
      <c r="G5065" t="s">
        <v>8</v>
      </c>
      <c r="H5065" t="s">
        <v>202</v>
      </c>
      <c r="I5065" s="2">
        <v>1</v>
      </c>
      <c r="J5065" t="s">
        <v>11</v>
      </c>
      <c r="K5065" s="21">
        <f>INDEX(LISTAS!$H:$Q,MATCH(BASE!H5067,LISTAS!$G:$G,0),MATCH(BASE!J5067,LISTAS!$H$3:$Q$3,0))*Tabela3[[#This Row],[QUANTIDADE]]</f>
        <v>12</v>
      </c>
      <c r="L5065" s="2" t="str">
        <f>TEXT(Tabela3[[#This Row],[DATA]],"MM")</f>
        <v>05</v>
      </c>
      <c r="M5065" s="2">
        <f>WEEKNUM(Tabela3[[#This Row],[DATA]])</f>
        <v>19</v>
      </c>
      <c r="N5065" s="18">
        <f>YEAR(Tabela3[[#This Row],[DATA]])</f>
        <v>2023</v>
      </c>
    </row>
    <row r="5066" spans="2:14">
      <c r="B5066" s="1">
        <v>45056</v>
      </c>
      <c r="C5066">
        <v>14283</v>
      </c>
      <c r="D5066">
        <f>COUNTIF(C$4:C5066,Tabela3[[#This Row],[COMANDA]])</f>
        <v>2</v>
      </c>
      <c r="E5066" t="s">
        <v>90</v>
      </c>
      <c r="F5066" t="s">
        <v>98</v>
      </c>
      <c r="G5066" t="s">
        <v>9</v>
      </c>
      <c r="H5066" t="s">
        <v>55</v>
      </c>
      <c r="I5066" s="2">
        <v>1</v>
      </c>
      <c r="J5066" t="s">
        <v>11</v>
      </c>
      <c r="K5066" s="21">
        <f>INDEX(LISTAS!$H:$Q,MATCH(BASE!H5068,LISTAS!$G:$G,0),MATCH(BASE!J5068,LISTAS!$H$3:$Q$3,0))*Tabela3[[#This Row],[QUANTIDADE]]</f>
        <v>16</v>
      </c>
      <c r="L5066" s="2" t="str">
        <f>TEXT(Tabela3[[#This Row],[DATA]],"MM")</f>
        <v>05</v>
      </c>
      <c r="M5066" s="2">
        <f>WEEKNUM(Tabela3[[#This Row],[DATA]])</f>
        <v>19</v>
      </c>
      <c r="N5066" s="18">
        <f>YEAR(Tabela3[[#This Row],[DATA]])</f>
        <v>2023</v>
      </c>
    </row>
    <row r="5067" spans="2:14">
      <c r="B5067" s="1">
        <v>45056</v>
      </c>
      <c r="C5067">
        <v>14284</v>
      </c>
      <c r="D5067">
        <f>COUNTIF(C$4:C5067,Tabela3[[#This Row],[COMANDA]])</f>
        <v>1</v>
      </c>
      <c r="E5067" t="s">
        <v>90</v>
      </c>
      <c r="F5067" t="s">
        <v>99</v>
      </c>
      <c r="G5067" t="s">
        <v>8</v>
      </c>
      <c r="H5067" t="s">
        <v>39</v>
      </c>
      <c r="I5067" s="2">
        <v>1</v>
      </c>
      <c r="J5067" t="s">
        <v>11</v>
      </c>
      <c r="K5067" s="21">
        <f>INDEX(LISTAS!$H:$Q,MATCH(BASE!H5069,LISTAS!$G:$G,0),MATCH(BASE!J5069,LISTAS!$H$3:$Q$3,0))*Tabela3[[#This Row],[QUANTIDADE]]</f>
        <v>5</v>
      </c>
      <c r="L5067" s="2" t="str">
        <f>TEXT(Tabela3[[#This Row],[DATA]],"MM")</f>
        <v>05</v>
      </c>
      <c r="M5067" s="2">
        <f>WEEKNUM(Tabela3[[#This Row],[DATA]])</f>
        <v>19</v>
      </c>
      <c r="N5067" s="18">
        <f>YEAR(Tabela3[[#This Row],[DATA]])</f>
        <v>2023</v>
      </c>
    </row>
    <row r="5068" spans="2:14">
      <c r="B5068" s="1">
        <v>45056</v>
      </c>
      <c r="C5068">
        <v>14285</v>
      </c>
      <c r="D5068">
        <f>COUNTIF(C$4:C5068,Tabela3[[#This Row],[COMANDA]])</f>
        <v>1</v>
      </c>
      <c r="E5068" t="s">
        <v>90</v>
      </c>
      <c r="F5068" t="s">
        <v>98</v>
      </c>
      <c r="G5068" t="s">
        <v>8</v>
      </c>
      <c r="H5068" t="s">
        <v>84</v>
      </c>
      <c r="I5068" s="2">
        <v>1</v>
      </c>
      <c r="J5068" t="s">
        <v>11</v>
      </c>
      <c r="K5068" s="21">
        <f>INDEX(LISTAS!$H:$Q,MATCH(BASE!H5070,LISTAS!$G:$G,0),MATCH(BASE!J5070,LISTAS!$H$3:$Q$3,0))*Tabela3[[#This Row],[QUANTIDADE]]</f>
        <v>18</v>
      </c>
      <c r="L5068" s="2" t="str">
        <f>TEXT(Tabela3[[#This Row],[DATA]],"MM")</f>
        <v>05</v>
      </c>
      <c r="M5068" s="2">
        <f>WEEKNUM(Tabela3[[#This Row],[DATA]])</f>
        <v>19</v>
      </c>
      <c r="N5068" s="18">
        <f>YEAR(Tabela3[[#This Row],[DATA]])</f>
        <v>2023</v>
      </c>
    </row>
    <row r="5069" spans="2:14">
      <c r="B5069" s="1">
        <v>45056</v>
      </c>
      <c r="C5069">
        <v>14285</v>
      </c>
      <c r="D5069">
        <f>COUNTIF(C$4:C5069,Tabela3[[#This Row],[COMANDA]])</f>
        <v>2</v>
      </c>
      <c r="E5069" t="s">
        <v>90</v>
      </c>
      <c r="F5069" t="s">
        <v>98</v>
      </c>
      <c r="G5069" t="s">
        <v>9</v>
      </c>
      <c r="H5069" t="s">
        <v>58</v>
      </c>
      <c r="I5069" s="2">
        <v>1</v>
      </c>
      <c r="J5069" t="s">
        <v>11</v>
      </c>
      <c r="K5069" s="21">
        <f>INDEX(LISTAS!$H:$Q,MATCH(BASE!H5071,LISTAS!$G:$G,0),MATCH(BASE!J5071,LISTAS!$H$3:$Q$3,0))*Tabela3[[#This Row],[QUANTIDADE]]</f>
        <v>18</v>
      </c>
      <c r="L5069" s="2" t="str">
        <f>TEXT(Tabela3[[#This Row],[DATA]],"MM")</f>
        <v>05</v>
      </c>
      <c r="M5069" s="2">
        <f>WEEKNUM(Tabela3[[#This Row],[DATA]])</f>
        <v>19</v>
      </c>
      <c r="N5069" s="18">
        <f>YEAR(Tabela3[[#This Row],[DATA]])</f>
        <v>2023</v>
      </c>
    </row>
    <row r="5070" spans="2:14">
      <c r="B5070" s="1">
        <v>45056</v>
      </c>
      <c r="C5070">
        <v>14286</v>
      </c>
      <c r="D5070">
        <f>COUNTIF(C$4:C5070,Tabela3[[#This Row],[COMANDA]])</f>
        <v>1</v>
      </c>
      <c r="E5070" t="s">
        <v>90</v>
      </c>
      <c r="F5070" t="s">
        <v>99</v>
      </c>
      <c r="G5070" t="s">
        <v>8</v>
      </c>
      <c r="H5070" t="s">
        <v>204</v>
      </c>
      <c r="I5070" s="2">
        <v>1</v>
      </c>
      <c r="J5070" t="s">
        <v>11</v>
      </c>
      <c r="K5070" s="21">
        <f>INDEX(LISTAS!$H:$Q,MATCH(BASE!H5072,LISTAS!$G:$G,0),MATCH(BASE!J5072,LISTAS!$H$3:$Q$3,0))*Tabela3[[#This Row],[QUANTIDADE]]</f>
        <v>18</v>
      </c>
      <c r="L5070" s="2" t="str">
        <f>TEXT(Tabela3[[#This Row],[DATA]],"MM")</f>
        <v>05</v>
      </c>
      <c r="M5070" s="2">
        <f>WEEKNUM(Tabela3[[#This Row],[DATA]])</f>
        <v>19</v>
      </c>
      <c r="N5070" s="18">
        <f>YEAR(Tabela3[[#This Row],[DATA]])</f>
        <v>2023</v>
      </c>
    </row>
    <row r="5071" spans="2:14">
      <c r="B5071" s="1">
        <v>45056</v>
      </c>
      <c r="C5071">
        <v>14287</v>
      </c>
      <c r="D5071">
        <f>COUNTIF(C$4:C5071,Tabela3[[#This Row],[COMANDA]])</f>
        <v>1</v>
      </c>
      <c r="E5071" t="s">
        <v>90</v>
      </c>
      <c r="F5071" t="s">
        <v>375</v>
      </c>
      <c r="G5071" t="s">
        <v>8</v>
      </c>
      <c r="H5071" t="s">
        <v>206</v>
      </c>
      <c r="I5071" s="2">
        <v>1</v>
      </c>
      <c r="J5071" t="s">
        <v>11</v>
      </c>
      <c r="K5071" s="21">
        <f>INDEX(LISTAS!$H:$Q,MATCH(BASE!H5073,LISTAS!$G:$G,0),MATCH(BASE!J5073,LISTAS!$H$3:$Q$3,0))*Tabela3[[#This Row],[QUANTIDADE]]</f>
        <v>16</v>
      </c>
      <c r="L5071" s="2" t="str">
        <f>TEXT(Tabela3[[#This Row],[DATA]],"MM")</f>
        <v>05</v>
      </c>
      <c r="M5071" s="2">
        <f>WEEKNUM(Tabela3[[#This Row],[DATA]])</f>
        <v>19</v>
      </c>
      <c r="N5071" s="18">
        <f>YEAR(Tabela3[[#This Row],[DATA]])</f>
        <v>2023</v>
      </c>
    </row>
    <row r="5072" spans="2:14">
      <c r="B5072" s="1">
        <v>45056</v>
      </c>
      <c r="C5072">
        <v>14288</v>
      </c>
      <c r="D5072">
        <f>COUNTIF(C$4:C5072,Tabela3[[#This Row],[COMANDA]])</f>
        <v>1</v>
      </c>
      <c r="E5072" t="s">
        <v>90</v>
      </c>
      <c r="F5072" t="s">
        <v>99</v>
      </c>
      <c r="G5072" t="s">
        <v>8</v>
      </c>
      <c r="H5072" t="s">
        <v>204</v>
      </c>
      <c r="I5072" s="2">
        <v>1</v>
      </c>
      <c r="J5072" t="s">
        <v>11</v>
      </c>
      <c r="K5072" s="21">
        <f>INDEX(LISTAS!$H:$Q,MATCH(BASE!H5104,LISTAS!$G:$G,0),MATCH(BASE!J5104,LISTAS!$H$3:$Q$3,0))*Tabela3[[#This Row],[QUANTIDADE]]</f>
        <v>16.2</v>
      </c>
      <c r="L5072" s="2" t="str">
        <f>TEXT(Tabela3[[#This Row],[DATA]],"MM")</f>
        <v>05</v>
      </c>
      <c r="M5072" s="2">
        <f>WEEKNUM(Tabela3[[#This Row],[DATA]])</f>
        <v>19</v>
      </c>
      <c r="N5072" s="18">
        <f>YEAR(Tabela3[[#This Row],[DATA]])</f>
        <v>2023</v>
      </c>
    </row>
    <row r="5073" spans="2:14">
      <c r="B5073" s="1">
        <v>45056</v>
      </c>
      <c r="C5073">
        <v>14288</v>
      </c>
      <c r="D5073">
        <f>COUNTIF(C$4:C5073,Tabela3[[#This Row],[COMANDA]])</f>
        <v>2</v>
      </c>
      <c r="E5073" t="s">
        <v>90</v>
      </c>
      <c r="F5073" t="s">
        <v>99</v>
      </c>
      <c r="G5073" t="s">
        <v>8</v>
      </c>
      <c r="H5073" t="s">
        <v>47</v>
      </c>
      <c r="I5073" s="2">
        <v>1</v>
      </c>
      <c r="J5073" t="s">
        <v>11</v>
      </c>
      <c r="K5073" s="21">
        <f>INDEX(LISTAS!$H:$Q,MATCH(BASE!H5105,LISTAS!$G:$G,0),MATCH(BASE!J5105,LISTAS!$H$3:$Q$3,0))*Tabela3[[#This Row],[QUANTIDADE]]</f>
        <v>20</v>
      </c>
      <c r="L5073" s="2" t="str">
        <f>TEXT(Tabela3[[#This Row],[DATA]],"MM")</f>
        <v>05</v>
      </c>
      <c r="M5073" s="2">
        <f>WEEKNUM(Tabela3[[#This Row],[DATA]])</f>
        <v>19</v>
      </c>
      <c r="N5073" s="18">
        <f>YEAR(Tabela3[[#This Row],[DATA]])</f>
        <v>2023</v>
      </c>
    </row>
    <row r="5074" spans="2:14">
      <c r="B5074" s="1">
        <v>45056</v>
      </c>
      <c r="C5074">
        <v>14288</v>
      </c>
      <c r="D5074">
        <f>COUNTIF(C$4:C5074,Tabela3[[#This Row],[COMANDA]])</f>
        <v>3</v>
      </c>
      <c r="E5074" t="s">
        <v>90</v>
      </c>
      <c r="F5074" t="s">
        <v>99</v>
      </c>
      <c r="G5074" t="s">
        <v>8</v>
      </c>
      <c r="H5074" t="s">
        <v>47</v>
      </c>
      <c r="I5074" s="2">
        <v>1</v>
      </c>
      <c r="J5074" t="s">
        <v>11</v>
      </c>
      <c r="K5074" s="21">
        <f>INDEX(LISTAS!$H:$Q,MATCH(BASE!H5106,LISTAS!$G:$G,0),MATCH(BASE!J5106,LISTAS!$H$3:$Q$3,0))*Tabela3[[#This Row],[QUANTIDADE]]</f>
        <v>5</v>
      </c>
      <c r="L5074" s="2" t="str">
        <f>TEXT(Tabela3[[#This Row],[DATA]],"MM")</f>
        <v>05</v>
      </c>
      <c r="M5074" s="2">
        <f>WEEKNUM(Tabela3[[#This Row],[DATA]])</f>
        <v>19</v>
      </c>
      <c r="N5074" s="18">
        <f>YEAR(Tabela3[[#This Row],[DATA]])</f>
        <v>2023</v>
      </c>
    </row>
    <row r="5075" spans="2:14">
      <c r="B5075" s="1">
        <v>45056</v>
      </c>
      <c r="C5075">
        <v>14289</v>
      </c>
      <c r="D5075">
        <f>COUNTIF(C$4:C5075,Tabela3[[#This Row],[COMANDA]])</f>
        <v>1</v>
      </c>
      <c r="E5075" t="s">
        <v>90</v>
      </c>
      <c r="F5075" t="s">
        <v>99</v>
      </c>
      <c r="G5075" t="s">
        <v>8</v>
      </c>
      <c r="H5075" t="s">
        <v>206</v>
      </c>
      <c r="I5075" s="2">
        <v>1</v>
      </c>
      <c r="J5075" t="s">
        <v>11</v>
      </c>
      <c r="K5075" s="21">
        <f>INDEX(LISTAS!$H:$Q,MATCH(BASE!H5074,LISTAS!$G:$G,0),MATCH(BASE!J5074,LISTAS!$H$3:$Q$3,0))*Tabela3[[#This Row],[QUANTIDADE]]</f>
        <v>16</v>
      </c>
      <c r="L5075" s="2" t="str">
        <f>TEXT(Tabela3[[#This Row],[DATA]],"MM")</f>
        <v>05</v>
      </c>
      <c r="M5075" s="2">
        <f>WEEKNUM(Tabela3[[#This Row],[DATA]])</f>
        <v>19</v>
      </c>
      <c r="N5075" s="18">
        <f>YEAR(Tabela3[[#This Row],[DATA]])</f>
        <v>2023</v>
      </c>
    </row>
    <row r="5076" spans="2:14">
      <c r="B5076" s="1">
        <v>45056</v>
      </c>
      <c r="C5076">
        <v>14289</v>
      </c>
      <c r="D5076">
        <f>COUNTIF(C$4:C5076,Tabela3[[#This Row],[COMANDA]])</f>
        <v>2</v>
      </c>
      <c r="E5076" t="s">
        <v>90</v>
      </c>
      <c r="F5076" t="s">
        <v>99</v>
      </c>
      <c r="G5076" t="s">
        <v>9</v>
      </c>
      <c r="H5076" t="s">
        <v>58</v>
      </c>
      <c r="I5076" s="2">
        <v>1</v>
      </c>
      <c r="J5076" t="s">
        <v>11</v>
      </c>
      <c r="K5076" s="21">
        <f>INDEX(LISTAS!$H:$Q,MATCH(BASE!H5075,LISTAS!$G:$G,0),MATCH(BASE!J5075,LISTAS!$H$3:$Q$3,0))*Tabela3[[#This Row],[QUANTIDADE]]</f>
        <v>18</v>
      </c>
      <c r="L5076" s="2" t="str">
        <f>TEXT(Tabela3[[#This Row],[DATA]],"MM")</f>
        <v>05</v>
      </c>
      <c r="M5076" s="2">
        <f>WEEKNUM(Tabela3[[#This Row],[DATA]])</f>
        <v>19</v>
      </c>
      <c r="N5076" s="18">
        <f>YEAR(Tabela3[[#This Row],[DATA]])</f>
        <v>2023</v>
      </c>
    </row>
    <row r="5077" spans="2:14">
      <c r="B5077" s="1">
        <v>45056</v>
      </c>
      <c r="C5077">
        <v>14289</v>
      </c>
      <c r="D5077">
        <f>COUNTIF(C$4:C5077,Tabela3[[#This Row],[COMANDA]])</f>
        <v>3</v>
      </c>
      <c r="E5077" t="s">
        <v>90</v>
      </c>
      <c r="F5077" t="s">
        <v>100</v>
      </c>
      <c r="G5077" t="s">
        <v>62</v>
      </c>
      <c r="H5077" t="s">
        <v>192</v>
      </c>
      <c r="I5077" s="2">
        <v>1</v>
      </c>
      <c r="J5077" t="s">
        <v>11</v>
      </c>
      <c r="K5077" s="21">
        <f>INDEX(LISTAS!$H:$Q,MATCH(BASE!H5076,LISTAS!$G:$G,0),MATCH(BASE!J5076,LISTAS!$H$3:$Q$3,0))*Tabela3[[#This Row],[QUANTIDADE]]</f>
        <v>5</v>
      </c>
      <c r="L5077" s="2" t="str">
        <f>TEXT(Tabela3[[#This Row],[DATA]],"MM")</f>
        <v>05</v>
      </c>
      <c r="M5077" s="2">
        <f>WEEKNUM(Tabela3[[#This Row],[DATA]])</f>
        <v>19</v>
      </c>
      <c r="N5077" s="18">
        <f>YEAR(Tabela3[[#This Row],[DATA]])</f>
        <v>2023</v>
      </c>
    </row>
    <row r="5078" spans="2:14">
      <c r="B5078" s="1">
        <v>45056</v>
      </c>
      <c r="C5078">
        <v>14289</v>
      </c>
      <c r="D5078">
        <f>COUNTIF(C$4:C5078,Tabela3[[#This Row],[COMANDA]])</f>
        <v>4</v>
      </c>
      <c r="E5078" t="s">
        <v>90</v>
      </c>
      <c r="F5078" t="s">
        <v>100</v>
      </c>
      <c r="G5078" t="s">
        <v>9</v>
      </c>
      <c r="H5078" t="s">
        <v>473</v>
      </c>
      <c r="I5078" s="2">
        <v>1</v>
      </c>
      <c r="J5078" t="s">
        <v>11</v>
      </c>
      <c r="K5078" s="21">
        <f>INDEX(LISTAS!$H:$Q,MATCH(BASE!H5077,LISTAS!$G:$G,0),MATCH(BASE!J5077,LISTAS!$H$3:$Q$3,0))*Tabela3[[#This Row],[QUANTIDADE]]</f>
        <v>6</v>
      </c>
      <c r="L5078" s="2" t="str">
        <f>TEXT(Tabela3[[#This Row],[DATA]],"MM")</f>
        <v>05</v>
      </c>
      <c r="M5078" s="2">
        <f>WEEKNUM(Tabela3[[#This Row],[DATA]])</f>
        <v>19</v>
      </c>
      <c r="N5078" s="18">
        <f>YEAR(Tabela3[[#This Row],[DATA]])</f>
        <v>2023</v>
      </c>
    </row>
    <row r="5079" spans="2:14">
      <c r="B5079" s="1">
        <v>45056</v>
      </c>
      <c r="C5079">
        <v>14290</v>
      </c>
      <c r="D5079">
        <f>COUNTIF(C$4:C5079,Tabela3[[#This Row],[COMANDA]])</f>
        <v>1</v>
      </c>
      <c r="E5079" t="s">
        <v>90</v>
      </c>
      <c r="F5079" t="s">
        <v>99</v>
      </c>
      <c r="G5079" t="s">
        <v>8</v>
      </c>
      <c r="H5079" t="s">
        <v>42</v>
      </c>
      <c r="I5079" s="2">
        <v>1</v>
      </c>
      <c r="J5079" t="s">
        <v>11</v>
      </c>
      <c r="K5079" s="21">
        <f>INDEX(LISTAS!$H:$Q,MATCH(BASE!H5078,LISTAS!$G:$G,0),MATCH(BASE!J5078,LISTAS!$H$3:$Q$3,0))*Tabela3[[#This Row],[QUANTIDADE]]</f>
        <v>6</v>
      </c>
      <c r="L5079" s="2" t="str">
        <f>TEXT(Tabela3[[#This Row],[DATA]],"MM")</f>
        <v>05</v>
      </c>
      <c r="M5079" s="2">
        <f>WEEKNUM(Tabela3[[#This Row],[DATA]])</f>
        <v>19</v>
      </c>
      <c r="N5079" s="18">
        <f>YEAR(Tabela3[[#This Row],[DATA]])</f>
        <v>2023</v>
      </c>
    </row>
    <row r="5080" spans="2:14">
      <c r="B5080" s="1">
        <v>45056</v>
      </c>
      <c r="C5080">
        <v>14290</v>
      </c>
      <c r="D5080">
        <f>COUNTIF(C$4:C5080,Tabela3[[#This Row],[COMANDA]])</f>
        <v>2</v>
      </c>
      <c r="E5080" t="s">
        <v>89</v>
      </c>
      <c r="F5080" t="s">
        <v>98</v>
      </c>
      <c r="G5080" t="s">
        <v>8</v>
      </c>
      <c r="H5080" t="s">
        <v>211</v>
      </c>
      <c r="I5080" s="2">
        <v>1</v>
      </c>
      <c r="J5080" t="s">
        <v>11</v>
      </c>
      <c r="K5080" s="21">
        <f>INDEX(LISTAS!$H:$Q,MATCH(BASE!H5079,LISTAS!$G:$G,0),MATCH(BASE!J5079,LISTAS!$H$3:$Q$3,0))*Tabela3[[#This Row],[QUANTIDADE]]</f>
        <v>16</v>
      </c>
      <c r="L5080" s="2" t="str">
        <f>TEXT(Tabela3[[#This Row],[DATA]],"MM")</f>
        <v>05</v>
      </c>
      <c r="M5080" s="2">
        <f>WEEKNUM(Tabela3[[#This Row],[DATA]])</f>
        <v>19</v>
      </c>
      <c r="N5080" s="18">
        <f>YEAR(Tabela3[[#This Row],[DATA]])</f>
        <v>2023</v>
      </c>
    </row>
    <row r="5081" spans="2:14">
      <c r="B5081" s="1">
        <v>45056</v>
      </c>
      <c r="C5081">
        <v>14290</v>
      </c>
      <c r="D5081">
        <f>COUNTIF(C$4:C5081,Tabela3[[#This Row],[COMANDA]])</f>
        <v>3</v>
      </c>
      <c r="E5081" t="s">
        <v>89</v>
      </c>
      <c r="F5081" t="s">
        <v>99</v>
      </c>
      <c r="G5081" t="s">
        <v>9</v>
      </c>
      <c r="H5081" t="s">
        <v>142</v>
      </c>
      <c r="I5081" s="2">
        <v>1</v>
      </c>
      <c r="J5081" t="s">
        <v>11</v>
      </c>
      <c r="K5081" s="21">
        <f>INDEX(LISTAS!$H:$Q,MATCH(BASE!H5080,LISTAS!$G:$G,0),MATCH(BASE!J5080,LISTAS!$H$3:$Q$3,0))*Tabela3[[#This Row],[QUANTIDADE]]</f>
        <v>20</v>
      </c>
      <c r="L5081" s="2" t="str">
        <f>TEXT(Tabela3[[#This Row],[DATA]],"MM")</f>
        <v>05</v>
      </c>
      <c r="M5081" s="2">
        <f>WEEKNUM(Tabela3[[#This Row],[DATA]])</f>
        <v>19</v>
      </c>
      <c r="N5081" s="18">
        <f>YEAR(Tabela3[[#This Row],[DATA]])</f>
        <v>2023</v>
      </c>
    </row>
    <row r="5082" spans="2:14">
      <c r="B5082" s="1">
        <v>45056</v>
      </c>
      <c r="C5082">
        <v>14291</v>
      </c>
      <c r="D5082">
        <f>COUNTIF(C$4:C5082,Tabela3[[#This Row],[COMANDA]])</f>
        <v>1</v>
      </c>
      <c r="E5082" t="s">
        <v>90</v>
      </c>
      <c r="F5082" t="s">
        <v>99</v>
      </c>
      <c r="G5082" t="s">
        <v>8</v>
      </c>
      <c r="H5082" t="s">
        <v>40</v>
      </c>
      <c r="I5082" s="2">
        <v>1</v>
      </c>
      <c r="J5082" t="s">
        <v>11</v>
      </c>
      <c r="K5082" s="21">
        <f>INDEX(LISTAS!$H:$Q,MATCH(BASE!H5081,LISTAS!$G:$G,0),MATCH(BASE!J5081,LISTAS!$H$3:$Q$3,0))*Tabela3[[#This Row],[QUANTIDADE]]</f>
        <v>6</v>
      </c>
      <c r="L5082" s="2" t="str">
        <f>TEXT(Tabela3[[#This Row],[DATA]],"MM")</f>
        <v>05</v>
      </c>
      <c r="M5082" s="2">
        <f>WEEKNUM(Tabela3[[#This Row],[DATA]])</f>
        <v>19</v>
      </c>
      <c r="N5082" s="18">
        <f>YEAR(Tabela3[[#This Row],[DATA]])</f>
        <v>2023</v>
      </c>
    </row>
    <row r="5083" spans="2:14">
      <c r="B5083" s="1">
        <v>45056</v>
      </c>
      <c r="C5083">
        <v>14291</v>
      </c>
      <c r="D5083">
        <f>COUNTIF(C$4:C5083,Tabela3[[#This Row],[COMANDA]])</f>
        <v>2</v>
      </c>
      <c r="E5083" t="s">
        <v>90</v>
      </c>
      <c r="F5083" t="s">
        <v>98</v>
      </c>
      <c r="G5083" t="s">
        <v>8</v>
      </c>
      <c r="H5083" t="s">
        <v>42</v>
      </c>
      <c r="I5083" s="2">
        <v>1</v>
      </c>
      <c r="J5083" t="s">
        <v>11</v>
      </c>
      <c r="K5083" s="21">
        <f>INDEX(LISTAS!$H:$Q,MATCH(BASE!H5082,LISTAS!$G:$G,0),MATCH(BASE!J5082,LISTAS!$H$3:$Q$3,0))*Tabela3[[#This Row],[QUANTIDADE]]</f>
        <v>14</v>
      </c>
      <c r="L5083" s="2" t="str">
        <f>TEXT(Tabela3[[#This Row],[DATA]],"MM")</f>
        <v>05</v>
      </c>
      <c r="M5083" s="2">
        <f>WEEKNUM(Tabela3[[#This Row],[DATA]])</f>
        <v>19</v>
      </c>
      <c r="N5083" s="18">
        <f>YEAR(Tabela3[[#This Row],[DATA]])</f>
        <v>2023</v>
      </c>
    </row>
    <row r="5084" spans="2:14">
      <c r="B5084" s="1">
        <v>45056</v>
      </c>
      <c r="C5084">
        <v>14291</v>
      </c>
      <c r="D5084">
        <f>COUNTIF(C$4:C5084,Tabela3[[#This Row],[COMANDA]])</f>
        <v>3</v>
      </c>
      <c r="E5084" t="s">
        <v>90</v>
      </c>
      <c r="F5084" t="s">
        <v>99</v>
      </c>
      <c r="G5084" t="s">
        <v>8</v>
      </c>
      <c r="H5084" t="s">
        <v>206</v>
      </c>
      <c r="I5084" s="2">
        <v>1</v>
      </c>
      <c r="J5084" t="s">
        <v>11</v>
      </c>
      <c r="K5084" s="21">
        <f>INDEX(LISTAS!$H:$Q,MATCH(BASE!H5083,LISTAS!$G:$G,0),MATCH(BASE!J5083,LISTAS!$H$3:$Q$3,0))*Tabela3[[#This Row],[QUANTIDADE]]</f>
        <v>16</v>
      </c>
      <c r="L5084" s="2" t="str">
        <f>TEXT(Tabela3[[#This Row],[DATA]],"MM")</f>
        <v>05</v>
      </c>
      <c r="M5084" s="2">
        <f>WEEKNUM(Tabela3[[#This Row],[DATA]])</f>
        <v>19</v>
      </c>
      <c r="N5084" s="18">
        <f>YEAR(Tabela3[[#This Row],[DATA]])</f>
        <v>2023</v>
      </c>
    </row>
    <row r="5085" spans="2:14">
      <c r="B5085" s="1">
        <v>45056</v>
      </c>
      <c r="C5085">
        <v>14291</v>
      </c>
      <c r="D5085">
        <f>COUNTIF(C$4:C5085,Tabela3[[#This Row],[COMANDA]])</f>
        <v>4</v>
      </c>
      <c r="E5085" t="s">
        <v>90</v>
      </c>
      <c r="F5085" t="s">
        <v>99</v>
      </c>
      <c r="G5085" t="s">
        <v>61</v>
      </c>
      <c r="H5085" t="s">
        <v>163</v>
      </c>
      <c r="I5085" s="2">
        <v>1</v>
      </c>
      <c r="J5085" t="s">
        <v>11</v>
      </c>
      <c r="K5085" s="21">
        <f>INDEX(LISTAS!$H:$Q,MATCH(BASE!H5084,LISTAS!$G:$G,0),MATCH(BASE!J5084,LISTAS!$H$3:$Q$3,0))*Tabela3[[#This Row],[QUANTIDADE]]</f>
        <v>18</v>
      </c>
      <c r="L5085" s="2" t="str">
        <f>TEXT(Tabela3[[#This Row],[DATA]],"MM")</f>
        <v>05</v>
      </c>
      <c r="M5085" s="2">
        <f>WEEKNUM(Tabela3[[#This Row],[DATA]])</f>
        <v>19</v>
      </c>
      <c r="N5085" s="18">
        <f>YEAR(Tabela3[[#This Row],[DATA]])</f>
        <v>2023</v>
      </c>
    </row>
    <row r="5086" spans="2:14">
      <c r="B5086" s="1">
        <v>45056</v>
      </c>
      <c r="C5086">
        <v>14291</v>
      </c>
      <c r="D5086">
        <f>COUNTIF(C$4:C5086,Tabela3[[#This Row],[COMANDA]])</f>
        <v>5</v>
      </c>
      <c r="E5086" t="s">
        <v>90</v>
      </c>
      <c r="F5086" t="s">
        <v>99</v>
      </c>
      <c r="G5086" t="s">
        <v>9</v>
      </c>
      <c r="H5086" t="s">
        <v>127</v>
      </c>
      <c r="I5086" s="2">
        <v>1</v>
      </c>
      <c r="J5086" t="s">
        <v>11</v>
      </c>
      <c r="K5086" s="21">
        <f>INDEX(LISTAS!$H:$Q,MATCH(BASE!H5085,LISTAS!$G:$G,0),MATCH(BASE!J5085,LISTAS!$H$3:$Q$3,0))*Tabela3[[#This Row],[QUANTIDADE]]</f>
        <v>4</v>
      </c>
      <c r="L5086" s="2" t="str">
        <f>TEXT(Tabela3[[#This Row],[DATA]],"MM")</f>
        <v>05</v>
      </c>
      <c r="M5086" s="2">
        <f>WEEKNUM(Tabela3[[#This Row],[DATA]])</f>
        <v>19</v>
      </c>
      <c r="N5086" s="18">
        <f>YEAR(Tabela3[[#This Row],[DATA]])</f>
        <v>2023</v>
      </c>
    </row>
    <row r="5087" spans="2:14">
      <c r="B5087" s="1">
        <v>45056</v>
      </c>
      <c r="C5087">
        <v>14291</v>
      </c>
      <c r="D5087">
        <f>COUNTIF(C$4:C5087,Tabela3[[#This Row],[COMANDA]])</f>
        <v>6</v>
      </c>
      <c r="E5087" t="s">
        <v>90</v>
      </c>
      <c r="F5087" t="s">
        <v>98</v>
      </c>
      <c r="G5087" t="s">
        <v>9</v>
      </c>
      <c r="H5087" t="s">
        <v>142</v>
      </c>
      <c r="I5087" s="2">
        <v>1</v>
      </c>
      <c r="J5087" t="s">
        <v>11</v>
      </c>
      <c r="K5087" s="21">
        <f>INDEX(LISTAS!$H:$Q,MATCH(BASE!H5086,LISTAS!$G:$G,0),MATCH(BASE!J5086,LISTAS!$H$3:$Q$3,0))*Tabela3[[#This Row],[QUANTIDADE]]</f>
        <v>4.5</v>
      </c>
      <c r="L5087" s="2" t="str">
        <f>TEXT(Tabela3[[#This Row],[DATA]],"MM")</f>
        <v>05</v>
      </c>
      <c r="M5087" s="2">
        <f>WEEKNUM(Tabela3[[#This Row],[DATA]])</f>
        <v>19</v>
      </c>
      <c r="N5087" s="18">
        <f>YEAR(Tabela3[[#This Row],[DATA]])</f>
        <v>2023</v>
      </c>
    </row>
    <row r="5088" spans="2:14">
      <c r="B5088" s="1">
        <v>45056</v>
      </c>
      <c r="C5088">
        <v>14291</v>
      </c>
      <c r="D5088">
        <f>COUNTIF(C$4:C5088,Tabela3[[#This Row],[COMANDA]])</f>
        <v>7</v>
      </c>
      <c r="E5088" t="s">
        <v>90</v>
      </c>
      <c r="F5088" t="s">
        <v>99</v>
      </c>
      <c r="G5088" t="s">
        <v>9</v>
      </c>
      <c r="H5088" t="s">
        <v>138</v>
      </c>
      <c r="I5088" s="2">
        <v>1</v>
      </c>
      <c r="J5088" t="s">
        <v>11</v>
      </c>
      <c r="K5088" s="21">
        <f>INDEX(LISTAS!$H:$Q,MATCH(BASE!H5087,LISTAS!$G:$G,0),MATCH(BASE!J5087,LISTAS!$H$3:$Q$3,0))*Tabela3[[#This Row],[QUANTIDADE]]</f>
        <v>6</v>
      </c>
      <c r="L5088" s="2" t="str">
        <f>TEXT(Tabela3[[#This Row],[DATA]],"MM")</f>
        <v>05</v>
      </c>
      <c r="M5088" s="2">
        <f>WEEKNUM(Tabela3[[#This Row],[DATA]])</f>
        <v>19</v>
      </c>
      <c r="N5088" s="18">
        <f>YEAR(Tabela3[[#This Row],[DATA]])</f>
        <v>2023</v>
      </c>
    </row>
    <row r="5089" spans="2:14">
      <c r="B5089" s="1">
        <v>45056</v>
      </c>
      <c r="C5089">
        <v>14292</v>
      </c>
      <c r="D5089">
        <f>COUNTIF(C$4:C5089,Tabela3[[#This Row],[COMANDA]])</f>
        <v>1</v>
      </c>
      <c r="E5089" t="s">
        <v>90</v>
      </c>
      <c r="F5089" t="s">
        <v>98</v>
      </c>
      <c r="G5089" t="s">
        <v>8</v>
      </c>
      <c r="H5089" t="s">
        <v>211</v>
      </c>
      <c r="I5089" s="2">
        <v>1</v>
      </c>
      <c r="J5089" t="s">
        <v>11</v>
      </c>
      <c r="K5089" s="21">
        <f>INDEX(LISTAS!$H:$Q,MATCH(BASE!H5088,LISTAS!$G:$G,0),MATCH(BASE!J5088,LISTAS!$H$3:$Q$3,0))*Tabela3[[#This Row],[QUANTIDADE]]</f>
        <v>4</v>
      </c>
      <c r="L5089" s="2" t="str">
        <f>TEXT(Tabela3[[#This Row],[DATA]],"MM")</f>
        <v>05</v>
      </c>
      <c r="M5089" s="2">
        <f>WEEKNUM(Tabela3[[#This Row],[DATA]])</f>
        <v>19</v>
      </c>
      <c r="N5089" s="18">
        <f>YEAR(Tabela3[[#This Row],[DATA]])</f>
        <v>2023</v>
      </c>
    </row>
    <row r="5090" spans="2:14">
      <c r="B5090" s="1">
        <v>45056</v>
      </c>
      <c r="C5090">
        <v>14292</v>
      </c>
      <c r="D5090">
        <f>COUNTIF(C$4:C5090,Tabela3[[#This Row],[COMANDA]])</f>
        <v>2</v>
      </c>
      <c r="E5090" t="s">
        <v>90</v>
      </c>
      <c r="F5090" t="s">
        <v>98</v>
      </c>
      <c r="G5090" t="s">
        <v>9</v>
      </c>
      <c r="H5090" t="s">
        <v>138</v>
      </c>
      <c r="I5090" s="2">
        <v>1</v>
      </c>
      <c r="J5090" t="s">
        <v>11</v>
      </c>
      <c r="K5090" s="21">
        <f>INDEX(LISTAS!$H:$Q,MATCH(BASE!H5089,LISTAS!$G:$G,0),MATCH(BASE!J5089,LISTAS!$H$3:$Q$3,0))*Tabela3[[#This Row],[QUANTIDADE]]</f>
        <v>20</v>
      </c>
      <c r="L5090" s="2" t="str">
        <f>TEXT(Tabela3[[#This Row],[DATA]],"MM")</f>
        <v>05</v>
      </c>
      <c r="M5090" s="2">
        <f>WEEKNUM(Tabela3[[#This Row],[DATA]])</f>
        <v>19</v>
      </c>
      <c r="N5090" s="18">
        <f>YEAR(Tabela3[[#This Row],[DATA]])</f>
        <v>2023</v>
      </c>
    </row>
    <row r="5091" spans="2:14">
      <c r="B5091" s="1">
        <v>45056</v>
      </c>
      <c r="C5091">
        <v>14293</v>
      </c>
      <c r="D5091">
        <f>COUNTIF(C$4:C5091,Tabela3[[#This Row],[COMANDA]])</f>
        <v>1</v>
      </c>
      <c r="E5091" t="s">
        <v>90</v>
      </c>
      <c r="F5091" t="s">
        <v>99</v>
      </c>
      <c r="G5091" t="s">
        <v>8</v>
      </c>
      <c r="H5091" t="s">
        <v>202</v>
      </c>
      <c r="I5091" s="2">
        <v>3</v>
      </c>
      <c r="J5091" t="s">
        <v>11</v>
      </c>
      <c r="K5091" s="21">
        <f>INDEX(LISTAS!$H:$Q,MATCH(BASE!H5090,LISTAS!$G:$G,0),MATCH(BASE!J5090,LISTAS!$H$3:$Q$3,0))*Tabela3[[#This Row],[QUANTIDADE]]</f>
        <v>12</v>
      </c>
      <c r="L5091" s="2" t="str">
        <f>TEXT(Tabela3[[#This Row],[DATA]],"MM")</f>
        <v>05</v>
      </c>
      <c r="M5091" s="2">
        <f>WEEKNUM(Tabela3[[#This Row],[DATA]])</f>
        <v>19</v>
      </c>
      <c r="N5091" s="18">
        <f>YEAR(Tabela3[[#This Row],[DATA]])</f>
        <v>2023</v>
      </c>
    </row>
    <row r="5092" spans="2:14">
      <c r="B5092" s="1">
        <v>45056</v>
      </c>
      <c r="C5092">
        <v>14293</v>
      </c>
      <c r="D5092">
        <f>COUNTIF(C$4:C5092,Tabela3[[#This Row],[COMANDA]])</f>
        <v>2</v>
      </c>
      <c r="E5092" t="s">
        <v>90</v>
      </c>
      <c r="F5092" t="s">
        <v>99</v>
      </c>
      <c r="G5092" t="s">
        <v>61</v>
      </c>
      <c r="H5092" t="s">
        <v>199</v>
      </c>
      <c r="I5092" s="2">
        <v>2</v>
      </c>
      <c r="J5092" t="s">
        <v>11</v>
      </c>
      <c r="K5092" s="21">
        <f>INDEX(LISTAS!$H:$Q,MATCH(BASE!H5091,LISTAS!$G:$G,0),MATCH(BASE!J5091,LISTAS!$H$3:$Q$3,0))*Tabela3[[#This Row],[QUANTIDADE]]</f>
        <v>40</v>
      </c>
      <c r="L5092" s="2" t="str">
        <f>TEXT(Tabela3[[#This Row],[DATA]],"MM")</f>
        <v>05</v>
      </c>
      <c r="M5092" s="2">
        <f>WEEKNUM(Tabela3[[#This Row],[DATA]])</f>
        <v>19</v>
      </c>
      <c r="N5092" s="18">
        <f>YEAR(Tabela3[[#This Row],[DATA]])</f>
        <v>2023</v>
      </c>
    </row>
    <row r="5093" spans="2:14">
      <c r="B5093" s="1">
        <v>45056</v>
      </c>
      <c r="C5093">
        <v>14293</v>
      </c>
      <c r="D5093">
        <f>COUNTIF(C$4:C5093,Tabela3[[#This Row],[COMANDA]])</f>
        <v>3</v>
      </c>
      <c r="E5093" t="s">
        <v>90</v>
      </c>
      <c r="F5093" t="s">
        <v>99</v>
      </c>
      <c r="G5093" t="s">
        <v>61</v>
      </c>
      <c r="H5093" t="s">
        <v>161</v>
      </c>
      <c r="I5093" s="2">
        <v>1</v>
      </c>
      <c r="J5093" t="s">
        <v>11</v>
      </c>
      <c r="K5093" s="21">
        <f>INDEX(LISTAS!$H:$Q,MATCH(BASE!H5092,LISTAS!$G:$G,0),MATCH(BASE!J5092,LISTAS!$H$3:$Q$3,0))*Tabela3[[#This Row],[QUANTIDADE]]</f>
        <v>1</v>
      </c>
      <c r="L5093" s="2" t="str">
        <f>TEXT(Tabela3[[#This Row],[DATA]],"MM")</f>
        <v>05</v>
      </c>
      <c r="M5093" s="2">
        <f>WEEKNUM(Tabela3[[#This Row],[DATA]])</f>
        <v>19</v>
      </c>
      <c r="N5093" s="18">
        <f>YEAR(Tabela3[[#This Row],[DATA]])</f>
        <v>2023</v>
      </c>
    </row>
    <row r="5094" spans="2:14">
      <c r="B5094" s="1">
        <v>45056</v>
      </c>
      <c r="C5094">
        <v>14293</v>
      </c>
      <c r="D5094">
        <f>COUNTIF(C$4:C5094,Tabela3[[#This Row],[COMANDA]])</f>
        <v>4</v>
      </c>
      <c r="E5094" t="s">
        <v>90</v>
      </c>
      <c r="F5094" t="s">
        <v>99</v>
      </c>
      <c r="G5094" t="s">
        <v>9</v>
      </c>
      <c r="H5094" t="s">
        <v>142</v>
      </c>
      <c r="I5094" s="2">
        <v>1</v>
      </c>
      <c r="J5094" t="s">
        <v>11</v>
      </c>
      <c r="K5094" s="21">
        <f>INDEX(LISTAS!$H:$Q,MATCH(BASE!H5093,LISTAS!$G:$G,0),MATCH(BASE!J5093,LISTAS!$H$3:$Q$3,0))*Tabela3[[#This Row],[QUANTIDADE]]</f>
        <v>3</v>
      </c>
      <c r="L5094" s="2" t="str">
        <f>TEXT(Tabela3[[#This Row],[DATA]],"MM")</f>
        <v>05</v>
      </c>
      <c r="M5094" s="2">
        <f>WEEKNUM(Tabela3[[#This Row],[DATA]])</f>
        <v>19</v>
      </c>
      <c r="N5094" s="18">
        <f>YEAR(Tabela3[[#This Row],[DATA]])</f>
        <v>2023</v>
      </c>
    </row>
    <row r="5095" spans="2:14">
      <c r="B5095" s="1">
        <v>45056</v>
      </c>
      <c r="C5095">
        <v>14293</v>
      </c>
      <c r="D5095">
        <f>COUNTIF(C$4:C5095,Tabela3[[#This Row],[COMANDA]])</f>
        <v>5</v>
      </c>
      <c r="E5095" t="s">
        <v>90</v>
      </c>
      <c r="F5095" t="s">
        <v>99</v>
      </c>
      <c r="G5095" t="s">
        <v>9</v>
      </c>
      <c r="H5095" t="s">
        <v>136</v>
      </c>
      <c r="I5095" s="2">
        <v>1</v>
      </c>
      <c r="J5095" t="s">
        <v>11</v>
      </c>
      <c r="K5095" s="21">
        <f>INDEX(LISTAS!$H:$Q,MATCH(BASE!H5094,LISTAS!$G:$G,0),MATCH(BASE!J5094,LISTAS!$H$3:$Q$3,0))*Tabela3[[#This Row],[QUANTIDADE]]</f>
        <v>6</v>
      </c>
      <c r="L5095" s="2" t="str">
        <f>TEXT(Tabela3[[#This Row],[DATA]],"MM")</f>
        <v>05</v>
      </c>
      <c r="M5095" s="2">
        <f>WEEKNUM(Tabela3[[#This Row],[DATA]])</f>
        <v>19</v>
      </c>
      <c r="N5095" s="18">
        <f>YEAR(Tabela3[[#This Row],[DATA]])</f>
        <v>2023</v>
      </c>
    </row>
    <row r="5096" spans="2:14">
      <c r="B5096" s="1">
        <v>45056</v>
      </c>
      <c r="C5096">
        <v>14294</v>
      </c>
      <c r="D5096">
        <f>COUNTIF(C$4:C5096,Tabela3[[#This Row],[COMANDA]])</f>
        <v>1</v>
      </c>
      <c r="E5096" t="s">
        <v>90</v>
      </c>
      <c r="F5096" t="s">
        <v>98</v>
      </c>
      <c r="G5096" t="s">
        <v>8</v>
      </c>
      <c r="H5096" t="s">
        <v>204</v>
      </c>
      <c r="I5096" s="2">
        <v>1</v>
      </c>
      <c r="J5096" t="s">
        <v>11</v>
      </c>
      <c r="K5096" s="21">
        <f>INDEX(LISTAS!$H:$Q,MATCH(BASE!H5095,LISTAS!$G:$G,0),MATCH(BASE!J5095,LISTAS!$H$3:$Q$3,0))*Tabela3[[#This Row],[QUANTIDADE]]</f>
        <v>4</v>
      </c>
      <c r="L5096" s="2" t="str">
        <f>TEXT(Tabela3[[#This Row],[DATA]],"MM")</f>
        <v>05</v>
      </c>
      <c r="M5096" s="2">
        <f>WEEKNUM(Tabela3[[#This Row],[DATA]])</f>
        <v>19</v>
      </c>
      <c r="N5096" s="18">
        <f>YEAR(Tabela3[[#This Row],[DATA]])</f>
        <v>2023</v>
      </c>
    </row>
    <row r="5097" spans="2:14">
      <c r="B5097" s="1">
        <v>45056</v>
      </c>
      <c r="C5097">
        <v>14294</v>
      </c>
      <c r="D5097">
        <f>COUNTIF(C$4:C5097,Tabela3[[#This Row],[COMANDA]])</f>
        <v>2</v>
      </c>
      <c r="E5097" t="s">
        <v>90</v>
      </c>
      <c r="F5097" t="s">
        <v>98</v>
      </c>
      <c r="G5097" t="s">
        <v>9</v>
      </c>
      <c r="H5097" t="s">
        <v>127</v>
      </c>
      <c r="I5097" s="2">
        <v>1</v>
      </c>
      <c r="J5097" t="s">
        <v>11</v>
      </c>
      <c r="K5097" s="21">
        <f>INDEX(LISTAS!$H:$Q,MATCH(BASE!H5096,LISTAS!$G:$G,0),MATCH(BASE!J5096,LISTAS!$H$3:$Q$3,0))*Tabela3[[#This Row],[QUANTIDADE]]</f>
        <v>18</v>
      </c>
      <c r="L5097" s="2" t="str">
        <f>TEXT(Tabela3[[#This Row],[DATA]],"MM")</f>
        <v>05</v>
      </c>
      <c r="M5097" s="2">
        <f>WEEKNUM(Tabela3[[#This Row],[DATA]])</f>
        <v>19</v>
      </c>
      <c r="N5097" s="18">
        <f>YEAR(Tabela3[[#This Row],[DATA]])</f>
        <v>2023</v>
      </c>
    </row>
    <row r="5098" spans="2:14">
      <c r="B5098" s="1">
        <v>45056</v>
      </c>
      <c r="C5098">
        <v>14295</v>
      </c>
      <c r="D5098">
        <f>COUNTIF(C$4:C5098,Tabela3[[#This Row],[COMANDA]])</f>
        <v>1</v>
      </c>
      <c r="E5098" t="s">
        <v>90</v>
      </c>
      <c r="F5098" t="s">
        <v>375</v>
      </c>
      <c r="G5098" t="s">
        <v>8</v>
      </c>
      <c r="H5098" t="s">
        <v>205</v>
      </c>
      <c r="I5098" s="2">
        <v>1</v>
      </c>
      <c r="J5098" t="s">
        <v>11</v>
      </c>
      <c r="K5098" s="21">
        <f>INDEX(LISTAS!$H:$Q,MATCH(BASE!H5097,LISTAS!$G:$G,0),MATCH(BASE!J5097,LISTAS!$H$3:$Q$3,0))*Tabela3[[#This Row],[QUANTIDADE]]</f>
        <v>4.5</v>
      </c>
      <c r="L5098" s="2" t="str">
        <f>TEXT(Tabela3[[#This Row],[DATA]],"MM")</f>
        <v>05</v>
      </c>
      <c r="M5098" s="2">
        <f>WEEKNUM(Tabela3[[#This Row],[DATA]])</f>
        <v>19</v>
      </c>
      <c r="N5098" s="18">
        <f>YEAR(Tabela3[[#This Row],[DATA]])</f>
        <v>2023</v>
      </c>
    </row>
    <row r="5099" spans="2:14">
      <c r="B5099" s="1">
        <v>45056</v>
      </c>
      <c r="C5099">
        <v>14295</v>
      </c>
      <c r="D5099">
        <f>COUNTIF(C$4:C5099,Tabela3[[#This Row],[COMANDA]])</f>
        <v>2</v>
      </c>
      <c r="E5099" t="s">
        <v>90</v>
      </c>
      <c r="F5099" t="s">
        <v>375</v>
      </c>
      <c r="G5099" t="s">
        <v>9</v>
      </c>
      <c r="H5099" t="s">
        <v>55</v>
      </c>
      <c r="I5099" s="2">
        <v>1</v>
      </c>
      <c r="J5099" t="s">
        <v>11</v>
      </c>
      <c r="K5099" s="21">
        <f>INDEX(LISTAS!$H:$Q,MATCH(BASE!H5098,LISTAS!$G:$G,0),MATCH(BASE!J5098,LISTAS!$H$3:$Q$3,0))*Tabela3[[#This Row],[QUANTIDADE]]</f>
        <v>22</v>
      </c>
      <c r="L5099" s="2" t="str">
        <f>TEXT(Tabela3[[#This Row],[DATA]],"MM")</f>
        <v>05</v>
      </c>
      <c r="M5099" s="2">
        <f>WEEKNUM(Tabela3[[#This Row],[DATA]])</f>
        <v>19</v>
      </c>
      <c r="N5099" s="18">
        <f>YEAR(Tabela3[[#This Row],[DATA]])</f>
        <v>2023</v>
      </c>
    </row>
    <row r="5100" spans="2:14">
      <c r="B5100" s="1">
        <v>45056</v>
      </c>
      <c r="C5100">
        <v>14296</v>
      </c>
      <c r="D5100">
        <f>COUNTIF(C$4:C5100,Tabela3[[#This Row],[COMANDA]])</f>
        <v>1</v>
      </c>
      <c r="E5100" t="s">
        <v>90</v>
      </c>
      <c r="F5100" t="s">
        <v>98</v>
      </c>
      <c r="G5100" t="s">
        <v>8</v>
      </c>
      <c r="H5100" t="s">
        <v>206</v>
      </c>
      <c r="I5100" s="2">
        <v>1</v>
      </c>
      <c r="J5100" t="s">
        <v>11</v>
      </c>
      <c r="K5100" s="21">
        <f>INDEX(LISTAS!$H:$Q,MATCH(BASE!H5099,LISTAS!$G:$G,0),MATCH(BASE!J5099,LISTAS!$H$3:$Q$3,0))*Tabela3[[#This Row],[QUANTIDADE]]</f>
        <v>3</v>
      </c>
      <c r="L5100" s="2" t="str">
        <f>TEXT(Tabela3[[#This Row],[DATA]],"MM")</f>
        <v>05</v>
      </c>
      <c r="M5100" s="2">
        <f>WEEKNUM(Tabela3[[#This Row],[DATA]])</f>
        <v>19</v>
      </c>
      <c r="N5100" s="18">
        <f>YEAR(Tabela3[[#This Row],[DATA]])</f>
        <v>2023</v>
      </c>
    </row>
    <row r="5101" spans="2:14">
      <c r="B5101" s="1">
        <v>45056</v>
      </c>
      <c r="C5101">
        <v>14296</v>
      </c>
      <c r="D5101">
        <f>COUNTIF(C$4:C5101,Tabela3[[#This Row],[COMANDA]])</f>
        <v>2</v>
      </c>
      <c r="E5101" t="s">
        <v>90</v>
      </c>
      <c r="F5101" t="s">
        <v>98</v>
      </c>
      <c r="G5101" t="s">
        <v>61</v>
      </c>
      <c r="H5101" t="s">
        <v>384</v>
      </c>
      <c r="I5101" s="2">
        <v>1</v>
      </c>
      <c r="J5101" t="s">
        <v>11</v>
      </c>
      <c r="K5101" s="21">
        <f>INDEX(LISTAS!$H:$Q,MATCH(BASE!H5100,LISTAS!$G:$G,0),MATCH(BASE!J5100,LISTAS!$H$3:$Q$3,0))*Tabela3[[#This Row],[QUANTIDADE]]</f>
        <v>18</v>
      </c>
      <c r="L5101" s="2" t="str">
        <f>TEXT(Tabela3[[#This Row],[DATA]],"MM")</f>
        <v>05</v>
      </c>
      <c r="M5101" s="2">
        <f>WEEKNUM(Tabela3[[#This Row],[DATA]])</f>
        <v>19</v>
      </c>
      <c r="N5101" s="18">
        <f>YEAR(Tabela3[[#This Row],[DATA]])</f>
        <v>2023</v>
      </c>
    </row>
    <row r="5102" spans="2:14">
      <c r="B5102" s="1">
        <v>45056</v>
      </c>
      <c r="C5102">
        <v>14297</v>
      </c>
      <c r="D5102">
        <f>COUNTIF(C$4:C5102,Tabela3[[#This Row],[COMANDA]])</f>
        <v>1</v>
      </c>
      <c r="E5102" t="s">
        <v>90</v>
      </c>
      <c r="F5102" t="s">
        <v>375</v>
      </c>
      <c r="G5102" t="s">
        <v>8</v>
      </c>
      <c r="H5102" t="s">
        <v>211</v>
      </c>
      <c r="I5102" s="2">
        <v>1</v>
      </c>
      <c r="J5102" t="s">
        <v>12</v>
      </c>
      <c r="K5102" s="21">
        <f>INDEX(LISTAS!$H:$Q,MATCH(BASE!H5101,LISTAS!$G:$G,0),MATCH(BASE!J5101,LISTAS!$H$3:$Q$3,0))*Tabela3[[#This Row],[QUANTIDADE]]</f>
        <v>2</v>
      </c>
      <c r="L5102" s="2" t="str">
        <f>TEXT(Tabela3[[#This Row],[DATA]],"MM")</f>
        <v>05</v>
      </c>
      <c r="M5102" s="2">
        <f>WEEKNUM(Tabela3[[#This Row],[DATA]])</f>
        <v>19</v>
      </c>
      <c r="N5102" s="18">
        <f>YEAR(Tabela3[[#This Row],[DATA]])</f>
        <v>2023</v>
      </c>
    </row>
    <row r="5103" spans="2:14">
      <c r="B5103" s="1">
        <v>45056</v>
      </c>
      <c r="C5103">
        <v>14298</v>
      </c>
      <c r="D5103">
        <f>COUNTIF(C$4:C5103,Tabela3[[#This Row],[COMANDA]])</f>
        <v>1</v>
      </c>
      <c r="E5103" t="s">
        <v>89</v>
      </c>
      <c r="F5103" t="s">
        <v>375</v>
      </c>
      <c r="G5103" t="s">
        <v>8</v>
      </c>
      <c r="H5103" t="s">
        <v>41</v>
      </c>
      <c r="I5103" s="2">
        <v>1</v>
      </c>
      <c r="J5103" t="s">
        <v>12</v>
      </c>
      <c r="K5103" s="21">
        <f>INDEX(LISTAS!$H:$Q,MATCH(BASE!H5102,LISTAS!$G:$G,0),MATCH(BASE!J5102,LISTAS!$H$3:$Q$3,0))*Tabela3[[#This Row],[QUANTIDADE]]</f>
        <v>18</v>
      </c>
      <c r="L5103" s="2" t="str">
        <f>TEXT(Tabela3[[#This Row],[DATA]],"MM")</f>
        <v>05</v>
      </c>
      <c r="M5103" s="2">
        <f>WEEKNUM(Tabela3[[#This Row],[DATA]])</f>
        <v>19</v>
      </c>
      <c r="N5103" s="18">
        <f>YEAR(Tabela3[[#This Row],[DATA]])</f>
        <v>2023</v>
      </c>
    </row>
    <row r="5104" spans="2:14">
      <c r="B5104" s="1">
        <v>45056</v>
      </c>
      <c r="C5104">
        <v>14298</v>
      </c>
      <c r="D5104">
        <f>COUNTIF(C$4:C5104,Tabela3[[#This Row],[COMANDA]])</f>
        <v>2</v>
      </c>
      <c r="E5104" t="s">
        <v>89</v>
      </c>
      <c r="F5104" t="s">
        <v>375</v>
      </c>
      <c r="G5104" t="s">
        <v>8</v>
      </c>
      <c r="H5104" t="s">
        <v>204</v>
      </c>
      <c r="I5104" s="2">
        <v>1</v>
      </c>
      <c r="J5104" t="s">
        <v>12</v>
      </c>
      <c r="K5104" s="21">
        <f>INDEX(LISTAS!$H:$Q,MATCH(BASE!H5103,LISTAS!$G:$G,0),MATCH(BASE!J5103,LISTAS!$H$3:$Q$3,0))*Tabela3[[#This Row],[QUANTIDADE]]</f>
        <v>12.6</v>
      </c>
      <c r="L5104" s="2" t="str">
        <f>TEXT(Tabela3[[#This Row],[DATA]],"MM")</f>
        <v>05</v>
      </c>
      <c r="M5104" s="2">
        <f>WEEKNUM(Tabela3[[#This Row],[DATA]])</f>
        <v>19</v>
      </c>
      <c r="N5104" s="18">
        <f>YEAR(Tabela3[[#This Row],[DATA]])</f>
        <v>2023</v>
      </c>
    </row>
    <row r="5105" spans="2:14">
      <c r="B5105" s="1">
        <v>45056</v>
      </c>
      <c r="C5105">
        <v>14299</v>
      </c>
      <c r="D5105">
        <f>COUNTIF(C$4:C5105,Tabela3[[#This Row],[COMANDA]])</f>
        <v>1</v>
      </c>
      <c r="E5105" t="s">
        <v>90</v>
      </c>
      <c r="F5105" t="s">
        <v>98</v>
      </c>
      <c r="G5105" t="s">
        <v>8</v>
      </c>
      <c r="H5105" t="s">
        <v>202</v>
      </c>
      <c r="I5105" s="2">
        <v>1</v>
      </c>
      <c r="J5105" t="s">
        <v>11</v>
      </c>
      <c r="K5105" s="21">
        <f>INDEX(LISTAS!$H:$Q,MATCH(BASE!H5107,LISTAS!$G:$G,0),MATCH(BASE!J5107,LISTAS!$H$3:$Q$3,0))*Tabela3[[#This Row],[QUANTIDADE]]</f>
        <v>16</v>
      </c>
      <c r="L5105" s="2" t="str">
        <f>TEXT(Tabela3[[#This Row],[DATA]],"MM")</f>
        <v>05</v>
      </c>
      <c r="M5105" s="2">
        <f>WEEKNUM(Tabela3[[#This Row],[DATA]])</f>
        <v>19</v>
      </c>
      <c r="N5105" s="18">
        <f>YEAR(Tabela3[[#This Row],[DATA]])</f>
        <v>2023</v>
      </c>
    </row>
    <row r="5106" spans="2:14">
      <c r="B5106" s="1">
        <v>45056</v>
      </c>
      <c r="C5106">
        <v>14299</v>
      </c>
      <c r="D5106">
        <f>COUNTIF(C$4:C5106,Tabela3[[#This Row],[COMANDA]])</f>
        <v>2</v>
      </c>
      <c r="E5106" t="s">
        <v>90</v>
      </c>
      <c r="F5106" t="s">
        <v>98</v>
      </c>
      <c r="G5106" t="s">
        <v>9</v>
      </c>
      <c r="H5106" t="s">
        <v>465</v>
      </c>
      <c r="I5106" s="2">
        <v>1</v>
      </c>
      <c r="J5106" t="s">
        <v>11</v>
      </c>
      <c r="K5106" s="21">
        <f>INDEX(LISTAS!$H:$Q,MATCH(BASE!H5108,LISTAS!$G:$G,0),MATCH(BASE!J5108,LISTAS!$H$3:$Q$3,0))*Tabela3[[#This Row],[QUANTIDADE]]</f>
        <v>20</v>
      </c>
      <c r="L5106" s="2" t="str">
        <f>TEXT(Tabela3[[#This Row],[DATA]],"MM")</f>
        <v>05</v>
      </c>
      <c r="M5106" s="2">
        <f>WEEKNUM(Tabela3[[#This Row],[DATA]])</f>
        <v>19</v>
      </c>
      <c r="N5106" s="18">
        <f>YEAR(Tabela3[[#This Row],[DATA]])</f>
        <v>2023</v>
      </c>
    </row>
    <row r="5107" spans="2:14">
      <c r="B5107" s="1">
        <v>45056</v>
      </c>
      <c r="C5107">
        <v>14300</v>
      </c>
      <c r="D5107">
        <f>COUNTIF(C$4:C5107,Tabela3[[#This Row],[COMANDA]])</f>
        <v>1</v>
      </c>
      <c r="E5107" t="s">
        <v>89</v>
      </c>
      <c r="F5107" t="s">
        <v>98</v>
      </c>
      <c r="G5107" t="s">
        <v>8</v>
      </c>
      <c r="H5107" t="s">
        <v>47</v>
      </c>
      <c r="I5107" s="2">
        <v>1</v>
      </c>
      <c r="J5107" t="s">
        <v>11</v>
      </c>
      <c r="K5107" s="21">
        <f>INDEX(LISTAS!$H:$Q,MATCH(BASE!H5109,LISTAS!$G:$G,0),MATCH(BASE!J5109,LISTAS!$H$3:$Q$3,0))*Tabela3[[#This Row],[QUANTIDADE]]</f>
        <v>4</v>
      </c>
      <c r="L5107" s="2" t="str">
        <f>TEXT(Tabela3[[#This Row],[DATA]],"MM")</f>
        <v>05</v>
      </c>
      <c r="M5107" s="2">
        <f>WEEKNUM(Tabela3[[#This Row],[DATA]])</f>
        <v>19</v>
      </c>
      <c r="N5107" s="18">
        <f>YEAR(Tabela3[[#This Row],[DATA]])</f>
        <v>2023</v>
      </c>
    </row>
    <row r="5108" spans="2:14">
      <c r="B5108" s="1">
        <v>45056</v>
      </c>
      <c r="C5108">
        <v>14301</v>
      </c>
      <c r="D5108">
        <f>COUNTIF(C$4:C5108,Tabela3[[#This Row],[COMANDA]])</f>
        <v>1</v>
      </c>
      <c r="E5108" t="s">
        <v>90</v>
      </c>
      <c r="F5108" t="s">
        <v>99</v>
      </c>
      <c r="G5108" t="s">
        <v>8</v>
      </c>
      <c r="H5108" t="s">
        <v>202</v>
      </c>
      <c r="I5108" s="2">
        <v>1</v>
      </c>
      <c r="J5108" t="s">
        <v>11</v>
      </c>
      <c r="K5108" s="21">
        <f>INDEX(LISTAS!$H:$Q,MATCH(BASE!H5110,LISTAS!$G:$G,0),MATCH(BASE!J5110,LISTAS!$H$3:$Q$3,0))*Tabela3[[#This Row],[QUANTIDADE]]</f>
        <v>18</v>
      </c>
      <c r="L5108" s="2" t="str">
        <f>TEXT(Tabela3[[#This Row],[DATA]],"MM")</f>
        <v>05</v>
      </c>
      <c r="M5108" s="2">
        <f>WEEKNUM(Tabela3[[#This Row],[DATA]])</f>
        <v>19</v>
      </c>
      <c r="N5108" s="18">
        <f>YEAR(Tabela3[[#This Row],[DATA]])</f>
        <v>2023</v>
      </c>
    </row>
    <row r="5109" spans="2:14">
      <c r="B5109" s="1">
        <v>45056</v>
      </c>
      <c r="C5109">
        <v>14301</v>
      </c>
      <c r="D5109">
        <f>COUNTIF(C$4:C5109,Tabela3[[#This Row],[COMANDA]])</f>
        <v>2</v>
      </c>
      <c r="E5109" t="s">
        <v>90</v>
      </c>
      <c r="F5109" t="s">
        <v>99</v>
      </c>
      <c r="G5109" t="s">
        <v>9</v>
      </c>
      <c r="H5109" t="s">
        <v>138</v>
      </c>
      <c r="I5109" s="2">
        <v>1</v>
      </c>
      <c r="J5109" t="s">
        <v>11</v>
      </c>
      <c r="K5109" s="21">
        <f>INDEX(LISTAS!$H:$Q,MATCH(BASE!H5111,LISTAS!$G:$G,0),MATCH(BASE!J5111,LISTAS!$H$3:$Q$3,0))*Tabela3[[#This Row],[QUANTIDADE]]</f>
        <v>4</v>
      </c>
      <c r="L5109" s="2" t="str">
        <f>TEXT(Tabela3[[#This Row],[DATA]],"MM")</f>
        <v>05</v>
      </c>
      <c r="M5109" s="2">
        <f>WEEKNUM(Tabela3[[#This Row],[DATA]])</f>
        <v>19</v>
      </c>
      <c r="N5109" s="18">
        <f>YEAR(Tabela3[[#This Row],[DATA]])</f>
        <v>2023</v>
      </c>
    </row>
    <row r="5110" spans="2:14">
      <c r="B5110" s="1">
        <v>45056</v>
      </c>
      <c r="C5110">
        <v>14302</v>
      </c>
      <c r="D5110">
        <f>COUNTIF(C$4:C5110,Tabela3[[#This Row],[COMANDA]])</f>
        <v>1</v>
      </c>
      <c r="E5110" t="s">
        <v>90</v>
      </c>
      <c r="F5110" t="s">
        <v>98</v>
      </c>
      <c r="G5110" t="s">
        <v>8</v>
      </c>
      <c r="H5110" t="s">
        <v>206</v>
      </c>
      <c r="I5110" s="2">
        <v>1</v>
      </c>
      <c r="J5110" t="s">
        <v>11</v>
      </c>
      <c r="K5110" s="21">
        <f>INDEX(LISTAS!$H:$Q,MATCH(BASE!H5112,LISTAS!$G:$G,0),MATCH(BASE!J5112,LISTAS!$H$3:$Q$3,0))*Tabela3[[#This Row],[QUANTIDADE]]</f>
        <v>16</v>
      </c>
      <c r="L5110" s="2" t="str">
        <f>TEXT(Tabela3[[#This Row],[DATA]],"MM")</f>
        <v>05</v>
      </c>
      <c r="M5110" s="2">
        <f>WEEKNUM(Tabela3[[#This Row],[DATA]])</f>
        <v>19</v>
      </c>
      <c r="N5110" s="18">
        <f>YEAR(Tabela3[[#This Row],[DATA]])</f>
        <v>2023</v>
      </c>
    </row>
    <row r="5111" spans="2:14">
      <c r="B5111" s="1">
        <v>45056</v>
      </c>
      <c r="C5111">
        <v>14302</v>
      </c>
      <c r="D5111">
        <f>COUNTIF(C$4:C5111,Tabela3[[#This Row],[COMANDA]])</f>
        <v>2</v>
      </c>
      <c r="E5111" t="s">
        <v>90</v>
      </c>
      <c r="F5111" t="s">
        <v>98</v>
      </c>
      <c r="G5111" t="s">
        <v>9</v>
      </c>
      <c r="H5111" t="s">
        <v>138</v>
      </c>
      <c r="I5111" s="2">
        <v>1</v>
      </c>
      <c r="J5111" t="s">
        <v>11</v>
      </c>
      <c r="K5111" s="21">
        <f>INDEX(LISTAS!$H:$Q,MATCH(BASE!H5113,LISTAS!$G:$G,0),MATCH(BASE!J5113,LISTAS!$H$3:$Q$3,0))*Tabela3[[#This Row],[QUANTIDADE]]</f>
        <v>4</v>
      </c>
      <c r="L5111" s="2" t="str">
        <f>TEXT(Tabela3[[#This Row],[DATA]],"MM")</f>
        <v>05</v>
      </c>
      <c r="M5111" s="2">
        <f>WEEKNUM(Tabela3[[#This Row],[DATA]])</f>
        <v>19</v>
      </c>
      <c r="N5111" s="18">
        <f>YEAR(Tabela3[[#This Row],[DATA]])</f>
        <v>2023</v>
      </c>
    </row>
    <row r="5112" spans="2:14">
      <c r="B5112" s="1">
        <v>45056</v>
      </c>
      <c r="C5112">
        <v>14303</v>
      </c>
      <c r="D5112">
        <f>COUNTIF(C$4:C5112,Tabela3[[#This Row],[COMANDA]])</f>
        <v>1</v>
      </c>
      <c r="E5112" t="s">
        <v>1</v>
      </c>
      <c r="G5112" t="s">
        <v>8</v>
      </c>
      <c r="H5112" t="s">
        <v>84</v>
      </c>
      <c r="I5112" s="2">
        <v>1</v>
      </c>
      <c r="J5112" t="s">
        <v>11</v>
      </c>
      <c r="K5112" s="21">
        <f>INDEX(LISTAS!$H:$Q,MATCH(BASE!H5114,LISTAS!$G:$G,0),MATCH(BASE!J5114,LISTAS!$H$3:$Q$3,0))*Tabela3[[#This Row],[QUANTIDADE]]</f>
        <v>18</v>
      </c>
      <c r="L5112" s="2" t="str">
        <f>TEXT(Tabela3[[#This Row],[DATA]],"MM")</f>
        <v>05</v>
      </c>
      <c r="M5112" s="2">
        <f>WEEKNUM(Tabela3[[#This Row],[DATA]])</f>
        <v>19</v>
      </c>
      <c r="N5112" s="18">
        <f>YEAR(Tabela3[[#This Row],[DATA]])</f>
        <v>2023</v>
      </c>
    </row>
    <row r="5113" spans="2:14">
      <c r="B5113" s="1">
        <v>45056</v>
      </c>
      <c r="C5113">
        <v>14303</v>
      </c>
      <c r="D5113">
        <f>COUNTIF(C$4:C5113,Tabela3[[#This Row],[COMANDA]])</f>
        <v>2</v>
      </c>
      <c r="E5113" t="s">
        <v>1</v>
      </c>
      <c r="G5113" t="s">
        <v>61</v>
      </c>
      <c r="H5113" t="s">
        <v>163</v>
      </c>
      <c r="I5113" s="2">
        <v>1</v>
      </c>
      <c r="J5113" t="s">
        <v>11</v>
      </c>
      <c r="K5113" s="21">
        <f>INDEX(LISTAS!$H:$Q,MATCH(BASE!H5115,LISTAS!$G:$G,0),MATCH(BASE!J5115,LISTAS!$H$3:$Q$3,0))*Tabela3[[#This Row],[QUANTIDADE]]</f>
        <v>18</v>
      </c>
      <c r="L5113" s="2" t="str">
        <f>TEXT(Tabela3[[#This Row],[DATA]],"MM")</f>
        <v>05</v>
      </c>
      <c r="M5113" s="2">
        <f>WEEKNUM(Tabela3[[#This Row],[DATA]])</f>
        <v>19</v>
      </c>
      <c r="N5113" s="18">
        <f>YEAR(Tabela3[[#This Row],[DATA]])</f>
        <v>2023</v>
      </c>
    </row>
    <row r="5114" spans="2:14">
      <c r="B5114" s="1">
        <v>45056</v>
      </c>
      <c r="C5114">
        <v>14304</v>
      </c>
      <c r="D5114">
        <f>COUNTIF(C$4:C5114,Tabela3[[#This Row],[COMANDA]])</f>
        <v>1</v>
      </c>
      <c r="E5114" t="s">
        <v>90</v>
      </c>
      <c r="F5114" t="s">
        <v>99</v>
      </c>
      <c r="G5114" t="s">
        <v>8</v>
      </c>
      <c r="H5114" t="s">
        <v>204</v>
      </c>
      <c r="I5114" s="2">
        <v>1</v>
      </c>
      <c r="J5114" t="s">
        <v>11</v>
      </c>
      <c r="K5114" s="21">
        <f>INDEX(LISTAS!$H:$Q,MATCH(BASE!H5116,LISTAS!$G:$G,0),MATCH(BASE!J5116,LISTAS!$H$3:$Q$3,0))*Tabela3[[#This Row],[QUANTIDADE]]</f>
        <v>18</v>
      </c>
      <c r="L5114" s="2" t="str">
        <f>TEXT(Tabela3[[#This Row],[DATA]],"MM")</f>
        <v>05</v>
      </c>
      <c r="M5114" s="2">
        <f>WEEKNUM(Tabela3[[#This Row],[DATA]])</f>
        <v>19</v>
      </c>
      <c r="N5114" s="18">
        <f>YEAR(Tabela3[[#This Row],[DATA]])</f>
        <v>2023</v>
      </c>
    </row>
    <row r="5115" spans="2:14">
      <c r="B5115" s="1">
        <v>45056</v>
      </c>
      <c r="C5115">
        <v>14305</v>
      </c>
      <c r="D5115">
        <f>COUNTIF(C$4:C5115,Tabela3[[#This Row],[COMANDA]])</f>
        <v>1</v>
      </c>
      <c r="E5115" t="s">
        <v>90</v>
      </c>
      <c r="F5115" t="s">
        <v>98</v>
      </c>
      <c r="G5115" t="s">
        <v>8</v>
      </c>
      <c r="H5115" t="s">
        <v>204</v>
      </c>
      <c r="I5115" s="2">
        <v>2</v>
      </c>
      <c r="J5115" t="s">
        <v>11</v>
      </c>
      <c r="K5115" s="21">
        <f>INDEX(LISTAS!$H:$Q,MATCH(BASE!H5117,LISTAS!$G:$G,0),MATCH(BASE!J5117,LISTAS!$H$3:$Q$3,0))*Tabela3[[#This Row],[QUANTIDADE]]</f>
        <v>8</v>
      </c>
      <c r="L5115" s="2" t="str">
        <f>TEXT(Tabela3[[#This Row],[DATA]],"MM")</f>
        <v>05</v>
      </c>
      <c r="M5115" s="2">
        <f>WEEKNUM(Tabela3[[#This Row],[DATA]])</f>
        <v>19</v>
      </c>
      <c r="N5115" s="18">
        <f>YEAR(Tabela3[[#This Row],[DATA]])</f>
        <v>2023</v>
      </c>
    </row>
    <row r="5116" spans="2:14">
      <c r="B5116" s="1">
        <v>45056</v>
      </c>
      <c r="C5116">
        <v>14305</v>
      </c>
      <c r="D5116">
        <f>COUNTIF(C$4:C5116,Tabela3[[#This Row],[COMANDA]])</f>
        <v>2</v>
      </c>
      <c r="E5116" t="s">
        <v>90</v>
      </c>
      <c r="F5116" t="s">
        <v>375</v>
      </c>
      <c r="G5116" t="s">
        <v>8</v>
      </c>
      <c r="H5116" t="s">
        <v>204</v>
      </c>
      <c r="I5116" s="2">
        <v>2</v>
      </c>
      <c r="J5116" t="s">
        <v>11</v>
      </c>
      <c r="K5116" s="21">
        <f>INDEX(LISTAS!$H:$Q,MATCH(BASE!H5118,LISTAS!$G:$G,0),MATCH(BASE!J5118,LISTAS!$H$3:$Q$3,0))*Tabela3[[#This Row],[QUANTIDADE]]</f>
        <v>8</v>
      </c>
      <c r="L5116" s="2" t="str">
        <f>TEXT(Tabela3[[#This Row],[DATA]],"MM")</f>
        <v>05</v>
      </c>
      <c r="M5116" s="2">
        <f>WEEKNUM(Tabela3[[#This Row],[DATA]])</f>
        <v>19</v>
      </c>
      <c r="N5116" s="18">
        <f>YEAR(Tabela3[[#This Row],[DATA]])</f>
        <v>2023</v>
      </c>
    </row>
    <row r="5117" spans="2:14">
      <c r="B5117" s="1">
        <v>45056</v>
      </c>
      <c r="C5117">
        <v>14305</v>
      </c>
      <c r="D5117">
        <f>COUNTIF(C$4:C5117,Tabela3[[#This Row],[COMANDA]])</f>
        <v>3</v>
      </c>
      <c r="E5117" t="s">
        <v>90</v>
      </c>
      <c r="F5117" t="s">
        <v>98</v>
      </c>
      <c r="G5117" t="s">
        <v>9</v>
      </c>
      <c r="H5117" t="s">
        <v>138</v>
      </c>
      <c r="I5117" s="2">
        <v>1</v>
      </c>
      <c r="J5117" t="s">
        <v>11</v>
      </c>
      <c r="K5117" s="21">
        <f>INDEX(LISTAS!$H:$Q,MATCH(BASE!H5119,LISTAS!$G:$G,0),MATCH(BASE!J5119,LISTAS!$H$3:$Q$3,0))*Tabela3[[#This Row],[QUANTIDADE]]</f>
        <v>12</v>
      </c>
      <c r="L5117" s="2" t="str">
        <f>TEXT(Tabela3[[#This Row],[DATA]],"MM")</f>
        <v>05</v>
      </c>
      <c r="M5117" s="2">
        <f>WEEKNUM(Tabela3[[#This Row],[DATA]])</f>
        <v>19</v>
      </c>
      <c r="N5117" s="18">
        <f>YEAR(Tabela3[[#This Row],[DATA]])</f>
        <v>2023</v>
      </c>
    </row>
    <row r="5118" spans="2:14">
      <c r="B5118" s="1">
        <v>45056</v>
      </c>
      <c r="C5118">
        <v>14305</v>
      </c>
      <c r="D5118">
        <f>COUNTIF(C$4:C5118,Tabela3[[#This Row],[COMANDA]])</f>
        <v>4</v>
      </c>
      <c r="E5118" t="s">
        <v>90</v>
      </c>
      <c r="F5118" t="s">
        <v>375</v>
      </c>
      <c r="G5118" t="s">
        <v>9</v>
      </c>
      <c r="H5118" t="s">
        <v>138</v>
      </c>
      <c r="I5118" s="2">
        <v>1</v>
      </c>
      <c r="J5118" t="s">
        <v>11</v>
      </c>
      <c r="K5118" s="21">
        <f>INDEX(LISTAS!$H:$Q,MATCH(BASE!H5120,LISTAS!$G:$G,0),MATCH(BASE!J5120,LISTAS!$H$3:$Q$3,0))*Tabela3[[#This Row],[QUANTIDADE]]</f>
        <v>18</v>
      </c>
      <c r="L5118" s="2" t="str">
        <f>TEXT(Tabela3[[#This Row],[DATA]],"MM")</f>
        <v>05</v>
      </c>
      <c r="M5118" s="2">
        <f>WEEKNUM(Tabela3[[#This Row],[DATA]])</f>
        <v>19</v>
      </c>
      <c r="N5118" s="18">
        <f>YEAR(Tabela3[[#This Row],[DATA]])</f>
        <v>2023</v>
      </c>
    </row>
    <row r="5119" spans="2:14">
      <c r="B5119" s="1">
        <v>45056</v>
      </c>
      <c r="C5119">
        <v>14306</v>
      </c>
      <c r="D5119">
        <f>COUNTIF(C$4:C5119,Tabela3[[#This Row],[COMANDA]])</f>
        <v>1</v>
      </c>
      <c r="E5119" t="s">
        <v>90</v>
      </c>
      <c r="F5119" t="s">
        <v>99</v>
      </c>
      <c r="G5119" t="s">
        <v>8</v>
      </c>
      <c r="H5119" t="s">
        <v>39</v>
      </c>
      <c r="I5119" s="2">
        <v>1</v>
      </c>
      <c r="J5119" t="s">
        <v>11</v>
      </c>
      <c r="K5119" s="21">
        <f>INDEX(LISTAS!$H:$Q,MATCH(BASE!H5121,LISTAS!$G:$G,0),MATCH(BASE!J5121,LISTAS!$H$3:$Q$3,0))*Tabela3[[#This Row],[QUANTIDADE]]</f>
        <v>20</v>
      </c>
      <c r="L5119" s="2" t="str">
        <f>TEXT(Tabela3[[#This Row],[DATA]],"MM")</f>
        <v>05</v>
      </c>
      <c r="M5119" s="2">
        <f>WEEKNUM(Tabela3[[#This Row],[DATA]])</f>
        <v>19</v>
      </c>
      <c r="N5119" s="18">
        <f>YEAR(Tabela3[[#This Row],[DATA]])</f>
        <v>2023</v>
      </c>
    </row>
    <row r="5120" spans="2:14">
      <c r="B5120" s="1">
        <v>45056</v>
      </c>
      <c r="C5120">
        <v>14307</v>
      </c>
      <c r="D5120">
        <f>COUNTIF(C$4:C5120,Tabela3[[#This Row],[COMANDA]])</f>
        <v>1</v>
      </c>
      <c r="E5120" t="s">
        <v>90</v>
      </c>
      <c r="F5120" t="s">
        <v>375</v>
      </c>
      <c r="G5120" t="s">
        <v>8</v>
      </c>
      <c r="H5120" t="s">
        <v>43</v>
      </c>
      <c r="I5120" s="2">
        <v>1</v>
      </c>
      <c r="J5120" t="s">
        <v>11</v>
      </c>
      <c r="K5120" s="21">
        <f>INDEX(LISTAS!$H:$Q,MATCH(BASE!H5122,LISTAS!$G:$G,0),MATCH(BASE!J5122,LISTAS!$H$3:$Q$3,0))*Tabela3[[#This Row],[QUANTIDADE]]</f>
        <v>6</v>
      </c>
      <c r="L5120" s="2" t="str">
        <f>TEXT(Tabela3[[#This Row],[DATA]],"MM")</f>
        <v>05</v>
      </c>
      <c r="M5120" s="2">
        <f>WEEKNUM(Tabela3[[#This Row],[DATA]])</f>
        <v>19</v>
      </c>
      <c r="N5120" s="18">
        <f>YEAR(Tabela3[[#This Row],[DATA]])</f>
        <v>2023</v>
      </c>
    </row>
    <row r="5121" spans="2:14">
      <c r="B5121" s="1">
        <v>45056</v>
      </c>
      <c r="C5121">
        <v>14307</v>
      </c>
      <c r="D5121">
        <f>COUNTIF(C$4:C5121,Tabela3[[#This Row],[COMANDA]])</f>
        <v>2</v>
      </c>
      <c r="E5121" t="s">
        <v>90</v>
      </c>
      <c r="F5121" t="s">
        <v>375</v>
      </c>
      <c r="G5121" t="s">
        <v>8</v>
      </c>
      <c r="H5121" t="s">
        <v>202</v>
      </c>
      <c r="I5121" s="2">
        <v>1</v>
      </c>
      <c r="J5121" t="s">
        <v>11</v>
      </c>
      <c r="K5121" s="21">
        <f>INDEX(LISTAS!$H:$Q,MATCH(BASE!H5123,LISTAS!$G:$G,0),MATCH(BASE!J5123,LISTAS!$H$3:$Q$3,0))*Tabela3[[#This Row],[QUANTIDADE]]</f>
        <v>16</v>
      </c>
      <c r="L5121" s="2" t="str">
        <f>TEXT(Tabela3[[#This Row],[DATA]],"MM")</f>
        <v>05</v>
      </c>
      <c r="M5121" s="2">
        <f>WEEKNUM(Tabela3[[#This Row],[DATA]])</f>
        <v>19</v>
      </c>
      <c r="N5121" s="18">
        <f>YEAR(Tabela3[[#This Row],[DATA]])</f>
        <v>2023</v>
      </c>
    </row>
    <row r="5122" spans="2:14">
      <c r="B5122" s="1">
        <v>45056</v>
      </c>
      <c r="C5122">
        <v>14307</v>
      </c>
      <c r="D5122">
        <f>COUNTIF(C$4:C5122,Tabela3[[#This Row],[COMANDA]])</f>
        <v>3</v>
      </c>
      <c r="E5122" t="s">
        <v>90</v>
      </c>
      <c r="F5122" t="s">
        <v>375</v>
      </c>
      <c r="G5122" t="s">
        <v>9</v>
      </c>
      <c r="H5122" t="s">
        <v>142</v>
      </c>
      <c r="I5122" s="2">
        <v>1</v>
      </c>
      <c r="J5122" t="s">
        <v>11</v>
      </c>
      <c r="K5122" s="21">
        <f>INDEX(LISTAS!$H:$Q,MATCH(BASE!H5124,LISTAS!$G:$G,0),MATCH(BASE!J5124,LISTAS!$H$3:$Q$3,0))*Tabela3[[#This Row],[QUANTIDADE]]</f>
        <v>18</v>
      </c>
      <c r="L5122" s="2" t="str">
        <f>TEXT(Tabela3[[#This Row],[DATA]],"MM")</f>
        <v>05</v>
      </c>
      <c r="M5122" s="2">
        <f>WEEKNUM(Tabela3[[#This Row],[DATA]])</f>
        <v>19</v>
      </c>
      <c r="N5122" s="18">
        <f>YEAR(Tabela3[[#This Row],[DATA]])</f>
        <v>2023</v>
      </c>
    </row>
    <row r="5123" spans="2:14">
      <c r="B5123" s="1">
        <v>45056</v>
      </c>
      <c r="C5123">
        <v>14308</v>
      </c>
      <c r="D5123">
        <f>COUNTIF(C$4:C5123,Tabela3[[#This Row],[COMANDA]])</f>
        <v>1</v>
      </c>
      <c r="E5123" t="s">
        <v>90</v>
      </c>
      <c r="G5123" t="s">
        <v>8</v>
      </c>
      <c r="H5123" t="s">
        <v>47</v>
      </c>
      <c r="I5123" s="2">
        <v>1</v>
      </c>
      <c r="J5123" t="s">
        <v>11</v>
      </c>
      <c r="K5123" s="21">
        <f>INDEX(LISTAS!$H:$Q,MATCH(BASE!H5125,LISTAS!$G:$G,0),MATCH(BASE!J5125,LISTAS!$H$3:$Q$3,0))*Tabela3[[#This Row],[QUANTIDADE]]</f>
        <v>3</v>
      </c>
      <c r="L5123" s="2" t="str">
        <f>TEXT(Tabela3[[#This Row],[DATA]],"MM")</f>
        <v>05</v>
      </c>
      <c r="M5123" s="2">
        <f>WEEKNUM(Tabela3[[#This Row],[DATA]])</f>
        <v>19</v>
      </c>
      <c r="N5123" s="18">
        <f>YEAR(Tabela3[[#This Row],[DATA]])</f>
        <v>2023</v>
      </c>
    </row>
    <row r="5124" spans="2:14">
      <c r="B5124" s="1">
        <v>45056</v>
      </c>
      <c r="C5124">
        <v>14309</v>
      </c>
      <c r="D5124">
        <f>COUNTIF(C$4:C5124,Tabela3[[#This Row],[COMANDA]])</f>
        <v>1</v>
      </c>
      <c r="E5124" t="s">
        <v>90</v>
      </c>
      <c r="F5124" t="s">
        <v>99</v>
      </c>
      <c r="G5124" t="s">
        <v>8</v>
      </c>
      <c r="H5124" t="s">
        <v>206</v>
      </c>
      <c r="I5124" s="2">
        <v>2</v>
      </c>
      <c r="J5124" t="s">
        <v>11</v>
      </c>
      <c r="K5124" s="21">
        <f>INDEX(LISTAS!$H:$Q,MATCH(BASE!H5126,LISTAS!$G:$G,0),MATCH(BASE!J5126,LISTAS!$H$3:$Q$3,0))*Tabela3[[#This Row],[QUANTIDADE]]</f>
        <v>8</v>
      </c>
      <c r="L5124" s="2" t="str">
        <f>TEXT(Tabela3[[#This Row],[DATA]],"MM")</f>
        <v>05</v>
      </c>
      <c r="M5124" s="2">
        <f>WEEKNUM(Tabela3[[#This Row],[DATA]])</f>
        <v>19</v>
      </c>
      <c r="N5124" s="18">
        <f>YEAR(Tabela3[[#This Row],[DATA]])</f>
        <v>2023</v>
      </c>
    </row>
    <row r="5125" spans="2:14">
      <c r="B5125" s="1">
        <v>45056</v>
      </c>
      <c r="C5125">
        <v>14309</v>
      </c>
      <c r="D5125">
        <f>COUNTIF(C$4:C5125,Tabela3[[#This Row],[COMANDA]])</f>
        <v>2</v>
      </c>
      <c r="E5125" t="s">
        <v>90</v>
      </c>
      <c r="F5125" t="s">
        <v>99</v>
      </c>
      <c r="G5125" t="s">
        <v>9</v>
      </c>
      <c r="H5125" t="s">
        <v>55</v>
      </c>
      <c r="I5125" s="2">
        <v>1</v>
      </c>
      <c r="J5125" t="s">
        <v>11</v>
      </c>
      <c r="K5125" s="21">
        <f>INDEX(LISTAS!$H:$Q,MATCH(BASE!H5127,LISTAS!$G:$G,0),MATCH(BASE!J5127,LISTAS!$H$3:$Q$3,0))*Tabela3[[#This Row],[QUANTIDADE]]</f>
        <v>16</v>
      </c>
      <c r="L5125" s="2" t="str">
        <f>TEXT(Tabela3[[#This Row],[DATA]],"MM")</f>
        <v>05</v>
      </c>
      <c r="M5125" s="2">
        <f>WEEKNUM(Tabela3[[#This Row],[DATA]])</f>
        <v>19</v>
      </c>
      <c r="N5125" s="18">
        <f>YEAR(Tabela3[[#This Row],[DATA]])</f>
        <v>2023</v>
      </c>
    </row>
    <row r="5126" spans="2:14">
      <c r="B5126" s="1">
        <v>45056</v>
      </c>
      <c r="C5126">
        <v>14309</v>
      </c>
      <c r="D5126">
        <f>COUNTIF(C$4:C5126,Tabela3[[#This Row],[COMANDA]])</f>
        <v>3</v>
      </c>
      <c r="E5126" t="s">
        <v>90</v>
      </c>
      <c r="F5126" t="s">
        <v>99</v>
      </c>
      <c r="G5126" t="s">
        <v>9</v>
      </c>
      <c r="H5126" t="s">
        <v>138</v>
      </c>
      <c r="I5126" s="2">
        <v>1</v>
      </c>
      <c r="J5126" t="s">
        <v>11</v>
      </c>
      <c r="K5126" s="21">
        <f>INDEX(LISTAS!$H:$Q,MATCH(BASE!H5128,LISTAS!$G:$G,0),MATCH(BASE!J5128,LISTAS!$H$3:$Q$3,0))*Tabela3[[#This Row],[QUANTIDADE]]</f>
        <v>16.2</v>
      </c>
      <c r="L5126" s="2" t="str">
        <f>TEXT(Tabela3[[#This Row],[DATA]],"MM")</f>
        <v>05</v>
      </c>
      <c r="M5126" s="2">
        <f>WEEKNUM(Tabela3[[#This Row],[DATA]])</f>
        <v>19</v>
      </c>
      <c r="N5126" s="18">
        <f>YEAR(Tabela3[[#This Row],[DATA]])</f>
        <v>2023</v>
      </c>
    </row>
    <row r="5127" spans="2:14">
      <c r="B5127" s="1">
        <v>45056</v>
      </c>
      <c r="C5127">
        <v>14310</v>
      </c>
      <c r="D5127">
        <f>COUNTIF(C$4:C5127,Tabela3[[#This Row],[COMANDA]])</f>
        <v>1</v>
      </c>
      <c r="E5127" t="s">
        <v>90</v>
      </c>
      <c r="F5127" t="s">
        <v>99</v>
      </c>
      <c r="G5127" t="s">
        <v>8</v>
      </c>
      <c r="H5127" t="s">
        <v>47</v>
      </c>
      <c r="I5127" s="2">
        <v>1</v>
      </c>
      <c r="J5127" t="s">
        <v>11</v>
      </c>
      <c r="K5127" s="21">
        <f>INDEX(LISTAS!$H:$Q,MATCH(BASE!H5129,LISTAS!$G:$G,0),MATCH(BASE!J5129,LISTAS!$H$3:$Q$3,0))*Tabela3[[#This Row],[QUANTIDADE]]</f>
        <v>18</v>
      </c>
      <c r="L5127" s="2" t="str">
        <f>TEXT(Tabela3[[#This Row],[DATA]],"MM")</f>
        <v>05</v>
      </c>
      <c r="M5127" s="2">
        <f>WEEKNUM(Tabela3[[#This Row],[DATA]])</f>
        <v>19</v>
      </c>
      <c r="N5127" s="18">
        <f>YEAR(Tabela3[[#This Row],[DATA]])</f>
        <v>2023</v>
      </c>
    </row>
    <row r="5128" spans="2:14">
      <c r="B5128" s="1">
        <v>45056</v>
      </c>
      <c r="C5128">
        <v>14311</v>
      </c>
      <c r="D5128">
        <f>COUNTIF(C$4:C5128,Tabela3[[#This Row],[COMANDA]])</f>
        <v>1</v>
      </c>
      <c r="E5128" t="s">
        <v>89</v>
      </c>
      <c r="F5128" t="s">
        <v>375</v>
      </c>
      <c r="G5128" t="s">
        <v>8</v>
      </c>
      <c r="H5128" t="s">
        <v>206</v>
      </c>
      <c r="I5128" s="2">
        <v>1</v>
      </c>
      <c r="J5128" t="s">
        <v>12</v>
      </c>
      <c r="K5128" s="21">
        <f>INDEX(LISTAS!$H:$Q,MATCH(BASE!H5130,LISTAS!$G:$G,0),MATCH(BASE!J5130,LISTAS!$H$3:$Q$3,0))*Tabela3[[#This Row],[QUANTIDADE]]</f>
        <v>20</v>
      </c>
      <c r="L5128" s="2" t="str">
        <f>TEXT(Tabela3[[#This Row],[DATA]],"MM")</f>
        <v>05</v>
      </c>
      <c r="M5128" s="2">
        <f>WEEKNUM(Tabela3[[#This Row],[DATA]])</f>
        <v>19</v>
      </c>
      <c r="N5128" s="18">
        <f>YEAR(Tabela3[[#This Row],[DATA]])</f>
        <v>2023</v>
      </c>
    </row>
    <row r="5129" spans="2:14">
      <c r="B5129" s="1">
        <v>45056</v>
      </c>
      <c r="C5129">
        <v>14312</v>
      </c>
      <c r="D5129">
        <f>COUNTIF(C$4:C5129,Tabela3[[#This Row],[COMANDA]])</f>
        <v>1</v>
      </c>
      <c r="E5129" t="s">
        <v>90</v>
      </c>
      <c r="F5129" t="s">
        <v>99</v>
      </c>
      <c r="G5129" t="s">
        <v>8</v>
      </c>
      <c r="H5129" t="s">
        <v>204</v>
      </c>
      <c r="I5129" s="2">
        <v>1</v>
      </c>
      <c r="J5129" t="s">
        <v>11</v>
      </c>
      <c r="K5129" s="21">
        <f>INDEX(LISTAS!$H:$Q,MATCH(BASE!H5131,LISTAS!$G:$G,0),MATCH(BASE!J5131,LISTAS!$H$3:$Q$3,0))*Tabela3[[#This Row],[QUANTIDADE]]</f>
        <v>20</v>
      </c>
      <c r="L5129" s="2" t="str">
        <f>TEXT(Tabela3[[#This Row],[DATA]],"MM")</f>
        <v>05</v>
      </c>
      <c r="M5129" s="2">
        <f>WEEKNUM(Tabela3[[#This Row],[DATA]])</f>
        <v>19</v>
      </c>
      <c r="N5129" s="18">
        <f>YEAR(Tabela3[[#This Row],[DATA]])</f>
        <v>2023</v>
      </c>
    </row>
    <row r="5130" spans="2:14">
      <c r="B5130" s="1">
        <v>45056</v>
      </c>
      <c r="C5130">
        <v>14313</v>
      </c>
      <c r="D5130">
        <f>COUNTIF(C$4:C5130,Tabela3[[#This Row],[COMANDA]])</f>
        <v>1</v>
      </c>
      <c r="E5130" t="s">
        <v>90</v>
      </c>
      <c r="F5130" t="s">
        <v>98</v>
      </c>
      <c r="G5130" t="s">
        <v>8</v>
      </c>
      <c r="H5130" t="s">
        <v>203</v>
      </c>
      <c r="I5130" s="2">
        <v>1</v>
      </c>
      <c r="J5130" t="s">
        <v>11</v>
      </c>
      <c r="K5130" s="21">
        <f>INDEX(LISTAS!$H:$Q,MATCH(BASE!H5132,LISTAS!$G:$G,0),MATCH(BASE!J5132,LISTAS!$H$3:$Q$3,0))*Tabela3[[#This Row],[QUANTIDADE]]</f>
        <v>18</v>
      </c>
      <c r="L5130" s="2" t="str">
        <f>TEXT(Tabela3[[#This Row],[DATA]],"MM")</f>
        <v>05</v>
      </c>
      <c r="M5130" s="2">
        <f>WEEKNUM(Tabela3[[#This Row],[DATA]])</f>
        <v>19</v>
      </c>
      <c r="N5130" s="18">
        <f>YEAR(Tabela3[[#This Row],[DATA]])</f>
        <v>2023</v>
      </c>
    </row>
    <row r="5131" spans="2:14">
      <c r="B5131" s="1">
        <v>45056</v>
      </c>
      <c r="C5131">
        <v>14314</v>
      </c>
      <c r="D5131">
        <f>COUNTIF(C$4:C5131,Tabela3[[#This Row],[COMANDA]])</f>
        <v>1</v>
      </c>
      <c r="E5131" t="s">
        <v>90</v>
      </c>
      <c r="F5131" t="s">
        <v>98</v>
      </c>
      <c r="G5131" t="s">
        <v>8</v>
      </c>
      <c r="H5131" t="s">
        <v>203</v>
      </c>
      <c r="I5131" s="2">
        <v>1</v>
      </c>
      <c r="J5131" t="s">
        <v>11</v>
      </c>
      <c r="K5131" s="21">
        <f>INDEX(LISTAS!$H:$Q,MATCH(BASE!H5133,LISTAS!$G:$G,0),MATCH(BASE!J5133,LISTAS!$H$3:$Q$3,0))*Tabela3[[#This Row],[QUANTIDADE]]</f>
        <v>3</v>
      </c>
      <c r="L5131" s="2" t="str">
        <f>TEXT(Tabela3[[#This Row],[DATA]],"MM")</f>
        <v>05</v>
      </c>
      <c r="M5131" s="2">
        <f>WEEKNUM(Tabela3[[#This Row],[DATA]])</f>
        <v>19</v>
      </c>
      <c r="N5131" s="18">
        <f>YEAR(Tabela3[[#This Row],[DATA]])</f>
        <v>2023</v>
      </c>
    </row>
    <row r="5132" spans="2:14">
      <c r="B5132" s="1">
        <v>45056</v>
      </c>
      <c r="C5132">
        <v>14315</v>
      </c>
      <c r="D5132">
        <f>COUNTIF(C$4:C5132,Tabela3[[#This Row],[COMANDA]])</f>
        <v>1</v>
      </c>
      <c r="E5132" t="s">
        <v>90</v>
      </c>
      <c r="F5132" t="s">
        <v>98</v>
      </c>
      <c r="G5132" t="s">
        <v>8</v>
      </c>
      <c r="H5132" t="s">
        <v>206</v>
      </c>
      <c r="I5132" s="2">
        <v>1</v>
      </c>
      <c r="J5132" t="s">
        <v>11</v>
      </c>
      <c r="K5132" s="21">
        <f>INDEX(LISTAS!$H:$Q,MATCH(BASE!H5134,LISTAS!$G:$G,0),MATCH(BASE!J5134,LISTAS!$H$3:$Q$3,0))*Tabela3[[#This Row],[QUANTIDADE]]</f>
        <v>12</v>
      </c>
      <c r="L5132" s="2" t="str">
        <f>TEXT(Tabela3[[#This Row],[DATA]],"MM")</f>
        <v>05</v>
      </c>
      <c r="M5132" s="2">
        <f>WEEKNUM(Tabela3[[#This Row],[DATA]])</f>
        <v>19</v>
      </c>
      <c r="N5132" s="18">
        <f>YEAR(Tabela3[[#This Row],[DATA]])</f>
        <v>2023</v>
      </c>
    </row>
    <row r="5133" spans="2:14">
      <c r="B5133" s="1">
        <v>45056</v>
      </c>
      <c r="C5133">
        <v>14315</v>
      </c>
      <c r="D5133">
        <f>COUNTIF(C$4:C5133,Tabela3[[#This Row],[COMANDA]])</f>
        <v>2</v>
      </c>
      <c r="E5133" t="s">
        <v>90</v>
      </c>
      <c r="F5133" t="s">
        <v>98</v>
      </c>
      <c r="G5133" t="s">
        <v>9</v>
      </c>
      <c r="H5133" t="s">
        <v>56</v>
      </c>
      <c r="I5133" s="2">
        <v>1</v>
      </c>
      <c r="J5133" t="s">
        <v>11</v>
      </c>
      <c r="K5133" s="21">
        <f>INDEX(LISTAS!$H:$Q,MATCH(BASE!H5135,LISTAS!$G:$G,0),MATCH(BASE!J5135,LISTAS!$H$3:$Q$3,0))*Tabela3[[#This Row],[QUANTIDADE]]</f>
        <v>8</v>
      </c>
      <c r="L5133" s="2" t="str">
        <f>TEXT(Tabela3[[#This Row],[DATA]],"MM")</f>
        <v>05</v>
      </c>
      <c r="M5133" s="2">
        <f>WEEKNUM(Tabela3[[#This Row],[DATA]])</f>
        <v>19</v>
      </c>
      <c r="N5133" s="18">
        <f>YEAR(Tabela3[[#This Row],[DATA]])</f>
        <v>2023</v>
      </c>
    </row>
    <row r="5134" spans="2:14">
      <c r="B5134" s="1">
        <v>45056</v>
      </c>
      <c r="C5134">
        <v>14316</v>
      </c>
      <c r="D5134">
        <f>COUNTIF(C$4:C5134,Tabela3[[#This Row],[COMANDA]])</f>
        <v>1</v>
      </c>
      <c r="E5134" t="s">
        <v>90</v>
      </c>
      <c r="F5134" t="s">
        <v>99</v>
      </c>
      <c r="G5134" t="s">
        <v>8</v>
      </c>
      <c r="H5134" t="s">
        <v>39</v>
      </c>
      <c r="I5134" s="2">
        <v>1</v>
      </c>
      <c r="J5134" t="s">
        <v>11</v>
      </c>
      <c r="K5134" s="21">
        <f>INDEX(LISTAS!$H:$Q,MATCH(BASE!H5136,LISTAS!$G:$G,0),MATCH(BASE!J5136,LISTAS!$H$3:$Q$3,0))*Tabela3[[#This Row],[QUANTIDADE]]</f>
        <v>18</v>
      </c>
      <c r="L5134" s="2" t="str">
        <f>TEXT(Tabela3[[#This Row],[DATA]],"MM")</f>
        <v>05</v>
      </c>
      <c r="M5134" s="2">
        <f>WEEKNUM(Tabela3[[#This Row],[DATA]])</f>
        <v>19</v>
      </c>
      <c r="N5134" s="18">
        <f>YEAR(Tabela3[[#This Row],[DATA]])</f>
        <v>2023</v>
      </c>
    </row>
    <row r="5135" spans="2:14">
      <c r="B5135" s="1">
        <v>45056</v>
      </c>
      <c r="C5135">
        <v>14316</v>
      </c>
      <c r="D5135">
        <f>COUNTIF(C$4:C5135,Tabela3[[#This Row],[COMANDA]])</f>
        <v>2</v>
      </c>
      <c r="E5135" t="s">
        <v>90</v>
      </c>
      <c r="F5135" t="s">
        <v>99</v>
      </c>
      <c r="G5135" t="s">
        <v>61</v>
      </c>
      <c r="H5135" t="s">
        <v>166</v>
      </c>
      <c r="I5135" s="2">
        <v>1</v>
      </c>
      <c r="J5135" t="s">
        <v>11</v>
      </c>
      <c r="K5135" s="21">
        <f>INDEX(LISTAS!$H:$Q,MATCH(BASE!H5137,LISTAS!$G:$G,0),MATCH(BASE!J5137,LISTAS!$H$3:$Q$3,0))*Tabela3[[#This Row],[QUANTIDADE]]</f>
        <v>20</v>
      </c>
      <c r="L5135" s="2" t="str">
        <f>TEXT(Tabela3[[#This Row],[DATA]],"MM")</f>
        <v>05</v>
      </c>
      <c r="M5135" s="2">
        <f>WEEKNUM(Tabela3[[#This Row],[DATA]])</f>
        <v>19</v>
      </c>
      <c r="N5135" s="18">
        <f>YEAR(Tabela3[[#This Row],[DATA]])</f>
        <v>2023</v>
      </c>
    </row>
    <row r="5136" spans="2:14">
      <c r="B5136" s="1">
        <v>45056</v>
      </c>
      <c r="C5136">
        <v>14317</v>
      </c>
      <c r="D5136">
        <f>COUNTIF(C$4:C5136,Tabela3[[#This Row],[COMANDA]])</f>
        <v>1</v>
      </c>
      <c r="E5136" t="s">
        <v>90</v>
      </c>
      <c r="F5136" t="s">
        <v>99</v>
      </c>
      <c r="G5136" t="s">
        <v>8</v>
      </c>
      <c r="H5136" t="s">
        <v>43</v>
      </c>
      <c r="I5136" s="2">
        <v>1</v>
      </c>
      <c r="J5136" t="s">
        <v>11</v>
      </c>
      <c r="K5136" s="21">
        <f>INDEX(LISTAS!$H:$Q,MATCH(BASE!H5138,LISTAS!$G:$G,0),MATCH(BASE!J5138,LISTAS!$H$3:$Q$3,0))*Tabela3[[#This Row],[QUANTIDADE]]</f>
        <v>1</v>
      </c>
      <c r="L5136" s="2" t="str">
        <f>TEXT(Tabela3[[#This Row],[DATA]],"MM")</f>
        <v>05</v>
      </c>
      <c r="M5136" s="2">
        <f>WEEKNUM(Tabela3[[#This Row],[DATA]])</f>
        <v>19</v>
      </c>
      <c r="N5136" s="18">
        <f>YEAR(Tabela3[[#This Row],[DATA]])</f>
        <v>2023</v>
      </c>
    </row>
    <row r="5137" spans="2:14">
      <c r="B5137" s="1">
        <v>45056</v>
      </c>
      <c r="C5137">
        <v>14318</v>
      </c>
      <c r="D5137">
        <f>COUNTIF(C$4:C5137,Tabela3[[#This Row],[COMANDA]])</f>
        <v>1</v>
      </c>
      <c r="E5137" t="s">
        <v>90</v>
      </c>
      <c r="F5137" t="s">
        <v>99</v>
      </c>
      <c r="G5137" t="s">
        <v>8</v>
      </c>
      <c r="H5137" t="s">
        <v>202</v>
      </c>
      <c r="I5137" s="2">
        <v>1</v>
      </c>
      <c r="J5137" t="s">
        <v>11</v>
      </c>
      <c r="K5137" s="21">
        <f>INDEX(LISTAS!$H:$Q,MATCH(BASE!H5139,LISTAS!$G:$G,0),MATCH(BASE!J5139,LISTAS!$H$3:$Q$3,0))*Tabela3[[#This Row],[QUANTIDADE]]</f>
        <v>3</v>
      </c>
      <c r="L5137" s="2" t="str">
        <f>TEXT(Tabela3[[#This Row],[DATA]],"MM")</f>
        <v>05</v>
      </c>
      <c r="M5137" s="2">
        <f>WEEKNUM(Tabela3[[#This Row],[DATA]])</f>
        <v>19</v>
      </c>
      <c r="N5137" s="18">
        <f>YEAR(Tabela3[[#This Row],[DATA]])</f>
        <v>2023</v>
      </c>
    </row>
    <row r="5138" spans="2:14">
      <c r="B5138" s="1">
        <v>45056</v>
      </c>
      <c r="C5138">
        <v>14318</v>
      </c>
      <c r="D5138">
        <f>COUNTIF(C$4:C5138,Tabela3[[#This Row],[COMANDA]])</f>
        <v>2</v>
      </c>
      <c r="E5138" t="s">
        <v>90</v>
      </c>
      <c r="F5138" t="s">
        <v>99</v>
      </c>
      <c r="G5138" t="s">
        <v>61</v>
      </c>
      <c r="H5138" t="s">
        <v>199</v>
      </c>
      <c r="I5138" s="2">
        <v>1</v>
      </c>
      <c r="J5138" t="s">
        <v>11</v>
      </c>
      <c r="K5138" s="21">
        <f>INDEX(LISTAS!$H:$Q,MATCH(BASE!H5140,LISTAS!$G:$G,0),MATCH(BASE!J5140,LISTAS!$H$3:$Q$3,0))*Tabela3[[#This Row],[QUANTIDADE]]</f>
        <v>18</v>
      </c>
      <c r="L5138" s="2" t="str">
        <f>TEXT(Tabela3[[#This Row],[DATA]],"MM")</f>
        <v>05</v>
      </c>
      <c r="M5138" s="2">
        <f>WEEKNUM(Tabela3[[#This Row],[DATA]])</f>
        <v>19</v>
      </c>
      <c r="N5138" s="18">
        <f>YEAR(Tabela3[[#This Row],[DATA]])</f>
        <v>2023</v>
      </c>
    </row>
    <row r="5139" spans="2:14">
      <c r="B5139" s="1">
        <v>45056</v>
      </c>
      <c r="C5139">
        <v>14318</v>
      </c>
      <c r="D5139">
        <f>COUNTIF(C$4:C5139,Tabela3[[#This Row],[COMANDA]])</f>
        <v>3</v>
      </c>
      <c r="E5139" t="s">
        <v>90</v>
      </c>
      <c r="F5139" t="s">
        <v>99</v>
      </c>
      <c r="G5139" t="s">
        <v>9</v>
      </c>
      <c r="H5139" t="s">
        <v>56</v>
      </c>
      <c r="I5139" s="2">
        <v>1</v>
      </c>
      <c r="J5139" t="s">
        <v>11</v>
      </c>
      <c r="K5139" s="21">
        <f>INDEX(LISTAS!$H:$Q,MATCH(BASE!H5141,LISTAS!$G:$G,0),MATCH(BASE!J5141,LISTAS!$H$3:$Q$3,0))*Tabela3[[#This Row],[QUANTIDADE]]</f>
        <v>1</v>
      </c>
      <c r="L5139" s="2" t="str">
        <f>TEXT(Tabela3[[#This Row],[DATA]],"MM")</f>
        <v>05</v>
      </c>
      <c r="M5139" s="2">
        <f>WEEKNUM(Tabela3[[#This Row],[DATA]])</f>
        <v>19</v>
      </c>
      <c r="N5139" s="18">
        <f>YEAR(Tabela3[[#This Row],[DATA]])</f>
        <v>2023</v>
      </c>
    </row>
    <row r="5140" spans="2:14">
      <c r="B5140" s="1">
        <v>45056</v>
      </c>
      <c r="C5140">
        <v>14319</v>
      </c>
      <c r="D5140">
        <f>COUNTIF(C$4:C5140,Tabela3[[#This Row],[COMANDA]])</f>
        <v>1</v>
      </c>
      <c r="E5140" t="s">
        <v>90</v>
      </c>
      <c r="F5140" t="s">
        <v>98</v>
      </c>
      <c r="G5140" t="s">
        <v>8</v>
      </c>
      <c r="H5140" t="s">
        <v>206</v>
      </c>
      <c r="I5140" s="2">
        <v>1</v>
      </c>
      <c r="J5140" t="s">
        <v>11</v>
      </c>
      <c r="K5140" s="21">
        <f>INDEX(LISTAS!$H:$Q,MATCH(BASE!H5142,LISTAS!$G:$G,0),MATCH(BASE!J5142,LISTAS!$H$3:$Q$3,0))*Tabela3[[#This Row],[QUANTIDADE]]</f>
        <v>6</v>
      </c>
      <c r="L5140" s="2" t="str">
        <f>TEXT(Tabela3[[#This Row],[DATA]],"MM")</f>
        <v>05</v>
      </c>
      <c r="M5140" s="2">
        <f>WEEKNUM(Tabela3[[#This Row],[DATA]])</f>
        <v>19</v>
      </c>
      <c r="N5140" s="18">
        <f>YEAR(Tabela3[[#This Row],[DATA]])</f>
        <v>2023</v>
      </c>
    </row>
    <row r="5141" spans="2:14">
      <c r="B5141" s="1">
        <v>45056</v>
      </c>
      <c r="C5141">
        <v>14319</v>
      </c>
      <c r="D5141">
        <f>COUNTIF(C$4:C5141,Tabela3[[#This Row],[COMANDA]])</f>
        <v>2</v>
      </c>
      <c r="E5141" t="s">
        <v>90</v>
      </c>
      <c r="F5141" t="s">
        <v>98</v>
      </c>
      <c r="G5141" t="s">
        <v>61</v>
      </c>
      <c r="H5141" t="s">
        <v>199</v>
      </c>
      <c r="I5141" s="2">
        <v>2</v>
      </c>
      <c r="J5141" t="s">
        <v>11</v>
      </c>
      <c r="K5141" s="21">
        <f>INDEX(LISTAS!$H:$Q,MATCH(BASE!H5143,LISTAS!$G:$G,0),MATCH(BASE!J5143,LISTAS!$H$3:$Q$3,0))*Tabela3[[#This Row],[QUANTIDADE]]</f>
        <v>40</v>
      </c>
      <c r="L5141" s="2" t="str">
        <f>TEXT(Tabela3[[#This Row],[DATA]],"MM")</f>
        <v>05</v>
      </c>
      <c r="M5141" s="2">
        <f>WEEKNUM(Tabela3[[#This Row],[DATA]])</f>
        <v>19</v>
      </c>
      <c r="N5141" s="18">
        <f>YEAR(Tabela3[[#This Row],[DATA]])</f>
        <v>2023</v>
      </c>
    </row>
    <row r="5142" spans="2:14">
      <c r="B5142" s="1">
        <v>45056</v>
      </c>
      <c r="C5142">
        <v>14319</v>
      </c>
      <c r="D5142">
        <f>COUNTIF(C$4:C5142,Tabela3[[#This Row],[COMANDA]])</f>
        <v>3</v>
      </c>
      <c r="E5142" t="s">
        <v>90</v>
      </c>
      <c r="F5142" t="s">
        <v>98</v>
      </c>
      <c r="G5142" t="s">
        <v>9</v>
      </c>
      <c r="H5142" t="s">
        <v>142</v>
      </c>
      <c r="I5142" s="2">
        <v>1</v>
      </c>
      <c r="J5142" t="s">
        <v>11</v>
      </c>
      <c r="K5142" s="21">
        <f>INDEX(LISTAS!$H:$Q,MATCH(BASE!H5144,LISTAS!$G:$G,0),MATCH(BASE!J5144,LISTAS!$H$3:$Q$3,0))*Tabela3[[#This Row],[QUANTIDADE]]</f>
        <v>18</v>
      </c>
      <c r="L5142" s="2" t="str">
        <f>TEXT(Tabela3[[#This Row],[DATA]],"MM")</f>
        <v>05</v>
      </c>
      <c r="M5142" s="2">
        <f>WEEKNUM(Tabela3[[#This Row],[DATA]])</f>
        <v>19</v>
      </c>
      <c r="N5142" s="18">
        <f>YEAR(Tabela3[[#This Row],[DATA]])</f>
        <v>2023</v>
      </c>
    </row>
    <row r="5143" spans="2:14">
      <c r="B5143" s="1">
        <v>45056</v>
      </c>
      <c r="C5143">
        <v>14320</v>
      </c>
      <c r="D5143">
        <f>COUNTIF(C$4:C5143,Tabela3[[#This Row],[COMANDA]])</f>
        <v>1</v>
      </c>
      <c r="E5143" t="s">
        <v>90</v>
      </c>
      <c r="F5143" t="s">
        <v>99</v>
      </c>
      <c r="G5143" t="s">
        <v>8</v>
      </c>
      <c r="H5143" t="s">
        <v>202</v>
      </c>
      <c r="I5143" s="2">
        <v>2</v>
      </c>
      <c r="J5143" t="s">
        <v>11</v>
      </c>
      <c r="K5143" s="21">
        <f>INDEX(LISTAS!$H:$Q,MATCH(BASE!H5145,LISTAS!$G:$G,0),MATCH(BASE!J5145,LISTAS!$H$3:$Q$3,0))*Tabela3[[#This Row],[QUANTIDADE]]</f>
        <v>2</v>
      </c>
      <c r="L5143" s="2" t="str">
        <f>TEXT(Tabela3[[#This Row],[DATA]],"MM")</f>
        <v>05</v>
      </c>
      <c r="M5143" s="2">
        <f>WEEKNUM(Tabela3[[#This Row],[DATA]])</f>
        <v>19</v>
      </c>
      <c r="N5143" s="18">
        <f>YEAR(Tabela3[[#This Row],[DATA]])</f>
        <v>2023</v>
      </c>
    </row>
    <row r="5144" spans="2:14">
      <c r="B5144" s="1">
        <v>45056</v>
      </c>
      <c r="C5144">
        <v>14320</v>
      </c>
      <c r="D5144">
        <f>COUNTIF(C$4:C5144,Tabela3[[#This Row],[COMANDA]])</f>
        <v>2</v>
      </c>
      <c r="E5144" t="s">
        <v>90</v>
      </c>
      <c r="F5144" t="s">
        <v>375</v>
      </c>
      <c r="G5144" t="s">
        <v>8</v>
      </c>
      <c r="H5144" t="s">
        <v>206</v>
      </c>
      <c r="I5144" s="2">
        <v>1</v>
      </c>
      <c r="J5144" t="s">
        <v>11</v>
      </c>
      <c r="K5144" s="21">
        <f>INDEX(LISTAS!$H:$Q,MATCH(BASE!H5146,LISTAS!$G:$G,0),MATCH(BASE!J5146,LISTAS!$H$3:$Q$3,0))*Tabela3[[#This Row],[QUANTIDADE]]</f>
        <v>4</v>
      </c>
      <c r="L5144" s="2" t="str">
        <f>TEXT(Tabela3[[#This Row],[DATA]],"MM")</f>
        <v>05</v>
      </c>
      <c r="M5144" s="2">
        <f>WEEKNUM(Tabela3[[#This Row],[DATA]])</f>
        <v>19</v>
      </c>
      <c r="N5144" s="18">
        <f>YEAR(Tabela3[[#This Row],[DATA]])</f>
        <v>2023</v>
      </c>
    </row>
    <row r="5145" spans="2:14">
      <c r="B5145" s="1">
        <v>45056</v>
      </c>
      <c r="C5145">
        <v>14320</v>
      </c>
      <c r="D5145">
        <f>COUNTIF(C$4:C5145,Tabela3[[#This Row],[COMANDA]])</f>
        <v>3</v>
      </c>
      <c r="E5145" t="s">
        <v>90</v>
      </c>
      <c r="F5145" t="s">
        <v>99</v>
      </c>
      <c r="G5145" t="s">
        <v>61</v>
      </c>
      <c r="H5145" t="s">
        <v>199</v>
      </c>
      <c r="I5145" s="2">
        <v>1</v>
      </c>
      <c r="J5145" t="s">
        <v>11</v>
      </c>
      <c r="K5145" s="21">
        <f>INDEX(LISTAS!$H:$Q,MATCH(BASE!H5147,LISTAS!$G:$G,0),MATCH(BASE!J5147,LISTAS!$H$3:$Q$3,0))*Tabela3[[#This Row],[QUANTIDADE]]</f>
        <v>4</v>
      </c>
      <c r="L5145" s="2" t="str">
        <f>TEXT(Tabela3[[#This Row],[DATA]],"MM")</f>
        <v>05</v>
      </c>
      <c r="M5145" s="2">
        <f>WEEKNUM(Tabela3[[#This Row],[DATA]])</f>
        <v>19</v>
      </c>
      <c r="N5145" s="18">
        <f>YEAR(Tabela3[[#This Row],[DATA]])</f>
        <v>2023</v>
      </c>
    </row>
    <row r="5146" spans="2:14">
      <c r="B5146" s="1">
        <v>45056</v>
      </c>
      <c r="C5146">
        <v>14320</v>
      </c>
      <c r="D5146">
        <f>COUNTIF(C$4:C5146,Tabela3[[#This Row],[COMANDA]])</f>
        <v>4</v>
      </c>
      <c r="E5146" t="s">
        <v>90</v>
      </c>
      <c r="F5146" t="s">
        <v>99</v>
      </c>
      <c r="G5146" t="s">
        <v>9</v>
      </c>
      <c r="H5146" t="s">
        <v>138</v>
      </c>
      <c r="I5146" s="2">
        <v>1</v>
      </c>
      <c r="J5146" t="s">
        <v>11</v>
      </c>
      <c r="K5146" s="21">
        <f>INDEX(LISTAS!$H:$Q,MATCH(BASE!H5148,LISTAS!$G:$G,0),MATCH(BASE!J5148,LISTAS!$H$3:$Q$3,0))*Tabela3[[#This Row],[QUANTIDADE]]</f>
        <v>18</v>
      </c>
      <c r="L5146" s="2" t="str">
        <f>TEXT(Tabela3[[#This Row],[DATA]],"MM")</f>
        <v>05</v>
      </c>
      <c r="M5146" s="2">
        <f>WEEKNUM(Tabela3[[#This Row],[DATA]])</f>
        <v>19</v>
      </c>
      <c r="N5146" s="18">
        <f>YEAR(Tabela3[[#This Row],[DATA]])</f>
        <v>2023</v>
      </c>
    </row>
    <row r="5147" spans="2:14">
      <c r="B5147" s="1">
        <v>45056</v>
      </c>
      <c r="C5147">
        <v>14320</v>
      </c>
      <c r="D5147">
        <f>COUNTIF(C$4:C5147,Tabela3[[#This Row],[COMANDA]])</f>
        <v>5</v>
      </c>
      <c r="E5147" t="s">
        <v>90</v>
      </c>
      <c r="F5147" t="s">
        <v>100</v>
      </c>
      <c r="G5147" t="s">
        <v>9</v>
      </c>
      <c r="H5147" t="s">
        <v>136</v>
      </c>
      <c r="I5147" s="2">
        <v>1</v>
      </c>
      <c r="J5147" t="s">
        <v>11</v>
      </c>
      <c r="K5147" s="21">
        <f>INDEX(LISTAS!$H:$Q,MATCH(BASE!H5149,LISTAS!$G:$G,0),MATCH(BASE!J5149,LISTAS!$H$3:$Q$3,0))*Tabela3[[#This Row],[QUANTIDADE]]</f>
        <v>6</v>
      </c>
      <c r="L5147" s="2" t="str">
        <f>TEXT(Tabela3[[#This Row],[DATA]],"MM")</f>
        <v>05</v>
      </c>
      <c r="M5147" s="2">
        <f>WEEKNUM(Tabela3[[#This Row],[DATA]])</f>
        <v>19</v>
      </c>
      <c r="N5147" s="18">
        <f>YEAR(Tabela3[[#This Row],[DATA]])</f>
        <v>2023</v>
      </c>
    </row>
    <row r="5148" spans="2:14">
      <c r="B5148" s="1">
        <v>45056</v>
      </c>
      <c r="C5148">
        <v>14321</v>
      </c>
      <c r="D5148">
        <f>COUNTIF(C$4:C5148,Tabela3[[#This Row],[COMANDA]])</f>
        <v>1</v>
      </c>
      <c r="E5148" t="s">
        <v>90</v>
      </c>
      <c r="F5148" t="s">
        <v>98</v>
      </c>
      <c r="G5148" t="s">
        <v>8</v>
      </c>
      <c r="H5148" t="s">
        <v>204</v>
      </c>
      <c r="I5148" s="2">
        <v>1</v>
      </c>
      <c r="J5148" t="s">
        <v>11</v>
      </c>
      <c r="K5148" s="21">
        <f>INDEX(LISTAS!$H:$Q,MATCH(BASE!H5150,LISTAS!$G:$G,0),MATCH(BASE!J5150,LISTAS!$H$3:$Q$3,0))*Tabela3[[#This Row],[QUANTIDADE]]</f>
        <v>18</v>
      </c>
      <c r="L5148" s="2" t="str">
        <f>TEXT(Tabela3[[#This Row],[DATA]],"MM")</f>
        <v>05</v>
      </c>
      <c r="M5148" s="2">
        <f>WEEKNUM(Tabela3[[#This Row],[DATA]])</f>
        <v>19</v>
      </c>
      <c r="N5148" s="18">
        <f>YEAR(Tabela3[[#This Row],[DATA]])</f>
        <v>2023</v>
      </c>
    </row>
    <row r="5149" spans="2:14">
      <c r="B5149" s="1">
        <v>45056</v>
      </c>
      <c r="C5149">
        <v>14321</v>
      </c>
      <c r="D5149">
        <f>COUNTIF(C$4:C5149,Tabela3[[#This Row],[COMANDA]])</f>
        <v>2</v>
      </c>
      <c r="E5149" t="s">
        <v>90</v>
      </c>
      <c r="F5149" t="s">
        <v>98</v>
      </c>
      <c r="G5149" t="s">
        <v>10</v>
      </c>
      <c r="H5149" t="s">
        <v>119</v>
      </c>
      <c r="I5149" s="2">
        <v>1</v>
      </c>
      <c r="J5149" t="s">
        <v>11</v>
      </c>
      <c r="K5149" s="21">
        <f>INDEX(LISTAS!$H:$Q,MATCH(BASE!H5151,LISTAS!$G:$G,0),MATCH(BASE!J5151,LISTAS!$H$3:$Q$3,0))*Tabela3[[#This Row],[QUANTIDADE]]</f>
        <v>18</v>
      </c>
      <c r="L5149" s="2" t="str">
        <f>TEXT(Tabela3[[#This Row],[DATA]],"MM")</f>
        <v>05</v>
      </c>
      <c r="M5149" s="2">
        <f>WEEKNUM(Tabela3[[#This Row],[DATA]])</f>
        <v>19</v>
      </c>
      <c r="N5149" s="18">
        <f>YEAR(Tabela3[[#This Row],[DATA]])</f>
        <v>2023</v>
      </c>
    </row>
    <row r="5150" spans="2:14">
      <c r="B5150" s="1">
        <v>45056</v>
      </c>
      <c r="C5150">
        <v>14322</v>
      </c>
      <c r="D5150">
        <f>COUNTIF(C$4:C5150,Tabela3[[#This Row],[COMANDA]])</f>
        <v>1</v>
      </c>
      <c r="E5150" t="s">
        <v>90</v>
      </c>
      <c r="F5150" t="s">
        <v>375</v>
      </c>
      <c r="G5150" t="s">
        <v>8</v>
      </c>
      <c r="H5150" t="s">
        <v>206</v>
      </c>
      <c r="I5150" s="2">
        <v>1</v>
      </c>
      <c r="J5150" t="s">
        <v>11</v>
      </c>
      <c r="K5150" s="21">
        <f>INDEX(LISTAS!$H:$Q,MATCH(BASE!H5152,LISTAS!$G:$G,0),MATCH(BASE!J5152,LISTAS!$H$3:$Q$3,0))*Tabela3[[#This Row],[QUANTIDADE]]</f>
        <v>18</v>
      </c>
      <c r="L5150" s="2" t="str">
        <f>TEXT(Tabela3[[#This Row],[DATA]],"MM")</f>
        <v>05</v>
      </c>
      <c r="M5150" s="2">
        <f>WEEKNUM(Tabela3[[#This Row],[DATA]])</f>
        <v>19</v>
      </c>
      <c r="N5150" s="18">
        <f>YEAR(Tabela3[[#This Row],[DATA]])</f>
        <v>2023</v>
      </c>
    </row>
    <row r="5151" spans="2:14">
      <c r="B5151" s="1">
        <v>45056</v>
      </c>
      <c r="C5151">
        <v>14725</v>
      </c>
      <c r="D5151">
        <f>COUNTIF(C$4:C5151,Tabela3[[#This Row],[COMANDA]])</f>
        <v>1</v>
      </c>
      <c r="E5151" t="s">
        <v>90</v>
      </c>
      <c r="F5151" t="s">
        <v>99</v>
      </c>
      <c r="G5151" t="s">
        <v>8</v>
      </c>
      <c r="H5151" t="s">
        <v>206</v>
      </c>
      <c r="I5151" s="2">
        <v>1</v>
      </c>
      <c r="J5151" t="s">
        <v>11</v>
      </c>
      <c r="K5151" s="21">
        <f>INDEX(LISTAS!$H:$Q,MATCH(BASE!H5056,LISTAS!$G:$G,0),MATCH(BASE!J5056,LISTAS!$H$3:$Q$3,0))*Tabela3[[#This Row],[QUANTIDADE]]</f>
        <v>20</v>
      </c>
      <c r="L5151" s="2" t="str">
        <f>TEXT(Tabela3[[#This Row],[DATA]],"MM")</f>
        <v>05</v>
      </c>
      <c r="M5151" s="2">
        <f>WEEKNUM(Tabela3[[#This Row],[DATA]])</f>
        <v>19</v>
      </c>
      <c r="N5151" s="18">
        <f>YEAR(Tabela3[[#This Row],[DATA]])</f>
        <v>2023</v>
      </c>
    </row>
    <row r="5152" spans="2:14">
      <c r="B5152" s="1">
        <v>45056</v>
      </c>
      <c r="C5152">
        <v>14725</v>
      </c>
      <c r="D5152">
        <f>COUNTIF(C$4:C5152,Tabela3[[#This Row],[COMANDA]])</f>
        <v>2</v>
      </c>
      <c r="E5152" t="s">
        <v>89</v>
      </c>
      <c r="F5152" t="s">
        <v>99</v>
      </c>
      <c r="G5152" t="s">
        <v>8</v>
      </c>
      <c r="H5152" t="s">
        <v>206</v>
      </c>
      <c r="I5152" s="2">
        <v>1</v>
      </c>
      <c r="J5152" t="s">
        <v>11</v>
      </c>
      <c r="K5152" s="21">
        <f>INDEX(LISTAS!$H:$Q,MATCH(BASE!H5057,LISTAS!$G:$G,0),MATCH(BASE!J5057,LISTAS!$H$3:$Q$3,0))*Tabela3[[#This Row],[QUANTIDADE]]</f>
        <v>18</v>
      </c>
      <c r="L5152" s="2" t="str">
        <f>TEXT(Tabela3[[#This Row],[DATA]],"MM")</f>
        <v>05</v>
      </c>
      <c r="M5152" s="2">
        <f>WEEKNUM(Tabela3[[#This Row],[DATA]])</f>
        <v>19</v>
      </c>
      <c r="N5152" s="18">
        <f>YEAR(Tabela3[[#This Row],[DATA]])</f>
        <v>2023</v>
      </c>
    </row>
    <row r="5153" spans="2:14">
      <c r="B5153" s="1">
        <v>45056</v>
      </c>
      <c r="C5153" t="s">
        <v>486</v>
      </c>
      <c r="D5153">
        <f>COUNTIF(C$4:C5153,Tabela3[[#This Row],[COMANDA]])</f>
        <v>1</v>
      </c>
      <c r="E5153" t="s">
        <v>1</v>
      </c>
      <c r="G5153" t="s">
        <v>77</v>
      </c>
      <c r="H5153" t="s">
        <v>224</v>
      </c>
      <c r="I5153" s="2">
        <v>8</v>
      </c>
      <c r="J5153" t="s">
        <v>11</v>
      </c>
      <c r="K5153" s="21">
        <f>INDEX(LISTAS!$H:$Q,MATCH(BASE!H5153,LISTAS!$G:$G,0),MATCH(BASE!J5153,LISTAS!$H$3:$Q$3,0))*Tabela3[[#This Row],[QUANTIDADE]]</f>
        <v>44</v>
      </c>
      <c r="L5153" s="2" t="str">
        <f>TEXT(Tabela3[[#This Row],[DATA]],"MM")</f>
        <v>05</v>
      </c>
      <c r="M5153" s="2">
        <f>WEEKNUM(Tabela3[[#This Row],[DATA]])</f>
        <v>19</v>
      </c>
      <c r="N5153" s="18">
        <f>YEAR(Tabela3[[#This Row],[DATA]])</f>
        <v>2023</v>
      </c>
    </row>
    <row r="5154" spans="2:14">
      <c r="B5154" s="1">
        <v>45056</v>
      </c>
      <c r="C5154" t="s">
        <v>486</v>
      </c>
      <c r="D5154">
        <f>COUNTIF(C$4:C5154,Tabela3[[#This Row],[COMANDA]])</f>
        <v>2</v>
      </c>
      <c r="E5154" t="s">
        <v>1</v>
      </c>
      <c r="G5154" t="s">
        <v>77</v>
      </c>
      <c r="H5154" t="s">
        <v>79</v>
      </c>
      <c r="I5154" s="2">
        <v>4</v>
      </c>
      <c r="J5154" t="s">
        <v>11</v>
      </c>
      <c r="K5154" s="21">
        <f>INDEX(LISTAS!$H:$Q,MATCH(BASE!H5154,LISTAS!$G:$G,0),MATCH(BASE!J5154,LISTAS!$H$3:$Q$3,0))*Tabela3[[#This Row],[QUANTIDADE]]</f>
        <v>18</v>
      </c>
      <c r="L5154" s="2" t="str">
        <f>TEXT(Tabela3[[#This Row],[DATA]],"MM")</f>
        <v>05</v>
      </c>
      <c r="M5154" s="2">
        <f>WEEKNUM(Tabela3[[#This Row],[DATA]])</f>
        <v>19</v>
      </c>
      <c r="N5154" s="18">
        <f>YEAR(Tabela3[[#This Row],[DATA]])</f>
        <v>2023</v>
      </c>
    </row>
    <row r="5155" spans="2:14">
      <c r="B5155" s="1">
        <v>45056</v>
      </c>
      <c r="C5155" t="s">
        <v>486</v>
      </c>
      <c r="D5155">
        <f>COUNTIF(C$4:C5155,Tabela3[[#This Row],[COMANDA]])</f>
        <v>3</v>
      </c>
      <c r="E5155" t="s">
        <v>1</v>
      </c>
      <c r="G5155" t="s">
        <v>74</v>
      </c>
      <c r="H5155" t="s">
        <v>120</v>
      </c>
      <c r="I5155" s="2">
        <v>9</v>
      </c>
      <c r="J5155" t="s">
        <v>11</v>
      </c>
      <c r="K5155" s="21">
        <f>INDEX(LISTAS!$H:$Q,MATCH(BASE!H5155,LISTAS!$G:$G,0),MATCH(BASE!J5155,LISTAS!$H$3:$Q$3,0))*Tabela3[[#This Row],[QUANTIDADE]]</f>
        <v>27</v>
      </c>
      <c r="L5155" s="2" t="str">
        <f>TEXT(Tabela3[[#This Row],[DATA]],"MM")</f>
        <v>05</v>
      </c>
      <c r="M5155" s="2">
        <f>WEEKNUM(Tabela3[[#This Row],[DATA]])</f>
        <v>19</v>
      </c>
      <c r="N5155" s="18">
        <f>YEAR(Tabela3[[#This Row],[DATA]])</f>
        <v>2023</v>
      </c>
    </row>
    <row r="5156" spans="2:14">
      <c r="B5156" s="1">
        <v>45056</v>
      </c>
      <c r="C5156" t="s">
        <v>486</v>
      </c>
      <c r="D5156">
        <f>COUNTIF(C$4:C5156,Tabela3[[#This Row],[COMANDA]])</f>
        <v>4</v>
      </c>
      <c r="E5156" t="s">
        <v>1</v>
      </c>
      <c r="G5156" t="s">
        <v>64</v>
      </c>
      <c r="H5156" t="s">
        <v>170</v>
      </c>
      <c r="I5156" s="2">
        <v>1</v>
      </c>
      <c r="J5156" t="s">
        <v>11</v>
      </c>
      <c r="K5156" s="21">
        <f>INDEX(LISTAS!$H:$Q,MATCH(BASE!H5156,LISTAS!$G:$G,0),MATCH(BASE!J5156,LISTAS!$H$3:$Q$3,0))*Tabela3[[#This Row],[QUANTIDADE]]</f>
        <v>10</v>
      </c>
      <c r="L5156" s="2" t="str">
        <f>TEXT(Tabela3[[#This Row],[DATA]],"MM")</f>
        <v>05</v>
      </c>
      <c r="M5156" s="2">
        <f>WEEKNUM(Tabela3[[#This Row],[DATA]])</f>
        <v>19</v>
      </c>
      <c r="N5156" s="18">
        <f>YEAR(Tabela3[[#This Row],[DATA]])</f>
        <v>2023</v>
      </c>
    </row>
    <row r="5157" spans="2:14">
      <c r="B5157" s="1">
        <v>45056</v>
      </c>
      <c r="C5157" t="s">
        <v>486</v>
      </c>
      <c r="D5157">
        <f>COUNTIF(C$4:C5157,Tabela3[[#This Row],[COMANDA]])</f>
        <v>5</v>
      </c>
      <c r="E5157" t="s">
        <v>1</v>
      </c>
      <c r="G5157" t="s">
        <v>9</v>
      </c>
      <c r="H5157" t="s">
        <v>59</v>
      </c>
      <c r="I5157" s="2">
        <v>3</v>
      </c>
      <c r="J5157" t="s">
        <v>11</v>
      </c>
      <c r="K5157" s="21">
        <f>INDEX(LISTAS!$H:$Q,MATCH(BASE!H5157,LISTAS!$G:$G,0),MATCH(BASE!J5157,LISTAS!$H$3:$Q$3,0))*Tabela3[[#This Row],[QUANTIDADE]]</f>
        <v>9</v>
      </c>
      <c r="L5157" s="2" t="str">
        <f>TEXT(Tabela3[[#This Row],[DATA]],"MM")</f>
        <v>05</v>
      </c>
      <c r="M5157" s="2">
        <f>WEEKNUM(Tabela3[[#This Row],[DATA]])</f>
        <v>19</v>
      </c>
      <c r="N5157" s="18">
        <f>YEAR(Tabela3[[#This Row],[DATA]])</f>
        <v>2023</v>
      </c>
    </row>
    <row r="5158" spans="2:14">
      <c r="B5158" s="1">
        <v>45056</v>
      </c>
      <c r="C5158" t="s">
        <v>486</v>
      </c>
      <c r="D5158">
        <f>COUNTIF(C$4:C5158,Tabela3[[#This Row],[COMANDA]])</f>
        <v>6</v>
      </c>
      <c r="E5158" t="s">
        <v>1</v>
      </c>
      <c r="G5158" t="s">
        <v>63</v>
      </c>
      <c r="H5158" t="s">
        <v>181</v>
      </c>
      <c r="I5158" s="2">
        <v>1</v>
      </c>
      <c r="J5158" t="s">
        <v>11</v>
      </c>
      <c r="K5158" s="21">
        <f>INDEX(LISTAS!$H:$Q,MATCH(BASE!H5158,LISTAS!$G:$G,0),MATCH(BASE!J5158,LISTAS!$H$3:$Q$3,0))*Tabela3[[#This Row],[QUANTIDADE]]</f>
        <v>9</v>
      </c>
      <c r="L5158" s="2" t="str">
        <f>TEXT(Tabela3[[#This Row],[DATA]],"MM")</f>
        <v>05</v>
      </c>
      <c r="M5158" s="2">
        <f>WEEKNUM(Tabela3[[#This Row],[DATA]])</f>
        <v>19</v>
      </c>
      <c r="N5158" s="18">
        <f>YEAR(Tabela3[[#This Row],[DATA]])</f>
        <v>2023</v>
      </c>
    </row>
    <row r="5159" spans="2:14">
      <c r="B5159" s="1">
        <v>45056</v>
      </c>
      <c r="C5159" t="s">
        <v>486</v>
      </c>
      <c r="D5159">
        <f>COUNTIF(C$4:C5159,Tabela3[[#This Row],[COMANDA]])</f>
        <v>7</v>
      </c>
      <c r="E5159" t="s">
        <v>1</v>
      </c>
      <c r="G5159" t="s">
        <v>9</v>
      </c>
      <c r="H5159" t="s">
        <v>69</v>
      </c>
      <c r="I5159" s="2">
        <v>2</v>
      </c>
      <c r="J5159" t="s">
        <v>11</v>
      </c>
      <c r="K5159" s="21">
        <f>INDEX(LISTAS!$H:$Q,MATCH(BASE!H5159,LISTAS!$G:$G,0),MATCH(BASE!J5159,LISTAS!$H$3:$Q$3,0))*Tabela3[[#This Row],[QUANTIDADE]]</f>
        <v>8</v>
      </c>
      <c r="L5159" s="2" t="str">
        <f>TEXT(Tabela3[[#This Row],[DATA]],"MM")</f>
        <v>05</v>
      </c>
      <c r="M5159" s="2">
        <f>WEEKNUM(Tabela3[[#This Row],[DATA]])</f>
        <v>19</v>
      </c>
      <c r="N5159" s="18">
        <f>YEAR(Tabela3[[#This Row],[DATA]])</f>
        <v>2023</v>
      </c>
    </row>
    <row r="5160" spans="2:14">
      <c r="B5160" s="1">
        <v>45056</v>
      </c>
      <c r="C5160" t="s">
        <v>486</v>
      </c>
      <c r="D5160">
        <f>COUNTIF(C$4:C5160,Tabela3[[#This Row],[COMANDA]])</f>
        <v>8</v>
      </c>
      <c r="E5160" t="s">
        <v>1</v>
      </c>
      <c r="G5160" t="s">
        <v>63</v>
      </c>
      <c r="H5160" t="s">
        <v>180</v>
      </c>
      <c r="I5160" s="2">
        <v>1</v>
      </c>
      <c r="J5160" t="s">
        <v>11</v>
      </c>
      <c r="K5160" s="21">
        <f>INDEX(LISTAS!$H:$Q,MATCH(BASE!H5160,LISTAS!$G:$G,0),MATCH(BASE!J5160,LISTAS!$H$3:$Q$3,0))*Tabela3[[#This Row],[QUANTIDADE]]</f>
        <v>6</v>
      </c>
      <c r="L5160" s="2" t="str">
        <f>TEXT(Tabela3[[#This Row],[DATA]],"MM")</f>
        <v>05</v>
      </c>
      <c r="M5160" s="2">
        <f>WEEKNUM(Tabela3[[#This Row],[DATA]])</f>
        <v>19</v>
      </c>
      <c r="N5160" s="18">
        <f>YEAR(Tabela3[[#This Row],[DATA]])</f>
        <v>2023</v>
      </c>
    </row>
    <row r="5161" spans="2:14">
      <c r="B5161" s="1">
        <v>45056</v>
      </c>
      <c r="C5161" t="s">
        <v>486</v>
      </c>
      <c r="D5161">
        <f>COUNTIF(C$4:C5161,Tabela3[[#This Row],[COMANDA]])</f>
        <v>9</v>
      </c>
      <c r="E5161" t="s">
        <v>1</v>
      </c>
      <c r="G5161" t="s">
        <v>74</v>
      </c>
      <c r="H5161" t="s">
        <v>75</v>
      </c>
      <c r="I5161" s="2">
        <v>10</v>
      </c>
      <c r="J5161" t="s">
        <v>11</v>
      </c>
      <c r="K5161" s="21">
        <f>INDEX(LISTAS!$H:$Q,MATCH(BASE!H5161,LISTAS!$G:$G,0),MATCH(BASE!J5161,LISTAS!$H$3:$Q$3,0))*Tabela3[[#This Row],[QUANTIDADE]]</f>
        <v>60</v>
      </c>
      <c r="L5161" s="2" t="str">
        <f>TEXT(Tabela3[[#This Row],[DATA]],"MM")</f>
        <v>05</v>
      </c>
      <c r="M5161" s="2">
        <f>WEEKNUM(Tabela3[[#This Row],[DATA]])</f>
        <v>19</v>
      </c>
      <c r="N5161" s="18">
        <f>YEAR(Tabela3[[#This Row],[DATA]])</f>
        <v>2023</v>
      </c>
    </row>
    <row r="5162" spans="2:14">
      <c r="B5162" s="1">
        <v>45056</v>
      </c>
      <c r="C5162" t="s">
        <v>486</v>
      </c>
      <c r="D5162">
        <f>COUNTIF(C$4:C5162,Tabela3[[#This Row],[COMANDA]])</f>
        <v>10</v>
      </c>
      <c r="E5162" t="s">
        <v>1</v>
      </c>
      <c r="G5162" t="s">
        <v>9</v>
      </c>
      <c r="H5162" t="s">
        <v>214</v>
      </c>
      <c r="I5162" s="2">
        <v>21</v>
      </c>
      <c r="J5162" t="s">
        <v>11</v>
      </c>
      <c r="K5162" s="21">
        <f>INDEX(LISTAS!$H:$Q,MATCH(BASE!H5162,LISTAS!$G:$G,0),MATCH(BASE!J5162,LISTAS!$H$3:$Q$3,0))*Tabela3[[#This Row],[QUANTIDADE]]</f>
        <v>21</v>
      </c>
      <c r="L5162" s="2" t="str">
        <f>TEXT(Tabela3[[#This Row],[DATA]],"MM")</f>
        <v>05</v>
      </c>
      <c r="M5162" s="2">
        <f>WEEKNUM(Tabela3[[#This Row],[DATA]])</f>
        <v>19</v>
      </c>
      <c r="N5162" s="18">
        <f>YEAR(Tabela3[[#This Row],[DATA]])</f>
        <v>2023</v>
      </c>
    </row>
    <row r="5163" spans="2:14">
      <c r="B5163" s="1">
        <v>45056</v>
      </c>
      <c r="C5163" t="s">
        <v>486</v>
      </c>
      <c r="D5163">
        <f>COUNTIF(C$4:C5163,Tabela3[[#This Row],[COMANDA]])</f>
        <v>11</v>
      </c>
      <c r="E5163" t="s">
        <v>1</v>
      </c>
      <c r="G5163" t="s">
        <v>9</v>
      </c>
      <c r="H5163" t="s">
        <v>55</v>
      </c>
      <c r="I5163" s="2">
        <v>5</v>
      </c>
      <c r="J5163" t="s">
        <v>11</v>
      </c>
      <c r="K5163" s="21">
        <f>INDEX(LISTAS!$H:$Q,MATCH(BASE!H5163,LISTAS!$G:$G,0),MATCH(BASE!J5163,LISTAS!$H$3:$Q$3,0))*Tabela3[[#This Row],[QUANTIDADE]]</f>
        <v>15</v>
      </c>
      <c r="L5163" s="2" t="str">
        <f>TEXT(Tabela3[[#This Row],[DATA]],"MM")</f>
        <v>05</v>
      </c>
      <c r="M5163" s="2">
        <f>WEEKNUM(Tabela3[[#This Row],[DATA]])</f>
        <v>19</v>
      </c>
      <c r="N5163" s="18">
        <f>YEAR(Tabela3[[#This Row],[DATA]])</f>
        <v>2023</v>
      </c>
    </row>
    <row r="5164" spans="2:14">
      <c r="B5164" s="1">
        <v>45056</v>
      </c>
      <c r="C5164" t="s">
        <v>486</v>
      </c>
      <c r="D5164">
        <f>COUNTIF(C$4:C5164,Tabela3[[#This Row],[COMANDA]])</f>
        <v>12</v>
      </c>
      <c r="E5164" t="s">
        <v>1</v>
      </c>
      <c r="G5164" t="s">
        <v>9</v>
      </c>
      <c r="H5164" t="s">
        <v>104</v>
      </c>
      <c r="I5164" s="2">
        <v>1</v>
      </c>
      <c r="J5164" t="s">
        <v>11</v>
      </c>
      <c r="K5164" s="21">
        <f>INDEX(LISTAS!$H:$Q,MATCH(BASE!H5164,LISTAS!$G:$G,0),MATCH(BASE!J5164,LISTAS!$H$3:$Q$3,0))*Tabela3[[#This Row],[QUANTIDADE]]</f>
        <v>4</v>
      </c>
      <c r="L5164" s="2" t="str">
        <f>TEXT(Tabela3[[#This Row],[DATA]],"MM")</f>
        <v>05</v>
      </c>
      <c r="M5164" s="2">
        <f>WEEKNUM(Tabela3[[#This Row],[DATA]])</f>
        <v>19</v>
      </c>
      <c r="N5164" s="18">
        <f>YEAR(Tabela3[[#This Row],[DATA]])</f>
        <v>2023</v>
      </c>
    </row>
    <row r="5165" spans="2:14">
      <c r="B5165" s="1">
        <v>45056</v>
      </c>
      <c r="C5165" t="s">
        <v>486</v>
      </c>
      <c r="D5165">
        <f>COUNTIF(C$4:C5165,Tabela3[[#This Row],[COMANDA]])</f>
        <v>13</v>
      </c>
      <c r="E5165" t="s">
        <v>1</v>
      </c>
      <c r="G5165" t="s">
        <v>77</v>
      </c>
      <c r="H5165" t="s">
        <v>483</v>
      </c>
      <c r="I5165" s="2">
        <v>1</v>
      </c>
      <c r="J5165" t="s">
        <v>11</v>
      </c>
      <c r="K5165" s="21">
        <f>INDEX(LISTAS!$H:$Q,MATCH(BASE!H5165,LISTAS!$G:$G,0),MATCH(BASE!J5165,LISTAS!$H$3:$Q$3,0))*Tabela3[[#This Row],[QUANTIDADE]]</f>
        <v>4.5</v>
      </c>
      <c r="L5165" s="2" t="str">
        <f>TEXT(Tabela3[[#This Row],[DATA]],"MM")</f>
        <v>05</v>
      </c>
      <c r="M5165" s="2">
        <f>WEEKNUM(Tabela3[[#This Row],[DATA]])</f>
        <v>19</v>
      </c>
      <c r="N5165" s="18">
        <f>YEAR(Tabela3[[#This Row],[DATA]])</f>
        <v>2023</v>
      </c>
    </row>
    <row r="5166" spans="2:14">
      <c r="B5166" s="1">
        <v>45056</v>
      </c>
      <c r="C5166" t="s">
        <v>486</v>
      </c>
      <c r="D5166">
        <f>COUNTIF(C$4:C5166,Tabela3[[#This Row],[COMANDA]])</f>
        <v>14</v>
      </c>
      <c r="E5166" t="s">
        <v>1</v>
      </c>
      <c r="G5166" t="s">
        <v>9</v>
      </c>
      <c r="H5166" t="s">
        <v>68</v>
      </c>
      <c r="I5166" s="2">
        <v>2</v>
      </c>
      <c r="J5166" t="s">
        <v>11</v>
      </c>
      <c r="K5166" s="21">
        <f>INDEX(LISTAS!$H:$Q,MATCH(BASE!H5166,LISTAS!$G:$G,0),MATCH(BASE!J5166,LISTAS!$H$3:$Q$3,0))*Tabela3[[#This Row],[QUANTIDADE]]</f>
        <v>6</v>
      </c>
      <c r="L5166" s="2" t="str">
        <f>TEXT(Tabela3[[#This Row],[DATA]],"MM")</f>
        <v>05</v>
      </c>
      <c r="M5166" s="2">
        <f>WEEKNUM(Tabela3[[#This Row],[DATA]])</f>
        <v>19</v>
      </c>
      <c r="N5166" s="18">
        <f>YEAR(Tabela3[[#This Row],[DATA]])</f>
        <v>2023</v>
      </c>
    </row>
    <row r="5167" spans="2:14">
      <c r="B5167" s="1">
        <v>45056</v>
      </c>
      <c r="C5167" t="s">
        <v>486</v>
      </c>
      <c r="D5167">
        <f>COUNTIF(C$4:C5167,Tabela3[[#This Row],[COMANDA]])</f>
        <v>15</v>
      </c>
      <c r="E5167" t="s">
        <v>1</v>
      </c>
      <c r="G5167" t="s">
        <v>74</v>
      </c>
      <c r="H5167" t="s">
        <v>76</v>
      </c>
      <c r="I5167" s="2">
        <v>3</v>
      </c>
      <c r="J5167" t="s">
        <v>11</v>
      </c>
      <c r="K5167" s="21">
        <f>INDEX(LISTAS!$H:$Q,MATCH(BASE!H5167,LISTAS!$G:$G,0),MATCH(BASE!J5167,LISTAS!$H$3:$Q$3,0))*Tabela3[[#This Row],[QUANTIDADE]]</f>
        <v>6</v>
      </c>
      <c r="L5167" s="2" t="str">
        <f>TEXT(Tabela3[[#This Row],[DATA]],"MM")</f>
        <v>05</v>
      </c>
      <c r="M5167" s="2">
        <f>WEEKNUM(Tabela3[[#This Row],[DATA]])</f>
        <v>19</v>
      </c>
      <c r="N5167" s="18">
        <f>YEAR(Tabela3[[#This Row],[DATA]])</f>
        <v>2023</v>
      </c>
    </row>
    <row r="5168" spans="2:14">
      <c r="B5168" s="1">
        <v>45056</v>
      </c>
      <c r="C5168" t="s">
        <v>486</v>
      </c>
      <c r="D5168">
        <f>COUNTIF(C$4:C5168,Tabela3[[#This Row],[COMANDA]])</f>
        <v>16</v>
      </c>
      <c r="E5168" t="s">
        <v>1</v>
      </c>
      <c r="G5168" t="s">
        <v>9</v>
      </c>
      <c r="H5168" t="s">
        <v>208</v>
      </c>
      <c r="I5168" s="2">
        <v>1</v>
      </c>
      <c r="J5168" t="s">
        <v>11</v>
      </c>
      <c r="K5168" s="21">
        <f>INDEX(LISTAS!$H:$Q,MATCH(BASE!H5168,LISTAS!$G:$G,0),MATCH(BASE!J5168,LISTAS!$H$3:$Q$3,0))*Tabela3[[#This Row],[QUANTIDADE]]</f>
        <v>4</v>
      </c>
      <c r="L5168" s="2" t="str">
        <f>TEXT(Tabela3[[#This Row],[DATA]],"MM")</f>
        <v>05</v>
      </c>
      <c r="M5168" s="2">
        <f>WEEKNUM(Tabela3[[#This Row],[DATA]])</f>
        <v>19</v>
      </c>
      <c r="N5168" s="18">
        <f>YEAR(Tabela3[[#This Row],[DATA]])</f>
        <v>2023</v>
      </c>
    </row>
    <row r="5169" spans="2:14">
      <c r="B5169" s="1">
        <v>45056</v>
      </c>
      <c r="C5169" t="s">
        <v>486</v>
      </c>
      <c r="D5169">
        <f>COUNTIF(C$4:C5169,Tabela3[[#This Row],[COMANDA]])</f>
        <v>17</v>
      </c>
      <c r="E5169" t="s">
        <v>1</v>
      </c>
      <c r="G5169" t="s">
        <v>9</v>
      </c>
      <c r="H5169" t="s">
        <v>146</v>
      </c>
      <c r="I5169" s="2">
        <v>1</v>
      </c>
      <c r="J5169" t="s">
        <v>11</v>
      </c>
      <c r="K5169" s="21">
        <f>INDEX(LISTAS!$H:$Q,MATCH(BASE!H5169,LISTAS!$G:$G,0),MATCH(BASE!J5169,LISTAS!$H$3:$Q$3,0))*Tabela3[[#This Row],[QUANTIDADE]]</f>
        <v>4</v>
      </c>
      <c r="L5169" s="2" t="str">
        <f>TEXT(Tabela3[[#This Row],[DATA]],"MM")</f>
        <v>05</v>
      </c>
      <c r="M5169" s="2">
        <f>WEEKNUM(Tabela3[[#This Row],[DATA]])</f>
        <v>19</v>
      </c>
      <c r="N5169" s="18">
        <f>YEAR(Tabela3[[#This Row],[DATA]])</f>
        <v>2023</v>
      </c>
    </row>
    <row r="5170" spans="2:14">
      <c r="B5170" s="1">
        <v>45056</v>
      </c>
      <c r="C5170" t="s">
        <v>486</v>
      </c>
      <c r="D5170">
        <f>COUNTIF(C$4:C5170,Tabela3[[#This Row],[COMANDA]])</f>
        <v>18</v>
      </c>
      <c r="E5170" t="s">
        <v>1</v>
      </c>
      <c r="G5170" t="s">
        <v>10</v>
      </c>
      <c r="H5170" t="s">
        <v>118</v>
      </c>
      <c r="I5170" s="2">
        <v>2</v>
      </c>
      <c r="J5170" t="s">
        <v>11</v>
      </c>
      <c r="K5170" s="21">
        <f>INDEX(LISTAS!$H:$Q,MATCH(BASE!H5170,LISTAS!$G:$G,0),MATCH(BASE!J5170,LISTAS!$H$3:$Q$3,0))*Tabela3[[#This Row],[QUANTIDADE]]</f>
        <v>3</v>
      </c>
      <c r="L5170" s="2" t="str">
        <f>TEXT(Tabela3[[#This Row],[DATA]],"MM")</f>
        <v>05</v>
      </c>
      <c r="M5170" s="2">
        <f>WEEKNUM(Tabela3[[#This Row],[DATA]])</f>
        <v>19</v>
      </c>
      <c r="N5170" s="18">
        <f>YEAR(Tabela3[[#This Row],[DATA]])</f>
        <v>2023</v>
      </c>
    </row>
    <row r="5171" spans="2:14">
      <c r="B5171" s="1">
        <v>45056</v>
      </c>
      <c r="C5171" t="s">
        <v>486</v>
      </c>
      <c r="D5171">
        <f>COUNTIF(C$4:C5171,Tabela3[[#This Row],[COMANDA]])</f>
        <v>19</v>
      </c>
      <c r="E5171" t="s">
        <v>1</v>
      </c>
      <c r="G5171" t="s">
        <v>63</v>
      </c>
      <c r="H5171" t="s">
        <v>178</v>
      </c>
      <c r="I5171" s="2">
        <v>1</v>
      </c>
      <c r="J5171" t="s">
        <v>11</v>
      </c>
      <c r="K5171" s="21">
        <f>INDEX(LISTAS!$H:$Q,MATCH(BASE!H5171,LISTAS!$G:$G,0),MATCH(BASE!J5171,LISTAS!$H$3:$Q$3,0))*Tabela3[[#This Row],[QUANTIDADE]]</f>
        <v>5</v>
      </c>
      <c r="L5171" s="2" t="str">
        <f>TEXT(Tabela3[[#This Row],[DATA]],"MM")</f>
        <v>05</v>
      </c>
      <c r="M5171" s="2">
        <f>WEEKNUM(Tabela3[[#This Row],[DATA]])</f>
        <v>19</v>
      </c>
      <c r="N5171" s="18">
        <f>YEAR(Tabela3[[#This Row],[DATA]])</f>
        <v>2023</v>
      </c>
    </row>
    <row r="5172" spans="2:14">
      <c r="B5172" s="1">
        <v>45056</v>
      </c>
      <c r="C5172" t="s">
        <v>486</v>
      </c>
      <c r="D5172">
        <f>COUNTIF(C$4:C5172,Tabela3[[#This Row],[COMANDA]])</f>
        <v>20</v>
      </c>
      <c r="E5172" t="s">
        <v>1</v>
      </c>
      <c r="G5172" t="s">
        <v>10</v>
      </c>
      <c r="H5172" t="s">
        <v>256</v>
      </c>
      <c r="I5172" s="2">
        <v>1</v>
      </c>
      <c r="J5172" t="s">
        <v>11</v>
      </c>
      <c r="K5172" s="21">
        <f>INDEX(LISTAS!$H:$Q,MATCH(BASE!H5172,LISTAS!$G:$G,0),MATCH(BASE!J5172,LISTAS!$H$3:$Q$3,0))*Tabela3[[#This Row],[QUANTIDADE]]</f>
        <v>4</v>
      </c>
      <c r="L5172" s="2" t="str">
        <f>TEXT(Tabela3[[#This Row],[DATA]],"MM")</f>
        <v>05</v>
      </c>
      <c r="M5172" s="2">
        <f>WEEKNUM(Tabela3[[#This Row],[DATA]])</f>
        <v>19</v>
      </c>
      <c r="N5172" s="18">
        <f>YEAR(Tabela3[[#This Row],[DATA]])</f>
        <v>2023</v>
      </c>
    </row>
    <row r="5173" spans="2:14">
      <c r="B5173" s="1">
        <v>45056</v>
      </c>
      <c r="C5173" t="s">
        <v>486</v>
      </c>
      <c r="D5173">
        <f>COUNTIF(C$4:C5173,Tabela3[[#This Row],[COMANDA]])</f>
        <v>21</v>
      </c>
      <c r="E5173" t="s">
        <v>1</v>
      </c>
      <c r="G5173" t="s">
        <v>9</v>
      </c>
      <c r="H5173" t="s">
        <v>228</v>
      </c>
      <c r="I5173" s="2">
        <v>1</v>
      </c>
      <c r="J5173" t="s">
        <v>11</v>
      </c>
      <c r="K5173" s="21">
        <f>INDEX(LISTAS!$H:$Q,MATCH(BASE!H5173,LISTAS!$G:$G,0),MATCH(BASE!J5173,LISTAS!$H$3:$Q$3,0))*Tabela3[[#This Row],[QUANTIDADE]]</f>
        <v>6</v>
      </c>
      <c r="L5173" s="2" t="str">
        <f>TEXT(Tabela3[[#This Row],[DATA]],"MM")</f>
        <v>05</v>
      </c>
      <c r="M5173" s="2">
        <f>WEEKNUM(Tabela3[[#This Row],[DATA]])</f>
        <v>19</v>
      </c>
      <c r="N5173" s="18">
        <f>YEAR(Tabela3[[#This Row],[DATA]])</f>
        <v>2023</v>
      </c>
    </row>
    <row r="5174" spans="2:14">
      <c r="B5174" s="1">
        <v>45056</v>
      </c>
      <c r="C5174" t="s">
        <v>486</v>
      </c>
      <c r="D5174">
        <f>COUNTIF(C$4:C5174,Tabela3[[#This Row],[COMANDA]])</f>
        <v>22</v>
      </c>
      <c r="E5174" t="s">
        <v>1</v>
      </c>
      <c r="G5174" t="s">
        <v>9</v>
      </c>
      <c r="H5174" t="s">
        <v>85</v>
      </c>
      <c r="I5174" s="2">
        <v>1</v>
      </c>
      <c r="J5174" t="s">
        <v>11</v>
      </c>
      <c r="K5174" s="21">
        <f>INDEX(LISTAS!$H:$Q,MATCH(BASE!H5174,LISTAS!$G:$G,0),MATCH(BASE!J5174,LISTAS!$H$3:$Q$3,0))*Tabela3[[#This Row],[QUANTIDADE]]</f>
        <v>10</v>
      </c>
      <c r="L5174" s="2" t="str">
        <f>TEXT(Tabela3[[#This Row],[DATA]],"MM")</f>
        <v>05</v>
      </c>
      <c r="M5174" s="2">
        <f>WEEKNUM(Tabela3[[#This Row],[DATA]])</f>
        <v>19</v>
      </c>
      <c r="N5174" s="18">
        <f>YEAR(Tabela3[[#This Row],[DATA]])</f>
        <v>2023</v>
      </c>
    </row>
    <row r="5175" spans="2:14">
      <c r="B5175" s="1">
        <v>45056</v>
      </c>
      <c r="C5175" t="s">
        <v>486</v>
      </c>
      <c r="D5175">
        <f>COUNTIF(C$4:C5175,Tabela3[[#This Row],[COMANDA]])</f>
        <v>23</v>
      </c>
      <c r="E5175" t="s">
        <v>1</v>
      </c>
      <c r="G5175" t="s">
        <v>10</v>
      </c>
      <c r="H5175" t="s">
        <v>485</v>
      </c>
      <c r="I5175" s="2">
        <v>2</v>
      </c>
      <c r="J5175" t="s">
        <v>11</v>
      </c>
      <c r="K5175" s="21">
        <f>INDEX(LISTAS!$H:$Q,MATCH(BASE!H5175,LISTAS!$G:$G,0),MATCH(BASE!J5175,LISTAS!$H$3:$Q$3,0))*Tabela3[[#This Row],[QUANTIDADE]]</f>
        <v>7</v>
      </c>
      <c r="L5175" s="2" t="str">
        <f>TEXT(Tabela3[[#This Row],[DATA]],"MM")</f>
        <v>05</v>
      </c>
      <c r="M5175" s="2">
        <f>WEEKNUM(Tabela3[[#This Row],[DATA]])</f>
        <v>19</v>
      </c>
      <c r="N5175" s="18">
        <f>YEAR(Tabela3[[#This Row],[DATA]])</f>
        <v>2023</v>
      </c>
    </row>
    <row r="5176" spans="2:14">
      <c r="B5176" s="1">
        <v>45056</v>
      </c>
      <c r="C5176" t="s">
        <v>486</v>
      </c>
      <c r="D5176">
        <f>COUNTIF(C$4:C5176,Tabela3[[#This Row],[COMANDA]])</f>
        <v>24</v>
      </c>
      <c r="E5176" t="s">
        <v>1</v>
      </c>
      <c r="G5176" t="s">
        <v>9</v>
      </c>
      <c r="H5176" t="s">
        <v>464</v>
      </c>
      <c r="I5176" s="2">
        <v>1</v>
      </c>
      <c r="J5176" t="s">
        <v>11</v>
      </c>
      <c r="K5176" s="21">
        <f>INDEX(LISTAS!$H:$Q,MATCH(BASE!H5176,LISTAS!$G:$G,0),MATCH(BASE!J5176,LISTAS!$H$3:$Q$3,0))*Tabela3[[#This Row],[QUANTIDADE]]</f>
        <v>5</v>
      </c>
      <c r="L5176" s="2" t="str">
        <f>TEXT(Tabela3[[#This Row],[DATA]],"MM")</f>
        <v>05</v>
      </c>
      <c r="M5176" s="2">
        <f>WEEKNUM(Tabela3[[#This Row],[DATA]])</f>
        <v>19</v>
      </c>
      <c r="N5176" s="18">
        <f>YEAR(Tabela3[[#This Row],[DATA]])</f>
        <v>2023</v>
      </c>
    </row>
    <row r="5177" spans="2:14">
      <c r="B5177" s="1">
        <v>45056</v>
      </c>
      <c r="C5177" t="s">
        <v>486</v>
      </c>
      <c r="D5177">
        <f>COUNTIF(C$4:C5177,Tabela3[[#This Row],[COMANDA]])</f>
        <v>25</v>
      </c>
      <c r="E5177" t="s">
        <v>1</v>
      </c>
      <c r="G5177" t="s">
        <v>9</v>
      </c>
      <c r="H5177" t="s">
        <v>67</v>
      </c>
      <c r="I5177" s="2">
        <v>2</v>
      </c>
      <c r="J5177" t="s">
        <v>11</v>
      </c>
      <c r="K5177" s="21">
        <f>INDEX(LISTAS!$H:$Q,MATCH(BASE!H5177,LISTAS!$G:$G,0),MATCH(BASE!J5177,LISTAS!$H$3:$Q$3,0))*Tabela3[[#This Row],[QUANTIDADE]]</f>
        <v>3</v>
      </c>
      <c r="L5177" s="2" t="str">
        <f>TEXT(Tabela3[[#This Row],[DATA]],"MM")</f>
        <v>05</v>
      </c>
      <c r="M5177" s="2">
        <f>WEEKNUM(Tabela3[[#This Row],[DATA]])</f>
        <v>19</v>
      </c>
      <c r="N5177" s="18">
        <f>YEAR(Tabela3[[#This Row],[DATA]])</f>
        <v>2023</v>
      </c>
    </row>
    <row r="5178" spans="2:14">
      <c r="B5178" s="1">
        <v>45056</v>
      </c>
      <c r="C5178" t="s">
        <v>486</v>
      </c>
      <c r="D5178">
        <f>COUNTIF(C$4:C5178,Tabela3[[#This Row],[COMANDA]])</f>
        <v>26</v>
      </c>
      <c r="E5178" t="s">
        <v>1</v>
      </c>
      <c r="G5178" t="s">
        <v>9</v>
      </c>
      <c r="H5178" t="s">
        <v>132</v>
      </c>
      <c r="I5178" s="2">
        <v>2</v>
      </c>
      <c r="J5178" t="s">
        <v>11</v>
      </c>
      <c r="K5178" s="21">
        <f>INDEX(LISTAS!$H:$Q,MATCH(BASE!H5178,LISTAS!$G:$G,0),MATCH(BASE!J5178,LISTAS!$H$3:$Q$3,0))*Tabela3[[#This Row],[QUANTIDADE]]</f>
        <v>6</v>
      </c>
      <c r="L5178" s="2" t="str">
        <f>TEXT(Tabela3[[#This Row],[DATA]],"MM")</f>
        <v>05</v>
      </c>
      <c r="M5178" s="2">
        <f>WEEKNUM(Tabela3[[#This Row],[DATA]])</f>
        <v>19</v>
      </c>
      <c r="N5178" s="18">
        <f>YEAR(Tabela3[[#This Row],[DATA]])</f>
        <v>2023</v>
      </c>
    </row>
    <row r="5179" spans="2:14">
      <c r="B5179" s="1">
        <v>45056</v>
      </c>
      <c r="C5179" t="s">
        <v>486</v>
      </c>
      <c r="D5179">
        <f>COUNTIF(C$4:C5179,Tabela3[[#This Row],[COMANDA]])</f>
        <v>27</v>
      </c>
      <c r="E5179" t="s">
        <v>1</v>
      </c>
      <c r="G5179" t="s">
        <v>10</v>
      </c>
      <c r="H5179" t="s">
        <v>225</v>
      </c>
      <c r="I5179" s="2">
        <v>1</v>
      </c>
      <c r="J5179" t="s">
        <v>11</v>
      </c>
      <c r="K5179" s="21">
        <f>INDEX(LISTAS!$H:$Q,MATCH(BASE!H5179,LISTAS!$G:$G,0),MATCH(BASE!J5179,LISTAS!$H$3:$Q$3,0))*Tabela3[[#This Row],[QUANTIDADE]]</f>
        <v>12</v>
      </c>
      <c r="L5179" s="2" t="str">
        <f>TEXT(Tabela3[[#This Row],[DATA]],"MM")</f>
        <v>05</v>
      </c>
      <c r="M5179" s="2">
        <f>WEEKNUM(Tabela3[[#This Row],[DATA]])</f>
        <v>19</v>
      </c>
      <c r="N5179" s="18">
        <f>YEAR(Tabela3[[#This Row],[DATA]])</f>
        <v>2023</v>
      </c>
    </row>
    <row r="5180" spans="2:14">
      <c r="B5180" s="1">
        <v>45056</v>
      </c>
      <c r="C5180" t="s">
        <v>486</v>
      </c>
      <c r="D5180">
        <f>COUNTIF(C$4:C5180,Tabela3[[#This Row],[COMANDA]])</f>
        <v>28</v>
      </c>
      <c r="E5180" t="s">
        <v>1</v>
      </c>
      <c r="G5180" t="s">
        <v>10</v>
      </c>
      <c r="H5180" t="s">
        <v>432</v>
      </c>
      <c r="I5180" s="2">
        <v>2</v>
      </c>
      <c r="J5180" t="s">
        <v>11</v>
      </c>
      <c r="K5180" s="21">
        <f>INDEX(LISTAS!$H:$Q,MATCH(BASE!H5180,LISTAS!$G:$G,0),MATCH(BASE!J5180,LISTAS!$H$3:$Q$3,0))*Tabela3[[#This Row],[QUANTIDADE]]</f>
        <v>6</v>
      </c>
      <c r="L5180" s="2" t="str">
        <f>TEXT(Tabela3[[#This Row],[DATA]],"MM")</f>
        <v>05</v>
      </c>
      <c r="M5180" s="2">
        <f>WEEKNUM(Tabela3[[#This Row],[DATA]])</f>
        <v>19</v>
      </c>
      <c r="N5180" s="18">
        <f>YEAR(Tabela3[[#This Row],[DATA]])</f>
        <v>2023</v>
      </c>
    </row>
    <row r="5181" spans="2:14">
      <c r="B5181" s="1">
        <v>45056</v>
      </c>
      <c r="C5181" t="s">
        <v>486</v>
      </c>
      <c r="D5181">
        <f>COUNTIF(C$4:C5181,Tabela3[[#This Row],[COMANDA]])</f>
        <v>29</v>
      </c>
      <c r="E5181" t="s">
        <v>1</v>
      </c>
      <c r="G5181" t="s">
        <v>10</v>
      </c>
      <c r="H5181" t="s">
        <v>431</v>
      </c>
      <c r="I5181" s="2">
        <v>1</v>
      </c>
      <c r="J5181" t="s">
        <v>11</v>
      </c>
      <c r="K5181" s="21">
        <f>INDEX(LISTAS!$H:$Q,MATCH(BASE!H5181,LISTAS!$G:$G,0),MATCH(BASE!J5181,LISTAS!$H$3:$Q$3,0))*Tabela3[[#This Row],[QUANTIDADE]]</f>
        <v>4</v>
      </c>
      <c r="L5181" s="2" t="str">
        <f>TEXT(Tabela3[[#This Row],[DATA]],"MM")</f>
        <v>05</v>
      </c>
      <c r="M5181" s="2">
        <f>WEEKNUM(Tabela3[[#This Row],[DATA]])</f>
        <v>19</v>
      </c>
      <c r="N5181" s="18">
        <f>YEAR(Tabela3[[#This Row],[DATA]])</f>
        <v>2023</v>
      </c>
    </row>
    <row r="5182" spans="2:14">
      <c r="B5182" s="1">
        <v>45056</v>
      </c>
      <c r="C5182" t="s">
        <v>486</v>
      </c>
      <c r="D5182">
        <f>COUNTIF(C$4:C5182,Tabela3[[#This Row],[COMANDA]])</f>
        <v>30</v>
      </c>
      <c r="E5182" t="s">
        <v>1</v>
      </c>
      <c r="G5182" t="s">
        <v>10</v>
      </c>
      <c r="H5182" t="s">
        <v>117</v>
      </c>
      <c r="I5182" s="2">
        <v>5</v>
      </c>
      <c r="J5182" t="s">
        <v>11</v>
      </c>
      <c r="K5182" s="21">
        <f>INDEX(LISTAS!$H:$Q,MATCH(BASE!H5182,LISTAS!$G:$G,0),MATCH(BASE!J5182,LISTAS!$H$3:$Q$3,0))*Tabela3[[#This Row],[QUANTIDADE]]</f>
        <v>2.5</v>
      </c>
      <c r="L5182" s="2" t="str">
        <f>TEXT(Tabela3[[#This Row],[DATA]],"MM")</f>
        <v>05</v>
      </c>
      <c r="M5182" s="2">
        <f>WEEKNUM(Tabela3[[#This Row],[DATA]])</f>
        <v>19</v>
      </c>
      <c r="N5182" s="18">
        <f>YEAR(Tabela3[[#This Row],[DATA]])</f>
        <v>2023</v>
      </c>
    </row>
    <row r="5183" spans="2:14">
      <c r="B5183" s="1">
        <v>45056</v>
      </c>
      <c r="C5183" t="s">
        <v>486</v>
      </c>
      <c r="D5183">
        <f>COUNTIF(C$4:C5183,Tabela3[[#This Row],[COMANDA]])</f>
        <v>31</v>
      </c>
      <c r="E5183" t="s">
        <v>1</v>
      </c>
      <c r="G5183" t="s">
        <v>10</v>
      </c>
      <c r="H5183" t="s">
        <v>150</v>
      </c>
      <c r="I5183" s="2">
        <v>1</v>
      </c>
      <c r="J5183" t="s">
        <v>11</v>
      </c>
      <c r="K5183" s="21">
        <f>INDEX(LISTAS!$H:$Q,MATCH(BASE!H5183,LISTAS!$G:$G,0),MATCH(BASE!J5183,LISTAS!$H$3:$Q$3,0))*Tabela3[[#This Row],[QUANTIDADE]]</f>
        <v>1</v>
      </c>
      <c r="L5183" s="2" t="str">
        <f>TEXT(Tabela3[[#This Row],[DATA]],"MM")</f>
        <v>05</v>
      </c>
      <c r="M5183" s="2">
        <f>WEEKNUM(Tabela3[[#This Row],[DATA]])</f>
        <v>19</v>
      </c>
      <c r="N5183" s="18">
        <f>YEAR(Tabela3[[#This Row],[DATA]])</f>
        <v>2023</v>
      </c>
    </row>
    <row r="5184" spans="2:14">
      <c r="B5184" s="1">
        <v>45056</v>
      </c>
      <c r="C5184" t="s">
        <v>486</v>
      </c>
      <c r="D5184">
        <f>COUNTIF(C$4:C5184,Tabela3[[#This Row],[COMANDA]])</f>
        <v>32</v>
      </c>
      <c r="E5184" t="s">
        <v>1</v>
      </c>
      <c r="G5184" t="s">
        <v>10</v>
      </c>
      <c r="H5184" t="s">
        <v>476</v>
      </c>
      <c r="I5184" s="2">
        <v>1</v>
      </c>
      <c r="J5184" t="s">
        <v>11</v>
      </c>
      <c r="K5184" s="21">
        <f>INDEX(LISTAS!$H:$Q,MATCH(BASE!H5184,LISTAS!$G:$G,0),MATCH(BASE!J5184,LISTAS!$H$3:$Q$3,0))*Tabela3[[#This Row],[QUANTIDADE]]</f>
        <v>3</v>
      </c>
      <c r="L5184" s="2" t="str">
        <f>TEXT(Tabela3[[#This Row],[DATA]],"MM")</f>
        <v>05</v>
      </c>
      <c r="M5184" s="2">
        <f>WEEKNUM(Tabela3[[#This Row],[DATA]])</f>
        <v>19</v>
      </c>
      <c r="N5184" s="18">
        <f>YEAR(Tabela3[[#This Row],[DATA]])</f>
        <v>2023</v>
      </c>
    </row>
    <row r="5185" spans="2:14">
      <c r="B5185" s="1">
        <v>45056</v>
      </c>
      <c r="C5185" t="s">
        <v>486</v>
      </c>
      <c r="D5185">
        <f>COUNTIF(C$4:C5185,Tabela3[[#This Row],[COMANDA]])</f>
        <v>33</v>
      </c>
      <c r="E5185" t="s">
        <v>1</v>
      </c>
      <c r="G5185" t="s">
        <v>10</v>
      </c>
      <c r="H5185" t="s">
        <v>119</v>
      </c>
      <c r="I5185" s="2">
        <v>8</v>
      </c>
      <c r="J5185" t="s">
        <v>11</v>
      </c>
      <c r="K5185" s="21">
        <f>INDEX(LISTAS!$H:$Q,MATCH(BASE!H5185,LISTAS!$G:$G,0),MATCH(BASE!J5185,LISTAS!$H$3:$Q$3,0))*Tabela3[[#This Row],[QUANTIDADE]]</f>
        <v>48</v>
      </c>
      <c r="L5185" s="2" t="str">
        <f>TEXT(Tabela3[[#This Row],[DATA]],"MM")</f>
        <v>05</v>
      </c>
      <c r="M5185" s="2">
        <f>WEEKNUM(Tabela3[[#This Row],[DATA]])</f>
        <v>19</v>
      </c>
      <c r="N5185" s="18">
        <f>YEAR(Tabela3[[#This Row],[DATA]])</f>
        <v>2023</v>
      </c>
    </row>
    <row r="5186" spans="2:14">
      <c r="B5186" s="1">
        <v>45056</v>
      </c>
      <c r="C5186" t="s">
        <v>486</v>
      </c>
      <c r="D5186">
        <f>COUNTIF(C$4:C5186,Tabela3[[#This Row],[COMANDA]])</f>
        <v>34</v>
      </c>
      <c r="E5186" t="s">
        <v>1</v>
      </c>
      <c r="G5186" t="s">
        <v>9</v>
      </c>
      <c r="H5186" t="s">
        <v>56</v>
      </c>
      <c r="I5186" s="2">
        <v>1</v>
      </c>
      <c r="J5186" t="s">
        <v>11</v>
      </c>
      <c r="K5186" s="21">
        <f>INDEX(LISTAS!$H:$Q,MATCH(BASE!H5186,LISTAS!$G:$G,0),MATCH(BASE!J5186,LISTAS!$H$3:$Q$3,0))*Tabela3[[#This Row],[QUANTIDADE]]</f>
        <v>3</v>
      </c>
      <c r="L5186" s="2" t="str">
        <f>TEXT(Tabela3[[#This Row],[DATA]],"MM")</f>
        <v>05</v>
      </c>
      <c r="M5186" s="2">
        <f>WEEKNUM(Tabela3[[#This Row],[DATA]])</f>
        <v>19</v>
      </c>
      <c r="N5186" s="18">
        <f>YEAR(Tabela3[[#This Row],[DATA]])</f>
        <v>2023</v>
      </c>
    </row>
    <row r="5187" spans="2:14">
      <c r="B5187" s="1">
        <v>45056</v>
      </c>
      <c r="C5187" t="s">
        <v>486</v>
      </c>
      <c r="D5187">
        <f>COUNTIF(C$4:C5187,Tabela3[[#This Row],[COMANDA]])</f>
        <v>35</v>
      </c>
      <c r="E5187" t="s">
        <v>1</v>
      </c>
      <c r="G5187" t="s">
        <v>10</v>
      </c>
      <c r="H5187" t="s">
        <v>123</v>
      </c>
      <c r="I5187" s="2">
        <v>1</v>
      </c>
      <c r="J5187" t="s">
        <v>11</v>
      </c>
      <c r="K5187" s="21">
        <f>INDEX(LISTAS!$H:$Q,MATCH(BASE!H5187,LISTAS!$G:$G,0),MATCH(BASE!J5187,LISTAS!$H$3:$Q$3,0))*Tabela3[[#This Row],[QUANTIDADE]]</f>
        <v>1</v>
      </c>
      <c r="L5187" s="2" t="str">
        <f>TEXT(Tabela3[[#This Row],[DATA]],"MM")</f>
        <v>05</v>
      </c>
      <c r="M5187" s="2">
        <f>WEEKNUM(Tabela3[[#This Row],[DATA]])</f>
        <v>19</v>
      </c>
      <c r="N5187" s="18">
        <f>YEAR(Tabela3[[#This Row],[DATA]])</f>
        <v>2023</v>
      </c>
    </row>
    <row r="5188" spans="2:14">
      <c r="B5188" s="1">
        <v>45056</v>
      </c>
      <c r="C5188" t="s">
        <v>486</v>
      </c>
      <c r="D5188">
        <f>COUNTIF(C$4:C5188,Tabela3[[#This Row],[COMANDA]])</f>
        <v>36</v>
      </c>
      <c r="E5188" t="s">
        <v>1</v>
      </c>
      <c r="G5188" t="s">
        <v>10</v>
      </c>
      <c r="H5188" t="s">
        <v>125</v>
      </c>
      <c r="I5188" s="2">
        <v>1</v>
      </c>
      <c r="J5188" t="s">
        <v>11</v>
      </c>
      <c r="K5188" s="21">
        <f>INDEX(LISTAS!$H:$Q,MATCH(BASE!H5188,LISTAS!$G:$G,0),MATCH(BASE!J5188,LISTAS!$H$3:$Q$3,0))*Tabela3[[#This Row],[QUANTIDADE]]</f>
        <v>3</v>
      </c>
      <c r="L5188" s="2" t="str">
        <f>TEXT(Tabela3[[#This Row],[DATA]],"MM")</f>
        <v>05</v>
      </c>
      <c r="M5188" s="2">
        <f>WEEKNUM(Tabela3[[#This Row],[DATA]])</f>
        <v>19</v>
      </c>
      <c r="N5188" s="18">
        <f>YEAR(Tabela3[[#This Row],[DATA]])</f>
        <v>2023</v>
      </c>
    </row>
    <row r="5189" spans="2:14">
      <c r="B5189" s="1">
        <v>45056</v>
      </c>
      <c r="C5189" t="s">
        <v>486</v>
      </c>
      <c r="D5189">
        <f>COUNTIF(C$4:C5189,Tabela3[[#This Row],[COMANDA]])</f>
        <v>37</v>
      </c>
      <c r="E5189" t="s">
        <v>1</v>
      </c>
      <c r="G5189" t="s">
        <v>10</v>
      </c>
      <c r="H5189" t="s">
        <v>92</v>
      </c>
      <c r="I5189" s="2">
        <v>2</v>
      </c>
      <c r="J5189" t="s">
        <v>11</v>
      </c>
      <c r="K5189" s="21">
        <f>INDEX(LISTAS!$H:$Q,MATCH(BASE!H5189,LISTAS!$G:$G,0),MATCH(BASE!J5189,LISTAS!$H$3:$Q$3,0))*Tabela3[[#This Row],[QUANTIDADE]]</f>
        <v>20</v>
      </c>
      <c r="L5189" s="2" t="str">
        <f>TEXT(Tabela3[[#This Row],[DATA]],"MM")</f>
        <v>05</v>
      </c>
      <c r="M5189" s="2">
        <f>WEEKNUM(Tabela3[[#This Row],[DATA]])</f>
        <v>19</v>
      </c>
      <c r="N5189" s="18">
        <f>YEAR(Tabela3[[#This Row],[DATA]])</f>
        <v>2023</v>
      </c>
    </row>
    <row r="5190" spans="2:14">
      <c r="B5190" s="1">
        <v>45056</v>
      </c>
      <c r="C5190" t="s">
        <v>486</v>
      </c>
      <c r="D5190">
        <f>COUNTIF(C$4:C5190,Tabela3[[#This Row],[COMANDA]])</f>
        <v>38</v>
      </c>
      <c r="E5190" t="s">
        <v>1</v>
      </c>
      <c r="G5190" t="s">
        <v>9</v>
      </c>
      <c r="H5190" t="s">
        <v>135</v>
      </c>
      <c r="I5190" s="2">
        <v>1</v>
      </c>
      <c r="J5190" t="s">
        <v>11</v>
      </c>
      <c r="K5190" s="21">
        <f>INDEX(LISTAS!$H:$Q,MATCH(BASE!H5190,LISTAS!$G:$G,0),MATCH(BASE!J5190,LISTAS!$H$3:$Q$3,0))*Tabela3[[#This Row],[QUANTIDADE]]</f>
        <v>4</v>
      </c>
      <c r="L5190" s="2" t="str">
        <f>TEXT(Tabela3[[#This Row],[DATA]],"MM")</f>
        <v>05</v>
      </c>
      <c r="M5190" s="2">
        <f>WEEKNUM(Tabela3[[#This Row],[DATA]])</f>
        <v>19</v>
      </c>
      <c r="N5190" s="18">
        <f>YEAR(Tabela3[[#This Row],[DATA]])</f>
        <v>2023</v>
      </c>
    </row>
    <row r="5191" spans="2:14">
      <c r="B5191" s="1">
        <v>45056</v>
      </c>
      <c r="C5191" t="s">
        <v>486</v>
      </c>
      <c r="D5191">
        <f>COUNTIF(C$4:C5191,Tabela3[[#This Row],[COMANDA]])</f>
        <v>39</v>
      </c>
      <c r="E5191" t="s">
        <v>1</v>
      </c>
      <c r="G5191" t="s">
        <v>10</v>
      </c>
      <c r="H5191" t="s">
        <v>225</v>
      </c>
      <c r="I5191" s="2">
        <v>1</v>
      </c>
      <c r="J5191" t="s">
        <v>11</v>
      </c>
      <c r="K5191" s="21">
        <f>INDEX(LISTAS!$H:$Q,MATCH(BASE!H5191,LISTAS!$G:$G,0),MATCH(BASE!J5191,LISTAS!$H$3:$Q$3,0))*Tabela3[[#This Row],[QUANTIDADE]]</f>
        <v>12</v>
      </c>
      <c r="L5191" s="2" t="str">
        <f>TEXT(Tabela3[[#This Row],[DATA]],"MM")</f>
        <v>05</v>
      </c>
      <c r="M5191" s="2">
        <f>WEEKNUM(Tabela3[[#This Row],[DATA]])</f>
        <v>19</v>
      </c>
      <c r="N5191" s="18">
        <f>YEAR(Tabela3[[#This Row],[DATA]])</f>
        <v>2023</v>
      </c>
    </row>
    <row r="5192" spans="2:14">
      <c r="B5192" s="1">
        <v>45056</v>
      </c>
      <c r="C5192" t="s">
        <v>486</v>
      </c>
      <c r="D5192">
        <f>COUNTIF(C$4:C5192,Tabela3[[#This Row],[COMANDA]])</f>
        <v>40</v>
      </c>
      <c r="E5192" t="s">
        <v>1</v>
      </c>
      <c r="G5192" t="s">
        <v>9</v>
      </c>
      <c r="H5192" t="s">
        <v>131</v>
      </c>
      <c r="I5192" s="2">
        <v>1</v>
      </c>
      <c r="J5192" t="s">
        <v>11</v>
      </c>
      <c r="K5192" s="21">
        <f>INDEX(LISTAS!$H:$Q,MATCH(BASE!H5192,LISTAS!$G:$G,0),MATCH(BASE!J5192,LISTAS!$H$3:$Q$3,0))*Tabela3[[#This Row],[QUANTIDADE]]</f>
        <v>4</v>
      </c>
      <c r="L5192" s="2" t="str">
        <f>TEXT(Tabela3[[#This Row],[DATA]],"MM")</f>
        <v>05</v>
      </c>
      <c r="M5192" s="2">
        <f>WEEKNUM(Tabela3[[#This Row],[DATA]])</f>
        <v>19</v>
      </c>
      <c r="N5192" s="18">
        <f>YEAR(Tabela3[[#This Row],[DATA]])</f>
        <v>2023</v>
      </c>
    </row>
    <row r="5193" spans="2:14">
      <c r="B5193" s="1">
        <v>45056</v>
      </c>
      <c r="C5193" t="s">
        <v>486</v>
      </c>
      <c r="D5193">
        <f>COUNTIF(C$4:C5193,Tabela3[[#This Row],[COMANDA]])</f>
        <v>41</v>
      </c>
      <c r="E5193" t="s">
        <v>1</v>
      </c>
      <c r="G5193" t="s">
        <v>63</v>
      </c>
      <c r="H5193" t="s">
        <v>184</v>
      </c>
      <c r="I5193" s="2">
        <v>1</v>
      </c>
      <c r="J5193" t="s">
        <v>11</v>
      </c>
      <c r="K5193" s="21">
        <f>INDEX(LISTAS!$H:$Q,MATCH(BASE!H5193,LISTAS!$G:$G,0),MATCH(BASE!J5193,LISTAS!$H$3:$Q$3,0))*Tabela3[[#This Row],[QUANTIDADE]]</f>
        <v>8</v>
      </c>
      <c r="L5193" s="2" t="str">
        <f>TEXT(Tabela3[[#This Row],[DATA]],"MM")</f>
        <v>05</v>
      </c>
      <c r="M5193" s="2">
        <f>WEEKNUM(Tabela3[[#This Row],[DATA]])</f>
        <v>19</v>
      </c>
      <c r="N5193" s="18">
        <f>YEAR(Tabela3[[#This Row],[DATA]])</f>
        <v>2023</v>
      </c>
    </row>
    <row r="5194" spans="2:14">
      <c r="B5194" s="1">
        <v>45056</v>
      </c>
      <c r="C5194" t="s">
        <v>486</v>
      </c>
      <c r="D5194">
        <f>COUNTIF(C$4:C5194,Tabela3[[#This Row],[COMANDA]])</f>
        <v>42</v>
      </c>
      <c r="E5194" t="s">
        <v>1</v>
      </c>
      <c r="G5194" t="s">
        <v>77</v>
      </c>
      <c r="H5194" t="s">
        <v>224</v>
      </c>
      <c r="I5194" s="2">
        <v>1</v>
      </c>
      <c r="J5194" t="s">
        <v>11</v>
      </c>
      <c r="K5194" s="21">
        <f>INDEX(LISTAS!$H:$Q,MATCH(BASE!H5194,LISTAS!$G:$G,0),MATCH(BASE!J5194,LISTAS!$H$3:$Q$3,0))*Tabela3[[#This Row],[QUANTIDADE]]</f>
        <v>5.5</v>
      </c>
      <c r="L5194" s="2" t="str">
        <f>TEXT(Tabela3[[#This Row],[DATA]],"MM")</f>
        <v>05</v>
      </c>
      <c r="M5194" s="2">
        <f>WEEKNUM(Tabela3[[#This Row],[DATA]])</f>
        <v>19</v>
      </c>
      <c r="N5194" s="18">
        <f>YEAR(Tabela3[[#This Row],[DATA]])</f>
        <v>2023</v>
      </c>
    </row>
    <row r="5195" spans="2:14">
      <c r="B5195" s="1">
        <v>45056</v>
      </c>
      <c r="C5195" t="s">
        <v>486</v>
      </c>
      <c r="D5195">
        <f>COUNTIF(C$4:C5195,Tabela3[[#This Row],[COMANDA]])</f>
        <v>43</v>
      </c>
      <c r="E5195" t="s">
        <v>1</v>
      </c>
      <c r="G5195" t="s">
        <v>9</v>
      </c>
      <c r="H5195" t="s">
        <v>104</v>
      </c>
      <c r="I5195" s="2">
        <v>1</v>
      </c>
      <c r="J5195" t="s">
        <v>11</v>
      </c>
      <c r="K5195" s="21">
        <f>INDEX(LISTAS!$H:$Q,MATCH(BASE!H5195,LISTAS!$G:$G,0),MATCH(BASE!J5195,LISTAS!$H$3:$Q$3,0))*Tabela3[[#This Row],[QUANTIDADE]]</f>
        <v>4</v>
      </c>
      <c r="L5195" s="2" t="str">
        <f>TEXT(Tabela3[[#This Row],[DATA]],"MM")</f>
        <v>05</v>
      </c>
      <c r="M5195" s="2">
        <f>WEEKNUM(Tabela3[[#This Row],[DATA]])</f>
        <v>19</v>
      </c>
      <c r="N5195" s="18">
        <f>YEAR(Tabela3[[#This Row],[DATA]])</f>
        <v>2023</v>
      </c>
    </row>
    <row r="5196" spans="2:14">
      <c r="B5196" s="1">
        <v>45056</v>
      </c>
      <c r="C5196" t="s">
        <v>486</v>
      </c>
      <c r="D5196">
        <f>COUNTIF(C$4:C5196,Tabela3[[#This Row],[COMANDA]])</f>
        <v>44</v>
      </c>
      <c r="E5196" t="s">
        <v>1</v>
      </c>
      <c r="G5196" t="s">
        <v>9</v>
      </c>
      <c r="H5196" t="s">
        <v>58</v>
      </c>
      <c r="I5196" s="2">
        <v>2</v>
      </c>
      <c r="J5196" t="s">
        <v>11</v>
      </c>
      <c r="K5196" s="21">
        <f>INDEX(LISTAS!$H:$Q,MATCH(BASE!H5196,LISTAS!$G:$G,0),MATCH(BASE!J5196,LISTAS!$H$3:$Q$3,0))*Tabela3[[#This Row],[QUANTIDADE]]</f>
        <v>10</v>
      </c>
      <c r="L5196" s="2" t="str">
        <f>TEXT(Tabela3[[#This Row],[DATA]],"MM")</f>
        <v>05</v>
      </c>
      <c r="M5196" s="2">
        <f>WEEKNUM(Tabela3[[#This Row],[DATA]])</f>
        <v>19</v>
      </c>
      <c r="N5196" s="18">
        <f>YEAR(Tabela3[[#This Row],[DATA]])</f>
        <v>2023</v>
      </c>
    </row>
    <row r="5197" spans="2:14">
      <c r="B5197" s="1">
        <v>45056</v>
      </c>
      <c r="C5197" t="s">
        <v>486</v>
      </c>
      <c r="D5197">
        <f>COUNTIF(C$4:C5197,Tabela3[[#This Row],[COMANDA]])</f>
        <v>45</v>
      </c>
      <c r="E5197" t="s">
        <v>1</v>
      </c>
      <c r="G5197" t="s">
        <v>63</v>
      </c>
      <c r="H5197" t="s">
        <v>187</v>
      </c>
      <c r="I5197" s="2">
        <v>1</v>
      </c>
      <c r="J5197" t="s">
        <v>11</v>
      </c>
      <c r="K5197" s="21">
        <f>INDEX(LISTAS!$H:$Q,MATCH(BASE!H5197,LISTAS!$G:$G,0),MATCH(BASE!J5197,LISTAS!$H$3:$Q$3,0))*Tabela3[[#This Row],[QUANTIDADE]]</f>
        <v>13</v>
      </c>
      <c r="L5197" s="2" t="str">
        <f>TEXT(Tabela3[[#This Row],[DATA]],"MM")</f>
        <v>05</v>
      </c>
      <c r="M5197" s="2">
        <f>WEEKNUM(Tabela3[[#This Row],[DATA]])</f>
        <v>19</v>
      </c>
      <c r="N5197" s="18">
        <f>YEAR(Tabela3[[#This Row],[DATA]])</f>
        <v>2023</v>
      </c>
    </row>
    <row r="5198" spans="2:14">
      <c r="B5198" s="1">
        <v>45056</v>
      </c>
      <c r="C5198" t="s">
        <v>486</v>
      </c>
      <c r="D5198">
        <f>COUNTIF(C$4:C5198,Tabela3[[#This Row],[COMANDA]])</f>
        <v>46</v>
      </c>
      <c r="E5198" t="s">
        <v>1</v>
      </c>
      <c r="G5198" t="s">
        <v>63</v>
      </c>
      <c r="H5198" t="s">
        <v>183</v>
      </c>
      <c r="I5198" s="2">
        <v>1</v>
      </c>
      <c r="J5198" t="s">
        <v>11</v>
      </c>
      <c r="K5198" s="21">
        <f>INDEX(LISTAS!$H:$Q,MATCH(BASE!H5198,LISTAS!$G:$G,0),MATCH(BASE!J5198,LISTAS!$H$3:$Q$3,0))*Tabela3[[#This Row],[QUANTIDADE]]</f>
        <v>7</v>
      </c>
      <c r="L5198" s="2" t="str">
        <f>TEXT(Tabela3[[#This Row],[DATA]],"MM")</f>
        <v>05</v>
      </c>
      <c r="M5198" s="2">
        <f>WEEKNUM(Tabela3[[#This Row],[DATA]])</f>
        <v>19</v>
      </c>
      <c r="N5198" s="18">
        <f>YEAR(Tabela3[[#This Row],[DATA]])</f>
        <v>2023</v>
      </c>
    </row>
    <row r="5199" spans="2:14">
      <c r="B5199" s="1">
        <v>45057</v>
      </c>
      <c r="C5199">
        <v>14323</v>
      </c>
      <c r="D5199">
        <f>COUNTIF(C$4:C5199,Tabela3[[#This Row],[COMANDA]])</f>
        <v>1</v>
      </c>
      <c r="E5199" t="s">
        <v>89</v>
      </c>
      <c r="G5199" t="s">
        <v>61</v>
      </c>
      <c r="H5199" t="s">
        <v>163</v>
      </c>
      <c r="I5199" s="2">
        <v>1</v>
      </c>
      <c r="J5199" t="s">
        <v>11</v>
      </c>
      <c r="K5199" s="21">
        <f>INDEX(LISTAS!$H:$Q,MATCH(BASE!H5199,LISTAS!$G:$G,0),MATCH(BASE!J5199,LISTAS!$H$3:$Q$3,0))*Tabela3[[#This Row],[QUANTIDADE]]</f>
        <v>4</v>
      </c>
      <c r="L5199" s="2" t="str">
        <f>TEXT(Tabela3[[#This Row],[DATA]],"MM")</f>
        <v>05</v>
      </c>
      <c r="M5199" s="2">
        <f>WEEKNUM(Tabela3[[#This Row],[DATA]])</f>
        <v>19</v>
      </c>
      <c r="N5199" s="18">
        <f>YEAR(Tabela3[[#This Row],[DATA]])</f>
        <v>2023</v>
      </c>
    </row>
    <row r="5200" spans="2:14">
      <c r="B5200" s="1">
        <v>45057</v>
      </c>
      <c r="C5200">
        <v>14323</v>
      </c>
      <c r="D5200">
        <f>COUNTIF(C$4:C5200,Tabela3[[#This Row],[COMANDA]])</f>
        <v>2</v>
      </c>
      <c r="E5200" t="s">
        <v>89</v>
      </c>
      <c r="G5200" t="s">
        <v>9</v>
      </c>
      <c r="H5200" t="s">
        <v>474</v>
      </c>
      <c r="I5200" s="2">
        <v>1</v>
      </c>
      <c r="J5200" t="s">
        <v>11</v>
      </c>
      <c r="K5200" s="21">
        <f>INDEX(LISTAS!$H:$Q,MATCH(BASE!H5200,LISTAS!$G:$G,0),MATCH(BASE!J5200,LISTAS!$H$3:$Q$3,0))*Tabela3[[#This Row],[QUANTIDADE]]</f>
        <v>5</v>
      </c>
      <c r="L5200" s="2" t="str">
        <f>TEXT(Tabela3[[#This Row],[DATA]],"MM")</f>
        <v>05</v>
      </c>
      <c r="M5200" s="2">
        <f>WEEKNUM(Tabela3[[#This Row],[DATA]])</f>
        <v>19</v>
      </c>
      <c r="N5200" s="18">
        <f>YEAR(Tabela3[[#This Row],[DATA]])</f>
        <v>2023</v>
      </c>
    </row>
    <row r="5201" spans="2:14">
      <c r="B5201" s="1">
        <v>45057</v>
      </c>
      <c r="C5201">
        <v>14324</v>
      </c>
      <c r="D5201">
        <f>COUNTIF(C$4:C5201,Tabela3[[#This Row],[COMANDA]])</f>
        <v>1</v>
      </c>
      <c r="E5201" t="s">
        <v>90</v>
      </c>
      <c r="F5201" t="s">
        <v>100</v>
      </c>
      <c r="G5201" t="s">
        <v>8</v>
      </c>
      <c r="H5201" t="s">
        <v>43</v>
      </c>
      <c r="I5201" s="2">
        <v>1</v>
      </c>
      <c r="J5201" t="s">
        <v>11</v>
      </c>
      <c r="K5201" s="21">
        <f>INDEX(LISTAS!$H:$Q,MATCH(BASE!H5201,LISTAS!$G:$G,0),MATCH(BASE!J5201,LISTAS!$H$3:$Q$3,0))*Tabela3[[#This Row],[QUANTIDADE]]</f>
        <v>18</v>
      </c>
      <c r="L5201" s="2" t="str">
        <f>TEXT(Tabela3[[#This Row],[DATA]],"MM")</f>
        <v>05</v>
      </c>
      <c r="M5201" s="2">
        <f>WEEKNUM(Tabela3[[#This Row],[DATA]])</f>
        <v>19</v>
      </c>
      <c r="N5201" s="18">
        <f>YEAR(Tabela3[[#This Row],[DATA]])</f>
        <v>2023</v>
      </c>
    </row>
    <row r="5202" spans="2:14">
      <c r="B5202" s="1">
        <v>45057</v>
      </c>
      <c r="C5202">
        <v>14325</v>
      </c>
      <c r="D5202">
        <f>COUNTIF(C$4:C5202,Tabela3[[#This Row],[COMANDA]])</f>
        <v>1</v>
      </c>
      <c r="E5202" t="s">
        <v>90</v>
      </c>
      <c r="F5202" t="s">
        <v>98</v>
      </c>
      <c r="G5202" t="s">
        <v>8</v>
      </c>
      <c r="H5202" t="s">
        <v>42</v>
      </c>
      <c r="I5202" s="2">
        <v>1</v>
      </c>
      <c r="J5202" t="s">
        <v>11</v>
      </c>
      <c r="K5202" s="21">
        <f>INDEX(LISTAS!$H:$Q,MATCH(BASE!H5202,LISTAS!$G:$G,0),MATCH(BASE!J5202,LISTAS!$H$3:$Q$3,0))*Tabela3[[#This Row],[QUANTIDADE]]</f>
        <v>16</v>
      </c>
      <c r="L5202" s="2" t="str">
        <f>TEXT(Tabela3[[#This Row],[DATA]],"MM")</f>
        <v>05</v>
      </c>
      <c r="M5202" s="2">
        <f>WEEKNUM(Tabela3[[#This Row],[DATA]])</f>
        <v>19</v>
      </c>
      <c r="N5202" s="18">
        <f>YEAR(Tabela3[[#This Row],[DATA]])</f>
        <v>2023</v>
      </c>
    </row>
    <row r="5203" spans="2:14">
      <c r="B5203" s="1">
        <v>45057</v>
      </c>
      <c r="C5203">
        <v>14325</v>
      </c>
      <c r="D5203">
        <f>COUNTIF(C$4:C5203,Tabela3[[#This Row],[COMANDA]])</f>
        <v>2</v>
      </c>
      <c r="E5203" t="s">
        <v>90</v>
      </c>
      <c r="F5203" t="s">
        <v>375</v>
      </c>
      <c r="G5203" t="s">
        <v>8</v>
      </c>
      <c r="H5203" t="s">
        <v>204</v>
      </c>
      <c r="I5203" s="2">
        <v>1</v>
      </c>
      <c r="J5203" t="s">
        <v>11</v>
      </c>
      <c r="K5203" s="21">
        <f>INDEX(LISTAS!$H:$Q,MATCH(BASE!H5203,LISTAS!$G:$G,0),MATCH(BASE!J5203,LISTAS!$H$3:$Q$3,0))*Tabela3[[#This Row],[QUANTIDADE]]</f>
        <v>18</v>
      </c>
      <c r="L5203" s="2" t="str">
        <f>TEXT(Tabela3[[#This Row],[DATA]],"MM")</f>
        <v>05</v>
      </c>
      <c r="M5203" s="2">
        <f>WEEKNUM(Tabela3[[#This Row],[DATA]])</f>
        <v>19</v>
      </c>
      <c r="N5203" s="18">
        <f>YEAR(Tabela3[[#This Row],[DATA]])</f>
        <v>2023</v>
      </c>
    </row>
    <row r="5204" spans="2:14">
      <c r="B5204" s="1">
        <v>45057</v>
      </c>
      <c r="C5204">
        <v>14325</v>
      </c>
      <c r="D5204">
        <f>COUNTIF(C$4:C5204,Tabela3[[#This Row],[COMANDA]])</f>
        <v>3</v>
      </c>
      <c r="E5204" t="s">
        <v>90</v>
      </c>
      <c r="F5204" t="s">
        <v>98</v>
      </c>
      <c r="G5204" t="s">
        <v>8</v>
      </c>
      <c r="H5204" t="s">
        <v>47</v>
      </c>
      <c r="I5204" s="2">
        <v>1</v>
      </c>
      <c r="J5204" t="s">
        <v>11</v>
      </c>
      <c r="K5204" s="21">
        <f>INDEX(LISTAS!$H:$Q,MATCH(BASE!H5204,LISTAS!$G:$G,0),MATCH(BASE!J5204,LISTAS!$H$3:$Q$3,0))*Tabela3[[#This Row],[QUANTIDADE]]</f>
        <v>16</v>
      </c>
      <c r="L5204" s="2" t="str">
        <f>TEXT(Tabela3[[#This Row],[DATA]],"MM")</f>
        <v>05</v>
      </c>
      <c r="M5204" s="2">
        <f>WEEKNUM(Tabela3[[#This Row],[DATA]])</f>
        <v>19</v>
      </c>
      <c r="N5204" s="18">
        <f>YEAR(Tabela3[[#This Row],[DATA]])</f>
        <v>2023</v>
      </c>
    </row>
    <row r="5205" spans="2:14">
      <c r="B5205" s="1">
        <v>45057</v>
      </c>
      <c r="C5205">
        <v>14325</v>
      </c>
      <c r="D5205">
        <f>COUNTIF(C$4:C5205,Tabela3[[#This Row],[COMANDA]])</f>
        <v>4</v>
      </c>
      <c r="E5205" t="s">
        <v>90</v>
      </c>
      <c r="F5205" t="s">
        <v>375</v>
      </c>
      <c r="G5205" t="s">
        <v>61</v>
      </c>
      <c r="H5205" t="s">
        <v>199</v>
      </c>
      <c r="I5205" s="2">
        <v>1</v>
      </c>
      <c r="J5205" t="s">
        <v>11</v>
      </c>
      <c r="K5205" s="21">
        <f>INDEX(LISTAS!$H:$Q,MATCH(BASE!H5205,LISTAS!$G:$G,0),MATCH(BASE!J5205,LISTAS!$H$3:$Q$3,0))*Tabela3[[#This Row],[QUANTIDADE]]</f>
        <v>1</v>
      </c>
      <c r="L5205" s="2" t="str">
        <f>TEXT(Tabela3[[#This Row],[DATA]],"MM")</f>
        <v>05</v>
      </c>
      <c r="M5205" s="2">
        <f>WEEKNUM(Tabela3[[#This Row],[DATA]])</f>
        <v>19</v>
      </c>
      <c r="N5205" s="18">
        <f>YEAR(Tabela3[[#This Row],[DATA]])</f>
        <v>2023</v>
      </c>
    </row>
    <row r="5206" spans="2:14">
      <c r="B5206" s="1">
        <v>45057</v>
      </c>
      <c r="C5206">
        <v>14327</v>
      </c>
      <c r="D5206">
        <f>COUNTIF(C$4:C5206,Tabela3[[#This Row],[COMANDA]])</f>
        <v>1</v>
      </c>
      <c r="E5206" t="s">
        <v>89</v>
      </c>
      <c r="G5206" t="s">
        <v>8</v>
      </c>
      <c r="H5206" t="s">
        <v>40</v>
      </c>
      <c r="I5206" s="2">
        <v>1</v>
      </c>
      <c r="J5206" t="s">
        <v>11</v>
      </c>
      <c r="K5206" s="21">
        <f>INDEX(LISTAS!$H:$Q,MATCH(BASE!H5206,LISTAS!$G:$G,0),MATCH(BASE!J5206,LISTAS!$H$3:$Q$3,0))*Tabela3[[#This Row],[QUANTIDADE]]</f>
        <v>14</v>
      </c>
      <c r="L5206" s="2" t="str">
        <f>TEXT(Tabela3[[#This Row],[DATA]],"MM")</f>
        <v>05</v>
      </c>
      <c r="M5206" s="2">
        <f>WEEKNUM(Tabela3[[#This Row],[DATA]])</f>
        <v>19</v>
      </c>
      <c r="N5206" s="18">
        <f>YEAR(Tabela3[[#This Row],[DATA]])</f>
        <v>2023</v>
      </c>
    </row>
    <row r="5207" spans="2:14">
      <c r="B5207" s="1">
        <v>45057</v>
      </c>
      <c r="C5207">
        <v>14327</v>
      </c>
      <c r="D5207">
        <f>COUNTIF(C$4:C5207,Tabela3[[#This Row],[COMANDA]])</f>
        <v>2</v>
      </c>
      <c r="E5207" t="s">
        <v>89</v>
      </c>
      <c r="G5207" t="s">
        <v>61</v>
      </c>
      <c r="H5207" t="s">
        <v>199</v>
      </c>
      <c r="I5207" s="2">
        <v>1</v>
      </c>
      <c r="J5207" t="s">
        <v>11</v>
      </c>
      <c r="K5207" s="21">
        <f>INDEX(LISTAS!$H:$Q,MATCH(BASE!H5207,LISTAS!$G:$G,0),MATCH(BASE!J5207,LISTAS!$H$3:$Q$3,0))*Tabela3[[#This Row],[QUANTIDADE]]</f>
        <v>1</v>
      </c>
      <c r="L5207" s="2" t="str">
        <f>TEXT(Tabela3[[#This Row],[DATA]],"MM")</f>
        <v>05</v>
      </c>
      <c r="M5207" s="2">
        <f>WEEKNUM(Tabela3[[#This Row],[DATA]])</f>
        <v>19</v>
      </c>
      <c r="N5207" s="18">
        <f>YEAR(Tabela3[[#This Row],[DATA]])</f>
        <v>2023</v>
      </c>
    </row>
    <row r="5208" spans="2:14">
      <c r="B5208" s="1">
        <v>45057</v>
      </c>
      <c r="C5208">
        <v>14326</v>
      </c>
      <c r="D5208">
        <f>COUNTIF(C$4:C5208,Tabela3[[#This Row],[COMANDA]])</f>
        <v>1</v>
      </c>
      <c r="E5208" t="s">
        <v>89</v>
      </c>
      <c r="F5208" t="s">
        <v>98</v>
      </c>
      <c r="G5208" t="s">
        <v>8</v>
      </c>
      <c r="H5208" t="s">
        <v>41</v>
      </c>
      <c r="I5208" s="2">
        <v>1</v>
      </c>
      <c r="J5208" t="s">
        <v>11</v>
      </c>
      <c r="K5208" s="21">
        <f>INDEX(LISTAS!$H:$Q,MATCH(BASE!H5208,LISTAS!$G:$G,0),MATCH(BASE!J5208,LISTAS!$H$3:$Q$3,0))*Tabela3[[#This Row],[QUANTIDADE]]</f>
        <v>14</v>
      </c>
      <c r="L5208" s="2" t="str">
        <f>TEXT(Tabela3[[#This Row],[DATA]],"MM")</f>
        <v>05</v>
      </c>
      <c r="M5208" s="2">
        <f>WEEKNUM(Tabela3[[#This Row],[DATA]])</f>
        <v>19</v>
      </c>
      <c r="N5208" s="18">
        <f>YEAR(Tabela3[[#This Row],[DATA]])</f>
        <v>2023</v>
      </c>
    </row>
    <row r="5209" spans="2:14">
      <c r="B5209" s="1">
        <v>45057</v>
      </c>
      <c r="C5209">
        <v>14328</v>
      </c>
      <c r="D5209">
        <f>COUNTIF(C$4:C5209,Tabela3[[#This Row],[COMANDA]])</f>
        <v>1</v>
      </c>
      <c r="E5209" t="s">
        <v>89</v>
      </c>
      <c r="F5209" t="s">
        <v>100</v>
      </c>
      <c r="G5209" t="s">
        <v>8</v>
      </c>
      <c r="H5209" t="s">
        <v>202</v>
      </c>
      <c r="I5209" s="2">
        <v>1</v>
      </c>
      <c r="J5209" t="s">
        <v>11</v>
      </c>
      <c r="K5209" s="21">
        <f>INDEX(LISTAS!$H:$Q,MATCH(BASE!H5209,LISTAS!$G:$G,0),MATCH(BASE!J5209,LISTAS!$H$3:$Q$3,0))*Tabela3[[#This Row],[QUANTIDADE]]</f>
        <v>20</v>
      </c>
      <c r="L5209" s="2" t="str">
        <f>TEXT(Tabela3[[#This Row],[DATA]],"MM")</f>
        <v>05</v>
      </c>
      <c r="M5209" s="2">
        <f>WEEKNUM(Tabela3[[#This Row],[DATA]])</f>
        <v>19</v>
      </c>
      <c r="N5209" s="18">
        <f>YEAR(Tabela3[[#This Row],[DATA]])</f>
        <v>2023</v>
      </c>
    </row>
    <row r="5210" spans="2:14">
      <c r="B5210" s="1">
        <v>45057</v>
      </c>
      <c r="C5210">
        <v>14329</v>
      </c>
      <c r="D5210">
        <f>COUNTIF(C$4:C5210,Tabela3[[#This Row],[COMANDA]])</f>
        <v>1</v>
      </c>
      <c r="E5210" t="s">
        <v>90</v>
      </c>
      <c r="F5210" t="s">
        <v>98</v>
      </c>
      <c r="G5210" t="s">
        <v>8</v>
      </c>
      <c r="H5210" t="s">
        <v>43</v>
      </c>
      <c r="I5210" s="2">
        <v>1</v>
      </c>
      <c r="J5210" t="s">
        <v>11</v>
      </c>
      <c r="K5210" s="21">
        <f>INDEX(LISTAS!$H:$Q,MATCH(BASE!H5210,LISTAS!$G:$G,0),MATCH(BASE!J5210,LISTAS!$H$3:$Q$3,0))*Tabela3[[#This Row],[QUANTIDADE]]</f>
        <v>18</v>
      </c>
      <c r="L5210" s="2" t="str">
        <f>TEXT(Tabela3[[#This Row],[DATA]],"MM")</f>
        <v>05</v>
      </c>
      <c r="M5210" s="2">
        <f>WEEKNUM(Tabela3[[#This Row],[DATA]])</f>
        <v>19</v>
      </c>
      <c r="N5210" s="18">
        <f>YEAR(Tabela3[[#This Row],[DATA]])</f>
        <v>2023</v>
      </c>
    </row>
    <row r="5211" spans="2:14">
      <c r="B5211" s="1">
        <v>45057</v>
      </c>
      <c r="C5211">
        <v>14330</v>
      </c>
      <c r="D5211">
        <f>COUNTIF(C$4:C5211,Tabela3[[#This Row],[COMANDA]])</f>
        <v>1</v>
      </c>
      <c r="E5211" t="s">
        <v>90</v>
      </c>
      <c r="F5211" t="s">
        <v>99</v>
      </c>
      <c r="G5211" t="s">
        <v>8</v>
      </c>
      <c r="H5211" t="s">
        <v>206</v>
      </c>
      <c r="I5211" s="2">
        <v>1</v>
      </c>
      <c r="J5211" t="s">
        <v>11</v>
      </c>
      <c r="K5211" s="21">
        <f>INDEX(LISTAS!$H:$Q,MATCH(BASE!H5211,LISTAS!$G:$G,0),MATCH(BASE!J5211,LISTAS!$H$3:$Q$3,0))*Tabela3[[#This Row],[QUANTIDADE]]</f>
        <v>18</v>
      </c>
      <c r="L5211" s="2" t="str">
        <f>TEXT(Tabela3[[#This Row],[DATA]],"MM")</f>
        <v>05</v>
      </c>
      <c r="M5211" s="2">
        <f>WEEKNUM(Tabela3[[#This Row],[DATA]])</f>
        <v>19</v>
      </c>
      <c r="N5211" s="18">
        <f>YEAR(Tabela3[[#This Row],[DATA]])</f>
        <v>2023</v>
      </c>
    </row>
    <row r="5212" spans="2:14">
      <c r="B5212" s="1">
        <v>45057</v>
      </c>
      <c r="C5212">
        <v>14331</v>
      </c>
      <c r="D5212">
        <f>COUNTIF(C$4:C5212,Tabela3[[#This Row],[COMANDA]])</f>
        <v>1</v>
      </c>
      <c r="E5212" t="s">
        <v>90</v>
      </c>
      <c r="G5212" t="s">
        <v>8</v>
      </c>
      <c r="H5212" t="s">
        <v>202</v>
      </c>
      <c r="I5212" s="2">
        <v>1</v>
      </c>
      <c r="J5212" t="s">
        <v>11</v>
      </c>
      <c r="K5212" s="21">
        <f>INDEX(LISTAS!$H:$Q,MATCH(BASE!H5212,LISTAS!$G:$G,0),MATCH(BASE!J5212,LISTAS!$H$3:$Q$3,0))*Tabela3[[#This Row],[QUANTIDADE]]</f>
        <v>20</v>
      </c>
      <c r="L5212" s="2" t="str">
        <f>TEXT(Tabela3[[#This Row],[DATA]],"MM")</f>
        <v>05</v>
      </c>
      <c r="M5212" s="2">
        <f>WEEKNUM(Tabela3[[#This Row],[DATA]])</f>
        <v>19</v>
      </c>
      <c r="N5212" s="18">
        <f>YEAR(Tabela3[[#This Row],[DATA]])</f>
        <v>2023</v>
      </c>
    </row>
    <row r="5213" spans="2:14">
      <c r="B5213" s="1">
        <v>45057</v>
      </c>
      <c r="C5213">
        <v>14332</v>
      </c>
      <c r="D5213">
        <f>COUNTIF(C$4:C5213,Tabela3[[#This Row],[COMANDA]])</f>
        <v>1</v>
      </c>
      <c r="E5213" t="s">
        <v>90</v>
      </c>
      <c r="F5213" t="s">
        <v>99</v>
      </c>
      <c r="G5213" t="s">
        <v>8</v>
      </c>
      <c r="H5213" t="s">
        <v>206</v>
      </c>
      <c r="I5213" s="2">
        <v>1</v>
      </c>
      <c r="J5213" t="s">
        <v>11</v>
      </c>
      <c r="K5213" s="21">
        <f>INDEX(LISTAS!$H:$Q,MATCH(BASE!H5213,LISTAS!$G:$G,0),MATCH(BASE!J5213,LISTAS!$H$3:$Q$3,0))*Tabela3[[#This Row],[QUANTIDADE]]</f>
        <v>18</v>
      </c>
      <c r="L5213" s="2" t="str">
        <f>TEXT(Tabela3[[#This Row],[DATA]],"MM")</f>
        <v>05</v>
      </c>
      <c r="M5213" s="2">
        <f>WEEKNUM(Tabela3[[#This Row],[DATA]])</f>
        <v>19</v>
      </c>
      <c r="N5213" s="18">
        <f>YEAR(Tabela3[[#This Row],[DATA]])</f>
        <v>2023</v>
      </c>
    </row>
    <row r="5214" spans="2:14">
      <c r="B5214" s="1">
        <v>45057</v>
      </c>
      <c r="C5214">
        <v>14333</v>
      </c>
      <c r="D5214">
        <f>COUNTIF(C$4:C5214,Tabela3[[#This Row],[COMANDA]])</f>
        <v>1</v>
      </c>
      <c r="E5214" t="s">
        <v>90</v>
      </c>
      <c r="F5214" t="s">
        <v>99</v>
      </c>
      <c r="G5214" t="s">
        <v>8</v>
      </c>
      <c r="H5214" t="s">
        <v>206</v>
      </c>
      <c r="I5214" s="2">
        <v>2</v>
      </c>
      <c r="J5214" t="s">
        <v>11</v>
      </c>
      <c r="K5214" s="21">
        <f>INDEX(LISTAS!$H:$Q,MATCH(BASE!H5214,LISTAS!$G:$G,0),MATCH(BASE!J5214,LISTAS!$H$3:$Q$3,0))*Tabela3[[#This Row],[QUANTIDADE]]</f>
        <v>36</v>
      </c>
      <c r="L5214" s="2" t="str">
        <f>TEXT(Tabela3[[#This Row],[DATA]],"MM")</f>
        <v>05</v>
      </c>
      <c r="M5214" s="2">
        <f>WEEKNUM(Tabela3[[#This Row],[DATA]])</f>
        <v>19</v>
      </c>
      <c r="N5214" s="18">
        <f>YEAR(Tabela3[[#This Row],[DATA]])</f>
        <v>2023</v>
      </c>
    </row>
    <row r="5215" spans="2:14">
      <c r="B5215" s="1">
        <v>45057</v>
      </c>
      <c r="C5215">
        <v>14333</v>
      </c>
      <c r="D5215">
        <f>COUNTIF(C$4:C5215,Tabela3[[#This Row],[COMANDA]])</f>
        <v>2</v>
      </c>
      <c r="E5215" t="s">
        <v>90</v>
      </c>
      <c r="F5215" t="s">
        <v>99</v>
      </c>
      <c r="G5215" t="s">
        <v>9</v>
      </c>
      <c r="H5215" t="s">
        <v>142</v>
      </c>
      <c r="I5215" s="2">
        <v>2</v>
      </c>
      <c r="J5215" t="s">
        <v>11</v>
      </c>
      <c r="K5215" s="21">
        <f>INDEX(LISTAS!$H:$Q,MATCH(BASE!H5215,LISTAS!$G:$G,0),MATCH(BASE!J5215,LISTAS!$H$3:$Q$3,0))*Tabela3[[#This Row],[QUANTIDADE]]</f>
        <v>12</v>
      </c>
      <c r="L5215" s="2" t="str">
        <f>TEXT(Tabela3[[#This Row],[DATA]],"MM")</f>
        <v>05</v>
      </c>
      <c r="M5215" s="2">
        <f>WEEKNUM(Tabela3[[#This Row],[DATA]])</f>
        <v>19</v>
      </c>
      <c r="N5215" s="18">
        <f>YEAR(Tabela3[[#This Row],[DATA]])</f>
        <v>2023</v>
      </c>
    </row>
    <row r="5216" spans="2:14">
      <c r="B5216" s="1">
        <v>45057</v>
      </c>
      <c r="C5216">
        <v>14334</v>
      </c>
      <c r="D5216">
        <f>COUNTIF(C$4:C5216,Tabela3[[#This Row],[COMANDA]])</f>
        <v>1</v>
      </c>
      <c r="E5216" t="s">
        <v>90</v>
      </c>
      <c r="F5216" t="s">
        <v>99</v>
      </c>
      <c r="G5216" t="s">
        <v>8</v>
      </c>
      <c r="H5216" t="s">
        <v>47</v>
      </c>
      <c r="I5216" s="2">
        <v>1</v>
      </c>
      <c r="J5216" t="s">
        <v>11</v>
      </c>
      <c r="K5216" s="21">
        <f>INDEX(LISTAS!$H:$Q,MATCH(BASE!H5216,LISTAS!$G:$G,0),MATCH(BASE!J5216,LISTAS!$H$3:$Q$3,0))*Tabela3[[#This Row],[QUANTIDADE]]</f>
        <v>16</v>
      </c>
      <c r="L5216" s="2" t="str">
        <f>TEXT(Tabela3[[#This Row],[DATA]],"MM")</f>
        <v>05</v>
      </c>
      <c r="M5216" s="2">
        <f>WEEKNUM(Tabela3[[#This Row],[DATA]])</f>
        <v>19</v>
      </c>
      <c r="N5216" s="18">
        <f>YEAR(Tabela3[[#This Row],[DATA]])</f>
        <v>2023</v>
      </c>
    </row>
    <row r="5217" spans="2:14">
      <c r="B5217" s="1">
        <v>45057</v>
      </c>
      <c r="C5217">
        <v>14334</v>
      </c>
      <c r="D5217">
        <f>COUNTIF(C$4:C5217,Tabela3[[#This Row],[COMANDA]])</f>
        <v>2</v>
      </c>
      <c r="E5217" t="s">
        <v>90</v>
      </c>
      <c r="F5217" t="s">
        <v>99</v>
      </c>
      <c r="G5217" t="s">
        <v>10</v>
      </c>
      <c r="H5217" t="s">
        <v>97</v>
      </c>
      <c r="I5217" s="2">
        <v>1</v>
      </c>
      <c r="J5217" t="s">
        <v>11</v>
      </c>
      <c r="K5217" s="21">
        <f>INDEX(LISTAS!$H:$Q,MATCH(BASE!H5217,LISTAS!$G:$G,0),MATCH(BASE!J5217,LISTAS!$H$3:$Q$3,0))*Tabela3[[#This Row],[QUANTIDADE]]</f>
        <v>2.5</v>
      </c>
      <c r="L5217" s="2" t="str">
        <f>TEXT(Tabela3[[#This Row],[DATA]],"MM")</f>
        <v>05</v>
      </c>
      <c r="M5217" s="2">
        <f>WEEKNUM(Tabela3[[#This Row],[DATA]])</f>
        <v>19</v>
      </c>
      <c r="N5217" s="18">
        <f>YEAR(Tabela3[[#This Row],[DATA]])</f>
        <v>2023</v>
      </c>
    </row>
    <row r="5218" spans="2:14">
      <c r="B5218" s="1">
        <v>45057</v>
      </c>
      <c r="C5218">
        <v>14335</v>
      </c>
      <c r="D5218">
        <f>COUNTIF(C$4:C5218,Tabela3[[#This Row],[COMANDA]])</f>
        <v>1</v>
      </c>
      <c r="E5218" t="s">
        <v>90</v>
      </c>
      <c r="F5218" t="s">
        <v>99</v>
      </c>
      <c r="G5218" t="s">
        <v>8</v>
      </c>
      <c r="H5218" t="s">
        <v>47</v>
      </c>
      <c r="I5218" s="2">
        <v>1</v>
      </c>
      <c r="J5218" t="s">
        <v>11</v>
      </c>
      <c r="K5218" s="21">
        <f>INDEX(LISTAS!$H:$Q,MATCH(BASE!H5219,LISTAS!$G:$G,0),MATCH(BASE!J5219,LISTAS!$H$3:$Q$3,0))*Tabela3[[#This Row],[QUANTIDADE]]</f>
        <v>20</v>
      </c>
      <c r="L5218" s="2" t="str">
        <f>TEXT(Tabela3[[#This Row],[DATA]],"MM")</f>
        <v>05</v>
      </c>
      <c r="M5218" s="2">
        <f>WEEKNUM(Tabela3[[#This Row],[DATA]])</f>
        <v>19</v>
      </c>
      <c r="N5218" s="18">
        <f>YEAR(Tabela3[[#This Row],[DATA]])</f>
        <v>2023</v>
      </c>
    </row>
    <row r="5219" spans="2:14">
      <c r="B5219" s="1">
        <v>45057</v>
      </c>
      <c r="C5219">
        <v>14336</v>
      </c>
      <c r="D5219">
        <f>COUNTIF(C$4:C5219,Tabela3[[#This Row],[COMANDA]])</f>
        <v>1</v>
      </c>
      <c r="E5219" t="s">
        <v>90</v>
      </c>
      <c r="F5219" t="s">
        <v>98</v>
      </c>
      <c r="G5219" t="s">
        <v>8</v>
      </c>
      <c r="H5219" t="s">
        <v>202</v>
      </c>
      <c r="I5219" s="2">
        <v>1</v>
      </c>
      <c r="J5219" t="s">
        <v>11</v>
      </c>
      <c r="K5219" s="21">
        <f>INDEX(LISTAS!$H:$Q,MATCH(BASE!H5218,LISTAS!$G:$G,0),MATCH(BASE!J5218,LISTAS!$H$3:$Q$3,0))*Tabela3[[#This Row],[QUANTIDADE]]</f>
        <v>16</v>
      </c>
      <c r="L5219" s="2" t="str">
        <f>TEXT(Tabela3[[#This Row],[DATA]],"MM")</f>
        <v>05</v>
      </c>
      <c r="M5219" s="2">
        <f>WEEKNUM(Tabela3[[#This Row],[DATA]])</f>
        <v>19</v>
      </c>
      <c r="N5219" s="18">
        <f>YEAR(Tabela3[[#This Row],[DATA]])</f>
        <v>2023</v>
      </c>
    </row>
    <row r="5220" spans="2:14">
      <c r="B5220" s="1">
        <v>45057</v>
      </c>
      <c r="C5220">
        <v>14337</v>
      </c>
      <c r="D5220">
        <f>COUNTIF(C$4:C5220,Tabela3[[#This Row],[COMANDA]])</f>
        <v>1</v>
      </c>
      <c r="E5220" t="s">
        <v>90</v>
      </c>
      <c r="F5220" t="s">
        <v>100</v>
      </c>
      <c r="G5220" t="s">
        <v>8</v>
      </c>
      <c r="H5220" t="s">
        <v>42</v>
      </c>
      <c r="I5220" s="2">
        <v>1</v>
      </c>
      <c r="J5220" t="s">
        <v>11</v>
      </c>
      <c r="K5220" s="21">
        <f>INDEX(LISTAS!$H:$Q,MATCH(BASE!H5220,LISTAS!$G:$G,0),MATCH(BASE!J5220,LISTAS!$H$3:$Q$3,0))*Tabela3[[#This Row],[QUANTIDADE]]</f>
        <v>16</v>
      </c>
      <c r="L5220" s="2" t="str">
        <f>TEXT(Tabela3[[#This Row],[DATA]],"MM")</f>
        <v>05</v>
      </c>
      <c r="M5220" s="2">
        <f>WEEKNUM(Tabela3[[#This Row],[DATA]])</f>
        <v>19</v>
      </c>
      <c r="N5220" s="18">
        <f>YEAR(Tabela3[[#This Row],[DATA]])</f>
        <v>2023</v>
      </c>
    </row>
    <row r="5221" spans="2:14">
      <c r="B5221" s="1">
        <v>45057</v>
      </c>
      <c r="C5221">
        <v>14338</v>
      </c>
      <c r="D5221">
        <f>COUNTIF(C$4:C5221,Tabela3[[#This Row],[COMANDA]])</f>
        <v>1</v>
      </c>
      <c r="E5221" t="s">
        <v>90</v>
      </c>
      <c r="F5221" t="s">
        <v>99</v>
      </c>
      <c r="G5221" t="s">
        <v>8</v>
      </c>
      <c r="H5221" t="s">
        <v>84</v>
      </c>
      <c r="I5221" s="2">
        <v>1</v>
      </c>
      <c r="J5221" t="s">
        <v>11</v>
      </c>
      <c r="K5221" s="21">
        <f>INDEX(LISTAS!$H:$Q,MATCH(BASE!H5221,LISTAS!$G:$G,0),MATCH(BASE!J5221,LISTAS!$H$3:$Q$3,0))*Tabela3[[#This Row],[QUANTIDADE]]</f>
        <v>16</v>
      </c>
      <c r="L5221" s="2" t="str">
        <f>TEXT(Tabela3[[#This Row],[DATA]],"MM")</f>
        <v>05</v>
      </c>
      <c r="M5221" s="2">
        <f>WEEKNUM(Tabela3[[#This Row],[DATA]])</f>
        <v>19</v>
      </c>
      <c r="N5221" s="18">
        <f>YEAR(Tabela3[[#This Row],[DATA]])</f>
        <v>2023</v>
      </c>
    </row>
    <row r="5222" spans="2:14">
      <c r="B5222" s="1">
        <v>45057</v>
      </c>
      <c r="C5222">
        <v>14338</v>
      </c>
      <c r="D5222">
        <f>COUNTIF(C$4:C5222,Tabela3[[#This Row],[COMANDA]])</f>
        <v>2</v>
      </c>
      <c r="E5222" t="s">
        <v>90</v>
      </c>
      <c r="F5222" t="s">
        <v>99</v>
      </c>
      <c r="G5222" t="s">
        <v>61</v>
      </c>
      <c r="H5222" t="s">
        <v>161</v>
      </c>
      <c r="I5222" s="2">
        <v>1</v>
      </c>
      <c r="J5222" t="s">
        <v>11</v>
      </c>
      <c r="K5222" s="21">
        <f>INDEX(LISTAS!$H:$Q,MATCH(BASE!H5222,LISTAS!$G:$G,0),MATCH(BASE!J5222,LISTAS!$H$3:$Q$3,0))*Tabela3[[#This Row],[QUANTIDADE]]</f>
        <v>3</v>
      </c>
      <c r="L5222" s="2" t="str">
        <f>TEXT(Tabela3[[#This Row],[DATA]],"MM")</f>
        <v>05</v>
      </c>
      <c r="M5222" s="2">
        <f>WEEKNUM(Tabela3[[#This Row],[DATA]])</f>
        <v>19</v>
      </c>
      <c r="N5222" s="18">
        <f>YEAR(Tabela3[[#This Row],[DATA]])</f>
        <v>2023</v>
      </c>
    </row>
    <row r="5223" spans="2:14">
      <c r="B5223" s="1">
        <v>45057</v>
      </c>
      <c r="C5223">
        <v>14339</v>
      </c>
      <c r="D5223">
        <f>COUNTIF(C$4:C5223,Tabela3[[#This Row],[COMANDA]])</f>
        <v>1</v>
      </c>
      <c r="E5223" t="s">
        <v>90</v>
      </c>
      <c r="F5223" t="s">
        <v>98</v>
      </c>
      <c r="G5223" t="s">
        <v>8</v>
      </c>
      <c r="H5223" t="s">
        <v>39</v>
      </c>
      <c r="I5223" s="2">
        <v>1</v>
      </c>
      <c r="J5223" t="s">
        <v>11</v>
      </c>
      <c r="K5223" s="21">
        <f>INDEX(LISTAS!$H:$Q,MATCH(BASE!H5223,LISTAS!$G:$G,0),MATCH(BASE!J5223,LISTAS!$H$3:$Q$3,0))*Tabela3[[#This Row],[QUANTIDADE]]</f>
        <v>12</v>
      </c>
      <c r="L5223" s="2" t="str">
        <f>TEXT(Tabela3[[#This Row],[DATA]],"MM")</f>
        <v>05</v>
      </c>
      <c r="M5223" s="2">
        <f>WEEKNUM(Tabela3[[#This Row],[DATA]])</f>
        <v>19</v>
      </c>
      <c r="N5223" s="18">
        <f>YEAR(Tabela3[[#This Row],[DATA]])</f>
        <v>2023</v>
      </c>
    </row>
    <row r="5224" spans="2:14">
      <c r="B5224" s="1">
        <v>45057</v>
      </c>
      <c r="C5224">
        <v>14340</v>
      </c>
      <c r="D5224">
        <f>COUNTIF(C$4:C5224,Tabela3[[#This Row],[COMANDA]])</f>
        <v>1</v>
      </c>
      <c r="E5224" t="s">
        <v>90</v>
      </c>
      <c r="F5224" t="s">
        <v>98</v>
      </c>
      <c r="G5224" t="s">
        <v>8</v>
      </c>
      <c r="H5224" t="s">
        <v>203</v>
      </c>
      <c r="I5224" s="2">
        <v>1</v>
      </c>
      <c r="J5224" t="s">
        <v>11</v>
      </c>
      <c r="K5224" s="21">
        <f>INDEX(LISTAS!$H:$Q,MATCH(BASE!H5224,LISTAS!$G:$G,0),MATCH(BASE!J5224,LISTAS!$H$3:$Q$3,0))*Tabela3[[#This Row],[QUANTIDADE]]</f>
        <v>20</v>
      </c>
      <c r="L5224" s="2" t="str">
        <f>TEXT(Tabela3[[#This Row],[DATA]],"MM")</f>
        <v>05</v>
      </c>
      <c r="M5224" s="2">
        <f>WEEKNUM(Tabela3[[#This Row],[DATA]])</f>
        <v>19</v>
      </c>
      <c r="N5224" s="18">
        <f>YEAR(Tabela3[[#This Row],[DATA]])</f>
        <v>2023</v>
      </c>
    </row>
    <row r="5225" spans="2:14">
      <c r="B5225" s="1">
        <v>45057</v>
      </c>
      <c r="C5225">
        <v>14340</v>
      </c>
      <c r="D5225">
        <f>COUNTIF(C$4:C5225,Tabela3[[#This Row],[COMANDA]])</f>
        <v>2</v>
      </c>
      <c r="E5225" t="s">
        <v>90</v>
      </c>
      <c r="F5225" t="s">
        <v>98</v>
      </c>
      <c r="G5225" t="s">
        <v>9</v>
      </c>
      <c r="H5225" t="s">
        <v>138</v>
      </c>
      <c r="I5225" s="2">
        <v>1</v>
      </c>
      <c r="J5225" t="s">
        <v>11</v>
      </c>
      <c r="K5225" s="21">
        <f>INDEX(LISTAS!$H:$Q,MATCH(BASE!H5225,LISTAS!$G:$G,0),MATCH(BASE!J5225,LISTAS!$H$3:$Q$3,0))*Tabela3[[#This Row],[QUANTIDADE]]</f>
        <v>4</v>
      </c>
      <c r="L5225" s="2" t="str">
        <f>TEXT(Tabela3[[#This Row],[DATA]],"MM")</f>
        <v>05</v>
      </c>
      <c r="M5225" s="2">
        <f>WEEKNUM(Tabela3[[#This Row],[DATA]])</f>
        <v>19</v>
      </c>
      <c r="N5225" s="18">
        <f>YEAR(Tabela3[[#This Row],[DATA]])</f>
        <v>2023</v>
      </c>
    </row>
    <row r="5226" spans="2:14">
      <c r="B5226" s="1">
        <v>45057</v>
      </c>
      <c r="C5226">
        <v>14341</v>
      </c>
      <c r="D5226">
        <f>COUNTIF(C$4:C5226,Tabela3[[#This Row],[COMANDA]])</f>
        <v>1</v>
      </c>
      <c r="E5226" t="s">
        <v>90</v>
      </c>
      <c r="F5226" t="s">
        <v>98</v>
      </c>
      <c r="G5226" t="s">
        <v>8</v>
      </c>
      <c r="H5226" t="s">
        <v>42</v>
      </c>
      <c r="I5226" s="2">
        <v>1</v>
      </c>
      <c r="J5226" t="s">
        <v>11</v>
      </c>
      <c r="K5226" s="21">
        <f>INDEX(LISTAS!$H:$Q,MATCH(BASE!H5226,LISTAS!$G:$G,0),MATCH(BASE!J5226,LISTAS!$H$3:$Q$3,0))*Tabela3[[#This Row],[QUANTIDADE]]</f>
        <v>16</v>
      </c>
      <c r="L5226" s="2" t="str">
        <f>TEXT(Tabela3[[#This Row],[DATA]],"MM")</f>
        <v>05</v>
      </c>
      <c r="M5226" s="2">
        <f>WEEKNUM(Tabela3[[#This Row],[DATA]])</f>
        <v>19</v>
      </c>
      <c r="N5226" s="18">
        <f>YEAR(Tabela3[[#This Row],[DATA]])</f>
        <v>2023</v>
      </c>
    </row>
    <row r="5227" spans="2:14">
      <c r="B5227" s="1">
        <v>45057</v>
      </c>
      <c r="C5227">
        <v>14341</v>
      </c>
      <c r="D5227">
        <f>COUNTIF(C$4:C5227,Tabela3[[#This Row],[COMANDA]])</f>
        <v>2</v>
      </c>
      <c r="E5227" t="s">
        <v>90</v>
      </c>
      <c r="F5227" t="s">
        <v>98</v>
      </c>
      <c r="G5227" t="s">
        <v>9</v>
      </c>
      <c r="H5227" t="s">
        <v>213</v>
      </c>
      <c r="I5227" s="2">
        <v>1</v>
      </c>
      <c r="J5227" t="s">
        <v>11</v>
      </c>
      <c r="K5227" s="21">
        <f>INDEX(LISTAS!$H:$Q,MATCH(BASE!H5227,LISTAS!$G:$G,0),MATCH(BASE!J5227,LISTAS!$H$3:$Q$3,0))*Tabela3[[#This Row],[QUANTIDADE]]</f>
        <v>4</v>
      </c>
      <c r="L5227" s="2" t="str">
        <f>TEXT(Tabela3[[#This Row],[DATA]],"MM")</f>
        <v>05</v>
      </c>
      <c r="M5227" s="2">
        <f>WEEKNUM(Tabela3[[#This Row],[DATA]])</f>
        <v>19</v>
      </c>
      <c r="N5227" s="18">
        <f>YEAR(Tabela3[[#This Row],[DATA]])</f>
        <v>2023</v>
      </c>
    </row>
    <row r="5228" spans="2:14">
      <c r="B5228" s="1">
        <v>45057</v>
      </c>
      <c r="C5228">
        <v>14341</v>
      </c>
      <c r="D5228">
        <f>COUNTIF(C$4:C5228,Tabela3[[#This Row],[COMANDA]])</f>
        <v>3</v>
      </c>
      <c r="E5228" t="s">
        <v>90</v>
      </c>
      <c r="F5228" t="s">
        <v>98</v>
      </c>
      <c r="G5228" t="s">
        <v>10</v>
      </c>
      <c r="H5228" t="s">
        <v>93</v>
      </c>
      <c r="I5228" s="2">
        <v>2</v>
      </c>
      <c r="J5228" t="s">
        <v>11</v>
      </c>
      <c r="K5228" s="21">
        <f>INDEX(LISTAS!$H:$Q,MATCH(BASE!H5228,LISTAS!$G:$G,0),MATCH(BASE!J5228,LISTAS!$H$3:$Q$3,0))*Tabela3[[#This Row],[QUANTIDADE]]</f>
        <v>1</v>
      </c>
      <c r="L5228" s="2" t="str">
        <f>TEXT(Tabela3[[#This Row],[DATA]],"MM")</f>
        <v>05</v>
      </c>
      <c r="M5228" s="2">
        <f>WEEKNUM(Tabela3[[#This Row],[DATA]])</f>
        <v>19</v>
      </c>
      <c r="N5228" s="18">
        <f>YEAR(Tabela3[[#This Row],[DATA]])</f>
        <v>2023</v>
      </c>
    </row>
    <row r="5229" spans="2:14">
      <c r="B5229" s="1">
        <v>45057</v>
      </c>
      <c r="C5229">
        <v>14342</v>
      </c>
      <c r="D5229">
        <f>COUNTIF(C$4:C5229,Tabela3[[#This Row],[COMANDA]])</f>
        <v>1</v>
      </c>
      <c r="E5229" t="s">
        <v>89</v>
      </c>
      <c r="F5229" t="s">
        <v>98</v>
      </c>
      <c r="G5229" t="s">
        <v>8</v>
      </c>
      <c r="H5229" t="s">
        <v>42</v>
      </c>
      <c r="I5229" s="2">
        <v>1</v>
      </c>
      <c r="J5229" t="s">
        <v>11</v>
      </c>
      <c r="K5229" s="21">
        <f>INDEX(LISTAS!$H:$Q,MATCH(BASE!H5229,LISTAS!$G:$G,0),MATCH(BASE!J5229,LISTAS!$H$3:$Q$3,0))*Tabela3[[#This Row],[QUANTIDADE]]</f>
        <v>16</v>
      </c>
      <c r="L5229" s="2" t="str">
        <f>TEXT(Tabela3[[#This Row],[DATA]],"MM")</f>
        <v>05</v>
      </c>
      <c r="M5229" s="2">
        <f>WEEKNUM(Tabela3[[#This Row],[DATA]])</f>
        <v>19</v>
      </c>
      <c r="N5229" s="18">
        <f>YEAR(Tabela3[[#This Row],[DATA]])</f>
        <v>2023</v>
      </c>
    </row>
    <row r="5230" spans="2:14">
      <c r="B5230" s="1">
        <v>45057</v>
      </c>
      <c r="C5230">
        <v>14343</v>
      </c>
      <c r="D5230">
        <f>COUNTIF(C$4:C5230,Tabela3[[#This Row],[COMANDA]])</f>
        <v>1</v>
      </c>
      <c r="E5230" t="s">
        <v>89</v>
      </c>
      <c r="F5230" t="s">
        <v>98</v>
      </c>
      <c r="G5230" t="s">
        <v>8</v>
      </c>
      <c r="H5230" t="s">
        <v>42</v>
      </c>
      <c r="I5230" s="2">
        <v>1</v>
      </c>
      <c r="J5230" t="s">
        <v>11</v>
      </c>
      <c r="K5230" s="21">
        <f>INDEX(LISTAS!$H:$Q,MATCH(BASE!H5233,LISTAS!$G:$G,0),MATCH(BASE!J5233,LISTAS!$H$3:$Q$3,0))*Tabela3[[#This Row],[QUANTIDADE]]</f>
        <v>4</v>
      </c>
      <c r="L5230" s="2" t="str">
        <f>TEXT(Tabela3[[#This Row],[DATA]],"MM")</f>
        <v>05</v>
      </c>
      <c r="M5230" s="2">
        <f>WEEKNUM(Tabela3[[#This Row],[DATA]])</f>
        <v>19</v>
      </c>
      <c r="N5230" s="18">
        <f>YEAR(Tabela3[[#This Row],[DATA]])</f>
        <v>2023</v>
      </c>
    </row>
    <row r="5231" spans="2:14">
      <c r="B5231" s="1">
        <v>45057</v>
      </c>
      <c r="C5231">
        <v>14343</v>
      </c>
      <c r="D5231">
        <f>COUNTIF(C$4:C5231,Tabela3[[#This Row],[COMANDA]])</f>
        <v>2</v>
      </c>
      <c r="E5231" t="s">
        <v>89</v>
      </c>
      <c r="F5231" t="s">
        <v>99</v>
      </c>
      <c r="G5231" t="s">
        <v>8</v>
      </c>
      <c r="H5231" t="s">
        <v>211</v>
      </c>
      <c r="I5231" s="2">
        <v>1</v>
      </c>
      <c r="J5231" t="s">
        <v>11</v>
      </c>
      <c r="K5231" s="21">
        <f>INDEX(LISTAS!$H:$Q,MATCH(BASE!H5234,LISTAS!$G:$G,0),MATCH(BASE!J5234,LISTAS!$H$3:$Q$3,0))*Tabela3[[#This Row],[QUANTIDADE]]</f>
        <v>3</v>
      </c>
      <c r="L5231" s="2" t="str">
        <f>TEXT(Tabela3[[#This Row],[DATA]],"MM")</f>
        <v>05</v>
      </c>
      <c r="M5231" s="2">
        <f>WEEKNUM(Tabela3[[#This Row],[DATA]])</f>
        <v>19</v>
      </c>
      <c r="N5231" s="18">
        <f>YEAR(Tabela3[[#This Row],[DATA]])</f>
        <v>2023</v>
      </c>
    </row>
    <row r="5232" spans="2:14">
      <c r="B5232" s="1">
        <v>45057</v>
      </c>
      <c r="C5232">
        <v>14344</v>
      </c>
      <c r="D5232">
        <f>COUNTIF(C$4:C5232,Tabela3[[#This Row],[COMANDA]])</f>
        <v>1</v>
      </c>
      <c r="E5232" t="s">
        <v>90</v>
      </c>
      <c r="F5232" t="s">
        <v>99</v>
      </c>
      <c r="G5232" t="s">
        <v>8</v>
      </c>
      <c r="H5232" t="s">
        <v>206</v>
      </c>
      <c r="I5232" s="2">
        <v>1</v>
      </c>
      <c r="J5232" t="s">
        <v>11</v>
      </c>
      <c r="K5232" s="21">
        <f>INDEX(LISTAS!$H:$Q,MATCH(BASE!H5230,LISTAS!$G:$G,0),MATCH(BASE!J5230,LISTAS!$H$3:$Q$3,0))*Tabela3[[#This Row],[QUANTIDADE]]</f>
        <v>16</v>
      </c>
      <c r="L5232" s="2" t="str">
        <f>TEXT(Tabela3[[#This Row],[DATA]],"MM")</f>
        <v>05</v>
      </c>
      <c r="M5232" s="2">
        <f>WEEKNUM(Tabela3[[#This Row],[DATA]])</f>
        <v>19</v>
      </c>
      <c r="N5232" s="18">
        <f>YEAR(Tabela3[[#This Row],[DATA]])</f>
        <v>2023</v>
      </c>
    </row>
    <row r="5233" spans="2:14">
      <c r="B5233" s="1">
        <v>45057</v>
      </c>
      <c r="C5233">
        <v>14344</v>
      </c>
      <c r="D5233">
        <f>COUNTIF(C$4:C5233,Tabela3[[#This Row],[COMANDA]])</f>
        <v>2</v>
      </c>
      <c r="E5233" t="s">
        <v>90</v>
      </c>
      <c r="F5233" t="s">
        <v>99</v>
      </c>
      <c r="G5233" t="s">
        <v>61</v>
      </c>
      <c r="H5233" t="s">
        <v>163</v>
      </c>
      <c r="I5233" s="2">
        <v>1</v>
      </c>
      <c r="J5233" t="s">
        <v>11</v>
      </c>
      <c r="K5233" s="21">
        <f>INDEX(LISTAS!$H:$Q,MATCH(BASE!H5231,LISTAS!$G:$G,0),MATCH(BASE!J5231,LISTAS!$H$3:$Q$3,0))*Tabela3[[#This Row],[QUANTIDADE]]</f>
        <v>20</v>
      </c>
      <c r="L5233" s="2" t="str">
        <f>TEXT(Tabela3[[#This Row],[DATA]],"MM")</f>
        <v>05</v>
      </c>
      <c r="M5233" s="2">
        <f>WEEKNUM(Tabela3[[#This Row],[DATA]])</f>
        <v>19</v>
      </c>
      <c r="N5233" s="18">
        <f>YEAR(Tabela3[[#This Row],[DATA]])</f>
        <v>2023</v>
      </c>
    </row>
    <row r="5234" spans="2:14">
      <c r="B5234" s="1">
        <v>45057</v>
      </c>
      <c r="C5234">
        <v>14344</v>
      </c>
      <c r="D5234">
        <f>COUNTIF(C$4:C5234,Tabela3[[#This Row],[COMANDA]])</f>
        <v>3</v>
      </c>
      <c r="E5234" t="s">
        <v>90</v>
      </c>
      <c r="F5234" t="s">
        <v>99</v>
      </c>
      <c r="G5234" t="s">
        <v>9</v>
      </c>
      <c r="H5234" t="s">
        <v>59</v>
      </c>
      <c r="I5234" s="2">
        <v>1</v>
      </c>
      <c r="J5234" t="s">
        <v>11</v>
      </c>
      <c r="K5234" s="21">
        <f>INDEX(LISTAS!$H:$Q,MATCH(BASE!H5232,LISTAS!$G:$G,0),MATCH(BASE!J5232,LISTAS!$H$3:$Q$3,0))*Tabela3[[#This Row],[QUANTIDADE]]</f>
        <v>18</v>
      </c>
      <c r="L5234" s="2" t="str">
        <f>TEXT(Tabela3[[#This Row],[DATA]],"MM")</f>
        <v>05</v>
      </c>
      <c r="M5234" s="2">
        <f>WEEKNUM(Tabela3[[#This Row],[DATA]])</f>
        <v>19</v>
      </c>
      <c r="N5234" s="18">
        <f>YEAR(Tabela3[[#This Row],[DATA]])</f>
        <v>2023</v>
      </c>
    </row>
    <row r="5235" spans="2:14">
      <c r="B5235" s="1">
        <v>45057</v>
      </c>
      <c r="C5235">
        <v>14345</v>
      </c>
      <c r="D5235">
        <f>COUNTIF(C$4:C5235,Tabela3[[#This Row],[COMANDA]])</f>
        <v>1</v>
      </c>
      <c r="E5235" t="s">
        <v>90</v>
      </c>
      <c r="F5235" t="s">
        <v>98</v>
      </c>
      <c r="G5235" t="s">
        <v>8</v>
      </c>
      <c r="H5235" t="s">
        <v>205</v>
      </c>
      <c r="I5235" s="2">
        <v>1</v>
      </c>
      <c r="J5235" t="s">
        <v>11</v>
      </c>
      <c r="K5235" s="21">
        <f>INDEX(LISTAS!$H:$Q,MATCH(BASE!H5235,LISTAS!$G:$G,0),MATCH(BASE!J5235,LISTAS!$H$3:$Q$3,0))*Tabela3[[#This Row],[QUANTIDADE]]</f>
        <v>22</v>
      </c>
      <c r="L5235" s="2" t="str">
        <f>TEXT(Tabela3[[#This Row],[DATA]],"MM")</f>
        <v>05</v>
      </c>
      <c r="M5235" s="2">
        <f>WEEKNUM(Tabela3[[#This Row],[DATA]])</f>
        <v>19</v>
      </c>
      <c r="N5235" s="18">
        <f>YEAR(Tabela3[[#This Row],[DATA]])</f>
        <v>2023</v>
      </c>
    </row>
    <row r="5236" spans="2:14">
      <c r="B5236" s="1">
        <v>45057</v>
      </c>
      <c r="C5236">
        <v>14345</v>
      </c>
      <c r="D5236">
        <f>COUNTIF(C$4:C5236,Tabela3[[#This Row],[COMANDA]])</f>
        <v>2</v>
      </c>
      <c r="E5236" t="s">
        <v>90</v>
      </c>
      <c r="F5236" t="s">
        <v>98</v>
      </c>
      <c r="G5236" t="s">
        <v>62</v>
      </c>
      <c r="H5236" t="s">
        <v>189</v>
      </c>
      <c r="I5236" s="2">
        <v>1</v>
      </c>
      <c r="J5236" t="s">
        <v>11</v>
      </c>
      <c r="K5236" s="21">
        <f>INDEX(LISTAS!$H:$Q,MATCH(BASE!H5236,LISTAS!$G:$G,0),MATCH(BASE!J5236,LISTAS!$H$3:$Q$3,0))*Tabela3[[#This Row],[QUANTIDADE]]</f>
        <v>2</v>
      </c>
      <c r="L5236" s="2" t="str">
        <f>TEXT(Tabela3[[#This Row],[DATA]],"MM")</f>
        <v>05</v>
      </c>
      <c r="M5236" s="2">
        <f>WEEKNUM(Tabela3[[#This Row],[DATA]])</f>
        <v>19</v>
      </c>
      <c r="N5236" s="18">
        <f>YEAR(Tabela3[[#This Row],[DATA]])</f>
        <v>2023</v>
      </c>
    </row>
    <row r="5237" spans="2:14">
      <c r="B5237" s="1">
        <v>45057</v>
      </c>
      <c r="C5237">
        <v>14345</v>
      </c>
      <c r="D5237">
        <f>COUNTIF(C$4:C5237,Tabela3[[#This Row],[COMANDA]])</f>
        <v>3</v>
      </c>
      <c r="E5237" t="s">
        <v>90</v>
      </c>
      <c r="F5237" t="s">
        <v>98</v>
      </c>
      <c r="G5237" t="s">
        <v>62</v>
      </c>
      <c r="H5237" t="s">
        <v>190</v>
      </c>
      <c r="I5237" s="2">
        <v>5</v>
      </c>
      <c r="J5237" t="s">
        <v>11</v>
      </c>
      <c r="K5237" s="21">
        <f>INDEX(LISTAS!$H:$Q,MATCH(BASE!H5237,LISTAS!$G:$G,0),MATCH(BASE!J5237,LISTAS!$H$3:$Q$3,0))*Tabela3[[#This Row],[QUANTIDADE]]</f>
        <v>15</v>
      </c>
      <c r="L5237" s="2" t="str">
        <f>TEXT(Tabela3[[#This Row],[DATA]],"MM")</f>
        <v>05</v>
      </c>
      <c r="M5237" s="2">
        <f>WEEKNUM(Tabela3[[#This Row],[DATA]])</f>
        <v>19</v>
      </c>
      <c r="N5237" s="18">
        <f>YEAR(Tabela3[[#This Row],[DATA]])</f>
        <v>2023</v>
      </c>
    </row>
    <row r="5238" spans="2:14">
      <c r="B5238" s="1">
        <v>45057</v>
      </c>
      <c r="C5238">
        <v>14346</v>
      </c>
      <c r="D5238">
        <f>COUNTIF(C$4:C5238,Tabela3[[#This Row],[COMANDA]])</f>
        <v>1</v>
      </c>
      <c r="E5238" t="s">
        <v>90</v>
      </c>
      <c r="F5238" t="s">
        <v>375</v>
      </c>
      <c r="G5238" t="s">
        <v>8</v>
      </c>
      <c r="H5238" t="s">
        <v>202</v>
      </c>
      <c r="I5238" s="2">
        <v>2</v>
      </c>
      <c r="J5238" t="s">
        <v>11</v>
      </c>
      <c r="K5238" s="21">
        <f>INDEX(LISTAS!$H:$Q,MATCH(BASE!H5238,LISTAS!$G:$G,0),MATCH(BASE!J5238,LISTAS!$H$3:$Q$3,0))*Tabela3[[#This Row],[QUANTIDADE]]</f>
        <v>40</v>
      </c>
      <c r="L5238" s="2" t="str">
        <f>TEXT(Tabela3[[#This Row],[DATA]],"MM")</f>
        <v>05</v>
      </c>
      <c r="M5238" s="2">
        <f>WEEKNUM(Tabela3[[#This Row],[DATA]])</f>
        <v>19</v>
      </c>
      <c r="N5238" s="18">
        <f>YEAR(Tabela3[[#This Row],[DATA]])</f>
        <v>2023</v>
      </c>
    </row>
    <row r="5239" spans="2:14">
      <c r="B5239" s="1">
        <v>45057</v>
      </c>
      <c r="C5239">
        <v>14346</v>
      </c>
      <c r="D5239">
        <f>COUNTIF(C$4:C5239,Tabela3[[#This Row],[COMANDA]])</f>
        <v>2</v>
      </c>
      <c r="E5239" t="s">
        <v>90</v>
      </c>
      <c r="F5239" t="s">
        <v>375</v>
      </c>
      <c r="G5239" t="s">
        <v>9</v>
      </c>
      <c r="H5239" t="s">
        <v>142</v>
      </c>
      <c r="I5239" s="2">
        <v>1</v>
      </c>
      <c r="J5239" t="s">
        <v>11</v>
      </c>
      <c r="K5239" s="21">
        <f>INDEX(LISTAS!$H:$Q,MATCH(BASE!H5239,LISTAS!$G:$G,0),MATCH(BASE!J5239,LISTAS!$H$3:$Q$3,0))*Tabela3[[#This Row],[QUANTIDADE]]</f>
        <v>6</v>
      </c>
      <c r="L5239" s="2" t="str">
        <f>TEXT(Tabela3[[#This Row],[DATA]],"MM")</f>
        <v>05</v>
      </c>
      <c r="M5239" s="2">
        <f>WEEKNUM(Tabela3[[#This Row],[DATA]])</f>
        <v>19</v>
      </c>
      <c r="N5239" s="18">
        <f>YEAR(Tabela3[[#This Row],[DATA]])</f>
        <v>2023</v>
      </c>
    </row>
    <row r="5240" spans="2:14">
      <c r="B5240" s="1">
        <v>45057</v>
      </c>
      <c r="C5240">
        <v>14347</v>
      </c>
      <c r="D5240">
        <f>COUNTIF(C$4:C5240,Tabela3[[#This Row],[COMANDA]])</f>
        <v>1</v>
      </c>
      <c r="E5240" t="s">
        <v>90</v>
      </c>
      <c r="F5240" t="s">
        <v>99</v>
      </c>
      <c r="G5240" t="s">
        <v>8</v>
      </c>
      <c r="H5240" t="s">
        <v>40</v>
      </c>
      <c r="I5240" s="2">
        <v>1</v>
      </c>
      <c r="J5240" t="s">
        <v>11</v>
      </c>
      <c r="K5240" s="21">
        <f>INDEX(LISTAS!$H:$Q,MATCH(BASE!H5240,LISTAS!$G:$G,0),MATCH(BASE!J5240,LISTAS!$H$3:$Q$3,0))*Tabela3[[#This Row],[QUANTIDADE]]</f>
        <v>14</v>
      </c>
      <c r="L5240" s="2" t="str">
        <f>TEXT(Tabela3[[#This Row],[DATA]],"MM")</f>
        <v>05</v>
      </c>
      <c r="M5240" s="2">
        <f>WEEKNUM(Tabela3[[#This Row],[DATA]])</f>
        <v>19</v>
      </c>
      <c r="N5240" s="18">
        <f>YEAR(Tabela3[[#This Row],[DATA]])</f>
        <v>2023</v>
      </c>
    </row>
    <row r="5241" spans="2:14">
      <c r="B5241" s="1">
        <v>45057</v>
      </c>
      <c r="C5241">
        <v>14347</v>
      </c>
      <c r="D5241">
        <f>COUNTIF(C$4:C5241,Tabela3[[#This Row],[COMANDA]])</f>
        <v>2</v>
      </c>
      <c r="E5241" t="s">
        <v>90</v>
      </c>
      <c r="F5241" t="s">
        <v>99</v>
      </c>
      <c r="G5241" t="s">
        <v>61</v>
      </c>
      <c r="H5241" t="s">
        <v>199</v>
      </c>
      <c r="I5241" s="2">
        <v>2</v>
      </c>
      <c r="J5241" t="s">
        <v>11</v>
      </c>
      <c r="K5241" s="21">
        <f>INDEX(LISTAS!$H:$Q,MATCH(BASE!H5241,LISTAS!$G:$G,0),MATCH(BASE!J5241,LISTAS!$H$3:$Q$3,0))*Tabela3[[#This Row],[QUANTIDADE]]</f>
        <v>2</v>
      </c>
      <c r="L5241" s="2" t="str">
        <f>TEXT(Tabela3[[#This Row],[DATA]],"MM")</f>
        <v>05</v>
      </c>
      <c r="M5241" s="2">
        <f>WEEKNUM(Tabela3[[#This Row],[DATA]])</f>
        <v>19</v>
      </c>
      <c r="N5241" s="18">
        <f>YEAR(Tabela3[[#This Row],[DATA]])</f>
        <v>2023</v>
      </c>
    </row>
    <row r="5242" spans="2:14">
      <c r="B5242" s="1">
        <v>45057</v>
      </c>
      <c r="C5242">
        <v>14348</v>
      </c>
      <c r="D5242">
        <f>COUNTIF(C$4:C5242,Tabela3[[#This Row],[COMANDA]])</f>
        <v>1</v>
      </c>
      <c r="E5242" t="s">
        <v>90</v>
      </c>
      <c r="F5242" t="s">
        <v>99</v>
      </c>
      <c r="G5242" t="s">
        <v>8</v>
      </c>
      <c r="H5242" t="s">
        <v>206</v>
      </c>
      <c r="I5242" s="2">
        <v>1</v>
      </c>
      <c r="J5242" t="s">
        <v>11</v>
      </c>
      <c r="K5242" s="21">
        <f>INDEX(LISTAS!$H:$Q,MATCH(BASE!H5242,LISTAS!$G:$G,0),MATCH(BASE!J5242,LISTAS!$H$3:$Q$3,0))*Tabela3[[#This Row],[QUANTIDADE]]</f>
        <v>18</v>
      </c>
      <c r="L5242" s="2" t="str">
        <f>TEXT(Tabela3[[#This Row],[DATA]],"MM")</f>
        <v>05</v>
      </c>
      <c r="M5242" s="2">
        <f>WEEKNUM(Tabela3[[#This Row],[DATA]])</f>
        <v>19</v>
      </c>
      <c r="N5242" s="18">
        <f>YEAR(Tabela3[[#This Row],[DATA]])</f>
        <v>2023</v>
      </c>
    </row>
    <row r="5243" spans="2:14">
      <c r="B5243" s="1">
        <v>45057</v>
      </c>
      <c r="C5243">
        <v>14349</v>
      </c>
      <c r="D5243">
        <f>COUNTIF(C$4:C5243,Tabela3[[#This Row],[COMANDA]])</f>
        <v>1</v>
      </c>
      <c r="E5243" t="s">
        <v>89</v>
      </c>
      <c r="F5243" t="s">
        <v>99</v>
      </c>
      <c r="G5243" t="s">
        <v>8</v>
      </c>
      <c r="H5243" t="s">
        <v>39</v>
      </c>
      <c r="I5243" s="2">
        <v>1</v>
      </c>
      <c r="J5243" t="s">
        <v>11</v>
      </c>
      <c r="K5243" s="21">
        <f>INDEX(LISTAS!$H:$Q,MATCH(BASE!H5243,LISTAS!$G:$G,0),MATCH(BASE!J5243,LISTAS!$H$3:$Q$3,0))*Tabela3[[#This Row],[QUANTIDADE]]</f>
        <v>12</v>
      </c>
      <c r="L5243" s="2" t="str">
        <f>TEXT(Tabela3[[#This Row],[DATA]],"MM")</f>
        <v>05</v>
      </c>
      <c r="M5243" s="2">
        <f>WEEKNUM(Tabela3[[#This Row],[DATA]])</f>
        <v>19</v>
      </c>
      <c r="N5243" s="18">
        <f>YEAR(Tabela3[[#This Row],[DATA]])</f>
        <v>2023</v>
      </c>
    </row>
    <row r="5244" spans="2:14">
      <c r="B5244" s="1">
        <v>45057</v>
      </c>
      <c r="C5244">
        <v>14349</v>
      </c>
      <c r="D5244">
        <f>COUNTIF(C$4:C5244,Tabela3[[#This Row],[COMANDA]])</f>
        <v>2</v>
      </c>
      <c r="E5244" t="s">
        <v>89</v>
      </c>
      <c r="F5244" t="s">
        <v>99</v>
      </c>
      <c r="G5244" t="s">
        <v>8</v>
      </c>
      <c r="H5244" t="s">
        <v>204</v>
      </c>
      <c r="I5244" s="2">
        <v>1</v>
      </c>
      <c r="J5244" t="s">
        <v>11</v>
      </c>
      <c r="K5244" s="21">
        <f>INDEX(LISTAS!$H:$Q,MATCH(BASE!H5244,LISTAS!$G:$G,0),MATCH(BASE!J5244,LISTAS!$H$3:$Q$3,0))*Tabela3[[#This Row],[QUANTIDADE]]</f>
        <v>18</v>
      </c>
      <c r="L5244" s="2" t="str">
        <f>TEXT(Tabela3[[#This Row],[DATA]],"MM")</f>
        <v>05</v>
      </c>
      <c r="M5244" s="2">
        <f>WEEKNUM(Tabela3[[#This Row],[DATA]])</f>
        <v>19</v>
      </c>
      <c r="N5244" s="18">
        <f>YEAR(Tabela3[[#This Row],[DATA]])</f>
        <v>2023</v>
      </c>
    </row>
    <row r="5245" spans="2:14">
      <c r="B5245" s="1">
        <v>45057</v>
      </c>
      <c r="C5245">
        <v>14349</v>
      </c>
      <c r="D5245">
        <f>COUNTIF(C$4:C5245,Tabela3[[#This Row],[COMANDA]])</f>
        <v>3</v>
      </c>
      <c r="E5245" t="s">
        <v>89</v>
      </c>
      <c r="F5245" t="s">
        <v>99</v>
      </c>
      <c r="G5245" t="s">
        <v>9</v>
      </c>
      <c r="H5245" t="s">
        <v>240</v>
      </c>
      <c r="I5245" s="2">
        <v>1</v>
      </c>
      <c r="J5245" t="s">
        <v>11</v>
      </c>
      <c r="K5245" s="21">
        <f>INDEX(LISTAS!$H:$Q,MATCH(BASE!H5245,LISTAS!$G:$G,0),MATCH(BASE!J5245,LISTAS!$H$3:$Q$3,0))*Tabela3[[#This Row],[QUANTIDADE]]</f>
        <v>6</v>
      </c>
      <c r="L5245" s="2" t="str">
        <f>TEXT(Tabela3[[#This Row],[DATA]],"MM")</f>
        <v>05</v>
      </c>
      <c r="M5245" s="2">
        <f>WEEKNUM(Tabela3[[#This Row],[DATA]])</f>
        <v>19</v>
      </c>
      <c r="N5245" s="18">
        <f>YEAR(Tabela3[[#This Row],[DATA]])</f>
        <v>2023</v>
      </c>
    </row>
    <row r="5246" spans="2:14">
      <c r="B5246" s="1">
        <v>45057</v>
      </c>
      <c r="C5246">
        <v>14350</v>
      </c>
      <c r="D5246">
        <f>COUNTIF(C$4:C5246,Tabela3[[#This Row],[COMANDA]])</f>
        <v>1</v>
      </c>
      <c r="E5246" t="s">
        <v>89</v>
      </c>
      <c r="F5246" t="s">
        <v>98</v>
      </c>
      <c r="G5246" t="s">
        <v>8</v>
      </c>
      <c r="H5246" t="s">
        <v>47</v>
      </c>
      <c r="I5246" s="2">
        <v>1</v>
      </c>
      <c r="J5246" t="s">
        <v>11</v>
      </c>
      <c r="K5246" s="21">
        <f>INDEX(LISTAS!$H:$Q,MATCH(BASE!H5246,LISTAS!$G:$G,0),MATCH(BASE!J5246,LISTAS!$H$3:$Q$3,0))*Tabela3[[#This Row],[QUANTIDADE]]</f>
        <v>16</v>
      </c>
      <c r="L5246" s="2" t="str">
        <f>TEXT(Tabela3[[#This Row],[DATA]],"MM")</f>
        <v>05</v>
      </c>
      <c r="M5246" s="2">
        <f>WEEKNUM(Tabela3[[#This Row],[DATA]])</f>
        <v>19</v>
      </c>
      <c r="N5246" s="18">
        <f>YEAR(Tabela3[[#This Row],[DATA]])</f>
        <v>2023</v>
      </c>
    </row>
    <row r="5247" spans="2:14">
      <c r="B5247" s="1">
        <v>45057</v>
      </c>
      <c r="C5247">
        <v>14350</v>
      </c>
      <c r="D5247">
        <f>COUNTIF(C$4:C5247,Tabela3[[#This Row],[COMANDA]])</f>
        <v>2</v>
      </c>
      <c r="E5247" t="s">
        <v>89</v>
      </c>
      <c r="F5247" t="s">
        <v>98</v>
      </c>
      <c r="G5247" t="s">
        <v>9</v>
      </c>
      <c r="H5247" t="s">
        <v>140</v>
      </c>
      <c r="I5247" s="2">
        <v>1</v>
      </c>
      <c r="J5247" t="s">
        <v>11</v>
      </c>
      <c r="K5247" s="21">
        <f>INDEX(LISTAS!$H:$Q,MATCH(BASE!H5247,LISTAS!$G:$G,0),MATCH(BASE!J5247,LISTAS!$H$3:$Q$3,0))*Tabela3[[#This Row],[QUANTIDADE]]</f>
        <v>3</v>
      </c>
      <c r="L5247" s="2" t="str">
        <f>TEXT(Tabela3[[#This Row],[DATA]],"MM")</f>
        <v>05</v>
      </c>
      <c r="M5247" s="2">
        <f>WEEKNUM(Tabela3[[#This Row],[DATA]])</f>
        <v>19</v>
      </c>
      <c r="N5247" s="18">
        <f>YEAR(Tabela3[[#This Row],[DATA]])</f>
        <v>2023</v>
      </c>
    </row>
    <row r="5248" spans="2:14">
      <c r="B5248" s="1">
        <v>45057</v>
      </c>
      <c r="C5248">
        <v>14351</v>
      </c>
      <c r="D5248">
        <f>COUNTIF(C$4:C5248,Tabela3[[#This Row],[COMANDA]])</f>
        <v>1</v>
      </c>
      <c r="E5248" t="s">
        <v>89</v>
      </c>
      <c r="F5248" t="s">
        <v>99</v>
      </c>
      <c r="G5248" t="s">
        <v>8</v>
      </c>
      <c r="H5248" t="s">
        <v>40</v>
      </c>
      <c r="I5248" s="2">
        <v>1</v>
      </c>
      <c r="J5248" t="s">
        <v>11</v>
      </c>
      <c r="K5248" s="21">
        <f>INDEX(LISTAS!$H:$Q,MATCH(BASE!H5248,LISTAS!$G:$G,0),MATCH(BASE!J5248,LISTAS!$H$3:$Q$3,0))*Tabela3[[#This Row],[QUANTIDADE]]</f>
        <v>14</v>
      </c>
      <c r="L5248" s="2" t="str">
        <f>TEXT(Tabela3[[#This Row],[DATA]],"MM")</f>
        <v>05</v>
      </c>
      <c r="M5248" s="2">
        <f>WEEKNUM(Tabela3[[#This Row],[DATA]])</f>
        <v>19</v>
      </c>
      <c r="N5248" s="18">
        <f>YEAR(Tabela3[[#This Row],[DATA]])</f>
        <v>2023</v>
      </c>
    </row>
    <row r="5249" spans="2:14">
      <c r="B5249" s="1">
        <v>45057</v>
      </c>
      <c r="C5249">
        <v>14351</v>
      </c>
      <c r="D5249">
        <f>COUNTIF(C$4:C5249,Tabela3[[#This Row],[COMANDA]])</f>
        <v>2</v>
      </c>
      <c r="E5249" t="s">
        <v>89</v>
      </c>
      <c r="F5249" t="s">
        <v>99</v>
      </c>
      <c r="G5249" t="s">
        <v>9</v>
      </c>
      <c r="H5249" t="s">
        <v>142</v>
      </c>
      <c r="I5249" s="2">
        <v>1</v>
      </c>
      <c r="J5249" t="s">
        <v>11</v>
      </c>
      <c r="K5249" s="21">
        <f>INDEX(LISTAS!$H:$Q,MATCH(BASE!H5249,LISTAS!$G:$G,0),MATCH(BASE!J5249,LISTAS!$H$3:$Q$3,0))*Tabela3[[#This Row],[QUANTIDADE]]</f>
        <v>6</v>
      </c>
      <c r="L5249" s="2" t="str">
        <f>TEXT(Tabela3[[#This Row],[DATA]],"MM")</f>
        <v>05</v>
      </c>
      <c r="M5249" s="2">
        <f>WEEKNUM(Tabela3[[#This Row],[DATA]])</f>
        <v>19</v>
      </c>
      <c r="N5249" s="18">
        <f>YEAR(Tabela3[[#This Row],[DATA]])</f>
        <v>2023</v>
      </c>
    </row>
    <row r="5250" spans="2:14">
      <c r="B5250" s="1">
        <v>45057</v>
      </c>
      <c r="C5250">
        <v>14352</v>
      </c>
      <c r="D5250">
        <f>COUNTIF(C$4:C5250,Tabela3[[#This Row],[COMANDA]])</f>
        <v>1</v>
      </c>
      <c r="E5250" t="s">
        <v>90</v>
      </c>
      <c r="F5250" t="s">
        <v>375</v>
      </c>
      <c r="G5250" t="s">
        <v>8</v>
      </c>
      <c r="H5250" t="s">
        <v>203</v>
      </c>
      <c r="I5250" s="2">
        <v>1</v>
      </c>
      <c r="J5250" t="s">
        <v>11</v>
      </c>
      <c r="K5250" s="21">
        <f>INDEX(LISTAS!$H:$Q,MATCH(BASE!H5250,LISTAS!$G:$G,0),MATCH(BASE!J5250,LISTAS!$H$3:$Q$3,0))*Tabela3[[#This Row],[QUANTIDADE]]</f>
        <v>20</v>
      </c>
      <c r="L5250" s="2" t="str">
        <f>TEXT(Tabela3[[#This Row],[DATA]],"MM")</f>
        <v>05</v>
      </c>
      <c r="M5250" s="2">
        <f>WEEKNUM(Tabela3[[#This Row],[DATA]])</f>
        <v>19</v>
      </c>
      <c r="N5250" s="18">
        <f>YEAR(Tabela3[[#This Row],[DATA]])</f>
        <v>2023</v>
      </c>
    </row>
    <row r="5251" spans="2:14">
      <c r="B5251" s="1">
        <v>45057</v>
      </c>
      <c r="C5251">
        <v>14353</v>
      </c>
      <c r="D5251">
        <f>COUNTIF(C$4:C5251,Tabela3[[#This Row],[COMANDA]])</f>
        <v>1</v>
      </c>
      <c r="E5251" t="s">
        <v>90</v>
      </c>
      <c r="F5251" t="s">
        <v>99</v>
      </c>
      <c r="G5251" t="s">
        <v>8</v>
      </c>
      <c r="H5251" t="s">
        <v>42</v>
      </c>
      <c r="I5251" s="2">
        <v>1</v>
      </c>
      <c r="J5251" t="s">
        <v>11</v>
      </c>
      <c r="K5251" s="21">
        <f>INDEX(LISTAS!$H:$Q,MATCH(BASE!H5251,LISTAS!$G:$G,0),MATCH(BASE!J5251,LISTAS!$H$3:$Q$3,0))*Tabela3[[#This Row],[QUANTIDADE]]</f>
        <v>16</v>
      </c>
      <c r="L5251" s="2" t="str">
        <f>TEXT(Tabela3[[#This Row],[DATA]],"MM")</f>
        <v>05</v>
      </c>
      <c r="M5251" s="2">
        <f>WEEKNUM(Tabela3[[#This Row],[DATA]])</f>
        <v>19</v>
      </c>
      <c r="N5251" s="18">
        <f>YEAR(Tabela3[[#This Row],[DATA]])</f>
        <v>2023</v>
      </c>
    </row>
    <row r="5252" spans="2:14">
      <c r="B5252" s="1">
        <v>45057</v>
      </c>
      <c r="C5252">
        <v>14353</v>
      </c>
      <c r="D5252">
        <f>COUNTIF(C$4:C5252,Tabela3[[#This Row],[COMANDA]])</f>
        <v>2</v>
      </c>
      <c r="E5252" t="s">
        <v>90</v>
      </c>
      <c r="F5252" t="s">
        <v>99</v>
      </c>
      <c r="G5252" t="s">
        <v>9</v>
      </c>
      <c r="H5252" t="s">
        <v>142</v>
      </c>
      <c r="I5252" s="2">
        <v>1</v>
      </c>
      <c r="J5252" t="s">
        <v>11</v>
      </c>
      <c r="K5252" s="21">
        <f>INDEX(LISTAS!$H:$Q,MATCH(BASE!H5252,LISTAS!$G:$G,0),MATCH(BASE!J5252,LISTAS!$H$3:$Q$3,0))*Tabela3[[#This Row],[QUANTIDADE]]</f>
        <v>6</v>
      </c>
      <c r="L5252" s="2" t="str">
        <f>TEXT(Tabela3[[#This Row],[DATA]],"MM")</f>
        <v>05</v>
      </c>
      <c r="M5252" s="2">
        <f>WEEKNUM(Tabela3[[#This Row],[DATA]])</f>
        <v>19</v>
      </c>
      <c r="N5252" s="18">
        <f>YEAR(Tabela3[[#This Row],[DATA]])</f>
        <v>2023</v>
      </c>
    </row>
    <row r="5253" spans="2:14">
      <c r="B5253" s="1">
        <v>45057</v>
      </c>
      <c r="C5253">
        <v>14354</v>
      </c>
      <c r="D5253">
        <f>COUNTIF(C$4:C5253,Tabela3[[#This Row],[COMANDA]])</f>
        <v>1</v>
      </c>
      <c r="E5253" t="s">
        <v>90</v>
      </c>
      <c r="F5253" t="s">
        <v>98</v>
      </c>
      <c r="G5253" t="s">
        <v>8</v>
      </c>
      <c r="H5253" t="s">
        <v>42</v>
      </c>
      <c r="I5253" s="2">
        <v>1</v>
      </c>
      <c r="J5253" t="s">
        <v>11</v>
      </c>
      <c r="K5253" s="21">
        <f>INDEX(LISTAS!$H:$Q,MATCH(BASE!H5255,LISTAS!$G:$G,0),MATCH(BASE!J5255,LISTAS!$H$3:$Q$3,0))*Tabela3[[#This Row],[QUANTIDADE]]</f>
        <v>4</v>
      </c>
      <c r="L5253" s="2" t="str">
        <f>TEXT(Tabela3[[#This Row],[DATA]],"MM")</f>
        <v>05</v>
      </c>
      <c r="M5253" s="2">
        <f>WEEKNUM(Tabela3[[#This Row],[DATA]])</f>
        <v>19</v>
      </c>
      <c r="N5253" s="18">
        <f>YEAR(Tabela3[[#This Row],[DATA]])</f>
        <v>2023</v>
      </c>
    </row>
    <row r="5254" spans="2:14">
      <c r="B5254" s="1">
        <v>45057</v>
      </c>
      <c r="C5254">
        <v>14355</v>
      </c>
      <c r="D5254">
        <f>COUNTIF(C$4:C5254,Tabela3[[#This Row],[COMANDA]])</f>
        <v>1</v>
      </c>
      <c r="E5254" t="s">
        <v>90</v>
      </c>
      <c r="F5254" t="s">
        <v>99</v>
      </c>
      <c r="G5254" t="s">
        <v>8</v>
      </c>
      <c r="H5254" t="s">
        <v>211</v>
      </c>
      <c r="I5254" s="2">
        <v>1</v>
      </c>
      <c r="J5254" t="s">
        <v>11</v>
      </c>
      <c r="K5254" s="21">
        <f>INDEX(LISTAS!$H:$Q,MATCH(BASE!H5253,LISTAS!$G:$G,0),MATCH(BASE!J5253,LISTAS!$H$3:$Q$3,0))*Tabela3[[#This Row],[QUANTIDADE]]</f>
        <v>16</v>
      </c>
      <c r="L5254" s="2" t="str">
        <f>TEXT(Tabela3[[#This Row],[DATA]],"MM")</f>
        <v>05</v>
      </c>
      <c r="M5254" s="2">
        <f>WEEKNUM(Tabela3[[#This Row],[DATA]])</f>
        <v>19</v>
      </c>
      <c r="N5254" s="18">
        <f>YEAR(Tabela3[[#This Row],[DATA]])</f>
        <v>2023</v>
      </c>
    </row>
    <row r="5255" spans="2:14">
      <c r="B5255" s="1">
        <v>45057</v>
      </c>
      <c r="C5255">
        <v>14355</v>
      </c>
      <c r="D5255">
        <f>COUNTIF(C$4:C5255,Tabela3[[#This Row],[COMANDA]])</f>
        <v>2</v>
      </c>
      <c r="E5255" t="s">
        <v>90</v>
      </c>
      <c r="F5255" t="s">
        <v>99</v>
      </c>
      <c r="G5255" t="s">
        <v>9</v>
      </c>
      <c r="H5255" t="s">
        <v>138</v>
      </c>
      <c r="I5255" s="2">
        <v>1</v>
      </c>
      <c r="J5255" t="s">
        <v>11</v>
      </c>
      <c r="K5255" s="21">
        <f>INDEX(LISTAS!$H:$Q,MATCH(BASE!H5254,LISTAS!$G:$G,0),MATCH(BASE!J5254,LISTAS!$H$3:$Q$3,0))*Tabela3[[#This Row],[QUANTIDADE]]</f>
        <v>20</v>
      </c>
      <c r="L5255" s="2" t="str">
        <f>TEXT(Tabela3[[#This Row],[DATA]],"MM")</f>
        <v>05</v>
      </c>
      <c r="M5255" s="2">
        <f>WEEKNUM(Tabela3[[#This Row],[DATA]])</f>
        <v>19</v>
      </c>
      <c r="N5255" s="18">
        <f>YEAR(Tabela3[[#This Row],[DATA]])</f>
        <v>2023</v>
      </c>
    </row>
    <row r="5256" spans="2:14">
      <c r="B5256" s="1">
        <v>45057</v>
      </c>
      <c r="C5256">
        <v>14356</v>
      </c>
      <c r="D5256">
        <f>COUNTIF(C$4:C5256,Tabela3[[#This Row],[COMANDA]])</f>
        <v>1</v>
      </c>
      <c r="E5256" t="s">
        <v>90</v>
      </c>
      <c r="F5256" t="s">
        <v>98</v>
      </c>
      <c r="G5256" t="s">
        <v>8</v>
      </c>
      <c r="H5256" t="s">
        <v>203</v>
      </c>
      <c r="I5256" s="2">
        <v>1</v>
      </c>
      <c r="J5256" t="s">
        <v>11</v>
      </c>
      <c r="K5256" s="21">
        <f>INDEX(LISTAS!$H:$Q,MATCH(BASE!H5264,LISTAS!$G:$G,0),MATCH(BASE!J5264,LISTAS!$H$3:$Q$3,0))*Tabela3[[#This Row],[QUANTIDADE]]</f>
        <v>4</v>
      </c>
      <c r="L5256" s="2" t="str">
        <f>TEXT(Tabela3[[#This Row],[DATA]],"MM")</f>
        <v>05</v>
      </c>
      <c r="M5256" s="2">
        <f>WEEKNUM(Tabela3[[#This Row],[DATA]])</f>
        <v>19</v>
      </c>
      <c r="N5256" s="18">
        <f>YEAR(Tabela3[[#This Row],[DATA]])</f>
        <v>2023</v>
      </c>
    </row>
    <row r="5257" spans="2:14">
      <c r="B5257" s="1">
        <v>45057</v>
      </c>
      <c r="C5257">
        <v>14356</v>
      </c>
      <c r="D5257">
        <f>COUNTIF(C$4:C5257,Tabela3[[#This Row],[COMANDA]])</f>
        <v>2</v>
      </c>
      <c r="E5257" t="s">
        <v>90</v>
      </c>
      <c r="F5257" t="s">
        <v>375</v>
      </c>
      <c r="G5257" t="s">
        <v>8</v>
      </c>
      <c r="H5257" t="s">
        <v>206</v>
      </c>
      <c r="I5257" s="2">
        <v>1</v>
      </c>
      <c r="J5257" t="s">
        <v>11</v>
      </c>
      <c r="K5257" s="21">
        <f>INDEX(LISTAS!$H:$Q,MATCH(BASE!H5265,LISTAS!$G:$G,0),MATCH(BASE!J5265,LISTAS!$H$3:$Q$3,0))*Tabela3[[#This Row],[QUANTIDADE]]</f>
        <v>16</v>
      </c>
      <c r="L5257" s="2" t="str">
        <f>TEXT(Tabela3[[#This Row],[DATA]],"MM")</f>
        <v>05</v>
      </c>
      <c r="M5257" s="2">
        <f>WEEKNUM(Tabela3[[#This Row],[DATA]])</f>
        <v>19</v>
      </c>
      <c r="N5257" s="18">
        <f>YEAR(Tabela3[[#This Row],[DATA]])</f>
        <v>2023</v>
      </c>
    </row>
    <row r="5258" spans="2:14">
      <c r="B5258" s="1">
        <v>45057</v>
      </c>
      <c r="C5258">
        <v>14356</v>
      </c>
      <c r="D5258">
        <f>COUNTIF(C$4:C5258,Tabela3[[#This Row],[COMANDA]])</f>
        <v>3</v>
      </c>
      <c r="E5258" t="s">
        <v>90</v>
      </c>
      <c r="F5258" t="s">
        <v>98</v>
      </c>
      <c r="G5258" t="s">
        <v>9</v>
      </c>
      <c r="H5258" t="s">
        <v>142</v>
      </c>
      <c r="I5258" s="2">
        <v>1</v>
      </c>
      <c r="J5258" t="s">
        <v>11</v>
      </c>
      <c r="K5258" s="21">
        <f>INDEX(LISTAS!$H:$Q,MATCH(BASE!H5266,LISTAS!$G:$G,0),MATCH(BASE!J5266,LISTAS!$H$3:$Q$3,0))*Tabela3[[#This Row],[QUANTIDADE]]</f>
        <v>3</v>
      </c>
      <c r="L5258" s="2" t="str">
        <f>TEXT(Tabela3[[#This Row],[DATA]],"MM")</f>
        <v>05</v>
      </c>
      <c r="M5258" s="2">
        <f>WEEKNUM(Tabela3[[#This Row],[DATA]])</f>
        <v>19</v>
      </c>
      <c r="N5258" s="18">
        <f>YEAR(Tabela3[[#This Row],[DATA]])</f>
        <v>2023</v>
      </c>
    </row>
    <row r="5259" spans="2:14">
      <c r="B5259" s="1">
        <v>45057</v>
      </c>
      <c r="C5259">
        <v>14357</v>
      </c>
      <c r="D5259">
        <f>COUNTIF(C$4:C5259,Tabela3[[#This Row],[COMANDA]])</f>
        <v>1</v>
      </c>
      <c r="E5259" t="s">
        <v>89</v>
      </c>
      <c r="F5259" t="s">
        <v>99</v>
      </c>
      <c r="G5259" t="s">
        <v>8</v>
      </c>
      <c r="H5259" t="s">
        <v>42</v>
      </c>
      <c r="I5259" s="2">
        <v>1</v>
      </c>
      <c r="J5259" t="s">
        <v>11</v>
      </c>
      <c r="K5259" s="21">
        <f>INDEX(LISTAS!$H:$Q,MATCH(BASE!H5256,LISTAS!$G:$G,0),MATCH(BASE!J5256,LISTAS!$H$3:$Q$3,0))*Tabela3[[#This Row],[QUANTIDADE]]</f>
        <v>20</v>
      </c>
      <c r="L5259" s="2" t="str">
        <f>TEXT(Tabela3[[#This Row],[DATA]],"MM")</f>
        <v>05</v>
      </c>
      <c r="M5259" s="2">
        <f>WEEKNUM(Tabela3[[#This Row],[DATA]])</f>
        <v>19</v>
      </c>
      <c r="N5259" s="18">
        <f>YEAR(Tabela3[[#This Row],[DATA]])</f>
        <v>2023</v>
      </c>
    </row>
    <row r="5260" spans="2:14">
      <c r="B5260" s="1">
        <v>45057</v>
      </c>
      <c r="C5260">
        <v>14357</v>
      </c>
      <c r="D5260">
        <f>COUNTIF(C$4:C5260,Tabela3[[#This Row],[COMANDA]])</f>
        <v>2</v>
      </c>
      <c r="E5260" t="s">
        <v>89</v>
      </c>
      <c r="F5260" t="s">
        <v>99</v>
      </c>
      <c r="G5260" t="s">
        <v>10</v>
      </c>
      <c r="H5260" t="s">
        <v>119</v>
      </c>
      <c r="I5260" s="2">
        <v>1</v>
      </c>
      <c r="J5260" t="s">
        <v>11</v>
      </c>
      <c r="K5260" s="21">
        <f>INDEX(LISTAS!$H:$Q,MATCH(BASE!H5257,LISTAS!$G:$G,0),MATCH(BASE!J5257,LISTAS!$H$3:$Q$3,0))*Tabela3[[#This Row],[QUANTIDADE]]</f>
        <v>18</v>
      </c>
      <c r="L5260" s="2" t="str">
        <f>TEXT(Tabela3[[#This Row],[DATA]],"MM")</f>
        <v>05</v>
      </c>
      <c r="M5260" s="2">
        <f>WEEKNUM(Tabela3[[#This Row],[DATA]])</f>
        <v>19</v>
      </c>
      <c r="N5260" s="18">
        <f>YEAR(Tabela3[[#This Row],[DATA]])</f>
        <v>2023</v>
      </c>
    </row>
    <row r="5261" spans="2:14">
      <c r="B5261" s="1">
        <v>45057</v>
      </c>
      <c r="C5261">
        <v>14357</v>
      </c>
      <c r="D5261">
        <f>COUNTIF(C$4:C5261,Tabela3[[#This Row],[COMANDA]])</f>
        <v>3</v>
      </c>
      <c r="E5261" t="s">
        <v>89</v>
      </c>
      <c r="F5261" t="s">
        <v>99</v>
      </c>
      <c r="G5261" t="s">
        <v>9</v>
      </c>
      <c r="H5261" t="s">
        <v>85</v>
      </c>
      <c r="I5261" s="2">
        <v>1</v>
      </c>
      <c r="J5261" t="s">
        <v>11</v>
      </c>
      <c r="K5261" s="21">
        <f>INDEX(LISTAS!$H:$Q,MATCH(BASE!H5258,LISTAS!$G:$G,0),MATCH(BASE!J5258,LISTAS!$H$3:$Q$3,0))*Tabela3[[#This Row],[QUANTIDADE]]</f>
        <v>6</v>
      </c>
      <c r="L5261" s="2" t="str">
        <f>TEXT(Tabela3[[#This Row],[DATA]],"MM")</f>
        <v>05</v>
      </c>
      <c r="M5261" s="2">
        <f>WEEKNUM(Tabela3[[#This Row],[DATA]])</f>
        <v>19</v>
      </c>
      <c r="N5261" s="18">
        <f>YEAR(Tabela3[[#This Row],[DATA]])</f>
        <v>2023</v>
      </c>
    </row>
    <row r="5262" spans="2:14">
      <c r="B5262" s="1">
        <v>45057</v>
      </c>
      <c r="C5262">
        <v>14358</v>
      </c>
      <c r="D5262">
        <f>COUNTIF(C$4:C5262,Tabela3[[#This Row],[COMANDA]])</f>
        <v>1</v>
      </c>
      <c r="E5262" t="s">
        <v>1</v>
      </c>
      <c r="G5262" t="s">
        <v>8</v>
      </c>
      <c r="H5262" t="s">
        <v>84</v>
      </c>
      <c r="I5262" s="2">
        <v>2</v>
      </c>
      <c r="J5262" t="s">
        <v>11</v>
      </c>
      <c r="K5262" s="21">
        <f>INDEX(LISTAS!$H:$Q,MATCH(BASE!H5259,LISTAS!$G:$G,0),MATCH(BASE!J5259,LISTAS!$H$3:$Q$3,0))*Tabela3[[#This Row],[QUANTIDADE]]</f>
        <v>32</v>
      </c>
      <c r="L5262" s="2" t="str">
        <f>TEXT(Tabela3[[#This Row],[DATA]],"MM")</f>
        <v>05</v>
      </c>
      <c r="M5262" s="2">
        <f>WEEKNUM(Tabela3[[#This Row],[DATA]])</f>
        <v>19</v>
      </c>
      <c r="N5262" s="18">
        <f>YEAR(Tabela3[[#This Row],[DATA]])</f>
        <v>2023</v>
      </c>
    </row>
    <row r="5263" spans="2:14">
      <c r="B5263" s="1">
        <v>45057</v>
      </c>
      <c r="C5263">
        <v>14359</v>
      </c>
      <c r="D5263">
        <f>COUNTIF(C$4:C5263,Tabela3[[#This Row],[COMANDA]])</f>
        <v>1</v>
      </c>
      <c r="E5263" t="s">
        <v>90</v>
      </c>
      <c r="F5263" t="s">
        <v>99</v>
      </c>
      <c r="G5263" t="s">
        <v>8</v>
      </c>
      <c r="H5263" t="s">
        <v>203</v>
      </c>
      <c r="I5263" s="2">
        <v>1</v>
      </c>
      <c r="J5263" t="s">
        <v>11</v>
      </c>
      <c r="K5263" s="21">
        <f>INDEX(LISTAS!$H:$Q,MATCH(BASE!H5260,LISTAS!$G:$G,0),MATCH(BASE!J5260,LISTAS!$H$3:$Q$3,0))*Tabela3[[#This Row],[QUANTIDADE]]</f>
        <v>6</v>
      </c>
      <c r="L5263" s="2" t="str">
        <f>TEXT(Tabela3[[#This Row],[DATA]],"MM")</f>
        <v>05</v>
      </c>
      <c r="M5263" s="2">
        <f>WEEKNUM(Tabela3[[#This Row],[DATA]])</f>
        <v>19</v>
      </c>
      <c r="N5263" s="18">
        <f>YEAR(Tabela3[[#This Row],[DATA]])</f>
        <v>2023</v>
      </c>
    </row>
    <row r="5264" spans="2:14">
      <c r="B5264" s="1">
        <v>45057</v>
      </c>
      <c r="C5264">
        <v>14359</v>
      </c>
      <c r="D5264">
        <f>COUNTIF(C$4:C5264,Tabela3[[#This Row],[COMANDA]])</f>
        <v>2</v>
      </c>
      <c r="E5264" t="s">
        <v>90</v>
      </c>
      <c r="F5264" t="s">
        <v>99</v>
      </c>
      <c r="G5264" t="s">
        <v>9</v>
      </c>
      <c r="H5264" t="s">
        <v>351</v>
      </c>
      <c r="I5264" s="2">
        <v>1</v>
      </c>
      <c r="J5264" t="s">
        <v>11</v>
      </c>
      <c r="K5264" s="21">
        <f>INDEX(LISTAS!$H:$Q,MATCH(BASE!H5261,LISTAS!$G:$G,0),MATCH(BASE!J5261,LISTAS!$H$3:$Q$3,0))*Tabela3[[#This Row],[QUANTIDADE]]</f>
        <v>10</v>
      </c>
      <c r="L5264" s="2" t="str">
        <f>TEXT(Tabela3[[#This Row],[DATA]],"MM")</f>
        <v>05</v>
      </c>
      <c r="M5264" s="2">
        <f>WEEKNUM(Tabela3[[#This Row],[DATA]])</f>
        <v>19</v>
      </c>
      <c r="N5264" s="18">
        <f>YEAR(Tabela3[[#This Row],[DATA]])</f>
        <v>2023</v>
      </c>
    </row>
    <row r="5265" spans="2:14">
      <c r="B5265" s="1">
        <v>45057</v>
      </c>
      <c r="C5265">
        <v>14360</v>
      </c>
      <c r="D5265">
        <f>COUNTIF(C$4:C5265,Tabela3[[#This Row],[COMANDA]])</f>
        <v>1</v>
      </c>
      <c r="E5265" t="s">
        <v>90</v>
      </c>
      <c r="F5265" t="s">
        <v>98</v>
      </c>
      <c r="G5265" t="s">
        <v>8</v>
      </c>
      <c r="H5265" t="s">
        <v>42</v>
      </c>
      <c r="I5265" s="2">
        <v>1</v>
      </c>
      <c r="J5265" t="s">
        <v>11</v>
      </c>
      <c r="K5265" s="21">
        <f>INDEX(LISTAS!$H:$Q,MATCH(BASE!H5262,LISTAS!$G:$G,0),MATCH(BASE!J5262,LISTAS!$H$3:$Q$3,0))*Tabela3[[#This Row],[QUANTIDADE]]</f>
        <v>16</v>
      </c>
      <c r="L5265" s="2" t="str">
        <f>TEXT(Tabela3[[#This Row],[DATA]],"MM")</f>
        <v>05</v>
      </c>
      <c r="M5265" s="2">
        <f>WEEKNUM(Tabela3[[#This Row],[DATA]])</f>
        <v>19</v>
      </c>
      <c r="N5265" s="18">
        <f>YEAR(Tabela3[[#This Row],[DATA]])</f>
        <v>2023</v>
      </c>
    </row>
    <row r="5266" spans="2:14">
      <c r="B5266" s="1">
        <v>45057</v>
      </c>
      <c r="C5266">
        <v>14360</v>
      </c>
      <c r="D5266">
        <f>COUNTIF(C$4:C5266,Tabela3[[#This Row],[COMANDA]])</f>
        <v>2</v>
      </c>
      <c r="E5266" t="s">
        <v>90</v>
      </c>
      <c r="F5266" t="s">
        <v>98</v>
      </c>
      <c r="G5266" t="s">
        <v>9</v>
      </c>
      <c r="H5266" t="s">
        <v>132</v>
      </c>
      <c r="I5266" s="2">
        <v>1</v>
      </c>
      <c r="J5266" t="s">
        <v>11</v>
      </c>
      <c r="K5266" s="21">
        <f>INDEX(LISTAS!$H:$Q,MATCH(BASE!H5263,LISTAS!$G:$G,0),MATCH(BASE!J5263,LISTAS!$H$3:$Q$3,0))*Tabela3[[#This Row],[QUANTIDADE]]</f>
        <v>20</v>
      </c>
      <c r="L5266" s="2" t="str">
        <f>TEXT(Tabela3[[#This Row],[DATA]],"MM")</f>
        <v>05</v>
      </c>
      <c r="M5266" s="2">
        <f>WEEKNUM(Tabela3[[#This Row],[DATA]])</f>
        <v>19</v>
      </c>
      <c r="N5266" s="18">
        <f>YEAR(Tabela3[[#This Row],[DATA]])</f>
        <v>2023</v>
      </c>
    </row>
    <row r="5267" spans="2:14">
      <c r="B5267" s="1">
        <v>45057</v>
      </c>
      <c r="C5267">
        <v>14361</v>
      </c>
      <c r="D5267">
        <f>COUNTIF(C$4:C5267,Tabela3[[#This Row],[COMANDA]])</f>
        <v>1</v>
      </c>
      <c r="E5267" t="s">
        <v>90</v>
      </c>
      <c r="F5267" t="s">
        <v>98</v>
      </c>
      <c r="G5267" t="s">
        <v>8</v>
      </c>
      <c r="H5267" t="s">
        <v>206</v>
      </c>
      <c r="I5267" s="2">
        <v>1</v>
      </c>
      <c r="J5267" t="s">
        <v>11</v>
      </c>
      <c r="K5267" s="21">
        <f>INDEX(LISTAS!$H:$Q,MATCH(BASE!H5267,LISTAS!$G:$G,0),MATCH(BASE!J5267,LISTAS!$H$3:$Q$3,0))*Tabela3[[#This Row],[QUANTIDADE]]</f>
        <v>18</v>
      </c>
      <c r="L5267" s="2" t="str">
        <f>TEXT(Tabela3[[#This Row],[DATA]],"MM")</f>
        <v>05</v>
      </c>
      <c r="M5267" s="2">
        <f>WEEKNUM(Tabela3[[#This Row],[DATA]])</f>
        <v>19</v>
      </c>
      <c r="N5267" s="18">
        <f>YEAR(Tabela3[[#This Row],[DATA]])</f>
        <v>2023</v>
      </c>
    </row>
    <row r="5268" spans="2:14">
      <c r="B5268" s="1">
        <v>45057</v>
      </c>
      <c r="C5268">
        <v>14362</v>
      </c>
      <c r="D5268">
        <f>COUNTIF(C$4:C5268,Tabela3[[#This Row],[COMANDA]])</f>
        <v>1</v>
      </c>
      <c r="E5268" t="s">
        <v>90</v>
      </c>
      <c r="F5268" t="s">
        <v>98</v>
      </c>
      <c r="G5268" t="s">
        <v>8</v>
      </c>
      <c r="H5268" t="s">
        <v>206</v>
      </c>
      <c r="I5268" s="2">
        <v>1</v>
      </c>
      <c r="J5268" t="s">
        <v>11</v>
      </c>
      <c r="K5268" s="21">
        <f>INDEX(LISTAS!$H:$Q,MATCH(BASE!H5268,LISTAS!$G:$G,0),MATCH(BASE!J5268,LISTAS!$H$3:$Q$3,0))*Tabela3[[#This Row],[QUANTIDADE]]</f>
        <v>18</v>
      </c>
      <c r="L5268" s="2" t="str">
        <f>TEXT(Tabela3[[#This Row],[DATA]],"MM")</f>
        <v>05</v>
      </c>
      <c r="M5268" s="2">
        <f>WEEKNUM(Tabela3[[#This Row],[DATA]])</f>
        <v>19</v>
      </c>
      <c r="N5268" s="18">
        <f>YEAR(Tabela3[[#This Row],[DATA]])</f>
        <v>2023</v>
      </c>
    </row>
    <row r="5269" spans="2:14">
      <c r="B5269" s="1">
        <v>45057</v>
      </c>
      <c r="C5269">
        <v>14362</v>
      </c>
      <c r="D5269">
        <f>COUNTIF(C$4:C5269,Tabela3[[#This Row],[COMANDA]])</f>
        <v>2</v>
      </c>
      <c r="E5269" t="s">
        <v>90</v>
      </c>
      <c r="F5269" t="s">
        <v>98</v>
      </c>
      <c r="G5269" t="s">
        <v>9</v>
      </c>
      <c r="H5269" t="s">
        <v>134</v>
      </c>
      <c r="I5269" s="2">
        <v>1</v>
      </c>
      <c r="J5269" t="s">
        <v>11</v>
      </c>
      <c r="K5269" s="21">
        <f>INDEX(LISTAS!$H:$Q,MATCH(BASE!H5269,LISTAS!$G:$G,0),MATCH(BASE!J5269,LISTAS!$H$3:$Q$3,0))*Tabela3[[#This Row],[QUANTIDADE]]</f>
        <v>3</v>
      </c>
      <c r="L5269" s="2" t="str">
        <f>TEXT(Tabela3[[#This Row],[DATA]],"MM")</f>
        <v>05</v>
      </c>
      <c r="M5269" s="2">
        <f>WEEKNUM(Tabela3[[#This Row],[DATA]])</f>
        <v>19</v>
      </c>
      <c r="N5269" s="18">
        <f>YEAR(Tabela3[[#This Row],[DATA]])</f>
        <v>2023</v>
      </c>
    </row>
    <row r="5270" spans="2:14">
      <c r="B5270" s="1">
        <v>45057</v>
      </c>
      <c r="C5270">
        <v>14363</v>
      </c>
      <c r="D5270">
        <f>COUNTIF(C$4:C5270,Tabela3[[#This Row],[COMANDA]])</f>
        <v>1</v>
      </c>
      <c r="E5270" t="s">
        <v>90</v>
      </c>
      <c r="F5270" t="s">
        <v>98</v>
      </c>
      <c r="G5270" t="s">
        <v>8</v>
      </c>
      <c r="H5270" t="s">
        <v>39</v>
      </c>
      <c r="I5270" s="2">
        <v>1</v>
      </c>
      <c r="J5270" t="s">
        <v>11</v>
      </c>
      <c r="K5270" s="21">
        <f>INDEX(LISTAS!$H:$Q,MATCH(BASE!H5270,LISTAS!$G:$G,0),MATCH(BASE!J5270,LISTAS!$H$3:$Q$3,0))*Tabela3[[#This Row],[QUANTIDADE]]</f>
        <v>12</v>
      </c>
      <c r="L5270" s="2" t="str">
        <f>TEXT(Tabela3[[#This Row],[DATA]],"MM")</f>
        <v>05</v>
      </c>
      <c r="M5270" s="2">
        <f>WEEKNUM(Tabela3[[#This Row],[DATA]])</f>
        <v>19</v>
      </c>
      <c r="N5270" s="18">
        <f>YEAR(Tabela3[[#This Row],[DATA]])</f>
        <v>2023</v>
      </c>
    </row>
    <row r="5271" spans="2:14">
      <c r="B5271" s="1">
        <v>45057</v>
      </c>
      <c r="C5271">
        <v>14363</v>
      </c>
      <c r="D5271">
        <f>COUNTIF(C$4:C5271,Tabela3[[#This Row],[COMANDA]])</f>
        <v>2</v>
      </c>
      <c r="E5271" t="s">
        <v>90</v>
      </c>
      <c r="F5271" t="s">
        <v>98</v>
      </c>
      <c r="G5271" t="s">
        <v>8</v>
      </c>
      <c r="H5271" t="s">
        <v>202</v>
      </c>
      <c r="I5271" s="2">
        <v>1</v>
      </c>
      <c r="J5271" t="s">
        <v>11</v>
      </c>
      <c r="K5271" s="21">
        <f>INDEX(LISTAS!$H:$Q,MATCH(BASE!H5271,LISTAS!$G:$G,0),MATCH(BASE!J5271,LISTAS!$H$3:$Q$3,0))*Tabela3[[#This Row],[QUANTIDADE]]</f>
        <v>20</v>
      </c>
      <c r="L5271" s="2" t="str">
        <f>TEXT(Tabela3[[#This Row],[DATA]],"MM")</f>
        <v>05</v>
      </c>
      <c r="M5271" s="2">
        <f>WEEKNUM(Tabela3[[#This Row],[DATA]])</f>
        <v>19</v>
      </c>
      <c r="N5271" s="18">
        <f>YEAR(Tabela3[[#This Row],[DATA]])</f>
        <v>2023</v>
      </c>
    </row>
    <row r="5272" spans="2:14">
      <c r="B5272" s="1">
        <v>45057</v>
      </c>
      <c r="C5272">
        <v>14364</v>
      </c>
      <c r="D5272">
        <f>COUNTIF(C$4:C5272,Tabela3[[#This Row],[COMANDA]])</f>
        <v>1</v>
      </c>
      <c r="E5272" t="s">
        <v>90</v>
      </c>
      <c r="F5272" t="s">
        <v>98</v>
      </c>
      <c r="G5272" t="s">
        <v>8</v>
      </c>
      <c r="H5272" t="s">
        <v>204</v>
      </c>
      <c r="I5272" s="2">
        <v>1</v>
      </c>
      <c r="J5272" t="s">
        <v>11</v>
      </c>
      <c r="K5272" s="21">
        <f>INDEX(LISTAS!$H:$Q,MATCH(BASE!H5272,LISTAS!$G:$G,0),MATCH(BASE!J5272,LISTAS!$H$3:$Q$3,0))*Tabela3[[#This Row],[QUANTIDADE]]</f>
        <v>18</v>
      </c>
      <c r="L5272" s="2" t="str">
        <f>TEXT(Tabela3[[#This Row],[DATA]],"MM")</f>
        <v>05</v>
      </c>
      <c r="M5272" s="2">
        <f>WEEKNUM(Tabela3[[#This Row],[DATA]])</f>
        <v>19</v>
      </c>
      <c r="N5272" s="18">
        <f>YEAR(Tabela3[[#This Row],[DATA]])</f>
        <v>2023</v>
      </c>
    </row>
    <row r="5273" spans="2:14">
      <c r="B5273" s="1">
        <v>45057</v>
      </c>
      <c r="C5273">
        <v>14364</v>
      </c>
      <c r="D5273">
        <f>COUNTIF(C$4:C5273,Tabela3[[#This Row],[COMANDA]])</f>
        <v>2</v>
      </c>
      <c r="E5273" t="s">
        <v>90</v>
      </c>
      <c r="F5273" t="s">
        <v>98</v>
      </c>
      <c r="G5273" t="s">
        <v>9</v>
      </c>
      <c r="H5273" t="s">
        <v>131</v>
      </c>
      <c r="I5273" s="2">
        <v>1</v>
      </c>
      <c r="J5273" t="s">
        <v>11</v>
      </c>
      <c r="K5273" s="21">
        <f>INDEX(LISTAS!$H:$Q,MATCH(BASE!H5273,LISTAS!$G:$G,0),MATCH(BASE!J5273,LISTAS!$H$3:$Q$3,0))*Tabela3[[#This Row],[QUANTIDADE]]</f>
        <v>4</v>
      </c>
      <c r="L5273" s="2" t="str">
        <f>TEXT(Tabela3[[#This Row],[DATA]],"MM")</f>
        <v>05</v>
      </c>
      <c r="M5273" s="2">
        <f>WEEKNUM(Tabela3[[#This Row],[DATA]])</f>
        <v>19</v>
      </c>
      <c r="N5273" s="18">
        <f>YEAR(Tabela3[[#This Row],[DATA]])</f>
        <v>2023</v>
      </c>
    </row>
    <row r="5274" spans="2:14">
      <c r="B5274" s="1">
        <v>45057</v>
      </c>
      <c r="C5274">
        <v>14365</v>
      </c>
      <c r="D5274">
        <f>COUNTIF(C$4:C5274,Tabela3[[#This Row],[COMANDA]])</f>
        <v>1</v>
      </c>
      <c r="E5274" t="s">
        <v>90</v>
      </c>
      <c r="F5274" t="s">
        <v>99</v>
      </c>
      <c r="G5274" t="s">
        <v>8</v>
      </c>
      <c r="H5274" t="s">
        <v>206</v>
      </c>
      <c r="I5274" s="2">
        <v>1</v>
      </c>
      <c r="J5274" t="s">
        <v>11</v>
      </c>
      <c r="K5274" s="21">
        <f>INDEX(LISTAS!$H:$Q,MATCH(BASE!H5274,LISTAS!$G:$G,0),MATCH(BASE!J5274,LISTAS!$H$3:$Q$3,0))*Tabela3[[#This Row],[QUANTIDADE]]</f>
        <v>18</v>
      </c>
      <c r="L5274" s="2" t="str">
        <f>TEXT(Tabela3[[#This Row],[DATA]],"MM")</f>
        <v>05</v>
      </c>
      <c r="M5274" s="2">
        <f>WEEKNUM(Tabela3[[#This Row],[DATA]])</f>
        <v>19</v>
      </c>
      <c r="N5274" s="18">
        <f>YEAR(Tabela3[[#This Row],[DATA]])</f>
        <v>2023</v>
      </c>
    </row>
    <row r="5275" spans="2:14">
      <c r="B5275" s="1">
        <v>45057</v>
      </c>
      <c r="C5275">
        <v>14366</v>
      </c>
      <c r="D5275">
        <f>COUNTIF(C$4:C5275,Tabela3[[#This Row],[COMANDA]])</f>
        <v>1</v>
      </c>
      <c r="E5275" t="s">
        <v>90</v>
      </c>
      <c r="F5275" t="s">
        <v>98</v>
      </c>
      <c r="G5275" t="s">
        <v>8</v>
      </c>
      <c r="H5275" t="s">
        <v>206</v>
      </c>
      <c r="I5275" s="2">
        <v>1</v>
      </c>
      <c r="J5275" t="s">
        <v>11</v>
      </c>
      <c r="K5275" s="21">
        <f>INDEX(LISTAS!$H:$Q,MATCH(BASE!H5275,LISTAS!$G:$G,0),MATCH(BASE!J5275,LISTAS!$H$3:$Q$3,0))*Tabela3[[#This Row],[QUANTIDADE]]</f>
        <v>18</v>
      </c>
      <c r="L5275" s="2" t="str">
        <f>TEXT(Tabela3[[#This Row],[DATA]],"MM")</f>
        <v>05</v>
      </c>
      <c r="M5275" s="2">
        <f>WEEKNUM(Tabela3[[#This Row],[DATA]])</f>
        <v>19</v>
      </c>
      <c r="N5275" s="18">
        <f>YEAR(Tabela3[[#This Row],[DATA]])</f>
        <v>2023</v>
      </c>
    </row>
    <row r="5276" spans="2:14">
      <c r="B5276" s="1">
        <v>45057</v>
      </c>
      <c r="C5276">
        <v>14366</v>
      </c>
      <c r="D5276">
        <f>COUNTIF(C$4:C5276,Tabela3[[#This Row],[COMANDA]])</f>
        <v>2</v>
      </c>
      <c r="E5276" t="s">
        <v>90</v>
      </c>
      <c r="F5276" t="s">
        <v>98</v>
      </c>
      <c r="G5276" t="s">
        <v>9</v>
      </c>
      <c r="H5276" t="s">
        <v>154</v>
      </c>
      <c r="I5276" s="2">
        <v>1</v>
      </c>
      <c r="J5276" t="s">
        <v>11</v>
      </c>
      <c r="K5276" s="21">
        <f>INDEX(LISTAS!$H:$Q,MATCH(BASE!H5276,LISTAS!$G:$G,0),MATCH(BASE!J5276,LISTAS!$H$3:$Q$3,0))*Tabela3[[#This Row],[QUANTIDADE]]</f>
        <v>6</v>
      </c>
      <c r="L5276" s="2" t="str">
        <f>TEXT(Tabela3[[#This Row],[DATA]],"MM")</f>
        <v>05</v>
      </c>
      <c r="M5276" s="2">
        <f>WEEKNUM(Tabela3[[#This Row],[DATA]])</f>
        <v>19</v>
      </c>
      <c r="N5276" s="18">
        <f>YEAR(Tabela3[[#This Row],[DATA]])</f>
        <v>2023</v>
      </c>
    </row>
    <row r="5277" spans="2:14">
      <c r="B5277" s="1">
        <v>45057</v>
      </c>
      <c r="C5277">
        <v>14367</v>
      </c>
      <c r="D5277">
        <f>COUNTIF(C$4:C5277,Tabela3[[#This Row],[COMANDA]])</f>
        <v>1</v>
      </c>
      <c r="E5277" t="s">
        <v>90</v>
      </c>
      <c r="F5277" t="s">
        <v>98</v>
      </c>
      <c r="G5277" t="s">
        <v>8</v>
      </c>
      <c r="H5277" t="s">
        <v>204</v>
      </c>
      <c r="I5277" s="2">
        <v>1</v>
      </c>
      <c r="J5277" t="s">
        <v>11</v>
      </c>
      <c r="K5277" s="21">
        <f>INDEX(LISTAS!$H:$Q,MATCH(BASE!H5277,LISTAS!$G:$G,0),MATCH(BASE!J5277,LISTAS!$H$3:$Q$3,0))*Tabela3[[#This Row],[QUANTIDADE]]</f>
        <v>18</v>
      </c>
      <c r="L5277" s="2" t="str">
        <f>TEXT(Tabela3[[#This Row],[DATA]],"MM")</f>
        <v>05</v>
      </c>
      <c r="M5277" s="2">
        <f>WEEKNUM(Tabela3[[#This Row],[DATA]])</f>
        <v>19</v>
      </c>
      <c r="N5277" s="18">
        <f>YEAR(Tabela3[[#This Row],[DATA]])</f>
        <v>2023</v>
      </c>
    </row>
    <row r="5278" spans="2:14">
      <c r="B5278" s="1">
        <v>45057</v>
      </c>
      <c r="C5278">
        <v>14367</v>
      </c>
      <c r="D5278">
        <f>COUNTIF(C$4:C5278,Tabela3[[#This Row],[COMANDA]])</f>
        <v>2</v>
      </c>
      <c r="E5278" t="s">
        <v>90</v>
      </c>
      <c r="F5278" t="s">
        <v>98</v>
      </c>
      <c r="G5278" t="s">
        <v>9</v>
      </c>
      <c r="H5278" t="s">
        <v>242</v>
      </c>
      <c r="I5278" s="2">
        <v>1</v>
      </c>
      <c r="J5278" t="s">
        <v>11</v>
      </c>
      <c r="K5278" s="21">
        <f>INDEX(LISTAS!$H:$Q,MATCH(BASE!H5278,LISTAS!$G:$G,0),MATCH(BASE!J5278,LISTAS!$H$3:$Q$3,0))*Tabela3[[#This Row],[QUANTIDADE]]</f>
        <v>4</v>
      </c>
      <c r="L5278" s="2" t="str">
        <f>TEXT(Tabela3[[#This Row],[DATA]],"MM")</f>
        <v>05</v>
      </c>
      <c r="M5278" s="2">
        <f>WEEKNUM(Tabela3[[#This Row],[DATA]])</f>
        <v>19</v>
      </c>
      <c r="N5278" s="18">
        <f>YEAR(Tabela3[[#This Row],[DATA]])</f>
        <v>2023</v>
      </c>
    </row>
    <row r="5279" spans="2:14">
      <c r="B5279" s="1">
        <v>45057</v>
      </c>
      <c r="C5279">
        <v>14368</v>
      </c>
      <c r="D5279">
        <f>COUNTIF(C$4:C5279,Tabela3[[#This Row],[COMANDA]])</f>
        <v>1</v>
      </c>
      <c r="E5279" t="s">
        <v>90</v>
      </c>
      <c r="F5279" t="s">
        <v>98</v>
      </c>
      <c r="G5279" t="s">
        <v>8</v>
      </c>
      <c r="H5279" t="s">
        <v>42</v>
      </c>
      <c r="I5279" s="2">
        <v>1</v>
      </c>
      <c r="J5279" t="s">
        <v>11</v>
      </c>
      <c r="K5279" s="21">
        <f>INDEX(LISTAS!$H:$Q,MATCH(BASE!H5279,LISTAS!$G:$G,0),MATCH(BASE!J5279,LISTAS!$H$3:$Q$3,0))*Tabela3[[#This Row],[QUANTIDADE]]</f>
        <v>16</v>
      </c>
      <c r="L5279" s="2" t="str">
        <f>TEXT(Tabela3[[#This Row],[DATA]],"MM")</f>
        <v>05</v>
      </c>
      <c r="M5279" s="2">
        <f>WEEKNUM(Tabela3[[#This Row],[DATA]])</f>
        <v>19</v>
      </c>
      <c r="N5279" s="18">
        <f>YEAR(Tabela3[[#This Row],[DATA]])</f>
        <v>2023</v>
      </c>
    </row>
    <row r="5280" spans="2:14">
      <c r="B5280" s="1">
        <v>45057</v>
      </c>
      <c r="C5280">
        <v>14369</v>
      </c>
      <c r="D5280">
        <f>COUNTIF(C$4:C5280,Tabela3[[#This Row],[COMANDA]])</f>
        <v>1</v>
      </c>
      <c r="E5280" t="s">
        <v>90</v>
      </c>
      <c r="F5280" t="s">
        <v>100</v>
      </c>
      <c r="G5280" t="s">
        <v>8</v>
      </c>
      <c r="H5280" t="s">
        <v>202</v>
      </c>
      <c r="I5280" s="2">
        <v>1</v>
      </c>
      <c r="J5280" t="s">
        <v>11</v>
      </c>
      <c r="K5280" s="21">
        <f>INDEX(LISTAS!$H:$Q,MATCH(BASE!H5280,LISTAS!$G:$G,0),MATCH(BASE!J5280,LISTAS!$H$3:$Q$3,0))*Tabela3[[#This Row],[QUANTIDADE]]</f>
        <v>20</v>
      </c>
      <c r="L5280" s="2" t="str">
        <f>TEXT(Tabela3[[#This Row],[DATA]],"MM")</f>
        <v>05</v>
      </c>
      <c r="M5280" s="2">
        <f>WEEKNUM(Tabela3[[#This Row],[DATA]])</f>
        <v>19</v>
      </c>
      <c r="N5280" s="18">
        <f>YEAR(Tabela3[[#This Row],[DATA]])</f>
        <v>2023</v>
      </c>
    </row>
    <row r="5281" spans="2:14">
      <c r="B5281" s="1">
        <v>45057</v>
      </c>
      <c r="C5281">
        <v>14370</v>
      </c>
      <c r="D5281">
        <f>COUNTIF(C$4:C5281,Tabela3[[#This Row],[COMANDA]])</f>
        <v>1</v>
      </c>
      <c r="E5281" t="s">
        <v>89</v>
      </c>
      <c r="F5281" t="s">
        <v>98</v>
      </c>
      <c r="G5281" t="s">
        <v>8</v>
      </c>
      <c r="H5281" t="s">
        <v>204</v>
      </c>
      <c r="I5281" s="2">
        <v>1</v>
      </c>
      <c r="J5281" t="s">
        <v>11</v>
      </c>
      <c r="K5281" s="21">
        <f>INDEX(LISTAS!$H:$Q,MATCH(BASE!H5281,LISTAS!$G:$G,0),MATCH(BASE!J5281,LISTAS!$H$3:$Q$3,0))*Tabela3[[#This Row],[QUANTIDADE]]</f>
        <v>18</v>
      </c>
      <c r="L5281" s="2" t="str">
        <f>TEXT(Tabela3[[#This Row],[DATA]],"MM")</f>
        <v>05</v>
      </c>
      <c r="M5281" s="2">
        <f>WEEKNUM(Tabela3[[#This Row],[DATA]])</f>
        <v>19</v>
      </c>
      <c r="N5281" s="18">
        <f>YEAR(Tabela3[[#This Row],[DATA]])</f>
        <v>2023</v>
      </c>
    </row>
    <row r="5282" spans="2:14">
      <c r="B5282" s="1">
        <v>45057</v>
      </c>
      <c r="C5282">
        <v>14371</v>
      </c>
      <c r="D5282">
        <f>COUNTIF(C$4:C5282,Tabela3[[#This Row],[COMANDA]])</f>
        <v>1</v>
      </c>
      <c r="E5282" t="s">
        <v>90</v>
      </c>
      <c r="F5282" t="s">
        <v>98</v>
      </c>
      <c r="G5282" t="s">
        <v>8</v>
      </c>
      <c r="H5282" t="s">
        <v>206</v>
      </c>
      <c r="I5282" s="2">
        <v>1</v>
      </c>
      <c r="J5282" t="s">
        <v>11</v>
      </c>
      <c r="K5282" s="21">
        <f>INDEX(LISTAS!$H:$Q,MATCH(BASE!H5282,LISTAS!$G:$G,0),MATCH(BASE!J5282,LISTAS!$H$3:$Q$3,0))*Tabela3[[#This Row],[QUANTIDADE]]</f>
        <v>18</v>
      </c>
      <c r="L5282" s="2" t="str">
        <f>TEXT(Tabela3[[#This Row],[DATA]],"MM")</f>
        <v>05</v>
      </c>
      <c r="M5282" s="2">
        <f>WEEKNUM(Tabela3[[#This Row],[DATA]])</f>
        <v>19</v>
      </c>
      <c r="N5282" s="18">
        <f>YEAR(Tabela3[[#This Row],[DATA]])</f>
        <v>2023</v>
      </c>
    </row>
    <row r="5283" spans="2:14">
      <c r="B5283" s="1">
        <v>45057</v>
      </c>
      <c r="C5283">
        <v>14371</v>
      </c>
      <c r="D5283">
        <f>COUNTIF(C$4:C5283,Tabela3[[#This Row],[COMANDA]])</f>
        <v>2</v>
      </c>
      <c r="E5283" t="s">
        <v>90</v>
      </c>
      <c r="F5283" t="s">
        <v>98</v>
      </c>
      <c r="G5283" t="s">
        <v>9</v>
      </c>
      <c r="H5283" t="s">
        <v>138</v>
      </c>
      <c r="I5283" s="2">
        <v>1</v>
      </c>
      <c r="J5283" t="s">
        <v>11</v>
      </c>
      <c r="K5283" s="21">
        <f>INDEX(LISTAS!$H:$Q,MATCH(BASE!H5283,LISTAS!$G:$G,0),MATCH(BASE!J5283,LISTAS!$H$3:$Q$3,0))*Tabela3[[#This Row],[QUANTIDADE]]</f>
        <v>4</v>
      </c>
      <c r="L5283" s="2" t="str">
        <f>TEXT(Tabela3[[#This Row],[DATA]],"MM")</f>
        <v>05</v>
      </c>
      <c r="M5283" s="2">
        <f>WEEKNUM(Tabela3[[#This Row],[DATA]])</f>
        <v>19</v>
      </c>
      <c r="N5283" s="18">
        <f>YEAR(Tabela3[[#This Row],[DATA]])</f>
        <v>2023</v>
      </c>
    </row>
    <row r="5284" spans="2:14">
      <c r="B5284" s="1">
        <v>45057</v>
      </c>
      <c r="C5284">
        <v>14372</v>
      </c>
      <c r="D5284">
        <f>COUNTIF(C$4:C5284,Tabela3[[#This Row],[COMANDA]])</f>
        <v>1</v>
      </c>
      <c r="E5284" t="s">
        <v>90</v>
      </c>
      <c r="F5284" t="s">
        <v>98</v>
      </c>
      <c r="G5284" t="s">
        <v>8</v>
      </c>
      <c r="H5284" t="s">
        <v>43</v>
      </c>
      <c r="I5284" s="2">
        <v>1</v>
      </c>
      <c r="J5284" t="s">
        <v>11</v>
      </c>
      <c r="K5284" s="21">
        <f>INDEX(LISTAS!$H:$Q,MATCH(BASE!H5284,LISTAS!$G:$G,0),MATCH(BASE!J5284,LISTAS!$H$3:$Q$3,0))*Tabela3[[#This Row],[QUANTIDADE]]</f>
        <v>18</v>
      </c>
      <c r="L5284" s="2" t="str">
        <f>TEXT(Tabela3[[#This Row],[DATA]],"MM")</f>
        <v>05</v>
      </c>
      <c r="M5284" s="2">
        <f>WEEKNUM(Tabela3[[#This Row],[DATA]])</f>
        <v>19</v>
      </c>
      <c r="N5284" s="18">
        <f>YEAR(Tabela3[[#This Row],[DATA]])</f>
        <v>2023</v>
      </c>
    </row>
    <row r="5285" spans="2:14">
      <c r="B5285" s="1">
        <v>45057</v>
      </c>
      <c r="C5285">
        <v>14372</v>
      </c>
      <c r="D5285">
        <f>COUNTIF(C$4:C5285,Tabela3[[#This Row],[COMANDA]])</f>
        <v>2</v>
      </c>
      <c r="E5285" t="s">
        <v>90</v>
      </c>
      <c r="F5285" t="s">
        <v>98</v>
      </c>
      <c r="G5285" t="s">
        <v>9</v>
      </c>
      <c r="H5285" t="s">
        <v>138</v>
      </c>
      <c r="I5285" s="2">
        <v>1</v>
      </c>
      <c r="J5285" t="s">
        <v>11</v>
      </c>
      <c r="K5285" s="21">
        <f>INDEX(LISTAS!$H:$Q,MATCH(BASE!H5285,LISTAS!$G:$G,0),MATCH(BASE!J5285,LISTAS!$H$3:$Q$3,0))*Tabela3[[#This Row],[QUANTIDADE]]</f>
        <v>4</v>
      </c>
      <c r="L5285" s="2" t="str">
        <f>TEXT(Tabela3[[#This Row],[DATA]],"MM")</f>
        <v>05</v>
      </c>
      <c r="M5285" s="2">
        <f>WEEKNUM(Tabela3[[#This Row],[DATA]])</f>
        <v>19</v>
      </c>
      <c r="N5285" s="18">
        <f>YEAR(Tabela3[[#This Row],[DATA]])</f>
        <v>2023</v>
      </c>
    </row>
    <row r="5286" spans="2:14">
      <c r="B5286" s="1">
        <v>45057</v>
      </c>
      <c r="C5286">
        <v>14373</v>
      </c>
      <c r="D5286">
        <f>COUNTIF(C$4:C5286,Tabela3[[#This Row],[COMANDA]])</f>
        <v>1</v>
      </c>
      <c r="E5286" t="s">
        <v>90</v>
      </c>
      <c r="F5286" t="s">
        <v>100</v>
      </c>
      <c r="G5286" t="s">
        <v>8</v>
      </c>
      <c r="H5286" t="s">
        <v>202</v>
      </c>
      <c r="I5286" s="2">
        <v>1</v>
      </c>
      <c r="J5286" t="s">
        <v>11</v>
      </c>
      <c r="K5286" s="21">
        <f>INDEX(LISTAS!$H:$Q,MATCH(BASE!H5286,LISTAS!$G:$G,0),MATCH(BASE!J5286,LISTAS!$H$3:$Q$3,0))*Tabela3[[#This Row],[QUANTIDADE]]</f>
        <v>20</v>
      </c>
      <c r="L5286" s="2" t="str">
        <f>TEXT(Tabela3[[#This Row],[DATA]],"MM")</f>
        <v>05</v>
      </c>
      <c r="M5286" s="2">
        <f>WEEKNUM(Tabela3[[#This Row],[DATA]])</f>
        <v>19</v>
      </c>
      <c r="N5286" s="18">
        <f>YEAR(Tabela3[[#This Row],[DATA]])</f>
        <v>2023</v>
      </c>
    </row>
    <row r="5287" spans="2:14">
      <c r="B5287" s="1">
        <v>45057</v>
      </c>
      <c r="C5287">
        <v>14374</v>
      </c>
      <c r="D5287">
        <f>COUNTIF(C$4:C5287,Tabela3[[#This Row],[COMANDA]])</f>
        <v>1</v>
      </c>
      <c r="E5287" t="s">
        <v>90</v>
      </c>
      <c r="F5287" t="s">
        <v>99</v>
      </c>
      <c r="G5287" t="s">
        <v>8</v>
      </c>
      <c r="H5287" t="s">
        <v>202</v>
      </c>
      <c r="I5287" s="2">
        <v>1</v>
      </c>
      <c r="J5287" t="s">
        <v>11</v>
      </c>
      <c r="K5287" s="21">
        <f>INDEX(LISTAS!$H:$Q,MATCH(BASE!H5287,LISTAS!$G:$G,0),MATCH(BASE!J5287,LISTAS!$H$3:$Q$3,0))*Tabela3[[#This Row],[QUANTIDADE]]</f>
        <v>20</v>
      </c>
      <c r="L5287" s="2" t="str">
        <f>TEXT(Tabela3[[#This Row],[DATA]],"MM")</f>
        <v>05</v>
      </c>
      <c r="M5287" s="2">
        <f>WEEKNUM(Tabela3[[#This Row],[DATA]])</f>
        <v>19</v>
      </c>
      <c r="N5287" s="18">
        <f>YEAR(Tabela3[[#This Row],[DATA]])</f>
        <v>2023</v>
      </c>
    </row>
    <row r="5288" spans="2:14">
      <c r="B5288" s="1">
        <v>45057</v>
      </c>
      <c r="C5288">
        <v>14374</v>
      </c>
      <c r="D5288">
        <f>COUNTIF(C$4:C5288,Tabela3[[#This Row],[COMANDA]])</f>
        <v>2</v>
      </c>
      <c r="E5288" t="s">
        <v>90</v>
      </c>
      <c r="F5288" t="s">
        <v>99</v>
      </c>
      <c r="G5288" t="s">
        <v>61</v>
      </c>
      <c r="H5288" t="s">
        <v>199</v>
      </c>
      <c r="I5288" s="2">
        <v>1</v>
      </c>
      <c r="J5288" t="s">
        <v>11</v>
      </c>
      <c r="K5288" s="21">
        <f>INDEX(LISTAS!$H:$Q,MATCH(BASE!H5288,LISTAS!$G:$G,0),MATCH(BASE!J5288,LISTAS!$H$3:$Q$3,0))*Tabela3[[#This Row],[QUANTIDADE]]</f>
        <v>1</v>
      </c>
      <c r="L5288" s="2" t="str">
        <f>TEXT(Tabela3[[#This Row],[DATA]],"MM")</f>
        <v>05</v>
      </c>
      <c r="M5288" s="2">
        <f>WEEKNUM(Tabela3[[#This Row],[DATA]])</f>
        <v>19</v>
      </c>
      <c r="N5288" s="18">
        <f>YEAR(Tabela3[[#This Row],[DATA]])</f>
        <v>2023</v>
      </c>
    </row>
    <row r="5289" spans="2:14">
      <c r="B5289" s="1">
        <v>45057</v>
      </c>
      <c r="C5289">
        <v>14374</v>
      </c>
      <c r="D5289">
        <f>COUNTIF(C$4:C5289,Tabela3[[#This Row],[COMANDA]])</f>
        <v>3</v>
      </c>
      <c r="E5289" t="s">
        <v>90</v>
      </c>
      <c r="F5289" t="s">
        <v>99</v>
      </c>
      <c r="G5289" t="s">
        <v>9</v>
      </c>
      <c r="H5289" t="s">
        <v>219</v>
      </c>
      <c r="I5289" s="2">
        <v>1</v>
      </c>
      <c r="J5289" t="s">
        <v>11</v>
      </c>
      <c r="K5289" s="21">
        <f>INDEX(LISTAS!$H:$Q,MATCH(BASE!H5289,LISTAS!$G:$G,0),MATCH(BASE!J5289,LISTAS!$H$3:$Q$3,0))*Tabela3[[#This Row],[QUANTIDADE]]</f>
        <v>5</v>
      </c>
      <c r="L5289" s="2" t="str">
        <f>TEXT(Tabela3[[#This Row],[DATA]],"MM")</f>
        <v>05</v>
      </c>
      <c r="M5289" s="2">
        <f>WEEKNUM(Tabela3[[#This Row],[DATA]])</f>
        <v>19</v>
      </c>
      <c r="N5289" s="18">
        <f>YEAR(Tabela3[[#This Row],[DATA]])</f>
        <v>2023</v>
      </c>
    </row>
    <row r="5290" spans="2:14">
      <c r="B5290" s="1">
        <v>45057</v>
      </c>
      <c r="C5290">
        <v>14374</v>
      </c>
      <c r="D5290">
        <f>COUNTIF(C$4:C5290,Tabela3[[#This Row],[COMANDA]])</f>
        <v>4</v>
      </c>
      <c r="E5290" t="s">
        <v>90</v>
      </c>
      <c r="F5290" t="s">
        <v>98</v>
      </c>
      <c r="G5290" t="s">
        <v>8</v>
      </c>
      <c r="H5290" t="s">
        <v>205</v>
      </c>
      <c r="I5290" s="2">
        <v>1</v>
      </c>
      <c r="J5290" t="s">
        <v>11</v>
      </c>
      <c r="K5290" s="21">
        <f>INDEX(LISTAS!$H:$Q,MATCH(BASE!H5290,LISTAS!$G:$G,0),MATCH(BASE!J5290,LISTAS!$H$3:$Q$3,0))*Tabela3[[#This Row],[QUANTIDADE]]</f>
        <v>22</v>
      </c>
      <c r="L5290" s="2" t="str">
        <f>TEXT(Tabela3[[#This Row],[DATA]],"MM")</f>
        <v>05</v>
      </c>
      <c r="M5290" s="2">
        <f>WEEKNUM(Tabela3[[#This Row],[DATA]])</f>
        <v>19</v>
      </c>
      <c r="N5290" s="18">
        <f>YEAR(Tabela3[[#This Row],[DATA]])</f>
        <v>2023</v>
      </c>
    </row>
    <row r="5291" spans="2:14">
      <c r="B5291" s="1">
        <v>45057</v>
      </c>
      <c r="C5291">
        <v>14374</v>
      </c>
      <c r="D5291">
        <f>COUNTIF(C$4:C5291,Tabela3[[#This Row],[COMANDA]])</f>
        <v>5</v>
      </c>
      <c r="E5291" t="s">
        <v>90</v>
      </c>
      <c r="F5291" t="s">
        <v>98</v>
      </c>
      <c r="G5291" t="s">
        <v>9</v>
      </c>
      <c r="H5291" t="s">
        <v>131</v>
      </c>
      <c r="I5291" s="2">
        <v>1</v>
      </c>
      <c r="J5291" t="s">
        <v>11</v>
      </c>
      <c r="K5291" s="21">
        <f>INDEX(LISTAS!$H:$Q,MATCH(BASE!H5291,LISTAS!$G:$G,0),MATCH(BASE!J5291,LISTAS!$H$3:$Q$3,0))*Tabela3[[#This Row],[QUANTIDADE]]</f>
        <v>4</v>
      </c>
      <c r="L5291" s="2" t="str">
        <f>TEXT(Tabela3[[#This Row],[DATA]],"MM")</f>
        <v>05</v>
      </c>
      <c r="M5291" s="2">
        <f>WEEKNUM(Tabela3[[#This Row],[DATA]])</f>
        <v>19</v>
      </c>
      <c r="N5291" s="18">
        <f>YEAR(Tabela3[[#This Row],[DATA]])</f>
        <v>2023</v>
      </c>
    </row>
    <row r="5292" spans="2:14">
      <c r="B5292" s="1">
        <v>45057</v>
      </c>
      <c r="C5292">
        <v>14375</v>
      </c>
      <c r="D5292">
        <f>COUNTIF(C$4:C5292,Tabela3[[#This Row],[COMANDA]])</f>
        <v>1</v>
      </c>
      <c r="E5292" t="s">
        <v>90</v>
      </c>
      <c r="F5292" t="s">
        <v>98</v>
      </c>
      <c r="G5292" t="s">
        <v>8</v>
      </c>
      <c r="H5292" t="s">
        <v>204</v>
      </c>
      <c r="I5292" s="2">
        <v>1</v>
      </c>
      <c r="J5292" t="s">
        <v>11</v>
      </c>
      <c r="K5292" s="21">
        <f>INDEX(LISTAS!$H:$Q,MATCH(BASE!H5292,LISTAS!$G:$G,0),MATCH(BASE!J5292,LISTAS!$H$3:$Q$3,0))*Tabela3[[#This Row],[QUANTIDADE]]</f>
        <v>18</v>
      </c>
      <c r="L5292" s="2" t="str">
        <f>TEXT(Tabela3[[#This Row],[DATA]],"MM")</f>
        <v>05</v>
      </c>
      <c r="M5292" s="2">
        <f>WEEKNUM(Tabela3[[#This Row],[DATA]])</f>
        <v>19</v>
      </c>
      <c r="N5292" s="18">
        <f>YEAR(Tabela3[[#This Row],[DATA]])</f>
        <v>2023</v>
      </c>
    </row>
    <row r="5293" spans="2:14">
      <c r="B5293" s="1">
        <v>45057</v>
      </c>
      <c r="C5293">
        <v>14375</v>
      </c>
      <c r="D5293">
        <f>COUNTIF(C$4:C5293,Tabela3[[#This Row],[COMANDA]])</f>
        <v>2</v>
      </c>
      <c r="E5293" t="s">
        <v>90</v>
      </c>
      <c r="F5293" t="s">
        <v>99</v>
      </c>
      <c r="G5293" t="s">
        <v>8</v>
      </c>
      <c r="H5293" t="s">
        <v>204</v>
      </c>
      <c r="I5293" s="2">
        <v>1</v>
      </c>
      <c r="J5293" t="s">
        <v>11</v>
      </c>
      <c r="K5293" s="21">
        <f>INDEX(LISTAS!$H:$Q,MATCH(BASE!H5293,LISTAS!$G:$G,0),MATCH(BASE!J5293,LISTAS!$H$3:$Q$3,0))*Tabela3[[#This Row],[QUANTIDADE]]</f>
        <v>18</v>
      </c>
      <c r="L5293" s="2" t="str">
        <f>TEXT(Tabela3[[#This Row],[DATA]],"MM")</f>
        <v>05</v>
      </c>
      <c r="M5293" s="2">
        <f>WEEKNUM(Tabela3[[#This Row],[DATA]])</f>
        <v>19</v>
      </c>
      <c r="N5293" s="18">
        <f>YEAR(Tabela3[[#This Row],[DATA]])</f>
        <v>2023</v>
      </c>
    </row>
    <row r="5294" spans="2:14">
      <c r="B5294" s="1">
        <v>45057</v>
      </c>
      <c r="C5294">
        <v>14376</v>
      </c>
      <c r="D5294">
        <f>COUNTIF(C$4:C5294,Tabela3[[#This Row],[COMANDA]])</f>
        <v>1</v>
      </c>
      <c r="E5294" t="s">
        <v>90</v>
      </c>
      <c r="F5294" t="s">
        <v>375</v>
      </c>
      <c r="G5294" t="s">
        <v>8</v>
      </c>
      <c r="H5294" t="s">
        <v>40</v>
      </c>
      <c r="I5294" s="2">
        <v>1</v>
      </c>
      <c r="J5294" t="s">
        <v>11</v>
      </c>
      <c r="K5294" s="21">
        <f>INDEX(LISTAS!$H:$Q,MATCH(BASE!H5294,LISTAS!$G:$G,0),MATCH(BASE!J5294,LISTAS!$H$3:$Q$3,0))*Tabela3[[#This Row],[QUANTIDADE]]</f>
        <v>14</v>
      </c>
      <c r="L5294" s="2" t="str">
        <f>TEXT(Tabela3[[#This Row],[DATA]],"MM")</f>
        <v>05</v>
      </c>
      <c r="M5294" s="2">
        <f>WEEKNUM(Tabela3[[#This Row],[DATA]])</f>
        <v>19</v>
      </c>
      <c r="N5294" s="18">
        <f>YEAR(Tabela3[[#This Row],[DATA]])</f>
        <v>2023</v>
      </c>
    </row>
    <row r="5295" spans="2:14">
      <c r="B5295" s="1">
        <v>45057</v>
      </c>
      <c r="C5295">
        <v>14377</v>
      </c>
      <c r="D5295">
        <f>COUNTIF(C$4:C5295,Tabela3[[#This Row],[COMANDA]])</f>
        <v>1</v>
      </c>
      <c r="E5295" t="s">
        <v>90</v>
      </c>
      <c r="F5295" t="s">
        <v>98</v>
      </c>
      <c r="G5295" t="s">
        <v>8</v>
      </c>
      <c r="H5295" t="s">
        <v>204</v>
      </c>
      <c r="I5295" s="2">
        <v>1</v>
      </c>
      <c r="J5295" t="s">
        <v>11</v>
      </c>
      <c r="K5295" s="21">
        <f>INDEX(LISTAS!$H:$Q,MATCH(BASE!H5295,LISTAS!$G:$G,0),MATCH(BASE!J5295,LISTAS!$H$3:$Q$3,0))*Tabela3[[#This Row],[QUANTIDADE]]</f>
        <v>18</v>
      </c>
      <c r="L5295" s="2" t="str">
        <f>TEXT(Tabela3[[#This Row],[DATA]],"MM")</f>
        <v>05</v>
      </c>
      <c r="M5295" s="2">
        <f>WEEKNUM(Tabela3[[#This Row],[DATA]])</f>
        <v>19</v>
      </c>
      <c r="N5295" s="18">
        <f>YEAR(Tabela3[[#This Row],[DATA]])</f>
        <v>2023</v>
      </c>
    </row>
    <row r="5296" spans="2:14">
      <c r="B5296" s="1">
        <v>45057</v>
      </c>
      <c r="C5296">
        <v>14377</v>
      </c>
      <c r="D5296">
        <f>COUNTIF(C$4:C5296,Tabela3[[#This Row],[COMANDA]])</f>
        <v>2</v>
      </c>
      <c r="E5296" t="s">
        <v>90</v>
      </c>
      <c r="F5296" t="s">
        <v>98</v>
      </c>
      <c r="G5296" t="s">
        <v>61</v>
      </c>
      <c r="H5296" t="s">
        <v>199</v>
      </c>
      <c r="I5296" s="2">
        <v>1</v>
      </c>
      <c r="J5296" t="s">
        <v>11</v>
      </c>
      <c r="K5296" s="21">
        <f>INDEX(LISTAS!$H:$Q,MATCH(BASE!H5296,LISTAS!$G:$G,0),MATCH(BASE!J5296,LISTAS!$H$3:$Q$3,0))*Tabela3[[#This Row],[QUANTIDADE]]</f>
        <v>1</v>
      </c>
      <c r="L5296" s="2" t="str">
        <f>TEXT(Tabela3[[#This Row],[DATA]],"MM")</f>
        <v>05</v>
      </c>
      <c r="M5296" s="2">
        <f>WEEKNUM(Tabela3[[#This Row],[DATA]])</f>
        <v>19</v>
      </c>
      <c r="N5296" s="18">
        <f>YEAR(Tabela3[[#This Row],[DATA]])</f>
        <v>2023</v>
      </c>
    </row>
    <row r="5297" spans="2:14">
      <c r="B5297" s="1">
        <v>45057</v>
      </c>
      <c r="C5297">
        <v>14377</v>
      </c>
      <c r="D5297">
        <f>COUNTIF(C$4:C5297,Tabela3[[#This Row],[COMANDA]])</f>
        <v>3</v>
      </c>
      <c r="E5297" t="s">
        <v>90</v>
      </c>
      <c r="F5297" t="s">
        <v>98</v>
      </c>
      <c r="G5297" t="s">
        <v>61</v>
      </c>
      <c r="H5297" t="s">
        <v>162</v>
      </c>
      <c r="I5297" s="2">
        <v>1</v>
      </c>
      <c r="J5297" t="s">
        <v>11</v>
      </c>
      <c r="K5297" s="21">
        <f>INDEX(LISTAS!$H:$Q,MATCH(BASE!H5297,LISTAS!$G:$G,0),MATCH(BASE!J5297,LISTAS!$H$3:$Q$3,0))*Tabela3[[#This Row],[QUANTIDADE]]</f>
        <v>1.5</v>
      </c>
      <c r="L5297" s="2" t="str">
        <f>TEXT(Tabela3[[#This Row],[DATA]],"MM")</f>
        <v>05</v>
      </c>
      <c r="M5297" s="2">
        <f>WEEKNUM(Tabela3[[#This Row],[DATA]])</f>
        <v>19</v>
      </c>
      <c r="N5297" s="18">
        <f>YEAR(Tabela3[[#This Row],[DATA]])</f>
        <v>2023</v>
      </c>
    </row>
    <row r="5298" spans="2:14">
      <c r="B5298" s="1">
        <v>45057</v>
      </c>
      <c r="C5298">
        <v>14378</v>
      </c>
      <c r="D5298">
        <f>COUNTIF(C$4:C5298,Tabela3[[#This Row],[COMANDA]])</f>
        <v>1</v>
      </c>
      <c r="E5298" t="s">
        <v>90</v>
      </c>
      <c r="F5298" t="s">
        <v>98</v>
      </c>
      <c r="G5298" t="s">
        <v>8</v>
      </c>
      <c r="H5298" t="s">
        <v>206</v>
      </c>
      <c r="I5298" s="2">
        <v>1</v>
      </c>
      <c r="J5298" t="s">
        <v>11</v>
      </c>
      <c r="K5298" s="21">
        <f>INDEX(LISTAS!$H:$Q,MATCH(BASE!H5298,LISTAS!$G:$G,0),MATCH(BASE!J5298,LISTAS!$H$3:$Q$3,0))*Tabela3[[#This Row],[QUANTIDADE]]</f>
        <v>18</v>
      </c>
      <c r="L5298" s="2" t="str">
        <f>TEXT(Tabela3[[#This Row],[DATA]],"MM")</f>
        <v>05</v>
      </c>
      <c r="M5298" s="2">
        <f>WEEKNUM(Tabela3[[#This Row],[DATA]])</f>
        <v>19</v>
      </c>
      <c r="N5298" s="18">
        <f>YEAR(Tabela3[[#This Row],[DATA]])</f>
        <v>2023</v>
      </c>
    </row>
    <row r="5299" spans="2:14">
      <c r="B5299" s="1">
        <v>45057</v>
      </c>
      <c r="C5299">
        <v>14378</v>
      </c>
      <c r="D5299">
        <f>COUNTIF(C$4:C5299,Tabela3[[#This Row],[COMANDA]])</f>
        <v>2</v>
      </c>
      <c r="E5299" t="s">
        <v>90</v>
      </c>
      <c r="F5299" t="s">
        <v>98</v>
      </c>
      <c r="G5299" t="s">
        <v>9</v>
      </c>
      <c r="H5299" t="s">
        <v>55</v>
      </c>
      <c r="I5299" s="2">
        <v>1</v>
      </c>
      <c r="J5299" t="s">
        <v>11</v>
      </c>
      <c r="K5299" s="21">
        <f>INDEX(LISTAS!$H:$Q,MATCH(BASE!H5299,LISTAS!$G:$G,0),MATCH(BASE!J5299,LISTAS!$H$3:$Q$3,0))*Tabela3[[#This Row],[QUANTIDADE]]</f>
        <v>3</v>
      </c>
      <c r="L5299" s="2" t="str">
        <f>TEXT(Tabela3[[#This Row],[DATA]],"MM")</f>
        <v>05</v>
      </c>
      <c r="M5299" s="2">
        <f>WEEKNUM(Tabela3[[#This Row],[DATA]])</f>
        <v>19</v>
      </c>
      <c r="N5299" s="18">
        <f>YEAR(Tabela3[[#This Row],[DATA]])</f>
        <v>2023</v>
      </c>
    </row>
    <row r="5300" spans="2:14">
      <c r="B5300" s="1">
        <v>45057</v>
      </c>
      <c r="C5300">
        <v>14378</v>
      </c>
      <c r="D5300">
        <f>COUNTIF(C$4:C5300,Tabela3[[#This Row],[COMANDA]])</f>
        <v>3</v>
      </c>
      <c r="E5300" t="s">
        <v>90</v>
      </c>
      <c r="F5300" t="s">
        <v>98</v>
      </c>
      <c r="G5300" t="s">
        <v>10</v>
      </c>
      <c r="H5300" t="s">
        <v>117</v>
      </c>
      <c r="I5300" s="2">
        <v>1</v>
      </c>
      <c r="J5300" t="s">
        <v>11</v>
      </c>
      <c r="K5300" s="21">
        <f>INDEX(LISTAS!$H:$Q,MATCH(BASE!H5300,LISTAS!$G:$G,0),MATCH(BASE!J5300,LISTAS!$H$3:$Q$3,0))*Tabela3[[#This Row],[QUANTIDADE]]</f>
        <v>0.5</v>
      </c>
      <c r="L5300" s="2" t="str">
        <f>TEXT(Tabela3[[#This Row],[DATA]],"MM")</f>
        <v>05</v>
      </c>
      <c r="M5300" s="2">
        <f>WEEKNUM(Tabela3[[#This Row],[DATA]])</f>
        <v>19</v>
      </c>
      <c r="N5300" s="18">
        <f>YEAR(Tabela3[[#This Row],[DATA]])</f>
        <v>2023</v>
      </c>
    </row>
    <row r="5301" spans="2:14">
      <c r="B5301" s="1">
        <v>45057</v>
      </c>
      <c r="C5301">
        <v>14379</v>
      </c>
      <c r="D5301">
        <f>COUNTIF(C$4:C5301,Tabela3[[#This Row],[COMANDA]])</f>
        <v>1</v>
      </c>
      <c r="E5301" t="s">
        <v>90</v>
      </c>
      <c r="F5301" t="s">
        <v>375</v>
      </c>
      <c r="G5301" t="s">
        <v>8</v>
      </c>
      <c r="H5301" t="s">
        <v>203</v>
      </c>
      <c r="I5301" s="2">
        <v>1</v>
      </c>
      <c r="J5301" t="s">
        <v>11</v>
      </c>
      <c r="K5301" s="21">
        <f>INDEX(LISTAS!$H:$Q,MATCH(BASE!H5301,LISTAS!$G:$G,0),MATCH(BASE!J5301,LISTAS!$H$3:$Q$3,0))*Tabela3[[#This Row],[QUANTIDADE]]</f>
        <v>20</v>
      </c>
      <c r="L5301" s="2" t="str">
        <f>TEXT(Tabela3[[#This Row],[DATA]],"MM")</f>
        <v>05</v>
      </c>
      <c r="M5301" s="2">
        <f>WEEKNUM(Tabela3[[#This Row],[DATA]])</f>
        <v>19</v>
      </c>
      <c r="N5301" s="18">
        <f>YEAR(Tabela3[[#This Row],[DATA]])</f>
        <v>2023</v>
      </c>
    </row>
    <row r="5302" spans="2:14">
      <c r="B5302" s="1">
        <v>45057</v>
      </c>
      <c r="C5302">
        <v>14380</v>
      </c>
      <c r="D5302">
        <f>COUNTIF(C$4:C5302,Tabela3[[#This Row],[COMANDA]])</f>
        <v>1</v>
      </c>
      <c r="E5302" t="s">
        <v>89</v>
      </c>
      <c r="F5302" t="s">
        <v>99</v>
      </c>
      <c r="G5302" t="s">
        <v>8</v>
      </c>
      <c r="H5302" t="s">
        <v>206</v>
      </c>
      <c r="I5302" s="2">
        <v>1</v>
      </c>
      <c r="J5302" t="s">
        <v>11</v>
      </c>
      <c r="K5302" s="21">
        <f>INDEX(LISTAS!$H:$Q,MATCH(BASE!H5302,LISTAS!$G:$G,0),MATCH(BASE!J5302,LISTAS!$H$3:$Q$3,0))*Tabela3[[#This Row],[QUANTIDADE]]</f>
        <v>18</v>
      </c>
      <c r="L5302" s="2" t="str">
        <f>TEXT(Tabela3[[#This Row],[DATA]],"MM")</f>
        <v>05</v>
      </c>
      <c r="M5302" s="2">
        <f>WEEKNUM(Tabela3[[#This Row],[DATA]])</f>
        <v>19</v>
      </c>
      <c r="N5302" s="18">
        <f>YEAR(Tabela3[[#This Row],[DATA]])</f>
        <v>2023</v>
      </c>
    </row>
    <row r="5303" spans="2:14">
      <c r="B5303" s="1">
        <v>45057</v>
      </c>
      <c r="C5303">
        <v>14380</v>
      </c>
      <c r="D5303">
        <f>COUNTIF(C$4:C5303,Tabela3[[#This Row],[COMANDA]])</f>
        <v>2</v>
      </c>
      <c r="E5303" t="s">
        <v>89</v>
      </c>
      <c r="F5303" t="s">
        <v>99</v>
      </c>
      <c r="G5303" t="s">
        <v>9</v>
      </c>
      <c r="H5303" t="s">
        <v>59</v>
      </c>
      <c r="I5303" s="2">
        <v>1</v>
      </c>
      <c r="J5303" t="s">
        <v>11</v>
      </c>
      <c r="K5303" s="21">
        <f>INDEX(LISTAS!$H:$Q,MATCH(BASE!H5303,LISTAS!$G:$G,0),MATCH(BASE!J5303,LISTAS!$H$3:$Q$3,0))*Tabela3[[#This Row],[QUANTIDADE]]</f>
        <v>3</v>
      </c>
      <c r="L5303" s="2" t="str">
        <f>TEXT(Tabela3[[#This Row],[DATA]],"MM")</f>
        <v>05</v>
      </c>
      <c r="M5303" s="2">
        <f>WEEKNUM(Tabela3[[#This Row],[DATA]])</f>
        <v>19</v>
      </c>
      <c r="N5303" s="18">
        <f>YEAR(Tabela3[[#This Row],[DATA]])</f>
        <v>2023</v>
      </c>
    </row>
    <row r="5304" spans="2:14">
      <c r="B5304" s="1">
        <v>45057</v>
      </c>
      <c r="C5304">
        <v>14381</v>
      </c>
      <c r="D5304">
        <f>COUNTIF(C$4:C5304,Tabela3[[#This Row],[COMANDA]])</f>
        <v>1</v>
      </c>
      <c r="E5304" t="s">
        <v>90</v>
      </c>
      <c r="F5304" t="s">
        <v>99</v>
      </c>
      <c r="G5304" t="s">
        <v>8</v>
      </c>
      <c r="H5304" t="s">
        <v>211</v>
      </c>
      <c r="I5304" s="2">
        <v>1</v>
      </c>
      <c r="J5304" t="s">
        <v>11</v>
      </c>
      <c r="K5304" s="21">
        <f>INDEX(LISTAS!$H:$Q,MATCH(BASE!H5304,LISTAS!$G:$G,0),MATCH(BASE!J5304,LISTAS!$H$3:$Q$3,0))*Tabela3[[#This Row],[QUANTIDADE]]</f>
        <v>20</v>
      </c>
      <c r="L5304" s="2" t="str">
        <f>TEXT(Tabela3[[#This Row],[DATA]],"MM")</f>
        <v>05</v>
      </c>
      <c r="M5304" s="2">
        <f>WEEKNUM(Tabela3[[#This Row],[DATA]])</f>
        <v>19</v>
      </c>
      <c r="N5304" s="18">
        <f>YEAR(Tabela3[[#This Row],[DATA]])</f>
        <v>2023</v>
      </c>
    </row>
    <row r="5305" spans="2:14">
      <c r="B5305" s="1">
        <v>45057</v>
      </c>
      <c r="C5305">
        <v>14381</v>
      </c>
      <c r="D5305">
        <f>COUNTIF(C$4:C5305,Tabela3[[#This Row],[COMANDA]])</f>
        <v>2</v>
      </c>
      <c r="E5305" t="s">
        <v>90</v>
      </c>
      <c r="F5305" t="s">
        <v>99</v>
      </c>
      <c r="G5305" t="s">
        <v>61</v>
      </c>
      <c r="H5305" t="s">
        <v>199</v>
      </c>
      <c r="I5305" s="2">
        <v>1</v>
      </c>
      <c r="J5305" t="s">
        <v>11</v>
      </c>
      <c r="K5305" s="21">
        <f>INDEX(LISTAS!$H:$Q,MATCH(BASE!H5305,LISTAS!$G:$G,0),MATCH(BASE!J5305,LISTAS!$H$3:$Q$3,0))*Tabela3[[#This Row],[QUANTIDADE]]</f>
        <v>1</v>
      </c>
      <c r="L5305" s="2" t="str">
        <f>TEXT(Tabela3[[#This Row],[DATA]],"MM")</f>
        <v>05</v>
      </c>
      <c r="M5305" s="2">
        <f>WEEKNUM(Tabela3[[#This Row],[DATA]])</f>
        <v>19</v>
      </c>
      <c r="N5305" s="18">
        <f>YEAR(Tabela3[[#This Row],[DATA]])</f>
        <v>2023</v>
      </c>
    </row>
    <row r="5306" spans="2:14">
      <c r="B5306" s="1">
        <v>45057</v>
      </c>
      <c r="C5306">
        <v>14381</v>
      </c>
      <c r="D5306">
        <f>COUNTIF(C$4:C5306,Tabela3[[#This Row],[COMANDA]])</f>
        <v>3</v>
      </c>
      <c r="E5306" t="s">
        <v>90</v>
      </c>
      <c r="F5306" t="s">
        <v>99</v>
      </c>
      <c r="G5306" t="s">
        <v>61</v>
      </c>
      <c r="H5306" t="s">
        <v>161</v>
      </c>
      <c r="I5306" s="2">
        <v>1</v>
      </c>
      <c r="J5306" t="s">
        <v>11</v>
      </c>
      <c r="K5306" s="21">
        <f>INDEX(LISTAS!$H:$Q,MATCH(BASE!H5306,LISTAS!$G:$G,0),MATCH(BASE!J5306,LISTAS!$H$3:$Q$3,0))*Tabela3[[#This Row],[QUANTIDADE]]</f>
        <v>3</v>
      </c>
      <c r="L5306" s="2" t="str">
        <f>TEXT(Tabela3[[#This Row],[DATA]],"MM")</f>
        <v>05</v>
      </c>
      <c r="M5306" s="2">
        <f>WEEKNUM(Tabela3[[#This Row],[DATA]])</f>
        <v>19</v>
      </c>
      <c r="N5306" s="18">
        <f>YEAR(Tabela3[[#This Row],[DATA]])</f>
        <v>2023</v>
      </c>
    </row>
    <row r="5307" spans="2:14">
      <c r="B5307" s="1">
        <v>45057</v>
      </c>
      <c r="C5307">
        <v>14382</v>
      </c>
      <c r="D5307">
        <f>COUNTIF(C$4:C5307,Tabela3[[#This Row],[COMANDA]])</f>
        <v>1</v>
      </c>
      <c r="E5307" t="s">
        <v>90</v>
      </c>
      <c r="F5307" t="s">
        <v>98</v>
      </c>
      <c r="G5307" t="s">
        <v>8</v>
      </c>
      <c r="H5307" t="s">
        <v>47</v>
      </c>
      <c r="I5307" s="2">
        <v>1</v>
      </c>
      <c r="J5307" t="s">
        <v>11</v>
      </c>
      <c r="K5307" s="21">
        <f>INDEX(LISTAS!$H:$Q,MATCH(BASE!H5307,LISTAS!$G:$G,0),MATCH(BASE!J5307,LISTAS!$H$3:$Q$3,0))*Tabela3[[#This Row],[QUANTIDADE]]</f>
        <v>16</v>
      </c>
      <c r="L5307" s="2" t="str">
        <f>TEXT(Tabela3[[#This Row],[DATA]],"MM")</f>
        <v>05</v>
      </c>
      <c r="M5307" s="2">
        <f>WEEKNUM(Tabela3[[#This Row],[DATA]])</f>
        <v>19</v>
      </c>
      <c r="N5307" s="18">
        <f>YEAR(Tabela3[[#This Row],[DATA]])</f>
        <v>2023</v>
      </c>
    </row>
    <row r="5308" spans="2:14">
      <c r="B5308" s="1">
        <v>45057</v>
      </c>
      <c r="C5308">
        <v>14382</v>
      </c>
      <c r="D5308">
        <f>COUNTIF(C$4:C5308,Tabela3[[#This Row],[COMANDA]])</f>
        <v>2</v>
      </c>
      <c r="E5308" t="s">
        <v>90</v>
      </c>
      <c r="F5308" t="s">
        <v>98</v>
      </c>
      <c r="G5308" t="s">
        <v>9</v>
      </c>
      <c r="H5308" t="s">
        <v>138</v>
      </c>
      <c r="I5308" s="2">
        <v>1</v>
      </c>
      <c r="J5308" t="s">
        <v>11</v>
      </c>
      <c r="K5308" s="21">
        <f>INDEX(LISTAS!$H:$Q,MATCH(BASE!H5308,LISTAS!$G:$G,0),MATCH(BASE!J5308,LISTAS!$H$3:$Q$3,0))*Tabela3[[#This Row],[QUANTIDADE]]</f>
        <v>4</v>
      </c>
      <c r="L5308" s="2" t="str">
        <f>TEXT(Tabela3[[#This Row],[DATA]],"MM")</f>
        <v>05</v>
      </c>
      <c r="M5308" s="2">
        <f>WEEKNUM(Tabela3[[#This Row],[DATA]])</f>
        <v>19</v>
      </c>
      <c r="N5308" s="18">
        <f>YEAR(Tabela3[[#This Row],[DATA]])</f>
        <v>2023</v>
      </c>
    </row>
    <row r="5309" spans="2:14">
      <c r="B5309" s="1">
        <v>45057</v>
      </c>
      <c r="C5309">
        <v>14383</v>
      </c>
      <c r="D5309">
        <f>COUNTIF(C$4:C5309,Tabela3[[#This Row],[COMANDA]])</f>
        <v>1</v>
      </c>
      <c r="E5309" t="s">
        <v>90</v>
      </c>
      <c r="F5309" t="s">
        <v>100</v>
      </c>
      <c r="G5309" t="s">
        <v>8</v>
      </c>
      <c r="H5309" t="s">
        <v>47</v>
      </c>
      <c r="I5309" s="2">
        <v>1</v>
      </c>
      <c r="J5309" t="s">
        <v>11</v>
      </c>
      <c r="K5309" s="21">
        <f>INDEX(LISTAS!$H:$Q,MATCH(BASE!H5309,LISTAS!$G:$G,0),MATCH(BASE!J5309,LISTAS!$H$3:$Q$3,0))*Tabela3[[#This Row],[QUANTIDADE]]</f>
        <v>16</v>
      </c>
      <c r="L5309" s="2" t="str">
        <f>TEXT(Tabela3[[#This Row],[DATA]],"MM")</f>
        <v>05</v>
      </c>
      <c r="M5309" s="2">
        <f>WEEKNUM(Tabela3[[#This Row],[DATA]])</f>
        <v>19</v>
      </c>
      <c r="N5309" s="18">
        <f>YEAR(Tabela3[[#This Row],[DATA]])</f>
        <v>2023</v>
      </c>
    </row>
    <row r="5310" spans="2:14">
      <c r="B5310" s="1">
        <v>45057</v>
      </c>
      <c r="C5310">
        <v>14384</v>
      </c>
      <c r="D5310">
        <f>COUNTIF(C$4:C5310,Tabela3[[#This Row],[COMANDA]])</f>
        <v>1</v>
      </c>
      <c r="E5310" t="s">
        <v>89</v>
      </c>
      <c r="F5310" t="s">
        <v>99</v>
      </c>
      <c r="G5310" t="s">
        <v>8</v>
      </c>
      <c r="H5310" t="s">
        <v>202</v>
      </c>
      <c r="I5310" s="2">
        <v>1</v>
      </c>
      <c r="J5310" t="s">
        <v>11</v>
      </c>
      <c r="K5310" s="21">
        <f>INDEX(LISTAS!$H:$Q,MATCH(BASE!H5310,LISTAS!$G:$G,0),MATCH(BASE!J5310,LISTAS!$H$3:$Q$3,0))*Tabela3[[#This Row],[QUANTIDADE]]</f>
        <v>20</v>
      </c>
      <c r="L5310" s="2" t="str">
        <f>TEXT(Tabela3[[#This Row],[DATA]],"MM")</f>
        <v>05</v>
      </c>
      <c r="M5310" s="2">
        <f>WEEKNUM(Tabela3[[#This Row],[DATA]])</f>
        <v>19</v>
      </c>
      <c r="N5310" s="18">
        <f>YEAR(Tabela3[[#This Row],[DATA]])</f>
        <v>2023</v>
      </c>
    </row>
    <row r="5311" spans="2:14">
      <c r="B5311" s="1">
        <v>45057</v>
      </c>
      <c r="C5311">
        <v>14384</v>
      </c>
      <c r="D5311">
        <f>COUNTIF(C$4:C5311,Tabela3[[#This Row],[COMANDA]])</f>
        <v>2</v>
      </c>
      <c r="E5311" t="s">
        <v>89</v>
      </c>
      <c r="F5311" t="s">
        <v>99</v>
      </c>
      <c r="G5311" t="s">
        <v>61</v>
      </c>
      <c r="H5311" t="s">
        <v>199</v>
      </c>
      <c r="I5311" s="2">
        <v>1</v>
      </c>
      <c r="J5311" t="s">
        <v>11</v>
      </c>
      <c r="K5311" s="21">
        <f>INDEX(LISTAS!$H:$Q,MATCH(BASE!H5311,LISTAS!$G:$G,0),MATCH(BASE!J5311,LISTAS!$H$3:$Q$3,0))*Tabela3[[#This Row],[QUANTIDADE]]</f>
        <v>1</v>
      </c>
      <c r="L5311" s="2" t="str">
        <f>TEXT(Tabela3[[#This Row],[DATA]],"MM")</f>
        <v>05</v>
      </c>
      <c r="M5311" s="2">
        <f>WEEKNUM(Tabela3[[#This Row],[DATA]])</f>
        <v>19</v>
      </c>
      <c r="N5311" s="18">
        <f>YEAR(Tabela3[[#This Row],[DATA]])</f>
        <v>2023</v>
      </c>
    </row>
    <row r="5312" spans="2:14">
      <c r="B5312" s="1">
        <v>45057</v>
      </c>
      <c r="C5312">
        <v>14385</v>
      </c>
      <c r="D5312">
        <f>COUNTIF(C$4:C5312,Tabela3[[#This Row],[COMANDA]])</f>
        <v>1</v>
      </c>
      <c r="E5312" t="s">
        <v>90</v>
      </c>
      <c r="F5312" t="s">
        <v>99</v>
      </c>
      <c r="G5312" t="s">
        <v>8</v>
      </c>
      <c r="H5312" t="s">
        <v>47</v>
      </c>
      <c r="I5312" s="2">
        <v>1</v>
      </c>
      <c r="J5312" t="s">
        <v>11</v>
      </c>
      <c r="K5312" s="21">
        <f>INDEX(LISTAS!$H:$Q,MATCH(BASE!H5312,LISTAS!$G:$G,0),MATCH(BASE!J5312,LISTAS!$H$3:$Q$3,0))*Tabela3[[#This Row],[QUANTIDADE]]</f>
        <v>16</v>
      </c>
      <c r="L5312" s="2" t="str">
        <f>TEXT(Tabela3[[#This Row],[DATA]],"MM")</f>
        <v>05</v>
      </c>
      <c r="M5312" s="2">
        <f>WEEKNUM(Tabela3[[#This Row],[DATA]])</f>
        <v>19</v>
      </c>
      <c r="N5312" s="18">
        <f>YEAR(Tabela3[[#This Row],[DATA]])</f>
        <v>2023</v>
      </c>
    </row>
    <row r="5313" spans="2:14">
      <c r="B5313" s="1">
        <v>45057</v>
      </c>
      <c r="C5313">
        <v>14386</v>
      </c>
      <c r="D5313">
        <f>COUNTIF(C$4:C5313,Tabela3[[#This Row],[COMANDA]])</f>
        <v>1</v>
      </c>
      <c r="E5313" t="s">
        <v>89</v>
      </c>
      <c r="F5313" t="s">
        <v>99</v>
      </c>
      <c r="G5313" t="s">
        <v>8</v>
      </c>
      <c r="H5313" t="s">
        <v>203</v>
      </c>
      <c r="I5313" s="2">
        <v>1</v>
      </c>
      <c r="J5313" t="s">
        <v>11</v>
      </c>
      <c r="K5313" s="21">
        <f>INDEX(LISTAS!$H:$Q,MATCH(BASE!H5313,LISTAS!$G:$G,0),MATCH(BASE!J5313,LISTAS!$H$3:$Q$3,0))*Tabela3[[#This Row],[QUANTIDADE]]</f>
        <v>20</v>
      </c>
      <c r="L5313" s="2" t="str">
        <f>TEXT(Tabela3[[#This Row],[DATA]],"MM")</f>
        <v>05</v>
      </c>
      <c r="M5313" s="2">
        <f>WEEKNUM(Tabela3[[#This Row],[DATA]])</f>
        <v>19</v>
      </c>
      <c r="N5313" s="18">
        <f>YEAR(Tabela3[[#This Row],[DATA]])</f>
        <v>2023</v>
      </c>
    </row>
    <row r="5314" spans="2:14">
      <c r="B5314" s="1">
        <v>45057</v>
      </c>
      <c r="C5314">
        <v>14387</v>
      </c>
      <c r="D5314">
        <f>COUNTIF(C$4:C5314,Tabela3[[#This Row],[COMANDA]])</f>
        <v>1</v>
      </c>
      <c r="E5314" t="s">
        <v>90</v>
      </c>
      <c r="F5314" t="s">
        <v>375</v>
      </c>
      <c r="G5314" t="s">
        <v>8</v>
      </c>
      <c r="H5314" t="s">
        <v>202</v>
      </c>
      <c r="I5314" s="2">
        <v>1</v>
      </c>
      <c r="J5314" t="s">
        <v>12</v>
      </c>
      <c r="K5314" s="21">
        <f>INDEX(LISTAS!$H:$Q,MATCH(BASE!H5314,LISTAS!$G:$G,0),MATCH(BASE!J5314,LISTAS!$H$3:$Q$3,0))*Tabela3[[#This Row],[QUANTIDADE]]</f>
        <v>18</v>
      </c>
      <c r="L5314" s="2" t="str">
        <f>TEXT(Tabela3[[#This Row],[DATA]],"MM")</f>
        <v>05</v>
      </c>
      <c r="M5314" s="2">
        <f>WEEKNUM(Tabela3[[#This Row],[DATA]])</f>
        <v>19</v>
      </c>
      <c r="N5314" s="18">
        <f>YEAR(Tabela3[[#This Row],[DATA]])</f>
        <v>2023</v>
      </c>
    </row>
    <row r="5315" spans="2:14">
      <c r="B5315" s="1">
        <v>45057</v>
      </c>
      <c r="C5315">
        <v>14388</v>
      </c>
      <c r="D5315">
        <f>COUNTIF(C$4:C5315,Tabela3[[#This Row],[COMANDA]])</f>
        <v>1</v>
      </c>
      <c r="E5315" t="s">
        <v>89</v>
      </c>
      <c r="F5315" t="s">
        <v>375</v>
      </c>
      <c r="G5315" t="s">
        <v>8</v>
      </c>
      <c r="H5315" t="s">
        <v>203</v>
      </c>
      <c r="I5315" s="2">
        <v>1</v>
      </c>
      <c r="J5315" t="s">
        <v>12</v>
      </c>
      <c r="K5315" s="21">
        <f>INDEX(LISTAS!$H:$Q,MATCH(BASE!H5315,LISTAS!$G:$G,0),MATCH(BASE!J5315,LISTAS!$H$3:$Q$3,0))*Tabela3[[#This Row],[QUANTIDADE]]</f>
        <v>18</v>
      </c>
      <c r="L5315" s="2" t="str">
        <f>TEXT(Tabela3[[#This Row],[DATA]],"MM")</f>
        <v>05</v>
      </c>
      <c r="M5315" s="2">
        <f>WEEKNUM(Tabela3[[#This Row],[DATA]])</f>
        <v>19</v>
      </c>
      <c r="N5315" s="18">
        <f>YEAR(Tabela3[[#This Row],[DATA]])</f>
        <v>2023</v>
      </c>
    </row>
    <row r="5316" spans="2:14">
      <c r="B5316" s="1">
        <v>45057</v>
      </c>
      <c r="C5316">
        <v>14388</v>
      </c>
      <c r="D5316">
        <f>COUNTIF(C$4:C5316,Tabela3[[#This Row],[COMANDA]])</f>
        <v>2</v>
      </c>
      <c r="E5316" t="s">
        <v>89</v>
      </c>
      <c r="F5316" t="s">
        <v>375</v>
      </c>
      <c r="G5316" t="s">
        <v>8</v>
      </c>
      <c r="H5316" t="s">
        <v>211</v>
      </c>
      <c r="I5316" s="2">
        <v>1</v>
      </c>
      <c r="J5316" t="s">
        <v>12</v>
      </c>
      <c r="K5316" s="21">
        <f>INDEX(LISTAS!$H:$Q,MATCH(BASE!H5316,LISTAS!$G:$G,0),MATCH(BASE!J5316,LISTAS!$H$3:$Q$3,0))*Tabela3[[#This Row],[QUANTIDADE]]</f>
        <v>18</v>
      </c>
      <c r="L5316" s="2" t="str">
        <f>TEXT(Tabela3[[#This Row],[DATA]],"MM")</f>
        <v>05</v>
      </c>
      <c r="M5316" s="2">
        <f>WEEKNUM(Tabela3[[#This Row],[DATA]])</f>
        <v>19</v>
      </c>
      <c r="N5316" s="18">
        <f>YEAR(Tabela3[[#This Row],[DATA]])</f>
        <v>2023</v>
      </c>
    </row>
    <row r="5317" spans="2:14">
      <c r="B5317" s="1">
        <v>45057</v>
      </c>
      <c r="C5317">
        <v>14389</v>
      </c>
      <c r="D5317">
        <f>COUNTIF(C$4:C5317,Tabela3[[#This Row],[COMANDA]])</f>
        <v>1</v>
      </c>
      <c r="E5317" t="s">
        <v>90</v>
      </c>
      <c r="F5317" t="s">
        <v>100</v>
      </c>
      <c r="G5317" t="s">
        <v>8</v>
      </c>
      <c r="H5317" t="s">
        <v>203</v>
      </c>
      <c r="I5317" s="2">
        <v>1</v>
      </c>
      <c r="J5317" t="s">
        <v>11</v>
      </c>
      <c r="K5317" s="21">
        <f>INDEX(LISTAS!$H:$Q,MATCH(BASE!H5317,LISTAS!$G:$G,0),MATCH(BASE!J5317,LISTAS!$H$3:$Q$3,0))*Tabela3[[#This Row],[QUANTIDADE]]</f>
        <v>20</v>
      </c>
      <c r="L5317" s="2" t="str">
        <f>TEXT(Tabela3[[#This Row],[DATA]],"MM")</f>
        <v>05</v>
      </c>
      <c r="M5317" s="2">
        <f>WEEKNUM(Tabela3[[#This Row],[DATA]])</f>
        <v>19</v>
      </c>
      <c r="N5317" s="18">
        <f>YEAR(Tabela3[[#This Row],[DATA]])</f>
        <v>2023</v>
      </c>
    </row>
    <row r="5318" spans="2:14">
      <c r="B5318" s="1">
        <v>45057</v>
      </c>
      <c r="C5318">
        <v>14389</v>
      </c>
      <c r="D5318">
        <f>COUNTIF(C$4:C5318,Tabela3[[#This Row],[COMANDA]])</f>
        <v>2</v>
      </c>
      <c r="E5318" t="s">
        <v>90</v>
      </c>
      <c r="F5318" t="s">
        <v>99</v>
      </c>
      <c r="G5318" t="s">
        <v>9</v>
      </c>
      <c r="H5318" t="s">
        <v>131</v>
      </c>
      <c r="I5318" s="2">
        <v>1</v>
      </c>
      <c r="J5318" t="s">
        <v>11</v>
      </c>
      <c r="K5318" s="21">
        <f>INDEX(LISTAS!$H:$Q,MATCH(BASE!H5318,LISTAS!$G:$G,0),MATCH(BASE!J5318,LISTAS!$H$3:$Q$3,0))*Tabela3[[#This Row],[QUANTIDADE]]</f>
        <v>4</v>
      </c>
      <c r="L5318" s="2" t="str">
        <f>TEXT(Tabela3[[#This Row],[DATA]],"MM")</f>
        <v>05</v>
      </c>
      <c r="M5318" s="2">
        <f>WEEKNUM(Tabela3[[#This Row],[DATA]])</f>
        <v>19</v>
      </c>
      <c r="N5318" s="18">
        <f>YEAR(Tabela3[[#This Row],[DATA]])</f>
        <v>2023</v>
      </c>
    </row>
    <row r="5319" spans="2:14">
      <c r="B5319" s="1">
        <v>45057</v>
      </c>
      <c r="C5319">
        <v>14390</v>
      </c>
      <c r="D5319">
        <f>COUNTIF(C$4:C5319,Tabela3[[#This Row],[COMANDA]])</f>
        <v>1</v>
      </c>
      <c r="E5319" t="s">
        <v>90</v>
      </c>
      <c r="F5319" t="s">
        <v>99</v>
      </c>
      <c r="G5319" t="s">
        <v>8</v>
      </c>
      <c r="H5319" t="s">
        <v>202</v>
      </c>
      <c r="I5319" s="2">
        <v>1</v>
      </c>
      <c r="J5319" t="s">
        <v>11</v>
      </c>
      <c r="K5319" s="21">
        <f>INDEX(LISTAS!$H:$Q,MATCH(BASE!H5319,LISTAS!$G:$G,0),MATCH(BASE!J5319,LISTAS!$H$3:$Q$3,0))*Tabela3[[#This Row],[QUANTIDADE]]</f>
        <v>20</v>
      </c>
      <c r="L5319" s="2" t="str">
        <f>TEXT(Tabela3[[#This Row],[DATA]],"MM")</f>
        <v>05</v>
      </c>
      <c r="M5319" s="2">
        <f>WEEKNUM(Tabela3[[#This Row],[DATA]])</f>
        <v>19</v>
      </c>
      <c r="N5319" s="18">
        <f>YEAR(Tabela3[[#This Row],[DATA]])</f>
        <v>2023</v>
      </c>
    </row>
    <row r="5320" spans="2:14">
      <c r="B5320" s="1">
        <v>45057</v>
      </c>
      <c r="C5320">
        <v>14390</v>
      </c>
      <c r="D5320">
        <f>COUNTIF(C$4:C5320,Tabela3[[#This Row],[COMANDA]])</f>
        <v>2</v>
      </c>
      <c r="E5320" t="s">
        <v>90</v>
      </c>
      <c r="F5320" t="s">
        <v>99</v>
      </c>
      <c r="G5320" t="s">
        <v>8</v>
      </c>
      <c r="H5320" t="s">
        <v>206</v>
      </c>
      <c r="I5320" s="2">
        <v>1</v>
      </c>
      <c r="J5320" t="s">
        <v>11</v>
      </c>
      <c r="K5320" s="21">
        <f>INDEX(LISTAS!$H:$Q,MATCH(BASE!H5320,LISTAS!$G:$G,0),MATCH(BASE!J5320,LISTAS!$H$3:$Q$3,0))*Tabela3[[#This Row],[QUANTIDADE]]</f>
        <v>18</v>
      </c>
      <c r="L5320" s="2" t="str">
        <f>TEXT(Tabela3[[#This Row],[DATA]],"MM")</f>
        <v>05</v>
      </c>
      <c r="M5320" s="2">
        <f>WEEKNUM(Tabela3[[#This Row],[DATA]])</f>
        <v>19</v>
      </c>
      <c r="N5320" s="18">
        <f>YEAR(Tabela3[[#This Row],[DATA]])</f>
        <v>2023</v>
      </c>
    </row>
    <row r="5321" spans="2:14">
      <c r="B5321" s="1">
        <v>45057</v>
      </c>
      <c r="C5321">
        <v>14390</v>
      </c>
      <c r="D5321">
        <f>COUNTIF(C$4:C5321,Tabela3[[#This Row],[COMANDA]])</f>
        <v>3</v>
      </c>
      <c r="E5321" t="s">
        <v>90</v>
      </c>
      <c r="F5321" t="s">
        <v>99</v>
      </c>
      <c r="G5321" t="s">
        <v>61</v>
      </c>
      <c r="H5321" t="s">
        <v>199</v>
      </c>
      <c r="I5321" s="2">
        <v>1</v>
      </c>
      <c r="J5321" t="s">
        <v>11</v>
      </c>
      <c r="K5321" s="21">
        <f>INDEX(LISTAS!$H:$Q,MATCH(BASE!H5321,LISTAS!$G:$G,0),MATCH(BASE!J5321,LISTAS!$H$3:$Q$3,0))*Tabela3[[#This Row],[QUANTIDADE]]</f>
        <v>1</v>
      </c>
      <c r="L5321" s="2" t="str">
        <f>TEXT(Tabela3[[#This Row],[DATA]],"MM")</f>
        <v>05</v>
      </c>
      <c r="M5321" s="2">
        <f>WEEKNUM(Tabela3[[#This Row],[DATA]])</f>
        <v>19</v>
      </c>
      <c r="N5321" s="18">
        <f>YEAR(Tabela3[[#This Row],[DATA]])</f>
        <v>2023</v>
      </c>
    </row>
    <row r="5322" spans="2:14">
      <c r="B5322" s="1">
        <v>45057</v>
      </c>
      <c r="C5322">
        <v>14390</v>
      </c>
      <c r="D5322">
        <f>COUNTIF(C$4:C5322,Tabela3[[#This Row],[COMANDA]])</f>
        <v>4</v>
      </c>
      <c r="E5322" t="s">
        <v>90</v>
      </c>
      <c r="F5322" t="s">
        <v>99</v>
      </c>
      <c r="G5322" t="s">
        <v>10</v>
      </c>
      <c r="H5322" t="s">
        <v>101</v>
      </c>
      <c r="I5322" s="2">
        <v>1</v>
      </c>
      <c r="J5322" t="s">
        <v>11</v>
      </c>
      <c r="K5322" s="21">
        <f>INDEX(LISTAS!$H:$Q,MATCH(BASE!H5322,LISTAS!$G:$G,0),MATCH(BASE!J5322,LISTAS!$H$3:$Q$3,0))*Tabela3[[#This Row],[QUANTIDADE]]</f>
        <v>1</v>
      </c>
      <c r="L5322" s="2" t="str">
        <f>TEXT(Tabela3[[#This Row],[DATA]],"MM")</f>
        <v>05</v>
      </c>
      <c r="M5322" s="2">
        <f>WEEKNUM(Tabela3[[#This Row],[DATA]])</f>
        <v>19</v>
      </c>
      <c r="N5322" s="18">
        <f>YEAR(Tabela3[[#This Row],[DATA]])</f>
        <v>2023</v>
      </c>
    </row>
    <row r="5323" spans="2:14">
      <c r="B5323" s="1">
        <v>45057</v>
      </c>
      <c r="C5323">
        <v>14390</v>
      </c>
      <c r="D5323">
        <f>COUNTIF(C$4:C5323,Tabela3[[#This Row],[COMANDA]])</f>
        <v>5</v>
      </c>
      <c r="E5323" t="s">
        <v>90</v>
      </c>
      <c r="F5323" t="s">
        <v>99</v>
      </c>
      <c r="G5323" t="s">
        <v>9</v>
      </c>
      <c r="H5323" t="s">
        <v>228</v>
      </c>
      <c r="I5323" s="2">
        <v>1</v>
      </c>
      <c r="J5323" t="s">
        <v>11</v>
      </c>
      <c r="K5323" s="21">
        <f>INDEX(LISTAS!$H:$Q,MATCH(BASE!H5323,LISTAS!$G:$G,0),MATCH(BASE!J5323,LISTAS!$H$3:$Q$3,0))*Tabela3[[#This Row],[QUANTIDADE]]</f>
        <v>6</v>
      </c>
      <c r="L5323" s="2" t="str">
        <f>TEXT(Tabela3[[#This Row],[DATA]],"MM")</f>
        <v>05</v>
      </c>
      <c r="M5323" s="2">
        <f>WEEKNUM(Tabela3[[#This Row],[DATA]])</f>
        <v>19</v>
      </c>
      <c r="N5323" s="18">
        <f>YEAR(Tabela3[[#This Row],[DATA]])</f>
        <v>2023</v>
      </c>
    </row>
    <row r="5324" spans="2:14">
      <c r="B5324" s="1">
        <v>45057</v>
      </c>
      <c r="C5324">
        <v>14391</v>
      </c>
      <c r="D5324">
        <f>COUNTIF(C$4:C5324,Tabela3[[#This Row],[COMANDA]])</f>
        <v>1</v>
      </c>
      <c r="E5324" t="s">
        <v>90</v>
      </c>
      <c r="F5324" t="s">
        <v>99</v>
      </c>
      <c r="G5324" t="s">
        <v>8</v>
      </c>
      <c r="H5324" t="s">
        <v>40</v>
      </c>
      <c r="I5324" s="2">
        <v>1</v>
      </c>
      <c r="J5324" t="s">
        <v>11</v>
      </c>
      <c r="K5324" s="21">
        <f>INDEX(LISTAS!$H:$Q,MATCH(BASE!H5324,LISTAS!$G:$G,0),MATCH(BASE!J5324,LISTAS!$H$3:$Q$3,0))*Tabela3[[#This Row],[QUANTIDADE]]</f>
        <v>14</v>
      </c>
      <c r="L5324" s="2" t="str">
        <f>TEXT(Tabela3[[#This Row],[DATA]],"MM")</f>
        <v>05</v>
      </c>
      <c r="M5324" s="2">
        <f>WEEKNUM(Tabela3[[#This Row],[DATA]])</f>
        <v>19</v>
      </c>
      <c r="N5324" s="18">
        <f>YEAR(Tabela3[[#This Row],[DATA]])</f>
        <v>2023</v>
      </c>
    </row>
    <row r="5325" spans="2:14">
      <c r="B5325" s="1">
        <v>45057</v>
      </c>
      <c r="C5325">
        <v>14391</v>
      </c>
      <c r="D5325">
        <f>COUNTIF(C$4:C5325,Tabela3[[#This Row],[COMANDA]])</f>
        <v>2</v>
      </c>
      <c r="E5325" t="s">
        <v>90</v>
      </c>
      <c r="F5325" t="s">
        <v>99</v>
      </c>
      <c r="G5325" t="s">
        <v>8</v>
      </c>
      <c r="H5325" t="s">
        <v>41</v>
      </c>
      <c r="I5325" s="2">
        <v>1</v>
      </c>
      <c r="J5325" t="s">
        <v>11</v>
      </c>
      <c r="K5325" s="21">
        <f>INDEX(LISTAS!$H:$Q,MATCH(BASE!H5325,LISTAS!$G:$G,0),MATCH(BASE!J5325,LISTAS!$H$3:$Q$3,0))*Tabela3[[#This Row],[QUANTIDADE]]</f>
        <v>14</v>
      </c>
      <c r="L5325" s="2" t="str">
        <f>TEXT(Tabela3[[#This Row],[DATA]],"MM")</f>
        <v>05</v>
      </c>
      <c r="M5325" s="2">
        <f>WEEKNUM(Tabela3[[#This Row],[DATA]])</f>
        <v>19</v>
      </c>
      <c r="N5325" s="18">
        <f>YEAR(Tabela3[[#This Row],[DATA]])</f>
        <v>2023</v>
      </c>
    </row>
    <row r="5326" spans="2:14">
      <c r="B5326" s="1">
        <v>45057</v>
      </c>
      <c r="C5326">
        <v>14392</v>
      </c>
      <c r="D5326">
        <f>COUNTIF(C$4:C5326,Tabela3[[#This Row],[COMANDA]])</f>
        <v>1</v>
      </c>
      <c r="E5326" t="s">
        <v>90</v>
      </c>
      <c r="F5326" t="s">
        <v>98</v>
      </c>
      <c r="G5326" t="s">
        <v>8</v>
      </c>
      <c r="H5326" t="s">
        <v>42</v>
      </c>
      <c r="I5326" s="2">
        <v>1</v>
      </c>
      <c r="J5326" t="s">
        <v>11</v>
      </c>
      <c r="K5326" s="21">
        <f>INDEX(LISTAS!$H:$Q,MATCH(BASE!H5326,LISTAS!$G:$G,0),MATCH(BASE!J5326,LISTAS!$H$3:$Q$3,0))*Tabela3[[#This Row],[QUANTIDADE]]</f>
        <v>16</v>
      </c>
      <c r="L5326" s="2" t="str">
        <f>TEXT(Tabela3[[#This Row],[DATA]],"MM")</f>
        <v>05</v>
      </c>
      <c r="M5326" s="2">
        <f>WEEKNUM(Tabela3[[#This Row],[DATA]])</f>
        <v>19</v>
      </c>
      <c r="N5326" s="18">
        <f>YEAR(Tabela3[[#This Row],[DATA]])</f>
        <v>2023</v>
      </c>
    </row>
    <row r="5327" spans="2:14">
      <c r="B5327" s="1">
        <v>45057</v>
      </c>
      <c r="C5327">
        <v>14392</v>
      </c>
      <c r="D5327">
        <f>COUNTIF(C$4:C5327,Tabela3[[#This Row],[COMANDA]])</f>
        <v>2</v>
      </c>
      <c r="E5327" t="s">
        <v>90</v>
      </c>
      <c r="F5327" t="s">
        <v>98</v>
      </c>
      <c r="G5327" t="s">
        <v>9</v>
      </c>
      <c r="H5327" t="s">
        <v>242</v>
      </c>
      <c r="I5327" s="2">
        <v>1</v>
      </c>
      <c r="J5327" t="s">
        <v>11</v>
      </c>
      <c r="K5327" s="21">
        <f>INDEX(LISTAS!$H:$Q,MATCH(BASE!H5327,LISTAS!$G:$G,0),MATCH(BASE!J5327,LISTAS!$H$3:$Q$3,0))*Tabela3[[#This Row],[QUANTIDADE]]</f>
        <v>4</v>
      </c>
      <c r="L5327" s="2" t="str">
        <f>TEXT(Tabela3[[#This Row],[DATA]],"MM")</f>
        <v>05</v>
      </c>
      <c r="M5327" s="2">
        <f>WEEKNUM(Tabela3[[#This Row],[DATA]])</f>
        <v>19</v>
      </c>
      <c r="N5327" s="18">
        <f>YEAR(Tabela3[[#This Row],[DATA]])</f>
        <v>2023</v>
      </c>
    </row>
    <row r="5328" spans="2:14">
      <c r="B5328" s="1">
        <v>45057</v>
      </c>
      <c r="C5328">
        <v>14393</v>
      </c>
      <c r="D5328">
        <f>COUNTIF(C$4:C5328,Tabela3[[#This Row],[COMANDA]])</f>
        <v>1</v>
      </c>
      <c r="E5328" t="s">
        <v>90</v>
      </c>
      <c r="F5328" t="s">
        <v>99</v>
      </c>
      <c r="G5328" t="s">
        <v>8</v>
      </c>
      <c r="H5328" t="s">
        <v>39</v>
      </c>
      <c r="I5328" s="2">
        <v>1</v>
      </c>
      <c r="J5328" t="s">
        <v>11</v>
      </c>
      <c r="K5328" s="21">
        <f>INDEX(LISTAS!$H:$Q,MATCH(BASE!H5328,LISTAS!$G:$G,0),MATCH(BASE!J5328,LISTAS!$H$3:$Q$3,0))*Tabela3[[#This Row],[QUANTIDADE]]</f>
        <v>12</v>
      </c>
      <c r="L5328" s="2" t="str">
        <f>TEXT(Tabela3[[#This Row],[DATA]],"MM")</f>
        <v>05</v>
      </c>
      <c r="M5328" s="2">
        <f>WEEKNUM(Tabela3[[#This Row],[DATA]])</f>
        <v>19</v>
      </c>
      <c r="N5328" s="18">
        <f>YEAR(Tabela3[[#This Row],[DATA]])</f>
        <v>2023</v>
      </c>
    </row>
    <row r="5329" spans="2:14">
      <c r="B5329" s="1">
        <v>45057</v>
      </c>
      <c r="C5329">
        <v>14393</v>
      </c>
      <c r="D5329">
        <f>COUNTIF(C$4:C5329,Tabela3[[#This Row],[COMANDA]])</f>
        <v>2</v>
      </c>
      <c r="E5329" t="s">
        <v>90</v>
      </c>
      <c r="F5329" t="s">
        <v>99</v>
      </c>
      <c r="G5329" t="s">
        <v>61</v>
      </c>
      <c r="H5329" t="s">
        <v>166</v>
      </c>
      <c r="I5329" s="2">
        <v>1</v>
      </c>
      <c r="J5329" t="s">
        <v>11</v>
      </c>
      <c r="K5329" s="21">
        <f>INDEX(LISTAS!$H:$Q,MATCH(BASE!H5329,LISTAS!$G:$G,0),MATCH(BASE!J5329,LISTAS!$H$3:$Q$3,0))*Tabela3[[#This Row],[QUANTIDADE]]</f>
        <v>8</v>
      </c>
      <c r="L5329" s="2" t="str">
        <f>TEXT(Tabela3[[#This Row],[DATA]],"MM")</f>
        <v>05</v>
      </c>
      <c r="M5329" s="2">
        <f>WEEKNUM(Tabela3[[#This Row],[DATA]])</f>
        <v>19</v>
      </c>
      <c r="N5329" s="18">
        <f>YEAR(Tabela3[[#This Row],[DATA]])</f>
        <v>2023</v>
      </c>
    </row>
    <row r="5330" spans="2:14">
      <c r="B5330" s="1">
        <v>45057</v>
      </c>
      <c r="C5330">
        <v>14394</v>
      </c>
      <c r="D5330">
        <f>COUNTIF(C$4:C5330,Tabela3[[#This Row],[COMANDA]])</f>
        <v>1</v>
      </c>
      <c r="E5330" t="s">
        <v>90</v>
      </c>
      <c r="F5330" t="s">
        <v>99</v>
      </c>
      <c r="G5330" t="s">
        <v>8</v>
      </c>
      <c r="H5330" t="s">
        <v>42</v>
      </c>
      <c r="I5330" s="2">
        <v>2</v>
      </c>
      <c r="J5330" t="s">
        <v>11</v>
      </c>
      <c r="K5330" s="21">
        <f>INDEX(LISTAS!$H:$Q,MATCH(BASE!H5330,LISTAS!$G:$G,0),MATCH(BASE!J5330,LISTAS!$H$3:$Q$3,0))*Tabela3[[#This Row],[QUANTIDADE]]</f>
        <v>32</v>
      </c>
      <c r="L5330" s="2" t="str">
        <f>TEXT(Tabela3[[#This Row],[DATA]],"MM")</f>
        <v>05</v>
      </c>
      <c r="M5330" s="2">
        <f>WEEKNUM(Tabela3[[#This Row],[DATA]])</f>
        <v>19</v>
      </c>
      <c r="N5330" s="18">
        <f>YEAR(Tabela3[[#This Row],[DATA]])</f>
        <v>2023</v>
      </c>
    </row>
    <row r="5331" spans="2:14">
      <c r="B5331" s="1">
        <v>45057</v>
      </c>
      <c r="C5331">
        <v>14394</v>
      </c>
      <c r="D5331">
        <f>COUNTIF(C$4:C5331,Tabela3[[#This Row],[COMANDA]])</f>
        <v>2</v>
      </c>
      <c r="E5331" t="s">
        <v>90</v>
      </c>
      <c r="F5331" t="s">
        <v>99</v>
      </c>
      <c r="G5331" t="s">
        <v>61</v>
      </c>
      <c r="H5331" t="s">
        <v>163</v>
      </c>
      <c r="I5331" s="2">
        <v>2</v>
      </c>
      <c r="J5331" t="s">
        <v>11</v>
      </c>
      <c r="K5331" s="21">
        <f>INDEX(LISTAS!$H:$Q,MATCH(BASE!H5331,LISTAS!$G:$G,0),MATCH(BASE!J5331,LISTAS!$H$3:$Q$3,0))*Tabela3[[#This Row],[QUANTIDADE]]</f>
        <v>8</v>
      </c>
      <c r="L5331" s="2" t="str">
        <f>TEXT(Tabela3[[#This Row],[DATA]],"MM")</f>
        <v>05</v>
      </c>
      <c r="M5331" s="2">
        <f>WEEKNUM(Tabela3[[#This Row],[DATA]])</f>
        <v>19</v>
      </c>
      <c r="N5331" s="18">
        <f>YEAR(Tabela3[[#This Row],[DATA]])</f>
        <v>2023</v>
      </c>
    </row>
    <row r="5332" spans="2:14">
      <c r="B5332" s="1">
        <v>45057</v>
      </c>
      <c r="C5332">
        <v>14395</v>
      </c>
      <c r="D5332">
        <f>COUNTIF(C$4:C5332,Tabela3[[#This Row],[COMANDA]])</f>
        <v>1</v>
      </c>
      <c r="E5332" t="s">
        <v>90</v>
      </c>
      <c r="F5332" t="s">
        <v>99</v>
      </c>
      <c r="G5332" t="s">
        <v>8</v>
      </c>
      <c r="H5332" t="s">
        <v>42</v>
      </c>
      <c r="I5332" s="2">
        <v>2</v>
      </c>
      <c r="J5332" t="s">
        <v>11</v>
      </c>
      <c r="K5332" s="21">
        <f>INDEX(LISTAS!$H:$Q,MATCH(BASE!H5332,LISTAS!$G:$G,0),MATCH(BASE!J5332,LISTAS!$H$3:$Q$3,0))*Tabela3[[#This Row],[QUANTIDADE]]</f>
        <v>32</v>
      </c>
      <c r="L5332" s="2" t="str">
        <f>TEXT(Tabela3[[#This Row],[DATA]],"MM")</f>
        <v>05</v>
      </c>
      <c r="M5332" s="2">
        <f>WEEKNUM(Tabela3[[#This Row],[DATA]])</f>
        <v>19</v>
      </c>
      <c r="N5332" s="18">
        <f>YEAR(Tabela3[[#This Row],[DATA]])</f>
        <v>2023</v>
      </c>
    </row>
    <row r="5333" spans="2:14">
      <c r="B5333" s="1">
        <v>45057</v>
      </c>
      <c r="C5333">
        <v>14396</v>
      </c>
      <c r="D5333">
        <f>COUNTIF(C$4:C5333,Tabela3[[#This Row],[COMANDA]])</f>
        <v>1</v>
      </c>
      <c r="E5333" t="s">
        <v>90</v>
      </c>
      <c r="F5333" t="s">
        <v>99</v>
      </c>
      <c r="G5333" t="s">
        <v>8</v>
      </c>
      <c r="H5333" t="s">
        <v>43</v>
      </c>
      <c r="I5333" s="2">
        <v>1</v>
      </c>
      <c r="J5333" t="s">
        <v>11</v>
      </c>
      <c r="K5333" s="21">
        <f>INDEX(LISTAS!$H:$Q,MATCH(BASE!H5333,LISTAS!$G:$G,0),MATCH(BASE!J5333,LISTAS!$H$3:$Q$3,0))*Tabela3[[#This Row],[QUANTIDADE]]</f>
        <v>18</v>
      </c>
      <c r="L5333" s="2" t="str">
        <f>TEXT(Tabela3[[#This Row],[DATA]],"MM")</f>
        <v>05</v>
      </c>
      <c r="M5333" s="2">
        <f>WEEKNUM(Tabela3[[#This Row],[DATA]])</f>
        <v>19</v>
      </c>
      <c r="N5333" s="18">
        <f>YEAR(Tabela3[[#This Row],[DATA]])</f>
        <v>2023</v>
      </c>
    </row>
    <row r="5334" spans="2:14">
      <c r="B5334" s="1">
        <v>45057</v>
      </c>
      <c r="C5334">
        <v>14396</v>
      </c>
      <c r="D5334">
        <f>COUNTIF(C$4:C5334,Tabela3[[#This Row],[COMANDA]])</f>
        <v>2</v>
      </c>
      <c r="E5334" t="s">
        <v>90</v>
      </c>
      <c r="F5334" t="s">
        <v>99</v>
      </c>
      <c r="G5334" t="s">
        <v>9</v>
      </c>
      <c r="H5334" t="s">
        <v>152</v>
      </c>
      <c r="I5334" s="2">
        <v>1</v>
      </c>
      <c r="J5334" t="s">
        <v>11</v>
      </c>
      <c r="K5334" s="21">
        <f>INDEX(LISTAS!$H:$Q,MATCH(BASE!H5334,LISTAS!$G:$G,0),MATCH(BASE!J5334,LISTAS!$H$3:$Q$3,0))*Tabela3[[#This Row],[QUANTIDADE]]</f>
        <v>6</v>
      </c>
      <c r="L5334" s="2" t="str">
        <f>TEXT(Tabela3[[#This Row],[DATA]],"MM")</f>
        <v>05</v>
      </c>
      <c r="M5334" s="2">
        <f>WEEKNUM(Tabela3[[#This Row],[DATA]])</f>
        <v>19</v>
      </c>
      <c r="N5334" s="18">
        <f>YEAR(Tabela3[[#This Row],[DATA]])</f>
        <v>2023</v>
      </c>
    </row>
    <row r="5335" spans="2:14">
      <c r="B5335" s="1">
        <v>45057</v>
      </c>
      <c r="C5335">
        <v>14397</v>
      </c>
      <c r="D5335">
        <f>COUNTIF(C$4:C5335,Tabela3[[#This Row],[COMANDA]])</f>
        <v>1</v>
      </c>
      <c r="E5335" t="s">
        <v>90</v>
      </c>
      <c r="G5335" t="s">
        <v>8</v>
      </c>
      <c r="H5335" t="s">
        <v>204</v>
      </c>
      <c r="I5335" s="2">
        <v>1</v>
      </c>
      <c r="J5335" t="s">
        <v>11</v>
      </c>
      <c r="K5335" s="21">
        <f>INDEX(LISTAS!$H:$Q,MATCH(BASE!H5335,LISTAS!$G:$G,0),MATCH(BASE!J5335,LISTAS!$H$3:$Q$3,0))*Tabela3[[#This Row],[QUANTIDADE]]</f>
        <v>18</v>
      </c>
      <c r="L5335" s="2" t="str">
        <f>TEXT(Tabela3[[#This Row],[DATA]],"MM")</f>
        <v>05</v>
      </c>
      <c r="M5335" s="2">
        <f>WEEKNUM(Tabela3[[#This Row],[DATA]])</f>
        <v>19</v>
      </c>
      <c r="N5335" s="18">
        <f>YEAR(Tabela3[[#This Row],[DATA]])</f>
        <v>2023</v>
      </c>
    </row>
    <row r="5336" spans="2:14">
      <c r="B5336" s="1">
        <v>45057</v>
      </c>
      <c r="C5336">
        <v>14397</v>
      </c>
      <c r="D5336">
        <f>COUNTIF(C$4:C5336,Tabela3[[#This Row],[COMANDA]])</f>
        <v>2</v>
      </c>
      <c r="E5336" t="s">
        <v>90</v>
      </c>
      <c r="F5336" t="s">
        <v>99</v>
      </c>
      <c r="G5336" t="s">
        <v>9</v>
      </c>
      <c r="H5336" t="s">
        <v>138</v>
      </c>
      <c r="I5336" s="2">
        <v>1</v>
      </c>
      <c r="J5336" t="s">
        <v>11</v>
      </c>
      <c r="K5336" s="21">
        <f>INDEX(LISTAS!$H:$Q,MATCH(BASE!H5336,LISTAS!$G:$G,0),MATCH(BASE!J5336,LISTAS!$H$3:$Q$3,0))*Tabela3[[#This Row],[QUANTIDADE]]</f>
        <v>4</v>
      </c>
      <c r="L5336" s="2" t="str">
        <f>TEXT(Tabela3[[#This Row],[DATA]],"MM")</f>
        <v>05</v>
      </c>
      <c r="M5336" s="2">
        <f>WEEKNUM(Tabela3[[#This Row],[DATA]])</f>
        <v>19</v>
      </c>
      <c r="N5336" s="18">
        <f>YEAR(Tabela3[[#This Row],[DATA]])</f>
        <v>2023</v>
      </c>
    </row>
    <row r="5337" spans="2:14">
      <c r="B5337" s="1">
        <v>45057</v>
      </c>
      <c r="C5337">
        <v>14399</v>
      </c>
      <c r="D5337">
        <f>COUNTIF(C$4:C5337,Tabela3[[#This Row],[COMANDA]])</f>
        <v>1</v>
      </c>
      <c r="E5337" t="s">
        <v>90</v>
      </c>
      <c r="F5337" t="s">
        <v>99</v>
      </c>
      <c r="G5337" t="s">
        <v>8</v>
      </c>
      <c r="H5337" t="s">
        <v>41</v>
      </c>
      <c r="I5337" s="2">
        <v>1</v>
      </c>
      <c r="J5337" t="s">
        <v>11</v>
      </c>
      <c r="K5337" s="21">
        <f>INDEX(LISTAS!$H:$Q,MATCH(BASE!H5337,LISTAS!$G:$G,0),MATCH(BASE!J5337,LISTAS!$H$3:$Q$3,0))*Tabela3[[#This Row],[QUANTIDADE]]</f>
        <v>14</v>
      </c>
      <c r="L5337" s="2" t="str">
        <f>TEXT(Tabela3[[#This Row],[DATA]],"MM")</f>
        <v>05</v>
      </c>
      <c r="M5337" s="2">
        <f>WEEKNUM(Tabela3[[#This Row],[DATA]])</f>
        <v>19</v>
      </c>
      <c r="N5337" s="18">
        <f>YEAR(Tabela3[[#This Row],[DATA]])</f>
        <v>2023</v>
      </c>
    </row>
    <row r="5338" spans="2:14">
      <c r="B5338" s="1">
        <v>45057</v>
      </c>
      <c r="C5338">
        <v>14400</v>
      </c>
      <c r="D5338">
        <f>COUNTIF(C$4:C5338,Tabela3[[#This Row],[COMANDA]])</f>
        <v>1</v>
      </c>
      <c r="E5338" t="s">
        <v>90</v>
      </c>
      <c r="F5338" t="s">
        <v>99</v>
      </c>
      <c r="G5338" t="s">
        <v>8</v>
      </c>
      <c r="H5338" t="s">
        <v>204</v>
      </c>
      <c r="I5338" s="2">
        <v>1</v>
      </c>
      <c r="J5338" t="s">
        <v>11</v>
      </c>
      <c r="K5338" s="21">
        <f>INDEX(LISTAS!$H:$Q,MATCH(BASE!H5338,LISTAS!$G:$G,0),MATCH(BASE!J5338,LISTAS!$H$3:$Q$3,0))*Tabela3[[#This Row],[QUANTIDADE]]</f>
        <v>18</v>
      </c>
      <c r="L5338" s="2" t="str">
        <f>TEXT(Tabela3[[#This Row],[DATA]],"MM")</f>
        <v>05</v>
      </c>
      <c r="M5338" s="2">
        <f>WEEKNUM(Tabela3[[#This Row],[DATA]])</f>
        <v>19</v>
      </c>
      <c r="N5338" s="18">
        <f>YEAR(Tabela3[[#This Row],[DATA]])</f>
        <v>2023</v>
      </c>
    </row>
    <row r="5339" spans="2:14">
      <c r="B5339" s="1">
        <v>45057</v>
      </c>
      <c r="C5339">
        <v>14400</v>
      </c>
      <c r="D5339">
        <f>COUNTIF(C$4:C5339,Tabela3[[#This Row],[COMANDA]])</f>
        <v>2</v>
      </c>
      <c r="E5339" t="s">
        <v>90</v>
      </c>
      <c r="F5339" t="s">
        <v>99</v>
      </c>
      <c r="G5339" t="s">
        <v>61</v>
      </c>
      <c r="H5339" t="s">
        <v>469</v>
      </c>
      <c r="I5339" s="2">
        <v>1</v>
      </c>
      <c r="J5339" t="s">
        <v>11</v>
      </c>
      <c r="K5339" s="21">
        <f>INDEX(LISTAS!$H:$Q,MATCH(BASE!H5339,LISTAS!$G:$G,0),MATCH(BASE!J5339,LISTAS!$H$3:$Q$3,0))*Tabela3[[#This Row],[QUANTIDADE]]</f>
        <v>6</v>
      </c>
      <c r="L5339" s="2" t="str">
        <f>TEXT(Tabela3[[#This Row],[DATA]],"MM")</f>
        <v>05</v>
      </c>
      <c r="M5339" s="2">
        <f>WEEKNUM(Tabela3[[#This Row],[DATA]])</f>
        <v>19</v>
      </c>
      <c r="N5339" s="18">
        <f>YEAR(Tabela3[[#This Row],[DATA]])</f>
        <v>2023</v>
      </c>
    </row>
    <row r="5340" spans="2:14">
      <c r="B5340" s="1">
        <v>45057</v>
      </c>
      <c r="C5340">
        <v>14400</v>
      </c>
      <c r="D5340">
        <f>COUNTIF(C$4:C5340,Tabela3[[#This Row],[COMANDA]])</f>
        <v>3</v>
      </c>
      <c r="E5340" t="s">
        <v>90</v>
      </c>
      <c r="F5340" t="s">
        <v>99</v>
      </c>
      <c r="G5340" t="s">
        <v>9</v>
      </c>
      <c r="H5340" t="s">
        <v>474</v>
      </c>
      <c r="I5340" s="2">
        <v>1</v>
      </c>
      <c r="J5340" t="s">
        <v>11</v>
      </c>
      <c r="K5340" s="21">
        <f>INDEX(LISTAS!$H:$Q,MATCH(BASE!H5340,LISTAS!$G:$G,0),MATCH(BASE!J5340,LISTAS!$H$3:$Q$3,0))*Tabela3[[#This Row],[QUANTIDADE]]</f>
        <v>5</v>
      </c>
      <c r="L5340" s="2" t="str">
        <f>TEXT(Tabela3[[#This Row],[DATA]],"MM")</f>
        <v>05</v>
      </c>
      <c r="M5340" s="2">
        <f>WEEKNUM(Tabela3[[#This Row],[DATA]])</f>
        <v>19</v>
      </c>
      <c r="N5340" s="18">
        <f>YEAR(Tabela3[[#This Row],[DATA]])</f>
        <v>2023</v>
      </c>
    </row>
    <row r="5341" spans="2:14">
      <c r="B5341" s="1">
        <v>45057</v>
      </c>
      <c r="C5341">
        <v>14401</v>
      </c>
      <c r="D5341">
        <f>COUNTIF(C$4:C5341,Tabela3[[#This Row],[COMANDA]])</f>
        <v>1</v>
      </c>
      <c r="E5341" t="s">
        <v>90</v>
      </c>
      <c r="F5341" t="s">
        <v>98</v>
      </c>
      <c r="G5341" t="s">
        <v>8</v>
      </c>
      <c r="H5341" t="s">
        <v>204</v>
      </c>
      <c r="I5341" s="2">
        <v>1</v>
      </c>
      <c r="J5341" t="s">
        <v>11</v>
      </c>
      <c r="K5341" s="21">
        <f>INDEX(LISTAS!$H:$Q,MATCH(BASE!H5341,LISTAS!$G:$G,0),MATCH(BASE!J5341,LISTAS!$H$3:$Q$3,0))*Tabela3[[#This Row],[QUANTIDADE]]</f>
        <v>18</v>
      </c>
      <c r="L5341" s="2" t="str">
        <f>TEXT(Tabela3[[#This Row],[DATA]],"MM")</f>
        <v>05</v>
      </c>
      <c r="M5341" s="2">
        <f>WEEKNUM(Tabela3[[#This Row],[DATA]])</f>
        <v>19</v>
      </c>
      <c r="N5341" s="18">
        <f>YEAR(Tabela3[[#This Row],[DATA]])</f>
        <v>2023</v>
      </c>
    </row>
    <row r="5342" spans="2:14">
      <c r="B5342" s="1">
        <v>45057</v>
      </c>
      <c r="C5342">
        <v>14401</v>
      </c>
      <c r="D5342">
        <f>COUNTIF(C$4:C5342,Tabela3[[#This Row],[COMANDA]])</f>
        <v>2</v>
      </c>
      <c r="E5342" t="s">
        <v>90</v>
      </c>
      <c r="F5342" t="s">
        <v>98</v>
      </c>
      <c r="G5342" t="s">
        <v>9</v>
      </c>
      <c r="H5342" t="s">
        <v>55</v>
      </c>
      <c r="I5342" s="2">
        <v>1</v>
      </c>
      <c r="J5342" t="s">
        <v>11</v>
      </c>
      <c r="K5342" s="21">
        <f>INDEX(LISTAS!$H:$Q,MATCH(BASE!H5342,LISTAS!$G:$G,0),MATCH(BASE!J5342,LISTAS!$H$3:$Q$3,0))*Tabela3[[#This Row],[QUANTIDADE]]</f>
        <v>3</v>
      </c>
      <c r="L5342" s="2" t="str">
        <f>TEXT(Tabela3[[#This Row],[DATA]],"MM")</f>
        <v>05</v>
      </c>
      <c r="M5342" s="2">
        <f>WEEKNUM(Tabela3[[#This Row],[DATA]])</f>
        <v>19</v>
      </c>
      <c r="N5342" s="18">
        <f>YEAR(Tabela3[[#This Row],[DATA]])</f>
        <v>2023</v>
      </c>
    </row>
    <row r="5343" spans="2:14">
      <c r="B5343" s="1">
        <v>45057</v>
      </c>
      <c r="C5343">
        <v>14402</v>
      </c>
      <c r="D5343">
        <f>COUNTIF(C$4:C5343,Tabela3[[#This Row],[COMANDA]])</f>
        <v>1</v>
      </c>
      <c r="E5343" t="s">
        <v>90</v>
      </c>
      <c r="F5343" t="s">
        <v>375</v>
      </c>
      <c r="G5343" t="s">
        <v>8</v>
      </c>
      <c r="H5343" t="s">
        <v>206</v>
      </c>
      <c r="I5343" s="2">
        <v>1</v>
      </c>
      <c r="J5343" t="s">
        <v>11</v>
      </c>
      <c r="K5343" s="21">
        <f>INDEX(LISTAS!$H:$Q,MATCH(BASE!H5343,LISTAS!$G:$G,0),MATCH(BASE!J5343,LISTAS!$H$3:$Q$3,0))*Tabela3[[#This Row],[QUANTIDADE]]</f>
        <v>18</v>
      </c>
      <c r="L5343" s="2" t="str">
        <f>TEXT(Tabela3[[#This Row],[DATA]],"MM")</f>
        <v>05</v>
      </c>
      <c r="M5343" s="2">
        <f>WEEKNUM(Tabela3[[#This Row],[DATA]])</f>
        <v>19</v>
      </c>
      <c r="N5343" s="18">
        <f>YEAR(Tabela3[[#This Row],[DATA]])</f>
        <v>2023</v>
      </c>
    </row>
    <row r="5344" spans="2:14">
      <c r="B5344" s="1">
        <v>45057</v>
      </c>
      <c r="C5344">
        <v>14402</v>
      </c>
      <c r="D5344">
        <f>COUNTIF(C$4:C5344,Tabela3[[#This Row],[COMANDA]])</f>
        <v>2</v>
      </c>
      <c r="E5344" t="s">
        <v>90</v>
      </c>
      <c r="F5344" t="s">
        <v>375</v>
      </c>
      <c r="G5344" t="s">
        <v>9</v>
      </c>
      <c r="H5344" t="s">
        <v>132</v>
      </c>
      <c r="I5344" s="2">
        <v>1</v>
      </c>
      <c r="J5344" t="s">
        <v>11</v>
      </c>
      <c r="K5344" s="21">
        <f>INDEX(LISTAS!$H:$Q,MATCH(BASE!H5344,LISTAS!$G:$G,0),MATCH(BASE!J5344,LISTAS!$H$3:$Q$3,0))*Tabela3[[#This Row],[QUANTIDADE]]</f>
        <v>3</v>
      </c>
      <c r="L5344" s="2" t="str">
        <f>TEXT(Tabela3[[#This Row],[DATA]],"MM")</f>
        <v>05</v>
      </c>
      <c r="M5344" s="2">
        <f>WEEKNUM(Tabela3[[#This Row],[DATA]])</f>
        <v>19</v>
      </c>
      <c r="N5344" s="18">
        <f>YEAR(Tabela3[[#This Row],[DATA]])</f>
        <v>2023</v>
      </c>
    </row>
    <row r="5345" spans="2:14">
      <c r="B5345" s="1">
        <v>45057</v>
      </c>
      <c r="C5345" t="s">
        <v>487</v>
      </c>
      <c r="D5345">
        <f>COUNTIF(C$4:C5345,Tabela3[[#This Row],[COMANDA]])</f>
        <v>1</v>
      </c>
      <c r="E5345" t="s">
        <v>1</v>
      </c>
      <c r="G5345" t="s">
        <v>64</v>
      </c>
      <c r="H5345" t="s">
        <v>170</v>
      </c>
      <c r="I5345" s="2">
        <v>1</v>
      </c>
      <c r="J5345" t="s">
        <v>11</v>
      </c>
      <c r="K5345" s="21">
        <f>INDEX(LISTAS!$H:$Q,MATCH(BASE!H5345,LISTAS!$G:$G,0),MATCH(BASE!J5345,LISTAS!$H$3:$Q$3,0))*Tabela3[[#This Row],[QUANTIDADE]]</f>
        <v>10</v>
      </c>
      <c r="L5345" s="2" t="str">
        <f>TEXT(Tabela3[[#This Row],[DATA]],"MM")</f>
        <v>05</v>
      </c>
      <c r="M5345" s="2">
        <f>WEEKNUM(Tabela3[[#This Row],[DATA]])</f>
        <v>19</v>
      </c>
      <c r="N5345" s="18">
        <f>YEAR(Tabela3[[#This Row],[DATA]])</f>
        <v>2023</v>
      </c>
    </row>
    <row r="5346" spans="2:14">
      <c r="B5346" s="1">
        <v>45057</v>
      </c>
      <c r="C5346" t="s">
        <v>487</v>
      </c>
      <c r="D5346">
        <f>COUNTIF(C$4:C5346,Tabela3[[#This Row],[COMANDA]])</f>
        <v>2</v>
      </c>
      <c r="E5346" t="s">
        <v>1</v>
      </c>
      <c r="G5346" t="s">
        <v>74</v>
      </c>
      <c r="H5346" t="s">
        <v>120</v>
      </c>
      <c r="I5346" s="2">
        <v>5</v>
      </c>
      <c r="J5346" t="s">
        <v>11</v>
      </c>
      <c r="K5346" s="21">
        <f>INDEX(LISTAS!$H:$Q,MATCH(BASE!H5346,LISTAS!$G:$G,0),MATCH(BASE!J5346,LISTAS!$H$3:$Q$3,0))*Tabela3[[#This Row],[QUANTIDADE]]</f>
        <v>15</v>
      </c>
      <c r="L5346" s="2" t="str">
        <f>TEXT(Tabela3[[#This Row],[DATA]],"MM")</f>
        <v>05</v>
      </c>
      <c r="M5346" s="2">
        <f>WEEKNUM(Tabela3[[#This Row],[DATA]])</f>
        <v>19</v>
      </c>
      <c r="N5346" s="18">
        <f>YEAR(Tabela3[[#This Row],[DATA]])</f>
        <v>2023</v>
      </c>
    </row>
    <row r="5347" spans="2:14">
      <c r="B5347" s="1">
        <v>45057</v>
      </c>
      <c r="C5347" t="s">
        <v>487</v>
      </c>
      <c r="D5347">
        <f>COUNTIF(C$4:C5347,Tabela3[[#This Row],[COMANDA]])</f>
        <v>3</v>
      </c>
      <c r="E5347" t="s">
        <v>1</v>
      </c>
      <c r="G5347" t="s">
        <v>9</v>
      </c>
      <c r="H5347" t="s">
        <v>104</v>
      </c>
      <c r="I5347" s="2">
        <v>3</v>
      </c>
      <c r="J5347" t="s">
        <v>11</v>
      </c>
      <c r="K5347" s="21">
        <f>INDEX(LISTAS!$H:$Q,MATCH(BASE!H5347,LISTAS!$G:$G,0),MATCH(BASE!J5347,LISTAS!$H$3:$Q$3,0))*Tabela3[[#This Row],[QUANTIDADE]]</f>
        <v>12</v>
      </c>
      <c r="L5347" s="2" t="str">
        <f>TEXT(Tabela3[[#This Row],[DATA]],"MM")</f>
        <v>05</v>
      </c>
      <c r="M5347" s="2">
        <f>WEEKNUM(Tabela3[[#This Row],[DATA]])</f>
        <v>19</v>
      </c>
      <c r="N5347" s="18">
        <f>YEAR(Tabela3[[#This Row],[DATA]])</f>
        <v>2023</v>
      </c>
    </row>
    <row r="5348" spans="2:14">
      <c r="B5348" s="1">
        <v>45057</v>
      </c>
      <c r="C5348" t="s">
        <v>487</v>
      </c>
      <c r="D5348">
        <f>COUNTIF(C$4:C5348,Tabela3[[#This Row],[COMANDA]])</f>
        <v>4</v>
      </c>
      <c r="E5348" t="s">
        <v>1</v>
      </c>
      <c r="G5348" t="s">
        <v>9</v>
      </c>
      <c r="H5348" t="s">
        <v>58</v>
      </c>
      <c r="I5348" s="2">
        <v>5</v>
      </c>
      <c r="J5348" t="s">
        <v>11</v>
      </c>
      <c r="K5348" s="21">
        <f>INDEX(LISTAS!$H:$Q,MATCH(BASE!H5348,LISTAS!$G:$G,0),MATCH(BASE!J5348,LISTAS!$H$3:$Q$3,0))*Tabela3[[#This Row],[QUANTIDADE]]</f>
        <v>25</v>
      </c>
      <c r="L5348" s="2" t="str">
        <f>TEXT(Tabela3[[#This Row],[DATA]],"MM")</f>
        <v>05</v>
      </c>
      <c r="M5348" s="2">
        <f>WEEKNUM(Tabela3[[#This Row],[DATA]])</f>
        <v>19</v>
      </c>
      <c r="N5348" s="18">
        <f>YEAR(Tabela3[[#This Row],[DATA]])</f>
        <v>2023</v>
      </c>
    </row>
    <row r="5349" spans="2:14">
      <c r="B5349" s="1">
        <v>45057</v>
      </c>
      <c r="C5349" t="s">
        <v>487</v>
      </c>
      <c r="D5349">
        <f>COUNTIF(C$4:C5349,Tabela3[[#This Row],[COMANDA]])</f>
        <v>5</v>
      </c>
      <c r="E5349" t="s">
        <v>1</v>
      </c>
      <c r="G5349" t="s">
        <v>74</v>
      </c>
      <c r="H5349" t="s">
        <v>76</v>
      </c>
      <c r="I5349" s="2">
        <v>7</v>
      </c>
      <c r="J5349" t="s">
        <v>11</v>
      </c>
      <c r="K5349" s="21">
        <f>INDEX(LISTAS!$H:$Q,MATCH(BASE!H5349,LISTAS!$G:$G,0),MATCH(BASE!J5349,LISTAS!$H$3:$Q$3,0))*Tabela3[[#This Row],[QUANTIDADE]]</f>
        <v>14</v>
      </c>
      <c r="L5349" s="2" t="str">
        <f>TEXT(Tabela3[[#This Row],[DATA]],"MM")</f>
        <v>05</v>
      </c>
      <c r="M5349" s="2">
        <f>WEEKNUM(Tabela3[[#This Row],[DATA]])</f>
        <v>19</v>
      </c>
      <c r="N5349" s="18">
        <f>YEAR(Tabela3[[#This Row],[DATA]])</f>
        <v>2023</v>
      </c>
    </row>
    <row r="5350" spans="2:14">
      <c r="B5350" s="1">
        <v>45057</v>
      </c>
      <c r="C5350" t="s">
        <v>487</v>
      </c>
      <c r="D5350">
        <f>COUNTIF(C$4:C5350,Tabela3[[#This Row],[COMANDA]])</f>
        <v>6</v>
      </c>
      <c r="E5350" t="s">
        <v>1</v>
      </c>
      <c r="G5350" t="s">
        <v>9</v>
      </c>
      <c r="H5350" t="s">
        <v>214</v>
      </c>
      <c r="I5350" s="2">
        <v>5</v>
      </c>
      <c r="J5350" t="s">
        <v>11</v>
      </c>
      <c r="K5350" s="21">
        <f>INDEX(LISTAS!$H:$Q,MATCH(BASE!H5350,LISTAS!$G:$G,0),MATCH(BASE!J5350,LISTAS!$H$3:$Q$3,0))*Tabela3[[#This Row],[QUANTIDADE]]</f>
        <v>5</v>
      </c>
      <c r="L5350" s="2" t="str">
        <f>TEXT(Tabela3[[#This Row],[DATA]],"MM")</f>
        <v>05</v>
      </c>
      <c r="M5350" s="2">
        <f>WEEKNUM(Tabela3[[#This Row],[DATA]])</f>
        <v>19</v>
      </c>
      <c r="N5350" s="18">
        <f>YEAR(Tabela3[[#This Row],[DATA]])</f>
        <v>2023</v>
      </c>
    </row>
    <row r="5351" spans="2:14">
      <c r="B5351" s="1">
        <v>45057</v>
      </c>
      <c r="C5351" t="s">
        <v>487</v>
      </c>
      <c r="D5351">
        <f>COUNTIF(C$4:C5351,Tabela3[[#This Row],[COMANDA]])</f>
        <v>7</v>
      </c>
      <c r="E5351" t="s">
        <v>1</v>
      </c>
      <c r="G5351" t="s">
        <v>77</v>
      </c>
      <c r="H5351" t="s">
        <v>224</v>
      </c>
      <c r="I5351" s="2">
        <v>9</v>
      </c>
      <c r="J5351" t="s">
        <v>11</v>
      </c>
      <c r="K5351" s="21">
        <f>INDEX(LISTAS!$H:$Q,MATCH(BASE!H5351,LISTAS!$G:$G,0),MATCH(BASE!J5351,LISTAS!$H$3:$Q$3,0))*Tabela3[[#This Row],[QUANTIDADE]]</f>
        <v>49.5</v>
      </c>
      <c r="L5351" s="2" t="str">
        <f>TEXT(Tabela3[[#This Row],[DATA]],"MM")</f>
        <v>05</v>
      </c>
      <c r="M5351" s="2">
        <f>WEEKNUM(Tabela3[[#This Row],[DATA]])</f>
        <v>19</v>
      </c>
      <c r="N5351" s="18">
        <f>YEAR(Tabela3[[#This Row],[DATA]])</f>
        <v>2023</v>
      </c>
    </row>
    <row r="5352" spans="2:14">
      <c r="B5352" s="1">
        <v>45057</v>
      </c>
      <c r="C5352" t="s">
        <v>487</v>
      </c>
      <c r="D5352">
        <f>COUNTIF(C$4:C5352,Tabela3[[#This Row],[COMANDA]])</f>
        <v>8</v>
      </c>
      <c r="E5352" t="s">
        <v>1</v>
      </c>
      <c r="G5352" t="s">
        <v>9</v>
      </c>
      <c r="H5352" t="s">
        <v>219</v>
      </c>
      <c r="I5352" s="2">
        <v>1</v>
      </c>
      <c r="J5352" t="s">
        <v>11</v>
      </c>
      <c r="K5352" s="21">
        <f>INDEX(LISTAS!$H:$Q,MATCH(BASE!H5352,LISTAS!$G:$G,0),MATCH(BASE!J5352,LISTAS!$H$3:$Q$3,0))*Tabela3[[#This Row],[QUANTIDADE]]</f>
        <v>5</v>
      </c>
      <c r="L5352" s="2" t="str">
        <f>TEXT(Tabela3[[#This Row],[DATA]],"MM")</f>
        <v>05</v>
      </c>
      <c r="M5352" s="2">
        <f>WEEKNUM(Tabela3[[#This Row],[DATA]])</f>
        <v>19</v>
      </c>
      <c r="N5352" s="18">
        <f>YEAR(Tabela3[[#This Row],[DATA]])</f>
        <v>2023</v>
      </c>
    </row>
    <row r="5353" spans="2:14">
      <c r="B5353" s="1">
        <v>45057</v>
      </c>
      <c r="C5353" t="s">
        <v>487</v>
      </c>
      <c r="D5353">
        <f>COUNTIF(C$4:C5353,Tabela3[[#This Row],[COMANDA]])</f>
        <v>9</v>
      </c>
      <c r="E5353" t="s">
        <v>1</v>
      </c>
      <c r="G5353" t="s">
        <v>9</v>
      </c>
      <c r="H5353" t="s">
        <v>55</v>
      </c>
      <c r="I5353" s="2">
        <v>7</v>
      </c>
      <c r="J5353" t="s">
        <v>11</v>
      </c>
      <c r="K5353" s="21">
        <f>INDEX(LISTAS!$H:$Q,MATCH(BASE!H5353,LISTAS!$G:$G,0),MATCH(BASE!J5353,LISTAS!$H$3:$Q$3,0))*Tabela3[[#This Row],[QUANTIDADE]]</f>
        <v>21</v>
      </c>
      <c r="L5353" s="2" t="str">
        <f>TEXT(Tabela3[[#This Row],[DATA]],"MM")</f>
        <v>05</v>
      </c>
      <c r="M5353" s="2">
        <f>WEEKNUM(Tabela3[[#This Row],[DATA]])</f>
        <v>19</v>
      </c>
      <c r="N5353" s="18">
        <f>YEAR(Tabela3[[#This Row],[DATA]])</f>
        <v>2023</v>
      </c>
    </row>
    <row r="5354" spans="2:14">
      <c r="B5354" s="1">
        <v>45057</v>
      </c>
      <c r="C5354" t="s">
        <v>487</v>
      </c>
      <c r="D5354">
        <f>COUNTIF(C$4:C5354,Tabela3[[#This Row],[COMANDA]])</f>
        <v>10</v>
      </c>
      <c r="E5354" t="s">
        <v>1</v>
      </c>
      <c r="G5354" t="s">
        <v>63</v>
      </c>
      <c r="H5354" t="s">
        <v>187</v>
      </c>
      <c r="I5354" s="2">
        <v>1</v>
      </c>
      <c r="J5354" t="s">
        <v>11</v>
      </c>
      <c r="K5354" s="21">
        <f>INDEX(LISTAS!$H:$Q,MATCH(BASE!H5354,LISTAS!$G:$G,0),MATCH(BASE!J5354,LISTAS!$H$3:$Q$3,0))*Tabela3[[#This Row],[QUANTIDADE]]</f>
        <v>13</v>
      </c>
      <c r="L5354" s="2" t="str">
        <f>TEXT(Tabela3[[#This Row],[DATA]],"MM")</f>
        <v>05</v>
      </c>
      <c r="M5354" s="2">
        <f>WEEKNUM(Tabela3[[#This Row],[DATA]])</f>
        <v>19</v>
      </c>
      <c r="N5354" s="18">
        <f>YEAR(Tabela3[[#This Row],[DATA]])</f>
        <v>2023</v>
      </c>
    </row>
    <row r="5355" spans="2:14">
      <c r="B5355" s="1">
        <v>45057</v>
      </c>
      <c r="C5355" t="s">
        <v>487</v>
      </c>
      <c r="D5355">
        <f>COUNTIF(C$4:C5355,Tabela3[[#This Row],[COMANDA]])</f>
        <v>11</v>
      </c>
      <c r="E5355" t="s">
        <v>1</v>
      </c>
      <c r="G5355" t="s">
        <v>9</v>
      </c>
      <c r="H5355" t="s">
        <v>146</v>
      </c>
      <c r="I5355" s="2">
        <v>2</v>
      </c>
      <c r="J5355" t="s">
        <v>11</v>
      </c>
      <c r="K5355" s="21">
        <f>INDEX(LISTAS!$H:$Q,MATCH(BASE!H5355,LISTAS!$G:$G,0),MATCH(BASE!J5355,LISTAS!$H$3:$Q$3,0))*Tabela3[[#This Row],[QUANTIDADE]]</f>
        <v>8</v>
      </c>
      <c r="L5355" s="2" t="str">
        <f>TEXT(Tabela3[[#This Row],[DATA]],"MM")</f>
        <v>05</v>
      </c>
      <c r="M5355" s="2">
        <f>WEEKNUM(Tabela3[[#This Row],[DATA]])</f>
        <v>19</v>
      </c>
      <c r="N5355" s="18">
        <f>YEAR(Tabela3[[#This Row],[DATA]])</f>
        <v>2023</v>
      </c>
    </row>
    <row r="5356" spans="2:14">
      <c r="B5356" s="1">
        <v>45057</v>
      </c>
      <c r="C5356" t="s">
        <v>487</v>
      </c>
      <c r="D5356">
        <f>COUNTIF(C$4:C5356,Tabela3[[#This Row],[COMANDA]])</f>
        <v>12</v>
      </c>
      <c r="E5356" t="s">
        <v>1</v>
      </c>
      <c r="G5356" t="s">
        <v>77</v>
      </c>
      <c r="H5356" t="s">
        <v>483</v>
      </c>
      <c r="I5356" s="2">
        <v>1</v>
      </c>
      <c r="J5356" t="s">
        <v>11</v>
      </c>
      <c r="K5356" s="21">
        <f>INDEX(LISTAS!$H:$Q,MATCH(BASE!H5356,LISTAS!$G:$G,0),MATCH(BASE!J5356,LISTAS!$H$3:$Q$3,0))*Tabela3[[#This Row],[QUANTIDADE]]</f>
        <v>4.5</v>
      </c>
      <c r="L5356" s="2" t="str">
        <f>TEXT(Tabela3[[#This Row],[DATA]],"MM")</f>
        <v>05</v>
      </c>
      <c r="M5356" s="2">
        <f>WEEKNUM(Tabela3[[#This Row],[DATA]])</f>
        <v>19</v>
      </c>
      <c r="N5356" s="18">
        <f>YEAR(Tabela3[[#This Row],[DATA]])</f>
        <v>2023</v>
      </c>
    </row>
    <row r="5357" spans="2:14">
      <c r="B5357" s="1">
        <v>45057</v>
      </c>
      <c r="C5357" t="s">
        <v>487</v>
      </c>
      <c r="D5357">
        <f>COUNTIF(C$4:C5357,Tabela3[[#This Row],[COMANDA]])</f>
        <v>13</v>
      </c>
      <c r="E5357" t="s">
        <v>1</v>
      </c>
      <c r="G5357" t="s">
        <v>9</v>
      </c>
      <c r="H5357" t="s">
        <v>68</v>
      </c>
      <c r="I5357" s="2">
        <v>2</v>
      </c>
      <c r="J5357" t="s">
        <v>11</v>
      </c>
      <c r="K5357" s="21">
        <f>INDEX(LISTAS!$H:$Q,MATCH(BASE!H5357,LISTAS!$G:$G,0),MATCH(BASE!J5357,LISTAS!$H$3:$Q$3,0))*Tabela3[[#This Row],[QUANTIDADE]]</f>
        <v>6</v>
      </c>
      <c r="L5357" s="2" t="str">
        <f>TEXT(Tabela3[[#This Row],[DATA]],"MM")</f>
        <v>05</v>
      </c>
      <c r="M5357" s="2">
        <f>WEEKNUM(Tabela3[[#This Row],[DATA]])</f>
        <v>19</v>
      </c>
      <c r="N5357" s="18">
        <f>YEAR(Tabela3[[#This Row],[DATA]])</f>
        <v>2023</v>
      </c>
    </row>
    <row r="5358" spans="2:14">
      <c r="B5358" s="1">
        <v>45057</v>
      </c>
      <c r="C5358" t="s">
        <v>487</v>
      </c>
      <c r="D5358">
        <f>COUNTIF(C$4:C5358,Tabela3[[#This Row],[COMANDA]])</f>
        <v>14</v>
      </c>
      <c r="E5358" t="s">
        <v>1</v>
      </c>
      <c r="G5358" t="s">
        <v>10</v>
      </c>
      <c r="H5358" t="s">
        <v>111</v>
      </c>
      <c r="I5358" s="2">
        <v>4</v>
      </c>
      <c r="J5358" t="s">
        <v>11</v>
      </c>
      <c r="K5358" s="21">
        <f>INDEX(LISTAS!$H:$Q,MATCH(BASE!H5358,LISTAS!$G:$G,0),MATCH(BASE!J5358,LISTAS!$H$3:$Q$3,0))*Tabela3[[#This Row],[QUANTIDADE]]</f>
        <v>16</v>
      </c>
      <c r="L5358" s="2" t="str">
        <f>TEXT(Tabela3[[#This Row],[DATA]],"MM")</f>
        <v>05</v>
      </c>
      <c r="M5358" s="2">
        <f>WEEKNUM(Tabela3[[#This Row],[DATA]])</f>
        <v>19</v>
      </c>
      <c r="N5358" s="18">
        <f>YEAR(Tabela3[[#This Row],[DATA]])</f>
        <v>2023</v>
      </c>
    </row>
    <row r="5359" spans="2:14">
      <c r="B5359" s="1">
        <v>45057</v>
      </c>
      <c r="C5359" t="s">
        <v>487</v>
      </c>
      <c r="D5359">
        <f>COUNTIF(C$4:C5359,Tabela3[[#This Row],[COMANDA]])</f>
        <v>15</v>
      </c>
      <c r="E5359" t="s">
        <v>1</v>
      </c>
      <c r="G5359" t="s">
        <v>9</v>
      </c>
      <c r="H5359" t="s">
        <v>479</v>
      </c>
      <c r="I5359" s="2">
        <v>1</v>
      </c>
      <c r="J5359" t="s">
        <v>11</v>
      </c>
      <c r="K5359" s="21">
        <v>8</v>
      </c>
      <c r="L5359" s="2" t="str">
        <f>TEXT(Tabela3[[#This Row],[DATA]],"MM")</f>
        <v>05</v>
      </c>
      <c r="M5359" s="2">
        <f>WEEKNUM(Tabela3[[#This Row],[DATA]])</f>
        <v>19</v>
      </c>
      <c r="N5359" s="18">
        <f>YEAR(Tabela3[[#This Row],[DATA]])</f>
        <v>2023</v>
      </c>
    </row>
    <row r="5360" spans="2:14">
      <c r="B5360" s="1">
        <v>45057</v>
      </c>
      <c r="C5360" t="s">
        <v>487</v>
      </c>
      <c r="D5360">
        <f>COUNTIF(C$4:C5360,Tabela3[[#This Row],[COMANDA]])</f>
        <v>16</v>
      </c>
      <c r="E5360" t="s">
        <v>1</v>
      </c>
      <c r="G5360" t="s">
        <v>77</v>
      </c>
      <c r="H5360" t="s">
        <v>79</v>
      </c>
      <c r="I5360" s="2">
        <v>7</v>
      </c>
      <c r="J5360" t="s">
        <v>11</v>
      </c>
      <c r="K5360" s="21">
        <f>INDEX(LISTAS!$H:$Q,MATCH(BASE!H5360,LISTAS!$G:$G,0),MATCH(BASE!J5360,LISTAS!$H$3:$Q$3,0))*Tabela3[[#This Row],[QUANTIDADE]]</f>
        <v>31.5</v>
      </c>
      <c r="L5360" s="2" t="str">
        <f>TEXT(Tabela3[[#This Row],[DATA]],"MM")</f>
        <v>05</v>
      </c>
      <c r="M5360" s="2">
        <f>WEEKNUM(Tabela3[[#This Row],[DATA]])</f>
        <v>19</v>
      </c>
      <c r="N5360" s="18">
        <f>YEAR(Tabela3[[#This Row],[DATA]])</f>
        <v>2023</v>
      </c>
    </row>
    <row r="5361" spans="2:14">
      <c r="B5361" s="1">
        <v>45057</v>
      </c>
      <c r="C5361" t="s">
        <v>487</v>
      </c>
      <c r="D5361">
        <f>COUNTIF(C$4:C5361,Tabela3[[#This Row],[COMANDA]])</f>
        <v>17</v>
      </c>
      <c r="E5361" t="s">
        <v>1</v>
      </c>
      <c r="G5361" t="s">
        <v>63</v>
      </c>
      <c r="H5361" t="s">
        <v>186</v>
      </c>
      <c r="I5361" s="2">
        <v>1</v>
      </c>
      <c r="J5361" t="s">
        <v>11</v>
      </c>
      <c r="K5361" s="21">
        <f>INDEX(LISTAS!$H:$Q,MATCH(BASE!H5361,LISTAS!$G:$G,0),MATCH(BASE!J5361,LISTAS!$H$3:$Q$3,0))*Tabela3[[#This Row],[QUANTIDADE]]</f>
        <v>11</v>
      </c>
      <c r="L5361" s="2" t="str">
        <f>TEXT(Tabela3[[#This Row],[DATA]],"MM")</f>
        <v>05</v>
      </c>
      <c r="M5361" s="2">
        <f>WEEKNUM(Tabela3[[#This Row],[DATA]])</f>
        <v>19</v>
      </c>
      <c r="N5361" s="18">
        <f>YEAR(Tabela3[[#This Row],[DATA]])</f>
        <v>2023</v>
      </c>
    </row>
    <row r="5362" spans="2:14">
      <c r="B5362" s="1">
        <v>45057</v>
      </c>
      <c r="C5362" t="s">
        <v>487</v>
      </c>
      <c r="D5362">
        <f>COUNTIF(C$4:C5362,Tabela3[[#This Row],[COMANDA]])</f>
        <v>18</v>
      </c>
      <c r="E5362" t="s">
        <v>1</v>
      </c>
      <c r="G5362" t="s">
        <v>9</v>
      </c>
      <c r="H5362" t="s">
        <v>146</v>
      </c>
      <c r="I5362" s="2">
        <v>1</v>
      </c>
      <c r="J5362" t="s">
        <v>11</v>
      </c>
      <c r="K5362" s="21">
        <f>INDEX(LISTAS!$H:$Q,MATCH(BASE!H5362,LISTAS!$G:$G,0),MATCH(BASE!J5362,LISTAS!$H$3:$Q$3,0))*Tabela3[[#This Row],[QUANTIDADE]]</f>
        <v>4</v>
      </c>
      <c r="L5362" s="2" t="str">
        <f>TEXT(Tabela3[[#This Row],[DATA]],"MM")</f>
        <v>05</v>
      </c>
      <c r="M5362" s="2">
        <f>WEEKNUM(Tabela3[[#This Row],[DATA]])</f>
        <v>19</v>
      </c>
      <c r="N5362" s="18">
        <f>YEAR(Tabela3[[#This Row],[DATA]])</f>
        <v>2023</v>
      </c>
    </row>
    <row r="5363" spans="2:14">
      <c r="B5363" s="1">
        <v>45057</v>
      </c>
      <c r="C5363" t="s">
        <v>487</v>
      </c>
      <c r="D5363">
        <f>COUNTIF(C$4:C5363,Tabela3[[#This Row],[COMANDA]])</f>
        <v>19</v>
      </c>
      <c r="E5363" t="s">
        <v>1</v>
      </c>
      <c r="G5363" t="s">
        <v>9</v>
      </c>
      <c r="H5363" t="s">
        <v>85</v>
      </c>
      <c r="I5363" s="2">
        <v>2</v>
      </c>
      <c r="J5363" t="s">
        <v>11</v>
      </c>
      <c r="K5363" s="21">
        <f>INDEX(LISTAS!$H:$Q,MATCH(BASE!H5363,LISTAS!$G:$G,0),MATCH(BASE!J5363,LISTAS!$H$3:$Q$3,0))*Tabela3[[#This Row],[QUANTIDADE]]</f>
        <v>20</v>
      </c>
      <c r="L5363" s="2" t="str">
        <f>TEXT(Tabela3[[#This Row],[DATA]],"MM")</f>
        <v>05</v>
      </c>
      <c r="M5363" s="2">
        <f>WEEKNUM(Tabela3[[#This Row],[DATA]])</f>
        <v>19</v>
      </c>
      <c r="N5363" s="18">
        <f>YEAR(Tabela3[[#This Row],[DATA]])</f>
        <v>2023</v>
      </c>
    </row>
    <row r="5364" spans="2:14">
      <c r="B5364" s="1">
        <v>45057</v>
      </c>
      <c r="C5364" t="s">
        <v>487</v>
      </c>
      <c r="D5364">
        <f>COUNTIF(C$4:C5364,Tabela3[[#This Row],[COMANDA]])</f>
        <v>20</v>
      </c>
      <c r="E5364" t="s">
        <v>1</v>
      </c>
      <c r="G5364" t="s">
        <v>9</v>
      </c>
      <c r="H5364" t="s">
        <v>138</v>
      </c>
      <c r="I5364" s="2">
        <v>15</v>
      </c>
      <c r="J5364" t="s">
        <v>11</v>
      </c>
      <c r="K5364" s="21">
        <f>INDEX(LISTAS!$H:$Q,MATCH(BASE!H5364,LISTAS!$G:$G,0),MATCH(BASE!J5364,LISTAS!$H$3:$Q$3,0))*Tabela3[[#This Row],[QUANTIDADE]]</f>
        <v>60</v>
      </c>
      <c r="L5364" s="2" t="str">
        <f>TEXT(Tabela3[[#This Row],[DATA]],"MM")</f>
        <v>05</v>
      </c>
      <c r="M5364" s="2">
        <f>WEEKNUM(Tabela3[[#This Row],[DATA]])</f>
        <v>19</v>
      </c>
      <c r="N5364" s="18">
        <f>YEAR(Tabela3[[#This Row],[DATA]])</f>
        <v>2023</v>
      </c>
    </row>
    <row r="5365" spans="2:14">
      <c r="B5365" s="1">
        <v>45057</v>
      </c>
      <c r="C5365" t="s">
        <v>487</v>
      </c>
      <c r="D5365">
        <f>COUNTIF(C$4:C5365,Tabela3[[#This Row],[COMANDA]])</f>
        <v>21</v>
      </c>
      <c r="E5365" t="s">
        <v>1</v>
      </c>
      <c r="G5365" t="s">
        <v>63</v>
      </c>
      <c r="H5365" t="s">
        <v>177</v>
      </c>
      <c r="I5365" s="2">
        <v>1</v>
      </c>
      <c r="J5365" t="s">
        <v>11</v>
      </c>
      <c r="K5365" s="21">
        <f>INDEX(LISTAS!$H:$Q,MATCH(BASE!H5365,LISTAS!$G:$G,0),MATCH(BASE!J5365,LISTAS!$H$3:$Q$3,0))*Tabela3[[#This Row],[QUANTIDADE]]</f>
        <v>4</v>
      </c>
      <c r="L5365" s="2" t="str">
        <f>TEXT(Tabela3[[#This Row],[DATA]],"MM")</f>
        <v>05</v>
      </c>
      <c r="M5365" s="2">
        <f>WEEKNUM(Tabela3[[#This Row],[DATA]])</f>
        <v>19</v>
      </c>
      <c r="N5365" s="18">
        <f>YEAR(Tabela3[[#This Row],[DATA]])</f>
        <v>2023</v>
      </c>
    </row>
    <row r="5366" spans="2:14">
      <c r="B5366" s="1">
        <v>45057</v>
      </c>
      <c r="C5366" t="s">
        <v>487</v>
      </c>
      <c r="D5366">
        <f>COUNTIF(C$4:C5366,Tabela3[[#This Row],[COMANDA]])</f>
        <v>22</v>
      </c>
      <c r="E5366" t="s">
        <v>1</v>
      </c>
      <c r="G5366" t="s">
        <v>74</v>
      </c>
      <c r="H5366" t="s">
        <v>75</v>
      </c>
      <c r="I5366" s="2">
        <v>23</v>
      </c>
      <c r="J5366" t="s">
        <v>11</v>
      </c>
      <c r="K5366" s="21">
        <f>INDEX(LISTAS!$H:$Q,MATCH(BASE!H5366,LISTAS!$G:$G,0),MATCH(BASE!J5366,LISTAS!$H$3:$Q$3,0))*Tabela3[[#This Row],[QUANTIDADE]]</f>
        <v>138</v>
      </c>
      <c r="L5366" s="2" t="str">
        <f>TEXT(Tabela3[[#This Row],[DATA]],"MM")</f>
        <v>05</v>
      </c>
      <c r="M5366" s="2">
        <f>WEEKNUM(Tabela3[[#This Row],[DATA]])</f>
        <v>19</v>
      </c>
      <c r="N5366" s="18">
        <f>YEAR(Tabela3[[#This Row],[DATA]])</f>
        <v>2023</v>
      </c>
    </row>
    <row r="5367" spans="2:14">
      <c r="B5367" s="1">
        <v>45057</v>
      </c>
      <c r="C5367" t="s">
        <v>487</v>
      </c>
      <c r="D5367">
        <f>COUNTIF(C$4:C5367,Tabela3[[#This Row],[COMANDA]])</f>
        <v>23</v>
      </c>
      <c r="E5367" t="s">
        <v>1</v>
      </c>
      <c r="G5367" t="s">
        <v>9</v>
      </c>
      <c r="H5367" t="s">
        <v>56</v>
      </c>
      <c r="I5367" s="2">
        <v>2</v>
      </c>
      <c r="J5367" t="s">
        <v>11</v>
      </c>
      <c r="K5367" s="21">
        <f>INDEX(LISTAS!$H:$Q,MATCH(BASE!H5367,LISTAS!$G:$G,0),MATCH(BASE!J5367,LISTAS!$H$3:$Q$3,0))*Tabela3[[#This Row],[QUANTIDADE]]</f>
        <v>6</v>
      </c>
      <c r="L5367" s="2" t="str">
        <f>TEXT(Tabela3[[#This Row],[DATA]],"MM")</f>
        <v>05</v>
      </c>
      <c r="M5367" s="2">
        <f>WEEKNUM(Tabela3[[#This Row],[DATA]])</f>
        <v>19</v>
      </c>
      <c r="N5367" s="18">
        <f>YEAR(Tabela3[[#This Row],[DATA]])</f>
        <v>2023</v>
      </c>
    </row>
    <row r="5368" spans="2:14">
      <c r="B5368" s="1">
        <v>45057</v>
      </c>
      <c r="C5368" t="s">
        <v>487</v>
      </c>
      <c r="D5368">
        <f>COUNTIF(C$4:C5368,Tabela3[[#This Row],[COMANDA]])</f>
        <v>24</v>
      </c>
      <c r="E5368" t="s">
        <v>1</v>
      </c>
      <c r="G5368" t="s">
        <v>10</v>
      </c>
      <c r="H5368" t="s">
        <v>125</v>
      </c>
      <c r="I5368" s="2">
        <v>2</v>
      </c>
      <c r="J5368" t="s">
        <v>11</v>
      </c>
      <c r="K5368" s="21">
        <f>INDEX(LISTAS!$H:$Q,MATCH(BASE!H5368,LISTAS!$G:$G,0),MATCH(BASE!J5368,LISTAS!$H$3:$Q$3,0))*Tabela3[[#This Row],[QUANTIDADE]]</f>
        <v>6</v>
      </c>
      <c r="L5368" s="2" t="str">
        <f>TEXT(Tabela3[[#This Row],[DATA]],"MM")</f>
        <v>05</v>
      </c>
      <c r="M5368" s="2">
        <f>WEEKNUM(Tabela3[[#This Row],[DATA]])</f>
        <v>19</v>
      </c>
      <c r="N5368" s="18">
        <f>YEAR(Tabela3[[#This Row],[DATA]])</f>
        <v>2023</v>
      </c>
    </row>
    <row r="5369" spans="2:14">
      <c r="B5369" s="1">
        <v>45057</v>
      </c>
      <c r="C5369" t="s">
        <v>487</v>
      </c>
      <c r="D5369">
        <f>COUNTIF(C$4:C5369,Tabela3[[#This Row],[COMANDA]])</f>
        <v>25</v>
      </c>
      <c r="E5369" t="s">
        <v>1</v>
      </c>
      <c r="G5369" t="s">
        <v>64</v>
      </c>
      <c r="H5369" t="s">
        <v>173</v>
      </c>
      <c r="I5369" s="2">
        <v>1</v>
      </c>
      <c r="J5369" t="s">
        <v>11</v>
      </c>
      <c r="K5369" s="21">
        <f>INDEX(LISTAS!$H:$Q,MATCH(BASE!H5369,LISTAS!$G:$G,0),MATCH(BASE!J5369,LISTAS!$H$3:$Q$3,0))*Tabela3[[#This Row],[QUANTIDADE]]</f>
        <v>9</v>
      </c>
      <c r="L5369" s="2" t="str">
        <f>TEXT(Tabela3[[#This Row],[DATA]],"MM")</f>
        <v>05</v>
      </c>
      <c r="M5369" s="2">
        <f>WEEKNUM(Tabela3[[#This Row],[DATA]])</f>
        <v>19</v>
      </c>
      <c r="N5369" s="18">
        <f>YEAR(Tabela3[[#This Row],[DATA]])</f>
        <v>2023</v>
      </c>
    </row>
    <row r="5370" spans="2:14">
      <c r="B5370" s="1">
        <v>45057</v>
      </c>
      <c r="C5370" t="s">
        <v>487</v>
      </c>
      <c r="D5370">
        <f>COUNTIF(C$4:C5370,Tabela3[[#This Row],[COMANDA]])</f>
        <v>26</v>
      </c>
      <c r="E5370" t="s">
        <v>1</v>
      </c>
      <c r="G5370" t="s">
        <v>9</v>
      </c>
      <c r="H5370" t="s">
        <v>148</v>
      </c>
      <c r="I5370" s="2">
        <v>1</v>
      </c>
      <c r="J5370" t="s">
        <v>11</v>
      </c>
      <c r="K5370" s="21">
        <f>INDEX(LISTAS!$H:$Q,MATCH(BASE!H5370,LISTAS!$G:$G,0),MATCH(BASE!J5370,LISTAS!$H$3:$Q$3,0))*Tabela3[[#This Row],[QUANTIDADE]]</f>
        <v>3</v>
      </c>
      <c r="L5370" s="2" t="str">
        <f>TEXT(Tabela3[[#This Row],[DATA]],"MM")</f>
        <v>05</v>
      </c>
      <c r="M5370" s="2">
        <f>WEEKNUM(Tabela3[[#This Row],[DATA]])</f>
        <v>19</v>
      </c>
      <c r="N5370" s="18">
        <f>YEAR(Tabela3[[#This Row],[DATA]])</f>
        <v>2023</v>
      </c>
    </row>
    <row r="5371" spans="2:14">
      <c r="B5371" s="1">
        <v>45057</v>
      </c>
      <c r="C5371" t="s">
        <v>487</v>
      </c>
      <c r="D5371">
        <f>COUNTIF(C$4:C5371,Tabela3[[#This Row],[COMANDA]])</f>
        <v>27</v>
      </c>
      <c r="E5371" t="s">
        <v>1</v>
      </c>
      <c r="G5371" t="s">
        <v>10</v>
      </c>
      <c r="H5371" t="s">
        <v>119</v>
      </c>
      <c r="I5371" s="2">
        <v>25</v>
      </c>
      <c r="J5371" t="s">
        <v>11</v>
      </c>
      <c r="K5371" s="21">
        <f>INDEX(LISTAS!$H:$Q,MATCH(BASE!H5371,LISTAS!$G:$G,0),MATCH(BASE!J5371,LISTAS!$H$3:$Q$3,0))*Tabela3[[#This Row],[QUANTIDADE]]</f>
        <v>150</v>
      </c>
      <c r="L5371" s="2" t="str">
        <f>TEXT(Tabela3[[#This Row],[DATA]],"MM")</f>
        <v>05</v>
      </c>
      <c r="M5371" s="2">
        <f>WEEKNUM(Tabela3[[#This Row],[DATA]])</f>
        <v>19</v>
      </c>
      <c r="N5371" s="18">
        <f>YEAR(Tabela3[[#This Row],[DATA]])</f>
        <v>2023</v>
      </c>
    </row>
    <row r="5372" spans="2:14">
      <c r="B5372" s="1">
        <v>45057</v>
      </c>
      <c r="C5372" t="s">
        <v>487</v>
      </c>
      <c r="D5372">
        <f>COUNTIF(C$4:C5372,Tabela3[[#This Row],[COMANDA]])</f>
        <v>28</v>
      </c>
      <c r="E5372" t="s">
        <v>1</v>
      </c>
      <c r="G5372" t="s">
        <v>10</v>
      </c>
      <c r="H5372" t="s">
        <v>105</v>
      </c>
      <c r="I5372" s="2">
        <v>1</v>
      </c>
      <c r="J5372" t="s">
        <v>11</v>
      </c>
      <c r="K5372" s="21">
        <f>INDEX(LISTAS!$H:$Q,MATCH(BASE!H5372,LISTAS!$G:$G,0),MATCH(BASE!J5372,LISTAS!$H$3:$Q$3,0))*Tabela3[[#This Row],[QUANTIDADE]]</f>
        <v>3</v>
      </c>
      <c r="L5372" s="2" t="str">
        <f>TEXT(Tabela3[[#This Row],[DATA]],"MM")</f>
        <v>05</v>
      </c>
      <c r="M5372" s="2">
        <f>WEEKNUM(Tabela3[[#This Row],[DATA]])</f>
        <v>19</v>
      </c>
      <c r="N5372" s="18">
        <f>YEAR(Tabela3[[#This Row],[DATA]])</f>
        <v>2023</v>
      </c>
    </row>
    <row r="5373" spans="2:14">
      <c r="B5373" s="1">
        <v>45057</v>
      </c>
      <c r="C5373" t="s">
        <v>487</v>
      </c>
      <c r="D5373">
        <f>COUNTIF(C$4:C5373,Tabela3[[#This Row],[COMANDA]])</f>
        <v>29</v>
      </c>
      <c r="E5373" t="s">
        <v>1</v>
      </c>
      <c r="G5373" t="s">
        <v>10</v>
      </c>
      <c r="H5373" t="s">
        <v>282</v>
      </c>
      <c r="I5373" s="2">
        <v>1</v>
      </c>
      <c r="J5373" t="s">
        <v>11</v>
      </c>
      <c r="K5373" s="21">
        <f>INDEX(LISTAS!$H:$Q,MATCH(BASE!H5373,LISTAS!$G:$G,0),MATCH(BASE!J5373,LISTAS!$H$3:$Q$3,0))*Tabela3[[#This Row],[QUANTIDADE]]</f>
        <v>4</v>
      </c>
      <c r="L5373" s="2" t="str">
        <f>TEXT(Tabela3[[#This Row],[DATA]],"MM")</f>
        <v>05</v>
      </c>
      <c r="M5373" s="2">
        <f>WEEKNUM(Tabela3[[#This Row],[DATA]])</f>
        <v>19</v>
      </c>
      <c r="N5373" s="18">
        <f>YEAR(Tabela3[[#This Row],[DATA]])</f>
        <v>2023</v>
      </c>
    </row>
    <row r="5374" spans="2:14">
      <c r="B5374" s="1">
        <v>45057</v>
      </c>
      <c r="C5374" t="s">
        <v>487</v>
      </c>
      <c r="D5374">
        <f>COUNTIF(C$4:C5374,Tabela3[[#This Row],[COMANDA]])</f>
        <v>30</v>
      </c>
      <c r="E5374" t="s">
        <v>1</v>
      </c>
      <c r="G5374" t="s">
        <v>9</v>
      </c>
      <c r="H5374" t="s">
        <v>212</v>
      </c>
      <c r="I5374" s="2">
        <v>1</v>
      </c>
      <c r="J5374" t="s">
        <v>11</v>
      </c>
      <c r="K5374" s="21">
        <f>INDEX(LISTAS!$H:$Q,MATCH(BASE!H5374,LISTAS!$G:$G,0),MATCH(BASE!J5374,LISTAS!$H$3:$Q$3,0))*Tabela3[[#This Row],[QUANTIDADE]]</f>
        <v>4</v>
      </c>
      <c r="L5374" s="2" t="str">
        <f>TEXT(Tabela3[[#This Row],[DATA]],"MM")</f>
        <v>05</v>
      </c>
      <c r="M5374" s="2">
        <f>WEEKNUM(Tabela3[[#This Row],[DATA]])</f>
        <v>19</v>
      </c>
      <c r="N5374" s="18">
        <f>YEAR(Tabela3[[#This Row],[DATA]])</f>
        <v>2023</v>
      </c>
    </row>
    <row r="5375" spans="2:14">
      <c r="B5375" s="1">
        <v>45057</v>
      </c>
      <c r="C5375" t="s">
        <v>487</v>
      </c>
      <c r="D5375">
        <f>COUNTIF(C$4:C5375,Tabela3[[#This Row],[COMANDA]])</f>
        <v>31</v>
      </c>
      <c r="E5375" t="s">
        <v>1</v>
      </c>
      <c r="G5375" t="s">
        <v>10</v>
      </c>
      <c r="H5375" t="s">
        <v>124</v>
      </c>
      <c r="I5375" s="2">
        <v>1</v>
      </c>
      <c r="J5375" t="s">
        <v>11</v>
      </c>
      <c r="K5375" s="21">
        <f>INDEX(LISTAS!$H:$Q,MATCH(BASE!H5375,LISTAS!$G:$G,0),MATCH(BASE!J5375,LISTAS!$H$3:$Q$3,0))*Tabela3[[#This Row],[QUANTIDADE]]</f>
        <v>3</v>
      </c>
      <c r="L5375" s="2" t="str">
        <f>TEXT(Tabela3[[#This Row],[DATA]],"MM")</f>
        <v>05</v>
      </c>
      <c r="M5375" s="2">
        <f>WEEKNUM(Tabela3[[#This Row],[DATA]])</f>
        <v>19</v>
      </c>
      <c r="N5375" s="18">
        <f>YEAR(Tabela3[[#This Row],[DATA]])</f>
        <v>2023</v>
      </c>
    </row>
    <row r="5376" spans="2:14">
      <c r="B5376" s="1">
        <v>45057</v>
      </c>
      <c r="C5376" t="s">
        <v>487</v>
      </c>
      <c r="D5376">
        <f>COUNTIF(C$4:C5376,Tabela3[[#This Row],[COMANDA]])</f>
        <v>32</v>
      </c>
      <c r="E5376" t="s">
        <v>1</v>
      </c>
      <c r="G5376" t="s">
        <v>9</v>
      </c>
      <c r="H5376" t="s">
        <v>135</v>
      </c>
      <c r="I5376" s="2">
        <v>1</v>
      </c>
      <c r="J5376" t="s">
        <v>11</v>
      </c>
      <c r="K5376" s="21">
        <f>INDEX(LISTAS!$H:$Q,MATCH(BASE!H5376,LISTAS!$G:$G,0),MATCH(BASE!J5376,LISTAS!$H$3:$Q$3,0))*Tabela3[[#This Row],[QUANTIDADE]]</f>
        <v>4</v>
      </c>
      <c r="L5376" s="2" t="str">
        <f>TEXT(Tabela3[[#This Row],[DATA]],"MM")</f>
        <v>05</v>
      </c>
      <c r="M5376" s="2">
        <f>WEEKNUM(Tabela3[[#This Row],[DATA]])</f>
        <v>19</v>
      </c>
      <c r="N5376" s="18">
        <f>YEAR(Tabela3[[#This Row],[DATA]])</f>
        <v>2023</v>
      </c>
    </row>
    <row r="5377" spans="2:14">
      <c r="B5377" s="1">
        <v>45057</v>
      </c>
      <c r="C5377" t="s">
        <v>487</v>
      </c>
      <c r="D5377">
        <f>COUNTIF(C$4:C5377,Tabela3[[#This Row],[COMANDA]])</f>
        <v>33</v>
      </c>
      <c r="E5377" t="s">
        <v>1</v>
      </c>
      <c r="G5377" t="s">
        <v>9</v>
      </c>
      <c r="H5377" t="s">
        <v>142</v>
      </c>
      <c r="I5377" s="2">
        <v>3</v>
      </c>
      <c r="J5377" t="s">
        <v>11</v>
      </c>
      <c r="K5377" s="21">
        <f>INDEX(LISTAS!$H:$Q,MATCH(BASE!H5377,LISTAS!$G:$G,0),MATCH(BASE!J5377,LISTAS!$H$3:$Q$3,0))*Tabela3[[#This Row],[QUANTIDADE]]</f>
        <v>18</v>
      </c>
      <c r="L5377" s="2" t="str">
        <f>TEXT(Tabela3[[#This Row],[DATA]],"MM")</f>
        <v>05</v>
      </c>
      <c r="M5377" s="2">
        <f>WEEKNUM(Tabela3[[#This Row],[DATA]])</f>
        <v>19</v>
      </c>
      <c r="N5377" s="18">
        <f>YEAR(Tabela3[[#This Row],[DATA]])</f>
        <v>2023</v>
      </c>
    </row>
    <row r="5378" spans="2:14">
      <c r="B5378" s="1">
        <v>45057</v>
      </c>
      <c r="C5378" t="s">
        <v>487</v>
      </c>
      <c r="D5378">
        <f>COUNTIF(C$4:C5378,Tabela3[[#This Row],[COMANDA]])</f>
        <v>34</v>
      </c>
      <c r="E5378" t="s">
        <v>1</v>
      </c>
      <c r="G5378" t="s">
        <v>10</v>
      </c>
      <c r="H5378" t="s">
        <v>431</v>
      </c>
      <c r="I5378" s="2">
        <v>2</v>
      </c>
      <c r="J5378" t="s">
        <v>11</v>
      </c>
      <c r="K5378" s="21">
        <f>INDEX(LISTAS!$H:$Q,MATCH(BASE!H5378,LISTAS!$G:$G,0),MATCH(BASE!J5378,LISTAS!$H$3:$Q$3,0))*Tabela3[[#This Row],[QUANTIDADE]]</f>
        <v>8</v>
      </c>
      <c r="L5378" s="2" t="str">
        <f>TEXT(Tabela3[[#This Row],[DATA]],"MM")</f>
        <v>05</v>
      </c>
      <c r="M5378" s="2">
        <f>WEEKNUM(Tabela3[[#This Row],[DATA]])</f>
        <v>19</v>
      </c>
      <c r="N5378" s="18">
        <f>YEAR(Tabela3[[#This Row],[DATA]])</f>
        <v>2023</v>
      </c>
    </row>
    <row r="5379" spans="2:14">
      <c r="B5379" s="1">
        <v>45057</v>
      </c>
      <c r="C5379" t="s">
        <v>487</v>
      </c>
      <c r="D5379">
        <f>COUNTIF(C$4:C5379,Tabela3[[#This Row],[COMANDA]])</f>
        <v>35</v>
      </c>
      <c r="E5379" t="s">
        <v>1</v>
      </c>
      <c r="G5379" t="s">
        <v>9</v>
      </c>
      <c r="H5379" t="s">
        <v>144</v>
      </c>
      <c r="I5379" s="2">
        <v>1</v>
      </c>
      <c r="J5379" t="s">
        <v>11</v>
      </c>
      <c r="K5379" s="21">
        <f>INDEX(LISTAS!$H:$Q,MATCH(BASE!H5379,LISTAS!$G:$G,0),MATCH(BASE!J5379,LISTAS!$H$3:$Q$3,0))*Tabela3[[#This Row],[QUANTIDADE]]</f>
        <v>3</v>
      </c>
      <c r="L5379" s="2" t="str">
        <f>TEXT(Tabela3[[#This Row],[DATA]],"MM")</f>
        <v>05</v>
      </c>
      <c r="M5379" s="2">
        <f>WEEKNUM(Tabela3[[#This Row],[DATA]])</f>
        <v>19</v>
      </c>
      <c r="N5379" s="18">
        <f>YEAR(Tabela3[[#This Row],[DATA]])</f>
        <v>2023</v>
      </c>
    </row>
    <row r="5380" spans="2:14">
      <c r="B5380" s="1">
        <v>45057</v>
      </c>
      <c r="C5380" t="s">
        <v>487</v>
      </c>
      <c r="D5380">
        <f>COUNTIF(C$4:C5380,Tabela3[[#This Row],[COMANDA]])</f>
        <v>36</v>
      </c>
      <c r="E5380" t="s">
        <v>1</v>
      </c>
      <c r="G5380" t="s">
        <v>10</v>
      </c>
      <c r="H5380" t="s">
        <v>96</v>
      </c>
      <c r="I5380" s="2">
        <v>1</v>
      </c>
      <c r="J5380" t="s">
        <v>11</v>
      </c>
      <c r="K5380" s="21">
        <f>INDEX(LISTAS!$H:$Q,MATCH(BASE!H5380,LISTAS!$G:$G,0),MATCH(BASE!J5380,LISTAS!$H$3:$Q$3,0))*Tabela3[[#This Row],[QUANTIDADE]]</f>
        <v>3</v>
      </c>
      <c r="L5380" s="2" t="str">
        <f>TEXT(Tabela3[[#This Row],[DATA]],"MM")</f>
        <v>05</v>
      </c>
      <c r="M5380" s="2">
        <f>WEEKNUM(Tabela3[[#This Row],[DATA]])</f>
        <v>19</v>
      </c>
      <c r="N5380" s="18">
        <f>YEAR(Tabela3[[#This Row],[DATA]])</f>
        <v>2023</v>
      </c>
    </row>
    <row r="5381" spans="2:14">
      <c r="B5381" s="1">
        <v>45057</v>
      </c>
      <c r="C5381" t="s">
        <v>487</v>
      </c>
      <c r="D5381">
        <f>COUNTIF(C$4:C5381,Tabela3[[#This Row],[COMANDA]])</f>
        <v>37</v>
      </c>
      <c r="E5381" t="s">
        <v>1</v>
      </c>
      <c r="G5381" t="s">
        <v>77</v>
      </c>
      <c r="H5381" t="s">
        <v>224</v>
      </c>
      <c r="I5381" s="2">
        <v>2</v>
      </c>
      <c r="J5381" t="s">
        <v>11</v>
      </c>
      <c r="K5381" s="21">
        <f>INDEX(LISTAS!$H:$Q,MATCH(BASE!H5381,LISTAS!$G:$G,0),MATCH(BASE!J5381,LISTAS!$H$3:$Q$3,0))*Tabela3[[#This Row],[QUANTIDADE]]</f>
        <v>11</v>
      </c>
      <c r="L5381" s="2" t="str">
        <f>TEXT(Tabela3[[#This Row],[DATA]],"MM")</f>
        <v>05</v>
      </c>
      <c r="M5381" s="2">
        <f>WEEKNUM(Tabela3[[#This Row],[DATA]])</f>
        <v>19</v>
      </c>
      <c r="N5381" s="18">
        <f>YEAR(Tabela3[[#This Row],[DATA]])</f>
        <v>2023</v>
      </c>
    </row>
    <row r="5382" spans="2:14">
      <c r="B5382" s="1">
        <v>45057</v>
      </c>
      <c r="C5382" t="s">
        <v>487</v>
      </c>
      <c r="D5382">
        <f>COUNTIF(C$4:C5382,Tabela3[[#This Row],[COMANDA]])</f>
        <v>38</v>
      </c>
      <c r="E5382" t="s">
        <v>1</v>
      </c>
      <c r="G5382" t="s">
        <v>9</v>
      </c>
      <c r="H5382" t="s">
        <v>213</v>
      </c>
      <c r="I5382" s="2">
        <v>1</v>
      </c>
      <c r="J5382" t="s">
        <v>11</v>
      </c>
      <c r="K5382" s="21">
        <f>INDEX(LISTAS!$H:$Q,MATCH(BASE!H5382,LISTAS!$G:$G,0),MATCH(BASE!J5382,LISTAS!$H$3:$Q$3,0))*Tabela3[[#This Row],[QUANTIDADE]]</f>
        <v>4</v>
      </c>
      <c r="L5382" s="2" t="str">
        <f>TEXT(Tabela3[[#This Row],[DATA]],"MM")</f>
        <v>05</v>
      </c>
      <c r="M5382" s="2">
        <f>WEEKNUM(Tabela3[[#This Row],[DATA]])</f>
        <v>19</v>
      </c>
      <c r="N5382" s="18">
        <f>YEAR(Tabela3[[#This Row],[DATA]])</f>
        <v>2023</v>
      </c>
    </row>
    <row r="5383" spans="2:14">
      <c r="B5383" s="1">
        <v>45057</v>
      </c>
      <c r="C5383" t="s">
        <v>487</v>
      </c>
      <c r="D5383">
        <f>COUNTIF(C$4:C5383,Tabela3[[#This Row],[COMANDA]])</f>
        <v>39</v>
      </c>
      <c r="E5383" t="s">
        <v>1</v>
      </c>
      <c r="G5383" t="s">
        <v>63</v>
      </c>
      <c r="H5383" t="s">
        <v>183</v>
      </c>
      <c r="I5383" s="2">
        <v>1</v>
      </c>
      <c r="J5383" t="s">
        <v>11</v>
      </c>
      <c r="K5383" s="21">
        <f>INDEX(LISTAS!$H:$Q,MATCH(BASE!H5383,LISTAS!$G:$G,0),MATCH(BASE!J5383,LISTAS!$H$3:$Q$3,0))*Tabela3[[#This Row],[QUANTIDADE]]</f>
        <v>7</v>
      </c>
      <c r="L5383" s="2" t="str">
        <f>TEXT(Tabela3[[#This Row],[DATA]],"MM")</f>
        <v>05</v>
      </c>
      <c r="M5383" s="2">
        <f>WEEKNUM(Tabela3[[#This Row],[DATA]])</f>
        <v>19</v>
      </c>
      <c r="N5383" s="18">
        <f>YEAR(Tabela3[[#This Row],[DATA]])</f>
        <v>2023</v>
      </c>
    </row>
    <row r="5384" spans="2:14">
      <c r="B5384" s="1">
        <v>45057</v>
      </c>
      <c r="C5384" t="s">
        <v>487</v>
      </c>
      <c r="D5384">
        <f>COUNTIF(C$4:C5384,Tabela3[[#This Row],[COMANDA]])</f>
        <v>40</v>
      </c>
      <c r="E5384" t="s">
        <v>1</v>
      </c>
      <c r="G5384" t="s">
        <v>9</v>
      </c>
      <c r="H5384" t="s">
        <v>132</v>
      </c>
      <c r="I5384" s="2">
        <v>1</v>
      </c>
      <c r="J5384" t="s">
        <v>11</v>
      </c>
      <c r="K5384" s="21">
        <f>INDEX(LISTAS!$H:$Q,MATCH(BASE!H5384,LISTAS!$G:$G,0),MATCH(BASE!J5384,LISTAS!$H$3:$Q$3,0))*Tabela3[[#This Row],[QUANTIDADE]]</f>
        <v>3</v>
      </c>
      <c r="L5384" s="2" t="str">
        <f>TEXT(Tabela3[[#This Row],[DATA]],"MM")</f>
        <v>05</v>
      </c>
      <c r="M5384" s="2">
        <f>WEEKNUM(Tabela3[[#This Row],[DATA]])</f>
        <v>19</v>
      </c>
      <c r="N5384" s="18">
        <f>YEAR(Tabela3[[#This Row],[DATA]])</f>
        <v>2023</v>
      </c>
    </row>
    <row r="5385" spans="2:14">
      <c r="B5385" s="1">
        <v>45057</v>
      </c>
      <c r="C5385" t="s">
        <v>487</v>
      </c>
      <c r="D5385">
        <f>COUNTIF(C$4:C5385,Tabela3[[#This Row],[COMANDA]])</f>
        <v>41</v>
      </c>
      <c r="E5385" t="s">
        <v>1</v>
      </c>
      <c r="G5385" t="s">
        <v>10</v>
      </c>
      <c r="H5385" t="s">
        <v>101</v>
      </c>
      <c r="I5385" s="2">
        <v>6</v>
      </c>
      <c r="J5385" t="s">
        <v>11</v>
      </c>
      <c r="K5385" s="21">
        <f>INDEX(LISTAS!$H:$Q,MATCH(BASE!H5385,LISTAS!$G:$G,0),MATCH(BASE!J5385,LISTAS!$H$3:$Q$3,0))*Tabela3[[#This Row],[QUANTIDADE]]</f>
        <v>6</v>
      </c>
      <c r="L5385" s="2" t="str">
        <f>TEXT(Tabela3[[#This Row],[DATA]],"MM")</f>
        <v>05</v>
      </c>
      <c r="M5385" s="2">
        <f>WEEKNUM(Tabela3[[#This Row],[DATA]])</f>
        <v>19</v>
      </c>
      <c r="N5385" s="18">
        <f>YEAR(Tabela3[[#This Row],[DATA]])</f>
        <v>2023</v>
      </c>
    </row>
    <row r="5386" spans="2:14">
      <c r="B5386" s="1">
        <v>45057</v>
      </c>
      <c r="C5386" t="s">
        <v>487</v>
      </c>
      <c r="D5386">
        <f>COUNTIF(C$4:C5386,Tabela3[[#This Row],[COMANDA]])</f>
        <v>42</v>
      </c>
      <c r="E5386" t="s">
        <v>1</v>
      </c>
      <c r="G5386" t="s">
        <v>77</v>
      </c>
      <c r="H5386" t="s">
        <v>79</v>
      </c>
      <c r="I5386" s="2">
        <v>4</v>
      </c>
      <c r="J5386" t="s">
        <v>11</v>
      </c>
      <c r="K5386" s="21">
        <f>INDEX(LISTAS!$H:$Q,MATCH(BASE!H5386,LISTAS!$G:$G,0),MATCH(BASE!J5386,LISTAS!$H$3:$Q$3,0))*Tabela3[[#This Row],[QUANTIDADE]]</f>
        <v>18</v>
      </c>
      <c r="L5386" s="2" t="str">
        <f>TEXT(Tabela3[[#This Row],[DATA]],"MM")</f>
        <v>05</v>
      </c>
      <c r="M5386" s="2">
        <f>WEEKNUM(Tabela3[[#This Row],[DATA]])</f>
        <v>19</v>
      </c>
      <c r="N5386" s="18">
        <f>YEAR(Tabela3[[#This Row],[DATA]])</f>
        <v>2023</v>
      </c>
    </row>
    <row r="5387" spans="2:14">
      <c r="B5387" s="1">
        <v>45057</v>
      </c>
      <c r="C5387" t="s">
        <v>487</v>
      </c>
      <c r="D5387">
        <f>COUNTIF(C$4:C5387,Tabela3[[#This Row],[COMANDA]])</f>
        <v>43</v>
      </c>
      <c r="E5387" t="s">
        <v>1</v>
      </c>
      <c r="G5387" t="s">
        <v>9</v>
      </c>
      <c r="H5387" t="s">
        <v>68</v>
      </c>
      <c r="I5387" s="2">
        <v>1</v>
      </c>
      <c r="J5387" t="s">
        <v>11</v>
      </c>
      <c r="K5387" s="21">
        <f>INDEX(LISTAS!$H:$Q,MATCH(BASE!H5387,LISTAS!$G:$G,0),MATCH(BASE!J5387,LISTAS!$H$3:$Q$3,0))*Tabela3[[#This Row],[QUANTIDADE]]</f>
        <v>3</v>
      </c>
      <c r="L5387" s="2" t="str">
        <f>TEXT(Tabela3[[#This Row],[DATA]],"MM")</f>
        <v>05</v>
      </c>
      <c r="M5387" s="2">
        <f>WEEKNUM(Tabela3[[#This Row],[DATA]])</f>
        <v>19</v>
      </c>
      <c r="N5387" s="18">
        <f>YEAR(Tabela3[[#This Row],[DATA]])</f>
        <v>2023</v>
      </c>
    </row>
    <row r="5388" spans="2:14">
      <c r="B5388" s="1">
        <v>45057</v>
      </c>
      <c r="C5388" t="s">
        <v>487</v>
      </c>
      <c r="D5388">
        <f>COUNTIF(C$4:C5388,Tabela3[[#This Row],[COMANDA]])</f>
        <v>44</v>
      </c>
      <c r="E5388" t="s">
        <v>1</v>
      </c>
      <c r="G5388" t="s">
        <v>10</v>
      </c>
      <c r="H5388" t="s">
        <v>282</v>
      </c>
      <c r="I5388" s="2">
        <v>1</v>
      </c>
      <c r="J5388" t="s">
        <v>11</v>
      </c>
      <c r="K5388" s="21">
        <f>INDEX(LISTAS!$H:$Q,MATCH(BASE!H5388,LISTAS!$G:$G,0),MATCH(BASE!J5388,LISTAS!$H$3:$Q$3,0))*Tabela3[[#This Row],[QUANTIDADE]]</f>
        <v>4</v>
      </c>
      <c r="L5388" s="2" t="str">
        <f>TEXT(Tabela3[[#This Row],[DATA]],"MM")</f>
        <v>05</v>
      </c>
      <c r="M5388" s="2">
        <f>WEEKNUM(Tabela3[[#This Row],[DATA]])</f>
        <v>19</v>
      </c>
      <c r="N5388" s="18">
        <f>YEAR(Tabela3[[#This Row],[DATA]])</f>
        <v>2023</v>
      </c>
    </row>
    <row r="5389" spans="2:14">
      <c r="B5389" s="1">
        <v>45057</v>
      </c>
      <c r="C5389" t="s">
        <v>487</v>
      </c>
      <c r="D5389">
        <f>COUNTIF(C$4:C5389,Tabela3[[#This Row],[COMANDA]])</f>
        <v>45</v>
      </c>
      <c r="E5389" t="s">
        <v>1</v>
      </c>
      <c r="G5389" t="s">
        <v>9</v>
      </c>
      <c r="H5389" t="s">
        <v>59</v>
      </c>
      <c r="I5389" s="2">
        <v>1</v>
      </c>
      <c r="J5389" t="s">
        <v>11</v>
      </c>
      <c r="K5389" s="21">
        <f>INDEX(LISTAS!$H:$Q,MATCH(BASE!H5389,LISTAS!$G:$G,0),MATCH(BASE!J5389,LISTAS!$H$3:$Q$3,0))*Tabela3[[#This Row],[QUANTIDADE]]</f>
        <v>3</v>
      </c>
      <c r="L5389" s="2" t="str">
        <f>TEXT(Tabela3[[#This Row],[DATA]],"MM")</f>
        <v>05</v>
      </c>
      <c r="M5389" s="2">
        <f>WEEKNUM(Tabela3[[#This Row],[DATA]])</f>
        <v>19</v>
      </c>
      <c r="N5389" s="18">
        <f>YEAR(Tabela3[[#This Row],[DATA]])</f>
        <v>2023</v>
      </c>
    </row>
    <row r="5390" spans="2:14">
      <c r="B5390" s="1">
        <v>45057</v>
      </c>
      <c r="C5390" t="s">
        <v>487</v>
      </c>
      <c r="D5390">
        <f>COUNTIF(C$4:C5390,Tabela3[[#This Row],[COMANDA]])</f>
        <v>46</v>
      </c>
      <c r="E5390" t="s">
        <v>1</v>
      </c>
      <c r="G5390" t="s">
        <v>10</v>
      </c>
      <c r="H5390" t="s">
        <v>256</v>
      </c>
      <c r="I5390" s="2">
        <v>1</v>
      </c>
      <c r="J5390" t="s">
        <v>11</v>
      </c>
      <c r="K5390" s="21">
        <f>INDEX(LISTAS!$H:$Q,MATCH(BASE!H5390,LISTAS!$G:$G,0),MATCH(BASE!J5390,LISTAS!$H$3:$Q$3,0))*Tabela3[[#This Row],[QUANTIDADE]]</f>
        <v>4</v>
      </c>
      <c r="L5390" s="2" t="str">
        <f>TEXT(Tabela3[[#This Row],[DATA]],"MM")</f>
        <v>05</v>
      </c>
      <c r="M5390" s="2">
        <f>WEEKNUM(Tabela3[[#This Row],[DATA]])</f>
        <v>19</v>
      </c>
      <c r="N5390" s="18">
        <f>YEAR(Tabela3[[#This Row],[DATA]])</f>
        <v>2023</v>
      </c>
    </row>
    <row r="5391" spans="2:14">
      <c r="B5391" s="1">
        <v>45058</v>
      </c>
      <c r="C5391">
        <v>14403</v>
      </c>
      <c r="D5391">
        <f>COUNTIF(C$4:C5391,Tabela3[[#This Row],[COMANDA]])</f>
        <v>1</v>
      </c>
      <c r="E5391" t="s">
        <v>89</v>
      </c>
      <c r="F5391" t="s">
        <v>100</v>
      </c>
      <c r="G5391" t="s">
        <v>8</v>
      </c>
      <c r="H5391" t="s">
        <v>42</v>
      </c>
      <c r="I5391" s="2">
        <v>1</v>
      </c>
      <c r="J5391" t="s">
        <v>11</v>
      </c>
      <c r="K5391" s="21">
        <f>INDEX(LISTAS!$H:$Q,MATCH(BASE!H5391,LISTAS!$G:$G,0),MATCH(BASE!J5391,LISTAS!$H$3:$Q$3,0))*Tabela3[[#This Row],[QUANTIDADE]]</f>
        <v>16</v>
      </c>
      <c r="L5391" s="2" t="str">
        <f>TEXT(Tabela3[[#This Row],[DATA]],"MM")</f>
        <v>05</v>
      </c>
      <c r="M5391" s="2">
        <f>WEEKNUM(Tabela3[[#This Row],[DATA]])</f>
        <v>19</v>
      </c>
      <c r="N5391" s="18">
        <f>YEAR(Tabela3[[#This Row],[DATA]])</f>
        <v>2023</v>
      </c>
    </row>
    <row r="5392" spans="2:14">
      <c r="B5392" s="1">
        <v>45058</v>
      </c>
      <c r="C5392">
        <v>14403</v>
      </c>
      <c r="D5392">
        <f>COUNTIF(C$4:C5392,Tabela3[[#This Row],[COMANDA]])</f>
        <v>2</v>
      </c>
      <c r="E5392" t="s">
        <v>89</v>
      </c>
      <c r="F5392" t="s">
        <v>100</v>
      </c>
      <c r="G5392" t="s">
        <v>8</v>
      </c>
      <c r="H5392" t="s">
        <v>47</v>
      </c>
      <c r="I5392" s="2">
        <v>1</v>
      </c>
      <c r="J5392" t="s">
        <v>11</v>
      </c>
      <c r="K5392" s="21">
        <f>INDEX(LISTAS!$H:$Q,MATCH(BASE!H5392,LISTAS!$G:$G,0),MATCH(BASE!J5392,LISTAS!$H$3:$Q$3,0))*Tabela3[[#This Row],[QUANTIDADE]]</f>
        <v>16</v>
      </c>
      <c r="L5392" s="2" t="str">
        <f>TEXT(Tabela3[[#This Row],[DATA]],"MM")</f>
        <v>05</v>
      </c>
      <c r="M5392" s="2">
        <f>WEEKNUM(Tabela3[[#This Row],[DATA]])</f>
        <v>19</v>
      </c>
      <c r="N5392" s="18">
        <f>YEAR(Tabela3[[#This Row],[DATA]])</f>
        <v>2023</v>
      </c>
    </row>
    <row r="5393" spans="2:14">
      <c r="B5393" s="1">
        <v>45058</v>
      </c>
      <c r="C5393">
        <v>14403</v>
      </c>
      <c r="D5393">
        <f>COUNTIF(C$4:C5393,Tabela3[[#This Row],[COMANDA]])</f>
        <v>3</v>
      </c>
      <c r="E5393" t="s">
        <v>89</v>
      </c>
      <c r="F5393" t="s">
        <v>100</v>
      </c>
      <c r="G5393" t="s">
        <v>9</v>
      </c>
      <c r="H5393" t="s">
        <v>135</v>
      </c>
      <c r="I5393" s="2">
        <v>1</v>
      </c>
      <c r="J5393" t="s">
        <v>11</v>
      </c>
      <c r="K5393" s="21">
        <f>INDEX(LISTAS!$H:$Q,MATCH(BASE!H5393,LISTAS!$G:$G,0),MATCH(BASE!J5393,LISTAS!$H$3:$Q$3,0))*Tabela3[[#This Row],[QUANTIDADE]]</f>
        <v>4</v>
      </c>
      <c r="L5393" s="2" t="str">
        <f>TEXT(Tabela3[[#This Row],[DATA]],"MM")</f>
        <v>05</v>
      </c>
      <c r="M5393" s="2">
        <f>WEEKNUM(Tabela3[[#This Row],[DATA]])</f>
        <v>19</v>
      </c>
      <c r="N5393" s="18">
        <f>YEAR(Tabela3[[#This Row],[DATA]])</f>
        <v>2023</v>
      </c>
    </row>
    <row r="5394" spans="2:14">
      <c r="B5394" s="1">
        <v>45058</v>
      </c>
      <c r="C5394">
        <v>14404</v>
      </c>
      <c r="D5394">
        <f>COUNTIF(C$4:C5394,Tabela3[[#This Row],[COMANDA]])</f>
        <v>1</v>
      </c>
      <c r="E5394" t="s">
        <v>90</v>
      </c>
      <c r="F5394" t="s">
        <v>98</v>
      </c>
      <c r="G5394" t="s">
        <v>8</v>
      </c>
      <c r="H5394" t="s">
        <v>204</v>
      </c>
      <c r="I5394" s="2">
        <v>1</v>
      </c>
      <c r="J5394" t="s">
        <v>11</v>
      </c>
      <c r="K5394" s="21">
        <f>INDEX(LISTAS!$H:$Q,MATCH(BASE!H5394,LISTAS!$G:$G,0),MATCH(BASE!J5394,LISTAS!$H$3:$Q$3,0))*Tabela3[[#This Row],[QUANTIDADE]]</f>
        <v>18</v>
      </c>
      <c r="L5394" s="2" t="str">
        <f>TEXT(Tabela3[[#This Row],[DATA]],"MM")</f>
        <v>05</v>
      </c>
      <c r="M5394" s="2">
        <f>WEEKNUM(Tabela3[[#This Row],[DATA]])</f>
        <v>19</v>
      </c>
      <c r="N5394" s="18">
        <f>YEAR(Tabela3[[#This Row],[DATA]])</f>
        <v>2023</v>
      </c>
    </row>
    <row r="5395" spans="2:14">
      <c r="B5395" s="1">
        <v>45058</v>
      </c>
      <c r="C5395">
        <v>14405</v>
      </c>
      <c r="D5395">
        <f>COUNTIF(C$4:C5395,Tabela3[[#This Row],[COMANDA]])</f>
        <v>1</v>
      </c>
      <c r="E5395" t="s">
        <v>89</v>
      </c>
      <c r="F5395" t="s">
        <v>98</v>
      </c>
      <c r="G5395" t="s">
        <v>8</v>
      </c>
      <c r="H5395" t="s">
        <v>47</v>
      </c>
      <c r="I5395" s="2">
        <v>1</v>
      </c>
      <c r="J5395" t="s">
        <v>11</v>
      </c>
      <c r="K5395" s="21">
        <f>INDEX(LISTAS!$H:$Q,MATCH(BASE!H5395,LISTAS!$G:$G,0),MATCH(BASE!J5395,LISTAS!$H$3:$Q$3,0))*Tabela3[[#This Row],[QUANTIDADE]]</f>
        <v>16</v>
      </c>
      <c r="L5395" s="2" t="str">
        <f>TEXT(Tabela3[[#This Row],[DATA]],"MM")</f>
        <v>05</v>
      </c>
      <c r="M5395" s="2">
        <f>WEEKNUM(Tabela3[[#This Row],[DATA]])</f>
        <v>19</v>
      </c>
      <c r="N5395" s="18">
        <f>YEAR(Tabela3[[#This Row],[DATA]])</f>
        <v>2023</v>
      </c>
    </row>
    <row r="5396" spans="2:14">
      <c r="B5396" s="1">
        <v>45058</v>
      </c>
      <c r="C5396">
        <v>14405</v>
      </c>
      <c r="D5396">
        <f>COUNTIF(C$4:C5396,Tabela3[[#This Row],[COMANDA]])</f>
        <v>2</v>
      </c>
      <c r="E5396" t="s">
        <v>89</v>
      </c>
      <c r="F5396" t="s">
        <v>98</v>
      </c>
      <c r="G5396" t="s">
        <v>8</v>
      </c>
      <c r="H5396" t="s">
        <v>84</v>
      </c>
      <c r="I5396" s="2">
        <v>1</v>
      </c>
      <c r="J5396" t="s">
        <v>11</v>
      </c>
      <c r="K5396" s="21">
        <f>INDEX(LISTAS!$H:$Q,MATCH(BASE!H5396,LISTAS!$G:$G,0),MATCH(BASE!J5396,LISTAS!$H$3:$Q$3,0))*Tabela3[[#This Row],[QUANTIDADE]]</f>
        <v>16</v>
      </c>
      <c r="L5396" s="2" t="str">
        <f>TEXT(Tabela3[[#This Row],[DATA]],"MM")</f>
        <v>05</v>
      </c>
      <c r="M5396" s="2">
        <f>WEEKNUM(Tabela3[[#This Row],[DATA]])</f>
        <v>19</v>
      </c>
      <c r="N5396" s="18">
        <f>YEAR(Tabela3[[#This Row],[DATA]])</f>
        <v>2023</v>
      </c>
    </row>
    <row r="5397" spans="2:14">
      <c r="B5397" s="1">
        <v>45058</v>
      </c>
      <c r="C5397">
        <v>14406</v>
      </c>
      <c r="D5397">
        <f>COUNTIF(C$4:C5397,Tabela3[[#This Row],[COMANDA]])</f>
        <v>1</v>
      </c>
      <c r="E5397" t="s">
        <v>90</v>
      </c>
      <c r="G5397" t="s">
        <v>8</v>
      </c>
      <c r="H5397" t="s">
        <v>47</v>
      </c>
      <c r="I5397" s="2">
        <v>1</v>
      </c>
      <c r="J5397" t="s">
        <v>11</v>
      </c>
      <c r="K5397" s="21">
        <f>INDEX(LISTAS!$H:$Q,MATCH(BASE!H5397,LISTAS!$G:$G,0),MATCH(BASE!J5397,LISTAS!$H$3:$Q$3,0))*Tabela3[[#This Row],[QUANTIDADE]]</f>
        <v>16</v>
      </c>
      <c r="L5397" s="2" t="str">
        <f>TEXT(Tabela3[[#This Row],[DATA]],"MM")</f>
        <v>05</v>
      </c>
      <c r="M5397" s="2">
        <f>WEEKNUM(Tabela3[[#This Row],[DATA]])</f>
        <v>19</v>
      </c>
      <c r="N5397" s="18">
        <f>YEAR(Tabela3[[#This Row],[DATA]])</f>
        <v>2023</v>
      </c>
    </row>
    <row r="5398" spans="2:14">
      <c r="B5398" s="1">
        <v>45058</v>
      </c>
      <c r="C5398">
        <v>14407</v>
      </c>
      <c r="D5398">
        <f>COUNTIF(C$4:C5398,Tabela3[[#This Row],[COMANDA]])</f>
        <v>1</v>
      </c>
      <c r="E5398" t="s">
        <v>90</v>
      </c>
      <c r="F5398" t="s">
        <v>375</v>
      </c>
      <c r="G5398" t="s">
        <v>8</v>
      </c>
      <c r="H5398" t="s">
        <v>40</v>
      </c>
      <c r="I5398" s="2">
        <v>1</v>
      </c>
      <c r="J5398" t="s">
        <v>11</v>
      </c>
      <c r="K5398" s="21">
        <f>INDEX(LISTAS!$H:$Q,MATCH(BASE!H5398,LISTAS!$G:$G,0),MATCH(BASE!J5398,LISTAS!$H$3:$Q$3,0))*Tabela3[[#This Row],[QUANTIDADE]]</f>
        <v>14</v>
      </c>
      <c r="L5398" s="2" t="str">
        <f>TEXT(Tabela3[[#This Row],[DATA]],"MM")</f>
        <v>05</v>
      </c>
      <c r="M5398" s="2">
        <f>WEEKNUM(Tabela3[[#This Row],[DATA]])</f>
        <v>19</v>
      </c>
      <c r="N5398" s="18">
        <f>YEAR(Tabela3[[#This Row],[DATA]])</f>
        <v>2023</v>
      </c>
    </row>
    <row r="5399" spans="2:14">
      <c r="B5399" s="1">
        <v>45058</v>
      </c>
      <c r="C5399">
        <v>14408</v>
      </c>
      <c r="D5399">
        <f>COUNTIF(C$4:C5399,Tabela3[[#This Row],[COMANDA]])</f>
        <v>1</v>
      </c>
      <c r="E5399" t="s">
        <v>89</v>
      </c>
      <c r="F5399" t="s">
        <v>100</v>
      </c>
      <c r="G5399" t="s">
        <v>8</v>
      </c>
      <c r="H5399" t="s">
        <v>47</v>
      </c>
      <c r="I5399" s="2">
        <v>2</v>
      </c>
      <c r="J5399" t="s">
        <v>11</v>
      </c>
      <c r="K5399" s="21">
        <f>INDEX(LISTAS!$H:$Q,MATCH(BASE!H5399,LISTAS!$G:$G,0),MATCH(BASE!J5399,LISTAS!$H$3:$Q$3,0))*Tabela3[[#This Row],[QUANTIDADE]]</f>
        <v>32</v>
      </c>
      <c r="L5399" s="2" t="str">
        <f>TEXT(Tabela3[[#This Row],[DATA]],"MM")</f>
        <v>05</v>
      </c>
      <c r="M5399" s="2">
        <f>WEEKNUM(Tabela3[[#This Row],[DATA]])</f>
        <v>19</v>
      </c>
      <c r="N5399" s="18">
        <f>YEAR(Tabela3[[#This Row],[DATA]])</f>
        <v>2023</v>
      </c>
    </row>
    <row r="5400" spans="2:14">
      <c r="B5400" s="1">
        <v>45058</v>
      </c>
      <c r="C5400">
        <v>14408</v>
      </c>
      <c r="D5400">
        <f>COUNTIF(C$4:C5400,Tabela3[[#This Row],[COMANDA]])</f>
        <v>2</v>
      </c>
      <c r="E5400" t="s">
        <v>89</v>
      </c>
      <c r="F5400" t="s">
        <v>100</v>
      </c>
      <c r="G5400" t="s">
        <v>9</v>
      </c>
      <c r="H5400" t="s">
        <v>54</v>
      </c>
      <c r="I5400" s="2">
        <v>1</v>
      </c>
      <c r="J5400" t="s">
        <v>11</v>
      </c>
      <c r="K5400" s="21">
        <f>INDEX(LISTAS!$H:$Q,MATCH(BASE!H5400,LISTAS!$G:$G,0),MATCH(BASE!J5400,LISTAS!$H$3:$Q$3,0))*Tabela3[[#This Row],[QUANTIDADE]]</f>
        <v>3</v>
      </c>
      <c r="L5400" s="2" t="str">
        <f>TEXT(Tabela3[[#This Row],[DATA]],"MM")</f>
        <v>05</v>
      </c>
      <c r="M5400" s="2">
        <f>WEEKNUM(Tabela3[[#This Row],[DATA]])</f>
        <v>19</v>
      </c>
      <c r="N5400" s="18">
        <f>YEAR(Tabela3[[#This Row],[DATA]])</f>
        <v>2023</v>
      </c>
    </row>
    <row r="5401" spans="2:14">
      <c r="B5401" s="1">
        <v>45058</v>
      </c>
      <c r="C5401">
        <v>14409</v>
      </c>
      <c r="D5401">
        <f>COUNTIF(C$4:C5401,Tabela3[[#This Row],[COMANDA]])</f>
        <v>1</v>
      </c>
      <c r="E5401" t="s">
        <v>90</v>
      </c>
      <c r="F5401" t="s">
        <v>100</v>
      </c>
      <c r="G5401" t="s">
        <v>8</v>
      </c>
      <c r="H5401" t="s">
        <v>39</v>
      </c>
      <c r="I5401" s="2">
        <v>1</v>
      </c>
      <c r="J5401" t="s">
        <v>11</v>
      </c>
      <c r="K5401" s="21">
        <f>INDEX(LISTAS!$H:$Q,MATCH(BASE!H5401,LISTAS!$G:$G,0),MATCH(BASE!J5401,LISTAS!$H$3:$Q$3,0))*Tabela3[[#This Row],[QUANTIDADE]]</f>
        <v>12</v>
      </c>
      <c r="L5401" s="2" t="str">
        <f>TEXT(Tabela3[[#This Row],[DATA]],"MM")</f>
        <v>05</v>
      </c>
      <c r="M5401" s="2">
        <f>WEEKNUM(Tabela3[[#This Row],[DATA]])</f>
        <v>19</v>
      </c>
      <c r="N5401" s="18">
        <f>YEAR(Tabela3[[#This Row],[DATA]])</f>
        <v>2023</v>
      </c>
    </row>
    <row r="5402" spans="2:14">
      <c r="B5402" s="1">
        <v>45058</v>
      </c>
      <c r="C5402">
        <v>14410</v>
      </c>
      <c r="D5402">
        <f>COUNTIF(C$4:C5402,Tabela3[[#This Row],[COMANDA]])</f>
        <v>1</v>
      </c>
      <c r="E5402" t="s">
        <v>89</v>
      </c>
      <c r="F5402" t="s">
        <v>99</v>
      </c>
      <c r="G5402" t="s">
        <v>8</v>
      </c>
      <c r="H5402" t="s">
        <v>47</v>
      </c>
      <c r="I5402" s="2">
        <v>1</v>
      </c>
      <c r="J5402" t="s">
        <v>11</v>
      </c>
      <c r="K5402" s="21">
        <f>INDEX(LISTAS!$H:$Q,MATCH(BASE!H5402,LISTAS!$G:$G,0),MATCH(BASE!J5402,LISTAS!$H$3:$Q$3,0))*Tabela3[[#This Row],[QUANTIDADE]]</f>
        <v>16</v>
      </c>
      <c r="L5402" s="2" t="str">
        <f>TEXT(Tabela3[[#This Row],[DATA]],"MM")</f>
        <v>05</v>
      </c>
      <c r="M5402" s="2">
        <f>WEEKNUM(Tabela3[[#This Row],[DATA]])</f>
        <v>19</v>
      </c>
      <c r="N5402" s="18">
        <f>YEAR(Tabela3[[#This Row],[DATA]])</f>
        <v>2023</v>
      </c>
    </row>
    <row r="5403" spans="2:14">
      <c r="B5403" s="1">
        <v>45058</v>
      </c>
      <c r="C5403">
        <v>14410</v>
      </c>
      <c r="D5403">
        <f>COUNTIF(C$4:C5403,Tabela3[[#This Row],[COMANDA]])</f>
        <v>2</v>
      </c>
      <c r="E5403" t="s">
        <v>89</v>
      </c>
      <c r="F5403" t="s">
        <v>99</v>
      </c>
      <c r="G5403" t="s">
        <v>9</v>
      </c>
      <c r="H5403" t="s">
        <v>142</v>
      </c>
      <c r="I5403" s="2">
        <v>1</v>
      </c>
      <c r="J5403" t="s">
        <v>11</v>
      </c>
      <c r="K5403" s="21">
        <f>INDEX(LISTAS!$H:$Q,MATCH(BASE!H5403,LISTAS!$G:$G,0),MATCH(BASE!J5403,LISTAS!$H$3:$Q$3,0))*Tabela3[[#This Row],[QUANTIDADE]]</f>
        <v>6</v>
      </c>
      <c r="L5403" s="2" t="str">
        <f>TEXT(Tabela3[[#This Row],[DATA]],"MM")</f>
        <v>05</v>
      </c>
      <c r="M5403" s="2">
        <f>WEEKNUM(Tabela3[[#This Row],[DATA]])</f>
        <v>19</v>
      </c>
      <c r="N5403" s="18">
        <f>YEAR(Tabela3[[#This Row],[DATA]])</f>
        <v>2023</v>
      </c>
    </row>
    <row r="5404" spans="2:14">
      <c r="B5404" s="1">
        <v>45058</v>
      </c>
      <c r="C5404">
        <v>14411</v>
      </c>
      <c r="D5404">
        <f>COUNTIF(C$4:C5404,Tabela3[[#This Row],[COMANDA]])</f>
        <v>1</v>
      </c>
      <c r="E5404" t="s">
        <v>89</v>
      </c>
      <c r="F5404" t="s">
        <v>99</v>
      </c>
      <c r="G5404" t="s">
        <v>8</v>
      </c>
      <c r="H5404" t="s">
        <v>47</v>
      </c>
      <c r="I5404" s="2">
        <v>3</v>
      </c>
      <c r="J5404" t="s">
        <v>11</v>
      </c>
      <c r="K5404" s="21">
        <f>INDEX(LISTAS!$H:$Q,MATCH(BASE!H5404,LISTAS!$G:$G,0),MATCH(BASE!J5404,LISTAS!$H$3:$Q$3,0))*Tabela3[[#This Row],[QUANTIDADE]]</f>
        <v>48</v>
      </c>
      <c r="L5404" s="2" t="str">
        <f>TEXT(Tabela3[[#This Row],[DATA]],"MM")</f>
        <v>05</v>
      </c>
      <c r="M5404" s="2">
        <f>WEEKNUM(Tabela3[[#This Row],[DATA]])</f>
        <v>19</v>
      </c>
      <c r="N5404" s="18">
        <f>YEAR(Tabela3[[#This Row],[DATA]])</f>
        <v>2023</v>
      </c>
    </row>
    <row r="5405" spans="2:14">
      <c r="B5405" s="1">
        <v>45058</v>
      </c>
      <c r="C5405">
        <v>14412</v>
      </c>
      <c r="D5405">
        <f>COUNTIF(C$4:C5405,Tabela3[[#This Row],[COMANDA]])</f>
        <v>1</v>
      </c>
      <c r="E5405" t="s">
        <v>90</v>
      </c>
      <c r="F5405" t="s">
        <v>98</v>
      </c>
      <c r="G5405" t="s">
        <v>8</v>
      </c>
      <c r="H5405" t="s">
        <v>204</v>
      </c>
      <c r="I5405" s="2">
        <v>1</v>
      </c>
      <c r="J5405" t="s">
        <v>11</v>
      </c>
      <c r="K5405" s="21">
        <f>INDEX(LISTAS!$H:$Q,MATCH(BASE!H5405,LISTAS!$G:$G,0),MATCH(BASE!J5405,LISTAS!$H$3:$Q$3,0))*Tabela3[[#This Row],[QUANTIDADE]]</f>
        <v>18</v>
      </c>
      <c r="L5405" s="2" t="str">
        <f>TEXT(Tabela3[[#This Row],[DATA]],"MM")</f>
        <v>05</v>
      </c>
      <c r="M5405" s="2">
        <f>WEEKNUM(Tabela3[[#This Row],[DATA]])</f>
        <v>19</v>
      </c>
      <c r="N5405" s="18">
        <f>YEAR(Tabela3[[#This Row],[DATA]])</f>
        <v>2023</v>
      </c>
    </row>
    <row r="5406" spans="2:14">
      <c r="B5406" s="1">
        <v>45058</v>
      </c>
      <c r="C5406">
        <v>14412</v>
      </c>
      <c r="D5406">
        <f>COUNTIF(C$4:C5406,Tabela3[[#This Row],[COMANDA]])</f>
        <v>2</v>
      </c>
      <c r="E5406" t="s">
        <v>90</v>
      </c>
      <c r="F5406" t="s">
        <v>98</v>
      </c>
      <c r="G5406" t="s">
        <v>8</v>
      </c>
      <c r="H5406" t="s">
        <v>205</v>
      </c>
      <c r="I5406" s="2">
        <v>1</v>
      </c>
      <c r="J5406" t="s">
        <v>11</v>
      </c>
      <c r="K5406" s="21">
        <f>INDEX(LISTAS!$H:$Q,MATCH(BASE!H5406,LISTAS!$G:$G,0),MATCH(BASE!J5406,LISTAS!$H$3:$Q$3,0))*Tabela3[[#This Row],[QUANTIDADE]]</f>
        <v>22</v>
      </c>
      <c r="L5406" s="2" t="str">
        <f>TEXT(Tabela3[[#This Row],[DATA]],"MM")</f>
        <v>05</v>
      </c>
      <c r="M5406" s="2">
        <f>WEEKNUM(Tabela3[[#This Row],[DATA]])</f>
        <v>19</v>
      </c>
      <c r="N5406" s="18">
        <f>YEAR(Tabela3[[#This Row],[DATA]])</f>
        <v>2023</v>
      </c>
    </row>
    <row r="5407" spans="2:14">
      <c r="B5407" s="1">
        <v>45058</v>
      </c>
      <c r="C5407">
        <v>14413</v>
      </c>
      <c r="D5407">
        <f>COUNTIF(C$4:C5407,Tabela3[[#This Row],[COMANDA]])</f>
        <v>1</v>
      </c>
      <c r="E5407" t="s">
        <v>89</v>
      </c>
      <c r="G5407" t="s">
        <v>8</v>
      </c>
      <c r="H5407" t="s">
        <v>40</v>
      </c>
      <c r="I5407" s="2">
        <v>1</v>
      </c>
      <c r="J5407" t="s">
        <v>11</v>
      </c>
      <c r="K5407" s="21">
        <f>INDEX(LISTAS!$H:$Q,MATCH(BASE!H5407,LISTAS!$G:$G,0),MATCH(BASE!J5407,LISTAS!$H$3:$Q$3,0))*Tabela3[[#This Row],[QUANTIDADE]]</f>
        <v>14</v>
      </c>
      <c r="L5407" s="2" t="str">
        <f>TEXT(Tabela3[[#This Row],[DATA]],"MM")</f>
        <v>05</v>
      </c>
      <c r="M5407" s="2">
        <f>WEEKNUM(Tabela3[[#This Row],[DATA]])</f>
        <v>19</v>
      </c>
      <c r="N5407" s="18">
        <f>YEAR(Tabela3[[#This Row],[DATA]])</f>
        <v>2023</v>
      </c>
    </row>
    <row r="5408" spans="2:14">
      <c r="B5408" s="1">
        <v>45058</v>
      </c>
      <c r="C5408">
        <v>14413</v>
      </c>
      <c r="D5408">
        <f>COUNTIF(C$4:C5408,Tabela3[[#This Row],[COMANDA]])</f>
        <v>2</v>
      </c>
      <c r="E5408" t="s">
        <v>89</v>
      </c>
      <c r="G5408" t="s">
        <v>61</v>
      </c>
      <c r="H5408" t="s">
        <v>199</v>
      </c>
      <c r="I5408" s="2">
        <v>1</v>
      </c>
      <c r="J5408" t="s">
        <v>11</v>
      </c>
      <c r="K5408" s="21">
        <f>INDEX(LISTAS!$H:$Q,MATCH(BASE!H5408,LISTAS!$G:$G,0),MATCH(BASE!J5408,LISTAS!$H$3:$Q$3,0))*Tabela3[[#This Row],[QUANTIDADE]]</f>
        <v>1</v>
      </c>
      <c r="L5408" s="2" t="str">
        <f>TEXT(Tabela3[[#This Row],[DATA]],"MM")</f>
        <v>05</v>
      </c>
      <c r="M5408" s="2">
        <f>WEEKNUM(Tabela3[[#This Row],[DATA]])</f>
        <v>19</v>
      </c>
      <c r="N5408" s="18">
        <f>YEAR(Tabela3[[#This Row],[DATA]])</f>
        <v>2023</v>
      </c>
    </row>
    <row r="5409" spans="2:14">
      <c r="B5409" s="1">
        <v>45058</v>
      </c>
      <c r="C5409">
        <v>14412</v>
      </c>
      <c r="D5409">
        <f>COUNTIF(C$4:C5409,Tabela3[[#This Row],[COMANDA]])</f>
        <v>3</v>
      </c>
      <c r="E5409" t="s">
        <v>90</v>
      </c>
      <c r="F5409" t="s">
        <v>98</v>
      </c>
      <c r="G5409" t="s">
        <v>9</v>
      </c>
      <c r="H5409" t="s">
        <v>131</v>
      </c>
      <c r="I5409" s="2">
        <v>1</v>
      </c>
      <c r="J5409" t="s">
        <v>11</v>
      </c>
      <c r="K5409" s="21">
        <f>INDEX(LISTAS!$H:$Q,MATCH(BASE!H5409,LISTAS!$G:$G,0),MATCH(BASE!J5409,LISTAS!$H$3:$Q$3,0))*Tabela3[[#This Row],[QUANTIDADE]]</f>
        <v>4</v>
      </c>
      <c r="L5409" s="2" t="str">
        <f>TEXT(Tabela3[[#This Row],[DATA]],"MM")</f>
        <v>05</v>
      </c>
      <c r="M5409" s="2">
        <f>WEEKNUM(Tabela3[[#This Row],[DATA]])</f>
        <v>19</v>
      </c>
      <c r="N5409" s="18">
        <f>YEAR(Tabela3[[#This Row],[DATA]])</f>
        <v>2023</v>
      </c>
    </row>
    <row r="5410" spans="2:14">
      <c r="B5410" s="1">
        <v>45058</v>
      </c>
      <c r="C5410">
        <v>14414</v>
      </c>
      <c r="D5410">
        <f>COUNTIF(C$4:C5410,Tabela3[[#This Row],[COMANDA]])</f>
        <v>1</v>
      </c>
      <c r="E5410" t="s">
        <v>89</v>
      </c>
      <c r="F5410" t="s">
        <v>99</v>
      </c>
      <c r="G5410" t="s">
        <v>8</v>
      </c>
      <c r="H5410" t="s">
        <v>203</v>
      </c>
      <c r="I5410" s="2">
        <v>3</v>
      </c>
      <c r="J5410" t="s">
        <v>11</v>
      </c>
      <c r="K5410" s="21">
        <f>INDEX(LISTAS!$H:$Q,MATCH(BASE!H5410,LISTAS!$G:$G,0),MATCH(BASE!J5410,LISTAS!$H$3:$Q$3,0))*Tabela3[[#This Row],[QUANTIDADE]]</f>
        <v>60</v>
      </c>
      <c r="L5410" s="2" t="str">
        <f>TEXT(Tabela3[[#This Row],[DATA]],"MM")</f>
        <v>05</v>
      </c>
      <c r="M5410" s="2">
        <f>WEEKNUM(Tabela3[[#This Row],[DATA]])</f>
        <v>19</v>
      </c>
      <c r="N5410" s="18">
        <f>YEAR(Tabela3[[#This Row],[DATA]])</f>
        <v>2023</v>
      </c>
    </row>
    <row r="5411" spans="2:14">
      <c r="B5411" s="1">
        <v>45058</v>
      </c>
      <c r="C5411">
        <v>14414</v>
      </c>
      <c r="D5411">
        <f>COUNTIF(C$4:C5411,Tabela3[[#This Row],[COMANDA]])</f>
        <v>2</v>
      </c>
      <c r="E5411" t="s">
        <v>89</v>
      </c>
      <c r="F5411" t="s">
        <v>99</v>
      </c>
      <c r="G5411" t="s">
        <v>8</v>
      </c>
      <c r="H5411" t="s">
        <v>202</v>
      </c>
      <c r="I5411" s="2">
        <v>1</v>
      </c>
      <c r="J5411" t="s">
        <v>11</v>
      </c>
      <c r="K5411" s="21">
        <f>INDEX(LISTAS!$H:$Q,MATCH(BASE!H5411,LISTAS!$G:$G,0),MATCH(BASE!J5411,LISTAS!$H$3:$Q$3,0))*Tabela3[[#This Row],[QUANTIDADE]]</f>
        <v>20</v>
      </c>
      <c r="L5411" s="2" t="str">
        <f>TEXT(Tabela3[[#This Row],[DATA]],"MM")</f>
        <v>05</v>
      </c>
      <c r="M5411" s="2">
        <f>WEEKNUM(Tabela3[[#This Row],[DATA]])</f>
        <v>19</v>
      </c>
      <c r="N5411" s="18">
        <f>YEAR(Tabela3[[#This Row],[DATA]])</f>
        <v>2023</v>
      </c>
    </row>
    <row r="5412" spans="2:14">
      <c r="B5412" s="1">
        <v>45058</v>
      </c>
      <c r="C5412">
        <v>14414</v>
      </c>
      <c r="D5412">
        <f>COUNTIF(C$4:C5412,Tabela3[[#This Row],[COMANDA]])</f>
        <v>3</v>
      </c>
      <c r="E5412" t="s">
        <v>89</v>
      </c>
      <c r="F5412" t="s">
        <v>99</v>
      </c>
      <c r="G5412" t="s">
        <v>10</v>
      </c>
      <c r="H5412" t="s">
        <v>123</v>
      </c>
      <c r="I5412" s="2">
        <v>1</v>
      </c>
      <c r="J5412" t="s">
        <v>11</v>
      </c>
      <c r="K5412" s="21">
        <f>INDEX(LISTAS!$H:$Q,MATCH(BASE!H5412,LISTAS!$G:$G,0),MATCH(BASE!J5412,LISTAS!$H$3:$Q$3,0))*Tabela3[[#This Row],[QUANTIDADE]]</f>
        <v>1</v>
      </c>
      <c r="L5412" s="2" t="str">
        <f>TEXT(Tabela3[[#This Row],[DATA]],"MM")</f>
        <v>05</v>
      </c>
      <c r="M5412" s="2">
        <f>WEEKNUM(Tabela3[[#This Row],[DATA]])</f>
        <v>19</v>
      </c>
      <c r="N5412" s="18">
        <f>YEAR(Tabela3[[#This Row],[DATA]])</f>
        <v>2023</v>
      </c>
    </row>
    <row r="5413" spans="2:14">
      <c r="B5413" s="1">
        <v>45058</v>
      </c>
      <c r="C5413">
        <v>14415</v>
      </c>
      <c r="D5413">
        <f>COUNTIF(C$4:C5413,Tabela3[[#This Row],[COMANDA]])</f>
        <v>1</v>
      </c>
      <c r="E5413" t="s">
        <v>90</v>
      </c>
      <c r="F5413" t="s">
        <v>98</v>
      </c>
      <c r="G5413" t="s">
        <v>8</v>
      </c>
      <c r="H5413" t="s">
        <v>47</v>
      </c>
      <c r="I5413" s="2">
        <v>1</v>
      </c>
      <c r="J5413" t="s">
        <v>11</v>
      </c>
      <c r="K5413" s="21">
        <f>INDEX(LISTAS!$H:$Q,MATCH(BASE!H5413,LISTAS!$G:$G,0),MATCH(BASE!J5413,LISTAS!$H$3:$Q$3,0))*Tabela3[[#This Row],[QUANTIDADE]]</f>
        <v>16</v>
      </c>
      <c r="L5413" s="2" t="str">
        <f>TEXT(Tabela3[[#This Row],[DATA]],"MM")</f>
        <v>05</v>
      </c>
      <c r="M5413" s="2">
        <f>WEEKNUM(Tabela3[[#This Row],[DATA]])</f>
        <v>19</v>
      </c>
      <c r="N5413" s="18">
        <f>YEAR(Tabela3[[#This Row],[DATA]])</f>
        <v>2023</v>
      </c>
    </row>
    <row r="5414" spans="2:14">
      <c r="B5414" s="1">
        <v>45058</v>
      </c>
      <c r="C5414">
        <v>14415</v>
      </c>
      <c r="D5414">
        <f>COUNTIF(C$4:C5414,Tabela3[[#This Row],[COMANDA]])</f>
        <v>2</v>
      </c>
      <c r="E5414" t="s">
        <v>90</v>
      </c>
      <c r="F5414" t="s">
        <v>98</v>
      </c>
      <c r="G5414" t="s">
        <v>9</v>
      </c>
      <c r="H5414" t="s">
        <v>138</v>
      </c>
      <c r="I5414" s="2">
        <v>1</v>
      </c>
      <c r="J5414" t="s">
        <v>11</v>
      </c>
      <c r="K5414" s="21">
        <f>INDEX(LISTAS!$H:$Q,MATCH(BASE!H5414,LISTAS!$G:$G,0),MATCH(BASE!J5414,LISTAS!$H$3:$Q$3,0))*Tabela3[[#This Row],[QUANTIDADE]]</f>
        <v>4</v>
      </c>
      <c r="L5414" s="2" t="str">
        <f>TEXT(Tabela3[[#This Row],[DATA]],"MM")</f>
        <v>05</v>
      </c>
      <c r="M5414" s="2">
        <f>WEEKNUM(Tabela3[[#This Row],[DATA]])</f>
        <v>19</v>
      </c>
      <c r="N5414" s="18">
        <f>YEAR(Tabela3[[#This Row],[DATA]])</f>
        <v>2023</v>
      </c>
    </row>
    <row r="5415" spans="2:14">
      <c r="B5415" s="1">
        <v>45058</v>
      </c>
      <c r="C5415">
        <v>14416</v>
      </c>
      <c r="D5415">
        <f>COUNTIF(C$4:C5415,Tabela3[[#This Row],[COMANDA]])</f>
        <v>1</v>
      </c>
      <c r="E5415" t="s">
        <v>90</v>
      </c>
      <c r="F5415" t="s">
        <v>375</v>
      </c>
      <c r="G5415" t="s">
        <v>8</v>
      </c>
      <c r="H5415" t="s">
        <v>47</v>
      </c>
      <c r="I5415" s="2">
        <v>1</v>
      </c>
      <c r="J5415" t="s">
        <v>11</v>
      </c>
      <c r="K5415" s="21">
        <f>INDEX(LISTAS!$H:$Q,MATCH(BASE!H5415,LISTAS!$G:$G,0),MATCH(BASE!J5415,LISTAS!$H$3:$Q$3,0))*Tabela3[[#This Row],[QUANTIDADE]]</f>
        <v>16</v>
      </c>
      <c r="L5415" s="2" t="str">
        <f>TEXT(Tabela3[[#This Row],[DATA]],"MM")</f>
        <v>05</v>
      </c>
      <c r="M5415" s="2">
        <f>WEEKNUM(Tabela3[[#This Row],[DATA]])</f>
        <v>19</v>
      </c>
      <c r="N5415" s="18">
        <f>YEAR(Tabela3[[#This Row],[DATA]])</f>
        <v>2023</v>
      </c>
    </row>
    <row r="5416" spans="2:14">
      <c r="B5416" s="1">
        <v>45058</v>
      </c>
      <c r="C5416">
        <v>14417</v>
      </c>
      <c r="D5416">
        <f>COUNTIF(C$4:C5416,Tabela3[[#This Row],[COMANDA]])</f>
        <v>1</v>
      </c>
      <c r="E5416" t="s">
        <v>89</v>
      </c>
      <c r="F5416" t="s">
        <v>98</v>
      </c>
      <c r="G5416" t="s">
        <v>8</v>
      </c>
      <c r="H5416" t="s">
        <v>40</v>
      </c>
      <c r="I5416" s="2">
        <v>2</v>
      </c>
      <c r="J5416" t="s">
        <v>11</v>
      </c>
      <c r="K5416" s="21">
        <f>INDEX(LISTAS!$H:$Q,MATCH(BASE!H5416,LISTAS!$G:$G,0),MATCH(BASE!J5416,LISTAS!$H$3:$Q$3,0))*Tabela3[[#This Row],[QUANTIDADE]]</f>
        <v>28</v>
      </c>
      <c r="L5416" s="2" t="str">
        <f>TEXT(Tabela3[[#This Row],[DATA]],"MM")</f>
        <v>05</v>
      </c>
      <c r="M5416" s="2">
        <f>WEEKNUM(Tabela3[[#This Row],[DATA]])</f>
        <v>19</v>
      </c>
      <c r="N5416" s="18">
        <f>YEAR(Tabela3[[#This Row],[DATA]])</f>
        <v>2023</v>
      </c>
    </row>
    <row r="5417" spans="2:14">
      <c r="B5417" s="1">
        <v>45058</v>
      </c>
      <c r="C5417">
        <v>14418</v>
      </c>
      <c r="D5417">
        <f>COUNTIF(C$4:C5417,Tabela3[[#This Row],[COMANDA]])</f>
        <v>1</v>
      </c>
      <c r="E5417" t="s">
        <v>90</v>
      </c>
      <c r="F5417" t="s">
        <v>98</v>
      </c>
      <c r="G5417" t="s">
        <v>8</v>
      </c>
      <c r="H5417" t="s">
        <v>47</v>
      </c>
      <c r="I5417" s="2">
        <v>1</v>
      </c>
      <c r="J5417" t="s">
        <v>11</v>
      </c>
      <c r="K5417" s="21">
        <f>INDEX(LISTAS!$H:$Q,MATCH(BASE!H5417,LISTAS!$G:$G,0),MATCH(BASE!J5417,LISTAS!$H$3:$Q$3,0))*Tabela3[[#This Row],[QUANTIDADE]]</f>
        <v>16</v>
      </c>
      <c r="L5417" s="2" t="str">
        <f>TEXT(Tabela3[[#This Row],[DATA]],"MM")</f>
        <v>05</v>
      </c>
      <c r="M5417" s="2">
        <f>WEEKNUM(Tabela3[[#This Row],[DATA]])</f>
        <v>19</v>
      </c>
      <c r="N5417" s="18">
        <f>YEAR(Tabela3[[#This Row],[DATA]])</f>
        <v>2023</v>
      </c>
    </row>
    <row r="5418" spans="2:14">
      <c r="B5418" s="1">
        <v>45058</v>
      </c>
      <c r="C5418">
        <v>14418</v>
      </c>
      <c r="D5418">
        <f>COUNTIF(C$4:C5418,Tabela3[[#This Row],[COMANDA]])</f>
        <v>2</v>
      </c>
      <c r="E5418" t="s">
        <v>90</v>
      </c>
      <c r="F5418" t="s">
        <v>98</v>
      </c>
      <c r="G5418" t="s">
        <v>10</v>
      </c>
      <c r="H5418" t="s">
        <v>96</v>
      </c>
      <c r="I5418" s="2">
        <v>4</v>
      </c>
      <c r="J5418" t="s">
        <v>11</v>
      </c>
      <c r="K5418" s="21">
        <f>INDEX(LISTAS!$H:$Q,MATCH(BASE!H5418,LISTAS!$G:$G,0),MATCH(BASE!J5418,LISTAS!$H$3:$Q$3,0))*Tabela3[[#This Row],[QUANTIDADE]]</f>
        <v>12</v>
      </c>
      <c r="L5418" s="2" t="str">
        <f>TEXT(Tabela3[[#This Row],[DATA]],"MM")</f>
        <v>05</v>
      </c>
      <c r="M5418" s="2">
        <f>WEEKNUM(Tabela3[[#This Row],[DATA]])</f>
        <v>19</v>
      </c>
      <c r="N5418" s="18">
        <f>YEAR(Tabela3[[#This Row],[DATA]])</f>
        <v>2023</v>
      </c>
    </row>
    <row r="5419" spans="2:14">
      <c r="B5419" s="1">
        <v>45058</v>
      </c>
      <c r="C5419">
        <v>14419</v>
      </c>
      <c r="D5419">
        <f>COUNTIF(C$4:C5419,Tabela3[[#This Row],[COMANDA]])</f>
        <v>1</v>
      </c>
      <c r="E5419" t="s">
        <v>90</v>
      </c>
      <c r="F5419" t="s">
        <v>99</v>
      </c>
      <c r="G5419" t="s">
        <v>8</v>
      </c>
      <c r="H5419" t="s">
        <v>47</v>
      </c>
      <c r="I5419" s="2">
        <v>1</v>
      </c>
      <c r="J5419" t="s">
        <v>11</v>
      </c>
      <c r="K5419" s="21">
        <f>INDEX(LISTAS!$H:$Q,MATCH(BASE!H5419,LISTAS!$G:$G,0),MATCH(BASE!J5419,LISTAS!$H$3:$Q$3,0))*Tabela3[[#This Row],[QUANTIDADE]]</f>
        <v>16</v>
      </c>
      <c r="L5419" s="2" t="str">
        <f>TEXT(Tabela3[[#This Row],[DATA]],"MM")</f>
        <v>05</v>
      </c>
      <c r="M5419" s="2">
        <f>WEEKNUM(Tabela3[[#This Row],[DATA]])</f>
        <v>19</v>
      </c>
      <c r="N5419" s="18">
        <f>YEAR(Tabela3[[#This Row],[DATA]])</f>
        <v>2023</v>
      </c>
    </row>
    <row r="5420" spans="2:14">
      <c r="B5420" s="1">
        <v>45058</v>
      </c>
      <c r="C5420">
        <v>14419</v>
      </c>
      <c r="D5420">
        <f>COUNTIF(C$4:C5420,Tabela3[[#This Row],[COMANDA]])</f>
        <v>2</v>
      </c>
      <c r="E5420" t="s">
        <v>90</v>
      </c>
      <c r="F5420" t="s">
        <v>99</v>
      </c>
      <c r="G5420" t="s">
        <v>8</v>
      </c>
      <c r="H5420" t="s">
        <v>206</v>
      </c>
      <c r="I5420" s="2">
        <v>1</v>
      </c>
      <c r="J5420" t="s">
        <v>11</v>
      </c>
      <c r="K5420" s="21">
        <f>INDEX(LISTAS!$H:$Q,MATCH(BASE!H5420,LISTAS!$G:$G,0),MATCH(BASE!J5420,LISTAS!$H$3:$Q$3,0))*Tabela3[[#This Row],[QUANTIDADE]]</f>
        <v>18</v>
      </c>
      <c r="L5420" s="2" t="str">
        <f>TEXT(Tabela3[[#This Row],[DATA]],"MM")</f>
        <v>05</v>
      </c>
      <c r="M5420" s="2">
        <f>WEEKNUM(Tabela3[[#This Row],[DATA]])</f>
        <v>19</v>
      </c>
      <c r="N5420" s="18">
        <f>YEAR(Tabela3[[#This Row],[DATA]])</f>
        <v>2023</v>
      </c>
    </row>
    <row r="5421" spans="2:14">
      <c r="B5421" s="1">
        <v>45058</v>
      </c>
      <c r="C5421">
        <v>14420</v>
      </c>
      <c r="D5421">
        <f>COUNTIF(C$4:C5421,Tabela3[[#This Row],[COMANDA]])</f>
        <v>1</v>
      </c>
      <c r="E5421" t="s">
        <v>1</v>
      </c>
      <c r="F5421" t="s">
        <v>99</v>
      </c>
      <c r="G5421" t="s">
        <v>8</v>
      </c>
      <c r="H5421" t="s">
        <v>47</v>
      </c>
      <c r="I5421" s="2">
        <v>1</v>
      </c>
      <c r="J5421" t="s">
        <v>11</v>
      </c>
      <c r="K5421" s="21">
        <f>INDEX(LISTAS!$H:$Q,MATCH(BASE!H5421,LISTAS!$G:$G,0),MATCH(BASE!J5421,LISTAS!$H$3:$Q$3,0))*Tabela3[[#This Row],[QUANTIDADE]]</f>
        <v>16</v>
      </c>
      <c r="L5421" s="2" t="str">
        <f>TEXT(Tabela3[[#This Row],[DATA]],"MM")</f>
        <v>05</v>
      </c>
      <c r="M5421" s="2">
        <f>WEEKNUM(Tabela3[[#This Row],[DATA]])</f>
        <v>19</v>
      </c>
      <c r="N5421" s="18">
        <f>YEAR(Tabela3[[#This Row],[DATA]])</f>
        <v>2023</v>
      </c>
    </row>
    <row r="5422" spans="2:14">
      <c r="B5422" s="1">
        <v>45058</v>
      </c>
      <c r="C5422">
        <v>14421</v>
      </c>
      <c r="D5422">
        <f>COUNTIF(C$4:C5422,Tabela3[[#This Row],[COMANDA]])</f>
        <v>1</v>
      </c>
      <c r="E5422" t="s">
        <v>90</v>
      </c>
      <c r="G5422" t="s">
        <v>8</v>
      </c>
      <c r="H5422" t="s">
        <v>47</v>
      </c>
      <c r="I5422" s="2">
        <v>1</v>
      </c>
      <c r="J5422" t="s">
        <v>11</v>
      </c>
      <c r="K5422" s="21">
        <f>INDEX(LISTAS!$H:$Q,MATCH(BASE!H5422,LISTAS!$G:$G,0),MATCH(BASE!J5422,LISTAS!$H$3:$Q$3,0))*Tabela3[[#This Row],[QUANTIDADE]]</f>
        <v>16</v>
      </c>
      <c r="L5422" s="2" t="str">
        <f>TEXT(Tabela3[[#This Row],[DATA]],"MM")</f>
        <v>05</v>
      </c>
      <c r="M5422" s="2">
        <f>WEEKNUM(Tabela3[[#This Row],[DATA]])</f>
        <v>19</v>
      </c>
      <c r="N5422" s="18">
        <f>YEAR(Tabela3[[#This Row],[DATA]])</f>
        <v>2023</v>
      </c>
    </row>
    <row r="5423" spans="2:14">
      <c r="B5423" s="1">
        <v>45058</v>
      </c>
      <c r="C5423">
        <v>14422</v>
      </c>
      <c r="D5423">
        <f>COUNTIF(C$4:C5423,Tabela3[[#This Row],[COMANDA]])</f>
        <v>1</v>
      </c>
      <c r="E5423" t="s">
        <v>90</v>
      </c>
      <c r="F5423" t="s">
        <v>98</v>
      </c>
      <c r="G5423" t="s">
        <v>8</v>
      </c>
      <c r="H5423" t="s">
        <v>47</v>
      </c>
      <c r="I5423" s="2">
        <v>1</v>
      </c>
      <c r="J5423" t="s">
        <v>11</v>
      </c>
      <c r="K5423" s="21">
        <f>INDEX(LISTAS!$H:$Q,MATCH(BASE!H5423,LISTAS!$G:$G,0),MATCH(BASE!J5423,LISTAS!$H$3:$Q$3,0))*Tabela3[[#This Row],[QUANTIDADE]]</f>
        <v>16</v>
      </c>
      <c r="L5423" s="2" t="str">
        <f>TEXT(Tabela3[[#This Row],[DATA]],"MM")</f>
        <v>05</v>
      </c>
      <c r="M5423" s="2">
        <f>WEEKNUM(Tabela3[[#This Row],[DATA]])</f>
        <v>19</v>
      </c>
      <c r="N5423" s="18">
        <f>YEAR(Tabela3[[#This Row],[DATA]])</f>
        <v>2023</v>
      </c>
    </row>
    <row r="5424" spans="2:14">
      <c r="B5424" s="1">
        <v>45058</v>
      </c>
      <c r="C5424">
        <v>14423</v>
      </c>
      <c r="D5424">
        <f>COUNTIF(C$4:C5424,Tabela3[[#This Row],[COMANDA]])</f>
        <v>1</v>
      </c>
      <c r="E5424" t="s">
        <v>90</v>
      </c>
      <c r="F5424" t="s">
        <v>99</v>
      </c>
      <c r="G5424" t="s">
        <v>8</v>
      </c>
      <c r="H5424" t="s">
        <v>47</v>
      </c>
      <c r="I5424" s="2">
        <v>1</v>
      </c>
      <c r="J5424" t="s">
        <v>11</v>
      </c>
      <c r="K5424" s="21">
        <f>INDEX(LISTAS!$H:$Q,MATCH(BASE!H5424,LISTAS!$G:$G,0),MATCH(BASE!J5424,LISTAS!$H$3:$Q$3,0))*Tabela3[[#This Row],[QUANTIDADE]]</f>
        <v>16</v>
      </c>
      <c r="L5424" s="2" t="str">
        <f>TEXT(Tabela3[[#This Row],[DATA]],"MM")</f>
        <v>05</v>
      </c>
      <c r="M5424" s="2">
        <f>WEEKNUM(Tabela3[[#This Row],[DATA]])</f>
        <v>19</v>
      </c>
      <c r="N5424" s="18">
        <f>YEAR(Tabela3[[#This Row],[DATA]])</f>
        <v>2023</v>
      </c>
    </row>
    <row r="5425" spans="2:14">
      <c r="B5425" s="1">
        <v>45058</v>
      </c>
      <c r="C5425">
        <v>14424</v>
      </c>
      <c r="D5425">
        <f>COUNTIF(C$4:C5425,Tabela3[[#This Row],[COMANDA]])</f>
        <v>1</v>
      </c>
      <c r="E5425" t="s">
        <v>90</v>
      </c>
      <c r="F5425" t="s">
        <v>99</v>
      </c>
      <c r="G5425" t="s">
        <v>8</v>
      </c>
      <c r="H5425" t="s">
        <v>204</v>
      </c>
      <c r="I5425" s="2">
        <v>1</v>
      </c>
      <c r="J5425" t="s">
        <v>11</v>
      </c>
      <c r="K5425" s="21">
        <f>INDEX(LISTAS!$H:$Q,MATCH(BASE!H5425,LISTAS!$G:$G,0),MATCH(BASE!J5425,LISTAS!$H$3:$Q$3,0))*Tabela3[[#This Row],[QUANTIDADE]]</f>
        <v>18</v>
      </c>
      <c r="L5425" s="2" t="str">
        <f>TEXT(Tabela3[[#This Row],[DATA]],"MM")</f>
        <v>05</v>
      </c>
      <c r="M5425" s="2">
        <f>WEEKNUM(Tabela3[[#This Row],[DATA]])</f>
        <v>19</v>
      </c>
      <c r="N5425" s="18">
        <f>YEAR(Tabela3[[#This Row],[DATA]])</f>
        <v>2023</v>
      </c>
    </row>
    <row r="5426" spans="2:14">
      <c r="B5426" s="1">
        <v>45058</v>
      </c>
      <c r="C5426">
        <v>14424</v>
      </c>
      <c r="D5426">
        <f>COUNTIF(C$4:C5426,Tabela3[[#This Row],[COMANDA]])</f>
        <v>2</v>
      </c>
      <c r="E5426" t="s">
        <v>90</v>
      </c>
      <c r="F5426" t="s">
        <v>99</v>
      </c>
      <c r="G5426" t="s">
        <v>63</v>
      </c>
      <c r="H5426" t="s">
        <v>181</v>
      </c>
      <c r="I5426" s="2">
        <v>1</v>
      </c>
      <c r="J5426" t="s">
        <v>11</v>
      </c>
      <c r="K5426" s="21">
        <f>INDEX(LISTAS!$H:$Q,MATCH(BASE!H5426,LISTAS!$G:$G,0),MATCH(BASE!J5426,LISTAS!$H$3:$Q$3,0))*Tabela3[[#This Row],[QUANTIDADE]]</f>
        <v>9</v>
      </c>
      <c r="L5426" s="2" t="str">
        <f>TEXT(Tabela3[[#This Row],[DATA]],"MM")</f>
        <v>05</v>
      </c>
      <c r="M5426" s="2">
        <f>WEEKNUM(Tabela3[[#This Row],[DATA]])</f>
        <v>19</v>
      </c>
      <c r="N5426" s="18">
        <f>YEAR(Tabela3[[#This Row],[DATA]])</f>
        <v>2023</v>
      </c>
    </row>
    <row r="5427" spans="2:14">
      <c r="B5427" s="1">
        <v>45058</v>
      </c>
      <c r="C5427">
        <v>14425</v>
      </c>
      <c r="D5427">
        <f>COUNTIF(C$4:C5427,Tabela3[[#This Row],[COMANDA]])</f>
        <v>1</v>
      </c>
      <c r="E5427" t="s">
        <v>90</v>
      </c>
      <c r="F5427" t="s">
        <v>98</v>
      </c>
      <c r="G5427" t="s">
        <v>8</v>
      </c>
      <c r="H5427" t="s">
        <v>206</v>
      </c>
      <c r="I5427" s="2">
        <v>1</v>
      </c>
      <c r="J5427" t="s">
        <v>11</v>
      </c>
      <c r="K5427" s="21">
        <f>INDEX(LISTAS!$H:$Q,MATCH(BASE!H5427,LISTAS!$G:$G,0),MATCH(BASE!J5427,LISTAS!$H$3:$Q$3,0))*Tabela3[[#This Row],[QUANTIDADE]]</f>
        <v>18</v>
      </c>
      <c r="L5427" s="2" t="str">
        <f>TEXT(Tabela3[[#This Row],[DATA]],"MM")</f>
        <v>05</v>
      </c>
      <c r="M5427" s="2">
        <f>WEEKNUM(Tabela3[[#This Row],[DATA]])</f>
        <v>19</v>
      </c>
      <c r="N5427" s="18">
        <f>YEAR(Tabela3[[#This Row],[DATA]])</f>
        <v>2023</v>
      </c>
    </row>
    <row r="5428" spans="2:14">
      <c r="B5428" s="1">
        <v>45058</v>
      </c>
      <c r="C5428">
        <v>14425</v>
      </c>
      <c r="D5428">
        <f>COUNTIF(C$4:C5428,Tabela3[[#This Row],[COMANDA]])</f>
        <v>2</v>
      </c>
      <c r="E5428" t="s">
        <v>90</v>
      </c>
      <c r="F5428" t="s">
        <v>98</v>
      </c>
      <c r="G5428" t="s">
        <v>9</v>
      </c>
      <c r="H5428" t="s">
        <v>148</v>
      </c>
      <c r="I5428" s="2">
        <v>1</v>
      </c>
      <c r="J5428" t="s">
        <v>11</v>
      </c>
      <c r="K5428" s="21">
        <f>INDEX(LISTAS!$H:$Q,MATCH(BASE!H5428,LISTAS!$G:$G,0),MATCH(BASE!J5428,LISTAS!$H$3:$Q$3,0))*Tabela3[[#This Row],[QUANTIDADE]]</f>
        <v>3</v>
      </c>
      <c r="L5428" s="2" t="str">
        <f>TEXT(Tabela3[[#This Row],[DATA]],"MM")</f>
        <v>05</v>
      </c>
      <c r="M5428" s="2">
        <f>WEEKNUM(Tabela3[[#This Row],[DATA]])</f>
        <v>19</v>
      </c>
      <c r="N5428" s="18">
        <f>YEAR(Tabela3[[#This Row],[DATA]])</f>
        <v>2023</v>
      </c>
    </row>
    <row r="5429" spans="2:14">
      <c r="B5429" s="1">
        <v>45058</v>
      </c>
      <c r="C5429">
        <v>14426</v>
      </c>
      <c r="D5429">
        <f>COUNTIF(C$4:C5429,Tabela3[[#This Row],[COMANDA]])</f>
        <v>1</v>
      </c>
      <c r="E5429" t="s">
        <v>90</v>
      </c>
      <c r="F5429" t="s">
        <v>99</v>
      </c>
      <c r="G5429" t="s">
        <v>8</v>
      </c>
      <c r="H5429" t="s">
        <v>47</v>
      </c>
      <c r="I5429" s="2">
        <v>1</v>
      </c>
      <c r="J5429" t="s">
        <v>11</v>
      </c>
      <c r="K5429" s="21">
        <f>INDEX(LISTAS!$H:$Q,MATCH(BASE!H5429,LISTAS!$G:$G,0),MATCH(BASE!J5429,LISTAS!$H$3:$Q$3,0))*Tabela3[[#This Row],[QUANTIDADE]]</f>
        <v>16</v>
      </c>
      <c r="L5429" s="2" t="str">
        <f>TEXT(Tabela3[[#This Row],[DATA]],"MM")</f>
        <v>05</v>
      </c>
      <c r="M5429" s="2">
        <f>WEEKNUM(Tabela3[[#This Row],[DATA]])</f>
        <v>19</v>
      </c>
      <c r="N5429" s="18">
        <f>YEAR(Tabela3[[#This Row],[DATA]])</f>
        <v>2023</v>
      </c>
    </row>
    <row r="5430" spans="2:14">
      <c r="B5430" s="1">
        <v>45058</v>
      </c>
      <c r="C5430">
        <v>14427</v>
      </c>
      <c r="D5430">
        <f>COUNTIF(C$4:C5430,Tabela3[[#This Row],[COMANDA]])</f>
        <v>1</v>
      </c>
      <c r="E5430" t="s">
        <v>89</v>
      </c>
      <c r="F5430" t="s">
        <v>98</v>
      </c>
      <c r="G5430" t="s">
        <v>8</v>
      </c>
      <c r="H5430" t="s">
        <v>204</v>
      </c>
      <c r="I5430" s="2">
        <v>1</v>
      </c>
      <c r="J5430" t="s">
        <v>11</v>
      </c>
      <c r="K5430" s="21">
        <f>INDEX(LISTAS!$H:$Q,MATCH(BASE!H5430,LISTAS!$G:$G,0),MATCH(BASE!J5430,LISTAS!$H$3:$Q$3,0))*Tabela3[[#This Row],[QUANTIDADE]]</f>
        <v>18</v>
      </c>
      <c r="L5430" s="2" t="str">
        <f>TEXT(Tabela3[[#This Row],[DATA]],"MM")</f>
        <v>05</v>
      </c>
      <c r="M5430" s="2">
        <f>WEEKNUM(Tabela3[[#This Row],[DATA]])</f>
        <v>19</v>
      </c>
      <c r="N5430" s="18">
        <f>YEAR(Tabela3[[#This Row],[DATA]])</f>
        <v>2023</v>
      </c>
    </row>
    <row r="5431" spans="2:14">
      <c r="B5431" s="1">
        <v>45058</v>
      </c>
      <c r="C5431">
        <v>14428</v>
      </c>
      <c r="D5431">
        <f>COUNTIF(C$4:C5431,Tabela3[[#This Row],[COMANDA]])</f>
        <v>1</v>
      </c>
      <c r="E5431" t="s">
        <v>90</v>
      </c>
      <c r="F5431" t="s">
        <v>98</v>
      </c>
      <c r="G5431" t="s">
        <v>8</v>
      </c>
      <c r="H5431" t="s">
        <v>42</v>
      </c>
      <c r="I5431" s="2">
        <v>1</v>
      </c>
      <c r="J5431" t="s">
        <v>11</v>
      </c>
      <c r="K5431" s="21">
        <f>INDEX(LISTAS!$H:$Q,MATCH(BASE!H5431,LISTAS!$G:$G,0),MATCH(BASE!J5431,LISTAS!$H$3:$Q$3,0))*Tabela3[[#This Row],[QUANTIDADE]]</f>
        <v>16</v>
      </c>
      <c r="L5431" s="2" t="str">
        <f>TEXT(Tabela3[[#This Row],[DATA]],"MM")</f>
        <v>05</v>
      </c>
      <c r="M5431" s="2">
        <f>WEEKNUM(Tabela3[[#This Row],[DATA]])</f>
        <v>19</v>
      </c>
      <c r="N5431" s="18">
        <f>YEAR(Tabela3[[#This Row],[DATA]])</f>
        <v>2023</v>
      </c>
    </row>
    <row r="5432" spans="2:14">
      <c r="B5432" s="1">
        <v>45058</v>
      </c>
      <c r="C5432">
        <v>14428</v>
      </c>
      <c r="D5432">
        <f>COUNTIF(C$4:C5432,Tabela3[[#This Row],[COMANDA]])</f>
        <v>2</v>
      </c>
      <c r="E5432" t="s">
        <v>90</v>
      </c>
      <c r="F5432" t="s">
        <v>98</v>
      </c>
      <c r="G5432" t="s">
        <v>8</v>
      </c>
      <c r="H5432" t="s">
        <v>47</v>
      </c>
      <c r="I5432" s="2">
        <v>1</v>
      </c>
      <c r="J5432" t="s">
        <v>11</v>
      </c>
      <c r="K5432" s="21">
        <f>INDEX(LISTAS!$H:$Q,MATCH(BASE!H5432,LISTAS!$G:$G,0),MATCH(BASE!J5432,LISTAS!$H$3:$Q$3,0))*Tabela3[[#This Row],[QUANTIDADE]]</f>
        <v>16</v>
      </c>
      <c r="L5432" s="2" t="str">
        <f>TEXT(Tabela3[[#This Row],[DATA]],"MM")</f>
        <v>05</v>
      </c>
      <c r="M5432" s="2">
        <f>WEEKNUM(Tabela3[[#This Row],[DATA]])</f>
        <v>19</v>
      </c>
      <c r="N5432" s="18">
        <f>YEAR(Tabela3[[#This Row],[DATA]])</f>
        <v>2023</v>
      </c>
    </row>
    <row r="5433" spans="2:14">
      <c r="B5433" s="1">
        <v>45058</v>
      </c>
      <c r="C5433">
        <v>14428</v>
      </c>
      <c r="D5433">
        <f>COUNTIF(C$4:C5433,Tabela3[[#This Row],[COMANDA]])</f>
        <v>3</v>
      </c>
      <c r="E5433" t="s">
        <v>90</v>
      </c>
      <c r="F5433" t="s">
        <v>98</v>
      </c>
      <c r="G5433" t="s">
        <v>9</v>
      </c>
      <c r="H5433" t="s">
        <v>142</v>
      </c>
      <c r="I5433" s="2">
        <v>2</v>
      </c>
      <c r="J5433" t="s">
        <v>11</v>
      </c>
      <c r="K5433" s="21">
        <f>INDEX(LISTAS!$H:$Q,MATCH(BASE!H5433,LISTAS!$G:$G,0),MATCH(BASE!J5433,LISTAS!$H$3:$Q$3,0))*Tabela3[[#This Row],[QUANTIDADE]]</f>
        <v>12</v>
      </c>
      <c r="L5433" s="2" t="str">
        <f>TEXT(Tabela3[[#This Row],[DATA]],"MM")</f>
        <v>05</v>
      </c>
      <c r="M5433" s="2">
        <f>WEEKNUM(Tabela3[[#This Row],[DATA]])</f>
        <v>19</v>
      </c>
      <c r="N5433" s="18">
        <f>YEAR(Tabela3[[#This Row],[DATA]])</f>
        <v>2023</v>
      </c>
    </row>
    <row r="5434" spans="2:14">
      <c r="B5434" s="1">
        <v>45058</v>
      </c>
      <c r="C5434">
        <v>14429</v>
      </c>
      <c r="D5434">
        <f>COUNTIF(C$4:C5434,Tabela3[[#This Row],[COMANDA]])</f>
        <v>1</v>
      </c>
      <c r="E5434" t="s">
        <v>89</v>
      </c>
      <c r="F5434" t="s">
        <v>99</v>
      </c>
      <c r="G5434" t="s">
        <v>8</v>
      </c>
      <c r="H5434" t="s">
        <v>39</v>
      </c>
      <c r="I5434" s="2">
        <v>1</v>
      </c>
      <c r="J5434" t="s">
        <v>11</v>
      </c>
      <c r="K5434" s="21">
        <f>INDEX(LISTAS!$H:$Q,MATCH(BASE!H5434,LISTAS!$G:$G,0),MATCH(BASE!J5434,LISTAS!$H$3:$Q$3,0))*Tabela3[[#This Row],[QUANTIDADE]]</f>
        <v>12</v>
      </c>
      <c r="L5434" s="2" t="str">
        <f>TEXT(Tabela3[[#This Row],[DATA]],"MM")</f>
        <v>05</v>
      </c>
      <c r="M5434" s="2">
        <f>WEEKNUM(Tabela3[[#This Row],[DATA]])</f>
        <v>19</v>
      </c>
      <c r="N5434" s="18">
        <f>YEAR(Tabela3[[#This Row],[DATA]])</f>
        <v>2023</v>
      </c>
    </row>
    <row r="5435" spans="2:14">
      <c r="B5435" s="1">
        <v>45058</v>
      </c>
      <c r="C5435">
        <v>14430</v>
      </c>
      <c r="D5435">
        <f>COUNTIF(C$4:C5435,Tabela3[[#This Row],[COMANDA]])</f>
        <v>1</v>
      </c>
      <c r="E5435" t="s">
        <v>90</v>
      </c>
      <c r="F5435" t="s">
        <v>98</v>
      </c>
      <c r="G5435" t="s">
        <v>8</v>
      </c>
      <c r="H5435" t="s">
        <v>84</v>
      </c>
      <c r="I5435" s="2">
        <v>1</v>
      </c>
      <c r="J5435" t="s">
        <v>11</v>
      </c>
      <c r="K5435" s="21">
        <f>INDEX(LISTAS!$H:$Q,MATCH(BASE!H5435,LISTAS!$G:$G,0),MATCH(BASE!J5435,LISTAS!$H$3:$Q$3,0))*Tabela3[[#This Row],[QUANTIDADE]]</f>
        <v>16</v>
      </c>
      <c r="L5435" s="2" t="str">
        <f>TEXT(Tabela3[[#This Row],[DATA]],"MM")</f>
        <v>05</v>
      </c>
      <c r="M5435" s="2">
        <f>WEEKNUM(Tabela3[[#This Row],[DATA]])</f>
        <v>19</v>
      </c>
      <c r="N5435" s="18">
        <f>YEAR(Tabela3[[#This Row],[DATA]])</f>
        <v>2023</v>
      </c>
    </row>
    <row r="5436" spans="2:14">
      <c r="B5436" s="1">
        <v>45058</v>
      </c>
      <c r="C5436">
        <v>14430</v>
      </c>
      <c r="D5436">
        <f>COUNTIF(C$4:C5436,Tabela3[[#This Row],[COMANDA]])</f>
        <v>2</v>
      </c>
      <c r="E5436" t="s">
        <v>90</v>
      </c>
      <c r="F5436" t="s">
        <v>375</v>
      </c>
      <c r="G5436" t="s">
        <v>8</v>
      </c>
      <c r="H5436" t="s">
        <v>84</v>
      </c>
      <c r="I5436" s="2">
        <v>1</v>
      </c>
      <c r="J5436" t="s">
        <v>11</v>
      </c>
      <c r="K5436" s="21">
        <f>INDEX(LISTAS!$H:$Q,MATCH(BASE!H5436,LISTAS!$G:$G,0),MATCH(BASE!J5436,LISTAS!$H$3:$Q$3,0))*Tabela3[[#This Row],[QUANTIDADE]]</f>
        <v>16</v>
      </c>
      <c r="L5436" s="2" t="str">
        <f>TEXT(Tabela3[[#This Row],[DATA]],"MM")</f>
        <v>05</v>
      </c>
      <c r="M5436" s="2">
        <f>WEEKNUM(Tabela3[[#This Row],[DATA]])</f>
        <v>19</v>
      </c>
      <c r="N5436" s="18">
        <f>YEAR(Tabela3[[#This Row],[DATA]])</f>
        <v>2023</v>
      </c>
    </row>
    <row r="5437" spans="2:14">
      <c r="B5437" s="1">
        <v>45058</v>
      </c>
      <c r="C5437">
        <v>14431</v>
      </c>
      <c r="D5437">
        <f>COUNTIF(C$4:C5437,Tabela3[[#This Row],[COMANDA]])</f>
        <v>1</v>
      </c>
      <c r="E5437" t="s">
        <v>90</v>
      </c>
      <c r="F5437" t="s">
        <v>100</v>
      </c>
      <c r="G5437" t="s">
        <v>8</v>
      </c>
      <c r="H5437" t="s">
        <v>47</v>
      </c>
      <c r="I5437" s="2">
        <v>1</v>
      </c>
      <c r="J5437" t="s">
        <v>11</v>
      </c>
      <c r="K5437" s="21">
        <f>INDEX(LISTAS!$H:$Q,MATCH(BASE!H5437,LISTAS!$G:$G,0),MATCH(BASE!J5437,LISTAS!$H$3:$Q$3,0))*Tabela3[[#This Row],[QUANTIDADE]]</f>
        <v>16</v>
      </c>
      <c r="L5437" s="2" t="str">
        <f>TEXT(Tabela3[[#This Row],[DATA]],"MM")</f>
        <v>05</v>
      </c>
      <c r="M5437" s="2">
        <f>WEEKNUM(Tabela3[[#This Row],[DATA]])</f>
        <v>19</v>
      </c>
      <c r="N5437" s="18">
        <f>YEAR(Tabela3[[#This Row],[DATA]])</f>
        <v>2023</v>
      </c>
    </row>
    <row r="5438" spans="2:14">
      <c r="B5438" s="1">
        <v>45058</v>
      </c>
      <c r="C5438">
        <v>14431</v>
      </c>
      <c r="D5438">
        <f>COUNTIF(C$4:C5438,Tabela3[[#This Row],[COMANDA]])</f>
        <v>2</v>
      </c>
      <c r="E5438" t="s">
        <v>90</v>
      </c>
      <c r="F5438" t="s">
        <v>100</v>
      </c>
      <c r="G5438" t="s">
        <v>9</v>
      </c>
      <c r="H5438" t="s">
        <v>138</v>
      </c>
      <c r="I5438" s="2">
        <v>1</v>
      </c>
      <c r="J5438" t="s">
        <v>11</v>
      </c>
      <c r="K5438" s="21">
        <f>INDEX(LISTAS!$H:$Q,MATCH(BASE!H5438,LISTAS!$G:$G,0),MATCH(BASE!J5438,LISTAS!$H$3:$Q$3,0))*Tabela3[[#This Row],[QUANTIDADE]]</f>
        <v>4</v>
      </c>
      <c r="L5438" s="2" t="str">
        <f>TEXT(Tabela3[[#This Row],[DATA]],"MM")</f>
        <v>05</v>
      </c>
      <c r="M5438" s="2">
        <f>WEEKNUM(Tabela3[[#This Row],[DATA]])</f>
        <v>19</v>
      </c>
      <c r="N5438" s="18">
        <f>YEAR(Tabela3[[#This Row],[DATA]])</f>
        <v>2023</v>
      </c>
    </row>
    <row r="5439" spans="2:14">
      <c r="B5439" s="1">
        <v>45058</v>
      </c>
      <c r="C5439">
        <v>14432</v>
      </c>
      <c r="D5439">
        <f>COUNTIF(C$4:C5439,Tabela3[[#This Row],[COMANDA]])</f>
        <v>1</v>
      </c>
      <c r="E5439" t="s">
        <v>89</v>
      </c>
      <c r="F5439" t="s">
        <v>98</v>
      </c>
      <c r="G5439" t="s">
        <v>8</v>
      </c>
      <c r="H5439" t="s">
        <v>47</v>
      </c>
      <c r="I5439" s="2">
        <v>1</v>
      </c>
      <c r="J5439" t="s">
        <v>11</v>
      </c>
      <c r="K5439" s="21">
        <f>INDEX(LISTAS!$H:$Q,MATCH(BASE!H5439,LISTAS!$G:$G,0),MATCH(BASE!J5439,LISTAS!$H$3:$Q$3,0))*Tabela3[[#This Row],[QUANTIDADE]]</f>
        <v>16</v>
      </c>
      <c r="L5439" s="2" t="str">
        <f>TEXT(Tabela3[[#This Row],[DATA]],"MM")</f>
        <v>05</v>
      </c>
      <c r="M5439" s="2">
        <f>WEEKNUM(Tabela3[[#This Row],[DATA]])</f>
        <v>19</v>
      </c>
      <c r="N5439" s="18">
        <f>YEAR(Tabela3[[#This Row],[DATA]])</f>
        <v>2023</v>
      </c>
    </row>
    <row r="5440" spans="2:14">
      <c r="B5440" s="1">
        <v>45058</v>
      </c>
      <c r="C5440">
        <v>14433</v>
      </c>
      <c r="D5440">
        <f>COUNTIF(C$4:C5440,Tabela3[[#This Row],[COMANDA]])</f>
        <v>1</v>
      </c>
      <c r="E5440" t="s">
        <v>90</v>
      </c>
      <c r="F5440" t="s">
        <v>98</v>
      </c>
      <c r="G5440" t="s">
        <v>8</v>
      </c>
      <c r="H5440" t="s">
        <v>47</v>
      </c>
      <c r="I5440" s="2">
        <v>1</v>
      </c>
      <c r="J5440" t="s">
        <v>11</v>
      </c>
      <c r="K5440" s="21">
        <f>INDEX(LISTAS!$H:$Q,MATCH(BASE!H5440,LISTAS!$G:$G,0),MATCH(BASE!J5440,LISTAS!$H$3:$Q$3,0))*Tabela3[[#This Row],[QUANTIDADE]]</f>
        <v>16</v>
      </c>
      <c r="L5440" s="2" t="str">
        <f>TEXT(Tabela3[[#This Row],[DATA]],"MM")</f>
        <v>05</v>
      </c>
      <c r="M5440" s="2">
        <f>WEEKNUM(Tabela3[[#This Row],[DATA]])</f>
        <v>19</v>
      </c>
      <c r="N5440" s="18">
        <f>YEAR(Tabela3[[#This Row],[DATA]])</f>
        <v>2023</v>
      </c>
    </row>
    <row r="5441" spans="2:14">
      <c r="B5441" s="1">
        <v>45058</v>
      </c>
      <c r="C5441">
        <v>14434</v>
      </c>
      <c r="D5441">
        <f>COUNTIF(C$4:C5441,Tabela3[[#This Row],[COMANDA]])</f>
        <v>1</v>
      </c>
      <c r="E5441" t="s">
        <v>90</v>
      </c>
      <c r="F5441" t="s">
        <v>98</v>
      </c>
      <c r="G5441" t="s">
        <v>8</v>
      </c>
      <c r="H5441" t="s">
        <v>202</v>
      </c>
      <c r="I5441" s="2">
        <v>1</v>
      </c>
      <c r="J5441" t="s">
        <v>11</v>
      </c>
      <c r="K5441" s="21">
        <f>INDEX(LISTAS!$H:$Q,MATCH(BASE!H5441,LISTAS!$G:$G,0),MATCH(BASE!J5441,LISTAS!$H$3:$Q$3,0))*Tabela3[[#This Row],[QUANTIDADE]]</f>
        <v>20</v>
      </c>
      <c r="L5441" s="2" t="str">
        <f>TEXT(Tabela3[[#This Row],[DATA]],"MM")</f>
        <v>05</v>
      </c>
      <c r="M5441" s="2">
        <f>WEEKNUM(Tabela3[[#This Row],[DATA]])</f>
        <v>19</v>
      </c>
      <c r="N5441" s="18">
        <f>YEAR(Tabela3[[#This Row],[DATA]])</f>
        <v>2023</v>
      </c>
    </row>
    <row r="5442" spans="2:14">
      <c r="B5442" s="1">
        <v>45058</v>
      </c>
      <c r="C5442">
        <v>14434</v>
      </c>
      <c r="D5442">
        <f>COUNTIF(C$4:C5442,Tabela3[[#This Row],[COMANDA]])</f>
        <v>2</v>
      </c>
      <c r="E5442" t="s">
        <v>90</v>
      </c>
      <c r="F5442" t="s">
        <v>99</v>
      </c>
      <c r="G5442" t="s">
        <v>8</v>
      </c>
      <c r="H5442" t="s">
        <v>202</v>
      </c>
      <c r="I5442" s="2">
        <v>1</v>
      </c>
      <c r="J5442" t="s">
        <v>11</v>
      </c>
      <c r="K5442" s="21">
        <f>INDEX(LISTAS!$H:$Q,MATCH(BASE!H5442,LISTAS!$G:$G,0),MATCH(BASE!J5442,LISTAS!$H$3:$Q$3,0))*Tabela3[[#This Row],[QUANTIDADE]]</f>
        <v>20</v>
      </c>
      <c r="L5442" s="2" t="str">
        <f>TEXT(Tabela3[[#This Row],[DATA]],"MM")</f>
        <v>05</v>
      </c>
      <c r="M5442" s="2">
        <f>WEEKNUM(Tabela3[[#This Row],[DATA]])</f>
        <v>19</v>
      </c>
      <c r="N5442" s="18">
        <f>YEAR(Tabela3[[#This Row],[DATA]])</f>
        <v>2023</v>
      </c>
    </row>
    <row r="5443" spans="2:14">
      <c r="B5443" s="1">
        <v>45058</v>
      </c>
      <c r="C5443">
        <v>14434</v>
      </c>
      <c r="D5443">
        <f>COUNTIF(C$4:C5443,Tabela3[[#This Row],[COMANDA]])</f>
        <v>3</v>
      </c>
      <c r="E5443" t="s">
        <v>90</v>
      </c>
      <c r="F5443" t="s">
        <v>375</v>
      </c>
      <c r="G5443" t="s">
        <v>8</v>
      </c>
      <c r="H5443" t="s">
        <v>202</v>
      </c>
      <c r="I5443" s="2">
        <v>1</v>
      </c>
      <c r="J5443" t="s">
        <v>11</v>
      </c>
      <c r="K5443" s="21">
        <f>INDEX(LISTAS!$H:$Q,MATCH(BASE!H5443,LISTAS!$G:$G,0),MATCH(BASE!J5443,LISTAS!$H$3:$Q$3,0))*Tabela3[[#This Row],[QUANTIDADE]]</f>
        <v>20</v>
      </c>
      <c r="L5443" s="2" t="str">
        <f>TEXT(Tabela3[[#This Row],[DATA]],"MM")</f>
        <v>05</v>
      </c>
      <c r="M5443" s="2">
        <f>WEEKNUM(Tabela3[[#This Row],[DATA]])</f>
        <v>19</v>
      </c>
      <c r="N5443" s="18">
        <f>YEAR(Tabela3[[#This Row],[DATA]])</f>
        <v>2023</v>
      </c>
    </row>
    <row r="5444" spans="2:14">
      <c r="B5444" s="1">
        <v>45058</v>
      </c>
      <c r="C5444">
        <v>14434</v>
      </c>
      <c r="D5444">
        <f>COUNTIF(C$4:C5444,Tabela3[[#This Row],[COMANDA]])</f>
        <v>4</v>
      </c>
      <c r="E5444" t="s">
        <v>90</v>
      </c>
      <c r="F5444" t="s">
        <v>98</v>
      </c>
      <c r="G5444" t="s">
        <v>9</v>
      </c>
      <c r="H5444" t="s">
        <v>134</v>
      </c>
      <c r="I5444" s="2">
        <v>1</v>
      </c>
      <c r="J5444" t="s">
        <v>11</v>
      </c>
      <c r="K5444" s="21">
        <f>INDEX(LISTAS!$H:$Q,MATCH(BASE!H5444,LISTAS!$G:$G,0),MATCH(BASE!J5444,LISTAS!$H$3:$Q$3,0))*Tabela3[[#This Row],[QUANTIDADE]]</f>
        <v>3</v>
      </c>
      <c r="L5444" s="2" t="str">
        <f>TEXT(Tabela3[[#This Row],[DATA]],"MM")</f>
        <v>05</v>
      </c>
      <c r="M5444" s="2">
        <f>WEEKNUM(Tabela3[[#This Row],[DATA]])</f>
        <v>19</v>
      </c>
      <c r="N5444" s="18">
        <f>YEAR(Tabela3[[#This Row],[DATA]])</f>
        <v>2023</v>
      </c>
    </row>
    <row r="5445" spans="2:14">
      <c r="B5445" s="1">
        <v>45058</v>
      </c>
      <c r="C5445">
        <v>14434</v>
      </c>
      <c r="D5445">
        <f>COUNTIF(C$4:C5445,Tabela3[[#This Row],[COMANDA]])</f>
        <v>5</v>
      </c>
      <c r="E5445" t="s">
        <v>90</v>
      </c>
      <c r="F5445" t="s">
        <v>375</v>
      </c>
      <c r="G5445" t="s">
        <v>9</v>
      </c>
      <c r="H5445" t="s">
        <v>132</v>
      </c>
      <c r="I5445" s="2">
        <v>1</v>
      </c>
      <c r="J5445" t="s">
        <v>11</v>
      </c>
      <c r="K5445" s="21">
        <f>INDEX(LISTAS!$H:$Q,MATCH(BASE!H5445,LISTAS!$G:$G,0),MATCH(BASE!J5445,LISTAS!$H$3:$Q$3,0))*Tabela3[[#This Row],[QUANTIDADE]]</f>
        <v>3</v>
      </c>
      <c r="L5445" s="2" t="str">
        <f>TEXT(Tabela3[[#This Row],[DATA]],"MM")</f>
        <v>05</v>
      </c>
      <c r="M5445" s="2">
        <f>WEEKNUM(Tabela3[[#This Row],[DATA]])</f>
        <v>19</v>
      </c>
      <c r="N5445" s="18">
        <f>YEAR(Tabela3[[#This Row],[DATA]])</f>
        <v>2023</v>
      </c>
    </row>
    <row r="5446" spans="2:14">
      <c r="B5446" s="1">
        <v>45058</v>
      </c>
      <c r="C5446">
        <v>14434</v>
      </c>
      <c r="D5446">
        <f>COUNTIF(C$4:C5446,Tabela3[[#This Row],[COMANDA]])</f>
        <v>6</v>
      </c>
      <c r="E5446" t="s">
        <v>90</v>
      </c>
      <c r="F5446" t="s">
        <v>375</v>
      </c>
      <c r="G5446" t="s">
        <v>61</v>
      </c>
      <c r="H5446" t="s">
        <v>199</v>
      </c>
      <c r="I5446" s="2">
        <v>1</v>
      </c>
      <c r="J5446" t="s">
        <v>11</v>
      </c>
      <c r="K5446" s="21">
        <f>INDEX(LISTAS!$H:$Q,MATCH(BASE!H5446,LISTAS!$G:$G,0),MATCH(BASE!J5446,LISTAS!$H$3:$Q$3,0))*Tabela3[[#This Row],[QUANTIDADE]]</f>
        <v>1</v>
      </c>
      <c r="L5446" s="2" t="str">
        <f>TEXT(Tabela3[[#This Row],[DATA]],"MM")</f>
        <v>05</v>
      </c>
      <c r="M5446" s="2">
        <f>WEEKNUM(Tabela3[[#This Row],[DATA]])</f>
        <v>19</v>
      </c>
      <c r="N5446" s="18">
        <f>YEAR(Tabela3[[#This Row],[DATA]])</f>
        <v>2023</v>
      </c>
    </row>
    <row r="5447" spans="2:14">
      <c r="B5447" s="1">
        <v>45058</v>
      </c>
      <c r="C5447">
        <v>14435</v>
      </c>
      <c r="D5447">
        <f>COUNTIF(C$4:C5447,Tabela3[[#This Row],[COMANDA]])</f>
        <v>1</v>
      </c>
      <c r="E5447" t="s">
        <v>90</v>
      </c>
      <c r="F5447" t="s">
        <v>99</v>
      </c>
      <c r="G5447" t="s">
        <v>8</v>
      </c>
      <c r="H5447" t="s">
        <v>47</v>
      </c>
      <c r="I5447" s="2">
        <v>1</v>
      </c>
      <c r="J5447" t="s">
        <v>11</v>
      </c>
      <c r="K5447" s="21">
        <f>INDEX(LISTAS!$H:$Q,MATCH(BASE!H5447,LISTAS!$G:$G,0),MATCH(BASE!J5447,LISTAS!$H$3:$Q$3,0))*Tabela3[[#This Row],[QUANTIDADE]]</f>
        <v>16</v>
      </c>
      <c r="L5447" s="2" t="str">
        <f>TEXT(Tabela3[[#This Row],[DATA]],"MM")</f>
        <v>05</v>
      </c>
      <c r="M5447" s="2">
        <f>WEEKNUM(Tabela3[[#This Row],[DATA]])</f>
        <v>19</v>
      </c>
      <c r="N5447" s="18">
        <f>YEAR(Tabela3[[#This Row],[DATA]])</f>
        <v>2023</v>
      </c>
    </row>
    <row r="5448" spans="2:14">
      <c r="B5448" s="1">
        <v>45058</v>
      </c>
      <c r="C5448">
        <v>14436</v>
      </c>
      <c r="D5448">
        <f>COUNTIF(C$4:C5448,Tabela3[[#This Row],[COMANDA]])</f>
        <v>1</v>
      </c>
      <c r="E5448" t="s">
        <v>90</v>
      </c>
      <c r="F5448" t="s">
        <v>99</v>
      </c>
      <c r="G5448" t="s">
        <v>8</v>
      </c>
      <c r="H5448" t="s">
        <v>211</v>
      </c>
      <c r="I5448" s="2">
        <v>1</v>
      </c>
      <c r="J5448" t="s">
        <v>11</v>
      </c>
      <c r="K5448" s="21">
        <f>INDEX(LISTAS!$H:$Q,MATCH(BASE!H5448,LISTAS!$G:$G,0),MATCH(BASE!J5448,LISTAS!$H$3:$Q$3,0))*Tabela3[[#This Row],[QUANTIDADE]]</f>
        <v>20</v>
      </c>
      <c r="L5448" s="2" t="str">
        <f>TEXT(Tabela3[[#This Row],[DATA]],"MM")</f>
        <v>05</v>
      </c>
      <c r="M5448" s="2">
        <f>WEEKNUM(Tabela3[[#This Row],[DATA]])</f>
        <v>19</v>
      </c>
      <c r="N5448" s="18">
        <f>YEAR(Tabela3[[#This Row],[DATA]])</f>
        <v>2023</v>
      </c>
    </row>
    <row r="5449" spans="2:14">
      <c r="B5449" s="1">
        <v>45058</v>
      </c>
      <c r="C5449">
        <v>14436</v>
      </c>
      <c r="D5449">
        <f>COUNTIF(C$4:C5449,Tabela3[[#This Row],[COMANDA]])</f>
        <v>2</v>
      </c>
      <c r="E5449" t="s">
        <v>90</v>
      </c>
      <c r="F5449" t="s">
        <v>99</v>
      </c>
      <c r="G5449" t="s">
        <v>61</v>
      </c>
      <c r="H5449" t="s">
        <v>163</v>
      </c>
      <c r="I5449" s="2">
        <v>1</v>
      </c>
      <c r="J5449" t="s">
        <v>11</v>
      </c>
      <c r="K5449" s="21">
        <f>INDEX(LISTAS!$H:$Q,MATCH(BASE!H5449,LISTAS!$G:$G,0),MATCH(BASE!J5449,LISTAS!$H$3:$Q$3,0))*Tabela3[[#This Row],[QUANTIDADE]]</f>
        <v>4</v>
      </c>
      <c r="L5449" s="2" t="str">
        <f>TEXT(Tabela3[[#This Row],[DATA]],"MM")</f>
        <v>05</v>
      </c>
      <c r="M5449" s="2">
        <f>WEEKNUM(Tabela3[[#This Row],[DATA]])</f>
        <v>19</v>
      </c>
      <c r="N5449" s="18">
        <f>YEAR(Tabela3[[#This Row],[DATA]])</f>
        <v>2023</v>
      </c>
    </row>
    <row r="5450" spans="2:14">
      <c r="B5450" s="1">
        <v>45058</v>
      </c>
      <c r="C5450">
        <v>14436</v>
      </c>
      <c r="D5450">
        <f>COUNTIF(C$4:C5450,Tabela3[[#This Row],[COMANDA]])</f>
        <v>3</v>
      </c>
      <c r="E5450" t="s">
        <v>90</v>
      </c>
      <c r="F5450" t="s">
        <v>99</v>
      </c>
      <c r="G5450" t="s">
        <v>9</v>
      </c>
      <c r="H5450" t="s">
        <v>142</v>
      </c>
      <c r="I5450" s="2">
        <v>1</v>
      </c>
      <c r="J5450" t="s">
        <v>11</v>
      </c>
      <c r="K5450" s="21">
        <f>INDEX(LISTAS!$H:$Q,MATCH(BASE!H5450,LISTAS!$G:$G,0),MATCH(BASE!J5450,LISTAS!$H$3:$Q$3,0))*Tabela3[[#This Row],[QUANTIDADE]]</f>
        <v>6</v>
      </c>
      <c r="L5450" s="2" t="str">
        <f>TEXT(Tabela3[[#This Row],[DATA]],"MM")</f>
        <v>05</v>
      </c>
      <c r="M5450" s="2">
        <f>WEEKNUM(Tabela3[[#This Row],[DATA]])</f>
        <v>19</v>
      </c>
      <c r="N5450" s="18">
        <f>YEAR(Tabela3[[#This Row],[DATA]])</f>
        <v>2023</v>
      </c>
    </row>
    <row r="5451" spans="2:14">
      <c r="B5451" s="1">
        <v>45058</v>
      </c>
      <c r="C5451">
        <v>14437</v>
      </c>
      <c r="D5451">
        <f>COUNTIF(C$4:C5451,Tabela3[[#This Row],[COMANDA]])</f>
        <v>1</v>
      </c>
      <c r="E5451" t="s">
        <v>90</v>
      </c>
      <c r="F5451" t="s">
        <v>100</v>
      </c>
      <c r="G5451" t="s">
        <v>8</v>
      </c>
      <c r="H5451" t="s">
        <v>47</v>
      </c>
      <c r="I5451" s="2">
        <v>1</v>
      </c>
      <c r="J5451" t="s">
        <v>11</v>
      </c>
      <c r="K5451" s="21">
        <f>INDEX(LISTAS!$H:$Q,MATCH(BASE!H5451,LISTAS!$G:$G,0),MATCH(BASE!J5451,LISTAS!$H$3:$Q$3,0))*Tabela3[[#This Row],[QUANTIDADE]]</f>
        <v>16</v>
      </c>
      <c r="L5451" s="2" t="str">
        <f>TEXT(Tabela3[[#This Row],[DATA]],"MM")</f>
        <v>05</v>
      </c>
      <c r="M5451" s="2">
        <f>WEEKNUM(Tabela3[[#This Row],[DATA]])</f>
        <v>19</v>
      </c>
      <c r="N5451" s="18">
        <f>YEAR(Tabela3[[#This Row],[DATA]])</f>
        <v>2023</v>
      </c>
    </row>
    <row r="5452" spans="2:14">
      <c r="B5452" s="1">
        <v>45058</v>
      </c>
      <c r="C5452">
        <v>14438</v>
      </c>
      <c r="D5452">
        <f>COUNTIF(C$4:C5452,Tabela3[[#This Row],[COMANDA]])</f>
        <v>1</v>
      </c>
      <c r="E5452" t="s">
        <v>90</v>
      </c>
      <c r="F5452" t="s">
        <v>98</v>
      </c>
      <c r="G5452" t="s">
        <v>8</v>
      </c>
      <c r="H5452" t="s">
        <v>206</v>
      </c>
      <c r="I5452" s="2">
        <v>1</v>
      </c>
      <c r="J5452" t="s">
        <v>11</v>
      </c>
      <c r="K5452" s="21">
        <f>INDEX(LISTAS!$H:$Q,MATCH(BASE!H5452,LISTAS!$G:$G,0),MATCH(BASE!J5452,LISTAS!$H$3:$Q$3,0))*Tabela3[[#This Row],[QUANTIDADE]]</f>
        <v>18</v>
      </c>
      <c r="L5452" s="2" t="str">
        <f>TEXT(Tabela3[[#This Row],[DATA]],"MM")</f>
        <v>05</v>
      </c>
      <c r="M5452" s="2">
        <f>WEEKNUM(Tabela3[[#This Row],[DATA]])</f>
        <v>19</v>
      </c>
      <c r="N5452" s="18">
        <f>YEAR(Tabela3[[#This Row],[DATA]])</f>
        <v>2023</v>
      </c>
    </row>
    <row r="5453" spans="2:14">
      <c r="B5453" s="1">
        <v>45058</v>
      </c>
      <c r="C5453">
        <v>14438</v>
      </c>
      <c r="D5453">
        <f>COUNTIF(C$4:C5453,Tabela3[[#This Row],[COMANDA]])</f>
        <v>2</v>
      </c>
      <c r="E5453" t="s">
        <v>90</v>
      </c>
      <c r="F5453" t="s">
        <v>98</v>
      </c>
      <c r="G5453" t="s">
        <v>9</v>
      </c>
      <c r="H5453" t="s">
        <v>142</v>
      </c>
      <c r="I5453" s="2">
        <v>1</v>
      </c>
      <c r="J5453" t="s">
        <v>11</v>
      </c>
      <c r="K5453" s="21">
        <f>INDEX(LISTAS!$H:$Q,MATCH(BASE!H5453,LISTAS!$G:$G,0),MATCH(BASE!J5453,LISTAS!$H$3:$Q$3,0))*Tabela3[[#This Row],[QUANTIDADE]]</f>
        <v>6</v>
      </c>
      <c r="L5453" s="2" t="str">
        <f>TEXT(Tabela3[[#This Row],[DATA]],"MM")</f>
        <v>05</v>
      </c>
      <c r="M5453" s="2">
        <f>WEEKNUM(Tabela3[[#This Row],[DATA]])</f>
        <v>19</v>
      </c>
      <c r="N5453" s="18">
        <f>YEAR(Tabela3[[#This Row],[DATA]])</f>
        <v>2023</v>
      </c>
    </row>
    <row r="5454" spans="2:14">
      <c r="B5454" s="1">
        <v>45058</v>
      </c>
      <c r="C5454">
        <v>14439</v>
      </c>
      <c r="D5454">
        <f>COUNTIF(C$4:C5454,Tabela3[[#This Row],[COMANDA]])</f>
        <v>1</v>
      </c>
      <c r="E5454" t="s">
        <v>90</v>
      </c>
      <c r="F5454" t="s">
        <v>98</v>
      </c>
      <c r="G5454" t="s">
        <v>8</v>
      </c>
      <c r="H5454" t="s">
        <v>40</v>
      </c>
      <c r="I5454" s="2">
        <v>1</v>
      </c>
      <c r="J5454" t="s">
        <v>11</v>
      </c>
      <c r="K5454" s="21">
        <f>INDEX(LISTAS!$H:$Q,MATCH(BASE!H5454,LISTAS!$G:$G,0),MATCH(BASE!J5454,LISTAS!$H$3:$Q$3,0))*Tabela3[[#This Row],[QUANTIDADE]]</f>
        <v>14</v>
      </c>
      <c r="L5454" s="2" t="str">
        <f>TEXT(Tabela3[[#This Row],[DATA]],"MM")</f>
        <v>05</v>
      </c>
      <c r="M5454" s="2">
        <f>WEEKNUM(Tabela3[[#This Row],[DATA]])</f>
        <v>19</v>
      </c>
      <c r="N5454" s="18">
        <f>YEAR(Tabela3[[#This Row],[DATA]])</f>
        <v>2023</v>
      </c>
    </row>
    <row r="5455" spans="2:14">
      <c r="B5455" s="1">
        <v>45058</v>
      </c>
      <c r="C5455">
        <v>14440</v>
      </c>
      <c r="D5455">
        <f>COUNTIF(C$4:C5455,Tabela3[[#This Row],[COMANDA]])</f>
        <v>1</v>
      </c>
      <c r="E5455" t="s">
        <v>90</v>
      </c>
      <c r="F5455" t="s">
        <v>99</v>
      </c>
      <c r="G5455" t="s">
        <v>8</v>
      </c>
      <c r="H5455" t="s">
        <v>47</v>
      </c>
      <c r="I5455" s="2">
        <v>1</v>
      </c>
      <c r="J5455" t="s">
        <v>11</v>
      </c>
      <c r="K5455" s="21">
        <f>INDEX(LISTAS!$H:$Q,MATCH(BASE!H5455,LISTAS!$G:$G,0),MATCH(BASE!J5455,LISTAS!$H$3:$Q$3,0))*Tabela3[[#This Row],[QUANTIDADE]]</f>
        <v>16</v>
      </c>
      <c r="L5455" s="2" t="str">
        <f>TEXT(Tabela3[[#This Row],[DATA]],"MM")</f>
        <v>05</v>
      </c>
      <c r="M5455" s="2">
        <f>WEEKNUM(Tabela3[[#This Row],[DATA]])</f>
        <v>19</v>
      </c>
      <c r="N5455" s="18">
        <f>YEAR(Tabela3[[#This Row],[DATA]])</f>
        <v>2023</v>
      </c>
    </row>
    <row r="5456" spans="2:14">
      <c r="B5456" s="1">
        <v>45058</v>
      </c>
      <c r="C5456">
        <v>14440</v>
      </c>
      <c r="D5456">
        <f>COUNTIF(C$4:C5456,Tabela3[[#This Row],[COMANDA]])</f>
        <v>2</v>
      </c>
      <c r="E5456" t="s">
        <v>90</v>
      </c>
      <c r="F5456" t="s">
        <v>99</v>
      </c>
      <c r="G5456" t="s">
        <v>9</v>
      </c>
      <c r="H5456" t="s">
        <v>134</v>
      </c>
      <c r="I5456" s="2">
        <v>1</v>
      </c>
      <c r="J5456" t="s">
        <v>11</v>
      </c>
      <c r="K5456" s="21">
        <f>INDEX(LISTAS!$H:$Q,MATCH(BASE!H5456,LISTAS!$G:$G,0),MATCH(BASE!J5456,LISTAS!$H$3:$Q$3,0))*Tabela3[[#This Row],[QUANTIDADE]]</f>
        <v>3</v>
      </c>
      <c r="L5456" s="2" t="str">
        <f>TEXT(Tabela3[[#This Row],[DATA]],"MM")</f>
        <v>05</v>
      </c>
      <c r="M5456" s="2">
        <f>WEEKNUM(Tabela3[[#This Row],[DATA]])</f>
        <v>19</v>
      </c>
      <c r="N5456" s="18">
        <f>YEAR(Tabela3[[#This Row],[DATA]])</f>
        <v>2023</v>
      </c>
    </row>
    <row r="5457" spans="2:14">
      <c r="B5457" s="1">
        <v>45058</v>
      </c>
      <c r="C5457">
        <v>14441</v>
      </c>
      <c r="D5457">
        <f>COUNTIF(C$4:C5457,Tabela3[[#This Row],[COMANDA]])</f>
        <v>1</v>
      </c>
      <c r="E5457" t="s">
        <v>90</v>
      </c>
      <c r="F5457" t="s">
        <v>99</v>
      </c>
      <c r="G5457" t="s">
        <v>8</v>
      </c>
      <c r="H5457" t="s">
        <v>39</v>
      </c>
      <c r="I5457" s="2">
        <v>1</v>
      </c>
      <c r="J5457" t="s">
        <v>11</v>
      </c>
      <c r="K5457" s="21">
        <f>INDEX(LISTAS!$H:$Q,MATCH(BASE!H5457,LISTAS!$G:$G,0),MATCH(BASE!J5457,LISTAS!$H$3:$Q$3,0))*Tabela3[[#This Row],[QUANTIDADE]]</f>
        <v>12</v>
      </c>
      <c r="L5457" s="2" t="str">
        <f>TEXT(Tabela3[[#This Row],[DATA]],"MM")</f>
        <v>05</v>
      </c>
      <c r="M5457" s="2">
        <f>WEEKNUM(Tabela3[[#This Row],[DATA]])</f>
        <v>19</v>
      </c>
      <c r="N5457" s="18">
        <f>YEAR(Tabela3[[#This Row],[DATA]])</f>
        <v>2023</v>
      </c>
    </row>
    <row r="5458" spans="2:14">
      <c r="B5458" s="1">
        <v>45058</v>
      </c>
      <c r="C5458">
        <v>14442</v>
      </c>
      <c r="D5458">
        <f>COUNTIF(C$4:C5458,Tabela3[[#This Row],[COMANDA]])</f>
        <v>1</v>
      </c>
      <c r="E5458" t="s">
        <v>89</v>
      </c>
      <c r="F5458" t="s">
        <v>98</v>
      </c>
      <c r="G5458" t="s">
        <v>8</v>
      </c>
      <c r="H5458" t="s">
        <v>204</v>
      </c>
      <c r="I5458" s="2">
        <v>1</v>
      </c>
      <c r="J5458" t="s">
        <v>11</v>
      </c>
      <c r="K5458" s="21">
        <f>INDEX(LISTAS!$H:$Q,MATCH(BASE!H5458,LISTAS!$G:$G,0),MATCH(BASE!J5458,LISTAS!$H$3:$Q$3,0))*Tabela3[[#This Row],[QUANTIDADE]]</f>
        <v>18</v>
      </c>
      <c r="L5458" s="2" t="str">
        <f>TEXT(Tabela3[[#This Row],[DATA]],"MM")</f>
        <v>05</v>
      </c>
      <c r="M5458" s="2">
        <f>WEEKNUM(Tabela3[[#This Row],[DATA]])</f>
        <v>19</v>
      </c>
      <c r="N5458" s="18">
        <f>YEAR(Tabela3[[#This Row],[DATA]])</f>
        <v>2023</v>
      </c>
    </row>
    <row r="5459" spans="2:14">
      <c r="B5459" s="1">
        <v>45058</v>
      </c>
      <c r="C5459">
        <v>14443</v>
      </c>
      <c r="D5459">
        <f>COUNTIF(C$4:C5459,Tabela3[[#This Row],[COMANDA]])</f>
        <v>1</v>
      </c>
      <c r="E5459" t="s">
        <v>90</v>
      </c>
      <c r="F5459" t="s">
        <v>98</v>
      </c>
      <c r="G5459" t="s">
        <v>8</v>
      </c>
      <c r="H5459" t="s">
        <v>47</v>
      </c>
      <c r="I5459" s="2">
        <v>1</v>
      </c>
      <c r="J5459" t="s">
        <v>11</v>
      </c>
      <c r="K5459" s="21">
        <f>INDEX(LISTAS!$H:$Q,MATCH(BASE!H5459,LISTAS!$G:$G,0),MATCH(BASE!J5459,LISTAS!$H$3:$Q$3,0))*Tabela3[[#This Row],[QUANTIDADE]]</f>
        <v>16</v>
      </c>
      <c r="L5459" s="2" t="str">
        <f>TEXT(Tabela3[[#This Row],[DATA]],"MM")</f>
        <v>05</v>
      </c>
      <c r="M5459" s="2">
        <f>WEEKNUM(Tabela3[[#This Row],[DATA]])</f>
        <v>19</v>
      </c>
      <c r="N5459" s="18">
        <f>YEAR(Tabela3[[#This Row],[DATA]])</f>
        <v>2023</v>
      </c>
    </row>
    <row r="5460" spans="2:14">
      <c r="B5460" s="1">
        <v>45058</v>
      </c>
      <c r="C5460">
        <v>14444</v>
      </c>
      <c r="D5460">
        <f>COUNTIF(C$4:C5460,Tabela3[[#This Row],[COMANDA]])</f>
        <v>1</v>
      </c>
      <c r="E5460" t="s">
        <v>90</v>
      </c>
      <c r="F5460" t="s">
        <v>98</v>
      </c>
      <c r="G5460" t="s">
        <v>8</v>
      </c>
      <c r="H5460" t="s">
        <v>47</v>
      </c>
      <c r="I5460" s="2">
        <v>1</v>
      </c>
      <c r="J5460" t="s">
        <v>11</v>
      </c>
      <c r="K5460" s="21">
        <f>INDEX(LISTAS!$H:$Q,MATCH(BASE!H5460,LISTAS!$G:$G,0),MATCH(BASE!J5460,LISTAS!$H$3:$Q$3,0))*Tabela3[[#This Row],[QUANTIDADE]]</f>
        <v>16</v>
      </c>
      <c r="L5460" s="2" t="str">
        <f>TEXT(Tabela3[[#This Row],[DATA]],"MM")</f>
        <v>05</v>
      </c>
      <c r="M5460" s="2">
        <f>WEEKNUM(Tabela3[[#This Row],[DATA]])</f>
        <v>19</v>
      </c>
      <c r="N5460" s="18">
        <f>YEAR(Tabela3[[#This Row],[DATA]])</f>
        <v>2023</v>
      </c>
    </row>
    <row r="5461" spans="2:14">
      <c r="B5461" s="1">
        <v>45058</v>
      </c>
      <c r="C5461">
        <v>14444</v>
      </c>
      <c r="D5461">
        <f>COUNTIF(C$4:C5461,Tabela3[[#This Row],[COMANDA]])</f>
        <v>2</v>
      </c>
      <c r="E5461" t="s">
        <v>90</v>
      </c>
      <c r="F5461" t="s">
        <v>98</v>
      </c>
      <c r="G5461" t="s">
        <v>61</v>
      </c>
      <c r="H5461" t="s">
        <v>163</v>
      </c>
      <c r="I5461" s="2">
        <v>1</v>
      </c>
      <c r="J5461" t="s">
        <v>11</v>
      </c>
      <c r="K5461" s="21">
        <f>INDEX(LISTAS!$H:$Q,MATCH(BASE!H5461,LISTAS!$G:$G,0),MATCH(BASE!J5461,LISTAS!$H$3:$Q$3,0))*Tabela3[[#This Row],[QUANTIDADE]]</f>
        <v>4</v>
      </c>
      <c r="L5461" s="2" t="str">
        <f>TEXT(Tabela3[[#This Row],[DATA]],"MM")</f>
        <v>05</v>
      </c>
      <c r="M5461" s="2">
        <f>WEEKNUM(Tabela3[[#This Row],[DATA]])</f>
        <v>19</v>
      </c>
      <c r="N5461" s="18">
        <f>YEAR(Tabela3[[#This Row],[DATA]])</f>
        <v>2023</v>
      </c>
    </row>
    <row r="5462" spans="2:14">
      <c r="B5462" s="1">
        <v>45058</v>
      </c>
      <c r="C5462">
        <v>14445</v>
      </c>
      <c r="D5462">
        <f>COUNTIF(C$4:C5462,Tabela3[[#This Row],[COMANDA]])</f>
        <v>1</v>
      </c>
      <c r="E5462" t="s">
        <v>90</v>
      </c>
      <c r="F5462" t="s">
        <v>98</v>
      </c>
      <c r="G5462" t="s">
        <v>8</v>
      </c>
      <c r="H5462" t="s">
        <v>206</v>
      </c>
      <c r="I5462" s="2">
        <v>1</v>
      </c>
      <c r="J5462" t="s">
        <v>11</v>
      </c>
      <c r="K5462" s="21">
        <f>INDEX(LISTAS!$H:$Q,MATCH(BASE!H5462,LISTAS!$G:$G,0),MATCH(BASE!J5462,LISTAS!$H$3:$Q$3,0))*Tabela3[[#This Row],[QUANTIDADE]]</f>
        <v>18</v>
      </c>
      <c r="L5462" s="2" t="str">
        <f>TEXT(Tabela3[[#This Row],[DATA]],"MM")</f>
        <v>05</v>
      </c>
      <c r="M5462" s="2">
        <f>WEEKNUM(Tabela3[[#This Row],[DATA]])</f>
        <v>19</v>
      </c>
      <c r="N5462" s="18">
        <f>YEAR(Tabela3[[#This Row],[DATA]])</f>
        <v>2023</v>
      </c>
    </row>
    <row r="5463" spans="2:14">
      <c r="B5463" s="1">
        <v>45058</v>
      </c>
      <c r="C5463">
        <v>14445</v>
      </c>
      <c r="D5463">
        <f>COUNTIF(C$4:C5463,Tabela3[[#This Row],[COMANDA]])</f>
        <v>2</v>
      </c>
      <c r="E5463" t="s">
        <v>90</v>
      </c>
      <c r="F5463" t="s">
        <v>98</v>
      </c>
      <c r="G5463" t="s">
        <v>9</v>
      </c>
      <c r="H5463" t="s">
        <v>55</v>
      </c>
      <c r="I5463" s="2">
        <v>1</v>
      </c>
      <c r="J5463" t="s">
        <v>11</v>
      </c>
      <c r="K5463" s="21">
        <f>INDEX(LISTAS!$H:$Q,MATCH(BASE!H5463,LISTAS!$G:$G,0),MATCH(BASE!J5463,LISTAS!$H$3:$Q$3,0))*Tabela3[[#This Row],[QUANTIDADE]]</f>
        <v>3</v>
      </c>
      <c r="L5463" s="2" t="str">
        <f>TEXT(Tabela3[[#This Row],[DATA]],"MM")</f>
        <v>05</v>
      </c>
      <c r="M5463" s="2">
        <f>WEEKNUM(Tabela3[[#This Row],[DATA]])</f>
        <v>19</v>
      </c>
      <c r="N5463" s="18">
        <f>YEAR(Tabela3[[#This Row],[DATA]])</f>
        <v>2023</v>
      </c>
    </row>
    <row r="5464" spans="2:14">
      <c r="B5464" s="1">
        <v>45058</v>
      </c>
      <c r="C5464">
        <v>14446</v>
      </c>
      <c r="D5464">
        <f>COUNTIF(C$4:C5464,Tabela3[[#This Row],[COMANDA]])</f>
        <v>1</v>
      </c>
      <c r="E5464" t="s">
        <v>90</v>
      </c>
      <c r="F5464" t="s">
        <v>98</v>
      </c>
      <c r="G5464" t="s">
        <v>8</v>
      </c>
      <c r="H5464" t="s">
        <v>206</v>
      </c>
      <c r="I5464" s="2">
        <v>1</v>
      </c>
      <c r="J5464" t="s">
        <v>11</v>
      </c>
      <c r="K5464" s="21">
        <f>INDEX(LISTAS!$H:$Q,MATCH(BASE!H5464,LISTAS!$G:$G,0),MATCH(BASE!J5464,LISTAS!$H$3:$Q$3,0))*Tabela3[[#This Row],[QUANTIDADE]]</f>
        <v>18</v>
      </c>
      <c r="L5464" s="2" t="str">
        <f>TEXT(Tabela3[[#This Row],[DATA]],"MM")</f>
        <v>05</v>
      </c>
      <c r="M5464" s="2">
        <f>WEEKNUM(Tabela3[[#This Row],[DATA]])</f>
        <v>19</v>
      </c>
      <c r="N5464" s="18">
        <f>YEAR(Tabela3[[#This Row],[DATA]])</f>
        <v>2023</v>
      </c>
    </row>
    <row r="5465" spans="2:14">
      <c r="B5465" s="1">
        <v>45058</v>
      </c>
      <c r="C5465">
        <v>14447</v>
      </c>
      <c r="D5465">
        <f>COUNTIF(C$4:C5465,Tabela3[[#This Row],[COMANDA]])</f>
        <v>1</v>
      </c>
      <c r="E5465" t="s">
        <v>90</v>
      </c>
      <c r="F5465" t="s">
        <v>99</v>
      </c>
      <c r="G5465" t="s">
        <v>8</v>
      </c>
      <c r="H5465" t="s">
        <v>47</v>
      </c>
      <c r="I5465" s="2">
        <v>1</v>
      </c>
      <c r="J5465" t="s">
        <v>11</v>
      </c>
      <c r="K5465" s="21">
        <f>INDEX(LISTAS!$H:$Q,MATCH(BASE!H5465,LISTAS!$G:$G,0),MATCH(BASE!J5465,LISTAS!$H$3:$Q$3,0))*Tabela3[[#This Row],[QUANTIDADE]]</f>
        <v>16</v>
      </c>
      <c r="L5465" s="2" t="str">
        <f>TEXT(Tabela3[[#This Row],[DATA]],"MM")</f>
        <v>05</v>
      </c>
      <c r="M5465" s="2">
        <f>WEEKNUM(Tabela3[[#This Row],[DATA]])</f>
        <v>19</v>
      </c>
      <c r="N5465" s="18">
        <f>YEAR(Tabela3[[#This Row],[DATA]])</f>
        <v>2023</v>
      </c>
    </row>
    <row r="5466" spans="2:14">
      <c r="B5466" s="1">
        <v>45058</v>
      </c>
      <c r="C5466">
        <v>14448</v>
      </c>
      <c r="D5466">
        <f>COUNTIF(C$4:C5466,Tabela3[[#This Row],[COMANDA]])</f>
        <v>1</v>
      </c>
      <c r="E5466" t="s">
        <v>90</v>
      </c>
      <c r="F5466" t="s">
        <v>98</v>
      </c>
      <c r="G5466" t="s">
        <v>8</v>
      </c>
      <c r="H5466" t="s">
        <v>47</v>
      </c>
      <c r="I5466" s="2">
        <v>1</v>
      </c>
      <c r="J5466" t="s">
        <v>11</v>
      </c>
      <c r="K5466" s="21">
        <f>INDEX(LISTAS!$H:$Q,MATCH(BASE!H5466,LISTAS!$G:$G,0),MATCH(BASE!J5466,LISTAS!$H$3:$Q$3,0))*Tabela3[[#This Row],[QUANTIDADE]]</f>
        <v>16</v>
      </c>
      <c r="L5466" s="2" t="str">
        <f>TEXT(Tabela3[[#This Row],[DATA]],"MM")</f>
        <v>05</v>
      </c>
      <c r="M5466" s="2">
        <f>WEEKNUM(Tabela3[[#This Row],[DATA]])</f>
        <v>19</v>
      </c>
      <c r="N5466" s="18">
        <f>YEAR(Tabela3[[#This Row],[DATA]])</f>
        <v>2023</v>
      </c>
    </row>
    <row r="5467" spans="2:14">
      <c r="B5467" s="1">
        <v>45058</v>
      </c>
      <c r="C5467">
        <v>14449</v>
      </c>
      <c r="D5467">
        <f>COUNTIF(C$4:C5467,Tabela3[[#This Row],[COMANDA]])</f>
        <v>1</v>
      </c>
      <c r="E5467" t="s">
        <v>90</v>
      </c>
      <c r="F5467" t="s">
        <v>375</v>
      </c>
      <c r="G5467" t="s">
        <v>8</v>
      </c>
      <c r="H5467" t="s">
        <v>202</v>
      </c>
      <c r="I5467" s="2">
        <v>2</v>
      </c>
      <c r="J5467" t="s">
        <v>12</v>
      </c>
      <c r="K5467" s="21">
        <f>INDEX(LISTAS!$H:$Q,MATCH(BASE!H5467,LISTAS!$G:$G,0),MATCH(BASE!J5467,LISTAS!$H$3:$Q$3,0))*Tabela3[[#This Row],[QUANTIDADE]]</f>
        <v>36</v>
      </c>
      <c r="L5467" s="2" t="str">
        <f>TEXT(Tabela3[[#This Row],[DATA]],"MM")</f>
        <v>05</v>
      </c>
      <c r="M5467" s="2">
        <f>WEEKNUM(Tabela3[[#This Row],[DATA]])</f>
        <v>19</v>
      </c>
      <c r="N5467" s="18">
        <f>YEAR(Tabela3[[#This Row],[DATA]])</f>
        <v>2023</v>
      </c>
    </row>
    <row r="5468" spans="2:14">
      <c r="B5468" s="1">
        <v>45058</v>
      </c>
      <c r="C5468">
        <v>14450</v>
      </c>
      <c r="D5468">
        <f>COUNTIF(C$4:C5468,Tabela3[[#This Row],[COMANDA]])</f>
        <v>1</v>
      </c>
      <c r="E5468" t="s">
        <v>90</v>
      </c>
      <c r="F5468" t="s">
        <v>375</v>
      </c>
      <c r="G5468" t="s">
        <v>8</v>
      </c>
      <c r="H5468" t="s">
        <v>204</v>
      </c>
      <c r="I5468" s="2">
        <v>1</v>
      </c>
      <c r="J5468" t="s">
        <v>11</v>
      </c>
      <c r="K5468" s="21">
        <f>INDEX(LISTAS!$H:$Q,MATCH(BASE!H5468,LISTAS!$G:$G,0),MATCH(BASE!J5468,LISTAS!$H$3:$Q$3,0))*Tabela3[[#This Row],[QUANTIDADE]]</f>
        <v>18</v>
      </c>
      <c r="L5468" s="2" t="str">
        <f>TEXT(Tabela3[[#This Row],[DATA]],"MM")</f>
        <v>05</v>
      </c>
      <c r="M5468" s="2">
        <f>WEEKNUM(Tabela3[[#This Row],[DATA]])</f>
        <v>19</v>
      </c>
      <c r="N5468" s="18">
        <f>YEAR(Tabela3[[#This Row],[DATA]])</f>
        <v>2023</v>
      </c>
    </row>
    <row r="5469" spans="2:14">
      <c r="B5469" s="1">
        <v>45058</v>
      </c>
      <c r="C5469">
        <v>14450</v>
      </c>
      <c r="D5469">
        <f>COUNTIF(C$4:C5469,Tabela3[[#This Row],[COMANDA]])</f>
        <v>2</v>
      </c>
      <c r="E5469" t="s">
        <v>90</v>
      </c>
      <c r="F5469" t="s">
        <v>375</v>
      </c>
      <c r="G5469" t="s">
        <v>9</v>
      </c>
      <c r="H5469" t="s">
        <v>134</v>
      </c>
      <c r="I5469" s="2">
        <v>1</v>
      </c>
      <c r="J5469" t="s">
        <v>11</v>
      </c>
      <c r="K5469" s="21">
        <f>INDEX(LISTAS!$H:$Q,MATCH(BASE!H5469,LISTAS!$G:$G,0),MATCH(BASE!J5469,LISTAS!$H$3:$Q$3,0))*Tabela3[[#This Row],[QUANTIDADE]]</f>
        <v>3</v>
      </c>
      <c r="L5469" s="2" t="str">
        <f>TEXT(Tabela3[[#This Row],[DATA]],"MM")</f>
        <v>05</v>
      </c>
      <c r="M5469" s="2">
        <f>WEEKNUM(Tabela3[[#This Row],[DATA]])</f>
        <v>19</v>
      </c>
      <c r="N5469" s="18">
        <f>YEAR(Tabela3[[#This Row],[DATA]])</f>
        <v>2023</v>
      </c>
    </row>
    <row r="5470" spans="2:14">
      <c r="B5470" s="1">
        <v>45058</v>
      </c>
      <c r="C5470">
        <v>14451</v>
      </c>
      <c r="D5470">
        <f>COUNTIF(C$4:C5470,Tabela3[[#This Row],[COMANDA]])</f>
        <v>1</v>
      </c>
      <c r="E5470" t="s">
        <v>89</v>
      </c>
      <c r="F5470" t="s">
        <v>375</v>
      </c>
      <c r="G5470" t="s">
        <v>8</v>
      </c>
      <c r="H5470" t="s">
        <v>202</v>
      </c>
      <c r="I5470" s="2">
        <v>1</v>
      </c>
      <c r="J5470" t="s">
        <v>12</v>
      </c>
      <c r="K5470" s="21">
        <f>INDEX(LISTAS!$H:$Q,MATCH(BASE!H5471,LISTAS!$G:$G,0),MATCH(BASE!J5471,LISTAS!$H$3:$Q$3,0))*Tabela3[[#This Row],[QUANTIDADE]]</f>
        <v>16.2</v>
      </c>
      <c r="L5470" s="2" t="str">
        <f>TEXT(Tabela3[[#This Row],[DATA]],"MM")</f>
        <v>05</v>
      </c>
      <c r="M5470" s="2">
        <f>WEEKNUM(Tabela3[[#This Row],[DATA]])</f>
        <v>19</v>
      </c>
      <c r="N5470" s="18">
        <f>YEAR(Tabela3[[#This Row],[DATA]])</f>
        <v>2023</v>
      </c>
    </row>
    <row r="5471" spans="2:14">
      <c r="B5471" s="1">
        <v>45058</v>
      </c>
      <c r="C5471">
        <v>14451</v>
      </c>
      <c r="D5471">
        <f>COUNTIF(C$4:C5471,Tabela3[[#This Row],[COMANDA]])</f>
        <v>2</v>
      </c>
      <c r="E5471" t="s">
        <v>89</v>
      </c>
      <c r="F5471" t="s">
        <v>375</v>
      </c>
      <c r="G5471" t="s">
        <v>8</v>
      </c>
      <c r="H5471" t="s">
        <v>206</v>
      </c>
      <c r="I5471" s="2">
        <v>1</v>
      </c>
      <c r="J5471" t="s">
        <v>12</v>
      </c>
      <c r="K5471" s="21">
        <f>INDEX(LISTAS!$H:$Q,MATCH(BASE!H5472,LISTAS!$G:$G,0),MATCH(BASE!J5472,LISTAS!$H$3:$Q$3,0))*Tabela3[[#This Row],[QUANTIDADE]]</f>
        <v>20</v>
      </c>
      <c r="L5471" s="2" t="str">
        <f>TEXT(Tabela3[[#This Row],[DATA]],"MM")</f>
        <v>05</v>
      </c>
      <c r="M5471" s="2">
        <f>WEEKNUM(Tabela3[[#This Row],[DATA]])</f>
        <v>19</v>
      </c>
      <c r="N5471" s="18">
        <f>YEAR(Tabela3[[#This Row],[DATA]])</f>
        <v>2023</v>
      </c>
    </row>
    <row r="5472" spans="2:14">
      <c r="B5472" s="1">
        <v>45058</v>
      </c>
      <c r="C5472">
        <v>14452</v>
      </c>
      <c r="D5472">
        <f>COUNTIF(C$4:C5472,Tabela3[[#This Row],[COMANDA]])</f>
        <v>1</v>
      </c>
      <c r="E5472" t="s">
        <v>90</v>
      </c>
      <c r="F5472" t="s">
        <v>98</v>
      </c>
      <c r="G5472" t="s">
        <v>8</v>
      </c>
      <c r="H5472" t="s">
        <v>203</v>
      </c>
      <c r="I5472" s="2">
        <v>2</v>
      </c>
      <c r="J5472" t="s">
        <v>11</v>
      </c>
      <c r="K5472" s="21">
        <f>INDEX(LISTAS!$H:$Q,MATCH(BASE!H5470,LISTAS!$G:$G,0),MATCH(BASE!J5470,LISTAS!$H$3:$Q$3,0))*Tabela3[[#This Row],[QUANTIDADE]]</f>
        <v>36</v>
      </c>
      <c r="L5472" s="2" t="str">
        <f>TEXT(Tabela3[[#This Row],[DATA]],"MM")</f>
        <v>05</v>
      </c>
      <c r="M5472" s="2">
        <f>WEEKNUM(Tabela3[[#This Row],[DATA]])</f>
        <v>19</v>
      </c>
      <c r="N5472" s="18">
        <f>YEAR(Tabela3[[#This Row],[DATA]])</f>
        <v>2023</v>
      </c>
    </row>
    <row r="5473" spans="2:14">
      <c r="B5473" s="1">
        <v>45058</v>
      </c>
      <c r="C5473" t="s">
        <v>489</v>
      </c>
      <c r="D5473">
        <f>COUNTIF(C$4:C5473,Tabela3[[#This Row],[COMANDA]])</f>
        <v>1</v>
      </c>
      <c r="E5473" t="s">
        <v>1</v>
      </c>
      <c r="G5473" t="s">
        <v>74</v>
      </c>
      <c r="H5473" t="s">
        <v>120</v>
      </c>
      <c r="I5473" s="2">
        <v>10</v>
      </c>
      <c r="J5473" t="s">
        <v>11</v>
      </c>
      <c r="K5473" s="21">
        <f>INDEX(LISTAS!$H:$Q,MATCH(BASE!H5473,LISTAS!$G:$G,0),MATCH(BASE!J5473,LISTAS!$H$3:$Q$3,0))*Tabela3[[#This Row],[QUANTIDADE]]</f>
        <v>30</v>
      </c>
      <c r="L5473" s="2" t="str">
        <f>TEXT(Tabela3[[#This Row],[DATA]],"MM")</f>
        <v>05</v>
      </c>
      <c r="M5473" s="2">
        <f>WEEKNUM(Tabela3[[#This Row],[DATA]])</f>
        <v>19</v>
      </c>
      <c r="N5473" s="18">
        <f>YEAR(Tabela3[[#This Row],[DATA]])</f>
        <v>2023</v>
      </c>
    </row>
    <row r="5474" spans="2:14">
      <c r="B5474" s="1">
        <v>45058</v>
      </c>
      <c r="C5474" t="s">
        <v>489</v>
      </c>
      <c r="D5474">
        <f>COUNTIF(C$4:C5474,Tabela3[[#This Row],[COMANDA]])</f>
        <v>2</v>
      </c>
      <c r="E5474" t="s">
        <v>1</v>
      </c>
      <c r="G5474" t="s">
        <v>74</v>
      </c>
      <c r="H5474" t="s">
        <v>76</v>
      </c>
      <c r="I5474" s="2">
        <v>7</v>
      </c>
      <c r="J5474" t="s">
        <v>11</v>
      </c>
      <c r="K5474" s="21">
        <f>INDEX(LISTAS!$H:$Q,MATCH(BASE!H5474,LISTAS!$G:$G,0),MATCH(BASE!J5474,LISTAS!$H$3:$Q$3,0))*Tabela3[[#This Row],[QUANTIDADE]]</f>
        <v>14</v>
      </c>
      <c r="L5474" s="2" t="str">
        <f>TEXT(Tabela3[[#This Row],[DATA]],"MM")</f>
        <v>05</v>
      </c>
      <c r="M5474" s="2">
        <f>WEEKNUM(Tabela3[[#This Row],[DATA]])</f>
        <v>19</v>
      </c>
      <c r="N5474" s="18">
        <f>YEAR(Tabela3[[#This Row],[DATA]])</f>
        <v>2023</v>
      </c>
    </row>
    <row r="5475" spans="2:14">
      <c r="B5475" s="1">
        <v>45058</v>
      </c>
      <c r="C5475" t="s">
        <v>489</v>
      </c>
      <c r="D5475">
        <f>COUNTIF(C$4:C5475,Tabela3[[#This Row],[COMANDA]])</f>
        <v>3</v>
      </c>
      <c r="E5475" t="s">
        <v>1</v>
      </c>
      <c r="G5475" t="s">
        <v>9</v>
      </c>
      <c r="H5475" t="s">
        <v>214</v>
      </c>
      <c r="I5475" s="2">
        <v>10</v>
      </c>
      <c r="J5475" t="s">
        <v>11</v>
      </c>
      <c r="K5475" s="21">
        <f>INDEX(LISTAS!$H:$Q,MATCH(BASE!H5475,LISTAS!$G:$G,0),MATCH(BASE!J5475,LISTAS!$H$3:$Q$3,0))*Tabela3[[#This Row],[QUANTIDADE]]</f>
        <v>10</v>
      </c>
      <c r="L5475" s="2" t="str">
        <f>TEXT(Tabela3[[#This Row],[DATA]],"MM")</f>
        <v>05</v>
      </c>
      <c r="M5475" s="2">
        <f>WEEKNUM(Tabela3[[#This Row],[DATA]])</f>
        <v>19</v>
      </c>
      <c r="N5475" s="18">
        <f>YEAR(Tabela3[[#This Row],[DATA]])</f>
        <v>2023</v>
      </c>
    </row>
    <row r="5476" spans="2:14">
      <c r="B5476" s="1">
        <v>45058</v>
      </c>
      <c r="C5476" t="s">
        <v>489</v>
      </c>
      <c r="D5476">
        <f>COUNTIF(C$4:C5476,Tabela3[[#This Row],[COMANDA]])</f>
        <v>4</v>
      </c>
      <c r="E5476" t="s">
        <v>1</v>
      </c>
      <c r="G5476" t="s">
        <v>77</v>
      </c>
      <c r="H5476" t="s">
        <v>224</v>
      </c>
      <c r="I5476" s="2">
        <v>7</v>
      </c>
      <c r="J5476" t="s">
        <v>11</v>
      </c>
      <c r="K5476" s="21">
        <f>INDEX(LISTAS!$H:$Q,MATCH(BASE!H5476,LISTAS!$G:$G,0),MATCH(BASE!J5476,LISTAS!$H$3:$Q$3,0))*Tabela3[[#This Row],[QUANTIDADE]]</f>
        <v>38.5</v>
      </c>
      <c r="L5476" s="2" t="str">
        <f>TEXT(Tabela3[[#This Row],[DATA]],"MM")</f>
        <v>05</v>
      </c>
      <c r="M5476" s="2">
        <f>WEEKNUM(Tabela3[[#This Row],[DATA]])</f>
        <v>19</v>
      </c>
      <c r="N5476" s="18">
        <f>YEAR(Tabela3[[#This Row],[DATA]])</f>
        <v>2023</v>
      </c>
    </row>
    <row r="5477" spans="2:14">
      <c r="B5477" s="1">
        <v>45058</v>
      </c>
      <c r="C5477" t="s">
        <v>489</v>
      </c>
      <c r="D5477">
        <f>COUNTIF(C$4:C5477,Tabela3[[#This Row],[COMANDA]])</f>
        <v>5</v>
      </c>
      <c r="E5477" t="s">
        <v>1</v>
      </c>
      <c r="G5477" t="s">
        <v>63</v>
      </c>
      <c r="H5477" t="s">
        <v>185</v>
      </c>
      <c r="I5477" s="2">
        <v>1</v>
      </c>
      <c r="J5477" t="s">
        <v>11</v>
      </c>
      <c r="K5477" s="21">
        <f>INDEX(LISTAS!$H:$Q,MATCH(BASE!H5477,LISTAS!$G:$G,0),MATCH(BASE!J5477,LISTAS!$H$3:$Q$3,0))*Tabela3[[#This Row],[QUANTIDADE]]</f>
        <v>9</v>
      </c>
      <c r="L5477" s="2" t="str">
        <f>TEXT(Tabela3[[#This Row],[DATA]],"MM")</f>
        <v>05</v>
      </c>
      <c r="M5477" s="2">
        <f>WEEKNUM(Tabela3[[#This Row],[DATA]])</f>
        <v>19</v>
      </c>
      <c r="N5477" s="18">
        <f>YEAR(Tabela3[[#This Row],[DATA]])</f>
        <v>2023</v>
      </c>
    </row>
    <row r="5478" spans="2:14">
      <c r="B5478" s="1">
        <v>45058</v>
      </c>
      <c r="C5478" t="s">
        <v>489</v>
      </c>
      <c r="D5478">
        <f>COUNTIF(C$4:C5478,Tabela3[[#This Row],[COMANDA]])</f>
        <v>6</v>
      </c>
      <c r="E5478" t="s">
        <v>1</v>
      </c>
      <c r="G5478" t="s">
        <v>9</v>
      </c>
      <c r="H5478" t="s">
        <v>104</v>
      </c>
      <c r="I5478" s="2">
        <v>1</v>
      </c>
      <c r="J5478" t="s">
        <v>11</v>
      </c>
      <c r="K5478" s="21">
        <f>INDEX(LISTAS!$H:$Q,MATCH(BASE!H5478,LISTAS!$G:$G,0),MATCH(BASE!J5478,LISTAS!$H$3:$Q$3,0))*Tabela3[[#This Row],[QUANTIDADE]]</f>
        <v>4</v>
      </c>
      <c r="L5478" s="2" t="str">
        <f>TEXT(Tabela3[[#This Row],[DATA]],"MM")</f>
        <v>05</v>
      </c>
      <c r="M5478" s="2">
        <f>WEEKNUM(Tabela3[[#This Row],[DATA]])</f>
        <v>19</v>
      </c>
      <c r="N5478" s="18">
        <f>YEAR(Tabela3[[#This Row],[DATA]])</f>
        <v>2023</v>
      </c>
    </row>
    <row r="5479" spans="2:14">
      <c r="B5479" s="1">
        <v>45058</v>
      </c>
      <c r="C5479" t="s">
        <v>489</v>
      </c>
      <c r="D5479">
        <f>COUNTIF(C$4:C5479,Tabela3[[#This Row],[COMANDA]])</f>
        <v>7</v>
      </c>
      <c r="E5479" t="s">
        <v>1</v>
      </c>
      <c r="G5479" t="s">
        <v>77</v>
      </c>
      <c r="H5479" t="s">
        <v>217</v>
      </c>
      <c r="I5479" s="2">
        <v>1</v>
      </c>
      <c r="J5479" t="s">
        <v>11</v>
      </c>
      <c r="K5479" s="21">
        <f>INDEX(LISTAS!$H:$Q,MATCH(BASE!H5479,LISTAS!$G:$G,0),MATCH(BASE!J5479,LISTAS!$H$3:$Q$3,0))*Tabela3[[#This Row],[QUANTIDADE]]</f>
        <v>6</v>
      </c>
      <c r="L5479" s="2" t="str">
        <f>TEXT(Tabela3[[#This Row],[DATA]],"MM")</f>
        <v>05</v>
      </c>
      <c r="M5479" s="2">
        <f>WEEKNUM(Tabela3[[#This Row],[DATA]])</f>
        <v>19</v>
      </c>
      <c r="N5479" s="18">
        <f>YEAR(Tabela3[[#This Row],[DATA]])</f>
        <v>2023</v>
      </c>
    </row>
    <row r="5480" spans="2:14">
      <c r="B5480" s="1">
        <v>45058</v>
      </c>
      <c r="C5480" t="s">
        <v>489</v>
      </c>
      <c r="D5480">
        <f>COUNTIF(C$4:C5480,Tabela3[[#This Row],[COMANDA]])</f>
        <v>8</v>
      </c>
      <c r="E5480" t="s">
        <v>1</v>
      </c>
      <c r="G5480" t="s">
        <v>77</v>
      </c>
      <c r="H5480" t="s">
        <v>79</v>
      </c>
      <c r="I5480" s="2">
        <v>1</v>
      </c>
      <c r="J5480" t="s">
        <v>11</v>
      </c>
      <c r="K5480" s="21">
        <f>INDEX(LISTAS!$H:$Q,MATCH(BASE!H5480,LISTAS!$G:$G,0),MATCH(BASE!J5480,LISTAS!$H$3:$Q$3,0))*Tabela3[[#This Row],[QUANTIDADE]]</f>
        <v>4.5</v>
      </c>
      <c r="L5480" s="2" t="str">
        <f>TEXT(Tabela3[[#This Row],[DATA]],"MM")</f>
        <v>05</v>
      </c>
      <c r="M5480" s="2">
        <f>WEEKNUM(Tabela3[[#This Row],[DATA]])</f>
        <v>19</v>
      </c>
      <c r="N5480" s="18">
        <f>YEAR(Tabela3[[#This Row],[DATA]])</f>
        <v>2023</v>
      </c>
    </row>
    <row r="5481" spans="2:14">
      <c r="B5481" s="1">
        <v>45058</v>
      </c>
      <c r="C5481" t="s">
        <v>489</v>
      </c>
      <c r="D5481">
        <f>COUNTIF(C$4:C5481,Tabela3[[#This Row],[COMANDA]])</f>
        <v>9</v>
      </c>
      <c r="E5481" t="s">
        <v>1</v>
      </c>
      <c r="G5481" t="s">
        <v>9</v>
      </c>
      <c r="H5481" t="s">
        <v>479</v>
      </c>
      <c r="I5481" s="2">
        <v>1</v>
      </c>
      <c r="J5481" t="s">
        <v>11</v>
      </c>
      <c r="K5481" s="21">
        <v>8</v>
      </c>
      <c r="L5481" s="2" t="str">
        <f>TEXT(Tabela3[[#This Row],[DATA]],"MM")</f>
        <v>05</v>
      </c>
      <c r="M5481" s="2">
        <f>WEEKNUM(Tabela3[[#This Row],[DATA]])</f>
        <v>19</v>
      </c>
      <c r="N5481" s="18">
        <f>YEAR(Tabela3[[#This Row],[DATA]])</f>
        <v>2023</v>
      </c>
    </row>
    <row r="5482" spans="2:14">
      <c r="B5482" s="1">
        <v>45058</v>
      </c>
      <c r="C5482" t="s">
        <v>489</v>
      </c>
      <c r="D5482">
        <f>COUNTIF(C$4:C5482,Tabela3[[#This Row],[COMANDA]])</f>
        <v>10</v>
      </c>
      <c r="E5482" t="s">
        <v>1</v>
      </c>
      <c r="G5482" t="s">
        <v>9</v>
      </c>
      <c r="H5482" t="s">
        <v>68</v>
      </c>
      <c r="I5482" s="2">
        <v>1</v>
      </c>
      <c r="J5482" t="s">
        <v>11</v>
      </c>
      <c r="K5482" s="21">
        <f>INDEX(LISTAS!$H:$Q,MATCH(BASE!H5482,LISTAS!$G:$G,0),MATCH(BASE!J5482,LISTAS!$H$3:$Q$3,0))*Tabela3[[#This Row],[QUANTIDADE]]</f>
        <v>3</v>
      </c>
      <c r="L5482" s="2" t="str">
        <f>TEXT(Tabela3[[#This Row],[DATA]],"MM")</f>
        <v>05</v>
      </c>
      <c r="M5482" s="2">
        <f>WEEKNUM(Tabela3[[#This Row],[DATA]])</f>
        <v>19</v>
      </c>
      <c r="N5482" s="18">
        <f>YEAR(Tabela3[[#This Row],[DATA]])</f>
        <v>2023</v>
      </c>
    </row>
    <row r="5483" spans="2:14">
      <c r="B5483" s="1">
        <v>45058</v>
      </c>
      <c r="C5483" t="s">
        <v>489</v>
      </c>
      <c r="D5483">
        <f>COUNTIF(C$4:C5483,Tabela3[[#This Row],[COMANDA]])</f>
        <v>11</v>
      </c>
      <c r="E5483" t="s">
        <v>1</v>
      </c>
      <c r="G5483" t="s">
        <v>64</v>
      </c>
      <c r="H5483" t="s">
        <v>170</v>
      </c>
      <c r="I5483" s="2">
        <v>1</v>
      </c>
      <c r="J5483" t="s">
        <v>11</v>
      </c>
      <c r="K5483" s="21">
        <f>INDEX(LISTAS!$H:$Q,MATCH(BASE!H5483,LISTAS!$G:$G,0),MATCH(BASE!J5483,LISTAS!$H$3:$Q$3,0))*Tabela3[[#This Row],[QUANTIDADE]]</f>
        <v>10</v>
      </c>
      <c r="L5483" s="2" t="str">
        <f>TEXT(Tabela3[[#This Row],[DATA]],"MM")</f>
        <v>05</v>
      </c>
      <c r="M5483" s="2">
        <f>WEEKNUM(Tabela3[[#This Row],[DATA]])</f>
        <v>19</v>
      </c>
      <c r="N5483" s="18">
        <f>YEAR(Tabela3[[#This Row],[DATA]])</f>
        <v>2023</v>
      </c>
    </row>
    <row r="5484" spans="2:14">
      <c r="B5484" s="1">
        <v>45058</v>
      </c>
      <c r="C5484" t="s">
        <v>489</v>
      </c>
      <c r="D5484">
        <f>COUNTIF(C$4:C5484,Tabela3[[#This Row],[COMANDA]])</f>
        <v>12</v>
      </c>
      <c r="E5484" t="s">
        <v>1</v>
      </c>
      <c r="G5484" t="s">
        <v>9</v>
      </c>
      <c r="H5484" t="s">
        <v>155</v>
      </c>
      <c r="I5484" s="2">
        <v>1</v>
      </c>
      <c r="J5484" t="s">
        <v>11</v>
      </c>
      <c r="K5484" s="21">
        <f>INDEX(LISTAS!$H:$Q,MATCH(BASE!H5484,LISTAS!$G:$G,0),MATCH(BASE!J5484,LISTAS!$H$3:$Q$3,0))*Tabela3[[#This Row],[QUANTIDADE]]</f>
        <v>4</v>
      </c>
      <c r="L5484" s="2" t="str">
        <f>TEXT(Tabela3[[#This Row],[DATA]],"MM")</f>
        <v>05</v>
      </c>
      <c r="M5484" s="2">
        <f>WEEKNUM(Tabela3[[#This Row],[DATA]])</f>
        <v>19</v>
      </c>
      <c r="N5484" s="18">
        <f>YEAR(Tabela3[[#This Row],[DATA]])</f>
        <v>2023</v>
      </c>
    </row>
    <row r="5485" spans="2:14">
      <c r="B5485" s="1">
        <v>45058</v>
      </c>
      <c r="C5485" t="s">
        <v>489</v>
      </c>
      <c r="D5485">
        <f>COUNTIF(C$4:C5485,Tabela3[[#This Row],[COMANDA]])</f>
        <v>13</v>
      </c>
      <c r="E5485" t="s">
        <v>1</v>
      </c>
      <c r="G5485" t="s">
        <v>63</v>
      </c>
      <c r="H5485" t="s">
        <v>488</v>
      </c>
      <c r="I5485" s="2">
        <v>1</v>
      </c>
      <c r="J5485" t="s">
        <v>11</v>
      </c>
      <c r="K5485" s="21">
        <v>12</v>
      </c>
      <c r="L5485" s="2" t="str">
        <f>TEXT(Tabela3[[#This Row],[DATA]],"MM")</f>
        <v>05</v>
      </c>
      <c r="M5485" s="2">
        <f>WEEKNUM(Tabela3[[#This Row],[DATA]])</f>
        <v>19</v>
      </c>
      <c r="N5485" s="18">
        <f>YEAR(Tabela3[[#This Row],[DATA]])</f>
        <v>2023</v>
      </c>
    </row>
    <row r="5486" spans="2:14">
      <c r="B5486" s="1">
        <v>45058</v>
      </c>
      <c r="C5486" t="s">
        <v>489</v>
      </c>
      <c r="D5486">
        <f>COUNTIF(C$4:C5486,Tabela3[[#This Row],[COMANDA]])</f>
        <v>14</v>
      </c>
      <c r="E5486" t="s">
        <v>1</v>
      </c>
      <c r="G5486" t="s">
        <v>74</v>
      </c>
      <c r="H5486" t="s">
        <v>75</v>
      </c>
      <c r="I5486" s="2">
        <v>7</v>
      </c>
      <c r="J5486" t="s">
        <v>11</v>
      </c>
      <c r="K5486" s="21">
        <f>INDEX(LISTAS!$H:$Q,MATCH(BASE!H5486,LISTAS!$G:$G,0),MATCH(BASE!J5486,LISTAS!$H$3:$Q$3,0))*Tabela3[[#This Row],[QUANTIDADE]]</f>
        <v>42</v>
      </c>
      <c r="L5486" s="2" t="str">
        <f>TEXT(Tabela3[[#This Row],[DATA]],"MM")</f>
        <v>05</v>
      </c>
      <c r="M5486" s="2">
        <f>WEEKNUM(Tabela3[[#This Row],[DATA]])</f>
        <v>19</v>
      </c>
      <c r="N5486" s="18">
        <f>YEAR(Tabela3[[#This Row],[DATA]])</f>
        <v>2023</v>
      </c>
    </row>
    <row r="5487" spans="2:14">
      <c r="B5487" s="1">
        <v>45058</v>
      </c>
      <c r="C5487" t="s">
        <v>489</v>
      </c>
      <c r="D5487">
        <f>COUNTIF(C$4:C5487,Tabela3[[#This Row],[COMANDA]])</f>
        <v>15</v>
      </c>
      <c r="E5487" t="s">
        <v>1</v>
      </c>
      <c r="G5487" t="s">
        <v>63</v>
      </c>
      <c r="H5487" t="s">
        <v>184</v>
      </c>
      <c r="I5487" s="2">
        <v>2</v>
      </c>
      <c r="J5487" t="s">
        <v>11</v>
      </c>
      <c r="K5487" s="21">
        <f>INDEX(LISTAS!$H:$Q,MATCH(BASE!H5487,LISTAS!$G:$G,0),MATCH(BASE!J5487,LISTAS!$H$3:$Q$3,0))*Tabela3[[#This Row],[QUANTIDADE]]</f>
        <v>16</v>
      </c>
      <c r="L5487" s="2" t="str">
        <f>TEXT(Tabela3[[#This Row],[DATA]],"MM")</f>
        <v>05</v>
      </c>
      <c r="M5487" s="2">
        <f>WEEKNUM(Tabela3[[#This Row],[DATA]])</f>
        <v>19</v>
      </c>
      <c r="N5487" s="18">
        <f>YEAR(Tabela3[[#This Row],[DATA]])</f>
        <v>2023</v>
      </c>
    </row>
    <row r="5488" spans="2:14">
      <c r="B5488" s="1">
        <v>45058</v>
      </c>
      <c r="C5488" t="s">
        <v>489</v>
      </c>
      <c r="D5488">
        <f>COUNTIF(C$4:C5488,Tabela3[[#This Row],[COMANDA]])</f>
        <v>16</v>
      </c>
      <c r="E5488" t="s">
        <v>1</v>
      </c>
      <c r="G5488" t="s">
        <v>9</v>
      </c>
      <c r="H5488" t="s">
        <v>465</v>
      </c>
      <c r="I5488" s="2">
        <v>1</v>
      </c>
      <c r="J5488" t="s">
        <v>11</v>
      </c>
      <c r="K5488" s="21">
        <f>INDEX(LISTAS!$H:$Q,MATCH(BASE!H5488,LISTAS!$G:$G,0),MATCH(BASE!J5488,LISTAS!$H$3:$Q$3,0))*Tabela3[[#This Row],[QUANTIDADE]]</f>
        <v>5</v>
      </c>
      <c r="L5488" s="2" t="str">
        <f>TEXT(Tabela3[[#This Row],[DATA]],"MM")</f>
        <v>05</v>
      </c>
      <c r="M5488" s="2">
        <f>WEEKNUM(Tabela3[[#This Row],[DATA]])</f>
        <v>19</v>
      </c>
      <c r="N5488" s="18">
        <f>YEAR(Tabela3[[#This Row],[DATA]])</f>
        <v>2023</v>
      </c>
    </row>
    <row r="5489" spans="2:14">
      <c r="B5489" s="1">
        <v>45058</v>
      </c>
      <c r="C5489" t="s">
        <v>489</v>
      </c>
      <c r="D5489">
        <f>COUNTIF(C$4:C5489,Tabela3[[#This Row],[COMANDA]])</f>
        <v>17</v>
      </c>
      <c r="E5489" t="s">
        <v>1</v>
      </c>
      <c r="G5489" t="s">
        <v>9</v>
      </c>
      <c r="H5489" t="s">
        <v>55</v>
      </c>
      <c r="I5489" s="2">
        <v>3</v>
      </c>
      <c r="J5489" t="s">
        <v>11</v>
      </c>
      <c r="K5489" s="21">
        <f>INDEX(LISTAS!$H:$Q,MATCH(BASE!H5489,LISTAS!$G:$G,0),MATCH(BASE!J5489,LISTAS!$H$3:$Q$3,0))*Tabela3[[#This Row],[QUANTIDADE]]</f>
        <v>9</v>
      </c>
      <c r="L5489" s="2" t="str">
        <f>TEXT(Tabela3[[#This Row],[DATA]],"MM")</f>
        <v>05</v>
      </c>
      <c r="M5489" s="2">
        <f>WEEKNUM(Tabela3[[#This Row],[DATA]])</f>
        <v>19</v>
      </c>
      <c r="N5489" s="18">
        <f>YEAR(Tabela3[[#This Row],[DATA]])</f>
        <v>2023</v>
      </c>
    </row>
    <row r="5490" spans="2:14">
      <c r="B5490" s="1">
        <v>45058</v>
      </c>
      <c r="C5490" t="s">
        <v>489</v>
      </c>
      <c r="D5490">
        <f>COUNTIF(C$4:C5490,Tabela3[[#This Row],[COMANDA]])</f>
        <v>18</v>
      </c>
      <c r="E5490" t="s">
        <v>1</v>
      </c>
      <c r="G5490" t="s">
        <v>9</v>
      </c>
      <c r="H5490" t="s">
        <v>59</v>
      </c>
      <c r="I5490" s="2">
        <v>1</v>
      </c>
      <c r="J5490" t="s">
        <v>11</v>
      </c>
      <c r="K5490" s="21">
        <f>INDEX(LISTAS!$H:$Q,MATCH(BASE!H5490,LISTAS!$G:$G,0),MATCH(BASE!J5490,LISTAS!$H$3:$Q$3,0))*Tabela3[[#This Row],[QUANTIDADE]]</f>
        <v>3</v>
      </c>
      <c r="L5490" s="2" t="str">
        <f>TEXT(Tabela3[[#This Row],[DATA]],"MM")</f>
        <v>05</v>
      </c>
      <c r="M5490" s="2">
        <f>WEEKNUM(Tabela3[[#This Row],[DATA]])</f>
        <v>19</v>
      </c>
      <c r="N5490" s="18">
        <f>YEAR(Tabela3[[#This Row],[DATA]])</f>
        <v>2023</v>
      </c>
    </row>
    <row r="5491" spans="2:14">
      <c r="B5491" s="1">
        <v>45058</v>
      </c>
      <c r="C5491" t="s">
        <v>489</v>
      </c>
      <c r="D5491">
        <f>COUNTIF(C$4:C5491,Tabela3[[#This Row],[COMANDA]])</f>
        <v>19</v>
      </c>
      <c r="E5491" t="s">
        <v>1</v>
      </c>
      <c r="G5491" t="s">
        <v>9</v>
      </c>
      <c r="H5491" t="s">
        <v>132</v>
      </c>
      <c r="I5491" s="2">
        <v>1</v>
      </c>
      <c r="J5491" t="s">
        <v>11</v>
      </c>
      <c r="K5491" s="21">
        <f>INDEX(LISTAS!$H:$Q,MATCH(BASE!H5491,LISTAS!$G:$G,0),MATCH(BASE!J5491,LISTAS!$H$3:$Q$3,0))*Tabela3[[#This Row],[QUANTIDADE]]</f>
        <v>3</v>
      </c>
      <c r="L5491" s="2" t="str">
        <f>TEXT(Tabela3[[#This Row],[DATA]],"MM")</f>
        <v>05</v>
      </c>
      <c r="M5491" s="2">
        <f>WEEKNUM(Tabela3[[#This Row],[DATA]])</f>
        <v>19</v>
      </c>
      <c r="N5491" s="18">
        <f>YEAR(Tabela3[[#This Row],[DATA]])</f>
        <v>2023</v>
      </c>
    </row>
    <row r="5492" spans="2:14">
      <c r="B5492" s="1">
        <v>45058</v>
      </c>
      <c r="C5492" t="s">
        <v>489</v>
      </c>
      <c r="D5492">
        <f>COUNTIF(C$4:C5492,Tabela3[[#This Row],[COMANDA]])</f>
        <v>20</v>
      </c>
      <c r="E5492" t="s">
        <v>1</v>
      </c>
      <c r="G5492" t="s">
        <v>9</v>
      </c>
      <c r="H5492" t="s">
        <v>56</v>
      </c>
      <c r="I5492" s="2">
        <v>2</v>
      </c>
      <c r="J5492" t="s">
        <v>11</v>
      </c>
      <c r="K5492" s="21">
        <f>INDEX(LISTAS!$H:$Q,MATCH(BASE!H5492,LISTAS!$G:$G,0),MATCH(BASE!J5492,LISTAS!$H$3:$Q$3,0))*Tabela3[[#This Row],[QUANTIDADE]]</f>
        <v>6</v>
      </c>
      <c r="L5492" s="2" t="str">
        <f>TEXT(Tabela3[[#This Row],[DATA]],"MM")</f>
        <v>05</v>
      </c>
      <c r="M5492" s="2">
        <f>WEEKNUM(Tabela3[[#This Row],[DATA]])</f>
        <v>19</v>
      </c>
      <c r="N5492" s="18">
        <f>YEAR(Tabela3[[#This Row],[DATA]])</f>
        <v>2023</v>
      </c>
    </row>
    <row r="5493" spans="2:14">
      <c r="B5493" s="1">
        <v>45058</v>
      </c>
      <c r="C5493" t="s">
        <v>489</v>
      </c>
      <c r="D5493">
        <f>COUNTIF(C$4:C5493,Tabela3[[#This Row],[COMANDA]])</f>
        <v>21</v>
      </c>
      <c r="E5493" t="s">
        <v>1</v>
      </c>
      <c r="G5493" t="s">
        <v>10</v>
      </c>
      <c r="H5493" t="s">
        <v>101</v>
      </c>
      <c r="I5493" s="2">
        <v>4</v>
      </c>
      <c r="J5493" t="s">
        <v>11</v>
      </c>
      <c r="K5493" s="21">
        <f>INDEX(LISTAS!$H:$Q,MATCH(BASE!H5493,LISTAS!$G:$G,0),MATCH(BASE!J5493,LISTAS!$H$3:$Q$3,0))*Tabela3[[#This Row],[QUANTIDADE]]</f>
        <v>4</v>
      </c>
      <c r="L5493" s="2" t="str">
        <f>TEXT(Tabela3[[#This Row],[DATA]],"MM")</f>
        <v>05</v>
      </c>
      <c r="M5493" s="2">
        <f>WEEKNUM(Tabela3[[#This Row],[DATA]])</f>
        <v>19</v>
      </c>
      <c r="N5493" s="18">
        <f>YEAR(Tabela3[[#This Row],[DATA]])</f>
        <v>2023</v>
      </c>
    </row>
    <row r="5494" spans="2:14">
      <c r="B5494" s="1">
        <v>45058</v>
      </c>
      <c r="C5494" t="s">
        <v>489</v>
      </c>
      <c r="D5494">
        <f>COUNTIF(C$4:C5494,Tabela3[[#This Row],[COMANDA]])</f>
        <v>22</v>
      </c>
      <c r="E5494" t="s">
        <v>1</v>
      </c>
      <c r="G5494" t="s">
        <v>9</v>
      </c>
      <c r="H5494" t="s">
        <v>131</v>
      </c>
      <c r="I5494" s="2">
        <v>1</v>
      </c>
      <c r="J5494" t="s">
        <v>11</v>
      </c>
      <c r="K5494" s="21">
        <f>INDEX(LISTAS!$H:$Q,MATCH(BASE!H5494,LISTAS!$G:$G,0),MATCH(BASE!J5494,LISTAS!$H$3:$Q$3,0))*Tabela3[[#This Row],[QUANTIDADE]]</f>
        <v>4</v>
      </c>
      <c r="L5494" s="2" t="str">
        <f>TEXT(Tabela3[[#This Row],[DATA]],"MM")</f>
        <v>05</v>
      </c>
      <c r="M5494" s="2">
        <f>WEEKNUM(Tabela3[[#This Row],[DATA]])</f>
        <v>19</v>
      </c>
      <c r="N5494" s="18">
        <f>YEAR(Tabela3[[#This Row],[DATA]])</f>
        <v>2023</v>
      </c>
    </row>
    <row r="5495" spans="2:14">
      <c r="B5495" s="1">
        <v>45058</v>
      </c>
      <c r="C5495" t="s">
        <v>489</v>
      </c>
      <c r="D5495">
        <f>COUNTIF(C$4:C5495,Tabela3[[#This Row],[COMANDA]])</f>
        <v>23</v>
      </c>
      <c r="E5495" t="s">
        <v>1</v>
      </c>
      <c r="G5495" t="s">
        <v>10</v>
      </c>
      <c r="H5495" t="s">
        <v>119</v>
      </c>
      <c r="I5495" s="2">
        <v>9</v>
      </c>
      <c r="J5495" t="s">
        <v>11</v>
      </c>
      <c r="K5495" s="21">
        <f>INDEX(LISTAS!$H:$Q,MATCH(BASE!H5495,LISTAS!$G:$G,0),MATCH(BASE!J5495,LISTAS!$H$3:$Q$3,0))*Tabela3[[#This Row],[QUANTIDADE]]</f>
        <v>54</v>
      </c>
      <c r="L5495" s="2" t="str">
        <f>TEXT(Tabela3[[#This Row],[DATA]],"MM")</f>
        <v>05</v>
      </c>
      <c r="M5495" s="2">
        <f>WEEKNUM(Tabela3[[#This Row],[DATA]])</f>
        <v>19</v>
      </c>
      <c r="N5495" s="18">
        <f>YEAR(Tabela3[[#This Row],[DATA]])</f>
        <v>2023</v>
      </c>
    </row>
    <row r="5496" spans="2:14">
      <c r="B5496" s="1">
        <v>45058</v>
      </c>
      <c r="C5496" t="s">
        <v>489</v>
      </c>
      <c r="D5496">
        <f>COUNTIF(C$4:C5496,Tabela3[[#This Row],[COMANDA]])</f>
        <v>24</v>
      </c>
      <c r="E5496" t="s">
        <v>1</v>
      </c>
      <c r="G5496" t="s">
        <v>9</v>
      </c>
      <c r="H5496" t="s">
        <v>142</v>
      </c>
      <c r="I5496" s="2">
        <v>2</v>
      </c>
      <c r="J5496" t="s">
        <v>11</v>
      </c>
      <c r="K5496" s="21">
        <f>INDEX(LISTAS!$H:$Q,MATCH(BASE!H5496,LISTAS!$G:$G,0),MATCH(BASE!J5496,LISTAS!$H$3:$Q$3,0))*Tabela3[[#This Row],[QUANTIDADE]]</f>
        <v>12</v>
      </c>
      <c r="L5496" s="2" t="str">
        <f>TEXT(Tabela3[[#This Row],[DATA]],"MM")</f>
        <v>05</v>
      </c>
      <c r="M5496" s="2">
        <f>WEEKNUM(Tabela3[[#This Row],[DATA]])</f>
        <v>19</v>
      </c>
      <c r="N5496" s="18">
        <f>YEAR(Tabela3[[#This Row],[DATA]])</f>
        <v>2023</v>
      </c>
    </row>
    <row r="5497" spans="2:14">
      <c r="B5497" s="1">
        <v>45058</v>
      </c>
      <c r="C5497" t="s">
        <v>489</v>
      </c>
      <c r="D5497">
        <f>COUNTIF(C$4:C5497,Tabela3[[#This Row],[COMANDA]])</f>
        <v>25</v>
      </c>
      <c r="E5497" t="s">
        <v>1</v>
      </c>
      <c r="G5497" t="s">
        <v>9</v>
      </c>
      <c r="H5497" t="s">
        <v>135</v>
      </c>
      <c r="I5497" s="2">
        <v>1</v>
      </c>
      <c r="J5497" t="s">
        <v>11</v>
      </c>
      <c r="K5497" s="21">
        <f>INDEX(LISTAS!$H:$Q,MATCH(BASE!H5497,LISTAS!$G:$G,0),MATCH(BASE!J5497,LISTAS!$H$3:$Q$3,0))*Tabela3[[#This Row],[QUANTIDADE]]</f>
        <v>4</v>
      </c>
      <c r="L5497" s="2" t="str">
        <f>TEXT(Tabela3[[#This Row],[DATA]],"MM")</f>
        <v>05</v>
      </c>
      <c r="M5497" s="2">
        <f>WEEKNUM(Tabela3[[#This Row],[DATA]])</f>
        <v>19</v>
      </c>
      <c r="N5497" s="18">
        <f>YEAR(Tabela3[[#This Row],[DATA]])</f>
        <v>2023</v>
      </c>
    </row>
    <row r="5498" spans="2:14">
      <c r="B5498" s="1">
        <v>45058</v>
      </c>
      <c r="C5498" t="s">
        <v>489</v>
      </c>
      <c r="D5498">
        <f>COUNTIF(C$4:C5498,Tabela3[[#This Row],[COMANDA]])</f>
        <v>26</v>
      </c>
      <c r="E5498" t="s">
        <v>1</v>
      </c>
      <c r="G5498" t="s">
        <v>9</v>
      </c>
      <c r="H5498" t="s">
        <v>138</v>
      </c>
      <c r="I5498" s="2">
        <v>2</v>
      </c>
      <c r="J5498" t="s">
        <v>11</v>
      </c>
      <c r="K5498" s="21">
        <f>INDEX(LISTAS!$H:$Q,MATCH(BASE!H5498,LISTAS!$G:$G,0),MATCH(BASE!J5498,LISTAS!$H$3:$Q$3,0))*Tabela3[[#This Row],[QUANTIDADE]]</f>
        <v>8</v>
      </c>
      <c r="L5498" s="2" t="str">
        <f>TEXT(Tabela3[[#This Row],[DATA]],"MM")</f>
        <v>05</v>
      </c>
      <c r="M5498" s="2">
        <f>WEEKNUM(Tabela3[[#This Row],[DATA]])</f>
        <v>19</v>
      </c>
      <c r="N5498" s="18">
        <f>YEAR(Tabela3[[#This Row],[DATA]])</f>
        <v>2023</v>
      </c>
    </row>
    <row r="5499" spans="2:14">
      <c r="B5499" s="1">
        <v>45058</v>
      </c>
      <c r="C5499" t="s">
        <v>489</v>
      </c>
      <c r="D5499">
        <f>COUNTIF(C$4:C5499,Tabela3[[#This Row],[COMANDA]])</f>
        <v>27</v>
      </c>
      <c r="E5499" t="s">
        <v>1</v>
      </c>
      <c r="G5499" t="s">
        <v>10</v>
      </c>
      <c r="H5499" t="s">
        <v>118</v>
      </c>
      <c r="I5499" s="2">
        <v>2</v>
      </c>
      <c r="J5499" t="s">
        <v>11</v>
      </c>
      <c r="K5499" s="21">
        <f>INDEX(LISTAS!$H:$Q,MATCH(BASE!H5499,LISTAS!$G:$G,0),MATCH(BASE!J5499,LISTAS!$H$3:$Q$3,0))*Tabela3[[#This Row],[QUANTIDADE]]</f>
        <v>3</v>
      </c>
      <c r="L5499" s="2" t="str">
        <f>TEXT(Tabela3[[#This Row],[DATA]],"MM")</f>
        <v>05</v>
      </c>
      <c r="M5499" s="2">
        <f>WEEKNUM(Tabela3[[#This Row],[DATA]])</f>
        <v>19</v>
      </c>
      <c r="N5499" s="18">
        <f>YEAR(Tabela3[[#This Row],[DATA]])</f>
        <v>2023</v>
      </c>
    </row>
    <row r="5500" spans="2:14">
      <c r="B5500" s="1">
        <v>45058</v>
      </c>
      <c r="C5500" t="s">
        <v>489</v>
      </c>
      <c r="D5500">
        <f>COUNTIF(C$4:C5500,Tabela3[[#This Row],[COMANDA]])</f>
        <v>28</v>
      </c>
      <c r="E5500" t="s">
        <v>1</v>
      </c>
      <c r="G5500" t="s">
        <v>10</v>
      </c>
      <c r="H5500" t="s">
        <v>116</v>
      </c>
      <c r="I5500" s="2">
        <v>1</v>
      </c>
      <c r="J5500" t="s">
        <v>11</v>
      </c>
      <c r="K5500" s="21">
        <f>INDEX(LISTAS!$H:$Q,MATCH(BASE!H5500,LISTAS!$G:$G,0),MATCH(BASE!J5500,LISTAS!$H$3:$Q$3,0))*Tabela3[[#This Row],[QUANTIDADE]]</f>
        <v>2.5</v>
      </c>
      <c r="L5500" s="2" t="str">
        <f>TEXT(Tabela3[[#This Row],[DATA]],"MM")</f>
        <v>05</v>
      </c>
      <c r="M5500" s="2">
        <f>WEEKNUM(Tabela3[[#This Row],[DATA]])</f>
        <v>19</v>
      </c>
      <c r="N5500" s="18">
        <f>YEAR(Tabela3[[#This Row],[DATA]])</f>
        <v>2023</v>
      </c>
    </row>
    <row r="5501" spans="2:14">
      <c r="B5501" s="1">
        <v>45058</v>
      </c>
      <c r="C5501" t="s">
        <v>489</v>
      </c>
      <c r="D5501">
        <f>COUNTIF(C$4:C5501,Tabela3[[#This Row],[COMANDA]])</f>
        <v>29</v>
      </c>
      <c r="E5501" t="s">
        <v>1</v>
      </c>
      <c r="G5501" t="s">
        <v>9</v>
      </c>
      <c r="H5501" t="s">
        <v>127</v>
      </c>
      <c r="I5501" s="2">
        <v>1</v>
      </c>
      <c r="J5501" t="s">
        <v>11</v>
      </c>
      <c r="K5501" s="21">
        <f>INDEX(LISTAS!$H:$Q,MATCH(BASE!H5501,LISTAS!$G:$G,0),MATCH(BASE!J5501,LISTAS!$H$3:$Q$3,0))*Tabela3[[#This Row],[QUANTIDADE]]</f>
        <v>4.5</v>
      </c>
      <c r="L5501" s="2" t="str">
        <f>TEXT(Tabela3[[#This Row],[DATA]],"MM")</f>
        <v>05</v>
      </c>
      <c r="M5501" s="2">
        <f>WEEKNUM(Tabela3[[#This Row],[DATA]])</f>
        <v>19</v>
      </c>
      <c r="N5501" s="18">
        <f>YEAR(Tabela3[[#This Row],[DATA]])</f>
        <v>2023</v>
      </c>
    </row>
    <row r="5502" spans="2:14">
      <c r="B5502" s="1">
        <v>45061</v>
      </c>
      <c r="C5502">
        <v>14398</v>
      </c>
      <c r="D5502">
        <f>COUNTIF(C$4:C5502,Tabela3[[#This Row],[COMANDA]])</f>
        <v>1</v>
      </c>
      <c r="E5502" t="s">
        <v>89</v>
      </c>
      <c r="G5502" t="s">
        <v>8</v>
      </c>
      <c r="H5502" t="s">
        <v>84</v>
      </c>
      <c r="I5502" s="2">
        <v>2</v>
      </c>
      <c r="J5502" t="s">
        <v>11</v>
      </c>
      <c r="K5502" s="21">
        <f>INDEX(LISTAS!$H:$Q,MATCH(BASE!H5506,LISTAS!$G:$G,0),MATCH(BASE!J5506,LISTAS!$H$3:$Q$3,0))*Tabela3[[#This Row],[QUANTIDADE]]</f>
        <v>32</v>
      </c>
      <c r="L5502" s="2" t="str">
        <f>TEXT(Tabela3[[#This Row],[DATA]],"MM")</f>
        <v>05</v>
      </c>
      <c r="M5502" s="2">
        <f>WEEKNUM(Tabela3[[#This Row],[DATA]])</f>
        <v>20</v>
      </c>
      <c r="N5502" s="18">
        <f>YEAR(Tabela3[[#This Row],[DATA]])</f>
        <v>2023</v>
      </c>
    </row>
    <row r="5503" spans="2:14">
      <c r="B5503" s="1">
        <v>45061</v>
      </c>
      <c r="C5503">
        <v>14398</v>
      </c>
      <c r="D5503">
        <f>COUNTIF(C$4:C5503,Tabela3[[#This Row],[COMANDA]])</f>
        <v>2</v>
      </c>
      <c r="E5503" t="s">
        <v>89</v>
      </c>
      <c r="G5503" t="s">
        <v>61</v>
      </c>
      <c r="H5503" t="s">
        <v>163</v>
      </c>
      <c r="I5503" s="2">
        <v>2</v>
      </c>
      <c r="J5503" t="s">
        <v>11</v>
      </c>
      <c r="K5503" s="21">
        <f>INDEX(LISTAS!$H:$Q,MATCH(BASE!H5507,LISTAS!$G:$G,0),MATCH(BASE!J5507,LISTAS!$H$3:$Q$3,0))*Tabela3[[#This Row],[QUANTIDADE]]</f>
        <v>36</v>
      </c>
      <c r="L5503" s="2" t="str">
        <f>TEXT(Tabela3[[#This Row],[DATA]],"MM")</f>
        <v>05</v>
      </c>
      <c r="M5503" s="2">
        <f>WEEKNUM(Tabela3[[#This Row],[DATA]])</f>
        <v>20</v>
      </c>
      <c r="N5503" s="18">
        <f>YEAR(Tabela3[[#This Row],[DATA]])</f>
        <v>2023</v>
      </c>
    </row>
    <row r="5504" spans="2:14">
      <c r="B5504" s="1">
        <v>45061</v>
      </c>
      <c r="C5504">
        <v>14453</v>
      </c>
      <c r="D5504">
        <f>COUNTIF(C$4:C5504,Tabela3[[#This Row],[COMANDA]])</f>
        <v>1</v>
      </c>
      <c r="E5504" t="s">
        <v>90</v>
      </c>
      <c r="G5504" t="s">
        <v>8</v>
      </c>
      <c r="H5504" t="s">
        <v>211</v>
      </c>
      <c r="I5504" s="2">
        <v>1</v>
      </c>
      <c r="J5504" t="s">
        <v>11</v>
      </c>
      <c r="K5504" s="21">
        <f>INDEX(LISTAS!$H:$Q,MATCH(BASE!H5502,LISTAS!$G:$G,0),MATCH(BASE!J5502,LISTAS!$H$3:$Q$3,0))*Tabela3[[#This Row],[QUANTIDADE]]</f>
        <v>16</v>
      </c>
      <c r="L5504" s="2" t="str">
        <f>TEXT(Tabela3[[#This Row],[DATA]],"MM")</f>
        <v>05</v>
      </c>
      <c r="M5504" s="2">
        <f>WEEKNUM(Tabela3[[#This Row],[DATA]])</f>
        <v>20</v>
      </c>
      <c r="N5504" s="18">
        <f>YEAR(Tabela3[[#This Row],[DATA]])</f>
        <v>2023</v>
      </c>
    </row>
    <row r="5505" spans="2:14">
      <c r="B5505" s="1">
        <v>45061</v>
      </c>
      <c r="C5505">
        <v>14453</v>
      </c>
      <c r="D5505">
        <f>COUNTIF(C$4:C5505,Tabela3[[#This Row],[COMANDA]])</f>
        <v>2</v>
      </c>
      <c r="E5505" t="s">
        <v>90</v>
      </c>
      <c r="G5505" t="s">
        <v>8</v>
      </c>
      <c r="H5505" t="s">
        <v>206</v>
      </c>
      <c r="I5505" s="2">
        <v>1</v>
      </c>
      <c r="J5505" t="s">
        <v>11</v>
      </c>
      <c r="K5505" s="21">
        <f>INDEX(LISTAS!$H:$Q,MATCH(BASE!H5503,LISTAS!$G:$G,0),MATCH(BASE!J5503,LISTAS!$H$3:$Q$3,0))*Tabela3[[#This Row],[QUANTIDADE]]</f>
        <v>4</v>
      </c>
      <c r="L5505" s="2" t="str">
        <f>TEXT(Tabela3[[#This Row],[DATA]],"MM")</f>
        <v>05</v>
      </c>
      <c r="M5505" s="2">
        <f>WEEKNUM(Tabela3[[#This Row],[DATA]])</f>
        <v>20</v>
      </c>
      <c r="N5505" s="18">
        <f>YEAR(Tabela3[[#This Row],[DATA]])</f>
        <v>2023</v>
      </c>
    </row>
    <row r="5506" spans="2:14">
      <c r="B5506" s="1">
        <v>45061</v>
      </c>
      <c r="C5506">
        <v>14454</v>
      </c>
      <c r="D5506">
        <f>COUNTIF(C$4:C5506,Tabela3[[#This Row],[COMANDA]])</f>
        <v>1</v>
      </c>
      <c r="E5506" t="s">
        <v>90</v>
      </c>
      <c r="G5506" t="s">
        <v>8</v>
      </c>
      <c r="H5506" t="s">
        <v>47</v>
      </c>
      <c r="I5506" s="2">
        <v>1</v>
      </c>
      <c r="J5506" t="s">
        <v>11</v>
      </c>
      <c r="K5506" s="21">
        <f>INDEX(LISTAS!$H:$Q,MATCH(BASE!H5504,LISTAS!$G:$G,0),MATCH(BASE!J5504,LISTAS!$H$3:$Q$3,0))*Tabela3[[#This Row],[QUANTIDADE]]</f>
        <v>20</v>
      </c>
      <c r="L5506" s="2" t="str">
        <f>TEXT(Tabela3[[#This Row],[DATA]],"MM")</f>
        <v>05</v>
      </c>
      <c r="M5506" s="2">
        <f>WEEKNUM(Tabela3[[#This Row],[DATA]])</f>
        <v>20</v>
      </c>
      <c r="N5506" s="18">
        <f>YEAR(Tabela3[[#This Row],[DATA]])</f>
        <v>2023</v>
      </c>
    </row>
    <row r="5507" spans="2:14">
      <c r="B5507" s="1">
        <v>45061</v>
      </c>
      <c r="C5507">
        <v>14455</v>
      </c>
      <c r="D5507">
        <f>COUNTIF(C$4:C5507,Tabela3[[#This Row],[COMANDA]])</f>
        <v>1</v>
      </c>
      <c r="E5507" t="s">
        <v>90</v>
      </c>
      <c r="G5507" t="s">
        <v>8</v>
      </c>
      <c r="H5507" t="s">
        <v>204</v>
      </c>
      <c r="I5507" s="2">
        <v>1</v>
      </c>
      <c r="J5507" t="s">
        <v>11</v>
      </c>
      <c r="K5507" s="21">
        <f>INDEX(LISTAS!$H:$Q,MATCH(BASE!H5505,LISTAS!$G:$G,0),MATCH(BASE!J5505,LISTAS!$H$3:$Q$3,0))*Tabela3[[#This Row],[QUANTIDADE]]</f>
        <v>18</v>
      </c>
      <c r="L5507" s="2" t="str">
        <f>TEXT(Tabela3[[#This Row],[DATA]],"MM")</f>
        <v>05</v>
      </c>
      <c r="M5507" s="2">
        <f>WEEKNUM(Tabela3[[#This Row],[DATA]])</f>
        <v>20</v>
      </c>
      <c r="N5507" s="18">
        <f>YEAR(Tabela3[[#This Row],[DATA]])</f>
        <v>2023</v>
      </c>
    </row>
    <row r="5508" spans="2:14">
      <c r="B5508" s="1">
        <v>45061</v>
      </c>
      <c r="C5508">
        <v>14456</v>
      </c>
      <c r="D5508">
        <f>COUNTIF(C$4:C5508,Tabela3[[#This Row],[COMANDA]])</f>
        <v>1</v>
      </c>
      <c r="E5508" t="s">
        <v>89</v>
      </c>
      <c r="G5508" t="s">
        <v>8</v>
      </c>
      <c r="H5508" t="s">
        <v>47</v>
      </c>
      <c r="I5508" s="2">
        <v>1</v>
      </c>
      <c r="J5508" t="s">
        <v>11</v>
      </c>
      <c r="K5508" s="21">
        <f>INDEX(LISTAS!$H:$Q,MATCH(BASE!H5512,LISTAS!$G:$G,0),MATCH(BASE!J5512,LISTAS!$H$3:$Q$3,0))*Tabela3[[#This Row],[QUANTIDADE]]</f>
        <v>20</v>
      </c>
      <c r="L5508" s="2" t="str">
        <f>TEXT(Tabela3[[#This Row],[DATA]],"MM")</f>
        <v>05</v>
      </c>
      <c r="M5508" s="2">
        <f>WEEKNUM(Tabela3[[#This Row],[DATA]])</f>
        <v>20</v>
      </c>
      <c r="N5508" s="18">
        <f>YEAR(Tabela3[[#This Row],[DATA]])</f>
        <v>2023</v>
      </c>
    </row>
    <row r="5509" spans="2:14">
      <c r="B5509" s="1">
        <v>45061</v>
      </c>
      <c r="C5509">
        <v>14457</v>
      </c>
      <c r="D5509">
        <f>COUNTIF(C$4:C5509,Tabela3[[#This Row],[COMANDA]])</f>
        <v>1</v>
      </c>
      <c r="E5509" t="s">
        <v>89</v>
      </c>
      <c r="G5509" t="s">
        <v>8</v>
      </c>
      <c r="H5509" t="s">
        <v>204</v>
      </c>
      <c r="I5509" s="2">
        <v>1</v>
      </c>
      <c r="J5509" t="s">
        <v>11</v>
      </c>
      <c r="K5509" s="21">
        <f>INDEX(LISTAS!$H:$Q,MATCH(BASE!H5508,LISTAS!$G:$G,0),MATCH(BASE!J5508,LISTAS!$H$3:$Q$3,0))*Tabela3[[#This Row],[QUANTIDADE]]</f>
        <v>16</v>
      </c>
      <c r="L5509" s="2" t="str">
        <f>TEXT(Tabela3[[#This Row],[DATA]],"MM")</f>
        <v>05</v>
      </c>
      <c r="M5509" s="2">
        <f>WEEKNUM(Tabela3[[#This Row],[DATA]])</f>
        <v>20</v>
      </c>
      <c r="N5509" s="18">
        <f>YEAR(Tabela3[[#This Row],[DATA]])</f>
        <v>2023</v>
      </c>
    </row>
    <row r="5510" spans="2:14">
      <c r="B5510" s="1">
        <v>45061</v>
      </c>
      <c r="C5510">
        <v>14458</v>
      </c>
      <c r="D5510">
        <f>COUNTIF(C$4:C5510,Tabela3[[#This Row],[COMANDA]])</f>
        <v>1</v>
      </c>
      <c r="E5510" t="s">
        <v>90</v>
      </c>
      <c r="F5510" t="s">
        <v>98</v>
      </c>
      <c r="G5510" t="s">
        <v>8</v>
      </c>
      <c r="H5510" t="s">
        <v>41</v>
      </c>
      <c r="I5510" s="2">
        <v>1</v>
      </c>
      <c r="J5510" t="s">
        <v>11</v>
      </c>
      <c r="K5510" s="21">
        <f>INDEX(LISTAS!$H:$Q,MATCH(BASE!H5509,LISTAS!$G:$G,0),MATCH(BASE!J5509,LISTAS!$H$3:$Q$3,0))*Tabela3[[#This Row],[QUANTIDADE]]</f>
        <v>18</v>
      </c>
      <c r="L5510" s="2" t="str">
        <f>TEXT(Tabela3[[#This Row],[DATA]],"MM")</f>
        <v>05</v>
      </c>
      <c r="M5510" s="2">
        <f>WEEKNUM(Tabela3[[#This Row],[DATA]])</f>
        <v>20</v>
      </c>
      <c r="N5510" s="18">
        <f>YEAR(Tabela3[[#This Row],[DATA]])</f>
        <v>2023</v>
      </c>
    </row>
    <row r="5511" spans="2:14">
      <c r="B5511" s="1">
        <v>45061</v>
      </c>
      <c r="C5511">
        <v>14459</v>
      </c>
      <c r="D5511">
        <f>COUNTIF(C$4:C5511,Tabela3[[#This Row],[COMANDA]])</f>
        <v>1</v>
      </c>
      <c r="E5511" t="s">
        <v>90</v>
      </c>
      <c r="F5511" t="s">
        <v>375</v>
      </c>
      <c r="G5511" t="s">
        <v>8</v>
      </c>
      <c r="H5511" t="s">
        <v>204</v>
      </c>
      <c r="I5511" s="2">
        <v>1</v>
      </c>
      <c r="J5511" t="s">
        <v>11</v>
      </c>
      <c r="K5511" s="21">
        <f>INDEX(LISTAS!$H:$Q,MATCH(BASE!H5510,LISTAS!$G:$G,0),MATCH(BASE!J5510,LISTAS!$H$3:$Q$3,0))*Tabela3[[#This Row],[QUANTIDADE]]</f>
        <v>14</v>
      </c>
      <c r="L5511" s="2" t="str">
        <f>TEXT(Tabela3[[#This Row],[DATA]],"MM")</f>
        <v>05</v>
      </c>
      <c r="M5511" s="2">
        <f>WEEKNUM(Tabela3[[#This Row],[DATA]])</f>
        <v>20</v>
      </c>
      <c r="N5511" s="18">
        <f>YEAR(Tabela3[[#This Row],[DATA]])</f>
        <v>2023</v>
      </c>
    </row>
    <row r="5512" spans="2:14">
      <c r="B5512" s="1">
        <v>45061</v>
      </c>
      <c r="C5512">
        <v>14460</v>
      </c>
      <c r="D5512">
        <f>COUNTIF(C$4:C5512,Tabela3[[#This Row],[COMANDA]])</f>
        <v>1</v>
      </c>
      <c r="E5512" t="s">
        <v>89</v>
      </c>
      <c r="F5512" t="s">
        <v>100</v>
      </c>
      <c r="G5512" t="s">
        <v>8</v>
      </c>
      <c r="H5512" t="s">
        <v>202</v>
      </c>
      <c r="I5512" s="2">
        <v>1</v>
      </c>
      <c r="J5512" t="s">
        <v>11</v>
      </c>
      <c r="K5512" s="21">
        <f>INDEX(LISTAS!$H:$Q,MATCH(BASE!H5511,LISTAS!$G:$G,0),MATCH(BASE!J5511,LISTAS!$H$3:$Q$3,0))*Tabela3[[#This Row],[QUANTIDADE]]</f>
        <v>18</v>
      </c>
      <c r="L5512" s="2" t="str">
        <f>TEXT(Tabela3[[#This Row],[DATA]],"MM")</f>
        <v>05</v>
      </c>
      <c r="M5512" s="2">
        <f>WEEKNUM(Tabela3[[#This Row],[DATA]])</f>
        <v>20</v>
      </c>
      <c r="N5512" s="18">
        <f>YEAR(Tabela3[[#This Row],[DATA]])</f>
        <v>2023</v>
      </c>
    </row>
    <row r="5513" spans="2:14">
      <c r="B5513" s="1">
        <v>45061</v>
      </c>
      <c r="C5513">
        <v>14461</v>
      </c>
      <c r="D5513">
        <f>COUNTIF(C$4:C5513,Tabela3[[#This Row],[COMANDA]])</f>
        <v>1</v>
      </c>
      <c r="E5513" t="s">
        <v>90</v>
      </c>
      <c r="F5513" t="s">
        <v>99</v>
      </c>
      <c r="G5513" t="s">
        <v>8</v>
      </c>
      <c r="H5513" t="s">
        <v>42</v>
      </c>
      <c r="I5513" s="2">
        <v>1</v>
      </c>
      <c r="J5513" t="s">
        <v>11</v>
      </c>
      <c r="K5513" s="21">
        <f>INDEX(LISTAS!$H:$Q,MATCH(BASE!H5513,LISTAS!$G:$G,0),MATCH(BASE!J5513,LISTAS!$H$3:$Q$3,0))*Tabela3[[#This Row],[QUANTIDADE]]</f>
        <v>16</v>
      </c>
      <c r="L5513" s="2" t="str">
        <f>TEXT(Tabela3[[#This Row],[DATA]],"MM")</f>
        <v>05</v>
      </c>
      <c r="M5513" s="2">
        <f>WEEKNUM(Tabela3[[#This Row],[DATA]])</f>
        <v>20</v>
      </c>
      <c r="N5513" s="18">
        <f>YEAR(Tabela3[[#This Row],[DATA]])</f>
        <v>2023</v>
      </c>
    </row>
    <row r="5514" spans="2:14">
      <c r="B5514" s="1">
        <v>45061</v>
      </c>
      <c r="C5514">
        <v>14461</v>
      </c>
      <c r="D5514">
        <f>COUNTIF(C$4:C5514,Tabela3[[#This Row],[COMANDA]])</f>
        <v>2</v>
      </c>
      <c r="E5514" t="s">
        <v>90</v>
      </c>
      <c r="F5514" t="s">
        <v>99</v>
      </c>
      <c r="G5514" t="s">
        <v>8</v>
      </c>
      <c r="H5514" t="s">
        <v>204</v>
      </c>
      <c r="I5514" s="2">
        <v>1</v>
      </c>
      <c r="J5514" t="s">
        <v>11</v>
      </c>
      <c r="K5514" s="21">
        <f>INDEX(LISTAS!$H:$Q,MATCH(BASE!H5514,LISTAS!$G:$G,0),MATCH(BASE!J5514,LISTAS!$H$3:$Q$3,0))*Tabela3[[#This Row],[QUANTIDADE]]</f>
        <v>18</v>
      </c>
      <c r="L5514" s="2" t="str">
        <f>TEXT(Tabela3[[#This Row],[DATA]],"MM")</f>
        <v>05</v>
      </c>
      <c r="M5514" s="2">
        <f>WEEKNUM(Tabela3[[#This Row],[DATA]])</f>
        <v>20</v>
      </c>
      <c r="N5514" s="18">
        <f>YEAR(Tabela3[[#This Row],[DATA]])</f>
        <v>2023</v>
      </c>
    </row>
    <row r="5515" spans="2:14">
      <c r="B5515" s="1">
        <v>45061</v>
      </c>
      <c r="C5515">
        <v>14462</v>
      </c>
      <c r="D5515">
        <f>COUNTIF(C$4:C5515,Tabela3[[#This Row],[COMANDA]])</f>
        <v>1</v>
      </c>
      <c r="E5515" t="s">
        <v>90</v>
      </c>
      <c r="F5515" t="s">
        <v>375</v>
      </c>
      <c r="G5515" t="s">
        <v>8</v>
      </c>
      <c r="H5515" t="s">
        <v>204</v>
      </c>
      <c r="I5515" s="2">
        <v>1</v>
      </c>
      <c r="J5515" t="s">
        <v>11</v>
      </c>
      <c r="K5515" s="21">
        <f>INDEX(LISTAS!$H:$Q,MATCH(BASE!H5515,LISTAS!$G:$G,0),MATCH(BASE!J5515,LISTAS!$H$3:$Q$3,0))*Tabela3[[#This Row],[QUANTIDADE]]</f>
        <v>18</v>
      </c>
      <c r="L5515" s="2" t="str">
        <f>TEXT(Tabela3[[#This Row],[DATA]],"MM")</f>
        <v>05</v>
      </c>
      <c r="M5515" s="2">
        <f>WEEKNUM(Tabela3[[#This Row],[DATA]])</f>
        <v>20</v>
      </c>
      <c r="N5515" s="18">
        <f>YEAR(Tabela3[[#This Row],[DATA]])</f>
        <v>2023</v>
      </c>
    </row>
    <row r="5516" spans="2:14">
      <c r="B5516" s="1">
        <v>45061</v>
      </c>
      <c r="C5516">
        <v>14462</v>
      </c>
      <c r="D5516">
        <f>COUNTIF(C$4:C5516,Tabela3[[#This Row],[COMANDA]])</f>
        <v>2</v>
      </c>
      <c r="E5516" t="s">
        <v>90</v>
      </c>
      <c r="F5516" t="s">
        <v>98</v>
      </c>
      <c r="G5516" t="s">
        <v>8</v>
      </c>
      <c r="H5516" t="s">
        <v>47</v>
      </c>
      <c r="I5516" s="2">
        <v>1</v>
      </c>
      <c r="J5516" t="s">
        <v>11</v>
      </c>
      <c r="K5516" s="21">
        <f>INDEX(LISTAS!$H:$Q,MATCH(BASE!H5516,LISTAS!$G:$G,0),MATCH(BASE!J5516,LISTAS!$H$3:$Q$3,0))*Tabela3[[#This Row],[QUANTIDADE]]</f>
        <v>16</v>
      </c>
      <c r="L5516" s="2" t="str">
        <f>TEXT(Tabela3[[#This Row],[DATA]],"MM")</f>
        <v>05</v>
      </c>
      <c r="M5516" s="2">
        <f>WEEKNUM(Tabela3[[#This Row],[DATA]])</f>
        <v>20</v>
      </c>
      <c r="N5516" s="18">
        <f>YEAR(Tabela3[[#This Row],[DATA]])</f>
        <v>2023</v>
      </c>
    </row>
    <row r="5517" spans="2:14">
      <c r="B5517" s="1">
        <v>45061</v>
      </c>
      <c r="C5517">
        <v>14463</v>
      </c>
      <c r="D5517">
        <f>COUNTIF(C$4:C5517,Tabela3[[#This Row],[COMANDA]])</f>
        <v>1</v>
      </c>
      <c r="E5517" t="s">
        <v>90</v>
      </c>
      <c r="F5517" t="s">
        <v>100</v>
      </c>
      <c r="G5517" t="s">
        <v>8</v>
      </c>
      <c r="H5517" t="s">
        <v>47</v>
      </c>
      <c r="I5517" s="2">
        <v>1</v>
      </c>
      <c r="J5517" t="s">
        <v>11</v>
      </c>
      <c r="K5517" s="21">
        <f>INDEX(LISTAS!$H:$Q,MATCH(BASE!H5517,LISTAS!$G:$G,0),MATCH(BASE!J5517,LISTAS!$H$3:$Q$3,0))*Tabela3[[#This Row],[QUANTIDADE]]</f>
        <v>16</v>
      </c>
      <c r="L5517" s="2" t="str">
        <f>TEXT(Tabela3[[#This Row],[DATA]],"MM")</f>
        <v>05</v>
      </c>
      <c r="M5517" s="2">
        <f>WEEKNUM(Tabela3[[#This Row],[DATA]])</f>
        <v>20</v>
      </c>
      <c r="N5517" s="18">
        <f>YEAR(Tabela3[[#This Row],[DATA]])</f>
        <v>2023</v>
      </c>
    </row>
    <row r="5518" spans="2:14">
      <c r="B5518" s="1">
        <v>45061</v>
      </c>
      <c r="C5518">
        <v>14464</v>
      </c>
      <c r="D5518">
        <f>COUNTIF(C$4:C5518,Tabela3[[#This Row],[COMANDA]])</f>
        <v>1</v>
      </c>
      <c r="E5518" t="s">
        <v>90</v>
      </c>
      <c r="F5518" t="s">
        <v>98</v>
      </c>
      <c r="G5518" t="s">
        <v>8</v>
      </c>
      <c r="H5518" t="s">
        <v>205</v>
      </c>
      <c r="I5518" s="2">
        <v>1</v>
      </c>
      <c r="J5518" t="s">
        <v>11</v>
      </c>
      <c r="K5518" s="21">
        <f>INDEX(LISTAS!$H:$Q,MATCH(BASE!H5518,LISTAS!$G:$G,0),MATCH(BASE!J5518,LISTAS!$H$3:$Q$3,0))*Tabela3[[#This Row],[QUANTIDADE]]</f>
        <v>22</v>
      </c>
      <c r="L5518" s="2" t="str">
        <f>TEXT(Tabela3[[#This Row],[DATA]],"MM")</f>
        <v>05</v>
      </c>
      <c r="M5518" s="2">
        <f>WEEKNUM(Tabela3[[#This Row],[DATA]])</f>
        <v>20</v>
      </c>
      <c r="N5518" s="18">
        <f>YEAR(Tabela3[[#This Row],[DATA]])</f>
        <v>2023</v>
      </c>
    </row>
    <row r="5519" spans="2:14">
      <c r="B5519" s="1">
        <v>45061</v>
      </c>
      <c r="C5519">
        <v>14465</v>
      </c>
      <c r="D5519">
        <f>COUNTIF(C$4:C5519,Tabela3[[#This Row],[COMANDA]])</f>
        <v>1</v>
      </c>
      <c r="E5519" t="s">
        <v>90</v>
      </c>
      <c r="F5519" t="s">
        <v>99</v>
      </c>
      <c r="G5519" t="s">
        <v>8</v>
      </c>
      <c r="H5519" t="s">
        <v>204</v>
      </c>
      <c r="I5519" s="2">
        <v>1</v>
      </c>
      <c r="J5519" t="s">
        <v>11</v>
      </c>
      <c r="K5519" s="21">
        <f>INDEX(LISTAS!$H:$Q,MATCH(BASE!H5519,LISTAS!$G:$G,0),MATCH(BASE!J5519,LISTAS!$H$3:$Q$3,0))*Tabela3[[#This Row],[QUANTIDADE]]</f>
        <v>18</v>
      </c>
      <c r="L5519" s="2" t="str">
        <f>TEXT(Tabela3[[#This Row],[DATA]],"MM")</f>
        <v>05</v>
      </c>
      <c r="M5519" s="2">
        <f>WEEKNUM(Tabela3[[#This Row],[DATA]])</f>
        <v>20</v>
      </c>
      <c r="N5519" s="18">
        <f>YEAR(Tabela3[[#This Row],[DATA]])</f>
        <v>2023</v>
      </c>
    </row>
    <row r="5520" spans="2:14">
      <c r="B5520" s="1">
        <v>45061</v>
      </c>
      <c r="C5520">
        <v>14465</v>
      </c>
      <c r="D5520">
        <f>COUNTIF(C$4:C5520,Tabela3[[#This Row],[COMANDA]])</f>
        <v>2</v>
      </c>
      <c r="E5520" t="s">
        <v>90</v>
      </c>
      <c r="F5520" t="s">
        <v>99</v>
      </c>
      <c r="G5520" t="s">
        <v>9</v>
      </c>
      <c r="H5520" t="s">
        <v>58</v>
      </c>
      <c r="I5520" s="2">
        <v>1</v>
      </c>
      <c r="J5520" t="s">
        <v>11</v>
      </c>
      <c r="K5520" s="21">
        <f>INDEX(LISTAS!$H:$Q,MATCH(BASE!H5520,LISTAS!$G:$G,0),MATCH(BASE!J5520,LISTAS!$H$3:$Q$3,0))*Tabela3[[#This Row],[QUANTIDADE]]</f>
        <v>5</v>
      </c>
      <c r="L5520" s="2" t="str">
        <f>TEXT(Tabela3[[#This Row],[DATA]],"MM")</f>
        <v>05</v>
      </c>
      <c r="M5520" s="2">
        <f>WEEKNUM(Tabela3[[#This Row],[DATA]])</f>
        <v>20</v>
      </c>
      <c r="N5520" s="18">
        <f>YEAR(Tabela3[[#This Row],[DATA]])</f>
        <v>2023</v>
      </c>
    </row>
    <row r="5521" spans="2:14">
      <c r="B5521" s="1">
        <v>45061</v>
      </c>
      <c r="C5521">
        <v>14466</v>
      </c>
      <c r="D5521">
        <f>COUNTIF(C$4:C5521,Tabela3[[#This Row],[COMANDA]])</f>
        <v>1</v>
      </c>
      <c r="E5521" t="s">
        <v>90</v>
      </c>
      <c r="F5521" t="s">
        <v>98</v>
      </c>
      <c r="G5521" t="s">
        <v>8</v>
      </c>
      <c r="H5521" t="s">
        <v>206</v>
      </c>
      <c r="I5521" s="2">
        <v>1</v>
      </c>
      <c r="J5521" t="s">
        <v>11</v>
      </c>
      <c r="K5521" s="21">
        <f>INDEX(LISTAS!$H:$Q,MATCH(BASE!H5521,LISTAS!$G:$G,0),MATCH(BASE!J5521,LISTAS!$H$3:$Q$3,0))*Tabela3[[#This Row],[QUANTIDADE]]</f>
        <v>18</v>
      </c>
      <c r="L5521" s="2" t="str">
        <f>TEXT(Tabela3[[#This Row],[DATA]],"MM")</f>
        <v>05</v>
      </c>
      <c r="M5521" s="2">
        <f>WEEKNUM(Tabela3[[#This Row],[DATA]])</f>
        <v>20</v>
      </c>
      <c r="N5521" s="18">
        <f>YEAR(Tabela3[[#This Row],[DATA]])</f>
        <v>2023</v>
      </c>
    </row>
    <row r="5522" spans="2:14">
      <c r="B5522" s="1">
        <v>45061</v>
      </c>
      <c r="C5522">
        <v>14466</v>
      </c>
      <c r="D5522">
        <f>COUNTIF(C$4:C5522,Tabela3[[#This Row],[COMANDA]])</f>
        <v>2</v>
      </c>
      <c r="E5522" t="s">
        <v>90</v>
      </c>
      <c r="F5522" t="s">
        <v>375</v>
      </c>
      <c r="G5522" t="s">
        <v>8</v>
      </c>
      <c r="H5522" t="s">
        <v>206</v>
      </c>
      <c r="I5522" s="2">
        <v>1</v>
      </c>
      <c r="J5522" t="s">
        <v>11</v>
      </c>
      <c r="K5522" s="21">
        <f>INDEX(LISTAS!$H:$Q,MATCH(BASE!H5522,LISTAS!$G:$G,0),MATCH(BASE!J5522,LISTAS!$H$3:$Q$3,0))*Tabela3[[#This Row],[QUANTIDADE]]</f>
        <v>18</v>
      </c>
      <c r="L5522" s="2" t="str">
        <f>TEXT(Tabela3[[#This Row],[DATA]],"MM")</f>
        <v>05</v>
      </c>
      <c r="M5522" s="2">
        <f>WEEKNUM(Tabela3[[#This Row],[DATA]])</f>
        <v>20</v>
      </c>
      <c r="N5522" s="18">
        <f>YEAR(Tabela3[[#This Row],[DATA]])</f>
        <v>2023</v>
      </c>
    </row>
    <row r="5523" spans="2:14">
      <c r="B5523" s="1">
        <v>45061</v>
      </c>
      <c r="C5523">
        <v>14467</v>
      </c>
      <c r="D5523">
        <f>COUNTIF(C$4:C5523,Tabela3[[#This Row],[COMANDA]])</f>
        <v>1</v>
      </c>
      <c r="E5523" t="s">
        <v>90</v>
      </c>
      <c r="F5523" t="s">
        <v>99</v>
      </c>
      <c r="G5523" t="s">
        <v>8</v>
      </c>
      <c r="H5523" t="s">
        <v>47</v>
      </c>
      <c r="I5523" s="2">
        <v>1</v>
      </c>
      <c r="J5523" t="s">
        <v>11</v>
      </c>
      <c r="K5523" s="21">
        <f>INDEX(LISTAS!$H:$Q,MATCH(BASE!H5523,LISTAS!$G:$G,0),MATCH(BASE!J5523,LISTAS!$H$3:$Q$3,0))*Tabela3[[#This Row],[QUANTIDADE]]</f>
        <v>16</v>
      </c>
      <c r="L5523" s="2" t="str">
        <f>TEXT(Tabela3[[#This Row],[DATA]],"MM")</f>
        <v>05</v>
      </c>
      <c r="M5523" s="2">
        <f>WEEKNUM(Tabela3[[#This Row],[DATA]])</f>
        <v>20</v>
      </c>
      <c r="N5523" s="18">
        <f>YEAR(Tabela3[[#This Row],[DATA]])</f>
        <v>2023</v>
      </c>
    </row>
    <row r="5524" spans="2:14">
      <c r="B5524" s="1">
        <v>45061</v>
      </c>
      <c r="C5524">
        <v>14467</v>
      </c>
      <c r="D5524">
        <f>COUNTIF(C$4:C5524,Tabela3[[#This Row],[COMANDA]])</f>
        <v>2</v>
      </c>
      <c r="E5524" t="s">
        <v>90</v>
      </c>
      <c r="F5524" t="s">
        <v>99</v>
      </c>
      <c r="G5524" t="s">
        <v>10</v>
      </c>
      <c r="H5524" t="s">
        <v>97</v>
      </c>
      <c r="I5524" s="2">
        <v>1</v>
      </c>
      <c r="J5524" t="s">
        <v>11</v>
      </c>
      <c r="K5524" s="21">
        <f>INDEX(LISTAS!$H:$Q,MATCH(BASE!H5524,LISTAS!$G:$G,0),MATCH(BASE!J5524,LISTAS!$H$3:$Q$3,0))*Tabela3[[#This Row],[QUANTIDADE]]</f>
        <v>2.5</v>
      </c>
      <c r="L5524" s="2" t="str">
        <f>TEXT(Tabela3[[#This Row],[DATA]],"MM")</f>
        <v>05</v>
      </c>
      <c r="M5524" s="2">
        <f>WEEKNUM(Tabela3[[#This Row],[DATA]])</f>
        <v>20</v>
      </c>
      <c r="N5524" s="18">
        <f>YEAR(Tabela3[[#This Row],[DATA]])</f>
        <v>2023</v>
      </c>
    </row>
    <row r="5525" spans="2:14">
      <c r="B5525" s="1">
        <v>45061</v>
      </c>
      <c r="C5525">
        <v>14468</v>
      </c>
      <c r="D5525">
        <f>COUNTIF(C$4:C5525,Tabela3[[#This Row],[COMANDA]])</f>
        <v>1</v>
      </c>
      <c r="E5525" t="s">
        <v>90</v>
      </c>
      <c r="G5525" t="s">
        <v>8</v>
      </c>
      <c r="H5525" t="s">
        <v>203</v>
      </c>
      <c r="I5525" s="2">
        <v>1</v>
      </c>
      <c r="J5525" t="s">
        <v>11</v>
      </c>
      <c r="K5525" s="21">
        <f>INDEX(LISTAS!$H:$Q,MATCH(BASE!H5525,LISTAS!$G:$G,0),MATCH(BASE!J5525,LISTAS!$H$3:$Q$3,0))*Tabela3[[#This Row],[QUANTIDADE]]</f>
        <v>20</v>
      </c>
      <c r="L5525" s="2" t="str">
        <f>TEXT(Tabela3[[#This Row],[DATA]],"MM")</f>
        <v>05</v>
      </c>
      <c r="M5525" s="2">
        <f>WEEKNUM(Tabela3[[#This Row],[DATA]])</f>
        <v>20</v>
      </c>
      <c r="N5525" s="18">
        <f>YEAR(Tabela3[[#This Row],[DATA]])</f>
        <v>2023</v>
      </c>
    </row>
    <row r="5526" spans="2:14">
      <c r="B5526" s="1">
        <v>45061</v>
      </c>
      <c r="C5526">
        <v>14469</v>
      </c>
      <c r="D5526">
        <f>COUNTIF(C$4:C5526,Tabela3[[#This Row],[COMANDA]])</f>
        <v>1</v>
      </c>
      <c r="E5526" t="s">
        <v>90</v>
      </c>
      <c r="F5526" t="s">
        <v>99</v>
      </c>
      <c r="G5526" t="s">
        <v>8</v>
      </c>
      <c r="H5526" t="s">
        <v>205</v>
      </c>
      <c r="I5526" s="2">
        <v>1</v>
      </c>
      <c r="J5526" t="s">
        <v>11</v>
      </c>
      <c r="K5526" s="21">
        <f>INDEX(LISTAS!$H:$Q,MATCH(BASE!H5526,LISTAS!$G:$G,0),MATCH(BASE!J5526,LISTAS!$H$3:$Q$3,0))*Tabela3[[#This Row],[QUANTIDADE]]</f>
        <v>22</v>
      </c>
      <c r="L5526" s="2" t="str">
        <f>TEXT(Tabela3[[#This Row],[DATA]],"MM")</f>
        <v>05</v>
      </c>
      <c r="M5526" s="2">
        <f>WEEKNUM(Tabela3[[#This Row],[DATA]])</f>
        <v>20</v>
      </c>
      <c r="N5526" s="18">
        <f>YEAR(Tabela3[[#This Row],[DATA]])</f>
        <v>2023</v>
      </c>
    </row>
    <row r="5527" spans="2:14">
      <c r="B5527" s="1">
        <v>45061</v>
      </c>
      <c r="C5527">
        <v>14469</v>
      </c>
      <c r="D5527">
        <f>COUNTIF(C$4:C5527,Tabela3[[#This Row],[COMANDA]])</f>
        <v>2</v>
      </c>
      <c r="E5527" t="s">
        <v>90</v>
      </c>
      <c r="F5527" t="s">
        <v>99</v>
      </c>
      <c r="G5527" t="s">
        <v>9</v>
      </c>
      <c r="H5527" t="s">
        <v>242</v>
      </c>
      <c r="I5527" s="2">
        <v>1</v>
      </c>
      <c r="J5527" t="s">
        <v>11</v>
      </c>
      <c r="K5527" s="21">
        <f>INDEX(LISTAS!$H:$Q,MATCH(BASE!H5527,LISTAS!$G:$G,0),MATCH(BASE!J5527,LISTAS!$H$3:$Q$3,0))*Tabela3[[#This Row],[QUANTIDADE]]</f>
        <v>4</v>
      </c>
      <c r="L5527" s="2" t="str">
        <f>TEXT(Tabela3[[#This Row],[DATA]],"MM")</f>
        <v>05</v>
      </c>
      <c r="M5527" s="2">
        <f>WEEKNUM(Tabela3[[#This Row],[DATA]])</f>
        <v>20</v>
      </c>
      <c r="N5527" s="18">
        <f>YEAR(Tabela3[[#This Row],[DATA]])</f>
        <v>2023</v>
      </c>
    </row>
    <row r="5528" spans="2:14">
      <c r="B5528" s="1">
        <v>45061</v>
      </c>
      <c r="C5528">
        <v>14470</v>
      </c>
      <c r="D5528">
        <f>COUNTIF(C$4:C5528,Tabela3[[#This Row],[COMANDA]])</f>
        <v>1</v>
      </c>
      <c r="E5528" t="s">
        <v>90</v>
      </c>
      <c r="F5528" t="s">
        <v>98</v>
      </c>
      <c r="G5528" t="s">
        <v>8</v>
      </c>
      <c r="H5528" t="s">
        <v>42</v>
      </c>
      <c r="I5528" s="2">
        <v>1</v>
      </c>
      <c r="J5528" t="s">
        <v>11</v>
      </c>
      <c r="K5528" s="21">
        <f>INDEX(LISTAS!$H:$Q,MATCH(BASE!H5528,LISTAS!$G:$G,0),MATCH(BASE!J5528,LISTAS!$H$3:$Q$3,0))*Tabela3[[#This Row],[QUANTIDADE]]</f>
        <v>16</v>
      </c>
      <c r="L5528" s="2" t="str">
        <f>TEXT(Tabela3[[#This Row],[DATA]],"MM")</f>
        <v>05</v>
      </c>
      <c r="M5528" s="2">
        <f>WEEKNUM(Tabela3[[#This Row],[DATA]])</f>
        <v>20</v>
      </c>
      <c r="N5528" s="18">
        <f>YEAR(Tabela3[[#This Row],[DATA]])</f>
        <v>2023</v>
      </c>
    </row>
    <row r="5529" spans="2:14">
      <c r="B5529" s="1">
        <v>45061</v>
      </c>
      <c r="C5529">
        <v>14470</v>
      </c>
      <c r="D5529">
        <f>COUNTIF(C$4:C5529,Tabela3[[#This Row],[COMANDA]])</f>
        <v>2</v>
      </c>
      <c r="E5529" t="s">
        <v>90</v>
      </c>
      <c r="F5529" t="s">
        <v>98</v>
      </c>
      <c r="G5529" t="s">
        <v>10</v>
      </c>
      <c r="H5529" t="s">
        <v>101</v>
      </c>
      <c r="I5529" s="2">
        <v>1</v>
      </c>
      <c r="J5529" t="s">
        <v>11</v>
      </c>
      <c r="K5529" s="21">
        <f>INDEX(LISTAS!$H:$Q,MATCH(BASE!H5529,LISTAS!$G:$G,0),MATCH(BASE!J5529,LISTAS!$H$3:$Q$3,0))*Tabela3[[#This Row],[QUANTIDADE]]</f>
        <v>1</v>
      </c>
      <c r="L5529" s="2" t="str">
        <f>TEXT(Tabela3[[#This Row],[DATA]],"MM")</f>
        <v>05</v>
      </c>
      <c r="M5529" s="2">
        <f>WEEKNUM(Tabela3[[#This Row],[DATA]])</f>
        <v>20</v>
      </c>
      <c r="N5529" s="18">
        <f>YEAR(Tabela3[[#This Row],[DATA]])</f>
        <v>2023</v>
      </c>
    </row>
    <row r="5530" spans="2:14">
      <c r="B5530" s="1">
        <v>45061</v>
      </c>
      <c r="C5530">
        <v>14471</v>
      </c>
      <c r="D5530">
        <f>COUNTIF(C$4:C5530,Tabela3[[#This Row],[COMANDA]])</f>
        <v>1</v>
      </c>
      <c r="E5530" t="s">
        <v>90</v>
      </c>
      <c r="F5530" t="s">
        <v>99</v>
      </c>
      <c r="G5530" t="s">
        <v>8</v>
      </c>
      <c r="H5530" t="s">
        <v>204</v>
      </c>
      <c r="I5530" s="2">
        <v>1</v>
      </c>
      <c r="J5530" t="s">
        <v>11</v>
      </c>
      <c r="K5530" s="21">
        <f>INDEX(LISTAS!$H:$Q,MATCH(BASE!H5530,LISTAS!$G:$G,0),MATCH(BASE!J5530,LISTAS!$H$3:$Q$3,0))*Tabela3[[#This Row],[QUANTIDADE]]</f>
        <v>18</v>
      </c>
      <c r="L5530" s="2" t="str">
        <f>TEXT(Tabela3[[#This Row],[DATA]],"MM")</f>
        <v>05</v>
      </c>
      <c r="M5530" s="2">
        <f>WEEKNUM(Tabela3[[#This Row],[DATA]])</f>
        <v>20</v>
      </c>
      <c r="N5530" s="18">
        <f>YEAR(Tabela3[[#This Row],[DATA]])</f>
        <v>2023</v>
      </c>
    </row>
    <row r="5531" spans="2:14">
      <c r="B5531" s="1">
        <v>45061</v>
      </c>
      <c r="C5531">
        <v>14471</v>
      </c>
      <c r="D5531">
        <f>COUNTIF(C$4:C5531,Tabela3[[#This Row],[COMANDA]])</f>
        <v>2</v>
      </c>
      <c r="E5531" t="s">
        <v>90</v>
      </c>
      <c r="F5531" t="s">
        <v>99</v>
      </c>
      <c r="G5531" t="s">
        <v>8</v>
      </c>
      <c r="H5531" t="s">
        <v>206</v>
      </c>
      <c r="I5531" s="2">
        <v>1</v>
      </c>
      <c r="J5531" t="s">
        <v>11</v>
      </c>
      <c r="K5531" s="21">
        <f>INDEX(LISTAS!$H:$Q,MATCH(BASE!H5531,LISTAS!$G:$G,0),MATCH(BASE!J5531,LISTAS!$H$3:$Q$3,0))*Tabela3[[#This Row],[QUANTIDADE]]</f>
        <v>18</v>
      </c>
      <c r="L5531" s="2" t="str">
        <f>TEXT(Tabela3[[#This Row],[DATA]],"MM")</f>
        <v>05</v>
      </c>
      <c r="M5531" s="2">
        <f>WEEKNUM(Tabela3[[#This Row],[DATA]])</f>
        <v>20</v>
      </c>
      <c r="N5531" s="18">
        <f>YEAR(Tabela3[[#This Row],[DATA]])</f>
        <v>2023</v>
      </c>
    </row>
    <row r="5532" spans="2:14">
      <c r="B5532" s="1">
        <v>45061</v>
      </c>
      <c r="C5532">
        <v>14471</v>
      </c>
      <c r="D5532">
        <f>COUNTIF(C$4:C5532,Tabela3[[#This Row],[COMANDA]])</f>
        <v>3</v>
      </c>
      <c r="E5532" t="s">
        <v>90</v>
      </c>
      <c r="F5532" t="s">
        <v>99</v>
      </c>
      <c r="G5532" t="s">
        <v>9</v>
      </c>
      <c r="H5532" t="s">
        <v>240</v>
      </c>
      <c r="I5532" s="2">
        <v>1</v>
      </c>
      <c r="J5532" t="s">
        <v>11</v>
      </c>
      <c r="K5532" s="21">
        <f>INDEX(LISTAS!$H:$Q,MATCH(BASE!H5532,LISTAS!$G:$G,0),MATCH(BASE!J5532,LISTAS!$H$3:$Q$3,0))*Tabela3[[#This Row],[QUANTIDADE]]</f>
        <v>6</v>
      </c>
      <c r="L5532" s="2" t="str">
        <f>TEXT(Tabela3[[#This Row],[DATA]],"MM")</f>
        <v>05</v>
      </c>
      <c r="M5532" s="2">
        <f>WEEKNUM(Tabela3[[#This Row],[DATA]])</f>
        <v>20</v>
      </c>
      <c r="N5532" s="18">
        <f>YEAR(Tabela3[[#This Row],[DATA]])</f>
        <v>2023</v>
      </c>
    </row>
    <row r="5533" spans="2:14">
      <c r="B5533" s="1">
        <v>45061</v>
      </c>
      <c r="C5533">
        <v>14472</v>
      </c>
      <c r="D5533">
        <f>COUNTIF(C$4:C5533,Tabela3[[#This Row],[COMANDA]])</f>
        <v>1</v>
      </c>
      <c r="E5533" t="s">
        <v>90</v>
      </c>
      <c r="F5533" t="s">
        <v>99</v>
      </c>
      <c r="G5533" t="s">
        <v>8</v>
      </c>
      <c r="H5533" t="s">
        <v>42</v>
      </c>
      <c r="I5533" s="2">
        <v>1</v>
      </c>
      <c r="J5533" t="s">
        <v>11</v>
      </c>
      <c r="K5533" s="21">
        <f>INDEX(LISTAS!$H:$Q,MATCH(BASE!H5533,LISTAS!$G:$G,0),MATCH(BASE!J5533,LISTAS!$H$3:$Q$3,0))*Tabela3[[#This Row],[QUANTIDADE]]</f>
        <v>16</v>
      </c>
      <c r="L5533" s="2" t="str">
        <f>TEXT(Tabela3[[#This Row],[DATA]],"MM")</f>
        <v>05</v>
      </c>
      <c r="M5533" s="2">
        <f>WEEKNUM(Tabela3[[#This Row],[DATA]])</f>
        <v>20</v>
      </c>
      <c r="N5533" s="18">
        <f>YEAR(Tabela3[[#This Row],[DATA]])</f>
        <v>2023</v>
      </c>
    </row>
    <row r="5534" spans="2:14">
      <c r="B5534" s="1">
        <v>45061</v>
      </c>
      <c r="C5534">
        <v>14473</v>
      </c>
      <c r="D5534">
        <f>COUNTIF(C$4:C5534,Tabela3[[#This Row],[COMANDA]])</f>
        <v>1</v>
      </c>
      <c r="E5534" t="s">
        <v>90</v>
      </c>
      <c r="F5534" t="s">
        <v>98</v>
      </c>
      <c r="G5534" t="s">
        <v>8</v>
      </c>
      <c r="H5534" t="s">
        <v>202</v>
      </c>
      <c r="I5534" s="2">
        <v>1</v>
      </c>
      <c r="J5534" t="s">
        <v>11</v>
      </c>
      <c r="K5534" s="21">
        <f>INDEX(LISTAS!$H:$Q,MATCH(BASE!H5534,LISTAS!$G:$G,0),MATCH(BASE!J5534,LISTAS!$H$3:$Q$3,0))*Tabela3[[#This Row],[QUANTIDADE]]</f>
        <v>20</v>
      </c>
      <c r="L5534" s="2" t="str">
        <f>TEXT(Tabela3[[#This Row],[DATA]],"MM")</f>
        <v>05</v>
      </c>
      <c r="M5534" s="2">
        <f>WEEKNUM(Tabela3[[#This Row],[DATA]])</f>
        <v>20</v>
      </c>
      <c r="N5534" s="18">
        <f>YEAR(Tabela3[[#This Row],[DATA]])</f>
        <v>2023</v>
      </c>
    </row>
    <row r="5535" spans="2:14">
      <c r="B5535" s="1">
        <v>45061</v>
      </c>
      <c r="C5535">
        <v>14474</v>
      </c>
      <c r="D5535">
        <f>COUNTIF(C$4:C5535,Tabela3[[#This Row],[COMANDA]])</f>
        <v>1</v>
      </c>
      <c r="E5535" t="s">
        <v>90</v>
      </c>
      <c r="F5535" t="s">
        <v>98</v>
      </c>
      <c r="G5535" t="s">
        <v>8</v>
      </c>
      <c r="H5535" t="s">
        <v>42</v>
      </c>
      <c r="I5535" s="2">
        <v>1</v>
      </c>
      <c r="J5535" t="s">
        <v>11</v>
      </c>
      <c r="K5535" s="21">
        <f>INDEX(LISTAS!$H:$Q,MATCH(BASE!H5535,LISTAS!$G:$G,0),MATCH(BASE!J5535,LISTAS!$H$3:$Q$3,0))*Tabela3[[#This Row],[QUANTIDADE]]</f>
        <v>16</v>
      </c>
      <c r="L5535" s="2" t="str">
        <f>TEXT(Tabela3[[#This Row],[DATA]],"MM")</f>
        <v>05</v>
      </c>
      <c r="M5535" s="2">
        <f>WEEKNUM(Tabela3[[#This Row],[DATA]])</f>
        <v>20</v>
      </c>
      <c r="N5535" s="18">
        <f>YEAR(Tabela3[[#This Row],[DATA]])</f>
        <v>2023</v>
      </c>
    </row>
    <row r="5536" spans="2:14">
      <c r="B5536" s="1">
        <v>45061</v>
      </c>
      <c r="C5536">
        <v>14474</v>
      </c>
      <c r="D5536">
        <f>COUNTIF(C$4:C5536,Tabela3[[#This Row],[COMANDA]])</f>
        <v>2</v>
      </c>
      <c r="E5536" t="s">
        <v>90</v>
      </c>
      <c r="F5536" t="s">
        <v>98</v>
      </c>
      <c r="G5536" t="s">
        <v>8</v>
      </c>
      <c r="H5536" t="s">
        <v>203</v>
      </c>
      <c r="I5536" s="2">
        <v>1</v>
      </c>
      <c r="J5536" t="s">
        <v>11</v>
      </c>
      <c r="K5536" s="21">
        <f>INDEX(LISTAS!$H:$Q,MATCH(BASE!H5536,LISTAS!$G:$G,0),MATCH(BASE!J5536,LISTAS!$H$3:$Q$3,0))*Tabela3[[#This Row],[QUANTIDADE]]</f>
        <v>20</v>
      </c>
      <c r="L5536" s="2" t="str">
        <f>TEXT(Tabela3[[#This Row],[DATA]],"MM")</f>
        <v>05</v>
      </c>
      <c r="M5536" s="2">
        <f>WEEKNUM(Tabela3[[#This Row],[DATA]])</f>
        <v>20</v>
      </c>
      <c r="N5536" s="18">
        <f>YEAR(Tabela3[[#This Row],[DATA]])</f>
        <v>2023</v>
      </c>
    </row>
    <row r="5537" spans="2:14">
      <c r="B5537" s="1">
        <v>45061</v>
      </c>
      <c r="C5537">
        <v>14475</v>
      </c>
      <c r="D5537">
        <f>COUNTIF(C$4:C5537,Tabela3[[#This Row],[COMANDA]])</f>
        <v>1</v>
      </c>
      <c r="E5537" t="s">
        <v>90</v>
      </c>
      <c r="F5537" t="s">
        <v>98</v>
      </c>
      <c r="G5537" t="s">
        <v>8</v>
      </c>
      <c r="H5537" t="s">
        <v>211</v>
      </c>
      <c r="I5537" s="2">
        <v>1</v>
      </c>
      <c r="J5537" t="s">
        <v>11</v>
      </c>
      <c r="K5537" s="21">
        <f>INDEX(LISTAS!$H:$Q,MATCH(BASE!H5537,LISTAS!$G:$G,0),MATCH(BASE!J5537,LISTAS!$H$3:$Q$3,0))*Tabela3[[#This Row],[QUANTIDADE]]</f>
        <v>20</v>
      </c>
      <c r="L5537" s="2" t="str">
        <f>TEXT(Tabela3[[#This Row],[DATA]],"MM")</f>
        <v>05</v>
      </c>
      <c r="M5537" s="2">
        <f>WEEKNUM(Tabela3[[#This Row],[DATA]])</f>
        <v>20</v>
      </c>
      <c r="N5537" s="18">
        <f>YEAR(Tabela3[[#This Row],[DATA]])</f>
        <v>2023</v>
      </c>
    </row>
    <row r="5538" spans="2:14">
      <c r="B5538" s="1">
        <v>45061</v>
      </c>
      <c r="C5538">
        <v>14475</v>
      </c>
      <c r="D5538">
        <f>COUNTIF(C$4:C5538,Tabela3[[#This Row],[COMANDA]])</f>
        <v>2</v>
      </c>
      <c r="E5538" t="s">
        <v>90</v>
      </c>
      <c r="F5538" t="s">
        <v>98</v>
      </c>
      <c r="G5538" t="s">
        <v>61</v>
      </c>
      <c r="H5538" t="s">
        <v>163</v>
      </c>
      <c r="I5538" s="2">
        <v>1</v>
      </c>
      <c r="J5538" t="s">
        <v>11</v>
      </c>
      <c r="K5538" s="21">
        <f>INDEX(LISTAS!$H:$Q,MATCH(BASE!H5538,LISTAS!$G:$G,0),MATCH(BASE!J5538,LISTAS!$H$3:$Q$3,0))*Tabela3[[#This Row],[QUANTIDADE]]</f>
        <v>4</v>
      </c>
      <c r="L5538" s="2" t="str">
        <f>TEXT(Tabela3[[#This Row],[DATA]],"MM")</f>
        <v>05</v>
      </c>
      <c r="M5538" s="2">
        <f>WEEKNUM(Tabela3[[#This Row],[DATA]])</f>
        <v>20</v>
      </c>
      <c r="N5538" s="18">
        <f>YEAR(Tabela3[[#This Row],[DATA]])</f>
        <v>2023</v>
      </c>
    </row>
    <row r="5539" spans="2:14">
      <c r="B5539" s="1">
        <v>45061</v>
      </c>
      <c r="C5539">
        <v>14476</v>
      </c>
      <c r="D5539">
        <f>COUNTIF(C$4:C5539,Tabela3[[#This Row],[COMANDA]])</f>
        <v>1</v>
      </c>
      <c r="E5539" t="s">
        <v>90</v>
      </c>
      <c r="F5539" t="s">
        <v>98</v>
      </c>
      <c r="G5539" t="s">
        <v>8</v>
      </c>
      <c r="H5539" t="s">
        <v>41</v>
      </c>
      <c r="I5539" s="2">
        <v>1</v>
      </c>
      <c r="J5539" t="s">
        <v>11</v>
      </c>
      <c r="K5539" s="21">
        <f>INDEX(LISTAS!$H:$Q,MATCH(BASE!H5539,LISTAS!$G:$G,0),MATCH(BASE!J5539,LISTAS!$H$3:$Q$3,0))*Tabela3[[#This Row],[QUANTIDADE]]</f>
        <v>14</v>
      </c>
      <c r="L5539" s="2" t="str">
        <f>TEXT(Tabela3[[#This Row],[DATA]],"MM")</f>
        <v>05</v>
      </c>
      <c r="M5539" s="2">
        <f>WEEKNUM(Tabela3[[#This Row],[DATA]])</f>
        <v>20</v>
      </c>
      <c r="N5539" s="18">
        <f>YEAR(Tabela3[[#This Row],[DATA]])</f>
        <v>2023</v>
      </c>
    </row>
    <row r="5540" spans="2:14">
      <c r="B5540" s="1">
        <v>45061</v>
      </c>
      <c r="C5540">
        <v>14476</v>
      </c>
      <c r="D5540">
        <f>COUNTIF(C$4:C5540,Tabela3[[#This Row],[COMANDA]])</f>
        <v>2</v>
      </c>
      <c r="E5540" t="s">
        <v>90</v>
      </c>
      <c r="F5540" t="s">
        <v>98</v>
      </c>
      <c r="G5540" t="s">
        <v>8</v>
      </c>
      <c r="H5540" t="s">
        <v>202</v>
      </c>
      <c r="I5540" s="2">
        <v>1</v>
      </c>
      <c r="J5540" t="s">
        <v>11</v>
      </c>
      <c r="K5540" s="21">
        <f>INDEX(LISTAS!$H:$Q,MATCH(BASE!H5540,LISTAS!$G:$G,0),MATCH(BASE!J5540,LISTAS!$H$3:$Q$3,0))*Tabela3[[#This Row],[QUANTIDADE]]</f>
        <v>20</v>
      </c>
      <c r="L5540" s="2" t="str">
        <f>TEXT(Tabela3[[#This Row],[DATA]],"MM")</f>
        <v>05</v>
      </c>
      <c r="M5540" s="2">
        <f>WEEKNUM(Tabela3[[#This Row],[DATA]])</f>
        <v>20</v>
      </c>
      <c r="N5540" s="18">
        <f>YEAR(Tabela3[[#This Row],[DATA]])</f>
        <v>2023</v>
      </c>
    </row>
    <row r="5541" spans="2:14">
      <c r="B5541" s="1">
        <v>45061</v>
      </c>
      <c r="C5541">
        <v>14476</v>
      </c>
      <c r="D5541">
        <f>COUNTIF(C$4:C5541,Tabela3[[#This Row],[COMANDA]])</f>
        <v>3</v>
      </c>
      <c r="E5541" t="s">
        <v>90</v>
      </c>
      <c r="F5541" t="s">
        <v>98</v>
      </c>
      <c r="G5541" t="s">
        <v>9</v>
      </c>
      <c r="H5541" t="s">
        <v>56</v>
      </c>
      <c r="I5541" s="2">
        <v>1</v>
      </c>
      <c r="J5541" t="s">
        <v>11</v>
      </c>
      <c r="K5541" s="21">
        <f>INDEX(LISTAS!$H:$Q,MATCH(BASE!H5541,LISTAS!$G:$G,0),MATCH(BASE!J5541,LISTAS!$H$3:$Q$3,0))*Tabela3[[#This Row],[QUANTIDADE]]</f>
        <v>3</v>
      </c>
      <c r="L5541" s="2" t="str">
        <f>TEXT(Tabela3[[#This Row],[DATA]],"MM")</f>
        <v>05</v>
      </c>
      <c r="M5541" s="2">
        <f>WEEKNUM(Tabela3[[#This Row],[DATA]])</f>
        <v>20</v>
      </c>
      <c r="N5541" s="18">
        <f>YEAR(Tabela3[[#This Row],[DATA]])</f>
        <v>2023</v>
      </c>
    </row>
    <row r="5542" spans="2:14">
      <c r="B5542" s="1">
        <v>45061</v>
      </c>
      <c r="C5542">
        <v>14476</v>
      </c>
      <c r="D5542">
        <f>COUNTIF(C$4:C5542,Tabela3[[#This Row],[COMANDA]])</f>
        <v>4</v>
      </c>
      <c r="E5542" t="s">
        <v>90</v>
      </c>
      <c r="F5542" t="s">
        <v>98</v>
      </c>
      <c r="G5542" t="s">
        <v>9</v>
      </c>
      <c r="H5542" t="s">
        <v>144</v>
      </c>
      <c r="I5542" s="2">
        <v>1</v>
      </c>
      <c r="J5542" t="s">
        <v>11</v>
      </c>
      <c r="K5542" s="21">
        <f>INDEX(LISTAS!$H:$Q,MATCH(BASE!H5542,LISTAS!$G:$G,0),MATCH(BASE!J5542,LISTAS!$H$3:$Q$3,0))*Tabela3[[#This Row],[QUANTIDADE]]</f>
        <v>3</v>
      </c>
      <c r="L5542" s="2" t="str">
        <f>TEXT(Tabela3[[#This Row],[DATA]],"MM")</f>
        <v>05</v>
      </c>
      <c r="M5542" s="2">
        <f>WEEKNUM(Tabela3[[#This Row],[DATA]])</f>
        <v>20</v>
      </c>
      <c r="N5542" s="18">
        <f>YEAR(Tabela3[[#This Row],[DATA]])</f>
        <v>2023</v>
      </c>
    </row>
    <row r="5543" spans="2:14">
      <c r="B5543" s="1">
        <v>45061</v>
      </c>
      <c r="C5543">
        <v>14477</v>
      </c>
      <c r="D5543">
        <f>COUNTIF(C$4:C5543,Tabela3[[#This Row],[COMANDA]])</f>
        <v>1</v>
      </c>
      <c r="E5543" t="s">
        <v>90</v>
      </c>
      <c r="F5543" t="s">
        <v>375</v>
      </c>
      <c r="G5543" t="s">
        <v>8</v>
      </c>
      <c r="H5543" t="s">
        <v>203</v>
      </c>
      <c r="I5543" s="2">
        <v>1</v>
      </c>
      <c r="J5543" t="s">
        <v>11</v>
      </c>
      <c r="K5543" s="21">
        <f>INDEX(LISTAS!$H:$Q,MATCH(BASE!H5543,LISTAS!$G:$G,0),MATCH(BASE!J5543,LISTAS!$H$3:$Q$3,0))*Tabela3[[#This Row],[QUANTIDADE]]</f>
        <v>20</v>
      </c>
      <c r="L5543" s="2" t="str">
        <f>TEXT(Tabela3[[#This Row],[DATA]],"MM")</f>
        <v>05</v>
      </c>
      <c r="M5543" s="2">
        <f>WEEKNUM(Tabela3[[#This Row],[DATA]])</f>
        <v>20</v>
      </c>
      <c r="N5543" s="18">
        <f>YEAR(Tabela3[[#This Row],[DATA]])</f>
        <v>2023</v>
      </c>
    </row>
    <row r="5544" spans="2:14">
      <c r="B5544" s="1">
        <v>45061</v>
      </c>
      <c r="C5544">
        <v>14477</v>
      </c>
      <c r="D5544">
        <f>COUNTIF(C$4:C5544,Tabela3[[#This Row],[COMANDA]])</f>
        <v>2</v>
      </c>
      <c r="E5544" t="s">
        <v>90</v>
      </c>
      <c r="F5544" t="s">
        <v>375</v>
      </c>
      <c r="G5544" t="s">
        <v>9</v>
      </c>
      <c r="H5544" t="s">
        <v>242</v>
      </c>
      <c r="I5544" s="2">
        <v>1</v>
      </c>
      <c r="J5544" t="s">
        <v>11</v>
      </c>
      <c r="K5544" s="21">
        <f>INDEX(LISTAS!$H:$Q,MATCH(BASE!H5544,LISTAS!$G:$G,0),MATCH(BASE!J5544,LISTAS!$H$3:$Q$3,0))*Tabela3[[#This Row],[QUANTIDADE]]</f>
        <v>4</v>
      </c>
      <c r="L5544" s="2" t="str">
        <f>TEXT(Tabela3[[#This Row],[DATA]],"MM")</f>
        <v>05</v>
      </c>
      <c r="M5544" s="2">
        <f>WEEKNUM(Tabela3[[#This Row],[DATA]])</f>
        <v>20</v>
      </c>
      <c r="N5544" s="18">
        <f>YEAR(Tabela3[[#This Row],[DATA]])</f>
        <v>2023</v>
      </c>
    </row>
    <row r="5545" spans="2:14">
      <c r="B5545" s="1">
        <v>45061</v>
      </c>
      <c r="C5545">
        <v>14478</v>
      </c>
      <c r="D5545">
        <f>COUNTIF(C$4:C5545,Tabela3[[#This Row],[COMANDA]])</f>
        <v>1</v>
      </c>
      <c r="E5545" t="s">
        <v>90</v>
      </c>
      <c r="F5545" t="s">
        <v>99</v>
      </c>
      <c r="G5545" t="s">
        <v>8</v>
      </c>
      <c r="H5545" t="s">
        <v>204</v>
      </c>
      <c r="I5545" s="2">
        <v>1</v>
      </c>
      <c r="J5545" t="s">
        <v>11</v>
      </c>
      <c r="K5545" s="21">
        <f>INDEX(LISTAS!$H:$Q,MATCH(BASE!H5545,LISTAS!$G:$G,0),MATCH(BASE!J5545,LISTAS!$H$3:$Q$3,0))*Tabela3[[#This Row],[QUANTIDADE]]</f>
        <v>18</v>
      </c>
      <c r="L5545" s="2" t="str">
        <f>TEXT(Tabela3[[#This Row],[DATA]],"MM")</f>
        <v>05</v>
      </c>
      <c r="M5545" s="2">
        <f>WEEKNUM(Tabela3[[#This Row],[DATA]])</f>
        <v>20</v>
      </c>
      <c r="N5545" s="18">
        <f>YEAR(Tabela3[[#This Row],[DATA]])</f>
        <v>2023</v>
      </c>
    </row>
    <row r="5546" spans="2:14">
      <c r="B5546" s="1">
        <v>45061</v>
      </c>
      <c r="C5546">
        <v>14479</v>
      </c>
      <c r="D5546">
        <f>COUNTIF(C$4:C5546,Tabela3[[#This Row],[COMANDA]])</f>
        <v>1</v>
      </c>
      <c r="E5546" t="s">
        <v>90</v>
      </c>
      <c r="F5546" t="s">
        <v>99</v>
      </c>
      <c r="G5546" t="s">
        <v>8</v>
      </c>
      <c r="H5546" t="s">
        <v>211</v>
      </c>
      <c r="I5546" s="2">
        <v>1</v>
      </c>
      <c r="J5546" t="s">
        <v>11</v>
      </c>
      <c r="K5546" s="21">
        <f>INDEX(LISTAS!$H:$Q,MATCH(BASE!H5546,LISTAS!$G:$G,0),MATCH(BASE!J5546,LISTAS!$H$3:$Q$3,0))*Tabela3[[#This Row],[QUANTIDADE]]</f>
        <v>20</v>
      </c>
      <c r="L5546" s="2" t="str">
        <f>TEXT(Tabela3[[#This Row],[DATA]],"MM")</f>
        <v>05</v>
      </c>
      <c r="M5546" s="2">
        <f>WEEKNUM(Tabela3[[#This Row],[DATA]])</f>
        <v>20</v>
      </c>
      <c r="N5546" s="18">
        <f>YEAR(Tabela3[[#This Row],[DATA]])</f>
        <v>2023</v>
      </c>
    </row>
    <row r="5547" spans="2:14">
      <c r="B5547" s="1">
        <v>45061</v>
      </c>
      <c r="C5547">
        <v>14479</v>
      </c>
      <c r="D5547">
        <f>COUNTIF(C$4:C5547,Tabela3[[#This Row],[COMANDA]])</f>
        <v>2</v>
      </c>
      <c r="E5547" t="s">
        <v>90</v>
      </c>
      <c r="F5547" t="s">
        <v>99</v>
      </c>
      <c r="G5547" t="s">
        <v>8</v>
      </c>
      <c r="H5547" t="s">
        <v>84</v>
      </c>
      <c r="I5547" s="2">
        <v>1</v>
      </c>
      <c r="J5547" t="s">
        <v>11</v>
      </c>
      <c r="K5547" s="21">
        <f>INDEX(LISTAS!$H:$Q,MATCH(BASE!H5547,LISTAS!$G:$G,0),MATCH(BASE!J5547,LISTAS!$H$3:$Q$3,0))*Tabela3[[#This Row],[QUANTIDADE]]</f>
        <v>16</v>
      </c>
      <c r="L5547" s="2" t="str">
        <f>TEXT(Tabela3[[#This Row],[DATA]],"MM")</f>
        <v>05</v>
      </c>
      <c r="M5547" s="2">
        <f>WEEKNUM(Tabela3[[#This Row],[DATA]])</f>
        <v>20</v>
      </c>
      <c r="N5547" s="18">
        <f>YEAR(Tabela3[[#This Row],[DATA]])</f>
        <v>2023</v>
      </c>
    </row>
    <row r="5548" spans="2:14">
      <c r="B5548" s="1">
        <v>45061</v>
      </c>
      <c r="C5548">
        <v>14479</v>
      </c>
      <c r="D5548">
        <f>COUNTIF(C$4:C5548,Tabela3[[#This Row],[COMANDA]])</f>
        <v>3</v>
      </c>
      <c r="E5548" t="s">
        <v>90</v>
      </c>
      <c r="F5548" t="s">
        <v>98</v>
      </c>
      <c r="G5548" t="s">
        <v>8</v>
      </c>
      <c r="H5548" t="s">
        <v>84</v>
      </c>
      <c r="I5548" s="2">
        <v>1</v>
      </c>
      <c r="J5548" t="s">
        <v>11</v>
      </c>
      <c r="K5548" s="21">
        <f>INDEX(LISTAS!$H:$Q,MATCH(BASE!H5548,LISTAS!$G:$G,0),MATCH(BASE!J5548,LISTAS!$H$3:$Q$3,0))*Tabela3[[#This Row],[QUANTIDADE]]</f>
        <v>16</v>
      </c>
      <c r="L5548" s="2" t="str">
        <f>TEXT(Tabela3[[#This Row],[DATA]],"MM")</f>
        <v>05</v>
      </c>
      <c r="M5548" s="2">
        <f>WEEKNUM(Tabela3[[#This Row],[DATA]])</f>
        <v>20</v>
      </c>
      <c r="N5548" s="18">
        <f>YEAR(Tabela3[[#This Row],[DATA]])</f>
        <v>2023</v>
      </c>
    </row>
    <row r="5549" spans="2:14">
      <c r="B5549" s="1">
        <v>45061</v>
      </c>
      <c r="C5549">
        <v>14479</v>
      </c>
      <c r="D5549">
        <f>COUNTIF(C$4:C5549,Tabela3[[#This Row],[COMANDA]])</f>
        <v>4</v>
      </c>
      <c r="E5549" t="s">
        <v>90</v>
      </c>
      <c r="F5549" t="s">
        <v>99</v>
      </c>
      <c r="G5549" t="s">
        <v>9</v>
      </c>
      <c r="H5549" t="s">
        <v>138</v>
      </c>
      <c r="I5549" s="2">
        <v>1</v>
      </c>
      <c r="J5549" t="s">
        <v>11</v>
      </c>
      <c r="K5549" s="21">
        <f>INDEX(LISTAS!$H:$Q,MATCH(BASE!H5549,LISTAS!$G:$G,0),MATCH(BASE!J5549,LISTAS!$H$3:$Q$3,0))*Tabela3[[#This Row],[QUANTIDADE]]</f>
        <v>4</v>
      </c>
      <c r="L5549" s="2" t="str">
        <f>TEXT(Tabela3[[#This Row],[DATA]],"MM")</f>
        <v>05</v>
      </c>
      <c r="M5549" s="2">
        <f>WEEKNUM(Tabela3[[#This Row],[DATA]])</f>
        <v>20</v>
      </c>
      <c r="N5549" s="18">
        <f>YEAR(Tabela3[[#This Row],[DATA]])</f>
        <v>2023</v>
      </c>
    </row>
    <row r="5550" spans="2:14">
      <c r="B5550" s="1">
        <v>45061</v>
      </c>
      <c r="C5550">
        <v>14479</v>
      </c>
      <c r="D5550">
        <f>COUNTIF(C$4:C5550,Tabela3[[#This Row],[COMANDA]])</f>
        <v>5</v>
      </c>
      <c r="E5550" t="s">
        <v>90</v>
      </c>
      <c r="F5550" t="s">
        <v>99</v>
      </c>
      <c r="G5550" t="s">
        <v>9</v>
      </c>
      <c r="H5550" t="s">
        <v>132</v>
      </c>
      <c r="I5550" s="2">
        <v>1</v>
      </c>
      <c r="J5550" t="s">
        <v>11</v>
      </c>
      <c r="K5550" s="21">
        <f>INDEX(LISTAS!$H:$Q,MATCH(BASE!H5550,LISTAS!$G:$G,0),MATCH(BASE!J5550,LISTAS!$H$3:$Q$3,0))*Tabela3[[#This Row],[QUANTIDADE]]</f>
        <v>3</v>
      </c>
      <c r="L5550" s="2" t="str">
        <f>TEXT(Tabela3[[#This Row],[DATA]],"MM")</f>
        <v>05</v>
      </c>
      <c r="M5550" s="2">
        <f>WEEKNUM(Tabela3[[#This Row],[DATA]])</f>
        <v>20</v>
      </c>
      <c r="N5550" s="18">
        <f>YEAR(Tabela3[[#This Row],[DATA]])</f>
        <v>2023</v>
      </c>
    </row>
    <row r="5551" spans="2:14">
      <c r="B5551" s="1">
        <v>45061</v>
      </c>
      <c r="C5551">
        <v>14480</v>
      </c>
      <c r="D5551">
        <f>COUNTIF(C$4:C5551,Tabela3[[#This Row],[COMANDA]])</f>
        <v>1</v>
      </c>
      <c r="E5551" t="s">
        <v>90</v>
      </c>
      <c r="F5551" t="s">
        <v>98</v>
      </c>
      <c r="G5551" t="s">
        <v>8</v>
      </c>
      <c r="H5551" t="s">
        <v>204</v>
      </c>
      <c r="I5551" s="2">
        <v>1</v>
      </c>
      <c r="J5551" t="s">
        <v>11</v>
      </c>
      <c r="K5551" s="21">
        <f>INDEX(LISTAS!$H:$Q,MATCH(BASE!H5551,LISTAS!$G:$G,0),MATCH(BASE!J5551,LISTAS!$H$3:$Q$3,0))*Tabela3[[#This Row],[QUANTIDADE]]</f>
        <v>18</v>
      </c>
      <c r="L5551" s="2" t="str">
        <f>TEXT(Tabela3[[#This Row],[DATA]],"MM")</f>
        <v>05</v>
      </c>
      <c r="M5551" s="2">
        <f>WEEKNUM(Tabela3[[#This Row],[DATA]])</f>
        <v>20</v>
      </c>
      <c r="N5551" s="18">
        <f>YEAR(Tabela3[[#This Row],[DATA]])</f>
        <v>2023</v>
      </c>
    </row>
    <row r="5552" spans="2:14">
      <c r="B5552" s="1">
        <v>45061</v>
      </c>
      <c r="C5552">
        <v>14480</v>
      </c>
      <c r="D5552">
        <f>COUNTIF(C$4:C5552,Tabela3[[#This Row],[COMANDA]])</f>
        <v>2</v>
      </c>
      <c r="E5552" t="s">
        <v>90</v>
      </c>
      <c r="F5552" t="s">
        <v>98</v>
      </c>
      <c r="G5552" t="s">
        <v>61</v>
      </c>
      <c r="H5552" t="s">
        <v>469</v>
      </c>
      <c r="I5552" s="2">
        <v>1</v>
      </c>
      <c r="J5552" t="s">
        <v>11</v>
      </c>
      <c r="K5552" s="21">
        <f>INDEX(LISTAS!$H:$Q,MATCH(BASE!H5552,LISTAS!$G:$G,0),MATCH(BASE!J5552,LISTAS!$H$3:$Q$3,0))*Tabela3[[#This Row],[QUANTIDADE]]</f>
        <v>6</v>
      </c>
      <c r="L5552" s="2" t="str">
        <f>TEXT(Tabela3[[#This Row],[DATA]],"MM")</f>
        <v>05</v>
      </c>
      <c r="M5552" s="2">
        <f>WEEKNUM(Tabela3[[#This Row],[DATA]])</f>
        <v>20</v>
      </c>
      <c r="N5552" s="18">
        <f>YEAR(Tabela3[[#This Row],[DATA]])</f>
        <v>2023</v>
      </c>
    </row>
    <row r="5553" spans="2:14">
      <c r="B5553" s="1">
        <v>45061</v>
      </c>
      <c r="C5553">
        <v>14480</v>
      </c>
      <c r="D5553">
        <f>COUNTIF(C$4:C5553,Tabela3[[#This Row],[COMANDA]])</f>
        <v>3</v>
      </c>
      <c r="E5553" t="s">
        <v>90</v>
      </c>
      <c r="F5553" t="s">
        <v>98</v>
      </c>
      <c r="G5553" t="s">
        <v>9</v>
      </c>
      <c r="H5553" t="s">
        <v>51</v>
      </c>
      <c r="I5553" s="2">
        <v>1</v>
      </c>
      <c r="J5553" t="s">
        <v>11</v>
      </c>
      <c r="K5553" s="21">
        <f>INDEX(LISTAS!$H:$Q,MATCH(BASE!H5553,LISTAS!$G:$G,0),MATCH(BASE!J5553,LISTAS!$H$3:$Q$3,0))*Tabela3[[#This Row],[QUANTIDADE]]</f>
        <v>10</v>
      </c>
      <c r="L5553" s="2" t="str">
        <f>TEXT(Tabela3[[#This Row],[DATA]],"MM")</f>
        <v>05</v>
      </c>
      <c r="M5553" s="2">
        <f>WEEKNUM(Tabela3[[#This Row],[DATA]])</f>
        <v>20</v>
      </c>
      <c r="N5553" s="18">
        <f>YEAR(Tabela3[[#This Row],[DATA]])</f>
        <v>2023</v>
      </c>
    </row>
    <row r="5554" spans="2:14">
      <c r="B5554" s="1">
        <v>45061</v>
      </c>
      <c r="C5554">
        <v>14481</v>
      </c>
      <c r="D5554">
        <f>COUNTIF(C$4:C5554,Tabela3[[#This Row],[COMANDA]])</f>
        <v>1</v>
      </c>
      <c r="E5554" t="s">
        <v>90</v>
      </c>
      <c r="F5554" t="s">
        <v>98</v>
      </c>
      <c r="G5554" t="s">
        <v>8</v>
      </c>
      <c r="H5554" t="s">
        <v>42</v>
      </c>
      <c r="I5554" s="2">
        <v>1</v>
      </c>
      <c r="J5554" t="s">
        <v>11</v>
      </c>
      <c r="K5554" s="21">
        <f>INDEX(LISTAS!$H:$Q,MATCH(BASE!H5554,LISTAS!$G:$G,0),MATCH(BASE!J5554,LISTAS!$H$3:$Q$3,0))*Tabela3[[#This Row],[QUANTIDADE]]</f>
        <v>16</v>
      </c>
      <c r="L5554" s="2" t="str">
        <f>TEXT(Tabela3[[#This Row],[DATA]],"MM")</f>
        <v>05</v>
      </c>
      <c r="M5554" s="2">
        <f>WEEKNUM(Tabela3[[#This Row],[DATA]])</f>
        <v>20</v>
      </c>
      <c r="N5554" s="18">
        <f>YEAR(Tabela3[[#This Row],[DATA]])</f>
        <v>2023</v>
      </c>
    </row>
    <row r="5555" spans="2:14">
      <c r="B5555" s="1">
        <v>45061</v>
      </c>
      <c r="C5555">
        <v>14482</v>
      </c>
      <c r="D5555">
        <f>COUNTIF(C$4:C5555,Tabela3[[#This Row],[COMANDA]])</f>
        <v>1</v>
      </c>
      <c r="E5555" t="s">
        <v>89</v>
      </c>
      <c r="F5555" t="s">
        <v>99</v>
      </c>
      <c r="G5555" t="s">
        <v>8</v>
      </c>
      <c r="H5555" t="s">
        <v>84</v>
      </c>
      <c r="I5555" s="2">
        <v>1</v>
      </c>
      <c r="J5555" t="s">
        <v>11</v>
      </c>
      <c r="K5555" s="21">
        <f>INDEX(LISTAS!$H:$Q,MATCH(BASE!H5555,LISTAS!$G:$G,0),MATCH(BASE!J5555,LISTAS!$H$3:$Q$3,0))*Tabela3[[#This Row],[QUANTIDADE]]</f>
        <v>16</v>
      </c>
      <c r="L5555" s="2" t="str">
        <f>TEXT(Tabela3[[#This Row],[DATA]],"MM")</f>
        <v>05</v>
      </c>
      <c r="M5555" s="2">
        <f>WEEKNUM(Tabela3[[#This Row],[DATA]])</f>
        <v>20</v>
      </c>
      <c r="N5555" s="18">
        <f>YEAR(Tabela3[[#This Row],[DATA]])</f>
        <v>2023</v>
      </c>
    </row>
    <row r="5556" spans="2:14">
      <c r="B5556" s="1">
        <v>45061</v>
      </c>
      <c r="C5556">
        <v>14483</v>
      </c>
      <c r="D5556">
        <f>COUNTIF(C$4:C5556,Tabela3[[#This Row],[COMANDA]])</f>
        <v>1</v>
      </c>
      <c r="E5556" t="s">
        <v>89</v>
      </c>
      <c r="G5556" t="s">
        <v>8</v>
      </c>
      <c r="H5556" t="s">
        <v>209</v>
      </c>
      <c r="I5556" s="2">
        <v>1</v>
      </c>
      <c r="J5556" t="s">
        <v>11</v>
      </c>
      <c r="K5556" s="21">
        <f>INDEX(LISTAS!$H:$Q,MATCH(BASE!H5556,LISTAS!$G:$G,0),MATCH(BASE!J5556,LISTAS!$H$3:$Q$3,0))*Tabela3[[#This Row],[QUANTIDADE]]</f>
        <v>8</v>
      </c>
      <c r="L5556" s="2" t="str">
        <f>TEXT(Tabela3[[#This Row],[DATA]],"MM")</f>
        <v>05</v>
      </c>
      <c r="M5556" s="2">
        <f>WEEKNUM(Tabela3[[#This Row],[DATA]])</f>
        <v>20</v>
      </c>
      <c r="N5556" s="18">
        <f>YEAR(Tabela3[[#This Row],[DATA]])</f>
        <v>2023</v>
      </c>
    </row>
    <row r="5557" spans="2:14">
      <c r="B5557" s="1">
        <v>45061</v>
      </c>
      <c r="C5557">
        <v>14484</v>
      </c>
      <c r="D5557">
        <f>COUNTIF(C$4:C5557,Tabela3[[#This Row],[COMANDA]])</f>
        <v>1</v>
      </c>
      <c r="E5557" t="s">
        <v>90</v>
      </c>
      <c r="F5557" t="s">
        <v>98</v>
      </c>
      <c r="G5557" t="s">
        <v>8</v>
      </c>
      <c r="H5557" t="s">
        <v>41</v>
      </c>
      <c r="I5557" s="2">
        <v>1</v>
      </c>
      <c r="J5557" t="s">
        <v>11</v>
      </c>
      <c r="K5557" s="21">
        <f>INDEX(LISTAS!$H:$Q,MATCH(BASE!H5557,LISTAS!$G:$G,0),MATCH(BASE!J5557,LISTAS!$H$3:$Q$3,0))*Tabela3[[#This Row],[QUANTIDADE]]</f>
        <v>14</v>
      </c>
      <c r="L5557" s="2" t="str">
        <f>TEXT(Tabela3[[#This Row],[DATA]],"MM")</f>
        <v>05</v>
      </c>
      <c r="M5557" s="2">
        <f>WEEKNUM(Tabela3[[#This Row],[DATA]])</f>
        <v>20</v>
      </c>
      <c r="N5557" s="18">
        <f>YEAR(Tabela3[[#This Row],[DATA]])</f>
        <v>2023</v>
      </c>
    </row>
    <row r="5558" spans="2:14">
      <c r="B5558" s="1">
        <v>45061</v>
      </c>
      <c r="C5558">
        <v>14485</v>
      </c>
      <c r="D5558">
        <f>COUNTIF(C$4:C5558,Tabela3[[#This Row],[COMANDA]])</f>
        <v>1</v>
      </c>
      <c r="E5558" t="s">
        <v>90</v>
      </c>
      <c r="F5558" t="s">
        <v>100</v>
      </c>
      <c r="G5558" t="s">
        <v>8</v>
      </c>
      <c r="H5558" t="s">
        <v>40</v>
      </c>
      <c r="I5558" s="2">
        <v>1</v>
      </c>
      <c r="J5558" t="s">
        <v>11</v>
      </c>
      <c r="K5558" s="21">
        <f>INDEX(LISTAS!$H:$Q,MATCH(BASE!H5558,LISTAS!$G:$G,0),MATCH(BASE!J5558,LISTAS!$H$3:$Q$3,0))*Tabela3[[#This Row],[QUANTIDADE]]</f>
        <v>14</v>
      </c>
      <c r="L5558" s="2" t="str">
        <f>TEXT(Tabela3[[#This Row],[DATA]],"MM")</f>
        <v>05</v>
      </c>
      <c r="M5558" s="2">
        <f>WEEKNUM(Tabela3[[#This Row],[DATA]])</f>
        <v>20</v>
      </c>
      <c r="N5558" s="18">
        <f>YEAR(Tabela3[[#This Row],[DATA]])</f>
        <v>2023</v>
      </c>
    </row>
    <row r="5559" spans="2:14">
      <c r="B5559" s="1">
        <v>45061</v>
      </c>
      <c r="C5559">
        <v>14486</v>
      </c>
      <c r="D5559">
        <f>COUNTIF(C$4:C5559,Tabela3[[#This Row],[COMANDA]])</f>
        <v>1</v>
      </c>
      <c r="E5559" t="s">
        <v>1</v>
      </c>
      <c r="F5559" t="s">
        <v>375</v>
      </c>
      <c r="G5559" t="s">
        <v>8</v>
      </c>
      <c r="H5559" t="s">
        <v>204</v>
      </c>
      <c r="I5559" s="2">
        <v>2</v>
      </c>
      <c r="J5559" t="s">
        <v>11</v>
      </c>
      <c r="K5559" s="21">
        <f>INDEX(LISTAS!$H:$Q,MATCH(BASE!H5559,LISTAS!$G:$G,0),MATCH(BASE!J5559,LISTAS!$H$3:$Q$3,0))*Tabela3[[#This Row],[QUANTIDADE]]</f>
        <v>36</v>
      </c>
      <c r="L5559" s="2" t="str">
        <f>TEXT(Tabela3[[#This Row],[DATA]],"MM")</f>
        <v>05</v>
      </c>
      <c r="M5559" s="2">
        <f>WEEKNUM(Tabela3[[#This Row],[DATA]])</f>
        <v>20</v>
      </c>
      <c r="N5559" s="18">
        <f>YEAR(Tabela3[[#This Row],[DATA]])</f>
        <v>2023</v>
      </c>
    </row>
    <row r="5560" spans="2:14">
      <c r="B5560" s="1">
        <v>45061</v>
      </c>
      <c r="C5560">
        <v>14487</v>
      </c>
      <c r="D5560">
        <f>COUNTIF(C$4:C5560,Tabela3[[#This Row],[COMANDA]])</f>
        <v>1</v>
      </c>
      <c r="E5560" t="s">
        <v>90</v>
      </c>
      <c r="F5560" t="s">
        <v>375</v>
      </c>
      <c r="G5560" t="s">
        <v>8</v>
      </c>
      <c r="H5560" t="s">
        <v>202</v>
      </c>
      <c r="I5560" s="2">
        <v>1</v>
      </c>
      <c r="J5560" t="s">
        <v>11</v>
      </c>
      <c r="K5560" s="21">
        <f>INDEX(LISTAS!$H:$Q,MATCH(BASE!H5560,LISTAS!$G:$G,0),MATCH(BASE!J5560,LISTAS!$H$3:$Q$3,0))*Tabela3[[#This Row],[QUANTIDADE]]</f>
        <v>20</v>
      </c>
      <c r="L5560" s="2" t="str">
        <f>TEXT(Tabela3[[#This Row],[DATA]],"MM")</f>
        <v>05</v>
      </c>
      <c r="M5560" s="2">
        <f>WEEKNUM(Tabela3[[#This Row],[DATA]])</f>
        <v>20</v>
      </c>
      <c r="N5560" s="18">
        <f>YEAR(Tabela3[[#This Row],[DATA]])</f>
        <v>2023</v>
      </c>
    </row>
    <row r="5561" spans="2:14">
      <c r="B5561" s="1">
        <v>45061</v>
      </c>
      <c r="C5561">
        <v>14487</v>
      </c>
      <c r="D5561">
        <f>COUNTIF(C$4:C5561,Tabela3[[#This Row],[COMANDA]])</f>
        <v>2</v>
      </c>
      <c r="E5561" t="s">
        <v>90</v>
      </c>
      <c r="F5561" t="s">
        <v>375</v>
      </c>
      <c r="G5561" t="s">
        <v>61</v>
      </c>
      <c r="H5561" t="s">
        <v>199</v>
      </c>
      <c r="I5561" s="2">
        <v>1</v>
      </c>
      <c r="J5561" t="s">
        <v>11</v>
      </c>
      <c r="K5561" s="21">
        <f>INDEX(LISTAS!$H:$Q,MATCH(BASE!H5561,LISTAS!$G:$G,0),MATCH(BASE!J5561,LISTAS!$H$3:$Q$3,0))*Tabela3[[#This Row],[QUANTIDADE]]</f>
        <v>1</v>
      </c>
      <c r="L5561" s="2" t="str">
        <f>TEXT(Tabela3[[#This Row],[DATA]],"MM")</f>
        <v>05</v>
      </c>
      <c r="M5561" s="2">
        <f>WEEKNUM(Tabela3[[#This Row],[DATA]])</f>
        <v>20</v>
      </c>
      <c r="N5561" s="18">
        <f>YEAR(Tabela3[[#This Row],[DATA]])</f>
        <v>2023</v>
      </c>
    </row>
    <row r="5562" spans="2:14">
      <c r="B5562" s="1">
        <v>45061</v>
      </c>
      <c r="C5562">
        <v>14487</v>
      </c>
      <c r="D5562">
        <f>COUNTIF(C$4:C5562,Tabela3[[#This Row],[COMANDA]])</f>
        <v>3</v>
      </c>
      <c r="E5562" t="s">
        <v>90</v>
      </c>
      <c r="F5562" t="s">
        <v>375</v>
      </c>
      <c r="G5562" t="s">
        <v>9</v>
      </c>
      <c r="H5562" t="s">
        <v>138</v>
      </c>
      <c r="I5562" s="2">
        <v>1</v>
      </c>
      <c r="J5562" t="s">
        <v>11</v>
      </c>
      <c r="K5562" s="21">
        <f>INDEX(LISTAS!$H:$Q,MATCH(BASE!H5562,LISTAS!$G:$G,0),MATCH(BASE!J5562,LISTAS!$H$3:$Q$3,0))*Tabela3[[#This Row],[QUANTIDADE]]</f>
        <v>4</v>
      </c>
      <c r="L5562" s="2" t="str">
        <f>TEXT(Tabela3[[#This Row],[DATA]],"MM")</f>
        <v>05</v>
      </c>
      <c r="M5562" s="2">
        <f>WEEKNUM(Tabela3[[#This Row],[DATA]])</f>
        <v>20</v>
      </c>
      <c r="N5562" s="18">
        <f>YEAR(Tabela3[[#This Row],[DATA]])</f>
        <v>2023</v>
      </c>
    </row>
    <row r="5563" spans="2:14">
      <c r="B5563" s="1">
        <v>45061</v>
      </c>
      <c r="C5563">
        <v>14488</v>
      </c>
      <c r="D5563">
        <f>COUNTIF(C$4:C5563,Tabela3[[#This Row],[COMANDA]])</f>
        <v>1</v>
      </c>
      <c r="E5563" t="s">
        <v>90</v>
      </c>
      <c r="F5563" t="s">
        <v>99</v>
      </c>
      <c r="G5563" t="s">
        <v>8</v>
      </c>
      <c r="H5563" t="s">
        <v>42</v>
      </c>
      <c r="I5563" s="2">
        <v>1</v>
      </c>
      <c r="J5563" t="s">
        <v>11</v>
      </c>
      <c r="K5563" s="21">
        <f>INDEX(LISTAS!$H:$Q,MATCH(BASE!H5563,LISTAS!$G:$G,0),MATCH(BASE!J5563,LISTAS!$H$3:$Q$3,0))*Tabela3[[#This Row],[QUANTIDADE]]</f>
        <v>16</v>
      </c>
      <c r="L5563" s="2" t="str">
        <f>TEXT(Tabela3[[#This Row],[DATA]],"MM")</f>
        <v>05</v>
      </c>
      <c r="M5563" s="2">
        <f>WEEKNUM(Tabela3[[#This Row],[DATA]])</f>
        <v>20</v>
      </c>
      <c r="N5563" s="18">
        <f>YEAR(Tabela3[[#This Row],[DATA]])</f>
        <v>2023</v>
      </c>
    </row>
    <row r="5564" spans="2:14">
      <c r="B5564" s="1">
        <v>45061</v>
      </c>
      <c r="C5564">
        <v>14488</v>
      </c>
      <c r="D5564">
        <f>COUNTIF(C$4:C5564,Tabela3[[#This Row],[COMANDA]])</f>
        <v>2</v>
      </c>
      <c r="E5564" t="s">
        <v>90</v>
      </c>
      <c r="F5564" t="s">
        <v>99</v>
      </c>
      <c r="G5564" t="s">
        <v>8</v>
      </c>
      <c r="H5564" t="s">
        <v>43</v>
      </c>
      <c r="I5564" s="2">
        <v>1</v>
      </c>
      <c r="J5564" t="s">
        <v>11</v>
      </c>
      <c r="K5564" s="21">
        <f>INDEX(LISTAS!$H:$Q,MATCH(BASE!H5564,LISTAS!$G:$G,0),MATCH(BASE!J5564,LISTAS!$H$3:$Q$3,0))*Tabela3[[#This Row],[QUANTIDADE]]</f>
        <v>18</v>
      </c>
      <c r="L5564" s="2" t="str">
        <f>TEXT(Tabela3[[#This Row],[DATA]],"MM")</f>
        <v>05</v>
      </c>
      <c r="M5564" s="2">
        <f>WEEKNUM(Tabela3[[#This Row],[DATA]])</f>
        <v>20</v>
      </c>
      <c r="N5564" s="18">
        <f>YEAR(Tabela3[[#This Row],[DATA]])</f>
        <v>2023</v>
      </c>
    </row>
    <row r="5565" spans="2:14">
      <c r="B5565" s="1">
        <v>45061</v>
      </c>
      <c r="C5565">
        <v>14489</v>
      </c>
      <c r="D5565">
        <f>COUNTIF(C$4:C5565,Tabela3[[#This Row],[COMANDA]])</f>
        <v>1</v>
      </c>
      <c r="E5565" t="s">
        <v>90</v>
      </c>
      <c r="F5565" t="s">
        <v>98</v>
      </c>
      <c r="G5565" t="s">
        <v>8</v>
      </c>
      <c r="H5565" t="s">
        <v>206</v>
      </c>
      <c r="I5565" s="2">
        <v>1</v>
      </c>
      <c r="J5565" t="s">
        <v>11</v>
      </c>
      <c r="K5565" s="21">
        <f>INDEX(LISTAS!$H:$Q,MATCH(BASE!H5565,LISTAS!$G:$G,0),MATCH(BASE!J5565,LISTAS!$H$3:$Q$3,0))*Tabela3[[#This Row],[QUANTIDADE]]</f>
        <v>18</v>
      </c>
      <c r="L5565" s="2" t="str">
        <f>TEXT(Tabela3[[#This Row],[DATA]],"MM")</f>
        <v>05</v>
      </c>
      <c r="M5565" s="2">
        <f>WEEKNUM(Tabela3[[#This Row],[DATA]])</f>
        <v>20</v>
      </c>
      <c r="N5565" s="18">
        <f>YEAR(Tabela3[[#This Row],[DATA]])</f>
        <v>2023</v>
      </c>
    </row>
    <row r="5566" spans="2:14">
      <c r="B5566" s="1">
        <v>45061</v>
      </c>
      <c r="C5566">
        <v>14489</v>
      </c>
      <c r="D5566">
        <f>COUNTIF(C$4:C5566,Tabela3[[#This Row],[COMANDA]])</f>
        <v>2</v>
      </c>
      <c r="E5566" t="s">
        <v>90</v>
      </c>
      <c r="F5566" t="s">
        <v>98</v>
      </c>
      <c r="G5566" t="s">
        <v>9</v>
      </c>
      <c r="H5566" t="s">
        <v>138</v>
      </c>
      <c r="I5566" s="2">
        <v>1</v>
      </c>
      <c r="J5566" t="s">
        <v>11</v>
      </c>
      <c r="K5566" s="21">
        <f>INDEX(LISTAS!$H:$Q,MATCH(BASE!H5566,LISTAS!$G:$G,0),MATCH(BASE!J5566,LISTAS!$H$3:$Q$3,0))*Tabela3[[#This Row],[QUANTIDADE]]</f>
        <v>4</v>
      </c>
      <c r="L5566" s="2" t="str">
        <f>TEXT(Tabela3[[#This Row],[DATA]],"MM")</f>
        <v>05</v>
      </c>
      <c r="M5566" s="2">
        <f>WEEKNUM(Tabela3[[#This Row],[DATA]])</f>
        <v>20</v>
      </c>
      <c r="N5566" s="18">
        <f>YEAR(Tabela3[[#This Row],[DATA]])</f>
        <v>2023</v>
      </c>
    </row>
    <row r="5567" spans="2:14">
      <c r="B5567" s="1">
        <v>45061</v>
      </c>
      <c r="C5567">
        <v>14490</v>
      </c>
      <c r="D5567">
        <f>COUNTIF(C$4:C5567,Tabela3[[#This Row],[COMANDA]])</f>
        <v>1</v>
      </c>
      <c r="E5567" t="s">
        <v>90</v>
      </c>
      <c r="F5567" t="s">
        <v>375</v>
      </c>
      <c r="G5567" t="s">
        <v>8</v>
      </c>
      <c r="H5567" t="s">
        <v>42</v>
      </c>
      <c r="I5567" s="2">
        <v>1</v>
      </c>
      <c r="J5567" t="s">
        <v>11</v>
      </c>
      <c r="K5567" s="21">
        <f>INDEX(LISTAS!$H:$Q,MATCH(BASE!H5568,LISTAS!$G:$G,0),MATCH(BASE!J5568,LISTAS!$H$3:$Q$3,0))*Tabela3[[#This Row],[QUANTIDADE]]</f>
        <v>18</v>
      </c>
      <c r="L5567" s="2" t="str">
        <f>TEXT(Tabela3[[#This Row],[DATA]],"MM")</f>
        <v>05</v>
      </c>
      <c r="M5567" s="2">
        <f>WEEKNUM(Tabela3[[#This Row],[DATA]])</f>
        <v>20</v>
      </c>
      <c r="N5567" s="18">
        <f>YEAR(Tabela3[[#This Row],[DATA]])</f>
        <v>2023</v>
      </c>
    </row>
    <row r="5568" spans="2:14">
      <c r="B5568" s="1">
        <v>45061</v>
      </c>
      <c r="C5568">
        <v>14490</v>
      </c>
      <c r="D5568">
        <f>COUNTIF(C$4:C5568,Tabela3[[#This Row],[COMANDA]])</f>
        <v>2</v>
      </c>
      <c r="E5568" t="s">
        <v>90</v>
      </c>
      <c r="F5568" t="s">
        <v>98</v>
      </c>
      <c r="G5568" t="s">
        <v>8</v>
      </c>
      <c r="H5568" t="s">
        <v>43</v>
      </c>
      <c r="I5568" s="2">
        <v>1</v>
      </c>
      <c r="J5568" t="s">
        <v>11</v>
      </c>
      <c r="K5568" s="21">
        <f>INDEX(LISTAS!$H:$Q,MATCH(BASE!H5569,LISTAS!$G:$G,0),MATCH(BASE!J5569,LISTAS!$H$3:$Q$3,0))*Tabela3[[#This Row],[QUANTIDADE]]</f>
        <v>5</v>
      </c>
      <c r="L5568" s="2" t="str">
        <f>TEXT(Tabela3[[#This Row],[DATA]],"MM")</f>
        <v>05</v>
      </c>
      <c r="M5568" s="2">
        <f>WEEKNUM(Tabela3[[#This Row],[DATA]])</f>
        <v>20</v>
      </c>
      <c r="N5568" s="18">
        <f>YEAR(Tabela3[[#This Row],[DATA]])</f>
        <v>2023</v>
      </c>
    </row>
    <row r="5569" spans="2:14">
      <c r="B5569" s="1">
        <v>45061</v>
      </c>
      <c r="C5569">
        <v>14490</v>
      </c>
      <c r="D5569">
        <f>COUNTIF(C$4:C5569,Tabela3[[#This Row],[COMANDA]])</f>
        <v>3</v>
      </c>
      <c r="E5569" t="s">
        <v>90</v>
      </c>
      <c r="F5569" t="s">
        <v>98</v>
      </c>
      <c r="G5569" t="s">
        <v>9</v>
      </c>
      <c r="H5569" t="s">
        <v>219</v>
      </c>
      <c r="I5569" s="2">
        <v>1</v>
      </c>
      <c r="J5569" t="s">
        <v>11</v>
      </c>
      <c r="K5569" s="21">
        <f>INDEX(LISTAS!$H:$Q,MATCH(BASE!H5570,LISTAS!$G:$G,0),MATCH(BASE!J5570,LISTAS!$H$3:$Q$3,0))*Tabela3[[#This Row],[QUANTIDADE]]</f>
        <v>4</v>
      </c>
      <c r="L5569" s="2" t="str">
        <f>TEXT(Tabela3[[#This Row],[DATA]],"MM")</f>
        <v>05</v>
      </c>
      <c r="M5569" s="2">
        <f>WEEKNUM(Tabela3[[#This Row],[DATA]])</f>
        <v>20</v>
      </c>
      <c r="N5569" s="18">
        <f>YEAR(Tabela3[[#This Row],[DATA]])</f>
        <v>2023</v>
      </c>
    </row>
    <row r="5570" spans="2:14">
      <c r="B5570" s="1">
        <v>45061</v>
      </c>
      <c r="C5570">
        <v>14490</v>
      </c>
      <c r="D5570">
        <f>COUNTIF(C$4:C5570,Tabela3[[#This Row],[COMANDA]])</f>
        <v>4</v>
      </c>
      <c r="E5570" t="s">
        <v>90</v>
      </c>
      <c r="F5570" t="s">
        <v>375</v>
      </c>
      <c r="G5570" t="s">
        <v>9</v>
      </c>
      <c r="H5570" t="s">
        <v>138</v>
      </c>
      <c r="I5570" s="2">
        <v>1</v>
      </c>
      <c r="J5570" t="s">
        <v>11</v>
      </c>
      <c r="K5570" s="21">
        <f>INDEX(LISTAS!$H:$Q,MATCH(BASE!H5571,LISTAS!$G:$G,0),MATCH(BASE!J5571,LISTAS!$H$3:$Q$3,0))*Tabela3[[#This Row],[QUANTIDADE]]</f>
        <v>16.2</v>
      </c>
      <c r="L5570" s="2" t="str">
        <f>TEXT(Tabela3[[#This Row],[DATA]],"MM")</f>
        <v>05</v>
      </c>
      <c r="M5570" s="2">
        <f>WEEKNUM(Tabela3[[#This Row],[DATA]])</f>
        <v>20</v>
      </c>
      <c r="N5570" s="18">
        <f>YEAR(Tabela3[[#This Row],[DATA]])</f>
        <v>2023</v>
      </c>
    </row>
    <row r="5571" spans="2:14">
      <c r="B5571" s="1">
        <v>45061</v>
      </c>
      <c r="C5571">
        <v>14491</v>
      </c>
      <c r="D5571">
        <f>COUNTIF(C$4:C5571,Tabela3[[#This Row],[COMANDA]])</f>
        <v>1</v>
      </c>
      <c r="E5571" t="s">
        <v>89</v>
      </c>
      <c r="F5571" t="s">
        <v>375</v>
      </c>
      <c r="G5571" t="s">
        <v>8</v>
      </c>
      <c r="H5571" t="s">
        <v>206</v>
      </c>
      <c r="I5571" s="2">
        <v>2</v>
      </c>
      <c r="J5571" t="s">
        <v>12</v>
      </c>
      <c r="K5571" s="21">
        <f>INDEX(LISTAS!$H:$Q,MATCH(BASE!H5567,LISTAS!$G:$G,0),MATCH(BASE!J5567,LISTAS!$H$3:$Q$3,0))*Tabela3[[#This Row],[QUANTIDADE]]</f>
        <v>32</v>
      </c>
      <c r="L5571" s="2" t="str">
        <f>TEXT(Tabela3[[#This Row],[DATA]],"MM")</f>
        <v>05</v>
      </c>
      <c r="M5571" s="2">
        <f>WEEKNUM(Tabela3[[#This Row],[DATA]])</f>
        <v>20</v>
      </c>
      <c r="N5571" s="18">
        <f>YEAR(Tabela3[[#This Row],[DATA]])</f>
        <v>2023</v>
      </c>
    </row>
    <row r="5572" spans="2:14">
      <c r="B5572" s="1">
        <v>45061</v>
      </c>
      <c r="C5572">
        <v>14492</v>
      </c>
      <c r="D5572">
        <f>COUNTIF(C$4:C5572,Tabela3[[#This Row],[COMANDA]])</f>
        <v>1</v>
      </c>
      <c r="E5572" t="s">
        <v>89</v>
      </c>
      <c r="F5572" t="s">
        <v>99</v>
      </c>
      <c r="G5572" t="s">
        <v>8</v>
      </c>
      <c r="H5572" t="s">
        <v>211</v>
      </c>
      <c r="I5572" s="2">
        <v>1</v>
      </c>
      <c r="J5572" t="s">
        <v>11</v>
      </c>
      <c r="K5572" s="21">
        <f>INDEX(LISTAS!$H:$Q,MATCH(BASE!H5572,LISTAS!$G:$G,0),MATCH(BASE!J5572,LISTAS!$H$3:$Q$3,0))*Tabela3[[#This Row],[QUANTIDADE]]</f>
        <v>20</v>
      </c>
      <c r="L5572" s="2" t="str">
        <f>TEXT(Tabela3[[#This Row],[DATA]],"MM")</f>
        <v>05</v>
      </c>
      <c r="M5572" s="2">
        <f>WEEKNUM(Tabela3[[#This Row],[DATA]])</f>
        <v>20</v>
      </c>
      <c r="N5572" s="18">
        <f>YEAR(Tabela3[[#This Row],[DATA]])</f>
        <v>2023</v>
      </c>
    </row>
    <row r="5573" spans="2:14">
      <c r="B5573" s="1">
        <v>45061</v>
      </c>
      <c r="C5573">
        <v>14492</v>
      </c>
      <c r="D5573">
        <f>COUNTIF(C$4:C5573,Tabela3[[#This Row],[COMANDA]])</f>
        <v>2</v>
      </c>
      <c r="E5573" t="s">
        <v>89</v>
      </c>
      <c r="F5573" t="s">
        <v>99</v>
      </c>
      <c r="G5573" t="s">
        <v>9</v>
      </c>
      <c r="H5573" t="s">
        <v>142</v>
      </c>
      <c r="I5573" s="2">
        <v>1</v>
      </c>
      <c r="J5573" t="s">
        <v>11</v>
      </c>
      <c r="K5573" s="21">
        <f>INDEX(LISTAS!$H:$Q,MATCH(BASE!H5573,LISTAS!$G:$G,0),MATCH(BASE!J5573,LISTAS!$H$3:$Q$3,0))*Tabela3[[#This Row],[QUANTIDADE]]</f>
        <v>6</v>
      </c>
      <c r="L5573" s="2" t="str">
        <f>TEXT(Tabela3[[#This Row],[DATA]],"MM")</f>
        <v>05</v>
      </c>
      <c r="M5573" s="2">
        <f>WEEKNUM(Tabela3[[#This Row],[DATA]])</f>
        <v>20</v>
      </c>
      <c r="N5573" s="18">
        <f>YEAR(Tabela3[[#This Row],[DATA]])</f>
        <v>2023</v>
      </c>
    </row>
    <row r="5574" spans="2:14">
      <c r="B5574" s="1">
        <v>45061</v>
      </c>
      <c r="C5574">
        <v>14493</v>
      </c>
      <c r="D5574">
        <f>COUNTIF(C$4:C5574,Tabela3[[#This Row],[COMANDA]])</f>
        <v>1</v>
      </c>
      <c r="E5574" t="s">
        <v>90</v>
      </c>
      <c r="F5574" t="s">
        <v>98</v>
      </c>
      <c r="G5574" t="s">
        <v>8</v>
      </c>
      <c r="H5574" t="s">
        <v>47</v>
      </c>
      <c r="I5574" s="2">
        <v>1</v>
      </c>
      <c r="J5574" t="s">
        <v>11</v>
      </c>
      <c r="K5574" s="21">
        <f>INDEX(LISTAS!$H:$Q,MATCH(BASE!H5574,LISTAS!$G:$G,0),MATCH(BASE!J5574,LISTAS!$H$3:$Q$3,0))*Tabela3[[#This Row],[QUANTIDADE]]</f>
        <v>16</v>
      </c>
      <c r="L5574" s="2" t="str">
        <f>TEXT(Tabela3[[#This Row],[DATA]],"MM")</f>
        <v>05</v>
      </c>
      <c r="M5574" s="2">
        <f>WEEKNUM(Tabela3[[#This Row],[DATA]])</f>
        <v>20</v>
      </c>
      <c r="N5574" s="18">
        <f>YEAR(Tabela3[[#This Row],[DATA]])</f>
        <v>2023</v>
      </c>
    </row>
    <row r="5575" spans="2:14">
      <c r="B5575" s="1">
        <v>45061</v>
      </c>
      <c r="C5575">
        <v>14493</v>
      </c>
      <c r="D5575">
        <f>COUNTIF(C$4:C5575,Tabela3[[#This Row],[COMANDA]])</f>
        <v>2</v>
      </c>
      <c r="E5575" t="s">
        <v>90</v>
      </c>
      <c r="F5575" t="s">
        <v>98</v>
      </c>
      <c r="G5575" t="s">
        <v>9</v>
      </c>
      <c r="H5575" t="s">
        <v>54</v>
      </c>
      <c r="I5575" s="2">
        <v>1</v>
      </c>
      <c r="J5575" t="s">
        <v>11</v>
      </c>
      <c r="K5575" s="21">
        <f>INDEX(LISTAS!$H:$Q,MATCH(BASE!H5575,LISTAS!$G:$G,0),MATCH(BASE!J5575,LISTAS!$H$3:$Q$3,0))*Tabela3[[#This Row],[QUANTIDADE]]</f>
        <v>3</v>
      </c>
      <c r="L5575" s="2" t="str">
        <f>TEXT(Tabela3[[#This Row],[DATA]],"MM")</f>
        <v>05</v>
      </c>
      <c r="M5575" s="2">
        <f>WEEKNUM(Tabela3[[#This Row],[DATA]])</f>
        <v>20</v>
      </c>
      <c r="N5575" s="18">
        <f>YEAR(Tabela3[[#This Row],[DATA]])</f>
        <v>2023</v>
      </c>
    </row>
    <row r="5576" spans="2:14">
      <c r="B5576" s="1">
        <v>45061</v>
      </c>
      <c r="C5576">
        <v>14494</v>
      </c>
      <c r="D5576">
        <f>COUNTIF(C$4:C5576,Tabela3[[#This Row],[COMANDA]])</f>
        <v>1</v>
      </c>
      <c r="E5576" t="s">
        <v>90</v>
      </c>
      <c r="F5576" t="s">
        <v>98</v>
      </c>
      <c r="G5576" t="s">
        <v>8</v>
      </c>
      <c r="H5576" t="s">
        <v>204</v>
      </c>
      <c r="I5576" s="2">
        <v>2</v>
      </c>
      <c r="J5576" t="s">
        <v>11</v>
      </c>
      <c r="K5576" s="21">
        <f>INDEX(LISTAS!$H:$Q,MATCH(BASE!H5576,LISTAS!$G:$G,0),MATCH(BASE!J5576,LISTAS!$H$3:$Q$3,0))*Tabela3[[#This Row],[QUANTIDADE]]</f>
        <v>36</v>
      </c>
      <c r="L5576" s="2" t="str">
        <f>TEXT(Tabela3[[#This Row],[DATA]],"MM")</f>
        <v>05</v>
      </c>
      <c r="M5576" s="2">
        <f>WEEKNUM(Tabela3[[#This Row],[DATA]])</f>
        <v>20</v>
      </c>
      <c r="N5576" s="18">
        <f>YEAR(Tabela3[[#This Row],[DATA]])</f>
        <v>2023</v>
      </c>
    </row>
    <row r="5577" spans="2:14">
      <c r="B5577" s="1">
        <v>45061</v>
      </c>
      <c r="C5577">
        <v>14494</v>
      </c>
      <c r="D5577">
        <f>COUNTIF(C$4:C5577,Tabela3[[#This Row],[COMANDA]])</f>
        <v>2</v>
      </c>
      <c r="E5577" t="s">
        <v>90</v>
      </c>
      <c r="F5577" t="s">
        <v>98</v>
      </c>
      <c r="G5577" t="s">
        <v>9</v>
      </c>
      <c r="H5577" t="s">
        <v>134</v>
      </c>
      <c r="I5577" s="2">
        <v>1</v>
      </c>
      <c r="J5577" t="s">
        <v>11</v>
      </c>
      <c r="K5577" s="21">
        <f>INDEX(LISTAS!$H:$Q,MATCH(BASE!H5577,LISTAS!$G:$G,0),MATCH(BASE!J5577,LISTAS!$H$3:$Q$3,0))*Tabela3[[#This Row],[QUANTIDADE]]</f>
        <v>3</v>
      </c>
      <c r="L5577" s="2" t="str">
        <f>TEXT(Tabela3[[#This Row],[DATA]],"MM")</f>
        <v>05</v>
      </c>
      <c r="M5577" s="2">
        <f>WEEKNUM(Tabela3[[#This Row],[DATA]])</f>
        <v>20</v>
      </c>
      <c r="N5577" s="18">
        <f>YEAR(Tabela3[[#This Row],[DATA]])</f>
        <v>2023</v>
      </c>
    </row>
    <row r="5578" spans="2:14">
      <c r="B5578" s="1">
        <v>45061</v>
      </c>
      <c r="C5578">
        <v>14494</v>
      </c>
      <c r="D5578">
        <f>COUNTIF(C$4:C5578,Tabela3[[#This Row],[COMANDA]])</f>
        <v>3</v>
      </c>
      <c r="E5578" t="s">
        <v>90</v>
      </c>
      <c r="F5578" t="s">
        <v>98</v>
      </c>
      <c r="G5578" t="s">
        <v>9</v>
      </c>
      <c r="H5578" t="s">
        <v>138</v>
      </c>
      <c r="I5578" s="2">
        <v>1</v>
      </c>
      <c r="J5578" t="s">
        <v>11</v>
      </c>
      <c r="K5578" s="21">
        <f>INDEX(LISTAS!$H:$Q,MATCH(BASE!H5578,LISTAS!$G:$G,0),MATCH(BASE!J5578,LISTAS!$H$3:$Q$3,0))*Tabela3[[#This Row],[QUANTIDADE]]</f>
        <v>4</v>
      </c>
      <c r="L5578" s="2" t="str">
        <f>TEXT(Tabela3[[#This Row],[DATA]],"MM")</f>
        <v>05</v>
      </c>
      <c r="M5578" s="2">
        <f>WEEKNUM(Tabela3[[#This Row],[DATA]])</f>
        <v>20</v>
      </c>
      <c r="N5578" s="18">
        <f>YEAR(Tabela3[[#This Row],[DATA]])</f>
        <v>2023</v>
      </c>
    </row>
    <row r="5579" spans="2:14">
      <c r="B5579" s="1">
        <v>45061</v>
      </c>
      <c r="C5579">
        <v>14495</v>
      </c>
      <c r="D5579">
        <f>COUNTIF(C$4:C5579,Tabela3[[#This Row],[COMANDA]])</f>
        <v>1</v>
      </c>
      <c r="E5579" t="s">
        <v>89</v>
      </c>
      <c r="F5579" t="s">
        <v>375</v>
      </c>
      <c r="G5579" t="s">
        <v>8</v>
      </c>
      <c r="H5579" t="s">
        <v>42</v>
      </c>
      <c r="I5579" s="2">
        <v>1</v>
      </c>
      <c r="J5579" t="s">
        <v>11</v>
      </c>
      <c r="K5579" s="21">
        <f>INDEX(LISTAS!$H:$Q,MATCH(BASE!H5579,LISTAS!$G:$G,0),MATCH(BASE!J5579,LISTAS!$H$3:$Q$3,0))*Tabela3[[#This Row],[QUANTIDADE]]</f>
        <v>16</v>
      </c>
      <c r="L5579" s="2" t="str">
        <f>TEXT(Tabela3[[#This Row],[DATA]],"MM")</f>
        <v>05</v>
      </c>
      <c r="M5579" s="2">
        <f>WEEKNUM(Tabela3[[#This Row],[DATA]])</f>
        <v>20</v>
      </c>
      <c r="N5579" s="18">
        <f>YEAR(Tabela3[[#This Row],[DATA]])</f>
        <v>2023</v>
      </c>
    </row>
    <row r="5580" spans="2:14">
      <c r="B5580" s="1">
        <v>45061</v>
      </c>
      <c r="C5580">
        <v>14496</v>
      </c>
      <c r="D5580">
        <f>COUNTIF(C$4:C5580,Tabela3[[#This Row],[COMANDA]])</f>
        <v>1</v>
      </c>
      <c r="E5580" t="s">
        <v>89</v>
      </c>
      <c r="F5580" t="s">
        <v>98</v>
      </c>
      <c r="G5580" t="s">
        <v>8</v>
      </c>
      <c r="H5580" t="s">
        <v>42</v>
      </c>
      <c r="I5580" s="2">
        <v>1</v>
      </c>
      <c r="J5580" t="s">
        <v>11</v>
      </c>
      <c r="K5580" s="21">
        <f>INDEX(LISTAS!$H:$Q,MATCH(BASE!H5580,LISTAS!$G:$G,0),MATCH(BASE!J5580,LISTAS!$H$3:$Q$3,0))*Tabela3[[#This Row],[QUANTIDADE]]</f>
        <v>16</v>
      </c>
      <c r="L5580" s="2" t="str">
        <f>TEXT(Tabela3[[#This Row],[DATA]],"MM")</f>
        <v>05</v>
      </c>
      <c r="M5580" s="2">
        <f>WEEKNUM(Tabela3[[#This Row],[DATA]])</f>
        <v>20</v>
      </c>
      <c r="N5580" s="18">
        <f>YEAR(Tabela3[[#This Row],[DATA]])</f>
        <v>2023</v>
      </c>
    </row>
    <row r="5581" spans="2:14">
      <c r="B5581" s="1">
        <v>45061</v>
      </c>
      <c r="C5581">
        <v>14497</v>
      </c>
      <c r="D5581">
        <f>COUNTIF(C$4:C5581,Tabela3[[#This Row],[COMANDA]])</f>
        <v>1</v>
      </c>
      <c r="E5581" t="s">
        <v>90</v>
      </c>
      <c r="F5581" t="s">
        <v>100</v>
      </c>
      <c r="G5581" t="s">
        <v>8</v>
      </c>
      <c r="H5581" t="s">
        <v>203</v>
      </c>
      <c r="I5581" s="2">
        <v>1</v>
      </c>
      <c r="J5581" t="s">
        <v>11</v>
      </c>
      <c r="K5581" s="21">
        <f>INDEX(LISTAS!$H:$Q,MATCH(BASE!H5581,LISTAS!$G:$G,0),MATCH(BASE!J5581,LISTAS!$H$3:$Q$3,0))*Tabela3[[#This Row],[QUANTIDADE]]</f>
        <v>20</v>
      </c>
      <c r="L5581" s="2" t="str">
        <f>TEXT(Tabela3[[#This Row],[DATA]],"MM")</f>
        <v>05</v>
      </c>
      <c r="M5581" s="2">
        <f>WEEKNUM(Tabela3[[#This Row],[DATA]])</f>
        <v>20</v>
      </c>
      <c r="N5581" s="18">
        <f>YEAR(Tabela3[[#This Row],[DATA]])</f>
        <v>2023</v>
      </c>
    </row>
    <row r="5582" spans="2:14">
      <c r="B5582" s="1">
        <v>45061</v>
      </c>
      <c r="C5582">
        <v>14497</v>
      </c>
      <c r="D5582">
        <f>COUNTIF(C$4:C5582,Tabela3[[#This Row],[COMANDA]])</f>
        <v>2</v>
      </c>
      <c r="E5582" t="s">
        <v>90</v>
      </c>
      <c r="F5582" t="s">
        <v>100</v>
      </c>
      <c r="G5582" t="s">
        <v>61</v>
      </c>
      <c r="H5582" t="s">
        <v>199</v>
      </c>
      <c r="I5582" s="2">
        <v>1</v>
      </c>
      <c r="J5582" t="s">
        <v>11</v>
      </c>
      <c r="K5582" s="21">
        <f>INDEX(LISTAS!$H:$Q,MATCH(BASE!H5582,LISTAS!$G:$G,0),MATCH(BASE!J5582,LISTAS!$H$3:$Q$3,0))*Tabela3[[#This Row],[QUANTIDADE]]</f>
        <v>1</v>
      </c>
      <c r="L5582" s="2" t="str">
        <f>TEXT(Tabela3[[#This Row],[DATA]],"MM")</f>
        <v>05</v>
      </c>
      <c r="M5582" s="2">
        <f>WEEKNUM(Tabela3[[#This Row],[DATA]])</f>
        <v>20</v>
      </c>
      <c r="N5582" s="18">
        <f>YEAR(Tabela3[[#This Row],[DATA]])</f>
        <v>2023</v>
      </c>
    </row>
    <row r="5583" spans="2:14">
      <c r="B5583" s="1">
        <v>45061</v>
      </c>
      <c r="C5583">
        <v>14497</v>
      </c>
      <c r="D5583">
        <f>COUNTIF(C$4:C5583,Tabela3[[#This Row],[COMANDA]])</f>
        <v>3</v>
      </c>
      <c r="E5583" t="s">
        <v>90</v>
      </c>
      <c r="F5583" t="s">
        <v>100</v>
      </c>
      <c r="G5583" t="s">
        <v>9</v>
      </c>
      <c r="H5583" t="s">
        <v>138</v>
      </c>
      <c r="I5583" s="2">
        <v>1</v>
      </c>
      <c r="J5583" t="s">
        <v>11</v>
      </c>
      <c r="K5583" s="21">
        <f>INDEX(LISTAS!$H:$Q,MATCH(BASE!H5583,LISTAS!$G:$G,0),MATCH(BASE!J5583,LISTAS!$H$3:$Q$3,0))*Tabela3[[#This Row],[QUANTIDADE]]</f>
        <v>4</v>
      </c>
      <c r="L5583" s="2" t="str">
        <f>TEXT(Tabela3[[#This Row],[DATA]],"MM")</f>
        <v>05</v>
      </c>
      <c r="M5583" s="2">
        <f>WEEKNUM(Tabela3[[#This Row],[DATA]])</f>
        <v>20</v>
      </c>
      <c r="N5583" s="18">
        <f>YEAR(Tabela3[[#This Row],[DATA]])</f>
        <v>2023</v>
      </c>
    </row>
    <row r="5584" spans="2:14">
      <c r="B5584" s="1">
        <v>45061</v>
      </c>
      <c r="C5584">
        <v>14498</v>
      </c>
      <c r="D5584">
        <f>COUNTIF(C$4:C5584,Tabela3[[#This Row],[COMANDA]])</f>
        <v>1</v>
      </c>
      <c r="E5584" t="s">
        <v>90</v>
      </c>
      <c r="F5584" t="s">
        <v>99</v>
      </c>
      <c r="G5584" t="s">
        <v>8</v>
      </c>
      <c r="H5584" t="s">
        <v>47</v>
      </c>
      <c r="I5584" s="2">
        <v>1</v>
      </c>
      <c r="J5584" t="s">
        <v>11</v>
      </c>
      <c r="K5584" s="21">
        <f>INDEX(LISTAS!$H:$Q,MATCH(BASE!H5584,LISTAS!$G:$G,0),MATCH(BASE!J5584,LISTAS!$H$3:$Q$3,0))*Tabela3[[#This Row],[QUANTIDADE]]</f>
        <v>16</v>
      </c>
      <c r="L5584" s="2" t="str">
        <f>TEXT(Tabela3[[#This Row],[DATA]],"MM")</f>
        <v>05</v>
      </c>
      <c r="M5584" s="2">
        <f>WEEKNUM(Tabela3[[#This Row],[DATA]])</f>
        <v>20</v>
      </c>
      <c r="N5584" s="18">
        <f>YEAR(Tabela3[[#This Row],[DATA]])</f>
        <v>2023</v>
      </c>
    </row>
    <row r="5585" spans="2:14">
      <c r="B5585" s="1">
        <v>45061</v>
      </c>
      <c r="C5585">
        <v>14499</v>
      </c>
      <c r="D5585">
        <f>COUNTIF(C$4:C5585,Tabela3[[#This Row],[COMANDA]])</f>
        <v>1</v>
      </c>
      <c r="E5585" t="s">
        <v>90</v>
      </c>
      <c r="F5585" t="s">
        <v>375</v>
      </c>
      <c r="G5585" t="s">
        <v>8</v>
      </c>
      <c r="H5585" t="s">
        <v>211</v>
      </c>
      <c r="I5585" s="2">
        <v>1</v>
      </c>
      <c r="J5585" t="s">
        <v>12</v>
      </c>
      <c r="K5585" s="21">
        <f>INDEX(LISTAS!$H:$Q,MATCH(BASE!H5585,LISTAS!$G:$G,0),MATCH(BASE!J5585,LISTAS!$H$3:$Q$3,0))*Tabela3[[#This Row],[QUANTIDADE]]</f>
        <v>18</v>
      </c>
      <c r="L5585" s="2" t="str">
        <f>TEXT(Tabela3[[#This Row],[DATA]],"MM")</f>
        <v>05</v>
      </c>
      <c r="M5585" s="2">
        <f>WEEKNUM(Tabela3[[#This Row],[DATA]])</f>
        <v>20</v>
      </c>
      <c r="N5585" s="18">
        <f>YEAR(Tabela3[[#This Row],[DATA]])</f>
        <v>2023</v>
      </c>
    </row>
    <row r="5586" spans="2:14">
      <c r="B5586" s="1">
        <v>45061</v>
      </c>
      <c r="C5586">
        <v>14499</v>
      </c>
      <c r="D5586">
        <f>COUNTIF(C$4:C5586,Tabela3[[#This Row],[COMANDA]])</f>
        <v>2</v>
      </c>
      <c r="E5586" t="s">
        <v>90</v>
      </c>
      <c r="F5586" t="s">
        <v>375</v>
      </c>
      <c r="G5586" t="s">
        <v>8</v>
      </c>
      <c r="H5586" t="s">
        <v>202</v>
      </c>
      <c r="I5586" s="2">
        <v>1</v>
      </c>
      <c r="J5586" t="s">
        <v>12</v>
      </c>
      <c r="K5586" s="21">
        <f>INDEX(LISTAS!$H:$Q,MATCH(BASE!H5586,LISTAS!$G:$G,0),MATCH(BASE!J5586,LISTAS!$H$3:$Q$3,0))*Tabela3[[#This Row],[QUANTIDADE]]</f>
        <v>18</v>
      </c>
      <c r="L5586" s="2" t="str">
        <f>TEXT(Tabela3[[#This Row],[DATA]],"MM")</f>
        <v>05</v>
      </c>
      <c r="M5586" s="2">
        <f>WEEKNUM(Tabela3[[#This Row],[DATA]])</f>
        <v>20</v>
      </c>
      <c r="N5586" s="18">
        <f>YEAR(Tabela3[[#This Row],[DATA]])</f>
        <v>2023</v>
      </c>
    </row>
    <row r="5587" spans="2:14">
      <c r="B5587" s="1">
        <v>45061</v>
      </c>
      <c r="C5587">
        <v>14500</v>
      </c>
      <c r="D5587">
        <f>COUNTIF(C$4:C5587,Tabela3[[#This Row],[COMANDA]])</f>
        <v>1</v>
      </c>
      <c r="E5587" t="s">
        <v>90</v>
      </c>
      <c r="F5587" t="s">
        <v>99</v>
      </c>
      <c r="G5587" t="s">
        <v>8</v>
      </c>
      <c r="H5587" t="s">
        <v>40</v>
      </c>
      <c r="I5587" s="2">
        <v>2</v>
      </c>
      <c r="J5587" t="s">
        <v>11</v>
      </c>
      <c r="K5587" s="21">
        <f>INDEX(LISTAS!$H:$Q,MATCH(BASE!H5587,LISTAS!$G:$G,0),MATCH(BASE!J5587,LISTAS!$H$3:$Q$3,0))*Tabela3[[#This Row],[QUANTIDADE]]</f>
        <v>28</v>
      </c>
      <c r="L5587" s="2" t="str">
        <f>TEXT(Tabela3[[#This Row],[DATA]],"MM")</f>
        <v>05</v>
      </c>
      <c r="M5587" s="2">
        <f>WEEKNUM(Tabela3[[#This Row],[DATA]])</f>
        <v>20</v>
      </c>
      <c r="N5587" s="18">
        <f>YEAR(Tabela3[[#This Row],[DATA]])</f>
        <v>2023</v>
      </c>
    </row>
    <row r="5588" spans="2:14">
      <c r="B5588" s="1">
        <v>45061</v>
      </c>
      <c r="C5588">
        <v>14500</v>
      </c>
      <c r="D5588">
        <f>COUNTIF(C$4:C5588,Tabela3[[#This Row],[COMANDA]])</f>
        <v>2</v>
      </c>
      <c r="E5588" t="s">
        <v>90</v>
      </c>
      <c r="F5588" t="s">
        <v>99</v>
      </c>
      <c r="G5588" t="s">
        <v>10</v>
      </c>
      <c r="H5588" t="s">
        <v>96</v>
      </c>
      <c r="I5588" s="2">
        <v>1</v>
      </c>
      <c r="J5588" t="s">
        <v>11</v>
      </c>
      <c r="K5588" s="21">
        <f>INDEX(LISTAS!$H:$Q,MATCH(BASE!H5588,LISTAS!$G:$G,0),MATCH(BASE!J5588,LISTAS!$H$3:$Q$3,0))*Tabela3[[#This Row],[QUANTIDADE]]</f>
        <v>3</v>
      </c>
      <c r="L5588" s="2" t="str">
        <f>TEXT(Tabela3[[#This Row],[DATA]],"MM")</f>
        <v>05</v>
      </c>
      <c r="M5588" s="2">
        <f>WEEKNUM(Tabela3[[#This Row],[DATA]])</f>
        <v>20</v>
      </c>
      <c r="N5588" s="18">
        <f>YEAR(Tabela3[[#This Row],[DATA]])</f>
        <v>2023</v>
      </c>
    </row>
    <row r="5589" spans="2:14">
      <c r="B5589" s="1">
        <v>45061</v>
      </c>
      <c r="C5589">
        <v>14501</v>
      </c>
      <c r="D5589">
        <f>COUNTIF(C$4:C5589,Tabela3[[#This Row],[COMANDA]])</f>
        <v>1</v>
      </c>
      <c r="E5589" t="s">
        <v>90</v>
      </c>
      <c r="F5589" t="s">
        <v>375</v>
      </c>
      <c r="G5589" t="s">
        <v>8</v>
      </c>
      <c r="H5589" t="s">
        <v>39</v>
      </c>
      <c r="I5589" s="2">
        <v>1</v>
      </c>
      <c r="J5589" t="s">
        <v>11</v>
      </c>
      <c r="K5589" s="21">
        <f>INDEX(LISTAS!$H:$Q,MATCH(BASE!H5589,LISTAS!$G:$G,0),MATCH(BASE!J5589,LISTAS!$H$3:$Q$3,0))*Tabela3[[#This Row],[QUANTIDADE]]</f>
        <v>12</v>
      </c>
      <c r="L5589" s="2" t="str">
        <f>TEXT(Tabela3[[#This Row],[DATA]],"MM")</f>
        <v>05</v>
      </c>
      <c r="M5589" s="2">
        <f>WEEKNUM(Tabela3[[#This Row],[DATA]])</f>
        <v>20</v>
      </c>
      <c r="N5589" s="18">
        <f>YEAR(Tabela3[[#This Row],[DATA]])</f>
        <v>2023</v>
      </c>
    </row>
    <row r="5590" spans="2:14">
      <c r="B5590" s="1">
        <v>45061</v>
      </c>
      <c r="C5590">
        <v>14502</v>
      </c>
      <c r="D5590">
        <f>COUNTIF(C$4:C5590,Tabela3[[#This Row],[COMANDA]])</f>
        <v>1</v>
      </c>
      <c r="E5590" t="s">
        <v>90</v>
      </c>
      <c r="F5590" t="s">
        <v>99</v>
      </c>
      <c r="G5590" t="s">
        <v>8</v>
      </c>
      <c r="H5590" t="s">
        <v>84</v>
      </c>
      <c r="I5590" s="2">
        <v>1</v>
      </c>
      <c r="J5590" t="s">
        <v>11</v>
      </c>
      <c r="K5590" s="21">
        <f>INDEX(LISTAS!$H:$Q,MATCH(BASE!H5590,LISTAS!$G:$G,0),MATCH(BASE!J5590,LISTAS!$H$3:$Q$3,0))*Tabela3[[#This Row],[QUANTIDADE]]</f>
        <v>16</v>
      </c>
      <c r="L5590" s="2" t="str">
        <f>TEXT(Tabela3[[#This Row],[DATA]],"MM")</f>
        <v>05</v>
      </c>
      <c r="M5590" s="2">
        <f>WEEKNUM(Tabela3[[#This Row],[DATA]])</f>
        <v>20</v>
      </c>
      <c r="N5590" s="18">
        <f>YEAR(Tabela3[[#This Row],[DATA]])</f>
        <v>2023</v>
      </c>
    </row>
    <row r="5591" spans="2:14">
      <c r="B5591" s="1">
        <v>45061</v>
      </c>
      <c r="C5591">
        <v>14502</v>
      </c>
      <c r="D5591">
        <f>COUNTIF(C$4:C5591,Tabela3[[#This Row],[COMANDA]])</f>
        <v>2</v>
      </c>
      <c r="E5591" t="s">
        <v>90</v>
      </c>
      <c r="F5591" t="s">
        <v>99</v>
      </c>
      <c r="G5591" t="s">
        <v>9</v>
      </c>
      <c r="H5591" t="s">
        <v>138</v>
      </c>
      <c r="I5591" s="2">
        <v>1</v>
      </c>
      <c r="J5591" t="s">
        <v>11</v>
      </c>
      <c r="K5591" s="21">
        <f>INDEX(LISTAS!$H:$Q,MATCH(BASE!H5591,LISTAS!$G:$G,0),MATCH(BASE!J5591,LISTAS!$H$3:$Q$3,0))*Tabela3[[#This Row],[QUANTIDADE]]</f>
        <v>4</v>
      </c>
      <c r="L5591" s="2" t="str">
        <f>TEXT(Tabela3[[#This Row],[DATA]],"MM")</f>
        <v>05</v>
      </c>
      <c r="M5591" s="2">
        <f>WEEKNUM(Tabela3[[#This Row],[DATA]])</f>
        <v>20</v>
      </c>
      <c r="N5591" s="18">
        <f>YEAR(Tabela3[[#This Row],[DATA]])</f>
        <v>2023</v>
      </c>
    </row>
    <row r="5592" spans="2:14">
      <c r="B5592" s="1">
        <v>45061</v>
      </c>
      <c r="C5592">
        <v>14503</v>
      </c>
      <c r="D5592">
        <f>COUNTIF(C$4:C5592,Tabela3[[#This Row],[COMANDA]])</f>
        <v>1</v>
      </c>
      <c r="E5592" t="s">
        <v>90</v>
      </c>
      <c r="F5592" t="s">
        <v>99</v>
      </c>
      <c r="G5592" t="s">
        <v>8</v>
      </c>
      <c r="H5592" t="s">
        <v>39</v>
      </c>
      <c r="I5592" s="2">
        <v>1</v>
      </c>
      <c r="J5592" t="s">
        <v>11</v>
      </c>
      <c r="K5592" s="21">
        <f>INDEX(LISTAS!$H:$Q,MATCH(BASE!H5592,LISTAS!$G:$G,0),MATCH(BASE!J5592,LISTAS!$H$3:$Q$3,0))*Tabela3[[#This Row],[QUANTIDADE]]</f>
        <v>12</v>
      </c>
      <c r="L5592" s="2" t="str">
        <f>TEXT(Tabela3[[#This Row],[DATA]],"MM")</f>
        <v>05</v>
      </c>
      <c r="M5592" s="2">
        <f>WEEKNUM(Tabela3[[#This Row],[DATA]])</f>
        <v>20</v>
      </c>
      <c r="N5592" s="18">
        <f>YEAR(Tabela3[[#This Row],[DATA]])</f>
        <v>2023</v>
      </c>
    </row>
    <row r="5593" spans="2:14">
      <c r="B5593" s="1">
        <v>45061</v>
      </c>
      <c r="C5593">
        <v>14503</v>
      </c>
      <c r="D5593">
        <f>COUNTIF(C$4:C5593,Tabela3[[#This Row],[COMANDA]])</f>
        <v>2</v>
      </c>
      <c r="E5593" t="s">
        <v>90</v>
      </c>
      <c r="F5593" t="s">
        <v>99</v>
      </c>
      <c r="G5593" t="s">
        <v>61</v>
      </c>
      <c r="H5593" t="s">
        <v>166</v>
      </c>
      <c r="I5593" s="2">
        <v>1</v>
      </c>
      <c r="J5593" t="s">
        <v>11</v>
      </c>
      <c r="K5593" s="21">
        <f>INDEX(LISTAS!$H:$Q,MATCH(BASE!H5593,LISTAS!$G:$G,0),MATCH(BASE!J5593,LISTAS!$H$3:$Q$3,0))*Tabela3[[#This Row],[QUANTIDADE]]</f>
        <v>8</v>
      </c>
      <c r="L5593" s="2" t="str">
        <f>TEXT(Tabela3[[#This Row],[DATA]],"MM")</f>
        <v>05</v>
      </c>
      <c r="M5593" s="2">
        <f>WEEKNUM(Tabela3[[#This Row],[DATA]])</f>
        <v>20</v>
      </c>
      <c r="N5593" s="18">
        <f>YEAR(Tabela3[[#This Row],[DATA]])</f>
        <v>2023</v>
      </c>
    </row>
    <row r="5594" spans="2:14">
      <c r="B5594" s="1">
        <v>45061</v>
      </c>
      <c r="C5594">
        <v>14504</v>
      </c>
      <c r="D5594">
        <f>COUNTIF(C$4:C5594,Tabela3[[#This Row],[COMANDA]])</f>
        <v>1</v>
      </c>
      <c r="E5594" t="s">
        <v>90</v>
      </c>
      <c r="F5594" t="s">
        <v>99</v>
      </c>
      <c r="G5594" t="s">
        <v>8</v>
      </c>
      <c r="H5594" t="s">
        <v>47</v>
      </c>
      <c r="I5594" s="2">
        <v>1</v>
      </c>
      <c r="J5594" t="s">
        <v>11</v>
      </c>
      <c r="K5594" s="21">
        <f>INDEX(LISTAS!$H:$Q,MATCH(BASE!H5594,LISTAS!$G:$G,0),MATCH(BASE!J5594,LISTAS!$H$3:$Q$3,0))*Tabela3[[#This Row],[QUANTIDADE]]</f>
        <v>16</v>
      </c>
      <c r="L5594" s="2" t="str">
        <f>TEXT(Tabela3[[#This Row],[DATA]],"MM")</f>
        <v>05</v>
      </c>
      <c r="M5594" s="2">
        <f>WEEKNUM(Tabela3[[#This Row],[DATA]])</f>
        <v>20</v>
      </c>
      <c r="N5594" s="18">
        <f>YEAR(Tabela3[[#This Row],[DATA]])</f>
        <v>2023</v>
      </c>
    </row>
    <row r="5595" spans="2:14">
      <c r="B5595" s="1">
        <v>45061</v>
      </c>
      <c r="C5595">
        <v>14505</v>
      </c>
      <c r="D5595">
        <f>COUNTIF(C$4:C5595,Tabela3[[#This Row],[COMANDA]])</f>
        <v>1</v>
      </c>
      <c r="E5595" t="s">
        <v>90</v>
      </c>
      <c r="F5595" t="s">
        <v>98</v>
      </c>
      <c r="G5595" t="s">
        <v>8</v>
      </c>
      <c r="H5595" t="s">
        <v>204</v>
      </c>
      <c r="I5595" s="2">
        <v>1</v>
      </c>
      <c r="J5595" t="s">
        <v>11</v>
      </c>
      <c r="K5595" s="21">
        <f>INDEX(LISTAS!$H:$Q,MATCH(BASE!H5595,LISTAS!$G:$G,0),MATCH(BASE!J5595,LISTAS!$H$3:$Q$3,0))*Tabela3[[#This Row],[QUANTIDADE]]</f>
        <v>18</v>
      </c>
      <c r="L5595" s="2" t="str">
        <f>TEXT(Tabela3[[#This Row],[DATA]],"MM")</f>
        <v>05</v>
      </c>
      <c r="M5595" s="2">
        <f>WEEKNUM(Tabela3[[#This Row],[DATA]])</f>
        <v>20</v>
      </c>
      <c r="N5595" s="18">
        <f>YEAR(Tabela3[[#This Row],[DATA]])</f>
        <v>2023</v>
      </c>
    </row>
    <row r="5596" spans="2:14">
      <c r="B5596" s="1">
        <v>45061</v>
      </c>
      <c r="C5596">
        <v>14505</v>
      </c>
      <c r="D5596">
        <f>COUNTIF(C$4:C5596,Tabela3[[#This Row],[COMANDA]])</f>
        <v>2</v>
      </c>
      <c r="E5596" t="s">
        <v>90</v>
      </c>
      <c r="F5596" t="s">
        <v>98</v>
      </c>
      <c r="G5596" t="s">
        <v>9</v>
      </c>
      <c r="H5596" t="s">
        <v>138</v>
      </c>
      <c r="I5596" s="2">
        <v>1</v>
      </c>
      <c r="J5596" t="s">
        <v>11</v>
      </c>
      <c r="K5596" s="21">
        <f>INDEX(LISTAS!$H:$Q,MATCH(BASE!H5596,LISTAS!$G:$G,0),MATCH(BASE!J5596,LISTAS!$H$3:$Q$3,0))*Tabela3[[#This Row],[QUANTIDADE]]</f>
        <v>4</v>
      </c>
      <c r="L5596" s="2" t="str">
        <f>TEXT(Tabela3[[#This Row],[DATA]],"MM")</f>
        <v>05</v>
      </c>
      <c r="M5596" s="2">
        <f>WEEKNUM(Tabela3[[#This Row],[DATA]])</f>
        <v>20</v>
      </c>
      <c r="N5596" s="18">
        <f>YEAR(Tabela3[[#This Row],[DATA]])</f>
        <v>2023</v>
      </c>
    </row>
    <row r="5597" spans="2:14">
      <c r="B5597" s="1">
        <v>45061</v>
      </c>
      <c r="C5597">
        <v>14506</v>
      </c>
      <c r="D5597">
        <f>COUNTIF(C$4:C5597,Tabela3[[#This Row],[COMANDA]])</f>
        <v>1</v>
      </c>
      <c r="E5597" t="s">
        <v>90</v>
      </c>
      <c r="F5597" t="s">
        <v>98</v>
      </c>
      <c r="G5597" t="s">
        <v>8</v>
      </c>
      <c r="H5597" t="s">
        <v>204</v>
      </c>
      <c r="I5597" s="2">
        <v>1</v>
      </c>
      <c r="J5597" t="s">
        <v>11</v>
      </c>
      <c r="K5597" s="21">
        <f>INDEX(LISTAS!$H:$Q,MATCH(BASE!H5597,LISTAS!$G:$G,0),MATCH(BASE!J5597,LISTAS!$H$3:$Q$3,0))*Tabela3[[#This Row],[QUANTIDADE]]</f>
        <v>18</v>
      </c>
      <c r="L5597" s="2" t="str">
        <f>TEXT(Tabela3[[#This Row],[DATA]],"MM")</f>
        <v>05</v>
      </c>
      <c r="M5597" s="2">
        <f>WEEKNUM(Tabela3[[#This Row],[DATA]])</f>
        <v>20</v>
      </c>
      <c r="N5597" s="18">
        <f>YEAR(Tabela3[[#This Row],[DATA]])</f>
        <v>2023</v>
      </c>
    </row>
    <row r="5598" spans="2:14">
      <c r="B5598" s="1">
        <v>45061</v>
      </c>
      <c r="C5598">
        <v>14507</v>
      </c>
      <c r="D5598">
        <f>COUNTIF(C$4:C5598,Tabela3[[#This Row],[COMANDA]])</f>
        <v>1</v>
      </c>
      <c r="E5598" t="s">
        <v>90</v>
      </c>
      <c r="G5598" t="s">
        <v>8</v>
      </c>
      <c r="H5598" t="s">
        <v>206</v>
      </c>
      <c r="I5598" s="2">
        <v>1</v>
      </c>
      <c r="J5598" t="s">
        <v>11</v>
      </c>
      <c r="K5598" s="21">
        <f>INDEX(LISTAS!$H:$Q,MATCH(BASE!H5598,LISTAS!$G:$G,0),MATCH(BASE!J5598,LISTAS!$H$3:$Q$3,0))*Tabela3[[#This Row],[QUANTIDADE]]</f>
        <v>18</v>
      </c>
      <c r="L5598" s="2" t="str">
        <f>TEXT(Tabela3[[#This Row],[DATA]],"MM")</f>
        <v>05</v>
      </c>
      <c r="M5598" s="2">
        <f>WEEKNUM(Tabela3[[#This Row],[DATA]])</f>
        <v>20</v>
      </c>
      <c r="N5598" s="18">
        <f>YEAR(Tabela3[[#This Row],[DATA]])</f>
        <v>2023</v>
      </c>
    </row>
    <row r="5599" spans="2:14">
      <c r="B5599" s="1">
        <v>45061</v>
      </c>
      <c r="C5599">
        <v>14508</v>
      </c>
      <c r="D5599">
        <f>COUNTIF(C$4:C5599,Tabela3[[#This Row],[COMANDA]])</f>
        <v>1</v>
      </c>
      <c r="E5599" t="s">
        <v>90</v>
      </c>
      <c r="F5599" t="s">
        <v>99</v>
      </c>
      <c r="G5599" t="s">
        <v>8</v>
      </c>
      <c r="H5599" t="s">
        <v>42</v>
      </c>
      <c r="I5599" s="2">
        <v>1</v>
      </c>
      <c r="J5599" t="s">
        <v>11</v>
      </c>
      <c r="K5599" s="21">
        <f>INDEX(LISTAS!$H:$Q,MATCH(BASE!H5599,LISTAS!$G:$G,0),MATCH(BASE!J5599,LISTAS!$H$3:$Q$3,0))*Tabela3[[#This Row],[QUANTIDADE]]</f>
        <v>16</v>
      </c>
      <c r="L5599" s="2" t="str">
        <f>TEXT(Tabela3[[#This Row],[DATA]],"MM")</f>
        <v>05</v>
      </c>
      <c r="M5599" s="2">
        <f>WEEKNUM(Tabela3[[#This Row],[DATA]])</f>
        <v>20</v>
      </c>
      <c r="N5599" s="18">
        <f>YEAR(Tabela3[[#This Row],[DATA]])</f>
        <v>2023</v>
      </c>
    </row>
    <row r="5600" spans="2:14">
      <c r="B5600" s="1">
        <v>45061</v>
      </c>
      <c r="C5600">
        <v>14508</v>
      </c>
      <c r="D5600">
        <f>COUNTIF(C$4:C5600,Tabela3[[#This Row],[COMANDA]])</f>
        <v>2</v>
      </c>
      <c r="E5600" t="s">
        <v>90</v>
      </c>
      <c r="F5600" t="s">
        <v>99</v>
      </c>
      <c r="G5600" t="s">
        <v>8</v>
      </c>
      <c r="H5600" t="s">
        <v>203</v>
      </c>
      <c r="I5600" s="2">
        <v>1</v>
      </c>
      <c r="J5600" t="s">
        <v>11</v>
      </c>
      <c r="K5600" s="21">
        <f>INDEX(LISTAS!$H:$Q,MATCH(BASE!H5600,LISTAS!$G:$G,0),MATCH(BASE!J5600,LISTAS!$H$3:$Q$3,0))*Tabela3[[#This Row],[QUANTIDADE]]</f>
        <v>20</v>
      </c>
      <c r="L5600" s="2" t="str">
        <f>TEXT(Tabela3[[#This Row],[DATA]],"MM")</f>
        <v>05</v>
      </c>
      <c r="M5600" s="2">
        <f>WEEKNUM(Tabela3[[#This Row],[DATA]])</f>
        <v>20</v>
      </c>
      <c r="N5600" s="18">
        <f>YEAR(Tabela3[[#This Row],[DATA]])</f>
        <v>2023</v>
      </c>
    </row>
    <row r="5601" spans="2:14">
      <c r="B5601" s="1">
        <v>45061</v>
      </c>
      <c r="C5601" t="s">
        <v>491</v>
      </c>
      <c r="D5601">
        <f>COUNTIF(C$4:C5601,Tabela3[[#This Row],[COMANDA]])</f>
        <v>1</v>
      </c>
      <c r="E5601" t="s">
        <v>1</v>
      </c>
      <c r="G5601" t="s">
        <v>74</v>
      </c>
      <c r="H5601" t="s">
        <v>120</v>
      </c>
      <c r="I5601" s="2">
        <v>6</v>
      </c>
      <c r="J5601" t="s">
        <v>11</v>
      </c>
      <c r="K5601" s="21">
        <f>INDEX(LISTAS!$H:$Q,MATCH(BASE!H5601,LISTAS!$G:$G,0),MATCH(BASE!J5601,LISTAS!$H$3:$Q$3,0))*Tabela3[[#This Row],[QUANTIDADE]]</f>
        <v>18</v>
      </c>
      <c r="L5601" s="2" t="str">
        <f>TEXT(Tabela3[[#This Row],[DATA]],"MM")</f>
        <v>05</v>
      </c>
      <c r="M5601" s="2">
        <f>WEEKNUM(Tabela3[[#This Row],[DATA]])</f>
        <v>20</v>
      </c>
      <c r="N5601" s="18">
        <f>YEAR(Tabela3[[#This Row],[DATA]])</f>
        <v>2023</v>
      </c>
    </row>
    <row r="5602" spans="2:14">
      <c r="B5602" s="1">
        <v>45061</v>
      </c>
      <c r="C5602" t="s">
        <v>491</v>
      </c>
      <c r="D5602">
        <f>COUNTIF(C$4:C5602,Tabela3[[#This Row],[COMANDA]])</f>
        <v>2</v>
      </c>
      <c r="E5602" t="s">
        <v>1</v>
      </c>
      <c r="G5602" t="s">
        <v>9</v>
      </c>
      <c r="H5602" t="s">
        <v>214</v>
      </c>
      <c r="I5602" s="2">
        <v>9</v>
      </c>
      <c r="J5602" t="s">
        <v>11</v>
      </c>
      <c r="K5602" s="21">
        <f>INDEX(LISTAS!$H:$Q,MATCH(BASE!H5602,LISTAS!$G:$G,0),MATCH(BASE!J5602,LISTAS!$H$3:$Q$3,0))*Tabela3[[#This Row],[QUANTIDADE]]</f>
        <v>9</v>
      </c>
      <c r="L5602" s="2" t="str">
        <f>TEXT(Tabela3[[#This Row],[DATA]],"MM")</f>
        <v>05</v>
      </c>
      <c r="M5602" s="2">
        <f>WEEKNUM(Tabela3[[#This Row],[DATA]])</f>
        <v>20</v>
      </c>
      <c r="N5602" s="18">
        <f>YEAR(Tabela3[[#This Row],[DATA]])</f>
        <v>2023</v>
      </c>
    </row>
    <row r="5603" spans="2:14">
      <c r="B5603" s="1">
        <v>45061</v>
      </c>
      <c r="C5603" t="s">
        <v>491</v>
      </c>
      <c r="D5603">
        <f>COUNTIF(C$4:C5603,Tabela3[[#This Row],[COMANDA]])</f>
        <v>3</v>
      </c>
      <c r="E5603" t="s">
        <v>1</v>
      </c>
      <c r="G5603" t="s">
        <v>64</v>
      </c>
      <c r="H5603" t="s">
        <v>170</v>
      </c>
      <c r="I5603" s="2">
        <v>1</v>
      </c>
      <c r="J5603" t="s">
        <v>11</v>
      </c>
      <c r="K5603" s="21">
        <f>INDEX(LISTAS!$H:$Q,MATCH(BASE!H5603,LISTAS!$G:$G,0),MATCH(BASE!J5603,LISTAS!$H$3:$Q$3,0))*Tabela3[[#This Row],[QUANTIDADE]]</f>
        <v>10</v>
      </c>
      <c r="L5603" s="2" t="str">
        <f>TEXT(Tabela3[[#This Row],[DATA]],"MM")</f>
        <v>05</v>
      </c>
      <c r="M5603" s="2">
        <f>WEEKNUM(Tabela3[[#This Row],[DATA]])</f>
        <v>20</v>
      </c>
      <c r="N5603" s="18">
        <f>YEAR(Tabela3[[#This Row],[DATA]])</f>
        <v>2023</v>
      </c>
    </row>
    <row r="5604" spans="2:14">
      <c r="B5604" s="1">
        <v>45061</v>
      </c>
      <c r="C5604" t="s">
        <v>491</v>
      </c>
      <c r="D5604">
        <f>COUNTIF(C$4:C5604,Tabela3[[#This Row],[COMANDA]])</f>
        <v>4</v>
      </c>
      <c r="E5604" t="s">
        <v>1</v>
      </c>
      <c r="G5604" t="s">
        <v>74</v>
      </c>
      <c r="H5604" t="s">
        <v>76</v>
      </c>
      <c r="I5604" s="2">
        <v>2</v>
      </c>
      <c r="J5604" t="s">
        <v>11</v>
      </c>
      <c r="K5604" s="21">
        <f>INDEX(LISTAS!$H:$Q,MATCH(BASE!H5604,LISTAS!$G:$G,0),MATCH(BASE!J5604,LISTAS!$H$3:$Q$3,0))*Tabela3[[#This Row],[QUANTIDADE]]</f>
        <v>4</v>
      </c>
      <c r="L5604" s="2" t="str">
        <f>TEXT(Tabela3[[#This Row],[DATA]],"MM")</f>
        <v>05</v>
      </c>
      <c r="M5604" s="2">
        <f>WEEKNUM(Tabela3[[#This Row],[DATA]])</f>
        <v>20</v>
      </c>
      <c r="N5604" s="18">
        <f>YEAR(Tabela3[[#This Row],[DATA]])</f>
        <v>2023</v>
      </c>
    </row>
    <row r="5605" spans="2:14">
      <c r="B5605" s="1">
        <v>45061</v>
      </c>
      <c r="C5605" t="s">
        <v>491</v>
      </c>
      <c r="D5605">
        <f>COUNTIF(C$4:C5605,Tabela3[[#This Row],[COMANDA]])</f>
        <v>5</v>
      </c>
      <c r="E5605" t="s">
        <v>1</v>
      </c>
      <c r="G5605" t="s">
        <v>9</v>
      </c>
      <c r="H5605" t="s">
        <v>68</v>
      </c>
      <c r="I5605" s="2">
        <v>2</v>
      </c>
      <c r="J5605" t="s">
        <v>11</v>
      </c>
      <c r="K5605" s="21">
        <f>INDEX(LISTAS!$H:$Q,MATCH(BASE!H5605,LISTAS!$G:$G,0),MATCH(BASE!J5605,LISTAS!$H$3:$Q$3,0))*Tabela3[[#This Row],[QUANTIDADE]]</f>
        <v>6</v>
      </c>
      <c r="L5605" s="2" t="str">
        <f>TEXT(Tabela3[[#This Row],[DATA]],"MM")</f>
        <v>05</v>
      </c>
      <c r="M5605" s="2">
        <f>WEEKNUM(Tabela3[[#This Row],[DATA]])</f>
        <v>20</v>
      </c>
      <c r="N5605" s="18">
        <f>YEAR(Tabela3[[#This Row],[DATA]])</f>
        <v>2023</v>
      </c>
    </row>
    <row r="5606" spans="2:14">
      <c r="B5606" s="1">
        <v>45061</v>
      </c>
      <c r="C5606" t="s">
        <v>491</v>
      </c>
      <c r="D5606">
        <f>COUNTIF(C$4:C5606,Tabela3[[#This Row],[COMANDA]])</f>
        <v>6</v>
      </c>
      <c r="E5606" t="s">
        <v>1</v>
      </c>
      <c r="G5606" t="s">
        <v>77</v>
      </c>
      <c r="H5606" t="s">
        <v>79</v>
      </c>
      <c r="I5606" s="2">
        <v>9</v>
      </c>
      <c r="J5606" t="s">
        <v>11</v>
      </c>
      <c r="K5606" s="21">
        <f>INDEX(LISTAS!$H:$Q,MATCH(BASE!H5606,LISTAS!$G:$G,0),MATCH(BASE!J5606,LISTAS!$H$3:$Q$3,0))*Tabela3[[#This Row],[QUANTIDADE]]</f>
        <v>40.5</v>
      </c>
      <c r="L5606" s="2" t="str">
        <f>TEXT(Tabela3[[#This Row],[DATA]],"MM")</f>
        <v>05</v>
      </c>
      <c r="M5606" s="2">
        <f>WEEKNUM(Tabela3[[#This Row],[DATA]])</f>
        <v>20</v>
      </c>
      <c r="N5606" s="18">
        <f>YEAR(Tabela3[[#This Row],[DATA]])</f>
        <v>2023</v>
      </c>
    </row>
    <row r="5607" spans="2:14">
      <c r="B5607" s="1">
        <v>45061</v>
      </c>
      <c r="C5607" t="s">
        <v>491</v>
      </c>
      <c r="D5607">
        <f>COUNTIF(C$4:C5607,Tabela3[[#This Row],[COMANDA]])</f>
        <v>7</v>
      </c>
      <c r="E5607" t="s">
        <v>1</v>
      </c>
      <c r="G5607" t="s">
        <v>77</v>
      </c>
      <c r="H5607" t="s">
        <v>224</v>
      </c>
      <c r="I5607" s="2">
        <v>5</v>
      </c>
      <c r="J5607" t="s">
        <v>11</v>
      </c>
      <c r="K5607" s="21">
        <f>INDEX(LISTAS!$H:$Q,MATCH(BASE!H5607,LISTAS!$G:$G,0),MATCH(BASE!J5607,LISTAS!$H$3:$Q$3,0))*Tabela3[[#This Row],[QUANTIDADE]]</f>
        <v>27.5</v>
      </c>
      <c r="L5607" s="2" t="str">
        <f>TEXT(Tabela3[[#This Row],[DATA]],"MM")</f>
        <v>05</v>
      </c>
      <c r="M5607" s="2">
        <f>WEEKNUM(Tabela3[[#This Row],[DATA]])</f>
        <v>20</v>
      </c>
      <c r="N5607" s="18">
        <f>YEAR(Tabela3[[#This Row],[DATA]])</f>
        <v>2023</v>
      </c>
    </row>
    <row r="5608" spans="2:14">
      <c r="B5608" s="1">
        <v>45061</v>
      </c>
      <c r="C5608" t="s">
        <v>491</v>
      </c>
      <c r="D5608">
        <f>COUNTIF(C$4:C5608,Tabela3[[#This Row],[COMANDA]])</f>
        <v>8</v>
      </c>
      <c r="E5608" t="s">
        <v>1</v>
      </c>
      <c r="G5608" t="s">
        <v>63</v>
      </c>
      <c r="H5608" t="s">
        <v>185</v>
      </c>
      <c r="I5608" s="2">
        <v>1</v>
      </c>
      <c r="J5608" t="s">
        <v>11</v>
      </c>
      <c r="K5608" s="21">
        <f>INDEX(LISTAS!$H:$Q,MATCH(BASE!H5608,LISTAS!$G:$G,0),MATCH(BASE!J5608,LISTAS!$H$3:$Q$3,0))*Tabela3[[#This Row],[QUANTIDADE]]</f>
        <v>9</v>
      </c>
      <c r="L5608" s="2" t="str">
        <f>TEXT(Tabela3[[#This Row],[DATA]],"MM")</f>
        <v>05</v>
      </c>
      <c r="M5608" s="2">
        <f>WEEKNUM(Tabela3[[#This Row],[DATA]])</f>
        <v>20</v>
      </c>
      <c r="N5608" s="18">
        <f>YEAR(Tabela3[[#This Row],[DATA]])</f>
        <v>2023</v>
      </c>
    </row>
    <row r="5609" spans="2:14">
      <c r="B5609" s="1">
        <v>45061</v>
      </c>
      <c r="C5609" t="s">
        <v>491</v>
      </c>
      <c r="D5609">
        <f>COUNTIF(C$4:C5609,Tabela3[[#This Row],[COMANDA]])</f>
        <v>9</v>
      </c>
      <c r="E5609" t="s">
        <v>1</v>
      </c>
      <c r="G5609" t="s">
        <v>63</v>
      </c>
      <c r="H5609" t="s">
        <v>177</v>
      </c>
      <c r="I5609" s="2">
        <v>1</v>
      </c>
      <c r="J5609" t="s">
        <v>11</v>
      </c>
      <c r="K5609" s="21">
        <f>INDEX(LISTAS!$H:$Q,MATCH(BASE!H5609,LISTAS!$G:$G,0),MATCH(BASE!J5609,LISTAS!$H$3:$Q$3,0))*Tabela3[[#This Row],[QUANTIDADE]]</f>
        <v>4</v>
      </c>
      <c r="L5609" s="2" t="str">
        <f>TEXT(Tabela3[[#This Row],[DATA]],"MM")</f>
        <v>05</v>
      </c>
      <c r="M5609" s="2">
        <f>WEEKNUM(Tabela3[[#This Row],[DATA]])</f>
        <v>20</v>
      </c>
      <c r="N5609" s="18">
        <f>YEAR(Tabela3[[#This Row],[DATA]])</f>
        <v>2023</v>
      </c>
    </row>
    <row r="5610" spans="2:14">
      <c r="B5610" s="1">
        <v>45061</v>
      </c>
      <c r="C5610" t="s">
        <v>491</v>
      </c>
      <c r="D5610">
        <f>COUNTIF(C$4:C5610,Tabela3[[#This Row],[COMANDA]])</f>
        <v>10</v>
      </c>
      <c r="E5610" t="s">
        <v>1</v>
      </c>
      <c r="G5610" t="s">
        <v>63</v>
      </c>
      <c r="H5610" t="s">
        <v>179</v>
      </c>
      <c r="I5610" s="2">
        <v>2</v>
      </c>
      <c r="J5610" t="s">
        <v>11</v>
      </c>
      <c r="K5610" s="21">
        <f>INDEX(LISTAS!$H:$Q,MATCH(BASE!H5610,LISTAS!$G:$G,0),MATCH(BASE!J5610,LISTAS!$H$3:$Q$3,0))*Tabela3[[#This Row],[QUANTIDADE]]</f>
        <v>13</v>
      </c>
      <c r="L5610" s="2" t="str">
        <f>TEXT(Tabela3[[#This Row],[DATA]],"MM")</f>
        <v>05</v>
      </c>
      <c r="M5610" s="2">
        <f>WEEKNUM(Tabela3[[#This Row],[DATA]])</f>
        <v>20</v>
      </c>
      <c r="N5610" s="18">
        <f>YEAR(Tabela3[[#This Row],[DATA]])</f>
        <v>2023</v>
      </c>
    </row>
    <row r="5611" spans="2:14">
      <c r="B5611" s="1">
        <v>45061</v>
      </c>
      <c r="C5611" t="s">
        <v>491</v>
      </c>
      <c r="D5611">
        <f>COUNTIF(C$4:C5611,Tabela3[[#This Row],[COMANDA]])</f>
        <v>11</v>
      </c>
      <c r="E5611" t="s">
        <v>1</v>
      </c>
      <c r="G5611" t="s">
        <v>9</v>
      </c>
      <c r="H5611" t="s">
        <v>69</v>
      </c>
      <c r="I5611" s="2">
        <v>2</v>
      </c>
      <c r="J5611" t="s">
        <v>11</v>
      </c>
      <c r="K5611" s="21">
        <f>INDEX(LISTAS!$H:$Q,MATCH(BASE!H5611,LISTAS!$G:$G,0),MATCH(BASE!J5611,LISTAS!$H$3:$Q$3,0))*Tabela3[[#This Row],[QUANTIDADE]]</f>
        <v>8</v>
      </c>
      <c r="L5611" s="2" t="str">
        <f>TEXT(Tabela3[[#This Row],[DATA]],"MM")</f>
        <v>05</v>
      </c>
      <c r="M5611" s="2">
        <f>WEEKNUM(Tabela3[[#This Row],[DATA]])</f>
        <v>20</v>
      </c>
      <c r="N5611" s="18">
        <f>YEAR(Tabela3[[#This Row],[DATA]])</f>
        <v>2023</v>
      </c>
    </row>
    <row r="5612" spans="2:14">
      <c r="B5612" s="1">
        <v>45061</v>
      </c>
      <c r="C5612" t="s">
        <v>491</v>
      </c>
      <c r="D5612">
        <f>COUNTIF(C$4:C5612,Tabela3[[#This Row],[COMANDA]])</f>
        <v>12</v>
      </c>
      <c r="E5612" t="s">
        <v>1</v>
      </c>
      <c r="G5612" t="s">
        <v>9</v>
      </c>
      <c r="H5612" t="s">
        <v>59</v>
      </c>
      <c r="I5612" s="2">
        <v>1</v>
      </c>
      <c r="J5612" t="s">
        <v>11</v>
      </c>
      <c r="K5612" s="21">
        <f>INDEX(LISTAS!$H:$Q,MATCH(BASE!H5612,LISTAS!$G:$G,0),MATCH(BASE!J5612,LISTAS!$H$3:$Q$3,0))*Tabela3[[#This Row],[QUANTIDADE]]</f>
        <v>3</v>
      </c>
      <c r="L5612" s="2" t="str">
        <f>TEXT(Tabela3[[#This Row],[DATA]],"MM")</f>
        <v>05</v>
      </c>
      <c r="M5612" s="2">
        <f>WEEKNUM(Tabela3[[#This Row],[DATA]])</f>
        <v>20</v>
      </c>
      <c r="N5612" s="18">
        <f>YEAR(Tabela3[[#This Row],[DATA]])</f>
        <v>2023</v>
      </c>
    </row>
    <row r="5613" spans="2:14">
      <c r="B5613" s="1">
        <v>45061</v>
      </c>
      <c r="C5613" t="s">
        <v>491</v>
      </c>
      <c r="D5613">
        <f>COUNTIF(C$4:C5613,Tabela3[[#This Row],[COMANDA]])</f>
        <v>13</v>
      </c>
      <c r="E5613" t="s">
        <v>1</v>
      </c>
      <c r="G5613" t="s">
        <v>64</v>
      </c>
      <c r="H5613" t="s">
        <v>173</v>
      </c>
      <c r="I5613" s="2">
        <v>1</v>
      </c>
      <c r="J5613" t="s">
        <v>11</v>
      </c>
      <c r="K5613" s="21">
        <f>INDEX(LISTAS!$H:$Q,MATCH(BASE!H5613,LISTAS!$G:$G,0),MATCH(BASE!J5613,LISTAS!$H$3:$Q$3,0))*Tabela3[[#This Row],[QUANTIDADE]]</f>
        <v>9</v>
      </c>
      <c r="L5613" s="2" t="str">
        <f>TEXT(Tabela3[[#This Row],[DATA]],"MM")</f>
        <v>05</v>
      </c>
      <c r="M5613" s="2">
        <f>WEEKNUM(Tabela3[[#This Row],[DATA]])</f>
        <v>20</v>
      </c>
      <c r="N5613" s="18">
        <f>YEAR(Tabela3[[#This Row],[DATA]])</f>
        <v>2023</v>
      </c>
    </row>
    <row r="5614" spans="2:14">
      <c r="B5614" s="1">
        <v>45061</v>
      </c>
      <c r="C5614" t="s">
        <v>491</v>
      </c>
      <c r="D5614">
        <f>COUNTIF(C$4:C5614,Tabela3[[#This Row],[COMANDA]])</f>
        <v>14</v>
      </c>
      <c r="E5614" t="s">
        <v>1</v>
      </c>
      <c r="G5614" t="s">
        <v>10</v>
      </c>
      <c r="H5614" t="s">
        <v>93</v>
      </c>
      <c r="I5614" s="2">
        <v>5</v>
      </c>
      <c r="J5614" t="s">
        <v>11</v>
      </c>
      <c r="K5614" s="21">
        <f>INDEX(LISTAS!$H:$Q,MATCH(BASE!H5614,LISTAS!$G:$G,0),MATCH(BASE!J5614,LISTAS!$H$3:$Q$3,0))*Tabela3[[#This Row],[QUANTIDADE]]</f>
        <v>2.5</v>
      </c>
      <c r="L5614" s="2" t="str">
        <f>TEXT(Tabela3[[#This Row],[DATA]],"MM")</f>
        <v>05</v>
      </c>
      <c r="M5614" s="2">
        <f>WEEKNUM(Tabela3[[#This Row],[DATA]])</f>
        <v>20</v>
      </c>
      <c r="N5614" s="18">
        <f>YEAR(Tabela3[[#This Row],[DATA]])</f>
        <v>2023</v>
      </c>
    </row>
    <row r="5615" spans="2:14">
      <c r="B5615" s="1">
        <v>45061</v>
      </c>
      <c r="C5615" t="s">
        <v>491</v>
      </c>
      <c r="D5615">
        <f>COUNTIF(C$4:C5615,Tabela3[[#This Row],[COMANDA]])</f>
        <v>15</v>
      </c>
      <c r="E5615" t="s">
        <v>1</v>
      </c>
      <c r="G5615" t="s">
        <v>10</v>
      </c>
      <c r="H5615" t="s">
        <v>101</v>
      </c>
      <c r="I5615" s="2">
        <v>1</v>
      </c>
      <c r="J5615" t="s">
        <v>11</v>
      </c>
      <c r="K5615" s="21">
        <f>INDEX(LISTAS!$H:$Q,MATCH(BASE!H5615,LISTAS!$G:$G,0),MATCH(BASE!J5615,LISTAS!$H$3:$Q$3,0))*Tabela3[[#This Row],[QUANTIDADE]]</f>
        <v>1</v>
      </c>
      <c r="L5615" s="2" t="str">
        <f>TEXT(Tabela3[[#This Row],[DATA]],"MM")</f>
        <v>05</v>
      </c>
      <c r="M5615" s="2">
        <f>WEEKNUM(Tabela3[[#This Row],[DATA]])</f>
        <v>20</v>
      </c>
      <c r="N5615" s="18">
        <f>YEAR(Tabela3[[#This Row],[DATA]])</f>
        <v>2023</v>
      </c>
    </row>
    <row r="5616" spans="2:14">
      <c r="B5616" s="1">
        <v>45061</v>
      </c>
      <c r="C5616" t="s">
        <v>491</v>
      </c>
      <c r="D5616">
        <f>COUNTIF(C$4:C5616,Tabela3[[#This Row],[COMANDA]])</f>
        <v>16</v>
      </c>
      <c r="E5616" t="s">
        <v>1</v>
      </c>
      <c r="G5616" t="s">
        <v>9</v>
      </c>
      <c r="H5616" t="s">
        <v>104</v>
      </c>
      <c r="I5616" s="2">
        <v>1</v>
      </c>
      <c r="J5616" t="s">
        <v>11</v>
      </c>
      <c r="K5616" s="21">
        <f>INDEX(LISTAS!$H:$Q,MATCH(BASE!H5616,LISTAS!$G:$G,0),MATCH(BASE!J5616,LISTAS!$H$3:$Q$3,0))*Tabela3[[#This Row],[QUANTIDADE]]</f>
        <v>4</v>
      </c>
      <c r="L5616" s="2" t="str">
        <f>TEXT(Tabela3[[#This Row],[DATA]],"MM")</f>
        <v>05</v>
      </c>
      <c r="M5616" s="2">
        <f>WEEKNUM(Tabela3[[#This Row],[DATA]])</f>
        <v>20</v>
      </c>
      <c r="N5616" s="18">
        <f>YEAR(Tabela3[[#This Row],[DATA]])</f>
        <v>2023</v>
      </c>
    </row>
    <row r="5617" spans="2:14">
      <c r="B5617" s="1">
        <v>45061</v>
      </c>
      <c r="C5617" t="s">
        <v>491</v>
      </c>
      <c r="D5617">
        <f>COUNTIF(C$4:C5617,Tabela3[[#This Row],[COMANDA]])</f>
        <v>17</v>
      </c>
      <c r="E5617" t="s">
        <v>1</v>
      </c>
      <c r="G5617" t="s">
        <v>74</v>
      </c>
      <c r="H5617" t="s">
        <v>75</v>
      </c>
      <c r="I5617" s="2">
        <v>15</v>
      </c>
      <c r="J5617" t="s">
        <v>11</v>
      </c>
      <c r="K5617" s="21">
        <f>INDEX(LISTAS!$H:$Q,MATCH(BASE!H5617,LISTAS!$G:$G,0),MATCH(BASE!J5617,LISTAS!$H$3:$Q$3,0))*Tabela3[[#This Row],[QUANTIDADE]]</f>
        <v>90</v>
      </c>
      <c r="L5617" s="2" t="str">
        <f>TEXT(Tabela3[[#This Row],[DATA]],"MM")</f>
        <v>05</v>
      </c>
      <c r="M5617" s="2">
        <f>WEEKNUM(Tabela3[[#This Row],[DATA]])</f>
        <v>20</v>
      </c>
      <c r="N5617" s="18">
        <f>YEAR(Tabela3[[#This Row],[DATA]])</f>
        <v>2023</v>
      </c>
    </row>
    <row r="5618" spans="2:14">
      <c r="B5618" s="1">
        <v>45061</v>
      </c>
      <c r="C5618" t="s">
        <v>491</v>
      </c>
      <c r="D5618">
        <f>COUNTIF(C$4:C5618,Tabela3[[#This Row],[COMANDA]])</f>
        <v>18</v>
      </c>
      <c r="E5618" t="s">
        <v>1</v>
      </c>
      <c r="G5618" t="s">
        <v>9</v>
      </c>
      <c r="H5618" t="s">
        <v>55</v>
      </c>
      <c r="I5618" s="2">
        <v>1</v>
      </c>
      <c r="J5618" t="s">
        <v>11</v>
      </c>
      <c r="K5618" s="21">
        <f>INDEX(LISTAS!$H:$Q,MATCH(BASE!H5618,LISTAS!$G:$G,0),MATCH(BASE!J5618,LISTAS!$H$3:$Q$3,0))*Tabela3[[#This Row],[QUANTIDADE]]</f>
        <v>3</v>
      </c>
      <c r="L5618" s="2" t="str">
        <f>TEXT(Tabela3[[#This Row],[DATA]],"MM")</f>
        <v>05</v>
      </c>
      <c r="M5618" s="2">
        <f>WEEKNUM(Tabela3[[#This Row],[DATA]])</f>
        <v>20</v>
      </c>
      <c r="N5618" s="18">
        <f>YEAR(Tabela3[[#This Row],[DATA]])</f>
        <v>2023</v>
      </c>
    </row>
    <row r="5619" spans="2:14">
      <c r="B5619" s="1">
        <v>45061</v>
      </c>
      <c r="C5619" t="s">
        <v>491</v>
      </c>
      <c r="D5619">
        <f>COUNTIF(C$4:C5619,Tabela3[[#This Row],[COMANDA]])</f>
        <v>19</v>
      </c>
      <c r="E5619" t="s">
        <v>1</v>
      </c>
      <c r="G5619" t="s">
        <v>9</v>
      </c>
      <c r="H5619" t="s">
        <v>146</v>
      </c>
      <c r="I5619" s="2">
        <v>1</v>
      </c>
      <c r="J5619" t="s">
        <v>11</v>
      </c>
      <c r="K5619" s="21">
        <f>INDEX(LISTAS!$H:$Q,MATCH(BASE!H5619,LISTAS!$G:$G,0),MATCH(BASE!J5619,LISTAS!$H$3:$Q$3,0))*Tabela3[[#This Row],[QUANTIDADE]]</f>
        <v>4</v>
      </c>
      <c r="L5619" s="2" t="str">
        <f>TEXT(Tabela3[[#This Row],[DATA]],"MM")</f>
        <v>05</v>
      </c>
      <c r="M5619" s="2">
        <f>WEEKNUM(Tabela3[[#This Row],[DATA]])</f>
        <v>20</v>
      </c>
      <c r="N5619" s="18">
        <f>YEAR(Tabela3[[#This Row],[DATA]])</f>
        <v>2023</v>
      </c>
    </row>
    <row r="5620" spans="2:14">
      <c r="B5620" s="1">
        <v>45061</v>
      </c>
      <c r="C5620" t="s">
        <v>491</v>
      </c>
      <c r="D5620">
        <f>COUNTIF(C$4:C5620,Tabela3[[#This Row],[COMANDA]])</f>
        <v>20</v>
      </c>
      <c r="E5620" t="s">
        <v>1</v>
      </c>
      <c r="G5620" t="s">
        <v>9</v>
      </c>
      <c r="H5620" t="s">
        <v>213</v>
      </c>
      <c r="I5620" s="2">
        <v>1</v>
      </c>
      <c r="J5620" t="s">
        <v>11</v>
      </c>
      <c r="K5620" s="21">
        <f>INDEX(LISTAS!$H:$Q,MATCH(BASE!H5620,LISTAS!$G:$G,0),MATCH(BASE!J5620,LISTAS!$H$3:$Q$3,0))*Tabela3[[#This Row],[QUANTIDADE]]</f>
        <v>4</v>
      </c>
      <c r="L5620" s="2" t="str">
        <f>TEXT(Tabela3[[#This Row],[DATA]],"MM")</f>
        <v>05</v>
      </c>
      <c r="M5620" s="2">
        <f>WEEKNUM(Tabela3[[#This Row],[DATA]])</f>
        <v>20</v>
      </c>
      <c r="N5620" s="18">
        <f>YEAR(Tabela3[[#This Row],[DATA]])</f>
        <v>2023</v>
      </c>
    </row>
    <row r="5621" spans="2:14">
      <c r="B5621" s="1">
        <v>45061</v>
      </c>
      <c r="C5621" t="s">
        <v>491</v>
      </c>
      <c r="D5621">
        <f>COUNTIF(C$4:C5621,Tabela3[[#This Row],[COMANDA]])</f>
        <v>21</v>
      </c>
      <c r="E5621" t="s">
        <v>1</v>
      </c>
      <c r="G5621" t="s">
        <v>9</v>
      </c>
      <c r="H5621" t="s">
        <v>475</v>
      </c>
      <c r="I5621" s="2">
        <v>1</v>
      </c>
      <c r="J5621" t="s">
        <v>11</v>
      </c>
      <c r="K5621" s="21">
        <f>INDEX(LISTAS!$H:$Q,MATCH(BASE!H5621,LISTAS!$G:$G,0),MATCH(BASE!J5621,LISTAS!$H$3:$Q$3,0))*Tabela3[[#This Row],[QUANTIDADE]]</f>
        <v>4</v>
      </c>
      <c r="L5621" s="2" t="str">
        <f>TEXT(Tabela3[[#This Row],[DATA]],"MM")</f>
        <v>05</v>
      </c>
      <c r="M5621" s="2">
        <f>WEEKNUM(Tabela3[[#This Row],[DATA]])</f>
        <v>20</v>
      </c>
      <c r="N5621" s="18">
        <f>YEAR(Tabela3[[#This Row],[DATA]])</f>
        <v>2023</v>
      </c>
    </row>
    <row r="5622" spans="2:14">
      <c r="B5622" s="1">
        <v>45061</v>
      </c>
      <c r="C5622" t="s">
        <v>491</v>
      </c>
      <c r="D5622">
        <f>COUNTIF(C$4:C5622,Tabela3[[#This Row],[COMANDA]])</f>
        <v>22</v>
      </c>
      <c r="E5622" t="s">
        <v>1</v>
      </c>
      <c r="G5622" t="s">
        <v>9</v>
      </c>
      <c r="H5622" t="s">
        <v>127</v>
      </c>
      <c r="I5622" s="2">
        <v>1</v>
      </c>
      <c r="J5622" t="s">
        <v>11</v>
      </c>
      <c r="K5622" s="21">
        <f>INDEX(LISTAS!$H:$Q,MATCH(BASE!H5622,LISTAS!$G:$G,0),MATCH(BASE!J5622,LISTAS!$H$3:$Q$3,0))*Tabela3[[#This Row],[QUANTIDADE]]</f>
        <v>4.5</v>
      </c>
      <c r="L5622" s="2" t="str">
        <f>TEXT(Tabela3[[#This Row],[DATA]],"MM")</f>
        <v>05</v>
      </c>
      <c r="M5622" s="2">
        <f>WEEKNUM(Tabela3[[#This Row],[DATA]])</f>
        <v>20</v>
      </c>
      <c r="N5622" s="18">
        <f>YEAR(Tabela3[[#This Row],[DATA]])</f>
        <v>2023</v>
      </c>
    </row>
    <row r="5623" spans="2:14">
      <c r="B5623" s="1">
        <v>45061</v>
      </c>
      <c r="C5623" t="s">
        <v>491</v>
      </c>
      <c r="D5623">
        <f>COUNTIF(C$4:C5623,Tabela3[[#This Row],[COMANDA]])</f>
        <v>23</v>
      </c>
      <c r="E5623" t="s">
        <v>1</v>
      </c>
      <c r="G5623" t="s">
        <v>9</v>
      </c>
      <c r="H5623" t="s">
        <v>135</v>
      </c>
      <c r="I5623" s="2">
        <v>1</v>
      </c>
      <c r="J5623" t="s">
        <v>11</v>
      </c>
      <c r="K5623" s="21">
        <f>INDEX(LISTAS!$H:$Q,MATCH(BASE!H5623,LISTAS!$G:$G,0),MATCH(BASE!J5623,LISTAS!$H$3:$Q$3,0))*Tabela3[[#This Row],[QUANTIDADE]]</f>
        <v>4</v>
      </c>
      <c r="L5623" s="2" t="str">
        <f>TEXT(Tabela3[[#This Row],[DATA]],"MM")</f>
        <v>05</v>
      </c>
      <c r="M5623" s="2">
        <f>WEEKNUM(Tabela3[[#This Row],[DATA]])</f>
        <v>20</v>
      </c>
      <c r="N5623" s="18">
        <f>YEAR(Tabela3[[#This Row],[DATA]])</f>
        <v>2023</v>
      </c>
    </row>
    <row r="5624" spans="2:14">
      <c r="B5624" s="1">
        <v>45061</v>
      </c>
      <c r="C5624" t="s">
        <v>491</v>
      </c>
      <c r="D5624">
        <f>COUNTIF(C$4:C5624,Tabela3[[#This Row],[COMANDA]])</f>
        <v>24</v>
      </c>
      <c r="E5624" t="s">
        <v>1</v>
      </c>
      <c r="G5624" t="s">
        <v>9</v>
      </c>
      <c r="H5624" t="s">
        <v>58</v>
      </c>
      <c r="I5624" s="2">
        <v>2</v>
      </c>
      <c r="J5624" t="s">
        <v>11</v>
      </c>
      <c r="K5624" s="21">
        <f>INDEX(LISTAS!$H:$Q,MATCH(BASE!H5624,LISTAS!$G:$G,0),MATCH(BASE!J5624,LISTAS!$H$3:$Q$3,0))*Tabela3[[#This Row],[QUANTIDADE]]</f>
        <v>10</v>
      </c>
      <c r="L5624" s="2" t="str">
        <f>TEXT(Tabela3[[#This Row],[DATA]],"MM")</f>
        <v>05</v>
      </c>
      <c r="M5624" s="2">
        <f>WEEKNUM(Tabela3[[#This Row],[DATA]])</f>
        <v>20</v>
      </c>
      <c r="N5624" s="18">
        <f>YEAR(Tabela3[[#This Row],[DATA]])</f>
        <v>2023</v>
      </c>
    </row>
    <row r="5625" spans="2:14">
      <c r="B5625" s="1">
        <v>45061</v>
      </c>
      <c r="C5625" t="s">
        <v>491</v>
      </c>
      <c r="D5625">
        <f>COUNTIF(C$4:C5625,Tabela3[[#This Row],[COMANDA]])</f>
        <v>25</v>
      </c>
      <c r="E5625" t="s">
        <v>1</v>
      </c>
      <c r="G5625" t="s">
        <v>9</v>
      </c>
      <c r="H5625" t="s">
        <v>157</v>
      </c>
      <c r="I5625" s="2">
        <v>1</v>
      </c>
      <c r="J5625" t="s">
        <v>11</v>
      </c>
      <c r="K5625" s="21">
        <f>INDEX(LISTAS!$H:$Q,MATCH(BASE!H5625,LISTAS!$G:$G,0),MATCH(BASE!J5625,LISTAS!$H$3:$Q$3,0))*Tabela3[[#This Row],[QUANTIDADE]]</f>
        <v>2</v>
      </c>
      <c r="L5625" s="2" t="str">
        <f>TEXT(Tabela3[[#This Row],[DATA]],"MM")</f>
        <v>05</v>
      </c>
      <c r="M5625" s="2">
        <f>WEEKNUM(Tabela3[[#This Row],[DATA]])</f>
        <v>20</v>
      </c>
      <c r="N5625" s="18">
        <f>YEAR(Tabela3[[#This Row],[DATA]])</f>
        <v>2023</v>
      </c>
    </row>
    <row r="5626" spans="2:14">
      <c r="B5626" s="1">
        <v>45061</v>
      </c>
      <c r="C5626" t="s">
        <v>491</v>
      </c>
      <c r="D5626">
        <f>COUNTIF(C$4:C5626,Tabela3[[#This Row],[COMANDA]])</f>
        <v>26</v>
      </c>
      <c r="E5626" t="s">
        <v>1</v>
      </c>
      <c r="G5626" t="s">
        <v>9</v>
      </c>
      <c r="H5626" t="s">
        <v>132</v>
      </c>
      <c r="I5626" s="2">
        <v>4</v>
      </c>
      <c r="J5626" t="s">
        <v>11</v>
      </c>
      <c r="K5626" s="21">
        <f>INDEX(LISTAS!$H:$Q,MATCH(BASE!H5626,LISTAS!$G:$G,0),MATCH(BASE!J5626,LISTAS!$H$3:$Q$3,0))*Tabela3[[#This Row],[QUANTIDADE]]</f>
        <v>12</v>
      </c>
      <c r="L5626" s="2" t="str">
        <f>TEXT(Tabela3[[#This Row],[DATA]],"MM")</f>
        <v>05</v>
      </c>
      <c r="M5626" s="2">
        <f>WEEKNUM(Tabela3[[#This Row],[DATA]])</f>
        <v>20</v>
      </c>
      <c r="N5626" s="18">
        <f>YEAR(Tabela3[[#This Row],[DATA]])</f>
        <v>2023</v>
      </c>
    </row>
    <row r="5627" spans="2:14">
      <c r="B5627" s="1">
        <v>45061</v>
      </c>
      <c r="C5627" t="s">
        <v>491</v>
      </c>
      <c r="D5627">
        <f>COUNTIF(C$4:C5627,Tabela3[[#This Row],[COMANDA]])</f>
        <v>27</v>
      </c>
      <c r="E5627" t="s">
        <v>1</v>
      </c>
      <c r="G5627" t="s">
        <v>9</v>
      </c>
      <c r="H5627" t="s">
        <v>51</v>
      </c>
      <c r="I5627" s="2">
        <v>1</v>
      </c>
      <c r="J5627" t="s">
        <v>11</v>
      </c>
      <c r="K5627" s="21">
        <f>INDEX(LISTAS!$H:$Q,MATCH(BASE!H5627,LISTAS!$G:$G,0),MATCH(BASE!J5627,LISTAS!$H$3:$Q$3,0))*Tabela3[[#This Row],[QUANTIDADE]]</f>
        <v>10</v>
      </c>
      <c r="L5627" s="2" t="str">
        <f>TEXT(Tabela3[[#This Row],[DATA]],"MM")</f>
        <v>05</v>
      </c>
      <c r="M5627" s="2">
        <f>WEEKNUM(Tabela3[[#This Row],[DATA]])</f>
        <v>20</v>
      </c>
      <c r="N5627" s="18">
        <f>YEAR(Tabela3[[#This Row],[DATA]])</f>
        <v>2023</v>
      </c>
    </row>
    <row r="5628" spans="2:14">
      <c r="B5628" s="1">
        <v>45061</v>
      </c>
      <c r="C5628" t="s">
        <v>491</v>
      </c>
      <c r="D5628">
        <f>COUNTIF(C$4:C5628,Tabela3[[#This Row],[COMANDA]])</f>
        <v>28</v>
      </c>
      <c r="E5628" t="s">
        <v>1</v>
      </c>
      <c r="G5628" t="s">
        <v>9</v>
      </c>
      <c r="H5628" t="s">
        <v>470</v>
      </c>
      <c r="I5628" s="2">
        <v>1</v>
      </c>
      <c r="J5628" t="s">
        <v>11</v>
      </c>
      <c r="K5628" s="21">
        <f>INDEX(LISTAS!$H:$Q,MATCH(BASE!H5628,LISTAS!$G:$G,0),MATCH(BASE!J5628,LISTAS!$H$3:$Q$3,0))*Tabela3[[#This Row],[QUANTIDADE]]</f>
        <v>12</v>
      </c>
      <c r="L5628" s="2" t="str">
        <f>TEXT(Tabela3[[#This Row],[DATA]],"MM")</f>
        <v>05</v>
      </c>
      <c r="M5628" s="2">
        <f>WEEKNUM(Tabela3[[#This Row],[DATA]])</f>
        <v>20</v>
      </c>
      <c r="N5628" s="18">
        <f>YEAR(Tabela3[[#This Row],[DATA]])</f>
        <v>2023</v>
      </c>
    </row>
    <row r="5629" spans="2:14">
      <c r="B5629" s="1">
        <v>45061</v>
      </c>
      <c r="C5629" t="s">
        <v>491</v>
      </c>
      <c r="D5629">
        <f>COUNTIF(C$4:C5629,Tabela3[[#This Row],[COMANDA]])</f>
        <v>29</v>
      </c>
      <c r="E5629" t="s">
        <v>1</v>
      </c>
      <c r="G5629" t="s">
        <v>9</v>
      </c>
      <c r="H5629" t="s">
        <v>138</v>
      </c>
      <c r="I5629" s="2">
        <v>1</v>
      </c>
      <c r="J5629" t="s">
        <v>11</v>
      </c>
      <c r="K5629" s="21">
        <f>INDEX(LISTAS!$H:$Q,MATCH(BASE!H5629,LISTAS!$G:$G,0),MATCH(BASE!J5629,LISTAS!$H$3:$Q$3,0))*Tabela3[[#This Row],[QUANTIDADE]]</f>
        <v>4</v>
      </c>
      <c r="L5629" s="2" t="str">
        <f>TEXT(Tabela3[[#This Row],[DATA]],"MM")</f>
        <v>05</v>
      </c>
      <c r="M5629" s="2">
        <f>WEEKNUM(Tabela3[[#This Row],[DATA]])</f>
        <v>20</v>
      </c>
      <c r="N5629" s="18">
        <f>YEAR(Tabela3[[#This Row],[DATA]])</f>
        <v>2023</v>
      </c>
    </row>
    <row r="5630" spans="2:14">
      <c r="B5630" s="1">
        <v>45061</v>
      </c>
      <c r="C5630" t="s">
        <v>491</v>
      </c>
      <c r="D5630">
        <f>COUNTIF(C$4:C5630,Tabela3[[#This Row],[COMANDA]])</f>
        <v>30</v>
      </c>
      <c r="E5630" t="s">
        <v>1</v>
      </c>
      <c r="G5630" t="s">
        <v>10</v>
      </c>
      <c r="H5630" t="s">
        <v>117</v>
      </c>
      <c r="I5630" s="2">
        <v>2</v>
      </c>
      <c r="J5630" t="s">
        <v>11</v>
      </c>
      <c r="K5630" s="21">
        <f>INDEX(LISTAS!$H:$Q,MATCH(BASE!H5630,LISTAS!$G:$G,0),MATCH(BASE!J5630,LISTAS!$H$3:$Q$3,0))*Tabela3[[#This Row],[QUANTIDADE]]</f>
        <v>1</v>
      </c>
      <c r="L5630" s="2" t="str">
        <f>TEXT(Tabela3[[#This Row],[DATA]],"MM")</f>
        <v>05</v>
      </c>
      <c r="M5630" s="2">
        <f>WEEKNUM(Tabela3[[#This Row],[DATA]])</f>
        <v>20</v>
      </c>
      <c r="N5630" s="18">
        <f>YEAR(Tabela3[[#This Row],[DATA]])</f>
        <v>2023</v>
      </c>
    </row>
    <row r="5631" spans="2:14">
      <c r="B5631" s="1">
        <v>45061</v>
      </c>
      <c r="C5631" t="s">
        <v>491</v>
      </c>
      <c r="D5631">
        <f>COUNTIF(C$4:C5631,Tabela3[[#This Row],[COMANDA]])</f>
        <v>31</v>
      </c>
      <c r="E5631" t="s">
        <v>1</v>
      </c>
      <c r="G5631" t="s">
        <v>9</v>
      </c>
      <c r="H5631" t="s">
        <v>242</v>
      </c>
      <c r="I5631" s="2">
        <v>2</v>
      </c>
      <c r="J5631" t="s">
        <v>11</v>
      </c>
      <c r="K5631" s="21">
        <f>INDEX(LISTAS!$H:$Q,MATCH(BASE!H5631,LISTAS!$G:$G,0),MATCH(BASE!J5631,LISTAS!$H$3:$Q$3,0))*Tabela3[[#This Row],[QUANTIDADE]]</f>
        <v>8</v>
      </c>
      <c r="L5631" s="2" t="str">
        <f>TEXT(Tabela3[[#This Row],[DATA]],"MM")</f>
        <v>05</v>
      </c>
      <c r="M5631" s="2">
        <f>WEEKNUM(Tabela3[[#This Row],[DATA]])</f>
        <v>20</v>
      </c>
      <c r="N5631" s="18">
        <f>YEAR(Tabela3[[#This Row],[DATA]])</f>
        <v>2023</v>
      </c>
    </row>
    <row r="5632" spans="2:14">
      <c r="B5632" s="1">
        <v>45061</v>
      </c>
      <c r="C5632" t="s">
        <v>491</v>
      </c>
      <c r="D5632">
        <f>COUNTIF(C$4:C5632,Tabela3[[#This Row],[COMANDA]])</f>
        <v>32</v>
      </c>
      <c r="E5632" t="s">
        <v>1</v>
      </c>
      <c r="G5632" t="s">
        <v>10</v>
      </c>
      <c r="H5632" t="s">
        <v>282</v>
      </c>
      <c r="I5632" s="2">
        <v>2</v>
      </c>
      <c r="J5632" t="s">
        <v>11</v>
      </c>
      <c r="K5632" s="21">
        <f>INDEX(LISTAS!$H:$Q,MATCH(BASE!H5632,LISTAS!$G:$G,0),MATCH(BASE!J5632,LISTAS!$H$3:$Q$3,0))*Tabela3[[#This Row],[QUANTIDADE]]</f>
        <v>8</v>
      </c>
      <c r="L5632" s="2" t="str">
        <f>TEXT(Tabela3[[#This Row],[DATA]],"MM")</f>
        <v>05</v>
      </c>
      <c r="M5632" s="2">
        <f>WEEKNUM(Tabela3[[#This Row],[DATA]])</f>
        <v>20</v>
      </c>
      <c r="N5632" s="18">
        <f>YEAR(Tabela3[[#This Row],[DATA]])</f>
        <v>2023</v>
      </c>
    </row>
    <row r="5633" spans="2:14">
      <c r="B5633" s="1">
        <v>45061</v>
      </c>
      <c r="C5633" t="s">
        <v>491</v>
      </c>
      <c r="D5633">
        <f>COUNTIF(C$4:C5633,Tabela3[[#This Row],[COMANDA]])</f>
        <v>33</v>
      </c>
      <c r="E5633" t="s">
        <v>1</v>
      </c>
      <c r="G5633" t="s">
        <v>10</v>
      </c>
      <c r="H5633" t="s">
        <v>248</v>
      </c>
      <c r="I5633" s="2">
        <v>3</v>
      </c>
      <c r="J5633" t="s">
        <v>11</v>
      </c>
      <c r="K5633" s="21">
        <f>INDEX(LISTAS!$H:$Q,MATCH(BASE!H5633,LISTAS!$G:$G,0),MATCH(BASE!J5633,LISTAS!$H$3:$Q$3,0))*Tabela3[[#This Row],[QUANTIDADE]]</f>
        <v>3</v>
      </c>
      <c r="L5633" s="2" t="str">
        <f>TEXT(Tabela3[[#This Row],[DATA]],"MM")</f>
        <v>05</v>
      </c>
      <c r="M5633" s="2">
        <f>WEEKNUM(Tabela3[[#This Row],[DATA]])</f>
        <v>20</v>
      </c>
      <c r="N5633" s="18">
        <f>YEAR(Tabela3[[#This Row],[DATA]])</f>
        <v>2023</v>
      </c>
    </row>
    <row r="5634" spans="2:14">
      <c r="B5634" s="1">
        <v>45061</v>
      </c>
      <c r="C5634" t="s">
        <v>491</v>
      </c>
      <c r="D5634">
        <f>COUNTIF(C$4:C5634,Tabela3[[#This Row],[COMANDA]])</f>
        <v>34</v>
      </c>
      <c r="E5634" t="s">
        <v>1</v>
      </c>
      <c r="G5634" t="s">
        <v>10</v>
      </c>
      <c r="H5634" t="s">
        <v>432</v>
      </c>
      <c r="I5634" s="2">
        <v>1</v>
      </c>
      <c r="J5634" t="s">
        <v>11</v>
      </c>
      <c r="K5634" s="21">
        <f>INDEX(LISTAS!$H:$Q,MATCH(BASE!H5634,LISTAS!$G:$G,0),MATCH(BASE!J5634,LISTAS!$H$3:$Q$3,0))*Tabela3[[#This Row],[QUANTIDADE]]</f>
        <v>3</v>
      </c>
      <c r="L5634" s="2" t="str">
        <f>TEXT(Tabela3[[#This Row],[DATA]],"MM")</f>
        <v>05</v>
      </c>
      <c r="M5634" s="2">
        <f>WEEKNUM(Tabela3[[#This Row],[DATA]])</f>
        <v>20</v>
      </c>
      <c r="N5634" s="18">
        <f>YEAR(Tabela3[[#This Row],[DATA]])</f>
        <v>2023</v>
      </c>
    </row>
    <row r="5635" spans="2:14">
      <c r="B5635" s="1">
        <v>45061</v>
      </c>
      <c r="C5635" t="s">
        <v>491</v>
      </c>
      <c r="D5635">
        <f>COUNTIF(C$4:C5635,Tabela3[[#This Row],[COMANDA]])</f>
        <v>35</v>
      </c>
      <c r="E5635" t="s">
        <v>1</v>
      </c>
      <c r="G5635" t="s">
        <v>10</v>
      </c>
      <c r="H5635" t="s">
        <v>119</v>
      </c>
      <c r="I5635" s="2">
        <v>10</v>
      </c>
      <c r="J5635" t="s">
        <v>11</v>
      </c>
      <c r="K5635" s="21">
        <f>INDEX(LISTAS!$H:$Q,MATCH(BASE!H5635,LISTAS!$G:$G,0),MATCH(BASE!J5635,LISTAS!$H$3:$Q$3,0))*Tabela3[[#This Row],[QUANTIDADE]]</f>
        <v>60</v>
      </c>
      <c r="L5635" s="2" t="str">
        <f>TEXT(Tabela3[[#This Row],[DATA]],"MM")</f>
        <v>05</v>
      </c>
      <c r="M5635" s="2">
        <f>WEEKNUM(Tabela3[[#This Row],[DATA]])</f>
        <v>20</v>
      </c>
      <c r="N5635" s="18">
        <f>YEAR(Tabela3[[#This Row],[DATA]])</f>
        <v>2023</v>
      </c>
    </row>
    <row r="5636" spans="2:14">
      <c r="B5636" s="1">
        <v>45061</v>
      </c>
      <c r="C5636" t="s">
        <v>491</v>
      </c>
      <c r="D5636">
        <f>COUNTIF(C$4:C5636,Tabela3[[#This Row],[COMANDA]])</f>
        <v>36</v>
      </c>
      <c r="E5636" t="s">
        <v>1</v>
      </c>
      <c r="G5636" t="s">
        <v>10</v>
      </c>
      <c r="H5636" t="s">
        <v>431</v>
      </c>
      <c r="I5636" s="2">
        <v>5</v>
      </c>
      <c r="J5636" t="s">
        <v>11</v>
      </c>
      <c r="K5636" s="21">
        <f>INDEX(LISTAS!$H:$Q,MATCH(BASE!H5636,LISTAS!$G:$G,0),MATCH(BASE!J5636,LISTAS!$H$3:$Q$3,0))*Tabela3[[#This Row],[QUANTIDADE]]</f>
        <v>20</v>
      </c>
      <c r="L5636" s="2" t="str">
        <f>TEXT(Tabela3[[#This Row],[DATA]],"MM")</f>
        <v>05</v>
      </c>
      <c r="M5636" s="2">
        <f>WEEKNUM(Tabela3[[#This Row],[DATA]])</f>
        <v>20</v>
      </c>
      <c r="N5636" s="18">
        <f>YEAR(Tabela3[[#This Row],[DATA]])</f>
        <v>2023</v>
      </c>
    </row>
    <row r="5637" spans="2:14">
      <c r="B5637" s="1">
        <v>45061</v>
      </c>
      <c r="C5637" t="s">
        <v>491</v>
      </c>
      <c r="D5637">
        <f>COUNTIF(C$4:C5637,Tabela3[[#This Row],[COMANDA]])</f>
        <v>37</v>
      </c>
      <c r="E5637" t="s">
        <v>1</v>
      </c>
      <c r="G5637" t="s">
        <v>9</v>
      </c>
      <c r="H5637" t="s">
        <v>138</v>
      </c>
      <c r="I5637" s="2">
        <v>3</v>
      </c>
      <c r="J5637" t="s">
        <v>11</v>
      </c>
      <c r="K5637" s="21">
        <f>INDEX(LISTAS!$H:$Q,MATCH(BASE!H5637,LISTAS!$G:$G,0),MATCH(BASE!J5637,LISTAS!$H$3:$Q$3,0))*Tabela3[[#This Row],[QUANTIDADE]]</f>
        <v>12</v>
      </c>
      <c r="L5637" s="2" t="str">
        <f>TEXT(Tabela3[[#This Row],[DATA]],"MM")</f>
        <v>05</v>
      </c>
      <c r="M5637" s="2">
        <f>WEEKNUM(Tabela3[[#This Row],[DATA]])</f>
        <v>20</v>
      </c>
      <c r="N5637" s="18">
        <f>YEAR(Tabela3[[#This Row],[DATA]])</f>
        <v>2023</v>
      </c>
    </row>
    <row r="5638" spans="2:14">
      <c r="B5638" s="1">
        <v>45061</v>
      </c>
      <c r="C5638" t="s">
        <v>491</v>
      </c>
      <c r="D5638">
        <f>COUNTIF(C$4:C5638,Tabela3[[#This Row],[COMANDA]])</f>
        <v>38</v>
      </c>
      <c r="E5638" t="s">
        <v>1</v>
      </c>
      <c r="G5638" t="s">
        <v>10</v>
      </c>
      <c r="H5638" t="s">
        <v>116</v>
      </c>
      <c r="I5638" s="2">
        <v>1</v>
      </c>
      <c r="J5638" t="s">
        <v>11</v>
      </c>
      <c r="K5638" s="21">
        <f>INDEX(LISTAS!$H:$Q,MATCH(BASE!H5638,LISTAS!$G:$G,0),MATCH(BASE!J5638,LISTAS!$H$3:$Q$3,0))*Tabela3[[#This Row],[QUANTIDADE]]</f>
        <v>2.5</v>
      </c>
      <c r="L5638" s="2" t="str">
        <f>TEXT(Tabela3[[#This Row],[DATA]],"MM")</f>
        <v>05</v>
      </c>
      <c r="M5638" s="2">
        <f>WEEKNUM(Tabela3[[#This Row],[DATA]])</f>
        <v>20</v>
      </c>
      <c r="N5638" s="18">
        <f>YEAR(Tabela3[[#This Row],[DATA]])</f>
        <v>2023</v>
      </c>
    </row>
    <row r="5639" spans="2:14">
      <c r="B5639" s="1">
        <v>45061</v>
      </c>
      <c r="C5639" t="s">
        <v>491</v>
      </c>
      <c r="D5639">
        <f>COUNTIF(C$4:C5639,Tabela3[[#This Row],[COMANDA]])</f>
        <v>39</v>
      </c>
      <c r="E5639" t="s">
        <v>1</v>
      </c>
      <c r="G5639" t="s">
        <v>63</v>
      </c>
      <c r="H5639" t="s">
        <v>181</v>
      </c>
      <c r="I5639" s="2">
        <v>1</v>
      </c>
      <c r="J5639" t="s">
        <v>11</v>
      </c>
      <c r="K5639" s="21">
        <f>INDEX(LISTAS!$H:$Q,MATCH(BASE!H5639,LISTAS!$G:$G,0),MATCH(BASE!J5639,LISTAS!$H$3:$Q$3,0))*Tabela3[[#This Row],[QUANTIDADE]]</f>
        <v>9</v>
      </c>
      <c r="L5639" s="2" t="str">
        <f>TEXT(Tabela3[[#This Row],[DATA]],"MM")</f>
        <v>05</v>
      </c>
      <c r="M5639" s="2">
        <f>WEEKNUM(Tabela3[[#This Row],[DATA]])</f>
        <v>20</v>
      </c>
      <c r="N5639" s="18">
        <f>YEAR(Tabela3[[#This Row],[DATA]])</f>
        <v>2023</v>
      </c>
    </row>
    <row r="5640" spans="2:14">
      <c r="B5640" s="1">
        <v>45061</v>
      </c>
      <c r="C5640" t="s">
        <v>491</v>
      </c>
      <c r="D5640">
        <f>COUNTIF(C$4:C5640,Tabela3[[#This Row],[COMANDA]])</f>
        <v>40</v>
      </c>
      <c r="E5640" t="s">
        <v>1</v>
      </c>
      <c r="G5640" t="s">
        <v>64</v>
      </c>
      <c r="H5640" t="s">
        <v>173</v>
      </c>
      <c r="I5640" s="2">
        <v>1</v>
      </c>
      <c r="J5640" t="s">
        <v>11</v>
      </c>
      <c r="K5640" s="21">
        <f>INDEX(LISTAS!$H:$Q,MATCH(BASE!H5640,LISTAS!$G:$G,0),MATCH(BASE!J5640,LISTAS!$H$3:$Q$3,0))*Tabela3[[#This Row],[QUANTIDADE]]</f>
        <v>9</v>
      </c>
      <c r="L5640" s="2" t="str">
        <f>TEXT(Tabela3[[#This Row],[DATA]],"MM")</f>
        <v>05</v>
      </c>
      <c r="M5640" s="2">
        <f>WEEKNUM(Tabela3[[#This Row],[DATA]])</f>
        <v>20</v>
      </c>
      <c r="N5640" s="18">
        <f>YEAR(Tabela3[[#This Row],[DATA]])</f>
        <v>2023</v>
      </c>
    </row>
    <row r="5641" spans="2:14">
      <c r="B5641" s="1">
        <v>45061</v>
      </c>
      <c r="C5641" t="s">
        <v>491</v>
      </c>
      <c r="D5641">
        <f>COUNTIF(C$4:C5641,Tabela3[[#This Row],[COMANDA]])</f>
        <v>41</v>
      </c>
      <c r="E5641" t="s">
        <v>1</v>
      </c>
      <c r="G5641" t="s">
        <v>9</v>
      </c>
      <c r="H5641" t="s">
        <v>139</v>
      </c>
      <c r="I5641" s="2">
        <v>1</v>
      </c>
      <c r="J5641" t="s">
        <v>11</v>
      </c>
      <c r="K5641" s="21">
        <f>INDEX(LISTAS!$H:$Q,MATCH(BASE!H5641,LISTAS!$G:$G,0),MATCH(BASE!J5641,LISTAS!$H$3:$Q$3,0))*Tabela3[[#This Row],[QUANTIDADE]]</f>
        <v>6</v>
      </c>
      <c r="L5641" s="2" t="str">
        <f>TEXT(Tabela3[[#This Row],[DATA]],"MM")</f>
        <v>05</v>
      </c>
      <c r="M5641" s="2">
        <f>WEEKNUM(Tabela3[[#This Row],[DATA]])</f>
        <v>20</v>
      </c>
      <c r="N5641" s="18">
        <f>YEAR(Tabela3[[#This Row],[DATA]])</f>
        <v>2023</v>
      </c>
    </row>
    <row r="5642" spans="2:14">
      <c r="B5642" s="1">
        <v>45061</v>
      </c>
      <c r="C5642" t="s">
        <v>491</v>
      </c>
      <c r="D5642">
        <f>COUNTIF(C$4:C5642,Tabela3[[#This Row],[COMANDA]])</f>
        <v>42</v>
      </c>
      <c r="E5642" t="s">
        <v>1</v>
      </c>
      <c r="G5642" t="s">
        <v>63</v>
      </c>
      <c r="H5642" t="s">
        <v>184</v>
      </c>
      <c r="I5642" s="2">
        <v>1</v>
      </c>
      <c r="J5642" t="s">
        <v>11</v>
      </c>
      <c r="K5642" s="21">
        <f>INDEX(LISTAS!$H:$Q,MATCH(BASE!H5642,LISTAS!$G:$G,0),MATCH(BASE!J5642,LISTAS!$H$3:$Q$3,0))*Tabela3[[#This Row],[QUANTIDADE]]</f>
        <v>8</v>
      </c>
      <c r="L5642" s="2" t="str">
        <f>TEXT(Tabela3[[#This Row],[DATA]],"MM")</f>
        <v>05</v>
      </c>
      <c r="M5642" s="2">
        <f>WEEKNUM(Tabela3[[#This Row],[DATA]])</f>
        <v>20</v>
      </c>
      <c r="N5642" s="18">
        <f>YEAR(Tabela3[[#This Row],[DATA]])</f>
        <v>2023</v>
      </c>
    </row>
    <row r="5643" spans="2:14">
      <c r="B5643" s="1">
        <v>45061</v>
      </c>
      <c r="C5643" t="s">
        <v>491</v>
      </c>
      <c r="D5643">
        <f>COUNTIF(C$4:C5643,Tabela3[[#This Row],[COMANDA]])</f>
        <v>43</v>
      </c>
      <c r="E5643" t="s">
        <v>1</v>
      </c>
      <c r="G5643" t="s">
        <v>10</v>
      </c>
      <c r="H5643" t="s">
        <v>225</v>
      </c>
      <c r="I5643" s="2">
        <v>1</v>
      </c>
      <c r="J5643" t="s">
        <v>11</v>
      </c>
      <c r="K5643" s="21">
        <f>INDEX(LISTAS!$H:$Q,MATCH(BASE!H5643,LISTAS!$G:$G,0),MATCH(BASE!J5643,LISTAS!$H$3:$Q$3,0))*Tabela3[[#This Row],[QUANTIDADE]]</f>
        <v>12</v>
      </c>
      <c r="L5643" s="2" t="str">
        <f>TEXT(Tabela3[[#This Row],[DATA]],"MM")</f>
        <v>05</v>
      </c>
      <c r="M5643" s="2">
        <f>WEEKNUM(Tabela3[[#This Row],[DATA]])</f>
        <v>20</v>
      </c>
      <c r="N5643" s="18">
        <f>YEAR(Tabela3[[#This Row],[DATA]])</f>
        <v>2023</v>
      </c>
    </row>
    <row r="5644" spans="2:14">
      <c r="B5644" s="1">
        <v>45061</v>
      </c>
      <c r="C5644" t="s">
        <v>491</v>
      </c>
      <c r="D5644">
        <f>COUNTIF(C$4:C5644,Tabela3[[#This Row],[COMANDA]])</f>
        <v>44</v>
      </c>
      <c r="E5644" t="s">
        <v>1</v>
      </c>
      <c r="G5644" t="s">
        <v>74</v>
      </c>
      <c r="H5644" t="s">
        <v>120</v>
      </c>
      <c r="I5644" s="2">
        <v>1</v>
      </c>
      <c r="J5644" t="s">
        <v>11</v>
      </c>
      <c r="K5644" s="21">
        <f>INDEX(LISTAS!$H:$Q,MATCH(BASE!H5644,LISTAS!$G:$G,0),MATCH(BASE!J5644,LISTAS!$H$3:$Q$3,0))*Tabela3[[#This Row],[QUANTIDADE]]</f>
        <v>3</v>
      </c>
      <c r="L5644" s="2" t="str">
        <f>TEXT(Tabela3[[#This Row],[DATA]],"MM")</f>
        <v>05</v>
      </c>
      <c r="M5644" s="2">
        <f>WEEKNUM(Tabela3[[#This Row],[DATA]])</f>
        <v>20</v>
      </c>
      <c r="N5644" s="18">
        <f>YEAR(Tabela3[[#This Row],[DATA]])</f>
        <v>2023</v>
      </c>
    </row>
    <row r="5645" spans="2:14">
      <c r="B5645" s="1">
        <v>45061</v>
      </c>
      <c r="C5645" t="s">
        <v>491</v>
      </c>
      <c r="D5645">
        <f>COUNTIF(C$4:C5645,Tabela3[[#This Row],[COMANDA]])</f>
        <v>45</v>
      </c>
      <c r="E5645" t="s">
        <v>1</v>
      </c>
      <c r="G5645" t="s">
        <v>9</v>
      </c>
      <c r="H5645" t="s">
        <v>146</v>
      </c>
      <c r="I5645" s="2">
        <v>1</v>
      </c>
      <c r="J5645" t="s">
        <v>11</v>
      </c>
      <c r="K5645" s="21">
        <f>INDEX(LISTAS!$H:$Q,MATCH(BASE!H5645,LISTAS!$G:$G,0),MATCH(BASE!J5645,LISTAS!$H$3:$Q$3,0))*Tabela3[[#This Row],[QUANTIDADE]]</f>
        <v>4</v>
      </c>
      <c r="L5645" s="2" t="str">
        <f>TEXT(Tabela3[[#This Row],[DATA]],"MM")</f>
        <v>05</v>
      </c>
      <c r="M5645" s="2">
        <f>WEEKNUM(Tabela3[[#This Row],[DATA]])</f>
        <v>20</v>
      </c>
      <c r="N5645" s="18">
        <f>YEAR(Tabela3[[#This Row],[DATA]])</f>
        <v>2023</v>
      </c>
    </row>
    <row r="5646" spans="2:14">
      <c r="B5646" s="1">
        <v>45061</v>
      </c>
      <c r="C5646" t="s">
        <v>491</v>
      </c>
      <c r="D5646">
        <f>COUNTIF(C$4:C5646,Tabela3[[#This Row],[COMANDA]])</f>
        <v>46</v>
      </c>
      <c r="E5646" t="s">
        <v>1</v>
      </c>
      <c r="G5646" t="s">
        <v>9</v>
      </c>
      <c r="H5646" t="s">
        <v>68</v>
      </c>
      <c r="I5646" s="2">
        <v>1</v>
      </c>
      <c r="J5646" t="s">
        <v>11</v>
      </c>
      <c r="K5646" s="21">
        <f>INDEX(LISTAS!$H:$Q,MATCH(BASE!H5646,LISTAS!$G:$G,0),MATCH(BASE!J5646,LISTAS!$H$3:$Q$3,0))*Tabela3[[#This Row],[QUANTIDADE]]</f>
        <v>3</v>
      </c>
      <c r="L5646" s="2" t="str">
        <f>TEXT(Tabela3[[#This Row],[DATA]],"MM")</f>
        <v>05</v>
      </c>
      <c r="M5646" s="2">
        <f>WEEKNUM(Tabela3[[#This Row],[DATA]])</f>
        <v>20</v>
      </c>
      <c r="N5646" s="18">
        <f>YEAR(Tabela3[[#This Row],[DATA]])</f>
        <v>2023</v>
      </c>
    </row>
    <row r="5647" spans="2:14">
      <c r="B5647" s="1">
        <v>45061</v>
      </c>
      <c r="C5647" t="s">
        <v>491</v>
      </c>
      <c r="D5647">
        <f>COUNTIF(C$4:C5647,Tabela3[[#This Row],[COMANDA]])</f>
        <v>47</v>
      </c>
      <c r="E5647" t="s">
        <v>1</v>
      </c>
      <c r="G5647" t="s">
        <v>9</v>
      </c>
      <c r="H5647" t="s">
        <v>490</v>
      </c>
      <c r="I5647" s="2">
        <v>1</v>
      </c>
      <c r="J5647" t="s">
        <v>11</v>
      </c>
      <c r="K5647" s="21">
        <v>6</v>
      </c>
      <c r="L5647" s="2" t="str">
        <f>TEXT(Tabela3[[#This Row],[DATA]],"MM")</f>
        <v>05</v>
      </c>
      <c r="M5647" s="2">
        <f>WEEKNUM(Tabela3[[#This Row],[DATA]])</f>
        <v>20</v>
      </c>
      <c r="N5647" s="18">
        <f>YEAR(Tabela3[[#This Row],[DATA]])</f>
        <v>2023</v>
      </c>
    </row>
    <row r="5648" spans="2:14">
      <c r="B5648" s="1">
        <v>45061</v>
      </c>
      <c r="C5648" t="s">
        <v>491</v>
      </c>
      <c r="D5648">
        <f>COUNTIF(C$4:C5648,Tabela3[[#This Row],[COMANDA]])</f>
        <v>48</v>
      </c>
      <c r="E5648" t="s">
        <v>1</v>
      </c>
      <c r="G5648" t="s">
        <v>63</v>
      </c>
      <c r="H5648" t="s">
        <v>185</v>
      </c>
      <c r="I5648" s="2">
        <v>1</v>
      </c>
      <c r="J5648" t="s">
        <v>11</v>
      </c>
      <c r="K5648" s="21">
        <f>INDEX(LISTAS!$H:$Q,MATCH(BASE!H5648,LISTAS!$G:$G,0),MATCH(BASE!J5648,LISTAS!$H$3:$Q$3,0))*Tabela3[[#This Row],[QUANTIDADE]]</f>
        <v>9</v>
      </c>
      <c r="L5648" s="2" t="str">
        <f>TEXT(Tabela3[[#This Row],[DATA]],"MM")</f>
        <v>05</v>
      </c>
      <c r="M5648" s="2">
        <f>WEEKNUM(Tabela3[[#This Row],[DATA]])</f>
        <v>20</v>
      </c>
      <c r="N5648" s="18">
        <f>YEAR(Tabela3[[#This Row],[DATA]])</f>
        <v>2023</v>
      </c>
    </row>
    <row r="5649" spans="2:14">
      <c r="B5649" s="1">
        <v>45061</v>
      </c>
      <c r="C5649" t="s">
        <v>491</v>
      </c>
      <c r="D5649">
        <f>COUNTIF(C$4:C5649,Tabela3[[#This Row],[COMANDA]])</f>
        <v>49</v>
      </c>
      <c r="E5649" t="s">
        <v>1</v>
      </c>
      <c r="G5649" t="s">
        <v>9</v>
      </c>
      <c r="H5649" t="s">
        <v>55</v>
      </c>
      <c r="I5649" s="2">
        <v>2</v>
      </c>
      <c r="J5649" t="s">
        <v>11</v>
      </c>
      <c r="K5649" s="21">
        <f>INDEX(LISTAS!$H:$Q,MATCH(BASE!H5649,LISTAS!$G:$G,0),MATCH(BASE!J5649,LISTAS!$H$3:$Q$3,0))*Tabela3[[#This Row],[QUANTIDADE]]</f>
        <v>6</v>
      </c>
      <c r="L5649" s="2" t="str">
        <f>TEXT(Tabela3[[#This Row],[DATA]],"MM")</f>
        <v>05</v>
      </c>
      <c r="M5649" s="2">
        <f>WEEKNUM(Tabela3[[#This Row],[DATA]])</f>
        <v>20</v>
      </c>
      <c r="N5649" s="18">
        <f>YEAR(Tabela3[[#This Row],[DATA]])</f>
        <v>2023</v>
      </c>
    </row>
    <row r="5650" spans="2:14">
      <c r="B5650" s="1">
        <v>45061</v>
      </c>
      <c r="C5650" t="s">
        <v>491</v>
      </c>
      <c r="D5650">
        <f>COUNTIF(C$4:C5650,Tabela3[[#This Row],[COMANDA]])</f>
        <v>50</v>
      </c>
      <c r="E5650" t="s">
        <v>1</v>
      </c>
      <c r="G5650" t="s">
        <v>10</v>
      </c>
      <c r="H5650" t="s">
        <v>111</v>
      </c>
      <c r="I5650" s="2">
        <v>1</v>
      </c>
      <c r="J5650" t="s">
        <v>11</v>
      </c>
      <c r="K5650" s="21">
        <f>INDEX(LISTAS!$H:$Q,MATCH(BASE!H5650,LISTAS!$G:$G,0),MATCH(BASE!J5650,LISTAS!$H$3:$Q$3,0))*Tabela3[[#This Row],[QUANTIDADE]]</f>
        <v>4</v>
      </c>
      <c r="L5650" s="2" t="str">
        <f>TEXT(Tabela3[[#This Row],[DATA]],"MM")</f>
        <v>05</v>
      </c>
      <c r="M5650" s="2">
        <f>WEEKNUM(Tabela3[[#This Row],[DATA]])</f>
        <v>20</v>
      </c>
      <c r="N5650" s="18">
        <f>YEAR(Tabela3[[#This Row],[DATA]])</f>
        <v>2023</v>
      </c>
    </row>
    <row r="5651" spans="2:14">
      <c r="B5651" s="1">
        <v>45061</v>
      </c>
      <c r="C5651" t="s">
        <v>491</v>
      </c>
      <c r="D5651">
        <f>COUNTIF(C$4:C5651,Tabela3[[#This Row],[COMANDA]])</f>
        <v>51</v>
      </c>
      <c r="E5651" t="s">
        <v>1</v>
      </c>
      <c r="G5651" t="s">
        <v>9</v>
      </c>
      <c r="H5651" t="s">
        <v>142</v>
      </c>
      <c r="I5651" s="2">
        <v>1</v>
      </c>
      <c r="J5651" t="s">
        <v>11</v>
      </c>
      <c r="K5651" s="21">
        <f>INDEX(LISTAS!$H:$Q,MATCH(BASE!H5651,LISTAS!$G:$G,0),MATCH(BASE!J5651,LISTAS!$H$3:$Q$3,0))*Tabela3[[#This Row],[QUANTIDADE]]</f>
        <v>6</v>
      </c>
      <c r="L5651" s="2" t="str">
        <f>TEXT(Tabela3[[#This Row],[DATA]],"MM")</f>
        <v>05</v>
      </c>
      <c r="M5651" s="2">
        <f>WEEKNUM(Tabela3[[#This Row],[DATA]])</f>
        <v>20</v>
      </c>
      <c r="N5651" s="18">
        <f>YEAR(Tabela3[[#This Row],[DATA]])</f>
        <v>2023</v>
      </c>
    </row>
    <row r="5652" spans="2:14">
      <c r="B5652" s="1">
        <v>45062</v>
      </c>
      <c r="C5652">
        <v>14509</v>
      </c>
      <c r="D5652">
        <f>COUNTIF(C$4:C5652,Tabela3[[#This Row],[COMANDA]])</f>
        <v>1</v>
      </c>
      <c r="E5652" t="s">
        <v>89</v>
      </c>
      <c r="G5652" t="s">
        <v>8</v>
      </c>
      <c r="H5652" t="s">
        <v>40</v>
      </c>
      <c r="I5652" s="2">
        <v>1</v>
      </c>
      <c r="J5652" t="s">
        <v>11</v>
      </c>
      <c r="K5652" s="21">
        <f>INDEX(LISTAS!$H:$Q,MATCH(BASE!H5652,LISTAS!$G:$G,0),MATCH(BASE!J5652,LISTAS!$H$3:$Q$3,0))*Tabela3[[#This Row],[QUANTIDADE]]</f>
        <v>14</v>
      </c>
      <c r="L5652" s="2" t="str">
        <f>TEXT(Tabela3[[#This Row],[DATA]],"MM")</f>
        <v>05</v>
      </c>
      <c r="M5652" s="2">
        <f>WEEKNUM(Tabela3[[#This Row],[DATA]])</f>
        <v>20</v>
      </c>
      <c r="N5652" s="18">
        <f>YEAR(Tabela3[[#This Row],[DATA]])</f>
        <v>2023</v>
      </c>
    </row>
    <row r="5653" spans="2:14">
      <c r="B5653" s="1">
        <v>45062</v>
      </c>
      <c r="C5653">
        <v>14509</v>
      </c>
      <c r="D5653">
        <f>COUNTIF(C$4:C5653,Tabela3[[#This Row],[COMANDA]])</f>
        <v>2</v>
      </c>
      <c r="E5653" t="s">
        <v>89</v>
      </c>
      <c r="G5653" t="s">
        <v>61</v>
      </c>
      <c r="H5653" t="s">
        <v>199</v>
      </c>
      <c r="I5653" s="2">
        <v>1</v>
      </c>
      <c r="J5653" t="s">
        <v>11</v>
      </c>
      <c r="K5653" s="21">
        <f>INDEX(LISTAS!$H:$Q,MATCH(BASE!H5653,LISTAS!$G:$G,0),MATCH(BASE!J5653,LISTAS!$H$3:$Q$3,0))*Tabela3[[#This Row],[QUANTIDADE]]</f>
        <v>1</v>
      </c>
      <c r="L5653" s="2" t="str">
        <f>TEXT(Tabela3[[#This Row],[DATA]],"MM")</f>
        <v>05</v>
      </c>
      <c r="M5653" s="2">
        <f>WEEKNUM(Tabela3[[#This Row],[DATA]])</f>
        <v>20</v>
      </c>
      <c r="N5653" s="18">
        <f>YEAR(Tabela3[[#This Row],[DATA]])</f>
        <v>2023</v>
      </c>
    </row>
    <row r="5654" spans="2:14">
      <c r="B5654" s="1">
        <v>45062</v>
      </c>
      <c r="C5654">
        <v>14510</v>
      </c>
      <c r="D5654">
        <f>COUNTIF(C$4:C5654,Tabela3[[#This Row],[COMANDA]])</f>
        <v>1</v>
      </c>
      <c r="E5654" t="s">
        <v>90</v>
      </c>
      <c r="F5654" t="s">
        <v>375</v>
      </c>
      <c r="G5654" t="s">
        <v>8</v>
      </c>
      <c r="H5654" t="s">
        <v>204</v>
      </c>
      <c r="I5654" s="2">
        <v>1</v>
      </c>
      <c r="J5654" t="s">
        <v>11</v>
      </c>
      <c r="K5654" s="21">
        <f>INDEX(LISTAS!$H:$Q,MATCH(BASE!H5654,LISTAS!$G:$G,0),MATCH(BASE!J5654,LISTAS!$H$3:$Q$3,0))*Tabela3[[#This Row],[QUANTIDADE]]</f>
        <v>18</v>
      </c>
      <c r="L5654" s="2" t="str">
        <f>TEXT(Tabela3[[#This Row],[DATA]],"MM")</f>
        <v>05</v>
      </c>
      <c r="M5654" s="2">
        <f>WEEKNUM(Tabela3[[#This Row],[DATA]])</f>
        <v>20</v>
      </c>
      <c r="N5654" s="18">
        <f>YEAR(Tabela3[[#This Row],[DATA]])</f>
        <v>2023</v>
      </c>
    </row>
    <row r="5655" spans="2:14">
      <c r="B5655" s="1">
        <v>45062</v>
      </c>
      <c r="C5655">
        <v>14510</v>
      </c>
      <c r="D5655">
        <f>COUNTIF(C$4:C5655,Tabela3[[#This Row],[COMANDA]])</f>
        <v>2</v>
      </c>
      <c r="E5655" t="s">
        <v>90</v>
      </c>
      <c r="F5655" t="s">
        <v>375</v>
      </c>
      <c r="G5655" t="s">
        <v>10</v>
      </c>
      <c r="H5655" t="s">
        <v>125</v>
      </c>
      <c r="I5655" s="2">
        <v>1</v>
      </c>
      <c r="J5655" t="s">
        <v>11</v>
      </c>
      <c r="K5655" s="21">
        <f>INDEX(LISTAS!$H:$Q,MATCH(BASE!H5655,LISTAS!$G:$G,0),MATCH(BASE!J5655,LISTAS!$H$3:$Q$3,0))*Tabela3[[#This Row],[QUANTIDADE]]</f>
        <v>3</v>
      </c>
      <c r="L5655" s="2" t="str">
        <f>TEXT(Tabela3[[#This Row],[DATA]],"MM")</f>
        <v>05</v>
      </c>
      <c r="M5655" s="2">
        <f>WEEKNUM(Tabela3[[#This Row],[DATA]])</f>
        <v>20</v>
      </c>
      <c r="N5655" s="18">
        <f>YEAR(Tabela3[[#This Row],[DATA]])</f>
        <v>2023</v>
      </c>
    </row>
    <row r="5656" spans="2:14">
      <c r="B5656" s="1">
        <v>45062</v>
      </c>
      <c r="C5656">
        <v>14510</v>
      </c>
      <c r="D5656">
        <f>COUNTIF(C$4:C5656,Tabela3[[#This Row],[COMANDA]])</f>
        <v>3</v>
      </c>
      <c r="E5656" t="s">
        <v>90</v>
      </c>
      <c r="F5656" t="s">
        <v>98</v>
      </c>
      <c r="G5656" t="s">
        <v>8</v>
      </c>
      <c r="H5656" t="s">
        <v>47</v>
      </c>
      <c r="I5656" s="2">
        <v>1</v>
      </c>
      <c r="J5656" t="s">
        <v>11</v>
      </c>
      <c r="K5656" s="21">
        <f>INDEX(LISTAS!$H:$Q,MATCH(BASE!H5656,LISTAS!$G:$G,0),MATCH(BASE!J5656,LISTAS!$H$3:$Q$3,0))*Tabela3[[#This Row],[QUANTIDADE]]</f>
        <v>16</v>
      </c>
      <c r="L5656" s="2" t="str">
        <f>TEXT(Tabela3[[#This Row],[DATA]],"MM")</f>
        <v>05</v>
      </c>
      <c r="M5656" s="2">
        <f>WEEKNUM(Tabela3[[#This Row],[DATA]])</f>
        <v>20</v>
      </c>
      <c r="N5656" s="18">
        <f>YEAR(Tabela3[[#This Row],[DATA]])</f>
        <v>2023</v>
      </c>
    </row>
    <row r="5657" spans="2:14">
      <c r="B5657" s="1">
        <v>45062</v>
      </c>
      <c r="C5657">
        <v>14511</v>
      </c>
      <c r="D5657">
        <f>COUNTIF(C$4:C5657,Tabela3[[#This Row],[COMANDA]])</f>
        <v>1</v>
      </c>
      <c r="E5657" t="s">
        <v>90</v>
      </c>
      <c r="F5657" t="s">
        <v>375</v>
      </c>
      <c r="G5657" t="s">
        <v>8</v>
      </c>
      <c r="H5657" t="s">
        <v>211</v>
      </c>
      <c r="I5657" s="2">
        <v>2</v>
      </c>
      <c r="J5657" t="s">
        <v>12</v>
      </c>
      <c r="K5657" s="21">
        <f>INDEX(LISTAS!$H:$Q,MATCH(BASE!H5657,LISTAS!$G:$G,0),MATCH(BASE!J5657,LISTAS!$H$3:$Q$3,0))*Tabela3[[#This Row],[QUANTIDADE]]</f>
        <v>36</v>
      </c>
      <c r="L5657" s="2" t="str">
        <f>TEXT(Tabela3[[#This Row],[DATA]],"MM")</f>
        <v>05</v>
      </c>
      <c r="M5657" s="2">
        <f>WEEKNUM(Tabela3[[#This Row],[DATA]])</f>
        <v>20</v>
      </c>
      <c r="N5657" s="18">
        <f>YEAR(Tabela3[[#This Row],[DATA]])</f>
        <v>2023</v>
      </c>
    </row>
    <row r="5658" spans="2:14">
      <c r="B5658" s="1">
        <v>45062</v>
      </c>
      <c r="C5658">
        <v>14512</v>
      </c>
      <c r="D5658">
        <f>COUNTIF(C$4:C5658,Tabela3[[#This Row],[COMANDA]])</f>
        <v>1</v>
      </c>
      <c r="E5658" t="s">
        <v>90</v>
      </c>
      <c r="F5658" t="s">
        <v>98</v>
      </c>
      <c r="G5658" t="s">
        <v>8</v>
      </c>
      <c r="H5658" t="s">
        <v>204</v>
      </c>
      <c r="I5658" s="2">
        <v>1</v>
      </c>
      <c r="J5658" t="s">
        <v>11</v>
      </c>
      <c r="K5658" s="21">
        <f>INDEX(LISTAS!$H:$Q,MATCH(BASE!H5658,LISTAS!$G:$G,0),MATCH(BASE!J5658,LISTAS!$H$3:$Q$3,0))*Tabela3[[#This Row],[QUANTIDADE]]</f>
        <v>18</v>
      </c>
      <c r="L5658" s="2" t="str">
        <f>TEXT(Tabela3[[#This Row],[DATA]],"MM")</f>
        <v>05</v>
      </c>
      <c r="M5658" s="2">
        <f>WEEKNUM(Tabela3[[#This Row],[DATA]])</f>
        <v>20</v>
      </c>
      <c r="N5658" s="18">
        <f>YEAR(Tabela3[[#This Row],[DATA]])</f>
        <v>2023</v>
      </c>
    </row>
    <row r="5659" spans="2:14">
      <c r="B5659" s="1">
        <v>45062</v>
      </c>
      <c r="C5659">
        <v>14512</v>
      </c>
      <c r="D5659">
        <f>COUNTIF(C$4:C5659,Tabela3[[#This Row],[COMANDA]])</f>
        <v>2</v>
      </c>
      <c r="E5659" t="s">
        <v>90</v>
      </c>
      <c r="F5659" t="s">
        <v>98</v>
      </c>
      <c r="G5659" t="s">
        <v>9</v>
      </c>
      <c r="H5659" t="s">
        <v>142</v>
      </c>
      <c r="I5659" s="2">
        <v>1</v>
      </c>
      <c r="J5659" t="s">
        <v>11</v>
      </c>
      <c r="K5659" s="21">
        <f>INDEX(LISTAS!$H:$Q,MATCH(BASE!H5659,LISTAS!$G:$G,0),MATCH(BASE!J5659,LISTAS!$H$3:$Q$3,0))*Tabela3[[#This Row],[QUANTIDADE]]</f>
        <v>6</v>
      </c>
      <c r="L5659" s="2" t="str">
        <f>TEXT(Tabela3[[#This Row],[DATA]],"MM")</f>
        <v>05</v>
      </c>
      <c r="M5659" s="2">
        <f>WEEKNUM(Tabela3[[#This Row],[DATA]])</f>
        <v>20</v>
      </c>
      <c r="N5659" s="18">
        <f>YEAR(Tabela3[[#This Row],[DATA]])</f>
        <v>2023</v>
      </c>
    </row>
    <row r="5660" spans="2:14">
      <c r="B5660" s="1">
        <v>45062</v>
      </c>
      <c r="C5660">
        <v>14513</v>
      </c>
      <c r="D5660">
        <f>COUNTIF(C$4:C5660,Tabela3[[#This Row],[COMANDA]])</f>
        <v>1</v>
      </c>
      <c r="E5660" t="s">
        <v>90</v>
      </c>
      <c r="F5660" t="s">
        <v>100</v>
      </c>
      <c r="G5660" t="s">
        <v>8</v>
      </c>
      <c r="H5660" t="s">
        <v>47</v>
      </c>
      <c r="I5660" s="2">
        <v>1</v>
      </c>
      <c r="J5660" t="s">
        <v>11</v>
      </c>
      <c r="K5660" s="21">
        <f>INDEX(LISTAS!$H:$Q,MATCH(BASE!H5660,LISTAS!$G:$G,0),MATCH(BASE!J5660,LISTAS!$H$3:$Q$3,0))*Tabela3[[#This Row],[QUANTIDADE]]</f>
        <v>16</v>
      </c>
      <c r="L5660" s="2" t="str">
        <f>TEXT(Tabela3[[#This Row],[DATA]],"MM")</f>
        <v>05</v>
      </c>
      <c r="M5660" s="2">
        <f>WEEKNUM(Tabela3[[#This Row],[DATA]])</f>
        <v>20</v>
      </c>
      <c r="N5660" s="18">
        <f>YEAR(Tabela3[[#This Row],[DATA]])</f>
        <v>2023</v>
      </c>
    </row>
    <row r="5661" spans="2:14">
      <c r="B5661" s="1">
        <v>45062</v>
      </c>
      <c r="C5661">
        <v>14514</v>
      </c>
      <c r="D5661">
        <f>COUNTIF(C$4:C5661,Tabela3[[#This Row],[COMANDA]])</f>
        <v>1</v>
      </c>
      <c r="E5661" t="s">
        <v>89</v>
      </c>
      <c r="F5661" t="s">
        <v>100</v>
      </c>
      <c r="G5661" t="s">
        <v>8</v>
      </c>
      <c r="H5661" t="s">
        <v>202</v>
      </c>
      <c r="I5661" s="2">
        <v>1</v>
      </c>
      <c r="J5661" t="s">
        <v>11</v>
      </c>
      <c r="K5661" s="21">
        <f>INDEX(LISTAS!$H:$Q,MATCH(BASE!H5661,LISTAS!$G:$G,0),MATCH(BASE!J5661,LISTAS!$H$3:$Q$3,0))*Tabela3[[#This Row],[QUANTIDADE]]</f>
        <v>20</v>
      </c>
      <c r="L5661" s="2" t="str">
        <f>TEXT(Tabela3[[#This Row],[DATA]],"MM")</f>
        <v>05</v>
      </c>
      <c r="M5661" s="2">
        <f>WEEKNUM(Tabela3[[#This Row],[DATA]])</f>
        <v>20</v>
      </c>
      <c r="N5661" s="18">
        <f>YEAR(Tabela3[[#This Row],[DATA]])</f>
        <v>2023</v>
      </c>
    </row>
    <row r="5662" spans="2:14">
      <c r="B5662" s="1">
        <v>45062</v>
      </c>
      <c r="C5662">
        <v>14514</v>
      </c>
      <c r="D5662">
        <f>COUNTIF(C$4:C5662,Tabela3[[#This Row],[COMANDA]])</f>
        <v>2</v>
      </c>
      <c r="E5662" t="s">
        <v>89</v>
      </c>
      <c r="F5662" t="s">
        <v>100</v>
      </c>
      <c r="G5662" t="s">
        <v>8</v>
      </c>
      <c r="H5662" t="s">
        <v>47</v>
      </c>
      <c r="I5662" s="2">
        <v>1</v>
      </c>
      <c r="J5662" t="s">
        <v>11</v>
      </c>
      <c r="K5662" s="21">
        <f>INDEX(LISTAS!$H:$Q,MATCH(BASE!H5662,LISTAS!$G:$G,0),MATCH(BASE!J5662,LISTAS!$H$3:$Q$3,0))*Tabela3[[#This Row],[QUANTIDADE]]</f>
        <v>16</v>
      </c>
      <c r="L5662" s="2" t="str">
        <f>TEXT(Tabela3[[#This Row],[DATA]],"MM")</f>
        <v>05</v>
      </c>
      <c r="M5662" s="2">
        <f>WEEKNUM(Tabela3[[#This Row],[DATA]])</f>
        <v>20</v>
      </c>
      <c r="N5662" s="18">
        <f>YEAR(Tabela3[[#This Row],[DATA]])</f>
        <v>2023</v>
      </c>
    </row>
    <row r="5663" spans="2:14">
      <c r="B5663" s="1">
        <v>45062</v>
      </c>
      <c r="C5663">
        <v>14515</v>
      </c>
      <c r="D5663">
        <f>COUNTIF(C$4:C5663,Tabela3[[#This Row],[COMANDA]])</f>
        <v>1</v>
      </c>
      <c r="E5663" t="s">
        <v>90</v>
      </c>
      <c r="F5663" t="s">
        <v>99</v>
      </c>
      <c r="G5663" t="s">
        <v>8</v>
      </c>
      <c r="H5663" t="s">
        <v>42</v>
      </c>
      <c r="I5663" s="2">
        <v>1</v>
      </c>
      <c r="J5663" t="s">
        <v>11</v>
      </c>
      <c r="K5663" s="21">
        <f>INDEX(LISTAS!$H:$Q,MATCH(BASE!H5663,LISTAS!$G:$G,0),MATCH(BASE!J5663,LISTAS!$H$3:$Q$3,0))*Tabela3[[#This Row],[QUANTIDADE]]</f>
        <v>16</v>
      </c>
      <c r="L5663" s="2" t="str">
        <f>TEXT(Tabela3[[#This Row],[DATA]],"MM")</f>
        <v>05</v>
      </c>
      <c r="M5663" s="2">
        <f>WEEKNUM(Tabela3[[#This Row],[DATA]])</f>
        <v>20</v>
      </c>
      <c r="N5663" s="18">
        <f>YEAR(Tabela3[[#This Row],[DATA]])</f>
        <v>2023</v>
      </c>
    </row>
    <row r="5664" spans="2:14">
      <c r="B5664" s="1">
        <v>45062</v>
      </c>
      <c r="C5664">
        <v>14515</v>
      </c>
      <c r="D5664">
        <f>COUNTIF(C$4:C5664,Tabela3[[#This Row],[COMANDA]])</f>
        <v>2</v>
      </c>
      <c r="E5664" t="s">
        <v>90</v>
      </c>
      <c r="F5664" t="s">
        <v>99</v>
      </c>
      <c r="G5664" t="s">
        <v>10</v>
      </c>
      <c r="H5664" t="s">
        <v>97</v>
      </c>
      <c r="I5664" s="2">
        <v>1</v>
      </c>
      <c r="J5664" t="s">
        <v>11</v>
      </c>
      <c r="K5664" s="21">
        <f>INDEX(LISTAS!$H:$Q,MATCH(BASE!H5664,LISTAS!$G:$G,0),MATCH(BASE!J5664,LISTAS!$H$3:$Q$3,0))*Tabela3[[#This Row],[QUANTIDADE]]</f>
        <v>2.5</v>
      </c>
      <c r="L5664" s="2" t="str">
        <f>TEXT(Tabela3[[#This Row],[DATA]],"MM")</f>
        <v>05</v>
      </c>
      <c r="M5664" s="2">
        <f>WEEKNUM(Tabela3[[#This Row],[DATA]])</f>
        <v>20</v>
      </c>
      <c r="N5664" s="18">
        <f>YEAR(Tabela3[[#This Row],[DATA]])</f>
        <v>2023</v>
      </c>
    </row>
    <row r="5665" spans="2:14">
      <c r="B5665" s="1">
        <v>45062</v>
      </c>
      <c r="C5665">
        <v>14516</v>
      </c>
      <c r="D5665">
        <f>COUNTIF(C$4:C5665,Tabela3[[#This Row],[COMANDA]])</f>
        <v>1</v>
      </c>
      <c r="E5665" t="s">
        <v>90</v>
      </c>
      <c r="F5665" t="s">
        <v>99</v>
      </c>
      <c r="G5665" t="s">
        <v>8</v>
      </c>
      <c r="H5665" t="s">
        <v>204</v>
      </c>
      <c r="I5665" s="2">
        <v>1</v>
      </c>
      <c r="J5665" t="s">
        <v>11</v>
      </c>
      <c r="K5665" s="21">
        <f>INDEX(LISTAS!$H:$Q,MATCH(BASE!H5665,LISTAS!$G:$G,0),MATCH(BASE!J5665,LISTAS!$H$3:$Q$3,0))*Tabela3[[#This Row],[QUANTIDADE]]</f>
        <v>18</v>
      </c>
      <c r="L5665" s="2" t="str">
        <f>TEXT(Tabela3[[#This Row],[DATA]],"MM")</f>
        <v>05</v>
      </c>
      <c r="M5665" s="2">
        <f>WEEKNUM(Tabela3[[#This Row],[DATA]])</f>
        <v>20</v>
      </c>
      <c r="N5665" s="18">
        <f>YEAR(Tabela3[[#This Row],[DATA]])</f>
        <v>2023</v>
      </c>
    </row>
    <row r="5666" spans="2:14">
      <c r="B5666" s="1">
        <v>45062</v>
      </c>
      <c r="C5666">
        <v>14516</v>
      </c>
      <c r="D5666">
        <f>COUNTIF(C$4:C5666,Tabela3[[#This Row],[COMANDA]])</f>
        <v>2</v>
      </c>
      <c r="E5666" t="s">
        <v>90</v>
      </c>
      <c r="F5666" t="s">
        <v>99</v>
      </c>
      <c r="G5666" t="s">
        <v>8</v>
      </c>
      <c r="H5666" t="s">
        <v>84</v>
      </c>
      <c r="I5666" s="2">
        <v>1</v>
      </c>
      <c r="J5666" t="s">
        <v>11</v>
      </c>
      <c r="K5666" s="21">
        <f>INDEX(LISTAS!$H:$Q,MATCH(BASE!H5666,LISTAS!$G:$G,0),MATCH(BASE!J5666,LISTAS!$H$3:$Q$3,0))*Tabela3[[#This Row],[QUANTIDADE]]</f>
        <v>16</v>
      </c>
      <c r="L5666" s="2" t="str">
        <f>TEXT(Tabela3[[#This Row],[DATA]],"MM")</f>
        <v>05</v>
      </c>
      <c r="M5666" s="2">
        <f>WEEKNUM(Tabela3[[#This Row],[DATA]])</f>
        <v>20</v>
      </c>
      <c r="N5666" s="18">
        <f>YEAR(Tabela3[[#This Row],[DATA]])</f>
        <v>2023</v>
      </c>
    </row>
    <row r="5667" spans="2:14">
      <c r="B5667" s="1">
        <v>45062</v>
      </c>
      <c r="C5667">
        <v>14516</v>
      </c>
      <c r="D5667">
        <f>COUNTIF(C$4:C5667,Tabela3[[#This Row],[COMANDA]])</f>
        <v>3</v>
      </c>
      <c r="E5667" t="s">
        <v>90</v>
      </c>
      <c r="F5667" t="s">
        <v>99</v>
      </c>
      <c r="G5667" t="s">
        <v>9</v>
      </c>
      <c r="H5667" t="s">
        <v>138</v>
      </c>
      <c r="I5667" s="2">
        <v>1</v>
      </c>
      <c r="J5667" t="s">
        <v>11</v>
      </c>
      <c r="K5667" s="21">
        <f>INDEX(LISTAS!$H:$Q,MATCH(BASE!H5667,LISTAS!$G:$G,0),MATCH(BASE!J5667,LISTAS!$H$3:$Q$3,0))*Tabela3[[#This Row],[QUANTIDADE]]</f>
        <v>4</v>
      </c>
      <c r="L5667" s="2" t="str">
        <f>TEXT(Tabela3[[#This Row],[DATA]],"MM")</f>
        <v>05</v>
      </c>
      <c r="M5667" s="2">
        <f>WEEKNUM(Tabela3[[#This Row],[DATA]])</f>
        <v>20</v>
      </c>
      <c r="N5667" s="18">
        <f>YEAR(Tabela3[[#This Row],[DATA]])</f>
        <v>2023</v>
      </c>
    </row>
    <row r="5668" spans="2:14">
      <c r="B5668" s="1">
        <v>45062</v>
      </c>
      <c r="C5668">
        <v>14516</v>
      </c>
      <c r="D5668">
        <f>COUNTIF(C$4:C5668,Tabela3[[#This Row],[COMANDA]])</f>
        <v>4</v>
      </c>
      <c r="E5668" t="s">
        <v>90</v>
      </c>
      <c r="F5668" t="s">
        <v>99</v>
      </c>
      <c r="G5668" t="s">
        <v>9</v>
      </c>
      <c r="H5668" t="s">
        <v>148</v>
      </c>
      <c r="I5668" s="2">
        <v>1</v>
      </c>
      <c r="J5668" t="s">
        <v>11</v>
      </c>
      <c r="K5668" s="21">
        <f>INDEX(LISTAS!$H:$Q,MATCH(BASE!H5668,LISTAS!$G:$G,0),MATCH(BASE!J5668,LISTAS!$H$3:$Q$3,0))*Tabela3[[#This Row],[QUANTIDADE]]</f>
        <v>3</v>
      </c>
      <c r="L5668" s="2" t="str">
        <f>TEXT(Tabela3[[#This Row],[DATA]],"MM")</f>
        <v>05</v>
      </c>
      <c r="M5668" s="2">
        <f>WEEKNUM(Tabela3[[#This Row],[DATA]])</f>
        <v>20</v>
      </c>
      <c r="N5668" s="18">
        <f>YEAR(Tabela3[[#This Row],[DATA]])</f>
        <v>2023</v>
      </c>
    </row>
    <row r="5669" spans="2:14">
      <c r="B5669" s="1">
        <v>45062</v>
      </c>
      <c r="C5669">
        <v>14517</v>
      </c>
      <c r="D5669">
        <f>COUNTIF(C$4:C5669,Tabela3[[#This Row],[COMANDA]])</f>
        <v>1</v>
      </c>
      <c r="E5669" t="s">
        <v>89</v>
      </c>
      <c r="F5669" t="s">
        <v>99</v>
      </c>
      <c r="G5669" t="s">
        <v>8</v>
      </c>
      <c r="H5669" t="s">
        <v>47</v>
      </c>
      <c r="I5669" s="2">
        <v>1</v>
      </c>
      <c r="J5669" t="s">
        <v>11</v>
      </c>
      <c r="K5669" s="21">
        <f>INDEX(LISTAS!$H:$Q,MATCH(BASE!H5669,LISTAS!$G:$G,0),MATCH(BASE!J5669,LISTAS!$H$3:$Q$3,0))*Tabela3[[#This Row],[QUANTIDADE]]</f>
        <v>16</v>
      </c>
      <c r="L5669" s="2" t="str">
        <f>TEXT(Tabela3[[#This Row],[DATA]],"MM")</f>
        <v>05</v>
      </c>
      <c r="M5669" s="2">
        <f>WEEKNUM(Tabela3[[#This Row],[DATA]])</f>
        <v>20</v>
      </c>
      <c r="N5669" s="18">
        <f>YEAR(Tabela3[[#This Row],[DATA]])</f>
        <v>2023</v>
      </c>
    </row>
    <row r="5670" spans="2:14">
      <c r="B5670" s="1">
        <v>45062</v>
      </c>
      <c r="C5670">
        <v>14518</v>
      </c>
      <c r="D5670">
        <f>COUNTIF(C$4:C5670,Tabela3[[#This Row],[COMANDA]])</f>
        <v>1</v>
      </c>
      <c r="E5670" t="s">
        <v>90</v>
      </c>
      <c r="F5670" t="s">
        <v>375</v>
      </c>
      <c r="G5670" t="s">
        <v>8</v>
      </c>
      <c r="H5670" t="s">
        <v>41</v>
      </c>
      <c r="I5670" s="2">
        <v>1</v>
      </c>
      <c r="J5670" t="s">
        <v>11</v>
      </c>
      <c r="K5670" s="21">
        <f>INDEX(LISTAS!$H:$Q,MATCH(BASE!H5670,LISTAS!$G:$G,0),MATCH(BASE!J5670,LISTAS!$H$3:$Q$3,0))*Tabela3[[#This Row],[QUANTIDADE]]</f>
        <v>14</v>
      </c>
      <c r="L5670" s="2" t="str">
        <f>TEXT(Tabela3[[#This Row],[DATA]],"MM")</f>
        <v>05</v>
      </c>
      <c r="M5670" s="2">
        <f>WEEKNUM(Tabela3[[#This Row],[DATA]])</f>
        <v>20</v>
      </c>
      <c r="N5670" s="18">
        <f>YEAR(Tabela3[[#This Row],[DATA]])</f>
        <v>2023</v>
      </c>
    </row>
    <row r="5671" spans="2:14">
      <c r="B5671" s="1">
        <v>45062</v>
      </c>
      <c r="C5671">
        <v>14518</v>
      </c>
      <c r="D5671">
        <f>COUNTIF(C$4:C5671,Tabela3[[#This Row],[COMANDA]])</f>
        <v>2</v>
      </c>
      <c r="E5671" t="s">
        <v>90</v>
      </c>
      <c r="F5671" t="s">
        <v>375</v>
      </c>
      <c r="G5671" t="s">
        <v>8</v>
      </c>
      <c r="H5671" t="s">
        <v>202</v>
      </c>
      <c r="I5671" s="2">
        <v>1</v>
      </c>
      <c r="J5671" t="s">
        <v>11</v>
      </c>
      <c r="K5671" s="21">
        <f>INDEX(LISTAS!$H:$Q,MATCH(BASE!H5671,LISTAS!$G:$G,0),MATCH(BASE!J5671,LISTAS!$H$3:$Q$3,0))*Tabela3[[#This Row],[QUANTIDADE]]</f>
        <v>20</v>
      </c>
      <c r="L5671" s="2" t="str">
        <f>TEXT(Tabela3[[#This Row],[DATA]],"MM")</f>
        <v>05</v>
      </c>
      <c r="M5671" s="2">
        <f>WEEKNUM(Tabela3[[#This Row],[DATA]])</f>
        <v>20</v>
      </c>
      <c r="N5671" s="18">
        <f>YEAR(Tabela3[[#This Row],[DATA]])</f>
        <v>2023</v>
      </c>
    </row>
    <row r="5672" spans="2:14">
      <c r="B5672" s="1">
        <v>45062</v>
      </c>
      <c r="C5672">
        <v>14518</v>
      </c>
      <c r="D5672">
        <f>COUNTIF(C$4:C5672,Tabela3[[#This Row],[COMANDA]])</f>
        <v>3</v>
      </c>
      <c r="E5672" t="s">
        <v>90</v>
      </c>
      <c r="F5672" t="s">
        <v>375</v>
      </c>
      <c r="G5672" t="s">
        <v>61</v>
      </c>
      <c r="H5672" t="s">
        <v>163</v>
      </c>
      <c r="I5672" s="2">
        <v>1</v>
      </c>
      <c r="J5672" t="s">
        <v>11</v>
      </c>
      <c r="K5672" s="21">
        <f>INDEX(LISTAS!$H:$Q,MATCH(BASE!H5672,LISTAS!$G:$G,0),MATCH(BASE!J5672,LISTAS!$H$3:$Q$3,0))*Tabela3[[#This Row],[QUANTIDADE]]</f>
        <v>4</v>
      </c>
      <c r="L5672" s="2" t="str">
        <f>TEXT(Tabela3[[#This Row],[DATA]],"MM")</f>
        <v>05</v>
      </c>
      <c r="M5672" s="2">
        <f>WEEKNUM(Tabela3[[#This Row],[DATA]])</f>
        <v>20</v>
      </c>
      <c r="N5672" s="18">
        <f>YEAR(Tabela3[[#This Row],[DATA]])</f>
        <v>2023</v>
      </c>
    </row>
    <row r="5673" spans="2:14">
      <c r="B5673" s="1">
        <v>45062</v>
      </c>
      <c r="C5673">
        <v>14519</v>
      </c>
      <c r="D5673">
        <f>COUNTIF(C$4:C5673,Tabela3[[#This Row],[COMANDA]])</f>
        <v>1</v>
      </c>
      <c r="E5673" t="s">
        <v>89</v>
      </c>
      <c r="F5673" t="s">
        <v>98</v>
      </c>
      <c r="G5673" t="s">
        <v>8</v>
      </c>
      <c r="H5673" t="s">
        <v>84</v>
      </c>
      <c r="I5673" s="2">
        <v>1</v>
      </c>
      <c r="J5673" t="s">
        <v>11</v>
      </c>
      <c r="K5673" s="21">
        <f>INDEX(LISTAS!$H:$Q,MATCH(BASE!H5673,LISTAS!$G:$G,0),MATCH(BASE!J5673,LISTAS!$H$3:$Q$3,0))*Tabela3[[#This Row],[QUANTIDADE]]</f>
        <v>16</v>
      </c>
      <c r="L5673" s="2" t="str">
        <f>TEXT(Tabela3[[#This Row],[DATA]],"MM")</f>
        <v>05</v>
      </c>
      <c r="M5673" s="2">
        <f>WEEKNUM(Tabela3[[#This Row],[DATA]])</f>
        <v>20</v>
      </c>
      <c r="N5673" s="18">
        <f>YEAR(Tabela3[[#This Row],[DATA]])</f>
        <v>2023</v>
      </c>
    </row>
    <row r="5674" spans="2:14">
      <c r="B5674" s="1">
        <v>45062</v>
      </c>
      <c r="C5674">
        <v>14519</v>
      </c>
      <c r="D5674">
        <f>COUNTIF(C$4:C5674,Tabela3[[#This Row],[COMANDA]])</f>
        <v>2</v>
      </c>
      <c r="E5674" t="s">
        <v>89</v>
      </c>
      <c r="F5674" t="s">
        <v>98</v>
      </c>
      <c r="G5674" t="s">
        <v>10</v>
      </c>
      <c r="H5674" t="s">
        <v>119</v>
      </c>
      <c r="I5674" s="2">
        <v>1</v>
      </c>
      <c r="J5674" t="s">
        <v>11</v>
      </c>
      <c r="K5674" s="21">
        <f>INDEX(LISTAS!$H:$Q,MATCH(BASE!H5674,LISTAS!$G:$G,0),MATCH(BASE!J5674,LISTAS!$H$3:$Q$3,0))*Tabela3[[#This Row],[QUANTIDADE]]</f>
        <v>6</v>
      </c>
      <c r="L5674" s="2" t="str">
        <f>TEXT(Tabela3[[#This Row],[DATA]],"MM")</f>
        <v>05</v>
      </c>
      <c r="M5674" s="2">
        <f>WEEKNUM(Tabela3[[#This Row],[DATA]])</f>
        <v>20</v>
      </c>
      <c r="N5674" s="18">
        <f>YEAR(Tabela3[[#This Row],[DATA]])</f>
        <v>2023</v>
      </c>
    </row>
    <row r="5675" spans="2:14">
      <c r="B5675" s="1">
        <v>45062</v>
      </c>
      <c r="C5675">
        <v>14520</v>
      </c>
      <c r="D5675">
        <f>COUNTIF(C$4:C5675,Tabela3[[#This Row],[COMANDA]])</f>
        <v>1</v>
      </c>
      <c r="E5675" t="s">
        <v>90</v>
      </c>
      <c r="F5675" t="s">
        <v>100</v>
      </c>
      <c r="G5675" t="s">
        <v>8</v>
      </c>
      <c r="H5675" t="s">
        <v>204</v>
      </c>
      <c r="I5675" s="2">
        <v>1</v>
      </c>
      <c r="J5675" t="s">
        <v>11</v>
      </c>
      <c r="K5675" s="21">
        <f>INDEX(LISTAS!$H:$Q,MATCH(BASE!H5675,LISTAS!$G:$G,0),MATCH(BASE!J5675,LISTAS!$H$3:$Q$3,0))*Tabela3[[#This Row],[QUANTIDADE]]</f>
        <v>18</v>
      </c>
      <c r="L5675" s="2" t="str">
        <f>TEXT(Tabela3[[#This Row],[DATA]],"MM")</f>
        <v>05</v>
      </c>
      <c r="M5675" s="2">
        <f>WEEKNUM(Tabela3[[#This Row],[DATA]])</f>
        <v>20</v>
      </c>
      <c r="N5675" s="18">
        <f>YEAR(Tabela3[[#This Row],[DATA]])</f>
        <v>2023</v>
      </c>
    </row>
    <row r="5676" spans="2:14">
      <c r="B5676" s="1">
        <v>45062</v>
      </c>
      <c r="C5676">
        <v>14521</v>
      </c>
      <c r="D5676">
        <f>COUNTIF(C$4:C5676,Tabela3[[#This Row],[COMANDA]])</f>
        <v>1</v>
      </c>
      <c r="E5676" t="s">
        <v>90</v>
      </c>
      <c r="F5676" t="s">
        <v>99</v>
      </c>
      <c r="G5676" t="s">
        <v>8</v>
      </c>
      <c r="H5676" t="s">
        <v>202</v>
      </c>
      <c r="I5676" s="2">
        <v>1</v>
      </c>
      <c r="J5676" t="s">
        <v>11</v>
      </c>
      <c r="K5676" s="21">
        <f>INDEX(LISTAS!$H:$Q,MATCH(BASE!H5676,LISTAS!$G:$G,0),MATCH(BASE!J5676,LISTAS!$H$3:$Q$3,0))*Tabela3[[#This Row],[QUANTIDADE]]</f>
        <v>20</v>
      </c>
      <c r="L5676" s="2" t="str">
        <f>TEXT(Tabela3[[#This Row],[DATA]],"MM")</f>
        <v>05</v>
      </c>
      <c r="M5676" s="2">
        <f>WEEKNUM(Tabela3[[#This Row],[DATA]])</f>
        <v>20</v>
      </c>
      <c r="N5676" s="18">
        <f>YEAR(Tabela3[[#This Row],[DATA]])</f>
        <v>2023</v>
      </c>
    </row>
    <row r="5677" spans="2:14">
      <c r="B5677" s="1">
        <v>45062</v>
      </c>
      <c r="C5677">
        <v>14522</v>
      </c>
      <c r="D5677">
        <f>COUNTIF(C$4:C5677,Tabela3[[#This Row],[COMANDA]])</f>
        <v>1</v>
      </c>
      <c r="E5677" t="s">
        <v>90</v>
      </c>
      <c r="F5677" t="s">
        <v>98</v>
      </c>
      <c r="G5677" t="s">
        <v>8</v>
      </c>
      <c r="H5677" t="s">
        <v>41</v>
      </c>
      <c r="I5677" s="2">
        <v>1</v>
      </c>
      <c r="J5677" t="s">
        <v>11</v>
      </c>
      <c r="K5677" s="21">
        <f>INDEX(LISTAS!$H:$Q,MATCH(BASE!H5677,LISTAS!$G:$G,0),MATCH(BASE!J5677,LISTAS!$H$3:$Q$3,0))*Tabela3[[#This Row],[QUANTIDADE]]</f>
        <v>14</v>
      </c>
      <c r="L5677" s="2" t="str">
        <f>TEXT(Tabela3[[#This Row],[DATA]],"MM")</f>
        <v>05</v>
      </c>
      <c r="M5677" s="2">
        <f>WEEKNUM(Tabela3[[#This Row],[DATA]])</f>
        <v>20</v>
      </c>
      <c r="N5677" s="18">
        <f>YEAR(Tabela3[[#This Row],[DATA]])</f>
        <v>2023</v>
      </c>
    </row>
    <row r="5678" spans="2:14">
      <c r="B5678" s="1">
        <v>45062</v>
      </c>
      <c r="C5678">
        <v>14522</v>
      </c>
      <c r="D5678">
        <f>COUNTIF(C$4:C5678,Tabela3[[#This Row],[COMANDA]])</f>
        <v>2</v>
      </c>
      <c r="E5678" t="s">
        <v>90</v>
      </c>
      <c r="F5678" t="s">
        <v>98</v>
      </c>
      <c r="G5678" t="s">
        <v>9</v>
      </c>
      <c r="H5678" t="s">
        <v>135</v>
      </c>
      <c r="I5678" s="2">
        <v>1</v>
      </c>
      <c r="J5678" t="s">
        <v>11</v>
      </c>
      <c r="K5678" s="21">
        <f>INDEX(LISTAS!$H:$Q,MATCH(BASE!H5678,LISTAS!$G:$G,0),MATCH(BASE!J5678,LISTAS!$H$3:$Q$3,0))*Tabela3[[#This Row],[QUANTIDADE]]</f>
        <v>4</v>
      </c>
      <c r="L5678" s="2" t="str">
        <f>TEXT(Tabela3[[#This Row],[DATA]],"MM")</f>
        <v>05</v>
      </c>
      <c r="M5678" s="2">
        <f>WEEKNUM(Tabela3[[#This Row],[DATA]])</f>
        <v>20</v>
      </c>
      <c r="N5678" s="18">
        <f>YEAR(Tabela3[[#This Row],[DATA]])</f>
        <v>2023</v>
      </c>
    </row>
    <row r="5679" spans="2:14">
      <c r="B5679" s="1">
        <v>45062</v>
      </c>
      <c r="C5679">
        <v>14523</v>
      </c>
      <c r="D5679">
        <f>COUNTIF(C$4:C5679,Tabela3[[#This Row],[COMANDA]])</f>
        <v>1</v>
      </c>
      <c r="E5679" t="s">
        <v>90</v>
      </c>
      <c r="F5679" t="s">
        <v>99</v>
      </c>
      <c r="G5679" t="s">
        <v>8</v>
      </c>
      <c r="H5679" t="s">
        <v>202</v>
      </c>
      <c r="I5679" s="2">
        <v>1</v>
      </c>
      <c r="J5679" t="s">
        <v>11</v>
      </c>
      <c r="K5679" s="21">
        <f>INDEX(LISTAS!$H:$Q,MATCH(BASE!H5679,LISTAS!$G:$G,0),MATCH(BASE!J5679,LISTAS!$H$3:$Q$3,0))*Tabela3[[#This Row],[QUANTIDADE]]</f>
        <v>20</v>
      </c>
      <c r="L5679" s="2" t="str">
        <f>TEXT(Tabela3[[#This Row],[DATA]],"MM")</f>
        <v>05</v>
      </c>
      <c r="M5679" s="2">
        <f>WEEKNUM(Tabela3[[#This Row],[DATA]])</f>
        <v>20</v>
      </c>
      <c r="N5679" s="18">
        <f>YEAR(Tabela3[[#This Row],[DATA]])</f>
        <v>2023</v>
      </c>
    </row>
    <row r="5680" spans="2:14">
      <c r="B5680" s="1">
        <v>45062</v>
      </c>
      <c r="C5680">
        <v>14523</v>
      </c>
      <c r="D5680">
        <f>COUNTIF(C$4:C5680,Tabela3[[#This Row],[COMANDA]])</f>
        <v>2</v>
      </c>
      <c r="E5680" t="s">
        <v>90</v>
      </c>
      <c r="F5680" t="s">
        <v>99</v>
      </c>
      <c r="G5680" t="s">
        <v>9</v>
      </c>
      <c r="H5680" t="s">
        <v>132</v>
      </c>
      <c r="I5680" s="2">
        <v>1</v>
      </c>
      <c r="J5680" t="s">
        <v>11</v>
      </c>
      <c r="K5680" s="21">
        <f>INDEX(LISTAS!$H:$Q,MATCH(BASE!H5680,LISTAS!$G:$G,0),MATCH(BASE!J5680,LISTAS!$H$3:$Q$3,0))*Tabela3[[#This Row],[QUANTIDADE]]</f>
        <v>3</v>
      </c>
      <c r="L5680" s="2" t="str">
        <f>TEXT(Tabela3[[#This Row],[DATA]],"MM")</f>
        <v>05</v>
      </c>
      <c r="M5680" s="2">
        <f>WEEKNUM(Tabela3[[#This Row],[DATA]])</f>
        <v>20</v>
      </c>
      <c r="N5680" s="18">
        <f>YEAR(Tabela3[[#This Row],[DATA]])</f>
        <v>2023</v>
      </c>
    </row>
    <row r="5681" spans="2:14">
      <c r="B5681" s="1">
        <v>45062</v>
      </c>
      <c r="C5681">
        <v>14524</v>
      </c>
      <c r="D5681">
        <f>COUNTIF(C$4:C5681,Tabela3[[#This Row],[COMANDA]])</f>
        <v>1</v>
      </c>
      <c r="E5681" t="s">
        <v>89</v>
      </c>
      <c r="F5681" t="s">
        <v>99</v>
      </c>
      <c r="G5681" t="s">
        <v>8</v>
      </c>
      <c r="H5681" t="s">
        <v>206</v>
      </c>
      <c r="I5681" s="2">
        <v>1</v>
      </c>
      <c r="J5681" t="s">
        <v>11</v>
      </c>
      <c r="K5681" s="21">
        <f>INDEX(LISTAS!$H:$Q,MATCH(BASE!H5681,LISTAS!$G:$G,0),MATCH(BASE!J5681,LISTAS!$H$3:$Q$3,0))*Tabela3[[#This Row],[QUANTIDADE]]</f>
        <v>18</v>
      </c>
      <c r="L5681" s="2" t="str">
        <f>TEXT(Tabela3[[#This Row],[DATA]],"MM")</f>
        <v>05</v>
      </c>
      <c r="M5681" s="2">
        <f>WEEKNUM(Tabela3[[#This Row],[DATA]])</f>
        <v>20</v>
      </c>
      <c r="N5681" s="18">
        <f>YEAR(Tabela3[[#This Row],[DATA]])</f>
        <v>2023</v>
      </c>
    </row>
    <row r="5682" spans="2:14">
      <c r="B5682" s="1">
        <v>45062</v>
      </c>
      <c r="C5682">
        <v>14524</v>
      </c>
      <c r="D5682">
        <f>COUNTIF(C$4:C5682,Tabela3[[#This Row],[COMANDA]])</f>
        <v>2</v>
      </c>
      <c r="E5682" t="s">
        <v>89</v>
      </c>
      <c r="F5682" t="s">
        <v>99</v>
      </c>
      <c r="G5682" t="s">
        <v>9</v>
      </c>
      <c r="H5682" t="s">
        <v>59</v>
      </c>
      <c r="I5682" s="2">
        <v>1</v>
      </c>
      <c r="J5682" t="s">
        <v>11</v>
      </c>
      <c r="K5682" s="21">
        <f>INDEX(LISTAS!$H:$Q,MATCH(BASE!H5682,LISTAS!$G:$G,0),MATCH(BASE!J5682,LISTAS!$H$3:$Q$3,0))*Tabela3[[#This Row],[QUANTIDADE]]</f>
        <v>3</v>
      </c>
      <c r="L5682" s="2" t="str">
        <f>TEXT(Tabela3[[#This Row],[DATA]],"MM")</f>
        <v>05</v>
      </c>
      <c r="M5682" s="2">
        <f>WEEKNUM(Tabela3[[#This Row],[DATA]])</f>
        <v>20</v>
      </c>
      <c r="N5682" s="18">
        <f>YEAR(Tabela3[[#This Row],[DATA]])</f>
        <v>2023</v>
      </c>
    </row>
    <row r="5683" spans="2:14">
      <c r="B5683" s="1">
        <v>45062</v>
      </c>
      <c r="C5683">
        <v>14525</v>
      </c>
      <c r="D5683">
        <f>COUNTIF(C$4:C5683,Tabela3[[#This Row],[COMANDA]])</f>
        <v>1</v>
      </c>
      <c r="E5683" t="s">
        <v>90</v>
      </c>
      <c r="F5683" t="s">
        <v>99</v>
      </c>
      <c r="G5683" t="s">
        <v>8</v>
      </c>
      <c r="H5683" t="s">
        <v>47</v>
      </c>
      <c r="I5683" s="2">
        <v>1</v>
      </c>
      <c r="J5683" t="s">
        <v>11</v>
      </c>
      <c r="K5683" s="21">
        <f>INDEX(LISTAS!$H:$Q,MATCH(BASE!H5683,LISTAS!$G:$G,0),MATCH(BASE!J5683,LISTAS!$H$3:$Q$3,0))*Tabela3[[#This Row],[QUANTIDADE]]</f>
        <v>16</v>
      </c>
      <c r="L5683" s="2" t="str">
        <f>TEXT(Tabela3[[#This Row],[DATA]],"MM")</f>
        <v>05</v>
      </c>
      <c r="M5683" s="2">
        <f>WEEKNUM(Tabela3[[#This Row],[DATA]])</f>
        <v>20</v>
      </c>
      <c r="N5683" s="18">
        <f>YEAR(Tabela3[[#This Row],[DATA]])</f>
        <v>2023</v>
      </c>
    </row>
    <row r="5684" spans="2:14">
      <c r="B5684" s="1">
        <v>45062</v>
      </c>
      <c r="C5684">
        <v>14525</v>
      </c>
      <c r="D5684">
        <f>COUNTIF(C$4:C5684,Tabela3[[#This Row],[COMANDA]])</f>
        <v>2</v>
      </c>
      <c r="E5684" t="s">
        <v>90</v>
      </c>
      <c r="F5684" t="s">
        <v>375</v>
      </c>
      <c r="G5684" t="s">
        <v>8</v>
      </c>
      <c r="H5684" t="s">
        <v>47</v>
      </c>
      <c r="I5684" s="2">
        <v>1</v>
      </c>
      <c r="J5684" t="s">
        <v>11</v>
      </c>
      <c r="K5684" s="21">
        <f>INDEX(LISTAS!$H:$Q,MATCH(BASE!H5684,LISTAS!$G:$G,0),MATCH(BASE!J5684,LISTAS!$H$3:$Q$3,0))*Tabela3[[#This Row],[QUANTIDADE]]</f>
        <v>16</v>
      </c>
      <c r="L5684" s="2" t="str">
        <f>TEXT(Tabela3[[#This Row],[DATA]],"MM")</f>
        <v>05</v>
      </c>
      <c r="M5684" s="2">
        <f>WEEKNUM(Tabela3[[#This Row],[DATA]])</f>
        <v>20</v>
      </c>
      <c r="N5684" s="18">
        <f>YEAR(Tabela3[[#This Row],[DATA]])</f>
        <v>2023</v>
      </c>
    </row>
    <row r="5685" spans="2:14">
      <c r="B5685" s="1">
        <v>45062</v>
      </c>
      <c r="C5685">
        <v>14525</v>
      </c>
      <c r="D5685">
        <f>COUNTIF(C$4:C5685,Tabela3[[#This Row],[COMANDA]])</f>
        <v>3</v>
      </c>
      <c r="E5685" t="s">
        <v>90</v>
      </c>
      <c r="F5685" t="s">
        <v>99</v>
      </c>
      <c r="G5685" t="s">
        <v>61</v>
      </c>
      <c r="H5685" t="s">
        <v>199</v>
      </c>
      <c r="I5685" s="2">
        <v>1</v>
      </c>
      <c r="J5685" t="s">
        <v>11</v>
      </c>
      <c r="K5685" s="21">
        <f>INDEX(LISTAS!$H:$Q,MATCH(BASE!H5685,LISTAS!$G:$G,0),MATCH(BASE!J5685,LISTAS!$H$3:$Q$3,0))*Tabela3[[#This Row],[QUANTIDADE]]</f>
        <v>1</v>
      </c>
      <c r="L5685" s="2" t="str">
        <f>TEXT(Tabela3[[#This Row],[DATA]],"MM")</f>
        <v>05</v>
      </c>
      <c r="M5685" s="2">
        <f>WEEKNUM(Tabela3[[#This Row],[DATA]])</f>
        <v>20</v>
      </c>
      <c r="N5685" s="18">
        <f>YEAR(Tabela3[[#This Row],[DATA]])</f>
        <v>2023</v>
      </c>
    </row>
    <row r="5686" spans="2:14">
      <c r="B5686" s="1">
        <v>45062</v>
      </c>
      <c r="C5686">
        <v>14525</v>
      </c>
      <c r="D5686">
        <f>COUNTIF(C$4:C5686,Tabela3[[#This Row],[COMANDA]])</f>
        <v>4</v>
      </c>
      <c r="E5686" t="s">
        <v>90</v>
      </c>
      <c r="F5686" t="s">
        <v>375</v>
      </c>
      <c r="G5686" t="s">
        <v>61</v>
      </c>
      <c r="H5686" t="s">
        <v>163</v>
      </c>
      <c r="I5686" s="2">
        <v>1</v>
      </c>
      <c r="J5686" t="s">
        <v>11</v>
      </c>
      <c r="K5686" s="21">
        <f>INDEX(LISTAS!$H:$Q,MATCH(BASE!H5686,LISTAS!$G:$G,0),MATCH(BASE!J5686,LISTAS!$H$3:$Q$3,0))*Tabela3[[#This Row],[QUANTIDADE]]</f>
        <v>4</v>
      </c>
      <c r="L5686" s="2" t="str">
        <f>TEXT(Tabela3[[#This Row],[DATA]],"MM")</f>
        <v>05</v>
      </c>
      <c r="M5686" s="2">
        <f>WEEKNUM(Tabela3[[#This Row],[DATA]])</f>
        <v>20</v>
      </c>
      <c r="N5686" s="18">
        <f>YEAR(Tabela3[[#This Row],[DATA]])</f>
        <v>2023</v>
      </c>
    </row>
    <row r="5687" spans="2:14">
      <c r="B5687" s="1">
        <v>45062</v>
      </c>
      <c r="C5687">
        <v>14525</v>
      </c>
      <c r="D5687">
        <f>COUNTIF(C$4:C5687,Tabela3[[#This Row],[COMANDA]])</f>
        <v>5</v>
      </c>
      <c r="E5687" t="s">
        <v>90</v>
      </c>
      <c r="F5687" t="s">
        <v>99</v>
      </c>
      <c r="G5687" t="s">
        <v>9</v>
      </c>
      <c r="H5687" t="s">
        <v>464</v>
      </c>
      <c r="I5687" s="2">
        <v>1</v>
      </c>
      <c r="J5687" t="s">
        <v>11</v>
      </c>
      <c r="K5687" s="21">
        <f>INDEX(LISTAS!$H:$Q,MATCH(BASE!H5687,LISTAS!$G:$G,0),MATCH(BASE!J5687,LISTAS!$H$3:$Q$3,0))*Tabela3[[#This Row],[QUANTIDADE]]</f>
        <v>5</v>
      </c>
      <c r="L5687" s="2" t="str">
        <f>TEXT(Tabela3[[#This Row],[DATA]],"MM")</f>
        <v>05</v>
      </c>
      <c r="M5687" s="2">
        <f>WEEKNUM(Tabela3[[#This Row],[DATA]])</f>
        <v>20</v>
      </c>
      <c r="N5687" s="18">
        <f>YEAR(Tabela3[[#This Row],[DATA]])</f>
        <v>2023</v>
      </c>
    </row>
    <row r="5688" spans="2:14">
      <c r="B5688" s="1">
        <v>45062</v>
      </c>
      <c r="C5688">
        <v>14525</v>
      </c>
      <c r="D5688">
        <f>COUNTIF(C$4:C5688,Tabela3[[#This Row],[COMANDA]])</f>
        <v>6</v>
      </c>
      <c r="E5688" t="s">
        <v>90</v>
      </c>
      <c r="F5688" t="s">
        <v>375</v>
      </c>
      <c r="G5688" t="s">
        <v>9</v>
      </c>
      <c r="H5688" t="s">
        <v>134</v>
      </c>
      <c r="I5688" s="2">
        <v>1</v>
      </c>
      <c r="J5688" t="s">
        <v>11</v>
      </c>
      <c r="K5688" s="21">
        <f>INDEX(LISTAS!$H:$Q,MATCH(BASE!H5688,LISTAS!$G:$G,0),MATCH(BASE!J5688,LISTAS!$H$3:$Q$3,0))*Tabela3[[#This Row],[QUANTIDADE]]</f>
        <v>3</v>
      </c>
      <c r="L5688" s="2" t="str">
        <f>TEXT(Tabela3[[#This Row],[DATA]],"MM")</f>
        <v>05</v>
      </c>
      <c r="M5688" s="2">
        <f>WEEKNUM(Tabela3[[#This Row],[DATA]])</f>
        <v>20</v>
      </c>
      <c r="N5688" s="18">
        <f>YEAR(Tabela3[[#This Row],[DATA]])</f>
        <v>2023</v>
      </c>
    </row>
    <row r="5689" spans="2:14">
      <c r="B5689" s="1">
        <v>45062</v>
      </c>
      <c r="C5689">
        <v>14526</v>
      </c>
      <c r="D5689">
        <f>COUNTIF(C$4:C5689,Tabela3[[#This Row],[COMANDA]])</f>
        <v>1</v>
      </c>
      <c r="E5689" t="s">
        <v>89</v>
      </c>
      <c r="F5689" t="s">
        <v>98</v>
      </c>
      <c r="G5689" t="s">
        <v>8</v>
      </c>
      <c r="H5689" t="s">
        <v>42</v>
      </c>
      <c r="I5689" s="2">
        <v>1</v>
      </c>
      <c r="J5689" t="s">
        <v>11</v>
      </c>
      <c r="K5689" s="21">
        <f>INDEX(LISTAS!$H:$Q,MATCH(BASE!H5689,LISTAS!$G:$G,0),MATCH(BASE!J5689,LISTAS!$H$3:$Q$3,0))*Tabela3[[#This Row],[QUANTIDADE]]</f>
        <v>16</v>
      </c>
      <c r="L5689" s="2" t="str">
        <f>TEXT(Tabela3[[#This Row],[DATA]],"MM")</f>
        <v>05</v>
      </c>
      <c r="M5689" s="2">
        <f>WEEKNUM(Tabela3[[#This Row],[DATA]])</f>
        <v>20</v>
      </c>
      <c r="N5689" s="18">
        <f>YEAR(Tabela3[[#This Row],[DATA]])</f>
        <v>2023</v>
      </c>
    </row>
    <row r="5690" spans="2:14">
      <c r="B5690" s="1">
        <v>45062</v>
      </c>
      <c r="C5690">
        <v>14527</v>
      </c>
      <c r="D5690">
        <f>COUNTIF(C$4:C5690,Tabela3[[#This Row],[COMANDA]])</f>
        <v>1</v>
      </c>
      <c r="E5690" t="s">
        <v>90</v>
      </c>
      <c r="F5690" t="s">
        <v>99</v>
      </c>
      <c r="G5690" t="s">
        <v>8</v>
      </c>
      <c r="H5690" t="s">
        <v>40</v>
      </c>
      <c r="I5690" s="2">
        <v>1</v>
      </c>
      <c r="J5690" t="s">
        <v>11</v>
      </c>
      <c r="K5690" s="21">
        <f>INDEX(LISTAS!$H:$Q,MATCH(BASE!H5690,LISTAS!$G:$G,0),MATCH(BASE!J5690,LISTAS!$H$3:$Q$3,0))*Tabela3[[#This Row],[QUANTIDADE]]</f>
        <v>14</v>
      </c>
      <c r="L5690" s="2" t="str">
        <f>TEXT(Tabela3[[#This Row],[DATA]],"MM")</f>
        <v>05</v>
      </c>
      <c r="M5690" s="2">
        <f>WEEKNUM(Tabela3[[#This Row],[DATA]])</f>
        <v>20</v>
      </c>
      <c r="N5690" s="18">
        <f>YEAR(Tabela3[[#This Row],[DATA]])</f>
        <v>2023</v>
      </c>
    </row>
    <row r="5691" spans="2:14">
      <c r="B5691" s="1">
        <v>45062</v>
      </c>
      <c r="C5691">
        <v>14527</v>
      </c>
      <c r="D5691">
        <f>COUNTIF(C$4:C5691,Tabela3[[#This Row],[COMANDA]])</f>
        <v>2</v>
      </c>
      <c r="E5691" t="s">
        <v>90</v>
      </c>
      <c r="F5691" t="s">
        <v>99</v>
      </c>
      <c r="G5691" t="s">
        <v>61</v>
      </c>
      <c r="H5691" t="s">
        <v>199</v>
      </c>
      <c r="I5691" s="2">
        <v>2</v>
      </c>
      <c r="J5691" t="s">
        <v>11</v>
      </c>
      <c r="K5691" s="21">
        <f>INDEX(LISTAS!$H:$Q,MATCH(BASE!H5691,LISTAS!$G:$G,0),MATCH(BASE!J5691,LISTAS!$H$3:$Q$3,0))*Tabela3[[#This Row],[QUANTIDADE]]</f>
        <v>2</v>
      </c>
      <c r="L5691" s="2" t="str">
        <f>TEXT(Tabela3[[#This Row],[DATA]],"MM")</f>
        <v>05</v>
      </c>
      <c r="M5691" s="2">
        <f>WEEKNUM(Tabela3[[#This Row],[DATA]])</f>
        <v>20</v>
      </c>
      <c r="N5691" s="18">
        <f>YEAR(Tabela3[[#This Row],[DATA]])</f>
        <v>2023</v>
      </c>
    </row>
    <row r="5692" spans="2:14">
      <c r="B5692" s="1">
        <v>45062</v>
      </c>
      <c r="C5692">
        <v>14528</v>
      </c>
      <c r="D5692">
        <f>COUNTIF(C$4:C5692,Tabela3[[#This Row],[COMANDA]])</f>
        <v>1</v>
      </c>
      <c r="E5692" t="s">
        <v>90</v>
      </c>
      <c r="F5692" t="s">
        <v>98</v>
      </c>
      <c r="G5692" t="s">
        <v>8</v>
      </c>
      <c r="H5692" t="s">
        <v>206</v>
      </c>
      <c r="I5692" s="2">
        <v>1</v>
      </c>
      <c r="J5692" t="s">
        <v>11</v>
      </c>
      <c r="K5692" s="21">
        <f>INDEX(LISTAS!$H:$Q,MATCH(BASE!H5692,LISTAS!$G:$G,0),MATCH(BASE!J5692,LISTAS!$H$3:$Q$3,0))*Tabela3[[#This Row],[QUANTIDADE]]</f>
        <v>18</v>
      </c>
      <c r="L5692" s="2" t="str">
        <f>TEXT(Tabela3[[#This Row],[DATA]],"MM")</f>
        <v>05</v>
      </c>
      <c r="M5692" s="2">
        <f>WEEKNUM(Tabela3[[#This Row],[DATA]])</f>
        <v>20</v>
      </c>
      <c r="N5692" s="18">
        <f>YEAR(Tabela3[[#This Row],[DATA]])</f>
        <v>2023</v>
      </c>
    </row>
    <row r="5693" spans="2:14">
      <c r="B5693" s="1">
        <v>45062</v>
      </c>
      <c r="C5693">
        <v>14528</v>
      </c>
      <c r="D5693">
        <f>COUNTIF(C$4:C5693,Tabela3[[#This Row],[COMANDA]])</f>
        <v>2</v>
      </c>
      <c r="E5693" t="s">
        <v>90</v>
      </c>
      <c r="F5693" t="s">
        <v>99</v>
      </c>
      <c r="G5693" t="s">
        <v>8</v>
      </c>
      <c r="H5693" t="s">
        <v>211</v>
      </c>
      <c r="I5693" s="2">
        <v>1</v>
      </c>
      <c r="J5693" t="s">
        <v>11</v>
      </c>
      <c r="K5693" s="21">
        <f>INDEX(LISTAS!$H:$Q,MATCH(BASE!H5693,LISTAS!$G:$G,0),MATCH(BASE!J5693,LISTAS!$H$3:$Q$3,0))*Tabela3[[#This Row],[QUANTIDADE]]</f>
        <v>20</v>
      </c>
      <c r="L5693" s="2" t="str">
        <f>TEXT(Tabela3[[#This Row],[DATA]],"MM")</f>
        <v>05</v>
      </c>
      <c r="M5693" s="2">
        <f>WEEKNUM(Tabela3[[#This Row],[DATA]])</f>
        <v>20</v>
      </c>
      <c r="N5693" s="18">
        <f>YEAR(Tabela3[[#This Row],[DATA]])</f>
        <v>2023</v>
      </c>
    </row>
    <row r="5694" spans="2:14">
      <c r="B5694" s="1">
        <v>45062</v>
      </c>
      <c r="C5694">
        <v>14528</v>
      </c>
      <c r="D5694">
        <f>COUNTIF(C$4:C5694,Tabela3[[#This Row],[COMANDA]])</f>
        <v>3</v>
      </c>
      <c r="E5694" t="s">
        <v>90</v>
      </c>
      <c r="F5694" t="s">
        <v>99</v>
      </c>
      <c r="G5694" t="s">
        <v>9</v>
      </c>
      <c r="H5694" t="s">
        <v>56</v>
      </c>
      <c r="I5694" s="2">
        <v>1</v>
      </c>
      <c r="J5694" t="s">
        <v>11</v>
      </c>
      <c r="K5694" s="21">
        <f>INDEX(LISTAS!$H:$Q,MATCH(BASE!H5694,LISTAS!$G:$G,0),MATCH(BASE!J5694,LISTAS!$H$3:$Q$3,0))*Tabela3[[#This Row],[QUANTIDADE]]</f>
        <v>3</v>
      </c>
      <c r="L5694" s="2" t="str">
        <f>TEXT(Tabela3[[#This Row],[DATA]],"MM")</f>
        <v>05</v>
      </c>
      <c r="M5694" s="2">
        <f>WEEKNUM(Tabela3[[#This Row],[DATA]])</f>
        <v>20</v>
      </c>
      <c r="N5694" s="18">
        <f>YEAR(Tabela3[[#This Row],[DATA]])</f>
        <v>2023</v>
      </c>
    </row>
    <row r="5695" spans="2:14">
      <c r="B5695" s="1">
        <v>45062</v>
      </c>
      <c r="C5695">
        <v>14529</v>
      </c>
      <c r="D5695">
        <f>COUNTIF(C$4:C5695,Tabela3[[#This Row],[COMANDA]])</f>
        <v>1</v>
      </c>
      <c r="E5695" t="s">
        <v>90</v>
      </c>
      <c r="F5695" t="s">
        <v>99</v>
      </c>
      <c r="G5695" t="s">
        <v>8</v>
      </c>
      <c r="H5695" t="s">
        <v>211</v>
      </c>
      <c r="I5695" s="2">
        <v>1</v>
      </c>
      <c r="J5695" t="s">
        <v>11</v>
      </c>
      <c r="K5695" s="21">
        <f>INDEX(LISTAS!$H:$Q,MATCH(BASE!H5695,LISTAS!$G:$G,0),MATCH(BASE!J5695,LISTAS!$H$3:$Q$3,0))*Tabela3[[#This Row],[QUANTIDADE]]</f>
        <v>20</v>
      </c>
      <c r="L5695" s="2" t="str">
        <f>TEXT(Tabela3[[#This Row],[DATA]],"MM")</f>
        <v>05</v>
      </c>
      <c r="M5695" s="2">
        <f>WEEKNUM(Tabela3[[#This Row],[DATA]])</f>
        <v>20</v>
      </c>
      <c r="N5695" s="18">
        <f>YEAR(Tabela3[[#This Row],[DATA]])</f>
        <v>2023</v>
      </c>
    </row>
    <row r="5696" spans="2:14">
      <c r="B5696" s="1">
        <v>45062</v>
      </c>
      <c r="C5696">
        <v>14530</v>
      </c>
      <c r="D5696">
        <f>COUNTIF(C$4:C5696,Tabela3[[#This Row],[COMANDA]])</f>
        <v>1</v>
      </c>
      <c r="E5696" t="s">
        <v>90</v>
      </c>
      <c r="F5696" t="s">
        <v>99</v>
      </c>
      <c r="G5696" t="s">
        <v>8</v>
      </c>
      <c r="H5696" t="s">
        <v>204</v>
      </c>
      <c r="I5696" s="2">
        <v>1</v>
      </c>
      <c r="J5696" t="s">
        <v>11</v>
      </c>
      <c r="K5696" s="21">
        <f>INDEX(LISTAS!$H:$Q,MATCH(BASE!H5696,LISTAS!$G:$G,0),MATCH(BASE!J5696,LISTAS!$H$3:$Q$3,0))*Tabela3[[#This Row],[QUANTIDADE]]</f>
        <v>18</v>
      </c>
      <c r="L5696" s="2" t="str">
        <f>TEXT(Tabela3[[#This Row],[DATA]],"MM")</f>
        <v>05</v>
      </c>
      <c r="M5696" s="2">
        <f>WEEKNUM(Tabela3[[#This Row],[DATA]])</f>
        <v>20</v>
      </c>
      <c r="N5696" s="18">
        <f>YEAR(Tabela3[[#This Row],[DATA]])</f>
        <v>2023</v>
      </c>
    </row>
    <row r="5697" spans="2:14">
      <c r="B5697" s="1">
        <v>45062</v>
      </c>
      <c r="C5697">
        <v>14531</v>
      </c>
      <c r="D5697">
        <f>COUNTIF(C$4:C5697,Tabela3[[#This Row],[COMANDA]])</f>
        <v>1</v>
      </c>
      <c r="E5697" t="s">
        <v>90</v>
      </c>
      <c r="F5697" t="s">
        <v>99</v>
      </c>
      <c r="G5697" t="s">
        <v>8</v>
      </c>
      <c r="H5697" t="s">
        <v>204</v>
      </c>
      <c r="I5697" s="2">
        <v>1</v>
      </c>
      <c r="J5697" t="s">
        <v>11</v>
      </c>
      <c r="K5697" s="21">
        <f>INDEX(LISTAS!$H:$Q,MATCH(BASE!H5697,LISTAS!$G:$G,0),MATCH(BASE!J5697,LISTAS!$H$3:$Q$3,0))*Tabela3[[#This Row],[QUANTIDADE]]</f>
        <v>18</v>
      </c>
      <c r="L5697" s="2" t="str">
        <f>TEXT(Tabela3[[#This Row],[DATA]],"MM")</f>
        <v>05</v>
      </c>
      <c r="M5697" s="2">
        <f>WEEKNUM(Tabela3[[#This Row],[DATA]])</f>
        <v>20</v>
      </c>
      <c r="N5697" s="18">
        <f>YEAR(Tabela3[[#This Row],[DATA]])</f>
        <v>2023</v>
      </c>
    </row>
    <row r="5698" spans="2:14">
      <c r="B5698" s="1">
        <v>45062</v>
      </c>
      <c r="C5698">
        <v>14531</v>
      </c>
      <c r="D5698">
        <f>COUNTIF(C$4:C5698,Tabela3[[#This Row],[COMANDA]])</f>
        <v>2</v>
      </c>
      <c r="E5698" t="s">
        <v>90</v>
      </c>
      <c r="F5698" t="s">
        <v>99</v>
      </c>
      <c r="G5698" t="s">
        <v>8</v>
      </c>
      <c r="H5698" t="s">
        <v>203</v>
      </c>
      <c r="I5698" s="2">
        <v>1</v>
      </c>
      <c r="J5698" t="s">
        <v>11</v>
      </c>
      <c r="K5698" s="21">
        <f>INDEX(LISTAS!$H:$Q,MATCH(BASE!H5698,LISTAS!$G:$G,0),MATCH(BASE!J5698,LISTAS!$H$3:$Q$3,0))*Tabela3[[#This Row],[QUANTIDADE]]</f>
        <v>20</v>
      </c>
      <c r="L5698" s="2" t="str">
        <f>TEXT(Tabela3[[#This Row],[DATA]],"MM")</f>
        <v>05</v>
      </c>
      <c r="M5698" s="2">
        <f>WEEKNUM(Tabela3[[#This Row],[DATA]])</f>
        <v>20</v>
      </c>
      <c r="N5698" s="18">
        <f>YEAR(Tabela3[[#This Row],[DATA]])</f>
        <v>2023</v>
      </c>
    </row>
    <row r="5699" spans="2:14">
      <c r="B5699" s="1">
        <v>45062</v>
      </c>
      <c r="C5699">
        <v>14531</v>
      </c>
      <c r="D5699">
        <f>COUNTIF(C$4:C5699,Tabela3[[#This Row],[COMANDA]])</f>
        <v>3</v>
      </c>
      <c r="E5699" t="s">
        <v>90</v>
      </c>
      <c r="F5699" t="s">
        <v>99</v>
      </c>
      <c r="G5699" t="s">
        <v>9</v>
      </c>
      <c r="H5699" t="s">
        <v>58</v>
      </c>
      <c r="I5699" s="2">
        <v>1</v>
      </c>
      <c r="J5699" t="s">
        <v>11</v>
      </c>
      <c r="K5699" s="21">
        <f>INDEX(LISTAS!$H:$Q,MATCH(BASE!H5699,LISTAS!$G:$G,0),MATCH(BASE!J5699,LISTAS!$H$3:$Q$3,0))*Tabela3[[#This Row],[QUANTIDADE]]</f>
        <v>5</v>
      </c>
      <c r="L5699" s="2" t="str">
        <f>TEXT(Tabela3[[#This Row],[DATA]],"MM")</f>
        <v>05</v>
      </c>
      <c r="M5699" s="2">
        <f>WEEKNUM(Tabela3[[#This Row],[DATA]])</f>
        <v>20</v>
      </c>
      <c r="N5699" s="18">
        <f>YEAR(Tabela3[[#This Row],[DATA]])</f>
        <v>2023</v>
      </c>
    </row>
    <row r="5700" spans="2:14">
      <c r="B5700" s="1">
        <v>45062</v>
      </c>
      <c r="C5700">
        <v>14532</v>
      </c>
      <c r="D5700">
        <f>COUNTIF(C$4:C5700,Tabela3[[#This Row],[COMANDA]])</f>
        <v>1</v>
      </c>
      <c r="E5700" t="s">
        <v>90</v>
      </c>
      <c r="F5700" t="s">
        <v>100</v>
      </c>
      <c r="G5700" t="s">
        <v>8</v>
      </c>
      <c r="H5700" t="s">
        <v>43</v>
      </c>
      <c r="I5700" s="2">
        <v>1</v>
      </c>
      <c r="J5700" t="s">
        <v>11</v>
      </c>
      <c r="K5700" s="21">
        <f>INDEX(LISTAS!$H:$Q,MATCH(BASE!H5700,LISTAS!$G:$G,0),MATCH(BASE!J5700,LISTAS!$H$3:$Q$3,0))*Tabela3[[#This Row],[QUANTIDADE]]</f>
        <v>18</v>
      </c>
      <c r="L5700" s="2" t="str">
        <f>TEXT(Tabela3[[#This Row],[DATA]],"MM")</f>
        <v>05</v>
      </c>
      <c r="M5700" s="2">
        <f>WEEKNUM(Tabela3[[#This Row],[DATA]])</f>
        <v>20</v>
      </c>
      <c r="N5700" s="18">
        <f>YEAR(Tabela3[[#This Row],[DATA]])</f>
        <v>2023</v>
      </c>
    </row>
    <row r="5701" spans="2:14">
      <c r="B5701" s="1">
        <v>45062</v>
      </c>
      <c r="C5701">
        <v>14533</v>
      </c>
      <c r="D5701">
        <f>COUNTIF(C$4:C5701,Tabela3[[#This Row],[COMANDA]])</f>
        <v>1</v>
      </c>
      <c r="E5701" t="s">
        <v>90</v>
      </c>
      <c r="F5701" t="s">
        <v>98</v>
      </c>
      <c r="G5701" t="s">
        <v>8</v>
      </c>
      <c r="H5701" t="s">
        <v>204</v>
      </c>
      <c r="I5701" s="2">
        <v>1</v>
      </c>
      <c r="J5701" t="s">
        <v>11</v>
      </c>
      <c r="K5701" s="21">
        <f>INDEX(LISTAS!$H:$Q,MATCH(BASE!H5701,LISTAS!$G:$G,0),MATCH(BASE!J5701,LISTAS!$H$3:$Q$3,0))*Tabela3[[#This Row],[QUANTIDADE]]</f>
        <v>18</v>
      </c>
      <c r="L5701" s="2" t="str">
        <f>TEXT(Tabela3[[#This Row],[DATA]],"MM")</f>
        <v>05</v>
      </c>
      <c r="M5701" s="2">
        <f>WEEKNUM(Tabela3[[#This Row],[DATA]])</f>
        <v>20</v>
      </c>
      <c r="N5701" s="18">
        <f>YEAR(Tabela3[[#This Row],[DATA]])</f>
        <v>2023</v>
      </c>
    </row>
    <row r="5702" spans="2:14">
      <c r="B5702" s="1">
        <v>45062</v>
      </c>
      <c r="C5702">
        <v>14533</v>
      </c>
      <c r="D5702">
        <f>COUNTIF(C$4:C5702,Tabela3[[#This Row],[COMANDA]])</f>
        <v>2</v>
      </c>
      <c r="E5702" t="s">
        <v>90</v>
      </c>
      <c r="F5702" t="s">
        <v>98</v>
      </c>
      <c r="G5702" t="s">
        <v>9</v>
      </c>
      <c r="H5702" t="s">
        <v>465</v>
      </c>
      <c r="I5702" s="2">
        <v>1</v>
      </c>
      <c r="J5702" t="s">
        <v>11</v>
      </c>
      <c r="K5702" s="21">
        <f>INDEX(LISTAS!$H:$Q,MATCH(BASE!H5702,LISTAS!$G:$G,0),MATCH(BASE!J5702,LISTAS!$H$3:$Q$3,0))*Tabela3[[#This Row],[QUANTIDADE]]</f>
        <v>5</v>
      </c>
      <c r="L5702" s="2" t="str">
        <f>TEXT(Tabela3[[#This Row],[DATA]],"MM")</f>
        <v>05</v>
      </c>
      <c r="M5702" s="2">
        <f>WEEKNUM(Tabela3[[#This Row],[DATA]])</f>
        <v>20</v>
      </c>
      <c r="N5702" s="18">
        <f>YEAR(Tabela3[[#This Row],[DATA]])</f>
        <v>2023</v>
      </c>
    </row>
    <row r="5703" spans="2:14">
      <c r="B5703" s="1">
        <v>45062</v>
      </c>
      <c r="C5703">
        <v>14534</v>
      </c>
      <c r="D5703">
        <f>COUNTIF(C$4:C5703,Tabela3[[#This Row],[COMANDA]])</f>
        <v>1</v>
      </c>
      <c r="E5703" t="s">
        <v>90</v>
      </c>
      <c r="F5703" t="s">
        <v>98</v>
      </c>
      <c r="G5703" t="s">
        <v>8</v>
      </c>
      <c r="H5703" t="s">
        <v>206</v>
      </c>
      <c r="I5703" s="2">
        <v>1</v>
      </c>
      <c r="J5703" t="s">
        <v>11</v>
      </c>
      <c r="K5703" s="21">
        <f>INDEX(LISTAS!$H:$Q,MATCH(BASE!H5703,LISTAS!$G:$G,0),MATCH(BASE!J5703,LISTAS!$H$3:$Q$3,0))*Tabela3[[#This Row],[QUANTIDADE]]</f>
        <v>18</v>
      </c>
      <c r="L5703" s="2" t="str">
        <f>TEXT(Tabela3[[#This Row],[DATA]],"MM")</f>
        <v>05</v>
      </c>
      <c r="M5703" s="2">
        <f>WEEKNUM(Tabela3[[#This Row],[DATA]])</f>
        <v>20</v>
      </c>
      <c r="N5703" s="18">
        <f>YEAR(Tabela3[[#This Row],[DATA]])</f>
        <v>2023</v>
      </c>
    </row>
    <row r="5704" spans="2:14">
      <c r="B5704" s="1">
        <v>45062</v>
      </c>
      <c r="C5704">
        <v>14534</v>
      </c>
      <c r="D5704">
        <f>COUNTIF(C$4:C5704,Tabela3[[#This Row],[COMANDA]])</f>
        <v>2</v>
      </c>
      <c r="E5704" t="s">
        <v>90</v>
      </c>
      <c r="F5704" t="s">
        <v>98</v>
      </c>
      <c r="G5704" t="s">
        <v>10</v>
      </c>
      <c r="H5704" t="s">
        <v>125</v>
      </c>
      <c r="I5704" s="2">
        <v>1</v>
      </c>
      <c r="J5704" t="s">
        <v>11</v>
      </c>
      <c r="K5704" s="21">
        <f>INDEX(LISTAS!$H:$Q,MATCH(BASE!H5704,LISTAS!$G:$G,0),MATCH(BASE!J5704,LISTAS!$H$3:$Q$3,0))*Tabela3[[#This Row],[QUANTIDADE]]</f>
        <v>3</v>
      </c>
      <c r="L5704" s="2" t="str">
        <f>TEXT(Tabela3[[#This Row],[DATA]],"MM")</f>
        <v>05</v>
      </c>
      <c r="M5704" s="2">
        <f>WEEKNUM(Tabela3[[#This Row],[DATA]])</f>
        <v>20</v>
      </c>
      <c r="N5704" s="18">
        <f>YEAR(Tabela3[[#This Row],[DATA]])</f>
        <v>2023</v>
      </c>
    </row>
    <row r="5705" spans="2:14">
      <c r="B5705" s="1">
        <v>45062</v>
      </c>
      <c r="C5705">
        <v>14535</v>
      </c>
      <c r="D5705">
        <f>COUNTIF(C$4:C5705,Tabela3[[#This Row],[COMANDA]])</f>
        <v>1</v>
      </c>
      <c r="E5705" t="s">
        <v>90</v>
      </c>
      <c r="F5705" t="s">
        <v>98</v>
      </c>
      <c r="G5705" t="s">
        <v>8</v>
      </c>
      <c r="H5705" t="s">
        <v>42</v>
      </c>
      <c r="I5705" s="2">
        <v>1</v>
      </c>
      <c r="J5705" t="s">
        <v>11</v>
      </c>
      <c r="K5705" s="21">
        <f>INDEX(LISTAS!$H:$Q,MATCH(BASE!H5705,LISTAS!$G:$G,0),MATCH(BASE!J5705,LISTAS!$H$3:$Q$3,0))*Tabela3[[#This Row],[QUANTIDADE]]</f>
        <v>16</v>
      </c>
      <c r="L5705" s="2" t="str">
        <f>TEXT(Tabela3[[#This Row],[DATA]],"MM")</f>
        <v>05</v>
      </c>
      <c r="M5705" s="2">
        <f>WEEKNUM(Tabela3[[#This Row],[DATA]])</f>
        <v>20</v>
      </c>
      <c r="N5705" s="18">
        <f>YEAR(Tabela3[[#This Row],[DATA]])</f>
        <v>2023</v>
      </c>
    </row>
    <row r="5706" spans="2:14">
      <c r="B5706" s="1">
        <v>45062</v>
      </c>
      <c r="C5706">
        <v>14535</v>
      </c>
      <c r="D5706">
        <f>COUNTIF(C$4:C5706,Tabela3[[#This Row],[COMANDA]])</f>
        <v>2</v>
      </c>
      <c r="E5706" t="s">
        <v>90</v>
      </c>
      <c r="F5706" t="s">
        <v>98</v>
      </c>
      <c r="G5706" t="s">
        <v>9</v>
      </c>
      <c r="H5706" t="s">
        <v>132</v>
      </c>
      <c r="I5706" s="2">
        <v>1</v>
      </c>
      <c r="J5706" t="s">
        <v>11</v>
      </c>
      <c r="K5706" s="21">
        <f>INDEX(LISTAS!$H:$Q,MATCH(BASE!H5706,LISTAS!$G:$G,0),MATCH(BASE!J5706,LISTAS!$H$3:$Q$3,0))*Tabela3[[#This Row],[QUANTIDADE]]</f>
        <v>3</v>
      </c>
      <c r="L5706" s="2" t="str">
        <f>TEXT(Tabela3[[#This Row],[DATA]],"MM")</f>
        <v>05</v>
      </c>
      <c r="M5706" s="2">
        <f>WEEKNUM(Tabela3[[#This Row],[DATA]])</f>
        <v>20</v>
      </c>
      <c r="N5706" s="18">
        <f>YEAR(Tabela3[[#This Row],[DATA]])</f>
        <v>2023</v>
      </c>
    </row>
    <row r="5707" spans="2:14">
      <c r="B5707" s="1">
        <v>45062</v>
      </c>
      <c r="C5707">
        <v>14536</v>
      </c>
      <c r="D5707">
        <f>COUNTIF(C$4:C5707,Tabela3[[#This Row],[COMANDA]])</f>
        <v>1</v>
      </c>
      <c r="E5707" t="s">
        <v>90</v>
      </c>
      <c r="F5707" t="s">
        <v>99</v>
      </c>
      <c r="G5707" t="s">
        <v>8</v>
      </c>
      <c r="H5707" t="s">
        <v>42</v>
      </c>
      <c r="I5707" s="2">
        <v>1</v>
      </c>
      <c r="J5707" t="s">
        <v>11</v>
      </c>
      <c r="K5707" s="21">
        <f>INDEX(LISTAS!$H:$Q,MATCH(BASE!H5707,LISTAS!$G:$G,0),MATCH(BASE!J5707,LISTAS!$H$3:$Q$3,0))*Tabela3[[#This Row],[QUANTIDADE]]</f>
        <v>16</v>
      </c>
      <c r="L5707" s="2" t="str">
        <f>TEXT(Tabela3[[#This Row],[DATA]],"MM")</f>
        <v>05</v>
      </c>
      <c r="M5707" s="2">
        <f>WEEKNUM(Tabela3[[#This Row],[DATA]])</f>
        <v>20</v>
      </c>
      <c r="N5707" s="18">
        <f>YEAR(Tabela3[[#This Row],[DATA]])</f>
        <v>2023</v>
      </c>
    </row>
    <row r="5708" spans="2:14">
      <c r="B5708" s="1">
        <v>45062</v>
      </c>
      <c r="C5708">
        <v>14537</v>
      </c>
      <c r="D5708">
        <f>COUNTIF(C$4:C5708,Tabela3[[#This Row],[COMANDA]])</f>
        <v>1</v>
      </c>
      <c r="E5708" t="s">
        <v>1</v>
      </c>
      <c r="F5708" t="s">
        <v>375</v>
      </c>
      <c r="G5708" t="s">
        <v>8</v>
      </c>
      <c r="H5708" t="s">
        <v>202</v>
      </c>
      <c r="I5708" s="2">
        <v>1</v>
      </c>
      <c r="J5708" t="s">
        <v>11</v>
      </c>
      <c r="K5708" s="21">
        <f>INDEX(LISTAS!$H:$Q,MATCH(BASE!H5708,LISTAS!$G:$G,0),MATCH(BASE!J5708,LISTAS!$H$3:$Q$3,0))*Tabela3[[#This Row],[QUANTIDADE]]</f>
        <v>20</v>
      </c>
      <c r="L5708" s="2" t="str">
        <f>TEXT(Tabela3[[#This Row],[DATA]],"MM")</f>
        <v>05</v>
      </c>
      <c r="M5708" s="2">
        <f>WEEKNUM(Tabela3[[#This Row],[DATA]])</f>
        <v>20</v>
      </c>
      <c r="N5708" s="18">
        <f>YEAR(Tabela3[[#This Row],[DATA]])</f>
        <v>2023</v>
      </c>
    </row>
    <row r="5709" spans="2:14">
      <c r="B5709" s="1">
        <v>45062</v>
      </c>
      <c r="C5709">
        <v>14537</v>
      </c>
      <c r="D5709">
        <f>COUNTIF(C$4:C5709,Tabela3[[#This Row],[COMANDA]])</f>
        <v>2</v>
      </c>
      <c r="E5709" t="s">
        <v>1</v>
      </c>
      <c r="F5709" t="s">
        <v>375</v>
      </c>
      <c r="G5709" t="s">
        <v>61</v>
      </c>
      <c r="H5709" t="s">
        <v>199</v>
      </c>
      <c r="I5709" s="2">
        <v>1</v>
      </c>
      <c r="J5709" t="s">
        <v>11</v>
      </c>
      <c r="K5709" s="21">
        <f>INDEX(LISTAS!$H:$Q,MATCH(BASE!H5709,LISTAS!$G:$G,0),MATCH(BASE!J5709,LISTAS!$H$3:$Q$3,0))*Tabela3[[#This Row],[QUANTIDADE]]</f>
        <v>1</v>
      </c>
      <c r="L5709" s="2" t="str">
        <f>TEXT(Tabela3[[#This Row],[DATA]],"MM")</f>
        <v>05</v>
      </c>
      <c r="M5709" s="2">
        <f>WEEKNUM(Tabela3[[#This Row],[DATA]])</f>
        <v>20</v>
      </c>
      <c r="N5709" s="18">
        <f>YEAR(Tabela3[[#This Row],[DATA]])</f>
        <v>2023</v>
      </c>
    </row>
    <row r="5710" spans="2:14">
      <c r="B5710" s="1">
        <v>45062</v>
      </c>
      <c r="C5710">
        <v>14538</v>
      </c>
      <c r="D5710">
        <f>COUNTIF(C$4:C5710,Tabela3[[#This Row],[COMANDA]])</f>
        <v>1</v>
      </c>
      <c r="E5710" t="s">
        <v>90</v>
      </c>
      <c r="F5710" t="s">
        <v>98</v>
      </c>
      <c r="G5710" t="s">
        <v>8</v>
      </c>
      <c r="H5710" t="s">
        <v>41</v>
      </c>
      <c r="I5710" s="2">
        <v>1</v>
      </c>
      <c r="J5710" t="s">
        <v>11</v>
      </c>
      <c r="K5710" s="21">
        <f>INDEX(LISTAS!$H:$Q,MATCH(BASE!H5710,LISTAS!$G:$G,0),MATCH(BASE!J5710,LISTAS!$H$3:$Q$3,0))*Tabela3[[#This Row],[QUANTIDADE]]</f>
        <v>14</v>
      </c>
      <c r="L5710" s="2" t="str">
        <f>TEXT(Tabela3[[#This Row],[DATA]],"MM")</f>
        <v>05</v>
      </c>
      <c r="M5710" s="2">
        <f>WEEKNUM(Tabela3[[#This Row],[DATA]])</f>
        <v>20</v>
      </c>
      <c r="N5710" s="18">
        <f>YEAR(Tabela3[[#This Row],[DATA]])</f>
        <v>2023</v>
      </c>
    </row>
    <row r="5711" spans="2:14">
      <c r="B5711" s="1">
        <v>45062</v>
      </c>
      <c r="C5711">
        <v>14539</v>
      </c>
      <c r="D5711">
        <f>COUNTIF(C$4:C5711,Tabela3[[#This Row],[COMANDA]])</f>
        <v>1</v>
      </c>
      <c r="E5711" t="s">
        <v>90</v>
      </c>
      <c r="G5711" t="s">
        <v>62</v>
      </c>
      <c r="H5711" t="s">
        <v>192</v>
      </c>
      <c r="I5711" s="2">
        <v>1</v>
      </c>
      <c r="J5711" t="s">
        <v>11</v>
      </c>
      <c r="K5711" s="21">
        <f>INDEX(LISTAS!$H:$Q,MATCH(BASE!H5711,LISTAS!$G:$G,0),MATCH(BASE!J5711,LISTAS!$H$3:$Q$3,0))*Tabela3[[#This Row],[QUANTIDADE]]</f>
        <v>6</v>
      </c>
      <c r="L5711" s="2" t="str">
        <f>TEXT(Tabela3[[#This Row],[DATA]],"MM")</f>
        <v>05</v>
      </c>
      <c r="M5711" s="2">
        <f>WEEKNUM(Tabela3[[#This Row],[DATA]])</f>
        <v>20</v>
      </c>
      <c r="N5711" s="18">
        <f>YEAR(Tabela3[[#This Row],[DATA]])</f>
        <v>2023</v>
      </c>
    </row>
    <row r="5712" spans="2:14">
      <c r="B5712" s="1">
        <v>45062</v>
      </c>
      <c r="C5712">
        <v>14539</v>
      </c>
      <c r="D5712">
        <f>COUNTIF(C$4:C5712,Tabela3[[#This Row],[COMANDA]])</f>
        <v>2</v>
      </c>
      <c r="E5712" t="s">
        <v>90</v>
      </c>
      <c r="F5712" t="s">
        <v>98</v>
      </c>
      <c r="G5712" t="s">
        <v>8</v>
      </c>
      <c r="H5712" t="s">
        <v>203</v>
      </c>
      <c r="I5712" s="2">
        <v>1</v>
      </c>
      <c r="J5712" t="s">
        <v>11</v>
      </c>
      <c r="K5712" s="21">
        <f>INDEX(LISTAS!$H:$Q,MATCH(BASE!H5712,LISTAS!$G:$G,0),MATCH(BASE!J5712,LISTAS!$H$3:$Q$3,0))*Tabela3[[#This Row],[QUANTIDADE]]</f>
        <v>20</v>
      </c>
      <c r="L5712" s="2" t="str">
        <f>TEXT(Tabela3[[#This Row],[DATA]],"MM")</f>
        <v>05</v>
      </c>
      <c r="M5712" s="2">
        <f>WEEKNUM(Tabela3[[#This Row],[DATA]])</f>
        <v>20</v>
      </c>
      <c r="N5712" s="18">
        <f>YEAR(Tabela3[[#This Row],[DATA]])</f>
        <v>2023</v>
      </c>
    </row>
    <row r="5713" spans="2:14">
      <c r="B5713" s="1">
        <v>45062</v>
      </c>
      <c r="C5713">
        <v>14540</v>
      </c>
      <c r="D5713">
        <f>COUNTIF(C$4:C5713,Tabela3[[#This Row],[COMANDA]])</f>
        <v>1</v>
      </c>
      <c r="E5713" t="s">
        <v>89</v>
      </c>
      <c r="F5713" t="s">
        <v>99</v>
      </c>
      <c r="G5713" t="s">
        <v>8</v>
      </c>
      <c r="H5713" t="s">
        <v>211</v>
      </c>
      <c r="I5713" s="2">
        <v>1</v>
      </c>
      <c r="J5713" t="s">
        <v>11</v>
      </c>
      <c r="K5713" s="21">
        <f>INDEX(LISTAS!$H:$Q,MATCH(BASE!H5713,LISTAS!$G:$G,0),MATCH(BASE!J5713,LISTAS!$H$3:$Q$3,0))*Tabela3[[#This Row],[QUANTIDADE]]</f>
        <v>20</v>
      </c>
      <c r="L5713" s="2" t="str">
        <f>TEXT(Tabela3[[#This Row],[DATA]],"MM")</f>
        <v>05</v>
      </c>
      <c r="M5713" s="2">
        <f>WEEKNUM(Tabela3[[#This Row],[DATA]])</f>
        <v>20</v>
      </c>
      <c r="N5713" s="18">
        <f>YEAR(Tabela3[[#This Row],[DATA]])</f>
        <v>2023</v>
      </c>
    </row>
    <row r="5714" spans="2:14">
      <c r="B5714" s="1">
        <v>45062</v>
      </c>
      <c r="C5714">
        <v>14540</v>
      </c>
      <c r="D5714">
        <f>COUNTIF(C$4:C5714,Tabela3[[#This Row],[COMANDA]])</f>
        <v>2</v>
      </c>
      <c r="E5714" t="s">
        <v>89</v>
      </c>
      <c r="F5714" t="s">
        <v>99</v>
      </c>
      <c r="G5714" t="s">
        <v>61</v>
      </c>
      <c r="H5714" t="s">
        <v>384</v>
      </c>
      <c r="I5714" s="2">
        <v>1</v>
      </c>
      <c r="J5714" t="s">
        <v>11</v>
      </c>
      <c r="K5714" s="21">
        <f>INDEX(LISTAS!$H:$Q,MATCH(BASE!H5714,LISTAS!$G:$G,0),MATCH(BASE!J5714,LISTAS!$H$3:$Q$3,0))*Tabela3[[#This Row],[QUANTIDADE]]</f>
        <v>2</v>
      </c>
      <c r="L5714" s="2" t="str">
        <f>TEXT(Tabela3[[#This Row],[DATA]],"MM")</f>
        <v>05</v>
      </c>
      <c r="M5714" s="2">
        <f>WEEKNUM(Tabela3[[#This Row],[DATA]])</f>
        <v>20</v>
      </c>
      <c r="N5714" s="18">
        <f>YEAR(Tabela3[[#This Row],[DATA]])</f>
        <v>2023</v>
      </c>
    </row>
    <row r="5715" spans="2:14">
      <c r="B5715" s="1">
        <v>45062</v>
      </c>
      <c r="C5715">
        <v>14540</v>
      </c>
      <c r="D5715">
        <f>COUNTIF(C$4:C5715,Tabela3[[#This Row],[COMANDA]])</f>
        <v>3</v>
      </c>
      <c r="E5715" t="s">
        <v>89</v>
      </c>
      <c r="F5715" t="s">
        <v>99</v>
      </c>
      <c r="G5715" t="s">
        <v>9</v>
      </c>
      <c r="H5715" t="s">
        <v>132</v>
      </c>
      <c r="I5715" s="2">
        <v>1</v>
      </c>
      <c r="J5715" t="s">
        <v>11</v>
      </c>
      <c r="K5715" s="21">
        <f>INDEX(LISTAS!$H:$Q,MATCH(BASE!H5715,LISTAS!$G:$G,0),MATCH(BASE!J5715,LISTAS!$H$3:$Q$3,0))*Tabela3[[#This Row],[QUANTIDADE]]</f>
        <v>3</v>
      </c>
      <c r="L5715" s="2" t="str">
        <f>TEXT(Tabela3[[#This Row],[DATA]],"MM")</f>
        <v>05</v>
      </c>
      <c r="M5715" s="2">
        <f>WEEKNUM(Tabela3[[#This Row],[DATA]])</f>
        <v>20</v>
      </c>
      <c r="N5715" s="18">
        <f>YEAR(Tabela3[[#This Row],[DATA]])</f>
        <v>2023</v>
      </c>
    </row>
    <row r="5716" spans="2:14">
      <c r="B5716" s="1">
        <v>45062</v>
      </c>
      <c r="C5716">
        <v>14541</v>
      </c>
      <c r="D5716">
        <f>COUNTIF(C$4:C5716,Tabela3[[#This Row],[COMANDA]])</f>
        <v>1</v>
      </c>
      <c r="E5716" t="s">
        <v>90</v>
      </c>
      <c r="F5716" t="s">
        <v>98</v>
      </c>
      <c r="G5716" t="s">
        <v>8</v>
      </c>
      <c r="H5716" t="s">
        <v>206</v>
      </c>
      <c r="I5716" s="2">
        <v>1</v>
      </c>
      <c r="J5716" t="s">
        <v>11</v>
      </c>
      <c r="K5716" s="21">
        <f>INDEX(LISTAS!$H:$Q,MATCH(BASE!H5716,LISTAS!$G:$G,0),MATCH(BASE!J5716,LISTAS!$H$3:$Q$3,0))*Tabela3[[#This Row],[QUANTIDADE]]</f>
        <v>18</v>
      </c>
      <c r="L5716" s="2" t="str">
        <f>TEXT(Tabela3[[#This Row],[DATA]],"MM")</f>
        <v>05</v>
      </c>
      <c r="M5716" s="2">
        <f>WEEKNUM(Tabela3[[#This Row],[DATA]])</f>
        <v>20</v>
      </c>
      <c r="N5716" s="18">
        <f>YEAR(Tabela3[[#This Row],[DATA]])</f>
        <v>2023</v>
      </c>
    </row>
    <row r="5717" spans="2:14">
      <c r="B5717" s="1">
        <v>45062</v>
      </c>
      <c r="C5717">
        <v>14541</v>
      </c>
      <c r="D5717">
        <f>COUNTIF(C$4:C5717,Tabela3[[#This Row],[COMANDA]])</f>
        <v>2</v>
      </c>
      <c r="E5717" t="s">
        <v>90</v>
      </c>
      <c r="F5717" t="s">
        <v>98</v>
      </c>
      <c r="G5717" t="s">
        <v>9</v>
      </c>
      <c r="H5717" t="s">
        <v>138</v>
      </c>
      <c r="I5717" s="2">
        <v>1</v>
      </c>
      <c r="J5717" t="s">
        <v>11</v>
      </c>
      <c r="K5717" s="21">
        <f>INDEX(LISTAS!$H:$Q,MATCH(BASE!H5717,LISTAS!$G:$G,0),MATCH(BASE!J5717,LISTAS!$H$3:$Q$3,0))*Tabela3[[#This Row],[QUANTIDADE]]</f>
        <v>4</v>
      </c>
      <c r="L5717" s="2" t="str">
        <f>TEXT(Tabela3[[#This Row],[DATA]],"MM")</f>
        <v>05</v>
      </c>
      <c r="M5717" s="2">
        <f>WEEKNUM(Tabela3[[#This Row],[DATA]])</f>
        <v>20</v>
      </c>
      <c r="N5717" s="18">
        <f>YEAR(Tabela3[[#This Row],[DATA]])</f>
        <v>2023</v>
      </c>
    </row>
    <row r="5718" spans="2:14">
      <c r="B5718" s="1">
        <v>45062</v>
      </c>
      <c r="C5718">
        <v>14542</v>
      </c>
      <c r="D5718">
        <f>COUNTIF(C$4:C5718,Tabela3[[#This Row],[COMANDA]])</f>
        <v>1</v>
      </c>
      <c r="E5718" t="s">
        <v>90</v>
      </c>
      <c r="F5718" t="s">
        <v>99</v>
      </c>
      <c r="G5718" t="s">
        <v>8</v>
      </c>
      <c r="H5718" t="s">
        <v>204</v>
      </c>
      <c r="I5718" s="2">
        <v>2</v>
      </c>
      <c r="J5718" t="s">
        <v>11</v>
      </c>
      <c r="K5718" s="21">
        <f>INDEX(LISTAS!$H:$Q,MATCH(BASE!H5718,LISTAS!$G:$G,0),MATCH(BASE!J5718,LISTAS!$H$3:$Q$3,0))*Tabela3[[#This Row],[QUANTIDADE]]</f>
        <v>36</v>
      </c>
      <c r="L5718" s="2" t="str">
        <f>TEXT(Tabela3[[#This Row],[DATA]],"MM")</f>
        <v>05</v>
      </c>
      <c r="M5718" s="2">
        <f>WEEKNUM(Tabela3[[#This Row],[DATA]])</f>
        <v>20</v>
      </c>
      <c r="N5718" s="18">
        <f>YEAR(Tabela3[[#This Row],[DATA]])</f>
        <v>2023</v>
      </c>
    </row>
    <row r="5719" spans="2:14">
      <c r="B5719" s="1">
        <v>45062</v>
      </c>
      <c r="C5719">
        <v>14542</v>
      </c>
      <c r="D5719">
        <f>COUNTIF(C$4:C5719,Tabela3[[#This Row],[COMANDA]])</f>
        <v>2</v>
      </c>
      <c r="E5719" t="s">
        <v>90</v>
      </c>
      <c r="F5719" t="s">
        <v>99</v>
      </c>
      <c r="G5719" t="s">
        <v>9</v>
      </c>
      <c r="H5719" t="s">
        <v>240</v>
      </c>
      <c r="I5719" s="2">
        <v>1</v>
      </c>
      <c r="J5719" t="s">
        <v>11</v>
      </c>
      <c r="K5719" s="21">
        <f>INDEX(LISTAS!$H:$Q,MATCH(BASE!H5719,LISTAS!$G:$G,0),MATCH(BASE!J5719,LISTAS!$H$3:$Q$3,0))*Tabela3[[#This Row],[QUANTIDADE]]</f>
        <v>6</v>
      </c>
      <c r="L5719" s="2" t="str">
        <f>TEXT(Tabela3[[#This Row],[DATA]],"MM")</f>
        <v>05</v>
      </c>
      <c r="M5719" s="2">
        <f>WEEKNUM(Tabela3[[#This Row],[DATA]])</f>
        <v>20</v>
      </c>
      <c r="N5719" s="18">
        <f>YEAR(Tabela3[[#This Row],[DATA]])</f>
        <v>2023</v>
      </c>
    </row>
    <row r="5720" spans="2:14">
      <c r="B5720" s="1">
        <v>45062</v>
      </c>
      <c r="C5720">
        <v>14543</v>
      </c>
      <c r="D5720">
        <f>COUNTIF(C$4:C5720,Tabela3[[#This Row],[COMANDA]])</f>
        <v>1</v>
      </c>
      <c r="E5720" t="s">
        <v>90</v>
      </c>
      <c r="F5720" t="s">
        <v>375</v>
      </c>
      <c r="G5720" t="s">
        <v>8</v>
      </c>
      <c r="H5720" t="s">
        <v>41</v>
      </c>
      <c r="I5720" s="2">
        <v>1</v>
      </c>
      <c r="J5720" t="s">
        <v>11</v>
      </c>
      <c r="K5720" s="21">
        <f>INDEX(LISTAS!$H:$Q,MATCH(BASE!H5720,LISTAS!$G:$G,0),MATCH(BASE!J5720,LISTAS!$H$3:$Q$3,0))*Tabela3[[#This Row],[QUANTIDADE]]</f>
        <v>14</v>
      </c>
      <c r="L5720" s="2" t="str">
        <f>TEXT(Tabela3[[#This Row],[DATA]],"MM")</f>
        <v>05</v>
      </c>
      <c r="M5720" s="2">
        <f>WEEKNUM(Tabela3[[#This Row],[DATA]])</f>
        <v>20</v>
      </c>
      <c r="N5720" s="18">
        <f>YEAR(Tabela3[[#This Row],[DATA]])</f>
        <v>2023</v>
      </c>
    </row>
    <row r="5721" spans="2:14">
      <c r="B5721" s="1">
        <v>45062</v>
      </c>
      <c r="C5721">
        <v>14544</v>
      </c>
      <c r="D5721">
        <f>COUNTIF(C$4:C5721,Tabela3[[#This Row],[COMANDA]])</f>
        <v>1</v>
      </c>
      <c r="E5721" t="s">
        <v>90</v>
      </c>
      <c r="F5721" t="s">
        <v>99</v>
      </c>
      <c r="G5721" t="s">
        <v>8</v>
      </c>
      <c r="H5721" t="s">
        <v>40</v>
      </c>
      <c r="I5721" s="2">
        <v>1</v>
      </c>
      <c r="J5721" t="s">
        <v>11</v>
      </c>
      <c r="K5721" s="21">
        <f>INDEX(LISTAS!$H:$Q,MATCH(BASE!H5721,LISTAS!$G:$G,0),MATCH(BASE!J5721,LISTAS!$H$3:$Q$3,0))*Tabela3[[#This Row],[QUANTIDADE]]</f>
        <v>14</v>
      </c>
      <c r="L5721" s="2" t="str">
        <f>TEXT(Tabela3[[#This Row],[DATA]],"MM")</f>
        <v>05</v>
      </c>
      <c r="M5721" s="2">
        <f>WEEKNUM(Tabela3[[#This Row],[DATA]])</f>
        <v>20</v>
      </c>
      <c r="N5721" s="18">
        <f>YEAR(Tabela3[[#This Row],[DATA]])</f>
        <v>2023</v>
      </c>
    </row>
    <row r="5722" spans="2:14">
      <c r="B5722" s="1">
        <v>45062</v>
      </c>
      <c r="C5722">
        <v>14544</v>
      </c>
      <c r="D5722">
        <f>COUNTIF(C$4:C5722,Tabela3[[#This Row],[COMANDA]])</f>
        <v>2</v>
      </c>
      <c r="E5722" t="s">
        <v>90</v>
      </c>
      <c r="F5722" t="s">
        <v>99</v>
      </c>
      <c r="G5722" t="s">
        <v>9</v>
      </c>
      <c r="H5722" t="s">
        <v>55</v>
      </c>
      <c r="I5722" s="2">
        <v>1</v>
      </c>
      <c r="J5722" t="s">
        <v>11</v>
      </c>
      <c r="K5722" s="21">
        <f>INDEX(LISTAS!$H:$Q,MATCH(BASE!H5722,LISTAS!$G:$G,0),MATCH(BASE!J5722,LISTAS!$H$3:$Q$3,0))*Tabela3[[#This Row],[QUANTIDADE]]</f>
        <v>3</v>
      </c>
      <c r="L5722" s="2" t="str">
        <f>TEXT(Tabela3[[#This Row],[DATA]],"MM")</f>
        <v>05</v>
      </c>
      <c r="M5722" s="2">
        <f>WEEKNUM(Tabela3[[#This Row],[DATA]])</f>
        <v>20</v>
      </c>
      <c r="N5722" s="18">
        <f>YEAR(Tabela3[[#This Row],[DATA]])</f>
        <v>2023</v>
      </c>
    </row>
    <row r="5723" spans="2:14">
      <c r="B5723" s="1">
        <v>45062</v>
      </c>
      <c r="C5723">
        <v>14545</v>
      </c>
      <c r="D5723">
        <f>COUNTIF(C$4:C5723,Tabela3[[#This Row],[COMANDA]])</f>
        <v>1</v>
      </c>
      <c r="E5723" t="s">
        <v>90</v>
      </c>
      <c r="F5723" t="s">
        <v>98</v>
      </c>
      <c r="G5723" t="s">
        <v>8</v>
      </c>
      <c r="H5723" t="s">
        <v>204</v>
      </c>
      <c r="I5723" s="2">
        <v>1</v>
      </c>
      <c r="J5723" t="s">
        <v>11</v>
      </c>
      <c r="K5723" s="21">
        <f>INDEX(LISTAS!$H:$Q,MATCH(BASE!H5723,LISTAS!$G:$G,0),MATCH(BASE!J5723,LISTAS!$H$3:$Q$3,0))*Tabela3[[#This Row],[QUANTIDADE]]</f>
        <v>18</v>
      </c>
      <c r="L5723" s="2" t="str">
        <f>TEXT(Tabela3[[#This Row],[DATA]],"MM")</f>
        <v>05</v>
      </c>
      <c r="M5723" s="2">
        <f>WEEKNUM(Tabela3[[#This Row],[DATA]])</f>
        <v>20</v>
      </c>
      <c r="N5723" s="18">
        <f>YEAR(Tabela3[[#This Row],[DATA]])</f>
        <v>2023</v>
      </c>
    </row>
    <row r="5724" spans="2:14">
      <c r="B5724" s="1">
        <v>45062</v>
      </c>
      <c r="C5724">
        <v>14546</v>
      </c>
      <c r="D5724">
        <f>COUNTIF(C$4:C5724,Tabela3[[#This Row],[COMANDA]])</f>
        <v>1</v>
      </c>
      <c r="E5724" t="s">
        <v>90</v>
      </c>
      <c r="F5724" t="s">
        <v>99</v>
      </c>
      <c r="G5724" t="s">
        <v>8</v>
      </c>
      <c r="H5724" t="s">
        <v>206</v>
      </c>
      <c r="I5724" s="2">
        <v>1</v>
      </c>
      <c r="J5724" t="s">
        <v>11</v>
      </c>
      <c r="K5724" s="21">
        <f>INDEX(LISTAS!$H:$Q,MATCH(BASE!H5724,LISTAS!$G:$G,0),MATCH(BASE!J5724,LISTAS!$H$3:$Q$3,0))*Tabela3[[#This Row],[QUANTIDADE]]</f>
        <v>18</v>
      </c>
      <c r="L5724" s="2" t="str">
        <f>TEXT(Tabela3[[#This Row],[DATA]],"MM")</f>
        <v>05</v>
      </c>
      <c r="M5724" s="2">
        <f>WEEKNUM(Tabela3[[#This Row],[DATA]])</f>
        <v>20</v>
      </c>
      <c r="N5724" s="18">
        <f>YEAR(Tabela3[[#This Row],[DATA]])</f>
        <v>2023</v>
      </c>
    </row>
    <row r="5725" spans="2:14">
      <c r="B5725" s="1">
        <v>45062</v>
      </c>
      <c r="C5725">
        <v>14546</v>
      </c>
      <c r="D5725">
        <f>COUNTIF(C$4:C5725,Tabela3[[#This Row],[COMANDA]])</f>
        <v>2</v>
      </c>
      <c r="E5725" t="s">
        <v>90</v>
      </c>
      <c r="F5725" t="s">
        <v>99</v>
      </c>
      <c r="G5725" t="s">
        <v>61</v>
      </c>
      <c r="H5725" t="s">
        <v>163</v>
      </c>
      <c r="I5725" s="2">
        <v>1</v>
      </c>
      <c r="J5725" t="s">
        <v>11</v>
      </c>
      <c r="K5725" s="21">
        <f>INDEX(LISTAS!$H:$Q,MATCH(BASE!H5725,LISTAS!$G:$G,0),MATCH(BASE!J5725,LISTAS!$H$3:$Q$3,0))*Tabela3[[#This Row],[QUANTIDADE]]</f>
        <v>4</v>
      </c>
      <c r="L5725" s="2" t="str">
        <f>TEXT(Tabela3[[#This Row],[DATA]],"MM")</f>
        <v>05</v>
      </c>
      <c r="M5725" s="2">
        <f>WEEKNUM(Tabela3[[#This Row],[DATA]])</f>
        <v>20</v>
      </c>
      <c r="N5725" s="18">
        <f>YEAR(Tabela3[[#This Row],[DATA]])</f>
        <v>2023</v>
      </c>
    </row>
    <row r="5726" spans="2:14">
      <c r="B5726" s="1">
        <v>45062</v>
      </c>
      <c r="C5726">
        <v>14547</v>
      </c>
      <c r="D5726">
        <f>COUNTIF(C$4:C5726,Tabela3[[#This Row],[COMANDA]])</f>
        <v>1</v>
      </c>
      <c r="E5726" t="s">
        <v>90</v>
      </c>
      <c r="F5726" t="s">
        <v>98</v>
      </c>
      <c r="G5726" t="s">
        <v>8</v>
      </c>
      <c r="H5726" t="s">
        <v>204</v>
      </c>
      <c r="I5726" s="2">
        <v>1</v>
      </c>
      <c r="J5726" t="s">
        <v>11</v>
      </c>
      <c r="K5726" s="21">
        <f>INDEX(LISTAS!$H:$Q,MATCH(BASE!H5726,LISTAS!$G:$G,0),MATCH(BASE!J5726,LISTAS!$H$3:$Q$3,0))*Tabela3[[#This Row],[QUANTIDADE]]</f>
        <v>18</v>
      </c>
      <c r="L5726" s="2" t="str">
        <f>TEXT(Tabela3[[#This Row],[DATA]],"MM")</f>
        <v>05</v>
      </c>
      <c r="M5726" s="2">
        <f>WEEKNUM(Tabela3[[#This Row],[DATA]])</f>
        <v>20</v>
      </c>
      <c r="N5726" s="18">
        <f>YEAR(Tabela3[[#This Row],[DATA]])</f>
        <v>2023</v>
      </c>
    </row>
    <row r="5727" spans="2:14">
      <c r="B5727" s="1">
        <v>45062</v>
      </c>
      <c r="C5727">
        <v>14548</v>
      </c>
      <c r="D5727">
        <f>COUNTIF(C$4:C5727,Tabela3[[#This Row],[COMANDA]])</f>
        <v>1</v>
      </c>
      <c r="E5727" t="s">
        <v>90</v>
      </c>
      <c r="F5727" t="s">
        <v>98</v>
      </c>
      <c r="G5727" t="s">
        <v>8</v>
      </c>
      <c r="H5727" t="s">
        <v>40</v>
      </c>
      <c r="I5727" s="2">
        <v>1</v>
      </c>
      <c r="J5727" t="s">
        <v>11</v>
      </c>
      <c r="K5727" s="21">
        <f>INDEX(LISTAS!$H:$Q,MATCH(BASE!H5727,LISTAS!$G:$G,0),MATCH(BASE!J5727,LISTAS!$H$3:$Q$3,0))*Tabela3[[#This Row],[QUANTIDADE]]</f>
        <v>14</v>
      </c>
      <c r="L5727" s="2" t="str">
        <f>TEXT(Tabela3[[#This Row],[DATA]],"MM")</f>
        <v>05</v>
      </c>
      <c r="M5727" s="2">
        <f>WEEKNUM(Tabela3[[#This Row],[DATA]])</f>
        <v>20</v>
      </c>
      <c r="N5727" s="18">
        <f>YEAR(Tabela3[[#This Row],[DATA]])</f>
        <v>2023</v>
      </c>
    </row>
    <row r="5728" spans="2:14">
      <c r="B5728" s="1">
        <v>45062</v>
      </c>
      <c r="C5728">
        <v>14548</v>
      </c>
      <c r="D5728">
        <f>COUNTIF(C$4:C5728,Tabela3[[#This Row],[COMANDA]])</f>
        <v>2</v>
      </c>
      <c r="E5728" t="s">
        <v>90</v>
      </c>
      <c r="F5728" t="s">
        <v>98</v>
      </c>
      <c r="G5728" t="s">
        <v>9</v>
      </c>
      <c r="H5728" t="s">
        <v>58</v>
      </c>
      <c r="I5728" s="2">
        <v>1</v>
      </c>
      <c r="J5728" t="s">
        <v>11</v>
      </c>
      <c r="K5728" s="21">
        <f>INDEX(LISTAS!$H:$Q,MATCH(BASE!H5728,LISTAS!$G:$G,0),MATCH(BASE!J5728,LISTAS!$H$3:$Q$3,0))*Tabela3[[#This Row],[QUANTIDADE]]</f>
        <v>5</v>
      </c>
      <c r="L5728" s="2" t="str">
        <f>TEXT(Tabela3[[#This Row],[DATA]],"MM")</f>
        <v>05</v>
      </c>
      <c r="M5728" s="2">
        <f>WEEKNUM(Tabela3[[#This Row],[DATA]])</f>
        <v>20</v>
      </c>
      <c r="N5728" s="18">
        <f>YEAR(Tabela3[[#This Row],[DATA]])</f>
        <v>2023</v>
      </c>
    </row>
    <row r="5729" spans="2:14">
      <c r="B5729" s="1">
        <v>45062</v>
      </c>
      <c r="C5729">
        <v>14549</v>
      </c>
      <c r="D5729">
        <f>COUNTIF(C$4:C5729,Tabela3[[#This Row],[COMANDA]])</f>
        <v>1</v>
      </c>
      <c r="E5729" t="s">
        <v>90</v>
      </c>
      <c r="F5729" t="s">
        <v>99</v>
      </c>
      <c r="G5729" t="s">
        <v>8</v>
      </c>
      <c r="H5729" t="s">
        <v>205</v>
      </c>
      <c r="I5729" s="2">
        <v>1</v>
      </c>
      <c r="J5729" t="s">
        <v>11</v>
      </c>
      <c r="K5729" s="21">
        <f>INDEX(LISTAS!$H:$Q,MATCH(BASE!H5729,LISTAS!$G:$G,0),MATCH(BASE!J5729,LISTAS!$H$3:$Q$3,0))*Tabela3[[#This Row],[QUANTIDADE]]</f>
        <v>22</v>
      </c>
      <c r="L5729" s="2" t="str">
        <f>TEXT(Tabela3[[#This Row],[DATA]],"MM")</f>
        <v>05</v>
      </c>
      <c r="M5729" s="2">
        <f>WEEKNUM(Tabela3[[#This Row],[DATA]])</f>
        <v>20</v>
      </c>
      <c r="N5729" s="18">
        <f>YEAR(Tabela3[[#This Row],[DATA]])</f>
        <v>2023</v>
      </c>
    </row>
    <row r="5730" spans="2:14">
      <c r="B5730" s="1">
        <v>45062</v>
      </c>
      <c r="C5730">
        <v>14550</v>
      </c>
      <c r="D5730">
        <f>COUNTIF(C$4:C5730,Tabela3[[#This Row],[COMANDA]])</f>
        <v>1</v>
      </c>
      <c r="E5730" t="s">
        <v>90</v>
      </c>
      <c r="F5730" t="s">
        <v>99</v>
      </c>
      <c r="G5730" t="s">
        <v>8</v>
      </c>
      <c r="H5730" t="s">
        <v>206</v>
      </c>
      <c r="I5730" s="2">
        <v>1</v>
      </c>
      <c r="J5730" t="s">
        <v>11</v>
      </c>
      <c r="K5730" s="21">
        <f>INDEX(LISTAS!$H:$Q,MATCH(BASE!H5730,LISTAS!$G:$G,0),MATCH(BASE!J5730,LISTAS!$H$3:$Q$3,0))*Tabela3[[#This Row],[QUANTIDADE]]</f>
        <v>18</v>
      </c>
      <c r="L5730" s="2" t="str">
        <f>TEXT(Tabela3[[#This Row],[DATA]],"MM")</f>
        <v>05</v>
      </c>
      <c r="M5730" s="2">
        <f>WEEKNUM(Tabela3[[#This Row],[DATA]])</f>
        <v>20</v>
      </c>
      <c r="N5730" s="18">
        <f>YEAR(Tabela3[[#This Row],[DATA]])</f>
        <v>2023</v>
      </c>
    </row>
    <row r="5731" spans="2:14">
      <c r="B5731" s="1">
        <v>45062</v>
      </c>
      <c r="C5731">
        <v>14550</v>
      </c>
      <c r="D5731">
        <f>COUNTIF(C$4:C5731,Tabela3[[#This Row],[COMANDA]])</f>
        <v>2</v>
      </c>
      <c r="E5731" t="s">
        <v>90</v>
      </c>
      <c r="F5731" t="s">
        <v>99</v>
      </c>
      <c r="G5731" t="s">
        <v>9</v>
      </c>
      <c r="H5731" t="s">
        <v>464</v>
      </c>
      <c r="I5731" s="2">
        <v>1</v>
      </c>
      <c r="J5731" t="s">
        <v>11</v>
      </c>
      <c r="K5731" s="21">
        <f>INDEX(LISTAS!$H:$Q,MATCH(BASE!H5731,LISTAS!$G:$G,0),MATCH(BASE!J5731,LISTAS!$H$3:$Q$3,0))*Tabela3[[#This Row],[QUANTIDADE]]</f>
        <v>5</v>
      </c>
      <c r="L5731" s="2" t="str">
        <f>TEXT(Tabela3[[#This Row],[DATA]],"MM")</f>
        <v>05</v>
      </c>
      <c r="M5731" s="2">
        <f>WEEKNUM(Tabela3[[#This Row],[DATA]])</f>
        <v>20</v>
      </c>
      <c r="N5731" s="18">
        <f>YEAR(Tabela3[[#This Row],[DATA]])</f>
        <v>2023</v>
      </c>
    </row>
    <row r="5732" spans="2:14">
      <c r="B5732" s="1">
        <v>45062</v>
      </c>
      <c r="C5732">
        <v>14551</v>
      </c>
      <c r="D5732">
        <f>COUNTIF(C$4:C5732,Tabela3[[#This Row],[COMANDA]])</f>
        <v>1</v>
      </c>
      <c r="E5732" t="s">
        <v>90</v>
      </c>
      <c r="F5732" t="s">
        <v>98</v>
      </c>
      <c r="G5732" t="s">
        <v>8</v>
      </c>
      <c r="H5732" t="s">
        <v>204</v>
      </c>
      <c r="I5732" s="2">
        <v>1</v>
      </c>
      <c r="J5732" t="s">
        <v>11</v>
      </c>
      <c r="K5732" s="21">
        <f>INDEX(LISTAS!$H:$Q,MATCH(BASE!H5732,LISTAS!$G:$G,0),MATCH(BASE!J5732,LISTAS!$H$3:$Q$3,0))*Tabela3[[#This Row],[QUANTIDADE]]</f>
        <v>18</v>
      </c>
      <c r="L5732" s="2" t="str">
        <f>TEXT(Tabela3[[#This Row],[DATA]],"MM")</f>
        <v>05</v>
      </c>
      <c r="M5732" s="2">
        <f>WEEKNUM(Tabela3[[#This Row],[DATA]])</f>
        <v>20</v>
      </c>
      <c r="N5732" s="18">
        <f>YEAR(Tabela3[[#This Row],[DATA]])</f>
        <v>2023</v>
      </c>
    </row>
    <row r="5733" spans="2:14">
      <c r="B5733" s="1">
        <v>45062</v>
      </c>
      <c r="C5733">
        <v>14551</v>
      </c>
      <c r="D5733">
        <f>COUNTIF(C$4:C5733,Tabela3[[#This Row],[COMANDA]])</f>
        <v>2</v>
      </c>
      <c r="E5733" t="s">
        <v>90</v>
      </c>
      <c r="F5733" t="s">
        <v>98</v>
      </c>
      <c r="G5733" t="s">
        <v>9</v>
      </c>
      <c r="H5733" t="s">
        <v>351</v>
      </c>
      <c r="I5733" s="2">
        <v>1</v>
      </c>
      <c r="J5733" t="s">
        <v>11</v>
      </c>
      <c r="K5733" s="21">
        <f>INDEX(LISTAS!$H:$Q,MATCH(BASE!H5733,LISTAS!$G:$G,0),MATCH(BASE!J5733,LISTAS!$H$3:$Q$3,0))*Tabela3[[#This Row],[QUANTIDADE]]</f>
        <v>4</v>
      </c>
      <c r="L5733" s="2" t="str">
        <f>TEXT(Tabela3[[#This Row],[DATA]],"MM")</f>
        <v>05</v>
      </c>
      <c r="M5733" s="2">
        <f>WEEKNUM(Tabela3[[#This Row],[DATA]])</f>
        <v>20</v>
      </c>
      <c r="N5733" s="18">
        <f>YEAR(Tabela3[[#This Row],[DATA]])</f>
        <v>2023</v>
      </c>
    </row>
    <row r="5734" spans="2:14">
      <c r="B5734" s="1">
        <v>45062</v>
      </c>
      <c r="C5734">
        <v>14552</v>
      </c>
      <c r="D5734">
        <f>COUNTIF(C$4:C5734,Tabela3[[#This Row],[COMANDA]])</f>
        <v>1</v>
      </c>
      <c r="E5734" t="s">
        <v>90</v>
      </c>
      <c r="F5734" t="s">
        <v>98</v>
      </c>
      <c r="G5734" t="s">
        <v>8</v>
      </c>
      <c r="H5734" t="s">
        <v>203</v>
      </c>
      <c r="I5734" s="2">
        <v>1</v>
      </c>
      <c r="J5734" t="s">
        <v>11</v>
      </c>
      <c r="K5734" s="21">
        <f>INDEX(LISTAS!$H:$Q,MATCH(BASE!H5734,LISTAS!$G:$G,0),MATCH(BASE!J5734,LISTAS!$H$3:$Q$3,0))*Tabela3[[#This Row],[QUANTIDADE]]</f>
        <v>20</v>
      </c>
      <c r="L5734" s="2" t="str">
        <f>TEXT(Tabela3[[#This Row],[DATA]],"MM")</f>
        <v>05</v>
      </c>
      <c r="M5734" s="2">
        <f>WEEKNUM(Tabela3[[#This Row],[DATA]])</f>
        <v>20</v>
      </c>
      <c r="N5734" s="18">
        <f>YEAR(Tabela3[[#This Row],[DATA]])</f>
        <v>2023</v>
      </c>
    </row>
    <row r="5735" spans="2:14">
      <c r="B5735" s="1">
        <v>45062</v>
      </c>
      <c r="C5735">
        <v>14552</v>
      </c>
      <c r="D5735">
        <f>COUNTIF(C$4:C5735,Tabela3[[#This Row],[COMANDA]])</f>
        <v>2</v>
      </c>
      <c r="E5735" t="s">
        <v>90</v>
      </c>
      <c r="F5735" t="s">
        <v>98</v>
      </c>
      <c r="G5735" t="s">
        <v>9</v>
      </c>
      <c r="H5735" t="s">
        <v>138</v>
      </c>
      <c r="I5735" s="2">
        <v>1</v>
      </c>
      <c r="J5735" t="s">
        <v>11</v>
      </c>
      <c r="K5735" s="21">
        <f>INDEX(LISTAS!$H:$Q,MATCH(BASE!H5735,LISTAS!$G:$G,0),MATCH(BASE!J5735,LISTAS!$H$3:$Q$3,0))*Tabela3[[#This Row],[QUANTIDADE]]</f>
        <v>4</v>
      </c>
      <c r="L5735" s="2" t="str">
        <f>TEXT(Tabela3[[#This Row],[DATA]],"MM")</f>
        <v>05</v>
      </c>
      <c r="M5735" s="2">
        <f>WEEKNUM(Tabela3[[#This Row],[DATA]])</f>
        <v>20</v>
      </c>
      <c r="N5735" s="18">
        <f>YEAR(Tabela3[[#This Row],[DATA]])</f>
        <v>2023</v>
      </c>
    </row>
    <row r="5736" spans="2:14">
      <c r="B5736" s="1">
        <v>45062</v>
      </c>
      <c r="C5736">
        <v>14553</v>
      </c>
      <c r="D5736">
        <f>COUNTIF(C$4:C5736,Tabela3[[#This Row],[COMANDA]])</f>
        <v>1</v>
      </c>
      <c r="E5736" t="s">
        <v>90</v>
      </c>
      <c r="F5736" t="s">
        <v>99</v>
      </c>
      <c r="G5736" t="s">
        <v>8</v>
      </c>
      <c r="H5736" t="s">
        <v>211</v>
      </c>
      <c r="I5736" s="2">
        <v>1</v>
      </c>
      <c r="J5736" t="s">
        <v>11</v>
      </c>
      <c r="K5736" s="21">
        <f>INDEX(LISTAS!$H:$Q,MATCH(BASE!H5736,LISTAS!$G:$G,0),MATCH(BASE!J5736,LISTAS!$H$3:$Q$3,0))*Tabela3[[#This Row],[QUANTIDADE]]</f>
        <v>20</v>
      </c>
      <c r="L5736" s="2" t="str">
        <f>TEXT(Tabela3[[#This Row],[DATA]],"MM")</f>
        <v>05</v>
      </c>
      <c r="M5736" s="2">
        <f>WEEKNUM(Tabela3[[#This Row],[DATA]])</f>
        <v>20</v>
      </c>
      <c r="N5736" s="18">
        <f>YEAR(Tabela3[[#This Row],[DATA]])</f>
        <v>2023</v>
      </c>
    </row>
    <row r="5737" spans="2:14">
      <c r="B5737" s="1">
        <v>45062</v>
      </c>
      <c r="C5737">
        <v>14553</v>
      </c>
      <c r="D5737">
        <f>COUNTIF(C$4:C5737,Tabela3[[#This Row],[COMANDA]])</f>
        <v>2</v>
      </c>
      <c r="E5737" t="s">
        <v>90</v>
      </c>
      <c r="F5737" t="s">
        <v>99</v>
      </c>
      <c r="G5737" t="s">
        <v>9</v>
      </c>
      <c r="H5737" t="s">
        <v>240</v>
      </c>
      <c r="I5737" s="2">
        <v>1</v>
      </c>
      <c r="J5737" t="s">
        <v>11</v>
      </c>
      <c r="K5737" s="21">
        <f>INDEX(LISTAS!$H:$Q,MATCH(BASE!H5737,LISTAS!$G:$G,0),MATCH(BASE!J5737,LISTAS!$H$3:$Q$3,0))*Tabela3[[#This Row],[QUANTIDADE]]</f>
        <v>6</v>
      </c>
      <c r="L5737" s="2" t="str">
        <f>TEXT(Tabela3[[#This Row],[DATA]],"MM")</f>
        <v>05</v>
      </c>
      <c r="M5737" s="2">
        <f>WEEKNUM(Tabela3[[#This Row],[DATA]])</f>
        <v>20</v>
      </c>
      <c r="N5737" s="18">
        <f>YEAR(Tabela3[[#This Row],[DATA]])</f>
        <v>2023</v>
      </c>
    </row>
    <row r="5738" spans="2:14">
      <c r="B5738" s="1">
        <v>45062</v>
      </c>
      <c r="C5738">
        <v>14554</v>
      </c>
      <c r="D5738">
        <f>COUNTIF(C$4:C5738,Tabela3[[#This Row],[COMANDA]])</f>
        <v>1</v>
      </c>
      <c r="E5738" t="s">
        <v>90</v>
      </c>
      <c r="F5738" t="s">
        <v>99</v>
      </c>
      <c r="G5738" t="s">
        <v>8</v>
      </c>
      <c r="H5738" t="s">
        <v>211</v>
      </c>
      <c r="I5738" s="2">
        <v>2</v>
      </c>
      <c r="J5738" t="s">
        <v>11</v>
      </c>
      <c r="K5738" s="21">
        <f>INDEX(LISTAS!$H:$Q,MATCH(BASE!H5738,LISTAS!$G:$G,0),MATCH(BASE!J5738,LISTAS!$H$3:$Q$3,0))*Tabela3[[#This Row],[QUANTIDADE]]</f>
        <v>40</v>
      </c>
      <c r="L5738" s="2" t="str">
        <f>TEXT(Tabela3[[#This Row],[DATA]],"MM")</f>
        <v>05</v>
      </c>
      <c r="M5738" s="2">
        <f>WEEKNUM(Tabela3[[#This Row],[DATA]])</f>
        <v>20</v>
      </c>
      <c r="N5738" s="18">
        <f>YEAR(Tabela3[[#This Row],[DATA]])</f>
        <v>2023</v>
      </c>
    </row>
    <row r="5739" spans="2:14">
      <c r="B5739" s="1">
        <v>45062</v>
      </c>
      <c r="C5739">
        <v>14554</v>
      </c>
      <c r="D5739">
        <f>COUNTIF(C$4:C5739,Tabela3[[#This Row],[COMANDA]])</f>
        <v>2</v>
      </c>
      <c r="E5739" t="s">
        <v>90</v>
      </c>
      <c r="F5739" t="s">
        <v>99</v>
      </c>
      <c r="G5739" t="s">
        <v>9</v>
      </c>
      <c r="H5739" t="s">
        <v>142</v>
      </c>
      <c r="I5739" s="2">
        <v>1</v>
      </c>
      <c r="J5739" t="s">
        <v>11</v>
      </c>
      <c r="K5739" s="21">
        <f>INDEX(LISTAS!$H:$Q,MATCH(BASE!H5739,LISTAS!$G:$G,0),MATCH(BASE!J5739,LISTAS!$H$3:$Q$3,0))*Tabela3[[#This Row],[QUANTIDADE]]</f>
        <v>6</v>
      </c>
      <c r="L5739" s="2" t="str">
        <f>TEXT(Tabela3[[#This Row],[DATA]],"MM")</f>
        <v>05</v>
      </c>
      <c r="M5739" s="2">
        <f>WEEKNUM(Tabela3[[#This Row],[DATA]])</f>
        <v>20</v>
      </c>
      <c r="N5739" s="18">
        <f>YEAR(Tabela3[[#This Row],[DATA]])</f>
        <v>2023</v>
      </c>
    </row>
    <row r="5740" spans="2:14">
      <c r="B5740" s="1">
        <v>45062</v>
      </c>
      <c r="C5740">
        <v>14555</v>
      </c>
      <c r="D5740">
        <f>COUNTIF(C$4:C5740,Tabela3[[#This Row],[COMANDA]])</f>
        <v>1</v>
      </c>
      <c r="E5740" t="s">
        <v>90</v>
      </c>
      <c r="G5740" t="s">
        <v>8</v>
      </c>
      <c r="H5740" t="s">
        <v>47</v>
      </c>
      <c r="I5740" s="2">
        <v>1</v>
      </c>
      <c r="J5740" t="s">
        <v>11</v>
      </c>
      <c r="K5740" s="21">
        <f>INDEX(LISTAS!$H:$Q,MATCH(BASE!H5740,LISTAS!$G:$G,0),MATCH(BASE!J5740,LISTAS!$H$3:$Q$3,0))*Tabela3[[#This Row],[QUANTIDADE]]</f>
        <v>16</v>
      </c>
      <c r="L5740" s="2" t="str">
        <f>TEXT(Tabela3[[#This Row],[DATA]],"MM")</f>
        <v>05</v>
      </c>
      <c r="M5740" s="2">
        <f>WEEKNUM(Tabela3[[#This Row],[DATA]])</f>
        <v>20</v>
      </c>
      <c r="N5740" s="18">
        <f>YEAR(Tabela3[[#This Row],[DATA]])</f>
        <v>2023</v>
      </c>
    </row>
    <row r="5741" spans="2:14">
      <c r="B5741" s="1">
        <v>45062</v>
      </c>
      <c r="C5741">
        <v>14556</v>
      </c>
      <c r="D5741">
        <f>COUNTIF(C$4:C5741,Tabela3[[#This Row],[COMANDA]])</f>
        <v>1</v>
      </c>
      <c r="E5741" t="s">
        <v>90</v>
      </c>
      <c r="F5741" t="s">
        <v>100</v>
      </c>
      <c r="G5741" t="s">
        <v>8</v>
      </c>
      <c r="H5741" t="s">
        <v>39</v>
      </c>
      <c r="I5741" s="2">
        <v>1</v>
      </c>
      <c r="J5741" t="s">
        <v>11</v>
      </c>
      <c r="K5741" s="21">
        <f>INDEX(LISTAS!$H:$Q,MATCH(BASE!H5741,LISTAS!$G:$G,0),MATCH(BASE!J5741,LISTAS!$H$3:$Q$3,0))*Tabela3[[#This Row],[QUANTIDADE]]</f>
        <v>12</v>
      </c>
      <c r="L5741" s="2" t="str">
        <f>TEXT(Tabela3[[#This Row],[DATA]],"MM")</f>
        <v>05</v>
      </c>
      <c r="M5741" s="2">
        <f>WEEKNUM(Tabela3[[#This Row],[DATA]])</f>
        <v>20</v>
      </c>
      <c r="N5741" s="18">
        <f>YEAR(Tabela3[[#This Row],[DATA]])</f>
        <v>2023</v>
      </c>
    </row>
    <row r="5742" spans="2:14">
      <c r="B5742" s="1">
        <v>45062</v>
      </c>
      <c r="C5742">
        <v>14556</v>
      </c>
      <c r="D5742">
        <f>COUNTIF(C$4:C5742,Tabela3[[#This Row],[COMANDA]])</f>
        <v>2</v>
      </c>
      <c r="E5742" t="s">
        <v>90</v>
      </c>
      <c r="F5742" t="s">
        <v>100</v>
      </c>
      <c r="G5742" t="s">
        <v>8</v>
      </c>
      <c r="H5742" t="s">
        <v>47</v>
      </c>
      <c r="I5742" s="2">
        <v>1</v>
      </c>
      <c r="J5742" t="s">
        <v>11</v>
      </c>
      <c r="K5742" s="21">
        <f>INDEX(LISTAS!$H:$Q,MATCH(BASE!H5742,LISTAS!$G:$G,0),MATCH(BASE!J5742,LISTAS!$H$3:$Q$3,0))*Tabela3[[#This Row],[QUANTIDADE]]</f>
        <v>16</v>
      </c>
      <c r="L5742" s="2" t="str">
        <f>TEXT(Tabela3[[#This Row],[DATA]],"MM")</f>
        <v>05</v>
      </c>
      <c r="M5742" s="2">
        <f>WEEKNUM(Tabela3[[#This Row],[DATA]])</f>
        <v>20</v>
      </c>
      <c r="N5742" s="18">
        <f>YEAR(Tabela3[[#This Row],[DATA]])</f>
        <v>2023</v>
      </c>
    </row>
    <row r="5743" spans="2:14">
      <c r="B5743" s="1">
        <v>45062</v>
      </c>
      <c r="C5743">
        <v>14556</v>
      </c>
      <c r="D5743">
        <f>COUNTIF(C$4:C5743,Tabela3[[#This Row],[COMANDA]])</f>
        <v>3</v>
      </c>
      <c r="E5743" t="s">
        <v>90</v>
      </c>
      <c r="F5743" t="s">
        <v>100</v>
      </c>
      <c r="G5743" t="s">
        <v>9</v>
      </c>
      <c r="H5743" t="s">
        <v>138</v>
      </c>
      <c r="I5743" s="2">
        <v>1</v>
      </c>
      <c r="J5743" t="s">
        <v>11</v>
      </c>
      <c r="K5743" s="21">
        <f>INDEX(LISTAS!$H:$Q,MATCH(BASE!H5743,LISTAS!$G:$G,0),MATCH(BASE!J5743,LISTAS!$H$3:$Q$3,0))*Tabela3[[#This Row],[QUANTIDADE]]</f>
        <v>4</v>
      </c>
      <c r="L5743" s="2" t="str">
        <f>TEXT(Tabela3[[#This Row],[DATA]],"MM")</f>
        <v>05</v>
      </c>
      <c r="M5743" s="2">
        <f>WEEKNUM(Tabela3[[#This Row],[DATA]])</f>
        <v>20</v>
      </c>
      <c r="N5743" s="18">
        <f>YEAR(Tabela3[[#This Row],[DATA]])</f>
        <v>2023</v>
      </c>
    </row>
    <row r="5744" spans="2:14">
      <c r="B5744" s="1">
        <v>45062</v>
      </c>
      <c r="C5744">
        <v>14557</v>
      </c>
      <c r="D5744">
        <f>COUNTIF(C$4:C5744,Tabela3[[#This Row],[COMANDA]])</f>
        <v>1</v>
      </c>
      <c r="E5744" t="s">
        <v>89</v>
      </c>
      <c r="F5744" t="s">
        <v>375</v>
      </c>
      <c r="G5744" t="s">
        <v>8</v>
      </c>
      <c r="H5744" t="s">
        <v>41</v>
      </c>
      <c r="I5744" s="2">
        <v>1</v>
      </c>
      <c r="J5744" t="s">
        <v>12</v>
      </c>
      <c r="K5744" s="21">
        <f>INDEX(LISTAS!$H:$Q,MATCH(BASE!H5744,LISTAS!$G:$G,0),MATCH(BASE!J5744,LISTAS!$H$3:$Q$3,0))*Tabela3[[#This Row],[QUANTIDADE]]</f>
        <v>12.6</v>
      </c>
      <c r="L5744" s="2" t="str">
        <f>TEXT(Tabela3[[#This Row],[DATA]],"MM")</f>
        <v>05</v>
      </c>
      <c r="M5744" s="2">
        <f>WEEKNUM(Tabela3[[#This Row],[DATA]])</f>
        <v>20</v>
      </c>
      <c r="N5744" s="18">
        <f>YEAR(Tabela3[[#This Row],[DATA]])</f>
        <v>2023</v>
      </c>
    </row>
    <row r="5745" spans="2:14">
      <c r="B5745" s="1">
        <v>45062</v>
      </c>
      <c r="C5745">
        <v>14557</v>
      </c>
      <c r="D5745">
        <f>COUNTIF(C$4:C5745,Tabela3[[#This Row],[COMANDA]])</f>
        <v>2</v>
      </c>
      <c r="E5745" t="s">
        <v>89</v>
      </c>
      <c r="F5745" t="s">
        <v>375</v>
      </c>
      <c r="G5745" t="s">
        <v>8</v>
      </c>
      <c r="H5745" t="s">
        <v>203</v>
      </c>
      <c r="I5745" s="2">
        <v>1</v>
      </c>
      <c r="J5745" t="s">
        <v>12</v>
      </c>
      <c r="K5745" s="21">
        <f>INDEX(LISTAS!$H:$Q,MATCH(BASE!H5745,LISTAS!$G:$G,0),MATCH(BASE!J5745,LISTAS!$H$3:$Q$3,0))*Tabela3[[#This Row],[QUANTIDADE]]</f>
        <v>18</v>
      </c>
      <c r="L5745" s="2" t="str">
        <f>TEXT(Tabela3[[#This Row],[DATA]],"MM")</f>
        <v>05</v>
      </c>
      <c r="M5745" s="2">
        <f>WEEKNUM(Tabela3[[#This Row],[DATA]])</f>
        <v>20</v>
      </c>
      <c r="N5745" s="18">
        <f>YEAR(Tabela3[[#This Row],[DATA]])</f>
        <v>2023</v>
      </c>
    </row>
    <row r="5746" spans="2:14">
      <c r="B5746" s="1">
        <v>45062</v>
      </c>
      <c r="C5746">
        <v>14558</v>
      </c>
      <c r="D5746">
        <f>COUNTIF(C$4:C5746,Tabela3[[#This Row],[COMANDA]])</f>
        <v>1</v>
      </c>
      <c r="E5746" t="s">
        <v>90</v>
      </c>
      <c r="G5746" t="s">
        <v>8</v>
      </c>
      <c r="H5746" t="s">
        <v>40</v>
      </c>
      <c r="I5746" s="2">
        <v>1</v>
      </c>
      <c r="J5746" t="s">
        <v>11</v>
      </c>
      <c r="K5746" s="21">
        <f>INDEX(LISTAS!$H:$Q,MATCH(BASE!H5746,LISTAS!$G:$G,0),MATCH(BASE!J5746,LISTAS!$H$3:$Q$3,0))*Tabela3[[#This Row],[QUANTIDADE]]</f>
        <v>14</v>
      </c>
      <c r="L5746" s="2" t="str">
        <f>TEXT(Tabela3[[#This Row],[DATA]],"MM")</f>
        <v>05</v>
      </c>
      <c r="M5746" s="2">
        <f>WEEKNUM(Tabela3[[#This Row],[DATA]])</f>
        <v>20</v>
      </c>
      <c r="N5746" s="18">
        <f>YEAR(Tabela3[[#This Row],[DATA]])</f>
        <v>2023</v>
      </c>
    </row>
    <row r="5747" spans="2:14">
      <c r="B5747" s="1">
        <v>45062</v>
      </c>
      <c r="C5747">
        <v>14558</v>
      </c>
      <c r="D5747">
        <f>COUNTIF(C$4:C5747,Tabela3[[#This Row],[COMANDA]])</f>
        <v>2</v>
      </c>
      <c r="E5747" t="s">
        <v>90</v>
      </c>
      <c r="G5747" t="s">
        <v>8</v>
      </c>
      <c r="H5747" t="s">
        <v>204</v>
      </c>
      <c r="I5747" s="2">
        <v>3</v>
      </c>
      <c r="J5747" t="s">
        <v>11</v>
      </c>
      <c r="K5747" s="21">
        <f>INDEX(LISTAS!$H:$Q,MATCH(BASE!H5747,LISTAS!$G:$G,0),MATCH(BASE!J5747,LISTAS!$H$3:$Q$3,0))*Tabela3[[#This Row],[QUANTIDADE]]</f>
        <v>54</v>
      </c>
      <c r="L5747" s="2" t="str">
        <f>TEXT(Tabela3[[#This Row],[DATA]],"MM")</f>
        <v>05</v>
      </c>
      <c r="M5747" s="2">
        <f>WEEKNUM(Tabela3[[#This Row],[DATA]])</f>
        <v>20</v>
      </c>
      <c r="N5747" s="18">
        <f>YEAR(Tabela3[[#This Row],[DATA]])</f>
        <v>2023</v>
      </c>
    </row>
    <row r="5748" spans="2:14">
      <c r="B5748" s="1">
        <v>45062</v>
      </c>
      <c r="C5748">
        <v>14559</v>
      </c>
      <c r="D5748">
        <f>COUNTIF(C$4:C5748,Tabela3[[#This Row],[COMANDA]])</f>
        <v>1</v>
      </c>
      <c r="E5748" t="s">
        <v>90</v>
      </c>
      <c r="F5748" t="s">
        <v>99</v>
      </c>
      <c r="G5748" t="s">
        <v>8</v>
      </c>
      <c r="H5748" t="s">
        <v>47</v>
      </c>
      <c r="I5748" s="2">
        <v>1</v>
      </c>
      <c r="J5748" t="s">
        <v>11</v>
      </c>
      <c r="K5748" s="21">
        <f>INDEX(LISTAS!$H:$Q,MATCH(BASE!H5748,LISTAS!$G:$G,0),MATCH(BASE!J5748,LISTAS!$H$3:$Q$3,0))*Tabela3[[#This Row],[QUANTIDADE]]</f>
        <v>16</v>
      </c>
      <c r="L5748" s="2" t="str">
        <f>TEXT(Tabela3[[#This Row],[DATA]],"MM")</f>
        <v>05</v>
      </c>
      <c r="M5748" s="2">
        <f>WEEKNUM(Tabela3[[#This Row],[DATA]])</f>
        <v>20</v>
      </c>
      <c r="N5748" s="18">
        <f>YEAR(Tabela3[[#This Row],[DATA]])</f>
        <v>2023</v>
      </c>
    </row>
    <row r="5749" spans="2:14">
      <c r="B5749" s="1">
        <v>45062</v>
      </c>
      <c r="C5749">
        <v>14560</v>
      </c>
      <c r="D5749">
        <f>COUNTIF(C$4:C5749,Tabela3[[#This Row],[COMANDA]])</f>
        <v>1</v>
      </c>
      <c r="E5749" t="s">
        <v>90</v>
      </c>
      <c r="F5749" t="s">
        <v>99</v>
      </c>
      <c r="G5749" t="s">
        <v>8</v>
      </c>
      <c r="H5749" t="s">
        <v>39</v>
      </c>
      <c r="I5749" s="2">
        <v>1</v>
      </c>
      <c r="J5749" t="s">
        <v>11</v>
      </c>
      <c r="K5749" s="21">
        <f>INDEX(LISTAS!$H:$Q,MATCH(BASE!H5749,LISTAS!$G:$G,0),MATCH(BASE!J5749,LISTAS!$H$3:$Q$3,0))*Tabela3[[#This Row],[QUANTIDADE]]</f>
        <v>12</v>
      </c>
      <c r="L5749" s="2" t="str">
        <f>TEXT(Tabela3[[#This Row],[DATA]],"MM")</f>
        <v>05</v>
      </c>
      <c r="M5749" s="2">
        <f>WEEKNUM(Tabela3[[#This Row],[DATA]])</f>
        <v>20</v>
      </c>
      <c r="N5749" s="18">
        <f>YEAR(Tabela3[[#This Row],[DATA]])</f>
        <v>2023</v>
      </c>
    </row>
    <row r="5750" spans="2:14">
      <c r="B5750" s="1">
        <v>45062</v>
      </c>
      <c r="C5750">
        <v>14560</v>
      </c>
      <c r="D5750">
        <f>COUNTIF(C$4:C5750,Tabela3[[#This Row],[COMANDA]])</f>
        <v>2</v>
      </c>
      <c r="E5750" t="s">
        <v>90</v>
      </c>
      <c r="F5750" t="s">
        <v>99</v>
      </c>
      <c r="G5750" t="s">
        <v>61</v>
      </c>
      <c r="H5750" t="s">
        <v>166</v>
      </c>
      <c r="I5750" s="2">
        <v>1</v>
      </c>
      <c r="J5750" t="s">
        <v>11</v>
      </c>
      <c r="K5750" s="21">
        <f>INDEX(LISTAS!$H:$Q,MATCH(BASE!H5750,LISTAS!$G:$G,0),MATCH(BASE!J5750,LISTAS!$H$3:$Q$3,0))*Tabela3[[#This Row],[QUANTIDADE]]</f>
        <v>8</v>
      </c>
      <c r="L5750" s="2" t="str">
        <f>TEXT(Tabela3[[#This Row],[DATA]],"MM")</f>
        <v>05</v>
      </c>
      <c r="M5750" s="2">
        <f>WEEKNUM(Tabela3[[#This Row],[DATA]])</f>
        <v>20</v>
      </c>
      <c r="N5750" s="18">
        <f>YEAR(Tabela3[[#This Row],[DATA]])</f>
        <v>2023</v>
      </c>
    </row>
    <row r="5751" spans="2:14">
      <c r="B5751" s="1">
        <v>45062</v>
      </c>
      <c r="C5751">
        <v>14561</v>
      </c>
      <c r="D5751">
        <f>COUNTIF(C$4:C5751,Tabela3[[#This Row],[COMANDA]])</f>
        <v>1</v>
      </c>
      <c r="E5751" t="s">
        <v>90</v>
      </c>
      <c r="F5751" t="s">
        <v>98</v>
      </c>
      <c r="G5751" t="s">
        <v>8</v>
      </c>
      <c r="H5751" t="s">
        <v>204</v>
      </c>
      <c r="I5751" s="2">
        <v>1</v>
      </c>
      <c r="J5751" t="s">
        <v>11</v>
      </c>
      <c r="K5751" s="21">
        <f>INDEX(LISTAS!$H:$Q,MATCH(BASE!H5751,LISTAS!$G:$G,0),MATCH(BASE!J5751,LISTAS!$H$3:$Q$3,0))*Tabela3[[#This Row],[QUANTIDADE]]</f>
        <v>18</v>
      </c>
      <c r="L5751" s="2" t="str">
        <f>TEXT(Tabela3[[#This Row],[DATA]],"MM")</f>
        <v>05</v>
      </c>
      <c r="M5751" s="2">
        <f>WEEKNUM(Tabela3[[#This Row],[DATA]])</f>
        <v>20</v>
      </c>
      <c r="N5751" s="18">
        <f>YEAR(Tabela3[[#This Row],[DATA]])</f>
        <v>2023</v>
      </c>
    </row>
    <row r="5752" spans="2:14">
      <c r="B5752" s="1">
        <v>45062</v>
      </c>
      <c r="C5752">
        <v>14561</v>
      </c>
      <c r="D5752">
        <f>COUNTIF(C$4:C5752,Tabela3[[#This Row],[COMANDA]])</f>
        <v>2</v>
      </c>
      <c r="E5752" t="s">
        <v>90</v>
      </c>
      <c r="F5752" t="s">
        <v>98</v>
      </c>
      <c r="G5752" t="s">
        <v>9</v>
      </c>
      <c r="H5752" t="s">
        <v>138</v>
      </c>
      <c r="I5752" s="2">
        <v>1</v>
      </c>
      <c r="J5752" t="s">
        <v>11</v>
      </c>
      <c r="K5752" s="21">
        <f>INDEX(LISTAS!$H:$Q,MATCH(BASE!H5752,LISTAS!$G:$G,0),MATCH(BASE!J5752,LISTAS!$H$3:$Q$3,0))*Tabela3[[#This Row],[QUANTIDADE]]</f>
        <v>4</v>
      </c>
      <c r="L5752" s="2" t="str">
        <f>TEXT(Tabela3[[#This Row],[DATA]],"MM")</f>
        <v>05</v>
      </c>
      <c r="M5752" s="2">
        <f>WEEKNUM(Tabela3[[#This Row],[DATA]])</f>
        <v>20</v>
      </c>
      <c r="N5752" s="18">
        <f>YEAR(Tabela3[[#This Row],[DATA]])</f>
        <v>2023</v>
      </c>
    </row>
    <row r="5753" spans="2:14">
      <c r="B5753" s="1">
        <v>45062</v>
      </c>
      <c r="C5753">
        <v>14562</v>
      </c>
      <c r="D5753">
        <f>COUNTIF(C$4:C5753,Tabela3[[#This Row],[COMANDA]])</f>
        <v>1</v>
      </c>
      <c r="E5753" t="s">
        <v>90</v>
      </c>
      <c r="F5753" t="s">
        <v>98</v>
      </c>
      <c r="G5753" t="s">
        <v>8</v>
      </c>
      <c r="H5753" t="s">
        <v>43</v>
      </c>
      <c r="I5753" s="2">
        <v>1</v>
      </c>
      <c r="J5753" t="s">
        <v>11</v>
      </c>
      <c r="K5753" s="21">
        <f>INDEX(LISTAS!$H:$Q,MATCH(BASE!H5753,LISTAS!$G:$G,0),MATCH(BASE!J5753,LISTAS!$H$3:$Q$3,0))*Tabela3[[#This Row],[QUANTIDADE]]</f>
        <v>18</v>
      </c>
      <c r="L5753" s="2" t="str">
        <f>TEXT(Tabela3[[#This Row],[DATA]],"MM")</f>
        <v>05</v>
      </c>
      <c r="M5753" s="2">
        <f>WEEKNUM(Tabela3[[#This Row],[DATA]])</f>
        <v>20</v>
      </c>
      <c r="N5753" s="18">
        <f>YEAR(Tabela3[[#This Row],[DATA]])</f>
        <v>2023</v>
      </c>
    </row>
    <row r="5754" spans="2:14">
      <c r="B5754" s="1">
        <v>45062</v>
      </c>
      <c r="C5754">
        <v>14562</v>
      </c>
      <c r="D5754">
        <f>COUNTIF(C$4:C5754,Tabela3[[#This Row],[COMANDA]])</f>
        <v>2</v>
      </c>
      <c r="E5754" t="s">
        <v>90</v>
      </c>
      <c r="F5754" t="s">
        <v>98</v>
      </c>
      <c r="G5754" t="s">
        <v>9</v>
      </c>
      <c r="H5754" t="s">
        <v>138</v>
      </c>
      <c r="I5754" s="2">
        <v>1</v>
      </c>
      <c r="J5754" t="s">
        <v>11</v>
      </c>
      <c r="K5754" s="21">
        <f>INDEX(LISTAS!$H:$Q,MATCH(BASE!H5754,LISTAS!$G:$G,0),MATCH(BASE!J5754,LISTAS!$H$3:$Q$3,0))*Tabela3[[#This Row],[QUANTIDADE]]</f>
        <v>4</v>
      </c>
      <c r="L5754" s="2" t="str">
        <f>TEXT(Tabela3[[#This Row],[DATA]],"MM")</f>
        <v>05</v>
      </c>
      <c r="M5754" s="2">
        <f>WEEKNUM(Tabela3[[#This Row],[DATA]])</f>
        <v>20</v>
      </c>
      <c r="N5754" s="18">
        <f>YEAR(Tabela3[[#This Row],[DATA]])</f>
        <v>2023</v>
      </c>
    </row>
    <row r="5755" spans="2:14">
      <c r="B5755" s="1">
        <v>45062</v>
      </c>
      <c r="C5755">
        <v>14563</v>
      </c>
      <c r="D5755">
        <f>COUNTIF(C$4:C5755,Tabela3[[#This Row],[COMANDA]])</f>
        <v>1</v>
      </c>
      <c r="E5755" t="s">
        <v>90</v>
      </c>
      <c r="F5755" t="s">
        <v>98</v>
      </c>
      <c r="G5755" t="s">
        <v>8</v>
      </c>
      <c r="H5755" t="s">
        <v>42</v>
      </c>
      <c r="I5755" s="2">
        <v>2</v>
      </c>
      <c r="J5755" t="s">
        <v>11</v>
      </c>
      <c r="K5755" s="21">
        <f>INDEX(LISTAS!$H:$Q,MATCH(BASE!H5755,LISTAS!$G:$G,0),MATCH(BASE!J5755,LISTAS!$H$3:$Q$3,0))*Tabela3[[#This Row],[QUANTIDADE]]</f>
        <v>32</v>
      </c>
      <c r="L5755" s="2" t="str">
        <f>TEXT(Tabela3[[#This Row],[DATA]],"MM")</f>
        <v>05</v>
      </c>
      <c r="M5755" s="2">
        <f>WEEKNUM(Tabela3[[#This Row],[DATA]])</f>
        <v>20</v>
      </c>
      <c r="N5755" s="18">
        <f>YEAR(Tabela3[[#This Row],[DATA]])</f>
        <v>2023</v>
      </c>
    </row>
    <row r="5756" spans="2:14">
      <c r="B5756" s="1">
        <v>45062</v>
      </c>
      <c r="C5756">
        <v>14564</v>
      </c>
      <c r="D5756">
        <f>COUNTIF(C$4:C5756,Tabela3[[#This Row],[COMANDA]])</f>
        <v>1</v>
      </c>
      <c r="E5756" t="s">
        <v>90</v>
      </c>
      <c r="G5756" t="s">
        <v>8</v>
      </c>
      <c r="H5756" t="s">
        <v>42</v>
      </c>
      <c r="I5756" s="2">
        <v>1</v>
      </c>
      <c r="J5756" t="s">
        <v>11</v>
      </c>
      <c r="K5756" s="21">
        <f>INDEX(LISTAS!$H:$Q,MATCH(BASE!H5756,LISTAS!$G:$G,0),MATCH(BASE!J5756,LISTAS!$H$3:$Q$3,0))*Tabela3[[#This Row],[QUANTIDADE]]</f>
        <v>16</v>
      </c>
      <c r="L5756" s="2" t="str">
        <f>TEXT(Tabela3[[#This Row],[DATA]],"MM")</f>
        <v>05</v>
      </c>
      <c r="M5756" s="2">
        <f>WEEKNUM(Tabela3[[#This Row],[DATA]])</f>
        <v>20</v>
      </c>
      <c r="N5756" s="18">
        <f>YEAR(Tabela3[[#This Row],[DATA]])</f>
        <v>2023</v>
      </c>
    </row>
    <row r="5757" spans="2:14">
      <c r="B5757" s="1">
        <v>45062</v>
      </c>
      <c r="C5757">
        <v>14565</v>
      </c>
      <c r="D5757">
        <f>COUNTIF(C$4:C5757,Tabela3[[#This Row],[COMANDA]])</f>
        <v>1</v>
      </c>
      <c r="E5757" t="s">
        <v>90</v>
      </c>
      <c r="G5757" t="s">
        <v>8</v>
      </c>
      <c r="H5757" t="s">
        <v>206</v>
      </c>
      <c r="I5757" s="2">
        <v>1</v>
      </c>
      <c r="J5757" t="s">
        <v>11</v>
      </c>
      <c r="K5757" s="21">
        <f>INDEX(LISTAS!$H:$Q,MATCH(BASE!H5757,LISTAS!$G:$G,0),MATCH(BASE!J5757,LISTAS!$H$3:$Q$3,0))*Tabela3[[#This Row],[QUANTIDADE]]</f>
        <v>18</v>
      </c>
      <c r="L5757" s="2" t="str">
        <f>TEXT(Tabela3[[#This Row],[DATA]],"MM")</f>
        <v>05</v>
      </c>
      <c r="M5757" s="2">
        <f>WEEKNUM(Tabela3[[#This Row],[DATA]])</f>
        <v>20</v>
      </c>
      <c r="N5757" s="18">
        <f>YEAR(Tabela3[[#This Row],[DATA]])</f>
        <v>2023</v>
      </c>
    </row>
    <row r="5758" spans="2:14">
      <c r="B5758" s="1">
        <v>45062</v>
      </c>
      <c r="C5758">
        <v>14566</v>
      </c>
      <c r="D5758">
        <f>COUNTIF(C$4:C5758,Tabela3[[#This Row],[COMANDA]])</f>
        <v>1</v>
      </c>
      <c r="E5758" t="s">
        <v>90</v>
      </c>
      <c r="G5758" t="s">
        <v>8</v>
      </c>
      <c r="H5758" t="s">
        <v>84</v>
      </c>
      <c r="I5758" s="2">
        <v>1</v>
      </c>
      <c r="J5758" t="s">
        <v>11</v>
      </c>
      <c r="K5758" s="21">
        <f>INDEX(LISTAS!$H:$Q,MATCH(BASE!H5758,LISTAS!$G:$G,0),MATCH(BASE!J5758,LISTAS!$H$3:$Q$3,0))*Tabela3[[#This Row],[QUANTIDADE]]</f>
        <v>16</v>
      </c>
      <c r="L5758" s="2" t="str">
        <f>TEXT(Tabela3[[#This Row],[DATA]],"MM")</f>
        <v>05</v>
      </c>
      <c r="M5758" s="2">
        <f>WEEKNUM(Tabela3[[#This Row],[DATA]])</f>
        <v>20</v>
      </c>
      <c r="N5758" s="18">
        <f>YEAR(Tabela3[[#This Row],[DATA]])</f>
        <v>2023</v>
      </c>
    </row>
    <row r="5759" spans="2:14">
      <c r="B5759" s="1">
        <v>45062</v>
      </c>
      <c r="C5759">
        <v>14566</v>
      </c>
      <c r="D5759">
        <f>COUNTIF(C$4:C5759,Tabela3[[#This Row],[COMANDA]])</f>
        <v>2</v>
      </c>
      <c r="E5759" t="s">
        <v>90</v>
      </c>
      <c r="G5759" t="s">
        <v>9</v>
      </c>
      <c r="H5759" t="s">
        <v>142</v>
      </c>
      <c r="I5759" s="2">
        <v>1</v>
      </c>
      <c r="J5759" t="s">
        <v>11</v>
      </c>
      <c r="K5759" s="21">
        <f>INDEX(LISTAS!$H:$Q,MATCH(BASE!H5759,LISTAS!$G:$G,0),MATCH(BASE!J5759,LISTAS!$H$3:$Q$3,0))*Tabela3[[#This Row],[QUANTIDADE]]</f>
        <v>6</v>
      </c>
      <c r="L5759" s="2" t="str">
        <f>TEXT(Tabela3[[#This Row],[DATA]],"MM")</f>
        <v>05</v>
      </c>
      <c r="M5759" s="2">
        <f>WEEKNUM(Tabela3[[#This Row],[DATA]])</f>
        <v>20</v>
      </c>
      <c r="N5759" s="18">
        <f>YEAR(Tabela3[[#This Row],[DATA]])</f>
        <v>2023</v>
      </c>
    </row>
    <row r="5760" spans="2:14">
      <c r="B5760" s="1">
        <v>45062</v>
      </c>
      <c r="C5760">
        <v>14567</v>
      </c>
      <c r="D5760">
        <f>COUNTIF(C$4:C5760,Tabela3[[#This Row],[COMANDA]])</f>
        <v>1</v>
      </c>
      <c r="E5760" t="s">
        <v>90</v>
      </c>
      <c r="G5760" t="s">
        <v>8</v>
      </c>
      <c r="H5760" t="s">
        <v>204</v>
      </c>
      <c r="I5760" s="2">
        <v>1</v>
      </c>
      <c r="J5760" t="s">
        <v>11</v>
      </c>
      <c r="K5760" s="21">
        <f>INDEX(LISTAS!$H:$Q,MATCH(BASE!H5760,LISTAS!$G:$G,0),MATCH(BASE!J5760,LISTAS!$H$3:$Q$3,0))*Tabela3[[#This Row],[QUANTIDADE]]</f>
        <v>18</v>
      </c>
      <c r="L5760" s="2" t="str">
        <f>TEXT(Tabela3[[#This Row],[DATA]],"MM")</f>
        <v>05</v>
      </c>
      <c r="M5760" s="2">
        <f>WEEKNUM(Tabela3[[#This Row],[DATA]])</f>
        <v>20</v>
      </c>
      <c r="N5760" s="18">
        <f>YEAR(Tabela3[[#This Row],[DATA]])</f>
        <v>2023</v>
      </c>
    </row>
    <row r="5761" spans="2:14">
      <c r="B5761" s="1">
        <v>45062</v>
      </c>
      <c r="C5761">
        <v>14567</v>
      </c>
      <c r="D5761">
        <f>COUNTIF(C$4:C5761,Tabela3[[#This Row],[COMANDA]])</f>
        <v>2</v>
      </c>
      <c r="E5761" t="s">
        <v>90</v>
      </c>
      <c r="G5761" t="s">
        <v>10</v>
      </c>
      <c r="H5761" t="s">
        <v>119</v>
      </c>
      <c r="I5761" s="2">
        <v>1</v>
      </c>
      <c r="J5761" t="s">
        <v>11</v>
      </c>
      <c r="K5761" s="21">
        <f>INDEX(LISTAS!$H:$Q,MATCH(BASE!H5761,LISTAS!$G:$G,0),MATCH(BASE!J5761,LISTAS!$H$3:$Q$3,0))*Tabela3[[#This Row],[QUANTIDADE]]</f>
        <v>6</v>
      </c>
      <c r="L5761" s="2" t="str">
        <f>TEXT(Tabela3[[#This Row],[DATA]],"MM")</f>
        <v>05</v>
      </c>
      <c r="M5761" s="2">
        <f>WEEKNUM(Tabela3[[#This Row],[DATA]])</f>
        <v>20</v>
      </c>
      <c r="N5761" s="18">
        <f>YEAR(Tabela3[[#This Row],[DATA]])</f>
        <v>2023</v>
      </c>
    </row>
    <row r="5762" spans="2:14">
      <c r="B5762" s="1">
        <v>45062</v>
      </c>
      <c r="C5762">
        <v>14568</v>
      </c>
      <c r="D5762">
        <f>COUNTIF(C$4:C5762,Tabela3[[#This Row],[COMANDA]])</f>
        <v>1</v>
      </c>
      <c r="E5762" t="s">
        <v>89</v>
      </c>
      <c r="G5762" t="s">
        <v>8</v>
      </c>
      <c r="H5762" t="s">
        <v>205</v>
      </c>
      <c r="I5762" s="2">
        <v>1</v>
      </c>
      <c r="J5762" t="s">
        <v>11</v>
      </c>
      <c r="K5762" s="21">
        <f>INDEX(LISTAS!$H:$Q,MATCH(BASE!H5762,LISTAS!$G:$G,0),MATCH(BASE!J5762,LISTAS!$H$3:$Q$3,0))*Tabela3[[#This Row],[QUANTIDADE]]</f>
        <v>22</v>
      </c>
      <c r="L5762" s="2" t="str">
        <f>TEXT(Tabela3[[#This Row],[DATA]],"MM")</f>
        <v>05</v>
      </c>
      <c r="M5762" s="2">
        <f>WEEKNUM(Tabela3[[#This Row],[DATA]])</f>
        <v>20</v>
      </c>
      <c r="N5762" s="18">
        <f>YEAR(Tabela3[[#This Row],[DATA]])</f>
        <v>2023</v>
      </c>
    </row>
    <row r="5763" spans="2:14">
      <c r="B5763" s="1">
        <v>45062</v>
      </c>
      <c r="C5763">
        <v>14569</v>
      </c>
      <c r="D5763">
        <f>COUNTIF(C$4:C5763,Tabela3[[#This Row],[COMANDA]])</f>
        <v>1</v>
      </c>
      <c r="E5763" t="s">
        <v>90</v>
      </c>
      <c r="F5763" t="s">
        <v>99</v>
      </c>
      <c r="G5763" t="s">
        <v>8</v>
      </c>
      <c r="H5763" t="s">
        <v>47</v>
      </c>
      <c r="I5763" s="2">
        <v>1</v>
      </c>
      <c r="J5763" t="s">
        <v>11</v>
      </c>
      <c r="K5763" s="21">
        <f>INDEX(LISTAS!$H:$Q,MATCH(BASE!H5763,LISTAS!$G:$G,0),MATCH(BASE!J5763,LISTAS!$H$3:$Q$3,0))*Tabela3[[#This Row],[QUANTIDADE]]</f>
        <v>16</v>
      </c>
      <c r="L5763" s="2" t="str">
        <f>TEXT(Tabela3[[#This Row],[DATA]],"MM")</f>
        <v>05</v>
      </c>
      <c r="M5763" s="2">
        <f>WEEKNUM(Tabela3[[#This Row],[DATA]])</f>
        <v>20</v>
      </c>
      <c r="N5763" s="18">
        <f>YEAR(Tabela3[[#This Row],[DATA]])</f>
        <v>2023</v>
      </c>
    </row>
    <row r="5764" spans="2:14">
      <c r="B5764" s="1">
        <v>45062</v>
      </c>
      <c r="C5764" t="s">
        <v>492</v>
      </c>
      <c r="D5764">
        <f>COUNTIF(C$4:C5764,Tabela3[[#This Row],[COMANDA]])</f>
        <v>1</v>
      </c>
      <c r="E5764" t="s">
        <v>1</v>
      </c>
      <c r="G5764" t="s">
        <v>63</v>
      </c>
      <c r="H5764" t="s">
        <v>186</v>
      </c>
      <c r="I5764" s="2">
        <v>3</v>
      </c>
      <c r="J5764" t="s">
        <v>11</v>
      </c>
      <c r="K5764" s="21">
        <f>INDEX(LISTAS!$H:$Q,MATCH(BASE!H5764,LISTAS!$G:$G,0),MATCH(BASE!J5764,LISTAS!$H$3:$Q$3,0))*Tabela3[[#This Row],[QUANTIDADE]]</f>
        <v>33</v>
      </c>
      <c r="L5764" s="2" t="str">
        <f>TEXT(Tabela3[[#This Row],[DATA]],"MM")</f>
        <v>05</v>
      </c>
      <c r="M5764" s="2">
        <f>WEEKNUM(Tabela3[[#This Row],[DATA]])</f>
        <v>20</v>
      </c>
      <c r="N5764" s="18">
        <f>YEAR(Tabela3[[#This Row],[DATA]])</f>
        <v>2023</v>
      </c>
    </row>
    <row r="5765" spans="2:14">
      <c r="B5765" s="1">
        <v>45062</v>
      </c>
      <c r="C5765" t="s">
        <v>492</v>
      </c>
      <c r="D5765">
        <f>COUNTIF(C$4:C5765,Tabela3[[#This Row],[COMANDA]])</f>
        <v>2</v>
      </c>
      <c r="E5765" t="s">
        <v>1</v>
      </c>
      <c r="G5765" t="s">
        <v>63</v>
      </c>
      <c r="H5765" t="s">
        <v>181</v>
      </c>
      <c r="I5765" s="2">
        <v>1</v>
      </c>
      <c r="J5765" t="s">
        <v>11</v>
      </c>
      <c r="K5765" s="21">
        <f>INDEX(LISTAS!$H:$Q,MATCH(BASE!H5765,LISTAS!$G:$G,0),MATCH(BASE!J5765,LISTAS!$H$3:$Q$3,0))*Tabela3[[#This Row],[QUANTIDADE]]</f>
        <v>9</v>
      </c>
      <c r="L5765" s="2" t="str">
        <f>TEXT(Tabela3[[#This Row],[DATA]],"MM")</f>
        <v>05</v>
      </c>
      <c r="M5765" s="2">
        <f>WEEKNUM(Tabela3[[#This Row],[DATA]])</f>
        <v>20</v>
      </c>
      <c r="N5765" s="18">
        <f>YEAR(Tabela3[[#This Row],[DATA]])</f>
        <v>2023</v>
      </c>
    </row>
    <row r="5766" spans="2:14">
      <c r="B5766" s="1">
        <v>45062</v>
      </c>
      <c r="C5766" t="s">
        <v>492</v>
      </c>
      <c r="D5766">
        <f>COUNTIF(C$4:C5766,Tabela3[[#This Row],[COMANDA]])</f>
        <v>3</v>
      </c>
      <c r="E5766" t="s">
        <v>1</v>
      </c>
      <c r="G5766" t="s">
        <v>63</v>
      </c>
      <c r="H5766" t="s">
        <v>180</v>
      </c>
      <c r="I5766" s="2">
        <v>1</v>
      </c>
      <c r="J5766" t="s">
        <v>11</v>
      </c>
      <c r="K5766" s="21">
        <f>INDEX(LISTAS!$H:$Q,MATCH(BASE!H5766,LISTAS!$G:$G,0),MATCH(BASE!J5766,LISTAS!$H$3:$Q$3,0))*Tabela3[[#This Row],[QUANTIDADE]]</f>
        <v>6</v>
      </c>
      <c r="L5766" s="2" t="str">
        <f>TEXT(Tabela3[[#This Row],[DATA]],"MM")</f>
        <v>05</v>
      </c>
      <c r="M5766" s="2">
        <f>WEEKNUM(Tabela3[[#This Row],[DATA]])</f>
        <v>20</v>
      </c>
      <c r="N5766" s="18">
        <f>YEAR(Tabela3[[#This Row],[DATA]])</f>
        <v>2023</v>
      </c>
    </row>
    <row r="5767" spans="2:14">
      <c r="B5767" s="1">
        <v>45062</v>
      </c>
      <c r="C5767" t="s">
        <v>492</v>
      </c>
      <c r="D5767">
        <f>COUNTIF(C$4:C5767,Tabela3[[#This Row],[COMANDA]])</f>
        <v>4</v>
      </c>
      <c r="E5767" t="s">
        <v>1</v>
      </c>
      <c r="G5767" t="s">
        <v>64</v>
      </c>
      <c r="H5767" t="s">
        <v>170</v>
      </c>
      <c r="I5767" s="2">
        <v>1</v>
      </c>
      <c r="J5767" t="s">
        <v>11</v>
      </c>
      <c r="K5767" s="21">
        <f>INDEX(LISTAS!$H:$Q,MATCH(BASE!H5767,LISTAS!$G:$G,0),MATCH(BASE!J5767,LISTAS!$H$3:$Q$3,0))*Tabela3[[#This Row],[QUANTIDADE]]</f>
        <v>10</v>
      </c>
      <c r="L5767" s="2" t="str">
        <f>TEXT(Tabela3[[#This Row],[DATA]],"MM")</f>
        <v>05</v>
      </c>
      <c r="M5767" s="2">
        <f>WEEKNUM(Tabela3[[#This Row],[DATA]])</f>
        <v>20</v>
      </c>
      <c r="N5767" s="18">
        <f>YEAR(Tabela3[[#This Row],[DATA]])</f>
        <v>2023</v>
      </c>
    </row>
    <row r="5768" spans="2:14">
      <c r="B5768" s="1">
        <v>45062</v>
      </c>
      <c r="C5768" t="s">
        <v>492</v>
      </c>
      <c r="D5768">
        <f>COUNTIF(C$4:C5768,Tabela3[[#This Row],[COMANDA]])</f>
        <v>5</v>
      </c>
      <c r="E5768" t="s">
        <v>1</v>
      </c>
      <c r="G5768" t="s">
        <v>77</v>
      </c>
      <c r="H5768" t="s">
        <v>224</v>
      </c>
      <c r="I5768" s="2">
        <v>14</v>
      </c>
      <c r="J5768" t="s">
        <v>11</v>
      </c>
      <c r="K5768" s="21">
        <f>INDEX(LISTAS!$H:$Q,MATCH(BASE!H5768,LISTAS!$G:$G,0),MATCH(BASE!J5768,LISTAS!$H$3:$Q$3,0))*Tabela3[[#This Row],[QUANTIDADE]]</f>
        <v>77</v>
      </c>
      <c r="L5768" s="2" t="str">
        <f>TEXT(Tabela3[[#This Row],[DATA]],"MM")</f>
        <v>05</v>
      </c>
      <c r="M5768" s="2">
        <f>WEEKNUM(Tabela3[[#This Row],[DATA]])</f>
        <v>20</v>
      </c>
      <c r="N5768" s="18">
        <f>YEAR(Tabela3[[#This Row],[DATA]])</f>
        <v>2023</v>
      </c>
    </row>
    <row r="5769" spans="2:14">
      <c r="B5769" s="1">
        <v>45062</v>
      </c>
      <c r="C5769" t="s">
        <v>492</v>
      </c>
      <c r="D5769">
        <f>COUNTIF(C$4:C5769,Tabela3[[#This Row],[COMANDA]])</f>
        <v>6</v>
      </c>
      <c r="E5769" t="s">
        <v>1</v>
      </c>
      <c r="G5769" t="s">
        <v>77</v>
      </c>
      <c r="H5769" t="s">
        <v>79</v>
      </c>
      <c r="I5769" s="2">
        <v>14</v>
      </c>
      <c r="J5769" t="s">
        <v>11</v>
      </c>
      <c r="K5769" s="21">
        <f>INDEX(LISTAS!$H:$Q,MATCH(BASE!H5769,LISTAS!$G:$G,0),MATCH(BASE!J5769,LISTAS!$H$3:$Q$3,0))*Tabela3[[#This Row],[QUANTIDADE]]</f>
        <v>63</v>
      </c>
      <c r="L5769" s="2" t="str">
        <f>TEXT(Tabela3[[#This Row],[DATA]],"MM")</f>
        <v>05</v>
      </c>
      <c r="M5769" s="2">
        <f>WEEKNUM(Tabela3[[#This Row],[DATA]])</f>
        <v>20</v>
      </c>
      <c r="N5769" s="18">
        <f>YEAR(Tabela3[[#This Row],[DATA]])</f>
        <v>2023</v>
      </c>
    </row>
    <row r="5770" spans="2:14">
      <c r="B5770" s="1">
        <v>45062</v>
      </c>
      <c r="C5770" t="s">
        <v>492</v>
      </c>
      <c r="D5770">
        <f>COUNTIF(C$4:C5770,Tabela3[[#This Row],[COMANDA]])</f>
        <v>7</v>
      </c>
      <c r="E5770" t="s">
        <v>1</v>
      </c>
      <c r="G5770" t="s">
        <v>74</v>
      </c>
      <c r="H5770" t="s">
        <v>120</v>
      </c>
      <c r="I5770" s="2">
        <v>7</v>
      </c>
      <c r="J5770" t="s">
        <v>11</v>
      </c>
      <c r="K5770" s="21">
        <f>INDEX(LISTAS!$H:$Q,MATCH(BASE!H5770,LISTAS!$G:$G,0),MATCH(BASE!J5770,LISTAS!$H$3:$Q$3,0))*Tabela3[[#This Row],[QUANTIDADE]]</f>
        <v>21</v>
      </c>
      <c r="L5770" s="2" t="str">
        <f>TEXT(Tabela3[[#This Row],[DATA]],"MM")</f>
        <v>05</v>
      </c>
      <c r="M5770" s="2">
        <f>WEEKNUM(Tabela3[[#This Row],[DATA]])</f>
        <v>20</v>
      </c>
      <c r="N5770" s="18">
        <f>YEAR(Tabela3[[#This Row],[DATA]])</f>
        <v>2023</v>
      </c>
    </row>
    <row r="5771" spans="2:14">
      <c r="B5771" s="1">
        <v>45062</v>
      </c>
      <c r="C5771" t="s">
        <v>492</v>
      </c>
      <c r="D5771">
        <f>COUNTIF(C$4:C5771,Tabela3[[#This Row],[COMANDA]])</f>
        <v>8</v>
      </c>
      <c r="E5771" t="s">
        <v>1</v>
      </c>
      <c r="G5771" t="s">
        <v>74</v>
      </c>
      <c r="H5771" t="s">
        <v>76</v>
      </c>
      <c r="I5771" s="2">
        <v>10</v>
      </c>
      <c r="J5771" t="s">
        <v>11</v>
      </c>
      <c r="K5771" s="21">
        <f>INDEX(LISTAS!$H:$Q,MATCH(BASE!H5771,LISTAS!$G:$G,0),MATCH(BASE!J5771,LISTAS!$H$3:$Q$3,0))*Tabela3[[#This Row],[QUANTIDADE]]</f>
        <v>20</v>
      </c>
      <c r="L5771" s="2" t="str">
        <f>TEXT(Tabela3[[#This Row],[DATA]],"MM")</f>
        <v>05</v>
      </c>
      <c r="M5771" s="2">
        <f>WEEKNUM(Tabela3[[#This Row],[DATA]])</f>
        <v>20</v>
      </c>
      <c r="N5771" s="18">
        <f>YEAR(Tabela3[[#This Row],[DATA]])</f>
        <v>2023</v>
      </c>
    </row>
    <row r="5772" spans="2:14">
      <c r="B5772" s="1">
        <v>45062</v>
      </c>
      <c r="C5772" t="s">
        <v>492</v>
      </c>
      <c r="D5772">
        <f>COUNTIF(C$4:C5772,Tabela3[[#This Row],[COMANDA]])</f>
        <v>9</v>
      </c>
      <c r="E5772" t="s">
        <v>1</v>
      </c>
      <c r="G5772" t="s">
        <v>9</v>
      </c>
      <c r="H5772" t="s">
        <v>147</v>
      </c>
      <c r="I5772" s="2">
        <v>2</v>
      </c>
      <c r="J5772" t="s">
        <v>11</v>
      </c>
      <c r="K5772" s="21">
        <f>INDEX(LISTAS!$H:$Q,MATCH(BASE!H5772,LISTAS!$G:$G,0),MATCH(BASE!J5772,LISTAS!$H$3:$Q$3,0))*Tabela3[[#This Row],[QUANTIDADE]]</f>
        <v>9</v>
      </c>
      <c r="L5772" s="2" t="str">
        <f>TEXT(Tabela3[[#This Row],[DATA]],"MM")</f>
        <v>05</v>
      </c>
      <c r="M5772" s="2">
        <f>WEEKNUM(Tabela3[[#This Row],[DATA]])</f>
        <v>20</v>
      </c>
      <c r="N5772" s="18">
        <f>YEAR(Tabela3[[#This Row],[DATA]])</f>
        <v>2023</v>
      </c>
    </row>
    <row r="5773" spans="2:14">
      <c r="B5773" s="1">
        <v>45062</v>
      </c>
      <c r="C5773" t="s">
        <v>492</v>
      </c>
      <c r="D5773">
        <f>COUNTIF(C$4:C5773,Tabela3[[#This Row],[COMANDA]])</f>
        <v>10</v>
      </c>
      <c r="E5773" t="s">
        <v>1</v>
      </c>
      <c r="G5773" t="s">
        <v>9</v>
      </c>
      <c r="H5773" t="s">
        <v>68</v>
      </c>
      <c r="I5773" s="2">
        <v>8</v>
      </c>
      <c r="J5773" t="s">
        <v>11</v>
      </c>
      <c r="K5773" s="21">
        <f>INDEX(LISTAS!$H:$Q,MATCH(BASE!H5773,LISTAS!$G:$G,0),MATCH(BASE!J5773,LISTAS!$H$3:$Q$3,0))*Tabela3[[#This Row],[QUANTIDADE]]</f>
        <v>24</v>
      </c>
      <c r="L5773" s="2" t="str">
        <f>TEXT(Tabela3[[#This Row],[DATA]],"MM")</f>
        <v>05</v>
      </c>
      <c r="M5773" s="2">
        <f>WEEKNUM(Tabela3[[#This Row],[DATA]])</f>
        <v>20</v>
      </c>
      <c r="N5773" s="18">
        <f>YEAR(Tabela3[[#This Row],[DATA]])</f>
        <v>2023</v>
      </c>
    </row>
    <row r="5774" spans="2:14">
      <c r="B5774" s="1">
        <v>45062</v>
      </c>
      <c r="C5774" t="s">
        <v>492</v>
      </c>
      <c r="D5774">
        <f>COUNTIF(C$4:C5774,Tabela3[[#This Row],[COMANDA]])</f>
        <v>11</v>
      </c>
      <c r="E5774" t="s">
        <v>1</v>
      </c>
      <c r="G5774" t="s">
        <v>9</v>
      </c>
      <c r="H5774" t="s">
        <v>214</v>
      </c>
      <c r="I5774" s="2">
        <v>13</v>
      </c>
      <c r="J5774" t="s">
        <v>11</v>
      </c>
      <c r="K5774" s="21">
        <f>INDEX(LISTAS!$H:$Q,MATCH(BASE!H5774,LISTAS!$G:$G,0),MATCH(BASE!J5774,LISTAS!$H$3:$Q$3,0))*Tabela3[[#This Row],[QUANTIDADE]]</f>
        <v>13</v>
      </c>
      <c r="L5774" s="2" t="str">
        <f>TEXT(Tabela3[[#This Row],[DATA]],"MM")</f>
        <v>05</v>
      </c>
      <c r="M5774" s="2">
        <f>WEEKNUM(Tabela3[[#This Row],[DATA]])</f>
        <v>20</v>
      </c>
      <c r="N5774" s="18">
        <f>YEAR(Tabela3[[#This Row],[DATA]])</f>
        <v>2023</v>
      </c>
    </row>
    <row r="5775" spans="2:14">
      <c r="B5775" s="1">
        <v>45062</v>
      </c>
      <c r="C5775" t="s">
        <v>492</v>
      </c>
      <c r="D5775">
        <f>COUNTIF(C$4:C5775,Tabela3[[#This Row],[COMANDA]])</f>
        <v>12</v>
      </c>
      <c r="E5775" t="s">
        <v>1</v>
      </c>
      <c r="G5775" t="s">
        <v>74</v>
      </c>
      <c r="H5775" t="s">
        <v>75</v>
      </c>
      <c r="I5775" s="2">
        <v>9</v>
      </c>
      <c r="J5775" t="s">
        <v>11</v>
      </c>
      <c r="K5775" s="21">
        <f>INDEX(LISTAS!$H:$Q,MATCH(BASE!H5775,LISTAS!$G:$G,0),MATCH(BASE!J5775,LISTAS!$H$3:$Q$3,0))*Tabela3[[#This Row],[QUANTIDADE]]</f>
        <v>54</v>
      </c>
      <c r="L5775" s="2" t="str">
        <f>TEXT(Tabela3[[#This Row],[DATA]],"MM")</f>
        <v>05</v>
      </c>
      <c r="M5775" s="2">
        <f>WEEKNUM(Tabela3[[#This Row],[DATA]])</f>
        <v>20</v>
      </c>
      <c r="N5775" s="18">
        <f>YEAR(Tabela3[[#This Row],[DATA]])</f>
        <v>2023</v>
      </c>
    </row>
    <row r="5776" spans="2:14">
      <c r="B5776" s="1">
        <v>45062</v>
      </c>
      <c r="C5776" t="s">
        <v>492</v>
      </c>
      <c r="D5776">
        <f>COUNTIF(C$4:C5776,Tabela3[[#This Row],[COMANDA]])</f>
        <v>13</v>
      </c>
      <c r="E5776" t="s">
        <v>1</v>
      </c>
      <c r="G5776" t="s">
        <v>9</v>
      </c>
      <c r="H5776" t="s">
        <v>146</v>
      </c>
      <c r="I5776" s="2">
        <v>3</v>
      </c>
      <c r="J5776" t="s">
        <v>11</v>
      </c>
      <c r="K5776" s="21">
        <f>INDEX(LISTAS!$H:$Q,MATCH(BASE!H5776,LISTAS!$G:$G,0),MATCH(BASE!J5776,LISTAS!$H$3:$Q$3,0))*Tabela3[[#This Row],[QUANTIDADE]]</f>
        <v>12</v>
      </c>
      <c r="L5776" s="2" t="str">
        <f>TEXT(Tabela3[[#This Row],[DATA]],"MM")</f>
        <v>05</v>
      </c>
      <c r="M5776" s="2">
        <f>WEEKNUM(Tabela3[[#This Row],[DATA]])</f>
        <v>20</v>
      </c>
      <c r="N5776" s="18">
        <f>YEAR(Tabela3[[#This Row],[DATA]])</f>
        <v>2023</v>
      </c>
    </row>
    <row r="5777" spans="2:14">
      <c r="B5777" s="1">
        <v>45062</v>
      </c>
      <c r="C5777" t="s">
        <v>492</v>
      </c>
      <c r="D5777">
        <f>COUNTIF(C$4:C5777,Tabela3[[#This Row],[COMANDA]])</f>
        <v>14</v>
      </c>
      <c r="E5777" t="s">
        <v>1</v>
      </c>
      <c r="G5777" t="s">
        <v>9</v>
      </c>
      <c r="H5777" t="s">
        <v>140</v>
      </c>
      <c r="I5777" s="2">
        <v>1</v>
      </c>
      <c r="J5777" t="s">
        <v>11</v>
      </c>
      <c r="K5777" s="21">
        <f>INDEX(LISTAS!$H:$Q,MATCH(BASE!H5777,LISTAS!$G:$G,0),MATCH(BASE!J5777,LISTAS!$H$3:$Q$3,0))*Tabela3[[#This Row],[QUANTIDADE]]</f>
        <v>3</v>
      </c>
      <c r="L5777" s="2" t="str">
        <f>TEXT(Tabela3[[#This Row],[DATA]],"MM")</f>
        <v>05</v>
      </c>
      <c r="M5777" s="2">
        <f>WEEKNUM(Tabela3[[#This Row],[DATA]])</f>
        <v>20</v>
      </c>
      <c r="N5777" s="18">
        <f>YEAR(Tabela3[[#This Row],[DATA]])</f>
        <v>2023</v>
      </c>
    </row>
    <row r="5778" spans="2:14">
      <c r="B5778" s="1">
        <v>45062</v>
      </c>
      <c r="C5778" t="s">
        <v>492</v>
      </c>
      <c r="D5778">
        <f>COUNTIF(C$4:C5778,Tabela3[[#This Row],[COMANDA]])</f>
        <v>15</v>
      </c>
      <c r="E5778" t="s">
        <v>1</v>
      </c>
      <c r="G5778" t="s">
        <v>9</v>
      </c>
      <c r="H5778" t="s">
        <v>55</v>
      </c>
      <c r="I5778" s="2">
        <v>2</v>
      </c>
      <c r="J5778" t="s">
        <v>11</v>
      </c>
      <c r="K5778" s="21">
        <f>INDEX(LISTAS!$H:$Q,MATCH(BASE!H5778,LISTAS!$G:$G,0),MATCH(BASE!J5778,LISTAS!$H$3:$Q$3,0))*Tabela3[[#This Row],[QUANTIDADE]]</f>
        <v>6</v>
      </c>
      <c r="L5778" s="2" t="str">
        <f>TEXT(Tabela3[[#This Row],[DATA]],"MM")</f>
        <v>05</v>
      </c>
      <c r="M5778" s="2">
        <f>WEEKNUM(Tabela3[[#This Row],[DATA]])</f>
        <v>20</v>
      </c>
      <c r="N5778" s="18">
        <f>YEAR(Tabela3[[#This Row],[DATA]])</f>
        <v>2023</v>
      </c>
    </row>
    <row r="5779" spans="2:14">
      <c r="B5779" s="1">
        <v>45062</v>
      </c>
      <c r="C5779" t="s">
        <v>492</v>
      </c>
      <c r="D5779">
        <f>COUNTIF(C$4:C5779,Tabela3[[#This Row],[COMANDA]])</f>
        <v>16</v>
      </c>
      <c r="E5779" t="s">
        <v>1</v>
      </c>
      <c r="G5779" t="s">
        <v>10</v>
      </c>
      <c r="H5779" t="s">
        <v>105</v>
      </c>
      <c r="I5779" s="2">
        <v>1</v>
      </c>
      <c r="J5779" t="s">
        <v>11</v>
      </c>
      <c r="K5779" s="21">
        <f>INDEX(LISTAS!$H:$Q,MATCH(BASE!H5779,LISTAS!$G:$G,0),MATCH(BASE!J5779,LISTAS!$H$3:$Q$3,0))*Tabela3[[#This Row],[QUANTIDADE]]</f>
        <v>3</v>
      </c>
      <c r="L5779" s="2" t="str">
        <f>TEXT(Tabela3[[#This Row],[DATA]],"MM")</f>
        <v>05</v>
      </c>
      <c r="M5779" s="2">
        <f>WEEKNUM(Tabela3[[#This Row],[DATA]])</f>
        <v>20</v>
      </c>
      <c r="N5779" s="18">
        <f>YEAR(Tabela3[[#This Row],[DATA]])</f>
        <v>2023</v>
      </c>
    </row>
    <row r="5780" spans="2:14">
      <c r="B5780" s="1">
        <v>45062</v>
      </c>
      <c r="C5780" t="s">
        <v>492</v>
      </c>
      <c r="D5780">
        <f>COUNTIF(C$4:C5780,Tabela3[[#This Row],[COMANDA]])</f>
        <v>17</v>
      </c>
      <c r="E5780" t="s">
        <v>1</v>
      </c>
      <c r="G5780" t="s">
        <v>9</v>
      </c>
      <c r="H5780" t="s">
        <v>58</v>
      </c>
      <c r="I5780" s="2">
        <v>2</v>
      </c>
      <c r="J5780" t="s">
        <v>11</v>
      </c>
      <c r="K5780" s="21">
        <f>INDEX(LISTAS!$H:$Q,MATCH(BASE!H5780,LISTAS!$G:$G,0),MATCH(BASE!J5780,LISTAS!$H$3:$Q$3,0))*Tabela3[[#This Row],[QUANTIDADE]]</f>
        <v>10</v>
      </c>
      <c r="L5780" s="2" t="str">
        <f>TEXT(Tabela3[[#This Row],[DATA]],"MM")</f>
        <v>05</v>
      </c>
      <c r="M5780" s="2">
        <f>WEEKNUM(Tabela3[[#This Row],[DATA]])</f>
        <v>20</v>
      </c>
      <c r="N5780" s="18">
        <f>YEAR(Tabela3[[#This Row],[DATA]])</f>
        <v>2023</v>
      </c>
    </row>
    <row r="5781" spans="2:14">
      <c r="B5781" s="1">
        <v>45062</v>
      </c>
      <c r="C5781" t="s">
        <v>492</v>
      </c>
      <c r="D5781">
        <f>COUNTIF(C$4:C5781,Tabela3[[#This Row],[COMANDA]])</f>
        <v>18</v>
      </c>
      <c r="E5781" t="s">
        <v>1</v>
      </c>
      <c r="G5781" t="s">
        <v>9</v>
      </c>
      <c r="H5781" t="s">
        <v>228</v>
      </c>
      <c r="I5781" s="2">
        <v>1</v>
      </c>
      <c r="J5781" t="s">
        <v>11</v>
      </c>
      <c r="K5781" s="21">
        <f>INDEX(LISTAS!$H:$Q,MATCH(BASE!H5781,LISTAS!$G:$G,0),MATCH(BASE!J5781,LISTAS!$H$3:$Q$3,0))*Tabela3[[#This Row],[QUANTIDADE]]</f>
        <v>6</v>
      </c>
      <c r="L5781" s="2" t="str">
        <f>TEXT(Tabela3[[#This Row],[DATA]],"MM")</f>
        <v>05</v>
      </c>
      <c r="M5781" s="2">
        <f>WEEKNUM(Tabela3[[#This Row],[DATA]])</f>
        <v>20</v>
      </c>
      <c r="N5781" s="18">
        <f>YEAR(Tabela3[[#This Row],[DATA]])</f>
        <v>2023</v>
      </c>
    </row>
    <row r="5782" spans="2:14">
      <c r="B5782" s="1">
        <v>45062</v>
      </c>
      <c r="C5782" t="s">
        <v>492</v>
      </c>
      <c r="D5782">
        <f>COUNTIF(C$4:C5782,Tabela3[[#This Row],[COMANDA]])</f>
        <v>19</v>
      </c>
      <c r="E5782" t="s">
        <v>1</v>
      </c>
      <c r="G5782" t="s">
        <v>10</v>
      </c>
      <c r="H5782" t="s">
        <v>124</v>
      </c>
      <c r="I5782" s="2">
        <v>1</v>
      </c>
      <c r="J5782" t="s">
        <v>11</v>
      </c>
      <c r="K5782" s="21">
        <f>INDEX(LISTAS!$H:$Q,MATCH(BASE!H5782,LISTAS!$G:$G,0),MATCH(BASE!J5782,LISTAS!$H$3:$Q$3,0))*Tabela3[[#This Row],[QUANTIDADE]]</f>
        <v>3</v>
      </c>
      <c r="L5782" s="2" t="str">
        <f>TEXT(Tabela3[[#This Row],[DATA]],"MM")</f>
        <v>05</v>
      </c>
      <c r="M5782" s="2">
        <f>WEEKNUM(Tabela3[[#This Row],[DATA]])</f>
        <v>20</v>
      </c>
      <c r="N5782" s="18">
        <f>YEAR(Tabela3[[#This Row],[DATA]])</f>
        <v>2023</v>
      </c>
    </row>
    <row r="5783" spans="2:14">
      <c r="B5783" s="1">
        <v>45062</v>
      </c>
      <c r="C5783" t="s">
        <v>492</v>
      </c>
      <c r="D5783">
        <f>COUNTIF(C$4:C5783,Tabela3[[#This Row],[COMANDA]])</f>
        <v>20</v>
      </c>
      <c r="E5783" t="s">
        <v>1</v>
      </c>
      <c r="G5783" t="s">
        <v>9</v>
      </c>
      <c r="H5783" t="s">
        <v>59</v>
      </c>
      <c r="I5783" s="2">
        <v>2</v>
      </c>
      <c r="J5783" t="s">
        <v>11</v>
      </c>
      <c r="K5783" s="21">
        <f>INDEX(LISTAS!$H:$Q,MATCH(BASE!H5783,LISTAS!$G:$G,0),MATCH(BASE!J5783,LISTAS!$H$3:$Q$3,0))*Tabela3[[#This Row],[QUANTIDADE]]</f>
        <v>6</v>
      </c>
      <c r="L5783" s="2" t="str">
        <f>TEXT(Tabela3[[#This Row],[DATA]],"MM")</f>
        <v>05</v>
      </c>
      <c r="M5783" s="2">
        <f>WEEKNUM(Tabela3[[#This Row],[DATA]])</f>
        <v>20</v>
      </c>
      <c r="N5783" s="18">
        <f>YEAR(Tabela3[[#This Row],[DATA]])</f>
        <v>2023</v>
      </c>
    </row>
    <row r="5784" spans="2:14">
      <c r="B5784" s="1">
        <v>45062</v>
      </c>
      <c r="C5784" t="s">
        <v>492</v>
      </c>
      <c r="D5784">
        <f>COUNTIF(C$4:C5784,Tabela3[[#This Row],[COMANDA]])</f>
        <v>21</v>
      </c>
      <c r="E5784" t="s">
        <v>1</v>
      </c>
      <c r="G5784" t="s">
        <v>10</v>
      </c>
      <c r="H5784" t="s">
        <v>119</v>
      </c>
      <c r="I5784" s="2">
        <v>15</v>
      </c>
      <c r="J5784" t="s">
        <v>11</v>
      </c>
      <c r="K5784" s="21">
        <f>INDEX(LISTAS!$H:$Q,MATCH(BASE!H5784,LISTAS!$G:$G,0),MATCH(BASE!J5784,LISTAS!$H$3:$Q$3,0))*Tabela3[[#This Row],[QUANTIDADE]]</f>
        <v>90</v>
      </c>
      <c r="L5784" s="2" t="str">
        <f>TEXT(Tabela3[[#This Row],[DATA]],"MM")</f>
        <v>05</v>
      </c>
      <c r="M5784" s="2">
        <f>WEEKNUM(Tabela3[[#This Row],[DATA]])</f>
        <v>20</v>
      </c>
      <c r="N5784" s="18">
        <f>YEAR(Tabela3[[#This Row],[DATA]])</f>
        <v>2023</v>
      </c>
    </row>
    <row r="5785" spans="2:14">
      <c r="B5785" s="1">
        <v>45062</v>
      </c>
      <c r="C5785" t="s">
        <v>492</v>
      </c>
      <c r="D5785">
        <f>COUNTIF(C$4:C5785,Tabela3[[#This Row],[COMANDA]])</f>
        <v>22</v>
      </c>
      <c r="E5785" t="s">
        <v>1</v>
      </c>
      <c r="G5785" t="s">
        <v>9</v>
      </c>
      <c r="H5785" t="s">
        <v>142</v>
      </c>
      <c r="I5785" s="2">
        <v>4</v>
      </c>
      <c r="J5785" t="s">
        <v>11</v>
      </c>
      <c r="K5785" s="21">
        <f>INDEX(LISTAS!$H:$Q,MATCH(BASE!H5785,LISTAS!$G:$G,0),MATCH(BASE!J5785,LISTAS!$H$3:$Q$3,0))*Tabela3[[#This Row],[QUANTIDADE]]</f>
        <v>24</v>
      </c>
      <c r="L5785" s="2" t="str">
        <f>TEXT(Tabela3[[#This Row],[DATA]],"MM")</f>
        <v>05</v>
      </c>
      <c r="M5785" s="2">
        <f>WEEKNUM(Tabela3[[#This Row],[DATA]])</f>
        <v>20</v>
      </c>
      <c r="N5785" s="18">
        <f>YEAR(Tabela3[[#This Row],[DATA]])</f>
        <v>2023</v>
      </c>
    </row>
    <row r="5786" spans="2:14">
      <c r="B5786" s="1">
        <v>45062</v>
      </c>
      <c r="C5786" t="s">
        <v>492</v>
      </c>
      <c r="D5786">
        <f>COUNTIF(C$4:C5786,Tabela3[[#This Row],[COMANDA]])</f>
        <v>23</v>
      </c>
      <c r="E5786" t="s">
        <v>1</v>
      </c>
      <c r="G5786" t="s">
        <v>10</v>
      </c>
      <c r="H5786" t="s">
        <v>125</v>
      </c>
      <c r="I5786" s="2">
        <v>2</v>
      </c>
      <c r="J5786" t="s">
        <v>11</v>
      </c>
      <c r="K5786" s="21">
        <f>INDEX(LISTAS!$H:$Q,MATCH(BASE!H5786,LISTAS!$G:$G,0),MATCH(BASE!J5786,LISTAS!$H$3:$Q$3,0))*Tabela3[[#This Row],[QUANTIDADE]]</f>
        <v>6</v>
      </c>
      <c r="L5786" s="2" t="str">
        <f>TEXT(Tabela3[[#This Row],[DATA]],"MM")</f>
        <v>05</v>
      </c>
      <c r="M5786" s="2">
        <f>WEEKNUM(Tabela3[[#This Row],[DATA]])</f>
        <v>20</v>
      </c>
      <c r="N5786" s="18">
        <f>YEAR(Tabela3[[#This Row],[DATA]])</f>
        <v>2023</v>
      </c>
    </row>
    <row r="5787" spans="2:14">
      <c r="B5787" s="1">
        <v>45062</v>
      </c>
      <c r="C5787" t="s">
        <v>492</v>
      </c>
      <c r="D5787">
        <f>COUNTIF(C$4:C5787,Tabela3[[#This Row],[COMANDA]])</f>
        <v>24</v>
      </c>
      <c r="E5787" t="s">
        <v>1</v>
      </c>
      <c r="G5787" t="s">
        <v>77</v>
      </c>
      <c r="H5787" t="s">
        <v>217</v>
      </c>
      <c r="I5787" s="2">
        <v>1</v>
      </c>
      <c r="J5787" t="s">
        <v>11</v>
      </c>
      <c r="K5787" s="21">
        <f>INDEX(LISTAS!$H:$Q,MATCH(BASE!H5787,LISTAS!$G:$G,0),MATCH(BASE!J5787,LISTAS!$H$3:$Q$3,0))*Tabela3[[#This Row],[QUANTIDADE]]</f>
        <v>6</v>
      </c>
      <c r="L5787" s="2" t="str">
        <f>TEXT(Tabela3[[#This Row],[DATA]],"MM")</f>
        <v>05</v>
      </c>
      <c r="M5787" s="2">
        <f>WEEKNUM(Tabela3[[#This Row],[DATA]])</f>
        <v>20</v>
      </c>
      <c r="N5787" s="18">
        <f>YEAR(Tabela3[[#This Row],[DATA]])</f>
        <v>2023</v>
      </c>
    </row>
    <row r="5788" spans="2:14">
      <c r="B5788" s="1">
        <v>45062</v>
      </c>
      <c r="C5788" t="s">
        <v>492</v>
      </c>
      <c r="D5788">
        <f>COUNTIF(C$4:C5788,Tabela3[[#This Row],[COMANDA]])</f>
        <v>25</v>
      </c>
      <c r="E5788" t="s">
        <v>1</v>
      </c>
      <c r="G5788" t="s">
        <v>9</v>
      </c>
      <c r="H5788" t="s">
        <v>69</v>
      </c>
      <c r="I5788" s="2">
        <v>1</v>
      </c>
      <c r="J5788" t="s">
        <v>11</v>
      </c>
      <c r="K5788" s="21">
        <f>INDEX(LISTAS!$H:$Q,MATCH(BASE!H5788,LISTAS!$G:$G,0),MATCH(BASE!J5788,LISTAS!$H$3:$Q$3,0))*Tabela3[[#This Row],[QUANTIDADE]]</f>
        <v>4</v>
      </c>
      <c r="L5788" s="2" t="str">
        <f>TEXT(Tabela3[[#This Row],[DATA]],"MM")</f>
        <v>05</v>
      </c>
      <c r="M5788" s="2">
        <f>WEEKNUM(Tabela3[[#This Row],[DATA]])</f>
        <v>20</v>
      </c>
      <c r="N5788" s="18">
        <f>YEAR(Tabela3[[#This Row],[DATA]])</f>
        <v>2023</v>
      </c>
    </row>
    <row r="5789" spans="2:14">
      <c r="B5789" s="1">
        <v>45062</v>
      </c>
      <c r="C5789" t="s">
        <v>492</v>
      </c>
      <c r="D5789">
        <f>COUNTIF(C$4:C5789,Tabela3[[#This Row],[COMANDA]])</f>
        <v>26</v>
      </c>
      <c r="E5789" t="s">
        <v>1</v>
      </c>
      <c r="G5789" t="s">
        <v>10</v>
      </c>
      <c r="H5789" t="s">
        <v>431</v>
      </c>
      <c r="I5789" s="2">
        <v>1</v>
      </c>
      <c r="J5789" t="s">
        <v>11</v>
      </c>
      <c r="K5789" s="21">
        <f>INDEX(LISTAS!$H:$Q,MATCH(BASE!H5789,LISTAS!$G:$G,0),MATCH(BASE!J5789,LISTAS!$H$3:$Q$3,0))*Tabela3[[#This Row],[QUANTIDADE]]</f>
        <v>4</v>
      </c>
      <c r="L5789" s="2" t="str">
        <f>TEXT(Tabela3[[#This Row],[DATA]],"MM")</f>
        <v>05</v>
      </c>
      <c r="M5789" s="2">
        <f>WEEKNUM(Tabela3[[#This Row],[DATA]])</f>
        <v>20</v>
      </c>
      <c r="N5789" s="18">
        <f>YEAR(Tabela3[[#This Row],[DATA]])</f>
        <v>2023</v>
      </c>
    </row>
    <row r="5790" spans="2:14">
      <c r="B5790" s="1">
        <v>45062</v>
      </c>
      <c r="C5790" t="s">
        <v>492</v>
      </c>
      <c r="D5790">
        <f>COUNTIF(C$4:C5790,Tabela3[[#This Row],[COMANDA]])</f>
        <v>27</v>
      </c>
      <c r="E5790" t="s">
        <v>1</v>
      </c>
      <c r="G5790" t="s">
        <v>10</v>
      </c>
      <c r="H5790" t="s">
        <v>282</v>
      </c>
      <c r="I5790" s="2">
        <v>6</v>
      </c>
      <c r="J5790" t="s">
        <v>11</v>
      </c>
      <c r="K5790" s="21">
        <f>INDEX(LISTAS!$H:$Q,MATCH(BASE!H5790,LISTAS!$G:$G,0),MATCH(BASE!J5790,LISTAS!$H$3:$Q$3,0))*Tabela3[[#This Row],[QUANTIDADE]]</f>
        <v>24</v>
      </c>
      <c r="L5790" s="2" t="str">
        <f>TEXT(Tabela3[[#This Row],[DATA]],"MM")</f>
        <v>05</v>
      </c>
      <c r="M5790" s="2">
        <f>WEEKNUM(Tabela3[[#This Row],[DATA]])</f>
        <v>20</v>
      </c>
      <c r="N5790" s="18">
        <f>YEAR(Tabela3[[#This Row],[DATA]])</f>
        <v>2023</v>
      </c>
    </row>
    <row r="5791" spans="2:14">
      <c r="B5791" s="1">
        <v>45062</v>
      </c>
      <c r="C5791" t="s">
        <v>492</v>
      </c>
      <c r="D5791">
        <f>COUNTIF(C$4:C5791,Tabela3[[#This Row],[COMANDA]])</f>
        <v>28</v>
      </c>
      <c r="E5791" t="s">
        <v>1</v>
      </c>
      <c r="G5791" t="s">
        <v>10</v>
      </c>
      <c r="H5791" t="s">
        <v>101</v>
      </c>
      <c r="I5791" s="2">
        <v>1</v>
      </c>
      <c r="J5791" t="s">
        <v>11</v>
      </c>
      <c r="K5791" s="21">
        <f>INDEX(LISTAS!$H:$Q,MATCH(BASE!H5791,LISTAS!$G:$G,0),MATCH(BASE!J5791,LISTAS!$H$3:$Q$3,0))*Tabela3[[#This Row],[QUANTIDADE]]</f>
        <v>1</v>
      </c>
      <c r="L5791" s="2" t="str">
        <f>TEXT(Tabela3[[#This Row],[DATA]],"MM")</f>
        <v>05</v>
      </c>
      <c r="M5791" s="2">
        <f>WEEKNUM(Tabela3[[#This Row],[DATA]])</f>
        <v>20</v>
      </c>
      <c r="N5791" s="18">
        <f>YEAR(Tabela3[[#This Row],[DATA]])</f>
        <v>2023</v>
      </c>
    </row>
    <row r="5792" spans="2:14">
      <c r="B5792" s="1">
        <v>45062</v>
      </c>
      <c r="C5792" t="s">
        <v>492</v>
      </c>
      <c r="D5792">
        <f>COUNTIF(C$4:C5792,Tabela3[[#This Row],[COMANDA]])</f>
        <v>29</v>
      </c>
      <c r="E5792" t="s">
        <v>1</v>
      </c>
      <c r="G5792" t="s">
        <v>9</v>
      </c>
      <c r="H5792" t="s">
        <v>51</v>
      </c>
      <c r="I5792" s="2">
        <v>1</v>
      </c>
      <c r="J5792" t="s">
        <v>11</v>
      </c>
      <c r="K5792" s="21">
        <f>INDEX(LISTAS!$H:$Q,MATCH(BASE!H5792,LISTAS!$G:$G,0),MATCH(BASE!J5792,LISTAS!$H$3:$Q$3,0))*Tabela3[[#This Row],[QUANTIDADE]]</f>
        <v>10</v>
      </c>
      <c r="L5792" s="2" t="str">
        <f>TEXT(Tabela3[[#This Row],[DATA]],"MM")</f>
        <v>05</v>
      </c>
      <c r="M5792" s="2">
        <f>WEEKNUM(Tabela3[[#This Row],[DATA]])</f>
        <v>20</v>
      </c>
      <c r="N5792" s="18">
        <f>YEAR(Tabela3[[#This Row],[DATA]])</f>
        <v>2023</v>
      </c>
    </row>
    <row r="5793" spans="2:14">
      <c r="B5793" s="1">
        <v>45062</v>
      </c>
      <c r="C5793" t="s">
        <v>492</v>
      </c>
      <c r="D5793">
        <f>COUNTIF(C$4:C5793,Tabela3[[#This Row],[COMANDA]])</f>
        <v>30</v>
      </c>
      <c r="E5793" t="s">
        <v>1</v>
      </c>
      <c r="G5793" t="s">
        <v>62</v>
      </c>
      <c r="H5793" t="s">
        <v>192</v>
      </c>
      <c r="I5793" s="2">
        <v>1</v>
      </c>
      <c r="J5793" t="s">
        <v>11</v>
      </c>
      <c r="K5793" s="21">
        <f>INDEX(LISTAS!$H:$Q,MATCH(BASE!H5793,LISTAS!$G:$G,0),MATCH(BASE!J5793,LISTAS!$H$3:$Q$3,0))*Tabela3[[#This Row],[QUANTIDADE]]</f>
        <v>6</v>
      </c>
      <c r="L5793" s="2" t="str">
        <f>TEXT(Tabela3[[#This Row],[DATA]],"MM")</f>
        <v>05</v>
      </c>
      <c r="M5793" s="2">
        <f>WEEKNUM(Tabela3[[#This Row],[DATA]])</f>
        <v>20</v>
      </c>
      <c r="N5793" s="18">
        <f>YEAR(Tabela3[[#This Row],[DATA]])</f>
        <v>2023</v>
      </c>
    </row>
    <row r="5794" spans="2:14">
      <c r="B5794" s="1">
        <v>45062</v>
      </c>
      <c r="C5794" t="s">
        <v>492</v>
      </c>
      <c r="D5794">
        <f>COUNTIF(C$4:C5794,Tabela3[[#This Row],[COMANDA]])</f>
        <v>31</v>
      </c>
      <c r="E5794" t="s">
        <v>1</v>
      </c>
      <c r="G5794" t="s">
        <v>9</v>
      </c>
      <c r="H5794" t="s">
        <v>107</v>
      </c>
      <c r="I5794" s="2">
        <v>1</v>
      </c>
      <c r="J5794" t="s">
        <v>11</v>
      </c>
      <c r="K5794" s="21">
        <f>INDEX(LISTAS!$H:$Q,MATCH(BASE!H5794,LISTAS!$G:$G,0),MATCH(BASE!J5794,LISTAS!$H$3:$Q$3,0))*Tabela3[[#This Row],[QUANTIDADE]]</f>
        <v>1</v>
      </c>
      <c r="L5794" s="2" t="str">
        <f>TEXT(Tabela3[[#This Row],[DATA]],"MM")</f>
        <v>05</v>
      </c>
      <c r="M5794" s="2">
        <f>WEEKNUM(Tabela3[[#This Row],[DATA]])</f>
        <v>20</v>
      </c>
      <c r="N5794" s="18">
        <f>YEAR(Tabela3[[#This Row],[DATA]])</f>
        <v>2023</v>
      </c>
    </row>
    <row r="5795" spans="2:14">
      <c r="B5795" s="1">
        <v>45062</v>
      </c>
      <c r="C5795" t="s">
        <v>492</v>
      </c>
      <c r="D5795">
        <f>COUNTIF(C$4:C5795,Tabela3[[#This Row],[COMANDA]])</f>
        <v>32</v>
      </c>
      <c r="E5795" t="s">
        <v>1</v>
      </c>
      <c r="G5795" t="s">
        <v>9</v>
      </c>
      <c r="H5795" t="s">
        <v>58</v>
      </c>
      <c r="I5795" s="2">
        <v>2</v>
      </c>
      <c r="J5795" t="s">
        <v>11</v>
      </c>
      <c r="K5795" s="21">
        <f>INDEX(LISTAS!$H:$Q,MATCH(BASE!H5795,LISTAS!$G:$G,0),MATCH(BASE!J5795,LISTAS!$H$3:$Q$3,0))*Tabela3[[#This Row],[QUANTIDADE]]</f>
        <v>10</v>
      </c>
      <c r="L5795" s="2" t="str">
        <f>TEXT(Tabela3[[#This Row],[DATA]],"MM")</f>
        <v>05</v>
      </c>
      <c r="M5795" s="2">
        <f>WEEKNUM(Tabela3[[#This Row],[DATA]])</f>
        <v>20</v>
      </c>
      <c r="N5795" s="18">
        <f>YEAR(Tabela3[[#This Row],[DATA]])</f>
        <v>2023</v>
      </c>
    </row>
    <row r="5796" spans="2:14">
      <c r="B5796" s="1">
        <v>45062</v>
      </c>
      <c r="C5796" t="s">
        <v>492</v>
      </c>
      <c r="D5796">
        <f>COUNTIF(C$4:C5796,Tabela3[[#This Row],[COMANDA]])</f>
        <v>33</v>
      </c>
      <c r="E5796" t="s">
        <v>1</v>
      </c>
      <c r="G5796" t="s">
        <v>9</v>
      </c>
      <c r="H5796" t="s">
        <v>138</v>
      </c>
      <c r="I5796" s="2">
        <v>5</v>
      </c>
      <c r="J5796" t="s">
        <v>11</v>
      </c>
      <c r="K5796" s="21">
        <f>INDEX(LISTAS!$H:$Q,MATCH(BASE!H5796,LISTAS!$G:$G,0),MATCH(BASE!J5796,LISTAS!$H$3:$Q$3,0))*Tabela3[[#This Row],[QUANTIDADE]]</f>
        <v>20</v>
      </c>
      <c r="L5796" s="2" t="str">
        <f>TEXT(Tabela3[[#This Row],[DATA]],"MM")</f>
        <v>05</v>
      </c>
      <c r="M5796" s="2">
        <f>WEEKNUM(Tabela3[[#This Row],[DATA]])</f>
        <v>20</v>
      </c>
      <c r="N5796" s="18">
        <f>YEAR(Tabela3[[#This Row],[DATA]])</f>
        <v>2023</v>
      </c>
    </row>
    <row r="5797" spans="2:14">
      <c r="B5797" s="1">
        <v>45062</v>
      </c>
      <c r="C5797" t="s">
        <v>492</v>
      </c>
      <c r="D5797">
        <f>COUNTIF(C$4:C5797,Tabela3[[#This Row],[COMANDA]])</f>
        <v>34</v>
      </c>
      <c r="E5797" t="s">
        <v>1</v>
      </c>
      <c r="G5797" t="s">
        <v>9</v>
      </c>
      <c r="H5797" t="s">
        <v>132</v>
      </c>
      <c r="I5797" s="2">
        <v>2</v>
      </c>
      <c r="J5797" t="s">
        <v>11</v>
      </c>
      <c r="K5797" s="21">
        <f>INDEX(LISTAS!$H:$Q,MATCH(BASE!H5797,LISTAS!$G:$G,0),MATCH(BASE!J5797,LISTAS!$H$3:$Q$3,0))*Tabela3[[#This Row],[QUANTIDADE]]</f>
        <v>6</v>
      </c>
      <c r="L5797" s="2" t="str">
        <f>TEXT(Tabela3[[#This Row],[DATA]],"MM")</f>
        <v>05</v>
      </c>
      <c r="M5797" s="2">
        <f>WEEKNUM(Tabela3[[#This Row],[DATA]])</f>
        <v>20</v>
      </c>
      <c r="N5797" s="18">
        <f>YEAR(Tabela3[[#This Row],[DATA]])</f>
        <v>2023</v>
      </c>
    </row>
    <row r="5798" spans="2:14">
      <c r="B5798" s="1">
        <v>45062</v>
      </c>
      <c r="C5798" t="s">
        <v>492</v>
      </c>
      <c r="D5798">
        <f>COUNTIF(C$4:C5798,Tabela3[[#This Row],[COMANDA]])</f>
        <v>35</v>
      </c>
      <c r="E5798" t="s">
        <v>1</v>
      </c>
      <c r="G5798" t="s">
        <v>9</v>
      </c>
      <c r="H5798" t="s">
        <v>465</v>
      </c>
      <c r="I5798" s="2">
        <v>1</v>
      </c>
      <c r="J5798" t="s">
        <v>11</v>
      </c>
      <c r="K5798" s="21">
        <f>INDEX(LISTAS!$H:$Q,MATCH(BASE!H5798,LISTAS!$G:$G,0),MATCH(BASE!J5798,LISTAS!$H$3:$Q$3,0))*Tabela3[[#This Row],[QUANTIDADE]]</f>
        <v>5</v>
      </c>
      <c r="L5798" s="2" t="str">
        <f>TEXT(Tabela3[[#This Row],[DATA]],"MM")</f>
        <v>05</v>
      </c>
      <c r="M5798" s="2">
        <f>WEEKNUM(Tabela3[[#This Row],[DATA]])</f>
        <v>20</v>
      </c>
      <c r="N5798" s="18">
        <f>YEAR(Tabela3[[#This Row],[DATA]])</f>
        <v>2023</v>
      </c>
    </row>
    <row r="5799" spans="2:14">
      <c r="B5799" s="1">
        <v>45062</v>
      </c>
      <c r="C5799" t="s">
        <v>492</v>
      </c>
      <c r="D5799">
        <f>COUNTIF(C$4:C5799,Tabela3[[#This Row],[COMANDA]])</f>
        <v>36</v>
      </c>
      <c r="E5799" t="s">
        <v>1</v>
      </c>
      <c r="G5799" t="s">
        <v>9</v>
      </c>
      <c r="H5799" t="s">
        <v>85</v>
      </c>
      <c r="I5799" s="2">
        <v>1</v>
      </c>
      <c r="J5799" t="s">
        <v>11</v>
      </c>
      <c r="K5799" s="21">
        <f>INDEX(LISTAS!$H:$Q,MATCH(BASE!H5799,LISTAS!$G:$G,0),MATCH(BASE!J5799,LISTAS!$H$3:$Q$3,0))*Tabela3[[#This Row],[QUANTIDADE]]</f>
        <v>10</v>
      </c>
      <c r="L5799" s="2" t="str">
        <f>TEXT(Tabela3[[#This Row],[DATA]],"MM")</f>
        <v>05</v>
      </c>
      <c r="M5799" s="2">
        <f>WEEKNUM(Tabela3[[#This Row],[DATA]])</f>
        <v>20</v>
      </c>
      <c r="N5799" s="18">
        <f>YEAR(Tabela3[[#This Row],[DATA]])</f>
        <v>2023</v>
      </c>
    </row>
    <row r="5800" spans="2:14">
      <c r="B5800" s="1">
        <v>45062</v>
      </c>
      <c r="C5800" t="s">
        <v>492</v>
      </c>
      <c r="D5800">
        <f>COUNTIF(C$4:C5800,Tabela3[[#This Row],[COMANDA]])</f>
        <v>37</v>
      </c>
      <c r="E5800" t="s">
        <v>1</v>
      </c>
      <c r="G5800" t="s">
        <v>63</v>
      </c>
      <c r="H5800" t="s">
        <v>185</v>
      </c>
      <c r="I5800" s="2">
        <v>2</v>
      </c>
      <c r="J5800" t="s">
        <v>11</v>
      </c>
      <c r="K5800" s="21">
        <f>INDEX(LISTAS!$H:$Q,MATCH(BASE!H5800,LISTAS!$G:$G,0),MATCH(BASE!J5800,LISTAS!$H$3:$Q$3,0))*Tabela3[[#This Row],[QUANTIDADE]]</f>
        <v>18</v>
      </c>
      <c r="L5800" s="2" t="str">
        <f>TEXT(Tabela3[[#This Row],[DATA]],"MM")</f>
        <v>05</v>
      </c>
      <c r="M5800" s="2">
        <f>WEEKNUM(Tabela3[[#This Row],[DATA]])</f>
        <v>20</v>
      </c>
      <c r="N5800" s="18">
        <f>YEAR(Tabela3[[#This Row],[DATA]])</f>
        <v>2023</v>
      </c>
    </row>
    <row r="5801" spans="2:14">
      <c r="B5801" s="1">
        <v>45062</v>
      </c>
      <c r="C5801" t="s">
        <v>492</v>
      </c>
      <c r="D5801">
        <f>COUNTIF(C$4:C5801,Tabela3[[#This Row],[COMANDA]])</f>
        <v>38</v>
      </c>
      <c r="E5801" t="s">
        <v>1</v>
      </c>
      <c r="G5801" t="s">
        <v>64</v>
      </c>
      <c r="H5801" t="s">
        <v>215</v>
      </c>
      <c r="I5801" s="2">
        <v>1</v>
      </c>
      <c r="J5801" t="s">
        <v>11</v>
      </c>
      <c r="K5801" s="21">
        <f>INDEX(LISTAS!$H:$Q,MATCH(BASE!H5801,LISTAS!$G:$G,0),MATCH(BASE!J5801,LISTAS!$H$3:$Q$3,0))*Tabela3[[#This Row],[QUANTIDADE]]</f>
        <v>5</v>
      </c>
      <c r="L5801" s="2" t="str">
        <f>TEXT(Tabela3[[#This Row],[DATA]],"MM")</f>
        <v>05</v>
      </c>
      <c r="M5801" s="2">
        <f>WEEKNUM(Tabela3[[#This Row],[DATA]])</f>
        <v>20</v>
      </c>
      <c r="N5801" s="18">
        <f>YEAR(Tabela3[[#This Row],[DATA]])</f>
        <v>2023</v>
      </c>
    </row>
    <row r="5802" spans="2:14">
      <c r="B5802" s="1">
        <v>45062</v>
      </c>
      <c r="C5802" t="s">
        <v>492</v>
      </c>
      <c r="D5802">
        <f>COUNTIF(C$4:C5802,Tabela3[[#This Row],[COMANDA]])</f>
        <v>39</v>
      </c>
      <c r="E5802" t="s">
        <v>1</v>
      </c>
      <c r="G5802" t="s">
        <v>10</v>
      </c>
      <c r="H5802" t="s">
        <v>225</v>
      </c>
      <c r="I5802" s="2">
        <v>1</v>
      </c>
      <c r="J5802" t="s">
        <v>11</v>
      </c>
      <c r="K5802" s="21">
        <f>INDEX(LISTAS!$H:$Q,MATCH(BASE!H5802,LISTAS!$G:$G,0),MATCH(BASE!J5802,LISTAS!$H$3:$Q$3,0))*Tabela3[[#This Row],[QUANTIDADE]]</f>
        <v>12</v>
      </c>
      <c r="L5802" s="2" t="str">
        <f>TEXT(Tabela3[[#This Row],[DATA]],"MM")</f>
        <v>05</v>
      </c>
      <c r="M5802" s="2">
        <f>WEEKNUM(Tabela3[[#This Row],[DATA]])</f>
        <v>20</v>
      </c>
      <c r="N5802" s="18">
        <f>YEAR(Tabela3[[#This Row],[DATA]])</f>
        <v>2023</v>
      </c>
    </row>
    <row r="5803" spans="2:14">
      <c r="B5803" s="1">
        <v>45062</v>
      </c>
      <c r="C5803" t="s">
        <v>492</v>
      </c>
      <c r="D5803">
        <f>COUNTIF(C$4:C5803,Tabela3[[#This Row],[COMANDA]])</f>
        <v>40</v>
      </c>
      <c r="E5803" t="s">
        <v>1</v>
      </c>
      <c r="G5803" t="s">
        <v>10</v>
      </c>
      <c r="H5803" t="s">
        <v>221</v>
      </c>
      <c r="I5803" s="2">
        <v>1</v>
      </c>
      <c r="J5803" t="s">
        <v>11</v>
      </c>
      <c r="K5803" s="21">
        <f>INDEX(LISTAS!$H:$Q,MATCH(BASE!H5803,LISTAS!$G:$G,0),MATCH(BASE!J5803,LISTAS!$H$3:$Q$3,0))*Tabela3[[#This Row],[QUANTIDADE]]</f>
        <v>3.5</v>
      </c>
      <c r="L5803" s="2" t="str">
        <f>TEXT(Tabela3[[#This Row],[DATA]],"MM")</f>
        <v>05</v>
      </c>
      <c r="M5803" s="2">
        <f>WEEKNUM(Tabela3[[#This Row],[DATA]])</f>
        <v>20</v>
      </c>
      <c r="N5803" s="18">
        <f>YEAR(Tabela3[[#This Row],[DATA]])</f>
        <v>2023</v>
      </c>
    </row>
    <row r="5804" spans="2:14">
      <c r="B5804" s="1">
        <v>45062</v>
      </c>
      <c r="C5804" t="s">
        <v>492</v>
      </c>
      <c r="D5804">
        <f>COUNTIF(C$4:C5804,Tabela3[[#This Row],[COMANDA]])</f>
        <v>41</v>
      </c>
      <c r="E5804" t="s">
        <v>1</v>
      </c>
      <c r="G5804" t="s">
        <v>10</v>
      </c>
      <c r="H5804" t="s">
        <v>282</v>
      </c>
      <c r="I5804" s="2">
        <v>2</v>
      </c>
      <c r="J5804" t="s">
        <v>11</v>
      </c>
      <c r="K5804" s="21">
        <f>INDEX(LISTAS!$H:$Q,MATCH(BASE!H5804,LISTAS!$G:$G,0),MATCH(BASE!J5804,LISTAS!$H$3:$Q$3,0))*Tabela3[[#This Row],[QUANTIDADE]]</f>
        <v>8</v>
      </c>
      <c r="L5804" s="2" t="str">
        <f>TEXT(Tabela3[[#This Row],[DATA]],"MM")</f>
        <v>05</v>
      </c>
      <c r="M5804" s="2">
        <f>WEEKNUM(Tabela3[[#This Row],[DATA]])</f>
        <v>20</v>
      </c>
      <c r="N5804" s="18">
        <f>YEAR(Tabela3[[#This Row],[DATA]])</f>
        <v>2023</v>
      </c>
    </row>
    <row r="5805" spans="2:14">
      <c r="B5805" s="1">
        <v>45062</v>
      </c>
      <c r="C5805" t="s">
        <v>492</v>
      </c>
      <c r="D5805">
        <f>COUNTIF(C$4:C5805,Tabela3[[#This Row],[COMANDA]])</f>
        <v>42</v>
      </c>
      <c r="E5805" t="s">
        <v>1</v>
      </c>
      <c r="G5805" t="s">
        <v>9</v>
      </c>
      <c r="H5805" t="s">
        <v>55</v>
      </c>
      <c r="I5805" s="2">
        <v>1</v>
      </c>
      <c r="J5805" t="s">
        <v>11</v>
      </c>
      <c r="K5805" s="21">
        <f>INDEX(LISTAS!$H:$Q,MATCH(BASE!H5805,LISTAS!$G:$G,0),MATCH(BASE!J5805,LISTAS!$H$3:$Q$3,0))*Tabela3[[#This Row],[QUANTIDADE]]</f>
        <v>3</v>
      </c>
      <c r="L5805" s="2" t="str">
        <f>TEXT(Tabela3[[#This Row],[DATA]],"MM")</f>
        <v>05</v>
      </c>
      <c r="M5805" s="2">
        <f>WEEKNUM(Tabela3[[#This Row],[DATA]])</f>
        <v>20</v>
      </c>
      <c r="N5805" s="18">
        <f>YEAR(Tabela3[[#This Row],[DATA]])</f>
        <v>2023</v>
      </c>
    </row>
    <row r="5806" spans="2:14">
      <c r="B5806" s="1">
        <v>45062</v>
      </c>
      <c r="C5806" t="s">
        <v>492</v>
      </c>
      <c r="D5806">
        <f>COUNTIF(C$4:C5806,Tabela3[[#This Row],[COMANDA]])</f>
        <v>43</v>
      </c>
      <c r="E5806" t="s">
        <v>1</v>
      </c>
      <c r="G5806" t="s">
        <v>9</v>
      </c>
      <c r="H5806" t="s">
        <v>228</v>
      </c>
      <c r="I5806" s="2">
        <v>1</v>
      </c>
      <c r="J5806" t="s">
        <v>11</v>
      </c>
      <c r="K5806" s="21">
        <f>INDEX(LISTAS!$H:$Q,MATCH(BASE!H5806,LISTAS!$G:$G,0),MATCH(BASE!J5806,LISTAS!$H$3:$Q$3,0))*Tabela3[[#This Row],[QUANTIDADE]]</f>
        <v>6</v>
      </c>
      <c r="L5806" s="2" t="str">
        <f>TEXT(Tabela3[[#This Row],[DATA]],"MM")</f>
        <v>05</v>
      </c>
      <c r="M5806" s="2">
        <f>WEEKNUM(Tabela3[[#This Row],[DATA]])</f>
        <v>20</v>
      </c>
      <c r="N5806" s="18">
        <f>YEAR(Tabela3[[#This Row],[DATA]])</f>
        <v>2023</v>
      </c>
    </row>
    <row r="5807" spans="2:14">
      <c r="B5807" s="1">
        <v>45062</v>
      </c>
      <c r="C5807" t="s">
        <v>492</v>
      </c>
      <c r="D5807">
        <f>COUNTIF(C$4:C5807,Tabela3[[#This Row],[COMANDA]])</f>
        <v>44</v>
      </c>
      <c r="E5807" t="s">
        <v>1</v>
      </c>
      <c r="G5807" t="s">
        <v>10</v>
      </c>
      <c r="H5807" t="s">
        <v>229</v>
      </c>
      <c r="I5807" s="2">
        <v>1</v>
      </c>
      <c r="J5807" t="s">
        <v>11</v>
      </c>
      <c r="K5807" s="21">
        <f>INDEX(LISTAS!$H:$Q,MATCH(BASE!H5807,LISTAS!$G:$G,0),MATCH(BASE!J5807,LISTAS!$H$3:$Q$3,0))*Tabela3[[#This Row],[QUANTIDADE]]</f>
        <v>7</v>
      </c>
      <c r="L5807" s="2" t="str">
        <f>TEXT(Tabela3[[#This Row],[DATA]],"MM")</f>
        <v>05</v>
      </c>
      <c r="M5807" s="2">
        <f>WEEKNUM(Tabela3[[#This Row],[DATA]])</f>
        <v>20</v>
      </c>
      <c r="N5807" s="18">
        <f>YEAR(Tabela3[[#This Row],[DATA]])</f>
        <v>2023</v>
      </c>
    </row>
    <row r="5808" spans="2:14">
      <c r="B5808" s="1">
        <v>45063</v>
      </c>
      <c r="C5808">
        <v>14570</v>
      </c>
      <c r="D5808">
        <f>COUNTIF(C$4:C5808,Tabela3[[#This Row],[COMANDA]])</f>
        <v>1</v>
      </c>
      <c r="E5808" t="s">
        <v>89</v>
      </c>
      <c r="F5808" t="s">
        <v>98</v>
      </c>
      <c r="G5808" t="s">
        <v>8</v>
      </c>
      <c r="H5808" t="s">
        <v>43</v>
      </c>
      <c r="I5808" s="2">
        <v>1</v>
      </c>
      <c r="J5808" t="s">
        <v>11</v>
      </c>
      <c r="K5808" s="21">
        <f>INDEX(LISTAS!$H:$Q,MATCH(BASE!H5808,LISTAS!$G:$G,0),MATCH(BASE!J5808,LISTAS!$H$3:$Q$3,0))*Tabela3[[#This Row],[QUANTIDADE]]</f>
        <v>18</v>
      </c>
      <c r="L5808" s="2" t="str">
        <f>TEXT(Tabela3[[#This Row],[DATA]],"MM")</f>
        <v>05</v>
      </c>
      <c r="M5808" s="2">
        <f>WEEKNUM(Tabela3[[#This Row],[DATA]])</f>
        <v>20</v>
      </c>
      <c r="N5808" s="18">
        <f>YEAR(Tabela3[[#This Row],[DATA]])</f>
        <v>2023</v>
      </c>
    </row>
    <row r="5809" spans="2:14">
      <c r="B5809" s="1">
        <v>45063</v>
      </c>
      <c r="C5809">
        <v>14571</v>
      </c>
      <c r="D5809">
        <f>COUNTIF(C$4:C5809,Tabela3[[#This Row],[COMANDA]])</f>
        <v>1</v>
      </c>
      <c r="E5809" t="s">
        <v>89</v>
      </c>
      <c r="G5809" t="s">
        <v>8</v>
      </c>
      <c r="H5809" t="s">
        <v>40</v>
      </c>
      <c r="I5809" s="2">
        <v>1</v>
      </c>
      <c r="J5809" t="s">
        <v>11</v>
      </c>
      <c r="K5809" s="21">
        <f>INDEX(LISTAS!$H:$Q,MATCH(BASE!H5809,LISTAS!$G:$G,0),MATCH(BASE!J5809,LISTAS!$H$3:$Q$3,0))*Tabela3[[#This Row],[QUANTIDADE]]</f>
        <v>14</v>
      </c>
      <c r="L5809" s="2" t="str">
        <f>TEXT(Tabela3[[#This Row],[DATA]],"MM")</f>
        <v>05</v>
      </c>
      <c r="M5809" s="2">
        <f>WEEKNUM(Tabela3[[#This Row],[DATA]])</f>
        <v>20</v>
      </c>
      <c r="N5809" s="18">
        <f>YEAR(Tabela3[[#This Row],[DATA]])</f>
        <v>2023</v>
      </c>
    </row>
    <row r="5810" spans="2:14">
      <c r="B5810" s="1">
        <v>45063</v>
      </c>
      <c r="C5810">
        <v>14571</v>
      </c>
      <c r="D5810">
        <f>COUNTIF(C$4:C5810,Tabela3[[#This Row],[COMANDA]])</f>
        <v>2</v>
      </c>
      <c r="E5810" t="s">
        <v>89</v>
      </c>
      <c r="G5810" t="s">
        <v>61</v>
      </c>
      <c r="H5810" t="s">
        <v>199</v>
      </c>
      <c r="I5810" s="2">
        <v>1</v>
      </c>
      <c r="J5810" t="s">
        <v>11</v>
      </c>
      <c r="K5810" s="21">
        <f>INDEX(LISTAS!$H:$Q,MATCH(BASE!H5810,LISTAS!$G:$G,0),MATCH(BASE!J5810,LISTAS!$H$3:$Q$3,0))*Tabela3[[#This Row],[QUANTIDADE]]</f>
        <v>1</v>
      </c>
      <c r="L5810" s="2" t="str">
        <f>TEXT(Tabela3[[#This Row],[DATA]],"MM")</f>
        <v>05</v>
      </c>
      <c r="M5810" s="2">
        <f>WEEKNUM(Tabela3[[#This Row],[DATA]])</f>
        <v>20</v>
      </c>
      <c r="N5810" s="18">
        <f>YEAR(Tabela3[[#This Row],[DATA]])</f>
        <v>2023</v>
      </c>
    </row>
    <row r="5811" spans="2:14">
      <c r="B5811" s="1">
        <v>45063</v>
      </c>
      <c r="C5811">
        <v>14572</v>
      </c>
      <c r="D5811">
        <f>COUNTIF(C$4:C5811,Tabela3[[#This Row],[COMANDA]])</f>
        <v>1</v>
      </c>
      <c r="E5811" t="s">
        <v>90</v>
      </c>
      <c r="F5811" t="s">
        <v>100</v>
      </c>
      <c r="G5811" t="s">
        <v>62</v>
      </c>
      <c r="H5811" t="s">
        <v>195</v>
      </c>
      <c r="I5811" s="2">
        <v>1</v>
      </c>
      <c r="J5811" t="s">
        <v>11</v>
      </c>
      <c r="K5811" s="21">
        <f>INDEX(LISTAS!$H:$Q,MATCH(BASE!H5811,LISTAS!$G:$G,0),MATCH(BASE!J5811,LISTAS!$H$3:$Q$3,0))*Tabela3[[#This Row],[QUANTIDADE]]</f>
        <v>8</v>
      </c>
      <c r="L5811" s="2" t="str">
        <f>TEXT(Tabela3[[#This Row],[DATA]],"MM")</f>
        <v>05</v>
      </c>
      <c r="M5811" s="2">
        <f>WEEKNUM(Tabela3[[#This Row],[DATA]])</f>
        <v>20</v>
      </c>
      <c r="N5811" s="18">
        <f>YEAR(Tabela3[[#This Row],[DATA]])</f>
        <v>2023</v>
      </c>
    </row>
    <row r="5812" spans="2:14">
      <c r="B5812" s="1">
        <v>45063</v>
      </c>
      <c r="C5812">
        <v>14573</v>
      </c>
      <c r="D5812">
        <f>COUNTIF(C$4:C5812,Tabela3[[#This Row],[COMANDA]])</f>
        <v>1</v>
      </c>
      <c r="E5812" t="s">
        <v>90</v>
      </c>
      <c r="F5812" t="s">
        <v>100</v>
      </c>
      <c r="G5812" t="s">
        <v>8</v>
      </c>
      <c r="H5812" t="s">
        <v>39</v>
      </c>
      <c r="I5812" s="2">
        <v>1</v>
      </c>
      <c r="J5812" t="s">
        <v>11</v>
      </c>
      <c r="K5812" s="21">
        <f>INDEX(LISTAS!$H:$Q,MATCH(BASE!H5812,LISTAS!$G:$G,0),MATCH(BASE!J5812,LISTAS!$H$3:$Q$3,0))*Tabela3[[#This Row],[QUANTIDADE]]</f>
        <v>12</v>
      </c>
      <c r="L5812" s="2" t="str">
        <f>TEXT(Tabela3[[#This Row],[DATA]],"MM")</f>
        <v>05</v>
      </c>
      <c r="M5812" s="2">
        <f>WEEKNUM(Tabela3[[#This Row],[DATA]])</f>
        <v>20</v>
      </c>
      <c r="N5812" s="18">
        <f>YEAR(Tabela3[[#This Row],[DATA]])</f>
        <v>2023</v>
      </c>
    </row>
    <row r="5813" spans="2:14">
      <c r="B5813" s="1">
        <v>45063</v>
      </c>
      <c r="C5813">
        <v>14574</v>
      </c>
      <c r="D5813">
        <f>COUNTIF(C$4:C5813,Tabela3[[#This Row],[COMANDA]])</f>
        <v>1</v>
      </c>
      <c r="E5813" t="s">
        <v>1</v>
      </c>
      <c r="F5813" t="s">
        <v>98</v>
      </c>
      <c r="G5813" t="s">
        <v>8</v>
      </c>
      <c r="H5813" t="s">
        <v>43</v>
      </c>
      <c r="I5813" s="2">
        <v>1</v>
      </c>
      <c r="J5813" t="s">
        <v>11</v>
      </c>
      <c r="K5813" s="21">
        <f>INDEX(LISTAS!$H:$Q,MATCH(BASE!H5813,LISTAS!$G:$G,0),MATCH(BASE!J5813,LISTAS!$H$3:$Q$3,0))*Tabela3[[#This Row],[QUANTIDADE]]</f>
        <v>18</v>
      </c>
      <c r="L5813" s="2" t="str">
        <f>TEXT(Tabela3[[#This Row],[DATA]],"MM")</f>
        <v>05</v>
      </c>
      <c r="M5813" s="2">
        <f>WEEKNUM(Tabela3[[#This Row],[DATA]])</f>
        <v>20</v>
      </c>
      <c r="N5813" s="18">
        <f>YEAR(Tabela3[[#This Row],[DATA]])</f>
        <v>2023</v>
      </c>
    </row>
    <row r="5814" spans="2:14">
      <c r="B5814" s="1">
        <v>45063</v>
      </c>
      <c r="C5814">
        <v>14575</v>
      </c>
      <c r="D5814">
        <f>COUNTIF(C$4:C5814,Tabela3[[#This Row],[COMANDA]])</f>
        <v>1</v>
      </c>
      <c r="E5814" t="s">
        <v>90</v>
      </c>
      <c r="F5814" t="s">
        <v>98</v>
      </c>
      <c r="G5814" t="s">
        <v>8</v>
      </c>
      <c r="H5814" t="s">
        <v>202</v>
      </c>
      <c r="I5814" s="2">
        <v>1</v>
      </c>
      <c r="J5814" t="s">
        <v>11</v>
      </c>
      <c r="K5814" s="21">
        <f>INDEX(LISTAS!$H:$Q,MATCH(BASE!H5814,LISTAS!$G:$G,0),MATCH(BASE!J5814,LISTAS!$H$3:$Q$3,0))*Tabela3[[#This Row],[QUANTIDADE]]</f>
        <v>20</v>
      </c>
      <c r="L5814" s="2" t="str">
        <f>TEXT(Tabela3[[#This Row],[DATA]],"MM")</f>
        <v>05</v>
      </c>
      <c r="M5814" s="2">
        <f>WEEKNUM(Tabela3[[#This Row],[DATA]])</f>
        <v>20</v>
      </c>
      <c r="N5814" s="18">
        <f>YEAR(Tabela3[[#This Row],[DATA]])</f>
        <v>2023</v>
      </c>
    </row>
    <row r="5815" spans="2:14">
      <c r="B5815" s="1">
        <v>45063</v>
      </c>
      <c r="C5815">
        <v>14576</v>
      </c>
      <c r="D5815">
        <f>COUNTIF(C$4:C5815,Tabela3[[#This Row],[COMANDA]])</f>
        <v>1</v>
      </c>
      <c r="E5815" t="s">
        <v>90</v>
      </c>
      <c r="F5815" t="s">
        <v>99</v>
      </c>
      <c r="G5815" t="s">
        <v>8</v>
      </c>
      <c r="H5815" t="s">
        <v>42</v>
      </c>
      <c r="I5815" s="2">
        <v>1</v>
      </c>
      <c r="J5815" t="s">
        <v>11</v>
      </c>
      <c r="K5815" s="21">
        <f>INDEX(LISTAS!$H:$Q,MATCH(BASE!H5815,LISTAS!$G:$G,0),MATCH(BASE!J5815,LISTAS!$H$3:$Q$3,0))*Tabela3[[#This Row],[QUANTIDADE]]</f>
        <v>16</v>
      </c>
      <c r="L5815" s="2" t="str">
        <f>TEXT(Tabela3[[#This Row],[DATA]],"MM")</f>
        <v>05</v>
      </c>
      <c r="M5815" s="2">
        <f>WEEKNUM(Tabela3[[#This Row],[DATA]])</f>
        <v>20</v>
      </c>
      <c r="N5815" s="18">
        <f>YEAR(Tabela3[[#This Row],[DATA]])</f>
        <v>2023</v>
      </c>
    </row>
    <row r="5816" spans="2:14">
      <c r="B5816" s="1">
        <v>45063</v>
      </c>
      <c r="C5816">
        <v>14576</v>
      </c>
      <c r="D5816">
        <f>COUNTIF(C$4:C5816,Tabela3[[#This Row],[COMANDA]])</f>
        <v>2</v>
      </c>
      <c r="E5816" t="s">
        <v>90</v>
      </c>
      <c r="F5816" t="s">
        <v>99</v>
      </c>
      <c r="G5816" t="s">
        <v>61</v>
      </c>
      <c r="H5816" t="s">
        <v>162</v>
      </c>
      <c r="I5816" s="2">
        <v>1</v>
      </c>
      <c r="J5816" t="s">
        <v>11</v>
      </c>
      <c r="K5816" s="21">
        <f>INDEX(LISTAS!$H:$Q,MATCH(BASE!H5816,LISTAS!$G:$G,0),MATCH(BASE!J5816,LISTAS!$H$3:$Q$3,0))*Tabela3[[#This Row],[QUANTIDADE]]</f>
        <v>1.5</v>
      </c>
      <c r="L5816" s="2" t="str">
        <f>TEXT(Tabela3[[#This Row],[DATA]],"MM")</f>
        <v>05</v>
      </c>
      <c r="M5816" s="2">
        <f>WEEKNUM(Tabela3[[#This Row],[DATA]])</f>
        <v>20</v>
      </c>
      <c r="N5816" s="18">
        <f>YEAR(Tabela3[[#This Row],[DATA]])</f>
        <v>2023</v>
      </c>
    </row>
    <row r="5817" spans="2:14">
      <c r="B5817" s="1">
        <v>45063</v>
      </c>
      <c r="C5817">
        <v>14577</v>
      </c>
      <c r="D5817">
        <f>COUNTIF(C$4:C5817,Tabela3[[#This Row],[COMANDA]])</f>
        <v>1</v>
      </c>
      <c r="E5817" t="s">
        <v>90</v>
      </c>
      <c r="F5817" t="s">
        <v>98</v>
      </c>
      <c r="G5817" t="s">
        <v>8</v>
      </c>
      <c r="H5817" t="s">
        <v>42</v>
      </c>
      <c r="I5817" s="2">
        <v>1</v>
      </c>
      <c r="J5817" t="s">
        <v>11</v>
      </c>
      <c r="K5817" s="21">
        <f>INDEX(LISTAS!$H:$Q,MATCH(BASE!H5817,LISTAS!$G:$G,0),MATCH(BASE!J5817,LISTAS!$H$3:$Q$3,0))*Tabela3[[#This Row],[QUANTIDADE]]</f>
        <v>16</v>
      </c>
      <c r="L5817" s="2" t="str">
        <f>TEXT(Tabela3[[#This Row],[DATA]],"MM")</f>
        <v>05</v>
      </c>
      <c r="M5817" s="2">
        <f>WEEKNUM(Tabela3[[#This Row],[DATA]])</f>
        <v>20</v>
      </c>
      <c r="N5817" s="18">
        <f>YEAR(Tabela3[[#This Row],[DATA]])</f>
        <v>2023</v>
      </c>
    </row>
    <row r="5818" spans="2:14">
      <c r="B5818" s="1">
        <v>45063</v>
      </c>
      <c r="C5818">
        <v>14577</v>
      </c>
      <c r="D5818">
        <f>COUNTIF(C$4:C5818,Tabela3[[#This Row],[COMANDA]])</f>
        <v>2</v>
      </c>
      <c r="E5818" t="s">
        <v>90</v>
      </c>
      <c r="F5818" t="s">
        <v>98</v>
      </c>
      <c r="G5818" t="s">
        <v>9</v>
      </c>
      <c r="H5818" t="s">
        <v>201</v>
      </c>
      <c r="I5818" s="2">
        <v>1</v>
      </c>
      <c r="J5818" t="s">
        <v>11</v>
      </c>
      <c r="K5818" s="21">
        <f>INDEX(LISTAS!$H:$Q,MATCH(BASE!H5818,LISTAS!$G:$G,0),MATCH(BASE!J5818,LISTAS!$H$3:$Q$3,0))*Tabela3[[#This Row],[QUANTIDADE]]</f>
        <v>3</v>
      </c>
      <c r="L5818" s="2" t="str">
        <f>TEXT(Tabela3[[#This Row],[DATA]],"MM")</f>
        <v>05</v>
      </c>
      <c r="M5818" s="2">
        <f>WEEKNUM(Tabela3[[#This Row],[DATA]])</f>
        <v>20</v>
      </c>
      <c r="N5818" s="18">
        <f>YEAR(Tabela3[[#This Row],[DATA]])</f>
        <v>2023</v>
      </c>
    </row>
    <row r="5819" spans="2:14">
      <c r="B5819" s="1">
        <v>45063</v>
      </c>
      <c r="C5819">
        <v>14578</v>
      </c>
      <c r="D5819">
        <f>COUNTIF(C$4:C5819,Tabela3[[#This Row],[COMANDA]])</f>
        <v>1</v>
      </c>
      <c r="E5819" t="s">
        <v>90</v>
      </c>
      <c r="F5819" t="s">
        <v>98</v>
      </c>
      <c r="G5819" t="s">
        <v>8</v>
      </c>
      <c r="H5819" t="s">
        <v>47</v>
      </c>
      <c r="I5819" s="2">
        <v>1</v>
      </c>
      <c r="J5819" t="s">
        <v>11</v>
      </c>
      <c r="K5819" s="21">
        <f>INDEX(LISTAS!$H:$Q,MATCH(BASE!H5819,LISTAS!$G:$G,0),MATCH(BASE!J5819,LISTAS!$H$3:$Q$3,0))*Tabela3[[#This Row],[QUANTIDADE]]</f>
        <v>16</v>
      </c>
      <c r="L5819" s="2" t="str">
        <f>TEXT(Tabela3[[#This Row],[DATA]],"MM")</f>
        <v>05</v>
      </c>
      <c r="M5819" s="2">
        <f>WEEKNUM(Tabela3[[#This Row],[DATA]])</f>
        <v>20</v>
      </c>
      <c r="N5819" s="18">
        <f>YEAR(Tabela3[[#This Row],[DATA]])</f>
        <v>2023</v>
      </c>
    </row>
    <row r="5820" spans="2:14">
      <c r="B5820" s="1">
        <v>45063</v>
      </c>
      <c r="C5820">
        <v>14579</v>
      </c>
      <c r="D5820">
        <f>COUNTIF(C$4:C5820,Tabela3[[#This Row],[COMANDA]])</f>
        <v>1</v>
      </c>
      <c r="E5820" t="s">
        <v>90</v>
      </c>
      <c r="F5820" t="s">
        <v>98</v>
      </c>
      <c r="G5820" t="s">
        <v>8</v>
      </c>
      <c r="H5820" t="s">
        <v>204</v>
      </c>
      <c r="I5820" s="2">
        <v>1</v>
      </c>
      <c r="J5820" t="s">
        <v>11</v>
      </c>
      <c r="K5820" s="21">
        <f>INDEX(LISTAS!$H:$Q,MATCH(BASE!H5820,LISTAS!$G:$G,0),MATCH(BASE!J5820,LISTAS!$H$3:$Q$3,0))*Tabela3[[#This Row],[QUANTIDADE]]</f>
        <v>18</v>
      </c>
      <c r="L5820" s="2" t="str">
        <f>TEXT(Tabela3[[#This Row],[DATA]],"MM")</f>
        <v>05</v>
      </c>
      <c r="M5820" s="2">
        <f>WEEKNUM(Tabela3[[#This Row],[DATA]])</f>
        <v>20</v>
      </c>
      <c r="N5820" s="18">
        <f>YEAR(Tabela3[[#This Row],[DATA]])</f>
        <v>2023</v>
      </c>
    </row>
    <row r="5821" spans="2:14">
      <c r="B5821" s="1">
        <v>45063</v>
      </c>
      <c r="C5821">
        <v>14579</v>
      </c>
      <c r="D5821">
        <f>COUNTIF(C$4:C5821,Tabela3[[#This Row],[COMANDA]])</f>
        <v>2</v>
      </c>
      <c r="E5821" t="s">
        <v>90</v>
      </c>
      <c r="F5821" t="s">
        <v>375</v>
      </c>
      <c r="G5821" t="s">
        <v>8</v>
      </c>
      <c r="H5821" t="s">
        <v>204</v>
      </c>
      <c r="I5821" s="2">
        <v>1</v>
      </c>
      <c r="J5821" t="s">
        <v>11</v>
      </c>
      <c r="K5821" s="21">
        <f>INDEX(LISTAS!$H:$Q,MATCH(BASE!H5821,LISTAS!$G:$G,0),MATCH(BASE!J5821,LISTAS!$H$3:$Q$3,0))*Tabela3[[#This Row],[QUANTIDADE]]</f>
        <v>18</v>
      </c>
      <c r="L5821" s="2" t="str">
        <f>TEXT(Tabela3[[#This Row],[DATA]],"MM")</f>
        <v>05</v>
      </c>
      <c r="M5821" s="2">
        <f>WEEKNUM(Tabela3[[#This Row],[DATA]])</f>
        <v>20</v>
      </c>
      <c r="N5821" s="18">
        <f>YEAR(Tabela3[[#This Row],[DATA]])</f>
        <v>2023</v>
      </c>
    </row>
    <row r="5822" spans="2:14">
      <c r="B5822" s="1">
        <v>45063</v>
      </c>
      <c r="C5822">
        <v>14579</v>
      </c>
      <c r="D5822">
        <f>COUNTIF(C$4:C5822,Tabela3[[#This Row],[COMANDA]])</f>
        <v>3</v>
      </c>
      <c r="E5822" t="s">
        <v>90</v>
      </c>
      <c r="F5822" t="s">
        <v>98</v>
      </c>
      <c r="G5822" t="s">
        <v>9</v>
      </c>
      <c r="H5822" t="s">
        <v>85</v>
      </c>
      <c r="I5822" s="2">
        <v>1</v>
      </c>
      <c r="J5822" t="s">
        <v>11</v>
      </c>
      <c r="K5822" s="21">
        <f>INDEX(LISTAS!$H:$Q,MATCH(BASE!H5822,LISTAS!$G:$G,0),MATCH(BASE!J5822,LISTAS!$H$3:$Q$3,0))*Tabela3[[#This Row],[QUANTIDADE]]</f>
        <v>10</v>
      </c>
      <c r="L5822" s="2" t="str">
        <f>TEXT(Tabela3[[#This Row],[DATA]],"MM")</f>
        <v>05</v>
      </c>
      <c r="M5822" s="2">
        <f>WEEKNUM(Tabela3[[#This Row],[DATA]])</f>
        <v>20</v>
      </c>
      <c r="N5822" s="18">
        <f>YEAR(Tabela3[[#This Row],[DATA]])</f>
        <v>2023</v>
      </c>
    </row>
    <row r="5823" spans="2:14">
      <c r="B5823" s="1">
        <v>45063</v>
      </c>
      <c r="C5823">
        <v>14580</v>
      </c>
      <c r="D5823">
        <f>COUNTIF(C$4:C5823,Tabela3[[#This Row],[COMANDA]])</f>
        <v>1</v>
      </c>
      <c r="E5823" t="s">
        <v>89</v>
      </c>
      <c r="F5823" t="s">
        <v>100</v>
      </c>
      <c r="G5823" t="s">
        <v>8</v>
      </c>
      <c r="H5823" t="s">
        <v>42</v>
      </c>
      <c r="I5823" s="2">
        <v>1</v>
      </c>
      <c r="J5823" t="s">
        <v>11</v>
      </c>
      <c r="K5823" s="21">
        <f>INDEX(LISTAS!$H:$Q,MATCH(BASE!H5823,LISTAS!$G:$G,0),MATCH(BASE!J5823,LISTAS!$H$3:$Q$3,0))*Tabela3[[#This Row],[QUANTIDADE]]</f>
        <v>16</v>
      </c>
      <c r="L5823" s="2" t="str">
        <f>TEXT(Tabela3[[#This Row],[DATA]],"MM")</f>
        <v>05</v>
      </c>
      <c r="M5823" s="2">
        <f>WEEKNUM(Tabela3[[#This Row],[DATA]])</f>
        <v>20</v>
      </c>
      <c r="N5823" s="18">
        <f>YEAR(Tabela3[[#This Row],[DATA]])</f>
        <v>2023</v>
      </c>
    </row>
    <row r="5824" spans="2:14">
      <c r="B5824" s="1">
        <v>45063</v>
      </c>
      <c r="C5824">
        <v>14580</v>
      </c>
      <c r="D5824">
        <f>COUNTIF(C$4:C5824,Tabela3[[#This Row],[COMANDA]])</f>
        <v>2</v>
      </c>
      <c r="E5824" t="s">
        <v>89</v>
      </c>
      <c r="F5824" t="s">
        <v>100</v>
      </c>
      <c r="G5824" t="s">
        <v>8</v>
      </c>
      <c r="H5824" t="s">
        <v>202</v>
      </c>
      <c r="I5824" s="2">
        <v>1</v>
      </c>
      <c r="J5824" t="s">
        <v>11</v>
      </c>
      <c r="K5824" s="21">
        <f>INDEX(LISTAS!$H:$Q,MATCH(BASE!H5824,LISTAS!$G:$G,0),MATCH(BASE!J5824,LISTAS!$H$3:$Q$3,0))*Tabela3[[#This Row],[QUANTIDADE]]</f>
        <v>20</v>
      </c>
      <c r="L5824" s="2" t="str">
        <f>TEXT(Tabela3[[#This Row],[DATA]],"MM")</f>
        <v>05</v>
      </c>
      <c r="M5824" s="2">
        <f>WEEKNUM(Tabela3[[#This Row],[DATA]])</f>
        <v>20</v>
      </c>
      <c r="N5824" s="18">
        <f>YEAR(Tabela3[[#This Row],[DATA]])</f>
        <v>2023</v>
      </c>
    </row>
    <row r="5825" spans="2:14">
      <c r="B5825" s="1">
        <v>45063</v>
      </c>
      <c r="C5825">
        <v>14581</v>
      </c>
      <c r="D5825">
        <f>COUNTIF(C$4:C5825,Tabela3[[#This Row],[COMANDA]])</f>
        <v>1</v>
      </c>
      <c r="E5825" t="s">
        <v>90</v>
      </c>
      <c r="F5825" t="s">
        <v>375</v>
      </c>
      <c r="G5825" t="s">
        <v>8</v>
      </c>
      <c r="H5825" t="s">
        <v>202</v>
      </c>
      <c r="I5825" s="2">
        <v>3</v>
      </c>
      <c r="J5825" t="s">
        <v>11</v>
      </c>
      <c r="K5825" s="21">
        <f>INDEX(LISTAS!$H:$Q,MATCH(BASE!H5825,LISTAS!$G:$G,0),MATCH(BASE!J5825,LISTAS!$H$3:$Q$3,0))*Tabela3[[#This Row],[QUANTIDADE]]</f>
        <v>60</v>
      </c>
      <c r="L5825" s="2" t="str">
        <f>TEXT(Tabela3[[#This Row],[DATA]],"MM")</f>
        <v>05</v>
      </c>
      <c r="M5825" s="2">
        <f>WEEKNUM(Tabela3[[#This Row],[DATA]])</f>
        <v>20</v>
      </c>
      <c r="N5825" s="18">
        <f>YEAR(Tabela3[[#This Row],[DATA]])</f>
        <v>2023</v>
      </c>
    </row>
    <row r="5826" spans="2:14">
      <c r="B5826" s="1">
        <v>45063</v>
      </c>
      <c r="C5826">
        <v>14581</v>
      </c>
      <c r="D5826">
        <f>COUNTIF(C$4:C5826,Tabela3[[#This Row],[COMANDA]])</f>
        <v>2</v>
      </c>
      <c r="E5826" t="s">
        <v>90</v>
      </c>
      <c r="F5826" t="s">
        <v>375</v>
      </c>
      <c r="G5826" t="s">
        <v>9</v>
      </c>
      <c r="H5826" t="s">
        <v>142</v>
      </c>
      <c r="I5826" s="2">
        <v>1</v>
      </c>
      <c r="J5826" t="s">
        <v>11</v>
      </c>
      <c r="K5826" s="21">
        <f>INDEX(LISTAS!$H:$Q,MATCH(BASE!H5826,LISTAS!$G:$G,0),MATCH(BASE!J5826,LISTAS!$H$3:$Q$3,0))*Tabela3[[#This Row],[QUANTIDADE]]</f>
        <v>6</v>
      </c>
      <c r="L5826" s="2" t="str">
        <f>TEXT(Tabela3[[#This Row],[DATA]],"MM")</f>
        <v>05</v>
      </c>
      <c r="M5826" s="2">
        <f>WEEKNUM(Tabela3[[#This Row],[DATA]])</f>
        <v>20</v>
      </c>
      <c r="N5826" s="18">
        <f>YEAR(Tabela3[[#This Row],[DATA]])</f>
        <v>2023</v>
      </c>
    </row>
    <row r="5827" spans="2:14">
      <c r="B5827" s="1">
        <v>45063</v>
      </c>
      <c r="C5827">
        <v>14582</v>
      </c>
      <c r="D5827">
        <f>COUNTIF(C$4:C5827,Tabela3[[#This Row],[COMANDA]])</f>
        <v>1</v>
      </c>
      <c r="E5827" t="s">
        <v>90</v>
      </c>
      <c r="F5827" t="s">
        <v>375</v>
      </c>
      <c r="G5827" t="s">
        <v>8</v>
      </c>
      <c r="H5827" t="s">
        <v>211</v>
      </c>
      <c r="I5827" s="2">
        <v>1</v>
      </c>
      <c r="J5827" t="s">
        <v>12</v>
      </c>
      <c r="K5827" s="21">
        <f>INDEX(LISTAS!$H:$Q,MATCH(BASE!H5827,LISTAS!$G:$G,0),MATCH(BASE!J5827,LISTAS!$H$3:$Q$3,0))*Tabela3[[#This Row],[QUANTIDADE]]</f>
        <v>18</v>
      </c>
      <c r="L5827" s="2" t="str">
        <f>TEXT(Tabela3[[#This Row],[DATA]],"MM")</f>
        <v>05</v>
      </c>
      <c r="M5827" s="2">
        <f>WEEKNUM(Tabela3[[#This Row],[DATA]])</f>
        <v>20</v>
      </c>
      <c r="N5827" s="18">
        <f>YEAR(Tabela3[[#This Row],[DATA]])</f>
        <v>2023</v>
      </c>
    </row>
    <row r="5828" spans="2:14">
      <c r="B5828" s="1">
        <v>45063</v>
      </c>
      <c r="C5828">
        <v>14583</v>
      </c>
      <c r="D5828">
        <f>COUNTIF(C$4:C5828,Tabela3[[#This Row],[COMANDA]])</f>
        <v>1</v>
      </c>
      <c r="E5828" t="s">
        <v>90</v>
      </c>
      <c r="F5828" t="s">
        <v>100</v>
      </c>
      <c r="G5828" t="s">
        <v>8</v>
      </c>
      <c r="H5828" t="s">
        <v>84</v>
      </c>
      <c r="I5828" s="2">
        <v>1</v>
      </c>
      <c r="J5828" t="s">
        <v>11</v>
      </c>
      <c r="K5828" s="21">
        <f>INDEX(LISTAS!$H:$Q,MATCH(BASE!H5828,LISTAS!$G:$G,0),MATCH(BASE!J5828,LISTAS!$H$3:$Q$3,0))*Tabela3[[#This Row],[QUANTIDADE]]</f>
        <v>16</v>
      </c>
      <c r="L5828" s="2" t="str">
        <f>TEXT(Tabela3[[#This Row],[DATA]],"MM")</f>
        <v>05</v>
      </c>
      <c r="M5828" s="2">
        <f>WEEKNUM(Tabela3[[#This Row],[DATA]])</f>
        <v>20</v>
      </c>
      <c r="N5828" s="18">
        <f>YEAR(Tabela3[[#This Row],[DATA]])</f>
        <v>2023</v>
      </c>
    </row>
    <row r="5829" spans="2:14">
      <c r="B5829" s="1">
        <v>45063</v>
      </c>
      <c r="C5829">
        <v>14584</v>
      </c>
      <c r="D5829">
        <f>COUNTIF(C$4:C5829,Tabela3[[#This Row],[COMANDA]])</f>
        <v>1</v>
      </c>
      <c r="E5829" t="s">
        <v>90</v>
      </c>
      <c r="F5829" t="s">
        <v>99</v>
      </c>
      <c r="G5829" t="s">
        <v>8</v>
      </c>
      <c r="H5829" t="s">
        <v>203</v>
      </c>
      <c r="I5829" s="2">
        <v>1</v>
      </c>
      <c r="J5829" t="s">
        <v>11</v>
      </c>
      <c r="K5829" s="21">
        <f>INDEX(LISTAS!$H:$Q,MATCH(BASE!H5829,LISTAS!$G:$G,0),MATCH(BASE!J5829,LISTAS!$H$3:$Q$3,0))*Tabela3[[#This Row],[QUANTIDADE]]</f>
        <v>20</v>
      </c>
      <c r="L5829" s="2" t="str">
        <f>TEXT(Tabela3[[#This Row],[DATA]],"MM")</f>
        <v>05</v>
      </c>
      <c r="M5829" s="2">
        <f>WEEKNUM(Tabela3[[#This Row],[DATA]])</f>
        <v>20</v>
      </c>
      <c r="N5829" s="18">
        <f>YEAR(Tabela3[[#This Row],[DATA]])</f>
        <v>2023</v>
      </c>
    </row>
    <row r="5830" spans="2:14">
      <c r="B5830" s="1">
        <v>45063</v>
      </c>
      <c r="C5830">
        <v>14584</v>
      </c>
      <c r="D5830">
        <f>COUNTIF(C$4:C5830,Tabela3[[#This Row],[COMANDA]])</f>
        <v>2</v>
      </c>
      <c r="E5830" t="s">
        <v>90</v>
      </c>
      <c r="F5830" t="s">
        <v>99</v>
      </c>
      <c r="G5830" t="s">
        <v>9</v>
      </c>
      <c r="H5830" t="s">
        <v>148</v>
      </c>
      <c r="I5830" s="2">
        <v>1</v>
      </c>
      <c r="J5830" t="s">
        <v>11</v>
      </c>
      <c r="K5830" s="21">
        <f>INDEX(LISTAS!$H:$Q,MATCH(BASE!H5830,LISTAS!$G:$G,0),MATCH(BASE!J5830,LISTAS!$H$3:$Q$3,0))*Tabela3[[#This Row],[QUANTIDADE]]</f>
        <v>3</v>
      </c>
      <c r="L5830" s="2" t="str">
        <f>TEXT(Tabela3[[#This Row],[DATA]],"MM")</f>
        <v>05</v>
      </c>
      <c r="M5830" s="2">
        <f>WEEKNUM(Tabela3[[#This Row],[DATA]])</f>
        <v>20</v>
      </c>
      <c r="N5830" s="18">
        <f>YEAR(Tabela3[[#This Row],[DATA]])</f>
        <v>2023</v>
      </c>
    </row>
    <row r="5831" spans="2:14">
      <c r="B5831" s="1">
        <v>45063</v>
      </c>
      <c r="C5831">
        <v>14585</v>
      </c>
      <c r="D5831">
        <f>COUNTIF(C$4:C5831,Tabela3[[#This Row],[COMANDA]])</f>
        <v>1</v>
      </c>
      <c r="E5831" t="s">
        <v>90</v>
      </c>
      <c r="F5831" t="s">
        <v>100</v>
      </c>
      <c r="G5831" t="s">
        <v>8</v>
      </c>
      <c r="H5831" t="s">
        <v>204</v>
      </c>
      <c r="I5831" s="2">
        <v>1</v>
      </c>
      <c r="J5831" t="s">
        <v>11</v>
      </c>
      <c r="K5831" s="21">
        <f>INDEX(LISTAS!$H:$Q,MATCH(BASE!H5831,LISTAS!$G:$G,0),MATCH(BASE!J5831,LISTAS!$H$3:$Q$3,0))*Tabela3[[#This Row],[QUANTIDADE]]</f>
        <v>18</v>
      </c>
      <c r="L5831" s="2" t="str">
        <f>TEXT(Tabela3[[#This Row],[DATA]],"MM")</f>
        <v>05</v>
      </c>
      <c r="M5831" s="2">
        <f>WEEKNUM(Tabela3[[#This Row],[DATA]])</f>
        <v>20</v>
      </c>
      <c r="N5831" s="18">
        <f>YEAR(Tabela3[[#This Row],[DATA]])</f>
        <v>2023</v>
      </c>
    </row>
    <row r="5832" spans="2:14">
      <c r="B5832" s="1">
        <v>45063</v>
      </c>
      <c r="C5832">
        <v>14585</v>
      </c>
      <c r="D5832">
        <f>COUNTIF(C$4:C5832,Tabela3[[#This Row],[COMANDA]])</f>
        <v>2</v>
      </c>
      <c r="E5832" t="s">
        <v>90</v>
      </c>
      <c r="F5832" t="s">
        <v>100</v>
      </c>
      <c r="G5832" t="s">
        <v>9</v>
      </c>
      <c r="H5832" t="s">
        <v>55</v>
      </c>
      <c r="I5832" s="2">
        <v>1</v>
      </c>
      <c r="J5832" t="s">
        <v>11</v>
      </c>
      <c r="K5832" s="21">
        <f>INDEX(LISTAS!$H:$Q,MATCH(BASE!H5832,LISTAS!$G:$G,0),MATCH(BASE!J5832,LISTAS!$H$3:$Q$3,0))*Tabela3[[#This Row],[QUANTIDADE]]</f>
        <v>3</v>
      </c>
      <c r="L5832" s="2" t="str">
        <f>TEXT(Tabela3[[#This Row],[DATA]],"MM")</f>
        <v>05</v>
      </c>
      <c r="M5832" s="2">
        <f>WEEKNUM(Tabela3[[#This Row],[DATA]])</f>
        <v>20</v>
      </c>
      <c r="N5832" s="18">
        <f>YEAR(Tabela3[[#This Row],[DATA]])</f>
        <v>2023</v>
      </c>
    </row>
    <row r="5833" spans="2:14">
      <c r="B5833" s="1">
        <v>45063</v>
      </c>
      <c r="C5833">
        <v>14586</v>
      </c>
      <c r="D5833">
        <f>COUNTIF(C$4:C5833,Tabela3[[#This Row],[COMANDA]])</f>
        <v>1</v>
      </c>
      <c r="E5833" t="s">
        <v>90</v>
      </c>
      <c r="F5833" t="s">
        <v>375</v>
      </c>
      <c r="G5833" t="s">
        <v>8</v>
      </c>
      <c r="H5833" t="s">
        <v>211</v>
      </c>
      <c r="I5833" s="2">
        <v>1</v>
      </c>
      <c r="J5833" t="s">
        <v>11</v>
      </c>
      <c r="K5833" s="21">
        <f>INDEX(LISTAS!$H:$Q,MATCH(BASE!H5833,LISTAS!$G:$G,0),MATCH(BASE!J5833,LISTAS!$H$3:$Q$3,0))*Tabela3[[#This Row],[QUANTIDADE]]</f>
        <v>20</v>
      </c>
      <c r="L5833" s="2" t="str">
        <f>TEXT(Tabela3[[#This Row],[DATA]],"MM")</f>
        <v>05</v>
      </c>
      <c r="M5833" s="2">
        <f>WEEKNUM(Tabela3[[#This Row],[DATA]])</f>
        <v>20</v>
      </c>
      <c r="N5833" s="18">
        <f>YEAR(Tabela3[[#This Row],[DATA]])</f>
        <v>2023</v>
      </c>
    </row>
    <row r="5834" spans="2:14">
      <c r="B5834" s="1">
        <v>45063</v>
      </c>
      <c r="C5834">
        <v>14587</v>
      </c>
      <c r="D5834">
        <f>COUNTIF(C$4:C5834,Tabela3[[#This Row],[COMANDA]])</f>
        <v>1</v>
      </c>
      <c r="E5834" t="s">
        <v>90</v>
      </c>
      <c r="F5834" t="s">
        <v>100</v>
      </c>
      <c r="G5834" t="s">
        <v>8</v>
      </c>
      <c r="H5834" t="s">
        <v>39</v>
      </c>
      <c r="I5834" s="2">
        <v>1</v>
      </c>
      <c r="J5834" t="s">
        <v>11</v>
      </c>
      <c r="K5834" s="21">
        <f>INDEX(LISTAS!$H:$Q,MATCH(BASE!H5834,LISTAS!$G:$G,0),MATCH(BASE!J5834,LISTAS!$H$3:$Q$3,0))*Tabela3[[#This Row],[QUANTIDADE]]</f>
        <v>12</v>
      </c>
      <c r="L5834" s="2" t="str">
        <f>TEXT(Tabela3[[#This Row],[DATA]],"MM")</f>
        <v>05</v>
      </c>
      <c r="M5834" s="2">
        <f>WEEKNUM(Tabela3[[#This Row],[DATA]])</f>
        <v>20</v>
      </c>
      <c r="N5834" s="18">
        <f>YEAR(Tabela3[[#This Row],[DATA]])</f>
        <v>2023</v>
      </c>
    </row>
    <row r="5835" spans="2:14">
      <c r="B5835" s="1">
        <v>45063</v>
      </c>
      <c r="C5835">
        <v>14587</v>
      </c>
      <c r="D5835">
        <f>COUNTIF(C$4:C5835,Tabela3[[#This Row],[COMANDA]])</f>
        <v>2</v>
      </c>
      <c r="E5835" t="s">
        <v>90</v>
      </c>
      <c r="F5835" t="s">
        <v>100</v>
      </c>
      <c r="G5835" t="s">
        <v>8</v>
      </c>
      <c r="H5835" t="s">
        <v>47</v>
      </c>
      <c r="I5835" s="2">
        <v>1</v>
      </c>
      <c r="J5835" t="s">
        <v>11</v>
      </c>
      <c r="K5835" s="21">
        <f>INDEX(LISTAS!$H:$Q,MATCH(BASE!H5835,LISTAS!$G:$G,0),MATCH(BASE!J5835,LISTAS!$H$3:$Q$3,0))*Tabela3[[#This Row],[QUANTIDADE]]</f>
        <v>16</v>
      </c>
      <c r="L5835" s="2" t="str">
        <f>TEXT(Tabela3[[#This Row],[DATA]],"MM")</f>
        <v>05</v>
      </c>
      <c r="M5835" s="2">
        <f>WEEKNUM(Tabela3[[#This Row],[DATA]])</f>
        <v>20</v>
      </c>
      <c r="N5835" s="18">
        <f>YEAR(Tabela3[[#This Row],[DATA]])</f>
        <v>2023</v>
      </c>
    </row>
    <row r="5836" spans="2:14">
      <c r="B5836" s="1">
        <v>45063</v>
      </c>
      <c r="C5836">
        <v>14587</v>
      </c>
      <c r="D5836">
        <f>COUNTIF(C$4:C5836,Tabela3[[#This Row],[COMANDA]])</f>
        <v>3</v>
      </c>
      <c r="E5836" t="s">
        <v>90</v>
      </c>
      <c r="F5836" t="s">
        <v>100</v>
      </c>
      <c r="G5836" t="s">
        <v>61</v>
      </c>
      <c r="H5836" t="s">
        <v>163</v>
      </c>
      <c r="I5836" s="2">
        <v>1</v>
      </c>
      <c r="J5836" t="s">
        <v>11</v>
      </c>
      <c r="K5836" s="21">
        <f>INDEX(LISTAS!$H:$Q,MATCH(BASE!H5836,LISTAS!$G:$G,0),MATCH(BASE!J5836,LISTAS!$H$3:$Q$3,0))*Tabela3[[#This Row],[QUANTIDADE]]</f>
        <v>4</v>
      </c>
      <c r="L5836" s="2" t="str">
        <f>TEXT(Tabela3[[#This Row],[DATA]],"MM")</f>
        <v>05</v>
      </c>
      <c r="M5836" s="2">
        <f>WEEKNUM(Tabela3[[#This Row],[DATA]])</f>
        <v>20</v>
      </c>
      <c r="N5836" s="18">
        <f>YEAR(Tabela3[[#This Row],[DATA]])</f>
        <v>2023</v>
      </c>
    </row>
    <row r="5837" spans="2:14">
      <c r="B5837" s="1">
        <v>45063</v>
      </c>
      <c r="C5837">
        <v>14587</v>
      </c>
      <c r="D5837">
        <f>COUNTIF(C$4:C5837,Tabela3[[#This Row],[COMANDA]])</f>
        <v>4</v>
      </c>
      <c r="E5837" t="s">
        <v>90</v>
      </c>
      <c r="F5837" t="s">
        <v>100</v>
      </c>
      <c r="G5837" t="s">
        <v>9</v>
      </c>
      <c r="H5837" t="s">
        <v>138</v>
      </c>
      <c r="I5837" s="2">
        <v>1</v>
      </c>
      <c r="J5837" t="s">
        <v>11</v>
      </c>
      <c r="K5837" s="21">
        <f>INDEX(LISTAS!$H:$Q,MATCH(BASE!H5837,LISTAS!$G:$G,0),MATCH(BASE!J5837,LISTAS!$H$3:$Q$3,0))*Tabela3[[#This Row],[QUANTIDADE]]</f>
        <v>4</v>
      </c>
      <c r="L5837" s="2" t="str">
        <f>TEXT(Tabela3[[#This Row],[DATA]],"MM")</f>
        <v>05</v>
      </c>
      <c r="M5837" s="2">
        <f>WEEKNUM(Tabela3[[#This Row],[DATA]])</f>
        <v>20</v>
      </c>
      <c r="N5837" s="18">
        <f>YEAR(Tabela3[[#This Row],[DATA]])</f>
        <v>2023</v>
      </c>
    </row>
    <row r="5838" spans="2:14">
      <c r="B5838" s="1">
        <v>45063</v>
      </c>
      <c r="C5838">
        <v>14588</v>
      </c>
      <c r="D5838">
        <f>COUNTIF(C$4:C5838,Tabela3[[#This Row],[COMANDA]])</f>
        <v>1</v>
      </c>
      <c r="E5838" t="s">
        <v>90</v>
      </c>
      <c r="F5838" t="s">
        <v>100</v>
      </c>
      <c r="G5838" t="s">
        <v>8</v>
      </c>
      <c r="H5838" t="s">
        <v>204</v>
      </c>
      <c r="I5838" s="2">
        <v>1</v>
      </c>
      <c r="J5838" t="s">
        <v>11</v>
      </c>
      <c r="K5838" s="21">
        <f>INDEX(LISTAS!$H:$Q,MATCH(BASE!H5838,LISTAS!$G:$G,0),MATCH(BASE!J5838,LISTAS!$H$3:$Q$3,0))*Tabela3[[#This Row],[QUANTIDADE]]</f>
        <v>18</v>
      </c>
      <c r="L5838" s="2" t="str">
        <f>TEXT(Tabela3[[#This Row],[DATA]],"MM")</f>
        <v>05</v>
      </c>
      <c r="M5838" s="2">
        <f>WEEKNUM(Tabela3[[#This Row],[DATA]])</f>
        <v>20</v>
      </c>
      <c r="N5838" s="18">
        <f>YEAR(Tabela3[[#This Row],[DATA]])</f>
        <v>2023</v>
      </c>
    </row>
    <row r="5839" spans="2:14">
      <c r="B5839" s="1">
        <v>45063</v>
      </c>
      <c r="C5839">
        <v>14589</v>
      </c>
      <c r="D5839">
        <f>COUNTIF(C$4:C5839,Tabela3[[#This Row],[COMANDA]])</f>
        <v>1</v>
      </c>
      <c r="E5839" t="s">
        <v>90</v>
      </c>
      <c r="F5839" t="s">
        <v>99</v>
      </c>
      <c r="G5839" t="s">
        <v>8</v>
      </c>
      <c r="H5839" t="s">
        <v>211</v>
      </c>
      <c r="I5839" s="2">
        <v>2</v>
      </c>
      <c r="J5839" t="s">
        <v>11</v>
      </c>
      <c r="K5839" s="21">
        <f>INDEX(LISTAS!$H:$Q,MATCH(BASE!H5839,LISTAS!$G:$G,0),MATCH(BASE!J5839,LISTAS!$H$3:$Q$3,0))*Tabela3[[#This Row],[QUANTIDADE]]</f>
        <v>40</v>
      </c>
      <c r="L5839" s="2" t="str">
        <f>TEXT(Tabela3[[#This Row],[DATA]],"MM")</f>
        <v>05</v>
      </c>
      <c r="M5839" s="2">
        <f>WEEKNUM(Tabela3[[#This Row],[DATA]])</f>
        <v>20</v>
      </c>
      <c r="N5839" s="18">
        <f>YEAR(Tabela3[[#This Row],[DATA]])</f>
        <v>2023</v>
      </c>
    </row>
    <row r="5840" spans="2:14">
      <c r="B5840" s="1">
        <v>45063</v>
      </c>
      <c r="C5840">
        <v>14589</v>
      </c>
      <c r="D5840">
        <f>COUNTIF(C$4:C5840,Tabela3[[#This Row],[COMANDA]])</f>
        <v>2</v>
      </c>
      <c r="E5840" t="s">
        <v>90</v>
      </c>
      <c r="F5840" t="s">
        <v>99</v>
      </c>
      <c r="G5840" t="s">
        <v>9</v>
      </c>
      <c r="H5840" t="s">
        <v>56</v>
      </c>
      <c r="I5840" s="2">
        <v>1</v>
      </c>
      <c r="J5840" t="s">
        <v>11</v>
      </c>
      <c r="K5840" s="21">
        <f>INDEX(LISTAS!$H:$Q,MATCH(BASE!H5840,LISTAS!$G:$G,0),MATCH(BASE!J5840,LISTAS!$H$3:$Q$3,0))*Tabela3[[#This Row],[QUANTIDADE]]</f>
        <v>3</v>
      </c>
      <c r="L5840" s="2" t="str">
        <f>TEXT(Tabela3[[#This Row],[DATA]],"MM")</f>
        <v>05</v>
      </c>
      <c r="M5840" s="2">
        <f>WEEKNUM(Tabela3[[#This Row],[DATA]])</f>
        <v>20</v>
      </c>
      <c r="N5840" s="18">
        <f>YEAR(Tabela3[[#This Row],[DATA]])</f>
        <v>2023</v>
      </c>
    </row>
    <row r="5841" spans="2:14">
      <c r="B5841" s="1">
        <v>45063</v>
      </c>
      <c r="C5841">
        <v>14590</v>
      </c>
      <c r="D5841">
        <f>COUNTIF(C$4:C5841,Tabela3[[#This Row],[COMANDA]])</f>
        <v>1</v>
      </c>
      <c r="E5841" t="s">
        <v>90</v>
      </c>
      <c r="F5841" t="s">
        <v>99</v>
      </c>
      <c r="G5841" t="s">
        <v>8</v>
      </c>
      <c r="H5841" t="s">
        <v>203</v>
      </c>
      <c r="I5841" s="2">
        <v>1</v>
      </c>
      <c r="J5841" t="s">
        <v>11</v>
      </c>
      <c r="K5841" s="21">
        <f>INDEX(LISTAS!$H:$Q,MATCH(BASE!H5841,LISTAS!$G:$G,0),MATCH(BASE!J5841,LISTAS!$H$3:$Q$3,0))*Tabela3[[#This Row],[QUANTIDADE]]</f>
        <v>20</v>
      </c>
      <c r="L5841" s="2" t="str">
        <f>TEXT(Tabela3[[#This Row],[DATA]],"MM")</f>
        <v>05</v>
      </c>
      <c r="M5841" s="2">
        <f>WEEKNUM(Tabela3[[#This Row],[DATA]])</f>
        <v>20</v>
      </c>
      <c r="N5841" s="18">
        <f>YEAR(Tabela3[[#This Row],[DATA]])</f>
        <v>2023</v>
      </c>
    </row>
    <row r="5842" spans="2:14">
      <c r="B5842" s="1">
        <v>45063</v>
      </c>
      <c r="C5842">
        <v>14591</v>
      </c>
      <c r="D5842">
        <f>COUNTIF(C$4:C5842,Tabela3[[#This Row],[COMANDA]])</f>
        <v>1</v>
      </c>
      <c r="E5842" t="s">
        <v>90</v>
      </c>
      <c r="F5842" t="s">
        <v>99</v>
      </c>
      <c r="G5842" t="s">
        <v>8</v>
      </c>
      <c r="H5842" t="s">
        <v>42</v>
      </c>
      <c r="I5842" s="2">
        <v>1</v>
      </c>
      <c r="J5842" t="s">
        <v>11</v>
      </c>
      <c r="K5842" s="21">
        <f>INDEX(LISTAS!$H:$Q,MATCH(BASE!H5842,LISTAS!$G:$G,0),MATCH(BASE!J5842,LISTAS!$H$3:$Q$3,0))*Tabela3[[#This Row],[QUANTIDADE]]</f>
        <v>16</v>
      </c>
      <c r="L5842" s="2" t="str">
        <f>TEXT(Tabela3[[#This Row],[DATA]],"MM")</f>
        <v>05</v>
      </c>
      <c r="M5842" s="2">
        <f>WEEKNUM(Tabela3[[#This Row],[DATA]])</f>
        <v>20</v>
      </c>
      <c r="N5842" s="18">
        <f>YEAR(Tabela3[[#This Row],[DATA]])</f>
        <v>2023</v>
      </c>
    </row>
    <row r="5843" spans="2:14">
      <c r="B5843" s="1">
        <v>45063</v>
      </c>
      <c r="C5843">
        <v>14592</v>
      </c>
      <c r="D5843">
        <f>COUNTIF(C$4:C5843,Tabela3[[#This Row],[COMANDA]])</f>
        <v>1</v>
      </c>
      <c r="E5843" t="s">
        <v>90</v>
      </c>
      <c r="F5843" t="s">
        <v>99</v>
      </c>
      <c r="G5843" t="s">
        <v>8</v>
      </c>
      <c r="H5843" t="s">
        <v>39</v>
      </c>
      <c r="I5843" s="2">
        <v>1</v>
      </c>
      <c r="J5843" t="s">
        <v>11</v>
      </c>
      <c r="K5843" s="21">
        <f>INDEX(LISTAS!$H:$Q,MATCH(BASE!H5843,LISTAS!$G:$G,0),MATCH(BASE!J5843,LISTAS!$H$3:$Q$3,0))*Tabela3[[#This Row],[QUANTIDADE]]</f>
        <v>12</v>
      </c>
      <c r="L5843" s="2" t="str">
        <f>TEXT(Tabela3[[#This Row],[DATA]],"MM")</f>
        <v>05</v>
      </c>
      <c r="M5843" s="2">
        <f>WEEKNUM(Tabela3[[#This Row],[DATA]])</f>
        <v>20</v>
      </c>
      <c r="N5843" s="18">
        <f>YEAR(Tabela3[[#This Row],[DATA]])</f>
        <v>2023</v>
      </c>
    </row>
    <row r="5844" spans="2:14">
      <c r="B5844" s="1">
        <v>45063</v>
      </c>
      <c r="C5844">
        <v>14592</v>
      </c>
      <c r="D5844">
        <f>COUNTIF(C$4:C5844,Tabela3[[#This Row],[COMANDA]])</f>
        <v>2</v>
      </c>
      <c r="E5844" t="s">
        <v>90</v>
      </c>
      <c r="F5844" t="s">
        <v>98</v>
      </c>
      <c r="G5844" t="s">
        <v>8</v>
      </c>
      <c r="H5844" t="s">
        <v>42</v>
      </c>
      <c r="I5844" s="2">
        <v>1</v>
      </c>
      <c r="J5844" t="s">
        <v>11</v>
      </c>
      <c r="K5844" s="21">
        <f>INDEX(LISTAS!$H:$Q,MATCH(BASE!H5844,LISTAS!$G:$G,0),MATCH(BASE!J5844,LISTAS!$H$3:$Q$3,0))*Tabela3[[#This Row],[QUANTIDADE]]</f>
        <v>16</v>
      </c>
      <c r="L5844" s="2" t="str">
        <f>TEXT(Tabela3[[#This Row],[DATA]],"MM")</f>
        <v>05</v>
      </c>
      <c r="M5844" s="2">
        <f>WEEKNUM(Tabela3[[#This Row],[DATA]])</f>
        <v>20</v>
      </c>
      <c r="N5844" s="18">
        <f>YEAR(Tabela3[[#This Row],[DATA]])</f>
        <v>2023</v>
      </c>
    </row>
    <row r="5845" spans="2:14">
      <c r="B5845" s="1">
        <v>45063</v>
      </c>
      <c r="C5845">
        <v>14592</v>
      </c>
      <c r="D5845">
        <f>COUNTIF(C$4:C5845,Tabela3[[#This Row],[COMANDA]])</f>
        <v>3</v>
      </c>
      <c r="E5845" t="s">
        <v>90</v>
      </c>
      <c r="F5845" t="s">
        <v>99</v>
      </c>
      <c r="G5845" t="s">
        <v>9</v>
      </c>
      <c r="H5845" t="s">
        <v>55</v>
      </c>
      <c r="I5845" s="2">
        <v>1</v>
      </c>
      <c r="J5845" t="s">
        <v>11</v>
      </c>
      <c r="K5845" s="21">
        <f>INDEX(LISTAS!$H:$Q,MATCH(BASE!H5845,LISTAS!$G:$G,0),MATCH(BASE!J5845,LISTAS!$H$3:$Q$3,0))*Tabela3[[#This Row],[QUANTIDADE]]</f>
        <v>3</v>
      </c>
      <c r="L5845" s="2" t="str">
        <f>TEXT(Tabela3[[#This Row],[DATA]],"MM")</f>
        <v>05</v>
      </c>
      <c r="M5845" s="2">
        <f>WEEKNUM(Tabela3[[#This Row],[DATA]])</f>
        <v>20</v>
      </c>
      <c r="N5845" s="18">
        <f>YEAR(Tabela3[[#This Row],[DATA]])</f>
        <v>2023</v>
      </c>
    </row>
    <row r="5846" spans="2:14">
      <c r="B5846" s="1">
        <v>45063</v>
      </c>
      <c r="C5846">
        <v>14593</v>
      </c>
      <c r="D5846">
        <f>COUNTIF(C$4:C5846,Tabela3[[#This Row],[COMANDA]])</f>
        <v>1</v>
      </c>
      <c r="E5846" t="s">
        <v>90</v>
      </c>
      <c r="F5846" t="s">
        <v>99</v>
      </c>
      <c r="G5846" t="s">
        <v>8</v>
      </c>
      <c r="H5846" t="s">
        <v>203</v>
      </c>
      <c r="I5846" s="2">
        <v>1</v>
      </c>
      <c r="J5846" t="s">
        <v>11</v>
      </c>
      <c r="K5846" s="21">
        <f>INDEX(LISTAS!$H:$Q,MATCH(BASE!H5846,LISTAS!$G:$G,0),MATCH(BASE!J5846,LISTAS!$H$3:$Q$3,0))*Tabela3[[#This Row],[QUANTIDADE]]</f>
        <v>20</v>
      </c>
      <c r="L5846" s="2" t="str">
        <f>TEXT(Tabela3[[#This Row],[DATA]],"MM")</f>
        <v>05</v>
      </c>
      <c r="M5846" s="2">
        <f>WEEKNUM(Tabela3[[#This Row],[DATA]])</f>
        <v>20</v>
      </c>
      <c r="N5846" s="18">
        <f>YEAR(Tabela3[[#This Row],[DATA]])</f>
        <v>2023</v>
      </c>
    </row>
    <row r="5847" spans="2:14">
      <c r="B5847" s="1">
        <v>45063</v>
      </c>
      <c r="C5847">
        <v>14594</v>
      </c>
      <c r="D5847">
        <f>COUNTIF(C$4:C5847,Tabela3[[#This Row],[COMANDA]])</f>
        <v>1</v>
      </c>
      <c r="E5847" t="s">
        <v>90</v>
      </c>
      <c r="F5847" t="s">
        <v>98</v>
      </c>
      <c r="G5847" t="s">
        <v>8</v>
      </c>
      <c r="H5847" t="s">
        <v>206</v>
      </c>
      <c r="I5847" s="2">
        <v>1</v>
      </c>
      <c r="J5847" t="s">
        <v>11</v>
      </c>
      <c r="K5847" s="21">
        <f>INDEX(LISTAS!$H:$Q,MATCH(BASE!H5847,LISTAS!$G:$G,0),MATCH(BASE!J5847,LISTAS!$H$3:$Q$3,0))*Tabela3[[#This Row],[QUANTIDADE]]</f>
        <v>18</v>
      </c>
      <c r="L5847" s="2" t="str">
        <f>TEXT(Tabela3[[#This Row],[DATA]],"MM")</f>
        <v>05</v>
      </c>
      <c r="M5847" s="2">
        <f>WEEKNUM(Tabela3[[#This Row],[DATA]])</f>
        <v>20</v>
      </c>
      <c r="N5847" s="18">
        <f>YEAR(Tabela3[[#This Row],[DATA]])</f>
        <v>2023</v>
      </c>
    </row>
    <row r="5848" spans="2:14">
      <c r="B5848" s="1">
        <v>45063</v>
      </c>
      <c r="C5848">
        <v>14594</v>
      </c>
      <c r="D5848">
        <f>COUNTIF(C$4:C5848,Tabela3[[#This Row],[COMANDA]])</f>
        <v>2</v>
      </c>
      <c r="E5848" t="s">
        <v>90</v>
      </c>
      <c r="F5848" t="s">
        <v>99</v>
      </c>
      <c r="G5848" t="s">
        <v>9</v>
      </c>
      <c r="H5848" t="s">
        <v>474</v>
      </c>
      <c r="I5848" s="2">
        <v>1</v>
      </c>
      <c r="J5848" t="s">
        <v>11</v>
      </c>
      <c r="K5848" s="21">
        <f>INDEX(LISTAS!$H:$Q,MATCH(BASE!H5848,LISTAS!$G:$G,0),MATCH(BASE!J5848,LISTAS!$H$3:$Q$3,0))*Tabela3[[#This Row],[QUANTIDADE]]</f>
        <v>5</v>
      </c>
      <c r="L5848" s="2" t="str">
        <f>TEXT(Tabela3[[#This Row],[DATA]],"MM")</f>
        <v>05</v>
      </c>
      <c r="M5848" s="2">
        <f>WEEKNUM(Tabela3[[#This Row],[DATA]])</f>
        <v>20</v>
      </c>
      <c r="N5848" s="18">
        <f>YEAR(Tabela3[[#This Row],[DATA]])</f>
        <v>2023</v>
      </c>
    </row>
    <row r="5849" spans="2:14">
      <c r="B5849" s="1">
        <v>45063</v>
      </c>
      <c r="C5849">
        <v>14595</v>
      </c>
      <c r="D5849">
        <f>COUNTIF(C$4:C5849,Tabela3[[#This Row],[COMANDA]])</f>
        <v>1</v>
      </c>
      <c r="E5849" t="s">
        <v>90</v>
      </c>
      <c r="F5849" t="s">
        <v>98</v>
      </c>
      <c r="G5849" t="s">
        <v>8</v>
      </c>
      <c r="H5849" t="s">
        <v>42</v>
      </c>
      <c r="I5849" s="2">
        <v>1</v>
      </c>
      <c r="J5849" t="s">
        <v>11</v>
      </c>
      <c r="K5849" s="21">
        <f>INDEX(LISTAS!$H:$Q,MATCH(BASE!H5849,LISTAS!$G:$G,0),MATCH(BASE!J5849,LISTAS!$H$3:$Q$3,0))*Tabela3[[#This Row],[QUANTIDADE]]</f>
        <v>16</v>
      </c>
      <c r="L5849" s="2" t="str">
        <f>TEXT(Tabela3[[#This Row],[DATA]],"MM")</f>
        <v>05</v>
      </c>
      <c r="M5849" s="2">
        <f>WEEKNUM(Tabela3[[#This Row],[DATA]])</f>
        <v>20</v>
      </c>
      <c r="N5849" s="18">
        <f>YEAR(Tabela3[[#This Row],[DATA]])</f>
        <v>2023</v>
      </c>
    </row>
    <row r="5850" spans="2:14">
      <c r="B5850" s="1">
        <v>45063</v>
      </c>
      <c r="C5850">
        <v>14596</v>
      </c>
      <c r="D5850">
        <f>COUNTIF(C$4:C5850,Tabela3[[#This Row],[COMANDA]])</f>
        <v>1</v>
      </c>
      <c r="E5850" t="s">
        <v>90</v>
      </c>
      <c r="F5850" t="s">
        <v>98</v>
      </c>
      <c r="G5850" t="s">
        <v>8</v>
      </c>
      <c r="H5850" t="s">
        <v>206</v>
      </c>
      <c r="I5850" s="2">
        <v>1</v>
      </c>
      <c r="J5850" t="s">
        <v>11</v>
      </c>
      <c r="K5850" s="21">
        <f>INDEX(LISTAS!$H:$Q,MATCH(BASE!H5850,LISTAS!$G:$G,0),MATCH(BASE!J5850,LISTAS!$H$3:$Q$3,0))*Tabela3[[#This Row],[QUANTIDADE]]</f>
        <v>18</v>
      </c>
      <c r="L5850" s="2" t="str">
        <f>TEXT(Tabela3[[#This Row],[DATA]],"MM")</f>
        <v>05</v>
      </c>
      <c r="M5850" s="2">
        <f>WEEKNUM(Tabela3[[#This Row],[DATA]])</f>
        <v>20</v>
      </c>
      <c r="N5850" s="18">
        <f>YEAR(Tabela3[[#This Row],[DATA]])</f>
        <v>2023</v>
      </c>
    </row>
    <row r="5851" spans="2:14">
      <c r="B5851" s="1">
        <v>45063</v>
      </c>
      <c r="C5851">
        <v>14597</v>
      </c>
      <c r="D5851">
        <f>COUNTIF(C$4:C5851,Tabela3[[#This Row],[COMANDA]])</f>
        <v>1</v>
      </c>
      <c r="E5851" t="s">
        <v>90</v>
      </c>
      <c r="F5851" t="s">
        <v>100</v>
      </c>
      <c r="G5851" t="s">
        <v>8</v>
      </c>
      <c r="H5851" t="s">
        <v>211</v>
      </c>
      <c r="I5851" s="2">
        <v>1</v>
      </c>
      <c r="J5851" t="s">
        <v>11</v>
      </c>
      <c r="K5851" s="21">
        <f>INDEX(LISTAS!$H:$Q,MATCH(BASE!H5851,LISTAS!$G:$G,0),MATCH(BASE!J5851,LISTAS!$H$3:$Q$3,0))*Tabela3[[#This Row],[QUANTIDADE]]</f>
        <v>20</v>
      </c>
      <c r="L5851" s="2" t="str">
        <f>TEXT(Tabela3[[#This Row],[DATA]],"MM")</f>
        <v>05</v>
      </c>
      <c r="M5851" s="2">
        <f>WEEKNUM(Tabela3[[#This Row],[DATA]])</f>
        <v>20</v>
      </c>
      <c r="N5851" s="18">
        <f>YEAR(Tabela3[[#This Row],[DATA]])</f>
        <v>2023</v>
      </c>
    </row>
    <row r="5852" spans="2:14">
      <c r="B5852" s="1">
        <v>45063</v>
      </c>
      <c r="C5852">
        <v>14597</v>
      </c>
      <c r="D5852">
        <f>COUNTIF(C$4:C5852,Tabela3[[#This Row],[COMANDA]])</f>
        <v>2</v>
      </c>
      <c r="E5852" t="s">
        <v>90</v>
      </c>
      <c r="F5852" t="s">
        <v>100</v>
      </c>
      <c r="G5852" t="s">
        <v>9</v>
      </c>
      <c r="H5852" t="s">
        <v>208</v>
      </c>
      <c r="I5852" s="2">
        <v>1</v>
      </c>
      <c r="J5852" t="s">
        <v>11</v>
      </c>
      <c r="K5852" s="21">
        <f>INDEX(LISTAS!$H:$Q,MATCH(BASE!H5852,LISTAS!$G:$G,0),MATCH(BASE!J5852,LISTAS!$H$3:$Q$3,0))*Tabela3[[#This Row],[QUANTIDADE]]</f>
        <v>4</v>
      </c>
      <c r="L5852" s="2" t="str">
        <f>TEXT(Tabela3[[#This Row],[DATA]],"MM")</f>
        <v>05</v>
      </c>
      <c r="M5852" s="2">
        <f>WEEKNUM(Tabela3[[#This Row],[DATA]])</f>
        <v>20</v>
      </c>
      <c r="N5852" s="18">
        <f>YEAR(Tabela3[[#This Row],[DATA]])</f>
        <v>2023</v>
      </c>
    </row>
    <row r="5853" spans="2:14">
      <c r="B5853" s="1">
        <v>45063</v>
      </c>
      <c r="C5853">
        <v>14598</v>
      </c>
      <c r="D5853">
        <f>COUNTIF(C$4:C5853,Tabela3[[#This Row],[COMANDA]])</f>
        <v>1</v>
      </c>
      <c r="E5853" t="s">
        <v>90</v>
      </c>
      <c r="F5853" t="s">
        <v>99</v>
      </c>
      <c r="G5853" t="s">
        <v>8</v>
      </c>
      <c r="H5853" t="s">
        <v>42</v>
      </c>
      <c r="I5853" s="2">
        <v>1</v>
      </c>
      <c r="J5853" t="s">
        <v>11</v>
      </c>
      <c r="K5853" s="21">
        <f>INDEX(LISTAS!$H:$Q,MATCH(BASE!H5853,LISTAS!$G:$G,0),MATCH(BASE!J5853,LISTAS!$H$3:$Q$3,0))*Tabela3[[#This Row],[QUANTIDADE]]</f>
        <v>16</v>
      </c>
      <c r="L5853" s="2" t="str">
        <f>TEXT(Tabela3[[#This Row],[DATA]],"MM")</f>
        <v>05</v>
      </c>
      <c r="M5853" s="2">
        <f>WEEKNUM(Tabela3[[#This Row],[DATA]])</f>
        <v>20</v>
      </c>
      <c r="N5853" s="18">
        <f>YEAR(Tabela3[[#This Row],[DATA]])</f>
        <v>2023</v>
      </c>
    </row>
    <row r="5854" spans="2:14">
      <c r="B5854" s="1">
        <v>45063</v>
      </c>
      <c r="C5854">
        <v>14598</v>
      </c>
      <c r="D5854">
        <f>COUNTIF(C$4:C5854,Tabela3[[#This Row],[COMANDA]])</f>
        <v>2</v>
      </c>
      <c r="E5854" t="s">
        <v>90</v>
      </c>
      <c r="F5854" t="s">
        <v>99</v>
      </c>
      <c r="G5854" t="s">
        <v>9</v>
      </c>
      <c r="H5854" t="s">
        <v>131</v>
      </c>
      <c r="I5854" s="2">
        <v>1</v>
      </c>
      <c r="J5854" t="s">
        <v>11</v>
      </c>
      <c r="K5854" s="21">
        <f>INDEX(LISTAS!$H:$Q,MATCH(BASE!H5854,LISTAS!$G:$G,0),MATCH(BASE!J5854,LISTAS!$H$3:$Q$3,0))*Tabela3[[#This Row],[QUANTIDADE]]</f>
        <v>4</v>
      </c>
      <c r="L5854" s="2" t="str">
        <f>TEXT(Tabela3[[#This Row],[DATA]],"MM")</f>
        <v>05</v>
      </c>
      <c r="M5854" s="2">
        <f>WEEKNUM(Tabela3[[#This Row],[DATA]])</f>
        <v>20</v>
      </c>
      <c r="N5854" s="18">
        <f>YEAR(Tabela3[[#This Row],[DATA]])</f>
        <v>2023</v>
      </c>
    </row>
    <row r="5855" spans="2:14">
      <c r="B5855" s="1">
        <v>45063</v>
      </c>
      <c r="C5855">
        <v>14599</v>
      </c>
      <c r="D5855">
        <f>COUNTIF(C$4:C5855,Tabela3[[#This Row],[COMANDA]])</f>
        <v>1</v>
      </c>
      <c r="E5855" t="s">
        <v>90</v>
      </c>
      <c r="F5855" t="s">
        <v>98</v>
      </c>
      <c r="G5855" t="s">
        <v>8</v>
      </c>
      <c r="H5855" t="s">
        <v>204</v>
      </c>
      <c r="I5855" s="2">
        <v>1</v>
      </c>
      <c r="J5855" t="s">
        <v>11</v>
      </c>
      <c r="K5855" s="21">
        <f>INDEX(LISTAS!$H:$Q,MATCH(BASE!H5855,LISTAS!$G:$G,0),MATCH(BASE!J5855,LISTAS!$H$3:$Q$3,0))*Tabela3[[#This Row],[QUANTIDADE]]</f>
        <v>18</v>
      </c>
      <c r="L5855" s="2" t="str">
        <f>TEXT(Tabela3[[#This Row],[DATA]],"MM")</f>
        <v>05</v>
      </c>
      <c r="M5855" s="2">
        <f>WEEKNUM(Tabela3[[#This Row],[DATA]])</f>
        <v>20</v>
      </c>
      <c r="N5855" s="18">
        <f>YEAR(Tabela3[[#This Row],[DATA]])</f>
        <v>2023</v>
      </c>
    </row>
    <row r="5856" spans="2:14">
      <c r="B5856" s="1">
        <v>45063</v>
      </c>
      <c r="C5856">
        <v>14600</v>
      </c>
      <c r="D5856">
        <f>COUNTIF(C$4:C5856,Tabela3[[#This Row],[COMANDA]])</f>
        <v>1</v>
      </c>
      <c r="E5856" t="s">
        <v>90</v>
      </c>
      <c r="F5856" t="s">
        <v>99</v>
      </c>
      <c r="G5856" t="s">
        <v>8</v>
      </c>
      <c r="H5856" t="s">
        <v>206</v>
      </c>
      <c r="I5856" s="2">
        <v>1</v>
      </c>
      <c r="J5856" t="s">
        <v>11</v>
      </c>
      <c r="K5856" s="21">
        <f>INDEX(LISTAS!$H:$Q,MATCH(BASE!H5856,LISTAS!$G:$G,0),MATCH(BASE!J5856,LISTAS!$H$3:$Q$3,0))*Tabela3[[#This Row],[QUANTIDADE]]</f>
        <v>18</v>
      </c>
      <c r="L5856" s="2" t="str">
        <f>TEXT(Tabela3[[#This Row],[DATA]],"MM")</f>
        <v>05</v>
      </c>
      <c r="M5856" s="2">
        <f>WEEKNUM(Tabela3[[#This Row],[DATA]])</f>
        <v>20</v>
      </c>
      <c r="N5856" s="18">
        <f>YEAR(Tabela3[[#This Row],[DATA]])</f>
        <v>2023</v>
      </c>
    </row>
    <row r="5857" spans="2:14">
      <c r="B5857" s="1">
        <v>45063</v>
      </c>
      <c r="C5857">
        <v>14601</v>
      </c>
      <c r="D5857">
        <f>COUNTIF(C$4:C5857,Tabela3[[#This Row],[COMANDA]])</f>
        <v>1</v>
      </c>
      <c r="E5857" t="s">
        <v>90</v>
      </c>
      <c r="F5857" t="s">
        <v>99</v>
      </c>
      <c r="G5857" t="s">
        <v>8</v>
      </c>
      <c r="H5857" t="s">
        <v>204</v>
      </c>
      <c r="I5857" s="2">
        <v>1</v>
      </c>
      <c r="J5857" t="s">
        <v>11</v>
      </c>
      <c r="K5857" s="21">
        <f>INDEX(LISTAS!$H:$Q,MATCH(BASE!H5857,LISTAS!$G:$G,0),MATCH(BASE!J5857,LISTAS!$H$3:$Q$3,0))*Tabela3[[#This Row],[QUANTIDADE]]</f>
        <v>18</v>
      </c>
      <c r="L5857" s="2" t="str">
        <f>TEXT(Tabela3[[#This Row],[DATA]],"MM")</f>
        <v>05</v>
      </c>
      <c r="M5857" s="2">
        <f>WEEKNUM(Tabela3[[#This Row],[DATA]])</f>
        <v>20</v>
      </c>
      <c r="N5857" s="18">
        <f>YEAR(Tabela3[[#This Row],[DATA]])</f>
        <v>2023</v>
      </c>
    </row>
    <row r="5858" spans="2:14">
      <c r="B5858" s="1">
        <v>45063</v>
      </c>
      <c r="C5858">
        <v>14601</v>
      </c>
      <c r="D5858">
        <f>COUNTIF(C$4:C5858,Tabela3[[#This Row],[COMANDA]])</f>
        <v>2</v>
      </c>
      <c r="E5858" t="s">
        <v>90</v>
      </c>
      <c r="F5858" t="s">
        <v>99</v>
      </c>
      <c r="G5858" t="s">
        <v>10</v>
      </c>
      <c r="H5858" t="s">
        <v>88</v>
      </c>
      <c r="I5858" s="2">
        <v>1</v>
      </c>
      <c r="J5858" t="s">
        <v>12</v>
      </c>
      <c r="K5858" s="21">
        <f>INDEX(LISTAS!$H:$Q,MATCH(BASE!H5858,LISTAS!$G:$G,0),MATCH(BASE!J5858,LISTAS!$H$3:$Q$3,0))*Tabela3[[#This Row],[QUANTIDADE]]</f>
        <v>9</v>
      </c>
      <c r="L5858" s="2" t="str">
        <f>TEXT(Tabela3[[#This Row],[DATA]],"MM")</f>
        <v>05</v>
      </c>
      <c r="M5858" s="2">
        <f>WEEKNUM(Tabela3[[#This Row],[DATA]])</f>
        <v>20</v>
      </c>
      <c r="N5858" s="18">
        <f>YEAR(Tabela3[[#This Row],[DATA]])</f>
        <v>2023</v>
      </c>
    </row>
    <row r="5859" spans="2:14">
      <c r="B5859" s="1">
        <v>45063</v>
      </c>
      <c r="C5859">
        <v>14602</v>
      </c>
      <c r="D5859">
        <f>COUNTIF(C$4:C5859,Tabela3[[#This Row],[COMANDA]])</f>
        <v>1</v>
      </c>
      <c r="E5859" t="s">
        <v>90</v>
      </c>
      <c r="F5859" t="s">
        <v>98</v>
      </c>
      <c r="G5859" t="s">
        <v>8</v>
      </c>
      <c r="H5859" t="s">
        <v>40</v>
      </c>
      <c r="I5859" s="2">
        <v>1</v>
      </c>
      <c r="J5859" t="s">
        <v>11</v>
      </c>
      <c r="K5859" s="21">
        <f>INDEX(LISTAS!$H:$Q,MATCH(BASE!H5859,LISTAS!$G:$G,0),MATCH(BASE!J5859,LISTAS!$H$3:$Q$3,0))*Tabela3[[#This Row],[QUANTIDADE]]</f>
        <v>14</v>
      </c>
      <c r="L5859" s="2" t="str">
        <f>TEXT(Tabela3[[#This Row],[DATA]],"MM")</f>
        <v>05</v>
      </c>
      <c r="M5859" s="2">
        <f>WEEKNUM(Tabela3[[#This Row],[DATA]])</f>
        <v>20</v>
      </c>
      <c r="N5859" s="18">
        <f>YEAR(Tabela3[[#This Row],[DATA]])</f>
        <v>2023</v>
      </c>
    </row>
    <row r="5860" spans="2:14">
      <c r="B5860" s="1">
        <v>45063</v>
      </c>
      <c r="C5860">
        <v>14602</v>
      </c>
      <c r="D5860">
        <f>COUNTIF(C$4:C5860,Tabela3[[#This Row],[COMANDA]])</f>
        <v>2</v>
      </c>
      <c r="E5860" t="s">
        <v>90</v>
      </c>
      <c r="F5860" t="s">
        <v>98</v>
      </c>
      <c r="G5860" t="s">
        <v>9</v>
      </c>
      <c r="H5860" t="s">
        <v>134</v>
      </c>
      <c r="I5860" s="2">
        <v>1</v>
      </c>
      <c r="J5860" t="s">
        <v>11</v>
      </c>
      <c r="K5860" s="21">
        <f>INDEX(LISTAS!$H:$Q,MATCH(BASE!H5860,LISTAS!$G:$G,0),MATCH(BASE!J5860,LISTAS!$H$3:$Q$3,0))*Tabela3[[#This Row],[QUANTIDADE]]</f>
        <v>3</v>
      </c>
      <c r="L5860" s="2" t="str">
        <f>TEXT(Tabela3[[#This Row],[DATA]],"MM")</f>
        <v>05</v>
      </c>
      <c r="M5860" s="2">
        <f>WEEKNUM(Tabela3[[#This Row],[DATA]])</f>
        <v>20</v>
      </c>
      <c r="N5860" s="18">
        <f>YEAR(Tabela3[[#This Row],[DATA]])</f>
        <v>2023</v>
      </c>
    </row>
    <row r="5861" spans="2:14">
      <c r="B5861" s="1">
        <v>45063</v>
      </c>
      <c r="C5861">
        <v>14603</v>
      </c>
      <c r="D5861">
        <f>COUNTIF(C$4:C5861,Tabela3[[#This Row],[COMANDA]])</f>
        <v>1</v>
      </c>
      <c r="E5861" t="s">
        <v>90</v>
      </c>
      <c r="F5861" t="s">
        <v>100</v>
      </c>
      <c r="G5861" t="s">
        <v>8</v>
      </c>
      <c r="H5861" t="s">
        <v>204</v>
      </c>
      <c r="I5861" s="2">
        <v>1</v>
      </c>
      <c r="J5861" t="s">
        <v>11</v>
      </c>
      <c r="K5861" s="21">
        <f>INDEX(LISTAS!$H:$Q,MATCH(BASE!H5861,LISTAS!$G:$G,0),MATCH(BASE!J5861,LISTAS!$H$3:$Q$3,0))*Tabela3[[#This Row],[QUANTIDADE]]</f>
        <v>18</v>
      </c>
      <c r="L5861" s="2" t="str">
        <f>TEXT(Tabela3[[#This Row],[DATA]],"MM")</f>
        <v>05</v>
      </c>
      <c r="M5861" s="2">
        <f>WEEKNUM(Tabela3[[#This Row],[DATA]])</f>
        <v>20</v>
      </c>
      <c r="N5861" s="18">
        <f>YEAR(Tabela3[[#This Row],[DATA]])</f>
        <v>2023</v>
      </c>
    </row>
    <row r="5862" spans="2:14">
      <c r="B5862" s="1">
        <v>45063</v>
      </c>
      <c r="C5862">
        <v>14603</v>
      </c>
      <c r="D5862">
        <f>COUNTIF(C$4:C5862,Tabela3[[#This Row],[COMANDA]])</f>
        <v>2</v>
      </c>
      <c r="E5862" t="s">
        <v>90</v>
      </c>
      <c r="F5862" t="s">
        <v>100</v>
      </c>
      <c r="G5862" t="s">
        <v>9</v>
      </c>
      <c r="H5862" t="s">
        <v>131</v>
      </c>
      <c r="I5862" s="2">
        <v>1</v>
      </c>
      <c r="J5862" t="s">
        <v>11</v>
      </c>
      <c r="K5862" s="21">
        <f>INDEX(LISTAS!$H:$Q,MATCH(BASE!H5862,LISTAS!$G:$G,0),MATCH(BASE!J5862,LISTAS!$H$3:$Q$3,0))*Tabela3[[#This Row],[QUANTIDADE]]</f>
        <v>4</v>
      </c>
      <c r="L5862" s="2" t="str">
        <f>TEXT(Tabela3[[#This Row],[DATA]],"MM")</f>
        <v>05</v>
      </c>
      <c r="M5862" s="2">
        <f>WEEKNUM(Tabela3[[#This Row],[DATA]])</f>
        <v>20</v>
      </c>
      <c r="N5862" s="18">
        <f>YEAR(Tabela3[[#This Row],[DATA]])</f>
        <v>2023</v>
      </c>
    </row>
    <row r="5863" spans="2:14">
      <c r="B5863" s="1">
        <v>45063</v>
      </c>
      <c r="C5863">
        <v>14604</v>
      </c>
      <c r="D5863">
        <f>COUNTIF(C$4:C5863,Tabela3[[#This Row],[COMANDA]])</f>
        <v>1</v>
      </c>
      <c r="E5863" t="s">
        <v>90</v>
      </c>
      <c r="F5863" t="s">
        <v>99</v>
      </c>
      <c r="G5863" t="s">
        <v>8</v>
      </c>
      <c r="H5863" t="s">
        <v>39</v>
      </c>
      <c r="I5863" s="2">
        <v>1</v>
      </c>
      <c r="J5863" t="s">
        <v>11</v>
      </c>
      <c r="K5863" s="21">
        <f>INDEX(LISTAS!$H:$Q,MATCH(BASE!H5863,LISTAS!$G:$G,0),MATCH(BASE!J5863,LISTAS!$H$3:$Q$3,0))*Tabela3[[#This Row],[QUANTIDADE]]</f>
        <v>12</v>
      </c>
      <c r="L5863" s="2" t="str">
        <f>TEXT(Tabela3[[#This Row],[DATA]],"MM")</f>
        <v>05</v>
      </c>
      <c r="M5863" s="2">
        <f>WEEKNUM(Tabela3[[#This Row],[DATA]])</f>
        <v>20</v>
      </c>
      <c r="N5863" s="18">
        <f>YEAR(Tabela3[[#This Row],[DATA]])</f>
        <v>2023</v>
      </c>
    </row>
    <row r="5864" spans="2:14">
      <c r="B5864" s="1">
        <v>45063</v>
      </c>
      <c r="C5864">
        <v>14605</v>
      </c>
      <c r="D5864">
        <f>COUNTIF(C$4:C5864,Tabela3[[#This Row],[COMANDA]])</f>
        <v>1</v>
      </c>
      <c r="E5864" t="s">
        <v>90</v>
      </c>
      <c r="G5864" t="s">
        <v>8</v>
      </c>
      <c r="H5864" t="s">
        <v>47</v>
      </c>
      <c r="I5864" s="2">
        <v>1</v>
      </c>
      <c r="J5864" t="s">
        <v>11</v>
      </c>
      <c r="K5864" s="21">
        <f>INDEX(LISTAS!$H:$Q,MATCH(BASE!H5864,LISTAS!$G:$G,0),MATCH(BASE!J5864,LISTAS!$H$3:$Q$3,0))*Tabela3[[#This Row],[QUANTIDADE]]</f>
        <v>16</v>
      </c>
      <c r="L5864" s="2" t="str">
        <f>TEXT(Tabela3[[#This Row],[DATA]],"MM")</f>
        <v>05</v>
      </c>
      <c r="M5864" s="2">
        <f>WEEKNUM(Tabela3[[#This Row],[DATA]])</f>
        <v>20</v>
      </c>
      <c r="N5864" s="18">
        <f>YEAR(Tabela3[[#This Row],[DATA]])</f>
        <v>2023</v>
      </c>
    </row>
    <row r="5865" spans="2:14">
      <c r="B5865" s="1">
        <v>45063</v>
      </c>
      <c r="C5865">
        <v>14606</v>
      </c>
      <c r="D5865">
        <f>COUNTIF(C$4:C5865,Tabela3[[#This Row],[COMANDA]])</f>
        <v>1</v>
      </c>
      <c r="E5865" t="s">
        <v>90</v>
      </c>
      <c r="F5865" t="s">
        <v>99</v>
      </c>
      <c r="G5865" t="s">
        <v>8</v>
      </c>
      <c r="H5865" t="s">
        <v>42</v>
      </c>
      <c r="I5865" s="2">
        <v>1</v>
      </c>
      <c r="J5865" t="s">
        <v>11</v>
      </c>
      <c r="K5865" s="21">
        <f>INDEX(LISTAS!$H:$Q,MATCH(BASE!H5865,LISTAS!$G:$G,0),MATCH(BASE!J5865,LISTAS!$H$3:$Q$3,0))*Tabela3[[#This Row],[QUANTIDADE]]</f>
        <v>16</v>
      </c>
      <c r="L5865" s="2" t="str">
        <f>TEXT(Tabela3[[#This Row],[DATA]],"MM")</f>
        <v>05</v>
      </c>
      <c r="M5865" s="2">
        <f>WEEKNUM(Tabela3[[#This Row],[DATA]])</f>
        <v>20</v>
      </c>
      <c r="N5865" s="18">
        <f>YEAR(Tabela3[[#This Row],[DATA]])</f>
        <v>2023</v>
      </c>
    </row>
    <row r="5866" spans="2:14">
      <c r="B5866" s="1">
        <v>45063</v>
      </c>
      <c r="C5866">
        <v>14606</v>
      </c>
      <c r="D5866">
        <f>COUNTIF(C$4:C5866,Tabela3[[#This Row],[COMANDA]])</f>
        <v>2</v>
      </c>
      <c r="E5866" t="s">
        <v>90</v>
      </c>
      <c r="F5866" t="s">
        <v>99</v>
      </c>
      <c r="G5866" t="s">
        <v>61</v>
      </c>
      <c r="H5866" t="s">
        <v>161</v>
      </c>
      <c r="I5866" s="2">
        <v>1</v>
      </c>
      <c r="J5866" t="s">
        <v>11</v>
      </c>
      <c r="K5866" s="21">
        <f>INDEX(LISTAS!$H:$Q,MATCH(BASE!H5866,LISTAS!$G:$G,0),MATCH(BASE!J5866,LISTAS!$H$3:$Q$3,0))*Tabela3[[#This Row],[QUANTIDADE]]</f>
        <v>3</v>
      </c>
      <c r="L5866" s="2" t="str">
        <f>TEXT(Tabela3[[#This Row],[DATA]],"MM")</f>
        <v>05</v>
      </c>
      <c r="M5866" s="2">
        <f>WEEKNUM(Tabela3[[#This Row],[DATA]])</f>
        <v>20</v>
      </c>
      <c r="N5866" s="18">
        <f>YEAR(Tabela3[[#This Row],[DATA]])</f>
        <v>2023</v>
      </c>
    </row>
    <row r="5867" spans="2:14">
      <c r="B5867" s="1">
        <v>45063</v>
      </c>
      <c r="C5867">
        <v>14606</v>
      </c>
      <c r="D5867">
        <f>COUNTIF(C$4:C5867,Tabela3[[#This Row],[COMANDA]])</f>
        <v>3</v>
      </c>
      <c r="E5867" t="s">
        <v>90</v>
      </c>
      <c r="F5867" t="s">
        <v>99</v>
      </c>
      <c r="G5867" t="s">
        <v>9</v>
      </c>
      <c r="H5867" t="s">
        <v>127</v>
      </c>
      <c r="I5867" s="2">
        <v>1</v>
      </c>
      <c r="J5867" t="s">
        <v>11</v>
      </c>
      <c r="K5867" s="21">
        <f>INDEX(LISTAS!$H:$Q,MATCH(BASE!H5867,LISTAS!$G:$G,0),MATCH(BASE!J5867,LISTAS!$H$3:$Q$3,0))*Tabela3[[#This Row],[QUANTIDADE]]</f>
        <v>4.5</v>
      </c>
      <c r="L5867" s="2" t="str">
        <f>TEXT(Tabela3[[#This Row],[DATA]],"MM")</f>
        <v>05</v>
      </c>
      <c r="M5867" s="2">
        <f>WEEKNUM(Tabela3[[#This Row],[DATA]])</f>
        <v>20</v>
      </c>
      <c r="N5867" s="18">
        <f>YEAR(Tabela3[[#This Row],[DATA]])</f>
        <v>2023</v>
      </c>
    </row>
    <row r="5868" spans="2:14">
      <c r="B5868" s="1">
        <v>45063</v>
      </c>
      <c r="C5868">
        <v>14607</v>
      </c>
      <c r="D5868">
        <f>COUNTIF(C$4:C5868,Tabela3[[#This Row],[COMANDA]])</f>
        <v>1</v>
      </c>
      <c r="E5868" t="s">
        <v>90</v>
      </c>
      <c r="F5868" t="s">
        <v>99</v>
      </c>
      <c r="G5868" t="s">
        <v>8</v>
      </c>
      <c r="H5868" t="s">
        <v>40</v>
      </c>
      <c r="I5868" s="2">
        <v>1</v>
      </c>
      <c r="J5868" t="s">
        <v>11</v>
      </c>
      <c r="K5868" s="21">
        <f>INDEX(LISTAS!$H:$Q,MATCH(BASE!H5868,LISTAS!$G:$G,0),MATCH(BASE!J5868,LISTAS!$H$3:$Q$3,0))*Tabela3[[#This Row],[QUANTIDADE]]</f>
        <v>14</v>
      </c>
      <c r="L5868" s="2" t="str">
        <f>TEXT(Tabela3[[#This Row],[DATA]],"MM")</f>
        <v>05</v>
      </c>
      <c r="M5868" s="2">
        <f>WEEKNUM(Tabela3[[#This Row],[DATA]])</f>
        <v>20</v>
      </c>
      <c r="N5868" s="18">
        <f>YEAR(Tabela3[[#This Row],[DATA]])</f>
        <v>2023</v>
      </c>
    </row>
    <row r="5869" spans="2:14">
      <c r="B5869" s="1">
        <v>45063</v>
      </c>
      <c r="C5869">
        <v>14608</v>
      </c>
      <c r="D5869">
        <f>COUNTIF(C$4:C5869,Tabela3[[#This Row],[COMANDA]])</f>
        <v>1</v>
      </c>
      <c r="E5869" t="s">
        <v>90</v>
      </c>
      <c r="F5869" t="s">
        <v>98</v>
      </c>
      <c r="G5869" t="s">
        <v>8</v>
      </c>
      <c r="H5869" t="s">
        <v>204</v>
      </c>
      <c r="I5869" s="2">
        <v>1</v>
      </c>
      <c r="J5869" t="s">
        <v>11</v>
      </c>
      <c r="K5869" s="21">
        <f>INDEX(LISTAS!$H:$Q,MATCH(BASE!H5869,LISTAS!$G:$G,0),MATCH(BASE!J5869,LISTAS!$H$3:$Q$3,0))*Tabela3[[#This Row],[QUANTIDADE]]</f>
        <v>18</v>
      </c>
      <c r="L5869" s="2" t="str">
        <f>TEXT(Tabela3[[#This Row],[DATA]],"MM")</f>
        <v>05</v>
      </c>
      <c r="M5869" s="2">
        <f>WEEKNUM(Tabela3[[#This Row],[DATA]])</f>
        <v>20</v>
      </c>
      <c r="N5869" s="18">
        <f>YEAR(Tabela3[[#This Row],[DATA]])</f>
        <v>2023</v>
      </c>
    </row>
    <row r="5870" spans="2:14">
      <c r="B5870" s="1">
        <v>45063</v>
      </c>
      <c r="C5870">
        <v>14608</v>
      </c>
      <c r="D5870">
        <f>COUNTIF(C$4:C5870,Tabela3[[#This Row],[COMANDA]])</f>
        <v>2</v>
      </c>
      <c r="E5870" t="s">
        <v>90</v>
      </c>
      <c r="F5870" t="s">
        <v>98</v>
      </c>
      <c r="G5870" t="s">
        <v>9</v>
      </c>
      <c r="H5870" t="s">
        <v>136</v>
      </c>
      <c r="I5870" s="2">
        <v>1</v>
      </c>
      <c r="J5870" t="s">
        <v>11</v>
      </c>
      <c r="K5870" s="21">
        <f>INDEX(LISTAS!$H:$Q,MATCH(BASE!H5870,LISTAS!$G:$G,0),MATCH(BASE!J5870,LISTAS!$H$3:$Q$3,0))*Tabela3[[#This Row],[QUANTIDADE]]</f>
        <v>4</v>
      </c>
      <c r="L5870" s="2" t="str">
        <f>TEXT(Tabela3[[#This Row],[DATA]],"MM")</f>
        <v>05</v>
      </c>
      <c r="M5870" s="2">
        <f>WEEKNUM(Tabela3[[#This Row],[DATA]])</f>
        <v>20</v>
      </c>
      <c r="N5870" s="18">
        <f>YEAR(Tabela3[[#This Row],[DATA]])</f>
        <v>2023</v>
      </c>
    </row>
    <row r="5871" spans="2:14">
      <c r="B5871" s="1">
        <v>45063</v>
      </c>
      <c r="C5871">
        <v>14609</v>
      </c>
      <c r="D5871">
        <f>COUNTIF(C$4:C5871,Tabela3[[#This Row],[COMANDA]])</f>
        <v>1</v>
      </c>
      <c r="E5871" t="s">
        <v>90</v>
      </c>
      <c r="F5871" t="s">
        <v>98</v>
      </c>
      <c r="G5871" t="s">
        <v>8</v>
      </c>
      <c r="H5871" t="s">
        <v>40</v>
      </c>
      <c r="I5871" s="2">
        <v>1</v>
      </c>
      <c r="J5871" t="s">
        <v>11</v>
      </c>
      <c r="K5871" s="21">
        <f>INDEX(LISTAS!$H:$Q,MATCH(BASE!H5871,LISTAS!$G:$G,0),MATCH(BASE!J5871,LISTAS!$H$3:$Q$3,0))*Tabela3[[#This Row],[QUANTIDADE]]</f>
        <v>14</v>
      </c>
      <c r="L5871" s="2" t="str">
        <f>TEXT(Tabela3[[#This Row],[DATA]],"MM")</f>
        <v>05</v>
      </c>
      <c r="M5871" s="2">
        <f>WEEKNUM(Tabela3[[#This Row],[DATA]])</f>
        <v>20</v>
      </c>
      <c r="N5871" s="18">
        <f>YEAR(Tabela3[[#This Row],[DATA]])</f>
        <v>2023</v>
      </c>
    </row>
    <row r="5872" spans="2:14">
      <c r="B5872" s="1">
        <v>45063</v>
      </c>
      <c r="C5872">
        <v>14610</v>
      </c>
      <c r="D5872">
        <f>COUNTIF(C$4:C5872,Tabela3[[#This Row],[COMANDA]])</f>
        <v>1</v>
      </c>
      <c r="E5872" t="s">
        <v>90</v>
      </c>
      <c r="F5872" t="s">
        <v>375</v>
      </c>
      <c r="G5872" t="s">
        <v>8</v>
      </c>
      <c r="H5872" t="s">
        <v>204</v>
      </c>
      <c r="I5872" s="2">
        <v>1</v>
      </c>
      <c r="J5872" t="s">
        <v>11</v>
      </c>
      <c r="K5872" s="21">
        <f>INDEX(LISTAS!$H:$Q,MATCH(BASE!H5872,LISTAS!$G:$G,0),MATCH(BASE!J5872,LISTAS!$H$3:$Q$3,0))*Tabela3[[#This Row],[QUANTIDADE]]</f>
        <v>18</v>
      </c>
      <c r="L5872" s="2" t="str">
        <f>TEXT(Tabela3[[#This Row],[DATA]],"MM")</f>
        <v>05</v>
      </c>
      <c r="M5872" s="2">
        <f>WEEKNUM(Tabela3[[#This Row],[DATA]])</f>
        <v>20</v>
      </c>
      <c r="N5872" s="18">
        <f>YEAR(Tabela3[[#This Row],[DATA]])</f>
        <v>2023</v>
      </c>
    </row>
    <row r="5873" spans="2:14">
      <c r="B5873" s="1">
        <v>45063</v>
      </c>
      <c r="C5873">
        <v>14611</v>
      </c>
      <c r="D5873">
        <f>COUNTIF(C$4:C5873,Tabela3[[#This Row],[COMANDA]])</f>
        <v>1</v>
      </c>
      <c r="E5873" t="s">
        <v>90</v>
      </c>
      <c r="F5873" t="s">
        <v>99</v>
      </c>
      <c r="G5873" t="s">
        <v>8</v>
      </c>
      <c r="H5873" t="s">
        <v>206</v>
      </c>
      <c r="I5873" s="2">
        <v>1</v>
      </c>
      <c r="J5873" t="s">
        <v>11</v>
      </c>
      <c r="K5873" s="21">
        <f>INDEX(LISTAS!$H:$Q,MATCH(BASE!H5873,LISTAS!$G:$G,0),MATCH(BASE!J5873,LISTAS!$H$3:$Q$3,0))*Tabela3[[#This Row],[QUANTIDADE]]</f>
        <v>18</v>
      </c>
      <c r="L5873" s="2" t="str">
        <f>TEXT(Tabela3[[#This Row],[DATA]],"MM")</f>
        <v>05</v>
      </c>
      <c r="M5873" s="2">
        <f>WEEKNUM(Tabela3[[#This Row],[DATA]])</f>
        <v>20</v>
      </c>
      <c r="N5873" s="18">
        <f>YEAR(Tabela3[[#This Row],[DATA]])</f>
        <v>2023</v>
      </c>
    </row>
    <row r="5874" spans="2:14">
      <c r="B5874" s="1">
        <v>45063</v>
      </c>
      <c r="C5874">
        <v>14611</v>
      </c>
      <c r="D5874">
        <f>COUNTIF(C$4:C5874,Tabela3[[#This Row],[COMANDA]])</f>
        <v>2</v>
      </c>
      <c r="E5874" t="s">
        <v>90</v>
      </c>
      <c r="F5874" t="s">
        <v>99</v>
      </c>
      <c r="G5874" t="s">
        <v>9</v>
      </c>
      <c r="H5874" t="s">
        <v>213</v>
      </c>
      <c r="I5874" s="2">
        <v>1</v>
      </c>
      <c r="J5874" t="s">
        <v>11</v>
      </c>
      <c r="K5874" s="21">
        <f>INDEX(LISTAS!$H:$Q,MATCH(BASE!H5874,LISTAS!$G:$G,0),MATCH(BASE!J5874,LISTAS!$H$3:$Q$3,0))*Tabela3[[#This Row],[QUANTIDADE]]</f>
        <v>4</v>
      </c>
      <c r="L5874" s="2" t="str">
        <f>TEXT(Tabela3[[#This Row],[DATA]],"MM")</f>
        <v>05</v>
      </c>
      <c r="M5874" s="2">
        <f>WEEKNUM(Tabela3[[#This Row],[DATA]])</f>
        <v>20</v>
      </c>
      <c r="N5874" s="18">
        <f>YEAR(Tabela3[[#This Row],[DATA]])</f>
        <v>2023</v>
      </c>
    </row>
    <row r="5875" spans="2:14">
      <c r="B5875" s="1">
        <v>45063</v>
      </c>
      <c r="C5875">
        <v>14612</v>
      </c>
      <c r="D5875">
        <f>COUNTIF(C$4:C5875,Tabela3[[#This Row],[COMANDA]])</f>
        <v>1</v>
      </c>
      <c r="E5875" t="s">
        <v>90</v>
      </c>
      <c r="F5875" t="s">
        <v>98</v>
      </c>
      <c r="G5875" t="s">
        <v>8</v>
      </c>
      <c r="H5875" t="s">
        <v>206</v>
      </c>
      <c r="I5875" s="2">
        <v>1</v>
      </c>
      <c r="J5875" t="s">
        <v>11</v>
      </c>
      <c r="K5875" s="21">
        <f>INDEX(LISTAS!$H:$Q,MATCH(BASE!H5875,LISTAS!$G:$G,0),MATCH(BASE!J5875,LISTAS!$H$3:$Q$3,0))*Tabela3[[#This Row],[QUANTIDADE]]</f>
        <v>18</v>
      </c>
      <c r="L5875" s="2" t="str">
        <f>TEXT(Tabela3[[#This Row],[DATA]],"MM")</f>
        <v>05</v>
      </c>
      <c r="M5875" s="2">
        <f>WEEKNUM(Tabela3[[#This Row],[DATA]])</f>
        <v>20</v>
      </c>
      <c r="N5875" s="18">
        <f>YEAR(Tabela3[[#This Row],[DATA]])</f>
        <v>2023</v>
      </c>
    </row>
    <row r="5876" spans="2:14">
      <c r="B5876" s="1">
        <v>45063</v>
      </c>
      <c r="C5876">
        <v>14612</v>
      </c>
      <c r="D5876">
        <f>COUNTIF(C$4:C5876,Tabela3[[#This Row],[COMANDA]])</f>
        <v>2</v>
      </c>
      <c r="E5876" t="s">
        <v>90</v>
      </c>
      <c r="F5876" t="s">
        <v>98</v>
      </c>
      <c r="G5876" t="s">
        <v>9</v>
      </c>
      <c r="H5876" t="s">
        <v>138</v>
      </c>
      <c r="I5876" s="2">
        <v>1</v>
      </c>
      <c r="J5876" t="s">
        <v>11</v>
      </c>
      <c r="K5876" s="21">
        <f>INDEX(LISTAS!$H:$Q,MATCH(BASE!H5876,LISTAS!$G:$G,0),MATCH(BASE!J5876,LISTAS!$H$3:$Q$3,0))*Tabela3[[#This Row],[QUANTIDADE]]</f>
        <v>4</v>
      </c>
      <c r="L5876" s="2" t="str">
        <f>TEXT(Tabela3[[#This Row],[DATA]],"MM")</f>
        <v>05</v>
      </c>
      <c r="M5876" s="2">
        <f>WEEKNUM(Tabela3[[#This Row],[DATA]])</f>
        <v>20</v>
      </c>
      <c r="N5876" s="18">
        <f>YEAR(Tabela3[[#This Row],[DATA]])</f>
        <v>2023</v>
      </c>
    </row>
    <row r="5877" spans="2:14">
      <c r="B5877" s="1">
        <v>45063</v>
      </c>
      <c r="C5877">
        <v>14613</v>
      </c>
      <c r="D5877">
        <f>COUNTIF(C$4:C5877,Tabela3[[#This Row],[COMANDA]])</f>
        <v>1</v>
      </c>
      <c r="E5877" t="s">
        <v>1</v>
      </c>
      <c r="F5877" t="s">
        <v>375</v>
      </c>
      <c r="G5877" t="s">
        <v>8</v>
      </c>
      <c r="H5877" t="s">
        <v>204</v>
      </c>
      <c r="I5877" s="2">
        <v>2</v>
      </c>
      <c r="J5877" t="s">
        <v>11</v>
      </c>
      <c r="K5877" s="21">
        <f>INDEX(LISTAS!$H:$Q,MATCH(BASE!H5877,LISTAS!$G:$G,0),MATCH(BASE!J5877,LISTAS!$H$3:$Q$3,0))*Tabela3[[#This Row],[QUANTIDADE]]</f>
        <v>36</v>
      </c>
      <c r="L5877" s="2" t="str">
        <f>TEXT(Tabela3[[#This Row],[DATA]],"MM")</f>
        <v>05</v>
      </c>
      <c r="M5877" s="2">
        <f>WEEKNUM(Tabela3[[#This Row],[DATA]])</f>
        <v>20</v>
      </c>
      <c r="N5877" s="18">
        <f>YEAR(Tabela3[[#This Row],[DATA]])</f>
        <v>2023</v>
      </c>
    </row>
    <row r="5878" spans="2:14">
      <c r="B5878" s="1">
        <v>45063</v>
      </c>
      <c r="C5878">
        <v>14614</v>
      </c>
      <c r="D5878">
        <f>COUNTIF(C$4:C5878,Tabela3[[#This Row],[COMANDA]])</f>
        <v>1</v>
      </c>
      <c r="E5878" t="s">
        <v>89</v>
      </c>
      <c r="F5878" t="s">
        <v>99</v>
      </c>
      <c r="G5878" t="s">
        <v>8</v>
      </c>
      <c r="H5878" t="s">
        <v>42</v>
      </c>
      <c r="I5878" s="2">
        <v>1</v>
      </c>
      <c r="J5878" t="s">
        <v>11</v>
      </c>
      <c r="K5878" s="21">
        <f>INDEX(LISTAS!$H:$Q,MATCH(BASE!H5878,LISTAS!$G:$G,0),MATCH(BASE!J5878,LISTAS!$H$3:$Q$3,0))*Tabela3[[#This Row],[QUANTIDADE]]</f>
        <v>16</v>
      </c>
      <c r="L5878" s="2" t="str">
        <f>TEXT(Tabela3[[#This Row],[DATA]],"MM")</f>
        <v>05</v>
      </c>
      <c r="M5878" s="2">
        <f>WEEKNUM(Tabela3[[#This Row],[DATA]])</f>
        <v>20</v>
      </c>
      <c r="N5878" s="18">
        <f>YEAR(Tabela3[[#This Row],[DATA]])</f>
        <v>2023</v>
      </c>
    </row>
    <row r="5879" spans="2:14">
      <c r="B5879" s="1">
        <v>45063</v>
      </c>
      <c r="C5879">
        <v>14615</v>
      </c>
      <c r="D5879">
        <f>COUNTIF(C$4:C5879,Tabela3[[#This Row],[COMANDA]])</f>
        <v>1</v>
      </c>
      <c r="E5879" t="s">
        <v>90</v>
      </c>
      <c r="F5879" t="s">
        <v>99</v>
      </c>
      <c r="G5879" t="s">
        <v>8</v>
      </c>
      <c r="H5879" t="s">
        <v>39</v>
      </c>
      <c r="I5879" s="2">
        <v>1</v>
      </c>
      <c r="J5879" t="s">
        <v>11</v>
      </c>
      <c r="K5879" s="21">
        <f>INDEX(LISTAS!$H:$Q,MATCH(BASE!H5879,LISTAS!$G:$G,0),MATCH(BASE!J5879,LISTAS!$H$3:$Q$3,0))*Tabela3[[#This Row],[QUANTIDADE]]</f>
        <v>12</v>
      </c>
      <c r="L5879" s="2" t="str">
        <f>TEXT(Tabela3[[#This Row],[DATA]],"MM")</f>
        <v>05</v>
      </c>
      <c r="M5879" s="2">
        <f>WEEKNUM(Tabela3[[#This Row],[DATA]])</f>
        <v>20</v>
      </c>
      <c r="N5879" s="18">
        <f>YEAR(Tabela3[[#This Row],[DATA]])</f>
        <v>2023</v>
      </c>
    </row>
    <row r="5880" spans="2:14">
      <c r="B5880" s="1">
        <v>45063</v>
      </c>
      <c r="C5880">
        <v>14616</v>
      </c>
      <c r="D5880">
        <f>COUNTIF(C$4:C5880,Tabela3[[#This Row],[COMANDA]])</f>
        <v>1</v>
      </c>
      <c r="E5880" t="s">
        <v>90</v>
      </c>
      <c r="F5880" t="s">
        <v>98</v>
      </c>
      <c r="G5880" t="s">
        <v>8</v>
      </c>
      <c r="H5880" t="s">
        <v>204</v>
      </c>
      <c r="I5880" s="2">
        <v>1</v>
      </c>
      <c r="J5880" t="s">
        <v>11</v>
      </c>
      <c r="K5880" s="21">
        <f>INDEX(LISTAS!$H:$Q,MATCH(BASE!H5880,LISTAS!$G:$G,0),MATCH(BASE!J5880,LISTAS!$H$3:$Q$3,0))*Tabela3[[#This Row],[QUANTIDADE]]</f>
        <v>18</v>
      </c>
      <c r="L5880" s="2" t="str">
        <f>TEXT(Tabela3[[#This Row],[DATA]],"MM")</f>
        <v>05</v>
      </c>
      <c r="M5880" s="2">
        <f>WEEKNUM(Tabela3[[#This Row],[DATA]])</f>
        <v>20</v>
      </c>
      <c r="N5880" s="18">
        <f>YEAR(Tabela3[[#This Row],[DATA]])</f>
        <v>2023</v>
      </c>
    </row>
    <row r="5881" spans="2:14">
      <c r="B5881" s="1">
        <v>45063</v>
      </c>
      <c r="C5881">
        <v>14616</v>
      </c>
      <c r="D5881">
        <f>COUNTIF(C$4:C5881,Tabela3[[#This Row],[COMANDA]])</f>
        <v>2</v>
      </c>
      <c r="E5881" t="s">
        <v>90</v>
      </c>
      <c r="F5881" t="s">
        <v>98</v>
      </c>
      <c r="G5881" t="s">
        <v>9</v>
      </c>
      <c r="H5881" t="s">
        <v>138</v>
      </c>
      <c r="I5881" s="2">
        <v>1</v>
      </c>
      <c r="J5881" t="s">
        <v>11</v>
      </c>
      <c r="K5881" s="21">
        <f>INDEX(LISTAS!$H:$Q,MATCH(BASE!H5881,LISTAS!$G:$G,0),MATCH(BASE!J5881,LISTAS!$H$3:$Q$3,0))*Tabela3[[#This Row],[QUANTIDADE]]</f>
        <v>4</v>
      </c>
      <c r="L5881" s="2" t="str">
        <f>TEXT(Tabela3[[#This Row],[DATA]],"MM")</f>
        <v>05</v>
      </c>
      <c r="M5881" s="2">
        <f>WEEKNUM(Tabela3[[#This Row],[DATA]])</f>
        <v>20</v>
      </c>
      <c r="N5881" s="18">
        <f>YEAR(Tabela3[[#This Row],[DATA]])</f>
        <v>2023</v>
      </c>
    </row>
    <row r="5882" spans="2:14">
      <c r="B5882" s="1">
        <v>45063</v>
      </c>
      <c r="C5882">
        <v>14617</v>
      </c>
      <c r="D5882">
        <f>COUNTIF(C$4:C5882,Tabela3[[#This Row],[COMANDA]])</f>
        <v>1</v>
      </c>
      <c r="E5882" t="s">
        <v>90</v>
      </c>
      <c r="F5882" t="s">
        <v>99</v>
      </c>
      <c r="G5882" t="s">
        <v>8</v>
      </c>
      <c r="H5882" t="s">
        <v>39</v>
      </c>
      <c r="I5882" s="2">
        <v>1</v>
      </c>
      <c r="J5882" t="s">
        <v>11</v>
      </c>
      <c r="K5882" s="21">
        <f>INDEX(LISTAS!$H:$Q,MATCH(BASE!H5882,LISTAS!$G:$G,0),MATCH(BASE!J5882,LISTAS!$H$3:$Q$3,0))*Tabela3[[#This Row],[QUANTIDADE]]</f>
        <v>12</v>
      </c>
      <c r="L5882" s="2" t="str">
        <f>TEXT(Tabela3[[#This Row],[DATA]],"MM")</f>
        <v>05</v>
      </c>
      <c r="M5882" s="2">
        <f>WEEKNUM(Tabela3[[#This Row],[DATA]])</f>
        <v>20</v>
      </c>
      <c r="N5882" s="18">
        <f>YEAR(Tabela3[[#This Row],[DATA]])</f>
        <v>2023</v>
      </c>
    </row>
    <row r="5883" spans="2:14">
      <c r="B5883" s="1">
        <v>45063</v>
      </c>
      <c r="C5883">
        <v>14617</v>
      </c>
      <c r="D5883">
        <f>COUNTIF(C$4:C5883,Tabela3[[#This Row],[COMANDA]])</f>
        <v>2</v>
      </c>
      <c r="E5883" t="s">
        <v>90</v>
      </c>
      <c r="F5883" t="s">
        <v>99</v>
      </c>
      <c r="G5883" t="s">
        <v>8</v>
      </c>
      <c r="H5883" t="s">
        <v>204</v>
      </c>
      <c r="I5883" s="2">
        <v>1</v>
      </c>
      <c r="J5883" t="s">
        <v>11</v>
      </c>
      <c r="K5883" s="21">
        <f>INDEX(LISTAS!$H:$Q,MATCH(BASE!H5883,LISTAS!$G:$G,0),MATCH(BASE!J5883,LISTAS!$H$3:$Q$3,0))*Tabela3[[#This Row],[QUANTIDADE]]</f>
        <v>18</v>
      </c>
      <c r="L5883" s="2" t="str">
        <f>TEXT(Tabela3[[#This Row],[DATA]],"MM")</f>
        <v>05</v>
      </c>
      <c r="M5883" s="2">
        <f>WEEKNUM(Tabela3[[#This Row],[DATA]])</f>
        <v>20</v>
      </c>
      <c r="N5883" s="18">
        <f>YEAR(Tabela3[[#This Row],[DATA]])</f>
        <v>2023</v>
      </c>
    </row>
    <row r="5884" spans="2:14">
      <c r="B5884" s="1">
        <v>45063</v>
      </c>
      <c r="C5884">
        <v>14617</v>
      </c>
      <c r="D5884">
        <f>COUNTIF(C$4:C5884,Tabela3[[#This Row],[COMANDA]])</f>
        <v>3</v>
      </c>
      <c r="E5884" t="s">
        <v>90</v>
      </c>
      <c r="F5884" t="s">
        <v>99</v>
      </c>
      <c r="G5884" t="s">
        <v>9</v>
      </c>
      <c r="H5884" t="s">
        <v>138</v>
      </c>
      <c r="I5884" s="2">
        <v>1</v>
      </c>
      <c r="J5884" t="s">
        <v>11</v>
      </c>
      <c r="K5884" s="21">
        <f>INDEX(LISTAS!$H:$Q,MATCH(BASE!H5884,LISTAS!$G:$G,0),MATCH(BASE!J5884,LISTAS!$H$3:$Q$3,0))*Tabela3[[#This Row],[QUANTIDADE]]</f>
        <v>4</v>
      </c>
      <c r="L5884" s="2" t="str">
        <f>TEXT(Tabela3[[#This Row],[DATA]],"MM")</f>
        <v>05</v>
      </c>
      <c r="M5884" s="2">
        <f>WEEKNUM(Tabela3[[#This Row],[DATA]])</f>
        <v>20</v>
      </c>
      <c r="N5884" s="18">
        <f>YEAR(Tabela3[[#This Row],[DATA]])</f>
        <v>2023</v>
      </c>
    </row>
    <row r="5885" spans="2:14">
      <c r="B5885" s="1">
        <v>45063</v>
      </c>
      <c r="C5885">
        <v>14618</v>
      </c>
      <c r="D5885">
        <f>COUNTIF(C$4:C5885,Tabela3[[#This Row],[COMANDA]])</f>
        <v>1</v>
      </c>
      <c r="E5885" t="s">
        <v>90</v>
      </c>
      <c r="F5885" t="s">
        <v>98</v>
      </c>
      <c r="G5885" t="s">
        <v>8</v>
      </c>
      <c r="H5885" t="s">
        <v>39</v>
      </c>
      <c r="I5885" s="2">
        <v>1</v>
      </c>
      <c r="J5885" t="s">
        <v>11</v>
      </c>
      <c r="K5885" s="21">
        <f>INDEX(LISTAS!$H:$Q,MATCH(BASE!H5885,LISTAS!$G:$G,0),MATCH(BASE!J5885,LISTAS!$H$3:$Q$3,0))*Tabela3[[#This Row],[QUANTIDADE]]</f>
        <v>12</v>
      </c>
      <c r="L5885" s="2" t="str">
        <f>TEXT(Tabela3[[#This Row],[DATA]],"MM")</f>
        <v>05</v>
      </c>
      <c r="M5885" s="2">
        <f>WEEKNUM(Tabela3[[#This Row],[DATA]])</f>
        <v>20</v>
      </c>
      <c r="N5885" s="18">
        <f>YEAR(Tabela3[[#This Row],[DATA]])</f>
        <v>2023</v>
      </c>
    </row>
    <row r="5886" spans="2:14">
      <c r="B5886" s="1">
        <v>45063</v>
      </c>
      <c r="C5886">
        <v>14619</v>
      </c>
      <c r="D5886">
        <f>COUNTIF(C$4:C5886,Tabela3[[#This Row],[COMANDA]])</f>
        <v>1</v>
      </c>
      <c r="E5886" t="s">
        <v>89</v>
      </c>
      <c r="F5886" t="s">
        <v>98</v>
      </c>
      <c r="G5886" t="s">
        <v>8</v>
      </c>
      <c r="H5886" t="s">
        <v>42</v>
      </c>
      <c r="I5886" s="2">
        <v>1</v>
      </c>
      <c r="J5886" t="s">
        <v>11</v>
      </c>
      <c r="K5886" s="21">
        <f>INDEX(LISTAS!$H:$Q,MATCH(BASE!H5886,LISTAS!$G:$G,0),MATCH(BASE!J5886,LISTAS!$H$3:$Q$3,0))*Tabela3[[#This Row],[QUANTIDADE]]</f>
        <v>16</v>
      </c>
      <c r="L5886" s="2" t="str">
        <f>TEXT(Tabela3[[#This Row],[DATA]],"MM")</f>
        <v>05</v>
      </c>
      <c r="M5886" s="2">
        <f>WEEKNUM(Tabela3[[#This Row],[DATA]])</f>
        <v>20</v>
      </c>
      <c r="N5886" s="18">
        <f>YEAR(Tabela3[[#This Row],[DATA]])</f>
        <v>2023</v>
      </c>
    </row>
    <row r="5887" spans="2:14">
      <c r="B5887" s="1">
        <v>45063</v>
      </c>
      <c r="C5887">
        <v>14619</v>
      </c>
      <c r="D5887">
        <f>COUNTIF(C$4:C5887,Tabela3[[#This Row],[COMANDA]])</f>
        <v>2</v>
      </c>
      <c r="E5887" t="s">
        <v>89</v>
      </c>
      <c r="F5887" t="s">
        <v>98</v>
      </c>
      <c r="G5887" t="s">
        <v>9</v>
      </c>
      <c r="H5887" t="s">
        <v>142</v>
      </c>
      <c r="I5887" s="2">
        <v>1</v>
      </c>
      <c r="J5887" t="s">
        <v>11</v>
      </c>
      <c r="K5887" s="21">
        <f>INDEX(LISTAS!$H:$Q,MATCH(BASE!H5887,LISTAS!$G:$G,0),MATCH(BASE!J5887,LISTAS!$H$3:$Q$3,0))*Tabela3[[#This Row],[QUANTIDADE]]</f>
        <v>6</v>
      </c>
      <c r="L5887" s="2" t="str">
        <f>TEXT(Tabela3[[#This Row],[DATA]],"MM")</f>
        <v>05</v>
      </c>
      <c r="M5887" s="2">
        <f>WEEKNUM(Tabela3[[#This Row],[DATA]])</f>
        <v>20</v>
      </c>
      <c r="N5887" s="18">
        <f>YEAR(Tabela3[[#This Row],[DATA]])</f>
        <v>2023</v>
      </c>
    </row>
    <row r="5888" spans="2:14">
      <c r="B5888" s="1">
        <v>45063</v>
      </c>
      <c r="C5888">
        <v>14620</v>
      </c>
      <c r="D5888">
        <f>COUNTIF(C$4:C5888,Tabela3[[#This Row],[COMANDA]])</f>
        <v>1</v>
      </c>
      <c r="E5888" t="s">
        <v>90</v>
      </c>
      <c r="F5888" t="s">
        <v>375</v>
      </c>
      <c r="G5888" t="s">
        <v>8</v>
      </c>
      <c r="H5888" t="s">
        <v>202</v>
      </c>
      <c r="I5888" s="2">
        <v>1</v>
      </c>
      <c r="J5888" t="s">
        <v>11</v>
      </c>
      <c r="K5888" s="21">
        <f>INDEX(LISTAS!$H:$Q,MATCH(BASE!H5888,LISTAS!$G:$G,0),MATCH(BASE!J5888,LISTAS!$H$3:$Q$3,0))*Tabela3[[#This Row],[QUANTIDADE]]</f>
        <v>20</v>
      </c>
      <c r="L5888" s="2" t="str">
        <f>TEXT(Tabela3[[#This Row],[DATA]],"MM")</f>
        <v>05</v>
      </c>
      <c r="M5888" s="2">
        <f>WEEKNUM(Tabela3[[#This Row],[DATA]])</f>
        <v>20</v>
      </c>
      <c r="N5888" s="18">
        <f>YEAR(Tabela3[[#This Row],[DATA]])</f>
        <v>2023</v>
      </c>
    </row>
    <row r="5889" spans="2:14">
      <c r="B5889" s="1">
        <v>45063</v>
      </c>
      <c r="C5889">
        <v>14620</v>
      </c>
      <c r="D5889">
        <f>COUNTIF(C$4:C5889,Tabela3[[#This Row],[COMANDA]])</f>
        <v>2</v>
      </c>
      <c r="E5889" t="s">
        <v>90</v>
      </c>
      <c r="F5889" t="s">
        <v>375</v>
      </c>
      <c r="G5889" t="s">
        <v>9</v>
      </c>
      <c r="H5889" t="s">
        <v>465</v>
      </c>
      <c r="I5889" s="2">
        <v>1</v>
      </c>
      <c r="J5889" t="s">
        <v>11</v>
      </c>
      <c r="K5889" s="21">
        <f>INDEX(LISTAS!$H:$Q,MATCH(BASE!H5889,LISTAS!$G:$G,0),MATCH(BASE!J5889,LISTAS!$H$3:$Q$3,0))*Tabela3[[#This Row],[QUANTIDADE]]</f>
        <v>5</v>
      </c>
      <c r="L5889" s="2" t="str">
        <f>TEXT(Tabela3[[#This Row],[DATA]],"MM")</f>
        <v>05</v>
      </c>
      <c r="M5889" s="2">
        <f>WEEKNUM(Tabela3[[#This Row],[DATA]])</f>
        <v>20</v>
      </c>
      <c r="N5889" s="18">
        <f>YEAR(Tabela3[[#This Row],[DATA]])</f>
        <v>2023</v>
      </c>
    </row>
    <row r="5890" spans="2:14">
      <c r="B5890" s="1">
        <v>45063</v>
      </c>
      <c r="C5890">
        <v>14621</v>
      </c>
      <c r="D5890">
        <f>COUNTIF(C$4:C5890,Tabela3[[#This Row],[COMANDA]])</f>
        <v>1</v>
      </c>
      <c r="E5890" t="s">
        <v>90</v>
      </c>
      <c r="F5890" t="s">
        <v>100</v>
      </c>
      <c r="G5890" t="s">
        <v>8</v>
      </c>
      <c r="H5890" t="s">
        <v>204</v>
      </c>
      <c r="I5890" s="2">
        <v>1</v>
      </c>
      <c r="J5890" t="s">
        <v>11</v>
      </c>
      <c r="K5890" s="21">
        <f>INDEX(LISTAS!$H:$Q,MATCH(BASE!H5890,LISTAS!$G:$G,0),MATCH(BASE!J5890,LISTAS!$H$3:$Q$3,0))*Tabela3[[#This Row],[QUANTIDADE]]</f>
        <v>18</v>
      </c>
      <c r="L5890" s="2" t="str">
        <f>TEXT(Tabela3[[#This Row],[DATA]],"MM")</f>
        <v>05</v>
      </c>
      <c r="M5890" s="2">
        <f>WEEKNUM(Tabela3[[#This Row],[DATA]])</f>
        <v>20</v>
      </c>
      <c r="N5890" s="18">
        <f>YEAR(Tabela3[[#This Row],[DATA]])</f>
        <v>2023</v>
      </c>
    </row>
    <row r="5891" spans="2:14">
      <c r="B5891" s="1">
        <v>45063</v>
      </c>
      <c r="C5891">
        <v>14621</v>
      </c>
      <c r="D5891">
        <f>COUNTIF(C$4:C5891,Tabela3[[#This Row],[COMANDA]])</f>
        <v>2</v>
      </c>
      <c r="E5891" t="s">
        <v>90</v>
      </c>
      <c r="F5891" t="s">
        <v>100</v>
      </c>
      <c r="G5891" t="s">
        <v>9</v>
      </c>
      <c r="H5891" t="s">
        <v>59</v>
      </c>
      <c r="I5891" s="2">
        <v>1</v>
      </c>
      <c r="J5891" t="s">
        <v>11</v>
      </c>
      <c r="K5891" s="21">
        <f>INDEX(LISTAS!$H:$Q,MATCH(BASE!H5891,LISTAS!$G:$G,0),MATCH(BASE!J5891,LISTAS!$H$3:$Q$3,0))*Tabela3[[#This Row],[QUANTIDADE]]</f>
        <v>3</v>
      </c>
      <c r="L5891" s="2" t="str">
        <f>TEXT(Tabela3[[#This Row],[DATA]],"MM")</f>
        <v>05</v>
      </c>
      <c r="M5891" s="2">
        <f>WEEKNUM(Tabela3[[#This Row],[DATA]])</f>
        <v>20</v>
      </c>
      <c r="N5891" s="18">
        <f>YEAR(Tabela3[[#This Row],[DATA]])</f>
        <v>2023</v>
      </c>
    </row>
    <row r="5892" spans="2:14">
      <c r="B5892" s="1">
        <v>45063</v>
      </c>
      <c r="C5892">
        <v>14622</v>
      </c>
      <c r="D5892">
        <f>COUNTIF(C$4:C5892,Tabela3[[#This Row],[COMANDA]])</f>
        <v>1</v>
      </c>
      <c r="E5892" t="s">
        <v>90</v>
      </c>
      <c r="F5892" t="s">
        <v>99</v>
      </c>
      <c r="G5892" t="s">
        <v>8</v>
      </c>
      <c r="H5892" t="s">
        <v>204</v>
      </c>
      <c r="I5892" s="2">
        <v>1</v>
      </c>
      <c r="J5892" t="s">
        <v>11</v>
      </c>
      <c r="K5892" s="21">
        <f>INDEX(LISTAS!$H:$Q,MATCH(BASE!H5892,LISTAS!$G:$G,0),MATCH(BASE!J5892,LISTAS!$H$3:$Q$3,0))*Tabela3[[#This Row],[QUANTIDADE]]</f>
        <v>18</v>
      </c>
      <c r="L5892" s="2" t="str">
        <f>TEXT(Tabela3[[#This Row],[DATA]],"MM")</f>
        <v>05</v>
      </c>
      <c r="M5892" s="2">
        <f>WEEKNUM(Tabela3[[#This Row],[DATA]])</f>
        <v>20</v>
      </c>
      <c r="N5892" s="18">
        <f>YEAR(Tabela3[[#This Row],[DATA]])</f>
        <v>2023</v>
      </c>
    </row>
    <row r="5893" spans="2:14">
      <c r="B5893" s="1">
        <v>45063</v>
      </c>
      <c r="C5893">
        <v>14622</v>
      </c>
      <c r="D5893">
        <f>COUNTIF(C$4:C5893,Tabela3[[#This Row],[COMANDA]])</f>
        <v>2</v>
      </c>
      <c r="E5893" t="s">
        <v>90</v>
      </c>
      <c r="F5893" t="s">
        <v>99</v>
      </c>
      <c r="G5893" t="s">
        <v>9</v>
      </c>
      <c r="H5893" t="s">
        <v>208</v>
      </c>
      <c r="I5893" s="2">
        <v>1</v>
      </c>
      <c r="J5893" t="s">
        <v>11</v>
      </c>
      <c r="K5893" s="21">
        <f>INDEX(LISTAS!$H:$Q,MATCH(BASE!H5893,LISTAS!$G:$G,0),MATCH(BASE!J5893,LISTAS!$H$3:$Q$3,0))*Tabela3[[#This Row],[QUANTIDADE]]</f>
        <v>4</v>
      </c>
      <c r="L5893" s="2" t="str">
        <f>TEXT(Tabela3[[#This Row],[DATA]],"MM")</f>
        <v>05</v>
      </c>
      <c r="M5893" s="2">
        <f>WEEKNUM(Tabela3[[#This Row],[DATA]])</f>
        <v>20</v>
      </c>
      <c r="N5893" s="18">
        <f>YEAR(Tabela3[[#This Row],[DATA]])</f>
        <v>2023</v>
      </c>
    </row>
    <row r="5894" spans="2:14">
      <c r="B5894" s="1">
        <v>45063</v>
      </c>
      <c r="C5894">
        <v>14623</v>
      </c>
      <c r="D5894">
        <f>COUNTIF(C$4:C5894,Tabela3[[#This Row],[COMANDA]])</f>
        <v>1</v>
      </c>
      <c r="E5894" t="s">
        <v>90</v>
      </c>
      <c r="F5894" t="s">
        <v>99</v>
      </c>
      <c r="G5894" t="s">
        <v>8</v>
      </c>
      <c r="H5894" t="s">
        <v>47</v>
      </c>
      <c r="I5894" s="2">
        <v>1</v>
      </c>
      <c r="J5894" t="s">
        <v>11</v>
      </c>
      <c r="K5894" s="21">
        <f>INDEX(LISTAS!$H:$Q,MATCH(BASE!H5894,LISTAS!$G:$G,0),MATCH(BASE!J5894,LISTAS!$H$3:$Q$3,0))*Tabela3[[#This Row],[QUANTIDADE]]</f>
        <v>16</v>
      </c>
      <c r="L5894" s="2" t="str">
        <f>TEXT(Tabela3[[#This Row],[DATA]],"MM")</f>
        <v>05</v>
      </c>
      <c r="M5894" s="2">
        <f>WEEKNUM(Tabela3[[#This Row],[DATA]])</f>
        <v>20</v>
      </c>
      <c r="N5894" s="18">
        <f>YEAR(Tabela3[[#This Row],[DATA]])</f>
        <v>2023</v>
      </c>
    </row>
    <row r="5895" spans="2:14">
      <c r="B5895" s="1">
        <v>45063</v>
      </c>
      <c r="C5895">
        <v>14624</v>
      </c>
      <c r="D5895">
        <f>COUNTIF(C$4:C5895,Tabela3[[#This Row],[COMANDA]])</f>
        <v>1</v>
      </c>
      <c r="E5895" t="s">
        <v>90</v>
      </c>
      <c r="F5895" t="s">
        <v>98</v>
      </c>
      <c r="G5895" t="s">
        <v>8</v>
      </c>
      <c r="H5895" t="s">
        <v>211</v>
      </c>
      <c r="I5895" s="2">
        <v>1</v>
      </c>
      <c r="J5895" t="s">
        <v>11</v>
      </c>
      <c r="K5895" s="21">
        <f>INDEX(LISTAS!$H:$Q,MATCH(BASE!H5895,LISTAS!$G:$G,0),MATCH(BASE!J5895,LISTAS!$H$3:$Q$3,0))*Tabela3[[#This Row],[QUANTIDADE]]</f>
        <v>20</v>
      </c>
      <c r="L5895" s="2" t="str">
        <f>TEXT(Tabela3[[#This Row],[DATA]],"MM")</f>
        <v>05</v>
      </c>
      <c r="M5895" s="2">
        <f>WEEKNUM(Tabela3[[#This Row],[DATA]])</f>
        <v>20</v>
      </c>
      <c r="N5895" s="18">
        <f>YEAR(Tabela3[[#This Row],[DATA]])</f>
        <v>2023</v>
      </c>
    </row>
    <row r="5896" spans="2:14">
      <c r="B5896" s="1">
        <v>45063</v>
      </c>
      <c r="C5896">
        <v>14624</v>
      </c>
      <c r="D5896">
        <f>COUNTIF(C$4:C5896,Tabela3[[#This Row],[COMANDA]])</f>
        <v>2</v>
      </c>
      <c r="E5896" t="s">
        <v>90</v>
      </c>
      <c r="F5896" t="s">
        <v>100</v>
      </c>
      <c r="G5896" t="s">
        <v>8</v>
      </c>
      <c r="H5896" t="s">
        <v>84</v>
      </c>
      <c r="I5896" s="2">
        <v>1</v>
      </c>
      <c r="J5896" t="s">
        <v>11</v>
      </c>
      <c r="K5896" s="21">
        <f>INDEX(LISTAS!$H:$Q,MATCH(BASE!H5896,LISTAS!$G:$G,0),MATCH(BASE!J5896,LISTAS!$H$3:$Q$3,0))*Tabela3[[#This Row],[QUANTIDADE]]</f>
        <v>16</v>
      </c>
      <c r="L5896" s="2" t="str">
        <f>TEXT(Tabela3[[#This Row],[DATA]],"MM")</f>
        <v>05</v>
      </c>
      <c r="M5896" s="2">
        <f>WEEKNUM(Tabela3[[#This Row],[DATA]])</f>
        <v>20</v>
      </c>
      <c r="N5896" s="18">
        <f>YEAR(Tabela3[[#This Row],[DATA]])</f>
        <v>2023</v>
      </c>
    </row>
    <row r="5897" spans="2:14">
      <c r="B5897" s="1">
        <v>45063</v>
      </c>
      <c r="C5897">
        <v>14624</v>
      </c>
      <c r="D5897">
        <f>COUNTIF(C$4:C5897,Tabela3[[#This Row],[COMANDA]])</f>
        <v>3</v>
      </c>
      <c r="E5897" t="s">
        <v>90</v>
      </c>
      <c r="F5897" t="s">
        <v>98</v>
      </c>
      <c r="G5897" t="s">
        <v>9</v>
      </c>
      <c r="H5897" t="s">
        <v>465</v>
      </c>
      <c r="I5897" s="2">
        <v>1</v>
      </c>
      <c r="J5897" t="s">
        <v>11</v>
      </c>
      <c r="K5897" s="21">
        <f>INDEX(LISTAS!$H:$Q,MATCH(BASE!H5897,LISTAS!$G:$G,0),MATCH(BASE!J5897,LISTAS!$H$3:$Q$3,0))*Tabela3[[#This Row],[QUANTIDADE]]</f>
        <v>5</v>
      </c>
      <c r="L5897" s="2" t="str">
        <f>TEXT(Tabela3[[#This Row],[DATA]],"MM")</f>
        <v>05</v>
      </c>
      <c r="M5897" s="2">
        <f>WEEKNUM(Tabela3[[#This Row],[DATA]])</f>
        <v>20</v>
      </c>
      <c r="N5897" s="18">
        <f>YEAR(Tabela3[[#This Row],[DATA]])</f>
        <v>2023</v>
      </c>
    </row>
    <row r="5898" spans="2:14">
      <c r="B5898" s="1">
        <v>45063</v>
      </c>
      <c r="C5898">
        <v>14625</v>
      </c>
      <c r="D5898">
        <f>COUNTIF(C$4:C5898,Tabela3[[#This Row],[COMANDA]])</f>
        <v>1</v>
      </c>
      <c r="E5898" t="s">
        <v>90</v>
      </c>
      <c r="F5898" t="s">
        <v>375</v>
      </c>
      <c r="G5898" t="s">
        <v>8</v>
      </c>
      <c r="H5898" t="s">
        <v>42</v>
      </c>
      <c r="I5898" s="2">
        <v>1</v>
      </c>
      <c r="J5898" t="s">
        <v>11</v>
      </c>
      <c r="K5898" s="21">
        <f>INDEX(LISTAS!$H:$Q,MATCH(BASE!H5898,LISTAS!$G:$G,0),MATCH(BASE!J5898,LISTAS!$H$3:$Q$3,0))*Tabela3[[#This Row],[QUANTIDADE]]</f>
        <v>16</v>
      </c>
      <c r="L5898" s="2" t="str">
        <f>TEXT(Tabela3[[#This Row],[DATA]],"MM")</f>
        <v>05</v>
      </c>
      <c r="M5898" s="2">
        <f>WEEKNUM(Tabela3[[#This Row],[DATA]])</f>
        <v>20</v>
      </c>
      <c r="N5898" s="18">
        <f>YEAR(Tabela3[[#This Row],[DATA]])</f>
        <v>2023</v>
      </c>
    </row>
    <row r="5899" spans="2:14">
      <c r="B5899" s="1">
        <v>45063</v>
      </c>
      <c r="C5899">
        <v>14625</v>
      </c>
      <c r="D5899">
        <f>COUNTIF(C$4:C5899,Tabela3[[#This Row],[COMANDA]])</f>
        <v>2</v>
      </c>
      <c r="E5899" t="s">
        <v>90</v>
      </c>
      <c r="F5899" t="s">
        <v>375</v>
      </c>
      <c r="G5899" t="s">
        <v>9</v>
      </c>
      <c r="H5899" t="s">
        <v>138</v>
      </c>
      <c r="I5899" s="2">
        <v>1</v>
      </c>
      <c r="J5899" t="s">
        <v>11</v>
      </c>
      <c r="K5899" s="21">
        <f>INDEX(LISTAS!$H:$Q,MATCH(BASE!H5899,LISTAS!$G:$G,0),MATCH(BASE!J5899,LISTAS!$H$3:$Q$3,0))*Tabela3[[#This Row],[QUANTIDADE]]</f>
        <v>4</v>
      </c>
      <c r="L5899" s="2" t="str">
        <f>TEXT(Tabela3[[#This Row],[DATA]],"MM")</f>
        <v>05</v>
      </c>
      <c r="M5899" s="2">
        <f>WEEKNUM(Tabela3[[#This Row],[DATA]])</f>
        <v>20</v>
      </c>
      <c r="N5899" s="18">
        <f>YEAR(Tabela3[[#This Row],[DATA]])</f>
        <v>2023</v>
      </c>
    </row>
    <row r="5900" spans="2:14">
      <c r="B5900" s="1">
        <v>45063</v>
      </c>
      <c r="C5900">
        <v>14626</v>
      </c>
      <c r="D5900">
        <f>COUNTIF(C$4:C5900,Tabela3[[#This Row],[COMANDA]])</f>
        <v>1</v>
      </c>
      <c r="E5900" t="s">
        <v>90</v>
      </c>
      <c r="F5900" t="s">
        <v>98</v>
      </c>
      <c r="G5900" t="s">
        <v>8</v>
      </c>
      <c r="H5900" t="s">
        <v>42</v>
      </c>
      <c r="I5900" s="2">
        <v>1</v>
      </c>
      <c r="J5900" t="s">
        <v>11</v>
      </c>
      <c r="K5900" s="21">
        <f>INDEX(LISTAS!$H:$Q,MATCH(BASE!H5900,LISTAS!$G:$G,0),MATCH(BASE!J5900,LISTAS!$H$3:$Q$3,0))*Tabela3[[#This Row],[QUANTIDADE]]</f>
        <v>16</v>
      </c>
      <c r="L5900" s="2" t="str">
        <f>TEXT(Tabela3[[#This Row],[DATA]],"MM")</f>
        <v>05</v>
      </c>
      <c r="M5900" s="2">
        <f>WEEKNUM(Tabela3[[#This Row],[DATA]])</f>
        <v>20</v>
      </c>
      <c r="N5900" s="18">
        <f>YEAR(Tabela3[[#This Row],[DATA]])</f>
        <v>2023</v>
      </c>
    </row>
    <row r="5901" spans="2:14">
      <c r="B5901" s="1">
        <v>45063</v>
      </c>
      <c r="C5901">
        <v>14626</v>
      </c>
      <c r="D5901">
        <f>COUNTIF(C$4:C5901,Tabela3[[#This Row],[COMANDA]])</f>
        <v>2</v>
      </c>
      <c r="E5901" t="s">
        <v>90</v>
      </c>
      <c r="F5901" t="s">
        <v>98</v>
      </c>
      <c r="G5901" t="s">
        <v>8</v>
      </c>
      <c r="H5901" t="s">
        <v>203</v>
      </c>
      <c r="I5901" s="2">
        <v>1</v>
      </c>
      <c r="J5901" t="s">
        <v>11</v>
      </c>
      <c r="K5901" s="21">
        <f>INDEX(LISTAS!$H:$Q,MATCH(BASE!H5901,LISTAS!$G:$G,0),MATCH(BASE!J5901,LISTAS!$H$3:$Q$3,0))*Tabela3[[#This Row],[QUANTIDADE]]</f>
        <v>20</v>
      </c>
      <c r="L5901" s="2" t="str">
        <f>TEXT(Tabela3[[#This Row],[DATA]],"MM")</f>
        <v>05</v>
      </c>
      <c r="M5901" s="2">
        <f>WEEKNUM(Tabela3[[#This Row],[DATA]])</f>
        <v>20</v>
      </c>
      <c r="N5901" s="18">
        <f>YEAR(Tabela3[[#This Row],[DATA]])</f>
        <v>2023</v>
      </c>
    </row>
    <row r="5902" spans="2:14">
      <c r="B5902" s="1">
        <v>45063</v>
      </c>
      <c r="C5902">
        <v>14626</v>
      </c>
      <c r="D5902">
        <f>COUNTIF(C$4:C5902,Tabela3[[#This Row],[COMANDA]])</f>
        <v>3</v>
      </c>
      <c r="E5902" t="s">
        <v>90</v>
      </c>
      <c r="F5902" t="s">
        <v>98</v>
      </c>
      <c r="G5902" t="s">
        <v>9</v>
      </c>
      <c r="H5902" t="s">
        <v>142</v>
      </c>
      <c r="I5902" s="2">
        <v>1</v>
      </c>
      <c r="J5902" t="s">
        <v>11</v>
      </c>
      <c r="K5902" s="21">
        <f>INDEX(LISTAS!$H:$Q,MATCH(BASE!H5902,LISTAS!$G:$G,0),MATCH(BASE!J5902,LISTAS!$H$3:$Q$3,0))*Tabela3[[#This Row],[QUANTIDADE]]</f>
        <v>6</v>
      </c>
      <c r="L5902" s="2" t="str">
        <f>TEXT(Tabela3[[#This Row],[DATA]],"MM")</f>
        <v>05</v>
      </c>
      <c r="M5902" s="2">
        <f>WEEKNUM(Tabela3[[#This Row],[DATA]])</f>
        <v>20</v>
      </c>
      <c r="N5902" s="18">
        <f>YEAR(Tabela3[[#This Row],[DATA]])</f>
        <v>2023</v>
      </c>
    </row>
    <row r="5903" spans="2:14">
      <c r="B5903" s="1">
        <v>45063</v>
      </c>
      <c r="C5903">
        <v>14626</v>
      </c>
      <c r="D5903">
        <f>COUNTIF(C$4:C5903,Tabela3[[#This Row],[COMANDA]])</f>
        <v>4</v>
      </c>
      <c r="E5903" t="s">
        <v>90</v>
      </c>
      <c r="F5903" t="s">
        <v>98</v>
      </c>
      <c r="G5903" t="s">
        <v>61</v>
      </c>
      <c r="H5903" t="s">
        <v>199</v>
      </c>
      <c r="I5903" s="2">
        <v>1</v>
      </c>
      <c r="J5903" t="s">
        <v>11</v>
      </c>
      <c r="K5903" s="21">
        <f>INDEX(LISTAS!$H:$Q,MATCH(BASE!H5903,LISTAS!$G:$G,0),MATCH(BASE!J5903,LISTAS!$H$3:$Q$3,0))*Tabela3[[#This Row],[QUANTIDADE]]</f>
        <v>1</v>
      </c>
      <c r="L5903" s="2" t="str">
        <f>TEXT(Tabela3[[#This Row],[DATA]],"MM")</f>
        <v>05</v>
      </c>
      <c r="M5903" s="2">
        <f>WEEKNUM(Tabela3[[#This Row],[DATA]])</f>
        <v>20</v>
      </c>
      <c r="N5903" s="18">
        <f>YEAR(Tabela3[[#This Row],[DATA]])</f>
        <v>2023</v>
      </c>
    </row>
    <row r="5904" spans="2:14">
      <c r="B5904" s="1">
        <v>45063</v>
      </c>
      <c r="C5904">
        <v>14627</v>
      </c>
      <c r="D5904">
        <f>COUNTIF(C$4:C5904,Tabela3[[#This Row],[COMANDA]])</f>
        <v>1</v>
      </c>
      <c r="E5904" t="s">
        <v>90</v>
      </c>
      <c r="G5904" t="s">
        <v>8</v>
      </c>
      <c r="H5904" t="s">
        <v>204</v>
      </c>
      <c r="I5904" s="2">
        <v>1</v>
      </c>
      <c r="J5904" t="s">
        <v>11</v>
      </c>
      <c r="K5904" s="21">
        <f>INDEX(LISTAS!$H:$Q,MATCH(BASE!H5904,LISTAS!$G:$G,0),MATCH(BASE!J5904,LISTAS!$H$3:$Q$3,0))*Tabela3[[#This Row],[QUANTIDADE]]</f>
        <v>18</v>
      </c>
      <c r="L5904" s="2" t="str">
        <f>TEXT(Tabela3[[#This Row],[DATA]],"MM")</f>
        <v>05</v>
      </c>
      <c r="M5904" s="2">
        <f>WEEKNUM(Tabela3[[#This Row],[DATA]])</f>
        <v>20</v>
      </c>
      <c r="N5904" s="18">
        <f>YEAR(Tabela3[[#This Row],[DATA]])</f>
        <v>2023</v>
      </c>
    </row>
    <row r="5905" spans="2:14">
      <c r="B5905" s="1">
        <v>45063</v>
      </c>
      <c r="C5905">
        <v>14627</v>
      </c>
      <c r="D5905">
        <f>COUNTIF(C$4:C5905,Tabela3[[#This Row],[COMANDA]])</f>
        <v>2</v>
      </c>
      <c r="E5905" t="s">
        <v>90</v>
      </c>
      <c r="G5905" t="s">
        <v>9</v>
      </c>
      <c r="H5905" t="s">
        <v>138</v>
      </c>
      <c r="I5905" s="2">
        <v>1</v>
      </c>
      <c r="J5905" t="s">
        <v>11</v>
      </c>
      <c r="K5905" s="21">
        <f>INDEX(LISTAS!$H:$Q,MATCH(BASE!H5905,LISTAS!$G:$G,0),MATCH(BASE!J5905,LISTAS!$H$3:$Q$3,0))*Tabela3[[#This Row],[QUANTIDADE]]</f>
        <v>4</v>
      </c>
      <c r="L5905" s="2" t="str">
        <f>TEXT(Tabela3[[#This Row],[DATA]],"MM")</f>
        <v>05</v>
      </c>
      <c r="M5905" s="2">
        <f>WEEKNUM(Tabela3[[#This Row],[DATA]])</f>
        <v>20</v>
      </c>
      <c r="N5905" s="18">
        <f>YEAR(Tabela3[[#This Row],[DATA]])</f>
        <v>2023</v>
      </c>
    </row>
    <row r="5906" spans="2:14">
      <c r="B5906" s="1">
        <v>45063</v>
      </c>
      <c r="C5906">
        <v>14628</v>
      </c>
      <c r="D5906">
        <f>COUNTIF(C$4:C5906,Tabela3[[#This Row],[COMANDA]])</f>
        <v>1</v>
      </c>
      <c r="E5906" t="s">
        <v>90</v>
      </c>
      <c r="G5906" t="s">
        <v>8</v>
      </c>
      <c r="H5906" t="s">
        <v>204</v>
      </c>
      <c r="I5906" s="2">
        <v>1</v>
      </c>
      <c r="J5906" t="s">
        <v>11</v>
      </c>
      <c r="K5906" s="21">
        <f>INDEX(LISTAS!$H:$Q,MATCH(BASE!H5906,LISTAS!$G:$G,0),MATCH(BASE!J5906,LISTAS!$H$3:$Q$3,0))*Tabela3[[#This Row],[QUANTIDADE]]</f>
        <v>18</v>
      </c>
      <c r="L5906" s="2" t="str">
        <f>TEXT(Tabela3[[#This Row],[DATA]],"MM")</f>
        <v>05</v>
      </c>
      <c r="M5906" s="2">
        <f>WEEKNUM(Tabela3[[#This Row],[DATA]])</f>
        <v>20</v>
      </c>
      <c r="N5906" s="18">
        <f>YEAR(Tabela3[[#This Row],[DATA]])</f>
        <v>2023</v>
      </c>
    </row>
    <row r="5907" spans="2:14">
      <c r="B5907" s="1">
        <v>45063</v>
      </c>
      <c r="C5907">
        <v>14629</v>
      </c>
      <c r="D5907">
        <f>COUNTIF(C$4:C5907,Tabela3[[#This Row],[COMANDA]])</f>
        <v>1</v>
      </c>
      <c r="E5907" t="s">
        <v>90</v>
      </c>
      <c r="F5907" t="s">
        <v>100</v>
      </c>
      <c r="G5907" t="s">
        <v>8</v>
      </c>
      <c r="H5907" t="s">
        <v>206</v>
      </c>
      <c r="I5907" s="2">
        <v>1</v>
      </c>
      <c r="J5907" t="s">
        <v>11</v>
      </c>
      <c r="K5907" s="21">
        <f>INDEX(LISTAS!$H:$Q,MATCH(BASE!H5907,LISTAS!$G:$G,0),MATCH(BASE!J5907,LISTAS!$H$3:$Q$3,0))*Tabela3[[#This Row],[QUANTIDADE]]</f>
        <v>18</v>
      </c>
      <c r="L5907" s="2" t="str">
        <f>TEXT(Tabela3[[#This Row],[DATA]],"MM")</f>
        <v>05</v>
      </c>
      <c r="M5907" s="2">
        <f>WEEKNUM(Tabela3[[#This Row],[DATA]])</f>
        <v>20</v>
      </c>
      <c r="N5907" s="18">
        <f>YEAR(Tabela3[[#This Row],[DATA]])</f>
        <v>2023</v>
      </c>
    </row>
    <row r="5908" spans="2:14">
      <c r="B5908" s="1">
        <v>45063</v>
      </c>
      <c r="C5908">
        <v>14630</v>
      </c>
      <c r="D5908">
        <f>COUNTIF(C$4:C5908,Tabela3[[#This Row],[COMANDA]])</f>
        <v>1</v>
      </c>
      <c r="E5908" t="s">
        <v>90</v>
      </c>
      <c r="F5908" t="s">
        <v>99</v>
      </c>
      <c r="G5908" t="s">
        <v>8</v>
      </c>
      <c r="H5908" t="s">
        <v>42</v>
      </c>
      <c r="I5908" s="2">
        <v>2</v>
      </c>
      <c r="J5908" t="s">
        <v>11</v>
      </c>
      <c r="K5908" s="21">
        <f>INDEX(LISTAS!$H:$Q,MATCH(BASE!H5908,LISTAS!$G:$G,0),MATCH(BASE!J5908,LISTAS!$H$3:$Q$3,0))*Tabela3[[#This Row],[QUANTIDADE]]</f>
        <v>32</v>
      </c>
      <c r="L5908" s="2" t="str">
        <f>TEXT(Tabela3[[#This Row],[DATA]],"MM")</f>
        <v>05</v>
      </c>
      <c r="M5908" s="2">
        <f>WEEKNUM(Tabela3[[#This Row],[DATA]])</f>
        <v>20</v>
      </c>
      <c r="N5908" s="18">
        <f>YEAR(Tabela3[[#This Row],[DATA]])</f>
        <v>2023</v>
      </c>
    </row>
    <row r="5909" spans="2:14">
      <c r="B5909" s="1">
        <v>45063</v>
      </c>
      <c r="C5909">
        <v>14631</v>
      </c>
      <c r="D5909">
        <f>COUNTIF(C$4:C5909,Tabela3[[#This Row],[COMANDA]])</f>
        <v>1</v>
      </c>
      <c r="E5909" t="s">
        <v>90</v>
      </c>
      <c r="F5909" t="s">
        <v>99</v>
      </c>
      <c r="G5909" t="s">
        <v>8</v>
      </c>
      <c r="H5909" t="s">
        <v>42</v>
      </c>
      <c r="I5909" s="2">
        <v>1</v>
      </c>
      <c r="J5909" t="s">
        <v>11</v>
      </c>
      <c r="K5909" s="21">
        <f>INDEX(LISTAS!$H:$Q,MATCH(BASE!H5909,LISTAS!$G:$G,0),MATCH(BASE!J5909,LISTAS!$H$3:$Q$3,0))*Tabela3[[#This Row],[QUANTIDADE]]</f>
        <v>16</v>
      </c>
      <c r="L5909" s="2" t="str">
        <f>TEXT(Tabela3[[#This Row],[DATA]],"MM")</f>
        <v>05</v>
      </c>
      <c r="M5909" s="2">
        <f>WEEKNUM(Tabela3[[#This Row],[DATA]])</f>
        <v>20</v>
      </c>
      <c r="N5909" s="18">
        <f>YEAR(Tabela3[[#This Row],[DATA]])</f>
        <v>2023</v>
      </c>
    </row>
    <row r="5910" spans="2:14">
      <c r="B5910" s="1">
        <v>45063</v>
      </c>
      <c r="C5910" t="s">
        <v>493</v>
      </c>
      <c r="D5910">
        <f>COUNTIF(C$4:C5910,Tabela3[[#This Row],[COMANDA]])</f>
        <v>1</v>
      </c>
      <c r="E5910" t="s">
        <v>1</v>
      </c>
      <c r="G5910" t="s">
        <v>77</v>
      </c>
      <c r="H5910" t="s">
        <v>224</v>
      </c>
      <c r="I5910" s="2">
        <v>11</v>
      </c>
      <c r="J5910" t="s">
        <v>11</v>
      </c>
      <c r="K5910" s="21">
        <f>INDEX(LISTAS!$H:$Q,MATCH(BASE!H5910,LISTAS!$G:$G,0),MATCH(BASE!J5910,LISTAS!$H$3:$Q$3,0))*Tabela3[[#This Row],[QUANTIDADE]]</f>
        <v>60.5</v>
      </c>
      <c r="L5910" s="2" t="str">
        <f>TEXT(Tabela3[[#This Row],[DATA]],"MM")</f>
        <v>05</v>
      </c>
      <c r="M5910" s="2">
        <f>WEEKNUM(Tabela3[[#This Row],[DATA]])</f>
        <v>20</v>
      </c>
      <c r="N5910" s="18">
        <f>YEAR(Tabela3[[#This Row],[DATA]])</f>
        <v>2023</v>
      </c>
    </row>
    <row r="5911" spans="2:14">
      <c r="B5911" s="1">
        <v>45063</v>
      </c>
      <c r="C5911" t="s">
        <v>493</v>
      </c>
      <c r="D5911">
        <f>COUNTIF(C$4:C5911,Tabela3[[#This Row],[COMANDA]])</f>
        <v>2</v>
      </c>
      <c r="E5911" t="s">
        <v>1</v>
      </c>
      <c r="G5911" t="s">
        <v>9</v>
      </c>
      <c r="H5911" t="s">
        <v>214</v>
      </c>
      <c r="I5911" s="2">
        <v>10</v>
      </c>
      <c r="J5911" t="s">
        <v>11</v>
      </c>
      <c r="K5911" s="21">
        <f>INDEX(LISTAS!$H:$Q,MATCH(BASE!H5911,LISTAS!$G:$G,0),MATCH(BASE!J5911,LISTAS!$H$3:$Q$3,0))*Tabela3[[#This Row],[QUANTIDADE]]</f>
        <v>10</v>
      </c>
      <c r="L5911" s="2" t="str">
        <f>TEXT(Tabela3[[#This Row],[DATA]],"MM")</f>
        <v>05</v>
      </c>
      <c r="M5911" s="2">
        <f>WEEKNUM(Tabela3[[#This Row],[DATA]])</f>
        <v>20</v>
      </c>
      <c r="N5911" s="18">
        <f>YEAR(Tabela3[[#This Row],[DATA]])</f>
        <v>2023</v>
      </c>
    </row>
    <row r="5912" spans="2:14">
      <c r="B5912" s="1">
        <v>45063</v>
      </c>
      <c r="C5912" t="s">
        <v>493</v>
      </c>
      <c r="D5912">
        <f>COUNTIF(C$4:C5912,Tabela3[[#This Row],[COMANDA]])</f>
        <v>3</v>
      </c>
      <c r="E5912" t="s">
        <v>1</v>
      </c>
      <c r="G5912" t="s">
        <v>64</v>
      </c>
      <c r="H5912" t="s">
        <v>170</v>
      </c>
      <c r="I5912" s="2">
        <v>1</v>
      </c>
      <c r="J5912" t="s">
        <v>11</v>
      </c>
      <c r="K5912" s="21">
        <f>INDEX(LISTAS!$H:$Q,MATCH(BASE!H5912,LISTAS!$G:$G,0),MATCH(BASE!J5912,LISTAS!$H$3:$Q$3,0))*Tabela3[[#This Row],[QUANTIDADE]]</f>
        <v>10</v>
      </c>
      <c r="L5912" s="2" t="str">
        <f>TEXT(Tabela3[[#This Row],[DATA]],"MM")</f>
        <v>05</v>
      </c>
      <c r="M5912" s="2">
        <f>WEEKNUM(Tabela3[[#This Row],[DATA]])</f>
        <v>20</v>
      </c>
      <c r="N5912" s="18">
        <f>YEAR(Tabela3[[#This Row],[DATA]])</f>
        <v>2023</v>
      </c>
    </row>
    <row r="5913" spans="2:14">
      <c r="B5913" s="1">
        <v>45063</v>
      </c>
      <c r="C5913" t="s">
        <v>493</v>
      </c>
      <c r="D5913">
        <f>COUNTIF(C$4:C5913,Tabela3[[#This Row],[COMANDA]])</f>
        <v>4</v>
      </c>
      <c r="E5913" t="s">
        <v>1</v>
      </c>
      <c r="G5913" t="s">
        <v>9</v>
      </c>
      <c r="H5913" t="s">
        <v>147</v>
      </c>
      <c r="I5913" s="2">
        <v>2</v>
      </c>
      <c r="J5913" t="s">
        <v>11</v>
      </c>
      <c r="K5913" s="21">
        <f>INDEX(LISTAS!$H:$Q,MATCH(BASE!H5913,LISTAS!$G:$G,0),MATCH(BASE!J5913,LISTAS!$H$3:$Q$3,0))*Tabela3[[#This Row],[QUANTIDADE]]</f>
        <v>9</v>
      </c>
      <c r="L5913" s="2" t="str">
        <f>TEXT(Tabela3[[#This Row],[DATA]],"MM")</f>
        <v>05</v>
      </c>
      <c r="M5913" s="2">
        <f>WEEKNUM(Tabela3[[#This Row],[DATA]])</f>
        <v>20</v>
      </c>
      <c r="N5913" s="18">
        <f>YEAR(Tabela3[[#This Row],[DATA]])</f>
        <v>2023</v>
      </c>
    </row>
    <row r="5914" spans="2:14">
      <c r="B5914" s="1">
        <v>45063</v>
      </c>
      <c r="C5914" t="s">
        <v>493</v>
      </c>
      <c r="D5914">
        <f>COUNTIF(C$4:C5914,Tabela3[[#This Row],[COMANDA]])</f>
        <v>5</v>
      </c>
      <c r="E5914" t="s">
        <v>1</v>
      </c>
      <c r="G5914" t="s">
        <v>74</v>
      </c>
      <c r="H5914" t="s">
        <v>120</v>
      </c>
      <c r="I5914" s="2">
        <v>5</v>
      </c>
      <c r="J5914" t="s">
        <v>11</v>
      </c>
      <c r="K5914" s="21">
        <f>INDEX(LISTAS!$H:$Q,MATCH(BASE!H5914,LISTAS!$G:$G,0),MATCH(BASE!J5914,LISTAS!$H$3:$Q$3,0))*Tabela3[[#This Row],[QUANTIDADE]]</f>
        <v>15</v>
      </c>
      <c r="L5914" s="2" t="str">
        <f>TEXT(Tabela3[[#This Row],[DATA]],"MM")</f>
        <v>05</v>
      </c>
      <c r="M5914" s="2">
        <f>WEEKNUM(Tabela3[[#This Row],[DATA]])</f>
        <v>20</v>
      </c>
      <c r="N5914" s="18">
        <f>YEAR(Tabela3[[#This Row],[DATA]])</f>
        <v>2023</v>
      </c>
    </row>
    <row r="5915" spans="2:14">
      <c r="B5915" s="1">
        <v>45063</v>
      </c>
      <c r="C5915" t="s">
        <v>493</v>
      </c>
      <c r="D5915">
        <f>COUNTIF(C$4:C5915,Tabela3[[#This Row],[COMANDA]])</f>
        <v>6</v>
      </c>
      <c r="E5915" t="s">
        <v>1</v>
      </c>
      <c r="G5915" t="s">
        <v>74</v>
      </c>
      <c r="H5915" t="s">
        <v>76</v>
      </c>
      <c r="I5915" s="2">
        <v>6</v>
      </c>
      <c r="J5915" t="s">
        <v>11</v>
      </c>
      <c r="K5915" s="21">
        <f>INDEX(LISTAS!$H:$Q,MATCH(BASE!H5915,LISTAS!$G:$G,0),MATCH(BASE!J5915,LISTAS!$H$3:$Q$3,0))*Tabela3[[#This Row],[QUANTIDADE]]</f>
        <v>12</v>
      </c>
      <c r="L5915" s="2" t="str">
        <f>TEXT(Tabela3[[#This Row],[DATA]],"MM")</f>
        <v>05</v>
      </c>
      <c r="M5915" s="2">
        <f>WEEKNUM(Tabela3[[#This Row],[DATA]])</f>
        <v>20</v>
      </c>
      <c r="N5915" s="18">
        <f>YEAR(Tabela3[[#This Row],[DATA]])</f>
        <v>2023</v>
      </c>
    </row>
    <row r="5916" spans="2:14">
      <c r="B5916" s="1">
        <v>45063</v>
      </c>
      <c r="C5916" t="s">
        <v>493</v>
      </c>
      <c r="D5916">
        <f>COUNTIF(C$4:C5916,Tabela3[[#This Row],[COMANDA]])</f>
        <v>7</v>
      </c>
      <c r="E5916" t="s">
        <v>1</v>
      </c>
      <c r="G5916" t="s">
        <v>10</v>
      </c>
      <c r="H5916" t="s">
        <v>119</v>
      </c>
      <c r="I5916" s="2">
        <v>11</v>
      </c>
      <c r="J5916" t="s">
        <v>11</v>
      </c>
      <c r="K5916" s="21">
        <f>INDEX(LISTAS!$H:$Q,MATCH(BASE!H5916,LISTAS!$G:$G,0),MATCH(BASE!J5916,LISTAS!$H$3:$Q$3,0))*Tabela3[[#This Row],[QUANTIDADE]]</f>
        <v>66</v>
      </c>
      <c r="L5916" s="2" t="str">
        <f>TEXT(Tabela3[[#This Row],[DATA]],"MM")</f>
        <v>05</v>
      </c>
      <c r="M5916" s="2">
        <f>WEEKNUM(Tabela3[[#This Row],[DATA]])</f>
        <v>20</v>
      </c>
      <c r="N5916" s="18">
        <f>YEAR(Tabela3[[#This Row],[DATA]])</f>
        <v>2023</v>
      </c>
    </row>
    <row r="5917" spans="2:14">
      <c r="B5917" s="1">
        <v>45063</v>
      </c>
      <c r="C5917" t="s">
        <v>493</v>
      </c>
      <c r="D5917">
        <f>COUNTIF(C$4:C5917,Tabela3[[#This Row],[COMANDA]])</f>
        <v>8</v>
      </c>
      <c r="E5917" t="s">
        <v>1</v>
      </c>
      <c r="G5917" t="s">
        <v>9</v>
      </c>
      <c r="H5917" t="s">
        <v>68</v>
      </c>
      <c r="I5917" s="2">
        <v>6</v>
      </c>
      <c r="J5917" t="s">
        <v>11</v>
      </c>
      <c r="K5917" s="21">
        <f>INDEX(LISTAS!$H:$Q,MATCH(BASE!H5917,LISTAS!$G:$G,0),MATCH(BASE!J5917,LISTAS!$H$3:$Q$3,0))*Tabela3[[#This Row],[QUANTIDADE]]</f>
        <v>18</v>
      </c>
      <c r="L5917" s="2" t="str">
        <f>TEXT(Tabela3[[#This Row],[DATA]],"MM")</f>
        <v>05</v>
      </c>
      <c r="M5917" s="2">
        <f>WEEKNUM(Tabela3[[#This Row],[DATA]])</f>
        <v>20</v>
      </c>
      <c r="N5917" s="18">
        <f>YEAR(Tabela3[[#This Row],[DATA]])</f>
        <v>2023</v>
      </c>
    </row>
    <row r="5918" spans="2:14">
      <c r="B5918" s="1">
        <v>45063</v>
      </c>
      <c r="C5918" t="s">
        <v>493</v>
      </c>
      <c r="D5918">
        <f>COUNTIF(C$4:C5918,Tabela3[[#This Row],[COMANDA]])</f>
        <v>9</v>
      </c>
      <c r="E5918" t="s">
        <v>1</v>
      </c>
      <c r="G5918" t="s">
        <v>9</v>
      </c>
      <c r="H5918" t="s">
        <v>146</v>
      </c>
      <c r="I5918" s="2">
        <v>3</v>
      </c>
      <c r="J5918" t="s">
        <v>11</v>
      </c>
      <c r="K5918" s="21">
        <f>INDEX(LISTAS!$H:$Q,MATCH(BASE!H5918,LISTAS!$G:$G,0),MATCH(BASE!J5918,LISTAS!$H$3:$Q$3,0))*Tabela3[[#This Row],[QUANTIDADE]]</f>
        <v>12</v>
      </c>
      <c r="L5918" s="2" t="str">
        <f>TEXT(Tabela3[[#This Row],[DATA]],"MM")</f>
        <v>05</v>
      </c>
      <c r="M5918" s="2">
        <f>WEEKNUM(Tabela3[[#This Row],[DATA]])</f>
        <v>20</v>
      </c>
      <c r="N5918" s="18">
        <f>YEAR(Tabela3[[#This Row],[DATA]])</f>
        <v>2023</v>
      </c>
    </row>
    <row r="5919" spans="2:14">
      <c r="B5919" s="1">
        <v>45063</v>
      </c>
      <c r="C5919" t="s">
        <v>493</v>
      </c>
      <c r="D5919">
        <f>COUNTIF(C$4:C5919,Tabela3[[#This Row],[COMANDA]])</f>
        <v>10</v>
      </c>
      <c r="E5919" t="s">
        <v>1</v>
      </c>
      <c r="G5919" t="s">
        <v>9</v>
      </c>
      <c r="H5919" t="s">
        <v>58</v>
      </c>
      <c r="I5919" s="2">
        <v>1</v>
      </c>
      <c r="J5919" t="s">
        <v>11</v>
      </c>
      <c r="K5919" s="21">
        <f>INDEX(LISTAS!$H:$Q,MATCH(BASE!H5919,LISTAS!$G:$G,0),MATCH(BASE!J5919,LISTAS!$H$3:$Q$3,0))*Tabela3[[#This Row],[QUANTIDADE]]</f>
        <v>5</v>
      </c>
      <c r="L5919" s="2" t="str">
        <f>TEXT(Tabela3[[#This Row],[DATA]],"MM")</f>
        <v>05</v>
      </c>
      <c r="M5919" s="2">
        <f>WEEKNUM(Tabela3[[#This Row],[DATA]])</f>
        <v>20</v>
      </c>
      <c r="N5919" s="18">
        <f>YEAR(Tabela3[[#This Row],[DATA]])</f>
        <v>2023</v>
      </c>
    </row>
    <row r="5920" spans="2:14">
      <c r="B5920" s="1">
        <v>45063</v>
      </c>
      <c r="C5920" t="s">
        <v>493</v>
      </c>
      <c r="D5920">
        <f>COUNTIF(C$4:C5920,Tabela3[[#This Row],[COMANDA]])</f>
        <v>11</v>
      </c>
      <c r="E5920" t="s">
        <v>1</v>
      </c>
      <c r="G5920" t="s">
        <v>77</v>
      </c>
      <c r="H5920" t="s">
        <v>483</v>
      </c>
      <c r="I5920" s="2">
        <v>1</v>
      </c>
      <c r="J5920" t="s">
        <v>11</v>
      </c>
      <c r="K5920" s="21">
        <f>INDEX(LISTAS!$H:$Q,MATCH(BASE!H5920,LISTAS!$G:$G,0),MATCH(BASE!J5920,LISTAS!$H$3:$Q$3,0))*Tabela3[[#This Row],[QUANTIDADE]]</f>
        <v>4.5</v>
      </c>
      <c r="L5920" s="2" t="str">
        <f>TEXT(Tabela3[[#This Row],[DATA]],"MM")</f>
        <v>05</v>
      </c>
      <c r="M5920" s="2">
        <f>WEEKNUM(Tabela3[[#This Row],[DATA]])</f>
        <v>20</v>
      </c>
      <c r="N5920" s="18">
        <f>YEAR(Tabela3[[#This Row],[DATA]])</f>
        <v>2023</v>
      </c>
    </row>
    <row r="5921" spans="2:14">
      <c r="B5921" s="1">
        <v>45063</v>
      </c>
      <c r="C5921" t="s">
        <v>493</v>
      </c>
      <c r="D5921">
        <f>COUNTIF(C$4:C5921,Tabela3[[#This Row],[COMANDA]])</f>
        <v>12</v>
      </c>
      <c r="E5921" t="s">
        <v>1</v>
      </c>
      <c r="G5921" t="s">
        <v>74</v>
      </c>
      <c r="H5921" t="s">
        <v>75</v>
      </c>
      <c r="I5921" s="2">
        <v>8</v>
      </c>
      <c r="J5921" t="s">
        <v>11</v>
      </c>
      <c r="K5921" s="21">
        <f>INDEX(LISTAS!$H:$Q,MATCH(BASE!H5921,LISTAS!$G:$G,0),MATCH(BASE!J5921,LISTAS!$H$3:$Q$3,0))*Tabela3[[#This Row],[QUANTIDADE]]</f>
        <v>48</v>
      </c>
      <c r="L5921" s="2" t="str">
        <f>TEXT(Tabela3[[#This Row],[DATA]],"MM")</f>
        <v>05</v>
      </c>
      <c r="M5921" s="2">
        <f>WEEKNUM(Tabela3[[#This Row],[DATA]])</f>
        <v>20</v>
      </c>
      <c r="N5921" s="18">
        <f>YEAR(Tabela3[[#This Row],[DATA]])</f>
        <v>2023</v>
      </c>
    </row>
    <row r="5922" spans="2:14">
      <c r="B5922" s="1">
        <v>45063</v>
      </c>
      <c r="C5922" t="s">
        <v>493</v>
      </c>
      <c r="D5922">
        <f>COUNTIF(C$4:C5922,Tabela3[[#This Row],[COMANDA]])</f>
        <v>13</v>
      </c>
      <c r="E5922" t="s">
        <v>1</v>
      </c>
      <c r="G5922" t="s">
        <v>10</v>
      </c>
      <c r="H5922" t="s">
        <v>117</v>
      </c>
      <c r="I5922" s="2">
        <v>6</v>
      </c>
      <c r="J5922" t="s">
        <v>11</v>
      </c>
      <c r="K5922" s="21">
        <f>INDEX(LISTAS!$H:$Q,MATCH(BASE!H5922,LISTAS!$G:$G,0),MATCH(BASE!J5922,LISTAS!$H$3:$Q$3,0))*Tabela3[[#This Row],[QUANTIDADE]]</f>
        <v>3</v>
      </c>
      <c r="L5922" s="2" t="str">
        <f>TEXT(Tabela3[[#This Row],[DATA]],"MM")</f>
        <v>05</v>
      </c>
      <c r="M5922" s="2">
        <f>WEEKNUM(Tabela3[[#This Row],[DATA]])</f>
        <v>20</v>
      </c>
      <c r="N5922" s="18">
        <f>YEAR(Tabela3[[#This Row],[DATA]])</f>
        <v>2023</v>
      </c>
    </row>
    <row r="5923" spans="2:14">
      <c r="B5923" s="1">
        <v>45063</v>
      </c>
      <c r="C5923" t="s">
        <v>493</v>
      </c>
      <c r="D5923">
        <f>COUNTIF(C$4:C5923,Tabela3[[#This Row],[COMANDA]])</f>
        <v>14</v>
      </c>
      <c r="E5923" t="s">
        <v>1</v>
      </c>
      <c r="G5923" t="s">
        <v>9</v>
      </c>
      <c r="H5923" t="s">
        <v>148</v>
      </c>
      <c r="I5923" s="2">
        <v>1</v>
      </c>
      <c r="J5923" t="s">
        <v>11</v>
      </c>
      <c r="K5923" s="21">
        <f>INDEX(LISTAS!$H:$Q,MATCH(BASE!H5923,LISTAS!$G:$G,0),MATCH(BASE!J5923,LISTAS!$H$3:$Q$3,0))*Tabela3[[#This Row],[QUANTIDADE]]</f>
        <v>3</v>
      </c>
      <c r="L5923" s="2" t="str">
        <f>TEXT(Tabela3[[#This Row],[DATA]],"MM")</f>
        <v>05</v>
      </c>
      <c r="M5923" s="2">
        <f>WEEKNUM(Tabela3[[#This Row],[DATA]])</f>
        <v>20</v>
      </c>
      <c r="N5923" s="18">
        <f>YEAR(Tabela3[[#This Row],[DATA]])</f>
        <v>2023</v>
      </c>
    </row>
    <row r="5924" spans="2:14">
      <c r="B5924" s="1">
        <v>45063</v>
      </c>
      <c r="C5924" t="s">
        <v>493</v>
      </c>
      <c r="D5924">
        <f>COUNTIF(C$4:C5924,Tabela3[[#This Row],[COMANDA]])</f>
        <v>15</v>
      </c>
      <c r="E5924" t="s">
        <v>1</v>
      </c>
      <c r="G5924" t="s">
        <v>10</v>
      </c>
      <c r="H5924" t="s">
        <v>101</v>
      </c>
      <c r="I5924" s="2">
        <v>1</v>
      </c>
      <c r="J5924" t="s">
        <v>11</v>
      </c>
      <c r="K5924" s="21">
        <f>INDEX(LISTAS!$H:$Q,MATCH(BASE!H5924,LISTAS!$G:$G,0),MATCH(BASE!J5924,LISTAS!$H$3:$Q$3,0))*Tabela3[[#This Row],[QUANTIDADE]]</f>
        <v>1</v>
      </c>
      <c r="L5924" s="2" t="str">
        <f>TEXT(Tabela3[[#This Row],[DATA]],"MM")</f>
        <v>05</v>
      </c>
      <c r="M5924" s="2">
        <f>WEEKNUM(Tabela3[[#This Row],[DATA]])</f>
        <v>20</v>
      </c>
      <c r="N5924" s="18">
        <f>YEAR(Tabela3[[#This Row],[DATA]])</f>
        <v>2023</v>
      </c>
    </row>
    <row r="5925" spans="2:14">
      <c r="B5925" s="1">
        <v>45063</v>
      </c>
      <c r="C5925" t="s">
        <v>493</v>
      </c>
      <c r="D5925">
        <f>COUNTIF(C$4:C5925,Tabela3[[#This Row],[COMANDA]])</f>
        <v>16</v>
      </c>
      <c r="E5925" t="s">
        <v>1</v>
      </c>
      <c r="G5925" t="s">
        <v>64</v>
      </c>
      <c r="H5925" t="s">
        <v>176</v>
      </c>
      <c r="I5925" s="2">
        <v>1</v>
      </c>
      <c r="J5925" t="s">
        <v>11</v>
      </c>
      <c r="K5925" s="21">
        <f>INDEX(LISTAS!$H:$Q,MATCH(BASE!H5925,LISTAS!$G:$G,0),MATCH(BASE!J5925,LISTAS!$H$3:$Q$3,0))*Tabela3[[#This Row],[QUANTIDADE]]</f>
        <v>14</v>
      </c>
      <c r="L5925" s="2" t="str">
        <f>TEXT(Tabela3[[#This Row],[DATA]],"MM")</f>
        <v>05</v>
      </c>
      <c r="M5925" s="2">
        <f>WEEKNUM(Tabela3[[#This Row],[DATA]])</f>
        <v>20</v>
      </c>
      <c r="N5925" s="18">
        <f>YEAR(Tabela3[[#This Row],[DATA]])</f>
        <v>2023</v>
      </c>
    </row>
    <row r="5926" spans="2:14">
      <c r="B5926" s="1">
        <v>45063</v>
      </c>
      <c r="C5926" t="s">
        <v>493</v>
      </c>
      <c r="D5926">
        <f>COUNTIF(C$4:C5926,Tabela3[[#This Row],[COMANDA]])</f>
        <v>17</v>
      </c>
      <c r="E5926" t="s">
        <v>1</v>
      </c>
      <c r="G5926" t="s">
        <v>9</v>
      </c>
      <c r="H5926" t="s">
        <v>104</v>
      </c>
      <c r="I5926" s="2">
        <v>1</v>
      </c>
      <c r="J5926" t="s">
        <v>11</v>
      </c>
      <c r="K5926" s="21">
        <f>INDEX(LISTAS!$H:$Q,MATCH(BASE!H5926,LISTAS!$G:$G,0),MATCH(BASE!J5926,LISTAS!$H$3:$Q$3,0))*Tabela3[[#This Row],[QUANTIDADE]]</f>
        <v>4</v>
      </c>
      <c r="L5926" s="2" t="str">
        <f>TEXT(Tabela3[[#This Row],[DATA]],"MM")</f>
        <v>05</v>
      </c>
      <c r="M5926" s="2">
        <f>WEEKNUM(Tabela3[[#This Row],[DATA]])</f>
        <v>20</v>
      </c>
      <c r="N5926" s="18">
        <f>YEAR(Tabela3[[#This Row],[DATA]])</f>
        <v>2023</v>
      </c>
    </row>
    <row r="5927" spans="2:14">
      <c r="B5927" s="1">
        <v>45063</v>
      </c>
      <c r="C5927" t="s">
        <v>493</v>
      </c>
      <c r="D5927">
        <f>COUNTIF(C$4:C5927,Tabela3[[#This Row],[COMANDA]])</f>
        <v>18</v>
      </c>
      <c r="E5927" t="s">
        <v>1</v>
      </c>
      <c r="G5927" t="s">
        <v>9</v>
      </c>
      <c r="H5927" t="s">
        <v>67</v>
      </c>
      <c r="I5927" s="2">
        <v>1</v>
      </c>
      <c r="J5927" t="s">
        <v>11</v>
      </c>
      <c r="K5927" s="21">
        <f>INDEX(LISTAS!$H:$Q,MATCH(BASE!H5927,LISTAS!$G:$G,0),MATCH(BASE!J5927,LISTAS!$H$3:$Q$3,0))*Tabela3[[#This Row],[QUANTIDADE]]</f>
        <v>1.5</v>
      </c>
      <c r="L5927" s="2" t="str">
        <f>TEXT(Tabela3[[#This Row],[DATA]],"MM")</f>
        <v>05</v>
      </c>
      <c r="M5927" s="2">
        <f>WEEKNUM(Tabela3[[#This Row],[DATA]])</f>
        <v>20</v>
      </c>
      <c r="N5927" s="18">
        <f>YEAR(Tabela3[[#This Row],[DATA]])</f>
        <v>2023</v>
      </c>
    </row>
    <row r="5928" spans="2:14">
      <c r="B5928" s="1">
        <v>45063</v>
      </c>
      <c r="C5928" t="s">
        <v>493</v>
      </c>
      <c r="D5928">
        <f>COUNTIF(C$4:C5928,Tabela3[[#This Row],[COMANDA]])</f>
        <v>19</v>
      </c>
      <c r="E5928" t="s">
        <v>1</v>
      </c>
      <c r="G5928" t="s">
        <v>9</v>
      </c>
      <c r="H5928" t="s">
        <v>55</v>
      </c>
      <c r="I5928" s="2">
        <v>2</v>
      </c>
      <c r="J5928" t="s">
        <v>11</v>
      </c>
      <c r="K5928" s="21">
        <f>INDEX(LISTAS!$H:$Q,MATCH(BASE!H5928,LISTAS!$G:$G,0),MATCH(BASE!J5928,LISTAS!$H$3:$Q$3,0))*Tabela3[[#This Row],[QUANTIDADE]]</f>
        <v>6</v>
      </c>
      <c r="L5928" s="2" t="str">
        <f>TEXT(Tabela3[[#This Row],[DATA]],"MM")</f>
        <v>05</v>
      </c>
      <c r="M5928" s="2">
        <f>WEEKNUM(Tabela3[[#This Row],[DATA]])</f>
        <v>20</v>
      </c>
      <c r="N5928" s="18">
        <f>YEAR(Tabela3[[#This Row],[DATA]])</f>
        <v>2023</v>
      </c>
    </row>
    <row r="5929" spans="2:14">
      <c r="B5929" s="1">
        <v>45063</v>
      </c>
      <c r="C5929" t="s">
        <v>493</v>
      </c>
      <c r="D5929">
        <f>COUNTIF(C$4:C5929,Tabela3[[#This Row],[COMANDA]])</f>
        <v>20</v>
      </c>
      <c r="E5929" t="s">
        <v>1</v>
      </c>
      <c r="G5929" t="s">
        <v>9</v>
      </c>
      <c r="H5929" t="s">
        <v>208</v>
      </c>
      <c r="I5929" s="2">
        <v>1</v>
      </c>
      <c r="J5929" t="s">
        <v>11</v>
      </c>
      <c r="K5929" s="21">
        <f>INDEX(LISTAS!$H:$Q,MATCH(BASE!H5929,LISTAS!$G:$G,0),MATCH(BASE!J5929,LISTAS!$H$3:$Q$3,0))*Tabela3[[#This Row],[QUANTIDADE]]</f>
        <v>4</v>
      </c>
      <c r="L5929" s="2" t="str">
        <f>TEXT(Tabela3[[#This Row],[DATA]],"MM")</f>
        <v>05</v>
      </c>
      <c r="M5929" s="2">
        <f>WEEKNUM(Tabela3[[#This Row],[DATA]])</f>
        <v>20</v>
      </c>
      <c r="N5929" s="18">
        <f>YEAR(Tabela3[[#This Row],[DATA]])</f>
        <v>2023</v>
      </c>
    </row>
    <row r="5930" spans="2:14">
      <c r="B5930" s="1">
        <v>45063</v>
      </c>
      <c r="C5930" t="s">
        <v>493</v>
      </c>
      <c r="D5930">
        <f>COUNTIF(C$4:C5930,Tabela3[[#This Row],[COMANDA]])</f>
        <v>21</v>
      </c>
      <c r="E5930" t="s">
        <v>1</v>
      </c>
      <c r="G5930" t="s">
        <v>9</v>
      </c>
      <c r="H5930" t="s">
        <v>140</v>
      </c>
      <c r="I5930" s="2">
        <v>1</v>
      </c>
      <c r="J5930" t="s">
        <v>11</v>
      </c>
      <c r="K5930" s="21">
        <f>INDEX(LISTAS!$H:$Q,MATCH(BASE!H5930,LISTAS!$G:$G,0),MATCH(BASE!J5930,LISTAS!$H$3:$Q$3,0))*Tabela3[[#This Row],[QUANTIDADE]]</f>
        <v>3</v>
      </c>
      <c r="L5930" s="2" t="str">
        <f>TEXT(Tabela3[[#This Row],[DATA]],"MM")</f>
        <v>05</v>
      </c>
      <c r="M5930" s="2">
        <f>WEEKNUM(Tabela3[[#This Row],[DATA]])</f>
        <v>20</v>
      </c>
      <c r="N5930" s="18">
        <f>YEAR(Tabela3[[#This Row],[DATA]])</f>
        <v>2023</v>
      </c>
    </row>
    <row r="5931" spans="2:14">
      <c r="B5931" s="1">
        <v>45063</v>
      </c>
      <c r="C5931" t="s">
        <v>493</v>
      </c>
      <c r="D5931">
        <f>COUNTIF(C$4:C5931,Tabela3[[#This Row],[COMANDA]])</f>
        <v>22</v>
      </c>
      <c r="E5931" t="s">
        <v>1</v>
      </c>
      <c r="G5931" t="s">
        <v>9</v>
      </c>
      <c r="H5931" t="s">
        <v>132</v>
      </c>
      <c r="I5931" s="2">
        <v>1</v>
      </c>
      <c r="J5931" t="s">
        <v>11</v>
      </c>
      <c r="K5931" s="21">
        <f>INDEX(LISTAS!$H:$Q,MATCH(BASE!H5931,LISTAS!$G:$G,0),MATCH(BASE!J5931,LISTAS!$H$3:$Q$3,0))*Tabela3[[#This Row],[QUANTIDADE]]</f>
        <v>3</v>
      </c>
      <c r="L5931" s="2" t="str">
        <f>TEXT(Tabela3[[#This Row],[DATA]],"MM")</f>
        <v>05</v>
      </c>
      <c r="M5931" s="2">
        <f>WEEKNUM(Tabela3[[#This Row],[DATA]])</f>
        <v>20</v>
      </c>
      <c r="N5931" s="18">
        <f>YEAR(Tabela3[[#This Row],[DATA]])</f>
        <v>2023</v>
      </c>
    </row>
    <row r="5932" spans="2:14">
      <c r="B5932" s="1">
        <v>45063</v>
      </c>
      <c r="C5932" t="s">
        <v>493</v>
      </c>
      <c r="D5932">
        <f>COUNTIF(C$4:C5932,Tabela3[[#This Row],[COMANDA]])</f>
        <v>23</v>
      </c>
      <c r="E5932" t="s">
        <v>1</v>
      </c>
      <c r="G5932" t="s">
        <v>10</v>
      </c>
      <c r="H5932" t="s">
        <v>150</v>
      </c>
      <c r="I5932" s="2">
        <v>2</v>
      </c>
      <c r="J5932" t="s">
        <v>11</v>
      </c>
      <c r="K5932" s="21">
        <f>INDEX(LISTAS!$H:$Q,MATCH(BASE!H5932,LISTAS!$G:$G,0),MATCH(BASE!J5932,LISTAS!$H$3:$Q$3,0))*Tabela3[[#This Row],[QUANTIDADE]]</f>
        <v>2</v>
      </c>
      <c r="L5932" s="2" t="str">
        <f>TEXT(Tabela3[[#This Row],[DATA]],"MM")</f>
        <v>05</v>
      </c>
      <c r="M5932" s="2">
        <f>WEEKNUM(Tabela3[[#This Row],[DATA]])</f>
        <v>20</v>
      </c>
      <c r="N5932" s="18">
        <f>YEAR(Tabela3[[#This Row],[DATA]])</f>
        <v>2023</v>
      </c>
    </row>
    <row r="5933" spans="2:14">
      <c r="B5933" s="1">
        <v>45063</v>
      </c>
      <c r="C5933" t="s">
        <v>493</v>
      </c>
      <c r="D5933">
        <f>COUNTIF(C$4:C5933,Tabela3[[#This Row],[COMANDA]])</f>
        <v>24</v>
      </c>
      <c r="E5933" t="s">
        <v>1</v>
      </c>
      <c r="G5933" t="s">
        <v>9</v>
      </c>
      <c r="H5933" t="s">
        <v>51</v>
      </c>
      <c r="I5933" s="2">
        <v>1</v>
      </c>
      <c r="J5933" t="s">
        <v>11</v>
      </c>
      <c r="K5933" s="21">
        <f>INDEX(LISTAS!$H:$Q,MATCH(BASE!H5933,LISTAS!$G:$G,0),MATCH(BASE!J5933,LISTAS!$H$3:$Q$3,0))*Tabela3[[#This Row],[QUANTIDADE]]</f>
        <v>10</v>
      </c>
      <c r="L5933" s="2" t="str">
        <f>TEXT(Tabela3[[#This Row],[DATA]],"MM")</f>
        <v>05</v>
      </c>
      <c r="M5933" s="2">
        <f>WEEKNUM(Tabela3[[#This Row],[DATA]])</f>
        <v>20</v>
      </c>
      <c r="N5933" s="18">
        <f>YEAR(Tabela3[[#This Row],[DATA]])</f>
        <v>2023</v>
      </c>
    </row>
    <row r="5934" spans="2:14">
      <c r="B5934" s="1">
        <v>45063</v>
      </c>
      <c r="C5934" t="s">
        <v>493</v>
      </c>
      <c r="D5934">
        <f>COUNTIF(C$4:C5934,Tabela3[[#This Row],[COMANDA]])</f>
        <v>25</v>
      </c>
      <c r="E5934" t="s">
        <v>1</v>
      </c>
      <c r="G5934" t="s">
        <v>10</v>
      </c>
      <c r="H5934" t="s">
        <v>124</v>
      </c>
      <c r="I5934" s="2">
        <v>1</v>
      </c>
      <c r="J5934" t="s">
        <v>11</v>
      </c>
      <c r="K5934" s="21">
        <f>INDEX(LISTAS!$H:$Q,MATCH(BASE!H5934,LISTAS!$G:$G,0),MATCH(BASE!J5934,LISTAS!$H$3:$Q$3,0))*Tabela3[[#This Row],[QUANTIDADE]]</f>
        <v>3</v>
      </c>
      <c r="L5934" s="2" t="str">
        <f>TEXT(Tabela3[[#This Row],[DATA]],"MM")</f>
        <v>05</v>
      </c>
      <c r="M5934" s="2">
        <f>WEEKNUM(Tabela3[[#This Row],[DATA]])</f>
        <v>20</v>
      </c>
      <c r="N5934" s="18">
        <f>YEAR(Tabela3[[#This Row],[DATA]])</f>
        <v>2023</v>
      </c>
    </row>
    <row r="5935" spans="2:14">
      <c r="B5935" s="1">
        <v>45063</v>
      </c>
      <c r="C5935" t="s">
        <v>493</v>
      </c>
      <c r="D5935">
        <f>COUNTIF(C$4:C5935,Tabela3[[#This Row],[COMANDA]])</f>
        <v>26</v>
      </c>
      <c r="E5935" t="s">
        <v>1</v>
      </c>
      <c r="G5935" t="s">
        <v>9</v>
      </c>
      <c r="H5935" t="s">
        <v>351</v>
      </c>
      <c r="I5935" s="2">
        <v>1</v>
      </c>
      <c r="J5935" t="s">
        <v>11</v>
      </c>
      <c r="K5935" s="21">
        <f>INDEX(LISTAS!$H:$Q,MATCH(BASE!H5935,LISTAS!$G:$G,0),MATCH(BASE!J5935,LISTAS!$H$3:$Q$3,0))*Tabela3[[#This Row],[QUANTIDADE]]</f>
        <v>4</v>
      </c>
      <c r="L5935" s="2" t="str">
        <f>TEXT(Tabela3[[#This Row],[DATA]],"MM")</f>
        <v>05</v>
      </c>
      <c r="M5935" s="2">
        <f>WEEKNUM(Tabela3[[#This Row],[DATA]])</f>
        <v>20</v>
      </c>
      <c r="N5935" s="18">
        <f>YEAR(Tabela3[[#This Row],[DATA]])</f>
        <v>2023</v>
      </c>
    </row>
    <row r="5936" spans="2:14">
      <c r="B5936" s="1">
        <v>45063</v>
      </c>
      <c r="C5936" t="s">
        <v>493</v>
      </c>
      <c r="D5936">
        <f>COUNTIF(C$4:C5936,Tabela3[[#This Row],[COMANDA]])</f>
        <v>27</v>
      </c>
      <c r="E5936" t="s">
        <v>1</v>
      </c>
      <c r="G5936" t="s">
        <v>10</v>
      </c>
      <c r="H5936" t="s">
        <v>431</v>
      </c>
      <c r="I5936" s="2">
        <v>1</v>
      </c>
      <c r="J5936" t="s">
        <v>11</v>
      </c>
      <c r="K5936" s="21">
        <f>INDEX(LISTAS!$H:$Q,MATCH(BASE!H5936,LISTAS!$G:$G,0),MATCH(BASE!J5936,LISTAS!$H$3:$Q$3,0))*Tabela3[[#This Row],[QUANTIDADE]]</f>
        <v>4</v>
      </c>
      <c r="L5936" s="2" t="str">
        <f>TEXT(Tabela3[[#This Row],[DATA]],"MM")</f>
        <v>05</v>
      </c>
      <c r="M5936" s="2">
        <f>WEEKNUM(Tabela3[[#This Row],[DATA]])</f>
        <v>20</v>
      </c>
      <c r="N5936" s="18">
        <f>YEAR(Tabela3[[#This Row],[DATA]])</f>
        <v>2023</v>
      </c>
    </row>
    <row r="5937" spans="2:14">
      <c r="B5937" s="1">
        <v>45063</v>
      </c>
      <c r="C5937" t="s">
        <v>493</v>
      </c>
      <c r="D5937">
        <f>COUNTIF(C$4:C5937,Tabela3[[#This Row],[COMANDA]])</f>
        <v>28</v>
      </c>
      <c r="E5937" t="s">
        <v>1</v>
      </c>
      <c r="G5937" t="s">
        <v>10</v>
      </c>
      <c r="H5937" t="s">
        <v>432</v>
      </c>
      <c r="I5937" s="2">
        <v>1</v>
      </c>
      <c r="J5937" t="s">
        <v>11</v>
      </c>
      <c r="K5937" s="21">
        <f>INDEX(LISTAS!$H:$Q,MATCH(BASE!H5937,LISTAS!$G:$G,0),MATCH(BASE!J5937,LISTAS!$H$3:$Q$3,0))*Tabela3[[#This Row],[QUANTIDADE]]</f>
        <v>3</v>
      </c>
      <c r="L5937" s="2" t="str">
        <f>TEXT(Tabela3[[#This Row],[DATA]],"MM")</f>
        <v>05</v>
      </c>
      <c r="M5937" s="2">
        <f>WEEKNUM(Tabela3[[#This Row],[DATA]])</f>
        <v>20</v>
      </c>
      <c r="N5937" s="18">
        <f>YEAR(Tabela3[[#This Row],[DATA]])</f>
        <v>2023</v>
      </c>
    </row>
    <row r="5938" spans="2:14">
      <c r="B5938" s="1">
        <v>45063</v>
      </c>
      <c r="C5938" t="s">
        <v>493</v>
      </c>
      <c r="D5938">
        <f>COUNTIF(C$4:C5938,Tabela3[[#This Row],[COMANDA]])</f>
        <v>29</v>
      </c>
      <c r="E5938" t="s">
        <v>1</v>
      </c>
      <c r="G5938" t="s">
        <v>10</v>
      </c>
      <c r="H5938" t="s">
        <v>105</v>
      </c>
      <c r="I5938" s="2">
        <v>1</v>
      </c>
      <c r="J5938" t="s">
        <v>11</v>
      </c>
      <c r="K5938" s="21">
        <f>INDEX(LISTAS!$H:$Q,MATCH(BASE!H5938,LISTAS!$G:$G,0),MATCH(BASE!J5938,LISTAS!$H$3:$Q$3,0))*Tabela3[[#This Row],[QUANTIDADE]]</f>
        <v>3</v>
      </c>
      <c r="L5938" s="2" t="str">
        <f>TEXT(Tabela3[[#This Row],[DATA]],"MM")</f>
        <v>05</v>
      </c>
      <c r="M5938" s="2">
        <f>WEEKNUM(Tabela3[[#This Row],[DATA]])</f>
        <v>20</v>
      </c>
      <c r="N5938" s="18">
        <f>YEAR(Tabela3[[#This Row],[DATA]])</f>
        <v>2023</v>
      </c>
    </row>
    <row r="5939" spans="2:14">
      <c r="B5939" s="1">
        <v>45063</v>
      </c>
      <c r="C5939" t="s">
        <v>493</v>
      </c>
      <c r="D5939">
        <f>COUNTIF(C$4:C5939,Tabela3[[#This Row],[COMANDA]])</f>
        <v>30</v>
      </c>
      <c r="E5939" t="s">
        <v>1</v>
      </c>
      <c r="G5939" t="s">
        <v>63</v>
      </c>
      <c r="H5939" t="s">
        <v>184</v>
      </c>
      <c r="I5939" s="2">
        <v>3</v>
      </c>
      <c r="J5939" t="s">
        <v>11</v>
      </c>
      <c r="K5939" s="21">
        <f>INDEX(LISTAS!$H:$Q,MATCH(BASE!H5939,LISTAS!$G:$G,0),MATCH(BASE!J5939,LISTAS!$H$3:$Q$3,0))*Tabela3[[#This Row],[QUANTIDADE]]</f>
        <v>24</v>
      </c>
      <c r="L5939" s="2" t="str">
        <f>TEXT(Tabela3[[#This Row],[DATA]],"MM")</f>
        <v>05</v>
      </c>
      <c r="M5939" s="2">
        <f>WEEKNUM(Tabela3[[#This Row],[DATA]])</f>
        <v>20</v>
      </c>
      <c r="N5939" s="18">
        <f>YEAR(Tabela3[[#This Row],[DATA]])</f>
        <v>2023</v>
      </c>
    </row>
    <row r="5940" spans="2:14">
      <c r="B5940" s="1">
        <v>45063</v>
      </c>
      <c r="C5940" t="s">
        <v>493</v>
      </c>
      <c r="D5940">
        <f>COUNTIF(C$4:C5940,Tabela3[[#This Row],[COMANDA]])</f>
        <v>31</v>
      </c>
      <c r="E5940" t="s">
        <v>1</v>
      </c>
      <c r="G5940" t="s">
        <v>9</v>
      </c>
      <c r="H5940" t="s">
        <v>219</v>
      </c>
      <c r="I5940" s="2">
        <v>1</v>
      </c>
      <c r="J5940" t="s">
        <v>11</v>
      </c>
      <c r="K5940" s="21">
        <f>INDEX(LISTAS!$H:$Q,MATCH(BASE!H5940,LISTAS!$G:$G,0),MATCH(BASE!J5940,LISTAS!$H$3:$Q$3,0))*Tabela3[[#This Row],[QUANTIDADE]]</f>
        <v>5</v>
      </c>
      <c r="L5940" s="2" t="str">
        <f>TEXT(Tabela3[[#This Row],[DATA]],"MM")</f>
        <v>05</v>
      </c>
      <c r="M5940" s="2">
        <f>WEEKNUM(Tabela3[[#This Row],[DATA]])</f>
        <v>20</v>
      </c>
      <c r="N5940" s="18">
        <f>YEAR(Tabela3[[#This Row],[DATA]])</f>
        <v>2023</v>
      </c>
    </row>
    <row r="5941" spans="2:14">
      <c r="B5941" s="1">
        <v>45063</v>
      </c>
      <c r="C5941" t="s">
        <v>493</v>
      </c>
      <c r="D5941">
        <f>COUNTIF(C$4:C5941,Tabela3[[#This Row],[COMANDA]])</f>
        <v>32</v>
      </c>
      <c r="E5941" t="s">
        <v>1</v>
      </c>
      <c r="G5941" t="s">
        <v>63</v>
      </c>
      <c r="H5941" t="s">
        <v>182</v>
      </c>
      <c r="I5941" s="2">
        <v>1</v>
      </c>
      <c r="J5941" t="s">
        <v>11</v>
      </c>
      <c r="K5941" s="21">
        <f>INDEX(LISTAS!$H:$Q,MATCH(BASE!H5941,LISTAS!$G:$G,0),MATCH(BASE!J5941,LISTAS!$H$3:$Q$3,0))*Tabela3[[#This Row],[QUANTIDADE]]</f>
        <v>12</v>
      </c>
      <c r="L5941" s="2" t="str">
        <f>TEXT(Tabela3[[#This Row],[DATA]],"MM")</f>
        <v>05</v>
      </c>
      <c r="M5941" s="2">
        <f>WEEKNUM(Tabela3[[#This Row],[DATA]])</f>
        <v>20</v>
      </c>
      <c r="N5941" s="18">
        <f>YEAR(Tabela3[[#This Row],[DATA]])</f>
        <v>2023</v>
      </c>
    </row>
    <row r="5942" spans="2:14">
      <c r="B5942" s="1">
        <v>45063</v>
      </c>
      <c r="C5942" t="s">
        <v>493</v>
      </c>
      <c r="D5942">
        <f>COUNTIF(C$4:C5942,Tabela3[[#This Row],[COMANDA]])</f>
        <v>33</v>
      </c>
      <c r="E5942" t="s">
        <v>1</v>
      </c>
      <c r="G5942" t="s">
        <v>64</v>
      </c>
      <c r="H5942" t="s">
        <v>171</v>
      </c>
      <c r="I5942" s="2">
        <v>2</v>
      </c>
      <c r="J5942" t="s">
        <v>11</v>
      </c>
      <c r="K5942" s="21">
        <f>INDEX(LISTAS!$H:$Q,MATCH(BASE!H5942,LISTAS!$G:$G,0),MATCH(BASE!J5942,LISTAS!$H$3:$Q$3,0))*Tabela3[[#This Row],[QUANTIDADE]]</f>
        <v>26</v>
      </c>
      <c r="L5942" s="2" t="str">
        <f>TEXT(Tabela3[[#This Row],[DATA]],"MM")</f>
        <v>05</v>
      </c>
      <c r="M5942" s="2">
        <f>WEEKNUM(Tabela3[[#This Row],[DATA]])</f>
        <v>20</v>
      </c>
      <c r="N5942" s="18">
        <f>YEAR(Tabela3[[#This Row],[DATA]])</f>
        <v>2023</v>
      </c>
    </row>
    <row r="5943" spans="2:14">
      <c r="B5943" s="1">
        <v>45063</v>
      </c>
      <c r="C5943" t="s">
        <v>493</v>
      </c>
      <c r="D5943">
        <f>COUNTIF(C$4:C5943,Tabela3[[#This Row],[COMANDA]])</f>
        <v>34</v>
      </c>
      <c r="E5943" t="s">
        <v>1</v>
      </c>
      <c r="G5943" t="s">
        <v>77</v>
      </c>
      <c r="H5943" t="s">
        <v>79</v>
      </c>
      <c r="I5943" s="2">
        <v>1</v>
      </c>
      <c r="J5943" t="s">
        <v>11</v>
      </c>
      <c r="K5943" s="21">
        <f>INDEX(LISTAS!$H:$Q,MATCH(BASE!H5943,LISTAS!$G:$G,0),MATCH(BASE!J5943,LISTAS!$H$3:$Q$3,0))*Tabela3[[#This Row],[QUANTIDADE]]</f>
        <v>4.5</v>
      </c>
      <c r="L5943" s="2" t="str">
        <f>TEXT(Tabela3[[#This Row],[DATA]],"MM")</f>
        <v>05</v>
      </c>
      <c r="M5943" s="2">
        <f>WEEKNUM(Tabela3[[#This Row],[DATA]])</f>
        <v>20</v>
      </c>
      <c r="N5943" s="18">
        <f>YEAR(Tabela3[[#This Row],[DATA]])</f>
        <v>2023</v>
      </c>
    </row>
    <row r="5944" spans="2:14">
      <c r="B5944" s="1">
        <v>45063</v>
      </c>
      <c r="C5944" t="s">
        <v>493</v>
      </c>
      <c r="D5944">
        <f>COUNTIF(C$4:C5944,Tabela3[[#This Row],[COMANDA]])</f>
        <v>35</v>
      </c>
      <c r="E5944" t="s">
        <v>1</v>
      </c>
      <c r="G5944" t="s">
        <v>9</v>
      </c>
      <c r="H5944" t="s">
        <v>132</v>
      </c>
      <c r="I5944" s="2">
        <v>1</v>
      </c>
      <c r="J5944" t="s">
        <v>11</v>
      </c>
      <c r="K5944" s="21">
        <f>INDEX(LISTAS!$H:$Q,MATCH(BASE!H5944,LISTAS!$G:$G,0),MATCH(BASE!J5944,LISTAS!$H$3:$Q$3,0))*Tabela3[[#This Row],[QUANTIDADE]]</f>
        <v>3</v>
      </c>
      <c r="L5944" s="2" t="str">
        <f>TEXT(Tabela3[[#This Row],[DATA]],"MM")</f>
        <v>05</v>
      </c>
      <c r="M5944" s="2">
        <f>WEEKNUM(Tabela3[[#This Row],[DATA]])</f>
        <v>20</v>
      </c>
      <c r="N5944" s="18">
        <f>YEAR(Tabela3[[#This Row],[DATA]])</f>
        <v>2023</v>
      </c>
    </row>
    <row r="5945" spans="2:14">
      <c r="B5945" s="1">
        <v>45063</v>
      </c>
      <c r="C5945" t="s">
        <v>493</v>
      </c>
      <c r="D5945">
        <f>COUNTIF(C$4:C5945,Tabela3[[#This Row],[COMANDA]])</f>
        <v>36</v>
      </c>
      <c r="E5945" t="s">
        <v>1</v>
      </c>
      <c r="G5945" t="s">
        <v>9</v>
      </c>
      <c r="H5945" t="s">
        <v>134</v>
      </c>
      <c r="I5945" s="2">
        <v>1</v>
      </c>
      <c r="J5945" t="s">
        <v>11</v>
      </c>
      <c r="K5945" s="21">
        <f>INDEX(LISTAS!$H:$Q,MATCH(BASE!H5945,LISTAS!$G:$G,0),MATCH(BASE!J5945,LISTAS!$H$3:$Q$3,0))*Tabela3[[#This Row],[QUANTIDADE]]</f>
        <v>3</v>
      </c>
      <c r="L5945" s="2" t="str">
        <f>TEXT(Tabela3[[#This Row],[DATA]],"MM")</f>
        <v>05</v>
      </c>
      <c r="M5945" s="2">
        <f>WEEKNUM(Tabela3[[#This Row],[DATA]])</f>
        <v>20</v>
      </c>
      <c r="N5945" s="18">
        <f>YEAR(Tabela3[[#This Row],[DATA]])</f>
        <v>2023</v>
      </c>
    </row>
    <row r="5946" spans="2:14">
      <c r="B5946" s="1">
        <v>45063</v>
      </c>
      <c r="C5946" t="s">
        <v>493</v>
      </c>
      <c r="D5946">
        <f>COUNTIF(C$4:C5946,Tabela3[[#This Row],[COMANDA]])</f>
        <v>37</v>
      </c>
      <c r="E5946" t="s">
        <v>1</v>
      </c>
      <c r="G5946" t="s">
        <v>10</v>
      </c>
      <c r="H5946" t="s">
        <v>282</v>
      </c>
      <c r="I5946" s="2">
        <v>2</v>
      </c>
      <c r="J5946" t="s">
        <v>11</v>
      </c>
      <c r="K5946" s="21">
        <f>INDEX(LISTAS!$H:$Q,MATCH(BASE!H5946,LISTAS!$G:$G,0),MATCH(BASE!J5946,LISTAS!$H$3:$Q$3,0))*Tabela3[[#This Row],[QUANTIDADE]]</f>
        <v>8</v>
      </c>
      <c r="L5946" s="2" t="str">
        <f>TEXT(Tabela3[[#This Row],[DATA]],"MM")</f>
        <v>05</v>
      </c>
      <c r="M5946" s="2">
        <f>WEEKNUM(Tabela3[[#This Row],[DATA]])</f>
        <v>20</v>
      </c>
      <c r="N5946" s="18">
        <f>YEAR(Tabela3[[#This Row],[DATA]])</f>
        <v>2023</v>
      </c>
    </row>
    <row r="5947" spans="2:14">
      <c r="B5947" s="1">
        <v>45063</v>
      </c>
      <c r="C5947" t="s">
        <v>493</v>
      </c>
      <c r="D5947">
        <f>COUNTIF(C$4:C5947,Tabela3[[#This Row],[COMANDA]])</f>
        <v>38</v>
      </c>
      <c r="E5947" t="s">
        <v>1</v>
      </c>
      <c r="G5947" t="s">
        <v>63</v>
      </c>
      <c r="H5947" t="s">
        <v>185</v>
      </c>
      <c r="I5947" s="2">
        <v>1</v>
      </c>
      <c r="J5947" t="s">
        <v>11</v>
      </c>
      <c r="K5947" s="21">
        <f>INDEX(LISTAS!$H:$Q,MATCH(BASE!H5947,LISTAS!$G:$G,0),MATCH(BASE!J5947,LISTAS!$H$3:$Q$3,0))*Tabela3[[#This Row],[QUANTIDADE]]</f>
        <v>9</v>
      </c>
      <c r="L5947" s="2" t="str">
        <f>TEXT(Tabela3[[#This Row],[DATA]],"MM")</f>
        <v>05</v>
      </c>
      <c r="M5947" s="2">
        <f>WEEKNUM(Tabela3[[#This Row],[DATA]])</f>
        <v>20</v>
      </c>
      <c r="N5947" s="18">
        <f>YEAR(Tabela3[[#This Row],[DATA]])</f>
        <v>2023</v>
      </c>
    </row>
    <row r="5948" spans="2:14">
      <c r="B5948" s="1">
        <v>45063</v>
      </c>
      <c r="C5948" t="s">
        <v>493</v>
      </c>
      <c r="D5948">
        <f>COUNTIF(C$4:C5948,Tabela3[[#This Row],[COMANDA]])</f>
        <v>39</v>
      </c>
      <c r="E5948" t="s">
        <v>1</v>
      </c>
      <c r="G5948" t="s">
        <v>61</v>
      </c>
      <c r="H5948" t="s">
        <v>199</v>
      </c>
      <c r="I5948" s="2">
        <v>1</v>
      </c>
      <c r="J5948" t="s">
        <v>11</v>
      </c>
      <c r="K5948" s="21">
        <f>INDEX(LISTAS!$H:$Q,MATCH(BASE!H5948,LISTAS!$G:$G,0),MATCH(BASE!J5948,LISTAS!$H$3:$Q$3,0))*Tabela3[[#This Row],[QUANTIDADE]]</f>
        <v>1</v>
      </c>
      <c r="L5948" s="2" t="str">
        <f>TEXT(Tabela3[[#This Row],[DATA]],"MM")</f>
        <v>05</v>
      </c>
      <c r="M5948" s="2">
        <f>WEEKNUM(Tabela3[[#This Row],[DATA]])</f>
        <v>20</v>
      </c>
      <c r="N5948" s="18">
        <f>YEAR(Tabela3[[#This Row],[DATA]])</f>
        <v>2023</v>
      </c>
    </row>
    <row r="5949" spans="2:14">
      <c r="B5949" s="1">
        <v>45064</v>
      </c>
      <c r="C5949">
        <v>14632</v>
      </c>
      <c r="D5949">
        <f>COUNTIF(C$4:C5949,Tabela3[[#This Row],[COMANDA]])</f>
        <v>1</v>
      </c>
      <c r="E5949" t="s">
        <v>90</v>
      </c>
      <c r="G5949" t="s">
        <v>8</v>
      </c>
      <c r="H5949" t="s">
        <v>47</v>
      </c>
      <c r="I5949" s="2">
        <v>1</v>
      </c>
      <c r="J5949" t="s">
        <v>11</v>
      </c>
      <c r="K5949" s="21">
        <f>INDEX(LISTAS!$H:$Q,MATCH(BASE!H5949,LISTAS!$G:$G,0),MATCH(BASE!J5949,LISTAS!$H$3:$Q$3,0))*Tabela3[[#This Row],[QUANTIDADE]]</f>
        <v>16</v>
      </c>
      <c r="L5949" s="2" t="str">
        <f>TEXT(Tabela3[[#This Row],[DATA]],"MM")</f>
        <v>05</v>
      </c>
      <c r="M5949" s="2">
        <f>WEEKNUM(Tabela3[[#This Row],[DATA]])</f>
        <v>20</v>
      </c>
      <c r="N5949" s="18">
        <f>YEAR(Tabela3[[#This Row],[DATA]])</f>
        <v>2023</v>
      </c>
    </row>
    <row r="5950" spans="2:14">
      <c r="B5950" s="1">
        <v>45064</v>
      </c>
      <c r="C5950">
        <v>14632</v>
      </c>
      <c r="D5950">
        <f>COUNTIF(C$4:C5950,Tabela3[[#This Row],[COMANDA]])</f>
        <v>2</v>
      </c>
      <c r="E5950" t="s">
        <v>90</v>
      </c>
      <c r="G5950" t="s">
        <v>9</v>
      </c>
      <c r="H5950" t="s">
        <v>58</v>
      </c>
      <c r="I5950" s="2">
        <v>1</v>
      </c>
      <c r="J5950" t="s">
        <v>11</v>
      </c>
      <c r="K5950" s="21">
        <f>INDEX(LISTAS!$H:$Q,MATCH(BASE!H5950,LISTAS!$G:$G,0),MATCH(BASE!J5950,LISTAS!$H$3:$Q$3,0))*Tabela3[[#This Row],[QUANTIDADE]]</f>
        <v>5</v>
      </c>
      <c r="L5950" s="2" t="str">
        <f>TEXT(Tabela3[[#This Row],[DATA]],"MM")</f>
        <v>05</v>
      </c>
      <c r="M5950" s="2">
        <f>WEEKNUM(Tabela3[[#This Row],[DATA]])</f>
        <v>20</v>
      </c>
      <c r="N5950" s="18">
        <f>YEAR(Tabela3[[#This Row],[DATA]])</f>
        <v>2023</v>
      </c>
    </row>
    <row r="5951" spans="2:14">
      <c r="B5951" s="1">
        <v>45064</v>
      </c>
      <c r="C5951">
        <v>14633</v>
      </c>
      <c r="D5951">
        <f>COUNTIF(C$4:C5951,Tabela3[[#This Row],[COMANDA]])</f>
        <v>1</v>
      </c>
      <c r="E5951" t="s">
        <v>90</v>
      </c>
      <c r="G5951" t="s">
        <v>8</v>
      </c>
      <c r="H5951" t="s">
        <v>42</v>
      </c>
      <c r="I5951" s="2">
        <v>1</v>
      </c>
      <c r="J5951" t="s">
        <v>11</v>
      </c>
      <c r="K5951" s="21">
        <f>INDEX(LISTAS!$H:$Q,MATCH(BASE!H5951,LISTAS!$G:$G,0),MATCH(BASE!J5951,LISTAS!$H$3:$Q$3,0))*Tabela3[[#This Row],[QUANTIDADE]]</f>
        <v>16</v>
      </c>
      <c r="L5951" s="2" t="str">
        <f>TEXT(Tabela3[[#This Row],[DATA]],"MM")</f>
        <v>05</v>
      </c>
      <c r="M5951" s="2">
        <f>WEEKNUM(Tabela3[[#This Row],[DATA]])</f>
        <v>20</v>
      </c>
      <c r="N5951" s="18">
        <f>YEAR(Tabela3[[#This Row],[DATA]])</f>
        <v>2023</v>
      </c>
    </row>
    <row r="5952" spans="2:14">
      <c r="B5952" s="1">
        <v>45064</v>
      </c>
      <c r="C5952">
        <v>14634</v>
      </c>
      <c r="D5952">
        <f>COUNTIF(C$4:C5952,Tabela3[[#This Row],[COMANDA]])</f>
        <v>1</v>
      </c>
      <c r="E5952" t="s">
        <v>89</v>
      </c>
      <c r="F5952" t="s">
        <v>100</v>
      </c>
      <c r="G5952" t="s">
        <v>8</v>
      </c>
      <c r="H5952" t="s">
        <v>40</v>
      </c>
      <c r="I5952" s="2">
        <v>1</v>
      </c>
      <c r="J5952" t="s">
        <v>11</v>
      </c>
      <c r="K5952" s="21">
        <f>INDEX(LISTAS!$H:$Q,MATCH(BASE!H5952,LISTAS!$G:$G,0),MATCH(BASE!J5952,LISTAS!$H$3:$Q$3,0))*Tabela3[[#This Row],[QUANTIDADE]]</f>
        <v>14</v>
      </c>
      <c r="L5952" s="2" t="str">
        <f>TEXT(Tabela3[[#This Row],[DATA]],"MM")</f>
        <v>05</v>
      </c>
      <c r="M5952" s="2">
        <f>WEEKNUM(Tabela3[[#This Row],[DATA]])</f>
        <v>20</v>
      </c>
      <c r="N5952" s="18">
        <f>YEAR(Tabela3[[#This Row],[DATA]])</f>
        <v>2023</v>
      </c>
    </row>
    <row r="5953" spans="2:14">
      <c r="B5953" s="1">
        <v>45064</v>
      </c>
      <c r="C5953">
        <v>14635</v>
      </c>
      <c r="D5953">
        <f>COUNTIF(C$4:C5953,Tabela3[[#This Row],[COMANDA]])</f>
        <v>1</v>
      </c>
      <c r="E5953" t="s">
        <v>89</v>
      </c>
      <c r="F5953" t="s">
        <v>98</v>
      </c>
      <c r="G5953" t="s">
        <v>8</v>
      </c>
      <c r="H5953" t="s">
        <v>41</v>
      </c>
      <c r="I5953" s="2">
        <v>1</v>
      </c>
      <c r="J5953" t="s">
        <v>11</v>
      </c>
      <c r="K5953" s="21">
        <f>INDEX(LISTAS!$H:$Q,MATCH(BASE!H5953,LISTAS!$G:$G,0),MATCH(BASE!J5953,LISTAS!$H$3:$Q$3,0))*Tabela3[[#This Row],[QUANTIDADE]]</f>
        <v>14</v>
      </c>
      <c r="L5953" s="2" t="str">
        <f>TEXT(Tabela3[[#This Row],[DATA]],"MM")</f>
        <v>05</v>
      </c>
      <c r="M5953" s="2">
        <f>WEEKNUM(Tabela3[[#This Row],[DATA]])</f>
        <v>20</v>
      </c>
      <c r="N5953" s="18">
        <f>YEAR(Tabela3[[#This Row],[DATA]])</f>
        <v>2023</v>
      </c>
    </row>
    <row r="5954" spans="2:14">
      <c r="B5954" s="1">
        <v>45064</v>
      </c>
      <c r="C5954">
        <v>14635</v>
      </c>
      <c r="D5954">
        <f>COUNTIF(C$4:C5954,Tabela3[[#This Row],[COMANDA]])</f>
        <v>2</v>
      </c>
      <c r="E5954" t="s">
        <v>89</v>
      </c>
      <c r="F5954" t="s">
        <v>98</v>
      </c>
      <c r="G5954" t="s">
        <v>8</v>
      </c>
      <c r="H5954" t="s">
        <v>206</v>
      </c>
      <c r="I5954" s="2">
        <v>1</v>
      </c>
      <c r="J5954" t="s">
        <v>11</v>
      </c>
      <c r="K5954" s="21">
        <f>INDEX(LISTAS!$H:$Q,MATCH(BASE!H5954,LISTAS!$G:$G,0),MATCH(BASE!J5954,LISTAS!$H$3:$Q$3,0))*Tabela3[[#This Row],[QUANTIDADE]]</f>
        <v>18</v>
      </c>
      <c r="L5954" s="2" t="str">
        <f>TEXT(Tabela3[[#This Row],[DATA]],"MM")</f>
        <v>05</v>
      </c>
      <c r="M5954" s="2">
        <f>WEEKNUM(Tabela3[[#This Row],[DATA]])</f>
        <v>20</v>
      </c>
      <c r="N5954" s="18">
        <f>YEAR(Tabela3[[#This Row],[DATA]])</f>
        <v>2023</v>
      </c>
    </row>
    <row r="5955" spans="2:14">
      <c r="B5955" s="1">
        <v>45064</v>
      </c>
      <c r="C5955">
        <v>14635</v>
      </c>
      <c r="D5955">
        <f>COUNTIF(C$4:C5955,Tabela3[[#This Row],[COMANDA]])</f>
        <v>3</v>
      </c>
      <c r="E5955" t="s">
        <v>89</v>
      </c>
      <c r="F5955" t="s">
        <v>98</v>
      </c>
      <c r="G5955" t="s">
        <v>9</v>
      </c>
      <c r="H5955" t="s">
        <v>51</v>
      </c>
      <c r="I5955" s="2">
        <v>1</v>
      </c>
      <c r="J5955" t="s">
        <v>11</v>
      </c>
      <c r="K5955" s="21">
        <f>INDEX(LISTAS!$H:$Q,MATCH(BASE!H5955,LISTAS!$G:$G,0),MATCH(BASE!J5955,LISTAS!$H$3:$Q$3,0))*Tabela3[[#This Row],[QUANTIDADE]]</f>
        <v>10</v>
      </c>
      <c r="L5955" s="2" t="str">
        <f>TEXT(Tabela3[[#This Row],[DATA]],"MM")</f>
        <v>05</v>
      </c>
      <c r="M5955" s="2">
        <f>WEEKNUM(Tabela3[[#This Row],[DATA]])</f>
        <v>20</v>
      </c>
      <c r="N5955" s="18">
        <f>YEAR(Tabela3[[#This Row],[DATA]])</f>
        <v>2023</v>
      </c>
    </row>
    <row r="5956" spans="2:14">
      <c r="B5956" s="1">
        <v>45064</v>
      </c>
      <c r="C5956">
        <v>14636</v>
      </c>
      <c r="D5956">
        <f>COUNTIF(C$4:C5956,Tabela3[[#This Row],[COMANDA]])</f>
        <v>1</v>
      </c>
      <c r="E5956" t="s">
        <v>90</v>
      </c>
      <c r="F5956" t="s">
        <v>98</v>
      </c>
      <c r="G5956" t="s">
        <v>8</v>
      </c>
      <c r="H5956" t="s">
        <v>39</v>
      </c>
      <c r="I5956" s="2">
        <v>1</v>
      </c>
      <c r="J5956" t="s">
        <v>11</v>
      </c>
      <c r="K5956" s="21">
        <f>INDEX(LISTAS!$H:$Q,MATCH(BASE!H5956,LISTAS!$G:$G,0),MATCH(BASE!J5956,LISTAS!$H$3:$Q$3,0))*Tabela3[[#This Row],[QUANTIDADE]]</f>
        <v>12</v>
      </c>
      <c r="L5956" s="2" t="str">
        <f>TEXT(Tabela3[[#This Row],[DATA]],"MM")</f>
        <v>05</v>
      </c>
      <c r="M5956" s="2">
        <f>WEEKNUM(Tabela3[[#This Row],[DATA]])</f>
        <v>20</v>
      </c>
      <c r="N5956" s="18">
        <f>YEAR(Tabela3[[#This Row],[DATA]])</f>
        <v>2023</v>
      </c>
    </row>
    <row r="5957" spans="2:14">
      <c r="B5957" s="1">
        <v>45064</v>
      </c>
      <c r="C5957">
        <v>14637</v>
      </c>
      <c r="D5957">
        <f>COUNTIF(C$4:C5957,Tabela3[[#This Row],[COMANDA]])</f>
        <v>1</v>
      </c>
      <c r="E5957" t="s">
        <v>90</v>
      </c>
      <c r="F5957" t="s">
        <v>99</v>
      </c>
      <c r="G5957" t="s">
        <v>8</v>
      </c>
      <c r="H5957" t="s">
        <v>204</v>
      </c>
      <c r="I5957" s="2">
        <v>2</v>
      </c>
      <c r="J5957" t="s">
        <v>11</v>
      </c>
      <c r="K5957" s="21">
        <f>INDEX(LISTAS!$H:$Q,MATCH(BASE!H5957,LISTAS!$G:$G,0),MATCH(BASE!J5957,LISTAS!$H$3:$Q$3,0))*Tabela3[[#This Row],[QUANTIDADE]]</f>
        <v>36</v>
      </c>
      <c r="L5957" s="2" t="str">
        <f>TEXT(Tabela3[[#This Row],[DATA]],"MM")</f>
        <v>05</v>
      </c>
      <c r="M5957" s="2">
        <f>WEEKNUM(Tabela3[[#This Row],[DATA]])</f>
        <v>20</v>
      </c>
      <c r="N5957" s="18">
        <f>YEAR(Tabela3[[#This Row],[DATA]])</f>
        <v>2023</v>
      </c>
    </row>
    <row r="5958" spans="2:14">
      <c r="B5958" s="1">
        <v>45064</v>
      </c>
      <c r="C5958">
        <v>14637</v>
      </c>
      <c r="D5958">
        <f>COUNTIF(C$4:C5958,Tabela3[[#This Row],[COMANDA]])</f>
        <v>2</v>
      </c>
      <c r="E5958" t="s">
        <v>90</v>
      </c>
      <c r="F5958" t="s">
        <v>99</v>
      </c>
      <c r="G5958" t="s">
        <v>9</v>
      </c>
      <c r="H5958" t="s">
        <v>142</v>
      </c>
      <c r="I5958" s="2">
        <v>1</v>
      </c>
      <c r="J5958" t="s">
        <v>11</v>
      </c>
      <c r="K5958" s="21">
        <f>INDEX(LISTAS!$H:$Q,MATCH(BASE!H5958,LISTAS!$G:$G,0),MATCH(BASE!J5958,LISTAS!$H$3:$Q$3,0))*Tabela3[[#This Row],[QUANTIDADE]]</f>
        <v>6</v>
      </c>
      <c r="L5958" s="2" t="str">
        <f>TEXT(Tabela3[[#This Row],[DATA]],"MM")</f>
        <v>05</v>
      </c>
      <c r="M5958" s="2">
        <f>WEEKNUM(Tabela3[[#This Row],[DATA]])</f>
        <v>20</v>
      </c>
      <c r="N5958" s="18">
        <f>YEAR(Tabela3[[#This Row],[DATA]])</f>
        <v>2023</v>
      </c>
    </row>
    <row r="5959" spans="2:14">
      <c r="B5959" s="1">
        <v>45064</v>
      </c>
      <c r="C5959">
        <v>14638</v>
      </c>
      <c r="D5959">
        <f>COUNTIF(C$4:C5959,Tabela3[[#This Row],[COMANDA]])</f>
        <v>1</v>
      </c>
      <c r="E5959" t="s">
        <v>89</v>
      </c>
      <c r="F5959" t="s">
        <v>99</v>
      </c>
      <c r="G5959" t="s">
        <v>8</v>
      </c>
      <c r="H5959" t="s">
        <v>204</v>
      </c>
      <c r="I5959" s="2">
        <v>1</v>
      </c>
      <c r="J5959" t="s">
        <v>11</v>
      </c>
      <c r="K5959" s="21">
        <f>INDEX(LISTAS!$H:$Q,MATCH(BASE!H5959,LISTAS!$G:$G,0),MATCH(BASE!J5959,LISTAS!$H$3:$Q$3,0))*Tabela3[[#This Row],[QUANTIDADE]]</f>
        <v>18</v>
      </c>
      <c r="L5959" s="2" t="str">
        <f>TEXT(Tabela3[[#This Row],[DATA]],"MM")</f>
        <v>05</v>
      </c>
      <c r="M5959" s="2">
        <f>WEEKNUM(Tabela3[[#This Row],[DATA]])</f>
        <v>20</v>
      </c>
      <c r="N5959" s="18">
        <f>YEAR(Tabela3[[#This Row],[DATA]])</f>
        <v>2023</v>
      </c>
    </row>
    <row r="5960" spans="2:14">
      <c r="B5960" s="1">
        <v>45064</v>
      </c>
      <c r="C5960">
        <v>14638</v>
      </c>
      <c r="D5960">
        <f>COUNTIF(C$4:C5960,Tabela3[[#This Row],[COMANDA]])</f>
        <v>2</v>
      </c>
      <c r="E5960" t="s">
        <v>89</v>
      </c>
      <c r="F5960" t="s">
        <v>99</v>
      </c>
      <c r="G5960" t="s">
        <v>8</v>
      </c>
      <c r="H5960" t="s">
        <v>202</v>
      </c>
      <c r="I5960" s="2">
        <v>1</v>
      </c>
      <c r="J5960" t="s">
        <v>11</v>
      </c>
      <c r="K5960" s="21">
        <f>INDEX(LISTAS!$H:$Q,MATCH(BASE!H5960,LISTAS!$G:$G,0),MATCH(BASE!J5960,LISTAS!$H$3:$Q$3,0))*Tabela3[[#This Row],[QUANTIDADE]]</f>
        <v>20</v>
      </c>
      <c r="L5960" s="2" t="str">
        <f>TEXT(Tabela3[[#This Row],[DATA]],"MM")</f>
        <v>05</v>
      </c>
      <c r="M5960" s="2">
        <f>WEEKNUM(Tabela3[[#This Row],[DATA]])</f>
        <v>20</v>
      </c>
      <c r="N5960" s="18">
        <f>YEAR(Tabela3[[#This Row],[DATA]])</f>
        <v>2023</v>
      </c>
    </row>
    <row r="5961" spans="2:14">
      <c r="B5961" s="1">
        <v>45064</v>
      </c>
      <c r="C5961">
        <v>14639</v>
      </c>
      <c r="D5961">
        <f>COUNTIF(C$4:C5961,Tabela3[[#This Row],[COMANDA]])</f>
        <v>1</v>
      </c>
      <c r="E5961" t="s">
        <v>90</v>
      </c>
      <c r="F5961" t="s">
        <v>375</v>
      </c>
      <c r="G5961" t="s">
        <v>8</v>
      </c>
      <c r="H5961" t="s">
        <v>204</v>
      </c>
      <c r="I5961" s="2">
        <v>1</v>
      </c>
      <c r="J5961" t="s">
        <v>11</v>
      </c>
      <c r="K5961" s="21">
        <f>INDEX(LISTAS!$H:$Q,MATCH(BASE!H5961,LISTAS!$G:$G,0),MATCH(BASE!J5961,LISTAS!$H$3:$Q$3,0))*Tabela3[[#This Row],[QUANTIDADE]]</f>
        <v>18</v>
      </c>
      <c r="L5961" s="2" t="str">
        <f>TEXT(Tabela3[[#This Row],[DATA]],"MM")</f>
        <v>05</v>
      </c>
      <c r="M5961" s="2">
        <f>WEEKNUM(Tabela3[[#This Row],[DATA]])</f>
        <v>20</v>
      </c>
      <c r="N5961" s="18">
        <f>YEAR(Tabela3[[#This Row],[DATA]])</f>
        <v>2023</v>
      </c>
    </row>
    <row r="5962" spans="2:14">
      <c r="B5962" s="1">
        <v>45064</v>
      </c>
      <c r="C5962">
        <v>14639</v>
      </c>
      <c r="D5962">
        <f>COUNTIF(C$4:C5962,Tabela3[[#This Row],[COMANDA]])</f>
        <v>2</v>
      </c>
      <c r="E5962" t="s">
        <v>90</v>
      </c>
      <c r="F5962" t="s">
        <v>375</v>
      </c>
      <c r="G5962" t="s">
        <v>10</v>
      </c>
      <c r="H5962" t="s">
        <v>108</v>
      </c>
      <c r="I5962" s="2">
        <v>2</v>
      </c>
      <c r="J5962" t="s">
        <v>11</v>
      </c>
      <c r="K5962" s="21">
        <f>INDEX(LISTAS!$H:$Q,MATCH(BASE!H5962,LISTAS!$G:$G,0),MATCH(BASE!J5962,LISTAS!$H$3:$Q$3,0))*Tabela3[[#This Row],[QUANTIDADE]]</f>
        <v>5</v>
      </c>
      <c r="L5962" s="2" t="str">
        <f>TEXT(Tabela3[[#This Row],[DATA]],"MM")</f>
        <v>05</v>
      </c>
      <c r="M5962" s="2">
        <f>WEEKNUM(Tabela3[[#This Row],[DATA]])</f>
        <v>20</v>
      </c>
      <c r="N5962" s="18">
        <f>YEAR(Tabela3[[#This Row],[DATA]])</f>
        <v>2023</v>
      </c>
    </row>
    <row r="5963" spans="2:14">
      <c r="B5963" s="1">
        <v>45064</v>
      </c>
      <c r="C5963">
        <v>14640</v>
      </c>
      <c r="D5963">
        <f>COUNTIF(C$4:C5963,Tabela3[[#This Row],[COMANDA]])</f>
        <v>1</v>
      </c>
      <c r="E5963" t="s">
        <v>89</v>
      </c>
      <c r="F5963" t="s">
        <v>98</v>
      </c>
      <c r="G5963" t="s">
        <v>8</v>
      </c>
      <c r="H5963" t="s">
        <v>41</v>
      </c>
      <c r="I5963" s="2">
        <v>1</v>
      </c>
      <c r="J5963" t="s">
        <v>11</v>
      </c>
      <c r="K5963" s="21">
        <f>INDEX(LISTAS!$H:$Q,MATCH(BASE!H5963,LISTAS!$G:$G,0),MATCH(BASE!J5963,LISTAS!$H$3:$Q$3,0))*Tabela3[[#This Row],[QUANTIDADE]]</f>
        <v>14</v>
      </c>
      <c r="L5963" s="2" t="str">
        <f>TEXT(Tabela3[[#This Row],[DATA]],"MM")</f>
        <v>05</v>
      </c>
      <c r="M5963" s="2">
        <f>WEEKNUM(Tabela3[[#This Row],[DATA]])</f>
        <v>20</v>
      </c>
      <c r="N5963" s="18">
        <f>YEAR(Tabela3[[#This Row],[DATA]])</f>
        <v>2023</v>
      </c>
    </row>
    <row r="5964" spans="2:14">
      <c r="B5964" s="1">
        <v>45064</v>
      </c>
      <c r="C5964">
        <v>14640</v>
      </c>
      <c r="D5964">
        <f>COUNTIF(C$4:C5964,Tabela3[[#This Row],[COMANDA]])</f>
        <v>2</v>
      </c>
      <c r="E5964" t="s">
        <v>89</v>
      </c>
      <c r="F5964" t="s">
        <v>98</v>
      </c>
      <c r="G5964" t="s">
        <v>9</v>
      </c>
      <c r="H5964" t="s">
        <v>132</v>
      </c>
      <c r="I5964" s="2">
        <v>1</v>
      </c>
      <c r="J5964" t="s">
        <v>11</v>
      </c>
      <c r="K5964" s="21">
        <f>INDEX(LISTAS!$H:$Q,MATCH(BASE!H5964,LISTAS!$G:$G,0),MATCH(BASE!J5964,LISTAS!$H$3:$Q$3,0))*Tabela3[[#This Row],[QUANTIDADE]]</f>
        <v>3</v>
      </c>
      <c r="L5964" s="2" t="str">
        <f>TEXT(Tabela3[[#This Row],[DATA]],"MM")</f>
        <v>05</v>
      </c>
      <c r="M5964" s="2">
        <f>WEEKNUM(Tabela3[[#This Row],[DATA]])</f>
        <v>20</v>
      </c>
      <c r="N5964" s="18">
        <f>YEAR(Tabela3[[#This Row],[DATA]])</f>
        <v>2023</v>
      </c>
    </row>
    <row r="5965" spans="2:14">
      <c r="B5965" s="1">
        <v>45064</v>
      </c>
      <c r="C5965">
        <v>14641</v>
      </c>
      <c r="D5965">
        <f>COUNTIF(C$4:C5965,Tabela3[[#This Row],[COMANDA]])</f>
        <v>1</v>
      </c>
      <c r="E5965" t="s">
        <v>90</v>
      </c>
      <c r="F5965" t="s">
        <v>100</v>
      </c>
      <c r="G5965" t="s">
        <v>8</v>
      </c>
      <c r="H5965" t="s">
        <v>42</v>
      </c>
      <c r="I5965" s="2">
        <v>1</v>
      </c>
      <c r="J5965" t="s">
        <v>11</v>
      </c>
      <c r="K5965" s="21">
        <f>INDEX(LISTAS!$H:$Q,MATCH(BASE!H5965,LISTAS!$G:$G,0),MATCH(BASE!J5965,LISTAS!$H$3:$Q$3,0))*Tabela3[[#This Row],[QUANTIDADE]]</f>
        <v>16</v>
      </c>
      <c r="L5965" s="2" t="str">
        <f>TEXT(Tabela3[[#This Row],[DATA]],"MM")</f>
        <v>05</v>
      </c>
      <c r="M5965" s="2">
        <f>WEEKNUM(Tabela3[[#This Row],[DATA]])</f>
        <v>20</v>
      </c>
      <c r="N5965" s="18">
        <f>YEAR(Tabela3[[#This Row],[DATA]])</f>
        <v>2023</v>
      </c>
    </row>
    <row r="5966" spans="2:14">
      <c r="B5966" s="1">
        <v>45064</v>
      </c>
      <c r="C5966">
        <v>14642</v>
      </c>
      <c r="D5966">
        <f>COUNTIF(C$4:C5966,Tabela3[[#This Row],[COMANDA]])</f>
        <v>1</v>
      </c>
      <c r="E5966" t="s">
        <v>90</v>
      </c>
      <c r="F5966" t="s">
        <v>99</v>
      </c>
      <c r="G5966" t="s">
        <v>8</v>
      </c>
      <c r="H5966" t="s">
        <v>41</v>
      </c>
      <c r="I5966" s="2">
        <v>1</v>
      </c>
      <c r="J5966" t="s">
        <v>11</v>
      </c>
      <c r="K5966" s="21">
        <f>INDEX(LISTAS!$H:$Q,MATCH(BASE!H5966,LISTAS!$G:$G,0),MATCH(BASE!J5966,LISTAS!$H$3:$Q$3,0))*Tabela3[[#This Row],[QUANTIDADE]]</f>
        <v>14</v>
      </c>
      <c r="L5966" s="2" t="str">
        <f>TEXT(Tabela3[[#This Row],[DATA]],"MM")</f>
        <v>05</v>
      </c>
      <c r="M5966" s="2">
        <f>WEEKNUM(Tabela3[[#This Row],[DATA]])</f>
        <v>20</v>
      </c>
      <c r="N5966" s="18">
        <f>YEAR(Tabela3[[#This Row],[DATA]])</f>
        <v>2023</v>
      </c>
    </row>
    <row r="5967" spans="2:14">
      <c r="B5967" s="1">
        <v>45064</v>
      </c>
      <c r="C5967">
        <v>14642</v>
      </c>
      <c r="D5967">
        <f>COUNTIF(C$4:C5967,Tabela3[[#This Row],[COMANDA]])</f>
        <v>2</v>
      </c>
      <c r="E5967" t="s">
        <v>90</v>
      </c>
      <c r="F5967" t="s">
        <v>99</v>
      </c>
      <c r="G5967" t="s">
        <v>9</v>
      </c>
      <c r="H5967" t="s">
        <v>132</v>
      </c>
      <c r="I5967" s="2">
        <v>1</v>
      </c>
      <c r="J5967" t="s">
        <v>11</v>
      </c>
      <c r="K5967" s="21">
        <f>INDEX(LISTAS!$H:$Q,MATCH(BASE!H5967,LISTAS!$G:$G,0),MATCH(BASE!J5967,LISTAS!$H$3:$Q$3,0))*Tabela3[[#This Row],[QUANTIDADE]]</f>
        <v>3</v>
      </c>
      <c r="L5967" s="2" t="str">
        <f>TEXT(Tabela3[[#This Row],[DATA]],"MM")</f>
        <v>05</v>
      </c>
      <c r="M5967" s="2">
        <f>WEEKNUM(Tabela3[[#This Row],[DATA]])</f>
        <v>20</v>
      </c>
      <c r="N5967" s="18">
        <f>YEAR(Tabela3[[#This Row],[DATA]])</f>
        <v>2023</v>
      </c>
    </row>
    <row r="5968" spans="2:14">
      <c r="B5968" s="1">
        <v>45064</v>
      </c>
      <c r="C5968">
        <v>14643</v>
      </c>
      <c r="D5968">
        <f>COUNTIF(C$4:C5968,Tabela3[[#This Row],[COMANDA]])</f>
        <v>1</v>
      </c>
      <c r="E5968" t="s">
        <v>90</v>
      </c>
      <c r="F5968" t="s">
        <v>98</v>
      </c>
      <c r="G5968" t="s">
        <v>8</v>
      </c>
      <c r="H5968" t="s">
        <v>42</v>
      </c>
      <c r="I5968" s="2">
        <v>1</v>
      </c>
      <c r="J5968" t="s">
        <v>11</v>
      </c>
      <c r="K5968" s="21">
        <f>INDEX(LISTAS!$H:$Q,MATCH(BASE!H5968,LISTAS!$G:$G,0),MATCH(BASE!J5968,LISTAS!$H$3:$Q$3,0))*Tabela3[[#This Row],[QUANTIDADE]]</f>
        <v>16</v>
      </c>
      <c r="L5968" s="2" t="str">
        <f>TEXT(Tabela3[[#This Row],[DATA]],"MM")</f>
        <v>05</v>
      </c>
      <c r="M5968" s="2">
        <f>WEEKNUM(Tabela3[[#This Row],[DATA]])</f>
        <v>20</v>
      </c>
      <c r="N5968" s="18">
        <f>YEAR(Tabela3[[#This Row],[DATA]])</f>
        <v>2023</v>
      </c>
    </row>
    <row r="5969" spans="2:14">
      <c r="B5969" s="1">
        <v>45064</v>
      </c>
      <c r="C5969">
        <v>14644</v>
      </c>
      <c r="D5969">
        <f>COUNTIF(C$4:C5969,Tabela3[[#This Row],[COMANDA]])</f>
        <v>1</v>
      </c>
      <c r="E5969" t="s">
        <v>90</v>
      </c>
      <c r="F5969" t="s">
        <v>98</v>
      </c>
      <c r="G5969" t="s">
        <v>8</v>
      </c>
      <c r="H5969" t="s">
        <v>47</v>
      </c>
      <c r="I5969" s="2">
        <v>1</v>
      </c>
      <c r="J5969" t="s">
        <v>11</v>
      </c>
      <c r="K5969" s="21">
        <f>INDEX(LISTAS!$H:$Q,MATCH(BASE!H5969,LISTAS!$G:$G,0),MATCH(BASE!J5969,LISTAS!$H$3:$Q$3,0))*Tabela3[[#This Row],[QUANTIDADE]]</f>
        <v>16</v>
      </c>
      <c r="L5969" s="2" t="str">
        <f>TEXT(Tabela3[[#This Row],[DATA]],"MM")</f>
        <v>05</v>
      </c>
      <c r="M5969" s="2">
        <f>WEEKNUM(Tabela3[[#This Row],[DATA]])</f>
        <v>20</v>
      </c>
      <c r="N5969" s="18">
        <f>YEAR(Tabela3[[#This Row],[DATA]])</f>
        <v>2023</v>
      </c>
    </row>
    <row r="5970" spans="2:14">
      <c r="B5970" s="1">
        <v>45064</v>
      </c>
      <c r="C5970">
        <v>14645</v>
      </c>
      <c r="D5970">
        <f>COUNTIF(C$4:C5970,Tabela3[[#This Row],[COMANDA]])</f>
        <v>1</v>
      </c>
      <c r="E5970" t="s">
        <v>89</v>
      </c>
      <c r="F5970" t="s">
        <v>375</v>
      </c>
      <c r="G5970" t="s">
        <v>8</v>
      </c>
      <c r="H5970" t="s">
        <v>202</v>
      </c>
      <c r="I5970" s="2">
        <v>1</v>
      </c>
      <c r="J5970" t="s">
        <v>12</v>
      </c>
      <c r="K5970" s="21">
        <f>INDEX(LISTAS!$H:$Q,MATCH(BASE!H5970,LISTAS!$G:$G,0),MATCH(BASE!J5970,LISTAS!$H$3:$Q$3,0))*Tabela3[[#This Row],[QUANTIDADE]]</f>
        <v>18</v>
      </c>
      <c r="L5970" s="2" t="str">
        <f>TEXT(Tabela3[[#This Row],[DATA]],"MM")</f>
        <v>05</v>
      </c>
      <c r="M5970" s="2">
        <f>WEEKNUM(Tabela3[[#This Row],[DATA]])</f>
        <v>20</v>
      </c>
      <c r="N5970" s="18">
        <f>YEAR(Tabela3[[#This Row],[DATA]])</f>
        <v>2023</v>
      </c>
    </row>
    <row r="5971" spans="2:14">
      <c r="B5971" s="1">
        <v>45064</v>
      </c>
      <c r="C5971">
        <v>14646</v>
      </c>
      <c r="D5971">
        <f>COUNTIF(C$4:C5971,Tabela3[[#This Row],[COMANDA]])</f>
        <v>1</v>
      </c>
      <c r="E5971" t="s">
        <v>90</v>
      </c>
      <c r="F5971" t="s">
        <v>99</v>
      </c>
      <c r="G5971" t="s">
        <v>8</v>
      </c>
      <c r="H5971" t="s">
        <v>47</v>
      </c>
      <c r="I5971" s="2">
        <v>1</v>
      </c>
      <c r="J5971" t="s">
        <v>11</v>
      </c>
      <c r="K5971" s="21">
        <f>INDEX(LISTAS!$H:$Q,MATCH(BASE!H5971,LISTAS!$G:$G,0),MATCH(BASE!J5971,LISTAS!$H$3:$Q$3,0))*Tabela3[[#This Row],[QUANTIDADE]]</f>
        <v>16</v>
      </c>
      <c r="L5971" s="2" t="str">
        <f>TEXT(Tabela3[[#This Row],[DATA]],"MM")</f>
        <v>05</v>
      </c>
      <c r="M5971" s="2">
        <f>WEEKNUM(Tabela3[[#This Row],[DATA]])</f>
        <v>20</v>
      </c>
      <c r="N5971" s="18">
        <f>YEAR(Tabela3[[#This Row],[DATA]])</f>
        <v>2023</v>
      </c>
    </row>
    <row r="5972" spans="2:14">
      <c r="B5972" s="1">
        <v>45064</v>
      </c>
      <c r="C5972">
        <v>14646</v>
      </c>
      <c r="D5972">
        <f>COUNTIF(C$4:C5972,Tabela3[[#This Row],[COMANDA]])</f>
        <v>2</v>
      </c>
      <c r="E5972" t="s">
        <v>90</v>
      </c>
      <c r="F5972" t="s">
        <v>99</v>
      </c>
      <c r="G5972" t="s">
        <v>10</v>
      </c>
      <c r="H5972" t="s">
        <v>97</v>
      </c>
      <c r="I5972" s="2">
        <v>1</v>
      </c>
      <c r="J5972" t="s">
        <v>11</v>
      </c>
      <c r="K5972" s="21">
        <f>INDEX(LISTAS!$H:$Q,MATCH(BASE!H5972,LISTAS!$G:$G,0),MATCH(BASE!J5972,LISTAS!$H$3:$Q$3,0))*Tabela3[[#This Row],[QUANTIDADE]]</f>
        <v>2.5</v>
      </c>
      <c r="L5972" s="2" t="str">
        <f>TEXT(Tabela3[[#This Row],[DATA]],"MM")</f>
        <v>05</v>
      </c>
      <c r="M5972" s="2">
        <f>WEEKNUM(Tabela3[[#This Row],[DATA]])</f>
        <v>20</v>
      </c>
      <c r="N5972" s="18">
        <f>YEAR(Tabela3[[#This Row],[DATA]])</f>
        <v>2023</v>
      </c>
    </row>
    <row r="5973" spans="2:14">
      <c r="B5973" s="1">
        <v>45064</v>
      </c>
      <c r="C5973">
        <v>14647</v>
      </c>
      <c r="D5973">
        <f>COUNTIF(C$4:C5973,Tabela3[[#This Row],[COMANDA]])</f>
        <v>1</v>
      </c>
      <c r="E5973" t="s">
        <v>90</v>
      </c>
      <c r="F5973" t="s">
        <v>99</v>
      </c>
      <c r="G5973" t="s">
        <v>8</v>
      </c>
      <c r="H5973" t="s">
        <v>47</v>
      </c>
      <c r="I5973" s="2">
        <v>1</v>
      </c>
      <c r="J5973" t="s">
        <v>11</v>
      </c>
      <c r="K5973" s="21">
        <f>INDEX(LISTAS!$H:$Q,MATCH(BASE!H5973,LISTAS!$G:$G,0),MATCH(BASE!J5973,LISTAS!$H$3:$Q$3,0))*Tabela3[[#This Row],[QUANTIDADE]]</f>
        <v>16</v>
      </c>
      <c r="L5973" s="2" t="str">
        <f>TEXT(Tabela3[[#This Row],[DATA]],"MM")</f>
        <v>05</v>
      </c>
      <c r="M5973" s="2">
        <f>WEEKNUM(Tabela3[[#This Row],[DATA]])</f>
        <v>20</v>
      </c>
      <c r="N5973" s="18">
        <f>YEAR(Tabela3[[#This Row],[DATA]])</f>
        <v>2023</v>
      </c>
    </row>
    <row r="5974" spans="2:14">
      <c r="B5974" s="1">
        <v>45064</v>
      </c>
      <c r="C5974">
        <v>14648</v>
      </c>
      <c r="D5974">
        <f>COUNTIF(C$4:C5974,Tabela3[[#This Row],[COMANDA]])</f>
        <v>1</v>
      </c>
      <c r="E5974" t="s">
        <v>90</v>
      </c>
      <c r="F5974" t="s">
        <v>98</v>
      </c>
      <c r="G5974" t="s">
        <v>8</v>
      </c>
      <c r="H5974" t="s">
        <v>204</v>
      </c>
      <c r="I5974" s="2">
        <v>1</v>
      </c>
      <c r="J5974" t="s">
        <v>11</v>
      </c>
      <c r="K5974" s="21">
        <f>INDEX(LISTAS!$H:$Q,MATCH(BASE!H5974,LISTAS!$G:$G,0),MATCH(BASE!J5974,LISTAS!$H$3:$Q$3,0))*Tabela3[[#This Row],[QUANTIDADE]]</f>
        <v>18</v>
      </c>
      <c r="L5974" s="2" t="str">
        <f>TEXT(Tabela3[[#This Row],[DATA]],"MM")</f>
        <v>05</v>
      </c>
      <c r="M5974" s="2">
        <f>WEEKNUM(Tabela3[[#This Row],[DATA]])</f>
        <v>20</v>
      </c>
      <c r="N5974" s="18">
        <f>YEAR(Tabela3[[#This Row],[DATA]])</f>
        <v>2023</v>
      </c>
    </row>
    <row r="5975" spans="2:14">
      <c r="B5975" s="1">
        <v>45064</v>
      </c>
      <c r="C5975">
        <v>14648</v>
      </c>
      <c r="D5975">
        <f>COUNTIF(C$4:C5975,Tabela3[[#This Row],[COMANDA]])</f>
        <v>2</v>
      </c>
      <c r="E5975" t="s">
        <v>90</v>
      </c>
      <c r="F5975" t="s">
        <v>98</v>
      </c>
      <c r="G5975" t="s">
        <v>8</v>
      </c>
      <c r="H5975" t="s">
        <v>202</v>
      </c>
      <c r="I5975" s="2">
        <v>1</v>
      </c>
      <c r="J5975" t="s">
        <v>11</v>
      </c>
      <c r="K5975" s="21">
        <f>INDEX(LISTAS!$H:$Q,MATCH(BASE!H5975,LISTAS!$G:$G,0),MATCH(BASE!J5975,LISTAS!$H$3:$Q$3,0))*Tabela3[[#This Row],[QUANTIDADE]]</f>
        <v>20</v>
      </c>
      <c r="L5975" s="2" t="str">
        <f>TEXT(Tabela3[[#This Row],[DATA]],"MM")</f>
        <v>05</v>
      </c>
      <c r="M5975" s="2">
        <f>WEEKNUM(Tabela3[[#This Row],[DATA]])</f>
        <v>20</v>
      </c>
      <c r="N5975" s="18">
        <f>YEAR(Tabela3[[#This Row],[DATA]])</f>
        <v>2023</v>
      </c>
    </row>
    <row r="5976" spans="2:14">
      <c r="B5976" s="1">
        <v>45064</v>
      </c>
      <c r="C5976">
        <v>14649</v>
      </c>
      <c r="D5976">
        <f>COUNTIF(C$4:C5976,Tabela3[[#This Row],[COMANDA]])</f>
        <v>1</v>
      </c>
      <c r="E5976" t="s">
        <v>90</v>
      </c>
      <c r="F5976" t="s">
        <v>99</v>
      </c>
      <c r="G5976" t="s">
        <v>8</v>
      </c>
      <c r="H5976" t="s">
        <v>211</v>
      </c>
      <c r="I5976" s="2">
        <v>1</v>
      </c>
      <c r="J5976" t="s">
        <v>11</v>
      </c>
      <c r="K5976" s="21">
        <f>INDEX(LISTAS!$H:$Q,MATCH(BASE!H5976,LISTAS!$G:$G,0),MATCH(BASE!J5976,LISTAS!$H$3:$Q$3,0))*Tabela3[[#This Row],[QUANTIDADE]]</f>
        <v>20</v>
      </c>
      <c r="L5976" s="2" t="str">
        <f>TEXT(Tabela3[[#This Row],[DATA]],"MM")</f>
        <v>05</v>
      </c>
      <c r="M5976" s="2">
        <f>WEEKNUM(Tabela3[[#This Row],[DATA]])</f>
        <v>20</v>
      </c>
      <c r="N5976" s="18">
        <f>YEAR(Tabela3[[#This Row],[DATA]])</f>
        <v>2023</v>
      </c>
    </row>
    <row r="5977" spans="2:14">
      <c r="B5977" s="1">
        <v>45064</v>
      </c>
      <c r="C5977">
        <v>14649</v>
      </c>
      <c r="D5977">
        <f>COUNTIF(C$4:C5977,Tabela3[[#This Row],[COMANDA]])</f>
        <v>2</v>
      </c>
      <c r="E5977" t="s">
        <v>90</v>
      </c>
      <c r="F5977" t="s">
        <v>100</v>
      </c>
      <c r="G5977" t="s">
        <v>8</v>
      </c>
      <c r="H5977" t="s">
        <v>211</v>
      </c>
      <c r="I5977" s="2">
        <v>1</v>
      </c>
      <c r="J5977" t="s">
        <v>11</v>
      </c>
      <c r="K5977" s="21">
        <f>INDEX(LISTAS!$H:$Q,MATCH(BASE!H5977,LISTAS!$G:$G,0),MATCH(BASE!J5977,LISTAS!$H$3:$Q$3,0))*Tabela3[[#This Row],[QUANTIDADE]]</f>
        <v>20</v>
      </c>
      <c r="L5977" s="2" t="str">
        <f>TEXT(Tabela3[[#This Row],[DATA]],"MM")</f>
        <v>05</v>
      </c>
      <c r="M5977" s="2">
        <f>WEEKNUM(Tabela3[[#This Row],[DATA]])</f>
        <v>20</v>
      </c>
      <c r="N5977" s="18">
        <f>YEAR(Tabela3[[#This Row],[DATA]])</f>
        <v>2023</v>
      </c>
    </row>
    <row r="5978" spans="2:14">
      <c r="B5978" s="1">
        <v>45064</v>
      </c>
      <c r="C5978">
        <v>14650</v>
      </c>
      <c r="D5978">
        <f>COUNTIF(C$4:C5978,Tabela3[[#This Row],[COMANDA]])</f>
        <v>1</v>
      </c>
      <c r="E5978" t="s">
        <v>90</v>
      </c>
      <c r="F5978" t="s">
        <v>99</v>
      </c>
      <c r="G5978" t="s">
        <v>8</v>
      </c>
      <c r="H5978" t="s">
        <v>206</v>
      </c>
      <c r="I5978" s="2">
        <v>1</v>
      </c>
      <c r="J5978" t="s">
        <v>11</v>
      </c>
      <c r="K5978" s="21">
        <f>INDEX(LISTAS!$H:$Q,MATCH(BASE!H5978,LISTAS!$G:$G,0),MATCH(BASE!J5978,LISTAS!$H$3:$Q$3,0))*Tabela3[[#This Row],[QUANTIDADE]]</f>
        <v>18</v>
      </c>
      <c r="L5978" s="2" t="str">
        <f>TEXT(Tabela3[[#This Row],[DATA]],"MM")</f>
        <v>05</v>
      </c>
      <c r="M5978" s="2">
        <f>WEEKNUM(Tabela3[[#This Row],[DATA]])</f>
        <v>20</v>
      </c>
      <c r="N5978" s="18">
        <f>YEAR(Tabela3[[#This Row],[DATA]])</f>
        <v>2023</v>
      </c>
    </row>
    <row r="5979" spans="2:14">
      <c r="B5979" s="1">
        <v>45064</v>
      </c>
      <c r="C5979">
        <v>14651</v>
      </c>
      <c r="D5979">
        <f>COUNTIF(C$4:C5979,Tabela3[[#This Row],[COMANDA]])</f>
        <v>1</v>
      </c>
      <c r="E5979" t="s">
        <v>90</v>
      </c>
      <c r="F5979" t="s">
        <v>98</v>
      </c>
      <c r="G5979" t="s">
        <v>8</v>
      </c>
      <c r="H5979" t="s">
        <v>39</v>
      </c>
      <c r="I5979" s="2">
        <v>1</v>
      </c>
      <c r="J5979" t="s">
        <v>11</v>
      </c>
      <c r="K5979" s="21">
        <f>INDEX(LISTAS!$H:$Q,MATCH(BASE!H5979,LISTAS!$G:$G,0),MATCH(BASE!J5979,LISTAS!$H$3:$Q$3,0))*Tabela3[[#This Row],[QUANTIDADE]]</f>
        <v>12</v>
      </c>
      <c r="L5979" s="2" t="str">
        <f>TEXT(Tabela3[[#This Row],[DATA]],"MM")</f>
        <v>05</v>
      </c>
      <c r="M5979" s="2">
        <f>WEEKNUM(Tabela3[[#This Row],[DATA]])</f>
        <v>20</v>
      </c>
      <c r="N5979" s="18">
        <f>YEAR(Tabela3[[#This Row],[DATA]])</f>
        <v>2023</v>
      </c>
    </row>
    <row r="5980" spans="2:14">
      <c r="B5980" s="1">
        <v>45064</v>
      </c>
      <c r="C5980">
        <v>14651</v>
      </c>
      <c r="D5980">
        <f>COUNTIF(C$4:C5980,Tabela3[[#This Row],[COMANDA]])</f>
        <v>2</v>
      </c>
      <c r="E5980" t="s">
        <v>90</v>
      </c>
      <c r="F5980" t="s">
        <v>98</v>
      </c>
      <c r="G5980" t="s">
        <v>9</v>
      </c>
      <c r="H5980" t="s">
        <v>201</v>
      </c>
      <c r="I5980" s="2">
        <v>1</v>
      </c>
      <c r="J5980" t="s">
        <v>11</v>
      </c>
      <c r="K5980" s="21">
        <f>INDEX(LISTAS!$H:$Q,MATCH(BASE!H5980,LISTAS!$G:$G,0),MATCH(BASE!J5980,LISTAS!$H$3:$Q$3,0))*Tabela3[[#This Row],[QUANTIDADE]]</f>
        <v>3</v>
      </c>
      <c r="L5980" s="2" t="str">
        <f>TEXT(Tabela3[[#This Row],[DATA]],"MM")</f>
        <v>05</v>
      </c>
      <c r="M5980" s="2">
        <f>WEEKNUM(Tabela3[[#This Row],[DATA]])</f>
        <v>20</v>
      </c>
      <c r="N5980" s="18">
        <f>YEAR(Tabela3[[#This Row],[DATA]])</f>
        <v>2023</v>
      </c>
    </row>
    <row r="5981" spans="2:14">
      <c r="B5981" s="1">
        <v>45064</v>
      </c>
      <c r="C5981">
        <v>14652</v>
      </c>
      <c r="D5981">
        <f>COUNTIF(C$4:C5981,Tabela3[[#This Row],[COMANDA]])</f>
        <v>1</v>
      </c>
      <c r="E5981" t="s">
        <v>90</v>
      </c>
      <c r="G5981" t="s">
        <v>8</v>
      </c>
      <c r="H5981" t="s">
        <v>202</v>
      </c>
      <c r="I5981" s="2">
        <v>1</v>
      </c>
      <c r="J5981" t="s">
        <v>11</v>
      </c>
      <c r="K5981" s="21">
        <f>INDEX(LISTAS!$H:$Q,MATCH(BASE!H5981,LISTAS!$G:$G,0),MATCH(BASE!J5981,LISTAS!$H$3:$Q$3,0))*Tabela3[[#This Row],[QUANTIDADE]]</f>
        <v>20</v>
      </c>
      <c r="L5981" s="2" t="str">
        <f>TEXT(Tabela3[[#This Row],[DATA]],"MM")</f>
        <v>05</v>
      </c>
      <c r="M5981" s="2">
        <f>WEEKNUM(Tabela3[[#This Row],[DATA]])</f>
        <v>20</v>
      </c>
      <c r="N5981" s="18">
        <f>YEAR(Tabela3[[#This Row],[DATA]])</f>
        <v>2023</v>
      </c>
    </row>
    <row r="5982" spans="2:14">
      <c r="B5982" s="1">
        <v>45064</v>
      </c>
      <c r="C5982">
        <v>14653</v>
      </c>
      <c r="D5982">
        <f>COUNTIF(C$4:C5982,Tabela3[[#This Row],[COMANDA]])</f>
        <v>1</v>
      </c>
      <c r="E5982" t="s">
        <v>90</v>
      </c>
      <c r="F5982" t="s">
        <v>99</v>
      </c>
      <c r="G5982" t="s">
        <v>8</v>
      </c>
      <c r="H5982" t="s">
        <v>203</v>
      </c>
      <c r="I5982" s="2">
        <v>1</v>
      </c>
      <c r="J5982" t="s">
        <v>11</v>
      </c>
      <c r="K5982" s="21">
        <f>INDEX(LISTAS!$H:$Q,MATCH(BASE!H5982,LISTAS!$G:$G,0),MATCH(BASE!J5982,LISTAS!$H$3:$Q$3,0))*Tabela3[[#This Row],[QUANTIDADE]]</f>
        <v>20</v>
      </c>
      <c r="L5982" s="2" t="str">
        <f>TEXT(Tabela3[[#This Row],[DATA]],"MM")</f>
        <v>05</v>
      </c>
      <c r="M5982" s="2">
        <f>WEEKNUM(Tabela3[[#This Row],[DATA]])</f>
        <v>20</v>
      </c>
      <c r="N5982" s="18">
        <f>YEAR(Tabela3[[#This Row],[DATA]])</f>
        <v>2023</v>
      </c>
    </row>
    <row r="5983" spans="2:14">
      <c r="B5983" s="1">
        <v>45064</v>
      </c>
      <c r="C5983">
        <v>14654</v>
      </c>
      <c r="D5983">
        <f>COUNTIF(C$4:C5983,Tabela3[[#This Row],[COMANDA]])</f>
        <v>1</v>
      </c>
      <c r="E5983" t="s">
        <v>90</v>
      </c>
      <c r="G5983" t="s">
        <v>8</v>
      </c>
      <c r="H5983" t="s">
        <v>203</v>
      </c>
      <c r="I5983" s="2">
        <v>1</v>
      </c>
      <c r="J5983" t="s">
        <v>11</v>
      </c>
      <c r="K5983" s="21">
        <f>INDEX(LISTAS!$H:$Q,MATCH(BASE!H5983,LISTAS!$G:$G,0),MATCH(BASE!J5983,LISTAS!$H$3:$Q$3,0))*Tabela3[[#This Row],[QUANTIDADE]]</f>
        <v>20</v>
      </c>
      <c r="L5983" s="2" t="str">
        <f>TEXT(Tabela3[[#This Row],[DATA]],"MM")</f>
        <v>05</v>
      </c>
      <c r="M5983" s="2">
        <f>WEEKNUM(Tabela3[[#This Row],[DATA]])</f>
        <v>20</v>
      </c>
      <c r="N5983" s="18">
        <f>YEAR(Tabela3[[#This Row],[DATA]])</f>
        <v>2023</v>
      </c>
    </row>
    <row r="5984" spans="2:14">
      <c r="B5984" s="1">
        <v>45064</v>
      </c>
      <c r="C5984">
        <v>14655</v>
      </c>
      <c r="D5984">
        <f>COUNTIF(C$4:C5984,Tabela3[[#This Row],[COMANDA]])</f>
        <v>1</v>
      </c>
      <c r="E5984" t="s">
        <v>90</v>
      </c>
      <c r="F5984" t="s">
        <v>98</v>
      </c>
      <c r="G5984" t="s">
        <v>8</v>
      </c>
      <c r="H5984" t="s">
        <v>204</v>
      </c>
      <c r="I5984" s="2">
        <v>1</v>
      </c>
      <c r="J5984" t="s">
        <v>11</v>
      </c>
      <c r="K5984" s="21">
        <f>INDEX(LISTAS!$H:$Q,MATCH(BASE!H5984,LISTAS!$G:$G,0),MATCH(BASE!J5984,LISTAS!$H$3:$Q$3,0))*Tabela3[[#This Row],[QUANTIDADE]]</f>
        <v>18</v>
      </c>
      <c r="L5984" s="2" t="str">
        <f>TEXT(Tabela3[[#This Row],[DATA]],"MM")</f>
        <v>05</v>
      </c>
      <c r="M5984" s="2">
        <f>WEEKNUM(Tabela3[[#This Row],[DATA]])</f>
        <v>20</v>
      </c>
      <c r="N5984" s="18">
        <f>YEAR(Tabela3[[#This Row],[DATA]])</f>
        <v>2023</v>
      </c>
    </row>
    <row r="5985" spans="2:14">
      <c r="B5985" s="1">
        <v>45064</v>
      </c>
      <c r="C5985">
        <v>14655</v>
      </c>
      <c r="D5985">
        <f>COUNTIF(C$4:C5985,Tabela3[[#This Row],[COMANDA]])</f>
        <v>2</v>
      </c>
      <c r="E5985" t="s">
        <v>90</v>
      </c>
      <c r="F5985" t="s">
        <v>98</v>
      </c>
      <c r="G5985" t="s">
        <v>8</v>
      </c>
      <c r="H5985" t="s">
        <v>211</v>
      </c>
      <c r="I5985" s="2">
        <v>1</v>
      </c>
      <c r="J5985" t="s">
        <v>11</v>
      </c>
      <c r="K5985" s="21">
        <f>INDEX(LISTAS!$H:$Q,MATCH(BASE!H5985,LISTAS!$G:$G,0),MATCH(BASE!J5985,LISTAS!$H$3:$Q$3,0))*Tabela3[[#This Row],[QUANTIDADE]]</f>
        <v>20</v>
      </c>
      <c r="L5985" s="2" t="str">
        <f>TEXT(Tabela3[[#This Row],[DATA]],"MM")</f>
        <v>05</v>
      </c>
      <c r="M5985" s="2">
        <f>WEEKNUM(Tabela3[[#This Row],[DATA]])</f>
        <v>20</v>
      </c>
      <c r="N5985" s="18">
        <f>YEAR(Tabela3[[#This Row],[DATA]])</f>
        <v>2023</v>
      </c>
    </row>
    <row r="5986" spans="2:14">
      <c r="B5986" s="1">
        <v>45064</v>
      </c>
      <c r="C5986">
        <v>14655</v>
      </c>
      <c r="D5986">
        <f>COUNTIF(C$4:C5986,Tabela3[[#This Row],[COMANDA]])</f>
        <v>3</v>
      </c>
      <c r="E5986" t="s">
        <v>90</v>
      </c>
      <c r="F5986" t="s">
        <v>99</v>
      </c>
      <c r="G5986" t="s">
        <v>8</v>
      </c>
      <c r="H5986" t="s">
        <v>206</v>
      </c>
      <c r="I5986" s="2">
        <v>1</v>
      </c>
      <c r="J5986" t="s">
        <v>11</v>
      </c>
      <c r="K5986" s="21">
        <f>INDEX(LISTAS!$H:$Q,MATCH(BASE!H5986,LISTAS!$G:$G,0),MATCH(BASE!J5986,LISTAS!$H$3:$Q$3,0))*Tabela3[[#This Row],[QUANTIDADE]]</f>
        <v>18</v>
      </c>
      <c r="L5986" s="2" t="str">
        <f>TEXT(Tabela3[[#This Row],[DATA]],"MM")</f>
        <v>05</v>
      </c>
      <c r="M5986" s="2">
        <f>WEEKNUM(Tabela3[[#This Row],[DATA]])</f>
        <v>20</v>
      </c>
      <c r="N5986" s="18">
        <f>YEAR(Tabela3[[#This Row],[DATA]])</f>
        <v>2023</v>
      </c>
    </row>
    <row r="5987" spans="2:14">
      <c r="B5987" s="1">
        <v>45064</v>
      </c>
      <c r="C5987">
        <v>14655</v>
      </c>
      <c r="D5987">
        <f>COUNTIF(C$4:C5987,Tabela3[[#This Row],[COMANDA]])</f>
        <v>4</v>
      </c>
      <c r="E5987" t="s">
        <v>90</v>
      </c>
      <c r="F5987" t="s">
        <v>99</v>
      </c>
      <c r="G5987" t="s">
        <v>8</v>
      </c>
      <c r="H5987" t="s">
        <v>84</v>
      </c>
      <c r="I5987" s="2">
        <v>1</v>
      </c>
      <c r="J5987" t="s">
        <v>11</v>
      </c>
      <c r="K5987" s="21">
        <f>INDEX(LISTAS!$H:$Q,MATCH(BASE!H5987,LISTAS!$G:$G,0),MATCH(BASE!J5987,LISTAS!$H$3:$Q$3,0))*Tabela3[[#This Row],[QUANTIDADE]]</f>
        <v>16</v>
      </c>
      <c r="L5987" s="2" t="str">
        <f>TEXT(Tabela3[[#This Row],[DATA]],"MM")</f>
        <v>05</v>
      </c>
      <c r="M5987" s="2">
        <f>WEEKNUM(Tabela3[[#This Row],[DATA]])</f>
        <v>20</v>
      </c>
      <c r="N5987" s="18">
        <f>YEAR(Tabela3[[#This Row],[DATA]])</f>
        <v>2023</v>
      </c>
    </row>
    <row r="5988" spans="2:14">
      <c r="B5988" s="1">
        <v>45064</v>
      </c>
      <c r="C5988">
        <v>14655</v>
      </c>
      <c r="D5988">
        <f>COUNTIF(C$4:C5988,Tabela3[[#This Row],[COMANDA]])</f>
        <v>5</v>
      </c>
      <c r="E5988" t="s">
        <v>90</v>
      </c>
      <c r="G5988" t="s">
        <v>9</v>
      </c>
      <c r="H5988" t="s">
        <v>51</v>
      </c>
      <c r="I5988" s="2">
        <v>1</v>
      </c>
      <c r="J5988" t="s">
        <v>11</v>
      </c>
      <c r="K5988" s="21">
        <f>INDEX(LISTAS!$H:$Q,MATCH(BASE!H5988,LISTAS!$G:$G,0),MATCH(BASE!J5988,LISTAS!$H$3:$Q$3,0))*Tabela3[[#This Row],[QUANTIDADE]]</f>
        <v>10</v>
      </c>
      <c r="L5988" s="2" t="str">
        <f>TEXT(Tabela3[[#This Row],[DATA]],"MM")</f>
        <v>05</v>
      </c>
      <c r="M5988" s="2">
        <f>WEEKNUM(Tabela3[[#This Row],[DATA]])</f>
        <v>20</v>
      </c>
      <c r="N5988" s="18">
        <f>YEAR(Tabela3[[#This Row],[DATA]])</f>
        <v>2023</v>
      </c>
    </row>
    <row r="5989" spans="2:14">
      <c r="B5989" s="1">
        <v>45064</v>
      </c>
      <c r="C5989">
        <v>14656</v>
      </c>
      <c r="D5989">
        <f>COUNTIF(C$4:C5989,Tabela3[[#This Row],[COMANDA]])</f>
        <v>1</v>
      </c>
      <c r="E5989" t="s">
        <v>90</v>
      </c>
      <c r="F5989" t="s">
        <v>98</v>
      </c>
      <c r="G5989" t="s">
        <v>8</v>
      </c>
      <c r="H5989" t="s">
        <v>206</v>
      </c>
      <c r="I5989" s="2">
        <v>1</v>
      </c>
      <c r="J5989" t="s">
        <v>11</v>
      </c>
      <c r="K5989" s="21">
        <f>INDEX(LISTAS!$H:$Q,MATCH(BASE!H5989,LISTAS!$G:$G,0),MATCH(BASE!J5989,LISTAS!$H$3:$Q$3,0))*Tabela3[[#This Row],[QUANTIDADE]]</f>
        <v>18</v>
      </c>
      <c r="L5989" s="2" t="str">
        <f>TEXT(Tabela3[[#This Row],[DATA]],"MM")</f>
        <v>05</v>
      </c>
      <c r="M5989" s="2">
        <f>WEEKNUM(Tabela3[[#This Row],[DATA]])</f>
        <v>20</v>
      </c>
      <c r="N5989" s="18">
        <f>YEAR(Tabela3[[#This Row],[DATA]])</f>
        <v>2023</v>
      </c>
    </row>
    <row r="5990" spans="2:14">
      <c r="B5990" s="1">
        <v>45064</v>
      </c>
      <c r="C5990">
        <v>14657</v>
      </c>
      <c r="D5990">
        <f>COUNTIF(C$4:C5990,Tabela3[[#This Row],[COMANDA]])</f>
        <v>1</v>
      </c>
      <c r="E5990" t="s">
        <v>90</v>
      </c>
      <c r="F5990" t="s">
        <v>98</v>
      </c>
      <c r="G5990" t="s">
        <v>8</v>
      </c>
      <c r="H5990" t="s">
        <v>205</v>
      </c>
      <c r="I5990" s="2">
        <v>1</v>
      </c>
      <c r="J5990" t="s">
        <v>11</v>
      </c>
      <c r="K5990" s="21">
        <f>INDEX(LISTAS!$H:$Q,MATCH(BASE!H5990,LISTAS!$G:$G,0),MATCH(BASE!J5990,LISTAS!$H$3:$Q$3,0))*Tabela3[[#This Row],[QUANTIDADE]]</f>
        <v>22</v>
      </c>
      <c r="L5990" s="2" t="str">
        <f>TEXT(Tabela3[[#This Row],[DATA]],"MM")</f>
        <v>05</v>
      </c>
      <c r="M5990" s="2">
        <f>WEEKNUM(Tabela3[[#This Row],[DATA]])</f>
        <v>20</v>
      </c>
      <c r="N5990" s="18">
        <f>YEAR(Tabela3[[#This Row],[DATA]])</f>
        <v>2023</v>
      </c>
    </row>
    <row r="5991" spans="2:14">
      <c r="B5991" s="1">
        <v>45064</v>
      </c>
      <c r="C5991">
        <v>14657</v>
      </c>
      <c r="D5991">
        <f>COUNTIF(C$4:C5991,Tabela3[[#This Row],[COMANDA]])</f>
        <v>2</v>
      </c>
      <c r="E5991" t="s">
        <v>90</v>
      </c>
      <c r="F5991" t="s">
        <v>98</v>
      </c>
      <c r="G5991" t="s">
        <v>62</v>
      </c>
      <c r="H5991" t="s">
        <v>189</v>
      </c>
      <c r="I5991" s="2">
        <v>1</v>
      </c>
      <c r="J5991" t="s">
        <v>11</v>
      </c>
      <c r="K5991" s="21">
        <f>INDEX(LISTAS!$H:$Q,MATCH(BASE!H5991,LISTAS!$G:$G,0),MATCH(BASE!J5991,LISTAS!$H$3:$Q$3,0))*Tabela3[[#This Row],[QUANTIDADE]]</f>
        <v>2</v>
      </c>
      <c r="L5991" s="2" t="str">
        <f>TEXT(Tabela3[[#This Row],[DATA]],"MM")</f>
        <v>05</v>
      </c>
      <c r="M5991" s="2">
        <f>WEEKNUM(Tabela3[[#This Row],[DATA]])</f>
        <v>20</v>
      </c>
      <c r="N5991" s="18">
        <f>YEAR(Tabela3[[#This Row],[DATA]])</f>
        <v>2023</v>
      </c>
    </row>
    <row r="5992" spans="2:14">
      <c r="B5992" s="1">
        <v>45064</v>
      </c>
      <c r="C5992">
        <v>14657</v>
      </c>
      <c r="D5992">
        <f>COUNTIF(C$4:C5992,Tabela3[[#This Row],[COMANDA]])</f>
        <v>3</v>
      </c>
      <c r="E5992" t="s">
        <v>90</v>
      </c>
      <c r="F5992" t="s">
        <v>98</v>
      </c>
      <c r="G5992" t="s">
        <v>62</v>
      </c>
      <c r="H5992" t="s">
        <v>194</v>
      </c>
      <c r="I5992" s="2">
        <v>1</v>
      </c>
      <c r="J5992" t="s">
        <v>11</v>
      </c>
      <c r="K5992" s="21">
        <f>INDEX(LISTAS!$H:$Q,MATCH(BASE!H5992,LISTAS!$G:$G,0),MATCH(BASE!J5992,LISTAS!$H$3:$Q$3,0))*Tabela3[[#This Row],[QUANTIDADE]]</f>
        <v>8</v>
      </c>
      <c r="L5992" s="2" t="str">
        <f>TEXT(Tabela3[[#This Row],[DATA]],"MM")</f>
        <v>05</v>
      </c>
      <c r="M5992" s="2">
        <f>WEEKNUM(Tabela3[[#This Row],[DATA]])</f>
        <v>20</v>
      </c>
      <c r="N5992" s="18">
        <f>YEAR(Tabela3[[#This Row],[DATA]])</f>
        <v>2023</v>
      </c>
    </row>
    <row r="5993" spans="2:14">
      <c r="B5993" s="1">
        <v>45064</v>
      </c>
      <c r="C5993">
        <v>14657</v>
      </c>
      <c r="D5993">
        <f>COUNTIF(C$4:C5993,Tabela3[[#This Row],[COMANDA]])</f>
        <v>4</v>
      </c>
      <c r="E5993" t="s">
        <v>90</v>
      </c>
      <c r="F5993" t="s">
        <v>98</v>
      </c>
      <c r="G5993" t="s">
        <v>62</v>
      </c>
      <c r="H5993" t="s">
        <v>190</v>
      </c>
      <c r="I5993" s="2">
        <v>5</v>
      </c>
      <c r="J5993" t="s">
        <v>11</v>
      </c>
      <c r="K5993" s="21">
        <f>INDEX(LISTAS!$H:$Q,MATCH(BASE!H5993,LISTAS!$G:$G,0),MATCH(BASE!J5993,LISTAS!$H$3:$Q$3,0))*Tabela3[[#This Row],[QUANTIDADE]]</f>
        <v>15</v>
      </c>
      <c r="L5993" s="2" t="str">
        <f>TEXT(Tabela3[[#This Row],[DATA]],"MM")</f>
        <v>05</v>
      </c>
      <c r="M5993" s="2">
        <f>WEEKNUM(Tabela3[[#This Row],[DATA]])</f>
        <v>20</v>
      </c>
      <c r="N5993" s="18">
        <f>YEAR(Tabela3[[#This Row],[DATA]])</f>
        <v>2023</v>
      </c>
    </row>
    <row r="5994" spans="2:14">
      <c r="B5994" s="1">
        <v>45064</v>
      </c>
      <c r="C5994">
        <v>14658</v>
      </c>
      <c r="D5994">
        <f>COUNTIF(C$4:C5994,Tabela3[[#This Row],[COMANDA]])</f>
        <v>1</v>
      </c>
      <c r="E5994" t="s">
        <v>89</v>
      </c>
      <c r="G5994" t="s">
        <v>8</v>
      </c>
      <c r="H5994" t="s">
        <v>42</v>
      </c>
      <c r="I5994" s="2">
        <v>1</v>
      </c>
      <c r="J5994" t="s">
        <v>11</v>
      </c>
      <c r="K5994" s="21">
        <f>INDEX(LISTAS!$H:$Q,MATCH(BASE!H5994,LISTAS!$G:$G,0),MATCH(BASE!J5994,LISTAS!$H$3:$Q$3,0))*Tabela3[[#This Row],[QUANTIDADE]]</f>
        <v>16</v>
      </c>
      <c r="L5994" s="2" t="str">
        <f>TEXT(Tabela3[[#This Row],[DATA]],"MM")</f>
        <v>05</v>
      </c>
      <c r="M5994" s="2">
        <f>WEEKNUM(Tabela3[[#This Row],[DATA]])</f>
        <v>20</v>
      </c>
      <c r="N5994" s="18">
        <f>YEAR(Tabela3[[#This Row],[DATA]])</f>
        <v>2023</v>
      </c>
    </row>
    <row r="5995" spans="2:14">
      <c r="B5995" s="1">
        <v>45064</v>
      </c>
      <c r="C5995">
        <v>14658</v>
      </c>
      <c r="D5995">
        <f>COUNTIF(C$4:C5995,Tabela3[[#This Row],[COMANDA]])</f>
        <v>2</v>
      </c>
      <c r="E5995" t="s">
        <v>89</v>
      </c>
      <c r="G5995" t="s">
        <v>9</v>
      </c>
      <c r="H5995" t="s">
        <v>85</v>
      </c>
      <c r="I5995" s="2">
        <v>1</v>
      </c>
      <c r="J5995" t="s">
        <v>11</v>
      </c>
      <c r="K5995" s="21">
        <f>INDEX(LISTAS!$H:$Q,MATCH(BASE!H5995,LISTAS!$G:$G,0),MATCH(BASE!J5995,LISTAS!$H$3:$Q$3,0))*Tabela3[[#This Row],[QUANTIDADE]]</f>
        <v>10</v>
      </c>
      <c r="L5995" s="2" t="str">
        <f>TEXT(Tabela3[[#This Row],[DATA]],"MM")</f>
        <v>05</v>
      </c>
      <c r="M5995" s="2">
        <f>WEEKNUM(Tabela3[[#This Row],[DATA]])</f>
        <v>20</v>
      </c>
      <c r="N5995" s="18">
        <f>YEAR(Tabela3[[#This Row],[DATA]])</f>
        <v>2023</v>
      </c>
    </row>
    <row r="5996" spans="2:14">
      <c r="B5996" s="1">
        <v>45064</v>
      </c>
      <c r="C5996">
        <v>14658</v>
      </c>
      <c r="D5996">
        <f>COUNTIF(C$4:C5996,Tabela3[[#This Row],[COMANDA]])</f>
        <v>3</v>
      </c>
      <c r="E5996" t="s">
        <v>89</v>
      </c>
      <c r="G5996" t="s">
        <v>10</v>
      </c>
      <c r="H5996" t="s">
        <v>119</v>
      </c>
      <c r="I5996" s="2">
        <v>1</v>
      </c>
      <c r="J5996" t="s">
        <v>11</v>
      </c>
      <c r="K5996" s="21">
        <f>INDEX(LISTAS!$H:$Q,MATCH(BASE!H5996,LISTAS!$G:$G,0),MATCH(BASE!J5996,LISTAS!$H$3:$Q$3,0))*Tabela3[[#This Row],[QUANTIDADE]]</f>
        <v>6</v>
      </c>
      <c r="L5996" s="2" t="str">
        <f>TEXT(Tabela3[[#This Row],[DATA]],"MM")</f>
        <v>05</v>
      </c>
      <c r="M5996" s="2">
        <f>WEEKNUM(Tabela3[[#This Row],[DATA]])</f>
        <v>20</v>
      </c>
      <c r="N5996" s="18">
        <f>YEAR(Tabela3[[#This Row],[DATA]])</f>
        <v>2023</v>
      </c>
    </row>
    <row r="5997" spans="2:14">
      <c r="B5997" s="1">
        <v>45064</v>
      </c>
      <c r="C5997">
        <v>14659</v>
      </c>
      <c r="D5997">
        <f>COUNTIF(C$4:C5997,Tabela3[[#This Row],[COMANDA]])</f>
        <v>1</v>
      </c>
      <c r="E5997" t="s">
        <v>90</v>
      </c>
      <c r="F5997" t="s">
        <v>100</v>
      </c>
      <c r="G5997" t="s">
        <v>8</v>
      </c>
      <c r="H5997" t="s">
        <v>202</v>
      </c>
      <c r="I5997" s="2">
        <v>1</v>
      </c>
      <c r="J5997" t="s">
        <v>11</v>
      </c>
      <c r="K5997" s="21">
        <f>INDEX(LISTAS!$H:$Q,MATCH(BASE!H5997,LISTAS!$G:$G,0),MATCH(BASE!J5997,LISTAS!$H$3:$Q$3,0))*Tabela3[[#This Row],[QUANTIDADE]]</f>
        <v>20</v>
      </c>
      <c r="L5997" s="2" t="str">
        <f>TEXT(Tabela3[[#This Row],[DATA]],"MM")</f>
        <v>05</v>
      </c>
      <c r="M5997" s="2">
        <f>WEEKNUM(Tabela3[[#This Row],[DATA]])</f>
        <v>20</v>
      </c>
      <c r="N5997" s="18">
        <f>YEAR(Tabela3[[#This Row],[DATA]])</f>
        <v>2023</v>
      </c>
    </row>
    <row r="5998" spans="2:14">
      <c r="B5998" s="1">
        <v>45064</v>
      </c>
      <c r="C5998">
        <v>14659</v>
      </c>
      <c r="D5998">
        <f>COUNTIF(C$4:C5998,Tabela3[[#This Row],[COMANDA]])</f>
        <v>2</v>
      </c>
      <c r="E5998" t="s">
        <v>90</v>
      </c>
      <c r="F5998" t="s">
        <v>100</v>
      </c>
      <c r="G5998" t="s">
        <v>8</v>
      </c>
      <c r="H5998" t="s">
        <v>47</v>
      </c>
      <c r="I5998" s="2">
        <v>1</v>
      </c>
      <c r="J5998" t="s">
        <v>11</v>
      </c>
      <c r="K5998" s="21">
        <f>INDEX(LISTAS!$H:$Q,MATCH(BASE!H5998,LISTAS!$G:$G,0),MATCH(BASE!J5998,LISTAS!$H$3:$Q$3,0))*Tabela3[[#This Row],[QUANTIDADE]]</f>
        <v>16</v>
      </c>
      <c r="L5998" s="2" t="str">
        <f>TEXT(Tabela3[[#This Row],[DATA]],"MM")</f>
        <v>05</v>
      </c>
      <c r="M5998" s="2">
        <f>WEEKNUM(Tabela3[[#This Row],[DATA]])</f>
        <v>20</v>
      </c>
      <c r="N5998" s="18">
        <f>YEAR(Tabela3[[#This Row],[DATA]])</f>
        <v>2023</v>
      </c>
    </row>
    <row r="5999" spans="2:14">
      <c r="B5999" s="1">
        <v>45064</v>
      </c>
      <c r="C5999">
        <v>14659</v>
      </c>
      <c r="D5999">
        <f>COUNTIF(C$4:C5999,Tabela3[[#This Row],[COMANDA]])</f>
        <v>3</v>
      </c>
      <c r="E5999" t="s">
        <v>90</v>
      </c>
      <c r="F5999" t="s">
        <v>100</v>
      </c>
      <c r="G5999" t="s">
        <v>9</v>
      </c>
      <c r="H5999" t="s">
        <v>138</v>
      </c>
      <c r="I5999" s="2">
        <v>1</v>
      </c>
      <c r="J5999" t="s">
        <v>11</v>
      </c>
      <c r="K5999" s="21">
        <f>INDEX(LISTAS!$H:$Q,MATCH(BASE!H5999,LISTAS!$G:$G,0),MATCH(BASE!J5999,LISTAS!$H$3:$Q$3,0))*Tabela3[[#This Row],[QUANTIDADE]]</f>
        <v>4</v>
      </c>
      <c r="L5999" s="2" t="str">
        <f>TEXT(Tabela3[[#This Row],[DATA]],"MM")</f>
        <v>05</v>
      </c>
      <c r="M5999" s="2">
        <f>WEEKNUM(Tabela3[[#This Row],[DATA]])</f>
        <v>20</v>
      </c>
      <c r="N5999" s="18">
        <f>YEAR(Tabela3[[#This Row],[DATA]])</f>
        <v>2023</v>
      </c>
    </row>
    <row r="6000" spans="2:14">
      <c r="B6000" s="1">
        <v>45064</v>
      </c>
      <c r="C6000">
        <v>14660</v>
      </c>
      <c r="D6000">
        <f>COUNTIF(C$4:C6000,Tabela3[[#This Row],[COMANDA]])</f>
        <v>1</v>
      </c>
      <c r="E6000" t="s">
        <v>90</v>
      </c>
      <c r="F6000" t="s">
        <v>98</v>
      </c>
      <c r="G6000" t="s">
        <v>8</v>
      </c>
      <c r="H6000" t="s">
        <v>206</v>
      </c>
      <c r="I6000" s="2">
        <v>1</v>
      </c>
      <c r="J6000" t="s">
        <v>11</v>
      </c>
      <c r="K6000" s="21">
        <f>INDEX(LISTAS!$H:$Q,MATCH(BASE!H6000,LISTAS!$G:$G,0),MATCH(BASE!J6000,LISTAS!$H$3:$Q$3,0))*Tabela3[[#This Row],[QUANTIDADE]]</f>
        <v>18</v>
      </c>
      <c r="L6000" s="2" t="str">
        <f>TEXT(Tabela3[[#This Row],[DATA]],"MM")</f>
        <v>05</v>
      </c>
      <c r="M6000" s="2">
        <f>WEEKNUM(Tabela3[[#This Row],[DATA]])</f>
        <v>20</v>
      </c>
      <c r="N6000" s="18">
        <f>YEAR(Tabela3[[#This Row],[DATA]])</f>
        <v>2023</v>
      </c>
    </row>
    <row r="6001" spans="2:14">
      <c r="B6001" s="1">
        <v>45064</v>
      </c>
      <c r="C6001">
        <v>14660</v>
      </c>
      <c r="D6001">
        <f>COUNTIF(C$4:C6001,Tabela3[[#This Row],[COMANDA]])</f>
        <v>2</v>
      </c>
      <c r="E6001" t="s">
        <v>90</v>
      </c>
      <c r="F6001" t="s">
        <v>98</v>
      </c>
      <c r="G6001" t="s">
        <v>9</v>
      </c>
      <c r="H6001" t="s">
        <v>475</v>
      </c>
      <c r="I6001" s="2">
        <v>1</v>
      </c>
      <c r="J6001" t="s">
        <v>11</v>
      </c>
      <c r="K6001" s="21">
        <f>INDEX(LISTAS!$H:$Q,MATCH(BASE!H6001,LISTAS!$G:$G,0),MATCH(BASE!J6001,LISTAS!$H$3:$Q$3,0))*Tabela3[[#This Row],[QUANTIDADE]]</f>
        <v>4</v>
      </c>
      <c r="L6001" s="2" t="str">
        <f>TEXT(Tabela3[[#This Row],[DATA]],"MM")</f>
        <v>05</v>
      </c>
      <c r="M6001" s="2">
        <f>WEEKNUM(Tabela3[[#This Row],[DATA]])</f>
        <v>20</v>
      </c>
      <c r="N6001" s="18">
        <f>YEAR(Tabela3[[#This Row],[DATA]])</f>
        <v>2023</v>
      </c>
    </row>
    <row r="6002" spans="2:14">
      <c r="B6002" s="1">
        <v>45064</v>
      </c>
      <c r="C6002">
        <v>14661</v>
      </c>
      <c r="D6002">
        <f>COUNTIF(C$4:C6002,Tabela3[[#This Row],[COMANDA]])</f>
        <v>1</v>
      </c>
      <c r="E6002" t="s">
        <v>90</v>
      </c>
      <c r="F6002" t="s">
        <v>100</v>
      </c>
      <c r="G6002" t="s">
        <v>8</v>
      </c>
      <c r="H6002" t="s">
        <v>41</v>
      </c>
      <c r="I6002" s="2">
        <v>1</v>
      </c>
      <c r="J6002" t="s">
        <v>11</v>
      </c>
      <c r="K6002" s="21">
        <f>INDEX(LISTAS!$H:$Q,MATCH(BASE!H6002,LISTAS!$G:$G,0),MATCH(BASE!J6002,LISTAS!$H$3:$Q$3,0))*Tabela3[[#This Row],[QUANTIDADE]]</f>
        <v>14</v>
      </c>
      <c r="L6002" s="2" t="str">
        <f>TEXT(Tabela3[[#This Row],[DATA]],"MM")</f>
        <v>05</v>
      </c>
      <c r="M6002" s="2">
        <f>WEEKNUM(Tabela3[[#This Row],[DATA]])</f>
        <v>20</v>
      </c>
      <c r="N6002" s="18">
        <f>YEAR(Tabela3[[#This Row],[DATA]])</f>
        <v>2023</v>
      </c>
    </row>
    <row r="6003" spans="2:14">
      <c r="B6003" s="1">
        <v>45064</v>
      </c>
      <c r="C6003">
        <v>14662</v>
      </c>
      <c r="D6003">
        <f>COUNTIF(C$4:C6003,Tabela3[[#This Row],[COMANDA]])</f>
        <v>1</v>
      </c>
      <c r="E6003" t="s">
        <v>90</v>
      </c>
      <c r="F6003" t="s">
        <v>98</v>
      </c>
      <c r="G6003" t="s">
        <v>8</v>
      </c>
      <c r="H6003" t="s">
        <v>204</v>
      </c>
      <c r="I6003" s="2">
        <v>1</v>
      </c>
      <c r="J6003" t="s">
        <v>11</v>
      </c>
      <c r="K6003" s="21">
        <f>INDEX(LISTAS!$H:$Q,MATCH(BASE!H6003,LISTAS!$G:$G,0),MATCH(BASE!J6003,LISTAS!$H$3:$Q$3,0))*Tabela3[[#This Row],[QUANTIDADE]]</f>
        <v>18</v>
      </c>
      <c r="L6003" s="2" t="str">
        <f>TEXT(Tabela3[[#This Row],[DATA]],"MM")</f>
        <v>05</v>
      </c>
      <c r="M6003" s="2">
        <f>WEEKNUM(Tabela3[[#This Row],[DATA]])</f>
        <v>20</v>
      </c>
      <c r="N6003" s="18">
        <f>YEAR(Tabela3[[#This Row],[DATA]])</f>
        <v>2023</v>
      </c>
    </row>
    <row r="6004" spans="2:14">
      <c r="B6004" s="1">
        <v>45064</v>
      </c>
      <c r="C6004">
        <v>14662</v>
      </c>
      <c r="D6004">
        <f>COUNTIF(C$4:C6004,Tabela3[[#This Row],[COMANDA]])</f>
        <v>2</v>
      </c>
      <c r="E6004" t="s">
        <v>90</v>
      </c>
      <c r="G6004" t="s">
        <v>8</v>
      </c>
      <c r="H6004" t="s">
        <v>202</v>
      </c>
      <c r="I6004" s="2">
        <v>1</v>
      </c>
      <c r="J6004" t="s">
        <v>11</v>
      </c>
      <c r="K6004" s="21">
        <f>INDEX(LISTAS!$H:$Q,MATCH(BASE!H6004,LISTAS!$G:$G,0),MATCH(BASE!J6004,LISTAS!$H$3:$Q$3,0))*Tabela3[[#This Row],[QUANTIDADE]]</f>
        <v>20</v>
      </c>
      <c r="L6004" s="2" t="str">
        <f>TEXT(Tabela3[[#This Row],[DATA]],"MM")</f>
        <v>05</v>
      </c>
      <c r="M6004" s="2">
        <f>WEEKNUM(Tabela3[[#This Row],[DATA]])</f>
        <v>20</v>
      </c>
      <c r="N6004" s="18">
        <f>YEAR(Tabela3[[#This Row],[DATA]])</f>
        <v>2023</v>
      </c>
    </row>
    <row r="6005" spans="2:14">
      <c r="B6005" s="1">
        <v>45064</v>
      </c>
      <c r="C6005">
        <v>14662</v>
      </c>
      <c r="D6005">
        <f>COUNTIF(C$4:C6005,Tabela3[[#This Row],[COMANDA]])</f>
        <v>3</v>
      </c>
      <c r="E6005" t="s">
        <v>90</v>
      </c>
      <c r="F6005" t="s">
        <v>98</v>
      </c>
      <c r="G6005" t="s">
        <v>8</v>
      </c>
      <c r="H6005" t="s">
        <v>206</v>
      </c>
      <c r="I6005" s="2">
        <v>1</v>
      </c>
      <c r="J6005" t="s">
        <v>11</v>
      </c>
      <c r="K6005" s="21">
        <f>INDEX(LISTAS!$H:$Q,MATCH(BASE!H6005,LISTAS!$G:$G,0),MATCH(BASE!J6005,LISTAS!$H$3:$Q$3,0))*Tabela3[[#This Row],[QUANTIDADE]]</f>
        <v>18</v>
      </c>
      <c r="L6005" s="2" t="str">
        <f>TEXT(Tabela3[[#This Row],[DATA]],"MM")</f>
        <v>05</v>
      </c>
      <c r="M6005" s="2">
        <f>WEEKNUM(Tabela3[[#This Row],[DATA]])</f>
        <v>20</v>
      </c>
      <c r="N6005" s="18">
        <f>YEAR(Tabela3[[#This Row],[DATA]])</f>
        <v>2023</v>
      </c>
    </row>
    <row r="6006" spans="2:14">
      <c r="B6006" s="1">
        <v>45064</v>
      </c>
      <c r="C6006">
        <v>14663</v>
      </c>
      <c r="D6006">
        <f>COUNTIF(C$4:C6006,Tabela3[[#This Row],[COMANDA]])</f>
        <v>1</v>
      </c>
      <c r="E6006" t="s">
        <v>90</v>
      </c>
      <c r="F6006" t="s">
        <v>98</v>
      </c>
      <c r="G6006" t="s">
        <v>8</v>
      </c>
      <c r="H6006" t="s">
        <v>42</v>
      </c>
      <c r="I6006" s="2">
        <v>1</v>
      </c>
      <c r="J6006" t="s">
        <v>11</v>
      </c>
      <c r="K6006" s="21">
        <f>INDEX(LISTAS!$H:$Q,MATCH(BASE!H6006,LISTAS!$G:$G,0),MATCH(BASE!J6006,LISTAS!$H$3:$Q$3,0))*Tabela3[[#This Row],[QUANTIDADE]]</f>
        <v>16</v>
      </c>
      <c r="L6006" s="2" t="str">
        <f>TEXT(Tabela3[[#This Row],[DATA]],"MM")</f>
        <v>05</v>
      </c>
      <c r="M6006" s="2">
        <f>WEEKNUM(Tabela3[[#This Row],[DATA]])</f>
        <v>20</v>
      </c>
      <c r="N6006" s="18">
        <f>YEAR(Tabela3[[#This Row],[DATA]])</f>
        <v>2023</v>
      </c>
    </row>
    <row r="6007" spans="2:14">
      <c r="B6007" s="1">
        <v>45064</v>
      </c>
      <c r="C6007">
        <v>14664</v>
      </c>
      <c r="D6007">
        <f>COUNTIF(C$4:C6007,Tabela3[[#This Row],[COMANDA]])</f>
        <v>1</v>
      </c>
      <c r="E6007" t="s">
        <v>90</v>
      </c>
      <c r="F6007" t="s">
        <v>100</v>
      </c>
      <c r="G6007" t="s">
        <v>8</v>
      </c>
      <c r="H6007" t="s">
        <v>203</v>
      </c>
      <c r="I6007" s="2">
        <v>1</v>
      </c>
      <c r="J6007" t="s">
        <v>11</v>
      </c>
      <c r="K6007" s="21">
        <f>INDEX(LISTAS!$H:$Q,MATCH(BASE!H6007,LISTAS!$G:$G,0),MATCH(BASE!J6007,LISTAS!$H$3:$Q$3,0))*Tabela3[[#This Row],[QUANTIDADE]]</f>
        <v>20</v>
      </c>
      <c r="L6007" s="2" t="str">
        <f>TEXT(Tabela3[[#This Row],[DATA]],"MM")</f>
        <v>05</v>
      </c>
      <c r="M6007" s="2">
        <f>WEEKNUM(Tabela3[[#This Row],[DATA]])</f>
        <v>20</v>
      </c>
      <c r="N6007" s="18">
        <f>YEAR(Tabela3[[#This Row],[DATA]])</f>
        <v>2023</v>
      </c>
    </row>
    <row r="6008" spans="2:14">
      <c r="B6008" s="1">
        <v>45064</v>
      </c>
      <c r="C6008">
        <v>14664</v>
      </c>
      <c r="D6008">
        <f>COUNTIF(C$4:C6008,Tabela3[[#This Row],[COMANDA]])</f>
        <v>2</v>
      </c>
      <c r="E6008" t="s">
        <v>90</v>
      </c>
      <c r="F6008" t="s">
        <v>98</v>
      </c>
      <c r="G6008" t="s">
        <v>8</v>
      </c>
      <c r="H6008" t="s">
        <v>203</v>
      </c>
      <c r="I6008" s="2">
        <v>1</v>
      </c>
      <c r="J6008" t="s">
        <v>11</v>
      </c>
      <c r="K6008" s="21">
        <f>INDEX(LISTAS!$H:$Q,MATCH(BASE!H6008,LISTAS!$G:$G,0),MATCH(BASE!J6008,LISTAS!$H$3:$Q$3,0))*Tabela3[[#This Row],[QUANTIDADE]]</f>
        <v>20</v>
      </c>
      <c r="L6008" s="2" t="str">
        <f>TEXT(Tabela3[[#This Row],[DATA]],"MM")</f>
        <v>05</v>
      </c>
      <c r="M6008" s="2">
        <f>WEEKNUM(Tabela3[[#This Row],[DATA]])</f>
        <v>20</v>
      </c>
      <c r="N6008" s="18">
        <f>YEAR(Tabela3[[#This Row],[DATA]])</f>
        <v>2023</v>
      </c>
    </row>
    <row r="6009" spans="2:14">
      <c r="B6009" s="1">
        <v>45064</v>
      </c>
      <c r="C6009">
        <v>14665</v>
      </c>
      <c r="D6009">
        <f>COUNTIF(C$4:C6009,Tabela3[[#This Row],[COMANDA]])</f>
        <v>1</v>
      </c>
      <c r="E6009" t="s">
        <v>90</v>
      </c>
      <c r="G6009" t="s">
        <v>8</v>
      </c>
      <c r="H6009" t="s">
        <v>202</v>
      </c>
      <c r="I6009" s="2">
        <v>1</v>
      </c>
      <c r="J6009" t="s">
        <v>11</v>
      </c>
      <c r="K6009" s="21">
        <f>INDEX(LISTAS!$H:$Q,MATCH(BASE!H6009,LISTAS!$G:$G,0),MATCH(BASE!J6009,LISTAS!$H$3:$Q$3,0))*Tabela3[[#This Row],[QUANTIDADE]]</f>
        <v>20</v>
      </c>
      <c r="L6009" s="2" t="str">
        <f>TEXT(Tabela3[[#This Row],[DATA]],"MM")</f>
        <v>05</v>
      </c>
      <c r="M6009" s="2">
        <f>WEEKNUM(Tabela3[[#This Row],[DATA]])</f>
        <v>20</v>
      </c>
      <c r="N6009" s="18">
        <f>YEAR(Tabela3[[#This Row],[DATA]])</f>
        <v>2023</v>
      </c>
    </row>
    <row r="6010" spans="2:14">
      <c r="B6010" s="1">
        <v>45064</v>
      </c>
      <c r="C6010">
        <v>14665</v>
      </c>
      <c r="D6010">
        <f>COUNTIF(C$4:C6010,Tabela3[[#This Row],[COMANDA]])</f>
        <v>2</v>
      </c>
      <c r="E6010" t="s">
        <v>90</v>
      </c>
      <c r="G6010" t="s">
        <v>9</v>
      </c>
      <c r="H6010" t="s">
        <v>138</v>
      </c>
      <c r="I6010" s="2">
        <v>1</v>
      </c>
      <c r="J6010" t="s">
        <v>11</v>
      </c>
      <c r="K6010" s="21">
        <f>INDEX(LISTAS!$H:$Q,MATCH(BASE!H6010,LISTAS!$G:$G,0),MATCH(BASE!J6010,LISTAS!$H$3:$Q$3,0))*Tabela3[[#This Row],[QUANTIDADE]]</f>
        <v>4</v>
      </c>
      <c r="L6010" s="2" t="str">
        <f>TEXT(Tabela3[[#This Row],[DATA]],"MM")</f>
        <v>05</v>
      </c>
      <c r="M6010" s="2">
        <f>WEEKNUM(Tabela3[[#This Row],[DATA]])</f>
        <v>20</v>
      </c>
      <c r="N6010" s="18">
        <f>YEAR(Tabela3[[#This Row],[DATA]])</f>
        <v>2023</v>
      </c>
    </row>
    <row r="6011" spans="2:14">
      <c r="B6011" s="1">
        <v>45064</v>
      </c>
      <c r="C6011">
        <v>14666</v>
      </c>
      <c r="D6011">
        <f>COUNTIF(C$4:C6011,Tabela3[[#This Row],[COMANDA]])</f>
        <v>1</v>
      </c>
      <c r="E6011" t="s">
        <v>90</v>
      </c>
      <c r="F6011" t="s">
        <v>99</v>
      </c>
      <c r="G6011" t="s">
        <v>8</v>
      </c>
      <c r="H6011" t="s">
        <v>206</v>
      </c>
      <c r="I6011" s="2">
        <v>1</v>
      </c>
      <c r="J6011" t="s">
        <v>11</v>
      </c>
      <c r="K6011" s="21">
        <f>INDEX(LISTAS!$H:$Q,MATCH(BASE!H6011,LISTAS!$G:$G,0),MATCH(BASE!J6011,LISTAS!$H$3:$Q$3,0))*Tabela3[[#This Row],[QUANTIDADE]]</f>
        <v>18</v>
      </c>
      <c r="L6011" s="2" t="str">
        <f>TEXT(Tabela3[[#This Row],[DATA]],"MM")</f>
        <v>05</v>
      </c>
      <c r="M6011" s="2">
        <f>WEEKNUM(Tabela3[[#This Row],[DATA]])</f>
        <v>20</v>
      </c>
      <c r="N6011" s="18">
        <f>YEAR(Tabela3[[#This Row],[DATA]])</f>
        <v>2023</v>
      </c>
    </row>
    <row r="6012" spans="2:14">
      <c r="B6012" s="1">
        <v>45064</v>
      </c>
      <c r="C6012">
        <v>14667</v>
      </c>
      <c r="D6012">
        <f>COUNTIF(C$4:C6012,Tabela3[[#This Row],[COMANDA]])</f>
        <v>1</v>
      </c>
      <c r="E6012" t="s">
        <v>90</v>
      </c>
      <c r="G6012" t="s">
        <v>8</v>
      </c>
      <c r="H6012" t="s">
        <v>206</v>
      </c>
      <c r="I6012" s="2">
        <v>1</v>
      </c>
      <c r="J6012" t="s">
        <v>11</v>
      </c>
      <c r="K6012" s="21">
        <f>INDEX(LISTAS!$H:$Q,MATCH(BASE!H6012,LISTAS!$G:$G,0),MATCH(BASE!J6012,LISTAS!$H$3:$Q$3,0))*Tabela3[[#This Row],[QUANTIDADE]]</f>
        <v>18</v>
      </c>
      <c r="L6012" s="2" t="str">
        <f>TEXT(Tabela3[[#This Row],[DATA]],"MM")</f>
        <v>05</v>
      </c>
      <c r="M6012" s="2">
        <f>WEEKNUM(Tabela3[[#This Row],[DATA]])</f>
        <v>20</v>
      </c>
      <c r="N6012" s="18">
        <f>YEAR(Tabela3[[#This Row],[DATA]])</f>
        <v>2023</v>
      </c>
    </row>
    <row r="6013" spans="2:14">
      <c r="B6013" s="1">
        <v>45064</v>
      </c>
      <c r="C6013">
        <v>14667</v>
      </c>
      <c r="D6013">
        <f>COUNTIF(C$4:C6013,Tabela3[[#This Row],[COMANDA]])</f>
        <v>2</v>
      </c>
      <c r="E6013" t="s">
        <v>90</v>
      </c>
      <c r="G6013" t="s">
        <v>9</v>
      </c>
      <c r="H6013" t="s">
        <v>56</v>
      </c>
      <c r="I6013" s="2">
        <v>1</v>
      </c>
      <c r="J6013" t="s">
        <v>11</v>
      </c>
      <c r="K6013" s="21">
        <f>INDEX(LISTAS!$H:$Q,MATCH(BASE!H6013,LISTAS!$G:$G,0),MATCH(BASE!J6013,LISTAS!$H$3:$Q$3,0))*Tabela3[[#This Row],[QUANTIDADE]]</f>
        <v>3</v>
      </c>
      <c r="L6013" s="2" t="str">
        <f>TEXT(Tabela3[[#This Row],[DATA]],"MM")</f>
        <v>05</v>
      </c>
      <c r="M6013" s="2">
        <f>WEEKNUM(Tabela3[[#This Row],[DATA]])</f>
        <v>20</v>
      </c>
      <c r="N6013" s="18">
        <f>YEAR(Tabela3[[#This Row],[DATA]])</f>
        <v>2023</v>
      </c>
    </row>
    <row r="6014" spans="2:14">
      <c r="B6014" s="1">
        <v>45064</v>
      </c>
      <c r="C6014">
        <v>14668</v>
      </c>
      <c r="D6014">
        <f>COUNTIF(C$4:C6014,Tabela3[[#This Row],[COMANDA]])</f>
        <v>1</v>
      </c>
      <c r="E6014" t="s">
        <v>90</v>
      </c>
      <c r="F6014" t="s">
        <v>98</v>
      </c>
      <c r="G6014" t="s">
        <v>8</v>
      </c>
      <c r="H6014" t="s">
        <v>211</v>
      </c>
      <c r="I6014" s="2">
        <v>1</v>
      </c>
      <c r="J6014" t="s">
        <v>11</v>
      </c>
      <c r="K6014" s="21">
        <f>INDEX(LISTAS!$H:$Q,MATCH(BASE!H6014,LISTAS!$G:$G,0),MATCH(BASE!J6014,LISTAS!$H$3:$Q$3,0))*Tabela3[[#This Row],[QUANTIDADE]]</f>
        <v>20</v>
      </c>
      <c r="L6014" s="2" t="str">
        <f>TEXT(Tabela3[[#This Row],[DATA]],"MM")</f>
        <v>05</v>
      </c>
      <c r="M6014" s="2">
        <f>WEEKNUM(Tabela3[[#This Row],[DATA]])</f>
        <v>20</v>
      </c>
      <c r="N6014" s="18">
        <f>YEAR(Tabela3[[#This Row],[DATA]])</f>
        <v>2023</v>
      </c>
    </row>
    <row r="6015" spans="2:14">
      <c r="B6015" s="1">
        <v>45064</v>
      </c>
      <c r="C6015">
        <v>14669</v>
      </c>
      <c r="D6015">
        <f>COUNTIF(C$4:C6015,Tabela3[[#This Row],[COMANDA]])</f>
        <v>1</v>
      </c>
      <c r="E6015" t="s">
        <v>90</v>
      </c>
      <c r="G6015" t="s">
        <v>8</v>
      </c>
      <c r="H6015" t="s">
        <v>203</v>
      </c>
      <c r="I6015" s="2">
        <v>1</v>
      </c>
      <c r="J6015" t="s">
        <v>11</v>
      </c>
      <c r="K6015" s="21">
        <f>INDEX(LISTAS!$H:$Q,MATCH(BASE!H6015,LISTAS!$G:$G,0),MATCH(BASE!J6015,LISTAS!$H$3:$Q$3,0))*Tabela3[[#This Row],[QUANTIDADE]]</f>
        <v>20</v>
      </c>
      <c r="L6015" s="2" t="str">
        <f>TEXT(Tabela3[[#This Row],[DATA]],"MM")</f>
        <v>05</v>
      </c>
      <c r="M6015" s="2">
        <f>WEEKNUM(Tabela3[[#This Row],[DATA]])</f>
        <v>20</v>
      </c>
      <c r="N6015" s="18">
        <f>YEAR(Tabela3[[#This Row],[DATA]])</f>
        <v>2023</v>
      </c>
    </row>
    <row r="6016" spans="2:14">
      <c r="B6016" s="1">
        <v>45064</v>
      </c>
      <c r="C6016">
        <v>14670</v>
      </c>
      <c r="D6016">
        <f>COUNTIF(C$4:C6016,Tabela3[[#This Row],[COMANDA]])</f>
        <v>1</v>
      </c>
      <c r="E6016" t="s">
        <v>90</v>
      </c>
      <c r="F6016" t="s">
        <v>98</v>
      </c>
      <c r="G6016" t="s">
        <v>8</v>
      </c>
      <c r="H6016" t="s">
        <v>42</v>
      </c>
      <c r="I6016" s="2">
        <v>1</v>
      </c>
      <c r="J6016" t="s">
        <v>11</v>
      </c>
      <c r="K6016" s="21">
        <f>INDEX(LISTAS!$H:$Q,MATCH(BASE!H6016,LISTAS!$G:$G,0),MATCH(BASE!J6016,LISTAS!$H$3:$Q$3,0))*Tabela3[[#This Row],[QUANTIDADE]]</f>
        <v>16</v>
      </c>
      <c r="L6016" s="2" t="str">
        <f>TEXT(Tabela3[[#This Row],[DATA]],"MM")</f>
        <v>05</v>
      </c>
      <c r="M6016" s="2">
        <f>WEEKNUM(Tabela3[[#This Row],[DATA]])</f>
        <v>20</v>
      </c>
      <c r="N6016" s="18">
        <f>YEAR(Tabela3[[#This Row],[DATA]])</f>
        <v>2023</v>
      </c>
    </row>
    <row r="6017" spans="2:14">
      <c r="B6017" s="1">
        <v>45064</v>
      </c>
      <c r="C6017">
        <v>14671</v>
      </c>
      <c r="D6017">
        <f>COUNTIF(C$4:C6017,Tabela3[[#This Row],[COMANDA]])</f>
        <v>1</v>
      </c>
      <c r="E6017" t="s">
        <v>90</v>
      </c>
      <c r="F6017" t="s">
        <v>98</v>
      </c>
      <c r="G6017" t="s">
        <v>8</v>
      </c>
      <c r="H6017" t="s">
        <v>202</v>
      </c>
      <c r="I6017" s="2">
        <v>1</v>
      </c>
      <c r="J6017" t="s">
        <v>11</v>
      </c>
      <c r="K6017" s="21">
        <f>INDEX(LISTAS!$H:$Q,MATCH(BASE!H6017,LISTAS!$G:$G,0),MATCH(BASE!J6017,LISTAS!$H$3:$Q$3,0))*Tabela3[[#This Row],[QUANTIDADE]]</f>
        <v>20</v>
      </c>
      <c r="L6017" s="2" t="str">
        <f>TEXT(Tabela3[[#This Row],[DATA]],"MM")</f>
        <v>05</v>
      </c>
      <c r="M6017" s="2">
        <f>WEEKNUM(Tabela3[[#This Row],[DATA]])</f>
        <v>20</v>
      </c>
      <c r="N6017" s="18">
        <f>YEAR(Tabela3[[#This Row],[DATA]])</f>
        <v>2023</v>
      </c>
    </row>
    <row r="6018" spans="2:14">
      <c r="B6018" s="1">
        <v>45064</v>
      </c>
      <c r="C6018">
        <v>14671</v>
      </c>
      <c r="D6018">
        <f>COUNTIF(C$4:C6018,Tabela3[[#This Row],[COMANDA]])</f>
        <v>2</v>
      </c>
      <c r="E6018" t="s">
        <v>90</v>
      </c>
      <c r="F6018" t="s">
        <v>98</v>
      </c>
      <c r="G6018" t="s">
        <v>9</v>
      </c>
      <c r="H6018" t="s">
        <v>138</v>
      </c>
      <c r="I6018" s="2">
        <v>1</v>
      </c>
      <c r="J6018" t="s">
        <v>11</v>
      </c>
      <c r="K6018" s="21">
        <f>INDEX(LISTAS!$H:$Q,MATCH(BASE!H6018,LISTAS!$G:$G,0),MATCH(BASE!J6018,LISTAS!$H$3:$Q$3,0))*Tabela3[[#This Row],[QUANTIDADE]]</f>
        <v>4</v>
      </c>
      <c r="L6018" s="2" t="str">
        <f>TEXT(Tabela3[[#This Row],[DATA]],"MM")</f>
        <v>05</v>
      </c>
      <c r="M6018" s="2">
        <f>WEEKNUM(Tabela3[[#This Row],[DATA]])</f>
        <v>20</v>
      </c>
      <c r="N6018" s="18">
        <f>YEAR(Tabela3[[#This Row],[DATA]])</f>
        <v>2023</v>
      </c>
    </row>
    <row r="6019" spans="2:14">
      <c r="B6019" s="1">
        <v>45064</v>
      </c>
      <c r="C6019">
        <v>14672</v>
      </c>
      <c r="D6019">
        <f>COUNTIF(C$4:C6019,Tabela3[[#This Row],[COMANDA]])</f>
        <v>1</v>
      </c>
      <c r="E6019" t="s">
        <v>90</v>
      </c>
      <c r="F6019" t="s">
        <v>98</v>
      </c>
      <c r="G6019" t="s">
        <v>8</v>
      </c>
      <c r="H6019" t="s">
        <v>204</v>
      </c>
      <c r="I6019" s="2">
        <v>1</v>
      </c>
      <c r="J6019" t="s">
        <v>11</v>
      </c>
      <c r="K6019" s="21">
        <f>INDEX(LISTAS!$H:$Q,MATCH(BASE!H6019,LISTAS!$G:$G,0),MATCH(BASE!J6019,LISTAS!$H$3:$Q$3,0))*Tabela3[[#This Row],[QUANTIDADE]]</f>
        <v>18</v>
      </c>
      <c r="L6019" s="2" t="str">
        <f>TEXT(Tabela3[[#This Row],[DATA]],"MM")</f>
        <v>05</v>
      </c>
      <c r="M6019" s="2">
        <f>WEEKNUM(Tabela3[[#This Row],[DATA]])</f>
        <v>20</v>
      </c>
      <c r="N6019" s="18">
        <f>YEAR(Tabela3[[#This Row],[DATA]])</f>
        <v>2023</v>
      </c>
    </row>
    <row r="6020" spans="2:14">
      <c r="B6020" s="1">
        <v>45064</v>
      </c>
      <c r="C6020">
        <v>14673</v>
      </c>
      <c r="D6020">
        <f>COUNTIF(C$4:C6020,Tabela3[[#This Row],[COMANDA]])</f>
        <v>1</v>
      </c>
      <c r="E6020" t="s">
        <v>90</v>
      </c>
      <c r="F6020" t="s">
        <v>99</v>
      </c>
      <c r="G6020" t="s">
        <v>8</v>
      </c>
      <c r="H6020" t="s">
        <v>42</v>
      </c>
      <c r="I6020" s="2">
        <v>1</v>
      </c>
      <c r="J6020" t="s">
        <v>11</v>
      </c>
      <c r="K6020" s="21">
        <f>INDEX(LISTAS!$H:$Q,MATCH(BASE!H6020,LISTAS!$G:$G,0),MATCH(BASE!J6020,LISTAS!$H$3:$Q$3,0))*Tabela3[[#This Row],[QUANTIDADE]]</f>
        <v>16</v>
      </c>
      <c r="L6020" s="2" t="str">
        <f>TEXT(Tabela3[[#This Row],[DATA]],"MM")</f>
        <v>05</v>
      </c>
      <c r="M6020" s="2">
        <f>WEEKNUM(Tabela3[[#This Row],[DATA]])</f>
        <v>20</v>
      </c>
      <c r="N6020" s="18">
        <f>YEAR(Tabela3[[#This Row],[DATA]])</f>
        <v>2023</v>
      </c>
    </row>
    <row r="6021" spans="2:14">
      <c r="B6021" s="1">
        <v>45064</v>
      </c>
      <c r="C6021">
        <v>14673</v>
      </c>
      <c r="D6021">
        <f>COUNTIF(C$4:C6021,Tabela3[[#This Row],[COMANDA]])</f>
        <v>2</v>
      </c>
      <c r="E6021" t="s">
        <v>90</v>
      </c>
      <c r="F6021" t="s">
        <v>99</v>
      </c>
      <c r="G6021" t="s">
        <v>9</v>
      </c>
      <c r="H6021" t="s">
        <v>138</v>
      </c>
      <c r="I6021" s="2">
        <v>1</v>
      </c>
      <c r="J6021" t="s">
        <v>11</v>
      </c>
      <c r="K6021" s="21">
        <f>INDEX(LISTAS!$H:$Q,MATCH(BASE!H6021,LISTAS!$G:$G,0),MATCH(BASE!J6021,LISTAS!$H$3:$Q$3,0))*Tabela3[[#This Row],[QUANTIDADE]]</f>
        <v>4</v>
      </c>
      <c r="L6021" s="2" t="str">
        <f>TEXT(Tabela3[[#This Row],[DATA]],"MM")</f>
        <v>05</v>
      </c>
      <c r="M6021" s="2">
        <f>WEEKNUM(Tabela3[[#This Row],[DATA]])</f>
        <v>20</v>
      </c>
      <c r="N6021" s="18">
        <f>YEAR(Tabela3[[#This Row],[DATA]])</f>
        <v>2023</v>
      </c>
    </row>
    <row r="6022" spans="2:14">
      <c r="B6022" s="1">
        <v>45064</v>
      </c>
      <c r="C6022">
        <v>14674</v>
      </c>
      <c r="D6022">
        <f>COUNTIF(C$4:C6022,Tabela3[[#This Row],[COMANDA]])</f>
        <v>1</v>
      </c>
      <c r="E6022" t="s">
        <v>90</v>
      </c>
      <c r="F6022" t="s">
        <v>99</v>
      </c>
      <c r="G6022" t="s">
        <v>8</v>
      </c>
      <c r="H6022" t="s">
        <v>204</v>
      </c>
      <c r="I6022" s="2">
        <v>1</v>
      </c>
      <c r="J6022" t="s">
        <v>11</v>
      </c>
      <c r="K6022" s="21">
        <f>INDEX(LISTAS!$H:$Q,MATCH(BASE!H6022,LISTAS!$G:$G,0),MATCH(BASE!J6022,LISTAS!$H$3:$Q$3,0))*Tabela3[[#This Row],[QUANTIDADE]]</f>
        <v>18</v>
      </c>
      <c r="L6022" s="2" t="str">
        <f>TEXT(Tabela3[[#This Row],[DATA]],"MM")</f>
        <v>05</v>
      </c>
      <c r="M6022" s="2">
        <f>WEEKNUM(Tabela3[[#This Row],[DATA]])</f>
        <v>20</v>
      </c>
      <c r="N6022" s="18">
        <f>YEAR(Tabela3[[#This Row],[DATA]])</f>
        <v>2023</v>
      </c>
    </row>
    <row r="6023" spans="2:14">
      <c r="B6023" s="1">
        <v>45064</v>
      </c>
      <c r="C6023">
        <v>14674</v>
      </c>
      <c r="D6023">
        <f>COUNTIF(C$4:C6023,Tabela3[[#This Row],[COMANDA]])</f>
        <v>2</v>
      </c>
      <c r="E6023" t="s">
        <v>90</v>
      </c>
      <c r="F6023" t="s">
        <v>99</v>
      </c>
      <c r="G6023" t="s">
        <v>8</v>
      </c>
      <c r="H6023" t="s">
        <v>84</v>
      </c>
      <c r="I6023" s="2">
        <v>1</v>
      </c>
      <c r="J6023" t="s">
        <v>11</v>
      </c>
      <c r="K6023" s="21">
        <f>INDEX(LISTAS!$H:$Q,MATCH(BASE!H6023,LISTAS!$G:$G,0),MATCH(BASE!J6023,LISTAS!$H$3:$Q$3,0))*Tabela3[[#This Row],[QUANTIDADE]]</f>
        <v>16</v>
      </c>
      <c r="L6023" s="2" t="str">
        <f>TEXT(Tabela3[[#This Row],[DATA]],"MM")</f>
        <v>05</v>
      </c>
      <c r="M6023" s="2">
        <f>WEEKNUM(Tabela3[[#This Row],[DATA]])</f>
        <v>20</v>
      </c>
      <c r="N6023" s="18">
        <f>YEAR(Tabela3[[#This Row],[DATA]])</f>
        <v>2023</v>
      </c>
    </row>
    <row r="6024" spans="2:14">
      <c r="B6024" s="1">
        <v>45064</v>
      </c>
      <c r="C6024">
        <v>14674</v>
      </c>
      <c r="D6024">
        <f>COUNTIF(C$4:C6024,Tabela3[[#This Row],[COMANDA]])</f>
        <v>3</v>
      </c>
      <c r="E6024" t="s">
        <v>90</v>
      </c>
      <c r="F6024" t="s">
        <v>99</v>
      </c>
      <c r="G6024" t="s">
        <v>61</v>
      </c>
      <c r="H6024" t="s">
        <v>161</v>
      </c>
      <c r="I6024" s="2">
        <v>1</v>
      </c>
      <c r="J6024" t="s">
        <v>11</v>
      </c>
      <c r="K6024" s="21">
        <f>INDEX(LISTAS!$H:$Q,MATCH(BASE!H6024,LISTAS!$G:$G,0),MATCH(BASE!J6024,LISTAS!$H$3:$Q$3,0))*Tabela3[[#This Row],[QUANTIDADE]]</f>
        <v>3</v>
      </c>
      <c r="L6024" s="2" t="str">
        <f>TEXT(Tabela3[[#This Row],[DATA]],"MM")</f>
        <v>05</v>
      </c>
      <c r="M6024" s="2">
        <f>WEEKNUM(Tabela3[[#This Row],[DATA]])</f>
        <v>20</v>
      </c>
      <c r="N6024" s="18">
        <f>YEAR(Tabela3[[#This Row],[DATA]])</f>
        <v>2023</v>
      </c>
    </row>
    <row r="6025" spans="2:14">
      <c r="B6025" s="1">
        <v>45064</v>
      </c>
      <c r="C6025">
        <v>14674</v>
      </c>
      <c r="D6025">
        <f>COUNTIF(C$4:C6025,Tabela3[[#This Row],[COMANDA]])</f>
        <v>4</v>
      </c>
      <c r="E6025" t="s">
        <v>90</v>
      </c>
      <c r="F6025" t="s">
        <v>99</v>
      </c>
      <c r="G6025" t="s">
        <v>61</v>
      </c>
      <c r="H6025" t="s">
        <v>199</v>
      </c>
      <c r="I6025" s="2">
        <v>1</v>
      </c>
      <c r="J6025" t="s">
        <v>11</v>
      </c>
      <c r="K6025" s="21">
        <f>INDEX(LISTAS!$H:$Q,MATCH(BASE!H6025,LISTAS!$G:$G,0),MATCH(BASE!J6025,LISTAS!$H$3:$Q$3,0))*Tabela3[[#This Row],[QUANTIDADE]]</f>
        <v>1</v>
      </c>
      <c r="L6025" s="2" t="str">
        <f>TEXT(Tabela3[[#This Row],[DATA]],"MM")</f>
        <v>05</v>
      </c>
      <c r="M6025" s="2">
        <f>WEEKNUM(Tabela3[[#This Row],[DATA]])</f>
        <v>20</v>
      </c>
      <c r="N6025" s="18">
        <f>YEAR(Tabela3[[#This Row],[DATA]])</f>
        <v>2023</v>
      </c>
    </row>
    <row r="6026" spans="2:14">
      <c r="B6026" s="1">
        <v>45064</v>
      </c>
      <c r="C6026">
        <v>14675</v>
      </c>
      <c r="D6026">
        <f>COUNTIF(C$4:C6026,Tabela3[[#This Row],[COMANDA]])</f>
        <v>1</v>
      </c>
      <c r="E6026" t="s">
        <v>90</v>
      </c>
      <c r="F6026" t="s">
        <v>99</v>
      </c>
      <c r="G6026" t="s">
        <v>8</v>
      </c>
      <c r="H6026" t="s">
        <v>47</v>
      </c>
      <c r="I6026" s="2">
        <v>1</v>
      </c>
      <c r="J6026" t="s">
        <v>11</v>
      </c>
      <c r="K6026" s="21">
        <f>INDEX(LISTAS!$H:$Q,MATCH(BASE!H6026,LISTAS!$G:$G,0),MATCH(BASE!J6026,LISTAS!$H$3:$Q$3,0))*Tabela3[[#This Row],[QUANTIDADE]]</f>
        <v>16</v>
      </c>
      <c r="L6026" s="2" t="str">
        <f>TEXT(Tabela3[[#This Row],[DATA]],"MM")</f>
        <v>05</v>
      </c>
      <c r="M6026" s="2">
        <f>WEEKNUM(Tabela3[[#This Row],[DATA]])</f>
        <v>20</v>
      </c>
      <c r="N6026" s="18">
        <f>YEAR(Tabela3[[#This Row],[DATA]])</f>
        <v>2023</v>
      </c>
    </row>
    <row r="6027" spans="2:14">
      <c r="B6027" s="1">
        <v>45064</v>
      </c>
      <c r="C6027">
        <v>14676</v>
      </c>
      <c r="D6027">
        <f>COUNTIF(C$4:C6027,Tabela3[[#This Row],[COMANDA]])</f>
        <v>1</v>
      </c>
      <c r="E6027" t="s">
        <v>90</v>
      </c>
      <c r="F6027" t="s">
        <v>100</v>
      </c>
      <c r="G6027" t="s">
        <v>8</v>
      </c>
      <c r="H6027" t="s">
        <v>202</v>
      </c>
      <c r="I6027" s="2">
        <v>1</v>
      </c>
      <c r="J6027" t="s">
        <v>11</v>
      </c>
      <c r="K6027" s="21">
        <f>INDEX(LISTAS!$H:$Q,MATCH(BASE!H6027,LISTAS!$G:$G,0),MATCH(BASE!J6027,LISTAS!$H$3:$Q$3,0))*Tabela3[[#This Row],[QUANTIDADE]]</f>
        <v>20</v>
      </c>
      <c r="L6027" s="2" t="str">
        <f>TEXT(Tabela3[[#This Row],[DATA]],"MM")</f>
        <v>05</v>
      </c>
      <c r="M6027" s="2">
        <f>WEEKNUM(Tabela3[[#This Row],[DATA]])</f>
        <v>20</v>
      </c>
      <c r="N6027" s="18">
        <f>YEAR(Tabela3[[#This Row],[DATA]])</f>
        <v>2023</v>
      </c>
    </row>
    <row r="6028" spans="2:14">
      <c r="B6028" s="1">
        <v>45064</v>
      </c>
      <c r="C6028">
        <v>14677</v>
      </c>
      <c r="D6028">
        <f>COUNTIF(C$4:C6028,Tabela3[[#This Row],[COMANDA]])</f>
        <v>1</v>
      </c>
      <c r="E6028" t="s">
        <v>90</v>
      </c>
      <c r="F6028" t="s">
        <v>375</v>
      </c>
      <c r="G6028" t="s">
        <v>8</v>
      </c>
      <c r="H6028" t="s">
        <v>202</v>
      </c>
      <c r="I6028" s="2">
        <v>1</v>
      </c>
      <c r="J6028" t="s">
        <v>12</v>
      </c>
      <c r="K6028" s="21">
        <f>INDEX(LISTAS!$H:$Q,MATCH(BASE!H6028,LISTAS!$G:$G,0),MATCH(BASE!J6028,LISTAS!$H$3:$Q$3,0))*Tabela3[[#This Row],[QUANTIDADE]]</f>
        <v>18</v>
      </c>
      <c r="L6028" s="2" t="str">
        <f>TEXT(Tabela3[[#This Row],[DATA]],"MM")</f>
        <v>05</v>
      </c>
      <c r="M6028" s="2">
        <f>WEEKNUM(Tabela3[[#This Row],[DATA]])</f>
        <v>20</v>
      </c>
      <c r="N6028" s="18">
        <f>YEAR(Tabela3[[#This Row],[DATA]])</f>
        <v>2023</v>
      </c>
    </row>
    <row r="6029" spans="2:14">
      <c r="B6029" s="1">
        <v>45064</v>
      </c>
      <c r="C6029">
        <v>14677</v>
      </c>
      <c r="D6029">
        <f>COUNTIF(C$4:C6029,Tabela3[[#This Row],[COMANDA]])</f>
        <v>2</v>
      </c>
      <c r="E6029" t="s">
        <v>90</v>
      </c>
      <c r="F6029" t="s">
        <v>375</v>
      </c>
      <c r="G6029" t="s">
        <v>8</v>
      </c>
      <c r="H6029" t="s">
        <v>47</v>
      </c>
      <c r="I6029" s="2">
        <v>1</v>
      </c>
      <c r="J6029" t="s">
        <v>12</v>
      </c>
      <c r="K6029" s="21">
        <f>INDEX(LISTAS!$H:$Q,MATCH(BASE!H6029,LISTAS!$G:$G,0),MATCH(BASE!J6029,LISTAS!$H$3:$Q$3,0))*Tabela3[[#This Row],[QUANTIDADE]]</f>
        <v>14.4</v>
      </c>
      <c r="L6029" s="2" t="str">
        <f>TEXT(Tabela3[[#This Row],[DATA]],"MM")</f>
        <v>05</v>
      </c>
      <c r="M6029" s="2">
        <f>WEEKNUM(Tabela3[[#This Row],[DATA]])</f>
        <v>20</v>
      </c>
      <c r="N6029" s="18">
        <f>YEAR(Tabela3[[#This Row],[DATA]])</f>
        <v>2023</v>
      </c>
    </row>
    <row r="6030" spans="2:14">
      <c r="B6030" s="1">
        <v>45064</v>
      </c>
      <c r="C6030">
        <v>14678</v>
      </c>
      <c r="D6030">
        <f>COUNTIF(C$4:C6030,Tabela3[[#This Row],[COMANDA]])</f>
        <v>1</v>
      </c>
      <c r="E6030" t="s">
        <v>90</v>
      </c>
      <c r="F6030" t="s">
        <v>99</v>
      </c>
      <c r="G6030" t="s">
        <v>8</v>
      </c>
      <c r="H6030" t="s">
        <v>206</v>
      </c>
      <c r="I6030" s="2">
        <v>1</v>
      </c>
      <c r="J6030" t="s">
        <v>11</v>
      </c>
      <c r="K6030" s="21">
        <f>INDEX(LISTAS!$H:$Q,MATCH(BASE!H6030,LISTAS!$G:$G,0),MATCH(BASE!J6030,LISTAS!$H$3:$Q$3,0))*Tabela3[[#This Row],[QUANTIDADE]]</f>
        <v>18</v>
      </c>
      <c r="L6030" s="2" t="str">
        <f>TEXT(Tabela3[[#This Row],[DATA]],"MM")</f>
        <v>05</v>
      </c>
      <c r="M6030" s="2">
        <f>WEEKNUM(Tabela3[[#This Row],[DATA]])</f>
        <v>20</v>
      </c>
      <c r="N6030" s="18">
        <f>YEAR(Tabela3[[#This Row],[DATA]])</f>
        <v>2023</v>
      </c>
    </row>
    <row r="6031" spans="2:14">
      <c r="B6031" s="1">
        <v>45064</v>
      </c>
      <c r="C6031">
        <v>14679</v>
      </c>
      <c r="D6031">
        <f>COUNTIF(C$4:C6031,Tabela3[[#This Row],[COMANDA]])</f>
        <v>1</v>
      </c>
      <c r="E6031" t="s">
        <v>90</v>
      </c>
      <c r="F6031" t="s">
        <v>98</v>
      </c>
      <c r="G6031" t="s">
        <v>8</v>
      </c>
      <c r="H6031" t="s">
        <v>202</v>
      </c>
      <c r="I6031" s="2">
        <v>1</v>
      </c>
      <c r="J6031" t="s">
        <v>11</v>
      </c>
      <c r="K6031" s="21">
        <f>INDEX(LISTAS!$H:$Q,MATCH(BASE!H6031,LISTAS!$G:$G,0),MATCH(BASE!J6031,LISTAS!$H$3:$Q$3,0))*Tabela3[[#This Row],[QUANTIDADE]]</f>
        <v>20</v>
      </c>
      <c r="L6031" s="2" t="str">
        <f>TEXT(Tabela3[[#This Row],[DATA]],"MM")</f>
        <v>05</v>
      </c>
      <c r="M6031" s="2">
        <f>WEEKNUM(Tabela3[[#This Row],[DATA]])</f>
        <v>20</v>
      </c>
      <c r="N6031" s="18">
        <f>YEAR(Tabela3[[#This Row],[DATA]])</f>
        <v>2023</v>
      </c>
    </row>
    <row r="6032" spans="2:14">
      <c r="B6032" s="1">
        <v>45064</v>
      </c>
      <c r="C6032">
        <v>14679</v>
      </c>
      <c r="D6032">
        <f>COUNTIF(C$4:C6032,Tabela3[[#This Row],[COMANDA]])</f>
        <v>2</v>
      </c>
      <c r="E6032" t="s">
        <v>90</v>
      </c>
      <c r="F6032" t="s">
        <v>98</v>
      </c>
      <c r="G6032" t="s">
        <v>9</v>
      </c>
      <c r="H6032" t="s">
        <v>138</v>
      </c>
      <c r="I6032" s="2">
        <v>1</v>
      </c>
      <c r="J6032" t="s">
        <v>11</v>
      </c>
      <c r="K6032" s="21">
        <f>INDEX(LISTAS!$H:$Q,MATCH(BASE!H6032,LISTAS!$G:$G,0),MATCH(BASE!J6032,LISTAS!$H$3:$Q$3,0))*Tabela3[[#This Row],[QUANTIDADE]]</f>
        <v>4</v>
      </c>
      <c r="L6032" s="2" t="str">
        <f>TEXT(Tabela3[[#This Row],[DATA]],"MM")</f>
        <v>05</v>
      </c>
      <c r="M6032" s="2">
        <f>WEEKNUM(Tabela3[[#This Row],[DATA]])</f>
        <v>20</v>
      </c>
      <c r="N6032" s="18">
        <f>YEAR(Tabela3[[#This Row],[DATA]])</f>
        <v>2023</v>
      </c>
    </row>
    <row r="6033" spans="2:14">
      <c r="B6033" s="1">
        <v>45064</v>
      </c>
      <c r="C6033">
        <v>14680</v>
      </c>
      <c r="D6033">
        <f>COUNTIF(C$4:C6033,Tabela3[[#This Row],[COMANDA]])</f>
        <v>1</v>
      </c>
      <c r="E6033" t="s">
        <v>90</v>
      </c>
      <c r="F6033" t="s">
        <v>98</v>
      </c>
      <c r="G6033" t="s">
        <v>8</v>
      </c>
      <c r="H6033" t="s">
        <v>206</v>
      </c>
      <c r="I6033" s="2">
        <v>1</v>
      </c>
      <c r="J6033" t="s">
        <v>11</v>
      </c>
      <c r="K6033" s="21">
        <f>INDEX(LISTAS!$H:$Q,MATCH(BASE!H6033,LISTAS!$G:$G,0),MATCH(BASE!J6033,LISTAS!$H$3:$Q$3,0))*Tabela3[[#This Row],[QUANTIDADE]]</f>
        <v>18</v>
      </c>
      <c r="L6033" s="2" t="str">
        <f>TEXT(Tabela3[[#This Row],[DATA]],"MM")</f>
        <v>05</v>
      </c>
      <c r="M6033" s="2">
        <f>WEEKNUM(Tabela3[[#This Row],[DATA]])</f>
        <v>20</v>
      </c>
      <c r="N6033" s="18">
        <f>YEAR(Tabela3[[#This Row],[DATA]])</f>
        <v>2023</v>
      </c>
    </row>
    <row r="6034" spans="2:14">
      <c r="B6034" s="1">
        <v>45064</v>
      </c>
      <c r="C6034">
        <v>14680</v>
      </c>
      <c r="D6034">
        <f>COUNTIF(C$4:C6034,Tabela3[[#This Row],[COMANDA]])</f>
        <v>2</v>
      </c>
      <c r="E6034" t="s">
        <v>90</v>
      </c>
      <c r="F6034" t="s">
        <v>98</v>
      </c>
      <c r="G6034" t="s">
        <v>9</v>
      </c>
      <c r="H6034" t="s">
        <v>142</v>
      </c>
      <c r="I6034" s="2">
        <v>1</v>
      </c>
      <c r="J6034" t="s">
        <v>11</v>
      </c>
      <c r="K6034" s="21">
        <f>INDEX(LISTAS!$H:$Q,MATCH(BASE!H6034,LISTAS!$G:$G,0),MATCH(BASE!J6034,LISTAS!$H$3:$Q$3,0))*Tabela3[[#This Row],[QUANTIDADE]]</f>
        <v>6</v>
      </c>
      <c r="L6034" s="2" t="str">
        <f>TEXT(Tabela3[[#This Row],[DATA]],"MM")</f>
        <v>05</v>
      </c>
      <c r="M6034" s="2">
        <f>WEEKNUM(Tabela3[[#This Row],[DATA]])</f>
        <v>20</v>
      </c>
      <c r="N6034" s="18">
        <f>YEAR(Tabela3[[#This Row],[DATA]])</f>
        <v>2023</v>
      </c>
    </row>
    <row r="6035" spans="2:14">
      <c r="B6035" s="1">
        <v>45064</v>
      </c>
      <c r="C6035">
        <v>14681</v>
      </c>
      <c r="D6035">
        <f>COUNTIF(C$4:C6035,Tabela3[[#This Row],[COMANDA]])</f>
        <v>1</v>
      </c>
      <c r="E6035" t="s">
        <v>90</v>
      </c>
      <c r="F6035" t="s">
        <v>99</v>
      </c>
      <c r="G6035" t="s">
        <v>8</v>
      </c>
      <c r="H6035" t="s">
        <v>39</v>
      </c>
      <c r="I6035" s="2">
        <v>1</v>
      </c>
      <c r="J6035" t="s">
        <v>11</v>
      </c>
      <c r="K6035" s="21">
        <f>INDEX(LISTAS!$H:$Q,MATCH(BASE!H6035,LISTAS!$G:$G,0),MATCH(BASE!J6035,LISTAS!$H$3:$Q$3,0))*Tabela3[[#This Row],[QUANTIDADE]]</f>
        <v>12</v>
      </c>
      <c r="L6035" s="2" t="str">
        <f>TEXT(Tabela3[[#This Row],[DATA]],"MM")</f>
        <v>05</v>
      </c>
      <c r="M6035" s="2">
        <f>WEEKNUM(Tabela3[[#This Row],[DATA]])</f>
        <v>20</v>
      </c>
      <c r="N6035" s="18">
        <f>YEAR(Tabela3[[#This Row],[DATA]])</f>
        <v>2023</v>
      </c>
    </row>
    <row r="6036" spans="2:14">
      <c r="B6036" s="1">
        <v>45064</v>
      </c>
      <c r="C6036">
        <v>14681</v>
      </c>
      <c r="D6036">
        <f>COUNTIF(C$4:C6036,Tabela3[[#This Row],[COMANDA]])</f>
        <v>2</v>
      </c>
      <c r="E6036" t="s">
        <v>90</v>
      </c>
      <c r="F6036" t="s">
        <v>99</v>
      </c>
      <c r="G6036" t="s">
        <v>8</v>
      </c>
      <c r="H6036" t="s">
        <v>47</v>
      </c>
      <c r="I6036" s="2">
        <v>1</v>
      </c>
      <c r="J6036" t="s">
        <v>11</v>
      </c>
      <c r="K6036" s="21">
        <f>INDEX(LISTAS!$H:$Q,MATCH(BASE!H6036,LISTAS!$G:$G,0),MATCH(BASE!J6036,LISTAS!$H$3:$Q$3,0))*Tabela3[[#This Row],[QUANTIDADE]]</f>
        <v>16</v>
      </c>
      <c r="L6036" s="2" t="str">
        <f>TEXT(Tabela3[[#This Row],[DATA]],"MM")</f>
        <v>05</v>
      </c>
      <c r="M6036" s="2">
        <f>WEEKNUM(Tabela3[[#This Row],[DATA]])</f>
        <v>20</v>
      </c>
      <c r="N6036" s="18">
        <f>YEAR(Tabela3[[#This Row],[DATA]])</f>
        <v>2023</v>
      </c>
    </row>
    <row r="6037" spans="2:14">
      <c r="B6037" s="1">
        <v>45064</v>
      </c>
      <c r="C6037">
        <v>14681</v>
      </c>
      <c r="D6037">
        <f>COUNTIF(C$4:C6037,Tabela3[[#This Row],[COMANDA]])</f>
        <v>3</v>
      </c>
      <c r="E6037" t="s">
        <v>90</v>
      </c>
      <c r="F6037" t="s">
        <v>99</v>
      </c>
      <c r="G6037" t="s">
        <v>9</v>
      </c>
      <c r="H6037" t="s">
        <v>138</v>
      </c>
      <c r="I6037" s="2">
        <v>1</v>
      </c>
      <c r="J6037" t="s">
        <v>11</v>
      </c>
      <c r="K6037" s="21">
        <f>INDEX(LISTAS!$H:$Q,MATCH(BASE!H6037,LISTAS!$G:$G,0),MATCH(BASE!J6037,LISTAS!$H$3:$Q$3,0))*Tabela3[[#This Row],[QUANTIDADE]]</f>
        <v>4</v>
      </c>
      <c r="L6037" s="2" t="str">
        <f>TEXT(Tabela3[[#This Row],[DATA]],"MM")</f>
        <v>05</v>
      </c>
      <c r="M6037" s="2">
        <f>WEEKNUM(Tabela3[[#This Row],[DATA]])</f>
        <v>20</v>
      </c>
      <c r="N6037" s="18">
        <f>YEAR(Tabela3[[#This Row],[DATA]])</f>
        <v>2023</v>
      </c>
    </row>
    <row r="6038" spans="2:14">
      <c r="B6038" s="1">
        <v>45064</v>
      </c>
      <c r="C6038">
        <v>14682</v>
      </c>
      <c r="D6038">
        <f>COUNTIF(C$4:C6038,Tabela3[[#This Row],[COMANDA]])</f>
        <v>1</v>
      </c>
      <c r="E6038" t="s">
        <v>89</v>
      </c>
      <c r="F6038" t="s">
        <v>375</v>
      </c>
      <c r="G6038" t="s">
        <v>8</v>
      </c>
      <c r="H6038" t="s">
        <v>202</v>
      </c>
      <c r="I6038" s="2">
        <v>1</v>
      </c>
      <c r="J6038" t="s">
        <v>12</v>
      </c>
      <c r="K6038" s="21">
        <f>INDEX(LISTAS!$H:$Q,MATCH(BASE!H6038,LISTAS!$G:$G,0),MATCH(BASE!J6038,LISTAS!$H$3:$Q$3,0))*Tabela3[[#This Row],[QUANTIDADE]]</f>
        <v>18</v>
      </c>
      <c r="L6038" s="2" t="str">
        <f>TEXT(Tabela3[[#This Row],[DATA]],"MM")</f>
        <v>05</v>
      </c>
      <c r="M6038" s="2">
        <f>WEEKNUM(Tabela3[[#This Row],[DATA]])</f>
        <v>20</v>
      </c>
      <c r="N6038" s="18">
        <f>YEAR(Tabela3[[#This Row],[DATA]])</f>
        <v>2023</v>
      </c>
    </row>
    <row r="6039" spans="2:14">
      <c r="B6039" s="1">
        <v>45064</v>
      </c>
      <c r="C6039">
        <v>14682</v>
      </c>
      <c r="D6039">
        <f>COUNTIF(C$4:C6039,Tabela3[[#This Row],[COMANDA]])</f>
        <v>2</v>
      </c>
      <c r="E6039" t="s">
        <v>89</v>
      </c>
      <c r="F6039" t="s">
        <v>375</v>
      </c>
      <c r="G6039" t="s">
        <v>8</v>
      </c>
      <c r="H6039" t="s">
        <v>206</v>
      </c>
      <c r="I6039" s="2">
        <v>1</v>
      </c>
      <c r="J6039" t="s">
        <v>12</v>
      </c>
      <c r="K6039" s="21">
        <f>INDEX(LISTAS!$H:$Q,MATCH(BASE!H6039,LISTAS!$G:$G,0),MATCH(BASE!J6039,LISTAS!$H$3:$Q$3,0))*Tabela3[[#This Row],[QUANTIDADE]]</f>
        <v>16.2</v>
      </c>
      <c r="L6039" s="2" t="str">
        <f>TEXT(Tabela3[[#This Row],[DATA]],"MM")</f>
        <v>05</v>
      </c>
      <c r="M6039" s="2">
        <f>WEEKNUM(Tabela3[[#This Row],[DATA]])</f>
        <v>20</v>
      </c>
      <c r="N6039" s="18">
        <f>YEAR(Tabela3[[#This Row],[DATA]])</f>
        <v>2023</v>
      </c>
    </row>
    <row r="6040" spans="2:14">
      <c r="B6040" s="1">
        <v>45064</v>
      </c>
      <c r="C6040">
        <v>14683</v>
      </c>
      <c r="D6040">
        <f>COUNTIF(C$4:C6040,Tabela3[[#This Row],[COMANDA]])</f>
        <v>1</v>
      </c>
      <c r="E6040" t="s">
        <v>90</v>
      </c>
      <c r="F6040" t="s">
        <v>98</v>
      </c>
      <c r="G6040" t="s">
        <v>8</v>
      </c>
      <c r="H6040" t="s">
        <v>204</v>
      </c>
      <c r="I6040" s="2">
        <v>1</v>
      </c>
      <c r="J6040" t="s">
        <v>11</v>
      </c>
      <c r="K6040" s="21">
        <f>INDEX(LISTAS!$H:$Q,MATCH(BASE!H6040,LISTAS!$G:$G,0),MATCH(BASE!J6040,LISTAS!$H$3:$Q$3,0))*Tabela3[[#This Row],[QUANTIDADE]]</f>
        <v>18</v>
      </c>
      <c r="L6040" s="2" t="str">
        <f>TEXT(Tabela3[[#This Row],[DATA]],"MM")</f>
        <v>05</v>
      </c>
      <c r="M6040" s="2">
        <f>WEEKNUM(Tabela3[[#This Row],[DATA]])</f>
        <v>20</v>
      </c>
      <c r="N6040" s="18">
        <f>YEAR(Tabela3[[#This Row],[DATA]])</f>
        <v>2023</v>
      </c>
    </row>
    <row r="6041" spans="2:14">
      <c r="B6041" s="1">
        <v>45064</v>
      </c>
      <c r="C6041">
        <v>14683</v>
      </c>
      <c r="D6041">
        <f>COUNTIF(C$4:C6041,Tabela3[[#This Row],[COMANDA]])</f>
        <v>2</v>
      </c>
      <c r="E6041" t="s">
        <v>90</v>
      </c>
      <c r="F6041" t="s">
        <v>98</v>
      </c>
      <c r="G6041" t="s">
        <v>9</v>
      </c>
      <c r="H6041" t="s">
        <v>58</v>
      </c>
      <c r="I6041" s="2">
        <v>1</v>
      </c>
      <c r="J6041" t="s">
        <v>11</v>
      </c>
      <c r="K6041" s="21">
        <f>INDEX(LISTAS!$H:$Q,MATCH(BASE!H6041,LISTAS!$G:$G,0),MATCH(BASE!J6041,LISTAS!$H$3:$Q$3,0))*Tabela3[[#This Row],[QUANTIDADE]]</f>
        <v>5</v>
      </c>
      <c r="L6041" s="2" t="str">
        <f>TEXT(Tabela3[[#This Row],[DATA]],"MM")</f>
        <v>05</v>
      </c>
      <c r="M6041" s="2">
        <f>WEEKNUM(Tabela3[[#This Row],[DATA]])</f>
        <v>20</v>
      </c>
      <c r="N6041" s="18">
        <f>YEAR(Tabela3[[#This Row],[DATA]])</f>
        <v>2023</v>
      </c>
    </row>
    <row r="6042" spans="2:14">
      <c r="B6042" s="1">
        <v>45064</v>
      </c>
      <c r="C6042">
        <v>14684</v>
      </c>
      <c r="D6042">
        <f>COUNTIF(C$4:C6042,Tabela3[[#This Row],[COMANDA]])</f>
        <v>1</v>
      </c>
      <c r="E6042" t="s">
        <v>90</v>
      </c>
      <c r="G6042" t="s">
        <v>8</v>
      </c>
      <c r="H6042" t="s">
        <v>202</v>
      </c>
      <c r="I6042" s="2">
        <v>1</v>
      </c>
      <c r="J6042" t="s">
        <v>11</v>
      </c>
      <c r="K6042" s="21">
        <f>INDEX(LISTAS!$H:$Q,MATCH(BASE!H6042,LISTAS!$G:$G,0),MATCH(BASE!J6042,LISTAS!$H$3:$Q$3,0))*Tabela3[[#This Row],[QUANTIDADE]]</f>
        <v>20</v>
      </c>
      <c r="L6042" s="2" t="str">
        <f>TEXT(Tabela3[[#This Row],[DATA]],"MM")</f>
        <v>05</v>
      </c>
      <c r="M6042" s="2">
        <f>WEEKNUM(Tabela3[[#This Row],[DATA]])</f>
        <v>20</v>
      </c>
      <c r="N6042" s="18">
        <f>YEAR(Tabela3[[#This Row],[DATA]])</f>
        <v>2023</v>
      </c>
    </row>
    <row r="6043" spans="2:14">
      <c r="B6043" s="1">
        <v>45064</v>
      </c>
      <c r="C6043">
        <v>14684</v>
      </c>
      <c r="D6043">
        <f>COUNTIF(C$4:C6043,Tabela3[[#This Row],[COMANDA]])</f>
        <v>2</v>
      </c>
      <c r="E6043" t="s">
        <v>90</v>
      </c>
      <c r="G6043" t="s">
        <v>9</v>
      </c>
      <c r="H6043" t="s">
        <v>131</v>
      </c>
      <c r="I6043" s="2">
        <v>1</v>
      </c>
      <c r="J6043" t="s">
        <v>11</v>
      </c>
      <c r="K6043" s="21">
        <f>INDEX(LISTAS!$H:$Q,MATCH(BASE!H6043,LISTAS!$G:$G,0),MATCH(BASE!J6043,LISTAS!$H$3:$Q$3,0))*Tabela3[[#This Row],[QUANTIDADE]]</f>
        <v>4</v>
      </c>
      <c r="L6043" s="2" t="str">
        <f>TEXT(Tabela3[[#This Row],[DATA]],"MM")</f>
        <v>05</v>
      </c>
      <c r="M6043" s="2">
        <f>WEEKNUM(Tabela3[[#This Row],[DATA]])</f>
        <v>20</v>
      </c>
      <c r="N6043" s="18">
        <f>YEAR(Tabela3[[#This Row],[DATA]])</f>
        <v>2023</v>
      </c>
    </row>
    <row r="6044" spans="2:14">
      <c r="B6044" s="1">
        <v>45064</v>
      </c>
      <c r="C6044">
        <v>14685</v>
      </c>
      <c r="D6044">
        <f>COUNTIF(C$4:C6044,Tabela3[[#This Row],[COMANDA]])</f>
        <v>1</v>
      </c>
      <c r="E6044" t="s">
        <v>90</v>
      </c>
      <c r="F6044" t="s">
        <v>98</v>
      </c>
      <c r="G6044" t="s">
        <v>8</v>
      </c>
      <c r="H6044" t="s">
        <v>84</v>
      </c>
      <c r="I6044" s="2">
        <v>1</v>
      </c>
      <c r="J6044" t="s">
        <v>11</v>
      </c>
      <c r="K6044" s="21">
        <f>INDEX(LISTAS!$H:$Q,MATCH(BASE!H6044,LISTAS!$G:$G,0),MATCH(BASE!J6044,LISTAS!$H$3:$Q$3,0))*Tabela3[[#This Row],[QUANTIDADE]]</f>
        <v>16</v>
      </c>
      <c r="L6044" s="2" t="str">
        <f>TEXT(Tabela3[[#This Row],[DATA]],"MM")</f>
        <v>05</v>
      </c>
      <c r="M6044" s="2">
        <f>WEEKNUM(Tabela3[[#This Row],[DATA]])</f>
        <v>20</v>
      </c>
      <c r="N6044" s="18">
        <f>YEAR(Tabela3[[#This Row],[DATA]])</f>
        <v>2023</v>
      </c>
    </row>
    <row r="6045" spans="2:14">
      <c r="B6045" s="1">
        <v>45064</v>
      </c>
      <c r="C6045">
        <v>14686</v>
      </c>
      <c r="D6045">
        <f>COUNTIF(C$4:C6045,Tabela3[[#This Row],[COMANDA]])</f>
        <v>1</v>
      </c>
      <c r="E6045" t="s">
        <v>90</v>
      </c>
      <c r="G6045" t="s">
        <v>8</v>
      </c>
      <c r="H6045" t="s">
        <v>202</v>
      </c>
      <c r="I6045" s="2">
        <v>1</v>
      </c>
      <c r="J6045" t="s">
        <v>11</v>
      </c>
      <c r="K6045" s="21">
        <f>INDEX(LISTAS!$H:$Q,MATCH(BASE!H6045,LISTAS!$G:$G,0),MATCH(BASE!J6045,LISTAS!$H$3:$Q$3,0))*Tabela3[[#This Row],[QUANTIDADE]]</f>
        <v>20</v>
      </c>
      <c r="L6045" s="2" t="str">
        <f>TEXT(Tabela3[[#This Row],[DATA]],"MM")</f>
        <v>05</v>
      </c>
      <c r="M6045" s="2">
        <f>WEEKNUM(Tabela3[[#This Row],[DATA]])</f>
        <v>20</v>
      </c>
      <c r="N6045" s="18">
        <f>YEAR(Tabela3[[#This Row],[DATA]])</f>
        <v>2023</v>
      </c>
    </row>
    <row r="6046" spans="2:14">
      <c r="B6046" s="1">
        <v>45064</v>
      </c>
      <c r="C6046">
        <v>14687</v>
      </c>
      <c r="D6046">
        <f>COUNTIF(C$4:C6046,Tabela3[[#This Row],[COMANDA]])</f>
        <v>1</v>
      </c>
      <c r="E6046" t="s">
        <v>90</v>
      </c>
      <c r="F6046" t="s">
        <v>98</v>
      </c>
      <c r="G6046" t="s">
        <v>8</v>
      </c>
      <c r="H6046" t="s">
        <v>202</v>
      </c>
      <c r="I6046" s="2">
        <v>1</v>
      </c>
      <c r="J6046" t="s">
        <v>11</v>
      </c>
      <c r="K6046" s="21">
        <f>INDEX(LISTAS!$H:$Q,MATCH(BASE!H6046,LISTAS!$G:$G,0),MATCH(BASE!J6046,LISTAS!$H$3:$Q$3,0))*Tabela3[[#This Row],[QUANTIDADE]]</f>
        <v>20</v>
      </c>
      <c r="L6046" s="2" t="str">
        <f>TEXT(Tabela3[[#This Row],[DATA]],"MM")</f>
        <v>05</v>
      </c>
      <c r="M6046" s="2">
        <f>WEEKNUM(Tabela3[[#This Row],[DATA]])</f>
        <v>20</v>
      </c>
      <c r="N6046" s="18">
        <f>YEAR(Tabela3[[#This Row],[DATA]])</f>
        <v>2023</v>
      </c>
    </row>
    <row r="6047" spans="2:14">
      <c r="B6047" s="1">
        <v>45064</v>
      </c>
      <c r="C6047">
        <v>14687</v>
      </c>
      <c r="D6047">
        <f>COUNTIF(C$4:C6047,Tabela3[[#This Row],[COMANDA]])</f>
        <v>2</v>
      </c>
      <c r="E6047" t="s">
        <v>90</v>
      </c>
      <c r="F6047" t="s">
        <v>98</v>
      </c>
      <c r="G6047" t="s">
        <v>9</v>
      </c>
      <c r="H6047" t="s">
        <v>134</v>
      </c>
      <c r="I6047" s="2">
        <v>1</v>
      </c>
      <c r="J6047" t="s">
        <v>11</v>
      </c>
      <c r="K6047" s="21">
        <f>INDEX(LISTAS!$H:$Q,MATCH(BASE!H6047,LISTAS!$G:$G,0),MATCH(BASE!J6047,LISTAS!$H$3:$Q$3,0))*Tabela3[[#This Row],[QUANTIDADE]]</f>
        <v>3</v>
      </c>
      <c r="L6047" s="2" t="str">
        <f>TEXT(Tabela3[[#This Row],[DATA]],"MM")</f>
        <v>05</v>
      </c>
      <c r="M6047" s="2">
        <f>WEEKNUM(Tabela3[[#This Row],[DATA]])</f>
        <v>20</v>
      </c>
      <c r="N6047" s="18">
        <f>YEAR(Tabela3[[#This Row],[DATA]])</f>
        <v>2023</v>
      </c>
    </row>
    <row r="6048" spans="2:14">
      <c r="B6048" s="1">
        <v>45064</v>
      </c>
      <c r="C6048">
        <v>14688</v>
      </c>
      <c r="D6048">
        <f>COUNTIF(C$4:C6048,Tabela3[[#This Row],[COMANDA]])</f>
        <v>1</v>
      </c>
      <c r="E6048" t="s">
        <v>90</v>
      </c>
      <c r="F6048" t="s">
        <v>98</v>
      </c>
      <c r="G6048" t="s">
        <v>8</v>
      </c>
      <c r="H6048" t="s">
        <v>204</v>
      </c>
      <c r="I6048" s="2">
        <v>1</v>
      </c>
      <c r="J6048" t="s">
        <v>11</v>
      </c>
      <c r="K6048" s="21">
        <f>INDEX(LISTAS!$H:$Q,MATCH(BASE!H6048,LISTAS!$G:$G,0),MATCH(BASE!J6048,LISTAS!$H$3:$Q$3,0))*Tabela3[[#This Row],[QUANTIDADE]]</f>
        <v>18</v>
      </c>
      <c r="L6048" s="2" t="str">
        <f>TEXT(Tabela3[[#This Row],[DATA]],"MM")</f>
        <v>05</v>
      </c>
      <c r="M6048" s="2">
        <f>WEEKNUM(Tabela3[[#This Row],[DATA]])</f>
        <v>20</v>
      </c>
      <c r="N6048" s="18">
        <f>YEAR(Tabela3[[#This Row],[DATA]])</f>
        <v>2023</v>
      </c>
    </row>
    <row r="6049" spans="2:14">
      <c r="B6049" s="1">
        <v>45064</v>
      </c>
      <c r="C6049">
        <v>14688</v>
      </c>
      <c r="D6049">
        <f>COUNTIF(C$4:C6049,Tabela3[[#This Row],[COMANDA]])</f>
        <v>2</v>
      </c>
      <c r="E6049" t="s">
        <v>90</v>
      </c>
      <c r="F6049" t="s">
        <v>98</v>
      </c>
      <c r="G6049" t="s">
        <v>9</v>
      </c>
      <c r="H6049" t="s">
        <v>136</v>
      </c>
      <c r="I6049" s="2">
        <v>1</v>
      </c>
      <c r="J6049" t="s">
        <v>11</v>
      </c>
      <c r="K6049" s="21">
        <f>INDEX(LISTAS!$H:$Q,MATCH(BASE!H6049,LISTAS!$G:$G,0),MATCH(BASE!J6049,LISTAS!$H$3:$Q$3,0))*Tabela3[[#This Row],[QUANTIDADE]]</f>
        <v>4</v>
      </c>
      <c r="L6049" s="2" t="str">
        <f>TEXT(Tabela3[[#This Row],[DATA]],"MM")</f>
        <v>05</v>
      </c>
      <c r="M6049" s="2">
        <f>WEEKNUM(Tabela3[[#This Row],[DATA]])</f>
        <v>20</v>
      </c>
      <c r="N6049" s="18">
        <f>YEAR(Tabela3[[#This Row],[DATA]])</f>
        <v>2023</v>
      </c>
    </row>
    <row r="6050" spans="2:14">
      <c r="B6050" s="1">
        <v>45064</v>
      </c>
      <c r="C6050">
        <v>14689</v>
      </c>
      <c r="D6050">
        <f>COUNTIF(C$4:C6050,Tabela3[[#This Row],[COMANDA]])</f>
        <v>1</v>
      </c>
      <c r="E6050" t="s">
        <v>89</v>
      </c>
      <c r="F6050" t="s">
        <v>98</v>
      </c>
      <c r="G6050" t="s">
        <v>8</v>
      </c>
      <c r="H6050" t="s">
        <v>204</v>
      </c>
      <c r="I6050" s="2">
        <v>1</v>
      </c>
      <c r="J6050" t="s">
        <v>11</v>
      </c>
      <c r="K6050" s="21">
        <f>INDEX(LISTAS!$H:$Q,MATCH(BASE!H6050,LISTAS!$G:$G,0),MATCH(BASE!J6050,LISTAS!$H$3:$Q$3,0))*Tabela3[[#This Row],[QUANTIDADE]]</f>
        <v>18</v>
      </c>
      <c r="L6050" s="2" t="str">
        <f>TEXT(Tabela3[[#This Row],[DATA]],"MM")</f>
        <v>05</v>
      </c>
      <c r="M6050" s="2">
        <f>WEEKNUM(Tabela3[[#This Row],[DATA]])</f>
        <v>20</v>
      </c>
      <c r="N6050" s="18">
        <f>YEAR(Tabela3[[#This Row],[DATA]])</f>
        <v>2023</v>
      </c>
    </row>
    <row r="6051" spans="2:14">
      <c r="B6051" s="1">
        <v>45064</v>
      </c>
      <c r="C6051">
        <v>14690</v>
      </c>
      <c r="D6051">
        <f>COUNTIF(C$4:C6051,Tabela3[[#This Row],[COMANDA]])</f>
        <v>1</v>
      </c>
      <c r="E6051" t="s">
        <v>89</v>
      </c>
      <c r="F6051" t="s">
        <v>99</v>
      </c>
      <c r="G6051" t="s">
        <v>8</v>
      </c>
      <c r="H6051" t="s">
        <v>39</v>
      </c>
      <c r="I6051" s="2">
        <v>1</v>
      </c>
      <c r="J6051" t="s">
        <v>11</v>
      </c>
      <c r="K6051" s="21">
        <f>INDEX(LISTAS!$H:$Q,MATCH(BASE!H6051,LISTAS!$G:$G,0),MATCH(BASE!J6051,LISTAS!$H$3:$Q$3,0))*Tabela3[[#This Row],[QUANTIDADE]]</f>
        <v>12</v>
      </c>
      <c r="L6051" s="2" t="str">
        <f>TEXT(Tabela3[[#This Row],[DATA]],"MM")</f>
        <v>05</v>
      </c>
      <c r="M6051" s="2">
        <f>WEEKNUM(Tabela3[[#This Row],[DATA]])</f>
        <v>20</v>
      </c>
      <c r="N6051" s="18">
        <f>YEAR(Tabela3[[#This Row],[DATA]])</f>
        <v>2023</v>
      </c>
    </row>
    <row r="6052" spans="2:14">
      <c r="B6052" s="1">
        <v>45064</v>
      </c>
      <c r="C6052">
        <v>14690</v>
      </c>
      <c r="D6052">
        <f>COUNTIF(C$4:C6052,Tabela3[[#This Row],[COMANDA]])</f>
        <v>2</v>
      </c>
      <c r="E6052" t="s">
        <v>89</v>
      </c>
      <c r="F6052" t="s">
        <v>99</v>
      </c>
      <c r="G6052" t="s">
        <v>61</v>
      </c>
      <c r="H6052" t="s">
        <v>166</v>
      </c>
      <c r="I6052" s="2">
        <v>1</v>
      </c>
      <c r="J6052" t="s">
        <v>11</v>
      </c>
      <c r="K6052" s="21">
        <f>INDEX(LISTAS!$H:$Q,MATCH(BASE!H6052,LISTAS!$G:$G,0),MATCH(BASE!J6052,LISTAS!$H$3:$Q$3,0))*Tabela3[[#This Row],[QUANTIDADE]]</f>
        <v>8</v>
      </c>
      <c r="L6052" s="2" t="str">
        <f>TEXT(Tabela3[[#This Row],[DATA]],"MM")</f>
        <v>05</v>
      </c>
      <c r="M6052" s="2">
        <f>WEEKNUM(Tabela3[[#This Row],[DATA]])</f>
        <v>20</v>
      </c>
      <c r="N6052" s="18">
        <f>YEAR(Tabela3[[#This Row],[DATA]])</f>
        <v>2023</v>
      </c>
    </row>
    <row r="6053" spans="2:14">
      <c r="B6053" s="1">
        <v>45064</v>
      </c>
      <c r="C6053">
        <v>14691</v>
      </c>
      <c r="D6053">
        <f>COUNTIF(C$4:C6053,Tabela3[[#This Row],[COMANDA]])</f>
        <v>1</v>
      </c>
      <c r="E6053" t="s">
        <v>90</v>
      </c>
      <c r="F6053" t="s">
        <v>98</v>
      </c>
      <c r="G6053" t="s">
        <v>8</v>
      </c>
      <c r="H6053" t="s">
        <v>41</v>
      </c>
      <c r="I6053" s="2">
        <v>1</v>
      </c>
      <c r="J6053" t="s">
        <v>11</v>
      </c>
      <c r="K6053" s="21">
        <f>INDEX(LISTAS!$H:$Q,MATCH(BASE!H6053,LISTAS!$G:$G,0),MATCH(BASE!J6053,LISTAS!$H$3:$Q$3,0))*Tabela3[[#This Row],[QUANTIDADE]]</f>
        <v>14</v>
      </c>
      <c r="L6053" s="2" t="str">
        <f>TEXT(Tabela3[[#This Row],[DATA]],"MM")</f>
        <v>05</v>
      </c>
      <c r="M6053" s="2">
        <f>WEEKNUM(Tabela3[[#This Row],[DATA]])</f>
        <v>20</v>
      </c>
      <c r="N6053" s="18">
        <f>YEAR(Tabela3[[#This Row],[DATA]])</f>
        <v>2023</v>
      </c>
    </row>
    <row r="6054" spans="2:14">
      <c r="B6054" s="1">
        <v>45064</v>
      </c>
      <c r="C6054">
        <v>14691</v>
      </c>
      <c r="D6054">
        <f>COUNTIF(C$4:C6054,Tabela3[[#This Row],[COMANDA]])</f>
        <v>2</v>
      </c>
      <c r="E6054" t="s">
        <v>90</v>
      </c>
      <c r="F6054" t="s">
        <v>99</v>
      </c>
      <c r="G6054" t="s">
        <v>8</v>
      </c>
      <c r="H6054" t="s">
        <v>202</v>
      </c>
      <c r="I6054" s="2">
        <v>1</v>
      </c>
      <c r="J6054" t="s">
        <v>11</v>
      </c>
      <c r="K6054" s="21">
        <f>INDEX(LISTAS!$H:$Q,MATCH(BASE!H6054,LISTAS!$G:$G,0),MATCH(BASE!J6054,LISTAS!$H$3:$Q$3,0))*Tabela3[[#This Row],[QUANTIDADE]]</f>
        <v>20</v>
      </c>
      <c r="L6054" s="2" t="str">
        <f>TEXT(Tabela3[[#This Row],[DATA]],"MM")</f>
        <v>05</v>
      </c>
      <c r="M6054" s="2">
        <f>WEEKNUM(Tabela3[[#This Row],[DATA]])</f>
        <v>20</v>
      </c>
      <c r="N6054" s="18">
        <f>YEAR(Tabela3[[#This Row],[DATA]])</f>
        <v>2023</v>
      </c>
    </row>
    <row r="6055" spans="2:14">
      <c r="B6055" s="1">
        <v>45064</v>
      </c>
      <c r="C6055">
        <v>14691</v>
      </c>
      <c r="D6055">
        <f>COUNTIF(C$4:C6055,Tabela3[[#This Row],[COMANDA]])</f>
        <v>3</v>
      </c>
      <c r="E6055" t="s">
        <v>90</v>
      </c>
      <c r="F6055" t="s">
        <v>98</v>
      </c>
      <c r="G6055" t="s">
        <v>9</v>
      </c>
      <c r="H6055" t="s">
        <v>140</v>
      </c>
      <c r="I6055" s="2">
        <v>1</v>
      </c>
      <c r="J6055" t="s">
        <v>11</v>
      </c>
      <c r="K6055" s="21">
        <f>INDEX(LISTAS!$H:$Q,MATCH(BASE!H6055,LISTAS!$G:$G,0),MATCH(BASE!J6055,LISTAS!$H$3:$Q$3,0))*Tabela3[[#This Row],[QUANTIDADE]]</f>
        <v>3</v>
      </c>
      <c r="L6055" s="2" t="str">
        <f>TEXT(Tabela3[[#This Row],[DATA]],"MM")</f>
        <v>05</v>
      </c>
      <c r="M6055" s="2">
        <f>WEEKNUM(Tabela3[[#This Row],[DATA]])</f>
        <v>20</v>
      </c>
      <c r="N6055" s="18">
        <f>YEAR(Tabela3[[#This Row],[DATA]])</f>
        <v>2023</v>
      </c>
    </row>
    <row r="6056" spans="2:14">
      <c r="B6056" s="1">
        <v>45064</v>
      </c>
      <c r="C6056">
        <v>14691</v>
      </c>
      <c r="D6056">
        <f>COUNTIF(C$4:C6056,Tabela3[[#This Row],[COMANDA]])</f>
        <v>4</v>
      </c>
      <c r="E6056" t="s">
        <v>90</v>
      </c>
      <c r="F6056" t="s">
        <v>99</v>
      </c>
      <c r="G6056" t="s">
        <v>9</v>
      </c>
      <c r="H6056" t="s">
        <v>56</v>
      </c>
      <c r="I6056" s="2">
        <v>1</v>
      </c>
      <c r="J6056" t="s">
        <v>11</v>
      </c>
      <c r="K6056" s="21">
        <f>INDEX(LISTAS!$H:$Q,MATCH(BASE!H6056,LISTAS!$G:$G,0),MATCH(BASE!J6056,LISTAS!$H$3:$Q$3,0))*Tabela3[[#This Row],[QUANTIDADE]]</f>
        <v>3</v>
      </c>
      <c r="L6056" s="2" t="str">
        <f>TEXT(Tabela3[[#This Row],[DATA]],"MM")</f>
        <v>05</v>
      </c>
      <c r="M6056" s="2">
        <f>WEEKNUM(Tabela3[[#This Row],[DATA]])</f>
        <v>20</v>
      </c>
      <c r="N6056" s="18">
        <f>YEAR(Tabela3[[#This Row],[DATA]])</f>
        <v>2023</v>
      </c>
    </row>
    <row r="6057" spans="2:14">
      <c r="B6057" s="1">
        <v>45064</v>
      </c>
      <c r="C6057">
        <v>14692</v>
      </c>
      <c r="D6057">
        <f>COUNTIF(C$4:C6057,Tabela3[[#This Row],[COMANDA]])</f>
        <v>1</v>
      </c>
      <c r="E6057" t="s">
        <v>90</v>
      </c>
      <c r="F6057" t="s">
        <v>99</v>
      </c>
      <c r="G6057" t="s">
        <v>8</v>
      </c>
      <c r="H6057" t="s">
        <v>202</v>
      </c>
      <c r="I6057" s="2">
        <v>1</v>
      </c>
      <c r="J6057" t="s">
        <v>11</v>
      </c>
      <c r="K6057" s="21">
        <f>INDEX(LISTAS!$H:$Q,MATCH(BASE!H6057,LISTAS!$G:$G,0),MATCH(BASE!J6057,LISTAS!$H$3:$Q$3,0))*Tabela3[[#This Row],[QUANTIDADE]]</f>
        <v>20</v>
      </c>
      <c r="L6057" s="2" t="str">
        <f>TEXT(Tabela3[[#This Row],[DATA]],"MM")</f>
        <v>05</v>
      </c>
      <c r="M6057" s="2">
        <f>WEEKNUM(Tabela3[[#This Row],[DATA]])</f>
        <v>20</v>
      </c>
      <c r="N6057" s="18">
        <f>YEAR(Tabela3[[#This Row],[DATA]])</f>
        <v>2023</v>
      </c>
    </row>
    <row r="6058" spans="2:14">
      <c r="B6058" s="1">
        <v>45064</v>
      </c>
      <c r="C6058">
        <v>14693</v>
      </c>
      <c r="D6058">
        <f>COUNTIF(C$4:C6058,Tabela3[[#This Row],[COMANDA]])</f>
        <v>1</v>
      </c>
      <c r="E6058" t="s">
        <v>90</v>
      </c>
      <c r="F6058" t="s">
        <v>99</v>
      </c>
      <c r="G6058" t="s">
        <v>8</v>
      </c>
      <c r="H6058" t="s">
        <v>47</v>
      </c>
      <c r="I6058" s="2">
        <v>1</v>
      </c>
      <c r="J6058" t="s">
        <v>11</v>
      </c>
      <c r="K6058" s="21">
        <f>INDEX(LISTAS!$H:$Q,MATCH(BASE!H6058,LISTAS!$G:$G,0),MATCH(BASE!J6058,LISTAS!$H$3:$Q$3,0))*Tabela3[[#This Row],[QUANTIDADE]]</f>
        <v>16</v>
      </c>
      <c r="L6058" s="2" t="str">
        <f>TEXT(Tabela3[[#This Row],[DATA]],"MM")</f>
        <v>05</v>
      </c>
      <c r="M6058" s="2">
        <f>WEEKNUM(Tabela3[[#This Row],[DATA]])</f>
        <v>20</v>
      </c>
      <c r="N6058" s="18">
        <f>YEAR(Tabela3[[#This Row],[DATA]])</f>
        <v>2023</v>
      </c>
    </row>
    <row r="6059" spans="2:14">
      <c r="B6059" s="1">
        <v>45064</v>
      </c>
      <c r="C6059">
        <v>14694</v>
      </c>
      <c r="D6059">
        <f>COUNTIF(C$4:C6059,Tabela3[[#This Row],[COMANDA]])</f>
        <v>1</v>
      </c>
      <c r="E6059" t="s">
        <v>90</v>
      </c>
      <c r="G6059" t="s">
        <v>8</v>
      </c>
      <c r="H6059" t="s">
        <v>47</v>
      </c>
      <c r="I6059" s="2">
        <v>1</v>
      </c>
      <c r="J6059" t="s">
        <v>11</v>
      </c>
      <c r="K6059" s="21">
        <f>INDEX(LISTAS!$H:$Q,MATCH(BASE!H6059,LISTAS!$G:$G,0),MATCH(BASE!J6059,LISTAS!$H$3:$Q$3,0))*Tabela3[[#This Row],[QUANTIDADE]]</f>
        <v>16</v>
      </c>
      <c r="L6059" s="2" t="str">
        <f>TEXT(Tabela3[[#This Row],[DATA]],"MM")</f>
        <v>05</v>
      </c>
      <c r="M6059" s="2">
        <f>WEEKNUM(Tabela3[[#This Row],[DATA]])</f>
        <v>20</v>
      </c>
      <c r="N6059" s="18">
        <f>YEAR(Tabela3[[#This Row],[DATA]])</f>
        <v>2023</v>
      </c>
    </row>
    <row r="6060" spans="2:14">
      <c r="B6060" s="1">
        <v>45064</v>
      </c>
      <c r="C6060">
        <v>14695</v>
      </c>
      <c r="D6060">
        <f>COUNTIF(C$4:C6060,Tabela3[[#This Row],[COMANDA]])</f>
        <v>1</v>
      </c>
      <c r="E6060" t="s">
        <v>90</v>
      </c>
      <c r="F6060" t="s">
        <v>99</v>
      </c>
      <c r="G6060" t="s">
        <v>8</v>
      </c>
      <c r="H6060" t="s">
        <v>203</v>
      </c>
      <c r="I6060" s="2">
        <v>1</v>
      </c>
      <c r="J6060" t="s">
        <v>11</v>
      </c>
      <c r="K6060" s="21">
        <f>INDEX(LISTAS!$H:$Q,MATCH(BASE!H6060,LISTAS!$G:$G,0),MATCH(BASE!J6060,LISTAS!$H$3:$Q$3,0))*Tabela3[[#This Row],[QUANTIDADE]]</f>
        <v>20</v>
      </c>
      <c r="L6060" s="2" t="str">
        <f>TEXT(Tabela3[[#This Row],[DATA]],"MM")</f>
        <v>05</v>
      </c>
      <c r="M6060" s="2">
        <f>WEEKNUM(Tabela3[[#This Row],[DATA]])</f>
        <v>20</v>
      </c>
      <c r="N6060" s="18">
        <f>YEAR(Tabela3[[#This Row],[DATA]])</f>
        <v>2023</v>
      </c>
    </row>
    <row r="6061" spans="2:14">
      <c r="B6061" s="1">
        <v>45064</v>
      </c>
      <c r="C6061">
        <v>14695</v>
      </c>
      <c r="D6061">
        <f>COUNTIF(C$4:C6061,Tabela3[[#This Row],[COMANDA]])</f>
        <v>2</v>
      </c>
      <c r="E6061" t="s">
        <v>90</v>
      </c>
      <c r="F6061" t="s">
        <v>99</v>
      </c>
      <c r="G6061" t="s">
        <v>9</v>
      </c>
      <c r="H6061" t="s">
        <v>475</v>
      </c>
      <c r="I6061" s="2">
        <v>1</v>
      </c>
      <c r="J6061" t="s">
        <v>11</v>
      </c>
      <c r="K6061" s="21">
        <f>INDEX(LISTAS!$H:$Q,MATCH(BASE!H6061,LISTAS!$G:$G,0),MATCH(BASE!J6061,LISTAS!$H$3:$Q$3,0))*Tabela3[[#This Row],[QUANTIDADE]]</f>
        <v>4</v>
      </c>
      <c r="L6061" s="2" t="str">
        <f>TEXT(Tabela3[[#This Row],[DATA]],"MM")</f>
        <v>05</v>
      </c>
      <c r="M6061" s="2">
        <f>WEEKNUM(Tabela3[[#This Row],[DATA]])</f>
        <v>20</v>
      </c>
      <c r="N6061" s="18">
        <f>YEAR(Tabela3[[#This Row],[DATA]])</f>
        <v>2023</v>
      </c>
    </row>
    <row r="6062" spans="2:14">
      <c r="B6062" s="1">
        <v>45064</v>
      </c>
      <c r="C6062">
        <v>14695</v>
      </c>
      <c r="D6062">
        <f>COUNTIF(C$4:C6062,Tabela3[[#This Row],[COMANDA]])</f>
        <v>3</v>
      </c>
      <c r="E6062" t="s">
        <v>90</v>
      </c>
      <c r="F6062" t="s">
        <v>99</v>
      </c>
      <c r="G6062" t="s">
        <v>10</v>
      </c>
      <c r="H6062" t="s">
        <v>476</v>
      </c>
      <c r="I6062" s="2">
        <v>1</v>
      </c>
      <c r="J6062" t="s">
        <v>11</v>
      </c>
      <c r="K6062" s="21">
        <f>INDEX(LISTAS!$H:$Q,MATCH(BASE!H6062,LISTAS!$G:$G,0),MATCH(BASE!J6062,LISTAS!$H$3:$Q$3,0))*Tabela3[[#This Row],[QUANTIDADE]]</f>
        <v>3</v>
      </c>
      <c r="L6062" s="2" t="str">
        <f>TEXT(Tabela3[[#This Row],[DATA]],"MM")</f>
        <v>05</v>
      </c>
      <c r="M6062" s="2">
        <f>WEEKNUM(Tabela3[[#This Row],[DATA]])</f>
        <v>20</v>
      </c>
      <c r="N6062" s="18">
        <f>YEAR(Tabela3[[#This Row],[DATA]])</f>
        <v>2023</v>
      </c>
    </row>
    <row r="6063" spans="2:14">
      <c r="B6063" s="1">
        <v>45064</v>
      </c>
      <c r="C6063">
        <v>14696</v>
      </c>
      <c r="D6063">
        <f>COUNTIF(C$4:C6063,Tabela3[[#This Row],[COMANDA]])</f>
        <v>1</v>
      </c>
      <c r="E6063" t="s">
        <v>89</v>
      </c>
      <c r="G6063" t="s">
        <v>8</v>
      </c>
      <c r="H6063" t="s">
        <v>47</v>
      </c>
      <c r="I6063" s="2">
        <v>1</v>
      </c>
      <c r="J6063" t="s">
        <v>11</v>
      </c>
      <c r="K6063" s="21">
        <f>INDEX(LISTAS!$H:$Q,MATCH(BASE!H6063,LISTAS!$G:$G,0),MATCH(BASE!J6063,LISTAS!$H$3:$Q$3,0))*Tabela3[[#This Row],[QUANTIDADE]]</f>
        <v>16</v>
      </c>
      <c r="L6063" s="2" t="str">
        <f>TEXT(Tabela3[[#This Row],[DATA]],"MM")</f>
        <v>05</v>
      </c>
      <c r="M6063" s="2">
        <f>WEEKNUM(Tabela3[[#This Row],[DATA]])</f>
        <v>20</v>
      </c>
      <c r="N6063" s="18">
        <f>YEAR(Tabela3[[#This Row],[DATA]])</f>
        <v>2023</v>
      </c>
    </row>
    <row r="6064" spans="2:14">
      <c r="B6064" s="1">
        <v>45064</v>
      </c>
      <c r="C6064">
        <v>14697</v>
      </c>
      <c r="D6064">
        <f>COUNTIF(C$4:C6064,Tabela3[[#This Row],[COMANDA]])</f>
        <v>1</v>
      </c>
      <c r="E6064" t="s">
        <v>90</v>
      </c>
      <c r="F6064" t="s">
        <v>98</v>
      </c>
      <c r="G6064" t="s">
        <v>8</v>
      </c>
      <c r="H6064" t="s">
        <v>202</v>
      </c>
      <c r="I6064" s="2">
        <v>1</v>
      </c>
      <c r="J6064" t="s">
        <v>11</v>
      </c>
      <c r="K6064" s="21">
        <f>INDEX(LISTAS!$H:$Q,MATCH(BASE!H6064,LISTAS!$G:$G,0),MATCH(BASE!J6064,LISTAS!$H$3:$Q$3,0))*Tabela3[[#This Row],[QUANTIDADE]]</f>
        <v>20</v>
      </c>
      <c r="L6064" s="2" t="str">
        <f>TEXT(Tabela3[[#This Row],[DATA]],"MM")</f>
        <v>05</v>
      </c>
      <c r="M6064" s="2">
        <f>WEEKNUM(Tabela3[[#This Row],[DATA]])</f>
        <v>20</v>
      </c>
      <c r="N6064" s="18">
        <f>YEAR(Tabela3[[#This Row],[DATA]])</f>
        <v>2023</v>
      </c>
    </row>
    <row r="6065" spans="2:14">
      <c r="B6065" s="1">
        <v>45064</v>
      </c>
      <c r="C6065">
        <v>14697</v>
      </c>
      <c r="D6065">
        <f>COUNTIF(C$4:C6065,Tabela3[[#This Row],[COMANDA]])</f>
        <v>2</v>
      </c>
      <c r="E6065" t="s">
        <v>90</v>
      </c>
      <c r="F6065" t="s">
        <v>98</v>
      </c>
      <c r="G6065" t="s">
        <v>9</v>
      </c>
      <c r="H6065" t="s">
        <v>142</v>
      </c>
      <c r="I6065" s="2">
        <v>1</v>
      </c>
      <c r="J6065" t="s">
        <v>11</v>
      </c>
      <c r="K6065" s="21">
        <f>INDEX(LISTAS!$H:$Q,MATCH(BASE!H6065,LISTAS!$G:$G,0),MATCH(BASE!J6065,LISTAS!$H$3:$Q$3,0))*Tabela3[[#This Row],[QUANTIDADE]]</f>
        <v>6</v>
      </c>
      <c r="L6065" s="2" t="str">
        <f>TEXT(Tabela3[[#This Row],[DATA]],"MM")</f>
        <v>05</v>
      </c>
      <c r="M6065" s="2">
        <f>WEEKNUM(Tabela3[[#This Row],[DATA]])</f>
        <v>20</v>
      </c>
      <c r="N6065" s="18">
        <f>YEAR(Tabela3[[#This Row],[DATA]])</f>
        <v>2023</v>
      </c>
    </row>
    <row r="6066" spans="2:14">
      <c r="B6066" s="1">
        <v>45064</v>
      </c>
      <c r="C6066" t="s">
        <v>494</v>
      </c>
      <c r="D6066">
        <f>COUNTIF(C$4:C6066,Tabela3[[#This Row],[COMANDA]])</f>
        <v>1</v>
      </c>
      <c r="E6066" t="s">
        <v>1</v>
      </c>
      <c r="G6066" t="s">
        <v>9</v>
      </c>
      <c r="H6066" t="s">
        <v>147</v>
      </c>
      <c r="I6066" s="2">
        <v>1</v>
      </c>
      <c r="J6066" t="s">
        <v>11</v>
      </c>
      <c r="K6066" s="21">
        <f>INDEX(LISTAS!$H:$Q,MATCH(BASE!H6066,LISTAS!$G:$G,0),MATCH(BASE!J6066,LISTAS!$H$3:$Q$3,0))*Tabela3[[#This Row],[QUANTIDADE]]</f>
        <v>4.5</v>
      </c>
      <c r="L6066" s="2" t="str">
        <f>TEXT(Tabela3[[#This Row],[DATA]],"MM")</f>
        <v>05</v>
      </c>
      <c r="M6066" s="2">
        <f>WEEKNUM(Tabela3[[#This Row],[DATA]])</f>
        <v>20</v>
      </c>
      <c r="N6066" s="18">
        <f>YEAR(Tabela3[[#This Row],[DATA]])</f>
        <v>2023</v>
      </c>
    </row>
    <row r="6067" spans="2:14">
      <c r="B6067" s="1">
        <v>45064</v>
      </c>
      <c r="C6067" t="s">
        <v>494</v>
      </c>
      <c r="D6067">
        <f>COUNTIF(C$4:C6067,Tabela3[[#This Row],[COMANDA]])</f>
        <v>2</v>
      </c>
      <c r="E6067" t="s">
        <v>1</v>
      </c>
      <c r="G6067" t="s">
        <v>74</v>
      </c>
      <c r="H6067" t="s">
        <v>76</v>
      </c>
      <c r="I6067" s="2">
        <v>6</v>
      </c>
      <c r="J6067" t="s">
        <v>11</v>
      </c>
      <c r="K6067" s="21">
        <f>INDEX(LISTAS!$H:$Q,MATCH(BASE!H6067,LISTAS!$G:$G,0),MATCH(BASE!J6067,LISTAS!$H$3:$Q$3,0))*Tabela3[[#This Row],[QUANTIDADE]]</f>
        <v>12</v>
      </c>
      <c r="L6067" s="2" t="str">
        <f>TEXT(Tabela3[[#This Row],[DATA]],"MM")</f>
        <v>05</v>
      </c>
      <c r="M6067" s="2">
        <f>WEEKNUM(Tabela3[[#This Row],[DATA]])</f>
        <v>20</v>
      </c>
      <c r="N6067" s="18">
        <f>YEAR(Tabela3[[#This Row],[DATA]])</f>
        <v>2023</v>
      </c>
    </row>
    <row r="6068" spans="2:14">
      <c r="B6068" s="1">
        <v>45064</v>
      </c>
      <c r="C6068" t="s">
        <v>494</v>
      </c>
      <c r="D6068">
        <f>COUNTIF(C$4:C6068,Tabela3[[#This Row],[COMANDA]])</f>
        <v>3</v>
      </c>
      <c r="E6068" t="s">
        <v>1</v>
      </c>
      <c r="G6068" t="s">
        <v>9</v>
      </c>
      <c r="H6068" t="s">
        <v>214</v>
      </c>
      <c r="I6068" s="2">
        <v>13</v>
      </c>
      <c r="J6068" t="s">
        <v>11</v>
      </c>
      <c r="K6068" s="21">
        <f>INDEX(LISTAS!$H:$Q,MATCH(BASE!H6068,LISTAS!$G:$G,0),MATCH(BASE!J6068,LISTAS!$H$3:$Q$3,0))*Tabela3[[#This Row],[QUANTIDADE]]</f>
        <v>13</v>
      </c>
      <c r="L6068" s="2" t="str">
        <f>TEXT(Tabela3[[#This Row],[DATA]],"MM")</f>
        <v>05</v>
      </c>
      <c r="M6068" s="2">
        <f>WEEKNUM(Tabela3[[#This Row],[DATA]])</f>
        <v>20</v>
      </c>
      <c r="N6068" s="18">
        <f>YEAR(Tabela3[[#This Row],[DATA]])</f>
        <v>2023</v>
      </c>
    </row>
    <row r="6069" spans="2:14">
      <c r="B6069" s="1">
        <v>45064</v>
      </c>
      <c r="C6069" t="s">
        <v>494</v>
      </c>
      <c r="D6069">
        <f>COUNTIF(C$4:C6069,Tabela3[[#This Row],[COMANDA]])</f>
        <v>4</v>
      </c>
      <c r="E6069" t="s">
        <v>1</v>
      </c>
      <c r="G6069" t="s">
        <v>74</v>
      </c>
      <c r="H6069" t="s">
        <v>75</v>
      </c>
      <c r="I6069" s="2">
        <v>11</v>
      </c>
      <c r="J6069" t="s">
        <v>11</v>
      </c>
      <c r="K6069" s="21">
        <f>INDEX(LISTAS!$H:$Q,MATCH(BASE!H6069,LISTAS!$G:$G,0),MATCH(BASE!J6069,LISTAS!$H$3:$Q$3,0))*Tabela3[[#This Row],[QUANTIDADE]]</f>
        <v>66</v>
      </c>
      <c r="L6069" s="2" t="str">
        <f>TEXT(Tabela3[[#This Row],[DATA]],"MM")</f>
        <v>05</v>
      </c>
      <c r="M6069" s="2">
        <f>WEEKNUM(Tabela3[[#This Row],[DATA]])</f>
        <v>20</v>
      </c>
      <c r="N6069" s="18">
        <f>YEAR(Tabela3[[#This Row],[DATA]])</f>
        <v>2023</v>
      </c>
    </row>
    <row r="6070" spans="2:14">
      <c r="B6070" s="1">
        <v>45064</v>
      </c>
      <c r="C6070" t="s">
        <v>494</v>
      </c>
      <c r="D6070">
        <f>COUNTIF(C$4:C6070,Tabela3[[#This Row],[COMANDA]])</f>
        <v>5</v>
      </c>
      <c r="E6070" t="s">
        <v>1</v>
      </c>
      <c r="G6070" t="s">
        <v>77</v>
      </c>
      <c r="H6070" t="s">
        <v>224</v>
      </c>
      <c r="I6070" s="2">
        <v>8</v>
      </c>
      <c r="J6070" t="s">
        <v>11</v>
      </c>
      <c r="K6070" s="21">
        <f>INDEX(LISTAS!$H:$Q,MATCH(BASE!H6070,LISTAS!$G:$G,0),MATCH(BASE!J6070,LISTAS!$H$3:$Q$3,0))*Tabela3[[#This Row],[QUANTIDADE]]</f>
        <v>44</v>
      </c>
      <c r="L6070" s="2" t="str">
        <f>TEXT(Tabela3[[#This Row],[DATA]],"MM")</f>
        <v>05</v>
      </c>
      <c r="M6070" s="2">
        <f>WEEKNUM(Tabela3[[#This Row],[DATA]])</f>
        <v>20</v>
      </c>
      <c r="N6070" s="18">
        <f>YEAR(Tabela3[[#This Row],[DATA]])</f>
        <v>2023</v>
      </c>
    </row>
    <row r="6071" spans="2:14">
      <c r="B6071" s="1">
        <v>45064</v>
      </c>
      <c r="C6071" t="s">
        <v>494</v>
      </c>
      <c r="D6071">
        <f>COUNTIF(C$4:C6071,Tabela3[[#This Row],[COMANDA]])</f>
        <v>6</v>
      </c>
      <c r="E6071" t="s">
        <v>1</v>
      </c>
      <c r="G6071" t="s">
        <v>77</v>
      </c>
      <c r="H6071" t="s">
        <v>79</v>
      </c>
      <c r="I6071" s="2">
        <v>7</v>
      </c>
      <c r="J6071" t="s">
        <v>11</v>
      </c>
      <c r="K6071" s="21">
        <f>INDEX(LISTAS!$H:$Q,MATCH(BASE!H6071,LISTAS!$G:$G,0),MATCH(BASE!J6071,LISTAS!$H$3:$Q$3,0))*Tabela3[[#This Row],[QUANTIDADE]]</f>
        <v>31.5</v>
      </c>
      <c r="L6071" s="2" t="str">
        <f>TEXT(Tabela3[[#This Row],[DATA]],"MM")</f>
        <v>05</v>
      </c>
      <c r="M6071" s="2">
        <f>WEEKNUM(Tabela3[[#This Row],[DATA]])</f>
        <v>20</v>
      </c>
      <c r="N6071" s="18">
        <f>YEAR(Tabela3[[#This Row],[DATA]])</f>
        <v>2023</v>
      </c>
    </row>
    <row r="6072" spans="2:14">
      <c r="B6072" s="1">
        <v>45064</v>
      </c>
      <c r="C6072" t="s">
        <v>494</v>
      </c>
      <c r="D6072">
        <f>COUNTIF(C$4:C6072,Tabela3[[#This Row],[COMANDA]])</f>
        <v>7</v>
      </c>
      <c r="E6072" t="s">
        <v>1</v>
      </c>
      <c r="G6072" t="s">
        <v>9</v>
      </c>
      <c r="H6072" t="s">
        <v>68</v>
      </c>
      <c r="I6072" s="2">
        <v>11</v>
      </c>
      <c r="J6072" t="s">
        <v>11</v>
      </c>
      <c r="K6072" s="21">
        <f>INDEX(LISTAS!$H:$Q,MATCH(BASE!H6072,LISTAS!$G:$G,0),MATCH(BASE!J6072,LISTAS!$H$3:$Q$3,0))*Tabela3[[#This Row],[QUANTIDADE]]</f>
        <v>33</v>
      </c>
      <c r="L6072" s="2" t="str">
        <f>TEXT(Tabela3[[#This Row],[DATA]],"MM")</f>
        <v>05</v>
      </c>
      <c r="M6072" s="2">
        <f>WEEKNUM(Tabela3[[#This Row],[DATA]])</f>
        <v>20</v>
      </c>
      <c r="N6072" s="18">
        <f>YEAR(Tabela3[[#This Row],[DATA]])</f>
        <v>2023</v>
      </c>
    </row>
    <row r="6073" spans="2:14">
      <c r="B6073" s="1">
        <v>45064</v>
      </c>
      <c r="C6073" t="s">
        <v>494</v>
      </c>
      <c r="D6073">
        <f>COUNTIF(C$4:C6073,Tabela3[[#This Row],[COMANDA]])</f>
        <v>8</v>
      </c>
      <c r="E6073" t="s">
        <v>1</v>
      </c>
      <c r="G6073" t="s">
        <v>74</v>
      </c>
      <c r="H6073" t="s">
        <v>120</v>
      </c>
      <c r="I6073" s="2">
        <v>4</v>
      </c>
      <c r="J6073" t="s">
        <v>11</v>
      </c>
      <c r="K6073" s="21">
        <f>INDEX(LISTAS!$H:$Q,MATCH(BASE!H6073,LISTAS!$G:$G,0),MATCH(BASE!J6073,LISTAS!$H$3:$Q$3,0))*Tabela3[[#This Row],[QUANTIDADE]]</f>
        <v>12</v>
      </c>
      <c r="L6073" s="2" t="str">
        <f>TEXT(Tabela3[[#This Row],[DATA]],"MM")</f>
        <v>05</v>
      </c>
      <c r="M6073" s="2">
        <f>WEEKNUM(Tabela3[[#This Row],[DATA]])</f>
        <v>20</v>
      </c>
      <c r="N6073" s="18">
        <f>YEAR(Tabela3[[#This Row],[DATA]])</f>
        <v>2023</v>
      </c>
    </row>
    <row r="6074" spans="2:14">
      <c r="B6074" s="1">
        <v>45064</v>
      </c>
      <c r="C6074" t="s">
        <v>494</v>
      </c>
      <c r="D6074">
        <f>COUNTIF(C$4:C6074,Tabela3[[#This Row],[COMANDA]])</f>
        <v>9</v>
      </c>
      <c r="E6074" t="s">
        <v>1</v>
      </c>
      <c r="G6074" t="s">
        <v>63</v>
      </c>
      <c r="H6074" t="s">
        <v>186</v>
      </c>
      <c r="I6074" s="2">
        <v>1</v>
      </c>
      <c r="J6074" t="s">
        <v>11</v>
      </c>
      <c r="K6074" s="21">
        <f>INDEX(LISTAS!$H:$Q,MATCH(BASE!H6074,LISTAS!$G:$G,0),MATCH(BASE!J6074,LISTAS!$H$3:$Q$3,0))*Tabela3[[#This Row],[QUANTIDADE]]</f>
        <v>11</v>
      </c>
      <c r="L6074" s="2" t="str">
        <f>TEXT(Tabela3[[#This Row],[DATA]],"MM")</f>
        <v>05</v>
      </c>
      <c r="M6074" s="2">
        <f>WEEKNUM(Tabela3[[#This Row],[DATA]])</f>
        <v>20</v>
      </c>
      <c r="N6074" s="18">
        <f>YEAR(Tabela3[[#This Row],[DATA]])</f>
        <v>2023</v>
      </c>
    </row>
    <row r="6075" spans="2:14">
      <c r="B6075" s="1">
        <v>45064</v>
      </c>
      <c r="C6075" t="s">
        <v>494</v>
      </c>
      <c r="D6075">
        <f>COUNTIF(C$4:C6075,Tabela3[[#This Row],[COMANDA]])</f>
        <v>10</v>
      </c>
      <c r="E6075" t="s">
        <v>1</v>
      </c>
      <c r="G6075" t="s">
        <v>63</v>
      </c>
      <c r="H6075" t="s">
        <v>187</v>
      </c>
      <c r="I6075" s="2">
        <v>1</v>
      </c>
      <c r="J6075" t="s">
        <v>11</v>
      </c>
      <c r="K6075" s="21">
        <f>INDEX(LISTAS!$H:$Q,MATCH(BASE!H6075,LISTAS!$G:$G,0),MATCH(BASE!J6075,LISTAS!$H$3:$Q$3,0))*Tabela3[[#This Row],[QUANTIDADE]]</f>
        <v>13</v>
      </c>
      <c r="L6075" s="2" t="str">
        <f>TEXT(Tabela3[[#This Row],[DATA]],"MM")</f>
        <v>05</v>
      </c>
      <c r="M6075" s="2">
        <f>WEEKNUM(Tabela3[[#This Row],[DATA]])</f>
        <v>20</v>
      </c>
      <c r="N6075" s="18">
        <f>YEAR(Tabela3[[#This Row],[DATA]])</f>
        <v>2023</v>
      </c>
    </row>
    <row r="6076" spans="2:14">
      <c r="B6076" s="1">
        <v>45064</v>
      </c>
      <c r="C6076" t="s">
        <v>494</v>
      </c>
      <c r="D6076">
        <f>COUNTIF(C$4:C6076,Tabela3[[#This Row],[COMANDA]])</f>
        <v>11</v>
      </c>
      <c r="E6076" t="s">
        <v>1</v>
      </c>
      <c r="G6076" t="s">
        <v>9</v>
      </c>
      <c r="H6076" t="s">
        <v>73</v>
      </c>
      <c r="I6076" s="2">
        <v>2</v>
      </c>
      <c r="J6076" t="s">
        <v>11</v>
      </c>
      <c r="K6076" s="21">
        <f>INDEX(LISTAS!$H:$Q,MATCH(BASE!H6076,LISTAS!$G:$G,0),MATCH(BASE!J6076,LISTAS!$H$3:$Q$3,0))*Tabela3[[#This Row],[QUANTIDADE]]</f>
        <v>8</v>
      </c>
      <c r="L6076" s="2" t="str">
        <f>TEXT(Tabela3[[#This Row],[DATA]],"MM")</f>
        <v>05</v>
      </c>
      <c r="M6076" s="2">
        <f>WEEKNUM(Tabela3[[#This Row],[DATA]])</f>
        <v>20</v>
      </c>
      <c r="N6076" s="18">
        <f>YEAR(Tabela3[[#This Row],[DATA]])</f>
        <v>2023</v>
      </c>
    </row>
    <row r="6077" spans="2:14">
      <c r="B6077" s="1">
        <v>45064</v>
      </c>
      <c r="C6077" t="s">
        <v>494</v>
      </c>
      <c r="D6077">
        <f>COUNTIF(C$4:C6077,Tabela3[[#This Row],[COMANDA]])</f>
        <v>12</v>
      </c>
      <c r="E6077" t="s">
        <v>1</v>
      </c>
      <c r="G6077" t="s">
        <v>9</v>
      </c>
      <c r="H6077" t="s">
        <v>490</v>
      </c>
      <c r="I6077" s="2">
        <v>1</v>
      </c>
      <c r="J6077" t="s">
        <v>11</v>
      </c>
      <c r="K6077" s="21">
        <v>6</v>
      </c>
      <c r="L6077" s="2" t="str">
        <f>TEXT(Tabela3[[#This Row],[DATA]],"MM")</f>
        <v>05</v>
      </c>
      <c r="M6077" s="2">
        <f>WEEKNUM(Tabela3[[#This Row],[DATA]])</f>
        <v>20</v>
      </c>
      <c r="N6077" s="18">
        <f>YEAR(Tabela3[[#This Row],[DATA]])</f>
        <v>2023</v>
      </c>
    </row>
    <row r="6078" spans="2:14">
      <c r="B6078" s="1">
        <v>45064</v>
      </c>
      <c r="C6078" t="s">
        <v>494</v>
      </c>
      <c r="D6078">
        <f>COUNTIF(C$4:C6078,Tabela3[[#This Row],[COMANDA]])</f>
        <v>13</v>
      </c>
      <c r="E6078" t="s">
        <v>1</v>
      </c>
      <c r="G6078" t="s">
        <v>9</v>
      </c>
      <c r="H6078" t="s">
        <v>58</v>
      </c>
      <c r="I6078" s="2">
        <v>1</v>
      </c>
      <c r="J6078" t="s">
        <v>11</v>
      </c>
      <c r="K6078" s="21">
        <f>INDEX(LISTAS!$H:$Q,MATCH(BASE!H6078,LISTAS!$G:$G,0),MATCH(BASE!J6078,LISTAS!$H$3:$Q$3,0))*Tabela3[[#This Row],[QUANTIDADE]]</f>
        <v>5</v>
      </c>
      <c r="L6078" s="2" t="str">
        <f>TEXT(Tabela3[[#This Row],[DATA]],"MM")</f>
        <v>05</v>
      </c>
      <c r="M6078" s="2">
        <f>WEEKNUM(Tabela3[[#This Row],[DATA]])</f>
        <v>20</v>
      </c>
      <c r="N6078" s="18">
        <f>YEAR(Tabela3[[#This Row],[DATA]])</f>
        <v>2023</v>
      </c>
    </row>
    <row r="6079" spans="2:14">
      <c r="B6079" s="1">
        <v>45064</v>
      </c>
      <c r="C6079" t="s">
        <v>494</v>
      </c>
      <c r="D6079">
        <f>COUNTIF(C$4:C6079,Tabela3[[#This Row],[COMANDA]])</f>
        <v>14</v>
      </c>
      <c r="E6079" t="s">
        <v>1</v>
      </c>
      <c r="G6079" t="s">
        <v>63</v>
      </c>
      <c r="H6079" t="s">
        <v>179</v>
      </c>
      <c r="I6079" s="2">
        <v>3</v>
      </c>
      <c r="J6079" t="s">
        <v>11</v>
      </c>
      <c r="K6079" s="21">
        <f>INDEX(LISTAS!$H:$Q,MATCH(BASE!H6079,LISTAS!$G:$G,0),MATCH(BASE!J6079,LISTAS!$H$3:$Q$3,0))*Tabela3[[#This Row],[QUANTIDADE]]</f>
        <v>19.5</v>
      </c>
      <c r="L6079" s="2" t="str">
        <f>TEXT(Tabela3[[#This Row],[DATA]],"MM")</f>
        <v>05</v>
      </c>
      <c r="M6079" s="2">
        <f>WEEKNUM(Tabela3[[#This Row],[DATA]])</f>
        <v>20</v>
      </c>
      <c r="N6079" s="18">
        <f>YEAR(Tabela3[[#This Row],[DATA]])</f>
        <v>2023</v>
      </c>
    </row>
    <row r="6080" spans="2:14">
      <c r="B6080" s="1">
        <v>45064</v>
      </c>
      <c r="C6080" t="s">
        <v>494</v>
      </c>
      <c r="D6080">
        <f>COUNTIF(C$4:C6080,Tabela3[[#This Row],[COMANDA]])</f>
        <v>15</v>
      </c>
      <c r="E6080" t="s">
        <v>1</v>
      </c>
      <c r="G6080" t="s">
        <v>9</v>
      </c>
      <c r="H6080" t="s">
        <v>55</v>
      </c>
      <c r="I6080" s="2">
        <v>5</v>
      </c>
      <c r="J6080" t="s">
        <v>11</v>
      </c>
      <c r="K6080" s="21">
        <f>INDEX(LISTAS!$H:$Q,MATCH(BASE!H6080,LISTAS!$G:$G,0),MATCH(BASE!J6080,LISTAS!$H$3:$Q$3,0))*Tabela3[[#This Row],[QUANTIDADE]]</f>
        <v>15</v>
      </c>
      <c r="L6080" s="2" t="str">
        <f>TEXT(Tabela3[[#This Row],[DATA]],"MM")</f>
        <v>05</v>
      </c>
      <c r="M6080" s="2">
        <f>WEEKNUM(Tabela3[[#This Row],[DATA]])</f>
        <v>20</v>
      </c>
      <c r="N6080" s="18">
        <f>YEAR(Tabela3[[#This Row],[DATA]])</f>
        <v>2023</v>
      </c>
    </row>
    <row r="6081" spans="2:14">
      <c r="B6081" s="1">
        <v>45064</v>
      </c>
      <c r="C6081" t="s">
        <v>494</v>
      </c>
      <c r="D6081">
        <f>COUNTIF(C$4:C6081,Tabela3[[#This Row],[COMANDA]])</f>
        <v>16</v>
      </c>
      <c r="E6081" t="s">
        <v>1</v>
      </c>
      <c r="G6081" t="s">
        <v>10</v>
      </c>
      <c r="H6081" t="s">
        <v>128</v>
      </c>
      <c r="I6081" s="2">
        <v>1</v>
      </c>
      <c r="J6081" t="s">
        <v>11</v>
      </c>
      <c r="K6081" s="21">
        <f>INDEX(LISTAS!$H:$Q,MATCH(BASE!H6081,LISTAS!$G:$G,0),MATCH(BASE!J6081,LISTAS!$H$3:$Q$3,0))*Tabela3[[#This Row],[QUANTIDADE]]</f>
        <v>5</v>
      </c>
      <c r="L6081" s="2" t="str">
        <f>TEXT(Tabela3[[#This Row],[DATA]],"MM")</f>
        <v>05</v>
      </c>
      <c r="M6081" s="2">
        <f>WEEKNUM(Tabela3[[#This Row],[DATA]])</f>
        <v>20</v>
      </c>
      <c r="N6081" s="18">
        <f>YEAR(Tabela3[[#This Row],[DATA]])</f>
        <v>2023</v>
      </c>
    </row>
    <row r="6082" spans="2:14">
      <c r="B6082" s="1">
        <v>45064</v>
      </c>
      <c r="C6082" t="s">
        <v>494</v>
      </c>
      <c r="D6082">
        <f>COUNTIF(C$4:C6082,Tabela3[[#This Row],[COMANDA]])</f>
        <v>17</v>
      </c>
      <c r="E6082" t="s">
        <v>1</v>
      </c>
      <c r="G6082" t="s">
        <v>10</v>
      </c>
      <c r="H6082" t="s">
        <v>119</v>
      </c>
      <c r="I6082" s="2">
        <v>9</v>
      </c>
      <c r="J6082" t="s">
        <v>11</v>
      </c>
      <c r="K6082" s="21">
        <f>INDEX(LISTAS!$H:$Q,MATCH(BASE!H6082,LISTAS!$G:$G,0),MATCH(BASE!J6082,LISTAS!$H$3:$Q$3,0))*Tabela3[[#This Row],[QUANTIDADE]]</f>
        <v>54</v>
      </c>
      <c r="L6082" s="2" t="str">
        <f>TEXT(Tabela3[[#This Row],[DATA]],"MM")</f>
        <v>05</v>
      </c>
      <c r="M6082" s="2">
        <f>WEEKNUM(Tabela3[[#This Row],[DATA]])</f>
        <v>20</v>
      </c>
      <c r="N6082" s="18">
        <f>YEAR(Tabela3[[#This Row],[DATA]])</f>
        <v>2023</v>
      </c>
    </row>
    <row r="6083" spans="2:14">
      <c r="B6083" s="1">
        <v>45064</v>
      </c>
      <c r="C6083" t="s">
        <v>494</v>
      </c>
      <c r="D6083">
        <f>COUNTIF(C$4:C6083,Tabela3[[#This Row],[COMANDA]])</f>
        <v>18</v>
      </c>
      <c r="E6083" t="s">
        <v>1</v>
      </c>
      <c r="G6083" t="s">
        <v>9</v>
      </c>
      <c r="H6083" t="s">
        <v>146</v>
      </c>
      <c r="I6083" s="2">
        <v>1</v>
      </c>
      <c r="J6083" t="s">
        <v>11</v>
      </c>
      <c r="K6083" s="21">
        <f>INDEX(LISTAS!$H:$Q,MATCH(BASE!H6083,LISTAS!$G:$G,0),MATCH(BASE!J6083,LISTAS!$H$3:$Q$3,0))*Tabela3[[#This Row],[QUANTIDADE]]</f>
        <v>4</v>
      </c>
      <c r="L6083" s="2" t="str">
        <f>TEXT(Tabela3[[#This Row],[DATA]],"MM")</f>
        <v>05</v>
      </c>
      <c r="M6083" s="2">
        <f>WEEKNUM(Tabela3[[#This Row],[DATA]])</f>
        <v>20</v>
      </c>
      <c r="N6083" s="18">
        <f>YEAR(Tabela3[[#This Row],[DATA]])</f>
        <v>2023</v>
      </c>
    </row>
    <row r="6084" spans="2:14">
      <c r="B6084" s="1">
        <v>45064</v>
      </c>
      <c r="C6084" t="s">
        <v>494</v>
      </c>
      <c r="D6084">
        <f>COUNTIF(C$4:C6084,Tabela3[[#This Row],[COMANDA]])</f>
        <v>19</v>
      </c>
      <c r="E6084" t="s">
        <v>1</v>
      </c>
      <c r="G6084" t="s">
        <v>9</v>
      </c>
      <c r="H6084" t="s">
        <v>138</v>
      </c>
      <c r="I6084" s="2">
        <v>1</v>
      </c>
      <c r="J6084" t="s">
        <v>11</v>
      </c>
      <c r="K6084" s="21">
        <f>INDEX(LISTAS!$H:$Q,MATCH(BASE!H6084,LISTAS!$G:$G,0),MATCH(BASE!J6084,LISTAS!$H$3:$Q$3,0))*Tabela3[[#This Row],[QUANTIDADE]]</f>
        <v>4</v>
      </c>
      <c r="L6084" s="2" t="str">
        <f>TEXT(Tabela3[[#This Row],[DATA]],"MM")</f>
        <v>05</v>
      </c>
      <c r="M6084" s="2">
        <f>WEEKNUM(Tabela3[[#This Row],[DATA]])</f>
        <v>20</v>
      </c>
      <c r="N6084" s="18">
        <f>YEAR(Tabela3[[#This Row],[DATA]])</f>
        <v>2023</v>
      </c>
    </row>
    <row r="6085" spans="2:14">
      <c r="B6085" s="1">
        <v>45064</v>
      </c>
      <c r="C6085" t="s">
        <v>494</v>
      </c>
      <c r="D6085">
        <f>COUNTIF(C$4:C6085,Tabela3[[#This Row],[COMANDA]])</f>
        <v>20</v>
      </c>
      <c r="E6085" t="s">
        <v>1</v>
      </c>
      <c r="G6085" t="s">
        <v>10</v>
      </c>
      <c r="H6085" t="s">
        <v>111</v>
      </c>
      <c r="I6085" s="2">
        <v>1</v>
      </c>
      <c r="J6085" t="s">
        <v>11</v>
      </c>
      <c r="K6085" s="21">
        <f>INDEX(LISTAS!$H:$Q,MATCH(BASE!H6085,LISTAS!$G:$G,0),MATCH(BASE!J6085,LISTAS!$H$3:$Q$3,0))*Tabela3[[#This Row],[QUANTIDADE]]</f>
        <v>4</v>
      </c>
      <c r="L6085" s="2" t="str">
        <f>TEXT(Tabela3[[#This Row],[DATA]],"MM")</f>
        <v>05</v>
      </c>
      <c r="M6085" s="2">
        <f>WEEKNUM(Tabela3[[#This Row],[DATA]])</f>
        <v>20</v>
      </c>
      <c r="N6085" s="18">
        <f>YEAR(Tabela3[[#This Row],[DATA]])</f>
        <v>2023</v>
      </c>
    </row>
    <row r="6086" spans="2:14">
      <c r="B6086" s="1">
        <v>45064</v>
      </c>
      <c r="C6086" t="s">
        <v>494</v>
      </c>
      <c r="D6086">
        <f>COUNTIF(C$4:C6086,Tabela3[[#This Row],[COMANDA]])</f>
        <v>21</v>
      </c>
      <c r="E6086" t="s">
        <v>1</v>
      </c>
      <c r="G6086" t="s">
        <v>10</v>
      </c>
      <c r="H6086" t="s">
        <v>221</v>
      </c>
      <c r="I6086" s="2">
        <v>2</v>
      </c>
      <c r="J6086" t="s">
        <v>11</v>
      </c>
      <c r="K6086" s="21">
        <f>INDEX(LISTAS!$H:$Q,MATCH(BASE!H6086,LISTAS!$G:$G,0),MATCH(BASE!J6086,LISTAS!$H$3:$Q$3,0))*Tabela3[[#This Row],[QUANTIDADE]]</f>
        <v>7</v>
      </c>
      <c r="L6086" s="2" t="str">
        <f>TEXT(Tabela3[[#This Row],[DATA]],"MM")</f>
        <v>05</v>
      </c>
      <c r="M6086" s="2">
        <f>WEEKNUM(Tabela3[[#This Row],[DATA]])</f>
        <v>20</v>
      </c>
      <c r="N6086" s="18">
        <f>YEAR(Tabela3[[#This Row],[DATA]])</f>
        <v>2023</v>
      </c>
    </row>
    <row r="6087" spans="2:14">
      <c r="B6087" s="1">
        <v>45064</v>
      </c>
      <c r="C6087" t="s">
        <v>494</v>
      </c>
      <c r="D6087">
        <f>COUNTIF(C$4:C6087,Tabela3[[#This Row],[COMANDA]])</f>
        <v>22</v>
      </c>
      <c r="E6087" t="s">
        <v>1</v>
      </c>
      <c r="G6087" t="s">
        <v>77</v>
      </c>
      <c r="H6087" t="s">
        <v>236</v>
      </c>
      <c r="I6087" s="2">
        <v>1</v>
      </c>
      <c r="J6087" t="s">
        <v>11</v>
      </c>
      <c r="K6087" s="21">
        <f>INDEX(LISTAS!$H:$Q,MATCH(BASE!H6087,LISTAS!$G:$G,0),MATCH(BASE!J6087,LISTAS!$H$3:$Q$3,0))*Tabela3[[#This Row],[QUANTIDADE]]</f>
        <v>5</v>
      </c>
      <c r="L6087" s="2" t="str">
        <f>TEXT(Tabela3[[#This Row],[DATA]],"MM")</f>
        <v>05</v>
      </c>
      <c r="M6087" s="2">
        <f>WEEKNUM(Tabela3[[#This Row],[DATA]])</f>
        <v>20</v>
      </c>
      <c r="N6087" s="18">
        <f>YEAR(Tabela3[[#This Row],[DATA]])</f>
        <v>2023</v>
      </c>
    </row>
    <row r="6088" spans="2:14">
      <c r="B6088" s="1">
        <v>45064</v>
      </c>
      <c r="C6088" t="s">
        <v>494</v>
      </c>
      <c r="D6088">
        <f>COUNTIF(C$4:C6088,Tabela3[[#This Row],[COMANDA]])</f>
        <v>23</v>
      </c>
      <c r="E6088" t="s">
        <v>1</v>
      </c>
      <c r="G6088" t="s">
        <v>10</v>
      </c>
      <c r="H6088" t="s">
        <v>108</v>
      </c>
      <c r="I6088" s="2">
        <v>1</v>
      </c>
      <c r="J6088" t="s">
        <v>11</v>
      </c>
      <c r="K6088" s="21">
        <f>INDEX(LISTAS!$H:$Q,MATCH(BASE!H6088,LISTAS!$G:$G,0),MATCH(BASE!J6088,LISTAS!$H$3:$Q$3,0))*Tabela3[[#This Row],[QUANTIDADE]]</f>
        <v>2.5</v>
      </c>
      <c r="L6088" s="2" t="str">
        <f>TEXT(Tabela3[[#This Row],[DATA]],"MM")</f>
        <v>05</v>
      </c>
      <c r="M6088" s="2">
        <f>WEEKNUM(Tabela3[[#This Row],[DATA]])</f>
        <v>20</v>
      </c>
      <c r="N6088" s="18">
        <f>YEAR(Tabela3[[#This Row],[DATA]])</f>
        <v>2023</v>
      </c>
    </row>
    <row r="6089" spans="2:14">
      <c r="B6089" s="1">
        <v>45064</v>
      </c>
      <c r="C6089" t="s">
        <v>494</v>
      </c>
      <c r="D6089">
        <f>COUNTIF(C$4:C6089,Tabela3[[#This Row],[COMANDA]])</f>
        <v>24</v>
      </c>
      <c r="E6089" t="s">
        <v>1</v>
      </c>
      <c r="G6089" t="s">
        <v>9</v>
      </c>
      <c r="H6089" t="s">
        <v>138</v>
      </c>
      <c r="I6089" s="2">
        <v>1</v>
      </c>
      <c r="J6089" t="s">
        <v>11</v>
      </c>
      <c r="K6089" s="21">
        <f>INDEX(LISTAS!$H:$Q,MATCH(BASE!H6089,LISTAS!$G:$G,0),MATCH(BASE!J6089,LISTAS!$H$3:$Q$3,0))*Tabela3[[#This Row],[QUANTIDADE]]</f>
        <v>4</v>
      </c>
      <c r="L6089" s="2" t="str">
        <f>TEXT(Tabela3[[#This Row],[DATA]],"MM")</f>
        <v>05</v>
      </c>
      <c r="M6089" s="2">
        <f>WEEKNUM(Tabela3[[#This Row],[DATA]])</f>
        <v>20</v>
      </c>
      <c r="N6089" s="18">
        <f>YEAR(Tabela3[[#This Row],[DATA]])</f>
        <v>2023</v>
      </c>
    </row>
    <row r="6090" spans="2:14">
      <c r="B6090" s="1">
        <v>45064</v>
      </c>
      <c r="C6090" t="s">
        <v>494</v>
      </c>
      <c r="D6090">
        <f>COUNTIF(C$4:C6090,Tabela3[[#This Row],[COMANDA]])</f>
        <v>25</v>
      </c>
      <c r="E6090" t="s">
        <v>1</v>
      </c>
      <c r="G6090" t="s">
        <v>10</v>
      </c>
      <c r="H6090" t="s">
        <v>95</v>
      </c>
      <c r="I6090" s="2">
        <v>1</v>
      </c>
      <c r="J6090" t="s">
        <v>11</v>
      </c>
      <c r="K6090" s="21">
        <f>INDEX(LISTAS!$H:$Q,MATCH(BASE!H6090,LISTAS!$G:$G,0),MATCH(BASE!J6090,LISTAS!$H$3:$Q$3,0))*Tabela3[[#This Row],[QUANTIDADE]]</f>
        <v>2.5</v>
      </c>
      <c r="L6090" s="2" t="str">
        <f>TEXT(Tabela3[[#This Row],[DATA]],"MM")</f>
        <v>05</v>
      </c>
      <c r="M6090" s="2">
        <f>WEEKNUM(Tabela3[[#This Row],[DATA]])</f>
        <v>20</v>
      </c>
      <c r="N6090" s="18">
        <f>YEAR(Tabela3[[#This Row],[DATA]])</f>
        <v>2023</v>
      </c>
    </row>
    <row r="6091" spans="2:14">
      <c r="B6091" s="1">
        <v>45064</v>
      </c>
      <c r="C6091" t="s">
        <v>494</v>
      </c>
      <c r="D6091">
        <f>COUNTIF(C$4:C6091,Tabela3[[#This Row],[COMANDA]])</f>
        <v>26</v>
      </c>
      <c r="E6091" t="s">
        <v>1</v>
      </c>
      <c r="G6091" t="s">
        <v>10</v>
      </c>
      <c r="H6091" t="s">
        <v>94</v>
      </c>
      <c r="I6091" s="2">
        <v>1</v>
      </c>
      <c r="J6091" t="s">
        <v>12</v>
      </c>
      <c r="K6091" s="21">
        <f>INDEX(LISTAS!$H:$Q,MATCH(BASE!H6091,LISTAS!$G:$G,0),MATCH(BASE!J6091,LISTAS!$H$3:$Q$3,0))*Tabela3[[#This Row],[QUANTIDADE]]</f>
        <v>3</v>
      </c>
      <c r="L6091" s="2" t="str">
        <f>TEXT(Tabela3[[#This Row],[DATA]],"MM")</f>
        <v>05</v>
      </c>
      <c r="M6091" s="2">
        <f>WEEKNUM(Tabela3[[#This Row],[DATA]])</f>
        <v>20</v>
      </c>
      <c r="N6091" s="18">
        <f>YEAR(Tabela3[[#This Row],[DATA]])</f>
        <v>2023</v>
      </c>
    </row>
    <row r="6092" spans="2:14">
      <c r="B6092" s="1">
        <v>45064</v>
      </c>
      <c r="C6092" t="s">
        <v>494</v>
      </c>
      <c r="D6092">
        <f>COUNTIF(C$4:C6092,Tabela3[[#This Row],[COMANDA]])</f>
        <v>27</v>
      </c>
      <c r="E6092" t="s">
        <v>1</v>
      </c>
      <c r="G6092" t="s">
        <v>9</v>
      </c>
      <c r="H6092" t="s">
        <v>219</v>
      </c>
      <c r="I6092" s="2">
        <v>2</v>
      </c>
      <c r="J6092" t="s">
        <v>11</v>
      </c>
      <c r="K6092" s="21">
        <f>INDEX(LISTAS!$H:$Q,MATCH(BASE!H6092,LISTAS!$G:$G,0),MATCH(BASE!J6092,LISTAS!$H$3:$Q$3,0))*Tabela3[[#This Row],[QUANTIDADE]]</f>
        <v>10</v>
      </c>
      <c r="L6092" s="2" t="str">
        <f>TEXT(Tabela3[[#This Row],[DATA]],"MM")</f>
        <v>05</v>
      </c>
      <c r="M6092" s="2">
        <f>WEEKNUM(Tabela3[[#This Row],[DATA]])</f>
        <v>20</v>
      </c>
      <c r="N6092" s="18">
        <f>YEAR(Tabela3[[#This Row],[DATA]])</f>
        <v>2023</v>
      </c>
    </row>
    <row r="6093" spans="2:14">
      <c r="B6093" s="1">
        <v>45064</v>
      </c>
      <c r="C6093" t="s">
        <v>494</v>
      </c>
      <c r="D6093">
        <f>COUNTIF(C$4:C6093,Tabela3[[#This Row],[COMANDA]])</f>
        <v>28</v>
      </c>
      <c r="E6093" t="s">
        <v>1</v>
      </c>
      <c r="G6093" t="s">
        <v>10</v>
      </c>
      <c r="H6093" t="s">
        <v>150</v>
      </c>
      <c r="I6093" s="2">
        <v>2</v>
      </c>
      <c r="J6093" t="s">
        <v>11</v>
      </c>
      <c r="K6093" s="21">
        <f>INDEX(LISTAS!$H:$Q,MATCH(BASE!H6093,LISTAS!$G:$G,0),MATCH(BASE!J6093,LISTAS!$H$3:$Q$3,0))*Tabela3[[#This Row],[QUANTIDADE]]</f>
        <v>2</v>
      </c>
      <c r="L6093" s="2" t="str">
        <f>TEXT(Tabela3[[#This Row],[DATA]],"MM")</f>
        <v>05</v>
      </c>
      <c r="M6093" s="2">
        <f>WEEKNUM(Tabela3[[#This Row],[DATA]])</f>
        <v>20</v>
      </c>
      <c r="N6093" s="18">
        <f>YEAR(Tabela3[[#This Row],[DATA]])</f>
        <v>2023</v>
      </c>
    </row>
    <row r="6094" spans="2:14">
      <c r="B6094" s="1">
        <v>45064</v>
      </c>
      <c r="C6094" t="s">
        <v>494</v>
      </c>
      <c r="D6094">
        <f>COUNTIF(C$4:C6094,Tabela3[[#This Row],[COMANDA]])</f>
        <v>29</v>
      </c>
      <c r="E6094" t="s">
        <v>1</v>
      </c>
      <c r="G6094" t="s">
        <v>9</v>
      </c>
      <c r="H6094" t="s">
        <v>59</v>
      </c>
      <c r="I6094" s="2">
        <v>2</v>
      </c>
      <c r="J6094" t="s">
        <v>11</v>
      </c>
      <c r="K6094" s="21">
        <f>INDEX(LISTAS!$H:$Q,MATCH(BASE!H6094,LISTAS!$G:$G,0),MATCH(BASE!J6094,LISTAS!$H$3:$Q$3,0))*Tabela3[[#This Row],[QUANTIDADE]]</f>
        <v>6</v>
      </c>
      <c r="L6094" s="2" t="str">
        <f>TEXT(Tabela3[[#This Row],[DATA]],"MM")</f>
        <v>05</v>
      </c>
      <c r="M6094" s="2">
        <f>WEEKNUM(Tabela3[[#This Row],[DATA]])</f>
        <v>20</v>
      </c>
      <c r="N6094" s="18">
        <f>YEAR(Tabela3[[#This Row],[DATA]])</f>
        <v>2023</v>
      </c>
    </row>
    <row r="6095" spans="2:14">
      <c r="B6095" s="1">
        <v>45064</v>
      </c>
      <c r="C6095" t="s">
        <v>494</v>
      </c>
      <c r="D6095">
        <f>COUNTIF(C$4:C6095,Tabela3[[#This Row],[COMANDA]])</f>
        <v>30</v>
      </c>
      <c r="E6095" t="s">
        <v>1</v>
      </c>
      <c r="G6095" t="s">
        <v>10</v>
      </c>
      <c r="H6095" t="s">
        <v>282</v>
      </c>
      <c r="I6095" s="2">
        <v>4</v>
      </c>
      <c r="J6095" t="s">
        <v>11</v>
      </c>
      <c r="K6095" s="21">
        <f>INDEX(LISTAS!$H:$Q,MATCH(BASE!H6095,LISTAS!$G:$G,0),MATCH(BASE!J6095,LISTAS!$H$3:$Q$3,0))*Tabela3[[#This Row],[QUANTIDADE]]</f>
        <v>16</v>
      </c>
      <c r="L6095" s="2" t="str">
        <f>TEXT(Tabela3[[#This Row],[DATA]],"MM")</f>
        <v>05</v>
      </c>
      <c r="M6095" s="2">
        <f>WEEKNUM(Tabela3[[#This Row],[DATA]])</f>
        <v>20</v>
      </c>
      <c r="N6095" s="18">
        <f>YEAR(Tabela3[[#This Row],[DATA]])</f>
        <v>2023</v>
      </c>
    </row>
    <row r="6096" spans="2:14">
      <c r="B6096" s="1">
        <v>45064</v>
      </c>
      <c r="C6096" t="s">
        <v>494</v>
      </c>
      <c r="D6096">
        <f>COUNTIF(C$4:C6096,Tabela3[[#This Row],[COMANDA]])</f>
        <v>31</v>
      </c>
      <c r="E6096" t="s">
        <v>1</v>
      </c>
      <c r="G6096" t="s">
        <v>9</v>
      </c>
      <c r="H6096" t="s">
        <v>140</v>
      </c>
      <c r="I6096" s="2">
        <v>1</v>
      </c>
      <c r="J6096" t="s">
        <v>11</v>
      </c>
      <c r="K6096" s="21">
        <f>INDEX(LISTAS!$H:$Q,MATCH(BASE!H6096,LISTAS!$G:$G,0),MATCH(BASE!J6096,LISTAS!$H$3:$Q$3,0))*Tabela3[[#This Row],[QUANTIDADE]]</f>
        <v>3</v>
      </c>
      <c r="L6096" s="2" t="str">
        <f>TEXT(Tabela3[[#This Row],[DATA]],"MM")</f>
        <v>05</v>
      </c>
      <c r="M6096" s="2">
        <f>WEEKNUM(Tabela3[[#This Row],[DATA]])</f>
        <v>20</v>
      </c>
      <c r="N6096" s="18">
        <f>YEAR(Tabela3[[#This Row],[DATA]])</f>
        <v>2023</v>
      </c>
    </row>
    <row r="6097" spans="2:14">
      <c r="B6097" s="1">
        <v>45064</v>
      </c>
      <c r="C6097" t="s">
        <v>494</v>
      </c>
      <c r="D6097">
        <f>COUNTIF(C$4:C6097,Tabela3[[#This Row],[COMANDA]])</f>
        <v>32</v>
      </c>
      <c r="E6097" t="s">
        <v>1</v>
      </c>
      <c r="G6097" t="s">
        <v>10</v>
      </c>
      <c r="H6097" t="s">
        <v>93</v>
      </c>
      <c r="I6097" s="2">
        <v>4</v>
      </c>
      <c r="J6097" t="s">
        <v>11</v>
      </c>
      <c r="K6097" s="21">
        <f>INDEX(LISTAS!$H:$Q,MATCH(BASE!H6097,LISTAS!$G:$G,0),MATCH(BASE!J6097,LISTAS!$H$3:$Q$3,0))*Tabela3[[#This Row],[QUANTIDADE]]</f>
        <v>2</v>
      </c>
      <c r="L6097" s="2" t="str">
        <f>TEXT(Tabela3[[#This Row],[DATA]],"MM")</f>
        <v>05</v>
      </c>
      <c r="M6097" s="2">
        <f>WEEKNUM(Tabela3[[#This Row],[DATA]])</f>
        <v>20</v>
      </c>
      <c r="N6097" s="18">
        <f>YEAR(Tabela3[[#This Row],[DATA]])</f>
        <v>2023</v>
      </c>
    </row>
    <row r="6098" spans="2:14">
      <c r="B6098" s="1">
        <v>45064</v>
      </c>
      <c r="C6098" t="s">
        <v>494</v>
      </c>
      <c r="D6098">
        <f>COUNTIF(C$4:C6098,Tabela3[[#This Row],[COMANDA]])</f>
        <v>33</v>
      </c>
      <c r="E6098" t="s">
        <v>1</v>
      </c>
      <c r="G6098" t="s">
        <v>10</v>
      </c>
      <c r="H6098" t="s">
        <v>101</v>
      </c>
      <c r="I6098" s="2">
        <v>1</v>
      </c>
      <c r="J6098" t="s">
        <v>12</v>
      </c>
      <c r="K6098" s="21">
        <f>INDEX(LISTAS!$H:$Q,MATCH(BASE!H6098,LISTAS!$G:$G,0),MATCH(BASE!J6098,LISTAS!$H$3:$Q$3,0))*Tabela3[[#This Row],[QUANTIDADE]]</f>
        <v>3</v>
      </c>
      <c r="L6098" s="2" t="str">
        <f>TEXT(Tabela3[[#This Row],[DATA]],"MM")</f>
        <v>05</v>
      </c>
      <c r="M6098" s="2">
        <f>WEEKNUM(Tabela3[[#This Row],[DATA]])</f>
        <v>20</v>
      </c>
      <c r="N6098" s="18">
        <f>YEAR(Tabela3[[#This Row],[DATA]])</f>
        <v>2023</v>
      </c>
    </row>
    <row r="6099" spans="2:14">
      <c r="B6099" s="1">
        <v>45064</v>
      </c>
      <c r="C6099" t="s">
        <v>494</v>
      </c>
      <c r="D6099">
        <f>COUNTIF(C$4:C6099,Tabela3[[#This Row],[COMANDA]])</f>
        <v>34</v>
      </c>
      <c r="E6099" t="s">
        <v>1</v>
      </c>
      <c r="G6099" t="s">
        <v>9</v>
      </c>
      <c r="H6099" t="s">
        <v>132</v>
      </c>
      <c r="I6099" s="2">
        <v>2</v>
      </c>
      <c r="J6099" t="s">
        <v>11</v>
      </c>
      <c r="K6099" s="21">
        <f>INDEX(LISTAS!$H:$Q,MATCH(BASE!H6099,LISTAS!$G:$G,0),MATCH(BASE!J6099,LISTAS!$H$3:$Q$3,0))*Tabela3[[#This Row],[QUANTIDADE]]</f>
        <v>6</v>
      </c>
      <c r="L6099" s="2" t="str">
        <f>TEXT(Tabela3[[#This Row],[DATA]],"MM")</f>
        <v>05</v>
      </c>
      <c r="M6099" s="2">
        <f>WEEKNUM(Tabela3[[#This Row],[DATA]])</f>
        <v>20</v>
      </c>
      <c r="N6099" s="18">
        <f>YEAR(Tabela3[[#This Row],[DATA]])</f>
        <v>2023</v>
      </c>
    </row>
    <row r="6100" spans="2:14">
      <c r="B6100" s="1">
        <v>45064</v>
      </c>
      <c r="C6100" t="s">
        <v>494</v>
      </c>
      <c r="D6100">
        <f>COUNTIF(C$4:C6100,Tabela3[[#This Row],[COMANDA]])</f>
        <v>35</v>
      </c>
      <c r="E6100" t="s">
        <v>1</v>
      </c>
      <c r="G6100" t="s">
        <v>10</v>
      </c>
      <c r="H6100" t="s">
        <v>431</v>
      </c>
      <c r="I6100" s="2">
        <v>3</v>
      </c>
      <c r="J6100" t="s">
        <v>11</v>
      </c>
      <c r="K6100" s="21">
        <f>INDEX(LISTAS!$H:$Q,MATCH(BASE!H6100,LISTAS!$G:$G,0),MATCH(BASE!J6100,LISTAS!$H$3:$Q$3,0))*Tabela3[[#This Row],[QUANTIDADE]]</f>
        <v>12</v>
      </c>
      <c r="L6100" s="2" t="str">
        <f>TEXT(Tabela3[[#This Row],[DATA]],"MM")</f>
        <v>05</v>
      </c>
      <c r="M6100" s="2">
        <f>WEEKNUM(Tabela3[[#This Row],[DATA]])</f>
        <v>20</v>
      </c>
      <c r="N6100" s="18">
        <f>YEAR(Tabela3[[#This Row],[DATA]])</f>
        <v>2023</v>
      </c>
    </row>
    <row r="6101" spans="2:14">
      <c r="B6101" s="1">
        <v>45064</v>
      </c>
      <c r="C6101" t="s">
        <v>494</v>
      </c>
      <c r="D6101">
        <f>COUNTIF(C$4:C6101,Tabela3[[#This Row],[COMANDA]])</f>
        <v>36</v>
      </c>
      <c r="E6101" t="s">
        <v>1</v>
      </c>
      <c r="G6101" t="s">
        <v>10</v>
      </c>
      <c r="H6101" t="s">
        <v>88</v>
      </c>
      <c r="I6101" s="2">
        <v>2</v>
      </c>
      <c r="J6101" t="s">
        <v>11</v>
      </c>
      <c r="K6101" s="21">
        <f>INDEX(LISTAS!$H:$Q,MATCH(BASE!H6101,LISTAS!$G:$G,0),MATCH(BASE!J6101,LISTAS!$H$3:$Q$3,0))*Tabela3[[#This Row],[QUANTIDADE]]</f>
        <v>16</v>
      </c>
      <c r="L6101" s="2" t="str">
        <f>TEXT(Tabela3[[#This Row],[DATA]],"MM")</f>
        <v>05</v>
      </c>
      <c r="M6101" s="2">
        <f>WEEKNUM(Tabela3[[#This Row],[DATA]])</f>
        <v>20</v>
      </c>
      <c r="N6101" s="18">
        <f>YEAR(Tabela3[[#This Row],[DATA]])</f>
        <v>2023</v>
      </c>
    </row>
    <row r="6102" spans="2:14">
      <c r="B6102" s="1">
        <v>45064</v>
      </c>
      <c r="C6102" t="s">
        <v>494</v>
      </c>
      <c r="D6102">
        <f>COUNTIF(C$4:C6102,Tabela3[[#This Row],[COMANDA]])</f>
        <v>37</v>
      </c>
      <c r="E6102" t="s">
        <v>1</v>
      </c>
      <c r="G6102" t="s">
        <v>9</v>
      </c>
      <c r="H6102" t="s">
        <v>58</v>
      </c>
      <c r="I6102" s="2">
        <v>1</v>
      </c>
      <c r="J6102" t="s">
        <v>11</v>
      </c>
      <c r="K6102" s="21">
        <f>INDEX(LISTAS!$H:$Q,MATCH(BASE!H6102,LISTAS!$G:$G,0),MATCH(BASE!J6102,LISTAS!$H$3:$Q$3,0))*Tabela3[[#This Row],[QUANTIDADE]]</f>
        <v>5</v>
      </c>
      <c r="L6102" s="2" t="str">
        <f>TEXT(Tabela3[[#This Row],[DATA]],"MM")</f>
        <v>05</v>
      </c>
      <c r="M6102" s="2">
        <f>WEEKNUM(Tabela3[[#This Row],[DATA]])</f>
        <v>20</v>
      </c>
      <c r="N6102" s="18">
        <f>YEAR(Tabela3[[#This Row],[DATA]])</f>
        <v>2023</v>
      </c>
    </row>
    <row r="6103" spans="2:14">
      <c r="B6103" s="1">
        <v>45064</v>
      </c>
      <c r="C6103" t="s">
        <v>494</v>
      </c>
      <c r="D6103">
        <f>COUNTIF(C$4:C6103,Tabela3[[#This Row],[COMANDA]])</f>
        <v>38</v>
      </c>
      <c r="E6103" t="s">
        <v>1</v>
      </c>
      <c r="G6103" t="s">
        <v>63</v>
      </c>
      <c r="H6103" t="s">
        <v>180</v>
      </c>
      <c r="I6103" s="2">
        <v>1</v>
      </c>
      <c r="J6103" t="s">
        <v>11</v>
      </c>
      <c r="K6103" s="21">
        <f>INDEX(LISTAS!$H:$Q,MATCH(BASE!H6103,LISTAS!$G:$G,0),MATCH(BASE!J6103,LISTAS!$H$3:$Q$3,0))*Tabela3[[#This Row],[QUANTIDADE]]</f>
        <v>6</v>
      </c>
      <c r="L6103" s="2" t="str">
        <f>TEXT(Tabela3[[#This Row],[DATA]],"MM")</f>
        <v>05</v>
      </c>
      <c r="M6103" s="2">
        <f>WEEKNUM(Tabela3[[#This Row],[DATA]])</f>
        <v>20</v>
      </c>
      <c r="N6103" s="18">
        <f>YEAR(Tabela3[[#This Row],[DATA]])</f>
        <v>2023</v>
      </c>
    </row>
    <row r="6104" spans="2:14">
      <c r="B6104" s="1">
        <v>45064</v>
      </c>
      <c r="C6104" t="s">
        <v>494</v>
      </c>
      <c r="D6104">
        <f>COUNTIF(C$4:C6104,Tabela3[[#This Row],[COMANDA]])</f>
        <v>39</v>
      </c>
      <c r="E6104" t="s">
        <v>1</v>
      </c>
      <c r="G6104" t="s">
        <v>63</v>
      </c>
      <c r="H6104" t="s">
        <v>186</v>
      </c>
      <c r="I6104" s="2">
        <v>1</v>
      </c>
      <c r="J6104" t="s">
        <v>11</v>
      </c>
      <c r="K6104" s="21">
        <f>INDEX(LISTAS!$H:$Q,MATCH(BASE!H6104,LISTAS!$G:$G,0),MATCH(BASE!J6104,LISTAS!$H$3:$Q$3,0))*Tabela3[[#This Row],[QUANTIDADE]]</f>
        <v>11</v>
      </c>
      <c r="L6104" s="2" t="str">
        <f>TEXT(Tabela3[[#This Row],[DATA]],"MM")</f>
        <v>05</v>
      </c>
      <c r="M6104" s="2">
        <f>WEEKNUM(Tabela3[[#This Row],[DATA]])</f>
        <v>20</v>
      </c>
      <c r="N6104" s="18">
        <f>YEAR(Tabela3[[#This Row],[DATA]])</f>
        <v>2023</v>
      </c>
    </row>
    <row r="6105" spans="2:14">
      <c r="B6105" s="1">
        <v>45064</v>
      </c>
      <c r="C6105" t="s">
        <v>494</v>
      </c>
      <c r="D6105">
        <f>COUNTIF(C$4:C6105,Tabela3[[#This Row],[COMANDA]])</f>
        <v>40</v>
      </c>
      <c r="E6105" t="s">
        <v>1</v>
      </c>
      <c r="G6105" t="s">
        <v>9</v>
      </c>
      <c r="H6105" t="s">
        <v>68</v>
      </c>
      <c r="I6105" s="2">
        <v>1</v>
      </c>
      <c r="J6105" t="s">
        <v>11</v>
      </c>
      <c r="K6105" s="21">
        <f>INDEX(LISTAS!$H:$Q,MATCH(BASE!H6105,LISTAS!$G:$G,0),MATCH(BASE!J6105,LISTAS!$H$3:$Q$3,0))*Tabela3[[#This Row],[QUANTIDADE]]</f>
        <v>3</v>
      </c>
      <c r="L6105" s="2" t="str">
        <f>TEXT(Tabela3[[#This Row],[DATA]],"MM")</f>
        <v>05</v>
      </c>
      <c r="M6105" s="2">
        <f>WEEKNUM(Tabela3[[#This Row],[DATA]])</f>
        <v>20</v>
      </c>
      <c r="N6105" s="18">
        <f>YEAR(Tabela3[[#This Row],[DATA]])</f>
        <v>2023</v>
      </c>
    </row>
    <row r="6106" spans="2:14">
      <c r="B6106" s="1">
        <v>45064</v>
      </c>
      <c r="C6106" t="s">
        <v>494</v>
      </c>
      <c r="D6106">
        <f>COUNTIF(C$4:C6106,Tabela3[[#This Row],[COMANDA]])</f>
        <v>41</v>
      </c>
      <c r="E6106" t="s">
        <v>1</v>
      </c>
      <c r="G6106" t="s">
        <v>10</v>
      </c>
      <c r="H6106" t="s">
        <v>225</v>
      </c>
      <c r="I6106" s="2">
        <v>1</v>
      </c>
      <c r="J6106" t="s">
        <v>11</v>
      </c>
      <c r="K6106" s="21">
        <f>INDEX(LISTAS!$H:$Q,MATCH(BASE!H6106,LISTAS!$G:$G,0),MATCH(BASE!J6106,LISTAS!$H$3:$Q$3,0))*Tabela3[[#This Row],[QUANTIDADE]]</f>
        <v>12</v>
      </c>
      <c r="L6106" s="2" t="str">
        <f>TEXT(Tabela3[[#This Row],[DATA]],"MM")</f>
        <v>05</v>
      </c>
      <c r="M6106" s="2">
        <f>WEEKNUM(Tabela3[[#This Row],[DATA]])</f>
        <v>20</v>
      </c>
      <c r="N6106" s="18">
        <f>YEAR(Tabela3[[#This Row],[DATA]])</f>
        <v>2023</v>
      </c>
    </row>
    <row r="6107" spans="2:14">
      <c r="B6107" s="1">
        <v>45065</v>
      </c>
      <c r="C6107">
        <v>14698</v>
      </c>
      <c r="D6107">
        <f>COUNTIF(C$4:C6107,Tabela3[[#This Row],[COMANDA]])</f>
        <v>1</v>
      </c>
      <c r="E6107" t="s">
        <v>89</v>
      </c>
      <c r="G6107" t="s">
        <v>8</v>
      </c>
      <c r="H6107" t="s">
        <v>47</v>
      </c>
      <c r="I6107" s="2">
        <v>1</v>
      </c>
      <c r="J6107" t="s">
        <v>11</v>
      </c>
      <c r="K6107" s="21">
        <f>INDEX(LISTAS!$H:$Q,MATCH(BASE!H6107,LISTAS!$G:$G,0),MATCH(BASE!J6107,LISTAS!$H$3:$Q$3,0))*Tabela3[[#This Row],[QUANTIDADE]]</f>
        <v>16</v>
      </c>
      <c r="L6107" s="2" t="str">
        <f>TEXT(Tabela3[[#This Row],[DATA]],"MM")</f>
        <v>05</v>
      </c>
      <c r="M6107" s="2">
        <f>WEEKNUM(Tabela3[[#This Row],[DATA]])</f>
        <v>20</v>
      </c>
      <c r="N6107" s="18">
        <f>YEAR(Tabela3[[#This Row],[DATA]])</f>
        <v>2023</v>
      </c>
    </row>
    <row r="6108" spans="2:14">
      <c r="B6108" s="1">
        <v>45065</v>
      </c>
      <c r="C6108">
        <v>14699</v>
      </c>
      <c r="D6108">
        <f>COUNTIF(C$4:C6108,Tabela3[[#This Row],[COMANDA]])</f>
        <v>1</v>
      </c>
      <c r="E6108" t="s">
        <v>90</v>
      </c>
      <c r="F6108" t="s">
        <v>98</v>
      </c>
      <c r="G6108" t="s">
        <v>8</v>
      </c>
      <c r="H6108" t="s">
        <v>204</v>
      </c>
      <c r="I6108" s="2">
        <v>1</v>
      </c>
      <c r="J6108" t="s">
        <v>11</v>
      </c>
      <c r="K6108" s="21">
        <f>INDEX(LISTAS!$H:$Q,MATCH(BASE!H6108,LISTAS!$G:$G,0),MATCH(BASE!J6108,LISTAS!$H$3:$Q$3,0))*Tabela3[[#This Row],[QUANTIDADE]]</f>
        <v>18</v>
      </c>
      <c r="L6108" s="2" t="str">
        <f>TEXT(Tabela3[[#This Row],[DATA]],"MM")</f>
        <v>05</v>
      </c>
      <c r="M6108" s="2">
        <f>WEEKNUM(Tabela3[[#This Row],[DATA]])</f>
        <v>20</v>
      </c>
      <c r="N6108" s="18">
        <f>YEAR(Tabela3[[#This Row],[DATA]])</f>
        <v>2023</v>
      </c>
    </row>
    <row r="6109" spans="2:14">
      <c r="B6109" s="1">
        <v>45065</v>
      </c>
      <c r="C6109">
        <v>14700</v>
      </c>
      <c r="D6109">
        <f>COUNTIF(C$4:C6109,Tabela3[[#This Row],[COMANDA]])</f>
        <v>1</v>
      </c>
      <c r="E6109" t="s">
        <v>89</v>
      </c>
      <c r="F6109" t="s">
        <v>375</v>
      </c>
      <c r="G6109" t="s">
        <v>8</v>
      </c>
      <c r="H6109" t="s">
        <v>204</v>
      </c>
      <c r="I6109" s="2">
        <v>1</v>
      </c>
      <c r="J6109" t="s">
        <v>11</v>
      </c>
      <c r="K6109" s="21">
        <f>INDEX(LISTAS!$H:$Q,MATCH(BASE!H6109,LISTAS!$G:$G,0),MATCH(BASE!J6109,LISTAS!$H$3:$Q$3,0))*Tabela3[[#This Row],[QUANTIDADE]]</f>
        <v>18</v>
      </c>
      <c r="L6109" s="2" t="str">
        <f>TEXT(Tabela3[[#This Row],[DATA]],"MM")</f>
        <v>05</v>
      </c>
      <c r="M6109" s="2">
        <f>WEEKNUM(Tabela3[[#This Row],[DATA]])</f>
        <v>20</v>
      </c>
      <c r="N6109" s="18">
        <f>YEAR(Tabela3[[#This Row],[DATA]])</f>
        <v>2023</v>
      </c>
    </row>
    <row r="6110" spans="2:14">
      <c r="B6110" s="1">
        <v>45065</v>
      </c>
      <c r="C6110">
        <v>14701</v>
      </c>
      <c r="D6110">
        <f>COUNTIF(C$4:C6110,Tabela3[[#This Row],[COMANDA]])</f>
        <v>1</v>
      </c>
      <c r="E6110" t="s">
        <v>90</v>
      </c>
      <c r="G6110" t="s">
        <v>8</v>
      </c>
      <c r="H6110" t="s">
        <v>47</v>
      </c>
      <c r="I6110" s="2">
        <v>1</v>
      </c>
      <c r="J6110" t="s">
        <v>11</v>
      </c>
      <c r="K6110" s="21">
        <f>INDEX(LISTAS!$H:$Q,MATCH(BASE!H6110,LISTAS!$G:$G,0),MATCH(BASE!J6110,LISTAS!$H$3:$Q$3,0))*Tabela3[[#This Row],[QUANTIDADE]]</f>
        <v>16</v>
      </c>
      <c r="L6110" s="2" t="str">
        <f>TEXT(Tabela3[[#This Row],[DATA]],"MM")</f>
        <v>05</v>
      </c>
      <c r="M6110" s="2">
        <f>WEEKNUM(Tabela3[[#This Row],[DATA]])</f>
        <v>20</v>
      </c>
      <c r="N6110" s="18">
        <f>YEAR(Tabela3[[#This Row],[DATA]])</f>
        <v>2023</v>
      </c>
    </row>
    <row r="6111" spans="2:14">
      <c r="B6111" s="1">
        <v>45065</v>
      </c>
      <c r="C6111">
        <v>14702</v>
      </c>
      <c r="D6111">
        <f>COUNTIF(C$4:C6111,Tabela3[[#This Row],[COMANDA]])</f>
        <v>1</v>
      </c>
      <c r="E6111" t="s">
        <v>90</v>
      </c>
      <c r="F6111" t="s">
        <v>375</v>
      </c>
      <c r="G6111" t="s">
        <v>8</v>
      </c>
      <c r="H6111" t="s">
        <v>204</v>
      </c>
      <c r="I6111" s="2">
        <v>1</v>
      </c>
      <c r="J6111" t="s">
        <v>11</v>
      </c>
      <c r="K6111" s="21">
        <f>INDEX(LISTAS!$H:$Q,MATCH(BASE!H6111,LISTAS!$G:$G,0),MATCH(BASE!J6111,LISTAS!$H$3:$Q$3,0))*Tabela3[[#This Row],[QUANTIDADE]]</f>
        <v>18</v>
      </c>
      <c r="L6111" s="2" t="str">
        <f>TEXT(Tabela3[[#This Row],[DATA]],"MM")</f>
        <v>05</v>
      </c>
      <c r="M6111" s="2">
        <f>WEEKNUM(Tabela3[[#This Row],[DATA]])</f>
        <v>20</v>
      </c>
      <c r="N6111" s="18">
        <f>YEAR(Tabela3[[#This Row],[DATA]])</f>
        <v>2023</v>
      </c>
    </row>
    <row r="6112" spans="2:14">
      <c r="B6112" s="1">
        <v>45065</v>
      </c>
      <c r="C6112">
        <v>14702</v>
      </c>
      <c r="D6112">
        <f>COUNTIF(C$4:C6112,Tabela3[[#This Row],[COMANDA]])</f>
        <v>2</v>
      </c>
      <c r="E6112" t="s">
        <v>90</v>
      </c>
      <c r="F6112" t="s">
        <v>375</v>
      </c>
      <c r="G6112" t="s">
        <v>9</v>
      </c>
      <c r="H6112" t="s">
        <v>208</v>
      </c>
      <c r="I6112" s="2">
        <v>1</v>
      </c>
      <c r="J6112" t="s">
        <v>11</v>
      </c>
      <c r="K6112" s="21">
        <f>INDEX(LISTAS!$H:$Q,MATCH(BASE!H6112,LISTAS!$G:$G,0),MATCH(BASE!J6112,LISTAS!$H$3:$Q$3,0))*Tabela3[[#This Row],[QUANTIDADE]]</f>
        <v>4</v>
      </c>
      <c r="L6112" s="2" t="str">
        <f>TEXT(Tabela3[[#This Row],[DATA]],"MM")</f>
        <v>05</v>
      </c>
      <c r="M6112" s="2">
        <f>WEEKNUM(Tabela3[[#This Row],[DATA]])</f>
        <v>20</v>
      </c>
      <c r="N6112" s="18">
        <f>YEAR(Tabela3[[#This Row],[DATA]])</f>
        <v>2023</v>
      </c>
    </row>
    <row r="6113" spans="2:14">
      <c r="B6113" s="1">
        <v>45065</v>
      </c>
      <c r="C6113">
        <v>14703</v>
      </c>
      <c r="D6113">
        <f>COUNTIF(C$4:C6113,Tabela3[[#This Row],[COMANDA]])</f>
        <v>1</v>
      </c>
      <c r="E6113" t="s">
        <v>89</v>
      </c>
      <c r="F6113" t="s">
        <v>100</v>
      </c>
      <c r="G6113" t="s">
        <v>8</v>
      </c>
      <c r="H6113" t="s">
        <v>204</v>
      </c>
      <c r="I6113" s="2">
        <v>1</v>
      </c>
      <c r="J6113" t="s">
        <v>11</v>
      </c>
      <c r="K6113" s="21">
        <f>INDEX(LISTAS!$H:$Q,MATCH(BASE!H6113,LISTAS!$G:$G,0),MATCH(BASE!J6113,LISTAS!$H$3:$Q$3,0))*Tabela3[[#This Row],[QUANTIDADE]]</f>
        <v>18</v>
      </c>
      <c r="L6113" s="2" t="str">
        <f>TEXT(Tabela3[[#This Row],[DATA]],"MM")</f>
        <v>05</v>
      </c>
      <c r="M6113" s="2">
        <f>WEEKNUM(Tabela3[[#This Row],[DATA]])</f>
        <v>20</v>
      </c>
      <c r="N6113" s="18">
        <f>YEAR(Tabela3[[#This Row],[DATA]])</f>
        <v>2023</v>
      </c>
    </row>
    <row r="6114" spans="2:14">
      <c r="B6114" s="1">
        <v>45065</v>
      </c>
      <c r="C6114">
        <v>14704</v>
      </c>
      <c r="D6114">
        <f>COUNTIF(C$4:C6114,Tabela3[[#This Row],[COMANDA]])</f>
        <v>1</v>
      </c>
      <c r="E6114" t="s">
        <v>90</v>
      </c>
      <c r="F6114" t="s">
        <v>100</v>
      </c>
      <c r="G6114" t="s">
        <v>8</v>
      </c>
      <c r="H6114" t="s">
        <v>39</v>
      </c>
      <c r="I6114" s="2">
        <v>1</v>
      </c>
      <c r="J6114" t="s">
        <v>11</v>
      </c>
      <c r="K6114" s="21">
        <f>INDEX(LISTAS!$H:$Q,MATCH(BASE!H6114,LISTAS!$G:$G,0),MATCH(BASE!J6114,LISTAS!$H$3:$Q$3,0))*Tabela3[[#This Row],[QUANTIDADE]]</f>
        <v>12</v>
      </c>
      <c r="L6114" s="2" t="str">
        <f>TEXT(Tabela3[[#This Row],[DATA]],"MM")</f>
        <v>05</v>
      </c>
      <c r="M6114" s="2">
        <f>WEEKNUM(Tabela3[[#This Row],[DATA]])</f>
        <v>20</v>
      </c>
      <c r="N6114" s="18">
        <f>YEAR(Tabela3[[#This Row],[DATA]])</f>
        <v>2023</v>
      </c>
    </row>
    <row r="6115" spans="2:14">
      <c r="B6115" s="1">
        <v>45065</v>
      </c>
      <c r="C6115">
        <v>14705</v>
      </c>
      <c r="D6115">
        <f>COUNTIF(C$4:C6115,Tabela3[[#This Row],[COMANDA]])</f>
        <v>1</v>
      </c>
      <c r="E6115" t="s">
        <v>90</v>
      </c>
      <c r="F6115" t="s">
        <v>99</v>
      </c>
      <c r="G6115" t="s">
        <v>8</v>
      </c>
      <c r="H6115" t="s">
        <v>205</v>
      </c>
      <c r="I6115" s="2">
        <v>1</v>
      </c>
      <c r="J6115" t="s">
        <v>11</v>
      </c>
      <c r="K6115" s="21">
        <f>INDEX(LISTAS!$H:$Q,MATCH(BASE!H6115,LISTAS!$G:$G,0),MATCH(BASE!J6115,LISTAS!$H$3:$Q$3,0))*Tabela3[[#This Row],[QUANTIDADE]]</f>
        <v>22</v>
      </c>
      <c r="L6115" s="2" t="str">
        <f>TEXT(Tabela3[[#This Row],[DATA]],"MM")</f>
        <v>05</v>
      </c>
      <c r="M6115" s="2">
        <f>WEEKNUM(Tabela3[[#This Row],[DATA]])</f>
        <v>20</v>
      </c>
      <c r="N6115" s="18">
        <f>YEAR(Tabela3[[#This Row],[DATA]])</f>
        <v>2023</v>
      </c>
    </row>
    <row r="6116" spans="2:14">
      <c r="B6116" s="1">
        <v>45065</v>
      </c>
      <c r="C6116">
        <v>14706</v>
      </c>
      <c r="D6116">
        <f>COUNTIF(C$4:C6116,Tabela3[[#This Row],[COMANDA]])</f>
        <v>1</v>
      </c>
      <c r="E6116" t="s">
        <v>90</v>
      </c>
      <c r="F6116" t="s">
        <v>98</v>
      </c>
      <c r="G6116" t="s">
        <v>8</v>
      </c>
      <c r="H6116" t="s">
        <v>47</v>
      </c>
      <c r="I6116" s="2">
        <v>1</v>
      </c>
      <c r="J6116" t="s">
        <v>11</v>
      </c>
      <c r="K6116" s="21">
        <f>INDEX(LISTAS!$H:$Q,MATCH(BASE!H6116,LISTAS!$G:$G,0),MATCH(BASE!J6116,LISTAS!$H$3:$Q$3,0))*Tabela3[[#This Row],[QUANTIDADE]]</f>
        <v>16</v>
      </c>
      <c r="L6116" s="2" t="str">
        <f>TEXT(Tabela3[[#This Row],[DATA]],"MM")</f>
        <v>05</v>
      </c>
      <c r="M6116" s="2">
        <f>WEEKNUM(Tabela3[[#This Row],[DATA]])</f>
        <v>20</v>
      </c>
      <c r="N6116" s="18">
        <f>YEAR(Tabela3[[#This Row],[DATA]])</f>
        <v>2023</v>
      </c>
    </row>
    <row r="6117" spans="2:14">
      <c r="B6117" s="1">
        <v>45065</v>
      </c>
      <c r="C6117">
        <v>14706</v>
      </c>
      <c r="D6117">
        <f>COUNTIF(C$4:C6117,Tabela3[[#This Row],[COMANDA]])</f>
        <v>2</v>
      </c>
      <c r="E6117" t="s">
        <v>90</v>
      </c>
      <c r="F6117" t="s">
        <v>98</v>
      </c>
      <c r="G6117" t="s">
        <v>9</v>
      </c>
      <c r="H6117" t="s">
        <v>208</v>
      </c>
      <c r="I6117" s="2">
        <v>1</v>
      </c>
      <c r="J6117" t="s">
        <v>11</v>
      </c>
      <c r="K6117" s="21">
        <f>INDEX(LISTAS!$H:$Q,MATCH(BASE!H6117,LISTAS!$G:$G,0),MATCH(BASE!J6117,LISTAS!$H$3:$Q$3,0))*Tabela3[[#This Row],[QUANTIDADE]]</f>
        <v>4</v>
      </c>
      <c r="L6117" s="2" t="str">
        <f>TEXT(Tabela3[[#This Row],[DATA]],"MM")</f>
        <v>05</v>
      </c>
      <c r="M6117" s="2">
        <f>WEEKNUM(Tabela3[[#This Row],[DATA]])</f>
        <v>20</v>
      </c>
      <c r="N6117" s="18">
        <f>YEAR(Tabela3[[#This Row],[DATA]])</f>
        <v>2023</v>
      </c>
    </row>
    <row r="6118" spans="2:14">
      <c r="B6118" s="1">
        <v>45065</v>
      </c>
      <c r="C6118">
        <v>14708</v>
      </c>
      <c r="D6118">
        <f>COUNTIF(C$4:C6118,Tabela3[[#This Row],[COMANDA]])</f>
        <v>1</v>
      </c>
      <c r="E6118" t="s">
        <v>89</v>
      </c>
      <c r="F6118" t="s">
        <v>98</v>
      </c>
      <c r="G6118" t="s">
        <v>8</v>
      </c>
      <c r="H6118" t="s">
        <v>47</v>
      </c>
      <c r="I6118" s="2">
        <v>1</v>
      </c>
      <c r="J6118" t="s">
        <v>11</v>
      </c>
      <c r="K6118" s="21">
        <f>INDEX(LISTAS!$H:$Q,MATCH(BASE!H6118,LISTAS!$G:$G,0),MATCH(BASE!J6118,LISTAS!$H$3:$Q$3,0))*Tabela3[[#This Row],[QUANTIDADE]]</f>
        <v>16</v>
      </c>
      <c r="L6118" s="2" t="str">
        <f>TEXT(Tabela3[[#This Row],[DATA]],"MM")</f>
        <v>05</v>
      </c>
      <c r="M6118" s="2">
        <f>WEEKNUM(Tabela3[[#This Row],[DATA]])</f>
        <v>20</v>
      </c>
      <c r="N6118" s="18">
        <f>YEAR(Tabela3[[#This Row],[DATA]])</f>
        <v>2023</v>
      </c>
    </row>
    <row r="6119" spans="2:14">
      <c r="B6119" s="1">
        <v>45065</v>
      </c>
      <c r="C6119">
        <v>14709</v>
      </c>
      <c r="D6119">
        <f>COUNTIF(C$4:C6119,Tabela3[[#This Row],[COMANDA]])</f>
        <v>1</v>
      </c>
      <c r="E6119" t="s">
        <v>90</v>
      </c>
      <c r="F6119" t="s">
        <v>99</v>
      </c>
      <c r="G6119" t="s">
        <v>8</v>
      </c>
      <c r="H6119" t="s">
        <v>211</v>
      </c>
      <c r="I6119" s="2">
        <v>1</v>
      </c>
      <c r="J6119" t="s">
        <v>11</v>
      </c>
      <c r="K6119" s="21">
        <f>INDEX(LISTAS!$H:$Q,MATCH(BASE!H6119,LISTAS!$G:$G,0),MATCH(BASE!J6119,LISTAS!$H$3:$Q$3,0))*Tabela3[[#This Row],[QUANTIDADE]]</f>
        <v>20</v>
      </c>
      <c r="L6119" s="2" t="str">
        <f>TEXT(Tabela3[[#This Row],[DATA]],"MM")</f>
        <v>05</v>
      </c>
      <c r="M6119" s="2">
        <f>WEEKNUM(Tabela3[[#This Row],[DATA]])</f>
        <v>20</v>
      </c>
      <c r="N6119" s="18">
        <f>YEAR(Tabela3[[#This Row],[DATA]])</f>
        <v>2023</v>
      </c>
    </row>
    <row r="6120" spans="2:14">
      <c r="B6120" s="1">
        <v>45065</v>
      </c>
      <c r="C6120">
        <v>14710</v>
      </c>
      <c r="D6120">
        <f>COUNTIF(C$4:C6120,Tabela3[[#This Row],[COMANDA]])</f>
        <v>1</v>
      </c>
      <c r="E6120" t="s">
        <v>90</v>
      </c>
      <c r="F6120" t="s">
        <v>99</v>
      </c>
      <c r="G6120" t="s">
        <v>8</v>
      </c>
      <c r="H6120" t="s">
        <v>43</v>
      </c>
      <c r="I6120" s="2">
        <v>1</v>
      </c>
      <c r="J6120" t="s">
        <v>11</v>
      </c>
      <c r="K6120" s="21">
        <f>INDEX(LISTAS!$H:$Q,MATCH(BASE!H6120,LISTAS!$G:$G,0),MATCH(BASE!J6120,LISTAS!$H$3:$Q$3,0))*Tabela3[[#This Row],[QUANTIDADE]]</f>
        <v>18</v>
      </c>
      <c r="L6120" s="2" t="str">
        <f>TEXT(Tabela3[[#This Row],[DATA]],"MM")</f>
        <v>05</v>
      </c>
      <c r="M6120" s="2">
        <f>WEEKNUM(Tabela3[[#This Row],[DATA]])</f>
        <v>20</v>
      </c>
      <c r="N6120" s="18">
        <f>YEAR(Tabela3[[#This Row],[DATA]])</f>
        <v>2023</v>
      </c>
    </row>
    <row r="6121" spans="2:14">
      <c r="B6121" s="1">
        <v>45065</v>
      </c>
      <c r="C6121">
        <v>14710</v>
      </c>
      <c r="D6121">
        <f>COUNTIF(C$4:C6121,Tabela3[[#This Row],[COMANDA]])</f>
        <v>2</v>
      </c>
      <c r="E6121" t="s">
        <v>90</v>
      </c>
      <c r="F6121" t="s">
        <v>99</v>
      </c>
      <c r="G6121" t="s">
        <v>10</v>
      </c>
      <c r="H6121" t="s">
        <v>477</v>
      </c>
      <c r="I6121" s="2">
        <v>1</v>
      </c>
      <c r="J6121" t="s">
        <v>11</v>
      </c>
      <c r="K6121" s="21">
        <v>2.5</v>
      </c>
      <c r="L6121" s="2" t="str">
        <f>TEXT(Tabela3[[#This Row],[DATA]],"MM")</f>
        <v>05</v>
      </c>
      <c r="M6121" s="2">
        <f>WEEKNUM(Tabela3[[#This Row],[DATA]])</f>
        <v>20</v>
      </c>
      <c r="N6121" s="18">
        <f>YEAR(Tabela3[[#This Row],[DATA]])</f>
        <v>2023</v>
      </c>
    </row>
    <row r="6122" spans="2:14">
      <c r="B6122" s="1">
        <v>45065</v>
      </c>
      <c r="C6122">
        <v>14711</v>
      </c>
      <c r="D6122">
        <f>COUNTIF(C$4:C6122,Tabela3[[#This Row],[COMANDA]])</f>
        <v>1</v>
      </c>
      <c r="E6122" t="s">
        <v>90</v>
      </c>
      <c r="F6122" t="s">
        <v>99</v>
      </c>
      <c r="G6122" t="s">
        <v>8</v>
      </c>
      <c r="H6122" t="s">
        <v>47</v>
      </c>
      <c r="I6122" s="2">
        <v>3</v>
      </c>
      <c r="J6122" t="s">
        <v>11</v>
      </c>
      <c r="K6122" s="21">
        <f>INDEX(LISTAS!$H:$Q,MATCH(BASE!H6122,LISTAS!$G:$G,0),MATCH(BASE!J6122,LISTAS!$H$3:$Q$3,0))*Tabela3[[#This Row],[QUANTIDADE]]</f>
        <v>48</v>
      </c>
      <c r="L6122" s="2" t="str">
        <f>TEXT(Tabela3[[#This Row],[DATA]],"MM")</f>
        <v>05</v>
      </c>
      <c r="M6122" s="2">
        <f>WEEKNUM(Tabela3[[#This Row],[DATA]])</f>
        <v>20</v>
      </c>
      <c r="N6122" s="18">
        <f>YEAR(Tabela3[[#This Row],[DATA]])</f>
        <v>2023</v>
      </c>
    </row>
    <row r="6123" spans="2:14">
      <c r="B6123" s="1">
        <v>45065</v>
      </c>
      <c r="C6123">
        <v>14712</v>
      </c>
      <c r="D6123">
        <f>COUNTIF(C$4:C6123,Tabela3[[#This Row],[COMANDA]])</f>
        <v>1</v>
      </c>
      <c r="E6123" t="s">
        <v>90</v>
      </c>
      <c r="F6123" t="s">
        <v>98</v>
      </c>
      <c r="G6123" t="s">
        <v>8</v>
      </c>
      <c r="H6123" t="s">
        <v>47</v>
      </c>
      <c r="I6123" s="2">
        <v>1</v>
      </c>
      <c r="J6123" t="s">
        <v>11</v>
      </c>
      <c r="K6123" s="21">
        <f>INDEX(LISTAS!$H:$Q,MATCH(BASE!H6123,LISTAS!$G:$G,0),MATCH(BASE!J6123,LISTAS!$H$3:$Q$3,0))*Tabela3[[#This Row],[QUANTIDADE]]</f>
        <v>16</v>
      </c>
      <c r="L6123" s="2" t="str">
        <f>TEXT(Tabela3[[#This Row],[DATA]],"MM")</f>
        <v>05</v>
      </c>
      <c r="M6123" s="2">
        <f>WEEKNUM(Tabela3[[#This Row],[DATA]])</f>
        <v>20</v>
      </c>
      <c r="N6123" s="18">
        <f>YEAR(Tabela3[[#This Row],[DATA]])</f>
        <v>2023</v>
      </c>
    </row>
    <row r="6124" spans="2:14">
      <c r="B6124" s="1">
        <v>45065</v>
      </c>
      <c r="C6124">
        <v>14713</v>
      </c>
      <c r="D6124">
        <f>COUNTIF(C$4:C6124,Tabela3[[#This Row],[COMANDA]])</f>
        <v>1</v>
      </c>
      <c r="E6124" t="s">
        <v>90</v>
      </c>
      <c r="F6124" t="s">
        <v>99</v>
      </c>
      <c r="G6124" t="s">
        <v>8</v>
      </c>
      <c r="H6124" t="s">
        <v>42</v>
      </c>
      <c r="I6124" s="2">
        <v>1</v>
      </c>
      <c r="J6124" t="s">
        <v>11</v>
      </c>
      <c r="K6124" s="21">
        <f>INDEX(LISTAS!$H:$Q,MATCH(BASE!H6124,LISTAS!$G:$G,0),MATCH(BASE!J6124,LISTAS!$H$3:$Q$3,0))*Tabela3[[#This Row],[QUANTIDADE]]</f>
        <v>16</v>
      </c>
      <c r="L6124" s="2" t="str">
        <f>TEXT(Tabela3[[#This Row],[DATA]],"MM")</f>
        <v>05</v>
      </c>
      <c r="M6124" s="2">
        <f>WEEKNUM(Tabela3[[#This Row],[DATA]])</f>
        <v>20</v>
      </c>
      <c r="N6124" s="18">
        <f>YEAR(Tabela3[[#This Row],[DATA]])</f>
        <v>2023</v>
      </c>
    </row>
    <row r="6125" spans="2:14">
      <c r="B6125" s="1">
        <v>45065</v>
      </c>
      <c r="C6125">
        <v>14714</v>
      </c>
      <c r="D6125">
        <f>COUNTIF(C$4:C6125,Tabela3[[#This Row],[COMANDA]])</f>
        <v>1</v>
      </c>
      <c r="E6125" t="s">
        <v>90</v>
      </c>
      <c r="F6125" t="s">
        <v>375</v>
      </c>
      <c r="G6125" t="s">
        <v>8</v>
      </c>
      <c r="H6125" t="s">
        <v>43</v>
      </c>
      <c r="I6125" s="2">
        <v>1</v>
      </c>
      <c r="J6125" t="s">
        <v>11</v>
      </c>
      <c r="K6125" s="21">
        <f>INDEX(LISTAS!$H:$Q,MATCH(BASE!H6125,LISTAS!$G:$G,0),MATCH(BASE!J6125,LISTAS!$H$3:$Q$3,0))*Tabela3[[#This Row],[QUANTIDADE]]</f>
        <v>18</v>
      </c>
      <c r="L6125" s="2" t="str">
        <f>TEXT(Tabela3[[#This Row],[DATA]],"MM")</f>
        <v>05</v>
      </c>
      <c r="M6125" s="2">
        <f>WEEKNUM(Tabela3[[#This Row],[DATA]])</f>
        <v>20</v>
      </c>
      <c r="N6125" s="18">
        <f>YEAR(Tabela3[[#This Row],[DATA]])</f>
        <v>2023</v>
      </c>
    </row>
    <row r="6126" spans="2:14">
      <c r="B6126" s="1">
        <v>45065</v>
      </c>
      <c r="C6126">
        <v>14715</v>
      </c>
      <c r="D6126">
        <f>COUNTIF(C$4:C6126,Tabela3[[#This Row],[COMANDA]])</f>
        <v>1</v>
      </c>
      <c r="E6126" t="s">
        <v>89</v>
      </c>
      <c r="G6126" t="s">
        <v>8</v>
      </c>
      <c r="H6126" t="s">
        <v>204</v>
      </c>
      <c r="I6126" s="2">
        <v>1</v>
      </c>
      <c r="J6126" t="s">
        <v>11</v>
      </c>
      <c r="K6126" s="21">
        <f>INDEX(LISTAS!$H:$Q,MATCH(BASE!H6126,LISTAS!$G:$G,0),MATCH(BASE!J6126,LISTAS!$H$3:$Q$3,0))*Tabela3[[#This Row],[QUANTIDADE]]</f>
        <v>18</v>
      </c>
      <c r="L6126" s="2" t="str">
        <f>TEXT(Tabela3[[#This Row],[DATA]],"MM")</f>
        <v>05</v>
      </c>
      <c r="M6126" s="2">
        <f>WEEKNUM(Tabela3[[#This Row],[DATA]])</f>
        <v>20</v>
      </c>
      <c r="N6126" s="18">
        <f>YEAR(Tabela3[[#This Row],[DATA]])</f>
        <v>2023</v>
      </c>
    </row>
    <row r="6127" spans="2:14">
      <c r="B6127" s="1">
        <v>45065</v>
      </c>
      <c r="C6127">
        <v>14716</v>
      </c>
      <c r="D6127">
        <f>COUNTIF(C$4:C6127,Tabela3[[#This Row],[COMANDA]])</f>
        <v>1</v>
      </c>
      <c r="E6127" t="s">
        <v>90</v>
      </c>
      <c r="F6127" t="s">
        <v>98</v>
      </c>
      <c r="G6127" t="s">
        <v>62</v>
      </c>
      <c r="H6127" t="s">
        <v>194</v>
      </c>
      <c r="I6127" s="2">
        <v>1</v>
      </c>
      <c r="J6127" t="s">
        <v>11</v>
      </c>
      <c r="K6127" s="21">
        <f>INDEX(LISTAS!$H:$Q,MATCH(BASE!H6127,LISTAS!$G:$G,0),MATCH(BASE!J6127,LISTAS!$H$3:$Q$3,0))*Tabela3[[#This Row],[QUANTIDADE]]</f>
        <v>8</v>
      </c>
      <c r="L6127" s="2" t="str">
        <f>TEXT(Tabela3[[#This Row],[DATA]],"MM")</f>
        <v>05</v>
      </c>
      <c r="M6127" s="2">
        <f>WEEKNUM(Tabela3[[#This Row],[DATA]])</f>
        <v>20</v>
      </c>
      <c r="N6127" s="18">
        <f>YEAR(Tabela3[[#This Row],[DATA]])</f>
        <v>2023</v>
      </c>
    </row>
    <row r="6128" spans="2:14">
      <c r="B6128" s="1">
        <v>45065</v>
      </c>
      <c r="C6128">
        <v>14716</v>
      </c>
      <c r="D6128">
        <f>COUNTIF(C$4:C6128,Tabela3[[#This Row],[COMANDA]])</f>
        <v>2</v>
      </c>
      <c r="E6128" t="s">
        <v>90</v>
      </c>
      <c r="F6128" t="s">
        <v>98</v>
      </c>
      <c r="G6128" t="s">
        <v>62</v>
      </c>
      <c r="H6128" t="s">
        <v>189</v>
      </c>
      <c r="I6128" s="2">
        <v>1</v>
      </c>
      <c r="J6128" t="s">
        <v>11</v>
      </c>
      <c r="K6128" s="21">
        <f>INDEX(LISTAS!$H:$Q,MATCH(BASE!H6128,LISTAS!$G:$G,0),MATCH(BASE!J6128,LISTAS!$H$3:$Q$3,0))*Tabela3[[#This Row],[QUANTIDADE]]</f>
        <v>2</v>
      </c>
      <c r="L6128" s="2" t="str">
        <f>TEXT(Tabela3[[#This Row],[DATA]],"MM")</f>
        <v>05</v>
      </c>
      <c r="M6128" s="2">
        <f>WEEKNUM(Tabela3[[#This Row],[DATA]])</f>
        <v>20</v>
      </c>
      <c r="N6128" s="18">
        <f>YEAR(Tabela3[[#This Row],[DATA]])</f>
        <v>2023</v>
      </c>
    </row>
    <row r="6129" spans="2:14">
      <c r="B6129" s="1">
        <v>45065</v>
      </c>
      <c r="C6129">
        <v>14716</v>
      </c>
      <c r="D6129">
        <f>COUNTIF(C$4:C6129,Tabela3[[#This Row],[COMANDA]])</f>
        <v>3</v>
      </c>
      <c r="E6129" t="s">
        <v>90</v>
      </c>
      <c r="F6129" t="s">
        <v>98</v>
      </c>
      <c r="G6129" t="s">
        <v>62</v>
      </c>
      <c r="H6129" t="s">
        <v>190</v>
      </c>
      <c r="I6129" s="2">
        <v>3</v>
      </c>
      <c r="J6129" t="s">
        <v>11</v>
      </c>
      <c r="K6129" s="21">
        <f>INDEX(LISTAS!$H:$Q,MATCH(BASE!H6129,LISTAS!$G:$G,0),MATCH(BASE!J6129,LISTAS!$H$3:$Q$3,0))*Tabela3[[#This Row],[QUANTIDADE]]</f>
        <v>9</v>
      </c>
      <c r="L6129" s="2" t="str">
        <f>TEXT(Tabela3[[#This Row],[DATA]],"MM")</f>
        <v>05</v>
      </c>
      <c r="M6129" s="2">
        <f>WEEKNUM(Tabela3[[#This Row],[DATA]])</f>
        <v>20</v>
      </c>
      <c r="N6129" s="18">
        <f>YEAR(Tabela3[[#This Row],[DATA]])</f>
        <v>2023</v>
      </c>
    </row>
    <row r="6130" spans="2:14">
      <c r="B6130" s="1">
        <v>45065</v>
      </c>
      <c r="C6130">
        <v>14717</v>
      </c>
      <c r="D6130">
        <f>COUNTIF(C$4:C6130,Tabela3[[#This Row],[COMANDA]])</f>
        <v>1</v>
      </c>
      <c r="E6130" t="s">
        <v>90</v>
      </c>
      <c r="G6130" t="s">
        <v>8</v>
      </c>
      <c r="H6130" t="s">
        <v>203</v>
      </c>
      <c r="I6130" s="2">
        <v>1</v>
      </c>
      <c r="J6130" t="s">
        <v>11</v>
      </c>
      <c r="K6130" s="21">
        <f>INDEX(LISTAS!$H:$Q,MATCH(BASE!H6130,LISTAS!$G:$G,0),MATCH(BASE!J6130,LISTAS!$H$3:$Q$3,0))*Tabela3[[#This Row],[QUANTIDADE]]</f>
        <v>20</v>
      </c>
      <c r="L6130" s="2" t="str">
        <f>TEXT(Tabela3[[#This Row],[DATA]],"MM")</f>
        <v>05</v>
      </c>
      <c r="M6130" s="2">
        <f>WEEKNUM(Tabela3[[#This Row],[DATA]])</f>
        <v>20</v>
      </c>
      <c r="N6130" s="18">
        <f>YEAR(Tabela3[[#This Row],[DATA]])</f>
        <v>2023</v>
      </c>
    </row>
    <row r="6131" spans="2:14">
      <c r="B6131" s="1">
        <v>45065</v>
      </c>
      <c r="C6131">
        <v>14717</v>
      </c>
      <c r="D6131">
        <f>COUNTIF(C$4:C6131,Tabela3[[#This Row],[COMANDA]])</f>
        <v>2</v>
      </c>
      <c r="E6131" t="s">
        <v>90</v>
      </c>
      <c r="G6131" t="s">
        <v>8</v>
      </c>
      <c r="H6131" t="s">
        <v>205</v>
      </c>
      <c r="I6131" s="2">
        <v>2</v>
      </c>
      <c r="J6131" t="s">
        <v>11</v>
      </c>
      <c r="K6131" s="21">
        <f>INDEX(LISTAS!$H:$Q,MATCH(BASE!H6131,LISTAS!$G:$G,0),MATCH(BASE!J6131,LISTAS!$H$3:$Q$3,0))*Tabela3[[#This Row],[QUANTIDADE]]</f>
        <v>44</v>
      </c>
      <c r="L6131" s="2" t="str">
        <f>TEXT(Tabela3[[#This Row],[DATA]],"MM")</f>
        <v>05</v>
      </c>
      <c r="M6131" s="2">
        <f>WEEKNUM(Tabela3[[#This Row],[DATA]])</f>
        <v>20</v>
      </c>
      <c r="N6131" s="18">
        <f>YEAR(Tabela3[[#This Row],[DATA]])</f>
        <v>2023</v>
      </c>
    </row>
    <row r="6132" spans="2:14">
      <c r="B6132" s="1">
        <v>45065</v>
      </c>
      <c r="C6132">
        <v>14717</v>
      </c>
      <c r="D6132">
        <f>COUNTIF(C$4:C6132,Tabela3[[#This Row],[COMANDA]])</f>
        <v>3</v>
      </c>
      <c r="E6132" t="s">
        <v>90</v>
      </c>
      <c r="G6132" t="s">
        <v>61</v>
      </c>
      <c r="H6132" t="s">
        <v>199</v>
      </c>
      <c r="I6132" s="2">
        <v>1</v>
      </c>
      <c r="J6132" t="s">
        <v>11</v>
      </c>
      <c r="K6132" s="21">
        <f>INDEX(LISTAS!$H:$Q,MATCH(BASE!H6132,LISTAS!$G:$G,0),MATCH(BASE!J6132,LISTAS!$H$3:$Q$3,0))*Tabela3[[#This Row],[QUANTIDADE]]</f>
        <v>1</v>
      </c>
      <c r="L6132" s="2" t="str">
        <f>TEXT(Tabela3[[#This Row],[DATA]],"MM")</f>
        <v>05</v>
      </c>
      <c r="M6132" s="2">
        <f>WEEKNUM(Tabela3[[#This Row],[DATA]])</f>
        <v>20</v>
      </c>
      <c r="N6132" s="18">
        <f>YEAR(Tabela3[[#This Row],[DATA]])</f>
        <v>2023</v>
      </c>
    </row>
    <row r="6133" spans="2:14">
      <c r="B6133" s="1">
        <v>45065</v>
      </c>
      <c r="C6133">
        <v>14717</v>
      </c>
      <c r="D6133">
        <f>COUNTIF(C$4:C6133,Tabela3[[#This Row],[COMANDA]])</f>
        <v>4</v>
      </c>
      <c r="E6133" t="s">
        <v>90</v>
      </c>
      <c r="G6133" t="s">
        <v>9</v>
      </c>
      <c r="H6133" t="s">
        <v>138</v>
      </c>
      <c r="I6133" s="2">
        <v>1</v>
      </c>
      <c r="J6133" t="s">
        <v>11</v>
      </c>
      <c r="K6133" s="21">
        <f>INDEX(LISTAS!$H:$Q,MATCH(BASE!H6133,LISTAS!$G:$G,0),MATCH(BASE!J6133,LISTAS!$H$3:$Q$3,0))*Tabela3[[#This Row],[QUANTIDADE]]</f>
        <v>4</v>
      </c>
      <c r="L6133" s="2" t="str">
        <f>TEXT(Tabela3[[#This Row],[DATA]],"MM")</f>
        <v>05</v>
      </c>
      <c r="M6133" s="2">
        <f>WEEKNUM(Tabela3[[#This Row],[DATA]])</f>
        <v>20</v>
      </c>
      <c r="N6133" s="18">
        <f>YEAR(Tabela3[[#This Row],[DATA]])</f>
        <v>2023</v>
      </c>
    </row>
    <row r="6134" spans="2:14">
      <c r="B6134" s="1">
        <v>45065</v>
      </c>
      <c r="C6134">
        <v>14717</v>
      </c>
      <c r="D6134">
        <f>COUNTIF(C$4:C6134,Tabela3[[#This Row],[COMANDA]])</f>
        <v>5</v>
      </c>
      <c r="E6134" t="s">
        <v>90</v>
      </c>
      <c r="G6134" t="s">
        <v>9</v>
      </c>
      <c r="H6134" t="s">
        <v>132</v>
      </c>
      <c r="I6134" s="2">
        <v>1</v>
      </c>
      <c r="J6134" t="s">
        <v>11</v>
      </c>
      <c r="K6134" s="21">
        <f>INDEX(LISTAS!$H:$Q,MATCH(BASE!H6134,LISTAS!$G:$G,0),MATCH(BASE!J6134,LISTAS!$H$3:$Q$3,0))*Tabela3[[#This Row],[QUANTIDADE]]</f>
        <v>3</v>
      </c>
      <c r="L6134" s="2" t="str">
        <f>TEXT(Tabela3[[#This Row],[DATA]],"MM")</f>
        <v>05</v>
      </c>
      <c r="M6134" s="2">
        <f>WEEKNUM(Tabela3[[#This Row],[DATA]])</f>
        <v>20</v>
      </c>
      <c r="N6134" s="18">
        <f>YEAR(Tabela3[[#This Row],[DATA]])</f>
        <v>2023</v>
      </c>
    </row>
    <row r="6135" spans="2:14">
      <c r="B6135" s="1">
        <v>45065</v>
      </c>
      <c r="C6135">
        <v>14717</v>
      </c>
      <c r="D6135">
        <f>COUNTIF(C$4:C6135,Tabela3[[#This Row],[COMANDA]])</f>
        <v>6</v>
      </c>
      <c r="E6135" t="s">
        <v>90</v>
      </c>
      <c r="G6135" t="s">
        <v>9</v>
      </c>
      <c r="H6135" t="s">
        <v>131</v>
      </c>
      <c r="I6135" s="2">
        <v>1</v>
      </c>
      <c r="J6135" t="s">
        <v>11</v>
      </c>
      <c r="K6135" s="21">
        <f>INDEX(LISTAS!$H:$Q,MATCH(BASE!H6135,LISTAS!$G:$G,0),MATCH(BASE!J6135,LISTAS!$H$3:$Q$3,0))*Tabela3[[#This Row],[QUANTIDADE]]</f>
        <v>4</v>
      </c>
      <c r="L6135" s="2" t="str">
        <f>TEXT(Tabela3[[#This Row],[DATA]],"MM")</f>
        <v>05</v>
      </c>
      <c r="M6135" s="2">
        <f>WEEKNUM(Tabela3[[#This Row],[DATA]])</f>
        <v>20</v>
      </c>
      <c r="N6135" s="18">
        <f>YEAR(Tabela3[[#This Row],[DATA]])</f>
        <v>2023</v>
      </c>
    </row>
    <row r="6136" spans="2:14">
      <c r="B6136" s="1">
        <v>45065</v>
      </c>
      <c r="C6136">
        <v>14718</v>
      </c>
      <c r="D6136">
        <f>COUNTIF(C$4:C6136,Tabela3[[#This Row],[COMANDA]])</f>
        <v>1</v>
      </c>
      <c r="E6136" t="s">
        <v>90</v>
      </c>
      <c r="F6136" t="s">
        <v>98</v>
      </c>
      <c r="G6136" t="s">
        <v>8</v>
      </c>
      <c r="H6136" t="s">
        <v>204</v>
      </c>
      <c r="I6136" s="2">
        <v>1</v>
      </c>
      <c r="J6136" t="s">
        <v>11</v>
      </c>
      <c r="K6136" s="21">
        <f>INDEX(LISTAS!$H:$Q,MATCH(BASE!H6136,LISTAS!$G:$G,0),MATCH(BASE!J6136,LISTAS!$H$3:$Q$3,0))*Tabela3[[#This Row],[QUANTIDADE]]</f>
        <v>18</v>
      </c>
      <c r="L6136" s="2" t="str">
        <f>TEXT(Tabela3[[#This Row],[DATA]],"MM")</f>
        <v>05</v>
      </c>
      <c r="M6136" s="2">
        <f>WEEKNUM(Tabela3[[#This Row],[DATA]])</f>
        <v>20</v>
      </c>
      <c r="N6136" s="18">
        <f>YEAR(Tabela3[[#This Row],[DATA]])</f>
        <v>2023</v>
      </c>
    </row>
    <row r="6137" spans="2:14">
      <c r="B6137" s="1">
        <v>45065</v>
      </c>
      <c r="C6137">
        <v>14718</v>
      </c>
      <c r="D6137">
        <f>COUNTIF(C$4:C6137,Tabela3[[#This Row],[COMANDA]])</f>
        <v>2</v>
      </c>
      <c r="E6137" t="s">
        <v>90</v>
      </c>
      <c r="F6137" t="s">
        <v>98</v>
      </c>
      <c r="G6137" t="s">
        <v>9</v>
      </c>
      <c r="H6137" t="s">
        <v>351</v>
      </c>
      <c r="I6137" s="2">
        <v>1</v>
      </c>
      <c r="J6137" t="s">
        <v>11</v>
      </c>
      <c r="K6137" s="21">
        <f>INDEX(LISTAS!$H:$Q,MATCH(BASE!H6137,LISTAS!$G:$G,0),MATCH(BASE!J6137,LISTAS!$H$3:$Q$3,0))*Tabela3[[#This Row],[QUANTIDADE]]</f>
        <v>4</v>
      </c>
      <c r="L6137" s="2" t="str">
        <f>TEXT(Tabela3[[#This Row],[DATA]],"MM")</f>
        <v>05</v>
      </c>
      <c r="M6137" s="2">
        <f>WEEKNUM(Tabela3[[#This Row],[DATA]])</f>
        <v>20</v>
      </c>
      <c r="N6137" s="18">
        <f>YEAR(Tabela3[[#This Row],[DATA]])</f>
        <v>2023</v>
      </c>
    </row>
    <row r="6138" spans="2:14">
      <c r="B6138" s="1">
        <v>45065</v>
      </c>
      <c r="C6138">
        <v>14719</v>
      </c>
      <c r="D6138">
        <f>COUNTIF(C$4:C6138,Tabela3[[#This Row],[COMANDA]])</f>
        <v>1</v>
      </c>
      <c r="E6138" t="s">
        <v>90</v>
      </c>
      <c r="F6138" t="s">
        <v>99</v>
      </c>
      <c r="G6138" t="s">
        <v>8</v>
      </c>
      <c r="H6138" t="s">
        <v>39</v>
      </c>
      <c r="I6138" s="2">
        <v>1</v>
      </c>
      <c r="J6138" t="s">
        <v>11</v>
      </c>
      <c r="K6138" s="21">
        <f>INDEX(LISTAS!$H:$Q,MATCH(BASE!H6138,LISTAS!$G:$G,0),MATCH(BASE!J6138,LISTAS!$H$3:$Q$3,0))*Tabela3[[#This Row],[QUANTIDADE]]</f>
        <v>12</v>
      </c>
      <c r="L6138" s="2" t="str">
        <f>TEXT(Tabela3[[#This Row],[DATA]],"MM")</f>
        <v>05</v>
      </c>
      <c r="M6138" s="2">
        <f>WEEKNUM(Tabela3[[#This Row],[DATA]])</f>
        <v>20</v>
      </c>
      <c r="N6138" s="18">
        <f>YEAR(Tabela3[[#This Row],[DATA]])</f>
        <v>2023</v>
      </c>
    </row>
    <row r="6139" spans="2:14">
      <c r="B6139" s="1">
        <v>45065</v>
      </c>
      <c r="C6139">
        <v>14719</v>
      </c>
      <c r="D6139">
        <f>COUNTIF(C$4:C6139,Tabela3[[#This Row],[COMANDA]])</f>
        <v>2</v>
      </c>
      <c r="E6139" t="s">
        <v>90</v>
      </c>
      <c r="F6139" t="s">
        <v>99</v>
      </c>
      <c r="G6139" t="s">
        <v>8</v>
      </c>
      <c r="H6139" t="s">
        <v>203</v>
      </c>
      <c r="I6139" s="2">
        <v>1</v>
      </c>
      <c r="J6139" t="s">
        <v>11</v>
      </c>
      <c r="K6139" s="21">
        <f>INDEX(LISTAS!$H:$Q,MATCH(BASE!H6139,LISTAS!$G:$G,0),MATCH(BASE!J6139,LISTAS!$H$3:$Q$3,0))*Tabela3[[#This Row],[QUANTIDADE]]</f>
        <v>20</v>
      </c>
      <c r="L6139" s="2" t="str">
        <f>TEXT(Tabela3[[#This Row],[DATA]],"MM")</f>
        <v>05</v>
      </c>
      <c r="M6139" s="2">
        <f>WEEKNUM(Tabela3[[#This Row],[DATA]])</f>
        <v>20</v>
      </c>
      <c r="N6139" s="18">
        <f>YEAR(Tabela3[[#This Row],[DATA]])</f>
        <v>2023</v>
      </c>
    </row>
    <row r="6140" spans="2:14">
      <c r="B6140" s="1">
        <v>45065</v>
      </c>
      <c r="C6140">
        <v>14719</v>
      </c>
      <c r="D6140">
        <f>COUNTIF(C$4:C6140,Tabela3[[#This Row],[COMANDA]])</f>
        <v>3</v>
      </c>
      <c r="E6140" t="s">
        <v>90</v>
      </c>
      <c r="F6140" t="s">
        <v>99</v>
      </c>
      <c r="G6140" t="s">
        <v>9</v>
      </c>
      <c r="H6140" t="s">
        <v>138</v>
      </c>
      <c r="I6140" s="2">
        <v>1</v>
      </c>
      <c r="J6140" t="s">
        <v>11</v>
      </c>
      <c r="K6140" s="21">
        <f>INDEX(LISTAS!$H:$Q,MATCH(BASE!H6140,LISTAS!$G:$G,0),MATCH(BASE!J6140,LISTAS!$H$3:$Q$3,0))*Tabela3[[#This Row],[QUANTIDADE]]</f>
        <v>4</v>
      </c>
      <c r="L6140" s="2" t="str">
        <f>TEXT(Tabela3[[#This Row],[DATA]],"MM")</f>
        <v>05</v>
      </c>
      <c r="M6140" s="2">
        <f>WEEKNUM(Tabela3[[#This Row],[DATA]])</f>
        <v>20</v>
      </c>
      <c r="N6140" s="18">
        <f>YEAR(Tabela3[[#This Row],[DATA]])</f>
        <v>2023</v>
      </c>
    </row>
    <row r="6141" spans="2:14">
      <c r="B6141" s="1">
        <v>45065</v>
      </c>
      <c r="C6141">
        <v>14720</v>
      </c>
      <c r="D6141">
        <f>COUNTIF(C$4:C6141,Tabela3[[#This Row],[COMANDA]])</f>
        <v>1</v>
      </c>
      <c r="E6141" t="s">
        <v>89</v>
      </c>
      <c r="F6141" t="s">
        <v>98</v>
      </c>
      <c r="G6141" t="s">
        <v>8</v>
      </c>
      <c r="H6141" t="s">
        <v>47</v>
      </c>
      <c r="I6141" s="2">
        <v>2</v>
      </c>
      <c r="J6141" t="s">
        <v>11</v>
      </c>
      <c r="K6141" s="21">
        <f>INDEX(LISTAS!$H:$Q,MATCH(BASE!H6141,LISTAS!$G:$G,0),MATCH(BASE!J6141,LISTAS!$H$3:$Q$3,0))*Tabela3[[#This Row],[QUANTIDADE]]</f>
        <v>32</v>
      </c>
      <c r="L6141" s="2" t="str">
        <f>TEXT(Tabela3[[#This Row],[DATA]],"MM")</f>
        <v>05</v>
      </c>
      <c r="M6141" s="2">
        <f>WEEKNUM(Tabela3[[#This Row],[DATA]])</f>
        <v>20</v>
      </c>
      <c r="N6141" s="18">
        <f>YEAR(Tabela3[[#This Row],[DATA]])</f>
        <v>2023</v>
      </c>
    </row>
    <row r="6142" spans="2:14">
      <c r="B6142" s="1">
        <v>45065</v>
      </c>
      <c r="C6142">
        <v>14721</v>
      </c>
      <c r="D6142">
        <f>COUNTIF(C$4:C6142,Tabela3[[#This Row],[COMANDA]])</f>
        <v>1</v>
      </c>
      <c r="E6142" t="s">
        <v>90</v>
      </c>
      <c r="F6142" t="s">
        <v>98</v>
      </c>
      <c r="G6142" t="s">
        <v>8</v>
      </c>
      <c r="H6142" t="s">
        <v>203</v>
      </c>
      <c r="I6142" s="2">
        <v>1</v>
      </c>
      <c r="J6142" t="s">
        <v>11</v>
      </c>
      <c r="K6142" s="21">
        <f>INDEX(LISTAS!$H:$Q,MATCH(BASE!H6142,LISTAS!$G:$G,0),MATCH(BASE!J6142,LISTAS!$H$3:$Q$3,0))*Tabela3[[#This Row],[QUANTIDADE]]</f>
        <v>20</v>
      </c>
      <c r="L6142" s="2" t="str">
        <f>TEXT(Tabela3[[#This Row],[DATA]],"MM")</f>
        <v>05</v>
      </c>
      <c r="M6142" s="2">
        <f>WEEKNUM(Tabela3[[#This Row],[DATA]])</f>
        <v>20</v>
      </c>
      <c r="N6142" s="18">
        <f>YEAR(Tabela3[[#This Row],[DATA]])</f>
        <v>2023</v>
      </c>
    </row>
    <row r="6143" spans="2:14">
      <c r="B6143" s="1">
        <v>45065</v>
      </c>
      <c r="C6143">
        <v>14721</v>
      </c>
      <c r="D6143">
        <f>COUNTIF(C$4:C6143,Tabela3[[#This Row],[COMANDA]])</f>
        <v>2</v>
      </c>
      <c r="E6143" t="s">
        <v>90</v>
      </c>
      <c r="F6143" t="s">
        <v>98</v>
      </c>
      <c r="G6143" t="s">
        <v>9</v>
      </c>
      <c r="H6143" t="s">
        <v>208</v>
      </c>
      <c r="I6143" s="2">
        <v>1</v>
      </c>
      <c r="J6143" t="s">
        <v>11</v>
      </c>
      <c r="K6143" s="21">
        <f>INDEX(LISTAS!$H:$Q,MATCH(BASE!H6143,LISTAS!$G:$G,0),MATCH(BASE!J6143,LISTAS!$H$3:$Q$3,0))*Tabela3[[#This Row],[QUANTIDADE]]</f>
        <v>4</v>
      </c>
      <c r="L6143" s="2" t="str">
        <f>TEXT(Tabela3[[#This Row],[DATA]],"MM")</f>
        <v>05</v>
      </c>
      <c r="M6143" s="2">
        <f>WEEKNUM(Tabela3[[#This Row],[DATA]])</f>
        <v>20</v>
      </c>
      <c r="N6143" s="18">
        <f>YEAR(Tabela3[[#This Row],[DATA]])</f>
        <v>2023</v>
      </c>
    </row>
    <row r="6144" spans="2:14">
      <c r="B6144" s="1">
        <v>45065</v>
      </c>
      <c r="C6144">
        <v>14722</v>
      </c>
      <c r="D6144">
        <f>COUNTIF(C$4:C6144,Tabela3[[#This Row],[COMANDA]])</f>
        <v>1</v>
      </c>
      <c r="E6144" t="s">
        <v>90</v>
      </c>
      <c r="F6144" t="s">
        <v>98</v>
      </c>
      <c r="G6144" t="s">
        <v>8</v>
      </c>
      <c r="H6144" t="s">
        <v>47</v>
      </c>
      <c r="I6144" s="2">
        <v>1</v>
      </c>
      <c r="J6144" t="s">
        <v>11</v>
      </c>
      <c r="K6144" s="21">
        <f>INDEX(LISTAS!$H:$Q,MATCH(BASE!H6144,LISTAS!$G:$G,0),MATCH(BASE!J6144,LISTAS!$H$3:$Q$3,0))*Tabela3[[#This Row],[QUANTIDADE]]</f>
        <v>16</v>
      </c>
      <c r="L6144" s="2" t="str">
        <f>TEXT(Tabela3[[#This Row],[DATA]],"MM")</f>
        <v>05</v>
      </c>
      <c r="M6144" s="2">
        <f>WEEKNUM(Tabela3[[#This Row],[DATA]])</f>
        <v>20</v>
      </c>
      <c r="N6144" s="18">
        <f>YEAR(Tabela3[[#This Row],[DATA]])</f>
        <v>2023</v>
      </c>
    </row>
    <row r="6145" spans="2:14">
      <c r="B6145" s="1">
        <v>45065</v>
      </c>
      <c r="C6145">
        <v>14723</v>
      </c>
      <c r="D6145">
        <f>COUNTIF(C$4:C6145,Tabela3[[#This Row],[COMANDA]])</f>
        <v>1</v>
      </c>
      <c r="E6145" t="s">
        <v>90</v>
      </c>
      <c r="F6145" t="s">
        <v>99</v>
      </c>
      <c r="G6145" t="s">
        <v>8</v>
      </c>
      <c r="H6145" t="s">
        <v>203</v>
      </c>
      <c r="I6145" s="2">
        <v>1</v>
      </c>
      <c r="J6145" t="s">
        <v>11</v>
      </c>
      <c r="K6145" s="21">
        <f>INDEX(LISTAS!$H:$Q,MATCH(BASE!H6145,LISTAS!$G:$G,0),MATCH(BASE!J6145,LISTAS!$H$3:$Q$3,0))*Tabela3[[#This Row],[QUANTIDADE]]</f>
        <v>20</v>
      </c>
      <c r="L6145" s="2" t="str">
        <f>TEXT(Tabela3[[#This Row],[DATA]],"MM")</f>
        <v>05</v>
      </c>
      <c r="M6145" s="2">
        <f>WEEKNUM(Tabela3[[#This Row],[DATA]])</f>
        <v>20</v>
      </c>
      <c r="N6145" s="18">
        <f>YEAR(Tabela3[[#This Row],[DATA]])</f>
        <v>2023</v>
      </c>
    </row>
    <row r="6146" spans="2:14">
      <c r="B6146" s="1">
        <v>45065</v>
      </c>
      <c r="C6146">
        <v>14723</v>
      </c>
      <c r="D6146">
        <f>COUNTIF(C$4:C6146,Tabela3[[#This Row],[COMANDA]])</f>
        <v>2</v>
      </c>
      <c r="E6146" t="s">
        <v>90</v>
      </c>
      <c r="F6146" t="s">
        <v>99</v>
      </c>
      <c r="G6146" t="s">
        <v>61</v>
      </c>
      <c r="H6146" t="s">
        <v>161</v>
      </c>
      <c r="I6146" s="2">
        <v>1</v>
      </c>
      <c r="J6146" t="s">
        <v>11</v>
      </c>
      <c r="K6146" s="21">
        <f>INDEX(LISTAS!$H:$Q,MATCH(BASE!H6146,LISTAS!$G:$G,0),MATCH(BASE!J6146,LISTAS!$H$3:$Q$3,0))*Tabela3[[#This Row],[QUANTIDADE]]</f>
        <v>3</v>
      </c>
      <c r="L6146" s="2" t="str">
        <f>TEXT(Tabela3[[#This Row],[DATA]],"MM")</f>
        <v>05</v>
      </c>
      <c r="M6146" s="2">
        <f>WEEKNUM(Tabela3[[#This Row],[DATA]])</f>
        <v>20</v>
      </c>
      <c r="N6146" s="18">
        <f>YEAR(Tabela3[[#This Row],[DATA]])</f>
        <v>2023</v>
      </c>
    </row>
    <row r="6147" spans="2:14">
      <c r="B6147" s="1">
        <v>45065</v>
      </c>
      <c r="C6147">
        <v>14724</v>
      </c>
      <c r="D6147">
        <f>COUNTIF(C$4:C6147,Tabela3[[#This Row],[COMANDA]])</f>
        <v>1</v>
      </c>
      <c r="E6147" t="s">
        <v>90</v>
      </c>
      <c r="F6147" t="s">
        <v>98</v>
      </c>
      <c r="G6147" t="s">
        <v>8</v>
      </c>
      <c r="H6147" t="s">
        <v>40</v>
      </c>
      <c r="I6147" s="2">
        <v>1</v>
      </c>
      <c r="J6147" t="s">
        <v>11</v>
      </c>
      <c r="K6147" s="21">
        <f>INDEX(LISTAS!$H:$Q,MATCH(BASE!H6147,LISTAS!$G:$G,0),MATCH(BASE!J6147,LISTAS!$H$3:$Q$3,0))*Tabela3[[#This Row],[QUANTIDADE]]</f>
        <v>14</v>
      </c>
      <c r="L6147" s="2" t="str">
        <f>TEXT(Tabela3[[#This Row],[DATA]],"MM")</f>
        <v>05</v>
      </c>
      <c r="M6147" s="2">
        <f>WEEKNUM(Tabela3[[#This Row],[DATA]])</f>
        <v>20</v>
      </c>
      <c r="N6147" s="18">
        <f>YEAR(Tabela3[[#This Row],[DATA]])</f>
        <v>2023</v>
      </c>
    </row>
    <row r="6148" spans="2:14">
      <c r="B6148" s="1">
        <v>45065</v>
      </c>
      <c r="C6148">
        <v>14724</v>
      </c>
      <c r="D6148">
        <f>COUNTIF(C$4:C6148,Tabela3[[#This Row],[COMANDA]])</f>
        <v>2</v>
      </c>
      <c r="E6148" t="s">
        <v>90</v>
      </c>
      <c r="F6148" t="s">
        <v>98</v>
      </c>
      <c r="G6148" t="s">
        <v>61</v>
      </c>
      <c r="H6148" t="s">
        <v>162</v>
      </c>
      <c r="I6148" s="2">
        <v>1</v>
      </c>
      <c r="J6148" t="s">
        <v>11</v>
      </c>
      <c r="K6148" s="21">
        <f>INDEX(LISTAS!$H:$Q,MATCH(BASE!H6148,LISTAS!$G:$G,0),MATCH(BASE!J6148,LISTAS!$H$3:$Q$3,0))*Tabela3[[#This Row],[QUANTIDADE]]</f>
        <v>1.5</v>
      </c>
      <c r="L6148" s="2" t="str">
        <f>TEXT(Tabela3[[#This Row],[DATA]],"MM")</f>
        <v>05</v>
      </c>
      <c r="M6148" s="2">
        <f>WEEKNUM(Tabela3[[#This Row],[DATA]])</f>
        <v>20</v>
      </c>
      <c r="N6148" s="18">
        <f>YEAR(Tabela3[[#This Row],[DATA]])</f>
        <v>2023</v>
      </c>
    </row>
    <row r="6149" spans="2:14">
      <c r="B6149" s="1">
        <v>45065</v>
      </c>
      <c r="C6149">
        <v>14724</v>
      </c>
      <c r="D6149">
        <f>COUNTIF(C$4:C6149,Tabela3[[#This Row],[COMANDA]])</f>
        <v>3</v>
      </c>
      <c r="E6149" t="s">
        <v>90</v>
      </c>
      <c r="F6149" t="s">
        <v>98</v>
      </c>
      <c r="G6149" t="s">
        <v>9</v>
      </c>
      <c r="H6149" t="s">
        <v>219</v>
      </c>
      <c r="I6149" s="2">
        <v>1</v>
      </c>
      <c r="J6149" t="s">
        <v>11</v>
      </c>
      <c r="K6149" s="21">
        <f>INDEX(LISTAS!$H:$Q,MATCH(BASE!H6149,LISTAS!$G:$G,0),MATCH(BASE!J6149,LISTAS!$H$3:$Q$3,0))*Tabela3[[#This Row],[QUANTIDADE]]</f>
        <v>5</v>
      </c>
      <c r="L6149" s="2" t="str">
        <f>TEXT(Tabela3[[#This Row],[DATA]],"MM")</f>
        <v>05</v>
      </c>
      <c r="M6149" s="2">
        <f>WEEKNUM(Tabela3[[#This Row],[DATA]])</f>
        <v>20</v>
      </c>
      <c r="N6149" s="18">
        <f>YEAR(Tabela3[[#This Row],[DATA]])</f>
        <v>2023</v>
      </c>
    </row>
    <row r="6150" spans="2:14">
      <c r="B6150" s="1">
        <v>45065</v>
      </c>
      <c r="C6150">
        <v>14725</v>
      </c>
      <c r="D6150">
        <f>COUNTIF(C$4:C6150,Tabela3[[#This Row],[COMANDA]])</f>
        <v>3</v>
      </c>
      <c r="E6150" t="s">
        <v>90</v>
      </c>
      <c r="F6150" t="s">
        <v>99</v>
      </c>
      <c r="G6150" t="s">
        <v>8</v>
      </c>
      <c r="H6150" t="s">
        <v>43</v>
      </c>
      <c r="I6150" s="2">
        <v>1</v>
      </c>
      <c r="J6150" t="s">
        <v>11</v>
      </c>
      <c r="K6150" s="21">
        <f>INDEX(LISTAS!$H:$Q,MATCH(BASE!H6150,LISTAS!$G:$G,0),MATCH(BASE!J6150,LISTAS!$H$3:$Q$3,0))*Tabela3[[#This Row],[QUANTIDADE]]</f>
        <v>18</v>
      </c>
      <c r="L6150" s="2" t="str">
        <f>TEXT(Tabela3[[#This Row],[DATA]],"MM")</f>
        <v>05</v>
      </c>
      <c r="M6150" s="2">
        <f>WEEKNUM(Tabela3[[#This Row],[DATA]])</f>
        <v>20</v>
      </c>
      <c r="N6150" s="18">
        <f>YEAR(Tabela3[[#This Row],[DATA]])</f>
        <v>2023</v>
      </c>
    </row>
    <row r="6151" spans="2:14">
      <c r="B6151" s="1">
        <v>45065</v>
      </c>
      <c r="C6151">
        <v>14726</v>
      </c>
      <c r="D6151">
        <f>COUNTIF(C$4:C6151,Tabela3[[#This Row],[COMANDA]])</f>
        <v>1</v>
      </c>
      <c r="E6151" t="s">
        <v>90</v>
      </c>
      <c r="F6151" t="s">
        <v>98</v>
      </c>
      <c r="G6151" t="s">
        <v>8</v>
      </c>
      <c r="H6151" t="s">
        <v>42</v>
      </c>
      <c r="I6151" s="2">
        <v>1</v>
      </c>
      <c r="J6151" t="s">
        <v>11</v>
      </c>
      <c r="K6151" s="21">
        <f>INDEX(LISTAS!$H:$Q,MATCH(BASE!H6151,LISTAS!$G:$G,0),MATCH(BASE!J6151,LISTAS!$H$3:$Q$3,0))*Tabela3[[#This Row],[QUANTIDADE]]</f>
        <v>16</v>
      </c>
      <c r="L6151" s="2" t="str">
        <f>TEXT(Tabela3[[#This Row],[DATA]],"MM")</f>
        <v>05</v>
      </c>
      <c r="M6151" s="2">
        <f>WEEKNUM(Tabela3[[#This Row],[DATA]])</f>
        <v>20</v>
      </c>
      <c r="N6151" s="18">
        <f>YEAR(Tabela3[[#This Row],[DATA]])</f>
        <v>2023</v>
      </c>
    </row>
    <row r="6152" spans="2:14">
      <c r="B6152" s="1">
        <v>45065</v>
      </c>
      <c r="C6152">
        <v>14726</v>
      </c>
      <c r="D6152">
        <f>COUNTIF(C$4:C6152,Tabela3[[#This Row],[COMANDA]])</f>
        <v>2</v>
      </c>
      <c r="E6152" t="s">
        <v>90</v>
      </c>
      <c r="F6152" t="s">
        <v>98</v>
      </c>
      <c r="G6152" t="s">
        <v>9</v>
      </c>
      <c r="H6152" t="s">
        <v>132</v>
      </c>
      <c r="I6152" s="2">
        <v>1</v>
      </c>
      <c r="J6152" t="s">
        <v>11</v>
      </c>
      <c r="K6152" s="21">
        <f>INDEX(LISTAS!$H:$Q,MATCH(BASE!H6152,LISTAS!$G:$G,0),MATCH(BASE!J6152,LISTAS!$H$3:$Q$3,0))*Tabela3[[#This Row],[QUANTIDADE]]</f>
        <v>3</v>
      </c>
      <c r="L6152" s="2" t="str">
        <f>TEXT(Tabela3[[#This Row],[DATA]],"MM")</f>
        <v>05</v>
      </c>
      <c r="M6152" s="2">
        <f>WEEKNUM(Tabela3[[#This Row],[DATA]])</f>
        <v>20</v>
      </c>
      <c r="N6152" s="18">
        <f>YEAR(Tabela3[[#This Row],[DATA]])</f>
        <v>2023</v>
      </c>
    </row>
    <row r="6153" spans="2:14">
      <c r="B6153" s="1">
        <v>45065</v>
      </c>
      <c r="C6153">
        <v>14727</v>
      </c>
      <c r="D6153">
        <f>COUNTIF(C$4:C6153,Tabela3[[#This Row],[COMANDA]])</f>
        <v>1</v>
      </c>
      <c r="E6153" t="s">
        <v>90</v>
      </c>
      <c r="F6153" t="s">
        <v>98</v>
      </c>
      <c r="G6153" t="s">
        <v>8</v>
      </c>
      <c r="H6153" t="s">
        <v>47</v>
      </c>
      <c r="I6153" s="2">
        <v>1</v>
      </c>
      <c r="J6153" t="s">
        <v>11</v>
      </c>
      <c r="K6153" s="21">
        <f>INDEX(LISTAS!$H:$Q,MATCH(BASE!H6153,LISTAS!$G:$G,0),MATCH(BASE!J6153,LISTAS!$H$3:$Q$3,0))*Tabela3[[#This Row],[QUANTIDADE]]</f>
        <v>16</v>
      </c>
      <c r="L6153" s="2" t="str">
        <f>TEXT(Tabela3[[#This Row],[DATA]],"MM")</f>
        <v>05</v>
      </c>
      <c r="M6153" s="2">
        <f>WEEKNUM(Tabela3[[#This Row],[DATA]])</f>
        <v>20</v>
      </c>
      <c r="N6153" s="18">
        <f>YEAR(Tabela3[[#This Row],[DATA]])</f>
        <v>2023</v>
      </c>
    </row>
    <row r="6154" spans="2:14">
      <c r="B6154" s="1">
        <v>45065</v>
      </c>
      <c r="C6154">
        <v>14728</v>
      </c>
      <c r="D6154">
        <f>COUNTIF(C$4:C6154,Tabela3[[#This Row],[COMANDA]])</f>
        <v>1</v>
      </c>
      <c r="E6154" t="s">
        <v>90</v>
      </c>
      <c r="F6154" t="s">
        <v>98</v>
      </c>
      <c r="G6154" t="s">
        <v>8</v>
      </c>
      <c r="H6154" t="s">
        <v>47</v>
      </c>
      <c r="I6154" s="2">
        <v>1</v>
      </c>
      <c r="J6154" t="s">
        <v>11</v>
      </c>
      <c r="K6154" s="21">
        <f>INDEX(LISTAS!$H:$Q,MATCH(BASE!H6154,LISTAS!$G:$G,0),MATCH(BASE!J6154,LISTAS!$H$3:$Q$3,0))*Tabela3[[#This Row],[QUANTIDADE]]</f>
        <v>16</v>
      </c>
      <c r="L6154" s="2" t="str">
        <f>TEXT(Tabela3[[#This Row],[DATA]],"MM")</f>
        <v>05</v>
      </c>
      <c r="M6154" s="2">
        <f>WEEKNUM(Tabela3[[#This Row],[DATA]])</f>
        <v>20</v>
      </c>
      <c r="N6154" s="18">
        <f>YEAR(Tabela3[[#This Row],[DATA]])</f>
        <v>2023</v>
      </c>
    </row>
    <row r="6155" spans="2:14">
      <c r="B6155" s="1">
        <v>45065</v>
      </c>
      <c r="C6155">
        <v>14728</v>
      </c>
      <c r="D6155">
        <f>COUNTIF(C$4:C6155,Tabela3[[#This Row],[COMANDA]])</f>
        <v>2</v>
      </c>
      <c r="E6155" t="s">
        <v>90</v>
      </c>
      <c r="F6155" t="s">
        <v>98</v>
      </c>
      <c r="G6155" t="s">
        <v>9</v>
      </c>
      <c r="H6155" t="s">
        <v>132</v>
      </c>
      <c r="I6155" s="2">
        <v>1</v>
      </c>
      <c r="J6155" t="s">
        <v>11</v>
      </c>
      <c r="K6155" s="21">
        <f>INDEX(LISTAS!$H:$Q,MATCH(BASE!H6155,LISTAS!$G:$G,0),MATCH(BASE!J6155,LISTAS!$H$3:$Q$3,0))*Tabela3[[#This Row],[QUANTIDADE]]</f>
        <v>3</v>
      </c>
      <c r="L6155" s="2" t="str">
        <f>TEXT(Tabela3[[#This Row],[DATA]],"MM")</f>
        <v>05</v>
      </c>
      <c r="M6155" s="2">
        <f>WEEKNUM(Tabela3[[#This Row],[DATA]])</f>
        <v>20</v>
      </c>
      <c r="N6155" s="18">
        <f>YEAR(Tabela3[[#This Row],[DATA]])</f>
        <v>2023</v>
      </c>
    </row>
    <row r="6156" spans="2:14">
      <c r="B6156" s="1">
        <v>45065</v>
      </c>
      <c r="C6156">
        <v>14729</v>
      </c>
      <c r="D6156">
        <f>COUNTIF(C$4:C6156,Tabela3[[#This Row],[COMANDA]])</f>
        <v>1</v>
      </c>
      <c r="E6156" t="s">
        <v>90</v>
      </c>
      <c r="F6156" t="s">
        <v>98</v>
      </c>
      <c r="G6156" t="s">
        <v>8</v>
      </c>
      <c r="H6156" t="s">
        <v>204</v>
      </c>
      <c r="I6156" s="2">
        <v>1</v>
      </c>
      <c r="J6156" t="s">
        <v>11</v>
      </c>
      <c r="K6156" s="21">
        <f>INDEX(LISTAS!$H:$Q,MATCH(BASE!H6156,LISTAS!$G:$G,0),MATCH(BASE!J6156,LISTAS!$H$3:$Q$3,0))*Tabela3[[#This Row],[QUANTIDADE]]</f>
        <v>18</v>
      </c>
      <c r="L6156" s="2" t="str">
        <f>TEXT(Tabela3[[#This Row],[DATA]],"MM")</f>
        <v>05</v>
      </c>
      <c r="M6156" s="2">
        <f>WEEKNUM(Tabela3[[#This Row],[DATA]])</f>
        <v>20</v>
      </c>
      <c r="N6156" s="18">
        <f>YEAR(Tabela3[[#This Row],[DATA]])</f>
        <v>2023</v>
      </c>
    </row>
    <row r="6157" spans="2:14">
      <c r="B6157" s="1">
        <v>45065</v>
      </c>
      <c r="C6157">
        <v>14729</v>
      </c>
      <c r="D6157">
        <f>COUNTIF(C$4:C6157,Tabela3[[#This Row],[COMANDA]])</f>
        <v>2</v>
      </c>
      <c r="E6157" t="s">
        <v>90</v>
      </c>
      <c r="F6157" t="s">
        <v>98</v>
      </c>
      <c r="G6157" t="s">
        <v>8</v>
      </c>
      <c r="H6157" t="s">
        <v>202</v>
      </c>
      <c r="I6157" s="2">
        <v>1</v>
      </c>
      <c r="J6157" t="s">
        <v>11</v>
      </c>
      <c r="K6157" s="21">
        <f>INDEX(LISTAS!$H:$Q,MATCH(BASE!H6157,LISTAS!$G:$G,0),MATCH(BASE!J6157,LISTAS!$H$3:$Q$3,0))*Tabela3[[#This Row],[QUANTIDADE]]</f>
        <v>20</v>
      </c>
      <c r="L6157" s="2" t="str">
        <f>TEXT(Tabela3[[#This Row],[DATA]],"MM")</f>
        <v>05</v>
      </c>
      <c r="M6157" s="2">
        <f>WEEKNUM(Tabela3[[#This Row],[DATA]])</f>
        <v>20</v>
      </c>
      <c r="N6157" s="18">
        <f>YEAR(Tabela3[[#This Row],[DATA]])</f>
        <v>2023</v>
      </c>
    </row>
    <row r="6158" spans="2:14">
      <c r="B6158" s="1">
        <v>45065</v>
      </c>
      <c r="C6158">
        <v>14729</v>
      </c>
      <c r="D6158">
        <f>COUNTIF(C$4:C6158,Tabela3[[#This Row],[COMANDA]])</f>
        <v>3</v>
      </c>
      <c r="E6158" t="s">
        <v>90</v>
      </c>
      <c r="F6158" t="s">
        <v>98</v>
      </c>
      <c r="G6158" t="s">
        <v>61</v>
      </c>
      <c r="H6158" t="s">
        <v>199</v>
      </c>
      <c r="I6158" s="2">
        <v>1</v>
      </c>
      <c r="J6158" t="s">
        <v>11</v>
      </c>
      <c r="K6158" s="21">
        <f>INDEX(LISTAS!$H:$Q,MATCH(BASE!H6158,LISTAS!$G:$G,0),MATCH(BASE!J6158,LISTAS!$H$3:$Q$3,0))*Tabela3[[#This Row],[QUANTIDADE]]</f>
        <v>1</v>
      </c>
      <c r="L6158" s="2" t="str">
        <f>TEXT(Tabela3[[#This Row],[DATA]],"MM")</f>
        <v>05</v>
      </c>
      <c r="M6158" s="2">
        <f>WEEKNUM(Tabela3[[#This Row],[DATA]])</f>
        <v>20</v>
      </c>
      <c r="N6158" s="18">
        <f>YEAR(Tabela3[[#This Row],[DATA]])</f>
        <v>2023</v>
      </c>
    </row>
    <row r="6159" spans="2:14">
      <c r="B6159" s="1">
        <v>45065</v>
      </c>
      <c r="C6159">
        <v>14729</v>
      </c>
      <c r="D6159">
        <f>COUNTIF(C$4:C6159,Tabela3[[#This Row],[COMANDA]])</f>
        <v>4</v>
      </c>
      <c r="E6159" t="s">
        <v>90</v>
      </c>
      <c r="F6159" t="s">
        <v>98</v>
      </c>
      <c r="G6159" t="s">
        <v>9</v>
      </c>
      <c r="H6159" t="s">
        <v>58</v>
      </c>
      <c r="I6159" s="2">
        <v>2</v>
      </c>
      <c r="J6159" t="s">
        <v>11</v>
      </c>
      <c r="K6159" s="21">
        <f>INDEX(LISTAS!$H:$Q,MATCH(BASE!H6159,LISTAS!$G:$G,0),MATCH(BASE!J6159,LISTAS!$H$3:$Q$3,0))*Tabela3[[#This Row],[QUANTIDADE]]</f>
        <v>10</v>
      </c>
      <c r="L6159" s="2" t="str">
        <f>TEXT(Tabela3[[#This Row],[DATA]],"MM")</f>
        <v>05</v>
      </c>
      <c r="M6159" s="2">
        <f>WEEKNUM(Tabela3[[#This Row],[DATA]])</f>
        <v>20</v>
      </c>
      <c r="N6159" s="18">
        <f>YEAR(Tabela3[[#This Row],[DATA]])</f>
        <v>2023</v>
      </c>
    </row>
    <row r="6160" spans="2:14">
      <c r="B6160" s="1">
        <v>45065</v>
      </c>
      <c r="C6160">
        <v>14730</v>
      </c>
      <c r="D6160">
        <f>COUNTIF(C$4:C6160,Tabela3[[#This Row],[COMANDA]])</f>
        <v>1</v>
      </c>
      <c r="E6160" t="s">
        <v>90</v>
      </c>
      <c r="F6160" t="s">
        <v>375</v>
      </c>
      <c r="G6160" t="s">
        <v>8</v>
      </c>
      <c r="H6160" t="s">
        <v>84</v>
      </c>
      <c r="I6160" s="2">
        <v>2</v>
      </c>
      <c r="J6160" t="s">
        <v>12</v>
      </c>
      <c r="K6160" s="21">
        <f>INDEX(LISTAS!$H:$Q,MATCH(BASE!H6160,LISTAS!$G:$G,0),MATCH(BASE!J6160,LISTAS!$H$3:$Q$3,0))*Tabela3[[#This Row],[QUANTIDADE]]</f>
        <v>28.8</v>
      </c>
      <c r="L6160" s="2" t="str">
        <f>TEXT(Tabela3[[#This Row],[DATA]],"MM")</f>
        <v>05</v>
      </c>
      <c r="M6160" s="2">
        <f>WEEKNUM(Tabela3[[#This Row],[DATA]])</f>
        <v>20</v>
      </c>
      <c r="N6160" s="18">
        <f>YEAR(Tabela3[[#This Row],[DATA]])</f>
        <v>2023</v>
      </c>
    </row>
    <row r="6161" spans="2:14">
      <c r="B6161" s="1">
        <v>45065</v>
      </c>
      <c r="C6161">
        <v>14731</v>
      </c>
      <c r="D6161">
        <f>COUNTIF(C$4:C6161,Tabela3[[#This Row],[COMANDA]])</f>
        <v>1</v>
      </c>
      <c r="E6161" t="s">
        <v>90</v>
      </c>
      <c r="F6161" t="s">
        <v>98</v>
      </c>
      <c r="G6161" t="s">
        <v>8</v>
      </c>
      <c r="H6161" t="s">
        <v>41</v>
      </c>
      <c r="I6161" s="2">
        <v>1</v>
      </c>
      <c r="J6161" t="s">
        <v>11</v>
      </c>
      <c r="K6161" s="21">
        <f>INDEX(LISTAS!$H:$Q,MATCH(BASE!H6161,LISTAS!$G:$G,0),MATCH(BASE!J6161,LISTAS!$H$3:$Q$3,0))*Tabela3[[#This Row],[QUANTIDADE]]</f>
        <v>14</v>
      </c>
      <c r="L6161" s="2" t="str">
        <f>TEXT(Tabela3[[#This Row],[DATA]],"MM")</f>
        <v>05</v>
      </c>
      <c r="M6161" s="2">
        <f>WEEKNUM(Tabela3[[#This Row],[DATA]])</f>
        <v>20</v>
      </c>
      <c r="N6161" s="18">
        <f>YEAR(Tabela3[[#This Row],[DATA]])</f>
        <v>2023</v>
      </c>
    </row>
    <row r="6162" spans="2:14">
      <c r="B6162" s="1">
        <v>45065</v>
      </c>
      <c r="C6162">
        <v>14732</v>
      </c>
      <c r="D6162">
        <f>COUNTIF(C$4:C6162,Tabela3[[#This Row],[COMANDA]])</f>
        <v>1</v>
      </c>
      <c r="E6162" t="s">
        <v>90</v>
      </c>
      <c r="F6162" t="s">
        <v>98</v>
      </c>
      <c r="G6162" t="s">
        <v>8</v>
      </c>
      <c r="H6162" t="s">
        <v>204</v>
      </c>
      <c r="I6162" s="2">
        <v>1</v>
      </c>
      <c r="J6162" t="s">
        <v>11</v>
      </c>
      <c r="K6162" s="21">
        <f>INDEX(LISTAS!$H:$Q,MATCH(BASE!H6162,LISTAS!$G:$G,0),MATCH(BASE!J6162,LISTAS!$H$3:$Q$3,0))*Tabela3[[#This Row],[QUANTIDADE]]</f>
        <v>18</v>
      </c>
      <c r="L6162" s="2" t="str">
        <f>TEXT(Tabela3[[#This Row],[DATA]],"MM")</f>
        <v>05</v>
      </c>
      <c r="M6162" s="2">
        <f>WEEKNUM(Tabela3[[#This Row],[DATA]])</f>
        <v>20</v>
      </c>
      <c r="N6162" s="18">
        <f>YEAR(Tabela3[[#This Row],[DATA]])</f>
        <v>2023</v>
      </c>
    </row>
    <row r="6163" spans="2:14">
      <c r="B6163" s="1">
        <v>45065</v>
      </c>
      <c r="C6163">
        <v>14732</v>
      </c>
      <c r="D6163">
        <f>COUNTIF(C$4:C6163,Tabela3[[#This Row],[COMANDA]])</f>
        <v>2</v>
      </c>
      <c r="E6163" t="s">
        <v>90</v>
      </c>
      <c r="F6163" t="s">
        <v>98</v>
      </c>
      <c r="G6163" t="s">
        <v>10</v>
      </c>
      <c r="H6163" t="s">
        <v>119</v>
      </c>
      <c r="I6163" s="2">
        <v>1</v>
      </c>
      <c r="J6163" t="s">
        <v>11</v>
      </c>
      <c r="K6163" s="21">
        <f>INDEX(LISTAS!$H:$Q,MATCH(BASE!H6163,LISTAS!$G:$G,0),MATCH(BASE!J6163,LISTAS!$H$3:$Q$3,0))*Tabela3[[#This Row],[QUANTIDADE]]</f>
        <v>6</v>
      </c>
      <c r="L6163" s="2" t="str">
        <f>TEXT(Tabela3[[#This Row],[DATA]],"MM")</f>
        <v>05</v>
      </c>
      <c r="M6163" s="2">
        <f>WEEKNUM(Tabela3[[#This Row],[DATA]])</f>
        <v>20</v>
      </c>
      <c r="N6163" s="18">
        <f>YEAR(Tabela3[[#This Row],[DATA]])</f>
        <v>2023</v>
      </c>
    </row>
    <row r="6164" spans="2:14">
      <c r="B6164" s="1">
        <v>45065</v>
      </c>
      <c r="C6164">
        <v>14733</v>
      </c>
      <c r="D6164">
        <f>COUNTIF(C$4:C6164,Tabela3[[#This Row],[COMANDA]])</f>
        <v>1</v>
      </c>
      <c r="E6164" t="s">
        <v>1</v>
      </c>
      <c r="F6164" t="s">
        <v>99</v>
      </c>
      <c r="G6164" t="s">
        <v>8</v>
      </c>
      <c r="H6164" t="s">
        <v>202</v>
      </c>
      <c r="I6164" s="2">
        <v>1</v>
      </c>
      <c r="J6164" t="s">
        <v>11</v>
      </c>
      <c r="K6164" s="21">
        <f>INDEX(LISTAS!$H:$Q,MATCH(BASE!H6164,LISTAS!$G:$G,0),MATCH(BASE!J6164,LISTAS!$H$3:$Q$3,0))*Tabela3[[#This Row],[QUANTIDADE]]</f>
        <v>20</v>
      </c>
      <c r="L6164" s="2" t="str">
        <f>TEXT(Tabela3[[#This Row],[DATA]],"MM")</f>
        <v>05</v>
      </c>
      <c r="M6164" s="2">
        <f>WEEKNUM(Tabela3[[#This Row],[DATA]])</f>
        <v>20</v>
      </c>
      <c r="N6164" s="18">
        <f>YEAR(Tabela3[[#This Row],[DATA]])</f>
        <v>2023</v>
      </c>
    </row>
    <row r="6165" spans="2:14">
      <c r="B6165" s="1">
        <v>45065</v>
      </c>
      <c r="C6165">
        <v>14734</v>
      </c>
      <c r="D6165">
        <f>COUNTIF(C$4:C6165,Tabela3[[#This Row],[COMANDA]])</f>
        <v>1</v>
      </c>
      <c r="E6165" t="s">
        <v>90</v>
      </c>
      <c r="F6165" t="s">
        <v>99</v>
      </c>
      <c r="G6165" t="s">
        <v>8</v>
      </c>
      <c r="H6165" t="s">
        <v>47</v>
      </c>
      <c r="I6165" s="2">
        <v>1</v>
      </c>
      <c r="J6165" t="s">
        <v>11</v>
      </c>
      <c r="K6165" s="21">
        <f>INDEX(LISTAS!$H:$Q,MATCH(BASE!H6165,LISTAS!$G:$G,0),MATCH(BASE!J6165,LISTAS!$H$3:$Q$3,0))*Tabela3[[#This Row],[QUANTIDADE]]</f>
        <v>16</v>
      </c>
      <c r="L6165" s="2" t="str">
        <f>TEXT(Tabela3[[#This Row],[DATA]],"MM")</f>
        <v>05</v>
      </c>
      <c r="M6165" s="2">
        <f>WEEKNUM(Tabela3[[#This Row],[DATA]])</f>
        <v>20</v>
      </c>
      <c r="N6165" s="18">
        <f>YEAR(Tabela3[[#This Row],[DATA]])</f>
        <v>2023</v>
      </c>
    </row>
    <row r="6166" spans="2:14">
      <c r="B6166" s="1">
        <v>45065</v>
      </c>
      <c r="C6166">
        <v>14735</v>
      </c>
      <c r="D6166">
        <f>COUNTIF(C$4:C6166,Tabela3[[#This Row],[COMANDA]])</f>
        <v>1</v>
      </c>
      <c r="E6166" t="s">
        <v>89</v>
      </c>
      <c r="F6166" t="s">
        <v>375</v>
      </c>
      <c r="G6166" t="s">
        <v>8</v>
      </c>
      <c r="H6166" t="s">
        <v>202</v>
      </c>
      <c r="I6166" s="2">
        <v>1</v>
      </c>
      <c r="J6166" t="s">
        <v>12</v>
      </c>
      <c r="K6166" s="21">
        <f>INDEX(LISTAS!$H:$Q,MATCH(BASE!H6166,LISTAS!$G:$G,0),MATCH(BASE!J6166,LISTAS!$H$3:$Q$3,0))*Tabela3[[#This Row],[QUANTIDADE]]</f>
        <v>18</v>
      </c>
      <c r="L6166" s="2" t="str">
        <f>TEXT(Tabela3[[#This Row],[DATA]],"MM")</f>
        <v>05</v>
      </c>
      <c r="M6166" s="2">
        <f>WEEKNUM(Tabela3[[#This Row],[DATA]])</f>
        <v>20</v>
      </c>
      <c r="N6166" s="18">
        <f>YEAR(Tabela3[[#This Row],[DATA]])</f>
        <v>2023</v>
      </c>
    </row>
    <row r="6167" spans="2:14">
      <c r="B6167" s="1">
        <v>45065</v>
      </c>
      <c r="C6167">
        <v>14735</v>
      </c>
      <c r="D6167">
        <f>COUNTIF(C$4:C6167,Tabela3[[#This Row],[COMANDA]])</f>
        <v>2</v>
      </c>
      <c r="E6167" t="s">
        <v>89</v>
      </c>
      <c r="F6167" t="s">
        <v>375</v>
      </c>
      <c r="G6167" t="s">
        <v>8</v>
      </c>
      <c r="H6167" t="s">
        <v>211</v>
      </c>
      <c r="I6167" s="2">
        <v>1</v>
      </c>
      <c r="J6167" t="s">
        <v>12</v>
      </c>
      <c r="K6167" s="21">
        <f>INDEX(LISTAS!$H:$Q,MATCH(BASE!H6167,LISTAS!$G:$G,0),MATCH(BASE!J6167,LISTAS!$H$3:$Q$3,0))*Tabela3[[#This Row],[QUANTIDADE]]</f>
        <v>18</v>
      </c>
      <c r="L6167" s="2" t="str">
        <f>TEXT(Tabela3[[#This Row],[DATA]],"MM")</f>
        <v>05</v>
      </c>
      <c r="M6167" s="2">
        <f>WEEKNUM(Tabela3[[#This Row],[DATA]])</f>
        <v>20</v>
      </c>
      <c r="N6167" s="18">
        <f>YEAR(Tabela3[[#This Row],[DATA]])</f>
        <v>2023</v>
      </c>
    </row>
    <row r="6168" spans="2:14">
      <c r="B6168" s="1">
        <v>45065</v>
      </c>
      <c r="C6168">
        <v>14736</v>
      </c>
      <c r="D6168">
        <f>COUNTIF(C$4:C6168,Tabela3[[#This Row],[COMANDA]])</f>
        <v>1</v>
      </c>
      <c r="E6168" t="s">
        <v>90</v>
      </c>
      <c r="F6168" t="s">
        <v>98</v>
      </c>
      <c r="G6168" t="s">
        <v>8</v>
      </c>
      <c r="H6168" t="s">
        <v>47</v>
      </c>
      <c r="I6168" s="2">
        <v>1</v>
      </c>
      <c r="J6168" t="s">
        <v>11</v>
      </c>
      <c r="K6168" s="21">
        <f>INDEX(LISTAS!$H:$Q,MATCH(BASE!H6168,LISTAS!$G:$G,0),MATCH(BASE!J6168,LISTAS!$H$3:$Q$3,0))*Tabela3[[#This Row],[QUANTIDADE]]</f>
        <v>16</v>
      </c>
      <c r="L6168" s="2" t="str">
        <f>TEXT(Tabela3[[#This Row],[DATA]],"MM")</f>
        <v>05</v>
      </c>
      <c r="M6168" s="2">
        <f>WEEKNUM(Tabela3[[#This Row],[DATA]])</f>
        <v>20</v>
      </c>
      <c r="N6168" s="18">
        <f>YEAR(Tabela3[[#This Row],[DATA]])</f>
        <v>2023</v>
      </c>
    </row>
    <row r="6169" spans="2:14">
      <c r="B6169" s="1">
        <v>45065</v>
      </c>
      <c r="C6169">
        <v>14736</v>
      </c>
      <c r="D6169">
        <f>COUNTIF(C$4:C6169,Tabela3[[#This Row],[COMANDA]])</f>
        <v>2</v>
      </c>
      <c r="E6169" t="s">
        <v>90</v>
      </c>
      <c r="F6169" t="s">
        <v>98</v>
      </c>
      <c r="G6169" t="s">
        <v>9</v>
      </c>
      <c r="H6169" t="s">
        <v>148</v>
      </c>
      <c r="I6169" s="2">
        <v>1</v>
      </c>
      <c r="J6169" t="s">
        <v>11</v>
      </c>
      <c r="K6169" s="21">
        <f>INDEX(LISTAS!$H:$Q,MATCH(BASE!H6169,LISTAS!$G:$G,0),MATCH(BASE!J6169,LISTAS!$H$3:$Q$3,0))*Tabela3[[#This Row],[QUANTIDADE]]</f>
        <v>3</v>
      </c>
      <c r="L6169" s="2" t="str">
        <f>TEXT(Tabela3[[#This Row],[DATA]],"MM")</f>
        <v>05</v>
      </c>
      <c r="M6169" s="2">
        <f>WEEKNUM(Tabela3[[#This Row],[DATA]])</f>
        <v>20</v>
      </c>
      <c r="N6169" s="18">
        <f>YEAR(Tabela3[[#This Row],[DATA]])</f>
        <v>2023</v>
      </c>
    </row>
    <row r="6170" spans="2:14">
      <c r="B6170" s="1">
        <v>45065</v>
      </c>
      <c r="C6170">
        <v>14737</v>
      </c>
      <c r="D6170">
        <f>COUNTIF(C$4:C6170,Tabela3[[#This Row],[COMANDA]])</f>
        <v>1</v>
      </c>
      <c r="E6170" t="s">
        <v>90</v>
      </c>
      <c r="F6170" t="s">
        <v>99</v>
      </c>
      <c r="G6170" t="s">
        <v>8</v>
      </c>
      <c r="H6170" t="s">
        <v>42</v>
      </c>
      <c r="I6170" s="2">
        <v>1</v>
      </c>
      <c r="J6170" t="s">
        <v>11</v>
      </c>
      <c r="K6170" s="21">
        <f>INDEX(LISTAS!$H:$Q,MATCH(BASE!H6170,LISTAS!$G:$G,0),MATCH(BASE!J6170,LISTAS!$H$3:$Q$3,0))*Tabela3[[#This Row],[QUANTIDADE]]</f>
        <v>16</v>
      </c>
      <c r="L6170" s="2" t="str">
        <f>TEXT(Tabela3[[#This Row],[DATA]],"MM")</f>
        <v>05</v>
      </c>
      <c r="M6170" s="2">
        <f>WEEKNUM(Tabela3[[#This Row],[DATA]])</f>
        <v>20</v>
      </c>
      <c r="N6170" s="18">
        <f>YEAR(Tabela3[[#This Row],[DATA]])</f>
        <v>2023</v>
      </c>
    </row>
    <row r="6171" spans="2:14">
      <c r="B6171" s="1">
        <v>45065</v>
      </c>
      <c r="C6171">
        <v>14738</v>
      </c>
      <c r="D6171">
        <f>COUNTIF(C$4:C6171,Tabela3[[#This Row],[COMANDA]])</f>
        <v>1</v>
      </c>
      <c r="E6171" t="s">
        <v>90</v>
      </c>
      <c r="F6171" t="s">
        <v>99</v>
      </c>
      <c r="G6171" t="s">
        <v>8</v>
      </c>
      <c r="H6171" t="s">
        <v>47</v>
      </c>
      <c r="I6171" s="2">
        <v>1</v>
      </c>
      <c r="J6171" t="s">
        <v>11</v>
      </c>
      <c r="K6171" s="21">
        <f>INDEX(LISTAS!$H:$Q,MATCH(BASE!H6171,LISTAS!$G:$G,0),MATCH(BASE!J6171,LISTAS!$H$3:$Q$3,0))*Tabela3[[#This Row],[QUANTIDADE]]</f>
        <v>16</v>
      </c>
      <c r="L6171" s="2" t="str">
        <f>TEXT(Tabela3[[#This Row],[DATA]],"MM")</f>
        <v>05</v>
      </c>
      <c r="M6171" s="2">
        <f>WEEKNUM(Tabela3[[#This Row],[DATA]])</f>
        <v>20</v>
      </c>
      <c r="N6171" s="18">
        <f>YEAR(Tabela3[[#This Row],[DATA]])</f>
        <v>2023</v>
      </c>
    </row>
    <row r="6172" spans="2:14">
      <c r="B6172" s="1">
        <v>45065</v>
      </c>
      <c r="C6172">
        <v>14739</v>
      </c>
      <c r="D6172">
        <f>COUNTIF(C$4:C6172,Tabela3[[#This Row],[COMANDA]])</f>
        <v>1</v>
      </c>
      <c r="E6172" t="s">
        <v>90</v>
      </c>
      <c r="F6172" t="s">
        <v>99</v>
      </c>
      <c r="G6172" t="s">
        <v>8</v>
      </c>
      <c r="H6172" t="s">
        <v>206</v>
      </c>
      <c r="I6172" s="2">
        <v>1</v>
      </c>
      <c r="J6172" t="s">
        <v>11</v>
      </c>
      <c r="K6172" s="21">
        <f>INDEX(LISTAS!$H:$Q,MATCH(BASE!H6172,LISTAS!$G:$G,0),MATCH(BASE!J6172,LISTAS!$H$3:$Q$3,0))*Tabela3[[#This Row],[QUANTIDADE]]</f>
        <v>18</v>
      </c>
      <c r="L6172" s="2" t="str">
        <f>TEXT(Tabela3[[#This Row],[DATA]],"MM")</f>
        <v>05</v>
      </c>
      <c r="M6172" s="2">
        <f>WEEKNUM(Tabela3[[#This Row],[DATA]])</f>
        <v>20</v>
      </c>
      <c r="N6172" s="18">
        <f>YEAR(Tabela3[[#This Row],[DATA]])</f>
        <v>2023</v>
      </c>
    </row>
    <row r="6173" spans="2:14">
      <c r="B6173" s="1">
        <v>45065</v>
      </c>
      <c r="C6173">
        <v>14739</v>
      </c>
      <c r="D6173">
        <f>COUNTIF(C$4:C6173,Tabela3[[#This Row],[COMANDA]])</f>
        <v>2</v>
      </c>
      <c r="E6173" t="s">
        <v>90</v>
      </c>
      <c r="F6173" t="s">
        <v>99</v>
      </c>
      <c r="G6173" t="s">
        <v>9</v>
      </c>
      <c r="H6173" t="s">
        <v>58</v>
      </c>
      <c r="I6173" s="2">
        <v>1</v>
      </c>
      <c r="J6173" t="s">
        <v>11</v>
      </c>
      <c r="K6173" s="21">
        <f>INDEX(LISTAS!$H:$Q,MATCH(BASE!H6173,LISTAS!$G:$G,0),MATCH(BASE!J6173,LISTAS!$H$3:$Q$3,0))*Tabela3[[#This Row],[QUANTIDADE]]</f>
        <v>5</v>
      </c>
      <c r="L6173" s="2" t="str">
        <f>TEXT(Tabela3[[#This Row],[DATA]],"MM")</f>
        <v>05</v>
      </c>
      <c r="M6173" s="2">
        <f>WEEKNUM(Tabela3[[#This Row],[DATA]])</f>
        <v>20</v>
      </c>
      <c r="N6173" s="18">
        <f>YEAR(Tabela3[[#This Row],[DATA]])</f>
        <v>2023</v>
      </c>
    </row>
    <row r="6174" spans="2:14">
      <c r="B6174" s="1">
        <v>45065</v>
      </c>
      <c r="C6174">
        <v>14740</v>
      </c>
      <c r="D6174">
        <f>COUNTIF(C$4:C6174,Tabela3[[#This Row],[COMANDA]])</f>
        <v>1</v>
      </c>
      <c r="E6174" t="s">
        <v>90</v>
      </c>
      <c r="F6174" t="s">
        <v>98</v>
      </c>
      <c r="G6174" t="s">
        <v>8</v>
      </c>
      <c r="H6174" t="s">
        <v>206</v>
      </c>
      <c r="I6174" s="2">
        <v>1</v>
      </c>
      <c r="J6174" t="s">
        <v>11</v>
      </c>
      <c r="K6174" s="21">
        <f>INDEX(LISTAS!$H:$Q,MATCH(BASE!H6174,LISTAS!$G:$G,0),MATCH(BASE!J6174,LISTAS!$H$3:$Q$3,0))*Tabela3[[#This Row],[QUANTIDADE]]</f>
        <v>18</v>
      </c>
      <c r="L6174" s="2" t="str">
        <f>TEXT(Tabela3[[#This Row],[DATA]],"MM")</f>
        <v>05</v>
      </c>
      <c r="M6174" s="2">
        <f>WEEKNUM(Tabela3[[#This Row],[DATA]])</f>
        <v>20</v>
      </c>
      <c r="N6174" s="18">
        <f>YEAR(Tabela3[[#This Row],[DATA]])</f>
        <v>2023</v>
      </c>
    </row>
    <row r="6175" spans="2:14">
      <c r="B6175" s="1">
        <v>45065</v>
      </c>
      <c r="C6175">
        <v>14740</v>
      </c>
      <c r="D6175">
        <f>COUNTIF(C$4:C6175,Tabela3[[#This Row],[COMANDA]])</f>
        <v>2</v>
      </c>
      <c r="E6175" t="s">
        <v>90</v>
      </c>
      <c r="F6175" t="s">
        <v>98</v>
      </c>
      <c r="G6175" t="s">
        <v>9</v>
      </c>
      <c r="H6175" t="s">
        <v>138</v>
      </c>
      <c r="I6175" s="2">
        <v>1</v>
      </c>
      <c r="J6175" t="s">
        <v>11</v>
      </c>
      <c r="K6175" s="21">
        <f>INDEX(LISTAS!$H:$Q,MATCH(BASE!H6175,LISTAS!$G:$G,0),MATCH(BASE!J6175,LISTAS!$H$3:$Q$3,0))*Tabela3[[#This Row],[QUANTIDADE]]</f>
        <v>4</v>
      </c>
      <c r="L6175" s="2" t="str">
        <f>TEXT(Tabela3[[#This Row],[DATA]],"MM")</f>
        <v>05</v>
      </c>
      <c r="M6175" s="2">
        <f>WEEKNUM(Tabela3[[#This Row],[DATA]])</f>
        <v>20</v>
      </c>
      <c r="N6175" s="18">
        <f>YEAR(Tabela3[[#This Row],[DATA]])</f>
        <v>2023</v>
      </c>
    </row>
    <row r="6176" spans="2:14">
      <c r="B6176" s="1">
        <v>45065</v>
      </c>
      <c r="C6176">
        <v>14741</v>
      </c>
      <c r="D6176">
        <f>COUNTIF(C$4:C6176,Tabela3[[#This Row],[COMANDA]])</f>
        <v>1</v>
      </c>
      <c r="E6176" t="s">
        <v>90</v>
      </c>
      <c r="F6176" t="s">
        <v>100</v>
      </c>
      <c r="G6176" t="s">
        <v>8</v>
      </c>
      <c r="H6176" t="s">
        <v>47</v>
      </c>
      <c r="I6176" s="2">
        <v>1</v>
      </c>
      <c r="J6176" t="s">
        <v>11</v>
      </c>
      <c r="K6176" s="21">
        <f>INDEX(LISTAS!$H:$Q,MATCH(BASE!H6176,LISTAS!$G:$G,0),MATCH(BASE!J6176,LISTAS!$H$3:$Q$3,0))*Tabela3[[#This Row],[QUANTIDADE]]</f>
        <v>16</v>
      </c>
      <c r="L6176" s="2" t="str">
        <f>TEXT(Tabela3[[#This Row],[DATA]],"MM")</f>
        <v>05</v>
      </c>
      <c r="M6176" s="2">
        <f>WEEKNUM(Tabela3[[#This Row],[DATA]])</f>
        <v>20</v>
      </c>
      <c r="N6176" s="18">
        <f>YEAR(Tabela3[[#This Row],[DATA]])</f>
        <v>2023</v>
      </c>
    </row>
    <row r="6177" spans="2:14">
      <c r="B6177" s="1">
        <v>45065</v>
      </c>
      <c r="C6177">
        <v>14742</v>
      </c>
      <c r="D6177">
        <f>COUNTIF(C$4:C6177,Tabela3[[#This Row],[COMANDA]])</f>
        <v>1</v>
      </c>
      <c r="E6177" t="s">
        <v>90</v>
      </c>
      <c r="F6177" t="s">
        <v>100</v>
      </c>
      <c r="G6177" t="s">
        <v>8</v>
      </c>
      <c r="H6177" t="s">
        <v>206</v>
      </c>
      <c r="I6177" s="2">
        <v>1</v>
      </c>
      <c r="J6177" t="s">
        <v>11</v>
      </c>
      <c r="K6177" s="21">
        <f>INDEX(LISTAS!$H:$Q,MATCH(BASE!H6177,LISTAS!$G:$G,0),MATCH(BASE!J6177,LISTAS!$H$3:$Q$3,0))*Tabela3[[#This Row],[QUANTIDADE]]</f>
        <v>18</v>
      </c>
      <c r="L6177" s="2" t="str">
        <f>TEXT(Tabela3[[#This Row],[DATA]],"MM")</f>
        <v>05</v>
      </c>
      <c r="M6177" s="2">
        <f>WEEKNUM(Tabela3[[#This Row],[DATA]])</f>
        <v>20</v>
      </c>
      <c r="N6177" s="18">
        <f>YEAR(Tabela3[[#This Row],[DATA]])</f>
        <v>2023</v>
      </c>
    </row>
    <row r="6178" spans="2:14">
      <c r="B6178" s="1">
        <v>45065</v>
      </c>
      <c r="C6178">
        <v>14743</v>
      </c>
      <c r="D6178">
        <f>COUNTIF(C$4:C6178,Tabela3[[#This Row],[COMANDA]])</f>
        <v>1</v>
      </c>
      <c r="E6178" t="s">
        <v>90</v>
      </c>
      <c r="F6178" t="s">
        <v>98</v>
      </c>
      <c r="G6178" t="s">
        <v>8</v>
      </c>
      <c r="H6178" t="s">
        <v>40</v>
      </c>
      <c r="I6178" s="2">
        <v>1</v>
      </c>
      <c r="J6178" t="s">
        <v>11</v>
      </c>
      <c r="K6178" s="21">
        <f>INDEX(LISTAS!$H:$Q,MATCH(BASE!H6178,LISTAS!$G:$G,0),MATCH(BASE!J6178,LISTAS!$H$3:$Q$3,0))*Tabela3[[#This Row],[QUANTIDADE]]</f>
        <v>14</v>
      </c>
      <c r="L6178" s="2" t="str">
        <f>TEXT(Tabela3[[#This Row],[DATA]],"MM")</f>
        <v>05</v>
      </c>
      <c r="M6178" s="2">
        <f>WEEKNUM(Tabela3[[#This Row],[DATA]])</f>
        <v>20</v>
      </c>
      <c r="N6178" s="18">
        <f>YEAR(Tabela3[[#This Row],[DATA]])</f>
        <v>2023</v>
      </c>
    </row>
    <row r="6179" spans="2:14">
      <c r="B6179" s="1">
        <v>45065</v>
      </c>
      <c r="C6179">
        <v>14744</v>
      </c>
      <c r="D6179">
        <f>COUNTIF(C$4:C6179,Tabela3[[#This Row],[COMANDA]])</f>
        <v>1</v>
      </c>
      <c r="E6179" t="s">
        <v>90</v>
      </c>
      <c r="F6179" t="s">
        <v>98</v>
      </c>
      <c r="G6179" t="s">
        <v>8</v>
      </c>
      <c r="H6179" t="s">
        <v>42</v>
      </c>
      <c r="I6179" s="2">
        <v>1</v>
      </c>
      <c r="J6179" t="s">
        <v>11</v>
      </c>
      <c r="K6179" s="21">
        <f>INDEX(LISTAS!$H:$Q,MATCH(BASE!H6179,LISTAS!$G:$G,0),MATCH(BASE!J6179,LISTAS!$H$3:$Q$3,0))*Tabela3[[#This Row],[QUANTIDADE]]</f>
        <v>16</v>
      </c>
      <c r="L6179" s="2" t="str">
        <f>TEXT(Tabela3[[#This Row],[DATA]],"MM")</f>
        <v>05</v>
      </c>
      <c r="M6179" s="2">
        <f>WEEKNUM(Tabela3[[#This Row],[DATA]])</f>
        <v>20</v>
      </c>
      <c r="N6179" s="18">
        <f>YEAR(Tabela3[[#This Row],[DATA]])</f>
        <v>2023</v>
      </c>
    </row>
    <row r="6180" spans="2:14">
      <c r="B6180" s="1">
        <v>45065</v>
      </c>
      <c r="C6180">
        <v>14745</v>
      </c>
      <c r="D6180">
        <f>COUNTIF(C$4:C6180,Tabela3[[#This Row],[COMANDA]])</f>
        <v>1</v>
      </c>
      <c r="E6180" t="s">
        <v>90</v>
      </c>
      <c r="F6180" t="s">
        <v>98</v>
      </c>
      <c r="G6180" t="s">
        <v>8</v>
      </c>
      <c r="H6180" t="s">
        <v>205</v>
      </c>
      <c r="I6180" s="2">
        <v>2</v>
      </c>
      <c r="J6180" t="s">
        <v>11</v>
      </c>
      <c r="K6180" s="21">
        <f>INDEX(LISTAS!$H:$Q,MATCH(BASE!H6180,LISTAS!$G:$G,0),MATCH(BASE!J6180,LISTAS!$H$3:$Q$3,0))*Tabela3[[#This Row],[QUANTIDADE]]</f>
        <v>44</v>
      </c>
      <c r="L6180" s="2" t="str">
        <f>TEXT(Tabela3[[#This Row],[DATA]],"MM")</f>
        <v>05</v>
      </c>
      <c r="M6180" s="2">
        <f>WEEKNUM(Tabela3[[#This Row],[DATA]])</f>
        <v>20</v>
      </c>
      <c r="N6180" s="18">
        <f>YEAR(Tabela3[[#This Row],[DATA]])</f>
        <v>2023</v>
      </c>
    </row>
    <row r="6181" spans="2:14">
      <c r="B6181" s="1">
        <v>45065</v>
      </c>
      <c r="C6181">
        <v>14745</v>
      </c>
      <c r="D6181">
        <f>COUNTIF(C$4:C6181,Tabela3[[#This Row],[COMANDA]])</f>
        <v>2</v>
      </c>
      <c r="E6181" t="s">
        <v>90</v>
      </c>
      <c r="F6181" t="s">
        <v>98</v>
      </c>
      <c r="G6181" t="s">
        <v>8</v>
      </c>
      <c r="H6181" t="s">
        <v>84</v>
      </c>
      <c r="I6181" s="2">
        <v>1</v>
      </c>
      <c r="J6181" t="s">
        <v>11</v>
      </c>
      <c r="K6181" s="21">
        <f>INDEX(LISTAS!$H:$Q,MATCH(BASE!H6181,LISTAS!$G:$G,0),MATCH(BASE!J6181,LISTAS!$H$3:$Q$3,0))*Tabela3[[#This Row],[QUANTIDADE]]</f>
        <v>16</v>
      </c>
      <c r="L6181" s="2" t="str">
        <f>TEXT(Tabela3[[#This Row],[DATA]],"MM")</f>
        <v>05</v>
      </c>
      <c r="M6181" s="2">
        <f>WEEKNUM(Tabela3[[#This Row],[DATA]])</f>
        <v>20</v>
      </c>
      <c r="N6181" s="18">
        <f>YEAR(Tabela3[[#This Row],[DATA]])</f>
        <v>2023</v>
      </c>
    </row>
    <row r="6182" spans="2:14">
      <c r="B6182" s="1">
        <v>45065</v>
      </c>
      <c r="C6182">
        <v>14745</v>
      </c>
      <c r="D6182">
        <f>COUNTIF(C$4:C6182,Tabela3[[#This Row],[COMANDA]])</f>
        <v>3</v>
      </c>
      <c r="E6182" t="s">
        <v>90</v>
      </c>
      <c r="F6182" t="s">
        <v>98</v>
      </c>
      <c r="G6182" t="s">
        <v>9</v>
      </c>
      <c r="H6182" t="s">
        <v>475</v>
      </c>
      <c r="I6182" s="2">
        <v>1</v>
      </c>
      <c r="J6182" t="s">
        <v>11</v>
      </c>
      <c r="K6182" s="21">
        <f>INDEX(LISTAS!$H:$Q,MATCH(BASE!H6182,LISTAS!$G:$G,0),MATCH(BASE!J6182,LISTAS!$H$3:$Q$3,0))*Tabela3[[#This Row],[QUANTIDADE]]</f>
        <v>4</v>
      </c>
      <c r="L6182" s="2" t="str">
        <f>TEXT(Tabela3[[#This Row],[DATA]],"MM")</f>
        <v>05</v>
      </c>
      <c r="M6182" s="2">
        <f>WEEKNUM(Tabela3[[#This Row],[DATA]])</f>
        <v>20</v>
      </c>
      <c r="N6182" s="18">
        <f>YEAR(Tabela3[[#This Row],[DATA]])</f>
        <v>2023</v>
      </c>
    </row>
    <row r="6183" spans="2:14">
      <c r="B6183" s="1">
        <v>45065</v>
      </c>
      <c r="C6183">
        <v>14745</v>
      </c>
      <c r="D6183">
        <f>COUNTIF(C$4:C6183,Tabela3[[#This Row],[COMANDA]])</f>
        <v>4</v>
      </c>
      <c r="E6183" t="s">
        <v>90</v>
      </c>
      <c r="F6183" t="s">
        <v>98</v>
      </c>
      <c r="G6183" t="s">
        <v>9</v>
      </c>
      <c r="H6183" t="s">
        <v>142</v>
      </c>
      <c r="I6183" s="2">
        <v>1</v>
      </c>
      <c r="J6183" t="s">
        <v>11</v>
      </c>
      <c r="K6183" s="21">
        <f>INDEX(LISTAS!$H:$Q,MATCH(BASE!H6183,LISTAS!$G:$G,0),MATCH(BASE!J6183,LISTAS!$H$3:$Q$3,0))*Tabela3[[#This Row],[QUANTIDADE]]</f>
        <v>6</v>
      </c>
      <c r="L6183" s="2" t="str">
        <f>TEXT(Tabela3[[#This Row],[DATA]],"MM")</f>
        <v>05</v>
      </c>
      <c r="M6183" s="2">
        <f>WEEKNUM(Tabela3[[#This Row],[DATA]])</f>
        <v>20</v>
      </c>
      <c r="N6183" s="18">
        <f>YEAR(Tabela3[[#This Row],[DATA]])</f>
        <v>2023</v>
      </c>
    </row>
    <row r="6184" spans="2:14">
      <c r="B6184" s="1">
        <v>45065</v>
      </c>
      <c r="C6184">
        <v>14746</v>
      </c>
      <c r="D6184">
        <f>COUNTIF(C$4:C6184,Tabela3[[#This Row],[COMANDA]])</f>
        <v>1</v>
      </c>
      <c r="E6184" t="s">
        <v>90</v>
      </c>
      <c r="F6184" t="s">
        <v>98</v>
      </c>
      <c r="G6184" t="s">
        <v>8</v>
      </c>
      <c r="H6184" t="s">
        <v>206</v>
      </c>
      <c r="I6184" s="2">
        <v>1</v>
      </c>
      <c r="J6184" t="s">
        <v>11</v>
      </c>
      <c r="K6184" s="21">
        <f>INDEX(LISTAS!$H:$Q,MATCH(BASE!H6184,LISTAS!$G:$G,0),MATCH(BASE!J6184,LISTAS!$H$3:$Q$3,0))*Tabela3[[#This Row],[QUANTIDADE]]</f>
        <v>18</v>
      </c>
      <c r="L6184" s="2" t="str">
        <f>TEXT(Tabela3[[#This Row],[DATA]],"MM")</f>
        <v>05</v>
      </c>
      <c r="M6184" s="2">
        <f>WEEKNUM(Tabela3[[#This Row],[DATA]])</f>
        <v>20</v>
      </c>
      <c r="N6184" s="18">
        <f>YEAR(Tabela3[[#This Row],[DATA]])</f>
        <v>2023</v>
      </c>
    </row>
    <row r="6185" spans="2:14">
      <c r="B6185" s="1">
        <v>45065</v>
      </c>
      <c r="C6185">
        <v>14746</v>
      </c>
      <c r="D6185">
        <f>COUNTIF(C$4:C6185,Tabela3[[#This Row],[COMANDA]])</f>
        <v>2</v>
      </c>
      <c r="E6185" t="s">
        <v>90</v>
      </c>
      <c r="F6185" t="s">
        <v>98</v>
      </c>
      <c r="G6185" t="s">
        <v>61</v>
      </c>
      <c r="H6185" t="s">
        <v>163</v>
      </c>
      <c r="I6185" s="2">
        <v>1</v>
      </c>
      <c r="J6185" t="s">
        <v>11</v>
      </c>
      <c r="K6185" s="21">
        <f>INDEX(LISTAS!$H:$Q,MATCH(BASE!H6185,LISTAS!$G:$G,0),MATCH(BASE!J6185,LISTAS!$H$3:$Q$3,0))*Tabela3[[#This Row],[QUANTIDADE]]</f>
        <v>4</v>
      </c>
      <c r="L6185" s="2" t="str">
        <f>TEXT(Tabela3[[#This Row],[DATA]],"MM")</f>
        <v>05</v>
      </c>
      <c r="M6185" s="2">
        <f>WEEKNUM(Tabela3[[#This Row],[DATA]])</f>
        <v>20</v>
      </c>
      <c r="N6185" s="18">
        <f>YEAR(Tabela3[[#This Row],[DATA]])</f>
        <v>2023</v>
      </c>
    </row>
    <row r="6186" spans="2:14">
      <c r="B6186" s="1">
        <v>45065</v>
      </c>
      <c r="C6186">
        <v>14746</v>
      </c>
      <c r="D6186">
        <f>COUNTIF(C$4:C6186,Tabela3[[#This Row],[COMANDA]])</f>
        <v>3</v>
      </c>
      <c r="E6186" t="s">
        <v>90</v>
      </c>
      <c r="F6186" t="s">
        <v>98</v>
      </c>
      <c r="G6186" t="s">
        <v>9</v>
      </c>
      <c r="H6186" t="s">
        <v>58</v>
      </c>
      <c r="I6186" s="2">
        <v>1</v>
      </c>
      <c r="J6186" t="s">
        <v>11</v>
      </c>
      <c r="K6186" s="21">
        <f>INDEX(LISTAS!$H:$Q,MATCH(BASE!H6186,LISTAS!$G:$G,0),MATCH(BASE!J6186,LISTAS!$H$3:$Q$3,0))*Tabela3[[#This Row],[QUANTIDADE]]</f>
        <v>5</v>
      </c>
      <c r="L6186" s="2" t="str">
        <f>TEXT(Tabela3[[#This Row],[DATA]],"MM")</f>
        <v>05</v>
      </c>
      <c r="M6186" s="2">
        <f>WEEKNUM(Tabela3[[#This Row],[DATA]])</f>
        <v>20</v>
      </c>
      <c r="N6186" s="18">
        <f>YEAR(Tabela3[[#This Row],[DATA]])</f>
        <v>2023</v>
      </c>
    </row>
    <row r="6187" spans="2:14">
      <c r="B6187" s="1">
        <v>45065</v>
      </c>
      <c r="C6187">
        <v>14747</v>
      </c>
      <c r="D6187">
        <f>COUNTIF(C$4:C6187,Tabela3[[#This Row],[COMANDA]])</f>
        <v>1</v>
      </c>
      <c r="E6187" t="s">
        <v>90</v>
      </c>
      <c r="F6187" t="s">
        <v>99</v>
      </c>
      <c r="G6187" t="s">
        <v>8</v>
      </c>
      <c r="H6187" t="s">
        <v>206</v>
      </c>
      <c r="I6187" s="2">
        <v>1</v>
      </c>
      <c r="J6187" t="s">
        <v>11</v>
      </c>
      <c r="K6187" s="21">
        <f>INDEX(LISTAS!$H:$Q,MATCH(BASE!H6187,LISTAS!$G:$G,0),MATCH(BASE!J6187,LISTAS!$H$3:$Q$3,0))*Tabela3[[#This Row],[QUANTIDADE]]</f>
        <v>18</v>
      </c>
      <c r="L6187" s="2" t="str">
        <f>TEXT(Tabela3[[#This Row],[DATA]],"MM")</f>
        <v>05</v>
      </c>
      <c r="M6187" s="2">
        <f>WEEKNUM(Tabela3[[#This Row],[DATA]])</f>
        <v>20</v>
      </c>
      <c r="N6187" s="18">
        <f>YEAR(Tabela3[[#This Row],[DATA]])</f>
        <v>2023</v>
      </c>
    </row>
    <row r="6188" spans="2:14">
      <c r="B6188" s="1">
        <v>45065</v>
      </c>
      <c r="C6188">
        <v>17412</v>
      </c>
      <c r="D6188">
        <f>COUNTIF(C$4:C6188,Tabela3[[#This Row],[COMANDA]])</f>
        <v>1</v>
      </c>
      <c r="E6188" t="s">
        <v>90</v>
      </c>
      <c r="F6188" t="s">
        <v>98</v>
      </c>
      <c r="G6188" t="s">
        <v>9</v>
      </c>
      <c r="H6188" t="s">
        <v>51</v>
      </c>
      <c r="I6188" s="2">
        <v>1</v>
      </c>
      <c r="J6188" t="s">
        <v>11</v>
      </c>
      <c r="K6188" s="21">
        <f>INDEX(LISTAS!$H:$Q,MATCH(BASE!H6188,LISTAS!$G:$G,0),MATCH(BASE!J6188,LISTAS!$H$3:$Q$3,0))*Tabela3[[#This Row],[QUANTIDADE]]</f>
        <v>10</v>
      </c>
      <c r="L6188" s="2" t="str">
        <f>TEXT(Tabela3[[#This Row],[DATA]],"MM")</f>
        <v>05</v>
      </c>
      <c r="M6188" s="2">
        <f>WEEKNUM(Tabela3[[#This Row],[DATA]])</f>
        <v>20</v>
      </c>
      <c r="N6188" s="18">
        <f>YEAR(Tabela3[[#This Row],[DATA]])</f>
        <v>2023</v>
      </c>
    </row>
    <row r="6189" spans="2:14">
      <c r="B6189" s="1">
        <v>45065</v>
      </c>
      <c r="C6189" t="s">
        <v>495</v>
      </c>
      <c r="D6189">
        <f>COUNTIF(C$4:C6189,Tabela3[[#This Row],[COMANDA]])</f>
        <v>1</v>
      </c>
      <c r="E6189" t="s">
        <v>1</v>
      </c>
      <c r="G6189" t="s">
        <v>77</v>
      </c>
      <c r="H6189" t="s">
        <v>224</v>
      </c>
      <c r="I6189" s="2">
        <v>7</v>
      </c>
      <c r="J6189" t="s">
        <v>11</v>
      </c>
      <c r="K6189" s="21">
        <f>INDEX(LISTAS!$H:$Q,MATCH(BASE!H6189,LISTAS!$G:$G,0),MATCH(BASE!J6189,LISTAS!$H$3:$Q$3,0))*Tabela3[[#This Row],[QUANTIDADE]]</f>
        <v>38.5</v>
      </c>
      <c r="L6189" s="2" t="str">
        <f>TEXT(Tabela3[[#This Row],[DATA]],"MM")</f>
        <v>05</v>
      </c>
      <c r="M6189" s="2">
        <f>WEEKNUM(Tabela3[[#This Row],[DATA]])</f>
        <v>20</v>
      </c>
      <c r="N6189" s="18">
        <f>YEAR(Tabela3[[#This Row],[DATA]])</f>
        <v>2023</v>
      </c>
    </row>
    <row r="6190" spans="2:14">
      <c r="B6190" s="1">
        <v>45065</v>
      </c>
      <c r="C6190" t="s">
        <v>495</v>
      </c>
      <c r="D6190">
        <f>COUNTIF(C$4:C6190,Tabela3[[#This Row],[COMANDA]])</f>
        <v>2</v>
      </c>
      <c r="E6190" t="s">
        <v>1</v>
      </c>
      <c r="G6190" t="s">
        <v>9</v>
      </c>
      <c r="H6190" t="s">
        <v>59</v>
      </c>
      <c r="I6190" s="2">
        <v>2</v>
      </c>
      <c r="J6190" t="s">
        <v>11</v>
      </c>
      <c r="K6190" s="21">
        <f>INDEX(LISTAS!$H:$Q,MATCH(BASE!H6190,LISTAS!$G:$G,0),MATCH(BASE!J6190,LISTAS!$H$3:$Q$3,0))*Tabela3[[#This Row],[QUANTIDADE]]</f>
        <v>6</v>
      </c>
      <c r="L6190" s="2" t="str">
        <f>TEXT(Tabela3[[#This Row],[DATA]],"MM")</f>
        <v>05</v>
      </c>
      <c r="M6190" s="2">
        <f>WEEKNUM(Tabela3[[#This Row],[DATA]])</f>
        <v>20</v>
      </c>
      <c r="N6190" s="18">
        <f>YEAR(Tabela3[[#This Row],[DATA]])</f>
        <v>2023</v>
      </c>
    </row>
    <row r="6191" spans="2:14">
      <c r="B6191" s="1">
        <v>45065</v>
      </c>
      <c r="C6191" t="s">
        <v>495</v>
      </c>
      <c r="D6191">
        <f>COUNTIF(C$4:C6191,Tabela3[[#This Row],[COMANDA]])</f>
        <v>3</v>
      </c>
      <c r="E6191" t="s">
        <v>1</v>
      </c>
      <c r="G6191" t="s">
        <v>9</v>
      </c>
      <c r="H6191" t="s">
        <v>214</v>
      </c>
      <c r="I6191" s="2">
        <v>11</v>
      </c>
      <c r="J6191" t="s">
        <v>11</v>
      </c>
      <c r="K6191" s="21">
        <f>INDEX(LISTAS!$H:$Q,MATCH(BASE!H6191,LISTAS!$G:$G,0),MATCH(BASE!J6191,LISTAS!$H$3:$Q$3,0))*Tabela3[[#This Row],[QUANTIDADE]]</f>
        <v>11</v>
      </c>
      <c r="L6191" s="2" t="str">
        <f>TEXT(Tabela3[[#This Row],[DATA]],"MM")</f>
        <v>05</v>
      </c>
      <c r="M6191" s="2">
        <f>WEEKNUM(Tabela3[[#This Row],[DATA]])</f>
        <v>20</v>
      </c>
      <c r="N6191" s="18">
        <f>YEAR(Tabela3[[#This Row],[DATA]])</f>
        <v>2023</v>
      </c>
    </row>
    <row r="6192" spans="2:14">
      <c r="B6192" s="1">
        <v>45065</v>
      </c>
      <c r="C6192" t="s">
        <v>495</v>
      </c>
      <c r="D6192">
        <f>COUNTIF(C$4:C6192,Tabela3[[#This Row],[COMANDA]])</f>
        <v>4</v>
      </c>
      <c r="E6192" t="s">
        <v>1</v>
      </c>
      <c r="G6192" t="s">
        <v>9</v>
      </c>
      <c r="H6192" t="s">
        <v>147</v>
      </c>
      <c r="I6192" s="2">
        <v>1</v>
      </c>
      <c r="J6192" t="s">
        <v>11</v>
      </c>
      <c r="K6192" s="21">
        <f>INDEX(LISTAS!$H:$Q,MATCH(BASE!H6192,LISTAS!$G:$G,0),MATCH(BASE!J6192,LISTAS!$H$3:$Q$3,0))*Tabela3[[#This Row],[QUANTIDADE]]</f>
        <v>4.5</v>
      </c>
      <c r="L6192" s="2" t="str">
        <f>TEXT(Tabela3[[#This Row],[DATA]],"MM")</f>
        <v>05</v>
      </c>
      <c r="M6192" s="2">
        <f>WEEKNUM(Tabela3[[#This Row],[DATA]])</f>
        <v>20</v>
      </c>
      <c r="N6192" s="18">
        <f>YEAR(Tabela3[[#This Row],[DATA]])</f>
        <v>2023</v>
      </c>
    </row>
    <row r="6193" spans="2:14">
      <c r="B6193" s="1">
        <v>45065</v>
      </c>
      <c r="C6193" t="s">
        <v>495</v>
      </c>
      <c r="D6193">
        <f>COUNTIF(C$4:C6193,Tabela3[[#This Row],[COMANDA]])</f>
        <v>5</v>
      </c>
      <c r="E6193" t="s">
        <v>1</v>
      </c>
      <c r="G6193" t="s">
        <v>74</v>
      </c>
      <c r="H6193" t="s">
        <v>76</v>
      </c>
      <c r="I6193" s="2">
        <v>2</v>
      </c>
      <c r="J6193" t="s">
        <v>11</v>
      </c>
      <c r="K6193" s="21">
        <f>INDEX(LISTAS!$H:$Q,MATCH(BASE!H6193,LISTAS!$G:$G,0),MATCH(BASE!J6193,LISTAS!$H$3:$Q$3,0))*Tabela3[[#This Row],[QUANTIDADE]]</f>
        <v>4</v>
      </c>
      <c r="L6193" s="2" t="str">
        <f>TEXT(Tabela3[[#This Row],[DATA]],"MM")</f>
        <v>05</v>
      </c>
      <c r="M6193" s="2">
        <f>WEEKNUM(Tabela3[[#This Row],[DATA]])</f>
        <v>20</v>
      </c>
      <c r="N6193" s="18">
        <f>YEAR(Tabela3[[#This Row],[DATA]])</f>
        <v>2023</v>
      </c>
    </row>
    <row r="6194" spans="2:14">
      <c r="B6194" s="1">
        <v>45065</v>
      </c>
      <c r="C6194" t="s">
        <v>495</v>
      </c>
      <c r="D6194">
        <f>COUNTIF(C$4:C6194,Tabela3[[#This Row],[COMANDA]])</f>
        <v>6</v>
      </c>
      <c r="E6194" t="s">
        <v>1</v>
      </c>
      <c r="G6194" t="s">
        <v>74</v>
      </c>
      <c r="H6194" t="s">
        <v>120</v>
      </c>
      <c r="I6194" s="2">
        <v>11</v>
      </c>
      <c r="J6194" t="s">
        <v>11</v>
      </c>
      <c r="K6194" s="21">
        <f>INDEX(LISTAS!$H:$Q,MATCH(BASE!H6194,LISTAS!$G:$G,0),MATCH(BASE!J6194,LISTAS!$H$3:$Q$3,0))*Tabela3[[#This Row],[QUANTIDADE]]</f>
        <v>33</v>
      </c>
      <c r="L6194" s="2" t="str">
        <f>TEXT(Tabela3[[#This Row],[DATA]],"MM")</f>
        <v>05</v>
      </c>
      <c r="M6194" s="2">
        <f>WEEKNUM(Tabela3[[#This Row],[DATA]])</f>
        <v>20</v>
      </c>
      <c r="N6194" s="18">
        <f>YEAR(Tabela3[[#This Row],[DATA]])</f>
        <v>2023</v>
      </c>
    </row>
    <row r="6195" spans="2:14">
      <c r="B6195" s="1">
        <v>45065</v>
      </c>
      <c r="C6195" t="s">
        <v>495</v>
      </c>
      <c r="D6195">
        <f>COUNTIF(C$4:C6195,Tabela3[[#This Row],[COMANDA]])</f>
        <v>7</v>
      </c>
      <c r="E6195" t="s">
        <v>1</v>
      </c>
      <c r="G6195" t="s">
        <v>74</v>
      </c>
      <c r="H6195" t="s">
        <v>75</v>
      </c>
      <c r="I6195" s="2">
        <v>9</v>
      </c>
      <c r="J6195" t="s">
        <v>11</v>
      </c>
      <c r="K6195" s="21">
        <f>INDEX(LISTAS!$H:$Q,MATCH(BASE!H6195,LISTAS!$G:$G,0),MATCH(BASE!J6195,LISTAS!$H$3:$Q$3,0))*Tabela3[[#This Row],[QUANTIDADE]]</f>
        <v>54</v>
      </c>
      <c r="L6195" s="2" t="str">
        <f>TEXT(Tabela3[[#This Row],[DATA]],"MM")</f>
        <v>05</v>
      </c>
      <c r="M6195" s="2">
        <f>WEEKNUM(Tabela3[[#This Row],[DATA]])</f>
        <v>20</v>
      </c>
      <c r="N6195" s="18">
        <f>YEAR(Tabela3[[#This Row],[DATA]])</f>
        <v>2023</v>
      </c>
    </row>
    <row r="6196" spans="2:14">
      <c r="B6196" s="1">
        <v>45065</v>
      </c>
      <c r="C6196" t="s">
        <v>495</v>
      </c>
      <c r="D6196">
        <f>COUNTIF(C$4:C6196,Tabela3[[#This Row],[COMANDA]])</f>
        <v>8</v>
      </c>
      <c r="E6196" t="s">
        <v>1</v>
      </c>
      <c r="G6196" t="s">
        <v>63</v>
      </c>
      <c r="H6196" t="s">
        <v>177</v>
      </c>
      <c r="I6196" s="2">
        <v>1</v>
      </c>
      <c r="J6196" t="s">
        <v>11</v>
      </c>
      <c r="K6196" s="21">
        <f>INDEX(LISTAS!$H:$Q,MATCH(BASE!H6196,LISTAS!$G:$G,0),MATCH(BASE!J6196,LISTAS!$H$3:$Q$3,0))*Tabela3[[#This Row],[QUANTIDADE]]</f>
        <v>4</v>
      </c>
      <c r="L6196" s="2" t="str">
        <f>TEXT(Tabela3[[#This Row],[DATA]],"MM")</f>
        <v>05</v>
      </c>
      <c r="M6196" s="2">
        <f>WEEKNUM(Tabela3[[#This Row],[DATA]])</f>
        <v>20</v>
      </c>
      <c r="N6196" s="18">
        <f>YEAR(Tabela3[[#This Row],[DATA]])</f>
        <v>2023</v>
      </c>
    </row>
    <row r="6197" spans="2:14">
      <c r="B6197" s="1">
        <v>45065</v>
      </c>
      <c r="C6197" t="s">
        <v>495</v>
      </c>
      <c r="D6197">
        <f>COUNTIF(C$4:C6197,Tabela3[[#This Row],[COMANDA]])</f>
        <v>9</v>
      </c>
      <c r="E6197" t="s">
        <v>1</v>
      </c>
      <c r="G6197" t="s">
        <v>63</v>
      </c>
      <c r="H6197" t="s">
        <v>180</v>
      </c>
      <c r="I6197" s="2">
        <v>2</v>
      </c>
      <c r="J6197" t="s">
        <v>11</v>
      </c>
      <c r="K6197" s="21">
        <f>INDEX(LISTAS!$H:$Q,MATCH(BASE!H6197,LISTAS!$G:$G,0),MATCH(BASE!J6197,LISTAS!$H$3:$Q$3,0))*Tabela3[[#This Row],[QUANTIDADE]]</f>
        <v>12</v>
      </c>
      <c r="L6197" s="2" t="str">
        <f>TEXT(Tabela3[[#This Row],[DATA]],"MM")</f>
        <v>05</v>
      </c>
      <c r="M6197" s="2">
        <f>WEEKNUM(Tabela3[[#This Row],[DATA]])</f>
        <v>20</v>
      </c>
      <c r="N6197" s="18">
        <f>YEAR(Tabela3[[#This Row],[DATA]])</f>
        <v>2023</v>
      </c>
    </row>
    <row r="6198" spans="2:14">
      <c r="B6198" s="1">
        <v>45065</v>
      </c>
      <c r="C6198" t="s">
        <v>495</v>
      </c>
      <c r="D6198">
        <f>COUNTIF(C$4:C6198,Tabela3[[#This Row],[COMANDA]])</f>
        <v>10</v>
      </c>
      <c r="E6198" t="s">
        <v>1</v>
      </c>
      <c r="G6198" t="s">
        <v>10</v>
      </c>
      <c r="H6198" t="s">
        <v>225</v>
      </c>
      <c r="I6198" s="2">
        <v>1</v>
      </c>
      <c r="J6198" t="s">
        <v>11</v>
      </c>
      <c r="K6198" s="21">
        <f>INDEX(LISTAS!$H:$Q,MATCH(BASE!H6198,LISTAS!$G:$G,0),MATCH(BASE!J6198,LISTAS!$H$3:$Q$3,0))*Tabela3[[#This Row],[QUANTIDADE]]</f>
        <v>12</v>
      </c>
      <c r="L6198" s="2" t="str">
        <f>TEXT(Tabela3[[#This Row],[DATA]],"MM")</f>
        <v>05</v>
      </c>
      <c r="M6198" s="2">
        <f>WEEKNUM(Tabela3[[#This Row],[DATA]])</f>
        <v>20</v>
      </c>
      <c r="N6198" s="18">
        <f>YEAR(Tabela3[[#This Row],[DATA]])</f>
        <v>2023</v>
      </c>
    </row>
    <row r="6199" spans="2:14">
      <c r="B6199" s="1">
        <v>45065</v>
      </c>
      <c r="C6199" t="s">
        <v>495</v>
      </c>
      <c r="D6199">
        <f>COUNTIF(C$4:C6199,Tabela3[[#This Row],[COMANDA]])</f>
        <v>11</v>
      </c>
      <c r="E6199" t="s">
        <v>1</v>
      </c>
      <c r="G6199" t="s">
        <v>9</v>
      </c>
      <c r="H6199" t="s">
        <v>219</v>
      </c>
      <c r="I6199" s="2">
        <v>2</v>
      </c>
      <c r="J6199" t="s">
        <v>11</v>
      </c>
      <c r="K6199" s="21">
        <f>INDEX(LISTAS!$H:$Q,MATCH(BASE!H6199,LISTAS!$G:$G,0),MATCH(BASE!J6199,LISTAS!$H$3:$Q$3,0))*Tabela3[[#This Row],[QUANTIDADE]]</f>
        <v>10</v>
      </c>
      <c r="L6199" s="2" t="str">
        <f>TEXT(Tabela3[[#This Row],[DATA]],"MM")</f>
        <v>05</v>
      </c>
      <c r="M6199" s="2">
        <f>WEEKNUM(Tabela3[[#This Row],[DATA]])</f>
        <v>20</v>
      </c>
      <c r="N6199" s="18">
        <f>YEAR(Tabela3[[#This Row],[DATA]])</f>
        <v>2023</v>
      </c>
    </row>
    <row r="6200" spans="2:14">
      <c r="B6200" s="1">
        <v>45065</v>
      </c>
      <c r="C6200" t="s">
        <v>495</v>
      </c>
      <c r="D6200">
        <f>COUNTIF(C$4:C6200,Tabela3[[#This Row],[COMANDA]])</f>
        <v>12</v>
      </c>
      <c r="E6200" t="s">
        <v>1</v>
      </c>
      <c r="G6200" t="s">
        <v>9</v>
      </c>
      <c r="H6200" t="s">
        <v>142</v>
      </c>
      <c r="I6200" s="2">
        <v>1</v>
      </c>
      <c r="J6200" t="s">
        <v>11</v>
      </c>
      <c r="K6200" s="21">
        <f>INDEX(LISTAS!$H:$Q,MATCH(BASE!H6200,LISTAS!$G:$G,0),MATCH(BASE!J6200,LISTAS!$H$3:$Q$3,0))*Tabela3[[#This Row],[QUANTIDADE]]</f>
        <v>6</v>
      </c>
      <c r="L6200" s="2" t="str">
        <f>TEXT(Tabela3[[#This Row],[DATA]],"MM")</f>
        <v>05</v>
      </c>
      <c r="M6200" s="2">
        <f>WEEKNUM(Tabela3[[#This Row],[DATA]])</f>
        <v>20</v>
      </c>
      <c r="N6200" s="18">
        <f>YEAR(Tabela3[[#This Row],[DATA]])</f>
        <v>2023</v>
      </c>
    </row>
    <row r="6201" spans="2:14">
      <c r="B6201" s="1">
        <v>45065</v>
      </c>
      <c r="C6201" t="s">
        <v>495</v>
      </c>
      <c r="D6201">
        <f>COUNTIF(C$4:C6201,Tabela3[[#This Row],[COMANDA]])</f>
        <v>13</v>
      </c>
      <c r="E6201" t="s">
        <v>1</v>
      </c>
      <c r="G6201" t="s">
        <v>9</v>
      </c>
      <c r="H6201" t="s">
        <v>55</v>
      </c>
      <c r="I6201" s="2">
        <v>2</v>
      </c>
      <c r="J6201" t="s">
        <v>11</v>
      </c>
      <c r="K6201" s="21">
        <f>INDEX(LISTAS!$H:$Q,MATCH(BASE!H6201,LISTAS!$G:$G,0),MATCH(BASE!J6201,LISTAS!$H$3:$Q$3,0))*Tabela3[[#This Row],[QUANTIDADE]]</f>
        <v>6</v>
      </c>
      <c r="L6201" s="2" t="str">
        <f>TEXT(Tabela3[[#This Row],[DATA]],"MM")</f>
        <v>05</v>
      </c>
      <c r="M6201" s="2">
        <f>WEEKNUM(Tabela3[[#This Row],[DATA]])</f>
        <v>20</v>
      </c>
      <c r="N6201" s="18">
        <f>YEAR(Tabela3[[#This Row],[DATA]])</f>
        <v>2023</v>
      </c>
    </row>
    <row r="6202" spans="2:14">
      <c r="B6202" s="1">
        <v>45065</v>
      </c>
      <c r="C6202" t="s">
        <v>495</v>
      </c>
      <c r="D6202">
        <f>COUNTIF(C$4:C6202,Tabela3[[#This Row],[COMANDA]])</f>
        <v>14</v>
      </c>
      <c r="E6202" t="s">
        <v>1</v>
      </c>
      <c r="G6202" t="s">
        <v>10</v>
      </c>
      <c r="H6202" t="s">
        <v>282</v>
      </c>
      <c r="I6202" s="2">
        <v>1</v>
      </c>
      <c r="J6202" t="s">
        <v>11</v>
      </c>
      <c r="K6202" s="21">
        <f>INDEX(LISTAS!$H:$Q,MATCH(BASE!H6202,LISTAS!$G:$G,0),MATCH(BASE!J6202,LISTAS!$H$3:$Q$3,0))*Tabela3[[#This Row],[QUANTIDADE]]</f>
        <v>4</v>
      </c>
      <c r="L6202" s="2" t="str">
        <f>TEXT(Tabela3[[#This Row],[DATA]],"MM")</f>
        <v>05</v>
      </c>
      <c r="M6202" s="2">
        <f>WEEKNUM(Tabela3[[#This Row],[DATA]])</f>
        <v>20</v>
      </c>
      <c r="N6202" s="18">
        <f>YEAR(Tabela3[[#This Row],[DATA]])</f>
        <v>2023</v>
      </c>
    </row>
    <row r="6203" spans="2:14">
      <c r="B6203" s="1">
        <v>45065</v>
      </c>
      <c r="C6203" t="s">
        <v>495</v>
      </c>
      <c r="D6203">
        <f>COUNTIF(C$4:C6203,Tabela3[[#This Row],[COMANDA]])</f>
        <v>15</v>
      </c>
      <c r="E6203" t="s">
        <v>1</v>
      </c>
      <c r="G6203" t="s">
        <v>9</v>
      </c>
      <c r="H6203" t="s">
        <v>56</v>
      </c>
      <c r="I6203" s="2">
        <v>1</v>
      </c>
      <c r="J6203" t="s">
        <v>11</v>
      </c>
      <c r="K6203" s="21">
        <f>INDEX(LISTAS!$H:$Q,MATCH(BASE!H6203,LISTAS!$G:$G,0),MATCH(BASE!J6203,LISTAS!$H$3:$Q$3,0))*Tabela3[[#This Row],[QUANTIDADE]]</f>
        <v>3</v>
      </c>
      <c r="L6203" s="2" t="str">
        <f>TEXT(Tabela3[[#This Row],[DATA]],"MM")</f>
        <v>05</v>
      </c>
      <c r="M6203" s="2">
        <f>WEEKNUM(Tabela3[[#This Row],[DATA]])</f>
        <v>20</v>
      </c>
      <c r="N6203" s="18">
        <f>YEAR(Tabela3[[#This Row],[DATA]])</f>
        <v>2023</v>
      </c>
    </row>
    <row r="6204" spans="2:14">
      <c r="B6204" s="1">
        <v>45065</v>
      </c>
      <c r="C6204" t="s">
        <v>495</v>
      </c>
      <c r="D6204">
        <f>COUNTIF(C$4:C6204,Tabela3[[#This Row],[COMANDA]])</f>
        <v>16</v>
      </c>
      <c r="E6204" t="s">
        <v>1</v>
      </c>
      <c r="G6204" t="s">
        <v>9</v>
      </c>
      <c r="H6204" t="s">
        <v>148</v>
      </c>
      <c r="I6204" s="2">
        <v>1</v>
      </c>
      <c r="J6204" t="s">
        <v>11</v>
      </c>
      <c r="K6204" s="21">
        <f>INDEX(LISTAS!$H:$Q,MATCH(BASE!H6204,LISTAS!$G:$G,0),MATCH(BASE!J6204,LISTAS!$H$3:$Q$3,0))*Tabela3[[#This Row],[QUANTIDADE]]</f>
        <v>3</v>
      </c>
      <c r="L6204" s="2" t="str">
        <f>TEXT(Tabela3[[#This Row],[DATA]],"MM")</f>
        <v>05</v>
      </c>
      <c r="M6204" s="2">
        <f>WEEKNUM(Tabela3[[#This Row],[DATA]])</f>
        <v>20</v>
      </c>
      <c r="N6204" s="18">
        <f>YEAR(Tabela3[[#This Row],[DATA]])</f>
        <v>2023</v>
      </c>
    </row>
    <row r="6205" spans="2:14">
      <c r="B6205" s="1">
        <v>45065</v>
      </c>
      <c r="C6205" t="s">
        <v>495</v>
      </c>
      <c r="D6205">
        <f>COUNTIF(C$4:C6205,Tabela3[[#This Row],[COMANDA]])</f>
        <v>17</v>
      </c>
      <c r="E6205" t="s">
        <v>1</v>
      </c>
      <c r="G6205" t="s">
        <v>10</v>
      </c>
      <c r="H6205" t="s">
        <v>108</v>
      </c>
      <c r="I6205" s="2">
        <v>1</v>
      </c>
      <c r="J6205" t="s">
        <v>11</v>
      </c>
      <c r="K6205" s="21">
        <f>INDEX(LISTAS!$H:$Q,MATCH(BASE!H6205,LISTAS!$G:$G,0),MATCH(BASE!J6205,LISTAS!$H$3:$Q$3,0))*Tabela3[[#This Row],[QUANTIDADE]]</f>
        <v>2.5</v>
      </c>
      <c r="L6205" s="2" t="str">
        <f>TEXT(Tabela3[[#This Row],[DATA]],"MM")</f>
        <v>05</v>
      </c>
      <c r="M6205" s="2">
        <f>WEEKNUM(Tabela3[[#This Row],[DATA]])</f>
        <v>20</v>
      </c>
      <c r="N6205" s="18">
        <f>YEAR(Tabela3[[#This Row],[DATA]])</f>
        <v>2023</v>
      </c>
    </row>
    <row r="6206" spans="2:14">
      <c r="B6206" s="1">
        <v>45065</v>
      </c>
      <c r="C6206" t="s">
        <v>495</v>
      </c>
      <c r="D6206">
        <f>COUNTIF(C$4:C6206,Tabela3[[#This Row],[COMANDA]])</f>
        <v>18</v>
      </c>
      <c r="E6206" t="s">
        <v>1</v>
      </c>
      <c r="G6206" t="s">
        <v>10</v>
      </c>
      <c r="H6206" t="s">
        <v>94</v>
      </c>
      <c r="I6206" s="2">
        <v>1</v>
      </c>
      <c r="J6206" t="s">
        <v>11</v>
      </c>
      <c r="K6206" s="21">
        <f>INDEX(LISTAS!$H:$Q,MATCH(BASE!H6206,LISTAS!$G:$G,0),MATCH(BASE!J6206,LISTAS!$H$3:$Q$3,0))*Tabela3[[#This Row],[QUANTIDADE]]</f>
        <v>2.5</v>
      </c>
      <c r="L6206" s="2" t="str">
        <f>TEXT(Tabela3[[#This Row],[DATA]],"MM")</f>
        <v>05</v>
      </c>
      <c r="M6206" s="2">
        <f>WEEKNUM(Tabela3[[#This Row],[DATA]])</f>
        <v>20</v>
      </c>
      <c r="N6206" s="18">
        <f>YEAR(Tabela3[[#This Row],[DATA]])</f>
        <v>2023</v>
      </c>
    </row>
    <row r="6207" spans="2:14">
      <c r="B6207" s="1">
        <v>45065</v>
      </c>
      <c r="C6207" t="s">
        <v>495</v>
      </c>
      <c r="D6207">
        <f>COUNTIF(C$4:C6207,Tabela3[[#This Row],[COMANDA]])</f>
        <v>19</v>
      </c>
      <c r="E6207" t="s">
        <v>1</v>
      </c>
      <c r="G6207" t="s">
        <v>10</v>
      </c>
      <c r="H6207" t="s">
        <v>150</v>
      </c>
      <c r="I6207" s="2">
        <v>7</v>
      </c>
      <c r="J6207" t="s">
        <v>11</v>
      </c>
      <c r="K6207" s="21">
        <f>INDEX(LISTAS!$H:$Q,MATCH(BASE!H6207,LISTAS!$G:$G,0),MATCH(BASE!J6207,LISTAS!$H$3:$Q$3,0))*Tabela3[[#This Row],[QUANTIDADE]]</f>
        <v>7</v>
      </c>
      <c r="L6207" s="2" t="str">
        <f>TEXT(Tabela3[[#This Row],[DATA]],"MM")</f>
        <v>05</v>
      </c>
      <c r="M6207" s="2">
        <f>WEEKNUM(Tabela3[[#This Row],[DATA]])</f>
        <v>20</v>
      </c>
      <c r="N6207" s="18">
        <f>YEAR(Tabela3[[#This Row],[DATA]])</f>
        <v>2023</v>
      </c>
    </row>
    <row r="6208" spans="2:14">
      <c r="B6208" s="1">
        <v>45065</v>
      </c>
      <c r="C6208" t="s">
        <v>495</v>
      </c>
      <c r="D6208">
        <f>COUNTIF(C$4:C6208,Tabela3[[#This Row],[COMANDA]])</f>
        <v>20</v>
      </c>
      <c r="E6208" t="s">
        <v>1</v>
      </c>
      <c r="G6208" t="s">
        <v>10</v>
      </c>
      <c r="H6208" t="s">
        <v>125</v>
      </c>
      <c r="I6208" s="2">
        <v>1</v>
      </c>
      <c r="J6208" t="s">
        <v>11</v>
      </c>
      <c r="K6208" s="21">
        <f>INDEX(LISTAS!$H:$Q,MATCH(BASE!H6208,LISTAS!$G:$G,0),MATCH(BASE!J6208,LISTAS!$H$3:$Q$3,0))*Tabela3[[#This Row],[QUANTIDADE]]</f>
        <v>3</v>
      </c>
      <c r="L6208" s="2" t="str">
        <f>TEXT(Tabela3[[#This Row],[DATA]],"MM")</f>
        <v>05</v>
      </c>
      <c r="M6208" s="2">
        <f>WEEKNUM(Tabela3[[#This Row],[DATA]])</f>
        <v>20</v>
      </c>
      <c r="N6208" s="18">
        <f>YEAR(Tabela3[[#This Row],[DATA]])</f>
        <v>2023</v>
      </c>
    </row>
    <row r="6209" spans="2:14">
      <c r="B6209" s="1">
        <v>45065</v>
      </c>
      <c r="C6209" t="s">
        <v>495</v>
      </c>
      <c r="D6209">
        <f>COUNTIF(C$4:C6209,Tabela3[[#This Row],[COMANDA]])</f>
        <v>21</v>
      </c>
      <c r="E6209" t="s">
        <v>1</v>
      </c>
      <c r="G6209" t="s">
        <v>9</v>
      </c>
      <c r="H6209" t="s">
        <v>132</v>
      </c>
      <c r="I6209" s="2">
        <v>1</v>
      </c>
      <c r="J6209" t="s">
        <v>11</v>
      </c>
      <c r="K6209" s="21">
        <f>INDEX(LISTAS!$H:$Q,MATCH(BASE!H6209,LISTAS!$G:$G,0),MATCH(BASE!J6209,LISTAS!$H$3:$Q$3,0))*Tabela3[[#This Row],[QUANTIDADE]]</f>
        <v>3</v>
      </c>
      <c r="L6209" s="2" t="str">
        <f>TEXT(Tabela3[[#This Row],[DATA]],"MM")</f>
        <v>05</v>
      </c>
      <c r="M6209" s="2">
        <f>WEEKNUM(Tabela3[[#This Row],[DATA]])</f>
        <v>20</v>
      </c>
      <c r="N6209" s="18">
        <f>YEAR(Tabela3[[#This Row],[DATA]])</f>
        <v>2023</v>
      </c>
    </row>
    <row r="6210" spans="2:14">
      <c r="B6210" s="1">
        <v>45065</v>
      </c>
      <c r="C6210" t="s">
        <v>495</v>
      </c>
      <c r="D6210">
        <f>COUNTIF(C$4:C6210,Tabela3[[#This Row],[COMANDA]])</f>
        <v>22</v>
      </c>
      <c r="E6210" t="s">
        <v>1</v>
      </c>
      <c r="G6210" t="s">
        <v>9</v>
      </c>
      <c r="H6210" t="s">
        <v>138</v>
      </c>
      <c r="I6210" s="2">
        <v>1</v>
      </c>
      <c r="J6210" t="s">
        <v>11</v>
      </c>
      <c r="K6210" s="21">
        <f>INDEX(LISTAS!$H:$Q,MATCH(BASE!H6210,LISTAS!$G:$G,0),MATCH(BASE!J6210,LISTAS!$H$3:$Q$3,0))*Tabela3[[#This Row],[QUANTIDADE]]</f>
        <v>4</v>
      </c>
      <c r="L6210" s="2" t="str">
        <f>TEXT(Tabela3[[#This Row],[DATA]],"MM")</f>
        <v>05</v>
      </c>
      <c r="M6210" s="2">
        <f>WEEKNUM(Tabela3[[#This Row],[DATA]])</f>
        <v>20</v>
      </c>
      <c r="N6210" s="18">
        <f>YEAR(Tabela3[[#This Row],[DATA]])</f>
        <v>2023</v>
      </c>
    </row>
    <row r="6211" spans="2:14">
      <c r="B6211" s="1">
        <v>45065</v>
      </c>
      <c r="C6211" t="s">
        <v>495</v>
      </c>
      <c r="D6211">
        <f>COUNTIF(C$4:C6211,Tabela3[[#This Row],[COMANDA]])</f>
        <v>23</v>
      </c>
      <c r="E6211" t="s">
        <v>1</v>
      </c>
      <c r="G6211" t="s">
        <v>77</v>
      </c>
      <c r="H6211" t="s">
        <v>217</v>
      </c>
      <c r="I6211" s="2">
        <v>1</v>
      </c>
      <c r="J6211" t="s">
        <v>11</v>
      </c>
      <c r="K6211" s="21">
        <f>INDEX(LISTAS!$H:$Q,MATCH(BASE!H6211,LISTAS!$G:$G,0),MATCH(BASE!J6211,LISTAS!$H$3:$Q$3,0))*Tabela3[[#This Row],[QUANTIDADE]]</f>
        <v>6</v>
      </c>
      <c r="L6211" s="2" t="str">
        <f>TEXT(Tabela3[[#This Row],[DATA]],"MM")</f>
        <v>05</v>
      </c>
      <c r="M6211" s="2">
        <f>WEEKNUM(Tabela3[[#This Row],[DATA]])</f>
        <v>20</v>
      </c>
      <c r="N6211" s="18">
        <f>YEAR(Tabela3[[#This Row],[DATA]])</f>
        <v>2023</v>
      </c>
    </row>
    <row r="6212" spans="2:14">
      <c r="B6212" s="1">
        <v>45065</v>
      </c>
      <c r="C6212" t="s">
        <v>495</v>
      </c>
      <c r="D6212">
        <f>COUNTIF(C$4:C6212,Tabela3[[#This Row],[COMANDA]])</f>
        <v>24</v>
      </c>
      <c r="E6212" t="s">
        <v>1</v>
      </c>
      <c r="G6212" t="s">
        <v>9</v>
      </c>
      <c r="H6212" t="s">
        <v>58</v>
      </c>
      <c r="I6212" s="2">
        <v>1</v>
      </c>
      <c r="J6212" t="s">
        <v>11</v>
      </c>
      <c r="K6212" s="21">
        <f>INDEX(LISTAS!$H:$Q,MATCH(BASE!H6212,LISTAS!$G:$G,0),MATCH(BASE!J6212,LISTAS!$H$3:$Q$3,0))*Tabela3[[#This Row],[QUANTIDADE]]</f>
        <v>5</v>
      </c>
      <c r="L6212" s="2" t="str">
        <f>TEXT(Tabela3[[#This Row],[DATA]],"MM")</f>
        <v>05</v>
      </c>
      <c r="M6212" s="2">
        <f>WEEKNUM(Tabela3[[#This Row],[DATA]])</f>
        <v>20</v>
      </c>
      <c r="N6212" s="18">
        <f>YEAR(Tabela3[[#This Row],[DATA]])</f>
        <v>2023</v>
      </c>
    </row>
    <row r="6213" spans="2:14">
      <c r="B6213" s="1">
        <v>45065</v>
      </c>
      <c r="C6213" t="s">
        <v>495</v>
      </c>
      <c r="D6213">
        <f>COUNTIF(C$4:C6213,Tabela3[[#This Row],[COMANDA]])</f>
        <v>25</v>
      </c>
      <c r="E6213" t="s">
        <v>1</v>
      </c>
      <c r="G6213" t="s">
        <v>10</v>
      </c>
      <c r="H6213" t="s">
        <v>128</v>
      </c>
      <c r="I6213" s="2">
        <v>1</v>
      </c>
      <c r="J6213" t="s">
        <v>11</v>
      </c>
      <c r="K6213" s="21">
        <f>INDEX(LISTAS!$H:$Q,MATCH(BASE!H6213,LISTAS!$G:$G,0),MATCH(BASE!J6213,LISTAS!$H$3:$Q$3,0))*Tabela3[[#This Row],[QUANTIDADE]]</f>
        <v>5</v>
      </c>
      <c r="L6213" s="2" t="str">
        <f>TEXT(Tabela3[[#This Row],[DATA]],"MM")</f>
        <v>05</v>
      </c>
      <c r="M6213" s="2">
        <f>WEEKNUM(Tabela3[[#This Row],[DATA]])</f>
        <v>20</v>
      </c>
      <c r="N6213" s="18">
        <f>YEAR(Tabela3[[#This Row],[DATA]])</f>
        <v>2023</v>
      </c>
    </row>
    <row r="6214" spans="2:14">
      <c r="B6214" s="1">
        <v>45065</v>
      </c>
      <c r="C6214" t="s">
        <v>495</v>
      </c>
      <c r="D6214">
        <f>COUNTIF(C$4:C6214,Tabela3[[#This Row],[COMANDA]])</f>
        <v>26</v>
      </c>
      <c r="E6214" t="s">
        <v>1</v>
      </c>
      <c r="G6214" t="s">
        <v>9</v>
      </c>
      <c r="H6214" t="s">
        <v>131</v>
      </c>
      <c r="I6214" s="2">
        <v>1</v>
      </c>
      <c r="J6214" t="s">
        <v>11</v>
      </c>
      <c r="K6214" s="21">
        <f>INDEX(LISTAS!$H:$Q,MATCH(BASE!H6214,LISTAS!$G:$G,0),MATCH(BASE!J6214,LISTAS!$H$3:$Q$3,0))*Tabela3[[#This Row],[QUANTIDADE]]</f>
        <v>4</v>
      </c>
      <c r="L6214" s="2" t="str">
        <f>TEXT(Tabela3[[#This Row],[DATA]],"MM")</f>
        <v>05</v>
      </c>
      <c r="M6214" s="2">
        <f>WEEKNUM(Tabela3[[#This Row],[DATA]])</f>
        <v>20</v>
      </c>
      <c r="N6214" s="18">
        <f>YEAR(Tabela3[[#This Row],[DATA]])</f>
        <v>2023</v>
      </c>
    </row>
    <row r="6215" spans="2:14">
      <c r="B6215" s="1">
        <v>45065</v>
      </c>
      <c r="C6215" t="s">
        <v>495</v>
      </c>
      <c r="D6215">
        <f>COUNTIF(C$4:C6215,Tabela3[[#This Row],[COMANDA]])</f>
        <v>27</v>
      </c>
      <c r="E6215" t="s">
        <v>1</v>
      </c>
      <c r="G6215" t="s">
        <v>9</v>
      </c>
      <c r="H6215" t="s">
        <v>144</v>
      </c>
      <c r="I6215" s="2">
        <v>1</v>
      </c>
      <c r="J6215" t="s">
        <v>11</v>
      </c>
      <c r="K6215" s="21">
        <f>INDEX(LISTAS!$H:$Q,MATCH(BASE!H6215,LISTAS!$G:$G,0),MATCH(BASE!J6215,LISTAS!$H$3:$Q$3,0))*Tabela3[[#This Row],[QUANTIDADE]]</f>
        <v>3</v>
      </c>
      <c r="L6215" s="2" t="str">
        <f>TEXT(Tabela3[[#This Row],[DATA]],"MM")</f>
        <v>05</v>
      </c>
      <c r="M6215" s="2">
        <f>WEEKNUM(Tabela3[[#This Row],[DATA]])</f>
        <v>20</v>
      </c>
      <c r="N6215" s="18">
        <f>YEAR(Tabela3[[#This Row],[DATA]])</f>
        <v>2023</v>
      </c>
    </row>
    <row r="6216" spans="2:14">
      <c r="B6216" s="1">
        <v>45065</v>
      </c>
      <c r="C6216" t="s">
        <v>495</v>
      </c>
      <c r="D6216">
        <f>COUNTIF(C$4:C6216,Tabela3[[#This Row],[COMANDA]])</f>
        <v>28</v>
      </c>
      <c r="E6216" t="s">
        <v>1</v>
      </c>
      <c r="G6216" t="s">
        <v>9</v>
      </c>
      <c r="H6216" t="s">
        <v>56</v>
      </c>
      <c r="I6216" s="2">
        <v>1</v>
      </c>
      <c r="J6216" t="s">
        <v>11</v>
      </c>
      <c r="K6216" s="21">
        <f>INDEX(LISTAS!$H:$Q,MATCH(BASE!H6216,LISTAS!$G:$G,0),MATCH(BASE!J6216,LISTAS!$H$3:$Q$3,0))*Tabela3[[#This Row],[QUANTIDADE]]</f>
        <v>3</v>
      </c>
      <c r="L6216" s="2" t="str">
        <f>TEXT(Tabela3[[#This Row],[DATA]],"MM")</f>
        <v>05</v>
      </c>
      <c r="M6216" s="2">
        <f>WEEKNUM(Tabela3[[#This Row],[DATA]])</f>
        <v>20</v>
      </c>
      <c r="N6216" s="18">
        <f>YEAR(Tabela3[[#This Row],[DATA]])</f>
        <v>2023</v>
      </c>
    </row>
    <row r="6217" spans="2:14">
      <c r="B6217" s="1">
        <v>45065</v>
      </c>
      <c r="C6217" t="s">
        <v>495</v>
      </c>
      <c r="D6217">
        <f>COUNTIF(C$4:C6217,Tabela3[[#This Row],[COMANDA]])</f>
        <v>29</v>
      </c>
      <c r="E6217" t="s">
        <v>1</v>
      </c>
      <c r="G6217" t="s">
        <v>10</v>
      </c>
      <c r="H6217" t="s">
        <v>119</v>
      </c>
      <c r="I6217" s="2">
        <v>1</v>
      </c>
      <c r="J6217" t="s">
        <v>11</v>
      </c>
      <c r="K6217" s="21">
        <f>INDEX(LISTAS!$H:$Q,MATCH(BASE!H6217,LISTAS!$G:$G,0),MATCH(BASE!J6217,LISTAS!$H$3:$Q$3,0))*Tabela3[[#This Row],[QUANTIDADE]]</f>
        <v>6</v>
      </c>
      <c r="L6217" s="2" t="str">
        <f>TEXT(Tabela3[[#This Row],[DATA]],"MM")</f>
        <v>05</v>
      </c>
      <c r="M6217" s="2">
        <f>WEEKNUM(Tabela3[[#This Row],[DATA]])</f>
        <v>20</v>
      </c>
      <c r="N6217" s="18">
        <f>YEAR(Tabela3[[#This Row],[DATA]])</f>
        <v>2023</v>
      </c>
    </row>
    <row r="6218" spans="2:14">
      <c r="B6218" s="1">
        <v>45065</v>
      </c>
      <c r="C6218" t="s">
        <v>495</v>
      </c>
      <c r="D6218">
        <f>COUNTIF(C$4:C6218,Tabela3[[#This Row],[COMANDA]])</f>
        <v>30</v>
      </c>
      <c r="E6218" t="s">
        <v>1</v>
      </c>
      <c r="G6218" t="s">
        <v>9</v>
      </c>
      <c r="H6218" t="s">
        <v>212</v>
      </c>
      <c r="I6218" s="2">
        <v>1</v>
      </c>
      <c r="J6218" t="s">
        <v>11</v>
      </c>
      <c r="K6218" s="21">
        <f>INDEX(LISTAS!$H:$Q,MATCH(BASE!H6218,LISTAS!$G:$G,0),MATCH(BASE!J6218,LISTAS!$H$3:$Q$3,0))*Tabela3[[#This Row],[QUANTIDADE]]</f>
        <v>4</v>
      </c>
      <c r="L6218" s="2" t="str">
        <f>TEXT(Tabela3[[#This Row],[DATA]],"MM")</f>
        <v>05</v>
      </c>
      <c r="M6218" s="2">
        <f>WEEKNUM(Tabela3[[#This Row],[DATA]])</f>
        <v>20</v>
      </c>
      <c r="N6218" s="18">
        <f>YEAR(Tabela3[[#This Row],[DATA]])</f>
        <v>2023</v>
      </c>
    </row>
    <row r="6219" spans="2:14">
      <c r="B6219" s="1">
        <v>45068</v>
      </c>
      <c r="C6219">
        <v>14748</v>
      </c>
      <c r="D6219">
        <f>COUNTIF(C$4:C6219,Tabela3[[#This Row],[COMANDA]])</f>
        <v>1</v>
      </c>
      <c r="E6219" t="s">
        <v>90</v>
      </c>
      <c r="F6219" t="s">
        <v>98</v>
      </c>
      <c r="G6219" t="s">
        <v>8</v>
      </c>
      <c r="H6219" t="s">
        <v>203</v>
      </c>
      <c r="I6219" s="2">
        <v>1</v>
      </c>
      <c r="J6219" t="s">
        <v>11</v>
      </c>
      <c r="K6219" s="21">
        <f>INDEX(LISTAS!$H:$Q,MATCH(BASE!H6219,LISTAS!$G:$G,0),MATCH(BASE!J6219,LISTAS!$H$3:$Q$3,0))*Tabela3[[#This Row],[QUANTIDADE]]</f>
        <v>20</v>
      </c>
      <c r="L6219" s="2" t="str">
        <f>TEXT(Tabela3[[#This Row],[DATA]],"MM")</f>
        <v>05</v>
      </c>
      <c r="M6219" s="2">
        <f>WEEKNUM(Tabela3[[#This Row],[DATA]])</f>
        <v>21</v>
      </c>
      <c r="N6219" s="18">
        <f>YEAR(Tabela3[[#This Row],[DATA]])</f>
        <v>2023</v>
      </c>
    </row>
    <row r="6220" spans="2:14">
      <c r="B6220" s="1">
        <v>45068</v>
      </c>
      <c r="C6220">
        <v>14749</v>
      </c>
      <c r="D6220">
        <f>COUNTIF(C$4:C6220,Tabela3[[#This Row],[COMANDA]])</f>
        <v>1</v>
      </c>
      <c r="E6220" t="s">
        <v>90</v>
      </c>
      <c r="G6220" t="s">
        <v>8</v>
      </c>
      <c r="H6220" t="s">
        <v>40</v>
      </c>
      <c r="I6220" s="2">
        <v>1</v>
      </c>
      <c r="J6220" t="s">
        <v>11</v>
      </c>
      <c r="K6220" s="21">
        <f>INDEX(LISTAS!$H:$Q,MATCH(BASE!H6220,LISTAS!$G:$G,0),MATCH(BASE!J6220,LISTAS!$H$3:$Q$3,0))*Tabela3[[#This Row],[QUANTIDADE]]</f>
        <v>14</v>
      </c>
      <c r="L6220" s="2" t="str">
        <f>TEXT(Tabela3[[#This Row],[DATA]],"MM")</f>
        <v>05</v>
      </c>
      <c r="M6220" s="2">
        <f>WEEKNUM(Tabela3[[#This Row],[DATA]])</f>
        <v>21</v>
      </c>
      <c r="N6220" s="18">
        <f>YEAR(Tabela3[[#This Row],[DATA]])</f>
        <v>2023</v>
      </c>
    </row>
    <row r="6221" spans="2:14">
      <c r="B6221" s="1">
        <v>45068</v>
      </c>
      <c r="C6221">
        <v>14750</v>
      </c>
      <c r="D6221">
        <f>COUNTIF(C$4:C6221,Tabela3[[#This Row],[COMANDA]])</f>
        <v>1</v>
      </c>
      <c r="E6221" t="s">
        <v>1</v>
      </c>
      <c r="F6221" t="s">
        <v>99</v>
      </c>
      <c r="G6221" t="s">
        <v>8</v>
      </c>
      <c r="H6221" t="s">
        <v>47</v>
      </c>
      <c r="I6221" s="2">
        <v>1</v>
      </c>
      <c r="J6221" t="s">
        <v>11</v>
      </c>
      <c r="K6221" s="21">
        <f>INDEX(LISTAS!$H:$Q,MATCH(BASE!H6221,LISTAS!$G:$G,0),MATCH(BASE!J6221,LISTAS!$H$3:$Q$3,0))*Tabela3[[#This Row],[QUANTIDADE]]</f>
        <v>16</v>
      </c>
      <c r="L6221" s="2" t="str">
        <f>TEXT(Tabela3[[#This Row],[DATA]],"MM")</f>
        <v>05</v>
      </c>
      <c r="M6221" s="2">
        <f>WEEKNUM(Tabela3[[#This Row],[DATA]])</f>
        <v>21</v>
      </c>
      <c r="N6221" s="18">
        <f>YEAR(Tabela3[[#This Row],[DATA]])</f>
        <v>2023</v>
      </c>
    </row>
    <row r="6222" spans="2:14">
      <c r="B6222" s="1">
        <v>45068</v>
      </c>
      <c r="C6222">
        <v>14751</v>
      </c>
      <c r="D6222">
        <f>COUNTIF(C$4:C6222,Tabela3[[#This Row],[COMANDA]])</f>
        <v>1</v>
      </c>
      <c r="E6222" t="s">
        <v>89</v>
      </c>
      <c r="F6222" t="s">
        <v>99</v>
      </c>
      <c r="G6222" t="s">
        <v>8</v>
      </c>
      <c r="H6222" t="s">
        <v>39</v>
      </c>
      <c r="I6222" s="2">
        <v>1</v>
      </c>
      <c r="J6222" t="s">
        <v>11</v>
      </c>
      <c r="K6222" s="21">
        <f>INDEX(LISTAS!$H:$Q,MATCH(BASE!H6222,LISTAS!$G:$G,0),MATCH(BASE!J6222,LISTAS!$H$3:$Q$3,0))*Tabela3[[#This Row],[QUANTIDADE]]</f>
        <v>12</v>
      </c>
      <c r="L6222" s="2" t="str">
        <f>TEXT(Tabela3[[#This Row],[DATA]],"MM")</f>
        <v>05</v>
      </c>
      <c r="M6222" s="2">
        <f>WEEKNUM(Tabela3[[#This Row],[DATA]])</f>
        <v>21</v>
      </c>
      <c r="N6222" s="18">
        <f>YEAR(Tabela3[[#This Row],[DATA]])</f>
        <v>2023</v>
      </c>
    </row>
    <row r="6223" spans="2:14">
      <c r="B6223" s="1">
        <v>45068</v>
      </c>
      <c r="C6223">
        <v>14752</v>
      </c>
      <c r="D6223">
        <f>COUNTIF(C$4:C6223,Tabela3[[#This Row],[COMANDA]])</f>
        <v>1</v>
      </c>
      <c r="E6223" t="s">
        <v>89</v>
      </c>
      <c r="G6223" t="s">
        <v>8</v>
      </c>
      <c r="H6223" t="s">
        <v>39</v>
      </c>
      <c r="I6223" s="2">
        <v>1</v>
      </c>
      <c r="J6223" t="s">
        <v>11</v>
      </c>
      <c r="K6223" s="21">
        <f>INDEX(LISTAS!$H:$Q,MATCH(BASE!H6223,LISTAS!$G:$G,0),MATCH(BASE!J6223,LISTAS!$H$3:$Q$3,0))*Tabela3[[#This Row],[QUANTIDADE]]</f>
        <v>12</v>
      </c>
      <c r="L6223" s="2" t="str">
        <f>TEXT(Tabela3[[#This Row],[DATA]],"MM")</f>
        <v>05</v>
      </c>
      <c r="M6223" s="2">
        <f>WEEKNUM(Tabela3[[#This Row],[DATA]])</f>
        <v>21</v>
      </c>
      <c r="N6223" s="18">
        <f>YEAR(Tabela3[[#This Row],[DATA]])</f>
        <v>2023</v>
      </c>
    </row>
    <row r="6224" spans="2:14">
      <c r="B6224" s="1">
        <v>45068</v>
      </c>
      <c r="C6224">
        <v>14753</v>
      </c>
      <c r="D6224">
        <f>COUNTIF(C$4:C6224,Tabela3[[#This Row],[COMANDA]])</f>
        <v>1</v>
      </c>
      <c r="E6224" t="s">
        <v>90</v>
      </c>
      <c r="F6224" t="s">
        <v>98</v>
      </c>
      <c r="G6224" t="s">
        <v>8</v>
      </c>
      <c r="H6224" t="s">
        <v>84</v>
      </c>
      <c r="I6224" s="2">
        <v>1</v>
      </c>
      <c r="J6224" t="s">
        <v>11</v>
      </c>
      <c r="K6224" s="21">
        <f>INDEX(LISTAS!$H:$Q,MATCH(BASE!H6224,LISTAS!$G:$G,0),MATCH(BASE!J6224,LISTAS!$H$3:$Q$3,0))*Tabela3[[#This Row],[QUANTIDADE]]</f>
        <v>16</v>
      </c>
      <c r="L6224" s="2" t="str">
        <f>TEXT(Tabela3[[#This Row],[DATA]],"MM")</f>
        <v>05</v>
      </c>
      <c r="M6224" s="2">
        <f>WEEKNUM(Tabela3[[#This Row],[DATA]])</f>
        <v>21</v>
      </c>
      <c r="N6224" s="18">
        <f>YEAR(Tabela3[[#This Row],[DATA]])</f>
        <v>2023</v>
      </c>
    </row>
    <row r="6225" spans="2:14">
      <c r="B6225" s="1">
        <v>45068</v>
      </c>
      <c r="C6225">
        <v>14754</v>
      </c>
      <c r="D6225">
        <f>COUNTIF(C$4:C6225,Tabela3[[#This Row],[COMANDA]])</f>
        <v>1</v>
      </c>
      <c r="E6225" t="s">
        <v>90</v>
      </c>
      <c r="F6225" t="s">
        <v>98</v>
      </c>
      <c r="G6225" t="s">
        <v>8</v>
      </c>
      <c r="H6225" t="s">
        <v>47</v>
      </c>
      <c r="I6225" s="2">
        <v>1</v>
      </c>
      <c r="J6225" t="s">
        <v>11</v>
      </c>
      <c r="K6225" s="21">
        <f>INDEX(LISTAS!$H:$Q,MATCH(BASE!H6225,LISTAS!$G:$G,0),MATCH(BASE!J6225,LISTAS!$H$3:$Q$3,0))*Tabela3[[#This Row],[QUANTIDADE]]</f>
        <v>16</v>
      </c>
      <c r="L6225" s="2" t="str">
        <f>TEXT(Tabela3[[#This Row],[DATA]],"MM")</f>
        <v>05</v>
      </c>
      <c r="M6225" s="2">
        <f>WEEKNUM(Tabela3[[#This Row],[DATA]])</f>
        <v>21</v>
      </c>
      <c r="N6225" s="18">
        <f>YEAR(Tabela3[[#This Row],[DATA]])</f>
        <v>2023</v>
      </c>
    </row>
    <row r="6226" spans="2:14">
      <c r="B6226" s="1">
        <v>45068</v>
      </c>
      <c r="C6226">
        <v>14754</v>
      </c>
      <c r="D6226">
        <f>COUNTIF(C$4:C6226,Tabela3[[#This Row],[COMANDA]])</f>
        <v>2</v>
      </c>
      <c r="E6226" t="s">
        <v>1</v>
      </c>
      <c r="F6226" t="s">
        <v>98</v>
      </c>
      <c r="G6226" t="s">
        <v>9</v>
      </c>
      <c r="H6226" t="s">
        <v>55</v>
      </c>
      <c r="I6226" s="2">
        <v>2</v>
      </c>
      <c r="J6226" t="s">
        <v>11</v>
      </c>
      <c r="K6226" s="21">
        <f>INDEX(LISTAS!$H:$Q,MATCH(BASE!H6226,LISTAS!$G:$G,0),MATCH(BASE!J6226,LISTAS!$H$3:$Q$3,0))*Tabela3[[#This Row],[QUANTIDADE]]</f>
        <v>6</v>
      </c>
      <c r="L6226" s="2" t="str">
        <f>TEXT(Tabela3[[#This Row],[DATA]],"MM")</f>
        <v>05</v>
      </c>
      <c r="M6226" s="2">
        <f>WEEKNUM(Tabela3[[#This Row],[DATA]])</f>
        <v>21</v>
      </c>
      <c r="N6226" s="18">
        <f>YEAR(Tabela3[[#This Row],[DATA]])</f>
        <v>2023</v>
      </c>
    </row>
    <row r="6227" spans="2:14">
      <c r="B6227" s="1">
        <v>45068</v>
      </c>
      <c r="C6227">
        <v>14754</v>
      </c>
      <c r="D6227">
        <f>COUNTIF(C$4:C6227,Tabela3[[#This Row],[COMANDA]])</f>
        <v>3</v>
      </c>
      <c r="E6227" t="s">
        <v>1</v>
      </c>
      <c r="F6227" t="s">
        <v>98</v>
      </c>
      <c r="G6227" t="s">
        <v>74</v>
      </c>
      <c r="H6227" t="s">
        <v>76</v>
      </c>
      <c r="I6227" s="2">
        <v>2</v>
      </c>
      <c r="J6227" t="s">
        <v>11</v>
      </c>
      <c r="K6227" s="21">
        <f>INDEX(LISTAS!$H:$Q,MATCH(BASE!H6227,LISTAS!$G:$G,0),MATCH(BASE!J6227,LISTAS!$H$3:$Q$3,0))*Tabela3[[#This Row],[QUANTIDADE]]</f>
        <v>4</v>
      </c>
      <c r="L6227" s="2" t="str">
        <f>TEXT(Tabela3[[#This Row],[DATA]],"MM")</f>
        <v>05</v>
      </c>
      <c r="M6227" s="2">
        <f>WEEKNUM(Tabela3[[#This Row],[DATA]])</f>
        <v>21</v>
      </c>
      <c r="N6227" s="18">
        <f>YEAR(Tabela3[[#This Row],[DATA]])</f>
        <v>2023</v>
      </c>
    </row>
    <row r="6228" spans="2:14">
      <c r="B6228" s="1">
        <v>45068</v>
      </c>
      <c r="C6228">
        <v>14754</v>
      </c>
      <c r="D6228">
        <f>COUNTIF(C$4:C6228,Tabela3[[#This Row],[COMANDA]])</f>
        <v>4</v>
      </c>
      <c r="E6228" t="s">
        <v>1</v>
      </c>
      <c r="F6228" t="s">
        <v>98</v>
      </c>
      <c r="G6228" t="s">
        <v>9</v>
      </c>
      <c r="H6228" t="s">
        <v>154</v>
      </c>
      <c r="I6228" s="2">
        <v>1</v>
      </c>
      <c r="J6228" t="s">
        <v>11</v>
      </c>
      <c r="K6228" s="21">
        <f>INDEX(LISTAS!$H:$Q,MATCH(BASE!H6228,LISTAS!$G:$G,0),MATCH(BASE!J6228,LISTAS!$H$3:$Q$3,0))*Tabela3[[#This Row],[QUANTIDADE]]</f>
        <v>6</v>
      </c>
      <c r="L6228" s="2" t="str">
        <f>TEXT(Tabela3[[#This Row],[DATA]],"MM")</f>
        <v>05</v>
      </c>
      <c r="M6228" s="2">
        <f>WEEKNUM(Tabela3[[#This Row],[DATA]])</f>
        <v>21</v>
      </c>
      <c r="N6228" s="18">
        <f>YEAR(Tabela3[[#This Row],[DATA]])</f>
        <v>2023</v>
      </c>
    </row>
    <row r="6229" spans="2:14">
      <c r="B6229" s="1">
        <v>45068</v>
      </c>
      <c r="C6229">
        <v>14754</v>
      </c>
      <c r="D6229">
        <f>COUNTIF(C$4:C6229,Tabela3[[#This Row],[COMANDA]])</f>
        <v>5</v>
      </c>
      <c r="E6229" t="s">
        <v>1</v>
      </c>
      <c r="F6229" t="s">
        <v>98</v>
      </c>
      <c r="G6229" t="s">
        <v>9</v>
      </c>
      <c r="H6229" t="s">
        <v>132</v>
      </c>
      <c r="I6229" s="2">
        <v>1</v>
      </c>
      <c r="J6229" t="s">
        <v>11</v>
      </c>
      <c r="K6229" s="21">
        <f>INDEX(LISTAS!$H:$Q,MATCH(BASE!H6229,LISTAS!$G:$G,0),MATCH(BASE!J6229,LISTAS!$H$3:$Q$3,0))*Tabela3[[#This Row],[QUANTIDADE]]</f>
        <v>3</v>
      </c>
      <c r="L6229" s="2" t="str">
        <f>TEXT(Tabela3[[#This Row],[DATA]],"MM")</f>
        <v>05</v>
      </c>
      <c r="M6229" s="2">
        <f>WEEKNUM(Tabela3[[#This Row],[DATA]])</f>
        <v>21</v>
      </c>
      <c r="N6229" s="18">
        <f>YEAR(Tabela3[[#This Row],[DATA]])</f>
        <v>2023</v>
      </c>
    </row>
    <row r="6230" spans="2:14">
      <c r="B6230" s="1">
        <v>45068</v>
      </c>
      <c r="C6230">
        <v>14754</v>
      </c>
      <c r="D6230">
        <f>COUNTIF(C$4:C6230,Tabela3[[#This Row],[COMANDA]])</f>
        <v>6</v>
      </c>
      <c r="E6230" t="s">
        <v>1</v>
      </c>
      <c r="F6230" t="s">
        <v>98</v>
      </c>
      <c r="G6230" t="s">
        <v>9</v>
      </c>
      <c r="H6230" t="s">
        <v>138</v>
      </c>
      <c r="I6230" s="2">
        <v>1</v>
      </c>
      <c r="J6230" t="s">
        <v>11</v>
      </c>
      <c r="K6230" s="21">
        <f>INDEX(LISTAS!$H:$Q,MATCH(BASE!H6230,LISTAS!$G:$G,0),MATCH(BASE!J6230,LISTAS!$H$3:$Q$3,0))*Tabela3[[#This Row],[QUANTIDADE]]</f>
        <v>4</v>
      </c>
      <c r="L6230" s="2" t="str">
        <f>TEXT(Tabela3[[#This Row],[DATA]],"MM")</f>
        <v>05</v>
      </c>
      <c r="M6230" s="2">
        <f>WEEKNUM(Tabela3[[#This Row],[DATA]])</f>
        <v>21</v>
      </c>
      <c r="N6230" s="18">
        <f>YEAR(Tabela3[[#This Row],[DATA]])</f>
        <v>2023</v>
      </c>
    </row>
    <row r="6231" spans="2:14">
      <c r="B6231" s="1">
        <v>45068</v>
      </c>
      <c r="C6231">
        <v>14754</v>
      </c>
      <c r="D6231">
        <f>COUNTIF(C$4:C6231,Tabela3[[#This Row],[COMANDA]])</f>
        <v>7</v>
      </c>
      <c r="E6231" t="s">
        <v>1</v>
      </c>
      <c r="F6231" t="s">
        <v>98</v>
      </c>
      <c r="G6231" t="s">
        <v>10</v>
      </c>
      <c r="H6231" t="s">
        <v>88</v>
      </c>
      <c r="I6231" s="2">
        <v>1</v>
      </c>
      <c r="J6231" t="s">
        <v>11</v>
      </c>
      <c r="K6231" s="21">
        <f>INDEX(LISTAS!$H:$Q,MATCH(BASE!H6231,LISTAS!$G:$G,0),MATCH(BASE!J6231,LISTAS!$H$3:$Q$3,0))*Tabela3[[#This Row],[QUANTIDADE]]</f>
        <v>8</v>
      </c>
      <c r="L6231" s="2" t="str">
        <f>TEXT(Tabela3[[#This Row],[DATA]],"MM")</f>
        <v>05</v>
      </c>
      <c r="M6231" s="2">
        <f>WEEKNUM(Tabela3[[#This Row],[DATA]])</f>
        <v>21</v>
      </c>
      <c r="N6231" s="18">
        <f>YEAR(Tabela3[[#This Row],[DATA]])</f>
        <v>2023</v>
      </c>
    </row>
    <row r="6232" spans="2:14">
      <c r="B6232" s="1">
        <v>45068</v>
      </c>
      <c r="C6232">
        <v>14755</v>
      </c>
      <c r="D6232">
        <f>COUNTIF(C$4:C6232,Tabela3[[#This Row],[COMANDA]])</f>
        <v>1</v>
      </c>
      <c r="E6232" t="s">
        <v>90</v>
      </c>
      <c r="F6232" t="s">
        <v>100</v>
      </c>
      <c r="G6232" t="s">
        <v>8</v>
      </c>
      <c r="H6232" t="s">
        <v>47</v>
      </c>
      <c r="I6232" s="2">
        <v>1</v>
      </c>
      <c r="J6232" t="s">
        <v>11</v>
      </c>
      <c r="K6232" s="21">
        <f>INDEX(LISTAS!$H:$Q,MATCH(BASE!H6232,LISTAS!$G:$G,0),MATCH(BASE!J6232,LISTAS!$H$3:$Q$3,0))*Tabela3[[#This Row],[QUANTIDADE]]</f>
        <v>16</v>
      </c>
      <c r="L6232" s="2" t="str">
        <f>TEXT(Tabela3[[#This Row],[DATA]],"MM")</f>
        <v>05</v>
      </c>
      <c r="M6232" s="2">
        <f>WEEKNUM(Tabela3[[#This Row],[DATA]])</f>
        <v>21</v>
      </c>
      <c r="N6232" s="18">
        <f>YEAR(Tabela3[[#This Row],[DATA]])</f>
        <v>2023</v>
      </c>
    </row>
    <row r="6233" spans="2:14">
      <c r="B6233" s="1">
        <v>45068</v>
      </c>
      <c r="C6233">
        <v>14756</v>
      </c>
      <c r="D6233">
        <f>COUNTIF(C$4:C6233,Tabela3[[#This Row],[COMANDA]])</f>
        <v>1</v>
      </c>
      <c r="E6233" t="s">
        <v>90</v>
      </c>
      <c r="F6233" t="s">
        <v>100</v>
      </c>
      <c r="G6233" t="s">
        <v>8</v>
      </c>
      <c r="H6233" t="s">
        <v>204</v>
      </c>
      <c r="I6233" s="2">
        <v>1</v>
      </c>
      <c r="J6233" t="s">
        <v>11</v>
      </c>
      <c r="K6233" s="21">
        <f>INDEX(LISTAS!$H:$Q,MATCH(BASE!H6233,LISTAS!$G:$G,0),MATCH(BASE!J6233,LISTAS!$H$3:$Q$3,0))*Tabela3[[#This Row],[QUANTIDADE]]</f>
        <v>18</v>
      </c>
      <c r="L6233" s="2" t="str">
        <f>TEXT(Tabela3[[#This Row],[DATA]],"MM")</f>
        <v>05</v>
      </c>
      <c r="M6233" s="2">
        <f>WEEKNUM(Tabela3[[#This Row],[DATA]])</f>
        <v>21</v>
      </c>
      <c r="N6233" s="18">
        <f>YEAR(Tabela3[[#This Row],[DATA]])</f>
        <v>2023</v>
      </c>
    </row>
    <row r="6234" spans="2:14">
      <c r="B6234" s="1">
        <v>45068</v>
      </c>
      <c r="C6234">
        <v>14757</v>
      </c>
      <c r="D6234">
        <f>COUNTIF(C$4:C6234,Tabela3[[#This Row],[COMANDA]])</f>
        <v>1</v>
      </c>
      <c r="E6234" t="s">
        <v>90</v>
      </c>
      <c r="F6234" t="s">
        <v>375</v>
      </c>
      <c r="G6234" t="s">
        <v>8</v>
      </c>
      <c r="H6234" t="s">
        <v>204</v>
      </c>
      <c r="I6234" s="2">
        <v>1</v>
      </c>
      <c r="J6234" t="s">
        <v>11</v>
      </c>
      <c r="K6234" s="21">
        <f>INDEX(LISTAS!$H:$Q,MATCH(BASE!H6234,LISTAS!$G:$G,0),MATCH(BASE!J6234,LISTAS!$H$3:$Q$3,0))*Tabela3[[#This Row],[QUANTIDADE]]</f>
        <v>18</v>
      </c>
      <c r="L6234" s="2" t="str">
        <f>TEXT(Tabela3[[#This Row],[DATA]],"MM")</f>
        <v>05</v>
      </c>
      <c r="M6234" s="2">
        <f>WEEKNUM(Tabela3[[#This Row],[DATA]])</f>
        <v>21</v>
      </c>
      <c r="N6234" s="18">
        <f>YEAR(Tabela3[[#This Row],[DATA]])</f>
        <v>2023</v>
      </c>
    </row>
    <row r="6235" spans="2:14">
      <c r="B6235" s="1">
        <v>45068</v>
      </c>
      <c r="C6235">
        <v>14757</v>
      </c>
      <c r="D6235">
        <f>COUNTIF(C$4:C6235,Tabela3[[#This Row],[COMANDA]])</f>
        <v>2</v>
      </c>
      <c r="E6235" t="s">
        <v>90</v>
      </c>
      <c r="F6235" t="s">
        <v>98</v>
      </c>
      <c r="G6235" t="s">
        <v>8</v>
      </c>
      <c r="H6235" t="s">
        <v>47</v>
      </c>
      <c r="I6235" s="2">
        <v>1</v>
      </c>
      <c r="J6235" t="s">
        <v>11</v>
      </c>
      <c r="K6235" s="21">
        <f>INDEX(LISTAS!$H:$Q,MATCH(BASE!H6235,LISTAS!$G:$G,0),MATCH(BASE!J6235,LISTAS!$H$3:$Q$3,0))*Tabela3[[#This Row],[QUANTIDADE]]</f>
        <v>16</v>
      </c>
      <c r="L6235" s="2" t="str">
        <f>TEXT(Tabela3[[#This Row],[DATA]],"MM")</f>
        <v>05</v>
      </c>
      <c r="M6235" s="2">
        <f>WEEKNUM(Tabela3[[#This Row],[DATA]])</f>
        <v>21</v>
      </c>
      <c r="N6235" s="18">
        <f>YEAR(Tabela3[[#This Row],[DATA]])</f>
        <v>2023</v>
      </c>
    </row>
    <row r="6236" spans="2:14">
      <c r="B6236" s="1">
        <v>45068</v>
      </c>
      <c r="C6236">
        <v>14758</v>
      </c>
      <c r="D6236">
        <f>COUNTIF(C$4:C6236,Tabela3[[#This Row],[COMANDA]])</f>
        <v>1</v>
      </c>
      <c r="E6236" t="s">
        <v>89</v>
      </c>
      <c r="G6236" t="s">
        <v>8</v>
      </c>
      <c r="H6236" t="s">
        <v>40</v>
      </c>
      <c r="I6236" s="2">
        <v>1</v>
      </c>
      <c r="J6236" t="s">
        <v>11</v>
      </c>
      <c r="K6236" s="21">
        <f>INDEX(LISTAS!$H:$Q,MATCH(BASE!H6236,LISTAS!$G:$G,0),MATCH(BASE!J6236,LISTAS!$H$3:$Q$3,0))*Tabela3[[#This Row],[QUANTIDADE]]</f>
        <v>14</v>
      </c>
      <c r="L6236" s="2" t="str">
        <f>TEXT(Tabela3[[#This Row],[DATA]],"MM")</f>
        <v>05</v>
      </c>
      <c r="M6236" s="2">
        <f>WEEKNUM(Tabela3[[#This Row],[DATA]])</f>
        <v>21</v>
      </c>
      <c r="N6236" s="18">
        <f>YEAR(Tabela3[[#This Row],[DATA]])</f>
        <v>2023</v>
      </c>
    </row>
    <row r="6237" spans="2:14">
      <c r="B6237" s="1">
        <v>45068</v>
      </c>
      <c r="C6237">
        <v>14758</v>
      </c>
      <c r="D6237">
        <f>COUNTIF(C$4:C6237,Tabela3[[#This Row],[COMANDA]])</f>
        <v>2</v>
      </c>
      <c r="E6237" t="s">
        <v>89</v>
      </c>
      <c r="G6237" t="s">
        <v>61</v>
      </c>
      <c r="H6237" t="s">
        <v>199</v>
      </c>
      <c r="I6237" s="2">
        <v>1</v>
      </c>
      <c r="J6237" t="s">
        <v>11</v>
      </c>
      <c r="K6237" s="21">
        <f>INDEX(LISTAS!$H:$Q,MATCH(BASE!H6237,LISTAS!$G:$G,0),MATCH(BASE!J6237,LISTAS!$H$3:$Q$3,0))*Tabela3[[#This Row],[QUANTIDADE]]</f>
        <v>1</v>
      </c>
      <c r="L6237" s="2" t="str">
        <f>TEXT(Tabela3[[#This Row],[DATA]],"MM")</f>
        <v>05</v>
      </c>
      <c r="M6237" s="2">
        <f>WEEKNUM(Tabela3[[#This Row],[DATA]])</f>
        <v>21</v>
      </c>
      <c r="N6237" s="18">
        <f>YEAR(Tabela3[[#This Row],[DATA]])</f>
        <v>2023</v>
      </c>
    </row>
    <row r="6238" spans="2:14">
      <c r="B6238" s="1">
        <v>45068</v>
      </c>
      <c r="C6238">
        <v>14759</v>
      </c>
      <c r="D6238">
        <f>COUNTIF(C$4:C6238,Tabela3[[#This Row],[COMANDA]])</f>
        <v>1</v>
      </c>
      <c r="E6238" t="s">
        <v>90</v>
      </c>
      <c r="F6238" t="s">
        <v>99</v>
      </c>
      <c r="G6238" t="s">
        <v>8</v>
      </c>
      <c r="H6238" t="s">
        <v>202</v>
      </c>
      <c r="I6238" s="2">
        <v>1</v>
      </c>
      <c r="J6238" t="s">
        <v>11</v>
      </c>
      <c r="K6238" s="21">
        <f>INDEX(LISTAS!$H:$Q,MATCH(BASE!H6238,LISTAS!$G:$G,0),MATCH(BASE!J6238,LISTAS!$H$3:$Q$3,0))*Tabela3[[#This Row],[QUANTIDADE]]</f>
        <v>20</v>
      </c>
      <c r="L6238" s="2" t="str">
        <f>TEXT(Tabela3[[#This Row],[DATA]],"MM")</f>
        <v>05</v>
      </c>
      <c r="M6238" s="2">
        <f>WEEKNUM(Tabela3[[#This Row],[DATA]])</f>
        <v>21</v>
      </c>
      <c r="N6238" s="18">
        <f>YEAR(Tabela3[[#This Row],[DATA]])</f>
        <v>2023</v>
      </c>
    </row>
    <row r="6239" spans="2:14">
      <c r="B6239" s="1">
        <v>45068</v>
      </c>
      <c r="C6239">
        <v>14760</v>
      </c>
      <c r="D6239">
        <f>COUNTIF(C$4:C6239,Tabela3[[#This Row],[COMANDA]])</f>
        <v>1</v>
      </c>
      <c r="E6239" t="s">
        <v>90</v>
      </c>
      <c r="F6239" t="s">
        <v>98</v>
      </c>
      <c r="G6239" t="s">
        <v>8</v>
      </c>
      <c r="H6239" t="s">
        <v>204</v>
      </c>
      <c r="I6239" s="2">
        <v>1</v>
      </c>
      <c r="J6239" t="s">
        <v>11</v>
      </c>
      <c r="K6239" s="21">
        <f>INDEX(LISTAS!$H:$Q,MATCH(BASE!H6239,LISTAS!$G:$G,0),MATCH(BASE!J6239,LISTAS!$H$3:$Q$3,0))*Tabela3[[#This Row],[QUANTIDADE]]</f>
        <v>18</v>
      </c>
      <c r="L6239" s="2" t="str">
        <f>TEXT(Tabela3[[#This Row],[DATA]],"MM")</f>
        <v>05</v>
      </c>
      <c r="M6239" s="2">
        <f>WEEKNUM(Tabela3[[#This Row],[DATA]])</f>
        <v>21</v>
      </c>
      <c r="N6239" s="18">
        <f>YEAR(Tabela3[[#This Row],[DATA]])</f>
        <v>2023</v>
      </c>
    </row>
    <row r="6240" spans="2:14">
      <c r="B6240" s="1">
        <v>45068</v>
      </c>
      <c r="C6240">
        <v>14761</v>
      </c>
      <c r="D6240">
        <f>COUNTIF(C$4:C6240,Tabela3[[#This Row],[COMANDA]])</f>
        <v>1</v>
      </c>
      <c r="E6240" t="s">
        <v>90</v>
      </c>
      <c r="F6240" t="s">
        <v>98</v>
      </c>
      <c r="G6240" t="s">
        <v>8</v>
      </c>
      <c r="H6240" t="s">
        <v>42</v>
      </c>
      <c r="I6240" s="2">
        <v>1</v>
      </c>
      <c r="J6240" t="s">
        <v>11</v>
      </c>
      <c r="K6240" s="21">
        <f>INDEX(LISTAS!$H:$Q,MATCH(BASE!H6240,LISTAS!$G:$G,0),MATCH(BASE!J6240,LISTAS!$H$3:$Q$3,0))*Tabela3[[#This Row],[QUANTIDADE]]</f>
        <v>16</v>
      </c>
      <c r="L6240" s="2" t="str">
        <f>TEXT(Tabela3[[#This Row],[DATA]],"MM")</f>
        <v>05</v>
      </c>
      <c r="M6240" s="2">
        <f>WEEKNUM(Tabela3[[#This Row],[DATA]])</f>
        <v>21</v>
      </c>
      <c r="N6240" s="18">
        <f>YEAR(Tabela3[[#This Row],[DATA]])</f>
        <v>2023</v>
      </c>
    </row>
    <row r="6241" spans="2:14">
      <c r="B6241" s="1">
        <v>45068</v>
      </c>
      <c r="C6241">
        <v>14762</v>
      </c>
      <c r="D6241">
        <f>COUNTIF(C$4:C6241,Tabela3[[#This Row],[COMANDA]])</f>
        <v>1</v>
      </c>
      <c r="E6241" t="s">
        <v>90</v>
      </c>
      <c r="F6241" t="s">
        <v>375</v>
      </c>
      <c r="G6241" t="s">
        <v>8</v>
      </c>
      <c r="H6241" t="s">
        <v>84</v>
      </c>
      <c r="I6241" s="2">
        <v>1</v>
      </c>
      <c r="J6241" t="s">
        <v>11</v>
      </c>
      <c r="K6241" s="21">
        <f>INDEX(LISTAS!$H:$Q,MATCH(BASE!H6241,LISTAS!$G:$G,0),MATCH(BASE!J6241,LISTAS!$H$3:$Q$3,0))*Tabela3[[#This Row],[QUANTIDADE]]</f>
        <v>16</v>
      </c>
      <c r="L6241" s="2" t="str">
        <f>TEXT(Tabela3[[#This Row],[DATA]],"MM")</f>
        <v>05</v>
      </c>
      <c r="M6241" s="2">
        <f>WEEKNUM(Tabela3[[#This Row],[DATA]])</f>
        <v>21</v>
      </c>
      <c r="N6241" s="18">
        <f>YEAR(Tabela3[[#This Row],[DATA]])</f>
        <v>2023</v>
      </c>
    </row>
    <row r="6242" spans="2:14">
      <c r="B6242" s="1">
        <v>45068</v>
      </c>
      <c r="C6242">
        <v>14763</v>
      </c>
      <c r="D6242">
        <f>COUNTIF(C$4:C6242,Tabela3[[#This Row],[COMANDA]])</f>
        <v>1</v>
      </c>
      <c r="E6242" t="s">
        <v>90</v>
      </c>
      <c r="F6242" t="s">
        <v>98</v>
      </c>
      <c r="G6242" t="s">
        <v>8</v>
      </c>
      <c r="H6242" t="s">
        <v>206</v>
      </c>
      <c r="I6242" s="2">
        <v>1</v>
      </c>
      <c r="J6242" t="s">
        <v>11</v>
      </c>
      <c r="K6242" s="21">
        <f>INDEX(LISTAS!$H:$Q,MATCH(BASE!H6242,LISTAS!$G:$G,0),MATCH(BASE!J6242,LISTAS!$H$3:$Q$3,0))*Tabela3[[#This Row],[QUANTIDADE]]</f>
        <v>18</v>
      </c>
      <c r="L6242" s="2" t="str">
        <f>TEXT(Tabela3[[#This Row],[DATA]],"MM")</f>
        <v>05</v>
      </c>
      <c r="M6242" s="2">
        <f>WEEKNUM(Tabela3[[#This Row],[DATA]])</f>
        <v>21</v>
      </c>
      <c r="N6242" s="18">
        <f>YEAR(Tabela3[[#This Row],[DATA]])</f>
        <v>2023</v>
      </c>
    </row>
    <row r="6243" spans="2:14">
      <c r="B6243" s="1">
        <v>45068</v>
      </c>
      <c r="C6243">
        <v>14764</v>
      </c>
      <c r="D6243">
        <f>COUNTIF(C$4:C6243,Tabela3[[#This Row],[COMANDA]])</f>
        <v>1</v>
      </c>
      <c r="E6243" t="s">
        <v>90</v>
      </c>
      <c r="F6243" t="s">
        <v>99</v>
      </c>
      <c r="G6243" t="s">
        <v>8</v>
      </c>
      <c r="H6243" t="s">
        <v>47</v>
      </c>
      <c r="I6243" s="2">
        <v>1</v>
      </c>
      <c r="J6243" t="s">
        <v>11</v>
      </c>
      <c r="K6243" s="21">
        <f>INDEX(LISTAS!$H:$Q,MATCH(BASE!H6243,LISTAS!$G:$G,0),MATCH(BASE!J6243,LISTAS!$H$3:$Q$3,0))*Tabela3[[#This Row],[QUANTIDADE]]</f>
        <v>16</v>
      </c>
      <c r="L6243" s="2" t="str">
        <f>TEXT(Tabela3[[#This Row],[DATA]],"MM")</f>
        <v>05</v>
      </c>
      <c r="M6243" s="2">
        <f>WEEKNUM(Tabela3[[#This Row],[DATA]])</f>
        <v>21</v>
      </c>
      <c r="N6243" s="18">
        <f>YEAR(Tabela3[[#This Row],[DATA]])</f>
        <v>2023</v>
      </c>
    </row>
    <row r="6244" spans="2:14">
      <c r="B6244" s="1">
        <v>45068</v>
      </c>
      <c r="C6244">
        <v>14764</v>
      </c>
      <c r="D6244">
        <f>COUNTIF(C$4:C6244,Tabela3[[#This Row],[COMANDA]])</f>
        <v>2</v>
      </c>
      <c r="E6244" t="s">
        <v>90</v>
      </c>
      <c r="F6244" t="s">
        <v>99</v>
      </c>
      <c r="G6244" t="s">
        <v>10</v>
      </c>
      <c r="H6244" t="s">
        <v>477</v>
      </c>
      <c r="I6244" s="2">
        <v>1</v>
      </c>
      <c r="J6244" t="s">
        <v>259</v>
      </c>
      <c r="K6244" s="21">
        <f>INDEX(LISTAS!$H:$Q,MATCH(BASE!H6244,LISTAS!$G:$G,0),MATCH(BASE!J6244,LISTAS!$H$3:$Q$3,0))*Tabela3[[#This Row],[QUANTIDADE]]</f>
        <v>2.5</v>
      </c>
      <c r="L6244" s="2" t="str">
        <f>TEXT(Tabela3[[#This Row],[DATA]],"MM")</f>
        <v>05</v>
      </c>
      <c r="M6244" s="2">
        <f>WEEKNUM(Tabela3[[#This Row],[DATA]])</f>
        <v>21</v>
      </c>
      <c r="N6244" s="18">
        <f>YEAR(Tabela3[[#This Row],[DATA]])</f>
        <v>2023</v>
      </c>
    </row>
    <row r="6245" spans="2:14">
      <c r="B6245" s="1">
        <v>45068</v>
      </c>
      <c r="C6245">
        <v>14765</v>
      </c>
      <c r="D6245">
        <f>COUNTIF(C$4:C6245,Tabela3[[#This Row],[COMANDA]])</f>
        <v>1</v>
      </c>
      <c r="E6245" t="s">
        <v>90</v>
      </c>
      <c r="F6245" t="s">
        <v>99</v>
      </c>
      <c r="G6245" t="s">
        <v>8</v>
      </c>
      <c r="H6245" t="s">
        <v>205</v>
      </c>
      <c r="I6245" s="2">
        <v>1</v>
      </c>
      <c r="J6245" t="s">
        <v>11</v>
      </c>
      <c r="K6245" s="21">
        <f>INDEX(LISTAS!$H:$Q,MATCH(BASE!H6245,LISTAS!$G:$G,0),MATCH(BASE!J6245,LISTAS!$H$3:$Q$3,0))*Tabela3[[#This Row],[QUANTIDADE]]</f>
        <v>22</v>
      </c>
      <c r="L6245" s="2" t="str">
        <f>TEXT(Tabela3[[#This Row],[DATA]],"MM")</f>
        <v>05</v>
      </c>
      <c r="M6245" s="2">
        <f>WEEKNUM(Tabela3[[#This Row],[DATA]])</f>
        <v>21</v>
      </c>
      <c r="N6245" s="18">
        <f>YEAR(Tabela3[[#This Row],[DATA]])</f>
        <v>2023</v>
      </c>
    </row>
    <row r="6246" spans="2:14">
      <c r="B6246" s="1">
        <v>45068</v>
      </c>
      <c r="C6246">
        <v>14766</v>
      </c>
      <c r="D6246">
        <f>COUNTIF(C$4:C6246,Tabela3[[#This Row],[COMANDA]])</f>
        <v>1</v>
      </c>
      <c r="E6246" t="s">
        <v>89</v>
      </c>
      <c r="F6246" t="s">
        <v>375</v>
      </c>
      <c r="G6246" t="s">
        <v>8</v>
      </c>
      <c r="H6246" t="s">
        <v>204</v>
      </c>
      <c r="I6246" s="2">
        <v>1</v>
      </c>
      <c r="J6246" t="s">
        <v>11</v>
      </c>
      <c r="K6246" s="21">
        <f>INDEX(LISTAS!$H:$Q,MATCH(BASE!H6246,LISTAS!$G:$G,0),MATCH(BASE!J6246,LISTAS!$H$3:$Q$3,0))*Tabela3[[#This Row],[QUANTIDADE]]</f>
        <v>18</v>
      </c>
      <c r="L6246" s="2" t="str">
        <f>TEXT(Tabela3[[#This Row],[DATA]],"MM")</f>
        <v>05</v>
      </c>
      <c r="M6246" s="2">
        <f>WEEKNUM(Tabela3[[#This Row],[DATA]])</f>
        <v>21</v>
      </c>
      <c r="N6246" s="18">
        <f>YEAR(Tabela3[[#This Row],[DATA]])</f>
        <v>2023</v>
      </c>
    </row>
    <row r="6247" spans="2:14">
      <c r="B6247" s="1">
        <v>45068</v>
      </c>
      <c r="C6247">
        <v>14766</v>
      </c>
      <c r="D6247">
        <f>COUNTIF(C$4:C6247,Tabela3[[#This Row],[COMANDA]])</f>
        <v>2</v>
      </c>
      <c r="E6247" t="s">
        <v>89</v>
      </c>
      <c r="F6247" t="s">
        <v>375</v>
      </c>
      <c r="G6247" t="s">
        <v>61</v>
      </c>
      <c r="H6247" t="s">
        <v>199</v>
      </c>
      <c r="I6247" s="2">
        <v>1</v>
      </c>
      <c r="J6247" t="s">
        <v>11</v>
      </c>
      <c r="K6247" s="21">
        <f>INDEX(LISTAS!$H:$Q,MATCH(BASE!H6247,LISTAS!$G:$G,0),MATCH(BASE!J6247,LISTAS!$H$3:$Q$3,0))*Tabela3[[#This Row],[QUANTIDADE]]</f>
        <v>1</v>
      </c>
      <c r="L6247" s="2" t="str">
        <f>TEXT(Tabela3[[#This Row],[DATA]],"MM")</f>
        <v>05</v>
      </c>
      <c r="M6247" s="2">
        <f>WEEKNUM(Tabela3[[#This Row],[DATA]])</f>
        <v>21</v>
      </c>
      <c r="N6247" s="18">
        <f>YEAR(Tabela3[[#This Row],[DATA]])</f>
        <v>2023</v>
      </c>
    </row>
    <row r="6248" spans="2:14">
      <c r="B6248" s="1">
        <v>45068</v>
      </c>
      <c r="C6248">
        <v>14767</v>
      </c>
      <c r="D6248">
        <f>COUNTIF(C$4:C6248,Tabela3[[#This Row],[COMANDA]])</f>
        <v>1</v>
      </c>
      <c r="E6248" t="s">
        <v>90</v>
      </c>
      <c r="F6248" t="s">
        <v>100</v>
      </c>
      <c r="G6248" t="s">
        <v>8</v>
      </c>
      <c r="H6248" t="s">
        <v>39</v>
      </c>
      <c r="I6248" s="2">
        <v>1</v>
      </c>
      <c r="J6248" t="s">
        <v>11</v>
      </c>
      <c r="K6248" s="21">
        <f>INDEX(LISTAS!$H:$Q,MATCH(BASE!H6248,LISTAS!$G:$G,0),MATCH(BASE!J6248,LISTAS!$H$3:$Q$3,0))*Tabela3[[#This Row],[QUANTIDADE]]</f>
        <v>12</v>
      </c>
      <c r="L6248" s="2" t="str">
        <f>TEXT(Tabela3[[#This Row],[DATA]],"MM")</f>
        <v>05</v>
      </c>
      <c r="M6248" s="2">
        <f>WEEKNUM(Tabela3[[#This Row],[DATA]])</f>
        <v>21</v>
      </c>
      <c r="N6248" s="18">
        <f>YEAR(Tabela3[[#This Row],[DATA]])</f>
        <v>2023</v>
      </c>
    </row>
    <row r="6249" spans="2:14">
      <c r="B6249" s="1">
        <v>45068</v>
      </c>
      <c r="C6249">
        <v>14767</v>
      </c>
      <c r="D6249">
        <f>COUNTIF(C$4:C6249,Tabela3[[#This Row],[COMANDA]])</f>
        <v>2</v>
      </c>
      <c r="E6249" t="s">
        <v>90</v>
      </c>
      <c r="F6249" t="s">
        <v>100</v>
      </c>
      <c r="G6249" t="s">
        <v>8</v>
      </c>
      <c r="H6249" t="s">
        <v>47</v>
      </c>
      <c r="I6249" s="2">
        <v>1</v>
      </c>
      <c r="J6249" t="s">
        <v>11</v>
      </c>
      <c r="K6249" s="21">
        <f>INDEX(LISTAS!$H:$Q,MATCH(BASE!H6249,LISTAS!$G:$G,0),MATCH(BASE!J6249,LISTAS!$H$3:$Q$3,0))*Tabela3[[#This Row],[QUANTIDADE]]</f>
        <v>16</v>
      </c>
      <c r="L6249" s="2" t="str">
        <f>TEXT(Tabela3[[#This Row],[DATA]],"MM")</f>
        <v>05</v>
      </c>
      <c r="M6249" s="2">
        <f>WEEKNUM(Tabela3[[#This Row],[DATA]])</f>
        <v>21</v>
      </c>
      <c r="N6249" s="18">
        <f>YEAR(Tabela3[[#This Row],[DATA]])</f>
        <v>2023</v>
      </c>
    </row>
    <row r="6250" spans="2:14">
      <c r="B6250" s="1">
        <v>45068</v>
      </c>
      <c r="C6250">
        <v>14767</v>
      </c>
      <c r="D6250">
        <f>COUNTIF(C$4:C6250,Tabela3[[#This Row],[COMANDA]])</f>
        <v>3</v>
      </c>
      <c r="E6250" t="s">
        <v>90</v>
      </c>
      <c r="F6250" t="s">
        <v>100</v>
      </c>
      <c r="G6250" t="s">
        <v>9</v>
      </c>
      <c r="H6250" t="s">
        <v>138</v>
      </c>
      <c r="I6250" s="2">
        <v>1</v>
      </c>
      <c r="J6250" t="s">
        <v>11</v>
      </c>
      <c r="K6250" s="21">
        <f>INDEX(LISTAS!$H:$Q,MATCH(BASE!H6250,LISTAS!$G:$G,0),MATCH(BASE!J6250,LISTAS!$H$3:$Q$3,0))*Tabela3[[#This Row],[QUANTIDADE]]</f>
        <v>4</v>
      </c>
      <c r="L6250" s="2" t="str">
        <f>TEXT(Tabela3[[#This Row],[DATA]],"MM")</f>
        <v>05</v>
      </c>
      <c r="M6250" s="2">
        <f>WEEKNUM(Tabela3[[#This Row],[DATA]])</f>
        <v>21</v>
      </c>
      <c r="N6250" s="18">
        <f>YEAR(Tabela3[[#This Row],[DATA]])</f>
        <v>2023</v>
      </c>
    </row>
    <row r="6251" spans="2:14">
      <c r="B6251" s="1">
        <v>45068</v>
      </c>
      <c r="C6251">
        <v>14768</v>
      </c>
      <c r="D6251">
        <f>COUNTIF(C$4:C6251,Tabela3[[#This Row],[COMANDA]])</f>
        <v>1</v>
      </c>
      <c r="E6251" t="s">
        <v>90</v>
      </c>
      <c r="F6251" t="s">
        <v>98</v>
      </c>
      <c r="G6251" t="s">
        <v>8</v>
      </c>
      <c r="H6251" t="s">
        <v>40</v>
      </c>
      <c r="I6251" s="2">
        <v>1</v>
      </c>
      <c r="J6251" t="s">
        <v>11</v>
      </c>
      <c r="K6251" s="21">
        <f>INDEX(LISTAS!$H:$Q,MATCH(BASE!H6251,LISTAS!$G:$G,0),MATCH(BASE!J6251,LISTAS!$H$3:$Q$3,0))*Tabela3[[#This Row],[QUANTIDADE]]</f>
        <v>14</v>
      </c>
      <c r="L6251" s="2" t="str">
        <f>TEXT(Tabela3[[#This Row],[DATA]],"MM")</f>
        <v>05</v>
      </c>
      <c r="M6251" s="2">
        <f>WEEKNUM(Tabela3[[#This Row],[DATA]])</f>
        <v>21</v>
      </c>
      <c r="N6251" s="18">
        <f>YEAR(Tabela3[[#This Row],[DATA]])</f>
        <v>2023</v>
      </c>
    </row>
    <row r="6252" spans="2:14">
      <c r="B6252" s="1">
        <v>45068</v>
      </c>
      <c r="C6252">
        <v>14769</v>
      </c>
      <c r="D6252">
        <f>COUNTIF(C$4:C6252,Tabela3[[#This Row],[COMANDA]])</f>
        <v>1</v>
      </c>
      <c r="E6252" t="s">
        <v>90</v>
      </c>
      <c r="F6252" t="s">
        <v>98</v>
      </c>
      <c r="G6252" t="s">
        <v>8</v>
      </c>
      <c r="H6252" t="s">
        <v>202</v>
      </c>
      <c r="I6252" s="2">
        <v>1</v>
      </c>
      <c r="J6252" t="s">
        <v>11</v>
      </c>
      <c r="K6252" s="21">
        <f>INDEX(LISTAS!$H:$Q,MATCH(BASE!H6252,LISTAS!$G:$G,0),MATCH(BASE!J6252,LISTAS!$H$3:$Q$3,0))*Tabela3[[#This Row],[QUANTIDADE]]</f>
        <v>20</v>
      </c>
      <c r="L6252" s="2" t="str">
        <f>TEXT(Tabela3[[#This Row],[DATA]],"MM")</f>
        <v>05</v>
      </c>
      <c r="M6252" s="2">
        <f>WEEKNUM(Tabela3[[#This Row],[DATA]])</f>
        <v>21</v>
      </c>
      <c r="N6252" s="18">
        <f>YEAR(Tabela3[[#This Row],[DATA]])</f>
        <v>2023</v>
      </c>
    </row>
    <row r="6253" spans="2:14">
      <c r="B6253" s="1">
        <v>45068</v>
      </c>
      <c r="C6253">
        <v>14770</v>
      </c>
      <c r="D6253">
        <f>COUNTIF(C$4:C6253,Tabela3[[#This Row],[COMANDA]])</f>
        <v>1</v>
      </c>
      <c r="E6253" t="s">
        <v>90</v>
      </c>
      <c r="F6253" t="s">
        <v>98</v>
      </c>
      <c r="G6253" t="s">
        <v>8</v>
      </c>
      <c r="H6253" t="s">
        <v>203</v>
      </c>
      <c r="I6253" s="2">
        <v>1</v>
      </c>
      <c r="J6253" t="s">
        <v>11</v>
      </c>
      <c r="K6253" s="21">
        <f>INDEX(LISTAS!$H:$Q,MATCH(BASE!H6253,LISTAS!$G:$G,0),MATCH(BASE!J6253,LISTAS!$H$3:$Q$3,0))*Tabela3[[#This Row],[QUANTIDADE]]</f>
        <v>20</v>
      </c>
      <c r="L6253" s="2" t="str">
        <f>TEXT(Tabela3[[#This Row],[DATA]],"MM")</f>
        <v>05</v>
      </c>
      <c r="M6253" s="2">
        <f>WEEKNUM(Tabela3[[#This Row],[DATA]])</f>
        <v>21</v>
      </c>
      <c r="N6253" s="18">
        <f>YEAR(Tabela3[[#This Row],[DATA]])</f>
        <v>2023</v>
      </c>
    </row>
    <row r="6254" spans="2:14">
      <c r="B6254" s="1">
        <v>45068</v>
      </c>
      <c r="C6254">
        <v>14770</v>
      </c>
      <c r="D6254">
        <f>COUNTIF(C$4:C6254,Tabela3[[#This Row],[COMANDA]])</f>
        <v>2</v>
      </c>
      <c r="E6254" t="s">
        <v>90</v>
      </c>
      <c r="F6254" t="s">
        <v>98</v>
      </c>
      <c r="G6254" t="s">
        <v>9</v>
      </c>
      <c r="H6254" t="s">
        <v>142</v>
      </c>
      <c r="I6254" s="2">
        <v>1</v>
      </c>
      <c r="J6254" t="s">
        <v>11</v>
      </c>
      <c r="K6254" s="21">
        <f>INDEX(LISTAS!$H:$Q,MATCH(BASE!H6254,LISTAS!$G:$G,0),MATCH(BASE!J6254,LISTAS!$H$3:$Q$3,0))*Tabela3[[#This Row],[QUANTIDADE]]</f>
        <v>6</v>
      </c>
      <c r="L6254" s="2" t="str">
        <f>TEXT(Tabela3[[#This Row],[DATA]],"MM")</f>
        <v>05</v>
      </c>
      <c r="M6254" s="2">
        <f>WEEKNUM(Tabela3[[#This Row],[DATA]])</f>
        <v>21</v>
      </c>
      <c r="N6254" s="18">
        <f>YEAR(Tabela3[[#This Row],[DATA]])</f>
        <v>2023</v>
      </c>
    </row>
    <row r="6255" spans="2:14">
      <c r="B6255" s="1">
        <v>45068</v>
      </c>
      <c r="C6255">
        <v>14771</v>
      </c>
      <c r="D6255">
        <f>COUNTIF(C$4:C6255,Tabela3[[#This Row],[COMANDA]])</f>
        <v>1</v>
      </c>
      <c r="E6255" t="s">
        <v>90</v>
      </c>
      <c r="F6255" t="s">
        <v>99</v>
      </c>
      <c r="G6255" t="s">
        <v>8</v>
      </c>
      <c r="H6255" t="s">
        <v>203</v>
      </c>
      <c r="I6255" s="2">
        <v>1</v>
      </c>
      <c r="J6255" t="s">
        <v>11</v>
      </c>
      <c r="K6255" s="21">
        <f>INDEX(LISTAS!$H:$Q,MATCH(BASE!H6255,LISTAS!$G:$G,0),MATCH(BASE!J6255,LISTAS!$H$3:$Q$3,0))*Tabela3[[#This Row],[QUANTIDADE]]</f>
        <v>20</v>
      </c>
      <c r="L6255" s="2" t="str">
        <f>TEXT(Tabela3[[#This Row],[DATA]],"MM")</f>
        <v>05</v>
      </c>
      <c r="M6255" s="2">
        <f>WEEKNUM(Tabela3[[#This Row],[DATA]])</f>
        <v>21</v>
      </c>
      <c r="N6255" s="18">
        <f>YEAR(Tabela3[[#This Row],[DATA]])</f>
        <v>2023</v>
      </c>
    </row>
    <row r="6256" spans="2:14">
      <c r="B6256" s="1">
        <v>45068</v>
      </c>
      <c r="C6256">
        <v>14771</v>
      </c>
      <c r="D6256">
        <f>COUNTIF(C$4:C6256,Tabela3[[#This Row],[COMANDA]])</f>
        <v>2</v>
      </c>
      <c r="E6256" t="s">
        <v>90</v>
      </c>
      <c r="F6256" t="s">
        <v>99</v>
      </c>
      <c r="G6256" t="s">
        <v>9</v>
      </c>
      <c r="H6256" t="s">
        <v>208</v>
      </c>
      <c r="I6256" s="2">
        <v>1</v>
      </c>
      <c r="J6256" t="s">
        <v>11</v>
      </c>
      <c r="K6256" s="21">
        <f>INDEX(LISTAS!$H:$Q,MATCH(BASE!H6256,LISTAS!$G:$G,0),MATCH(BASE!J6256,LISTAS!$H$3:$Q$3,0))*Tabela3[[#This Row],[QUANTIDADE]]</f>
        <v>4</v>
      </c>
      <c r="L6256" s="2" t="str">
        <f>TEXT(Tabela3[[#This Row],[DATA]],"MM")</f>
        <v>05</v>
      </c>
      <c r="M6256" s="2">
        <f>WEEKNUM(Tabela3[[#This Row],[DATA]])</f>
        <v>21</v>
      </c>
      <c r="N6256" s="18">
        <f>YEAR(Tabela3[[#This Row],[DATA]])</f>
        <v>2023</v>
      </c>
    </row>
    <row r="6257" spans="2:14">
      <c r="B6257" s="1">
        <v>45068</v>
      </c>
      <c r="C6257">
        <v>14772</v>
      </c>
      <c r="D6257">
        <f>COUNTIF(C$4:C6257,Tabela3[[#This Row],[COMANDA]])</f>
        <v>1</v>
      </c>
      <c r="E6257" t="s">
        <v>90</v>
      </c>
      <c r="F6257" t="s">
        <v>375</v>
      </c>
      <c r="G6257" t="s">
        <v>8</v>
      </c>
      <c r="H6257" t="s">
        <v>202</v>
      </c>
      <c r="I6257" s="2">
        <v>1</v>
      </c>
      <c r="J6257" t="s">
        <v>11</v>
      </c>
      <c r="K6257" s="21">
        <f>INDEX(LISTAS!$H:$Q,MATCH(BASE!H6257,LISTAS!$G:$G,0),MATCH(BASE!J6257,LISTAS!$H$3:$Q$3,0))*Tabela3[[#This Row],[QUANTIDADE]]</f>
        <v>20</v>
      </c>
      <c r="L6257" s="2" t="str">
        <f>TEXT(Tabela3[[#This Row],[DATA]],"MM")</f>
        <v>05</v>
      </c>
      <c r="M6257" s="2">
        <f>WEEKNUM(Tabela3[[#This Row],[DATA]])</f>
        <v>21</v>
      </c>
      <c r="N6257" s="18">
        <f>YEAR(Tabela3[[#This Row],[DATA]])</f>
        <v>2023</v>
      </c>
    </row>
    <row r="6258" spans="2:14">
      <c r="B6258" s="1">
        <v>45068</v>
      </c>
      <c r="C6258">
        <v>14773</v>
      </c>
      <c r="D6258">
        <f>COUNTIF(C$4:C6258,Tabela3[[#This Row],[COMANDA]])</f>
        <v>1</v>
      </c>
      <c r="E6258" t="s">
        <v>90</v>
      </c>
      <c r="F6258" t="s">
        <v>375</v>
      </c>
      <c r="G6258" t="s">
        <v>8</v>
      </c>
      <c r="H6258" t="s">
        <v>47</v>
      </c>
      <c r="I6258" s="2">
        <v>1</v>
      </c>
      <c r="J6258" t="s">
        <v>11</v>
      </c>
      <c r="K6258" s="21">
        <f>INDEX(LISTAS!$H:$Q,MATCH(BASE!H6258,LISTAS!$G:$G,0),MATCH(BASE!J6258,LISTAS!$H$3:$Q$3,0))*Tabela3[[#This Row],[QUANTIDADE]]</f>
        <v>16</v>
      </c>
      <c r="L6258" s="2" t="str">
        <f>TEXT(Tabela3[[#This Row],[DATA]],"MM")</f>
        <v>05</v>
      </c>
      <c r="M6258" s="2">
        <f>WEEKNUM(Tabela3[[#This Row],[DATA]])</f>
        <v>21</v>
      </c>
      <c r="N6258" s="18">
        <f>YEAR(Tabela3[[#This Row],[DATA]])</f>
        <v>2023</v>
      </c>
    </row>
    <row r="6259" spans="2:14">
      <c r="B6259" s="1">
        <v>45068</v>
      </c>
      <c r="C6259">
        <v>14773</v>
      </c>
      <c r="D6259">
        <f>COUNTIF(C$4:C6259,Tabela3[[#This Row],[COMANDA]])</f>
        <v>2</v>
      </c>
      <c r="E6259" t="s">
        <v>90</v>
      </c>
      <c r="F6259" t="s">
        <v>99</v>
      </c>
      <c r="G6259" t="s">
        <v>8</v>
      </c>
      <c r="H6259" t="s">
        <v>47</v>
      </c>
      <c r="I6259" s="2">
        <v>1</v>
      </c>
      <c r="J6259" t="s">
        <v>11</v>
      </c>
      <c r="K6259" s="21">
        <f>INDEX(LISTAS!$H:$Q,MATCH(BASE!H6259,LISTAS!$G:$G,0),MATCH(BASE!J6259,LISTAS!$H$3:$Q$3,0))*Tabela3[[#This Row],[QUANTIDADE]]</f>
        <v>16</v>
      </c>
      <c r="L6259" s="2" t="str">
        <f>TEXT(Tabela3[[#This Row],[DATA]],"MM")</f>
        <v>05</v>
      </c>
      <c r="M6259" s="2">
        <f>WEEKNUM(Tabela3[[#This Row],[DATA]])</f>
        <v>21</v>
      </c>
      <c r="N6259" s="18">
        <f>YEAR(Tabela3[[#This Row],[DATA]])</f>
        <v>2023</v>
      </c>
    </row>
    <row r="6260" spans="2:14">
      <c r="B6260" s="1">
        <v>45068</v>
      </c>
      <c r="C6260">
        <v>14773</v>
      </c>
      <c r="D6260">
        <f>COUNTIF(C$4:C6260,Tabela3[[#This Row],[COMANDA]])</f>
        <v>3</v>
      </c>
      <c r="E6260" t="s">
        <v>90</v>
      </c>
      <c r="F6260" t="s">
        <v>98</v>
      </c>
      <c r="G6260" t="s">
        <v>8</v>
      </c>
      <c r="H6260" t="s">
        <v>47</v>
      </c>
      <c r="I6260" s="2">
        <v>1</v>
      </c>
      <c r="J6260" t="s">
        <v>11</v>
      </c>
      <c r="K6260" s="21">
        <f>INDEX(LISTAS!$H:$Q,MATCH(BASE!H6260,LISTAS!$G:$G,0),MATCH(BASE!J6260,LISTAS!$H$3:$Q$3,0))*Tabela3[[#This Row],[QUANTIDADE]]</f>
        <v>16</v>
      </c>
      <c r="L6260" s="2" t="str">
        <f>TEXT(Tabela3[[#This Row],[DATA]],"MM")</f>
        <v>05</v>
      </c>
      <c r="M6260" s="2">
        <f>WEEKNUM(Tabela3[[#This Row],[DATA]])</f>
        <v>21</v>
      </c>
      <c r="N6260" s="18">
        <f>YEAR(Tabela3[[#This Row],[DATA]])</f>
        <v>2023</v>
      </c>
    </row>
    <row r="6261" spans="2:14">
      <c r="B6261" s="1">
        <v>45068</v>
      </c>
      <c r="C6261">
        <v>14774</v>
      </c>
      <c r="D6261">
        <f>COUNTIF(C$4:C6261,Tabela3[[#This Row],[COMANDA]])</f>
        <v>1</v>
      </c>
      <c r="E6261" t="s">
        <v>90</v>
      </c>
      <c r="F6261" t="s">
        <v>99</v>
      </c>
      <c r="G6261" t="s">
        <v>8</v>
      </c>
      <c r="H6261" t="s">
        <v>202</v>
      </c>
      <c r="I6261" s="2">
        <v>1</v>
      </c>
      <c r="J6261" t="s">
        <v>11</v>
      </c>
      <c r="K6261" s="21">
        <f>INDEX(LISTAS!$H:$Q,MATCH(BASE!H6261,LISTAS!$G:$G,0),MATCH(BASE!J6261,LISTAS!$H$3:$Q$3,0))*Tabela3[[#This Row],[QUANTIDADE]]</f>
        <v>20</v>
      </c>
      <c r="L6261" s="2" t="str">
        <f>TEXT(Tabela3[[#This Row],[DATA]],"MM")</f>
        <v>05</v>
      </c>
      <c r="M6261" s="2">
        <f>WEEKNUM(Tabela3[[#This Row],[DATA]])</f>
        <v>21</v>
      </c>
      <c r="N6261" s="18">
        <f>YEAR(Tabela3[[#This Row],[DATA]])</f>
        <v>2023</v>
      </c>
    </row>
    <row r="6262" spans="2:14">
      <c r="B6262" s="1">
        <v>45068</v>
      </c>
      <c r="C6262">
        <v>14775</v>
      </c>
      <c r="D6262">
        <f>COUNTIF(C$4:C6262,Tabela3[[#This Row],[COMANDA]])</f>
        <v>1</v>
      </c>
      <c r="E6262" t="s">
        <v>90</v>
      </c>
      <c r="F6262" t="s">
        <v>98</v>
      </c>
      <c r="G6262" t="s">
        <v>8</v>
      </c>
      <c r="H6262" t="s">
        <v>204</v>
      </c>
      <c r="I6262" s="2">
        <v>1</v>
      </c>
      <c r="J6262" t="s">
        <v>11</v>
      </c>
      <c r="K6262" s="21">
        <f>INDEX(LISTAS!$H:$Q,MATCH(BASE!H6262,LISTAS!$G:$G,0),MATCH(BASE!J6262,LISTAS!$H$3:$Q$3,0))*Tabela3[[#This Row],[QUANTIDADE]]</f>
        <v>18</v>
      </c>
      <c r="L6262" s="2" t="str">
        <f>TEXT(Tabela3[[#This Row],[DATA]],"MM")</f>
        <v>05</v>
      </c>
      <c r="M6262" s="2">
        <f>WEEKNUM(Tabela3[[#This Row],[DATA]])</f>
        <v>21</v>
      </c>
      <c r="N6262" s="18">
        <f>YEAR(Tabela3[[#This Row],[DATA]])</f>
        <v>2023</v>
      </c>
    </row>
    <row r="6263" spans="2:14">
      <c r="B6263" s="1">
        <v>45068</v>
      </c>
      <c r="C6263">
        <v>14776</v>
      </c>
      <c r="D6263">
        <f>COUNTIF(C$4:C6263,Tabela3[[#This Row],[COMANDA]])</f>
        <v>1</v>
      </c>
      <c r="E6263" t="s">
        <v>90</v>
      </c>
      <c r="F6263" t="s">
        <v>98</v>
      </c>
      <c r="G6263" t="s">
        <v>8</v>
      </c>
      <c r="H6263" t="s">
        <v>202</v>
      </c>
      <c r="I6263" s="2">
        <v>1</v>
      </c>
      <c r="J6263" t="s">
        <v>11</v>
      </c>
      <c r="K6263" s="21">
        <f>INDEX(LISTAS!$H:$Q,MATCH(BASE!H6263,LISTAS!$G:$G,0),MATCH(BASE!J6263,LISTAS!$H$3:$Q$3,0))*Tabela3[[#This Row],[QUANTIDADE]]</f>
        <v>20</v>
      </c>
      <c r="L6263" s="2" t="str">
        <f>TEXT(Tabela3[[#This Row],[DATA]],"MM")</f>
        <v>05</v>
      </c>
      <c r="M6263" s="2">
        <f>WEEKNUM(Tabela3[[#This Row],[DATA]])</f>
        <v>21</v>
      </c>
      <c r="N6263" s="18">
        <f>YEAR(Tabela3[[#This Row],[DATA]])</f>
        <v>2023</v>
      </c>
    </row>
    <row r="6264" spans="2:14">
      <c r="B6264" s="1">
        <v>45068</v>
      </c>
      <c r="C6264">
        <v>14776</v>
      </c>
      <c r="D6264">
        <f>COUNTIF(C$4:C6264,Tabela3[[#This Row],[COMANDA]])</f>
        <v>2</v>
      </c>
      <c r="E6264" t="s">
        <v>90</v>
      </c>
      <c r="F6264" t="s">
        <v>98</v>
      </c>
      <c r="G6264" t="s">
        <v>9</v>
      </c>
      <c r="H6264" t="s">
        <v>135</v>
      </c>
      <c r="I6264" s="2">
        <v>1</v>
      </c>
      <c r="J6264" t="s">
        <v>11</v>
      </c>
      <c r="K6264" s="21">
        <f>INDEX(LISTAS!$H:$Q,MATCH(BASE!H6264,LISTAS!$G:$G,0),MATCH(BASE!J6264,LISTAS!$H$3:$Q$3,0))*Tabela3[[#This Row],[QUANTIDADE]]</f>
        <v>4</v>
      </c>
      <c r="L6264" s="2" t="str">
        <f>TEXT(Tabela3[[#This Row],[DATA]],"MM")</f>
        <v>05</v>
      </c>
      <c r="M6264" s="2">
        <f>WEEKNUM(Tabela3[[#This Row],[DATA]])</f>
        <v>21</v>
      </c>
      <c r="N6264" s="18">
        <f>YEAR(Tabela3[[#This Row],[DATA]])</f>
        <v>2023</v>
      </c>
    </row>
    <row r="6265" spans="2:14">
      <c r="B6265" s="1">
        <v>45068</v>
      </c>
      <c r="C6265">
        <v>14777</v>
      </c>
      <c r="D6265">
        <f>COUNTIF(C$4:C6265,Tabela3[[#This Row],[COMANDA]])</f>
        <v>1</v>
      </c>
      <c r="E6265" t="s">
        <v>90</v>
      </c>
      <c r="F6265" t="s">
        <v>99</v>
      </c>
      <c r="G6265" t="s">
        <v>8</v>
      </c>
      <c r="H6265" t="s">
        <v>206</v>
      </c>
      <c r="I6265" s="2">
        <v>1</v>
      </c>
      <c r="J6265" t="s">
        <v>11</v>
      </c>
      <c r="K6265" s="21">
        <f>INDEX(LISTAS!$H:$Q,MATCH(BASE!H6265,LISTAS!$G:$G,0),MATCH(BASE!J6265,LISTAS!$H$3:$Q$3,0))*Tabela3[[#This Row],[QUANTIDADE]]</f>
        <v>18</v>
      </c>
      <c r="L6265" s="2" t="str">
        <f>TEXT(Tabela3[[#This Row],[DATA]],"MM")</f>
        <v>05</v>
      </c>
      <c r="M6265" s="2">
        <f>WEEKNUM(Tabela3[[#This Row],[DATA]])</f>
        <v>21</v>
      </c>
      <c r="N6265" s="18">
        <f>YEAR(Tabela3[[#This Row],[DATA]])</f>
        <v>2023</v>
      </c>
    </row>
    <row r="6266" spans="2:14">
      <c r="B6266" s="1">
        <v>45068</v>
      </c>
      <c r="C6266">
        <v>14778</v>
      </c>
      <c r="D6266">
        <f>COUNTIF(C$4:C6266,Tabela3[[#This Row],[COMANDA]])</f>
        <v>1</v>
      </c>
      <c r="E6266" t="s">
        <v>90</v>
      </c>
      <c r="F6266" t="s">
        <v>100</v>
      </c>
      <c r="G6266" t="s">
        <v>8</v>
      </c>
      <c r="H6266" t="s">
        <v>206</v>
      </c>
      <c r="I6266" s="2">
        <v>1</v>
      </c>
      <c r="J6266" t="s">
        <v>11</v>
      </c>
      <c r="K6266" s="21">
        <f>INDEX(LISTAS!$H:$Q,MATCH(BASE!H6266,LISTAS!$G:$G,0),MATCH(BASE!J6266,LISTAS!$H$3:$Q$3,0))*Tabela3[[#This Row],[QUANTIDADE]]</f>
        <v>18</v>
      </c>
      <c r="L6266" s="2" t="str">
        <f>TEXT(Tabela3[[#This Row],[DATA]],"MM")</f>
        <v>05</v>
      </c>
      <c r="M6266" s="2">
        <f>WEEKNUM(Tabela3[[#This Row],[DATA]])</f>
        <v>21</v>
      </c>
      <c r="N6266" s="18">
        <f>YEAR(Tabela3[[#This Row],[DATA]])</f>
        <v>2023</v>
      </c>
    </row>
    <row r="6267" spans="2:14">
      <c r="B6267" s="1">
        <v>45068</v>
      </c>
      <c r="C6267">
        <v>14778</v>
      </c>
      <c r="D6267">
        <f>COUNTIF(C$4:C6267,Tabela3[[#This Row],[COMANDA]])</f>
        <v>2</v>
      </c>
      <c r="E6267" t="s">
        <v>90</v>
      </c>
      <c r="F6267" t="s">
        <v>99</v>
      </c>
      <c r="G6267" t="s">
        <v>8</v>
      </c>
      <c r="H6267" t="s">
        <v>206</v>
      </c>
      <c r="I6267" s="2">
        <v>1</v>
      </c>
      <c r="J6267" t="s">
        <v>11</v>
      </c>
      <c r="K6267" s="21">
        <f>INDEX(LISTAS!$H:$Q,MATCH(BASE!H6267,LISTAS!$G:$G,0),MATCH(BASE!J6267,LISTAS!$H$3:$Q$3,0))*Tabela3[[#This Row],[QUANTIDADE]]</f>
        <v>18</v>
      </c>
      <c r="L6267" s="2" t="str">
        <f>TEXT(Tabela3[[#This Row],[DATA]],"MM")</f>
        <v>05</v>
      </c>
      <c r="M6267" s="2">
        <f>WEEKNUM(Tabela3[[#This Row],[DATA]])</f>
        <v>21</v>
      </c>
      <c r="N6267" s="18">
        <f>YEAR(Tabela3[[#This Row],[DATA]])</f>
        <v>2023</v>
      </c>
    </row>
    <row r="6268" spans="2:14">
      <c r="B6268" s="1">
        <v>45068</v>
      </c>
      <c r="C6268">
        <v>14778</v>
      </c>
      <c r="D6268">
        <f>COUNTIF(C$4:C6268,Tabela3[[#This Row],[COMANDA]])</f>
        <v>3</v>
      </c>
      <c r="E6268" t="s">
        <v>90</v>
      </c>
      <c r="F6268" t="s">
        <v>100</v>
      </c>
      <c r="G6268" t="s">
        <v>9</v>
      </c>
      <c r="H6268" t="s">
        <v>136</v>
      </c>
      <c r="I6268" s="2">
        <v>1</v>
      </c>
      <c r="J6268" t="s">
        <v>11</v>
      </c>
      <c r="K6268" s="21">
        <f>INDEX(LISTAS!$H:$Q,MATCH(BASE!H6268,LISTAS!$G:$G,0),MATCH(BASE!J6268,LISTAS!$H$3:$Q$3,0))*Tabela3[[#This Row],[QUANTIDADE]]</f>
        <v>4</v>
      </c>
      <c r="L6268" s="2" t="str">
        <f>TEXT(Tabela3[[#This Row],[DATA]],"MM")</f>
        <v>05</v>
      </c>
      <c r="M6268" s="2">
        <f>WEEKNUM(Tabela3[[#This Row],[DATA]])</f>
        <v>21</v>
      </c>
      <c r="N6268" s="18">
        <f>YEAR(Tabela3[[#This Row],[DATA]])</f>
        <v>2023</v>
      </c>
    </row>
    <row r="6269" spans="2:14">
      <c r="B6269" s="1">
        <v>45068</v>
      </c>
      <c r="C6269">
        <v>14778</v>
      </c>
      <c r="D6269">
        <f>COUNTIF(C$4:C6269,Tabela3[[#This Row],[COMANDA]])</f>
        <v>4</v>
      </c>
      <c r="E6269" t="s">
        <v>90</v>
      </c>
      <c r="F6269" t="s">
        <v>99</v>
      </c>
      <c r="G6269" t="s">
        <v>9</v>
      </c>
      <c r="H6269" t="s">
        <v>127</v>
      </c>
      <c r="I6269" s="2">
        <v>1</v>
      </c>
      <c r="J6269" t="s">
        <v>11</v>
      </c>
      <c r="K6269" s="21">
        <f>INDEX(LISTAS!$H:$Q,MATCH(BASE!H6269,LISTAS!$G:$G,0),MATCH(BASE!J6269,LISTAS!$H$3:$Q$3,0))*Tabela3[[#This Row],[QUANTIDADE]]</f>
        <v>4.5</v>
      </c>
      <c r="L6269" s="2" t="str">
        <f>TEXT(Tabela3[[#This Row],[DATA]],"MM")</f>
        <v>05</v>
      </c>
      <c r="M6269" s="2">
        <f>WEEKNUM(Tabela3[[#This Row],[DATA]])</f>
        <v>21</v>
      </c>
      <c r="N6269" s="18">
        <f>YEAR(Tabela3[[#This Row],[DATA]])</f>
        <v>2023</v>
      </c>
    </row>
    <row r="6270" spans="2:14">
      <c r="B6270" s="1">
        <v>45068</v>
      </c>
      <c r="C6270">
        <v>14779</v>
      </c>
      <c r="D6270">
        <f>COUNTIF(C$4:C6270,Tabela3[[#This Row],[COMANDA]])</f>
        <v>1</v>
      </c>
      <c r="E6270" t="s">
        <v>90</v>
      </c>
      <c r="F6270" t="s">
        <v>98</v>
      </c>
      <c r="G6270" t="s">
        <v>8</v>
      </c>
      <c r="H6270" t="s">
        <v>42</v>
      </c>
      <c r="I6270" s="2">
        <v>1</v>
      </c>
      <c r="J6270" t="s">
        <v>11</v>
      </c>
      <c r="K6270" s="21">
        <f>INDEX(LISTAS!$H:$Q,MATCH(BASE!H6270,LISTAS!$G:$G,0),MATCH(BASE!J6270,LISTAS!$H$3:$Q$3,0))*Tabela3[[#This Row],[QUANTIDADE]]</f>
        <v>16</v>
      </c>
      <c r="L6270" s="2" t="str">
        <f>TEXT(Tabela3[[#This Row],[DATA]],"MM")</f>
        <v>05</v>
      </c>
      <c r="M6270" s="2">
        <f>WEEKNUM(Tabela3[[#This Row],[DATA]])</f>
        <v>21</v>
      </c>
      <c r="N6270" s="18">
        <f>YEAR(Tabela3[[#This Row],[DATA]])</f>
        <v>2023</v>
      </c>
    </row>
    <row r="6271" spans="2:14">
      <c r="B6271" s="1">
        <v>45068</v>
      </c>
      <c r="C6271">
        <v>14780</v>
      </c>
      <c r="D6271">
        <f>COUNTIF(C$4:C6271,Tabela3[[#This Row],[COMANDA]])</f>
        <v>1</v>
      </c>
      <c r="E6271" t="s">
        <v>90</v>
      </c>
      <c r="G6271" t="s">
        <v>8</v>
      </c>
      <c r="H6271" t="s">
        <v>40</v>
      </c>
      <c r="I6271" s="2">
        <v>1</v>
      </c>
      <c r="J6271" t="s">
        <v>11</v>
      </c>
      <c r="K6271" s="21">
        <f>INDEX(LISTAS!$H:$Q,MATCH(BASE!H6271,LISTAS!$G:$G,0),MATCH(BASE!J6271,LISTAS!$H$3:$Q$3,0))*Tabela3[[#This Row],[QUANTIDADE]]</f>
        <v>14</v>
      </c>
      <c r="L6271" s="2" t="str">
        <f>TEXT(Tabela3[[#This Row],[DATA]],"MM")</f>
        <v>05</v>
      </c>
      <c r="M6271" s="2">
        <f>WEEKNUM(Tabela3[[#This Row],[DATA]])</f>
        <v>21</v>
      </c>
      <c r="N6271" s="18">
        <f>YEAR(Tabela3[[#This Row],[DATA]])</f>
        <v>2023</v>
      </c>
    </row>
    <row r="6272" spans="2:14">
      <c r="B6272" s="1">
        <v>45068</v>
      </c>
      <c r="C6272">
        <v>14780</v>
      </c>
      <c r="D6272">
        <f>COUNTIF(C$4:C6272,Tabela3[[#This Row],[COMANDA]])</f>
        <v>2</v>
      </c>
      <c r="E6272" t="s">
        <v>90</v>
      </c>
      <c r="G6272" t="s">
        <v>9</v>
      </c>
      <c r="H6272" t="s">
        <v>242</v>
      </c>
      <c r="I6272" s="2">
        <v>1</v>
      </c>
      <c r="J6272" t="s">
        <v>11</v>
      </c>
      <c r="K6272" s="21">
        <f>INDEX(LISTAS!$H:$Q,MATCH(BASE!H6272,LISTAS!$G:$G,0),MATCH(BASE!J6272,LISTAS!$H$3:$Q$3,0))*Tabela3[[#This Row],[QUANTIDADE]]</f>
        <v>4</v>
      </c>
      <c r="L6272" s="2" t="str">
        <f>TEXT(Tabela3[[#This Row],[DATA]],"MM")</f>
        <v>05</v>
      </c>
      <c r="M6272" s="2">
        <f>WEEKNUM(Tabela3[[#This Row],[DATA]])</f>
        <v>21</v>
      </c>
      <c r="N6272" s="18">
        <f>YEAR(Tabela3[[#This Row],[DATA]])</f>
        <v>2023</v>
      </c>
    </row>
    <row r="6273" spans="2:14">
      <c r="B6273" s="1">
        <v>45068</v>
      </c>
      <c r="C6273">
        <v>14781</v>
      </c>
      <c r="D6273">
        <f>COUNTIF(C$4:C6273,Tabela3[[#This Row],[COMANDA]])</f>
        <v>1</v>
      </c>
      <c r="E6273" t="s">
        <v>90</v>
      </c>
      <c r="G6273" t="s">
        <v>8</v>
      </c>
      <c r="H6273" t="s">
        <v>42</v>
      </c>
      <c r="I6273" s="2">
        <v>1</v>
      </c>
      <c r="J6273" t="s">
        <v>11</v>
      </c>
      <c r="K6273" s="21">
        <f>INDEX(LISTAS!$H:$Q,MATCH(BASE!H6273,LISTAS!$G:$G,0),MATCH(BASE!J6273,LISTAS!$H$3:$Q$3,0))*Tabela3[[#This Row],[QUANTIDADE]]</f>
        <v>16</v>
      </c>
      <c r="L6273" s="2" t="str">
        <f>TEXT(Tabela3[[#This Row],[DATA]],"MM")</f>
        <v>05</v>
      </c>
      <c r="M6273" s="2">
        <f>WEEKNUM(Tabela3[[#This Row],[DATA]])</f>
        <v>21</v>
      </c>
      <c r="N6273" s="18">
        <f>YEAR(Tabela3[[#This Row],[DATA]])</f>
        <v>2023</v>
      </c>
    </row>
    <row r="6274" spans="2:14">
      <c r="B6274" s="1">
        <v>45068</v>
      </c>
      <c r="C6274">
        <v>14781</v>
      </c>
      <c r="D6274">
        <f>COUNTIF(C$4:C6274,Tabela3[[#This Row],[COMANDA]])</f>
        <v>2</v>
      </c>
      <c r="E6274" t="s">
        <v>90</v>
      </c>
      <c r="G6274" t="s">
        <v>9</v>
      </c>
      <c r="H6274" t="s">
        <v>242</v>
      </c>
      <c r="I6274" s="2">
        <v>2</v>
      </c>
      <c r="J6274" t="s">
        <v>11</v>
      </c>
      <c r="K6274" s="21">
        <f>INDEX(LISTAS!$H:$Q,MATCH(BASE!H6274,LISTAS!$G:$G,0),MATCH(BASE!J6274,LISTAS!$H$3:$Q$3,0))*Tabela3[[#This Row],[QUANTIDADE]]</f>
        <v>8</v>
      </c>
      <c r="L6274" s="2" t="str">
        <f>TEXT(Tabela3[[#This Row],[DATA]],"MM")</f>
        <v>05</v>
      </c>
      <c r="M6274" s="2">
        <f>WEEKNUM(Tabela3[[#This Row],[DATA]])</f>
        <v>21</v>
      </c>
      <c r="N6274" s="18">
        <f>YEAR(Tabela3[[#This Row],[DATA]])</f>
        <v>2023</v>
      </c>
    </row>
    <row r="6275" spans="2:14">
      <c r="B6275" s="1">
        <v>45068</v>
      </c>
      <c r="C6275">
        <v>14782</v>
      </c>
      <c r="D6275">
        <f>COUNTIF(C$4:C6275,Tabela3[[#This Row],[COMANDA]])</f>
        <v>1</v>
      </c>
      <c r="E6275" t="s">
        <v>90</v>
      </c>
      <c r="F6275" t="s">
        <v>98</v>
      </c>
      <c r="G6275" t="s">
        <v>8</v>
      </c>
      <c r="H6275" t="s">
        <v>41</v>
      </c>
      <c r="I6275" s="2">
        <v>1</v>
      </c>
      <c r="J6275" t="s">
        <v>11</v>
      </c>
      <c r="K6275" s="21">
        <f>INDEX(LISTAS!$H:$Q,MATCH(BASE!H6275,LISTAS!$G:$G,0),MATCH(BASE!J6275,LISTAS!$H$3:$Q$3,0))*Tabela3[[#This Row],[QUANTIDADE]]</f>
        <v>14</v>
      </c>
      <c r="L6275" s="2" t="str">
        <f>TEXT(Tabela3[[#This Row],[DATA]],"MM")</f>
        <v>05</v>
      </c>
      <c r="M6275" s="2">
        <f>WEEKNUM(Tabela3[[#This Row],[DATA]])</f>
        <v>21</v>
      </c>
      <c r="N6275" s="18">
        <f>YEAR(Tabela3[[#This Row],[DATA]])</f>
        <v>2023</v>
      </c>
    </row>
    <row r="6276" spans="2:14">
      <c r="B6276" s="1">
        <v>45068</v>
      </c>
      <c r="C6276">
        <v>14782</v>
      </c>
      <c r="D6276">
        <f>COUNTIF(C$4:C6276,Tabela3[[#This Row],[COMANDA]])</f>
        <v>2</v>
      </c>
      <c r="E6276" t="s">
        <v>90</v>
      </c>
      <c r="F6276" t="s">
        <v>98</v>
      </c>
      <c r="G6276" t="s">
        <v>8</v>
      </c>
      <c r="H6276" t="s">
        <v>42</v>
      </c>
      <c r="I6276" s="2">
        <v>1</v>
      </c>
      <c r="J6276" t="s">
        <v>11</v>
      </c>
      <c r="K6276" s="21">
        <f>INDEX(LISTAS!$H:$Q,MATCH(BASE!H6276,LISTAS!$G:$G,0),MATCH(BASE!J6276,LISTAS!$H$3:$Q$3,0))*Tabela3[[#This Row],[QUANTIDADE]]</f>
        <v>16</v>
      </c>
      <c r="L6276" s="2" t="str">
        <f>TEXT(Tabela3[[#This Row],[DATA]],"MM")</f>
        <v>05</v>
      </c>
      <c r="M6276" s="2">
        <f>WEEKNUM(Tabela3[[#This Row],[DATA]])</f>
        <v>21</v>
      </c>
      <c r="N6276" s="18">
        <f>YEAR(Tabela3[[#This Row],[DATA]])</f>
        <v>2023</v>
      </c>
    </row>
    <row r="6277" spans="2:14">
      <c r="B6277" s="1">
        <v>45068</v>
      </c>
      <c r="C6277">
        <v>14782</v>
      </c>
      <c r="D6277">
        <f>COUNTIF(C$4:C6277,Tabela3[[#This Row],[COMANDA]])</f>
        <v>3</v>
      </c>
      <c r="E6277" t="s">
        <v>90</v>
      </c>
      <c r="F6277" t="s">
        <v>98</v>
      </c>
      <c r="G6277" t="s">
        <v>8</v>
      </c>
      <c r="H6277" t="s">
        <v>84</v>
      </c>
      <c r="I6277" s="2">
        <v>1</v>
      </c>
      <c r="J6277" t="s">
        <v>11</v>
      </c>
      <c r="K6277" s="21">
        <f>INDEX(LISTAS!$H:$Q,MATCH(BASE!H6277,LISTAS!$G:$G,0),MATCH(BASE!J6277,LISTAS!$H$3:$Q$3,0))*Tabela3[[#This Row],[QUANTIDADE]]</f>
        <v>16</v>
      </c>
      <c r="L6277" s="2" t="str">
        <f>TEXT(Tabela3[[#This Row],[DATA]],"MM")</f>
        <v>05</v>
      </c>
      <c r="M6277" s="2">
        <f>WEEKNUM(Tabela3[[#This Row],[DATA]])</f>
        <v>21</v>
      </c>
      <c r="N6277" s="18">
        <f>YEAR(Tabela3[[#This Row],[DATA]])</f>
        <v>2023</v>
      </c>
    </row>
    <row r="6278" spans="2:14">
      <c r="B6278" s="1">
        <v>45068</v>
      </c>
      <c r="C6278">
        <v>14783</v>
      </c>
      <c r="D6278">
        <f>COUNTIF(C$4:C6278,Tabela3[[#This Row],[COMANDA]])</f>
        <v>1</v>
      </c>
      <c r="E6278" t="s">
        <v>90</v>
      </c>
      <c r="G6278" t="s">
        <v>8</v>
      </c>
      <c r="H6278" t="s">
        <v>47</v>
      </c>
      <c r="I6278" s="2">
        <v>1</v>
      </c>
      <c r="J6278" t="s">
        <v>11</v>
      </c>
      <c r="K6278" s="21">
        <f>INDEX(LISTAS!$H:$Q,MATCH(BASE!H6278,LISTAS!$G:$G,0),MATCH(BASE!J6278,LISTAS!$H$3:$Q$3,0))*Tabela3[[#This Row],[QUANTIDADE]]</f>
        <v>16</v>
      </c>
      <c r="L6278" s="2" t="str">
        <f>TEXT(Tabela3[[#This Row],[DATA]],"MM")</f>
        <v>05</v>
      </c>
      <c r="M6278" s="2">
        <f>WEEKNUM(Tabela3[[#This Row],[DATA]])</f>
        <v>21</v>
      </c>
      <c r="N6278" s="18">
        <f>YEAR(Tabela3[[#This Row],[DATA]])</f>
        <v>2023</v>
      </c>
    </row>
    <row r="6279" spans="2:14">
      <c r="B6279" s="1">
        <v>45068</v>
      </c>
      <c r="C6279">
        <v>14784</v>
      </c>
      <c r="D6279">
        <f>COUNTIF(C$4:C6279,Tabela3[[#This Row],[COMANDA]])</f>
        <v>1</v>
      </c>
      <c r="E6279" t="s">
        <v>89</v>
      </c>
      <c r="F6279" t="s">
        <v>98</v>
      </c>
      <c r="G6279" t="s">
        <v>8</v>
      </c>
      <c r="H6279" t="s">
        <v>47</v>
      </c>
      <c r="I6279" s="2">
        <v>1</v>
      </c>
      <c r="J6279" t="s">
        <v>11</v>
      </c>
      <c r="K6279" s="21">
        <f>INDEX(LISTAS!$H:$Q,MATCH(BASE!H6279,LISTAS!$G:$G,0),MATCH(BASE!J6279,LISTAS!$H$3:$Q$3,0))*Tabela3[[#This Row],[QUANTIDADE]]</f>
        <v>16</v>
      </c>
      <c r="L6279" s="2" t="str">
        <f>TEXT(Tabela3[[#This Row],[DATA]],"MM")</f>
        <v>05</v>
      </c>
      <c r="M6279" s="2">
        <f>WEEKNUM(Tabela3[[#This Row],[DATA]])</f>
        <v>21</v>
      </c>
      <c r="N6279" s="18">
        <f>YEAR(Tabela3[[#This Row],[DATA]])</f>
        <v>2023</v>
      </c>
    </row>
    <row r="6280" spans="2:14">
      <c r="B6280" s="1">
        <v>45068</v>
      </c>
      <c r="C6280">
        <v>14785</v>
      </c>
      <c r="D6280">
        <f>COUNTIF(C$4:C6280,Tabela3[[#This Row],[COMANDA]])</f>
        <v>1</v>
      </c>
      <c r="E6280" t="s">
        <v>90</v>
      </c>
      <c r="F6280" t="s">
        <v>375</v>
      </c>
      <c r="G6280" t="s">
        <v>8</v>
      </c>
      <c r="H6280" t="s">
        <v>211</v>
      </c>
      <c r="I6280" s="2">
        <v>1</v>
      </c>
      <c r="J6280" t="s">
        <v>11</v>
      </c>
      <c r="K6280" s="21">
        <f>INDEX(LISTAS!$H:$Q,MATCH(BASE!H6280,LISTAS!$G:$G,0),MATCH(BASE!J6280,LISTAS!$H$3:$Q$3,0))*Tabela3[[#This Row],[QUANTIDADE]]</f>
        <v>20</v>
      </c>
      <c r="L6280" s="2" t="str">
        <f>TEXT(Tabela3[[#This Row],[DATA]],"MM")</f>
        <v>05</v>
      </c>
      <c r="M6280" s="2">
        <f>WEEKNUM(Tabela3[[#This Row],[DATA]])</f>
        <v>21</v>
      </c>
      <c r="N6280" s="18">
        <f>YEAR(Tabela3[[#This Row],[DATA]])</f>
        <v>2023</v>
      </c>
    </row>
    <row r="6281" spans="2:14">
      <c r="B6281" s="1">
        <v>45068</v>
      </c>
      <c r="C6281">
        <v>14786</v>
      </c>
      <c r="D6281">
        <f>COUNTIF(C$4:C6281,Tabela3[[#This Row],[COMANDA]])</f>
        <v>1</v>
      </c>
      <c r="E6281" t="s">
        <v>90</v>
      </c>
      <c r="F6281" t="s">
        <v>99</v>
      </c>
      <c r="G6281" t="s">
        <v>8</v>
      </c>
      <c r="H6281" t="s">
        <v>206</v>
      </c>
      <c r="I6281" s="2">
        <v>1</v>
      </c>
      <c r="J6281" t="s">
        <v>11</v>
      </c>
      <c r="K6281" s="21">
        <f>INDEX(LISTAS!$H:$Q,MATCH(BASE!H6281,LISTAS!$G:$G,0),MATCH(BASE!J6281,LISTAS!$H$3:$Q$3,0))*Tabela3[[#This Row],[QUANTIDADE]]</f>
        <v>18</v>
      </c>
      <c r="L6281" s="2" t="str">
        <f>TEXT(Tabela3[[#This Row],[DATA]],"MM")</f>
        <v>05</v>
      </c>
      <c r="M6281" s="2">
        <f>WEEKNUM(Tabela3[[#This Row],[DATA]])</f>
        <v>21</v>
      </c>
      <c r="N6281" s="18">
        <f>YEAR(Tabela3[[#This Row],[DATA]])</f>
        <v>2023</v>
      </c>
    </row>
    <row r="6282" spans="2:14">
      <c r="B6282" s="1">
        <v>45068</v>
      </c>
      <c r="C6282">
        <v>14787</v>
      </c>
      <c r="D6282">
        <f>COUNTIF(C$4:C6282,Tabela3[[#This Row],[COMANDA]])</f>
        <v>1</v>
      </c>
      <c r="E6282" t="s">
        <v>90</v>
      </c>
      <c r="F6282" t="s">
        <v>98</v>
      </c>
      <c r="G6282" t="s">
        <v>8</v>
      </c>
      <c r="H6282" t="s">
        <v>204</v>
      </c>
      <c r="I6282" s="2">
        <v>1</v>
      </c>
      <c r="J6282" t="s">
        <v>11</v>
      </c>
      <c r="K6282" s="21">
        <f>INDEX(LISTAS!$H:$Q,MATCH(BASE!H6282,LISTAS!$G:$G,0),MATCH(BASE!J6282,LISTAS!$H$3:$Q$3,0))*Tabela3[[#This Row],[QUANTIDADE]]</f>
        <v>18</v>
      </c>
      <c r="L6282" s="2" t="str">
        <f>TEXT(Tabela3[[#This Row],[DATA]],"MM")</f>
        <v>05</v>
      </c>
      <c r="M6282" s="2">
        <f>WEEKNUM(Tabela3[[#This Row],[DATA]])</f>
        <v>21</v>
      </c>
      <c r="N6282" s="18">
        <f>YEAR(Tabela3[[#This Row],[DATA]])</f>
        <v>2023</v>
      </c>
    </row>
    <row r="6283" spans="2:14">
      <c r="B6283" s="1">
        <v>45068</v>
      </c>
      <c r="C6283">
        <v>14788</v>
      </c>
      <c r="D6283">
        <f>COUNTIF(C$4:C6283,Tabela3[[#This Row],[COMANDA]])</f>
        <v>1</v>
      </c>
      <c r="E6283" t="s">
        <v>90</v>
      </c>
      <c r="F6283" t="s">
        <v>99</v>
      </c>
      <c r="G6283" t="s">
        <v>8</v>
      </c>
      <c r="H6283" t="s">
        <v>204</v>
      </c>
      <c r="I6283" s="2">
        <v>1</v>
      </c>
      <c r="J6283" t="s">
        <v>11</v>
      </c>
      <c r="K6283" s="21">
        <f>INDEX(LISTAS!$H:$Q,MATCH(BASE!H6283,LISTAS!$G:$G,0),MATCH(BASE!J6283,LISTAS!$H$3:$Q$3,0))*Tabela3[[#This Row],[QUANTIDADE]]</f>
        <v>18</v>
      </c>
      <c r="L6283" s="2" t="str">
        <f>TEXT(Tabela3[[#This Row],[DATA]],"MM")</f>
        <v>05</v>
      </c>
      <c r="M6283" s="2">
        <f>WEEKNUM(Tabela3[[#This Row],[DATA]])</f>
        <v>21</v>
      </c>
      <c r="N6283" s="18">
        <f>YEAR(Tabela3[[#This Row],[DATA]])</f>
        <v>2023</v>
      </c>
    </row>
    <row r="6284" spans="2:14">
      <c r="B6284" s="1">
        <v>45068</v>
      </c>
      <c r="C6284">
        <v>14788</v>
      </c>
      <c r="D6284">
        <f>COUNTIF(C$4:C6284,Tabela3[[#This Row],[COMANDA]])</f>
        <v>2</v>
      </c>
      <c r="E6284" t="s">
        <v>90</v>
      </c>
      <c r="F6284" t="s">
        <v>99</v>
      </c>
      <c r="G6284" t="s">
        <v>61</v>
      </c>
      <c r="H6284" t="s">
        <v>199</v>
      </c>
      <c r="I6284" s="2">
        <v>1</v>
      </c>
      <c r="J6284" t="s">
        <v>11</v>
      </c>
      <c r="K6284" s="21">
        <f>INDEX(LISTAS!$H:$Q,MATCH(BASE!H6284,LISTAS!$G:$G,0),MATCH(BASE!J6284,LISTAS!$H$3:$Q$3,0))*Tabela3[[#This Row],[QUANTIDADE]]</f>
        <v>1</v>
      </c>
      <c r="L6284" s="2" t="str">
        <f>TEXT(Tabela3[[#This Row],[DATA]],"MM")</f>
        <v>05</v>
      </c>
      <c r="M6284" s="2">
        <f>WEEKNUM(Tabela3[[#This Row],[DATA]])</f>
        <v>21</v>
      </c>
      <c r="N6284" s="18">
        <f>YEAR(Tabela3[[#This Row],[DATA]])</f>
        <v>2023</v>
      </c>
    </row>
    <row r="6285" spans="2:14">
      <c r="B6285" s="1">
        <v>45068</v>
      </c>
      <c r="C6285">
        <v>14788</v>
      </c>
      <c r="D6285">
        <f>COUNTIF(C$4:C6285,Tabela3[[#This Row],[COMANDA]])</f>
        <v>3</v>
      </c>
      <c r="E6285" t="s">
        <v>90</v>
      </c>
      <c r="F6285" t="s">
        <v>99</v>
      </c>
      <c r="G6285" t="s">
        <v>9</v>
      </c>
      <c r="H6285" t="s">
        <v>136</v>
      </c>
      <c r="I6285" s="2">
        <v>1</v>
      </c>
      <c r="J6285" t="s">
        <v>11</v>
      </c>
      <c r="K6285" s="21">
        <f>INDEX(LISTAS!$H:$Q,MATCH(BASE!H6285,LISTAS!$G:$G,0),MATCH(BASE!J6285,LISTAS!$H$3:$Q$3,0))*Tabela3[[#This Row],[QUANTIDADE]]</f>
        <v>4</v>
      </c>
      <c r="L6285" s="2" t="str">
        <f>TEXT(Tabela3[[#This Row],[DATA]],"MM")</f>
        <v>05</v>
      </c>
      <c r="M6285" s="2">
        <f>WEEKNUM(Tabela3[[#This Row],[DATA]])</f>
        <v>21</v>
      </c>
      <c r="N6285" s="18">
        <f>YEAR(Tabela3[[#This Row],[DATA]])</f>
        <v>2023</v>
      </c>
    </row>
    <row r="6286" spans="2:14">
      <c r="B6286" s="1">
        <v>45068</v>
      </c>
      <c r="C6286">
        <v>14789</v>
      </c>
      <c r="D6286">
        <f>COUNTIF(C$4:C6286,Tabela3[[#This Row],[COMANDA]])</f>
        <v>1</v>
      </c>
      <c r="E6286" t="s">
        <v>90</v>
      </c>
      <c r="F6286" t="s">
        <v>98</v>
      </c>
      <c r="G6286" t="s">
        <v>8</v>
      </c>
      <c r="H6286" t="s">
        <v>202</v>
      </c>
      <c r="I6286" s="2">
        <v>1</v>
      </c>
      <c r="J6286" t="s">
        <v>11</v>
      </c>
      <c r="K6286" s="21">
        <f>INDEX(LISTAS!$H:$Q,MATCH(BASE!H6286,LISTAS!$G:$G,0),MATCH(BASE!J6286,LISTAS!$H$3:$Q$3,0))*Tabela3[[#This Row],[QUANTIDADE]]</f>
        <v>20</v>
      </c>
      <c r="L6286" s="2" t="str">
        <f>TEXT(Tabela3[[#This Row],[DATA]],"MM")</f>
        <v>05</v>
      </c>
      <c r="M6286" s="2">
        <f>WEEKNUM(Tabela3[[#This Row],[DATA]])</f>
        <v>21</v>
      </c>
      <c r="N6286" s="18">
        <f>YEAR(Tabela3[[#This Row],[DATA]])</f>
        <v>2023</v>
      </c>
    </row>
    <row r="6287" spans="2:14">
      <c r="B6287" s="1">
        <v>45068</v>
      </c>
      <c r="C6287">
        <v>14789</v>
      </c>
      <c r="D6287">
        <f>COUNTIF(C$4:C6287,Tabela3[[#This Row],[COMANDA]])</f>
        <v>2</v>
      </c>
      <c r="E6287" t="s">
        <v>90</v>
      </c>
      <c r="F6287" t="s">
        <v>98</v>
      </c>
      <c r="G6287" t="s">
        <v>61</v>
      </c>
      <c r="H6287" t="s">
        <v>199</v>
      </c>
      <c r="I6287" s="2">
        <v>1</v>
      </c>
      <c r="J6287" t="s">
        <v>11</v>
      </c>
      <c r="K6287" s="21">
        <f>INDEX(LISTAS!$H:$Q,MATCH(BASE!H6287,LISTAS!$G:$G,0),MATCH(BASE!J6287,LISTAS!$H$3:$Q$3,0))*Tabela3[[#This Row],[QUANTIDADE]]</f>
        <v>1</v>
      </c>
      <c r="L6287" s="2" t="str">
        <f>TEXT(Tabela3[[#This Row],[DATA]],"MM")</f>
        <v>05</v>
      </c>
      <c r="M6287" s="2">
        <f>WEEKNUM(Tabela3[[#This Row],[DATA]])</f>
        <v>21</v>
      </c>
      <c r="N6287" s="18">
        <f>YEAR(Tabela3[[#This Row],[DATA]])</f>
        <v>2023</v>
      </c>
    </row>
    <row r="6288" spans="2:14">
      <c r="B6288" s="1">
        <v>45068</v>
      </c>
      <c r="C6288">
        <v>14789</v>
      </c>
      <c r="D6288">
        <f>COUNTIF(C$4:C6288,Tabela3[[#This Row],[COMANDA]])</f>
        <v>3</v>
      </c>
      <c r="E6288" t="s">
        <v>90</v>
      </c>
      <c r="F6288" t="s">
        <v>98</v>
      </c>
      <c r="G6288" t="s">
        <v>9</v>
      </c>
      <c r="H6288" t="s">
        <v>138</v>
      </c>
      <c r="I6288" s="2">
        <v>1</v>
      </c>
      <c r="J6288" t="s">
        <v>11</v>
      </c>
      <c r="K6288" s="21">
        <f>INDEX(LISTAS!$H:$Q,MATCH(BASE!H6288,LISTAS!$G:$G,0),MATCH(BASE!J6288,LISTAS!$H$3:$Q$3,0))*Tabela3[[#This Row],[QUANTIDADE]]</f>
        <v>4</v>
      </c>
      <c r="L6288" s="2" t="str">
        <f>TEXT(Tabela3[[#This Row],[DATA]],"MM")</f>
        <v>05</v>
      </c>
      <c r="M6288" s="2">
        <f>WEEKNUM(Tabela3[[#This Row],[DATA]])</f>
        <v>21</v>
      </c>
      <c r="N6288" s="18">
        <f>YEAR(Tabela3[[#This Row],[DATA]])</f>
        <v>2023</v>
      </c>
    </row>
    <row r="6289" spans="2:14">
      <c r="B6289" s="1">
        <v>45068</v>
      </c>
      <c r="C6289">
        <v>14790</v>
      </c>
      <c r="D6289">
        <f>COUNTIF(C$4:C6289,Tabela3[[#This Row],[COMANDA]])</f>
        <v>1</v>
      </c>
      <c r="E6289" t="s">
        <v>90</v>
      </c>
      <c r="F6289" t="s">
        <v>99</v>
      </c>
      <c r="G6289" t="s">
        <v>8</v>
      </c>
      <c r="H6289" t="s">
        <v>47</v>
      </c>
      <c r="I6289" s="2">
        <v>1</v>
      </c>
      <c r="J6289" t="s">
        <v>11</v>
      </c>
      <c r="K6289" s="21">
        <f>INDEX(LISTAS!$H:$Q,MATCH(BASE!H6289,LISTAS!$G:$G,0),MATCH(BASE!J6289,LISTAS!$H$3:$Q$3,0))*Tabela3[[#This Row],[QUANTIDADE]]</f>
        <v>16</v>
      </c>
      <c r="L6289" s="2" t="str">
        <f>TEXT(Tabela3[[#This Row],[DATA]],"MM")</f>
        <v>05</v>
      </c>
      <c r="M6289" s="2">
        <f>WEEKNUM(Tabela3[[#This Row],[DATA]])</f>
        <v>21</v>
      </c>
      <c r="N6289" s="18">
        <f>YEAR(Tabela3[[#This Row],[DATA]])</f>
        <v>2023</v>
      </c>
    </row>
    <row r="6290" spans="2:14">
      <c r="B6290" s="1">
        <v>45068</v>
      </c>
      <c r="C6290">
        <v>14791</v>
      </c>
      <c r="D6290">
        <f>COUNTIF(C$4:C6290,Tabela3[[#This Row],[COMANDA]])</f>
        <v>1</v>
      </c>
      <c r="E6290" t="s">
        <v>90</v>
      </c>
      <c r="G6290" t="s">
        <v>8</v>
      </c>
      <c r="H6290" t="s">
        <v>42</v>
      </c>
      <c r="I6290" s="2">
        <v>1</v>
      </c>
      <c r="J6290" t="s">
        <v>11</v>
      </c>
      <c r="K6290" s="21">
        <f>INDEX(LISTAS!$H:$Q,MATCH(BASE!H6290,LISTAS!$G:$G,0),MATCH(BASE!J6290,LISTAS!$H$3:$Q$3,0))*Tabela3[[#This Row],[QUANTIDADE]]</f>
        <v>16</v>
      </c>
      <c r="L6290" s="2" t="str">
        <f>TEXT(Tabela3[[#This Row],[DATA]],"MM")</f>
        <v>05</v>
      </c>
      <c r="M6290" s="2">
        <f>WEEKNUM(Tabela3[[#This Row],[DATA]])</f>
        <v>21</v>
      </c>
      <c r="N6290" s="18">
        <f>YEAR(Tabela3[[#This Row],[DATA]])</f>
        <v>2023</v>
      </c>
    </row>
    <row r="6291" spans="2:14">
      <c r="B6291" s="1">
        <v>45068</v>
      </c>
      <c r="C6291">
        <v>14791</v>
      </c>
      <c r="D6291">
        <f>COUNTIF(C$4:C6291,Tabela3[[#This Row],[COMANDA]])</f>
        <v>2</v>
      </c>
      <c r="E6291" t="s">
        <v>90</v>
      </c>
      <c r="G6291" t="s">
        <v>8</v>
      </c>
      <c r="H6291" t="s">
        <v>84</v>
      </c>
      <c r="I6291" s="2">
        <v>1</v>
      </c>
      <c r="J6291" t="s">
        <v>11</v>
      </c>
      <c r="K6291" s="21">
        <f>INDEX(LISTAS!$H:$Q,MATCH(BASE!H6291,LISTAS!$G:$G,0),MATCH(BASE!J6291,LISTAS!$H$3:$Q$3,0))*Tabela3[[#This Row],[QUANTIDADE]]</f>
        <v>16</v>
      </c>
      <c r="L6291" s="2" t="str">
        <f>TEXT(Tabela3[[#This Row],[DATA]],"MM")</f>
        <v>05</v>
      </c>
      <c r="M6291" s="2">
        <f>WEEKNUM(Tabela3[[#This Row],[DATA]])</f>
        <v>21</v>
      </c>
      <c r="N6291" s="18">
        <f>YEAR(Tabela3[[#This Row],[DATA]])</f>
        <v>2023</v>
      </c>
    </row>
    <row r="6292" spans="2:14">
      <c r="B6292" s="1">
        <v>45068</v>
      </c>
      <c r="C6292">
        <v>14791</v>
      </c>
      <c r="D6292">
        <f>COUNTIF(C$4:C6292,Tabela3[[#This Row],[COMANDA]])</f>
        <v>3</v>
      </c>
      <c r="E6292" t="s">
        <v>90</v>
      </c>
      <c r="G6292" t="s">
        <v>61</v>
      </c>
      <c r="H6292" t="s">
        <v>163</v>
      </c>
      <c r="I6292" s="2">
        <v>1</v>
      </c>
      <c r="J6292" t="s">
        <v>11</v>
      </c>
      <c r="K6292" s="21">
        <f>INDEX(LISTAS!$H:$Q,MATCH(BASE!H6292,LISTAS!$G:$G,0),MATCH(BASE!J6292,LISTAS!$H$3:$Q$3,0))*Tabela3[[#This Row],[QUANTIDADE]]</f>
        <v>4</v>
      </c>
      <c r="L6292" s="2" t="str">
        <f>TEXT(Tabela3[[#This Row],[DATA]],"MM")</f>
        <v>05</v>
      </c>
      <c r="M6292" s="2">
        <f>WEEKNUM(Tabela3[[#This Row],[DATA]])</f>
        <v>21</v>
      </c>
      <c r="N6292" s="18">
        <f>YEAR(Tabela3[[#This Row],[DATA]])</f>
        <v>2023</v>
      </c>
    </row>
    <row r="6293" spans="2:14">
      <c r="B6293" s="1">
        <v>45068</v>
      </c>
      <c r="C6293">
        <v>14792</v>
      </c>
      <c r="D6293">
        <f>COUNTIF(C$4:C6293,Tabela3[[#This Row],[COMANDA]])</f>
        <v>1</v>
      </c>
      <c r="E6293" t="s">
        <v>90</v>
      </c>
      <c r="F6293" t="s">
        <v>375</v>
      </c>
      <c r="G6293" t="s">
        <v>8</v>
      </c>
      <c r="H6293" t="s">
        <v>202</v>
      </c>
      <c r="I6293" s="2">
        <v>2</v>
      </c>
      <c r="J6293" t="s">
        <v>12</v>
      </c>
      <c r="K6293" s="21">
        <f>INDEX(LISTAS!$H:$Q,MATCH(BASE!H6293,LISTAS!$G:$G,0),MATCH(BASE!J6293,LISTAS!$H$3:$Q$3,0))*Tabela3[[#This Row],[QUANTIDADE]]</f>
        <v>36</v>
      </c>
      <c r="L6293" s="2" t="str">
        <f>TEXT(Tabela3[[#This Row],[DATA]],"MM")</f>
        <v>05</v>
      </c>
      <c r="M6293" s="2">
        <f>WEEKNUM(Tabela3[[#This Row],[DATA]])</f>
        <v>21</v>
      </c>
      <c r="N6293" s="18">
        <f>YEAR(Tabela3[[#This Row],[DATA]])</f>
        <v>2023</v>
      </c>
    </row>
    <row r="6294" spans="2:14">
      <c r="B6294" s="1">
        <v>45068</v>
      </c>
      <c r="C6294">
        <v>14793</v>
      </c>
      <c r="D6294">
        <f>COUNTIF(C$4:C6294,Tabela3[[#This Row],[COMANDA]])</f>
        <v>1</v>
      </c>
      <c r="E6294" t="s">
        <v>90</v>
      </c>
      <c r="F6294" t="s">
        <v>375</v>
      </c>
      <c r="G6294" t="s">
        <v>8</v>
      </c>
      <c r="H6294" t="s">
        <v>43</v>
      </c>
      <c r="I6294" s="2">
        <v>1</v>
      </c>
      <c r="J6294" t="s">
        <v>11</v>
      </c>
      <c r="K6294" s="21">
        <f>INDEX(LISTAS!$H:$Q,MATCH(BASE!H6294,LISTAS!$G:$G,0),MATCH(BASE!J6294,LISTAS!$H$3:$Q$3,0))*Tabela3[[#This Row],[QUANTIDADE]]</f>
        <v>18</v>
      </c>
      <c r="L6294" s="2" t="str">
        <f>TEXT(Tabela3[[#This Row],[DATA]],"MM")</f>
        <v>05</v>
      </c>
      <c r="M6294" s="2">
        <f>WEEKNUM(Tabela3[[#This Row],[DATA]])</f>
        <v>21</v>
      </c>
      <c r="N6294" s="18">
        <f>YEAR(Tabela3[[#This Row],[DATA]])</f>
        <v>2023</v>
      </c>
    </row>
    <row r="6295" spans="2:14">
      <c r="B6295" s="1">
        <v>45068</v>
      </c>
      <c r="C6295">
        <v>14793</v>
      </c>
      <c r="D6295">
        <f>COUNTIF(C$4:C6295,Tabela3[[#This Row],[COMANDA]])</f>
        <v>2</v>
      </c>
      <c r="E6295" t="s">
        <v>90</v>
      </c>
      <c r="F6295" t="s">
        <v>375</v>
      </c>
      <c r="G6295" t="s">
        <v>9</v>
      </c>
      <c r="H6295" t="s">
        <v>242</v>
      </c>
      <c r="I6295" s="2">
        <v>1</v>
      </c>
      <c r="J6295" t="s">
        <v>11</v>
      </c>
      <c r="K6295" s="21">
        <f>INDEX(LISTAS!$H:$Q,MATCH(BASE!H6295,LISTAS!$G:$G,0),MATCH(BASE!J6295,LISTAS!$H$3:$Q$3,0))*Tabela3[[#This Row],[QUANTIDADE]]</f>
        <v>4</v>
      </c>
      <c r="L6295" s="2" t="str">
        <f>TEXT(Tabela3[[#This Row],[DATA]],"MM")</f>
        <v>05</v>
      </c>
      <c r="M6295" s="2">
        <f>WEEKNUM(Tabela3[[#This Row],[DATA]])</f>
        <v>21</v>
      </c>
      <c r="N6295" s="18">
        <f>YEAR(Tabela3[[#This Row],[DATA]])</f>
        <v>2023</v>
      </c>
    </row>
    <row r="6296" spans="2:14">
      <c r="B6296" s="1">
        <v>45068</v>
      </c>
      <c r="C6296">
        <v>14794</v>
      </c>
      <c r="D6296">
        <f>COUNTIF(C$4:C6296,Tabela3[[#This Row],[COMANDA]])</f>
        <v>1</v>
      </c>
      <c r="E6296" t="s">
        <v>90</v>
      </c>
      <c r="G6296" t="s">
        <v>8</v>
      </c>
      <c r="H6296" t="s">
        <v>203</v>
      </c>
      <c r="I6296" s="2">
        <v>1</v>
      </c>
      <c r="J6296" t="s">
        <v>11</v>
      </c>
      <c r="K6296" s="21">
        <f>INDEX(LISTAS!$H:$Q,MATCH(BASE!H6296,LISTAS!$G:$G,0),MATCH(BASE!J6296,LISTAS!$H$3:$Q$3,0))*Tabela3[[#This Row],[QUANTIDADE]]</f>
        <v>20</v>
      </c>
      <c r="L6296" s="2" t="str">
        <f>TEXT(Tabela3[[#This Row],[DATA]],"MM")</f>
        <v>05</v>
      </c>
      <c r="M6296" s="2">
        <f>WEEKNUM(Tabela3[[#This Row],[DATA]])</f>
        <v>21</v>
      </c>
      <c r="N6296" s="18">
        <f>YEAR(Tabela3[[#This Row],[DATA]])</f>
        <v>2023</v>
      </c>
    </row>
    <row r="6297" spans="2:14">
      <c r="B6297" s="1">
        <v>45068</v>
      </c>
      <c r="C6297">
        <v>14794</v>
      </c>
      <c r="D6297">
        <f>COUNTIF(C$4:C6297,Tabela3[[#This Row],[COMANDA]])</f>
        <v>2</v>
      </c>
      <c r="E6297" t="s">
        <v>90</v>
      </c>
      <c r="G6297" t="s">
        <v>9</v>
      </c>
      <c r="H6297" t="s">
        <v>56</v>
      </c>
      <c r="I6297" s="2">
        <v>1</v>
      </c>
      <c r="J6297" t="s">
        <v>11</v>
      </c>
      <c r="K6297" s="21">
        <f>INDEX(LISTAS!$H:$Q,MATCH(BASE!H6297,LISTAS!$G:$G,0),MATCH(BASE!J6297,LISTAS!$H$3:$Q$3,0))*Tabela3[[#This Row],[QUANTIDADE]]</f>
        <v>3</v>
      </c>
      <c r="L6297" s="2" t="str">
        <f>TEXT(Tabela3[[#This Row],[DATA]],"MM")</f>
        <v>05</v>
      </c>
      <c r="M6297" s="2">
        <f>WEEKNUM(Tabela3[[#This Row],[DATA]])</f>
        <v>21</v>
      </c>
      <c r="N6297" s="18">
        <f>YEAR(Tabela3[[#This Row],[DATA]])</f>
        <v>2023</v>
      </c>
    </row>
    <row r="6298" spans="2:14">
      <c r="B6298" s="1">
        <v>45068</v>
      </c>
      <c r="C6298">
        <v>14795</v>
      </c>
      <c r="D6298">
        <f>COUNTIF(C$4:C6298,Tabela3[[#This Row],[COMANDA]])</f>
        <v>1</v>
      </c>
      <c r="E6298" t="s">
        <v>90</v>
      </c>
      <c r="F6298" t="s">
        <v>99</v>
      </c>
      <c r="G6298" t="s">
        <v>8</v>
      </c>
      <c r="H6298" t="s">
        <v>205</v>
      </c>
      <c r="I6298" s="2">
        <v>1</v>
      </c>
      <c r="J6298" t="s">
        <v>11</v>
      </c>
      <c r="K6298" s="21">
        <f>INDEX(LISTAS!$H:$Q,MATCH(BASE!H6298,LISTAS!$G:$G,0),MATCH(BASE!J6298,LISTAS!$H$3:$Q$3,0))*Tabela3[[#This Row],[QUANTIDADE]]</f>
        <v>22</v>
      </c>
      <c r="L6298" s="2" t="str">
        <f>TEXT(Tabela3[[#This Row],[DATA]],"MM")</f>
        <v>05</v>
      </c>
      <c r="M6298" s="2">
        <f>WEEKNUM(Tabela3[[#This Row],[DATA]])</f>
        <v>21</v>
      </c>
      <c r="N6298" s="18">
        <f>YEAR(Tabela3[[#This Row],[DATA]])</f>
        <v>2023</v>
      </c>
    </row>
    <row r="6299" spans="2:14">
      <c r="B6299" s="1">
        <v>45068</v>
      </c>
      <c r="C6299">
        <v>14796</v>
      </c>
      <c r="D6299">
        <f>COUNTIF(C$4:C6299,Tabela3[[#This Row],[COMANDA]])</f>
        <v>1</v>
      </c>
      <c r="E6299" t="s">
        <v>89</v>
      </c>
      <c r="F6299" t="s">
        <v>99</v>
      </c>
      <c r="G6299" t="s">
        <v>8</v>
      </c>
      <c r="H6299" t="s">
        <v>84</v>
      </c>
      <c r="I6299" s="2">
        <v>1</v>
      </c>
      <c r="J6299" t="s">
        <v>11</v>
      </c>
      <c r="K6299" s="21">
        <f>INDEX(LISTAS!$H:$Q,MATCH(BASE!H6299,LISTAS!$G:$G,0),MATCH(BASE!J6299,LISTAS!$H$3:$Q$3,0))*Tabela3[[#This Row],[QUANTIDADE]]</f>
        <v>16</v>
      </c>
      <c r="L6299" s="2" t="str">
        <f>TEXT(Tabela3[[#This Row],[DATA]],"MM")</f>
        <v>05</v>
      </c>
      <c r="M6299" s="2">
        <f>WEEKNUM(Tabela3[[#This Row],[DATA]])</f>
        <v>21</v>
      </c>
      <c r="N6299" s="18">
        <f>YEAR(Tabela3[[#This Row],[DATA]])</f>
        <v>2023</v>
      </c>
    </row>
    <row r="6300" spans="2:14">
      <c r="B6300" s="1">
        <v>45068</v>
      </c>
      <c r="C6300">
        <v>14797</v>
      </c>
      <c r="D6300">
        <f>COUNTIF(C$4:C6300,Tabela3[[#This Row],[COMANDA]])</f>
        <v>1</v>
      </c>
      <c r="E6300" t="s">
        <v>90</v>
      </c>
      <c r="G6300" t="s">
        <v>8</v>
      </c>
      <c r="H6300" t="s">
        <v>204</v>
      </c>
      <c r="I6300" s="2">
        <v>2</v>
      </c>
      <c r="J6300" t="s">
        <v>11</v>
      </c>
      <c r="K6300" s="21">
        <f>INDEX(LISTAS!$H:$Q,MATCH(BASE!H6300,LISTAS!$G:$G,0),MATCH(BASE!J6300,LISTAS!$H$3:$Q$3,0))*Tabela3[[#This Row],[QUANTIDADE]]</f>
        <v>36</v>
      </c>
      <c r="L6300" s="2" t="str">
        <f>TEXT(Tabela3[[#This Row],[DATA]],"MM")</f>
        <v>05</v>
      </c>
      <c r="M6300" s="2">
        <f>WEEKNUM(Tabela3[[#This Row],[DATA]])</f>
        <v>21</v>
      </c>
      <c r="N6300" s="18">
        <f>YEAR(Tabela3[[#This Row],[DATA]])</f>
        <v>2023</v>
      </c>
    </row>
    <row r="6301" spans="2:14">
      <c r="B6301" s="1">
        <v>45068</v>
      </c>
      <c r="C6301">
        <v>14797</v>
      </c>
      <c r="D6301">
        <f>COUNTIF(C$4:C6301,Tabela3[[#This Row],[COMANDA]])</f>
        <v>2</v>
      </c>
      <c r="E6301" t="s">
        <v>90</v>
      </c>
      <c r="G6301" t="s">
        <v>9</v>
      </c>
      <c r="H6301" t="s">
        <v>55</v>
      </c>
      <c r="I6301" s="2">
        <v>1</v>
      </c>
      <c r="J6301" t="s">
        <v>11</v>
      </c>
      <c r="K6301" s="21">
        <f>INDEX(LISTAS!$H:$Q,MATCH(BASE!H6301,LISTAS!$G:$G,0),MATCH(BASE!J6301,LISTAS!$H$3:$Q$3,0))*Tabela3[[#This Row],[QUANTIDADE]]</f>
        <v>3</v>
      </c>
      <c r="L6301" s="2" t="str">
        <f>TEXT(Tabela3[[#This Row],[DATA]],"MM")</f>
        <v>05</v>
      </c>
      <c r="M6301" s="2">
        <f>WEEKNUM(Tabela3[[#This Row],[DATA]])</f>
        <v>21</v>
      </c>
      <c r="N6301" s="18">
        <f>YEAR(Tabela3[[#This Row],[DATA]])</f>
        <v>2023</v>
      </c>
    </row>
    <row r="6302" spans="2:14">
      <c r="B6302" s="1">
        <v>45068</v>
      </c>
      <c r="C6302">
        <v>14797</v>
      </c>
      <c r="D6302">
        <f>COUNTIF(C$4:C6302,Tabela3[[#This Row],[COMANDA]])</f>
        <v>3</v>
      </c>
      <c r="E6302" t="s">
        <v>90</v>
      </c>
      <c r="G6302" t="s">
        <v>9</v>
      </c>
      <c r="H6302" t="s">
        <v>51</v>
      </c>
      <c r="I6302" s="2">
        <v>1</v>
      </c>
      <c r="J6302" t="s">
        <v>11</v>
      </c>
      <c r="K6302" s="21">
        <f>INDEX(LISTAS!$H:$Q,MATCH(BASE!H6302,LISTAS!$G:$G,0),MATCH(BASE!J6302,LISTAS!$H$3:$Q$3,0))*Tabela3[[#This Row],[QUANTIDADE]]</f>
        <v>10</v>
      </c>
      <c r="L6302" s="2" t="str">
        <f>TEXT(Tabela3[[#This Row],[DATA]],"MM")</f>
        <v>05</v>
      </c>
      <c r="M6302" s="2">
        <f>WEEKNUM(Tabela3[[#This Row],[DATA]])</f>
        <v>21</v>
      </c>
      <c r="N6302" s="18">
        <f>YEAR(Tabela3[[#This Row],[DATA]])</f>
        <v>2023</v>
      </c>
    </row>
    <row r="6303" spans="2:14">
      <c r="B6303" s="1">
        <v>45068</v>
      </c>
      <c r="C6303">
        <v>14798</v>
      </c>
      <c r="D6303">
        <f>COUNTIF(C$4:C6303,Tabela3[[#This Row],[COMANDA]])</f>
        <v>1</v>
      </c>
      <c r="E6303" t="s">
        <v>90</v>
      </c>
      <c r="F6303" t="s">
        <v>98</v>
      </c>
      <c r="G6303" t="s">
        <v>8</v>
      </c>
      <c r="H6303" t="s">
        <v>206</v>
      </c>
      <c r="I6303" s="2">
        <v>1</v>
      </c>
      <c r="J6303" t="s">
        <v>11</v>
      </c>
      <c r="K6303" s="21">
        <f>INDEX(LISTAS!$H:$Q,MATCH(BASE!H6303,LISTAS!$G:$G,0),MATCH(BASE!J6303,LISTAS!$H$3:$Q$3,0))*Tabela3[[#This Row],[QUANTIDADE]]</f>
        <v>18</v>
      </c>
      <c r="L6303" s="2" t="str">
        <f>TEXT(Tabela3[[#This Row],[DATA]],"MM")</f>
        <v>05</v>
      </c>
      <c r="M6303" s="2">
        <f>WEEKNUM(Tabela3[[#This Row],[DATA]])</f>
        <v>21</v>
      </c>
      <c r="N6303" s="18">
        <f>YEAR(Tabela3[[#This Row],[DATA]])</f>
        <v>2023</v>
      </c>
    </row>
    <row r="6304" spans="2:14">
      <c r="B6304" s="1">
        <v>45068</v>
      </c>
      <c r="C6304">
        <v>14798</v>
      </c>
      <c r="D6304">
        <f>COUNTIF(C$4:C6304,Tabela3[[#This Row],[COMANDA]])</f>
        <v>2</v>
      </c>
      <c r="E6304" t="s">
        <v>90</v>
      </c>
      <c r="F6304" t="s">
        <v>98</v>
      </c>
      <c r="G6304" t="s">
        <v>9</v>
      </c>
      <c r="H6304" t="s">
        <v>138</v>
      </c>
      <c r="I6304" s="2">
        <v>1</v>
      </c>
      <c r="J6304" t="s">
        <v>11</v>
      </c>
      <c r="K6304" s="21">
        <f>INDEX(LISTAS!$H:$Q,MATCH(BASE!H6304,LISTAS!$G:$G,0),MATCH(BASE!J6304,LISTAS!$H$3:$Q$3,0))*Tabela3[[#This Row],[QUANTIDADE]]</f>
        <v>4</v>
      </c>
      <c r="L6304" s="2" t="str">
        <f>TEXT(Tabela3[[#This Row],[DATA]],"MM")</f>
        <v>05</v>
      </c>
      <c r="M6304" s="2">
        <f>WEEKNUM(Tabela3[[#This Row],[DATA]])</f>
        <v>21</v>
      </c>
      <c r="N6304" s="18">
        <f>YEAR(Tabela3[[#This Row],[DATA]])</f>
        <v>2023</v>
      </c>
    </row>
    <row r="6305" spans="2:14">
      <c r="B6305" s="1">
        <v>45068</v>
      </c>
      <c r="C6305">
        <v>14799</v>
      </c>
      <c r="D6305">
        <f>COUNTIF(C$4:C6305,Tabela3[[#This Row],[COMANDA]])</f>
        <v>1</v>
      </c>
      <c r="E6305" t="s">
        <v>89</v>
      </c>
      <c r="F6305" t="s">
        <v>98</v>
      </c>
      <c r="G6305" t="s">
        <v>8</v>
      </c>
      <c r="H6305" t="s">
        <v>47</v>
      </c>
      <c r="I6305" s="2">
        <v>1</v>
      </c>
      <c r="J6305" t="s">
        <v>11</v>
      </c>
      <c r="K6305" s="21">
        <f>INDEX(LISTAS!$H:$Q,MATCH(BASE!H6305,LISTAS!$G:$G,0),MATCH(BASE!J6305,LISTAS!$H$3:$Q$3,0))*Tabela3[[#This Row],[QUANTIDADE]]</f>
        <v>16</v>
      </c>
      <c r="L6305" s="2" t="str">
        <f>TEXT(Tabela3[[#This Row],[DATA]],"MM")</f>
        <v>05</v>
      </c>
      <c r="M6305" s="2">
        <f>WEEKNUM(Tabela3[[#This Row],[DATA]])</f>
        <v>21</v>
      </c>
      <c r="N6305" s="18">
        <f>YEAR(Tabela3[[#This Row],[DATA]])</f>
        <v>2023</v>
      </c>
    </row>
    <row r="6306" spans="2:14">
      <c r="B6306" s="1">
        <v>45068</v>
      </c>
      <c r="C6306">
        <v>14800</v>
      </c>
      <c r="D6306">
        <f>COUNTIF(C$4:C6306,Tabela3[[#This Row],[COMANDA]])</f>
        <v>1</v>
      </c>
      <c r="E6306" t="s">
        <v>90</v>
      </c>
      <c r="G6306" t="s">
        <v>8</v>
      </c>
      <c r="H6306" t="s">
        <v>203</v>
      </c>
      <c r="I6306" s="2">
        <v>1</v>
      </c>
      <c r="J6306" t="s">
        <v>11</v>
      </c>
      <c r="K6306" s="21">
        <f>INDEX(LISTAS!$H:$Q,MATCH(BASE!H6306,LISTAS!$G:$G,0),MATCH(BASE!J6306,LISTAS!$H$3:$Q$3,0))*Tabela3[[#This Row],[QUANTIDADE]]</f>
        <v>20</v>
      </c>
      <c r="L6306" s="2" t="str">
        <f>TEXT(Tabela3[[#This Row],[DATA]],"MM")</f>
        <v>05</v>
      </c>
      <c r="M6306" s="2">
        <f>WEEKNUM(Tabela3[[#This Row],[DATA]])</f>
        <v>21</v>
      </c>
      <c r="N6306" s="18">
        <f>YEAR(Tabela3[[#This Row],[DATA]])</f>
        <v>2023</v>
      </c>
    </row>
    <row r="6307" spans="2:14">
      <c r="B6307" s="1">
        <v>45068</v>
      </c>
      <c r="C6307">
        <v>14801</v>
      </c>
      <c r="D6307">
        <f>COUNTIF(C$4:C6307,Tabela3[[#This Row],[COMANDA]])</f>
        <v>1</v>
      </c>
      <c r="E6307" t="s">
        <v>89</v>
      </c>
      <c r="G6307" t="s">
        <v>8</v>
      </c>
      <c r="H6307" t="s">
        <v>43</v>
      </c>
      <c r="I6307" s="2">
        <v>1</v>
      </c>
      <c r="J6307" t="s">
        <v>11</v>
      </c>
      <c r="K6307" s="21">
        <f>INDEX(LISTAS!$H:$Q,MATCH(BASE!H6307,LISTAS!$G:$G,0),MATCH(BASE!J6307,LISTAS!$H$3:$Q$3,0))*Tabela3[[#This Row],[QUANTIDADE]]</f>
        <v>18</v>
      </c>
      <c r="L6307" s="2" t="str">
        <f>TEXT(Tabela3[[#This Row],[DATA]],"MM")</f>
        <v>05</v>
      </c>
      <c r="M6307" s="2">
        <f>WEEKNUM(Tabela3[[#This Row],[DATA]])</f>
        <v>21</v>
      </c>
      <c r="N6307" s="18">
        <f>YEAR(Tabela3[[#This Row],[DATA]])</f>
        <v>2023</v>
      </c>
    </row>
    <row r="6308" spans="2:14">
      <c r="B6308" s="1">
        <v>45068</v>
      </c>
      <c r="C6308">
        <v>14802</v>
      </c>
      <c r="D6308">
        <f>COUNTIF(C$4:C6308,Tabela3[[#This Row],[COMANDA]])</f>
        <v>1</v>
      </c>
      <c r="E6308" t="s">
        <v>90</v>
      </c>
      <c r="F6308" t="s">
        <v>99</v>
      </c>
      <c r="G6308" t="s">
        <v>8</v>
      </c>
      <c r="H6308" t="s">
        <v>206</v>
      </c>
      <c r="I6308" s="2">
        <v>1</v>
      </c>
      <c r="J6308" t="s">
        <v>11</v>
      </c>
      <c r="K6308" s="21">
        <f>INDEX(LISTAS!$H:$Q,MATCH(BASE!H6308,LISTAS!$G:$G,0),MATCH(BASE!J6308,LISTAS!$H$3:$Q$3,0))*Tabela3[[#This Row],[QUANTIDADE]]</f>
        <v>18</v>
      </c>
      <c r="L6308" s="2" t="str">
        <f>TEXT(Tabela3[[#This Row],[DATA]],"MM")</f>
        <v>05</v>
      </c>
      <c r="M6308" s="2">
        <f>WEEKNUM(Tabela3[[#This Row],[DATA]])</f>
        <v>21</v>
      </c>
      <c r="N6308" s="18">
        <f>YEAR(Tabela3[[#This Row],[DATA]])</f>
        <v>2023</v>
      </c>
    </row>
    <row r="6309" spans="2:14">
      <c r="B6309" s="1">
        <v>45068</v>
      </c>
      <c r="C6309">
        <v>14802</v>
      </c>
      <c r="D6309">
        <f>COUNTIF(C$4:C6309,Tabela3[[#This Row],[COMANDA]])</f>
        <v>2</v>
      </c>
      <c r="E6309" t="s">
        <v>90</v>
      </c>
      <c r="F6309" t="s">
        <v>99</v>
      </c>
      <c r="G6309" t="s">
        <v>9</v>
      </c>
      <c r="H6309" t="s">
        <v>219</v>
      </c>
      <c r="I6309" s="2">
        <v>1</v>
      </c>
      <c r="J6309" t="s">
        <v>11</v>
      </c>
      <c r="K6309" s="21">
        <f>INDEX(LISTAS!$H:$Q,MATCH(BASE!H6309,LISTAS!$G:$G,0),MATCH(BASE!J6309,LISTAS!$H$3:$Q$3,0))*Tabela3[[#This Row],[QUANTIDADE]]</f>
        <v>5</v>
      </c>
      <c r="L6309" s="2" t="str">
        <f>TEXT(Tabela3[[#This Row],[DATA]],"MM")</f>
        <v>05</v>
      </c>
      <c r="M6309" s="2">
        <f>WEEKNUM(Tabela3[[#This Row],[DATA]])</f>
        <v>21</v>
      </c>
      <c r="N6309" s="18">
        <f>YEAR(Tabela3[[#This Row],[DATA]])</f>
        <v>2023</v>
      </c>
    </row>
    <row r="6310" spans="2:14">
      <c r="B6310" s="1">
        <v>45068</v>
      </c>
      <c r="C6310">
        <v>14803</v>
      </c>
      <c r="D6310">
        <f>COUNTIF(C$4:C6310,Tabela3[[#This Row],[COMANDA]])</f>
        <v>1</v>
      </c>
      <c r="E6310" t="s">
        <v>90</v>
      </c>
      <c r="F6310" t="s">
        <v>98</v>
      </c>
      <c r="G6310" t="s">
        <v>8</v>
      </c>
      <c r="H6310" t="s">
        <v>203</v>
      </c>
      <c r="I6310" s="2">
        <v>1</v>
      </c>
      <c r="J6310" t="s">
        <v>11</v>
      </c>
      <c r="K6310" s="21">
        <f>INDEX(LISTAS!$H:$Q,MATCH(BASE!H6310,LISTAS!$G:$G,0),MATCH(BASE!J6310,LISTAS!$H$3:$Q$3,0))*Tabela3[[#This Row],[QUANTIDADE]]</f>
        <v>20</v>
      </c>
      <c r="L6310" s="2" t="str">
        <f>TEXT(Tabela3[[#This Row],[DATA]],"MM")</f>
        <v>05</v>
      </c>
      <c r="M6310" s="2">
        <f>WEEKNUM(Tabela3[[#This Row],[DATA]])</f>
        <v>21</v>
      </c>
      <c r="N6310" s="18">
        <f>YEAR(Tabela3[[#This Row],[DATA]])</f>
        <v>2023</v>
      </c>
    </row>
    <row r="6311" spans="2:14">
      <c r="B6311" s="1">
        <v>45068</v>
      </c>
      <c r="C6311">
        <v>14803</v>
      </c>
      <c r="D6311">
        <f>COUNTIF(C$4:C6311,Tabela3[[#This Row],[COMANDA]])</f>
        <v>2</v>
      </c>
      <c r="E6311" t="s">
        <v>90</v>
      </c>
      <c r="F6311" t="s">
        <v>98</v>
      </c>
      <c r="G6311" t="s">
        <v>9</v>
      </c>
      <c r="H6311" t="s">
        <v>132</v>
      </c>
      <c r="I6311" s="2">
        <v>1</v>
      </c>
      <c r="J6311" t="s">
        <v>11</v>
      </c>
      <c r="K6311" s="21">
        <f>INDEX(LISTAS!$H:$Q,MATCH(BASE!H6311,LISTAS!$G:$G,0),MATCH(BASE!J6311,LISTAS!$H$3:$Q$3,0))*Tabela3[[#This Row],[QUANTIDADE]]</f>
        <v>3</v>
      </c>
      <c r="L6311" s="2" t="str">
        <f>TEXT(Tabela3[[#This Row],[DATA]],"MM")</f>
        <v>05</v>
      </c>
      <c r="M6311" s="2">
        <f>WEEKNUM(Tabela3[[#This Row],[DATA]])</f>
        <v>21</v>
      </c>
      <c r="N6311" s="18">
        <f>YEAR(Tabela3[[#This Row],[DATA]])</f>
        <v>2023</v>
      </c>
    </row>
    <row r="6312" spans="2:14">
      <c r="B6312" s="1">
        <v>45068</v>
      </c>
      <c r="C6312">
        <v>14804</v>
      </c>
      <c r="D6312">
        <f>COUNTIF(C$4:C6312,Tabela3[[#This Row],[COMANDA]])</f>
        <v>1</v>
      </c>
      <c r="E6312" t="s">
        <v>90</v>
      </c>
      <c r="F6312" t="s">
        <v>99</v>
      </c>
      <c r="G6312" t="s">
        <v>8</v>
      </c>
      <c r="H6312" t="s">
        <v>47</v>
      </c>
      <c r="I6312" s="2">
        <v>1</v>
      </c>
      <c r="J6312" t="s">
        <v>11</v>
      </c>
      <c r="K6312" s="21">
        <f>INDEX(LISTAS!$H:$Q,MATCH(BASE!H6312,LISTAS!$G:$G,0),MATCH(BASE!J6312,LISTAS!$H$3:$Q$3,0))*Tabela3[[#This Row],[QUANTIDADE]]</f>
        <v>16</v>
      </c>
      <c r="L6312" s="2" t="str">
        <f>TEXT(Tabela3[[#This Row],[DATA]],"MM")</f>
        <v>05</v>
      </c>
      <c r="M6312" s="2">
        <f>WEEKNUM(Tabela3[[#This Row],[DATA]])</f>
        <v>21</v>
      </c>
      <c r="N6312" s="18">
        <f>YEAR(Tabela3[[#This Row],[DATA]])</f>
        <v>2023</v>
      </c>
    </row>
    <row r="6313" spans="2:14">
      <c r="B6313" s="1">
        <v>45068</v>
      </c>
      <c r="C6313">
        <v>14805</v>
      </c>
      <c r="D6313">
        <f>COUNTIF(C$4:C6313,Tabela3[[#This Row],[COMANDA]])</f>
        <v>1</v>
      </c>
      <c r="E6313" t="s">
        <v>90</v>
      </c>
      <c r="F6313" t="s">
        <v>98</v>
      </c>
      <c r="G6313" t="s">
        <v>8</v>
      </c>
      <c r="H6313" t="s">
        <v>202</v>
      </c>
      <c r="I6313" s="2">
        <v>1</v>
      </c>
      <c r="J6313" t="s">
        <v>11</v>
      </c>
      <c r="K6313" s="21">
        <f>INDEX(LISTAS!$H:$Q,MATCH(BASE!H6313,LISTAS!$G:$G,0),MATCH(BASE!J6313,LISTAS!$H$3:$Q$3,0))*Tabela3[[#This Row],[QUANTIDADE]]</f>
        <v>20</v>
      </c>
      <c r="L6313" s="2" t="str">
        <f>TEXT(Tabela3[[#This Row],[DATA]],"MM")</f>
        <v>05</v>
      </c>
      <c r="M6313" s="2">
        <f>WEEKNUM(Tabela3[[#This Row],[DATA]])</f>
        <v>21</v>
      </c>
      <c r="N6313" s="18">
        <f>YEAR(Tabela3[[#This Row],[DATA]])</f>
        <v>2023</v>
      </c>
    </row>
    <row r="6314" spans="2:14">
      <c r="B6314" s="1">
        <v>45068</v>
      </c>
      <c r="C6314">
        <v>14806</v>
      </c>
      <c r="D6314">
        <f>COUNTIF(C$4:C6314,Tabela3[[#This Row],[COMANDA]])</f>
        <v>1</v>
      </c>
      <c r="E6314" t="s">
        <v>90</v>
      </c>
      <c r="F6314" t="s">
        <v>99</v>
      </c>
      <c r="G6314" t="s">
        <v>8</v>
      </c>
      <c r="H6314" t="s">
        <v>204</v>
      </c>
      <c r="I6314" s="2">
        <v>1</v>
      </c>
      <c r="J6314" t="s">
        <v>11</v>
      </c>
      <c r="K6314" s="21">
        <f>INDEX(LISTAS!$H:$Q,MATCH(BASE!H6314,LISTAS!$G:$G,0),MATCH(BASE!J6314,LISTAS!$H$3:$Q$3,0))*Tabela3[[#This Row],[QUANTIDADE]]</f>
        <v>18</v>
      </c>
      <c r="L6314" s="2" t="str">
        <f>TEXT(Tabela3[[#This Row],[DATA]],"MM")</f>
        <v>05</v>
      </c>
      <c r="M6314" s="2">
        <f>WEEKNUM(Tabela3[[#This Row],[DATA]])</f>
        <v>21</v>
      </c>
      <c r="N6314" s="18">
        <f>YEAR(Tabela3[[#This Row],[DATA]])</f>
        <v>2023</v>
      </c>
    </row>
    <row r="6315" spans="2:14">
      <c r="B6315" s="1">
        <v>45068</v>
      </c>
      <c r="C6315">
        <v>14806</v>
      </c>
      <c r="D6315">
        <f>COUNTIF(C$4:C6315,Tabela3[[#This Row],[COMANDA]])</f>
        <v>2</v>
      </c>
      <c r="E6315" t="s">
        <v>90</v>
      </c>
      <c r="F6315" t="s">
        <v>99</v>
      </c>
      <c r="G6315" t="s">
        <v>9</v>
      </c>
      <c r="H6315" t="s">
        <v>148</v>
      </c>
      <c r="I6315" s="2">
        <v>1</v>
      </c>
      <c r="J6315" t="s">
        <v>11</v>
      </c>
      <c r="K6315" s="21">
        <f>INDEX(LISTAS!$H:$Q,MATCH(BASE!H6315,LISTAS!$G:$G,0),MATCH(BASE!J6315,LISTAS!$H$3:$Q$3,0))*Tabela3[[#This Row],[QUANTIDADE]]</f>
        <v>3</v>
      </c>
      <c r="L6315" s="2" t="str">
        <f>TEXT(Tabela3[[#This Row],[DATA]],"MM")</f>
        <v>05</v>
      </c>
      <c r="M6315" s="2">
        <f>WEEKNUM(Tabela3[[#This Row],[DATA]])</f>
        <v>21</v>
      </c>
      <c r="N6315" s="18">
        <f>YEAR(Tabela3[[#This Row],[DATA]])</f>
        <v>2023</v>
      </c>
    </row>
    <row r="6316" spans="2:14">
      <c r="B6316" s="1">
        <v>45068</v>
      </c>
      <c r="C6316">
        <v>14807</v>
      </c>
      <c r="D6316">
        <f>COUNTIF(C$4:C6316,Tabela3[[#This Row],[COMANDA]])</f>
        <v>1</v>
      </c>
      <c r="E6316" t="s">
        <v>89</v>
      </c>
      <c r="F6316" t="s">
        <v>375</v>
      </c>
      <c r="G6316" t="s">
        <v>8</v>
      </c>
      <c r="H6316" t="s">
        <v>42</v>
      </c>
      <c r="I6316" s="2">
        <v>1</v>
      </c>
      <c r="J6316" t="s">
        <v>12</v>
      </c>
      <c r="K6316" s="21">
        <f>INDEX(LISTAS!$H:$Q,MATCH(BASE!H6316,LISTAS!$G:$G,0),MATCH(BASE!J6316,LISTAS!$H$3:$Q$3,0))*Tabela3[[#This Row],[QUANTIDADE]]</f>
        <v>14.4</v>
      </c>
      <c r="L6316" s="2" t="str">
        <f>TEXT(Tabela3[[#This Row],[DATA]],"MM")</f>
        <v>05</v>
      </c>
      <c r="M6316" s="2">
        <f>WEEKNUM(Tabela3[[#This Row],[DATA]])</f>
        <v>21</v>
      </c>
      <c r="N6316" s="18">
        <f>YEAR(Tabela3[[#This Row],[DATA]])</f>
        <v>2023</v>
      </c>
    </row>
    <row r="6317" spans="2:14">
      <c r="B6317" s="1">
        <v>45068</v>
      </c>
      <c r="C6317">
        <v>14807</v>
      </c>
      <c r="D6317">
        <f>COUNTIF(C$4:C6317,Tabela3[[#This Row],[COMANDA]])</f>
        <v>2</v>
      </c>
      <c r="E6317" t="s">
        <v>89</v>
      </c>
      <c r="F6317" t="s">
        <v>375</v>
      </c>
      <c r="G6317" t="s">
        <v>8</v>
      </c>
      <c r="H6317" t="s">
        <v>206</v>
      </c>
      <c r="I6317" s="2">
        <v>1</v>
      </c>
      <c r="J6317" t="s">
        <v>12</v>
      </c>
      <c r="K6317" s="21">
        <f>INDEX(LISTAS!$H:$Q,MATCH(BASE!H6317,LISTAS!$G:$G,0),MATCH(BASE!J6317,LISTAS!$H$3:$Q$3,0))*Tabela3[[#This Row],[QUANTIDADE]]</f>
        <v>16.2</v>
      </c>
      <c r="L6317" s="2" t="str">
        <f>TEXT(Tabela3[[#This Row],[DATA]],"MM")</f>
        <v>05</v>
      </c>
      <c r="M6317" s="2">
        <f>WEEKNUM(Tabela3[[#This Row],[DATA]])</f>
        <v>21</v>
      </c>
      <c r="N6317" s="18">
        <f>YEAR(Tabela3[[#This Row],[DATA]])</f>
        <v>2023</v>
      </c>
    </row>
    <row r="6318" spans="2:14">
      <c r="B6318" s="1">
        <v>45068</v>
      </c>
      <c r="C6318">
        <v>14808</v>
      </c>
      <c r="D6318">
        <f>COUNTIF(C$4:C6318,Tabela3[[#This Row],[COMANDA]])</f>
        <v>1</v>
      </c>
      <c r="E6318" t="s">
        <v>90</v>
      </c>
      <c r="F6318" t="s">
        <v>98</v>
      </c>
      <c r="G6318" t="s">
        <v>8</v>
      </c>
      <c r="H6318" t="s">
        <v>206</v>
      </c>
      <c r="I6318" s="2">
        <v>2</v>
      </c>
      <c r="J6318" t="s">
        <v>11</v>
      </c>
      <c r="K6318" s="21">
        <f>INDEX(LISTAS!$H:$Q,MATCH(BASE!H6318,LISTAS!$G:$G,0),MATCH(BASE!J6318,LISTAS!$H$3:$Q$3,0))*Tabela3[[#This Row],[QUANTIDADE]]</f>
        <v>36</v>
      </c>
      <c r="L6318" s="2" t="str">
        <f>TEXT(Tabela3[[#This Row],[DATA]],"MM")</f>
        <v>05</v>
      </c>
      <c r="M6318" s="2">
        <f>WEEKNUM(Tabela3[[#This Row],[DATA]])</f>
        <v>21</v>
      </c>
      <c r="N6318" s="18">
        <f>YEAR(Tabela3[[#This Row],[DATA]])</f>
        <v>2023</v>
      </c>
    </row>
    <row r="6319" spans="2:14">
      <c r="B6319" s="1">
        <v>45068</v>
      </c>
      <c r="C6319">
        <v>14809</v>
      </c>
      <c r="D6319">
        <f>COUNTIF(C$4:C6319,Tabela3[[#This Row],[COMANDA]])</f>
        <v>1</v>
      </c>
      <c r="E6319" t="s">
        <v>90</v>
      </c>
      <c r="F6319" t="s">
        <v>98</v>
      </c>
      <c r="G6319" t="s">
        <v>8</v>
      </c>
      <c r="H6319" t="s">
        <v>204</v>
      </c>
      <c r="I6319" s="2">
        <v>1</v>
      </c>
      <c r="J6319" t="s">
        <v>11</v>
      </c>
      <c r="K6319" s="21">
        <f>INDEX(LISTAS!$H:$Q,MATCH(BASE!H6319,LISTAS!$G:$G,0),MATCH(BASE!J6319,LISTAS!$H$3:$Q$3,0))*Tabela3[[#This Row],[QUANTIDADE]]</f>
        <v>18</v>
      </c>
      <c r="L6319" s="2" t="str">
        <f>TEXT(Tabela3[[#This Row],[DATA]],"MM")</f>
        <v>05</v>
      </c>
      <c r="M6319" s="2">
        <f>WEEKNUM(Tabela3[[#This Row],[DATA]])</f>
        <v>21</v>
      </c>
      <c r="N6319" s="18">
        <f>YEAR(Tabela3[[#This Row],[DATA]])</f>
        <v>2023</v>
      </c>
    </row>
    <row r="6320" spans="2:14">
      <c r="B6320" s="1">
        <v>45068</v>
      </c>
      <c r="C6320">
        <v>14810</v>
      </c>
      <c r="D6320">
        <f>COUNTIF(C$4:C6320,Tabela3[[#This Row],[COMANDA]])</f>
        <v>1</v>
      </c>
      <c r="E6320" t="s">
        <v>90</v>
      </c>
      <c r="F6320" t="s">
        <v>375</v>
      </c>
      <c r="G6320" t="s">
        <v>8</v>
      </c>
      <c r="H6320" t="s">
        <v>39</v>
      </c>
      <c r="I6320" s="2">
        <v>1</v>
      </c>
      <c r="J6320" t="s">
        <v>11</v>
      </c>
      <c r="K6320" s="21">
        <f>INDEX(LISTAS!$H:$Q,MATCH(BASE!H6320,LISTAS!$G:$G,0),MATCH(BASE!J6320,LISTAS!$H$3:$Q$3,0))*Tabela3[[#This Row],[QUANTIDADE]]</f>
        <v>12</v>
      </c>
      <c r="L6320" s="2" t="str">
        <f>TEXT(Tabela3[[#This Row],[DATA]],"MM")</f>
        <v>05</v>
      </c>
      <c r="M6320" s="2">
        <f>WEEKNUM(Tabela3[[#This Row],[DATA]])</f>
        <v>21</v>
      </c>
      <c r="N6320" s="18">
        <f>YEAR(Tabela3[[#This Row],[DATA]])</f>
        <v>2023</v>
      </c>
    </row>
    <row r="6321" spans="2:14">
      <c r="B6321" s="1">
        <v>45068</v>
      </c>
      <c r="C6321">
        <v>14811</v>
      </c>
      <c r="D6321">
        <f>COUNTIF(C$4:C6321,Tabela3[[#This Row],[COMANDA]])</f>
        <v>1</v>
      </c>
      <c r="E6321" t="s">
        <v>90</v>
      </c>
      <c r="F6321" t="s">
        <v>99</v>
      </c>
      <c r="G6321" t="s">
        <v>8</v>
      </c>
      <c r="H6321" t="s">
        <v>39</v>
      </c>
      <c r="I6321" s="2">
        <v>1</v>
      </c>
      <c r="J6321" t="s">
        <v>11</v>
      </c>
      <c r="K6321" s="21">
        <f>INDEX(LISTAS!$H:$Q,MATCH(BASE!H6321,LISTAS!$G:$G,0),MATCH(BASE!J6321,LISTAS!$H$3:$Q$3,0))*Tabela3[[#This Row],[QUANTIDADE]]</f>
        <v>12</v>
      </c>
      <c r="L6321" s="2" t="str">
        <f>TEXT(Tabela3[[#This Row],[DATA]],"MM")</f>
        <v>05</v>
      </c>
      <c r="M6321" s="2">
        <f>WEEKNUM(Tabela3[[#This Row],[DATA]])</f>
        <v>21</v>
      </c>
      <c r="N6321" s="18">
        <f>YEAR(Tabela3[[#This Row],[DATA]])</f>
        <v>2023</v>
      </c>
    </row>
    <row r="6322" spans="2:14">
      <c r="B6322" s="1">
        <v>45068</v>
      </c>
      <c r="C6322">
        <v>14811</v>
      </c>
      <c r="D6322">
        <f>COUNTIF(C$4:C6322,Tabela3[[#This Row],[COMANDA]])</f>
        <v>2</v>
      </c>
      <c r="E6322" t="s">
        <v>90</v>
      </c>
      <c r="F6322" t="s">
        <v>99</v>
      </c>
      <c r="G6322" t="s">
        <v>61</v>
      </c>
      <c r="H6322" t="s">
        <v>166</v>
      </c>
      <c r="I6322" s="2">
        <v>1</v>
      </c>
      <c r="J6322" t="s">
        <v>11</v>
      </c>
      <c r="K6322" s="21">
        <f>INDEX(LISTAS!$H:$Q,MATCH(BASE!H6322,LISTAS!$G:$G,0),MATCH(BASE!J6322,LISTAS!$H$3:$Q$3,0))*Tabela3[[#This Row],[QUANTIDADE]]</f>
        <v>8</v>
      </c>
      <c r="L6322" s="2" t="str">
        <f>TEXT(Tabela3[[#This Row],[DATA]],"MM")</f>
        <v>05</v>
      </c>
      <c r="M6322" s="2">
        <f>WEEKNUM(Tabela3[[#This Row],[DATA]])</f>
        <v>21</v>
      </c>
      <c r="N6322" s="18">
        <f>YEAR(Tabela3[[#This Row],[DATA]])</f>
        <v>2023</v>
      </c>
    </row>
    <row r="6323" spans="2:14">
      <c r="B6323" s="1">
        <v>45068</v>
      </c>
      <c r="C6323">
        <v>14813</v>
      </c>
      <c r="D6323">
        <f>COUNTIF(C$4:C6323,Tabela3[[#This Row],[COMANDA]])</f>
        <v>1</v>
      </c>
      <c r="E6323" t="s">
        <v>90</v>
      </c>
      <c r="F6323" t="s">
        <v>98</v>
      </c>
      <c r="G6323" t="s">
        <v>8</v>
      </c>
      <c r="H6323" t="s">
        <v>202</v>
      </c>
      <c r="I6323" s="2">
        <v>1</v>
      </c>
      <c r="J6323" t="s">
        <v>11</v>
      </c>
      <c r="K6323" s="21">
        <f>INDEX(LISTAS!$H:$Q,MATCH(BASE!H6323,LISTAS!$G:$G,0),MATCH(BASE!J6323,LISTAS!$H$3:$Q$3,0))*Tabela3[[#This Row],[QUANTIDADE]]</f>
        <v>20</v>
      </c>
      <c r="L6323" s="2" t="str">
        <f>TEXT(Tabela3[[#This Row],[DATA]],"MM")</f>
        <v>05</v>
      </c>
      <c r="M6323" s="2">
        <f>WEEKNUM(Tabela3[[#This Row],[DATA]])</f>
        <v>21</v>
      </c>
      <c r="N6323" s="18">
        <f>YEAR(Tabela3[[#This Row],[DATA]])</f>
        <v>2023</v>
      </c>
    </row>
    <row r="6324" spans="2:14">
      <c r="B6324" s="1">
        <v>45068</v>
      </c>
      <c r="C6324">
        <v>14814</v>
      </c>
      <c r="D6324">
        <f>COUNTIF(C$4:C6324,Tabela3[[#This Row],[COMANDA]])</f>
        <v>1</v>
      </c>
      <c r="E6324" t="s">
        <v>90</v>
      </c>
      <c r="F6324" t="s">
        <v>100</v>
      </c>
      <c r="G6324" t="s">
        <v>8</v>
      </c>
      <c r="H6324" t="s">
        <v>202</v>
      </c>
      <c r="I6324" s="2">
        <v>1</v>
      </c>
      <c r="J6324" t="s">
        <v>11</v>
      </c>
      <c r="K6324" s="21">
        <f>INDEX(LISTAS!$H:$Q,MATCH(BASE!H6324,LISTAS!$G:$G,0),MATCH(BASE!J6324,LISTAS!$H$3:$Q$3,0))*Tabela3[[#This Row],[QUANTIDADE]]</f>
        <v>20</v>
      </c>
      <c r="L6324" s="2" t="str">
        <f>TEXT(Tabela3[[#This Row],[DATA]],"MM")</f>
        <v>05</v>
      </c>
      <c r="M6324" s="2">
        <f>WEEKNUM(Tabela3[[#This Row],[DATA]])</f>
        <v>21</v>
      </c>
      <c r="N6324" s="18">
        <f>YEAR(Tabela3[[#This Row],[DATA]])</f>
        <v>2023</v>
      </c>
    </row>
    <row r="6325" spans="2:14">
      <c r="B6325" s="1">
        <v>45068</v>
      </c>
      <c r="C6325">
        <v>14815</v>
      </c>
      <c r="D6325">
        <f>COUNTIF(C$4:C6325,Tabela3[[#This Row],[COMANDA]])</f>
        <v>1</v>
      </c>
      <c r="E6325" t="s">
        <v>90</v>
      </c>
      <c r="F6325" t="s">
        <v>100</v>
      </c>
      <c r="G6325" t="s">
        <v>8</v>
      </c>
      <c r="H6325" t="s">
        <v>206</v>
      </c>
      <c r="I6325" s="2">
        <v>1</v>
      </c>
      <c r="J6325" t="s">
        <v>11</v>
      </c>
      <c r="K6325" s="21">
        <f>INDEX(LISTAS!$H:$Q,MATCH(BASE!H6325,LISTAS!$G:$G,0),MATCH(BASE!J6325,LISTAS!$H$3:$Q$3,0))*Tabela3[[#This Row],[QUANTIDADE]]</f>
        <v>18</v>
      </c>
      <c r="L6325" s="2" t="str">
        <f>TEXT(Tabela3[[#This Row],[DATA]],"MM")</f>
        <v>05</v>
      </c>
      <c r="M6325" s="2">
        <f>WEEKNUM(Tabela3[[#This Row],[DATA]])</f>
        <v>21</v>
      </c>
      <c r="N6325" s="18">
        <f>YEAR(Tabela3[[#This Row],[DATA]])</f>
        <v>2023</v>
      </c>
    </row>
    <row r="6326" spans="2:14">
      <c r="B6326" s="1">
        <v>45068</v>
      </c>
      <c r="C6326">
        <v>14815</v>
      </c>
      <c r="D6326">
        <f>COUNTIF(C$4:C6326,Tabela3[[#This Row],[COMANDA]])</f>
        <v>2</v>
      </c>
      <c r="E6326" t="s">
        <v>90</v>
      </c>
      <c r="F6326" t="s">
        <v>100</v>
      </c>
      <c r="G6326" t="s">
        <v>9</v>
      </c>
      <c r="H6326" t="s">
        <v>133</v>
      </c>
      <c r="I6326" s="2">
        <v>1</v>
      </c>
      <c r="J6326" t="s">
        <v>11</v>
      </c>
      <c r="K6326" s="21">
        <f>INDEX(LISTAS!$H:$Q,MATCH(BASE!H6326,LISTAS!$G:$G,0),MATCH(BASE!J6326,LISTAS!$H$3:$Q$3,0))*Tabela3[[#This Row],[QUANTIDADE]]</f>
        <v>6</v>
      </c>
      <c r="L6326" s="2" t="str">
        <f>TEXT(Tabela3[[#This Row],[DATA]],"MM")</f>
        <v>05</v>
      </c>
      <c r="M6326" s="2">
        <f>WEEKNUM(Tabela3[[#This Row],[DATA]])</f>
        <v>21</v>
      </c>
      <c r="N6326" s="18">
        <f>YEAR(Tabela3[[#This Row],[DATA]])</f>
        <v>2023</v>
      </c>
    </row>
    <row r="6327" spans="2:14">
      <c r="B6327" s="1">
        <v>45068</v>
      </c>
      <c r="C6327">
        <v>14816</v>
      </c>
      <c r="D6327">
        <f>COUNTIF(C$4:C6327,Tabela3[[#This Row],[COMANDA]])</f>
        <v>1</v>
      </c>
      <c r="E6327" t="s">
        <v>90</v>
      </c>
      <c r="F6327" t="s">
        <v>98</v>
      </c>
      <c r="G6327" t="s">
        <v>8</v>
      </c>
      <c r="H6327" t="s">
        <v>204</v>
      </c>
      <c r="I6327" s="2">
        <v>1</v>
      </c>
      <c r="J6327" t="s">
        <v>11</v>
      </c>
      <c r="K6327" s="21">
        <f>INDEX(LISTAS!$H:$Q,MATCH(BASE!H6327,LISTAS!$G:$G,0),MATCH(BASE!J6327,LISTAS!$H$3:$Q$3,0))*Tabela3[[#This Row],[QUANTIDADE]]</f>
        <v>18</v>
      </c>
      <c r="L6327" s="2" t="str">
        <f>TEXT(Tabela3[[#This Row],[DATA]],"MM")</f>
        <v>05</v>
      </c>
      <c r="M6327" s="2">
        <f>WEEKNUM(Tabela3[[#This Row],[DATA]])</f>
        <v>21</v>
      </c>
      <c r="N6327" s="18">
        <f>YEAR(Tabela3[[#This Row],[DATA]])</f>
        <v>2023</v>
      </c>
    </row>
    <row r="6328" spans="2:14">
      <c r="B6328" s="1">
        <v>45068</v>
      </c>
      <c r="C6328">
        <v>14817</v>
      </c>
      <c r="D6328">
        <f>COUNTIF(C$4:C6328,Tabela3[[#This Row],[COMANDA]])</f>
        <v>1</v>
      </c>
      <c r="E6328" t="s">
        <v>90</v>
      </c>
      <c r="G6328" t="s">
        <v>8</v>
      </c>
      <c r="H6328" t="s">
        <v>203</v>
      </c>
      <c r="I6328" s="2">
        <v>1</v>
      </c>
      <c r="J6328" t="s">
        <v>11</v>
      </c>
      <c r="K6328" s="21">
        <f>INDEX(LISTAS!$H:$Q,MATCH(BASE!H6328,LISTAS!$G:$G,0),MATCH(BASE!J6328,LISTAS!$H$3:$Q$3,0))*Tabela3[[#This Row],[QUANTIDADE]]</f>
        <v>20</v>
      </c>
      <c r="L6328" s="2" t="str">
        <f>TEXT(Tabela3[[#This Row],[DATA]],"MM")</f>
        <v>05</v>
      </c>
      <c r="M6328" s="2">
        <f>WEEKNUM(Tabela3[[#This Row],[DATA]])</f>
        <v>21</v>
      </c>
      <c r="N6328" s="18">
        <f>YEAR(Tabela3[[#This Row],[DATA]])</f>
        <v>2023</v>
      </c>
    </row>
    <row r="6329" spans="2:14">
      <c r="B6329" s="1">
        <v>45068</v>
      </c>
      <c r="C6329">
        <v>14818</v>
      </c>
      <c r="D6329">
        <f>COUNTIF(C$4:C6329,Tabela3[[#This Row],[COMANDA]])</f>
        <v>1</v>
      </c>
      <c r="E6329" t="s">
        <v>90</v>
      </c>
      <c r="G6329" t="s">
        <v>8</v>
      </c>
      <c r="H6329" t="s">
        <v>204</v>
      </c>
      <c r="I6329" s="2">
        <v>1</v>
      </c>
      <c r="J6329" t="s">
        <v>11</v>
      </c>
      <c r="K6329" s="21">
        <f>INDEX(LISTAS!$H:$Q,MATCH(BASE!H6329,LISTAS!$G:$G,0),MATCH(BASE!J6329,LISTAS!$H$3:$Q$3,0))*Tabela3[[#This Row],[QUANTIDADE]]</f>
        <v>18</v>
      </c>
      <c r="L6329" s="2" t="str">
        <f>TEXT(Tabela3[[#This Row],[DATA]],"MM")</f>
        <v>05</v>
      </c>
      <c r="M6329" s="2">
        <f>WEEKNUM(Tabela3[[#This Row],[DATA]])</f>
        <v>21</v>
      </c>
      <c r="N6329" s="18">
        <f>YEAR(Tabela3[[#This Row],[DATA]])</f>
        <v>2023</v>
      </c>
    </row>
    <row r="6330" spans="2:14">
      <c r="B6330" s="1">
        <v>45068</v>
      </c>
      <c r="C6330">
        <v>14819</v>
      </c>
      <c r="D6330">
        <f>COUNTIF(C$4:C6330,Tabela3[[#This Row],[COMANDA]])</f>
        <v>1</v>
      </c>
      <c r="E6330" t="s">
        <v>90</v>
      </c>
      <c r="G6330" t="s">
        <v>8</v>
      </c>
      <c r="H6330" t="s">
        <v>39</v>
      </c>
      <c r="I6330" s="2">
        <v>1</v>
      </c>
      <c r="J6330" t="s">
        <v>11</v>
      </c>
      <c r="K6330" s="21">
        <f>INDEX(LISTAS!$H:$Q,MATCH(BASE!H6330,LISTAS!$G:$G,0),MATCH(BASE!J6330,LISTAS!$H$3:$Q$3,0))*Tabela3[[#This Row],[QUANTIDADE]]</f>
        <v>12</v>
      </c>
      <c r="L6330" s="2" t="str">
        <f>TEXT(Tabela3[[#This Row],[DATA]],"MM")</f>
        <v>05</v>
      </c>
      <c r="M6330" s="2">
        <f>WEEKNUM(Tabela3[[#This Row],[DATA]])</f>
        <v>21</v>
      </c>
      <c r="N6330" s="18">
        <f>YEAR(Tabela3[[#This Row],[DATA]])</f>
        <v>2023</v>
      </c>
    </row>
    <row r="6331" spans="2:14">
      <c r="B6331" s="1">
        <v>45068</v>
      </c>
      <c r="C6331">
        <v>14819</v>
      </c>
      <c r="D6331">
        <f>COUNTIF(C$4:C6331,Tabela3[[#This Row],[COMANDA]])</f>
        <v>2</v>
      </c>
      <c r="E6331" t="s">
        <v>90</v>
      </c>
      <c r="G6331" t="s">
        <v>8</v>
      </c>
      <c r="H6331" t="s">
        <v>204</v>
      </c>
      <c r="I6331" s="2">
        <v>1</v>
      </c>
      <c r="J6331" t="s">
        <v>11</v>
      </c>
      <c r="K6331" s="21">
        <f>INDEX(LISTAS!$H:$Q,MATCH(BASE!H6331,LISTAS!$G:$G,0),MATCH(BASE!J6331,LISTAS!$H$3:$Q$3,0))*Tabela3[[#This Row],[QUANTIDADE]]</f>
        <v>18</v>
      </c>
      <c r="L6331" s="2" t="str">
        <f>TEXT(Tabela3[[#This Row],[DATA]],"MM")</f>
        <v>05</v>
      </c>
      <c r="M6331" s="2">
        <f>WEEKNUM(Tabela3[[#This Row],[DATA]])</f>
        <v>21</v>
      </c>
      <c r="N6331" s="18">
        <f>YEAR(Tabela3[[#This Row],[DATA]])</f>
        <v>2023</v>
      </c>
    </row>
    <row r="6332" spans="2:14">
      <c r="B6332" s="1">
        <v>45068</v>
      </c>
      <c r="C6332">
        <v>14819</v>
      </c>
      <c r="D6332">
        <f>COUNTIF(C$4:C6332,Tabela3[[#This Row],[COMANDA]])</f>
        <v>3</v>
      </c>
      <c r="E6332" t="s">
        <v>90</v>
      </c>
      <c r="G6332" t="s">
        <v>8</v>
      </c>
      <c r="H6332" t="s">
        <v>202</v>
      </c>
      <c r="I6332" s="2">
        <v>1</v>
      </c>
      <c r="J6332" t="s">
        <v>11</v>
      </c>
      <c r="K6332" s="21">
        <f>INDEX(LISTAS!$H:$Q,MATCH(BASE!H6332,LISTAS!$G:$G,0),MATCH(BASE!J6332,LISTAS!$H$3:$Q$3,0))*Tabela3[[#This Row],[QUANTIDADE]]</f>
        <v>20</v>
      </c>
      <c r="L6332" s="2" t="str">
        <f>TEXT(Tabela3[[#This Row],[DATA]],"MM")</f>
        <v>05</v>
      </c>
      <c r="M6332" s="2">
        <f>WEEKNUM(Tabela3[[#This Row],[DATA]])</f>
        <v>21</v>
      </c>
      <c r="N6332" s="18">
        <f>YEAR(Tabela3[[#This Row],[DATA]])</f>
        <v>2023</v>
      </c>
    </row>
    <row r="6333" spans="2:14">
      <c r="B6333" s="1">
        <v>45068</v>
      </c>
      <c r="C6333">
        <v>14819</v>
      </c>
      <c r="D6333">
        <f>COUNTIF(C$4:C6333,Tabela3[[#This Row],[COMANDA]])</f>
        <v>4</v>
      </c>
      <c r="E6333" t="s">
        <v>90</v>
      </c>
      <c r="G6333" t="s">
        <v>8</v>
      </c>
      <c r="H6333" t="s">
        <v>84</v>
      </c>
      <c r="I6333" s="2">
        <v>1</v>
      </c>
      <c r="J6333" t="s">
        <v>11</v>
      </c>
      <c r="K6333" s="21">
        <f>INDEX(LISTAS!$H:$Q,MATCH(BASE!H6333,LISTAS!$G:$G,0),MATCH(BASE!J6333,LISTAS!$H$3:$Q$3,0))*Tabela3[[#This Row],[QUANTIDADE]]</f>
        <v>16</v>
      </c>
      <c r="L6333" s="2" t="str">
        <f>TEXT(Tabela3[[#This Row],[DATA]],"MM")</f>
        <v>05</v>
      </c>
      <c r="M6333" s="2">
        <f>WEEKNUM(Tabela3[[#This Row],[DATA]])</f>
        <v>21</v>
      </c>
      <c r="N6333" s="18">
        <f>YEAR(Tabela3[[#This Row],[DATA]])</f>
        <v>2023</v>
      </c>
    </row>
    <row r="6334" spans="2:14">
      <c r="B6334" s="1">
        <v>45068</v>
      </c>
      <c r="C6334">
        <v>14819</v>
      </c>
      <c r="D6334">
        <f>COUNTIF(C$4:C6334,Tabela3[[#This Row],[COMANDA]])</f>
        <v>5</v>
      </c>
      <c r="E6334" t="s">
        <v>90</v>
      </c>
      <c r="G6334" t="s">
        <v>61</v>
      </c>
      <c r="H6334" t="s">
        <v>163</v>
      </c>
      <c r="I6334" s="2">
        <v>1</v>
      </c>
      <c r="J6334" t="s">
        <v>11</v>
      </c>
      <c r="K6334" s="21">
        <f>INDEX(LISTAS!$H:$Q,MATCH(BASE!H6334,LISTAS!$G:$G,0),MATCH(BASE!J6334,LISTAS!$H$3:$Q$3,0))*Tabela3[[#This Row],[QUANTIDADE]]</f>
        <v>4</v>
      </c>
      <c r="L6334" s="2" t="str">
        <f>TEXT(Tabela3[[#This Row],[DATA]],"MM")</f>
        <v>05</v>
      </c>
      <c r="M6334" s="2">
        <f>WEEKNUM(Tabela3[[#This Row],[DATA]])</f>
        <v>21</v>
      </c>
      <c r="N6334" s="18">
        <f>YEAR(Tabela3[[#This Row],[DATA]])</f>
        <v>2023</v>
      </c>
    </row>
    <row r="6335" spans="2:14">
      <c r="B6335" s="1">
        <v>45068</v>
      </c>
      <c r="C6335">
        <v>14819</v>
      </c>
      <c r="D6335">
        <f>COUNTIF(C$4:C6335,Tabela3[[#This Row],[COMANDA]])</f>
        <v>6</v>
      </c>
      <c r="E6335" t="s">
        <v>90</v>
      </c>
      <c r="G6335" t="s">
        <v>9</v>
      </c>
      <c r="H6335" t="s">
        <v>464</v>
      </c>
      <c r="I6335" s="2">
        <v>1</v>
      </c>
      <c r="J6335" t="s">
        <v>11</v>
      </c>
      <c r="K6335" s="21">
        <f>INDEX(LISTAS!$H:$Q,MATCH(BASE!H6335,LISTAS!$G:$G,0),MATCH(BASE!J6335,LISTAS!$H$3:$Q$3,0))*Tabela3[[#This Row],[QUANTIDADE]]</f>
        <v>5</v>
      </c>
      <c r="L6335" s="2" t="str">
        <f>TEXT(Tabela3[[#This Row],[DATA]],"MM")</f>
        <v>05</v>
      </c>
      <c r="M6335" s="2">
        <f>WEEKNUM(Tabela3[[#This Row],[DATA]])</f>
        <v>21</v>
      </c>
      <c r="N6335" s="18">
        <f>YEAR(Tabela3[[#This Row],[DATA]])</f>
        <v>2023</v>
      </c>
    </row>
    <row r="6336" spans="2:14">
      <c r="B6336" s="1">
        <v>45068</v>
      </c>
      <c r="C6336">
        <v>14820</v>
      </c>
      <c r="D6336">
        <f>COUNTIF(C$4:C6336,Tabela3[[#This Row],[COMANDA]])</f>
        <v>1</v>
      </c>
      <c r="E6336" t="s">
        <v>90</v>
      </c>
      <c r="G6336" t="s">
        <v>8</v>
      </c>
      <c r="H6336" t="s">
        <v>202</v>
      </c>
      <c r="I6336" s="2">
        <v>1</v>
      </c>
      <c r="J6336" t="s">
        <v>11</v>
      </c>
      <c r="K6336" s="21">
        <f>INDEX(LISTAS!$H:$Q,MATCH(BASE!H6336,LISTAS!$G:$G,0),MATCH(BASE!J6336,LISTAS!$H$3:$Q$3,0))*Tabela3[[#This Row],[QUANTIDADE]]</f>
        <v>20</v>
      </c>
      <c r="L6336" s="2" t="str">
        <f>TEXT(Tabela3[[#This Row],[DATA]],"MM")</f>
        <v>05</v>
      </c>
      <c r="M6336" s="2">
        <f>WEEKNUM(Tabela3[[#This Row],[DATA]])</f>
        <v>21</v>
      </c>
      <c r="N6336" s="18">
        <f>YEAR(Tabela3[[#This Row],[DATA]])</f>
        <v>2023</v>
      </c>
    </row>
    <row r="6337" spans="2:14">
      <c r="B6337" s="1">
        <v>45068</v>
      </c>
      <c r="C6337">
        <v>14820</v>
      </c>
      <c r="D6337">
        <f>COUNTIF(C$4:C6337,Tabela3[[#This Row],[COMANDA]])</f>
        <v>2</v>
      </c>
      <c r="E6337" t="s">
        <v>90</v>
      </c>
      <c r="G6337" t="s">
        <v>9</v>
      </c>
      <c r="H6337" t="s">
        <v>58</v>
      </c>
      <c r="I6337" s="2">
        <v>1</v>
      </c>
      <c r="J6337" t="s">
        <v>11</v>
      </c>
      <c r="K6337" s="21">
        <f>INDEX(LISTAS!$H:$Q,MATCH(BASE!H6337,LISTAS!$G:$G,0),MATCH(BASE!J6337,LISTAS!$H$3:$Q$3,0))*Tabela3[[#This Row],[QUANTIDADE]]</f>
        <v>5</v>
      </c>
      <c r="L6337" s="2" t="str">
        <f>TEXT(Tabela3[[#This Row],[DATA]],"MM")</f>
        <v>05</v>
      </c>
      <c r="M6337" s="2">
        <f>WEEKNUM(Tabela3[[#This Row],[DATA]])</f>
        <v>21</v>
      </c>
      <c r="N6337" s="18">
        <f>YEAR(Tabela3[[#This Row],[DATA]])</f>
        <v>2023</v>
      </c>
    </row>
    <row r="6338" spans="2:14">
      <c r="B6338" s="1">
        <v>45068</v>
      </c>
      <c r="C6338" t="s">
        <v>539</v>
      </c>
      <c r="D6338">
        <f>COUNTIF(C$4:C6338,Tabela3[[#This Row],[COMANDA]])</f>
        <v>1</v>
      </c>
      <c r="E6338" t="s">
        <v>1</v>
      </c>
      <c r="G6338" t="s">
        <v>77</v>
      </c>
      <c r="H6338" t="s">
        <v>79</v>
      </c>
      <c r="I6338" s="2">
        <v>5</v>
      </c>
      <c r="J6338" t="s">
        <v>11</v>
      </c>
      <c r="K6338" s="21">
        <f>INDEX(LISTAS!$H:$Q,MATCH(BASE!H6338,LISTAS!$G:$G,0),MATCH(BASE!J6338,LISTAS!$H$3:$Q$3,0))*Tabela3[[#This Row],[QUANTIDADE]]</f>
        <v>22.5</v>
      </c>
      <c r="L6338" s="2" t="str">
        <f>TEXT(Tabela3[[#This Row],[DATA]],"MM")</f>
        <v>05</v>
      </c>
      <c r="M6338" s="2">
        <f>WEEKNUM(Tabela3[[#This Row],[DATA]])</f>
        <v>21</v>
      </c>
      <c r="N6338" s="18">
        <f>YEAR(Tabela3[[#This Row],[DATA]])</f>
        <v>2023</v>
      </c>
    </row>
    <row r="6339" spans="2:14">
      <c r="B6339" s="1">
        <v>45068</v>
      </c>
      <c r="C6339" t="s">
        <v>539</v>
      </c>
      <c r="D6339">
        <f>COUNTIF(C$4:C6339,Tabela3[[#This Row],[COMANDA]])</f>
        <v>2</v>
      </c>
      <c r="E6339" t="s">
        <v>1</v>
      </c>
      <c r="G6339" t="s">
        <v>77</v>
      </c>
      <c r="H6339" t="s">
        <v>224</v>
      </c>
      <c r="I6339" s="2">
        <v>8</v>
      </c>
      <c r="J6339" t="s">
        <v>11</v>
      </c>
      <c r="K6339" s="21">
        <f>INDEX(LISTAS!$H:$Q,MATCH(BASE!H6339,LISTAS!$G:$G,0),MATCH(BASE!J6339,LISTAS!$H$3:$Q$3,0))*Tabela3[[#This Row],[QUANTIDADE]]</f>
        <v>44</v>
      </c>
      <c r="L6339" s="2" t="str">
        <f>TEXT(Tabela3[[#This Row],[DATA]],"MM")</f>
        <v>05</v>
      </c>
      <c r="M6339" s="2">
        <f>WEEKNUM(Tabela3[[#This Row],[DATA]])</f>
        <v>21</v>
      </c>
      <c r="N6339" s="18">
        <f>YEAR(Tabela3[[#This Row],[DATA]])</f>
        <v>2023</v>
      </c>
    </row>
    <row r="6340" spans="2:14">
      <c r="B6340" s="1">
        <v>45068</v>
      </c>
      <c r="C6340" t="s">
        <v>539</v>
      </c>
      <c r="D6340">
        <f>COUNTIF(C$4:C6340,Tabela3[[#This Row],[COMANDA]])</f>
        <v>3</v>
      </c>
      <c r="E6340" t="s">
        <v>1</v>
      </c>
      <c r="G6340" t="s">
        <v>9</v>
      </c>
      <c r="H6340" t="s">
        <v>68</v>
      </c>
      <c r="I6340" s="2">
        <v>5</v>
      </c>
      <c r="J6340" t="s">
        <v>11</v>
      </c>
      <c r="K6340" s="21">
        <f>INDEX(LISTAS!$H:$Q,MATCH(BASE!H6340,LISTAS!$G:$G,0),MATCH(BASE!J6340,LISTAS!$H$3:$Q$3,0))*Tabela3[[#This Row],[QUANTIDADE]]</f>
        <v>15</v>
      </c>
      <c r="L6340" s="2" t="str">
        <f>TEXT(Tabela3[[#This Row],[DATA]],"MM")</f>
        <v>05</v>
      </c>
      <c r="M6340" s="2">
        <f>WEEKNUM(Tabela3[[#This Row],[DATA]])</f>
        <v>21</v>
      </c>
      <c r="N6340" s="18">
        <f>YEAR(Tabela3[[#This Row],[DATA]])</f>
        <v>2023</v>
      </c>
    </row>
    <row r="6341" spans="2:14">
      <c r="B6341" s="1">
        <v>45068</v>
      </c>
      <c r="C6341" t="s">
        <v>539</v>
      </c>
      <c r="D6341">
        <f>COUNTIF(C$4:C6341,Tabela3[[#This Row],[COMANDA]])</f>
        <v>4</v>
      </c>
      <c r="E6341" t="s">
        <v>1</v>
      </c>
      <c r="G6341" t="s">
        <v>9</v>
      </c>
      <c r="H6341" t="s">
        <v>55</v>
      </c>
      <c r="I6341" s="2">
        <v>4</v>
      </c>
      <c r="J6341" t="s">
        <v>11</v>
      </c>
      <c r="K6341" s="21">
        <f>INDEX(LISTAS!$H:$Q,MATCH(BASE!H6341,LISTAS!$G:$G,0),MATCH(BASE!J6341,LISTAS!$H$3:$Q$3,0))*Tabela3[[#This Row],[QUANTIDADE]]</f>
        <v>12</v>
      </c>
      <c r="L6341" s="2" t="str">
        <f>TEXT(Tabela3[[#This Row],[DATA]],"MM")</f>
        <v>05</v>
      </c>
      <c r="M6341" s="2">
        <f>WEEKNUM(Tabela3[[#This Row],[DATA]])</f>
        <v>21</v>
      </c>
      <c r="N6341" s="18">
        <f>YEAR(Tabela3[[#This Row],[DATA]])</f>
        <v>2023</v>
      </c>
    </row>
    <row r="6342" spans="2:14">
      <c r="B6342" s="1">
        <v>45068</v>
      </c>
      <c r="C6342" t="s">
        <v>539</v>
      </c>
      <c r="D6342">
        <f>COUNTIF(C$4:C6342,Tabela3[[#This Row],[COMANDA]])</f>
        <v>5</v>
      </c>
      <c r="E6342" t="s">
        <v>1</v>
      </c>
      <c r="G6342" t="s">
        <v>9</v>
      </c>
      <c r="H6342" t="s">
        <v>214</v>
      </c>
      <c r="I6342" s="2">
        <v>7</v>
      </c>
      <c r="J6342" t="s">
        <v>11</v>
      </c>
      <c r="K6342" s="21">
        <f>INDEX(LISTAS!$H:$Q,MATCH(BASE!H6342,LISTAS!$G:$G,0),MATCH(BASE!J6342,LISTAS!$H$3:$Q$3,0))*Tabela3[[#This Row],[QUANTIDADE]]</f>
        <v>7</v>
      </c>
      <c r="L6342" s="2" t="str">
        <f>TEXT(Tabela3[[#This Row],[DATA]],"MM")</f>
        <v>05</v>
      </c>
      <c r="M6342" s="2">
        <f>WEEKNUM(Tabela3[[#This Row],[DATA]])</f>
        <v>21</v>
      </c>
      <c r="N6342" s="18">
        <f>YEAR(Tabela3[[#This Row],[DATA]])</f>
        <v>2023</v>
      </c>
    </row>
    <row r="6343" spans="2:14">
      <c r="B6343" s="1">
        <v>45068</v>
      </c>
      <c r="C6343" t="s">
        <v>539</v>
      </c>
      <c r="D6343">
        <f>COUNTIF(C$4:C6343,Tabela3[[#This Row],[COMANDA]])</f>
        <v>6</v>
      </c>
      <c r="E6343" t="s">
        <v>1</v>
      </c>
      <c r="G6343" t="s">
        <v>74</v>
      </c>
      <c r="H6343" t="s">
        <v>120</v>
      </c>
      <c r="I6343" s="2">
        <v>5</v>
      </c>
      <c r="J6343" t="s">
        <v>11</v>
      </c>
      <c r="K6343" s="21">
        <f>INDEX(LISTAS!$H:$Q,MATCH(BASE!H6343,LISTAS!$G:$G,0),MATCH(BASE!J6343,LISTAS!$H$3:$Q$3,0))*Tabela3[[#This Row],[QUANTIDADE]]</f>
        <v>15</v>
      </c>
      <c r="L6343" s="2" t="str">
        <f>TEXT(Tabela3[[#This Row],[DATA]],"MM")</f>
        <v>05</v>
      </c>
      <c r="M6343" s="2">
        <f>WEEKNUM(Tabela3[[#This Row],[DATA]])</f>
        <v>21</v>
      </c>
      <c r="N6343" s="18">
        <f>YEAR(Tabela3[[#This Row],[DATA]])</f>
        <v>2023</v>
      </c>
    </row>
    <row r="6344" spans="2:14">
      <c r="B6344" s="1">
        <v>45068</v>
      </c>
      <c r="C6344" t="s">
        <v>539</v>
      </c>
      <c r="D6344">
        <f>COUNTIF(C$4:C6344,Tabela3[[#This Row],[COMANDA]])</f>
        <v>7</v>
      </c>
      <c r="E6344" t="s">
        <v>1</v>
      </c>
      <c r="G6344" t="s">
        <v>74</v>
      </c>
      <c r="H6344" t="s">
        <v>76</v>
      </c>
      <c r="I6344" s="2">
        <v>3</v>
      </c>
      <c r="J6344" t="s">
        <v>11</v>
      </c>
      <c r="K6344" s="21">
        <f>INDEX(LISTAS!$H:$Q,MATCH(BASE!H6344,LISTAS!$G:$G,0),MATCH(BASE!J6344,LISTAS!$H$3:$Q$3,0))*Tabela3[[#This Row],[QUANTIDADE]]</f>
        <v>6</v>
      </c>
      <c r="L6344" s="2" t="str">
        <f>TEXT(Tabela3[[#This Row],[DATA]],"MM")</f>
        <v>05</v>
      </c>
      <c r="M6344" s="2">
        <f>WEEKNUM(Tabela3[[#This Row],[DATA]])</f>
        <v>21</v>
      </c>
      <c r="N6344" s="18">
        <f>YEAR(Tabela3[[#This Row],[DATA]])</f>
        <v>2023</v>
      </c>
    </row>
    <row r="6345" spans="2:14">
      <c r="B6345" s="1">
        <v>45068</v>
      </c>
      <c r="C6345" t="s">
        <v>539</v>
      </c>
      <c r="D6345">
        <f>COUNTIF(C$4:C6345,Tabela3[[#This Row],[COMANDA]])</f>
        <v>8</v>
      </c>
      <c r="E6345" t="s">
        <v>1</v>
      </c>
      <c r="G6345" t="s">
        <v>63</v>
      </c>
      <c r="H6345" t="s">
        <v>186</v>
      </c>
      <c r="I6345" s="2">
        <v>1</v>
      </c>
      <c r="J6345" t="s">
        <v>11</v>
      </c>
      <c r="K6345" s="21">
        <f>INDEX(LISTAS!$H:$Q,MATCH(BASE!H6345,LISTAS!$G:$G,0),MATCH(BASE!J6345,LISTAS!$H$3:$Q$3,0))*Tabela3[[#This Row],[QUANTIDADE]]</f>
        <v>11</v>
      </c>
      <c r="L6345" s="2" t="str">
        <f>TEXT(Tabela3[[#This Row],[DATA]],"MM")</f>
        <v>05</v>
      </c>
      <c r="M6345" s="2">
        <f>WEEKNUM(Tabela3[[#This Row],[DATA]])</f>
        <v>21</v>
      </c>
      <c r="N6345" s="18">
        <f>YEAR(Tabela3[[#This Row],[DATA]])</f>
        <v>2023</v>
      </c>
    </row>
    <row r="6346" spans="2:14">
      <c r="B6346" s="1">
        <v>45068</v>
      </c>
      <c r="C6346" t="s">
        <v>539</v>
      </c>
      <c r="D6346">
        <f>COUNTIF(C$4:C6346,Tabela3[[#This Row],[COMANDA]])</f>
        <v>9</v>
      </c>
      <c r="E6346" t="s">
        <v>1</v>
      </c>
      <c r="G6346" t="s">
        <v>9</v>
      </c>
      <c r="H6346" t="s">
        <v>104</v>
      </c>
      <c r="I6346" s="2">
        <v>2</v>
      </c>
      <c r="J6346" t="s">
        <v>11</v>
      </c>
      <c r="K6346" s="21">
        <f>INDEX(LISTAS!$H:$Q,MATCH(BASE!H6346,LISTAS!$G:$G,0),MATCH(BASE!J6346,LISTAS!$H$3:$Q$3,0))*Tabela3[[#This Row],[QUANTIDADE]]</f>
        <v>8</v>
      </c>
      <c r="L6346" s="2" t="str">
        <f>TEXT(Tabela3[[#This Row],[DATA]],"MM")</f>
        <v>05</v>
      </c>
      <c r="M6346" s="2">
        <f>WEEKNUM(Tabela3[[#This Row],[DATA]])</f>
        <v>21</v>
      </c>
      <c r="N6346" s="18">
        <f>YEAR(Tabela3[[#This Row],[DATA]])</f>
        <v>2023</v>
      </c>
    </row>
    <row r="6347" spans="2:14">
      <c r="B6347" s="1">
        <v>45068</v>
      </c>
      <c r="C6347" t="s">
        <v>539</v>
      </c>
      <c r="D6347">
        <f>COUNTIF(C$4:C6347,Tabela3[[#This Row],[COMANDA]])</f>
        <v>10</v>
      </c>
      <c r="E6347" t="s">
        <v>1</v>
      </c>
      <c r="G6347" t="s">
        <v>74</v>
      </c>
      <c r="H6347" t="s">
        <v>256</v>
      </c>
      <c r="I6347" s="2">
        <v>1</v>
      </c>
      <c r="J6347" t="s">
        <v>11</v>
      </c>
      <c r="K6347" s="21">
        <f>INDEX(LISTAS!$H:$Q,MATCH(BASE!H6347,LISTAS!$G:$G,0),MATCH(BASE!J6347,LISTAS!$H$3:$Q$3,0))*Tabela3[[#This Row],[QUANTIDADE]]</f>
        <v>4</v>
      </c>
      <c r="L6347" s="2" t="str">
        <f>TEXT(Tabela3[[#This Row],[DATA]],"MM")</f>
        <v>05</v>
      </c>
      <c r="M6347" s="2">
        <f>WEEKNUM(Tabela3[[#This Row],[DATA]])</f>
        <v>21</v>
      </c>
      <c r="N6347" s="18">
        <f>YEAR(Tabela3[[#This Row],[DATA]])</f>
        <v>2023</v>
      </c>
    </row>
    <row r="6348" spans="2:14">
      <c r="B6348" s="1">
        <v>45068</v>
      </c>
      <c r="C6348" t="s">
        <v>539</v>
      </c>
      <c r="D6348">
        <f>COUNTIF(C$4:C6348,Tabela3[[#This Row],[COMANDA]])</f>
        <v>11</v>
      </c>
      <c r="E6348" t="s">
        <v>1</v>
      </c>
      <c r="G6348" t="s">
        <v>9</v>
      </c>
      <c r="H6348" t="s">
        <v>58</v>
      </c>
      <c r="I6348" s="2">
        <v>1</v>
      </c>
      <c r="J6348" t="s">
        <v>11</v>
      </c>
      <c r="K6348" s="21">
        <f>INDEX(LISTAS!$H:$Q,MATCH(BASE!H6348,LISTAS!$G:$G,0),MATCH(BASE!J6348,LISTAS!$H$3:$Q$3,0))*Tabela3[[#This Row],[QUANTIDADE]]</f>
        <v>5</v>
      </c>
      <c r="L6348" s="2" t="str">
        <f>TEXT(Tabela3[[#This Row],[DATA]],"MM")</f>
        <v>05</v>
      </c>
      <c r="M6348" s="2">
        <f>WEEKNUM(Tabela3[[#This Row],[DATA]])</f>
        <v>21</v>
      </c>
      <c r="N6348" s="18">
        <f>YEAR(Tabela3[[#This Row],[DATA]])</f>
        <v>2023</v>
      </c>
    </row>
    <row r="6349" spans="2:14">
      <c r="B6349" s="1">
        <v>45068</v>
      </c>
      <c r="C6349" t="s">
        <v>539</v>
      </c>
      <c r="D6349">
        <f>COUNTIF(C$4:C6349,Tabela3[[#This Row],[COMANDA]])</f>
        <v>12</v>
      </c>
      <c r="E6349" t="s">
        <v>1</v>
      </c>
      <c r="G6349" t="s">
        <v>10</v>
      </c>
      <c r="H6349" t="s">
        <v>128</v>
      </c>
      <c r="I6349" s="2">
        <v>2</v>
      </c>
      <c r="J6349" t="s">
        <v>11</v>
      </c>
      <c r="K6349" s="21">
        <f>INDEX(LISTAS!$H:$Q,MATCH(BASE!H6349,LISTAS!$G:$G,0),MATCH(BASE!J6349,LISTAS!$H$3:$Q$3,0))*Tabela3[[#This Row],[QUANTIDADE]]</f>
        <v>10</v>
      </c>
      <c r="L6349" s="2" t="str">
        <f>TEXT(Tabela3[[#This Row],[DATA]],"MM")</f>
        <v>05</v>
      </c>
      <c r="M6349" s="2">
        <f>WEEKNUM(Tabela3[[#This Row],[DATA]])</f>
        <v>21</v>
      </c>
      <c r="N6349" s="18">
        <f>YEAR(Tabela3[[#This Row],[DATA]])</f>
        <v>2023</v>
      </c>
    </row>
    <row r="6350" spans="2:14">
      <c r="B6350" s="1">
        <v>45068</v>
      </c>
      <c r="C6350" t="s">
        <v>539</v>
      </c>
      <c r="D6350">
        <f>COUNTIF(C$4:C6350,Tabela3[[#This Row],[COMANDA]])</f>
        <v>13</v>
      </c>
      <c r="E6350" t="s">
        <v>1</v>
      </c>
      <c r="G6350" t="s">
        <v>64</v>
      </c>
      <c r="H6350" t="s">
        <v>174</v>
      </c>
      <c r="I6350" s="2">
        <v>1</v>
      </c>
      <c r="J6350" t="s">
        <v>11</v>
      </c>
      <c r="K6350" s="21">
        <f>INDEX(LISTAS!$H:$Q,MATCH(BASE!H6350,LISTAS!$G:$G,0),MATCH(BASE!J6350,LISTAS!$H$3:$Q$3,0))*Tabela3[[#This Row],[QUANTIDADE]]</f>
        <v>10.5</v>
      </c>
      <c r="L6350" s="2" t="str">
        <f>TEXT(Tabela3[[#This Row],[DATA]],"MM")</f>
        <v>05</v>
      </c>
      <c r="M6350" s="2">
        <f>WEEKNUM(Tabela3[[#This Row],[DATA]])</f>
        <v>21</v>
      </c>
      <c r="N6350" s="18">
        <f>YEAR(Tabela3[[#This Row],[DATA]])</f>
        <v>2023</v>
      </c>
    </row>
    <row r="6351" spans="2:14">
      <c r="B6351" s="1">
        <v>45068</v>
      </c>
      <c r="C6351" t="s">
        <v>539</v>
      </c>
      <c r="D6351">
        <f>COUNTIF(C$4:C6351,Tabela3[[#This Row],[COMANDA]])</f>
        <v>14</v>
      </c>
      <c r="E6351" t="s">
        <v>1</v>
      </c>
      <c r="G6351" t="s">
        <v>9</v>
      </c>
      <c r="H6351" t="s">
        <v>240</v>
      </c>
      <c r="I6351" s="2">
        <v>1</v>
      </c>
      <c r="J6351" t="s">
        <v>12</v>
      </c>
      <c r="K6351" s="21">
        <f>INDEX(LISTAS!$H:$Q,MATCH(BASE!H6351,LISTAS!$G:$G,0),MATCH(BASE!J6351,LISTAS!$H$3:$Q$3,0))*Tabela3[[#This Row],[QUANTIDADE]]</f>
        <v>8</v>
      </c>
      <c r="L6351" s="2" t="str">
        <f>TEXT(Tabela3[[#This Row],[DATA]],"MM")</f>
        <v>05</v>
      </c>
      <c r="M6351" s="2">
        <f>WEEKNUM(Tabela3[[#This Row],[DATA]])</f>
        <v>21</v>
      </c>
      <c r="N6351" s="18">
        <f>YEAR(Tabela3[[#This Row],[DATA]])</f>
        <v>2023</v>
      </c>
    </row>
    <row r="6352" spans="2:14">
      <c r="B6352" s="1">
        <v>45068</v>
      </c>
      <c r="C6352" t="s">
        <v>539</v>
      </c>
      <c r="D6352">
        <f>COUNTIF(C$4:C6352,Tabela3[[#This Row],[COMANDA]])</f>
        <v>15</v>
      </c>
      <c r="E6352" t="s">
        <v>1</v>
      </c>
      <c r="G6352" t="s">
        <v>10</v>
      </c>
      <c r="H6352" t="s">
        <v>119</v>
      </c>
      <c r="I6352" s="2">
        <v>16</v>
      </c>
      <c r="J6352" t="s">
        <v>11</v>
      </c>
      <c r="K6352" s="21">
        <f>INDEX(LISTAS!$H:$Q,MATCH(BASE!H6352,LISTAS!$G:$G,0),MATCH(BASE!J6352,LISTAS!$H$3:$Q$3,0))*Tabela3[[#This Row],[QUANTIDADE]]</f>
        <v>96</v>
      </c>
      <c r="L6352" s="2" t="str">
        <f>TEXT(Tabela3[[#This Row],[DATA]],"MM")</f>
        <v>05</v>
      </c>
      <c r="M6352" s="2">
        <f>WEEKNUM(Tabela3[[#This Row],[DATA]])</f>
        <v>21</v>
      </c>
      <c r="N6352" s="18">
        <f>YEAR(Tabela3[[#This Row],[DATA]])</f>
        <v>2023</v>
      </c>
    </row>
    <row r="6353" spans="2:14">
      <c r="B6353" s="1">
        <v>45068</v>
      </c>
      <c r="C6353" t="s">
        <v>539</v>
      </c>
      <c r="D6353">
        <f>COUNTIF(C$4:C6353,Tabela3[[#This Row],[COMANDA]])</f>
        <v>16</v>
      </c>
      <c r="E6353" t="s">
        <v>1</v>
      </c>
      <c r="G6353" t="s">
        <v>74</v>
      </c>
      <c r="H6353" t="s">
        <v>75</v>
      </c>
      <c r="I6353" s="2">
        <v>9</v>
      </c>
      <c r="J6353" t="s">
        <v>11</v>
      </c>
      <c r="K6353" s="21">
        <f>INDEX(LISTAS!$H:$Q,MATCH(BASE!H6353,LISTAS!$G:$G,0),MATCH(BASE!J6353,LISTAS!$H$3:$Q$3,0))*Tabela3[[#This Row],[QUANTIDADE]]</f>
        <v>54</v>
      </c>
      <c r="L6353" s="2" t="str">
        <f>TEXT(Tabela3[[#This Row],[DATA]],"MM")</f>
        <v>05</v>
      </c>
      <c r="M6353" s="2">
        <f>WEEKNUM(Tabela3[[#This Row],[DATA]])</f>
        <v>21</v>
      </c>
      <c r="N6353" s="18">
        <f>YEAR(Tabela3[[#This Row],[DATA]])</f>
        <v>2023</v>
      </c>
    </row>
    <row r="6354" spans="2:14">
      <c r="B6354" s="1">
        <v>45068</v>
      </c>
      <c r="C6354" t="s">
        <v>539</v>
      </c>
      <c r="D6354">
        <f>COUNTIF(C$4:C6354,Tabela3[[#This Row],[COMANDA]])</f>
        <v>17</v>
      </c>
      <c r="E6354" t="s">
        <v>1</v>
      </c>
      <c r="G6354" t="s">
        <v>9</v>
      </c>
      <c r="H6354" t="s">
        <v>85</v>
      </c>
      <c r="I6354" s="2">
        <v>2</v>
      </c>
      <c r="J6354" t="s">
        <v>11</v>
      </c>
      <c r="K6354" s="21">
        <f>INDEX(LISTAS!$H:$Q,MATCH(BASE!H6354,LISTAS!$G:$G,0),MATCH(BASE!J6354,LISTAS!$H$3:$Q$3,0))*Tabela3[[#This Row],[QUANTIDADE]]</f>
        <v>20</v>
      </c>
      <c r="L6354" s="2" t="str">
        <f>TEXT(Tabela3[[#This Row],[DATA]],"MM")</f>
        <v>05</v>
      </c>
      <c r="M6354" s="2">
        <f>WEEKNUM(Tabela3[[#This Row],[DATA]])</f>
        <v>21</v>
      </c>
      <c r="N6354" s="18">
        <f>YEAR(Tabela3[[#This Row],[DATA]])</f>
        <v>2023</v>
      </c>
    </row>
    <row r="6355" spans="2:14">
      <c r="B6355" s="1">
        <v>45068</v>
      </c>
      <c r="C6355" t="s">
        <v>539</v>
      </c>
      <c r="D6355">
        <f>COUNTIF(C$4:C6355,Tabela3[[#This Row],[COMANDA]])</f>
        <v>18</v>
      </c>
      <c r="E6355" t="s">
        <v>1</v>
      </c>
      <c r="G6355" t="s">
        <v>9</v>
      </c>
      <c r="H6355" t="s">
        <v>56</v>
      </c>
      <c r="I6355" s="2">
        <v>1</v>
      </c>
      <c r="J6355" t="s">
        <v>11</v>
      </c>
      <c r="K6355" s="21">
        <f>INDEX(LISTAS!$H:$Q,MATCH(BASE!H6355,LISTAS!$G:$G,0),MATCH(BASE!J6355,LISTAS!$H$3:$Q$3,0))*Tabela3[[#This Row],[QUANTIDADE]]</f>
        <v>3</v>
      </c>
      <c r="L6355" s="2" t="str">
        <f>TEXT(Tabela3[[#This Row],[DATA]],"MM")</f>
        <v>05</v>
      </c>
      <c r="M6355" s="2">
        <f>WEEKNUM(Tabela3[[#This Row],[DATA]])</f>
        <v>21</v>
      </c>
      <c r="N6355" s="18">
        <f>YEAR(Tabela3[[#This Row],[DATA]])</f>
        <v>2023</v>
      </c>
    </row>
    <row r="6356" spans="2:14">
      <c r="B6356" s="1">
        <v>45068</v>
      </c>
      <c r="C6356" t="s">
        <v>539</v>
      </c>
      <c r="D6356">
        <f>COUNTIF(C$4:C6356,Tabela3[[#This Row],[COMANDA]])</f>
        <v>19</v>
      </c>
      <c r="E6356" t="s">
        <v>1</v>
      </c>
      <c r="G6356" t="s">
        <v>10</v>
      </c>
      <c r="H6356" t="s">
        <v>95</v>
      </c>
      <c r="I6356" s="2">
        <v>1</v>
      </c>
      <c r="J6356" t="s">
        <v>11</v>
      </c>
      <c r="K6356" s="21">
        <f>INDEX(LISTAS!$H:$Q,MATCH(BASE!H6356,LISTAS!$G:$G,0),MATCH(BASE!J6356,LISTAS!$H$3:$Q$3,0))*Tabela3[[#This Row],[QUANTIDADE]]</f>
        <v>2.5</v>
      </c>
      <c r="L6356" s="2" t="str">
        <f>TEXT(Tabela3[[#This Row],[DATA]],"MM")</f>
        <v>05</v>
      </c>
      <c r="M6356" s="2">
        <f>WEEKNUM(Tabela3[[#This Row],[DATA]])</f>
        <v>21</v>
      </c>
      <c r="N6356" s="18">
        <f>YEAR(Tabela3[[#This Row],[DATA]])</f>
        <v>2023</v>
      </c>
    </row>
    <row r="6357" spans="2:14">
      <c r="B6357" s="1">
        <v>45068</v>
      </c>
      <c r="C6357" t="s">
        <v>539</v>
      </c>
      <c r="D6357">
        <f>COUNTIF(C$4:C6357,Tabela3[[#This Row],[COMANDA]])</f>
        <v>20</v>
      </c>
      <c r="E6357" t="s">
        <v>1</v>
      </c>
      <c r="G6357" t="s">
        <v>9</v>
      </c>
      <c r="H6357" t="s">
        <v>146</v>
      </c>
      <c r="I6357" s="2">
        <v>2</v>
      </c>
      <c r="J6357" t="s">
        <v>11</v>
      </c>
      <c r="K6357" s="21">
        <f>INDEX(LISTAS!$H:$Q,MATCH(BASE!H6357,LISTAS!$G:$G,0),MATCH(BASE!J6357,LISTAS!$H$3:$Q$3,0))*Tabela3[[#This Row],[QUANTIDADE]]</f>
        <v>8</v>
      </c>
      <c r="L6357" s="2" t="str">
        <f>TEXT(Tabela3[[#This Row],[DATA]],"MM")</f>
        <v>05</v>
      </c>
      <c r="M6357" s="2">
        <f>WEEKNUM(Tabela3[[#This Row],[DATA]])</f>
        <v>21</v>
      </c>
      <c r="N6357" s="18">
        <f>YEAR(Tabela3[[#This Row],[DATA]])</f>
        <v>2023</v>
      </c>
    </row>
    <row r="6358" spans="2:14">
      <c r="B6358" s="1">
        <v>45068</v>
      </c>
      <c r="C6358" t="s">
        <v>539</v>
      </c>
      <c r="D6358">
        <f>COUNTIF(C$4:C6358,Tabela3[[#This Row],[COMANDA]])</f>
        <v>21</v>
      </c>
      <c r="E6358" t="s">
        <v>1</v>
      </c>
      <c r="G6358" t="s">
        <v>10</v>
      </c>
      <c r="H6358" t="s">
        <v>282</v>
      </c>
      <c r="I6358" s="2">
        <v>2</v>
      </c>
      <c r="J6358" t="s">
        <v>11</v>
      </c>
      <c r="K6358" s="21">
        <f>INDEX(LISTAS!$H:$Q,MATCH(BASE!H6358,LISTAS!$G:$G,0),MATCH(BASE!J6358,LISTAS!$H$3:$Q$3,0))*Tabela3[[#This Row],[QUANTIDADE]]</f>
        <v>8</v>
      </c>
      <c r="L6358" s="2" t="str">
        <f>TEXT(Tabela3[[#This Row],[DATA]],"MM")</f>
        <v>05</v>
      </c>
      <c r="M6358" s="2">
        <f>WEEKNUM(Tabela3[[#This Row],[DATA]])</f>
        <v>21</v>
      </c>
      <c r="N6358" s="18">
        <f>YEAR(Tabela3[[#This Row],[DATA]])</f>
        <v>2023</v>
      </c>
    </row>
    <row r="6359" spans="2:14">
      <c r="B6359" s="1">
        <v>45068</v>
      </c>
      <c r="C6359" t="s">
        <v>539</v>
      </c>
      <c r="D6359">
        <f>COUNTIF(C$4:C6359,Tabela3[[#This Row],[COMANDA]])</f>
        <v>22</v>
      </c>
      <c r="E6359" t="s">
        <v>1</v>
      </c>
      <c r="G6359" t="s">
        <v>10</v>
      </c>
      <c r="H6359" t="s">
        <v>431</v>
      </c>
      <c r="I6359" s="2">
        <v>1</v>
      </c>
      <c r="J6359" t="s">
        <v>11</v>
      </c>
      <c r="K6359" s="21">
        <f>INDEX(LISTAS!$H:$Q,MATCH(BASE!H6359,LISTAS!$G:$G,0),MATCH(BASE!J6359,LISTAS!$H$3:$Q$3,0))*Tabela3[[#This Row],[QUANTIDADE]]</f>
        <v>4</v>
      </c>
      <c r="L6359" s="2" t="str">
        <f>TEXT(Tabela3[[#This Row],[DATA]],"MM")</f>
        <v>05</v>
      </c>
      <c r="M6359" s="2">
        <f>WEEKNUM(Tabela3[[#This Row],[DATA]])</f>
        <v>21</v>
      </c>
      <c r="N6359" s="18">
        <f>YEAR(Tabela3[[#This Row],[DATA]])</f>
        <v>2023</v>
      </c>
    </row>
    <row r="6360" spans="2:14">
      <c r="B6360" s="1">
        <v>45068</v>
      </c>
      <c r="C6360" t="s">
        <v>539</v>
      </c>
      <c r="D6360">
        <f>COUNTIF(C$4:C6360,Tabela3[[#This Row],[COMANDA]])</f>
        <v>23</v>
      </c>
      <c r="E6360" t="s">
        <v>1</v>
      </c>
      <c r="G6360" t="s">
        <v>10</v>
      </c>
      <c r="H6360" t="s">
        <v>101</v>
      </c>
      <c r="I6360" s="2">
        <v>2</v>
      </c>
      <c r="J6360" t="s">
        <v>12</v>
      </c>
      <c r="K6360" s="21">
        <f>INDEX(LISTAS!$H:$Q,MATCH(BASE!H6360,LISTAS!$G:$G,0),MATCH(BASE!J6360,LISTAS!$H$3:$Q$3,0))*Tabela3[[#This Row],[QUANTIDADE]]</f>
        <v>6</v>
      </c>
      <c r="L6360" s="2" t="str">
        <f>TEXT(Tabela3[[#This Row],[DATA]],"MM")</f>
        <v>05</v>
      </c>
      <c r="M6360" s="2">
        <f>WEEKNUM(Tabela3[[#This Row],[DATA]])</f>
        <v>21</v>
      </c>
      <c r="N6360" s="18">
        <f>YEAR(Tabela3[[#This Row],[DATA]])</f>
        <v>2023</v>
      </c>
    </row>
    <row r="6361" spans="2:14">
      <c r="B6361" s="1">
        <v>45068</v>
      </c>
      <c r="C6361" t="s">
        <v>539</v>
      </c>
      <c r="D6361">
        <f>COUNTIF(C$4:C6361,Tabela3[[#This Row],[COMANDA]])</f>
        <v>24</v>
      </c>
      <c r="E6361" t="s">
        <v>1</v>
      </c>
      <c r="G6361" t="s">
        <v>9</v>
      </c>
      <c r="H6361" t="s">
        <v>131</v>
      </c>
      <c r="I6361" s="2">
        <v>1</v>
      </c>
      <c r="J6361" t="s">
        <v>11</v>
      </c>
      <c r="K6361" s="21">
        <f>INDEX(LISTAS!$H:$Q,MATCH(BASE!H6361,LISTAS!$G:$G,0),MATCH(BASE!J6361,LISTAS!$H$3:$Q$3,0))*Tabela3[[#This Row],[QUANTIDADE]]</f>
        <v>4</v>
      </c>
      <c r="L6361" s="2" t="str">
        <f>TEXT(Tabela3[[#This Row],[DATA]],"MM")</f>
        <v>05</v>
      </c>
      <c r="M6361" s="2">
        <f>WEEKNUM(Tabela3[[#This Row],[DATA]])</f>
        <v>21</v>
      </c>
      <c r="N6361" s="18">
        <f>YEAR(Tabela3[[#This Row],[DATA]])</f>
        <v>2023</v>
      </c>
    </row>
    <row r="6362" spans="2:14">
      <c r="B6362" s="1">
        <v>45068</v>
      </c>
      <c r="C6362" t="s">
        <v>539</v>
      </c>
      <c r="D6362">
        <f>COUNTIF(C$4:C6362,Tabela3[[#This Row],[COMANDA]])</f>
        <v>25</v>
      </c>
      <c r="E6362" t="s">
        <v>1</v>
      </c>
      <c r="G6362" t="s">
        <v>10</v>
      </c>
      <c r="H6362" t="s">
        <v>94</v>
      </c>
      <c r="I6362" s="2">
        <v>1</v>
      </c>
      <c r="J6362" t="s">
        <v>12</v>
      </c>
      <c r="K6362" s="21">
        <f>INDEX(LISTAS!$H:$Q,MATCH(BASE!H6362,LISTAS!$G:$G,0),MATCH(BASE!J6362,LISTAS!$H$3:$Q$3,0))*Tabela3[[#This Row],[QUANTIDADE]]</f>
        <v>3</v>
      </c>
      <c r="L6362" s="2" t="str">
        <f>TEXT(Tabela3[[#This Row],[DATA]],"MM")</f>
        <v>05</v>
      </c>
      <c r="M6362" s="2">
        <f>WEEKNUM(Tabela3[[#This Row],[DATA]])</f>
        <v>21</v>
      </c>
      <c r="N6362" s="18">
        <f>YEAR(Tabela3[[#This Row],[DATA]])</f>
        <v>2023</v>
      </c>
    </row>
    <row r="6363" spans="2:14">
      <c r="B6363" s="1">
        <v>45068</v>
      </c>
      <c r="C6363" t="s">
        <v>539</v>
      </c>
      <c r="D6363">
        <f>COUNTIF(C$4:C6363,Tabela3[[#This Row],[COMANDA]])</f>
        <v>26</v>
      </c>
      <c r="E6363" t="s">
        <v>1</v>
      </c>
      <c r="G6363" t="s">
        <v>9</v>
      </c>
      <c r="H6363" t="s">
        <v>521</v>
      </c>
      <c r="I6363" s="2">
        <v>1</v>
      </c>
      <c r="J6363" t="s">
        <v>11</v>
      </c>
      <c r="K6363" s="21">
        <f>INDEX(LISTAS!$H:$Q,MATCH(BASE!H6363,LISTAS!$G:$G,0),MATCH(BASE!J6363,LISTAS!$H$3:$Q$3,0))*Tabela3[[#This Row],[QUANTIDADE]]</f>
        <v>6</v>
      </c>
      <c r="L6363" s="2" t="str">
        <f>TEXT(Tabela3[[#This Row],[DATA]],"MM")</f>
        <v>05</v>
      </c>
      <c r="M6363" s="2">
        <f>WEEKNUM(Tabela3[[#This Row],[DATA]])</f>
        <v>21</v>
      </c>
      <c r="N6363" s="18">
        <f>YEAR(Tabela3[[#This Row],[DATA]])</f>
        <v>2023</v>
      </c>
    </row>
    <row r="6364" spans="2:14">
      <c r="B6364" s="1">
        <v>45068</v>
      </c>
      <c r="C6364" t="s">
        <v>539</v>
      </c>
      <c r="D6364">
        <f>COUNTIF(C$4:C6364,Tabela3[[#This Row],[COMANDA]])</f>
        <v>27</v>
      </c>
      <c r="E6364" t="s">
        <v>1</v>
      </c>
      <c r="G6364" t="s">
        <v>10</v>
      </c>
      <c r="H6364" t="s">
        <v>124</v>
      </c>
      <c r="I6364" s="2">
        <v>1</v>
      </c>
      <c r="J6364" t="s">
        <v>11</v>
      </c>
      <c r="K6364" s="21">
        <f>INDEX(LISTAS!$H:$Q,MATCH(BASE!H6364,LISTAS!$G:$G,0),MATCH(BASE!J6364,LISTAS!$H$3:$Q$3,0))*Tabela3[[#This Row],[QUANTIDADE]]</f>
        <v>3</v>
      </c>
      <c r="L6364" s="2" t="str">
        <f>TEXT(Tabela3[[#This Row],[DATA]],"MM")</f>
        <v>05</v>
      </c>
      <c r="M6364" s="2">
        <f>WEEKNUM(Tabela3[[#This Row],[DATA]])</f>
        <v>21</v>
      </c>
      <c r="N6364" s="18">
        <f>YEAR(Tabela3[[#This Row],[DATA]])</f>
        <v>2023</v>
      </c>
    </row>
    <row r="6365" spans="2:14">
      <c r="B6365" s="1">
        <v>45068</v>
      </c>
      <c r="C6365" t="s">
        <v>539</v>
      </c>
      <c r="D6365">
        <f>COUNTIF(C$4:C6365,Tabela3[[#This Row],[COMANDA]])</f>
        <v>28</v>
      </c>
      <c r="E6365" t="s">
        <v>1</v>
      </c>
      <c r="G6365" t="s">
        <v>9</v>
      </c>
      <c r="H6365" t="s">
        <v>136</v>
      </c>
      <c r="I6365" s="2">
        <v>1</v>
      </c>
      <c r="J6365" t="s">
        <v>11</v>
      </c>
      <c r="K6365" s="21">
        <f>INDEX(LISTAS!$H:$Q,MATCH(BASE!H6365,LISTAS!$G:$G,0),MATCH(BASE!J6365,LISTAS!$H$3:$Q$3,0))*Tabela3[[#This Row],[QUANTIDADE]]</f>
        <v>4</v>
      </c>
      <c r="L6365" s="2" t="str">
        <f>TEXT(Tabela3[[#This Row],[DATA]],"MM")</f>
        <v>05</v>
      </c>
      <c r="M6365" s="2">
        <f>WEEKNUM(Tabela3[[#This Row],[DATA]])</f>
        <v>21</v>
      </c>
      <c r="N6365" s="18">
        <f>YEAR(Tabela3[[#This Row],[DATA]])</f>
        <v>2023</v>
      </c>
    </row>
    <row r="6366" spans="2:14">
      <c r="B6366" s="1">
        <v>45068</v>
      </c>
      <c r="C6366" t="s">
        <v>539</v>
      </c>
      <c r="D6366">
        <f>COUNTIF(C$4:C6366,Tabela3[[#This Row],[COMANDA]])</f>
        <v>29</v>
      </c>
      <c r="E6366" t="s">
        <v>1</v>
      </c>
      <c r="G6366" t="s">
        <v>10</v>
      </c>
      <c r="H6366" t="s">
        <v>108</v>
      </c>
      <c r="I6366" s="2">
        <v>2</v>
      </c>
      <c r="J6366" t="s">
        <v>12</v>
      </c>
      <c r="K6366" s="21">
        <v>5</v>
      </c>
      <c r="L6366" s="2" t="str">
        <f>TEXT(Tabela3[[#This Row],[DATA]],"MM")</f>
        <v>05</v>
      </c>
      <c r="M6366" s="2">
        <f>WEEKNUM(Tabela3[[#This Row],[DATA]])</f>
        <v>21</v>
      </c>
      <c r="N6366" s="18">
        <f>YEAR(Tabela3[[#This Row],[DATA]])</f>
        <v>2023</v>
      </c>
    </row>
    <row r="6367" spans="2:14">
      <c r="B6367" s="1">
        <v>45068</v>
      </c>
      <c r="C6367" t="s">
        <v>539</v>
      </c>
      <c r="D6367">
        <f>COUNTIF(C$4:C6367,Tabela3[[#This Row],[COMANDA]])</f>
        <v>30</v>
      </c>
      <c r="E6367" t="s">
        <v>1</v>
      </c>
      <c r="G6367" t="s">
        <v>62</v>
      </c>
      <c r="H6367" t="s">
        <v>192</v>
      </c>
      <c r="I6367" s="2">
        <v>2</v>
      </c>
      <c r="J6367" t="s">
        <v>11</v>
      </c>
      <c r="K6367" s="21">
        <f>INDEX(LISTAS!$H:$Q,MATCH(BASE!H6367,LISTAS!$G:$G,0),MATCH(BASE!J6367,LISTAS!$H$3:$Q$3,0))*Tabela3[[#This Row],[QUANTIDADE]]</f>
        <v>12</v>
      </c>
      <c r="L6367" s="2" t="str">
        <f>TEXT(Tabela3[[#This Row],[DATA]],"MM")</f>
        <v>05</v>
      </c>
      <c r="M6367" s="2">
        <f>WEEKNUM(Tabela3[[#This Row],[DATA]])</f>
        <v>21</v>
      </c>
      <c r="N6367" s="18">
        <f>YEAR(Tabela3[[#This Row],[DATA]])</f>
        <v>2023</v>
      </c>
    </row>
    <row r="6368" spans="2:14">
      <c r="B6368" s="1">
        <v>45068</v>
      </c>
      <c r="C6368" t="s">
        <v>539</v>
      </c>
      <c r="D6368">
        <f>COUNTIF(C$4:C6368,Tabela3[[#This Row],[COMANDA]])</f>
        <v>31</v>
      </c>
      <c r="E6368" t="s">
        <v>1</v>
      </c>
      <c r="G6368" t="s">
        <v>9</v>
      </c>
      <c r="H6368" t="s">
        <v>126</v>
      </c>
      <c r="I6368" s="2">
        <v>1</v>
      </c>
      <c r="J6368" t="s">
        <v>11</v>
      </c>
      <c r="K6368" s="21">
        <f>INDEX(LISTAS!$H:$Q,MATCH(BASE!H6368,LISTAS!$G:$G,0),MATCH(BASE!J6368,LISTAS!$H$3:$Q$3,0))*Tabela3[[#This Row],[QUANTIDADE]]</f>
        <v>3.5</v>
      </c>
      <c r="L6368" s="2" t="str">
        <f>TEXT(Tabela3[[#This Row],[DATA]],"MM")</f>
        <v>05</v>
      </c>
      <c r="M6368" s="2">
        <f>WEEKNUM(Tabela3[[#This Row],[DATA]])</f>
        <v>21</v>
      </c>
      <c r="N6368" s="18">
        <f>YEAR(Tabela3[[#This Row],[DATA]])</f>
        <v>2023</v>
      </c>
    </row>
    <row r="6369" spans="2:14">
      <c r="B6369" s="1">
        <v>45068</v>
      </c>
      <c r="C6369" t="s">
        <v>539</v>
      </c>
      <c r="D6369">
        <f>COUNTIF(C$4:C6369,Tabela3[[#This Row],[COMANDA]])</f>
        <v>32</v>
      </c>
      <c r="E6369" t="s">
        <v>1</v>
      </c>
      <c r="G6369" t="s">
        <v>10</v>
      </c>
      <c r="H6369" t="s">
        <v>229</v>
      </c>
      <c r="I6369" s="2">
        <v>1</v>
      </c>
      <c r="J6369" t="s">
        <v>11</v>
      </c>
      <c r="K6369" s="21">
        <f>INDEX(LISTAS!$H:$Q,MATCH(BASE!H6369,LISTAS!$G:$G,0),MATCH(BASE!J6369,LISTAS!$H$3:$Q$3,0))*Tabela3[[#This Row],[QUANTIDADE]]</f>
        <v>7</v>
      </c>
      <c r="L6369" s="2" t="str">
        <f>TEXT(Tabela3[[#This Row],[DATA]],"MM")</f>
        <v>05</v>
      </c>
      <c r="M6369" s="2">
        <f>WEEKNUM(Tabela3[[#This Row],[DATA]])</f>
        <v>21</v>
      </c>
      <c r="N6369" s="18">
        <f>YEAR(Tabela3[[#This Row],[DATA]])</f>
        <v>2023</v>
      </c>
    </row>
    <row r="6370" spans="2:14">
      <c r="B6370" s="1">
        <v>45068</v>
      </c>
      <c r="C6370" t="s">
        <v>539</v>
      </c>
      <c r="D6370">
        <f>COUNTIF(C$4:C6370,Tabela3[[#This Row],[COMANDA]])</f>
        <v>33</v>
      </c>
      <c r="E6370" t="s">
        <v>1</v>
      </c>
      <c r="G6370" t="s">
        <v>10</v>
      </c>
      <c r="H6370" t="s">
        <v>225</v>
      </c>
      <c r="I6370" s="2">
        <v>1</v>
      </c>
      <c r="J6370" t="s">
        <v>11</v>
      </c>
      <c r="K6370" s="21">
        <f>INDEX(LISTAS!$H:$Q,MATCH(BASE!H6370,LISTAS!$G:$G,0),MATCH(BASE!J6370,LISTAS!$H$3:$Q$3,0))*Tabela3[[#This Row],[QUANTIDADE]]</f>
        <v>12</v>
      </c>
      <c r="L6370" s="2" t="str">
        <f>TEXT(Tabela3[[#This Row],[DATA]],"MM")</f>
        <v>05</v>
      </c>
      <c r="M6370" s="2">
        <f>WEEKNUM(Tabela3[[#This Row],[DATA]])</f>
        <v>21</v>
      </c>
      <c r="N6370" s="18">
        <f>YEAR(Tabela3[[#This Row],[DATA]])</f>
        <v>2023</v>
      </c>
    </row>
    <row r="6371" spans="2:14">
      <c r="B6371" s="1">
        <v>45068</v>
      </c>
      <c r="C6371" t="s">
        <v>539</v>
      </c>
      <c r="D6371">
        <f>COUNTIF(C$4:C6371,Tabela3[[#This Row],[COMANDA]])</f>
        <v>34</v>
      </c>
      <c r="E6371" t="s">
        <v>1</v>
      </c>
      <c r="G6371" t="s">
        <v>10</v>
      </c>
      <c r="H6371" t="s">
        <v>537</v>
      </c>
      <c r="I6371" s="2">
        <v>1</v>
      </c>
      <c r="J6371" t="s">
        <v>11</v>
      </c>
      <c r="K6371" s="21">
        <v>2.5</v>
      </c>
      <c r="L6371" s="2" t="str">
        <f>TEXT(Tabela3[[#This Row],[DATA]],"MM")</f>
        <v>05</v>
      </c>
      <c r="M6371" s="2">
        <f>WEEKNUM(Tabela3[[#This Row],[DATA]])</f>
        <v>21</v>
      </c>
      <c r="N6371" s="18">
        <f>YEAR(Tabela3[[#This Row],[DATA]])</f>
        <v>2023</v>
      </c>
    </row>
    <row r="6372" spans="2:14">
      <c r="B6372" s="1">
        <v>45068</v>
      </c>
      <c r="C6372" t="s">
        <v>539</v>
      </c>
      <c r="D6372">
        <f>COUNTIF(C$4:C6372,Tabela3[[#This Row],[COMANDA]])</f>
        <v>35</v>
      </c>
      <c r="E6372" t="s">
        <v>1</v>
      </c>
      <c r="G6372" t="s">
        <v>10</v>
      </c>
      <c r="H6372" t="s">
        <v>123</v>
      </c>
      <c r="I6372" s="2">
        <v>2</v>
      </c>
      <c r="J6372" t="s">
        <v>11</v>
      </c>
      <c r="K6372" s="21">
        <f>INDEX(LISTAS!$H:$Q,MATCH(BASE!H6372,LISTAS!$G:$G,0),MATCH(BASE!J6372,LISTAS!$H$3:$Q$3,0))*Tabela3[[#This Row],[QUANTIDADE]]</f>
        <v>2</v>
      </c>
      <c r="L6372" s="2" t="str">
        <f>TEXT(Tabela3[[#This Row],[DATA]],"MM")</f>
        <v>05</v>
      </c>
      <c r="M6372" s="2">
        <f>WEEKNUM(Tabela3[[#This Row],[DATA]])</f>
        <v>21</v>
      </c>
      <c r="N6372" s="18">
        <f>YEAR(Tabela3[[#This Row],[DATA]])</f>
        <v>2023</v>
      </c>
    </row>
    <row r="6373" spans="2:14">
      <c r="B6373" s="1">
        <v>45068</v>
      </c>
      <c r="C6373" t="s">
        <v>539</v>
      </c>
      <c r="D6373">
        <f>COUNTIF(C$4:C6373,Tabela3[[#This Row],[COMANDA]])</f>
        <v>36</v>
      </c>
      <c r="E6373" t="s">
        <v>1</v>
      </c>
      <c r="G6373" t="s">
        <v>10</v>
      </c>
      <c r="H6373" t="s">
        <v>150</v>
      </c>
      <c r="I6373" s="2">
        <v>2</v>
      </c>
      <c r="J6373" t="s">
        <v>11</v>
      </c>
      <c r="K6373" s="21">
        <f>INDEX(LISTAS!$H:$Q,MATCH(BASE!H6373,LISTAS!$G:$G,0),MATCH(BASE!J6373,LISTAS!$H$3:$Q$3,0))*Tabela3[[#This Row],[QUANTIDADE]]</f>
        <v>2</v>
      </c>
      <c r="L6373" s="2" t="str">
        <f>TEXT(Tabela3[[#This Row],[DATA]],"MM")</f>
        <v>05</v>
      </c>
      <c r="M6373" s="2">
        <f>WEEKNUM(Tabela3[[#This Row],[DATA]])</f>
        <v>21</v>
      </c>
      <c r="N6373" s="18">
        <f>YEAR(Tabela3[[#This Row],[DATA]])</f>
        <v>2023</v>
      </c>
    </row>
    <row r="6374" spans="2:14">
      <c r="B6374" s="1">
        <v>45068</v>
      </c>
      <c r="C6374" t="s">
        <v>539</v>
      </c>
      <c r="D6374">
        <f>COUNTIF(C$4:C6374,Tabela3[[#This Row],[COMANDA]])</f>
        <v>37</v>
      </c>
      <c r="E6374" t="s">
        <v>1</v>
      </c>
      <c r="G6374" t="s">
        <v>64</v>
      </c>
      <c r="H6374" t="s">
        <v>170</v>
      </c>
      <c r="I6374" s="2">
        <v>1</v>
      </c>
      <c r="J6374" t="s">
        <v>11</v>
      </c>
      <c r="K6374" s="21">
        <f>INDEX(LISTAS!$H:$Q,MATCH(BASE!H6374,LISTAS!$G:$G,0),MATCH(BASE!J6374,LISTAS!$H$3:$Q$3,0))*Tabela3[[#This Row],[QUANTIDADE]]</f>
        <v>10</v>
      </c>
      <c r="L6374" s="2" t="str">
        <f>TEXT(Tabela3[[#This Row],[DATA]],"MM")</f>
        <v>05</v>
      </c>
      <c r="M6374" s="2">
        <f>WEEKNUM(Tabela3[[#This Row],[DATA]])</f>
        <v>21</v>
      </c>
      <c r="N6374" s="18">
        <f>YEAR(Tabela3[[#This Row],[DATA]])</f>
        <v>2023</v>
      </c>
    </row>
    <row r="6375" spans="2:14">
      <c r="B6375" s="1">
        <v>45069</v>
      </c>
      <c r="C6375">
        <v>14821</v>
      </c>
      <c r="D6375">
        <f>COUNTIF(C$4:C6375,Tabela3[[#This Row],[COMANDA]])</f>
        <v>1</v>
      </c>
      <c r="E6375" t="s">
        <v>89</v>
      </c>
      <c r="G6375" t="s">
        <v>8</v>
      </c>
      <c r="H6375" t="s">
        <v>43</v>
      </c>
      <c r="I6375" s="2">
        <v>1</v>
      </c>
      <c r="J6375" t="s">
        <v>11</v>
      </c>
      <c r="K6375" s="21">
        <f>INDEX(LISTAS!$H:$Q,MATCH(BASE!H6375,LISTAS!$G:$G,0),MATCH(BASE!J6375,LISTAS!$H$3:$Q$3,0))*Tabela3[[#This Row],[QUANTIDADE]]</f>
        <v>18</v>
      </c>
      <c r="L6375" s="2" t="str">
        <f>TEXT(Tabela3[[#This Row],[DATA]],"MM")</f>
        <v>05</v>
      </c>
      <c r="M6375" s="2">
        <f>WEEKNUM(Tabela3[[#This Row],[DATA]])</f>
        <v>21</v>
      </c>
      <c r="N6375" s="18">
        <f>YEAR(Tabela3[[#This Row],[DATA]])</f>
        <v>2023</v>
      </c>
    </row>
    <row r="6376" spans="2:14">
      <c r="B6376" s="1">
        <v>45069</v>
      </c>
      <c r="C6376">
        <v>14821</v>
      </c>
      <c r="D6376">
        <f>COUNTIF(C$4:C6376,Tabela3[[#This Row],[COMANDA]])</f>
        <v>2</v>
      </c>
      <c r="E6376" t="s">
        <v>89</v>
      </c>
      <c r="G6376" t="s">
        <v>8</v>
      </c>
      <c r="H6376" t="s">
        <v>47</v>
      </c>
      <c r="I6376" s="2">
        <v>1</v>
      </c>
      <c r="J6376" t="s">
        <v>11</v>
      </c>
      <c r="K6376" s="21">
        <f>INDEX(LISTAS!$H:$Q,MATCH(BASE!H6376,LISTAS!$G:$G,0),MATCH(BASE!J6376,LISTAS!$H$3:$Q$3,0))*Tabela3[[#This Row],[QUANTIDADE]]</f>
        <v>16</v>
      </c>
      <c r="L6376" s="2" t="str">
        <f>TEXT(Tabela3[[#This Row],[DATA]],"MM")</f>
        <v>05</v>
      </c>
      <c r="M6376" s="2">
        <f>WEEKNUM(Tabela3[[#This Row],[DATA]])</f>
        <v>21</v>
      </c>
      <c r="N6376" s="18">
        <f>YEAR(Tabela3[[#This Row],[DATA]])</f>
        <v>2023</v>
      </c>
    </row>
    <row r="6377" spans="2:14">
      <c r="B6377" s="1">
        <v>45069</v>
      </c>
      <c r="C6377">
        <v>14821</v>
      </c>
      <c r="D6377">
        <f>COUNTIF(C$4:C6377,Tabela3[[#This Row],[COMANDA]])</f>
        <v>3</v>
      </c>
      <c r="E6377" t="s">
        <v>89</v>
      </c>
      <c r="G6377" t="s">
        <v>9</v>
      </c>
      <c r="H6377" t="s">
        <v>201</v>
      </c>
      <c r="I6377" s="2">
        <v>2</v>
      </c>
      <c r="J6377" t="s">
        <v>11</v>
      </c>
      <c r="K6377" s="21">
        <f>INDEX(LISTAS!$H:$Q,MATCH(BASE!H6377,LISTAS!$G:$G,0),MATCH(BASE!J6377,LISTAS!$H$3:$Q$3,0))*Tabela3[[#This Row],[QUANTIDADE]]</f>
        <v>6</v>
      </c>
      <c r="L6377" s="2" t="str">
        <f>TEXT(Tabela3[[#This Row],[DATA]],"MM")</f>
        <v>05</v>
      </c>
      <c r="M6377" s="2">
        <f>WEEKNUM(Tabela3[[#This Row],[DATA]])</f>
        <v>21</v>
      </c>
      <c r="N6377" s="18">
        <f>YEAR(Tabela3[[#This Row],[DATA]])</f>
        <v>2023</v>
      </c>
    </row>
    <row r="6378" spans="2:14">
      <c r="B6378" s="1">
        <v>45069</v>
      </c>
      <c r="C6378">
        <v>14822</v>
      </c>
      <c r="D6378">
        <f>COUNTIF(C$4:C6378,Tabela3[[#This Row],[COMANDA]])</f>
        <v>1</v>
      </c>
      <c r="E6378" t="s">
        <v>90</v>
      </c>
      <c r="G6378" t="s">
        <v>8</v>
      </c>
      <c r="H6378" t="s">
        <v>39</v>
      </c>
      <c r="I6378" s="2">
        <v>1</v>
      </c>
      <c r="J6378" t="s">
        <v>11</v>
      </c>
      <c r="K6378" s="21">
        <f>INDEX(LISTAS!$H:$Q,MATCH(BASE!H6378,LISTAS!$G:$G,0),MATCH(BASE!J6378,LISTAS!$H$3:$Q$3,0))*Tabela3[[#This Row],[QUANTIDADE]]</f>
        <v>12</v>
      </c>
      <c r="L6378" s="2" t="str">
        <f>TEXT(Tabela3[[#This Row],[DATA]],"MM")</f>
        <v>05</v>
      </c>
      <c r="M6378" s="2">
        <f>WEEKNUM(Tabela3[[#This Row],[DATA]])</f>
        <v>21</v>
      </c>
      <c r="N6378" s="18">
        <f>YEAR(Tabela3[[#This Row],[DATA]])</f>
        <v>2023</v>
      </c>
    </row>
    <row r="6379" spans="2:14">
      <c r="B6379" s="1">
        <v>45069</v>
      </c>
      <c r="C6379">
        <v>14823</v>
      </c>
      <c r="D6379">
        <f>COUNTIF(C$4:C6379,Tabela3[[#This Row],[COMANDA]])</f>
        <v>1</v>
      </c>
      <c r="E6379" t="s">
        <v>90</v>
      </c>
      <c r="G6379" t="s">
        <v>8</v>
      </c>
      <c r="H6379" t="s">
        <v>39</v>
      </c>
      <c r="I6379" s="2">
        <v>1</v>
      </c>
      <c r="J6379" t="s">
        <v>11</v>
      </c>
      <c r="K6379" s="21">
        <f>INDEX(LISTAS!$H:$Q,MATCH(BASE!H6379,LISTAS!$G:$G,0),MATCH(BASE!J6379,LISTAS!$H$3:$Q$3,0))*Tabela3[[#This Row],[QUANTIDADE]]</f>
        <v>12</v>
      </c>
      <c r="L6379" s="2" t="str">
        <f>TEXT(Tabela3[[#This Row],[DATA]],"MM")</f>
        <v>05</v>
      </c>
      <c r="M6379" s="2">
        <f>WEEKNUM(Tabela3[[#This Row],[DATA]])</f>
        <v>21</v>
      </c>
      <c r="N6379" s="18">
        <f>YEAR(Tabela3[[#This Row],[DATA]])</f>
        <v>2023</v>
      </c>
    </row>
    <row r="6380" spans="2:14">
      <c r="B6380" s="1">
        <v>45069</v>
      </c>
      <c r="C6380">
        <v>14823</v>
      </c>
      <c r="D6380">
        <f>COUNTIF(C$4:C6380,Tabela3[[#This Row],[COMANDA]])</f>
        <v>2</v>
      </c>
      <c r="E6380" t="s">
        <v>90</v>
      </c>
      <c r="G6380" t="s">
        <v>61</v>
      </c>
      <c r="H6380" t="s">
        <v>163</v>
      </c>
      <c r="I6380" s="2">
        <v>1</v>
      </c>
      <c r="J6380" t="s">
        <v>11</v>
      </c>
      <c r="K6380" s="21">
        <f>INDEX(LISTAS!$H:$Q,MATCH(BASE!H6380,LISTAS!$G:$G,0),MATCH(BASE!J6380,LISTAS!$H$3:$Q$3,0))*Tabela3[[#This Row],[QUANTIDADE]]</f>
        <v>4</v>
      </c>
      <c r="L6380" s="2" t="str">
        <f>TEXT(Tabela3[[#This Row],[DATA]],"MM")</f>
        <v>05</v>
      </c>
      <c r="M6380" s="2">
        <f>WEEKNUM(Tabela3[[#This Row],[DATA]])</f>
        <v>21</v>
      </c>
      <c r="N6380" s="18">
        <f>YEAR(Tabela3[[#This Row],[DATA]])</f>
        <v>2023</v>
      </c>
    </row>
    <row r="6381" spans="2:14">
      <c r="B6381" s="1">
        <v>45069</v>
      </c>
      <c r="C6381">
        <v>14823</v>
      </c>
      <c r="D6381">
        <f>COUNTIF(C$4:C6381,Tabela3[[#This Row],[COMANDA]])</f>
        <v>3</v>
      </c>
      <c r="E6381" t="s">
        <v>90</v>
      </c>
      <c r="G6381" t="s">
        <v>9</v>
      </c>
      <c r="H6381" t="s">
        <v>132</v>
      </c>
      <c r="I6381" s="2">
        <v>1</v>
      </c>
      <c r="J6381" t="s">
        <v>11</v>
      </c>
      <c r="K6381" s="21">
        <f>INDEX(LISTAS!$H:$Q,MATCH(BASE!H6381,LISTAS!$G:$G,0),MATCH(BASE!J6381,LISTAS!$H$3:$Q$3,0))*Tabela3[[#This Row],[QUANTIDADE]]</f>
        <v>3</v>
      </c>
      <c r="L6381" s="2" t="str">
        <f>TEXT(Tabela3[[#This Row],[DATA]],"MM")</f>
        <v>05</v>
      </c>
      <c r="M6381" s="2">
        <f>WEEKNUM(Tabela3[[#This Row],[DATA]])</f>
        <v>21</v>
      </c>
      <c r="N6381" s="18">
        <f>YEAR(Tabela3[[#This Row],[DATA]])</f>
        <v>2023</v>
      </c>
    </row>
    <row r="6382" spans="2:14">
      <c r="B6382" s="1">
        <v>45069</v>
      </c>
      <c r="C6382">
        <v>14824</v>
      </c>
      <c r="D6382">
        <f>COUNTIF(C$4:C6382,Tabela3[[#This Row],[COMANDA]])</f>
        <v>1</v>
      </c>
      <c r="E6382" t="s">
        <v>90</v>
      </c>
      <c r="F6382" t="s">
        <v>100</v>
      </c>
      <c r="G6382" t="s">
        <v>8</v>
      </c>
      <c r="H6382" t="s">
        <v>40</v>
      </c>
      <c r="I6382" s="2">
        <v>1</v>
      </c>
      <c r="J6382" t="s">
        <v>11</v>
      </c>
      <c r="K6382" s="21">
        <f>INDEX(LISTAS!$H:$Q,MATCH(BASE!H6382,LISTAS!$G:$G,0),MATCH(BASE!J6382,LISTAS!$H$3:$Q$3,0))*Tabela3[[#This Row],[QUANTIDADE]]</f>
        <v>14</v>
      </c>
      <c r="L6382" s="2" t="str">
        <f>TEXT(Tabela3[[#This Row],[DATA]],"MM")</f>
        <v>05</v>
      </c>
      <c r="M6382" s="2">
        <f>WEEKNUM(Tabela3[[#This Row],[DATA]])</f>
        <v>21</v>
      </c>
      <c r="N6382" s="18">
        <f>YEAR(Tabela3[[#This Row],[DATA]])</f>
        <v>2023</v>
      </c>
    </row>
    <row r="6383" spans="2:14">
      <c r="B6383" s="1">
        <v>45069</v>
      </c>
      <c r="C6383">
        <v>14825</v>
      </c>
      <c r="D6383">
        <f>COUNTIF(C$4:C6383,Tabela3[[#This Row],[COMANDA]])</f>
        <v>1</v>
      </c>
      <c r="E6383" t="s">
        <v>90</v>
      </c>
      <c r="F6383" t="s">
        <v>375</v>
      </c>
      <c r="G6383" t="s">
        <v>8</v>
      </c>
      <c r="H6383" t="s">
        <v>204</v>
      </c>
      <c r="I6383" s="2">
        <v>1</v>
      </c>
      <c r="J6383" t="s">
        <v>11</v>
      </c>
      <c r="K6383" s="21">
        <f>INDEX(LISTAS!$H:$Q,MATCH(BASE!H6383,LISTAS!$G:$G,0),MATCH(BASE!J6383,LISTAS!$H$3:$Q$3,0))*Tabela3[[#This Row],[QUANTIDADE]]</f>
        <v>18</v>
      </c>
      <c r="L6383" s="2" t="str">
        <f>TEXT(Tabela3[[#This Row],[DATA]],"MM")</f>
        <v>05</v>
      </c>
      <c r="M6383" s="2">
        <f>WEEKNUM(Tabela3[[#This Row],[DATA]])</f>
        <v>21</v>
      </c>
      <c r="N6383" s="18">
        <f>YEAR(Tabela3[[#This Row],[DATA]])</f>
        <v>2023</v>
      </c>
    </row>
    <row r="6384" spans="2:14">
      <c r="B6384" s="1">
        <v>45069</v>
      </c>
      <c r="C6384">
        <v>14825</v>
      </c>
      <c r="D6384">
        <f>COUNTIF(C$4:C6384,Tabela3[[#This Row],[COMANDA]])</f>
        <v>2</v>
      </c>
      <c r="E6384" t="s">
        <v>90</v>
      </c>
      <c r="F6384" t="s">
        <v>98</v>
      </c>
      <c r="G6384" t="s">
        <v>8</v>
      </c>
      <c r="H6384" t="s">
        <v>203</v>
      </c>
      <c r="I6384" s="2">
        <v>1</v>
      </c>
      <c r="J6384" t="s">
        <v>11</v>
      </c>
      <c r="K6384" s="21">
        <f>INDEX(LISTAS!$H:$Q,MATCH(BASE!H6384,LISTAS!$G:$G,0),MATCH(BASE!J6384,LISTAS!$H$3:$Q$3,0))*Tabela3[[#This Row],[QUANTIDADE]]</f>
        <v>20</v>
      </c>
      <c r="L6384" s="2" t="str">
        <f>TEXT(Tabela3[[#This Row],[DATA]],"MM")</f>
        <v>05</v>
      </c>
      <c r="M6384" s="2">
        <f>WEEKNUM(Tabela3[[#This Row],[DATA]])</f>
        <v>21</v>
      </c>
      <c r="N6384" s="18">
        <f>YEAR(Tabela3[[#This Row],[DATA]])</f>
        <v>2023</v>
      </c>
    </row>
    <row r="6385" spans="2:14">
      <c r="B6385" s="1">
        <v>45069</v>
      </c>
      <c r="C6385">
        <v>14826</v>
      </c>
      <c r="D6385">
        <f>COUNTIF(C$4:C6385,Tabela3[[#This Row],[COMANDA]])</f>
        <v>1</v>
      </c>
      <c r="E6385" t="s">
        <v>90</v>
      </c>
      <c r="F6385" t="s">
        <v>375</v>
      </c>
      <c r="G6385" t="s">
        <v>8</v>
      </c>
      <c r="H6385" t="s">
        <v>211</v>
      </c>
      <c r="I6385" s="2">
        <v>1</v>
      </c>
      <c r="J6385" t="s">
        <v>12</v>
      </c>
      <c r="K6385" s="21">
        <f>INDEX(LISTAS!$H:$Q,MATCH(BASE!H6385,LISTAS!$G:$G,0),MATCH(BASE!J6385,LISTAS!$H$3:$Q$3,0))*Tabela3[[#This Row],[QUANTIDADE]]</f>
        <v>18</v>
      </c>
      <c r="L6385" s="2" t="str">
        <f>TEXT(Tabela3[[#This Row],[DATA]],"MM")</f>
        <v>05</v>
      </c>
      <c r="M6385" s="2">
        <f>WEEKNUM(Tabela3[[#This Row],[DATA]])</f>
        <v>21</v>
      </c>
      <c r="N6385" s="18">
        <f>YEAR(Tabela3[[#This Row],[DATA]])</f>
        <v>2023</v>
      </c>
    </row>
    <row r="6386" spans="2:14">
      <c r="B6386" s="1">
        <v>45069</v>
      </c>
      <c r="C6386">
        <v>14827</v>
      </c>
      <c r="D6386">
        <f>COUNTIF(C$4:C6386,Tabela3[[#This Row],[COMANDA]])</f>
        <v>1</v>
      </c>
      <c r="E6386" t="s">
        <v>90</v>
      </c>
      <c r="F6386" t="s">
        <v>375</v>
      </c>
      <c r="G6386" t="s">
        <v>8</v>
      </c>
      <c r="H6386" t="s">
        <v>84</v>
      </c>
      <c r="I6386" s="2">
        <v>2</v>
      </c>
      <c r="J6386" t="s">
        <v>11</v>
      </c>
      <c r="K6386" s="21">
        <f>INDEX(LISTAS!$H:$Q,MATCH(BASE!H6386,LISTAS!$G:$G,0),MATCH(BASE!J6386,LISTAS!$H$3:$Q$3,0))*Tabela3[[#This Row],[QUANTIDADE]]</f>
        <v>32</v>
      </c>
      <c r="L6386" s="2" t="str">
        <f>TEXT(Tabela3[[#This Row],[DATA]],"MM")</f>
        <v>05</v>
      </c>
      <c r="M6386" s="2">
        <f>WEEKNUM(Tabela3[[#This Row],[DATA]])</f>
        <v>21</v>
      </c>
      <c r="N6386" s="18">
        <f>YEAR(Tabela3[[#This Row],[DATA]])</f>
        <v>2023</v>
      </c>
    </row>
    <row r="6387" spans="2:14">
      <c r="B6387" s="1">
        <v>45069</v>
      </c>
      <c r="C6387">
        <v>14827</v>
      </c>
      <c r="D6387">
        <f>COUNTIF(C$4:C6387,Tabela3[[#This Row],[COMANDA]])</f>
        <v>2</v>
      </c>
      <c r="E6387" t="s">
        <v>90</v>
      </c>
      <c r="F6387" t="s">
        <v>375</v>
      </c>
      <c r="G6387" t="s">
        <v>9</v>
      </c>
      <c r="H6387" t="s">
        <v>464</v>
      </c>
      <c r="I6387" s="2">
        <v>1</v>
      </c>
      <c r="J6387" t="s">
        <v>11</v>
      </c>
      <c r="K6387" s="21">
        <f>INDEX(LISTAS!$H:$Q,MATCH(BASE!H6387,LISTAS!$G:$G,0),MATCH(BASE!J6387,LISTAS!$H$3:$Q$3,0))*Tabela3[[#This Row],[QUANTIDADE]]</f>
        <v>5</v>
      </c>
      <c r="L6387" s="2" t="str">
        <f>TEXT(Tabela3[[#This Row],[DATA]],"MM")</f>
        <v>05</v>
      </c>
      <c r="M6387" s="2">
        <f>WEEKNUM(Tabela3[[#This Row],[DATA]])</f>
        <v>21</v>
      </c>
      <c r="N6387" s="18">
        <f>YEAR(Tabela3[[#This Row],[DATA]])</f>
        <v>2023</v>
      </c>
    </row>
    <row r="6388" spans="2:14">
      <c r="B6388" s="1">
        <v>45069</v>
      </c>
      <c r="C6388">
        <v>14828</v>
      </c>
      <c r="D6388">
        <f>COUNTIF(C$4:C6388,Tabela3[[#This Row],[COMANDA]])</f>
        <v>1</v>
      </c>
      <c r="E6388" t="s">
        <v>89</v>
      </c>
      <c r="G6388" t="s">
        <v>8</v>
      </c>
      <c r="H6388" t="s">
        <v>204</v>
      </c>
      <c r="I6388" s="2">
        <v>1</v>
      </c>
      <c r="J6388" t="s">
        <v>11</v>
      </c>
      <c r="K6388" s="21">
        <f>INDEX(LISTAS!$H:$Q,MATCH(BASE!H6388,LISTAS!$G:$G,0),MATCH(BASE!J6388,LISTAS!$H$3:$Q$3,0))*Tabela3[[#This Row],[QUANTIDADE]]</f>
        <v>18</v>
      </c>
      <c r="L6388" s="2" t="str">
        <f>TEXT(Tabela3[[#This Row],[DATA]],"MM")</f>
        <v>05</v>
      </c>
      <c r="M6388" s="2">
        <f>WEEKNUM(Tabela3[[#This Row],[DATA]])</f>
        <v>21</v>
      </c>
      <c r="N6388" s="18">
        <f>YEAR(Tabela3[[#This Row],[DATA]])</f>
        <v>2023</v>
      </c>
    </row>
    <row r="6389" spans="2:14">
      <c r="B6389" s="1">
        <v>45069</v>
      </c>
      <c r="C6389">
        <v>14828</v>
      </c>
      <c r="D6389">
        <f>COUNTIF(C$4:C6389,Tabela3[[#This Row],[COMANDA]])</f>
        <v>2</v>
      </c>
      <c r="E6389" t="s">
        <v>89</v>
      </c>
      <c r="G6389" t="s">
        <v>61</v>
      </c>
      <c r="H6389" t="s">
        <v>199</v>
      </c>
      <c r="I6389" s="2">
        <v>1</v>
      </c>
      <c r="J6389" t="s">
        <v>11</v>
      </c>
      <c r="K6389" s="21">
        <f>INDEX(LISTAS!$H:$Q,MATCH(BASE!H6389,LISTAS!$G:$G,0),MATCH(BASE!J6389,LISTAS!$H$3:$Q$3,0))*Tabela3[[#This Row],[QUANTIDADE]]</f>
        <v>1</v>
      </c>
      <c r="L6389" s="2" t="str">
        <f>TEXT(Tabela3[[#This Row],[DATA]],"MM")</f>
        <v>05</v>
      </c>
      <c r="M6389" s="2">
        <f>WEEKNUM(Tabela3[[#This Row],[DATA]])</f>
        <v>21</v>
      </c>
      <c r="N6389" s="18">
        <f>YEAR(Tabela3[[#This Row],[DATA]])</f>
        <v>2023</v>
      </c>
    </row>
    <row r="6390" spans="2:14">
      <c r="B6390" s="1">
        <v>45069</v>
      </c>
      <c r="C6390">
        <v>14829</v>
      </c>
      <c r="D6390">
        <f>COUNTIF(C$4:C6390,Tabela3[[#This Row],[COMANDA]])</f>
        <v>1</v>
      </c>
      <c r="E6390" t="s">
        <v>90</v>
      </c>
      <c r="F6390" t="s">
        <v>100</v>
      </c>
      <c r="G6390" t="s">
        <v>8</v>
      </c>
      <c r="H6390" t="s">
        <v>47</v>
      </c>
      <c r="I6390" s="2">
        <v>1</v>
      </c>
      <c r="J6390" t="s">
        <v>11</v>
      </c>
      <c r="K6390" s="21">
        <f>INDEX(LISTAS!$H:$Q,MATCH(BASE!H6390,LISTAS!$G:$G,0),MATCH(BASE!J6390,LISTAS!$H$3:$Q$3,0))*Tabela3[[#This Row],[QUANTIDADE]]</f>
        <v>16</v>
      </c>
      <c r="L6390" s="2" t="str">
        <f>TEXT(Tabela3[[#This Row],[DATA]],"MM")</f>
        <v>05</v>
      </c>
      <c r="M6390" s="2">
        <f>WEEKNUM(Tabela3[[#This Row],[DATA]])</f>
        <v>21</v>
      </c>
      <c r="N6390" s="18">
        <f>YEAR(Tabela3[[#This Row],[DATA]])</f>
        <v>2023</v>
      </c>
    </row>
    <row r="6391" spans="2:14">
      <c r="B6391" s="1">
        <v>45069</v>
      </c>
      <c r="C6391">
        <v>14830</v>
      </c>
      <c r="D6391">
        <f>COUNTIF(C$4:C6391,Tabela3[[#This Row],[COMANDA]])</f>
        <v>1</v>
      </c>
      <c r="E6391" t="s">
        <v>90</v>
      </c>
      <c r="F6391" t="s">
        <v>98</v>
      </c>
      <c r="G6391" t="s">
        <v>8</v>
      </c>
      <c r="H6391" t="s">
        <v>204</v>
      </c>
      <c r="I6391" s="2">
        <v>1</v>
      </c>
      <c r="J6391" t="s">
        <v>11</v>
      </c>
      <c r="K6391" s="21">
        <f>INDEX(LISTAS!$H:$Q,MATCH(BASE!H6391,LISTAS!$G:$G,0),MATCH(BASE!J6391,LISTAS!$H$3:$Q$3,0))*Tabela3[[#This Row],[QUANTIDADE]]</f>
        <v>18</v>
      </c>
      <c r="L6391" s="2" t="str">
        <f>TEXT(Tabela3[[#This Row],[DATA]],"MM")</f>
        <v>05</v>
      </c>
      <c r="M6391" s="2">
        <f>WEEKNUM(Tabela3[[#This Row],[DATA]])</f>
        <v>21</v>
      </c>
      <c r="N6391" s="18">
        <f>YEAR(Tabela3[[#This Row],[DATA]])</f>
        <v>2023</v>
      </c>
    </row>
    <row r="6392" spans="2:14">
      <c r="B6392" s="1">
        <v>45069</v>
      </c>
      <c r="C6392">
        <v>14830</v>
      </c>
      <c r="D6392">
        <f>COUNTIF(C$4:C6392,Tabela3[[#This Row],[COMANDA]])</f>
        <v>2</v>
      </c>
      <c r="E6392" t="s">
        <v>90</v>
      </c>
      <c r="F6392" t="s">
        <v>98</v>
      </c>
      <c r="G6392" t="s">
        <v>8</v>
      </c>
      <c r="H6392" t="s">
        <v>202</v>
      </c>
      <c r="I6392" s="2">
        <v>1</v>
      </c>
      <c r="J6392" t="s">
        <v>11</v>
      </c>
      <c r="K6392" s="21">
        <f>INDEX(LISTAS!$H:$Q,MATCH(BASE!H6392,LISTAS!$G:$G,0),MATCH(BASE!J6392,LISTAS!$H$3:$Q$3,0))*Tabela3[[#This Row],[QUANTIDADE]]</f>
        <v>20</v>
      </c>
      <c r="L6392" s="2" t="str">
        <f>TEXT(Tabela3[[#This Row],[DATA]],"MM")</f>
        <v>05</v>
      </c>
      <c r="M6392" s="2">
        <f>WEEKNUM(Tabela3[[#This Row],[DATA]])</f>
        <v>21</v>
      </c>
      <c r="N6392" s="18">
        <f>YEAR(Tabela3[[#This Row],[DATA]])</f>
        <v>2023</v>
      </c>
    </row>
    <row r="6393" spans="2:14">
      <c r="B6393" s="1">
        <v>45069</v>
      </c>
      <c r="C6393">
        <v>14830</v>
      </c>
      <c r="D6393">
        <f>COUNTIF(C$4:C6393,Tabela3[[#This Row],[COMANDA]])</f>
        <v>3</v>
      </c>
      <c r="E6393" t="s">
        <v>90</v>
      </c>
      <c r="F6393" t="s">
        <v>100</v>
      </c>
      <c r="G6393" t="s">
        <v>8</v>
      </c>
      <c r="H6393" t="s">
        <v>47</v>
      </c>
      <c r="I6393" s="2">
        <v>1</v>
      </c>
      <c r="J6393" t="s">
        <v>11</v>
      </c>
      <c r="K6393" s="21">
        <f>INDEX(LISTAS!$H:$Q,MATCH(BASE!H6393,LISTAS!$G:$G,0),MATCH(BASE!J6393,LISTAS!$H$3:$Q$3,0))*Tabela3[[#This Row],[QUANTIDADE]]</f>
        <v>16</v>
      </c>
      <c r="L6393" s="2" t="str">
        <f>TEXT(Tabela3[[#This Row],[DATA]],"MM")</f>
        <v>05</v>
      </c>
      <c r="M6393" s="2">
        <f>WEEKNUM(Tabela3[[#This Row],[DATA]])</f>
        <v>21</v>
      </c>
      <c r="N6393" s="18">
        <f>YEAR(Tabela3[[#This Row],[DATA]])</f>
        <v>2023</v>
      </c>
    </row>
    <row r="6394" spans="2:14">
      <c r="B6394" s="1">
        <v>45069</v>
      </c>
      <c r="C6394">
        <v>14830</v>
      </c>
      <c r="D6394">
        <f>COUNTIF(C$4:C6394,Tabela3[[#This Row],[COMANDA]])</f>
        <v>4</v>
      </c>
      <c r="E6394" t="s">
        <v>90</v>
      </c>
      <c r="F6394" t="s">
        <v>100</v>
      </c>
      <c r="G6394" t="s">
        <v>9</v>
      </c>
      <c r="H6394" t="s">
        <v>138</v>
      </c>
      <c r="I6394" s="2">
        <v>1</v>
      </c>
      <c r="J6394" t="s">
        <v>11</v>
      </c>
      <c r="K6394" s="21">
        <f>INDEX(LISTAS!$H:$Q,MATCH(BASE!H6394,LISTAS!$G:$G,0),MATCH(BASE!J6394,LISTAS!$H$3:$Q$3,0))*Tabela3[[#This Row],[QUANTIDADE]]</f>
        <v>4</v>
      </c>
      <c r="L6394" s="2" t="str">
        <f>TEXT(Tabela3[[#This Row],[DATA]],"MM")</f>
        <v>05</v>
      </c>
      <c r="M6394" s="2">
        <f>WEEKNUM(Tabela3[[#This Row],[DATA]])</f>
        <v>21</v>
      </c>
      <c r="N6394" s="18">
        <f>YEAR(Tabela3[[#This Row],[DATA]])</f>
        <v>2023</v>
      </c>
    </row>
    <row r="6395" spans="2:14">
      <c r="B6395" s="1">
        <v>45069</v>
      </c>
      <c r="C6395">
        <v>14830</v>
      </c>
      <c r="D6395">
        <f>COUNTIF(C$4:C6395,Tabela3[[#This Row],[COMANDA]])</f>
        <v>5</v>
      </c>
      <c r="E6395" t="s">
        <v>90</v>
      </c>
      <c r="F6395" t="s">
        <v>98</v>
      </c>
      <c r="G6395" t="s">
        <v>61</v>
      </c>
      <c r="H6395" t="s">
        <v>199</v>
      </c>
      <c r="I6395" s="2">
        <v>2</v>
      </c>
      <c r="J6395" t="s">
        <v>11</v>
      </c>
      <c r="K6395" s="21">
        <f>INDEX(LISTAS!$H:$Q,MATCH(BASE!H6395,LISTAS!$G:$G,0),MATCH(BASE!J6395,LISTAS!$H$3:$Q$3,0))*Tabela3[[#This Row],[QUANTIDADE]]</f>
        <v>2</v>
      </c>
      <c r="L6395" s="2" t="str">
        <f>TEXT(Tabela3[[#This Row],[DATA]],"MM")</f>
        <v>05</v>
      </c>
      <c r="M6395" s="2">
        <f>WEEKNUM(Tabela3[[#This Row],[DATA]])</f>
        <v>21</v>
      </c>
      <c r="N6395" s="18">
        <f>YEAR(Tabela3[[#This Row],[DATA]])</f>
        <v>2023</v>
      </c>
    </row>
    <row r="6396" spans="2:14">
      <c r="B6396" s="1">
        <v>45069</v>
      </c>
      <c r="C6396">
        <v>14831</v>
      </c>
      <c r="D6396">
        <f>COUNTIF(C$4:C6396,Tabela3[[#This Row],[COMANDA]])</f>
        <v>1</v>
      </c>
      <c r="E6396" t="s">
        <v>90</v>
      </c>
      <c r="F6396" t="s">
        <v>100</v>
      </c>
      <c r="G6396" t="s">
        <v>8</v>
      </c>
      <c r="H6396" t="s">
        <v>202</v>
      </c>
      <c r="I6396" s="2">
        <v>1</v>
      </c>
      <c r="J6396" t="s">
        <v>11</v>
      </c>
      <c r="K6396" s="21">
        <f>INDEX(LISTAS!$H:$Q,MATCH(BASE!H6396,LISTAS!$G:$G,0),MATCH(BASE!J6396,LISTAS!$H$3:$Q$3,0))*Tabela3[[#This Row],[QUANTIDADE]]</f>
        <v>20</v>
      </c>
      <c r="L6396" s="2" t="str">
        <f>TEXT(Tabela3[[#This Row],[DATA]],"MM")</f>
        <v>05</v>
      </c>
      <c r="M6396" s="2">
        <f>WEEKNUM(Tabela3[[#This Row],[DATA]])</f>
        <v>21</v>
      </c>
      <c r="N6396" s="18">
        <f>YEAR(Tabela3[[#This Row],[DATA]])</f>
        <v>2023</v>
      </c>
    </row>
    <row r="6397" spans="2:14">
      <c r="B6397" s="1">
        <v>45069</v>
      </c>
      <c r="C6397">
        <v>14831</v>
      </c>
      <c r="D6397">
        <f>COUNTIF(C$4:C6397,Tabela3[[#This Row],[COMANDA]])</f>
        <v>2</v>
      </c>
      <c r="E6397" t="s">
        <v>90</v>
      </c>
      <c r="F6397" t="s">
        <v>100</v>
      </c>
      <c r="G6397" t="s">
        <v>8</v>
      </c>
      <c r="H6397" t="s">
        <v>84</v>
      </c>
      <c r="I6397" s="2">
        <v>2</v>
      </c>
      <c r="J6397" t="s">
        <v>11</v>
      </c>
      <c r="K6397" s="21">
        <f>INDEX(LISTAS!$H:$Q,MATCH(BASE!H6397,LISTAS!$G:$G,0),MATCH(BASE!J6397,LISTAS!$H$3:$Q$3,0))*Tabela3[[#This Row],[QUANTIDADE]]</f>
        <v>32</v>
      </c>
      <c r="L6397" s="2" t="str">
        <f>TEXT(Tabela3[[#This Row],[DATA]],"MM")</f>
        <v>05</v>
      </c>
      <c r="M6397" s="2">
        <f>WEEKNUM(Tabela3[[#This Row],[DATA]])</f>
        <v>21</v>
      </c>
      <c r="N6397" s="18">
        <f>YEAR(Tabela3[[#This Row],[DATA]])</f>
        <v>2023</v>
      </c>
    </row>
    <row r="6398" spans="2:14">
      <c r="B6398" s="1">
        <v>45069</v>
      </c>
      <c r="C6398">
        <v>14831</v>
      </c>
      <c r="D6398">
        <f>COUNTIF(C$4:C6398,Tabela3[[#This Row],[COMANDA]])</f>
        <v>3</v>
      </c>
      <c r="E6398" t="s">
        <v>90</v>
      </c>
      <c r="F6398" t="s">
        <v>100</v>
      </c>
      <c r="G6398" t="s">
        <v>10</v>
      </c>
      <c r="H6398" t="s">
        <v>117</v>
      </c>
      <c r="I6398" s="2">
        <v>1</v>
      </c>
      <c r="J6398" t="s">
        <v>11</v>
      </c>
      <c r="K6398" s="21">
        <f>INDEX(LISTAS!$H:$Q,MATCH(BASE!H6398,LISTAS!$G:$G,0),MATCH(BASE!J6398,LISTAS!$H$3:$Q$3,0))*Tabela3[[#This Row],[QUANTIDADE]]</f>
        <v>0.5</v>
      </c>
      <c r="L6398" s="2" t="str">
        <f>TEXT(Tabela3[[#This Row],[DATA]],"MM")</f>
        <v>05</v>
      </c>
      <c r="M6398" s="2">
        <f>WEEKNUM(Tabela3[[#This Row],[DATA]])</f>
        <v>21</v>
      </c>
      <c r="N6398" s="18">
        <f>YEAR(Tabela3[[#This Row],[DATA]])</f>
        <v>2023</v>
      </c>
    </row>
    <row r="6399" spans="2:14">
      <c r="B6399" s="1">
        <v>45069</v>
      </c>
      <c r="C6399">
        <v>14831</v>
      </c>
      <c r="D6399">
        <f>COUNTIF(C$4:C6399,Tabela3[[#This Row],[COMANDA]])</f>
        <v>4</v>
      </c>
      <c r="E6399" t="s">
        <v>90</v>
      </c>
      <c r="F6399" t="s">
        <v>100</v>
      </c>
      <c r="G6399" t="s">
        <v>10</v>
      </c>
      <c r="H6399" t="s">
        <v>527</v>
      </c>
      <c r="I6399" s="2">
        <v>1</v>
      </c>
      <c r="J6399" t="s">
        <v>11</v>
      </c>
      <c r="K6399" s="21">
        <v>0.8</v>
      </c>
      <c r="L6399" s="2" t="str">
        <f>TEXT(Tabela3[[#This Row],[DATA]],"MM")</f>
        <v>05</v>
      </c>
      <c r="M6399" s="2">
        <f>WEEKNUM(Tabela3[[#This Row],[DATA]])</f>
        <v>21</v>
      </c>
      <c r="N6399" s="18">
        <f>YEAR(Tabela3[[#This Row],[DATA]])</f>
        <v>2023</v>
      </c>
    </row>
    <row r="6400" spans="2:14">
      <c r="B6400" s="1">
        <v>45069</v>
      </c>
      <c r="C6400">
        <v>14831</v>
      </c>
      <c r="D6400">
        <f>COUNTIF(C$4:C6400,Tabela3[[#This Row],[COMANDA]])</f>
        <v>5</v>
      </c>
      <c r="E6400" t="s">
        <v>90</v>
      </c>
      <c r="F6400" t="s">
        <v>100</v>
      </c>
      <c r="G6400" t="s">
        <v>9</v>
      </c>
      <c r="H6400" t="s">
        <v>142</v>
      </c>
      <c r="I6400" s="2">
        <v>1</v>
      </c>
      <c r="J6400" t="s">
        <v>11</v>
      </c>
      <c r="K6400" s="21">
        <f>INDEX(LISTAS!$H:$Q,MATCH(BASE!H6400,LISTAS!$G:$G,0),MATCH(BASE!J6400,LISTAS!$H$3:$Q$3,0))*Tabela3[[#This Row],[QUANTIDADE]]</f>
        <v>6</v>
      </c>
      <c r="L6400" s="2" t="str">
        <f>TEXT(Tabela3[[#This Row],[DATA]],"MM")</f>
        <v>05</v>
      </c>
      <c r="M6400" s="2">
        <f>WEEKNUM(Tabela3[[#This Row],[DATA]])</f>
        <v>21</v>
      </c>
      <c r="N6400" s="18">
        <f>YEAR(Tabela3[[#This Row],[DATA]])</f>
        <v>2023</v>
      </c>
    </row>
    <row r="6401" spans="2:14">
      <c r="B6401" s="1">
        <v>45069</v>
      </c>
      <c r="C6401">
        <v>14832</v>
      </c>
      <c r="D6401">
        <f>COUNTIF(C$4:C6401,Tabela3[[#This Row],[COMANDA]])</f>
        <v>1</v>
      </c>
      <c r="E6401" t="s">
        <v>90</v>
      </c>
      <c r="F6401" t="s">
        <v>99</v>
      </c>
      <c r="G6401" t="s">
        <v>8</v>
      </c>
      <c r="H6401" t="s">
        <v>47</v>
      </c>
      <c r="I6401" s="2">
        <v>2</v>
      </c>
      <c r="J6401" t="s">
        <v>11</v>
      </c>
      <c r="K6401" s="21">
        <f>INDEX(LISTAS!$H:$Q,MATCH(BASE!H6401,LISTAS!$G:$G,0),MATCH(BASE!J6401,LISTAS!$H$3:$Q$3,0))*Tabela3[[#This Row],[QUANTIDADE]]</f>
        <v>32</v>
      </c>
      <c r="L6401" s="2" t="str">
        <f>TEXT(Tabela3[[#This Row],[DATA]],"MM")</f>
        <v>05</v>
      </c>
      <c r="M6401" s="2">
        <f>WEEKNUM(Tabela3[[#This Row],[DATA]])</f>
        <v>21</v>
      </c>
      <c r="N6401" s="18">
        <f>YEAR(Tabela3[[#This Row],[DATA]])</f>
        <v>2023</v>
      </c>
    </row>
    <row r="6402" spans="2:14">
      <c r="B6402" s="1">
        <v>45069</v>
      </c>
      <c r="C6402">
        <v>14833</v>
      </c>
      <c r="D6402">
        <f>COUNTIF(C$4:C6402,Tabela3[[#This Row],[COMANDA]])</f>
        <v>1</v>
      </c>
      <c r="E6402" t="s">
        <v>89</v>
      </c>
      <c r="F6402" t="s">
        <v>99</v>
      </c>
      <c r="G6402" t="s">
        <v>8</v>
      </c>
      <c r="H6402" t="s">
        <v>47</v>
      </c>
      <c r="I6402" s="2">
        <v>1</v>
      </c>
      <c r="J6402" t="s">
        <v>11</v>
      </c>
      <c r="K6402" s="21">
        <f>INDEX(LISTAS!$H:$Q,MATCH(BASE!H6402,LISTAS!$G:$G,0),MATCH(BASE!J6402,LISTAS!$H$3:$Q$3,0))*Tabela3[[#This Row],[QUANTIDADE]]</f>
        <v>16</v>
      </c>
      <c r="L6402" s="2" t="str">
        <f>TEXT(Tabela3[[#This Row],[DATA]],"MM")</f>
        <v>05</v>
      </c>
      <c r="M6402" s="2">
        <f>WEEKNUM(Tabela3[[#This Row],[DATA]])</f>
        <v>21</v>
      </c>
      <c r="N6402" s="18">
        <f>YEAR(Tabela3[[#This Row],[DATA]])</f>
        <v>2023</v>
      </c>
    </row>
    <row r="6403" spans="2:14">
      <c r="B6403" s="1">
        <v>45069</v>
      </c>
      <c r="C6403">
        <v>14833</v>
      </c>
      <c r="D6403">
        <f>COUNTIF(C$4:C6403,Tabela3[[#This Row],[COMANDA]])</f>
        <v>2</v>
      </c>
      <c r="E6403" t="s">
        <v>89</v>
      </c>
      <c r="F6403" t="s">
        <v>99</v>
      </c>
      <c r="G6403" t="s">
        <v>61</v>
      </c>
      <c r="H6403" t="s">
        <v>163</v>
      </c>
      <c r="I6403" s="2">
        <v>1</v>
      </c>
      <c r="J6403" t="s">
        <v>11</v>
      </c>
      <c r="K6403" s="21">
        <f>INDEX(LISTAS!$H:$Q,MATCH(BASE!H6403,LISTAS!$G:$G,0),MATCH(BASE!J6403,LISTAS!$H$3:$Q$3,0))*Tabela3[[#This Row],[QUANTIDADE]]</f>
        <v>4</v>
      </c>
      <c r="L6403" s="2" t="str">
        <f>TEXT(Tabela3[[#This Row],[DATA]],"MM")</f>
        <v>05</v>
      </c>
      <c r="M6403" s="2">
        <f>WEEKNUM(Tabela3[[#This Row],[DATA]])</f>
        <v>21</v>
      </c>
      <c r="N6403" s="18">
        <f>YEAR(Tabela3[[#This Row],[DATA]])</f>
        <v>2023</v>
      </c>
    </row>
    <row r="6404" spans="2:14">
      <c r="B6404" s="1">
        <v>45069</v>
      </c>
      <c r="C6404">
        <v>14834</v>
      </c>
      <c r="D6404">
        <f>COUNTIF(C$4:C6404,Tabela3[[#This Row],[COMANDA]])</f>
        <v>1</v>
      </c>
      <c r="E6404" t="s">
        <v>90</v>
      </c>
      <c r="F6404" t="s">
        <v>99</v>
      </c>
      <c r="G6404" t="s">
        <v>8</v>
      </c>
      <c r="H6404" t="s">
        <v>47</v>
      </c>
      <c r="I6404" s="2">
        <v>1</v>
      </c>
      <c r="J6404" t="s">
        <v>11</v>
      </c>
      <c r="K6404" s="21">
        <f>INDEX(LISTAS!$H:$Q,MATCH(BASE!H6404,LISTAS!$G:$G,0),MATCH(BASE!J6404,LISTAS!$H$3:$Q$3,0))*Tabela3[[#This Row],[QUANTIDADE]]</f>
        <v>16</v>
      </c>
      <c r="L6404" s="2" t="str">
        <f>TEXT(Tabela3[[#This Row],[DATA]],"MM")</f>
        <v>05</v>
      </c>
      <c r="M6404" s="2">
        <f>WEEKNUM(Tabela3[[#This Row],[DATA]])</f>
        <v>21</v>
      </c>
      <c r="N6404" s="18">
        <f>YEAR(Tabela3[[#This Row],[DATA]])</f>
        <v>2023</v>
      </c>
    </row>
    <row r="6405" spans="2:14">
      <c r="B6405" s="1">
        <v>45069</v>
      </c>
      <c r="C6405">
        <v>14834</v>
      </c>
      <c r="D6405">
        <f>COUNTIF(C$4:C6405,Tabela3[[#This Row],[COMANDA]])</f>
        <v>2</v>
      </c>
      <c r="E6405" t="s">
        <v>90</v>
      </c>
      <c r="F6405" t="s">
        <v>99</v>
      </c>
      <c r="G6405" t="s">
        <v>61</v>
      </c>
      <c r="H6405" t="s">
        <v>199</v>
      </c>
      <c r="I6405" s="2">
        <v>1</v>
      </c>
      <c r="J6405" t="s">
        <v>11</v>
      </c>
      <c r="K6405" s="21">
        <f>INDEX(LISTAS!$H:$Q,MATCH(BASE!H6405,LISTAS!$G:$G,0),MATCH(BASE!J6405,LISTAS!$H$3:$Q$3,0))*Tabela3[[#This Row],[QUANTIDADE]]</f>
        <v>1</v>
      </c>
      <c r="L6405" s="2" t="str">
        <f>TEXT(Tabela3[[#This Row],[DATA]],"MM")</f>
        <v>05</v>
      </c>
      <c r="M6405" s="2">
        <f>WEEKNUM(Tabela3[[#This Row],[DATA]])</f>
        <v>21</v>
      </c>
      <c r="N6405" s="18">
        <f>YEAR(Tabela3[[#This Row],[DATA]])</f>
        <v>2023</v>
      </c>
    </row>
    <row r="6406" spans="2:14">
      <c r="B6406" s="1">
        <v>45069</v>
      </c>
      <c r="C6406">
        <v>14834</v>
      </c>
      <c r="D6406">
        <f>COUNTIF(C$4:C6406,Tabela3[[#This Row],[COMANDA]])</f>
        <v>3</v>
      </c>
      <c r="E6406" t="s">
        <v>90</v>
      </c>
      <c r="F6406" t="s">
        <v>99</v>
      </c>
      <c r="G6406" t="s">
        <v>10</v>
      </c>
      <c r="H6406" t="s">
        <v>477</v>
      </c>
      <c r="I6406" s="2">
        <v>1</v>
      </c>
      <c r="J6406" t="s">
        <v>11</v>
      </c>
      <c r="K6406" s="21">
        <f>INDEX(LISTAS!$H:$Q,MATCH(BASE!H6406,LISTAS!$G:$G,0),MATCH(BASE!J6406,LISTAS!$H$3:$Q$3,0))*Tabela3[[#This Row],[QUANTIDADE]]</f>
        <v>3</v>
      </c>
      <c r="L6406" s="2" t="str">
        <f>TEXT(Tabela3[[#This Row],[DATA]],"MM")</f>
        <v>05</v>
      </c>
      <c r="M6406" s="2">
        <f>WEEKNUM(Tabela3[[#This Row],[DATA]])</f>
        <v>21</v>
      </c>
      <c r="N6406" s="18">
        <f>YEAR(Tabela3[[#This Row],[DATA]])</f>
        <v>2023</v>
      </c>
    </row>
    <row r="6407" spans="2:14">
      <c r="B6407" s="1">
        <v>45069</v>
      </c>
      <c r="C6407">
        <v>14835</v>
      </c>
      <c r="D6407">
        <f>COUNTIF(C$4:C6407,Tabela3[[#This Row],[COMANDA]])</f>
        <v>1</v>
      </c>
      <c r="E6407" t="s">
        <v>90</v>
      </c>
      <c r="F6407" t="s">
        <v>99</v>
      </c>
      <c r="G6407" t="s">
        <v>8</v>
      </c>
      <c r="H6407" t="s">
        <v>204</v>
      </c>
      <c r="I6407" s="2">
        <v>2</v>
      </c>
      <c r="J6407" t="s">
        <v>11</v>
      </c>
      <c r="K6407" s="21">
        <f>INDEX(LISTAS!$H:$Q,MATCH(BASE!H6407,LISTAS!$G:$G,0),MATCH(BASE!J6407,LISTAS!$H$3:$Q$3,0))*Tabela3[[#This Row],[QUANTIDADE]]</f>
        <v>36</v>
      </c>
      <c r="L6407" s="2" t="str">
        <f>TEXT(Tabela3[[#This Row],[DATA]],"MM")</f>
        <v>05</v>
      </c>
      <c r="M6407" s="2">
        <f>WEEKNUM(Tabela3[[#This Row],[DATA]])</f>
        <v>21</v>
      </c>
      <c r="N6407" s="18">
        <f>YEAR(Tabela3[[#This Row],[DATA]])</f>
        <v>2023</v>
      </c>
    </row>
    <row r="6408" spans="2:14">
      <c r="B6408" s="1">
        <v>45069</v>
      </c>
      <c r="C6408">
        <v>14835</v>
      </c>
      <c r="D6408">
        <f>COUNTIF(C$4:C6408,Tabela3[[#This Row],[COMANDA]])</f>
        <v>2</v>
      </c>
      <c r="E6408" t="s">
        <v>90</v>
      </c>
      <c r="F6408" t="s">
        <v>99</v>
      </c>
      <c r="G6408" t="s">
        <v>9</v>
      </c>
      <c r="H6408" t="s">
        <v>133</v>
      </c>
      <c r="I6408" s="2">
        <v>1</v>
      </c>
      <c r="J6408" t="s">
        <v>11</v>
      </c>
      <c r="K6408" s="21">
        <f>INDEX(LISTAS!$H:$Q,MATCH(BASE!H6408,LISTAS!$G:$G,0),MATCH(BASE!J6408,LISTAS!$H$3:$Q$3,0))*Tabela3[[#This Row],[QUANTIDADE]]</f>
        <v>6</v>
      </c>
      <c r="L6408" s="2" t="str">
        <f>TEXT(Tabela3[[#This Row],[DATA]],"MM")</f>
        <v>05</v>
      </c>
      <c r="M6408" s="2">
        <f>WEEKNUM(Tabela3[[#This Row],[DATA]])</f>
        <v>21</v>
      </c>
      <c r="N6408" s="18">
        <f>YEAR(Tabela3[[#This Row],[DATA]])</f>
        <v>2023</v>
      </c>
    </row>
    <row r="6409" spans="2:14">
      <c r="B6409" s="1">
        <v>45069</v>
      </c>
      <c r="C6409">
        <v>14836</v>
      </c>
      <c r="D6409">
        <f>COUNTIF(C$4:C6409,Tabela3[[#This Row],[COMANDA]])</f>
        <v>1</v>
      </c>
      <c r="E6409" t="s">
        <v>89</v>
      </c>
      <c r="F6409" t="s">
        <v>98</v>
      </c>
      <c r="G6409" t="s">
        <v>8</v>
      </c>
      <c r="H6409" t="s">
        <v>47</v>
      </c>
      <c r="I6409" s="2">
        <v>2</v>
      </c>
      <c r="J6409" t="s">
        <v>11</v>
      </c>
      <c r="K6409" s="21">
        <f>INDEX(LISTAS!$H:$Q,MATCH(BASE!H6409,LISTAS!$G:$G,0),MATCH(BASE!J6409,LISTAS!$H$3:$Q$3,0))*Tabela3[[#This Row],[QUANTIDADE]]</f>
        <v>32</v>
      </c>
      <c r="L6409" s="2" t="str">
        <f>TEXT(Tabela3[[#This Row],[DATA]],"MM")</f>
        <v>05</v>
      </c>
      <c r="M6409" s="2">
        <f>WEEKNUM(Tabela3[[#This Row],[DATA]])</f>
        <v>21</v>
      </c>
      <c r="N6409" s="18">
        <f>YEAR(Tabela3[[#This Row],[DATA]])</f>
        <v>2023</v>
      </c>
    </row>
    <row r="6410" spans="2:14">
      <c r="B6410" s="1">
        <v>45069</v>
      </c>
      <c r="C6410">
        <v>14836</v>
      </c>
      <c r="D6410">
        <f>COUNTIF(C$4:C6410,Tabela3[[#This Row],[COMANDA]])</f>
        <v>2</v>
      </c>
      <c r="E6410" t="s">
        <v>90</v>
      </c>
      <c r="F6410" t="s">
        <v>98</v>
      </c>
      <c r="G6410" t="s">
        <v>8</v>
      </c>
      <c r="H6410" t="s">
        <v>47</v>
      </c>
      <c r="I6410" s="2">
        <v>1</v>
      </c>
      <c r="J6410" t="s">
        <v>11</v>
      </c>
      <c r="K6410" s="21">
        <f>INDEX(LISTAS!$H:$Q,MATCH(BASE!H6410,LISTAS!$G:$G,0),MATCH(BASE!J6410,LISTAS!$H$3:$Q$3,0))*Tabela3[[#This Row],[QUANTIDADE]]</f>
        <v>16</v>
      </c>
      <c r="L6410" s="2" t="str">
        <f>TEXT(Tabela3[[#This Row],[DATA]],"MM")</f>
        <v>05</v>
      </c>
      <c r="M6410" s="2">
        <f>WEEKNUM(Tabela3[[#This Row],[DATA]])</f>
        <v>21</v>
      </c>
      <c r="N6410" s="18">
        <f>YEAR(Tabela3[[#This Row],[DATA]])</f>
        <v>2023</v>
      </c>
    </row>
    <row r="6411" spans="2:14">
      <c r="B6411" s="1">
        <v>45069</v>
      </c>
      <c r="C6411">
        <v>14837</v>
      </c>
      <c r="D6411">
        <f>COUNTIF(C$4:C6411,Tabela3[[#This Row],[COMANDA]])</f>
        <v>1</v>
      </c>
      <c r="E6411" t="s">
        <v>89</v>
      </c>
      <c r="F6411" t="s">
        <v>99</v>
      </c>
      <c r="G6411" t="s">
        <v>8</v>
      </c>
      <c r="H6411" t="s">
        <v>204</v>
      </c>
      <c r="I6411" s="2">
        <v>2</v>
      </c>
      <c r="J6411" t="s">
        <v>11</v>
      </c>
      <c r="K6411" s="21">
        <f>INDEX(LISTAS!$H:$Q,MATCH(BASE!H6411,LISTAS!$G:$G,0),MATCH(BASE!J6411,LISTAS!$H$3:$Q$3,0))*Tabela3[[#This Row],[QUANTIDADE]]</f>
        <v>36</v>
      </c>
      <c r="L6411" s="2" t="str">
        <f>TEXT(Tabela3[[#This Row],[DATA]],"MM")</f>
        <v>05</v>
      </c>
      <c r="M6411" s="2">
        <f>WEEKNUM(Tabela3[[#This Row],[DATA]])</f>
        <v>21</v>
      </c>
      <c r="N6411" s="18">
        <f>YEAR(Tabela3[[#This Row],[DATA]])</f>
        <v>2023</v>
      </c>
    </row>
    <row r="6412" spans="2:14">
      <c r="B6412" s="1">
        <v>45069</v>
      </c>
      <c r="C6412">
        <v>14838</v>
      </c>
      <c r="D6412">
        <f>COUNTIF(C$4:C6412,Tabela3[[#This Row],[COMANDA]])</f>
        <v>1</v>
      </c>
      <c r="E6412" t="s">
        <v>90</v>
      </c>
      <c r="F6412" t="s">
        <v>99</v>
      </c>
      <c r="G6412" t="s">
        <v>8</v>
      </c>
      <c r="H6412" t="s">
        <v>40</v>
      </c>
      <c r="I6412" s="2">
        <v>1</v>
      </c>
      <c r="J6412" t="s">
        <v>11</v>
      </c>
      <c r="K6412" s="21">
        <f>INDEX(LISTAS!$H:$Q,MATCH(BASE!H6412,LISTAS!$G:$G,0),MATCH(BASE!J6412,LISTAS!$H$3:$Q$3,0))*Tabela3[[#This Row],[QUANTIDADE]]</f>
        <v>14</v>
      </c>
      <c r="L6412" s="2" t="str">
        <f>TEXT(Tabela3[[#This Row],[DATA]],"MM")</f>
        <v>05</v>
      </c>
      <c r="M6412" s="2">
        <f>WEEKNUM(Tabela3[[#This Row],[DATA]])</f>
        <v>21</v>
      </c>
      <c r="N6412" s="18">
        <f>YEAR(Tabela3[[#This Row],[DATA]])</f>
        <v>2023</v>
      </c>
    </row>
    <row r="6413" spans="2:14">
      <c r="B6413" s="1">
        <v>45069</v>
      </c>
      <c r="C6413">
        <v>14838</v>
      </c>
      <c r="D6413">
        <f>COUNTIF(C$4:C6413,Tabela3[[#This Row],[COMANDA]])</f>
        <v>2</v>
      </c>
      <c r="E6413" t="s">
        <v>90</v>
      </c>
      <c r="F6413" t="s">
        <v>99</v>
      </c>
      <c r="G6413" t="s">
        <v>61</v>
      </c>
      <c r="H6413" t="s">
        <v>199</v>
      </c>
      <c r="I6413" s="2">
        <v>1</v>
      </c>
      <c r="J6413" t="s">
        <v>11</v>
      </c>
      <c r="K6413" s="21">
        <f>INDEX(LISTAS!$H:$Q,MATCH(BASE!H6413,LISTAS!$G:$G,0),MATCH(BASE!J6413,LISTAS!$H$3:$Q$3,0))*Tabela3[[#This Row],[QUANTIDADE]]</f>
        <v>1</v>
      </c>
      <c r="L6413" s="2" t="str">
        <f>TEXT(Tabela3[[#This Row],[DATA]],"MM")</f>
        <v>05</v>
      </c>
      <c r="M6413" s="2">
        <f>WEEKNUM(Tabela3[[#This Row],[DATA]])</f>
        <v>21</v>
      </c>
      <c r="N6413" s="18">
        <f>YEAR(Tabela3[[#This Row],[DATA]])</f>
        <v>2023</v>
      </c>
    </row>
    <row r="6414" spans="2:14">
      <c r="B6414" s="1">
        <v>45069</v>
      </c>
      <c r="C6414">
        <v>14839</v>
      </c>
      <c r="D6414">
        <f>COUNTIF(C$4:C6414,Tabela3[[#This Row],[COMANDA]])</f>
        <v>1</v>
      </c>
      <c r="E6414" t="s">
        <v>89</v>
      </c>
      <c r="F6414" t="s">
        <v>98</v>
      </c>
      <c r="G6414" t="s">
        <v>8</v>
      </c>
      <c r="H6414" t="s">
        <v>203</v>
      </c>
      <c r="I6414" s="2">
        <v>1</v>
      </c>
      <c r="J6414" t="s">
        <v>11</v>
      </c>
      <c r="K6414" s="21">
        <f>INDEX(LISTAS!$H:$Q,MATCH(BASE!H6414,LISTAS!$G:$G,0),MATCH(BASE!J6414,LISTAS!$H$3:$Q$3,0))*Tabela3[[#This Row],[QUANTIDADE]]</f>
        <v>20</v>
      </c>
      <c r="L6414" s="2" t="str">
        <f>TEXT(Tabela3[[#This Row],[DATA]],"MM")</f>
        <v>05</v>
      </c>
      <c r="M6414" s="2">
        <f>WEEKNUM(Tabela3[[#This Row],[DATA]])</f>
        <v>21</v>
      </c>
      <c r="N6414" s="18">
        <f>YEAR(Tabela3[[#This Row],[DATA]])</f>
        <v>2023</v>
      </c>
    </row>
    <row r="6415" spans="2:14">
      <c r="B6415" s="1">
        <v>45069</v>
      </c>
      <c r="C6415">
        <v>14840</v>
      </c>
      <c r="D6415">
        <f>COUNTIF(C$4:C6415,Tabela3[[#This Row],[COMANDA]])</f>
        <v>1</v>
      </c>
      <c r="E6415" t="s">
        <v>90</v>
      </c>
      <c r="F6415" t="s">
        <v>99</v>
      </c>
      <c r="G6415" t="s">
        <v>8</v>
      </c>
      <c r="H6415" t="s">
        <v>84</v>
      </c>
      <c r="I6415" s="2">
        <v>1</v>
      </c>
      <c r="J6415" t="s">
        <v>11</v>
      </c>
      <c r="K6415" s="21">
        <f>INDEX(LISTAS!$H:$Q,MATCH(BASE!H6415,LISTAS!$G:$G,0),MATCH(BASE!J6415,LISTAS!$H$3:$Q$3,0))*Tabela3[[#This Row],[QUANTIDADE]]</f>
        <v>16</v>
      </c>
      <c r="L6415" s="2" t="str">
        <f>TEXT(Tabela3[[#This Row],[DATA]],"MM")</f>
        <v>05</v>
      </c>
      <c r="M6415" s="2">
        <f>WEEKNUM(Tabela3[[#This Row],[DATA]])</f>
        <v>21</v>
      </c>
      <c r="N6415" s="18">
        <f>YEAR(Tabela3[[#This Row],[DATA]])</f>
        <v>2023</v>
      </c>
    </row>
    <row r="6416" spans="2:14">
      <c r="B6416" s="1">
        <v>45069</v>
      </c>
      <c r="C6416">
        <v>14841</v>
      </c>
      <c r="D6416">
        <f>COUNTIF(C$4:C6416,Tabela3[[#This Row],[COMANDA]])</f>
        <v>1</v>
      </c>
      <c r="E6416" t="s">
        <v>90</v>
      </c>
      <c r="F6416" t="s">
        <v>99</v>
      </c>
      <c r="G6416" t="s">
        <v>8</v>
      </c>
      <c r="H6416" t="s">
        <v>39</v>
      </c>
      <c r="I6416" s="2">
        <v>2</v>
      </c>
      <c r="J6416" t="s">
        <v>11</v>
      </c>
      <c r="K6416" s="21">
        <f>INDEX(LISTAS!$H:$Q,MATCH(BASE!H6416,LISTAS!$G:$G,0),MATCH(BASE!J6416,LISTAS!$H$3:$Q$3,0))*Tabela3[[#This Row],[QUANTIDADE]]</f>
        <v>24</v>
      </c>
      <c r="L6416" s="2" t="str">
        <f>TEXT(Tabela3[[#This Row],[DATA]],"MM")</f>
        <v>05</v>
      </c>
      <c r="M6416" s="2">
        <f>WEEKNUM(Tabela3[[#This Row],[DATA]])</f>
        <v>21</v>
      </c>
      <c r="N6416" s="18">
        <f>YEAR(Tabela3[[#This Row],[DATA]])</f>
        <v>2023</v>
      </c>
    </row>
    <row r="6417" spans="2:14">
      <c r="B6417" s="1">
        <v>45069</v>
      </c>
      <c r="C6417">
        <v>14841</v>
      </c>
      <c r="D6417">
        <f>COUNTIF(C$4:C6417,Tabela3[[#This Row],[COMANDA]])</f>
        <v>2</v>
      </c>
      <c r="E6417" t="s">
        <v>90</v>
      </c>
      <c r="F6417" t="s">
        <v>99</v>
      </c>
      <c r="G6417" t="s">
        <v>61</v>
      </c>
      <c r="H6417" t="s">
        <v>163</v>
      </c>
      <c r="I6417" s="2">
        <v>2</v>
      </c>
      <c r="J6417" t="s">
        <v>11</v>
      </c>
      <c r="K6417" s="21">
        <f>INDEX(LISTAS!$H:$Q,MATCH(BASE!H6417,LISTAS!$G:$G,0),MATCH(BASE!J6417,LISTAS!$H$3:$Q$3,0))*Tabela3[[#This Row],[QUANTIDADE]]</f>
        <v>8</v>
      </c>
      <c r="L6417" s="2" t="str">
        <f>TEXT(Tabela3[[#This Row],[DATA]],"MM")</f>
        <v>05</v>
      </c>
      <c r="M6417" s="2">
        <f>WEEKNUM(Tabela3[[#This Row],[DATA]])</f>
        <v>21</v>
      </c>
      <c r="N6417" s="18">
        <f>YEAR(Tabela3[[#This Row],[DATA]])</f>
        <v>2023</v>
      </c>
    </row>
    <row r="6418" spans="2:14">
      <c r="B6418" s="1">
        <v>45069</v>
      </c>
      <c r="C6418">
        <v>14842</v>
      </c>
      <c r="D6418">
        <f>COUNTIF(C$4:C6418,Tabela3[[#This Row],[COMANDA]])</f>
        <v>1</v>
      </c>
      <c r="E6418" t="s">
        <v>90</v>
      </c>
      <c r="G6418" t="s">
        <v>8</v>
      </c>
      <c r="H6418" t="s">
        <v>41</v>
      </c>
      <c r="I6418" s="2">
        <v>1</v>
      </c>
      <c r="J6418" t="s">
        <v>11</v>
      </c>
      <c r="K6418" s="21">
        <f>INDEX(LISTAS!$H:$Q,MATCH(BASE!H6418,LISTAS!$G:$G,0),MATCH(BASE!J6418,LISTAS!$H$3:$Q$3,0))*Tabela3[[#This Row],[QUANTIDADE]]</f>
        <v>14</v>
      </c>
      <c r="L6418" s="2" t="str">
        <f>TEXT(Tabela3[[#This Row],[DATA]],"MM")</f>
        <v>05</v>
      </c>
      <c r="M6418" s="2">
        <f>WEEKNUM(Tabela3[[#This Row],[DATA]])</f>
        <v>21</v>
      </c>
      <c r="N6418" s="18">
        <f>YEAR(Tabela3[[#This Row],[DATA]])</f>
        <v>2023</v>
      </c>
    </row>
    <row r="6419" spans="2:14">
      <c r="B6419" s="1">
        <v>45069</v>
      </c>
      <c r="C6419">
        <v>14843</v>
      </c>
      <c r="D6419">
        <f>COUNTIF(C$4:C6419,Tabela3[[#This Row],[COMANDA]])</f>
        <v>1</v>
      </c>
      <c r="E6419" t="s">
        <v>90</v>
      </c>
      <c r="F6419" t="s">
        <v>98</v>
      </c>
      <c r="G6419" t="s">
        <v>8</v>
      </c>
      <c r="H6419" t="s">
        <v>206</v>
      </c>
      <c r="I6419" s="2">
        <v>1</v>
      </c>
      <c r="J6419" t="s">
        <v>11</v>
      </c>
      <c r="K6419" s="21">
        <f>INDEX(LISTAS!$H:$Q,MATCH(BASE!H6419,LISTAS!$G:$G,0),MATCH(BASE!J6419,LISTAS!$H$3:$Q$3,0))*Tabela3[[#This Row],[QUANTIDADE]]</f>
        <v>18</v>
      </c>
      <c r="L6419" s="2" t="str">
        <f>TEXT(Tabela3[[#This Row],[DATA]],"MM")</f>
        <v>05</v>
      </c>
      <c r="M6419" s="2">
        <f>WEEKNUM(Tabela3[[#This Row],[DATA]])</f>
        <v>21</v>
      </c>
      <c r="N6419" s="18">
        <f>YEAR(Tabela3[[#This Row],[DATA]])</f>
        <v>2023</v>
      </c>
    </row>
    <row r="6420" spans="2:14">
      <c r="B6420" s="1">
        <v>45069</v>
      </c>
      <c r="C6420">
        <v>14843</v>
      </c>
      <c r="D6420">
        <f>COUNTIF(C$4:C6420,Tabela3[[#This Row],[COMANDA]])</f>
        <v>2</v>
      </c>
      <c r="E6420" t="s">
        <v>90</v>
      </c>
      <c r="F6420" t="s">
        <v>98</v>
      </c>
      <c r="G6420" t="s">
        <v>9</v>
      </c>
      <c r="H6420" t="s">
        <v>142</v>
      </c>
      <c r="I6420" s="2">
        <v>1</v>
      </c>
      <c r="J6420" t="s">
        <v>11</v>
      </c>
      <c r="K6420" s="21">
        <f>INDEX(LISTAS!$H:$Q,MATCH(BASE!H6420,LISTAS!$G:$G,0),MATCH(BASE!J6420,LISTAS!$H$3:$Q$3,0))*Tabela3[[#This Row],[QUANTIDADE]]</f>
        <v>6</v>
      </c>
      <c r="L6420" s="2" t="str">
        <f>TEXT(Tabela3[[#This Row],[DATA]],"MM")</f>
        <v>05</v>
      </c>
      <c r="M6420" s="2">
        <f>WEEKNUM(Tabela3[[#This Row],[DATA]])</f>
        <v>21</v>
      </c>
      <c r="N6420" s="18">
        <f>YEAR(Tabela3[[#This Row],[DATA]])</f>
        <v>2023</v>
      </c>
    </row>
    <row r="6421" spans="2:14">
      <c r="B6421" s="1">
        <v>45069</v>
      </c>
      <c r="C6421">
        <v>14844</v>
      </c>
      <c r="D6421">
        <f>COUNTIF(C$4:C6421,Tabela3[[#This Row],[COMANDA]])</f>
        <v>1</v>
      </c>
      <c r="E6421" t="s">
        <v>90</v>
      </c>
      <c r="F6421" t="s">
        <v>99</v>
      </c>
      <c r="G6421" t="s">
        <v>8</v>
      </c>
      <c r="H6421" t="s">
        <v>202</v>
      </c>
      <c r="I6421" s="2">
        <v>1</v>
      </c>
      <c r="J6421" t="s">
        <v>11</v>
      </c>
      <c r="K6421" s="21">
        <f>INDEX(LISTAS!$H:$Q,MATCH(BASE!H6421,LISTAS!$G:$G,0),MATCH(BASE!J6421,LISTAS!$H$3:$Q$3,0))*Tabela3[[#This Row],[QUANTIDADE]]</f>
        <v>20</v>
      </c>
      <c r="L6421" s="2" t="str">
        <f>TEXT(Tabela3[[#This Row],[DATA]],"MM")</f>
        <v>05</v>
      </c>
      <c r="M6421" s="2">
        <f>WEEKNUM(Tabela3[[#This Row],[DATA]])</f>
        <v>21</v>
      </c>
      <c r="N6421" s="18">
        <f>YEAR(Tabela3[[#This Row],[DATA]])</f>
        <v>2023</v>
      </c>
    </row>
    <row r="6422" spans="2:14">
      <c r="B6422" s="1">
        <v>45069</v>
      </c>
      <c r="C6422">
        <v>14844</v>
      </c>
      <c r="D6422">
        <f>COUNTIF(C$4:C6422,Tabela3[[#This Row],[COMANDA]])</f>
        <v>2</v>
      </c>
      <c r="E6422" t="s">
        <v>90</v>
      </c>
      <c r="F6422" t="s">
        <v>99</v>
      </c>
      <c r="G6422" t="s">
        <v>9</v>
      </c>
      <c r="H6422" t="s">
        <v>108</v>
      </c>
      <c r="I6422" s="2">
        <v>2</v>
      </c>
      <c r="J6422" t="s">
        <v>11</v>
      </c>
      <c r="K6422" s="21">
        <f>INDEX(LISTAS!$H:$Q,MATCH(BASE!H6422,LISTAS!$G:$G,0),MATCH(BASE!J6422,LISTAS!$H$3:$Q$3,0))*Tabela3[[#This Row],[QUANTIDADE]]</f>
        <v>5</v>
      </c>
      <c r="L6422" s="2" t="str">
        <f>TEXT(Tabela3[[#This Row],[DATA]],"MM")</f>
        <v>05</v>
      </c>
      <c r="M6422" s="2">
        <f>WEEKNUM(Tabela3[[#This Row],[DATA]])</f>
        <v>21</v>
      </c>
      <c r="N6422" s="18">
        <f>YEAR(Tabela3[[#This Row],[DATA]])</f>
        <v>2023</v>
      </c>
    </row>
    <row r="6423" spans="2:14">
      <c r="B6423" s="1">
        <v>45069</v>
      </c>
      <c r="C6423">
        <v>14845</v>
      </c>
      <c r="D6423">
        <f>COUNTIF(C$4:C6423,Tabela3[[#This Row],[COMANDA]])</f>
        <v>1</v>
      </c>
      <c r="E6423" t="s">
        <v>90</v>
      </c>
      <c r="F6423" t="s">
        <v>98</v>
      </c>
      <c r="G6423" t="s">
        <v>8</v>
      </c>
      <c r="H6423" t="s">
        <v>39</v>
      </c>
      <c r="I6423" s="2">
        <v>1</v>
      </c>
      <c r="J6423" t="s">
        <v>11</v>
      </c>
      <c r="K6423" s="21">
        <f>INDEX(LISTAS!$H:$Q,MATCH(BASE!H6423,LISTAS!$G:$G,0),MATCH(BASE!J6423,LISTAS!$H$3:$Q$3,0))*Tabela3[[#This Row],[QUANTIDADE]]</f>
        <v>12</v>
      </c>
      <c r="L6423" s="2" t="str">
        <f>TEXT(Tabela3[[#This Row],[DATA]],"MM")</f>
        <v>05</v>
      </c>
      <c r="M6423" s="2">
        <f>WEEKNUM(Tabela3[[#This Row],[DATA]])</f>
        <v>21</v>
      </c>
      <c r="N6423" s="18">
        <f>YEAR(Tabela3[[#This Row],[DATA]])</f>
        <v>2023</v>
      </c>
    </row>
    <row r="6424" spans="2:14">
      <c r="B6424" s="1">
        <v>45069</v>
      </c>
      <c r="C6424">
        <v>14845</v>
      </c>
      <c r="D6424">
        <f>COUNTIF(C$4:C6424,Tabela3[[#This Row],[COMANDA]])</f>
        <v>2</v>
      </c>
      <c r="E6424" t="s">
        <v>90</v>
      </c>
      <c r="F6424" t="s">
        <v>98</v>
      </c>
      <c r="G6424" t="s">
        <v>8</v>
      </c>
      <c r="H6424" t="s">
        <v>42</v>
      </c>
      <c r="I6424" s="2">
        <v>1</v>
      </c>
      <c r="J6424" t="s">
        <v>11</v>
      </c>
      <c r="K6424" s="21">
        <f>INDEX(LISTAS!$H:$Q,MATCH(BASE!H6424,LISTAS!$G:$G,0),MATCH(BASE!J6424,LISTAS!$H$3:$Q$3,0))*Tabela3[[#This Row],[QUANTIDADE]]</f>
        <v>16</v>
      </c>
      <c r="L6424" s="2" t="str">
        <f>TEXT(Tabela3[[#This Row],[DATA]],"MM")</f>
        <v>05</v>
      </c>
      <c r="M6424" s="2">
        <f>WEEKNUM(Tabela3[[#This Row],[DATA]])</f>
        <v>21</v>
      </c>
      <c r="N6424" s="18">
        <f>YEAR(Tabela3[[#This Row],[DATA]])</f>
        <v>2023</v>
      </c>
    </row>
    <row r="6425" spans="2:14">
      <c r="B6425" s="1">
        <v>45069</v>
      </c>
      <c r="C6425">
        <v>14846</v>
      </c>
      <c r="D6425">
        <f>COUNTIF(C$4:C6425,Tabela3[[#This Row],[COMANDA]])</f>
        <v>1</v>
      </c>
      <c r="E6425" t="s">
        <v>90</v>
      </c>
      <c r="F6425" t="s">
        <v>99</v>
      </c>
      <c r="G6425" t="s">
        <v>8</v>
      </c>
      <c r="H6425" t="s">
        <v>84</v>
      </c>
      <c r="I6425" s="2">
        <v>1</v>
      </c>
      <c r="J6425" t="s">
        <v>11</v>
      </c>
      <c r="K6425" s="21">
        <f>INDEX(LISTAS!$H:$Q,MATCH(BASE!H6425,LISTAS!$G:$G,0),MATCH(BASE!J6425,LISTAS!$H$3:$Q$3,0))*Tabela3[[#This Row],[QUANTIDADE]]</f>
        <v>16</v>
      </c>
      <c r="L6425" s="2" t="str">
        <f>TEXT(Tabela3[[#This Row],[DATA]],"MM")</f>
        <v>05</v>
      </c>
      <c r="M6425" s="2">
        <f>WEEKNUM(Tabela3[[#This Row],[DATA]])</f>
        <v>21</v>
      </c>
      <c r="N6425" s="18">
        <f>YEAR(Tabela3[[#This Row],[DATA]])</f>
        <v>2023</v>
      </c>
    </row>
    <row r="6426" spans="2:14">
      <c r="B6426" s="1">
        <v>45069</v>
      </c>
      <c r="C6426">
        <v>14847</v>
      </c>
      <c r="D6426">
        <f>COUNTIF(C$4:C6426,Tabela3[[#This Row],[COMANDA]])</f>
        <v>1</v>
      </c>
      <c r="E6426" t="s">
        <v>90</v>
      </c>
      <c r="F6426" t="s">
        <v>98</v>
      </c>
      <c r="G6426" t="s">
        <v>8</v>
      </c>
      <c r="H6426" t="s">
        <v>206</v>
      </c>
      <c r="I6426" s="2">
        <v>1</v>
      </c>
      <c r="J6426" t="s">
        <v>11</v>
      </c>
      <c r="K6426" s="21">
        <f>INDEX(LISTAS!$H:$Q,MATCH(BASE!H6426,LISTAS!$G:$G,0),MATCH(BASE!J6426,LISTAS!$H$3:$Q$3,0))*Tabela3[[#This Row],[QUANTIDADE]]</f>
        <v>18</v>
      </c>
      <c r="L6426" s="2" t="str">
        <f>TEXT(Tabela3[[#This Row],[DATA]],"MM")</f>
        <v>05</v>
      </c>
      <c r="M6426" s="2">
        <f>WEEKNUM(Tabela3[[#This Row],[DATA]])</f>
        <v>21</v>
      </c>
      <c r="N6426" s="18">
        <f>YEAR(Tabela3[[#This Row],[DATA]])</f>
        <v>2023</v>
      </c>
    </row>
    <row r="6427" spans="2:14">
      <c r="B6427" s="1">
        <v>45069</v>
      </c>
      <c r="C6427">
        <v>14848</v>
      </c>
      <c r="D6427">
        <f>COUNTIF(C$4:C6427,Tabela3[[#This Row],[COMANDA]])</f>
        <v>1</v>
      </c>
      <c r="E6427" t="s">
        <v>90</v>
      </c>
      <c r="F6427" t="s">
        <v>98</v>
      </c>
      <c r="G6427" t="s">
        <v>8</v>
      </c>
      <c r="H6427" t="s">
        <v>47</v>
      </c>
      <c r="I6427" s="2">
        <v>1</v>
      </c>
      <c r="J6427" t="s">
        <v>11</v>
      </c>
      <c r="K6427" s="21">
        <f>INDEX(LISTAS!$H:$Q,MATCH(BASE!H6427,LISTAS!$G:$G,0),MATCH(BASE!J6427,LISTAS!$H$3:$Q$3,0))*Tabela3[[#This Row],[QUANTIDADE]]</f>
        <v>16</v>
      </c>
      <c r="L6427" s="2" t="str">
        <f>TEXT(Tabela3[[#This Row],[DATA]],"MM")</f>
        <v>05</v>
      </c>
      <c r="M6427" s="2">
        <f>WEEKNUM(Tabela3[[#This Row],[DATA]])</f>
        <v>21</v>
      </c>
      <c r="N6427" s="18">
        <f>YEAR(Tabela3[[#This Row],[DATA]])</f>
        <v>2023</v>
      </c>
    </row>
    <row r="6428" spans="2:14">
      <c r="B6428" s="1">
        <v>45069</v>
      </c>
      <c r="C6428">
        <v>14848</v>
      </c>
      <c r="D6428">
        <f>COUNTIF(C$4:C6428,Tabela3[[#This Row],[COMANDA]])</f>
        <v>2</v>
      </c>
      <c r="E6428" t="s">
        <v>90</v>
      </c>
      <c r="F6428" t="s">
        <v>98</v>
      </c>
      <c r="G6428" t="s">
        <v>61</v>
      </c>
      <c r="H6428" t="s">
        <v>163</v>
      </c>
      <c r="I6428" s="2">
        <v>1</v>
      </c>
      <c r="J6428" t="s">
        <v>11</v>
      </c>
      <c r="K6428" s="21">
        <f>INDEX(LISTAS!$H:$Q,MATCH(BASE!H6428,LISTAS!$G:$G,0),MATCH(BASE!J6428,LISTAS!$H$3:$Q$3,0))*Tabela3[[#This Row],[QUANTIDADE]]</f>
        <v>4</v>
      </c>
      <c r="L6428" s="2" t="str">
        <f>TEXT(Tabela3[[#This Row],[DATA]],"MM")</f>
        <v>05</v>
      </c>
      <c r="M6428" s="2">
        <f>WEEKNUM(Tabela3[[#This Row],[DATA]])</f>
        <v>21</v>
      </c>
      <c r="N6428" s="18">
        <f>YEAR(Tabela3[[#This Row],[DATA]])</f>
        <v>2023</v>
      </c>
    </row>
    <row r="6429" spans="2:14">
      <c r="B6429" s="1">
        <v>45069</v>
      </c>
      <c r="C6429">
        <v>14848</v>
      </c>
      <c r="D6429">
        <f>COUNTIF(C$4:C6429,Tabela3[[#This Row],[COMANDA]])</f>
        <v>3</v>
      </c>
      <c r="E6429" t="s">
        <v>90</v>
      </c>
      <c r="F6429" t="s">
        <v>98</v>
      </c>
      <c r="G6429" t="s">
        <v>9</v>
      </c>
      <c r="H6429" t="s">
        <v>208</v>
      </c>
      <c r="I6429" s="2">
        <v>1</v>
      </c>
      <c r="J6429" t="s">
        <v>11</v>
      </c>
      <c r="K6429" s="21">
        <f>INDEX(LISTAS!$H:$Q,MATCH(BASE!H6429,LISTAS!$G:$G,0),MATCH(BASE!J6429,LISTAS!$H$3:$Q$3,0))*Tabela3[[#This Row],[QUANTIDADE]]</f>
        <v>4</v>
      </c>
      <c r="L6429" s="2" t="str">
        <f>TEXT(Tabela3[[#This Row],[DATA]],"MM")</f>
        <v>05</v>
      </c>
      <c r="M6429" s="2">
        <f>WEEKNUM(Tabela3[[#This Row],[DATA]])</f>
        <v>21</v>
      </c>
      <c r="N6429" s="18">
        <f>YEAR(Tabela3[[#This Row],[DATA]])</f>
        <v>2023</v>
      </c>
    </row>
    <row r="6430" spans="2:14">
      <c r="B6430" s="1">
        <v>45069</v>
      </c>
      <c r="C6430">
        <v>14849</v>
      </c>
      <c r="D6430">
        <f>COUNTIF(C$4:C6430,Tabela3[[#This Row],[COMANDA]])</f>
        <v>1</v>
      </c>
      <c r="E6430" t="s">
        <v>89</v>
      </c>
      <c r="F6430" t="s">
        <v>98</v>
      </c>
      <c r="G6430" t="s">
        <v>8</v>
      </c>
      <c r="H6430" t="s">
        <v>204</v>
      </c>
      <c r="I6430" s="2">
        <v>1</v>
      </c>
      <c r="J6430" t="s">
        <v>11</v>
      </c>
      <c r="K6430" s="21">
        <f>INDEX(LISTAS!$H:$Q,MATCH(BASE!H6430,LISTAS!$G:$G,0),MATCH(BASE!J6430,LISTAS!$H$3:$Q$3,0))*Tabela3[[#This Row],[QUANTIDADE]]</f>
        <v>18</v>
      </c>
      <c r="L6430" s="2" t="str">
        <f>TEXT(Tabela3[[#This Row],[DATA]],"MM")</f>
        <v>05</v>
      </c>
      <c r="M6430" s="2">
        <f>WEEKNUM(Tabela3[[#This Row],[DATA]])</f>
        <v>21</v>
      </c>
      <c r="N6430" s="18">
        <f>YEAR(Tabela3[[#This Row],[DATA]])</f>
        <v>2023</v>
      </c>
    </row>
    <row r="6431" spans="2:14">
      <c r="B6431" s="1">
        <v>45069</v>
      </c>
      <c r="C6431">
        <v>14850</v>
      </c>
      <c r="D6431">
        <f>COUNTIF(C$4:C6431,Tabela3[[#This Row],[COMANDA]])</f>
        <v>1</v>
      </c>
      <c r="E6431" t="s">
        <v>90</v>
      </c>
      <c r="F6431" t="s">
        <v>375</v>
      </c>
      <c r="G6431" t="s">
        <v>8</v>
      </c>
      <c r="H6431" t="s">
        <v>39</v>
      </c>
      <c r="I6431" s="2">
        <v>1</v>
      </c>
      <c r="J6431" t="s">
        <v>11</v>
      </c>
      <c r="K6431" s="21">
        <f>INDEX(LISTAS!$H:$Q,MATCH(BASE!H6431,LISTAS!$G:$G,0),MATCH(BASE!J6431,LISTAS!$H$3:$Q$3,0))*Tabela3[[#This Row],[QUANTIDADE]]</f>
        <v>12</v>
      </c>
      <c r="L6431" s="2" t="str">
        <f>TEXT(Tabela3[[#This Row],[DATA]],"MM")</f>
        <v>05</v>
      </c>
      <c r="M6431" s="2">
        <f>WEEKNUM(Tabela3[[#This Row],[DATA]])</f>
        <v>21</v>
      </c>
      <c r="N6431" s="18">
        <f>YEAR(Tabela3[[#This Row],[DATA]])</f>
        <v>2023</v>
      </c>
    </row>
    <row r="6432" spans="2:14">
      <c r="B6432" s="1">
        <v>45069</v>
      </c>
      <c r="C6432">
        <v>14850</v>
      </c>
      <c r="D6432">
        <f>COUNTIF(C$4:C6432,Tabela3[[#This Row],[COMANDA]])</f>
        <v>2</v>
      </c>
      <c r="E6432" t="s">
        <v>90</v>
      </c>
      <c r="F6432" t="s">
        <v>375</v>
      </c>
      <c r="G6432" t="s">
        <v>62</v>
      </c>
      <c r="H6432" t="s">
        <v>189</v>
      </c>
      <c r="I6432" s="2">
        <v>1</v>
      </c>
      <c r="J6432" t="s">
        <v>11</v>
      </c>
      <c r="K6432" s="21">
        <f>INDEX(LISTAS!$H:$Q,MATCH(BASE!H6432,LISTAS!$G:$G,0),MATCH(BASE!J6432,LISTAS!$H$3:$Q$3,0))*Tabela3[[#This Row],[QUANTIDADE]]</f>
        <v>2</v>
      </c>
      <c r="L6432" s="2" t="str">
        <f>TEXT(Tabela3[[#This Row],[DATA]],"MM")</f>
        <v>05</v>
      </c>
      <c r="M6432" s="2">
        <f>WEEKNUM(Tabela3[[#This Row],[DATA]])</f>
        <v>21</v>
      </c>
      <c r="N6432" s="18">
        <f>YEAR(Tabela3[[#This Row],[DATA]])</f>
        <v>2023</v>
      </c>
    </row>
    <row r="6433" spans="2:14">
      <c r="B6433" s="1">
        <v>45069</v>
      </c>
      <c r="C6433">
        <v>14850</v>
      </c>
      <c r="D6433">
        <f>COUNTIF(C$4:C6433,Tabela3[[#This Row],[COMANDA]])</f>
        <v>3</v>
      </c>
      <c r="E6433" t="s">
        <v>90</v>
      </c>
      <c r="F6433" t="s">
        <v>375</v>
      </c>
      <c r="G6433" t="s">
        <v>62</v>
      </c>
      <c r="H6433" t="s">
        <v>190</v>
      </c>
      <c r="I6433" s="2">
        <v>1</v>
      </c>
      <c r="J6433" t="s">
        <v>11</v>
      </c>
      <c r="K6433" s="21">
        <f>INDEX(LISTAS!$H:$Q,MATCH(BASE!H6433,LISTAS!$G:$G,0),MATCH(BASE!J6433,LISTAS!$H$3:$Q$3,0))*Tabela3[[#This Row],[QUANTIDADE]]</f>
        <v>3</v>
      </c>
      <c r="L6433" s="2" t="str">
        <f>TEXT(Tabela3[[#This Row],[DATA]],"MM")</f>
        <v>05</v>
      </c>
      <c r="M6433" s="2">
        <f>WEEKNUM(Tabela3[[#This Row],[DATA]])</f>
        <v>21</v>
      </c>
      <c r="N6433" s="18">
        <f>YEAR(Tabela3[[#This Row],[DATA]])</f>
        <v>2023</v>
      </c>
    </row>
    <row r="6434" spans="2:14">
      <c r="B6434" s="1">
        <v>45069</v>
      </c>
      <c r="C6434">
        <v>14850</v>
      </c>
      <c r="D6434">
        <f>COUNTIF(C$4:C6434,Tabela3[[#This Row],[COMANDA]])</f>
        <v>4</v>
      </c>
      <c r="E6434" t="s">
        <v>90</v>
      </c>
      <c r="F6434" t="s">
        <v>375</v>
      </c>
      <c r="G6434" t="s">
        <v>62</v>
      </c>
      <c r="H6434" t="s">
        <v>192</v>
      </c>
      <c r="I6434" s="2">
        <v>1</v>
      </c>
      <c r="J6434" t="s">
        <v>11</v>
      </c>
      <c r="K6434" s="21">
        <f>INDEX(LISTAS!$H:$Q,MATCH(BASE!H6434,LISTAS!$G:$G,0),MATCH(BASE!J6434,LISTAS!$H$3:$Q$3,0))*Tabela3[[#This Row],[QUANTIDADE]]</f>
        <v>6</v>
      </c>
      <c r="L6434" s="2" t="str">
        <f>TEXT(Tabela3[[#This Row],[DATA]],"MM")</f>
        <v>05</v>
      </c>
      <c r="M6434" s="2">
        <f>WEEKNUM(Tabela3[[#This Row],[DATA]])</f>
        <v>21</v>
      </c>
      <c r="N6434" s="18">
        <f>YEAR(Tabela3[[#This Row],[DATA]])</f>
        <v>2023</v>
      </c>
    </row>
    <row r="6435" spans="2:14">
      <c r="B6435" s="1">
        <v>45069</v>
      </c>
      <c r="C6435">
        <v>14851</v>
      </c>
      <c r="D6435">
        <f>COUNTIF(C$4:C6435,Tabela3[[#This Row],[COMANDA]])</f>
        <v>1</v>
      </c>
      <c r="E6435" t="s">
        <v>90</v>
      </c>
      <c r="F6435" t="s">
        <v>375</v>
      </c>
      <c r="G6435" t="s">
        <v>8</v>
      </c>
      <c r="H6435" t="s">
        <v>84</v>
      </c>
      <c r="I6435" s="2">
        <v>1</v>
      </c>
      <c r="J6435" t="s">
        <v>11</v>
      </c>
      <c r="K6435" s="21">
        <f>INDEX(LISTAS!$H:$Q,MATCH(BASE!H6435,LISTAS!$G:$G,0),MATCH(BASE!J6435,LISTAS!$H$3:$Q$3,0))*Tabela3[[#This Row],[QUANTIDADE]]</f>
        <v>16</v>
      </c>
      <c r="L6435" s="2" t="str">
        <f>TEXT(Tabela3[[#This Row],[DATA]],"MM")</f>
        <v>05</v>
      </c>
      <c r="M6435" s="2">
        <f>WEEKNUM(Tabela3[[#This Row],[DATA]])</f>
        <v>21</v>
      </c>
      <c r="N6435" s="18">
        <f>YEAR(Tabela3[[#This Row],[DATA]])</f>
        <v>2023</v>
      </c>
    </row>
    <row r="6436" spans="2:14">
      <c r="B6436" s="1">
        <v>45069</v>
      </c>
      <c r="C6436">
        <v>14852</v>
      </c>
      <c r="D6436">
        <f>COUNTIF(C$4:C6436,Tabela3[[#This Row],[COMANDA]])</f>
        <v>1</v>
      </c>
      <c r="E6436" t="s">
        <v>90</v>
      </c>
      <c r="F6436" t="s">
        <v>100</v>
      </c>
      <c r="G6436" t="s">
        <v>8</v>
      </c>
      <c r="H6436" t="s">
        <v>206</v>
      </c>
      <c r="I6436" s="2">
        <v>1</v>
      </c>
      <c r="J6436" t="s">
        <v>11</v>
      </c>
      <c r="K6436" s="21">
        <f>INDEX(LISTAS!$H:$Q,MATCH(BASE!H6436,LISTAS!$G:$G,0),MATCH(BASE!J6436,LISTAS!$H$3:$Q$3,0))*Tabela3[[#This Row],[QUANTIDADE]]</f>
        <v>18</v>
      </c>
      <c r="L6436" s="2" t="str">
        <f>TEXT(Tabela3[[#This Row],[DATA]],"MM")</f>
        <v>05</v>
      </c>
      <c r="M6436" s="2">
        <f>WEEKNUM(Tabela3[[#This Row],[DATA]])</f>
        <v>21</v>
      </c>
      <c r="N6436" s="18">
        <f>YEAR(Tabela3[[#This Row],[DATA]])</f>
        <v>2023</v>
      </c>
    </row>
    <row r="6437" spans="2:14">
      <c r="B6437" s="1">
        <v>45069</v>
      </c>
      <c r="C6437">
        <v>14853</v>
      </c>
      <c r="D6437">
        <f>COUNTIF(C$4:C6437,Tabela3[[#This Row],[COMANDA]])</f>
        <v>1</v>
      </c>
      <c r="E6437" t="s">
        <v>90</v>
      </c>
      <c r="F6437" t="s">
        <v>99</v>
      </c>
      <c r="G6437" t="s">
        <v>8</v>
      </c>
      <c r="H6437" t="s">
        <v>211</v>
      </c>
      <c r="I6437" s="2">
        <v>1</v>
      </c>
      <c r="J6437" t="s">
        <v>11</v>
      </c>
      <c r="K6437" s="21">
        <f>INDEX(LISTAS!$H:$Q,MATCH(BASE!H6437,LISTAS!$G:$G,0),MATCH(BASE!J6437,LISTAS!$H$3:$Q$3,0))*Tabela3[[#This Row],[QUANTIDADE]]</f>
        <v>20</v>
      </c>
      <c r="L6437" s="2" t="str">
        <f>TEXT(Tabela3[[#This Row],[DATA]],"MM")</f>
        <v>05</v>
      </c>
      <c r="M6437" s="2">
        <f>WEEKNUM(Tabela3[[#This Row],[DATA]])</f>
        <v>21</v>
      </c>
      <c r="N6437" s="18">
        <f>YEAR(Tabela3[[#This Row],[DATA]])</f>
        <v>2023</v>
      </c>
    </row>
    <row r="6438" spans="2:14">
      <c r="B6438" s="1">
        <v>45069</v>
      </c>
      <c r="C6438">
        <v>14853</v>
      </c>
      <c r="D6438">
        <f>COUNTIF(C$4:C6438,Tabela3[[#This Row],[COMANDA]])</f>
        <v>2</v>
      </c>
      <c r="E6438" t="s">
        <v>90</v>
      </c>
      <c r="F6438" t="s">
        <v>99</v>
      </c>
      <c r="G6438" t="s">
        <v>8</v>
      </c>
      <c r="H6438" t="s">
        <v>206</v>
      </c>
      <c r="I6438" s="2">
        <v>1</v>
      </c>
      <c r="J6438" t="s">
        <v>11</v>
      </c>
      <c r="K6438" s="21">
        <f>INDEX(LISTAS!$H:$Q,MATCH(BASE!H6438,LISTAS!$G:$G,0),MATCH(BASE!J6438,LISTAS!$H$3:$Q$3,0))*Tabela3[[#This Row],[QUANTIDADE]]</f>
        <v>18</v>
      </c>
      <c r="L6438" s="2" t="str">
        <f>TEXT(Tabela3[[#This Row],[DATA]],"MM")</f>
        <v>05</v>
      </c>
      <c r="M6438" s="2">
        <f>WEEKNUM(Tabela3[[#This Row],[DATA]])</f>
        <v>21</v>
      </c>
      <c r="N6438" s="18">
        <f>YEAR(Tabela3[[#This Row],[DATA]])</f>
        <v>2023</v>
      </c>
    </row>
    <row r="6439" spans="2:14">
      <c r="B6439" s="1">
        <v>45069</v>
      </c>
      <c r="C6439">
        <v>14853</v>
      </c>
      <c r="D6439">
        <f>COUNTIF(C$4:C6439,Tabela3[[#This Row],[COMANDA]])</f>
        <v>3</v>
      </c>
      <c r="E6439" t="s">
        <v>90</v>
      </c>
      <c r="F6439" t="s">
        <v>99</v>
      </c>
      <c r="G6439" t="s">
        <v>9</v>
      </c>
      <c r="H6439" t="s">
        <v>152</v>
      </c>
      <c r="I6439" s="2">
        <v>1</v>
      </c>
      <c r="J6439" t="s">
        <v>11</v>
      </c>
      <c r="K6439" s="21">
        <f>INDEX(LISTAS!$H:$Q,MATCH(BASE!H6439,LISTAS!$G:$G,0),MATCH(BASE!J6439,LISTAS!$H$3:$Q$3,0))*Tabela3[[#This Row],[QUANTIDADE]]</f>
        <v>6</v>
      </c>
      <c r="L6439" s="2" t="str">
        <f>TEXT(Tabela3[[#This Row],[DATA]],"MM")</f>
        <v>05</v>
      </c>
      <c r="M6439" s="2">
        <f>WEEKNUM(Tabela3[[#This Row],[DATA]])</f>
        <v>21</v>
      </c>
      <c r="N6439" s="18">
        <f>YEAR(Tabela3[[#This Row],[DATA]])</f>
        <v>2023</v>
      </c>
    </row>
    <row r="6440" spans="2:14">
      <c r="B6440" s="1">
        <v>45069</v>
      </c>
      <c r="C6440">
        <v>14854</v>
      </c>
      <c r="D6440">
        <f>COUNTIF(C$4:C6440,Tabela3[[#This Row],[COMANDA]])</f>
        <v>1</v>
      </c>
      <c r="E6440" t="s">
        <v>90</v>
      </c>
      <c r="F6440" t="s">
        <v>98</v>
      </c>
      <c r="G6440" t="s">
        <v>8</v>
      </c>
      <c r="H6440" t="s">
        <v>42</v>
      </c>
      <c r="I6440" s="2">
        <v>1</v>
      </c>
      <c r="J6440" t="s">
        <v>11</v>
      </c>
      <c r="K6440" s="21">
        <f>INDEX(LISTAS!$H:$Q,MATCH(BASE!H6440,LISTAS!$G:$G,0),MATCH(BASE!J6440,LISTAS!$H$3:$Q$3,0))*Tabela3[[#This Row],[QUANTIDADE]]</f>
        <v>16</v>
      </c>
      <c r="L6440" s="2" t="str">
        <f>TEXT(Tabela3[[#This Row],[DATA]],"MM")</f>
        <v>05</v>
      </c>
      <c r="M6440" s="2">
        <f>WEEKNUM(Tabela3[[#This Row],[DATA]])</f>
        <v>21</v>
      </c>
      <c r="N6440" s="18">
        <f>YEAR(Tabela3[[#This Row],[DATA]])</f>
        <v>2023</v>
      </c>
    </row>
    <row r="6441" spans="2:14">
      <c r="B6441" s="1">
        <v>45069</v>
      </c>
      <c r="C6441">
        <v>14855</v>
      </c>
      <c r="D6441">
        <f>COUNTIF(C$4:C6441,Tabela3[[#This Row],[COMANDA]])</f>
        <v>1</v>
      </c>
      <c r="E6441" t="s">
        <v>90</v>
      </c>
      <c r="G6441" t="s">
        <v>8</v>
      </c>
      <c r="H6441" t="s">
        <v>206</v>
      </c>
      <c r="I6441" s="2">
        <v>1</v>
      </c>
      <c r="J6441" t="s">
        <v>11</v>
      </c>
      <c r="K6441" s="21">
        <f>INDEX(LISTAS!$H:$Q,MATCH(BASE!H6441,LISTAS!$G:$G,0),MATCH(BASE!J6441,LISTAS!$H$3:$Q$3,0))*Tabela3[[#This Row],[QUANTIDADE]]</f>
        <v>18</v>
      </c>
      <c r="L6441" s="2" t="str">
        <f>TEXT(Tabela3[[#This Row],[DATA]],"MM")</f>
        <v>05</v>
      </c>
      <c r="M6441" s="2">
        <f>WEEKNUM(Tabela3[[#This Row],[DATA]])</f>
        <v>21</v>
      </c>
      <c r="N6441" s="18">
        <f>YEAR(Tabela3[[#This Row],[DATA]])</f>
        <v>2023</v>
      </c>
    </row>
    <row r="6442" spans="2:14">
      <c r="B6442" s="1">
        <v>45069</v>
      </c>
      <c r="C6442">
        <v>14855</v>
      </c>
      <c r="D6442">
        <f>COUNTIF(C$4:C6442,Tabela3[[#This Row],[COMANDA]])</f>
        <v>2</v>
      </c>
      <c r="E6442" t="s">
        <v>90</v>
      </c>
      <c r="G6442" t="s">
        <v>8</v>
      </c>
      <c r="H6442" t="s">
        <v>84</v>
      </c>
      <c r="I6442" s="2">
        <v>1</v>
      </c>
      <c r="J6442" t="s">
        <v>11</v>
      </c>
      <c r="K6442" s="21">
        <f>INDEX(LISTAS!$H:$Q,MATCH(BASE!H6442,LISTAS!$G:$G,0),MATCH(BASE!J6442,LISTAS!$H$3:$Q$3,0))*Tabela3[[#This Row],[QUANTIDADE]]</f>
        <v>16</v>
      </c>
      <c r="L6442" s="2" t="str">
        <f>TEXT(Tabela3[[#This Row],[DATA]],"MM")</f>
        <v>05</v>
      </c>
      <c r="M6442" s="2">
        <f>WEEKNUM(Tabela3[[#This Row],[DATA]])</f>
        <v>21</v>
      </c>
      <c r="N6442" s="18">
        <f>YEAR(Tabela3[[#This Row],[DATA]])</f>
        <v>2023</v>
      </c>
    </row>
    <row r="6443" spans="2:14">
      <c r="B6443" s="1">
        <v>45069</v>
      </c>
      <c r="C6443">
        <v>14855</v>
      </c>
      <c r="D6443">
        <f>COUNTIF(C$4:C6443,Tabela3[[#This Row],[COMANDA]])</f>
        <v>3</v>
      </c>
      <c r="E6443" t="s">
        <v>90</v>
      </c>
      <c r="G6443" t="s">
        <v>9</v>
      </c>
      <c r="H6443" t="s">
        <v>528</v>
      </c>
      <c r="I6443" s="2">
        <v>1</v>
      </c>
      <c r="J6443" t="s">
        <v>11</v>
      </c>
      <c r="K6443" s="21">
        <f>INDEX(LISTAS!$H:$Q,MATCH(BASE!H6443,LISTAS!$G:$G,0),MATCH(BASE!J6443,LISTAS!$H$3:$Q$3,0))*Tabela3[[#This Row],[QUANTIDADE]]</f>
        <v>5</v>
      </c>
      <c r="L6443" s="2" t="str">
        <f>TEXT(Tabela3[[#This Row],[DATA]],"MM")</f>
        <v>05</v>
      </c>
      <c r="M6443" s="2">
        <f>WEEKNUM(Tabela3[[#This Row],[DATA]])</f>
        <v>21</v>
      </c>
      <c r="N6443" s="18">
        <f>YEAR(Tabela3[[#This Row],[DATA]])</f>
        <v>2023</v>
      </c>
    </row>
    <row r="6444" spans="2:14">
      <c r="B6444" s="1">
        <v>45069</v>
      </c>
      <c r="C6444">
        <v>14856</v>
      </c>
      <c r="D6444">
        <f>COUNTIF(C$4:C6444,Tabela3[[#This Row],[COMANDA]])</f>
        <v>1</v>
      </c>
      <c r="E6444" t="s">
        <v>90</v>
      </c>
      <c r="F6444" t="s">
        <v>98</v>
      </c>
      <c r="G6444" t="s">
        <v>8</v>
      </c>
      <c r="H6444" t="s">
        <v>204</v>
      </c>
      <c r="I6444" s="2">
        <v>1</v>
      </c>
      <c r="J6444" t="s">
        <v>11</v>
      </c>
      <c r="K6444" s="21">
        <f>INDEX(LISTAS!$H:$Q,MATCH(BASE!H6444,LISTAS!$G:$G,0),MATCH(BASE!J6444,LISTAS!$H$3:$Q$3,0))*Tabela3[[#This Row],[QUANTIDADE]]</f>
        <v>18</v>
      </c>
      <c r="L6444" s="2" t="str">
        <f>TEXT(Tabela3[[#This Row],[DATA]],"MM")</f>
        <v>05</v>
      </c>
      <c r="M6444" s="2">
        <f>WEEKNUM(Tabela3[[#This Row],[DATA]])</f>
        <v>21</v>
      </c>
      <c r="N6444" s="18">
        <f>YEAR(Tabela3[[#This Row],[DATA]])</f>
        <v>2023</v>
      </c>
    </row>
    <row r="6445" spans="2:14">
      <c r="B6445" s="1">
        <v>45069</v>
      </c>
      <c r="C6445">
        <v>14856</v>
      </c>
      <c r="D6445">
        <f>COUNTIF(C$4:C6445,Tabela3[[#This Row],[COMANDA]])</f>
        <v>2</v>
      </c>
      <c r="E6445" t="s">
        <v>90</v>
      </c>
      <c r="F6445" t="s">
        <v>98</v>
      </c>
      <c r="G6445" t="s">
        <v>9</v>
      </c>
      <c r="H6445" t="s">
        <v>132</v>
      </c>
      <c r="I6445" s="2">
        <v>1</v>
      </c>
      <c r="J6445" t="s">
        <v>11</v>
      </c>
      <c r="K6445" s="21">
        <f>INDEX(LISTAS!$H:$Q,MATCH(BASE!H6445,LISTAS!$G:$G,0),MATCH(BASE!J6445,LISTAS!$H$3:$Q$3,0))*Tabela3[[#This Row],[QUANTIDADE]]</f>
        <v>3</v>
      </c>
      <c r="L6445" s="2" t="str">
        <f>TEXT(Tabela3[[#This Row],[DATA]],"MM")</f>
        <v>05</v>
      </c>
      <c r="M6445" s="2">
        <f>WEEKNUM(Tabela3[[#This Row],[DATA]])</f>
        <v>21</v>
      </c>
      <c r="N6445" s="18">
        <f>YEAR(Tabela3[[#This Row],[DATA]])</f>
        <v>2023</v>
      </c>
    </row>
    <row r="6446" spans="2:14">
      <c r="B6446" s="1">
        <v>45069</v>
      </c>
      <c r="C6446">
        <v>14857</v>
      </c>
      <c r="D6446">
        <f>COUNTIF(C$4:C6446,Tabela3[[#This Row],[COMANDA]])</f>
        <v>1</v>
      </c>
      <c r="E6446" t="s">
        <v>90</v>
      </c>
      <c r="F6446" t="s">
        <v>99</v>
      </c>
      <c r="G6446" t="s">
        <v>8</v>
      </c>
      <c r="H6446" t="s">
        <v>43</v>
      </c>
      <c r="I6446" s="2">
        <v>1</v>
      </c>
      <c r="J6446" t="s">
        <v>11</v>
      </c>
      <c r="K6446" s="21">
        <f>INDEX(LISTAS!$H:$Q,MATCH(BASE!H6446,LISTAS!$G:$G,0),MATCH(BASE!J6446,LISTAS!$H$3:$Q$3,0))*Tabela3[[#This Row],[QUANTIDADE]]</f>
        <v>18</v>
      </c>
      <c r="L6446" s="2" t="str">
        <f>TEXT(Tabela3[[#This Row],[DATA]],"MM")</f>
        <v>05</v>
      </c>
      <c r="M6446" s="2">
        <f>WEEKNUM(Tabela3[[#This Row],[DATA]])</f>
        <v>21</v>
      </c>
      <c r="N6446" s="18">
        <f>YEAR(Tabela3[[#This Row],[DATA]])</f>
        <v>2023</v>
      </c>
    </row>
    <row r="6447" spans="2:14">
      <c r="B6447" s="1">
        <v>45069</v>
      </c>
      <c r="C6447">
        <v>14858</v>
      </c>
      <c r="D6447">
        <f>COUNTIF(C$4:C6447,Tabela3[[#This Row],[COMANDA]])</f>
        <v>1</v>
      </c>
      <c r="E6447" t="s">
        <v>90</v>
      </c>
      <c r="F6447" t="s">
        <v>99</v>
      </c>
      <c r="G6447" t="s">
        <v>8</v>
      </c>
      <c r="H6447" t="s">
        <v>202</v>
      </c>
      <c r="I6447" s="2">
        <v>1</v>
      </c>
      <c r="J6447" t="s">
        <v>11</v>
      </c>
      <c r="K6447" s="21">
        <f>INDEX(LISTAS!$H:$Q,MATCH(BASE!H6447,LISTAS!$G:$G,0),MATCH(BASE!J6447,LISTAS!$H$3:$Q$3,0))*Tabela3[[#This Row],[QUANTIDADE]]</f>
        <v>20</v>
      </c>
      <c r="L6447" s="2" t="str">
        <f>TEXT(Tabela3[[#This Row],[DATA]],"MM")</f>
        <v>05</v>
      </c>
      <c r="M6447" s="2">
        <f>WEEKNUM(Tabela3[[#This Row],[DATA]])</f>
        <v>21</v>
      </c>
      <c r="N6447" s="18">
        <f>YEAR(Tabela3[[#This Row],[DATA]])</f>
        <v>2023</v>
      </c>
    </row>
    <row r="6448" spans="2:14">
      <c r="B6448" s="1">
        <v>45069</v>
      </c>
      <c r="C6448">
        <v>14858</v>
      </c>
      <c r="D6448">
        <f>COUNTIF(C$4:C6448,Tabela3[[#This Row],[COMANDA]])</f>
        <v>2</v>
      </c>
      <c r="E6448" t="s">
        <v>90</v>
      </c>
      <c r="F6448" t="s">
        <v>98</v>
      </c>
      <c r="G6448" t="s">
        <v>8</v>
      </c>
      <c r="H6448" t="s">
        <v>211</v>
      </c>
      <c r="I6448" s="2">
        <v>1</v>
      </c>
      <c r="J6448" t="s">
        <v>11</v>
      </c>
      <c r="K6448" s="21">
        <f>INDEX(LISTAS!$H:$Q,MATCH(BASE!H6448,LISTAS!$G:$G,0),MATCH(BASE!J6448,LISTAS!$H$3:$Q$3,0))*Tabela3[[#This Row],[QUANTIDADE]]</f>
        <v>20</v>
      </c>
      <c r="L6448" s="2" t="str">
        <f>TEXT(Tabela3[[#This Row],[DATA]],"MM")</f>
        <v>05</v>
      </c>
      <c r="M6448" s="2">
        <f>WEEKNUM(Tabela3[[#This Row],[DATA]])</f>
        <v>21</v>
      </c>
      <c r="N6448" s="18">
        <f>YEAR(Tabela3[[#This Row],[DATA]])</f>
        <v>2023</v>
      </c>
    </row>
    <row r="6449" spans="2:14">
      <c r="B6449" s="1">
        <v>45069</v>
      </c>
      <c r="C6449">
        <v>14858</v>
      </c>
      <c r="D6449">
        <f>COUNTIF(C$4:C6449,Tabela3[[#This Row],[COMANDA]])</f>
        <v>3</v>
      </c>
      <c r="E6449" t="s">
        <v>90</v>
      </c>
      <c r="F6449" t="s">
        <v>100</v>
      </c>
      <c r="G6449" t="s">
        <v>8</v>
      </c>
      <c r="H6449" t="s">
        <v>206</v>
      </c>
      <c r="I6449" s="2">
        <v>1</v>
      </c>
      <c r="J6449" t="s">
        <v>11</v>
      </c>
      <c r="K6449" s="21">
        <f>INDEX(LISTAS!$H:$Q,MATCH(BASE!H6449,LISTAS!$G:$G,0),MATCH(BASE!J6449,LISTAS!$H$3:$Q$3,0))*Tabela3[[#This Row],[QUANTIDADE]]</f>
        <v>18</v>
      </c>
      <c r="L6449" s="2" t="str">
        <f>TEXT(Tabela3[[#This Row],[DATA]],"MM")</f>
        <v>05</v>
      </c>
      <c r="M6449" s="2">
        <f>WEEKNUM(Tabela3[[#This Row],[DATA]])</f>
        <v>21</v>
      </c>
      <c r="N6449" s="18">
        <f>YEAR(Tabela3[[#This Row],[DATA]])</f>
        <v>2023</v>
      </c>
    </row>
    <row r="6450" spans="2:14">
      <c r="B6450" s="1">
        <v>45069</v>
      </c>
      <c r="C6450">
        <v>14858</v>
      </c>
      <c r="D6450">
        <f>COUNTIF(C$4:C6450,Tabela3[[#This Row],[COMANDA]])</f>
        <v>4</v>
      </c>
      <c r="E6450" t="s">
        <v>90</v>
      </c>
      <c r="F6450" t="s">
        <v>100</v>
      </c>
      <c r="G6450" t="s">
        <v>9</v>
      </c>
      <c r="H6450" t="s">
        <v>138</v>
      </c>
      <c r="I6450" s="2">
        <v>1</v>
      </c>
      <c r="J6450" t="s">
        <v>11</v>
      </c>
      <c r="K6450" s="21">
        <f>INDEX(LISTAS!$H:$Q,MATCH(BASE!H6450,LISTAS!$G:$G,0),MATCH(BASE!J6450,LISTAS!$H$3:$Q$3,0))*Tabela3[[#This Row],[QUANTIDADE]]</f>
        <v>4</v>
      </c>
      <c r="L6450" s="2" t="str">
        <f>TEXT(Tabela3[[#This Row],[DATA]],"MM")</f>
        <v>05</v>
      </c>
      <c r="M6450" s="2">
        <f>WEEKNUM(Tabela3[[#This Row],[DATA]])</f>
        <v>21</v>
      </c>
      <c r="N6450" s="18">
        <f>YEAR(Tabela3[[#This Row],[DATA]])</f>
        <v>2023</v>
      </c>
    </row>
    <row r="6451" spans="2:14">
      <c r="B6451" s="1">
        <v>45069</v>
      </c>
      <c r="C6451">
        <v>14859</v>
      </c>
      <c r="D6451">
        <f>COUNTIF(C$4:C6451,Tabela3[[#This Row],[COMANDA]])</f>
        <v>1</v>
      </c>
      <c r="E6451" t="s">
        <v>90</v>
      </c>
      <c r="F6451" t="s">
        <v>98</v>
      </c>
      <c r="G6451" t="s">
        <v>8</v>
      </c>
      <c r="H6451" t="s">
        <v>203</v>
      </c>
      <c r="I6451" s="2">
        <v>1</v>
      </c>
      <c r="J6451" t="s">
        <v>11</v>
      </c>
      <c r="K6451" s="21">
        <f>INDEX(LISTAS!$H:$Q,MATCH(BASE!H6451,LISTAS!$G:$G,0),MATCH(BASE!J6451,LISTAS!$H$3:$Q$3,0))*Tabela3[[#This Row],[QUANTIDADE]]</f>
        <v>20</v>
      </c>
      <c r="L6451" s="2" t="str">
        <f>TEXT(Tabela3[[#This Row],[DATA]],"MM")</f>
        <v>05</v>
      </c>
      <c r="M6451" s="2">
        <f>WEEKNUM(Tabela3[[#This Row],[DATA]])</f>
        <v>21</v>
      </c>
      <c r="N6451" s="18">
        <f>YEAR(Tabela3[[#This Row],[DATA]])</f>
        <v>2023</v>
      </c>
    </row>
    <row r="6452" spans="2:14">
      <c r="B6452" s="1">
        <v>45069</v>
      </c>
      <c r="C6452">
        <v>14859</v>
      </c>
      <c r="D6452">
        <f>COUNTIF(C$4:C6452,Tabela3[[#This Row],[COMANDA]])</f>
        <v>2</v>
      </c>
      <c r="E6452" t="s">
        <v>90</v>
      </c>
      <c r="F6452" t="s">
        <v>98</v>
      </c>
      <c r="G6452" t="s">
        <v>9</v>
      </c>
      <c r="H6452" t="s">
        <v>132</v>
      </c>
      <c r="I6452" s="2">
        <v>1</v>
      </c>
      <c r="J6452" t="s">
        <v>11</v>
      </c>
      <c r="K6452" s="21">
        <f>INDEX(LISTAS!$H:$Q,MATCH(BASE!H6452,LISTAS!$G:$G,0),MATCH(BASE!J6452,LISTAS!$H$3:$Q$3,0))*Tabela3[[#This Row],[QUANTIDADE]]</f>
        <v>3</v>
      </c>
      <c r="L6452" s="2" t="str">
        <f>TEXT(Tabela3[[#This Row],[DATA]],"MM")</f>
        <v>05</v>
      </c>
      <c r="M6452" s="2">
        <f>WEEKNUM(Tabela3[[#This Row],[DATA]])</f>
        <v>21</v>
      </c>
      <c r="N6452" s="18">
        <f>YEAR(Tabela3[[#This Row],[DATA]])</f>
        <v>2023</v>
      </c>
    </row>
    <row r="6453" spans="2:14">
      <c r="B6453" s="1">
        <v>45069</v>
      </c>
      <c r="C6453">
        <v>14860</v>
      </c>
      <c r="D6453">
        <f>COUNTIF(C$4:C6453,Tabela3[[#This Row],[COMANDA]])</f>
        <v>1</v>
      </c>
      <c r="E6453" t="s">
        <v>1</v>
      </c>
      <c r="F6453" t="s">
        <v>375</v>
      </c>
      <c r="G6453" t="s">
        <v>8</v>
      </c>
      <c r="H6453" t="s">
        <v>202</v>
      </c>
      <c r="I6453" s="2">
        <v>1</v>
      </c>
      <c r="J6453" t="s">
        <v>11</v>
      </c>
      <c r="K6453" s="21">
        <f>INDEX(LISTAS!$H:$Q,MATCH(BASE!H6453,LISTAS!$G:$G,0),MATCH(BASE!J6453,LISTAS!$H$3:$Q$3,0))*Tabela3[[#This Row],[QUANTIDADE]]</f>
        <v>20</v>
      </c>
      <c r="L6453" s="2" t="str">
        <f>TEXT(Tabela3[[#This Row],[DATA]],"MM")</f>
        <v>05</v>
      </c>
      <c r="M6453" s="2">
        <f>WEEKNUM(Tabela3[[#This Row],[DATA]])</f>
        <v>21</v>
      </c>
      <c r="N6453" s="18">
        <f>YEAR(Tabela3[[#This Row],[DATA]])</f>
        <v>2023</v>
      </c>
    </row>
    <row r="6454" spans="2:14">
      <c r="B6454" s="1">
        <v>45069</v>
      </c>
      <c r="C6454">
        <v>14860</v>
      </c>
      <c r="D6454">
        <f>COUNTIF(C$4:C6454,Tabela3[[#This Row],[COMANDA]])</f>
        <v>2</v>
      </c>
      <c r="E6454" t="s">
        <v>1</v>
      </c>
      <c r="F6454" t="s">
        <v>375</v>
      </c>
      <c r="G6454" t="s">
        <v>61</v>
      </c>
      <c r="H6454" t="s">
        <v>199</v>
      </c>
      <c r="I6454" s="2">
        <v>1</v>
      </c>
      <c r="J6454" t="s">
        <v>11</v>
      </c>
      <c r="K6454" s="21">
        <f>INDEX(LISTAS!$H:$Q,MATCH(BASE!H6454,LISTAS!$G:$G,0),MATCH(BASE!J6454,LISTAS!$H$3:$Q$3,0))*Tabela3[[#This Row],[QUANTIDADE]]</f>
        <v>1</v>
      </c>
      <c r="L6454" s="2" t="str">
        <f>TEXT(Tabela3[[#This Row],[DATA]],"MM")</f>
        <v>05</v>
      </c>
      <c r="M6454" s="2">
        <f>WEEKNUM(Tabela3[[#This Row],[DATA]])</f>
        <v>21</v>
      </c>
      <c r="N6454" s="18">
        <f>YEAR(Tabela3[[#This Row],[DATA]])</f>
        <v>2023</v>
      </c>
    </row>
    <row r="6455" spans="2:14">
      <c r="B6455" s="1">
        <v>45069</v>
      </c>
      <c r="C6455">
        <v>14861</v>
      </c>
      <c r="D6455">
        <f>COUNTIF(C$4:C6455,Tabela3[[#This Row],[COMANDA]])</f>
        <v>1</v>
      </c>
      <c r="E6455" t="s">
        <v>89</v>
      </c>
      <c r="G6455" t="s">
        <v>8</v>
      </c>
      <c r="H6455" t="s">
        <v>43</v>
      </c>
      <c r="I6455" s="2">
        <v>1</v>
      </c>
      <c r="J6455" t="s">
        <v>11</v>
      </c>
      <c r="K6455" s="21">
        <f>INDEX(LISTAS!$H:$Q,MATCH(BASE!H6455,LISTAS!$G:$G,0),MATCH(BASE!J6455,LISTAS!$H$3:$Q$3,0))*Tabela3[[#This Row],[QUANTIDADE]]</f>
        <v>18</v>
      </c>
      <c r="L6455" s="2" t="str">
        <f>TEXT(Tabela3[[#This Row],[DATA]],"MM")</f>
        <v>05</v>
      </c>
      <c r="M6455" s="2">
        <f>WEEKNUM(Tabela3[[#This Row],[DATA]])</f>
        <v>21</v>
      </c>
      <c r="N6455" s="18">
        <f>YEAR(Tabela3[[#This Row],[DATA]])</f>
        <v>2023</v>
      </c>
    </row>
    <row r="6456" spans="2:14">
      <c r="B6456" s="1">
        <v>45069</v>
      </c>
      <c r="C6456">
        <v>14862</v>
      </c>
      <c r="D6456">
        <f>COUNTIF(C$4:C6456,Tabela3[[#This Row],[COMANDA]])</f>
        <v>1</v>
      </c>
      <c r="E6456" t="s">
        <v>90</v>
      </c>
      <c r="F6456" t="s">
        <v>375</v>
      </c>
      <c r="G6456" t="s">
        <v>8</v>
      </c>
      <c r="H6456" t="s">
        <v>204</v>
      </c>
      <c r="I6456" s="2">
        <v>1</v>
      </c>
      <c r="J6456" t="s">
        <v>11</v>
      </c>
      <c r="K6456" s="21">
        <f>INDEX(LISTAS!$H:$Q,MATCH(BASE!H6456,LISTAS!$G:$G,0),MATCH(BASE!J6456,LISTAS!$H$3:$Q$3,0))*Tabela3[[#This Row],[QUANTIDADE]]</f>
        <v>18</v>
      </c>
      <c r="L6456" s="2" t="str">
        <f>TEXT(Tabela3[[#This Row],[DATA]],"MM")</f>
        <v>05</v>
      </c>
      <c r="M6456" s="2">
        <f>WEEKNUM(Tabela3[[#This Row],[DATA]])</f>
        <v>21</v>
      </c>
      <c r="N6456" s="18">
        <f>YEAR(Tabela3[[#This Row],[DATA]])</f>
        <v>2023</v>
      </c>
    </row>
    <row r="6457" spans="2:14">
      <c r="B6457" s="1">
        <v>45069</v>
      </c>
      <c r="C6457">
        <v>14862</v>
      </c>
      <c r="D6457">
        <f>COUNTIF(C$4:C6457,Tabela3[[#This Row],[COMANDA]])</f>
        <v>2</v>
      </c>
      <c r="E6457" t="s">
        <v>90</v>
      </c>
      <c r="F6457" t="s">
        <v>100</v>
      </c>
      <c r="G6457" t="s">
        <v>8</v>
      </c>
      <c r="H6457" t="s">
        <v>203</v>
      </c>
      <c r="I6457" s="2">
        <v>1</v>
      </c>
      <c r="J6457" t="s">
        <v>11</v>
      </c>
      <c r="K6457" s="21">
        <f>INDEX(LISTAS!$H:$Q,MATCH(BASE!H6457,LISTAS!$G:$G,0),MATCH(BASE!J6457,LISTAS!$H$3:$Q$3,0))*Tabela3[[#This Row],[QUANTIDADE]]</f>
        <v>20</v>
      </c>
      <c r="L6457" s="2" t="str">
        <f>TEXT(Tabela3[[#This Row],[DATA]],"MM")</f>
        <v>05</v>
      </c>
      <c r="M6457" s="2">
        <f>WEEKNUM(Tabela3[[#This Row],[DATA]])</f>
        <v>21</v>
      </c>
      <c r="N6457" s="18">
        <f>YEAR(Tabela3[[#This Row],[DATA]])</f>
        <v>2023</v>
      </c>
    </row>
    <row r="6458" spans="2:14">
      <c r="B6458" s="1">
        <v>45069</v>
      </c>
      <c r="C6458">
        <v>14862</v>
      </c>
      <c r="D6458">
        <f>COUNTIF(C$4:C6458,Tabela3[[#This Row],[COMANDA]])</f>
        <v>3</v>
      </c>
      <c r="E6458" t="s">
        <v>90</v>
      </c>
      <c r="F6458" t="s">
        <v>375</v>
      </c>
      <c r="G6458" t="s">
        <v>9</v>
      </c>
      <c r="H6458" t="s">
        <v>242</v>
      </c>
      <c r="I6458" s="2">
        <v>1</v>
      </c>
      <c r="J6458" t="s">
        <v>11</v>
      </c>
      <c r="K6458" s="21">
        <f>INDEX(LISTAS!$H:$Q,MATCH(BASE!H6458,LISTAS!$G:$G,0),MATCH(BASE!J6458,LISTAS!$H$3:$Q$3,0))*Tabela3[[#This Row],[QUANTIDADE]]</f>
        <v>4</v>
      </c>
      <c r="L6458" s="2" t="str">
        <f>TEXT(Tabela3[[#This Row],[DATA]],"MM")</f>
        <v>05</v>
      </c>
      <c r="M6458" s="2">
        <f>WEEKNUM(Tabela3[[#This Row],[DATA]])</f>
        <v>21</v>
      </c>
      <c r="N6458" s="18">
        <f>YEAR(Tabela3[[#This Row],[DATA]])</f>
        <v>2023</v>
      </c>
    </row>
    <row r="6459" spans="2:14">
      <c r="B6459" s="1">
        <v>45069</v>
      </c>
      <c r="C6459">
        <v>14863</v>
      </c>
      <c r="D6459">
        <f>COUNTIF(C$4:C6459,Tabela3[[#This Row],[COMANDA]])</f>
        <v>1</v>
      </c>
      <c r="E6459" t="s">
        <v>90</v>
      </c>
      <c r="F6459" t="s">
        <v>98</v>
      </c>
      <c r="G6459" t="s">
        <v>8</v>
      </c>
      <c r="H6459" t="s">
        <v>211</v>
      </c>
      <c r="I6459" s="2">
        <v>1</v>
      </c>
      <c r="J6459" t="s">
        <v>11</v>
      </c>
      <c r="K6459" s="21">
        <f>INDEX(LISTAS!$H:$Q,MATCH(BASE!H6459,LISTAS!$G:$G,0),MATCH(BASE!J6459,LISTAS!$H$3:$Q$3,0))*Tabela3[[#This Row],[QUANTIDADE]]</f>
        <v>20</v>
      </c>
      <c r="L6459" s="2" t="str">
        <f>TEXT(Tabela3[[#This Row],[DATA]],"MM")</f>
        <v>05</v>
      </c>
      <c r="M6459" s="2">
        <f>WEEKNUM(Tabela3[[#This Row],[DATA]])</f>
        <v>21</v>
      </c>
      <c r="N6459" s="18">
        <f>YEAR(Tabela3[[#This Row],[DATA]])</f>
        <v>2023</v>
      </c>
    </row>
    <row r="6460" spans="2:14">
      <c r="B6460" s="1">
        <v>45069</v>
      </c>
      <c r="C6460">
        <v>14863</v>
      </c>
      <c r="D6460">
        <f>COUNTIF(C$4:C6460,Tabela3[[#This Row],[COMANDA]])</f>
        <v>2</v>
      </c>
      <c r="E6460" t="s">
        <v>90</v>
      </c>
      <c r="F6460" t="s">
        <v>98</v>
      </c>
      <c r="G6460" t="s">
        <v>8</v>
      </c>
      <c r="H6460" t="s">
        <v>206</v>
      </c>
      <c r="I6460" s="2">
        <v>1</v>
      </c>
      <c r="J6460" t="s">
        <v>11</v>
      </c>
      <c r="K6460" s="21">
        <f>INDEX(LISTAS!$H:$Q,MATCH(BASE!H6460,LISTAS!$G:$G,0),MATCH(BASE!J6460,LISTAS!$H$3:$Q$3,0))*Tabela3[[#This Row],[QUANTIDADE]]</f>
        <v>18</v>
      </c>
      <c r="L6460" s="2" t="str">
        <f>TEXT(Tabela3[[#This Row],[DATA]],"MM")</f>
        <v>05</v>
      </c>
      <c r="M6460" s="2">
        <f>WEEKNUM(Tabela3[[#This Row],[DATA]])</f>
        <v>21</v>
      </c>
      <c r="N6460" s="18">
        <f>YEAR(Tabela3[[#This Row],[DATA]])</f>
        <v>2023</v>
      </c>
    </row>
    <row r="6461" spans="2:14">
      <c r="B6461" s="1">
        <v>45069</v>
      </c>
      <c r="C6461">
        <v>14863</v>
      </c>
      <c r="D6461">
        <f>COUNTIF(C$4:C6461,Tabela3[[#This Row],[COMANDA]])</f>
        <v>3</v>
      </c>
      <c r="E6461" t="s">
        <v>90</v>
      </c>
      <c r="F6461" t="s">
        <v>98</v>
      </c>
      <c r="G6461" t="s">
        <v>61</v>
      </c>
      <c r="H6461" t="s">
        <v>163</v>
      </c>
      <c r="I6461" s="2">
        <v>2</v>
      </c>
      <c r="J6461" t="s">
        <v>11</v>
      </c>
      <c r="K6461" s="21">
        <f>INDEX(LISTAS!$H:$Q,MATCH(BASE!H6461,LISTAS!$G:$G,0),MATCH(BASE!J6461,LISTAS!$H$3:$Q$3,0))*Tabela3[[#This Row],[QUANTIDADE]]</f>
        <v>8</v>
      </c>
      <c r="L6461" s="2" t="str">
        <f>TEXT(Tabela3[[#This Row],[DATA]],"MM")</f>
        <v>05</v>
      </c>
      <c r="M6461" s="2">
        <f>WEEKNUM(Tabela3[[#This Row],[DATA]])</f>
        <v>21</v>
      </c>
      <c r="N6461" s="18">
        <f>YEAR(Tabela3[[#This Row],[DATA]])</f>
        <v>2023</v>
      </c>
    </row>
    <row r="6462" spans="2:14">
      <c r="B6462" s="1">
        <v>45069</v>
      </c>
      <c r="C6462">
        <v>14864</v>
      </c>
      <c r="D6462">
        <f>COUNTIF(C$4:C6462,Tabela3[[#This Row],[COMANDA]])</f>
        <v>1</v>
      </c>
      <c r="E6462" t="s">
        <v>90</v>
      </c>
      <c r="F6462" t="s">
        <v>99</v>
      </c>
      <c r="G6462" t="s">
        <v>8</v>
      </c>
      <c r="H6462" t="s">
        <v>206</v>
      </c>
      <c r="I6462" s="2">
        <v>1</v>
      </c>
      <c r="J6462" t="s">
        <v>11</v>
      </c>
      <c r="K6462" s="21">
        <f>INDEX(LISTAS!$H:$Q,MATCH(BASE!H6462,LISTAS!$G:$G,0),MATCH(BASE!J6462,LISTAS!$H$3:$Q$3,0))*Tabela3[[#This Row],[QUANTIDADE]]</f>
        <v>18</v>
      </c>
      <c r="L6462" s="2" t="str">
        <f>TEXT(Tabela3[[#This Row],[DATA]],"MM")</f>
        <v>05</v>
      </c>
      <c r="M6462" s="2">
        <f>WEEKNUM(Tabela3[[#This Row],[DATA]])</f>
        <v>21</v>
      </c>
      <c r="N6462" s="18">
        <f>YEAR(Tabela3[[#This Row],[DATA]])</f>
        <v>2023</v>
      </c>
    </row>
    <row r="6463" spans="2:14">
      <c r="B6463" s="1">
        <v>45069</v>
      </c>
      <c r="C6463">
        <v>14864</v>
      </c>
      <c r="D6463">
        <f>COUNTIF(C$4:C6463,Tabela3[[#This Row],[COMANDA]])</f>
        <v>2</v>
      </c>
      <c r="E6463" t="s">
        <v>90</v>
      </c>
      <c r="F6463" t="s">
        <v>99</v>
      </c>
      <c r="G6463" t="s">
        <v>61</v>
      </c>
      <c r="H6463" t="s">
        <v>163</v>
      </c>
      <c r="I6463" s="2">
        <v>1</v>
      </c>
      <c r="J6463" t="s">
        <v>11</v>
      </c>
      <c r="K6463" s="21">
        <f>INDEX(LISTAS!$H:$Q,MATCH(BASE!H6463,LISTAS!$G:$G,0),MATCH(BASE!J6463,LISTAS!$H$3:$Q$3,0))*Tabela3[[#This Row],[QUANTIDADE]]</f>
        <v>4</v>
      </c>
      <c r="L6463" s="2" t="str">
        <f>TEXT(Tabela3[[#This Row],[DATA]],"MM")</f>
        <v>05</v>
      </c>
      <c r="M6463" s="2">
        <f>WEEKNUM(Tabela3[[#This Row],[DATA]])</f>
        <v>21</v>
      </c>
      <c r="N6463" s="18">
        <f>YEAR(Tabela3[[#This Row],[DATA]])</f>
        <v>2023</v>
      </c>
    </row>
    <row r="6464" spans="2:14">
      <c r="B6464" s="1">
        <v>45069</v>
      </c>
      <c r="C6464">
        <v>14864</v>
      </c>
      <c r="D6464">
        <f>COUNTIF(C$4:C6464,Tabela3[[#This Row],[COMANDA]])</f>
        <v>3</v>
      </c>
      <c r="E6464" t="s">
        <v>90</v>
      </c>
      <c r="F6464" t="s">
        <v>99</v>
      </c>
      <c r="G6464" t="s">
        <v>9</v>
      </c>
      <c r="H6464" t="s">
        <v>59</v>
      </c>
      <c r="I6464" s="2">
        <v>1</v>
      </c>
      <c r="J6464" t="s">
        <v>11</v>
      </c>
      <c r="K6464" s="21">
        <f>INDEX(LISTAS!$H:$Q,MATCH(BASE!H6464,LISTAS!$G:$G,0),MATCH(BASE!J6464,LISTAS!$H$3:$Q$3,0))*Tabela3[[#This Row],[QUANTIDADE]]</f>
        <v>3</v>
      </c>
      <c r="L6464" s="2" t="str">
        <f>TEXT(Tabela3[[#This Row],[DATA]],"MM")</f>
        <v>05</v>
      </c>
      <c r="M6464" s="2">
        <f>WEEKNUM(Tabela3[[#This Row],[DATA]])</f>
        <v>21</v>
      </c>
      <c r="N6464" s="18">
        <f>YEAR(Tabela3[[#This Row],[DATA]])</f>
        <v>2023</v>
      </c>
    </row>
    <row r="6465" spans="2:14">
      <c r="B6465" s="1">
        <v>45069</v>
      </c>
      <c r="C6465">
        <v>14865</v>
      </c>
      <c r="D6465">
        <f>COUNTIF(C$4:C6465,Tabela3[[#This Row],[COMANDA]])</f>
        <v>1</v>
      </c>
      <c r="E6465" t="s">
        <v>90</v>
      </c>
      <c r="F6465" t="s">
        <v>98</v>
      </c>
      <c r="G6465" t="s">
        <v>8</v>
      </c>
      <c r="H6465" t="s">
        <v>39</v>
      </c>
      <c r="I6465" s="2">
        <v>1</v>
      </c>
      <c r="J6465" t="s">
        <v>11</v>
      </c>
      <c r="K6465" s="21">
        <f>INDEX(LISTAS!$H:$Q,MATCH(BASE!H6465,LISTAS!$G:$G,0),MATCH(BASE!J6465,LISTAS!$H$3:$Q$3,0))*Tabela3[[#This Row],[QUANTIDADE]]</f>
        <v>12</v>
      </c>
      <c r="L6465" s="2" t="str">
        <f>TEXT(Tabela3[[#This Row],[DATA]],"MM")</f>
        <v>05</v>
      </c>
      <c r="M6465" s="2">
        <f>WEEKNUM(Tabela3[[#This Row],[DATA]])</f>
        <v>21</v>
      </c>
      <c r="N6465" s="18">
        <f>YEAR(Tabela3[[#This Row],[DATA]])</f>
        <v>2023</v>
      </c>
    </row>
    <row r="6466" spans="2:14">
      <c r="B6466" s="1">
        <v>45069</v>
      </c>
      <c r="C6466">
        <v>14865</v>
      </c>
      <c r="D6466">
        <f>COUNTIF(C$4:C6466,Tabela3[[#This Row],[COMANDA]])</f>
        <v>2</v>
      </c>
      <c r="E6466" t="s">
        <v>90</v>
      </c>
      <c r="F6466" t="s">
        <v>98</v>
      </c>
      <c r="G6466" t="s">
        <v>8</v>
      </c>
      <c r="H6466" t="s">
        <v>42</v>
      </c>
      <c r="I6466" s="2">
        <v>1</v>
      </c>
      <c r="J6466" t="s">
        <v>11</v>
      </c>
      <c r="K6466" s="21">
        <f>INDEX(LISTAS!$H:$Q,MATCH(BASE!H6466,LISTAS!$G:$G,0),MATCH(BASE!J6466,LISTAS!$H$3:$Q$3,0))*Tabela3[[#This Row],[QUANTIDADE]]</f>
        <v>16</v>
      </c>
      <c r="L6466" s="2" t="str">
        <f>TEXT(Tabela3[[#This Row],[DATA]],"MM")</f>
        <v>05</v>
      </c>
      <c r="M6466" s="2">
        <f>WEEKNUM(Tabela3[[#This Row],[DATA]])</f>
        <v>21</v>
      </c>
      <c r="N6466" s="18">
        <f>YEAR(Tabela3[[#This Row],[DATA]])</f>
        <v>2023</v>
      </c>
    </row>
    <row r="6467" spans="2:14">
      <c r="B6467" s="1">
        <v>45069</v>
      </c>
      <c r="C6467">
        <v>14865</v>
      </c>
      <c r="D6467">
        <f>COUNTIF(C$4:C6467,Tabela3[[#This Row],[COMANDA]])</f>
        <v>3</v>
      </c>
      <c r="E6467" t="s">
        <v>90</v>
      </c>
      <c r="F6467" t="s">
        <v>98</v>
      </c>
      <c r="G6467" t="s">
        <v>61</v>
      </c>
      <c r="H6467" t="s">
        <v>163</v>
      </c>
      <c r="I6467" s="2">
        <v>1</v>
      </c>
      <c r="J6467" t="s">
        <v>11</v>
      </c>
      <c r="K6467" s="21">
        <f>INDEX(LISTAS!$H:$Q,MATCH(BASE!H6467,LISTAS!$G:$G,0),MATCH(BASE!J6467,LISTAS!$H$3:$Q$3,0))*Tabela3[[#This Row],[QUANTIDADE]]</f>
        <v>4</v>
      </c>
      <c r="L6467" s="2" t="str">
        <f>TEXT(Tabela3[[#This Row],[DATA]],"MM")</f>
        <v>05</v>
      </c>
      <c r="M6467" s="2">
        <f>WEEKNUM(Tabela3[[#This Row],[DATA]])</f>
        <v>21</v>
      </c>
      <c r="N6467" s="18">
        <f>YEAR(Tabela3[[#This Row],[DATA]])</f>
        <v>2023</v>
      </c>
    </row>
    <row r="6468" spans="2:14">
      <c r="B6468" s="1">
        <v>45069</v>
      </c>
      <c r="C6468">
        <v>14866</v>
      </c>
      <c r="D6468">
        <f>COUNTIF(C$4:C6468,Tabela3[[#This Row],[COMANDA]])</f>
        <v>1</v>
      </c>
      <c r="E6468" t="s">
        <v>90</v>
      </c>
      <c r="G6468" t="s">
        <v>8</v>
      </c>
      <c r="H6468" t="s">
        <v>210</v>
      </c>
      <c r="I6468" s="2">
        <v>1</v>
      </c>
      <c r="J6468" t="s">
        <v>11</v>
      </c>
      <c r="K6468" s="21">
        <f>INDEX(LISTAS!$H:$Q,MATCH(BASE!H6468,LISTAS!$G:$G,0),MATCH(BASE!J6468,LISTAS!$H$3:$Q$3,0))*Tabela3[[#This Row],[QUANTIDADE]]</f>
        <v>16</v>
      </c>
      <c r="L6468" s="2" t="str">
        <f>TEXT(Tabela3[[#This Row],[DATA]],"MM")</f>
        <v>05</v>
      </c>
      <c r="M6468" s="2">
        <f>WEEKNUM(Tabela3[[#This Row],[DATA]])</f>
        <v>21</v>
      </c>
      <c r="N6468" s="18">
        <f>YEAR(Tabela3[[#This Row],[DATA]])</f>
        <v>2023</v>
      </c>
    </row>
    <row r="6469" spans="2:14">
      <c r="B6469" s="1">
        <v>45069</v>
      </c>
      <c r="C6469">
        <v>14866</v>
      </c>
      <c r="D6469">
        <f>COUNTIF(C$4:C6469,Tabela3[[#This Row],[COMANDA]])</f>
        <v>2</v>
      </c>
      <c r="E6469" t="s">
        <v>90</v>
      </c>
      <c r="G6469" t="s">
        <v>9</v>
      </c>
      <c r="H6469" t="s">
        <v>132</v>
      </c>
      <c r="I6469" s="2">
        <v>1</v>
      </c>
      <c r="J6469" t="s">
        <v>11</v>
      </c>
      <c r="K6469" s="21">
        <f>INDEX(LISTAS!$H:$Q,MATCH(BASE!H6469,LISTAS!$G:$G,0),MATCH(BASE!J6469,LISTAS!$H$3:$Q$3,0))*Tabela3[[#This Row],[QUANTIDADE]]</f>
        <v>3</v>
      </c>
      <c r="L6469" s="2" t="str">
        <f>TEXT(Tabela3[[#This Row],[DATA]],"MM")</f>
        <v>05</v>
      </c>
      <c r="M6469" s="2">
        <f>WEEKNUM(Tabela3[[#This Row],[DATA]])</f>
        <v>21</v>
      </c>
      <c r="N6469" s="18">
        <f>YEAR(Tabela3[[#This Row],[DATA]])</f>
        <v>2023</v>
      </c>
    </row>
    <row r="6470" spans="2:14">
      <c r="B6470" s="1">
        <v>45069</v>
      </c>
      <c r="C6470">
        <v>14867</v>
      </c>
      <c r="D6470">
        <f>COUNTIF(C$4:C6470,Tabela3[[#This Row],[COMANDA]])</f>
        <v>1</v>
      </c>
      <c r="E6470" t="s">
        <v>90</v>
      </c>
      <c r="F6470" t="s">
        <v>99</v>
      </c>
      <c r="G6470" t="s">
        <v>8</v>
      </c>
      <c r="H6470" t="s">
        <v>202</v>
      </c>
      <c r="I6470" s="2">
        <v>1</v>
      </c>
      <c r="J6470" t="s">
        <v>11</v>
      </c>
      <c r="K6470" s="21">
        <f>INDEX(LISTAS!$H:$Q,MATCH(BASE!H6470,LISTAS!$G:$G,0),MATCH(BASE!J6470,LISTAS!$H$3:$Q$3,0))*Tabela3[[#This Row],[QUANTIDADE]]</f>
        <v>20</v>
      </c>
      <c r="L6470" s="2" t="str">
        <f>TEXT(Tabela3[[#This Row],[DATA]],"MM")</f>
        <v>05</v>
      </c>
      <c r="M6470" s="2">
        <f>WEEKNUM(Tabela3[[#This Row],[DATA]])</f>
        <v>21</v>
      </c>
      <c r="N6470" s="18">
        <f>YEAR(Tabela3[[#This Row],[DATA]])</f>
        <v>2023</v>
      </c>
    </row>
    <row r="6471" spans="2:14">
      <c r="B6471" s="1">
        <v>45069</v>
      </c>
      <c r="C6471">
        <v>14867</v>
      </c>
      <c r="D6471">
        <f>COUNTIF(C$4:C6471,Tabela3[[#This Row],[COMANDA]])</f>
        <v>2</v>
      </c>
      <c r="E6471" t="s">
        <v>90</v>
      </c>
      <c r="F6471" t="s">
        <v>99</v>
      </c>
      <c r="G6471" t="s">
        <v>9</v>
      </c>
      <c r="H6471" t="s">
        <v>132</v>
      </c>
      <c r="I6471" s="2">
        <v>1</v>
      </c>
      <c r="J6471" t="s">
        <v>11</v>
      </c>
      <c r="K6471" s="21">
        <f>INDEX(LISTAS!$H:$Q,MATCH(BASE!H6471,LISTAS!$G:$G,0),MATCH(BASE!J6471,LISTAS!$H$3:$Q$3,0))*Tabela3[[#This Row],[QUANTIDADE]]</f>
        <v>3</v>
      </c>
      <c r="L6471" s="2" t="str">
        <f>TEXT(Tabela3[[#This Row],[DATA]],"MM")</f>
        <v>05</v>
      </c>
      <c r="M6471" s="2">
        <f>WEEKNUM(Tabela3[[#This Row],[DATA]])</f>
        <v>21</v>
      </c>
      <c r="N6471" s="18">
        <f>YEAR(Tabela3[[#This Row],[DATA]])</f>
        <v>2023</v>
      </c>
    </row>
    <row r="6472" spans="2:14">
      <c r="B6472" s="1">
        <v>45069</v>
      </c>
      <c r="C6472">
        <v>14868</v>
      </c>
      <c r="D6472">
        <f>COUNTIF(C$4:C6472,Tabela3[[#This Row],[COMANDA]])</f>
        <v>1</v>
      </c>
      <c r="E6472" t="s">
        <v>90</v>
      </c>
      <c r="F6472" t="s">
        <v>98</v>
      </c>
      <c r="G6472" t="s">
        <v>8</v>
      </c>
      <c r="H6472" t="s">
        <v>84</v>
      </c>
      <c r="I6472" s="2">
        <v>1</v>
      </c>
      <c r="J6472" t="s">
        <v>11</v>
      </c>
      <c r="K6472" s="21">
        <f>INDEX(LISTAS!$H:$Q,MATCH(BASE!H6472,LISTAS!$G:$G,0),MATCH(BASE!J6472,LISTAS!$H$3:$Q$3,0))*Tabela3[[#This Row],[QUANTIDADE]]</f>
        <v>16</v>
      </c>
      <c r="L6472" s="2" t="str">
        <f>TEXT(Tabela3[[#This Row],[DATA]],"MM")</f>
        <v>05</v>
      </c>
      <c r="M6472" s="2">
        <f>WEEKNUM(Tabela3[[#This Row],[DATA]])</f>
        <v>21</v>
      </c>
      <c r="N6472" s="18">
        <f>YEAR(Tabela3[[#This Row],[DATA]])</f>
        <v>2023</v>
      </c>
    </row>
    <row r="6473" spans="2:14">
      <c r="B6473" s="1">
        <v>45069</v>
      </c>
      <c r="C6473">
        <v>14869</v>
      </c>
      <c r="D6473">
        <f>COUNTIF(C$4:C6473,Tabela3[[#This Row],[COMANDA]])</f>
        <v>1</v>
      </c>
      <c r="E6473" t="s">
        <v>89</v>
      </c>
      <c r="G6473" t="s">
        <v>8</v>
      </c>
      <c r="H6473" t="s">
        <v>40</v>
      </c>
      <c r="I6473" s="2">
        <v>1</v>
      </c>
      <c r="J6473" t="s">
        <v>11</v>
      </c>
      <c r="K6473" s="21">
        <f>INDEX(LISTAS!$H:$Q,MATCH(BASE!H6473,LISTAS!$G:$G,0),MATCH(BASE!J6473,LISTAS!$H$3:$Q$3,0))*Tabela3[[#This Row],[QUANTIDADE]]</f>
        <v>14</v>
      </c>
      <c r="L6473" s="2" t="str">
        <f>TEXT(Tabela3[[#This Row],[DATA]],"MM")</f>
        <v>05</v>
      </c>
      <c r="M6473" s="2">
        <f>WEEKNUM(Tabela3[[#This Row],[DATA]])</f>
        <v>21</v>
      </c>
      <c r="N6473" s="18">
        <f>YEAR(Tabela3[[#This Row],[DATA]])</f>
        <v>2023</v>
      </c>
    </row>
    <row r="6474" spans="2:14">
      <c r="B6474" s="1">
        <v>45069</v>
      </c>
      <c r="C6474">
        <v>14869</v>
      </c>
      <c r="D6474">
        <f>COUNTIF(C$4:C6474,Tabela3[[#This Row],[COMANDA]])</f>
        <v>2</v>
      </c>
      <c r="E6474" t="s">
        <v>89</v>
      </c>
      <c r="G6474" t="s">
        <v>61</v>
      </c>
      <c r="H6474" t="s">
        <v>199</v>
      </c>
      <c r="I6474" s="2">
        <v>1</v>
      </c>
      <c r="J6474" t="s">
        <v>11</v>
      </c>
      <c r="K6474" s="21">
        <f>INDEX(LISTAS!$H:$Q,MATCH(BASE!H6474,LISTAS!$G:$G,0),MATCH(BASE!J6474,LISTAS!$H$3:$Q$3,0))*Tabela3[[#This Row],[QUANTIDADE]]</f>
        <v>1</v>
      </c>
      <c r="L6474" s="2" t="str">
        <f>TEXT(Tabela3[[#This Row],[DATA]],"MM")</f>
        <v>05</v>
      </c>
      <c r="M6474" s="2">
        <f>WEEKNUM(Tabela3[[#This Row],[DATA]])</f>
        <v>21</v>
      </c>
      <c r="N6474" s="18">
        <f>YEAR(Tabela3[[#This Row],[DATA]])</f>
        <v>2023</v>
      </c>
    </row>
    <row r="6475" spans="2:14">
      <c r="B6475" s="1">
        <v>45069</v>
      </c>
      <c r="C6475">
        <v>14870</v>
      </c>
      <c r="D6475">
        <f>COUNTIF(C$4:C6475,Tabela3[[#This Row],[COMANDA]])</f>
        <v>1</v>
      </c>
      <c r="E6475" t="s">
        <v>89</v>
      </c>
      <c r="F6475" t="s">
        <v>375</v>
      </c>
      <c r="G6475" t="s">
        <v>8</v>
      </c>
      <c r="H6475" t="s">
        <v>42</v>
      </c>
      <c r="I6475" s="2">
        <v>1</v>
      </c>
      <c r="J6475" t="s">
        <v>12</v>
      </c>
      <c r="K6475" s="21">
        <f>INDEX(LISTAS!$H:$Q,MATCH(BASE!H6475,LISTAS!$G:$G,0),MATCH(BASE!J6475,LISTAS!$H$3:$Q$3,0))*Tabela3[[#This Row],[QUANTIDADE]]</f>
        <v>14.4</v>
      </c>
      <c r="L6475" s="2" t="str">
        <f>TEXT(Tabela3[[#This Row],[DATA]],"MM")</f>
        <v>05</v>
      </c>
      <c r="M6475" s="2">
        <f>WEEKNUM(Tabela3[[#This Row],[DATA]])</f>
        <v>21</v>
      </c>
      <c r="N6475" s="18">
        <f>YEAR(Tabela3[[#This Row],[DATA]])</f>
        <v>2023</v>
      </c>
    </row>
    <row r="6476" spans="2:14">
      <c r="B6476" s="1">
        <v>45069</v>
      </c>
      <c r="C6476">
        <v>14871</v>
      </c>
      <c r="D6476">
        <f>COUNTIF(C$4:C6476,Tabela3[[#This Row],[COMANDA]])</f>
        <v>1</v>
      </c>
      <c r="E6476" t="s">
        <v>90</v>
      </c>
      <c r="F6476" t="s">
        <v>99</v>
      </c>
      <c r="G6476" t="s">
        <v>8</v>
      </c>
      <c r="H6476" t="s">
        <v>211</v>
      </c>
      <c r="I6476" s="2">
        <v>1</v>
      </c>
      <c r="J6476" t="s">
        <v>11</v>
      </c>
      <c r="K6476" s="21">
        <f>INDEX(LISTAS!$H:$Q,MATCH(BASE!H6476,LISTAS!$G:$G,0),MATCH(BASE!J6476,LISTAS!$H$3:$Q$3,0))*Tabela3[[#This Row],[QUANTIDADE]]</f>
        <v>20</v>
      </c>
      <c r="L6476" s="2" t="str">
        <f>TEXT(Tabela3[[#This Row],[DATA]],"MM")</f>
        <v>05</v>
      </c>
      <c r="M6476" s="2">
        <f>WEEKNUM(Tabela3[[#This Row],[DATA]])</f>
        <v>21</v>
      </c>
      <c r="N6476" s="18">
        <f>YEAR(Tabela3[[#This Row],[DATA]])</f>
        <v>2023</v>
      </c>
    </row>
    <row r="6477" spans="2:14">
      <c r="B6477" s="1">
        <v>45069</v>
      </c>
      <c r="C6477">
        <v>14871</v>
      </c>
      <c r="D6477">
        <f>COUNTIF(C$4:C6477,Tabela3[[#This Row],[COMANDA]])</f>
        <v>2</v>
      </c>
      <c r="E6477" t="s">
        <v>90</v>
      </c>
      <c r="F6477" t="s">
        <v>99</v>
      </c>
      <c r="G6477" t="s">
        <v>61</v>
      </c>
      <c r="H6477" t="s">
        <v>161</v>
      </c>
      <c r="I6477" s="2">
        <v>1</v>
      </c>
      <c r="J6477" t="s">
        <v>11</v>
      </c>
      <c r="K6477" s="21">
        <f>INDEX(LISTAS!$H:$Q,MATCH(BASE!H6477,LISTAS!$G:$G,0),MATCH(BASE!J6477,LISTAS!$H$3:$Q$3,0))*Tabela3[[#This Row],[QUANTIDADE]]</f>
        <v>3</v>
      </c>
      <c r="L6477" s="2" t="str">
        <f>TEXT(Tabela3[[#This Row],[DATA]],"MM")</f>
        <v>05</v>
      </c>
      <c r="M6477" s="2">
        <f>WEEKNUM(Tabela3[[#This Row],[DATA]])</f>
        <v>21</v>
      </c>
      <c r="N6477" s="18">
        <f>YEAR(Tabela3[[#This Row],[DATA]])</f>
        <v>2023</v>
      </c>
    </row>
    <row r="6478" spans="2:14">
      <c r="B6478" s="1">
        <v>45069</v>
      </c>
      <c r="C6478">
        <v>14873</v>
      </c>
      <c r="D6478">
        <f>COUNTIF(C$4:C6478,Tabela3[[#This Row],[COMANDA]])</f>
        <v>1</v>
      </c>
      <c r="E6478" t="s">
        <v>90</v>
      </c>
      <c r="G6478" t="s">
        <v>8</v>
      </c>
      <c r="H6478" t="s">
        <v>47</v>
      </c>
      <c r="I6478" s="2">
        <v>1</v>
      </c>
      <c r="J6478" t="s">
        <v>11</v>
      </c>
      <c r="K6478" s="21">
        <f>INDEX(LISTAS!$H:$Q,MATCH(BASE!H6478,LISTAS!$G:$G,0),MATCH(BASE!J6478,LISTAS!$H$3:$Q$3,0))*Tabela3[[#This Row],[QUANTIDADE]]</f>
        <v>16</v>
      </c>
      <c r="L6478" s="2" t="str">
        <f>TEXT(Tabela3[[#This Row],[DATA]],"MM")</f>
        <v>05</v>
      </c>
      <c r="M6478" s="2">
        <f>WEEKNUM(Tabela3[[#This Row],[DATA]])</f>
        <v>21</v>
      </c>
      <c r="N6478" s="18">
        <f>YEAR(Tabela3[[#This Row],[DATA]])</f>
        <v>2023</v>
      </c>
    </row>
    <row r="6479" spans="2:14">
      <c r="B6479" s="1">
        <v>45069</v>
      </c>
      <c r="C6479">
        <v>14874</v>
      </c>
      <c r="D6479">
        <f>COUNTIF(C$4:C6479,Tabela3[[#This Row],[COMANDA]])</f>
        <v>1</v>
      </c>
      <c r="E6479" t="s">
        <v>90</v>
      </c>
      <c r="F6479" t="s">
        <v>99</v>
      </c>
      <c r="G6479" t="s">
        <v>8</v>
      </c>
      <c r="H6479" t="s">
        <v>206</v>
      </c>
      <c r="I6479" s="2">
        <v>1</v>
      </c>
      <c r="J6479" t="s">
        <v>11</v>
      </c>
      <c r="K6479" s="21">
        <f>INDEX(LISTAS!$H:$Q,MATCH(BASE!H6479,LISTAS!$G:$G,0),MATCH(BASE!J6479,LISTAS!$H$3:$Q$3,0))*Tabela3[[#This Row],[QUANTIDADE]]</f>
        <v>18</v>
      </c>
      <c r="L6479" s="2" t="str">
        <f>TEXT(Tabela3[[#This Row],[DATA]],"MM")</f>
        <v>05</v>
      </c>
      <c r="M6479" s="2">
        <f>WEEKNUM(Tabela3[[#This Row],[DATA]])</f>
        <v>21</v>
      </c>
      <c r="N6479" s="18">
        <f>YEAR(Tabela3[[#This Row],[DATA]])</f>
        <v>2023</v>
      </c>
    </row>
    <row r="6480" spans="2:14">
      <c r="B6480" s="1">
        <v>45069</v>
      </c>
      <c r="C6480">
        <v>14874</v>
      </c>
      <c r="D6480">
        <f>COUNTIF(C$4:C6480,Tabela3[[#This Row],[COMANDA]])</f>
        <v>2</v>
      </c>
      <c r="E6480" t="s">
        <v>90</v>
      </c>
      <c r="F6480" t="s">
        <v>98</v>
      </c>
      <c r="G6480" t="s">
        <v>8</v>
      </c>
      <c r="H6480" t="s">
        <v>206</v>
      </c>
      <c r="I6480" s="2">
        <v>1</v>
      </c>
      <c r="J6480" t="s">
        <v>11</v>
      </c>
      <c r="K6480" s="21">
        <f>INDEX(LISTAS!$H:$Q,MATCH(BASE!H6480,LISTAS!$G:$G,0),MATCH(BASE!J6480,LISTAS!$H$3:$Q$3,0))*Tabela3[[#This Row],[QUANTIDADE]]</f>
        <v>18</v>
      </c>
      <c r="L6480" s="2" t="str">
        <f>TEXT(Tabela3[[#This Row],[DATA]],"MM")</f>
        <v>05</v>
      </c>
      <c r="M6480" s="2">
        <f>WEEKNUM(Tabela3[[#This Row],[DATA]])</f>
        <v>21</v>
      </c>
      <c r="N6480" s="18">
        <f>YEAR(Tabela3[[#This Row],[DATA]])</f>
        <v>2023</v>
      </c>
    </row>
    <row r="6481" spans="2:14">
      <c r="B6481" s="1">
        <v>45069</v>
      </c>
      <c r="C6481">
        <v>14874</v>
      </c>
      <c r="D6481">
        <f>COUNTIF(C$4:C6481,Tabela3[[#This Row],[COMANDA]])</f>
        <v>3</v>
      </c>
      <c r="E6481" t="s">
        <v>90</v>
      </c>
      <c r="F6481" t="s">
        <v>99</v>
      </c>
      <c r="G6481" t="s">
        <v>9</v>
      </c>
      <c r="H6481" t="s">
        <v>133</v>
      </c>
      <c r="I6481" s="2">
        <v>1</v>
      </c>
      <c r="J6481" t="s">
        <v>11</v>
      </c>
      <c r="K6481" s="21">
        <f>INDEX(LISTAS!$H:$Q,MATCH(BASE!H6481,LISTAS!$G:$G,0),MATCH(BASE!J6481,LISTAS!$H$3:$Q$3,0))*Tabela3[[#This Row],[QUANTIDADE]]</f>
        <v>6</v>
      </c>
      <c r="L6481" s="2" t="str">
        <f>TEXT(Tabela3[[#This Row],[DATA]],"MM")</f>
        <v>05</v>
      </c>
      <c r="M6481" s="2">
        <f>WEEKNUM(Tabela3[[#This Row],[DATA]])</f>
        <v>21</v>
      </c>
      <c r="N6481" s="18">
        <f>YEAR(Tabela3[[#This Row],[DATA]])</f>
        <v>2023</v>
      </c>
    </row>
    <row r="6482" spans="2:14">
      <c r="B6482" s="1">
        <v>45069</v>
      </c>
      <c r="C6482">
        <v>14875</v>
      </c>
      <c r="D6482">
        <f>COUNTIF(C$4:C6482,Tabela3[[#This Row],[COMANDA]])</f>
        <v>1</v>
      </c>
      <c r="E6482" t="s">
        <v>90</v>
      </c>
      <c r="F6482" t="s">
        <v>99</v>
      </c>
      <c r="G6482" t="s">
        <v>8</v>
      </c>
      <c r="H6482" t="s">
        <v>205</v>
      </c>
      <c r="I6482" s="2">
        <v>1</v>
      </c>
      <c r="J6482" t="s">
        <v>11</v>
      </c>
      <c r="K6482" s="21">
        <f>INDEX(LISTAS!$H:$Q,MATCH(BASE!H6482,LISTAS!$G:$G,0),MATCH(BASE!J6482,LISTAS!$H$3:$Q$3,0))*Tabela3[[#This Row],[QUANTIDADE]]</f>
        <v>22</v>
      </c>
      <c r="L6482" s="2" t="str">
        <f>TEXT(Tabela3[[#This Row],[DATA]],"MM")</f>
        <v>05</v>
      </c>
      <c r="M6482" s="2">
        <f>WEEKNUM(Tabela3[[#This Row],[DATA]])</f>
        <v>21</v>
      </c>
      <c r="N6482" s="18">
        <f>YEAR(Tabela3[[#This Row],[DATA]])</f>
        <v>2023</v>
      </c>
    </row>
    <row r="6483" spans="2:14">
      <c r="B6483" s="1">
        <v>45069</v>
      </c>
      <c r="C6483">
        <v>14875</v>
      </c>
      <c r="D6483">
        <f>COUNTIF(C$4:C6483,Tabela3[[#This Row],[COMANDA]])</f>
        <v>2</v>
      </c>
      <c r="E6483" t="s">
        <v>90</v>
      </c>
      <c r="F6483" t="s">
        <v>99</v>
      </c>
      <c r="G6483" t="s">
        <v>9</v>
      </c>
      <c r="H6483" t="s">
        <v>135</v>
      </c>
      <c r="I6483" s="2">
        <v>1</v>
      </c>
      <c r="J6483" t="s">
        <v>11</v>
      </c>
      <c r="K6483" s="21">
        <f>INDEX(LISTAS!$H:$Q,MATCH(BASE!H6483,LISTAS!$G:$G,0),MATCH(BASE!J6483,LISTAS!$H$3:$Q$3,0))*Tabela3[[#This Row],[QUANTIDADE]]</f>
        <v>4</v>
      </c>
      <c r="L6483" s="2" t="str">
        <f>TEXT(Tabela3[[#This Row],[DATA]],"MM")</f>
        <v>05</v>
      </c>
      <c r="M6483" s="2">
        <f>WEEKNUM(Tabela3[[#This Row],[DATA]])</f>
        <v>21</v>
      </c>
      <c r="N6483" s="18">
        <f>YEAR(Tabela3[[#This Row],[DATA]])</f>
        <v>2023</v>
      </c>
    </row>
    <row r="6484" spans="2:14">
      <c r="B6484" s="1">
        <v>45069</v>
      </c>
      <c r="C6484">
        <v>14876</v>
      </c>
      <c r="D6484">
        <f>COUNTIF(C$4:C6484,Tabela3[[#This Row],[COMANDA]])</f>
        <v>1</v>
      </c>
      <c r="E6484" t="s">
        <v>89</v>
      </c>
      <c r="G6484" t="s">
        <v>8</v>
      </c>
      <c r="H6484" t="s">
        <v>47</v>
      </c>
      <c r="I6484" s="2">
        <v>1</v>
      </c>
      <c r="J6484" t="s">
        <v>11</v>
      </c>
      <c r="K6484" s="21">
        <f>INDEX(LISTAS!$H:$Q,MATCH(BASE!H6484,LISTAS!$G:$G,0),MATCH(BASE!J6484,LISTAS!$H$3:$Q$3,0))*Tabela3[[#This Row],[QUANTIDADE]]</f>
        <v>16</v>
      </c>
      <c r="L6484" s="2" t="str">
        <f>TEXT(Tabela3[[#This Row],[DATA]],"MM")</f>
        <v>05</v>
      </c>
      <c r="M6484" s="2">
        <f>WEEKNUM(Tabela3[[#This Row],[DATA]])</f>
        <v>21</v>
      </c>
      <c r="N6484" s="18">
        <f>YEAR(Tabela3[[#This Row],[DATA]])</f>
        <v>2023</v>
      </c>
    </row>
    <row r="6485" spans="2:14">
      <c r="B6485" s="1">
        <v>45069</v>
      </c>
      <c r="C6485">
        <v>14877</v>
      </c>
      <c r="D6485">
        <f>COUNTIF(C$4:C6485,Tabela3[[#This Row],[COMANDA]])</f>
        <v>1</v>
      </c>
      <c r="E6485" t="s">
        <v>90</v>
      </c>
      <c r="F6485" t="s">
        <v>99</v>
      </c>
      <c r="G6485" t="s">
        <v>8</v>
      </c>
      <c r="H6485" t="s">
        <v>204</v>
      </c>
      <c r="I6485" s="2">
        <v>1</v>
      </c>
      <c r="J6485" t="s">
        <v>11</v>
      </c>
      <c r="K6485" s="21">
        <f>INDEX(LISTAS!$H:$Q,MATCH(BASE!H6485,LISTAS!$G:$G,0),MATCH(BASE!J6485,LISTAS!$H$3:$Q$3,0))*Tabela3[[#This Row],[QUANTIDADE]]</f>
        <v>18</v>
      </c>
      <c r="L6485" s="2" t="str">
        <f>TEXT(Tabela3[[#This Row],[DATA]],"MM")</f>
        <v>05</v>
      </c>
      <c r="M6485" s="2">
        <f>WEEKNUM(Tabela3[[#This Row],[DATA]])</f>
        <v>21</v>
      </c>
      <c r="N6485" s="18">
        <f>YEAR(Tabela3[[#This Row],[DATA]])</f>
        <v>2023</v>
      </c>
    </row>
    <row r="6486" spans="2:14">
      <c r="B6486" s="1">
        <v>45069</v>
      </c>
      <c r="C6486">
        <v>14877</v>
      </c>
      <c r="D6486">
        <f>COUNTIF(C$4:C6486,Tabela3[[#This Row],[COMANDA]])</f>
        <v>2</v>
      </c>
      <c r="E6486" t="s">
        <v>90</v>
      </c>
      <c r="F6486" t="s">
        <v>99</v>
      </c>
      <c r="G6486" t="s">
        <v>8</v>
      </c>
      <c r="H6486" t="s">
        <v>202</v>
      </c>
      <c r="I6486" s="2">
        <v>1</v>
      </c>
      <c r="J6486" t="s">
        <v>11</v>
      </c>
      <c r="K6486" s="21">
        <f>INDEX(LISTAS!$H:$Q,MATCH(BASE!H6486,LISTAS!$G:$G,0),MATCH(BASE!J6486,LISTAS!$H$3:$Q$3,0))*Tabela3[[#This Row],[QUANTIDADE]]</f>
        <v>20</v>
      </c>
      <c r="L6486" s="2" t="str">
        <f>TEXT(Tabela3[[#This Row],[DATA]],"MM")</f>
        <v>05</v>
      </c>
      <c r="M6486" s="2">
        <f>WEEKNUM(Tabela3[[#This Row],[DATA]])</f>
        <v>21</v>
      </c>
      <c r="N6486" s="18">
        <f>YEAR(Tabela3[[#This Row],[DATA]])</f>
        <v>2023</v>
      </c>
    </row>
    <row r="6487" spans="2:14">
      <c r="B6487" s="1">
        <v>45069</v>
      </c>
      <c r="C6487">
        <v>14877</v>
      </c>
      <c r="D6487">
        <f>COUNTIF(C$4:C6487,Tabela3[[#This Row],[COMANDA]])</f>
        <v>3</v>
      </c>
      <c r="E6487" t="s">
        <v>90</v>
      </c>
      <c r="F6487" t="s">
        <v>99</v>
      </c>
      <c r="G6487" t="s">
        <v>9</v>
      </c>
      <c r="H6487" t="s">
        <v>131</v>
      </c>
      <c r="I6487" s="2">
        <v>1</v>
      </c>
      <c r="J6487" t="s">
        <v>11</v>
      </c>
      <c r="K6487" s="21">
        <f>INDEX(LISTAS!$H:$Q,MATCH(BASE!H6487,LISTAS!$G:$G,0),MATCH(BASE!J6487,LISTAS!$H$3:$Q$3,0))*Tabela3[[#This Row],[QUANTIDADE]]</f>
        <v>4</v>
      </c>
      <c r="L6487" s="2" t="str">
        <f>TEXT(Tabela3[[#This Row],[DATA]],"MM")</f>
        <v>05</v>
      </c>
      <c r="M6487" s="2">
        <f>WEEKNUM(Tabela3[[#This Row],[DATA]])</f>
        <v>21</v>
      </c>
      <c r="N6487" s="18">
        <f>YEAR(Tabela3[[#This Row],[DATA]])</f>
        <v>2023</v>
      </c>
    </row>
    <row r="6488" spans="2:14">
      <c r="B6488" s="1">
        <v>45069</v>
      </c>
      <c r="C6488">
        <v>14878</v>
      </c>
      <c r="D6488">
        <f>COUNTIF(C$4:C6488,Tabela3[[#This Row],[COMANDA]])</f>
        <v>1</v>
      </c>
      <c r="E6488" t="s">
        <v>90</v>
      </c>
      <c r="F6488" t="s">
        <v>98</v>
      </c>
      <c r="G6488" t="s">
        <v>8</v>
      </c>
      <c r="H6488" t="s">
        <v>202</v>
      </c>
      <c r="I6488" s="2">
        <v>1</v>
      </c>
      <c r="J6488" t="s">
        <v>11</v>
      </c>
      <c r="K6488" s="21">
        <f>INDEX(LISTAS!$H:$Q,MATCH(BASE!H6488,LISTAS!$G:$G,0),MATCH(BASE!J6488,LISTAS!$H$3:$Q$3,0))*Tabela3[[#This Row],[QUANTIDADE]]</f>
        <v>20</v>
      </c>
      <c r="L6488" s="2" t="str">
        <f>TEXT(Tabela3[[#This Row],[DATA]],"MM")</f>
        <v>05</v>
      </c>
      <c r="M6488" s="2">
        <f>WEEKNUM(Tabela3[[#This Row],[DATA]])</f>
        <v>21</v>
      </c>
      <c r="N6488" s="18">
        <f>YEAR(Tabela3[[#This Row],[DATA]])</f>
        <v>2023</v>
      </c>
    </row>
    <row r="6489" spans="2:14">
      <c r="B6489" s="1">
        <v>45069</v>
      </c>
      <c r="C6489">
        <v>14879</v>
      </c>
      <c r="D6489">
        <f>COUNTIF(C$4:C6489,Tabela3[[#This Row],[COMANDA]])</f>
        <v>1</v>
      </c>
      <c r="E6489" t="s">
        <v>90</v>
      </c>
      <c r="F6489" t="s">
        <v>375</v>
      </c>
      <c r="G6489" t="s">
        <v>8</v>
      </c>
      <c r="H6489" t="s">
        <v>211</v>
      </c>
      <c r="I6489" s="2">
        <v>1</v>
      </c>
      <c r="J6489" t="s">
        <v>12</v>
      </c>
      <c r="K6489" s="21">
        <f>INDEX(LISTAS!$H:$Q,MATCH(BASE!H6489,LISTAS!$G:$G,0),MATCH(BASE!J6489,LISTAS!$H$3:$Q$3,0))*Tabela3[[#This Row],[QUANTIDADE]]</f>
        <v>18</v>
      </c>
      <c r="L6489" s="2" t="str">
        <f>TEXT(Tabela3[[#This Row],[DATA]],"MM")</f>
        <v>05</v>
      </c>
      <c r="M6489" s="2">
        <f>WEEKNUM(Tabela3[[#This Row],[DATA]])</f>
        <v>21</v>
      </c>
      <c r="N6489" s="18">
        <f>YEAR(Tabela3[[#This Row],[DATA]])</f>
        <v>2023</v>
      </c>
    </row>
    <row r="6490" spans="2:14">
      <c r="B6490" s="1">
        <v>45069</v>
      </c>
      <c r="C6490">
        <v>14880</v>
      </c>
      <c r="D6490">
        <f>COUNTIF(C$4:C6490,Tabela3[[#This Row],[COMANDA]])</f>
        <v>1</v>
      </c>
      <c r="E6490" t="s">
        <v>89</v>
      </c>
      <c r="F6490" t="s">
        <v>98</v>
      </c>
      <c r="G6490" t="s">
        <v>8</v>
      </c>
      <c r="H6490" t="s">
        <v>203</v>
      </c>
      <c r="I6490" s="2">
        <v>1</v>
      </c>
      <c r="J6490" t="s">
        <v>11</v>
      </c>
      <c r="K6490" s="21">
        <f>INDEX(LISTAS!$H:$Q,MATCH(BASE!H6490,LISTAS!$G:$G,0),MATCH(BASE!J6490,LISTAS!$H$3:$Q$3,0))*Tabela3[[#This Row],[QUANTIDADE]]</f>
        <v>20</v>
      </c>
      <c r="L6490" s="2" t="str">
        <f>TEXT(Tabela3[[#This Row],[DATA]],"MM")</f>
        <v>05</v>
      </c>
      <c r="M6490" s="2">
        <f>WEEKNUM(Tabela3[[#This Row],[DATA]])</f>
        <v>21</v>
      </c>
      <c r="N6490" s="18">
        <f>YEAR(Tabela3[[#This Row],[DATA]])</f>
        <v>2023</v>
      </c>
    </row>
    <row r="6491" spans="2:14">
      <c r="B6491" s="1">
        <v>45069</v>
      </c>
      <c r="C6491">
        <v>14881</v>
      </c>
      <c r="D6491">
        <f>COUNTIF(C$4:C6491,Tabela3[[#This Row],[COMANDA]])</f>
        <v>1</v>
      </c>
      <c r="E6491" t="s">
        <v>90</v>
      </c>
      <c r="F6491" t="s">
        <v>98</v>
      </c>
      <c r="G6491" t="s">
        <v>8</v>
      </c>
      <c r="H6491" t="s">
        <v>203</v>
      </c>
      <c r="I6491" s="2">
        <v>1</v>
      </c>
      <c r="J6491" t="s">
        <v>11</v>
      </c>
      <c r="K6491" s="21">
        <f>INDEX(LISTAS!$H:$Q,MATCH(BASE!H6491,LISTAS!$G:$G,0),MATCH(BASE!J6491,LISTAS!$H$3:$Q$3,0))*Tabela3[[#This Row],[QUANTIDADE]]</f>
        <v>20</v>
      </c>
      <c r="L6491" s="2" t="str">
        <f>TEXT(Tabela3[[#This Row],[DATA]],"MM")</f>
        <v>05</v>
      </c>
      <c r="M6491" s="2">
        <f>WEEKNUM(Tabela3[[#This Row],[DATA]])</f>
        <v>21</v>
      </c>
      <c r="N6491" s="18">
        <f>YEAR(Tabela3[[#This Row],[DATA]])</f>
        <v>2023</v>
      </c>
    </row>
    <row r="6492" spans="2:14">
      <c r="B6492" s="1">
        <v>45069</v>
      </c>
      <c r="C6492">
        <v>14881</v>
      </c>
      <c r="D6492">
        <f>COUNTIF(C$4:C6492,Tabela3[[#This Row],[COMANDA]])</f>
        <v>2</v>
      </c>
      <c r="E6492" t="s">
        <v>90</v>
      </c>
      <c r="F6492" t="s">
        <v>98</v>
      </c>
      <c r="G6492" t="s">
        <v>8</v>
      </c>
      <c r="H6492" t="s">
        <v>206</v>
      </c>
      <c r="I6492" s="2">
        <v>1</v>
      </c>
      <c r="J6492" t="s">
        <v>11</v>
      </c>
      <c r="K6492" s="21">
        <f>INDEX(LISTAS!$H:$Q,MATCH(BASE!H6492,LISTAS!$G:$G,0),MATCH(BASE!J6492,LISTAS!$H$3:$Q$3,0))*Tabela3[[#This Row],[QUANTIDADE]]</f>
        <v>18</v>
      </c>
      <c r="L6492" s="2" t="str">
        <f>TEXT(Tabela3[[#This Row],[DATA]],"MM")</f>
        <v>05</v>
      </c>
      <c r="M6492" s="2">
        <f>WEEKNUM(Tabela3[[#This Row],[DATA]])</f>
        <v>21</v>
      </c>
      <c r="N6492" s="18">
        <f>YEAR(Tabela3[[#This Row],[DATA]])</f>
        <v>2023</v>
      </c>
    </row>
    <row r="6493" spans="2:14">
      <c r="B6493" s="1">
        <v>45069</v>
      </c>
      <c r="C6493">
        <v>14881</v>
      </c>
      <c r="D6493">
        <f>COUNTIF(C$4:C6493,Tabela3[[#This Row],[COMANDA]])</f>
        <v>3</v>
      </c>
      <c r="E6493" t="s">
        <v>90</v>
      </c>
      <c r="F6493" t="s">
        <v>98</v>
      </c>
      <c r="G6493" t="s">
        <v>9</v>
      </c>
      <c r="H6493" t="s">
        <v>464</v>
      </c>
      <c r="I6493" s="2">
        <v>2</v>
      </c>
      <c r="J6493" t="s">
        <v>11</v>
      </c>
      <c r="K6493" s="21">
        <f>INDEX(LISTAS!$H:$Q,MATCH(BASE!H6493,LISTAS!$G:$G,0),MATCH(BASE!J6493,LISTAS!$H$3:$Q$3,0))*Tabela3[[#This Row],[QUANTIDADE]]</f>
        <v>10</v>
      </c>
      <c r="L6493" s="2" t="str">
        <f>TEXT(Tabela3[[#This Row],[DATA]],"MM")</f>
        <v>05</v>
      </c>
      <c r="M6493" s="2">
        <f>WEEKNUM(Tabela3[[#This Row],[DATA]])</f>
        <v>21</v>
      </c>
      <c r="N6493" s="18">
        <f>YEAR(Tabela3[[#This Row],[DATA]])</f>
        <v>2023</v>
      </c>
    </row>
    <row r="6494" spans="2:14">
      <c r="B6494" s="1">
        <v>45069</v>
      </c>
      <c r="C6494" t="s">
        <v>540</v>
      </c>
      <c r="D6494">
        <f>COUNTIF(C$4:C6494,Tabela3[[#This Row],[COMANDA]])</f>
        <v>1</v>
      </c>
      <c r="E6494" t="s">
        <v>1</v>
      </c>
      <c r="G6494" t="s">
        <v>63</v>
      </c>
      <c r="H6494" t="s">
        <v>182</v>
      </c>
      <c r="I6494" s="2">
        <v>1</v>
      </c>
      <c r="J6494" t="s">
        <v>11</v>
      </c>
      <c r="K6494" s="21">
        <f>INDEX(LISTAS!$H:$Q,MATCH(BASE!H6494,LISTAS!$G:$G,0),MATCH(BASE!J6494,LISTAS!$H$3:$Q$3,0))*Tabela3[[#This Row],[QUANTIDADE]]</f>
        <v>12</v>
      </c>
      <c r="L6494" s="2" t="str">
        <f>TEXT(Tabela3[[#This Row],[DATA]],"MM")</f>
        <v>05</v>
      </c>
      <c r="M6494" s="2">
        <f>WEEKNUM(Tabela3[[#This Row],[DATA]])</f>
        <v>21</v>
      </c>
      <c r="N6494" s="18">
        <f>YEAR(Tabela3[[#This Row],[DATA]])</f>
        <v>2023</v>
      </c>
    </row>
    <row r="6495" spans="2:14">
      <c r="B6495" s="1">
        <v>45069</v>
      </c>
      <c r="C6495" t="s">
        <v>540</v>
      </c>
      <c r="D6495">
        <f>COUNTIF(C$4:C6495,Tabela3[[#This Row],[COMANDA]])</f>
        <v>2</v>
      </c>
      <c r="E6495" t="s">
        <v>1</v>
      </c>
      <c r="G6495" t="s">
        <v>61</v>
      </c>
      <c r="H6495" t="s">
        <v>199</v>
      </c>
      <c r="I6495" s="2">
        <v>2</v>
      </c>
      <c r="J6495" t="s">
        <v>11</v>
      </c>
      <c r="K6495" s="21">
        <f>INDEX(LISTAS!$H:$Q,MATCH(BASE!H6495,LISTAS!$G:$G,0),MATCH(BASE!J6495,LISTAS!$H$3:$Q$3,0))*Tabela3[[#This Row],[QUANTIDADE]]</f>
        <v>2</v>
      </c>
      <c r="L6495" s="2" t="str">
        <f>TEXT(Tabela3[[#This Row],[DATA]],"MM")</f>
        <v>05</v>
      </c>
      <c r="M6495" s="2">
        <f>WEEKNUM(Tabela3[[#This Row],[DATA]])</f>
        <v>21</v>
      </c>
      <c r="N6495" s="18">
        <f>YEAR(Tabela3[[#This Row],[DATA]])</f>
        <v>2023</v>
      </c>
    </row>
    <row r="6496" spans="2:14">
      <c r="B6496" s="1">
        <v>45069</v>
      </c>
      <c r="C6496" t="s">
        <v>540</v>
      </c>
      <c r="D6496">
        <f>COUNTIF(C$4:C6496,Tabela3[[#This Row],[COMANDA]])</f>
        <v>3</v>
      </c>
      <c r="E6496" t="s">
        <v>1</v>
      </c>
      <c r="G6496" t="s">
        <v>77</v>
      </c>
      <c r="H6496" t="s">
        <v>224</v>
      </c>
      <c r="I6496" s="2">
        <v>10</v>
      </c>
      <c r="J6496" t="s">
        <v>11</v>
      </c>
      <c r="K6496" s="21">
        <f>INDEX(LISTAS!$H:$Q,MATCH(BASE!H6496,LISTAS!$G:$G,0),MATCH(BASE!J6496,LISTAS!$H$3:$Q$3,0))*Tabela3[[#This Row],[QUANTIDADE]]</f>
        <v>55</v>
      </c>
      <c r="L6496" s="2" t="str">
        <f>TEXT(Tabela3[[#This Row],[DATA]],"MM")</f>
        <v>05</v>
      </c>
      <c r="M6496" s="2">
        <f>WEEKNUM(Tabela3[[#This Row],[DATA]])</f>
        <v>21</v>
      </c>
      <c r="N6496" s="18">
        <f>YEAR(Tabela3[[#This Row],[DATA]])</f>
        <v>2023</v>
      </c>
    </row>
    <row r="6497" spans="2:14">
      <c r="B6497" s="1">
        <v>45069</v>
      </c>
      <c r="C6497" t="s">
        <v>540</v>
      </c>
      <c r="D6497">
        <f>COUNTIF(C$4:C6497,Tabela3[[#This Row],[COMANDA]])</f>
        <v>4</v>
      </c>
      <c r="E6497" t="s">
        <v>1</v>
      </c>
      <c r="G6497" t="s">
        <v>77</v>
      </c>
      <c r="H6497" t="s">
        <v>79</v>
      </c>
      <c r="I6497" s="2">
        <v>6</v>
      </c>
      <c r="J6497" t="s">
        <v>11</v>
      </c>
      <c r="K6497" s="21">
        <f>INDEX(LISTAS!$H:$Q,MATCH(BASE!H6497,LISTAS!$G:$G,0),MATCH(BASE!J6497,LISTAS!$H$3:$Q$3,0))*Tabela3[[#This Row],[QUANTIDADE]]</f>
        <v>27</v>
      </c>
      <c r="L6497" s="2" t="str">
        <f>TEXT(Tabela3[[#This Row],[DATA]],"MM")</f>
        <v>05</v>
      </c>
      <c r="M6497" s="2">
        <f>WEEKNUM(Tabela3[[#This Row],[DATA]])</f>
        <v>21</v>
      </c>
      <c r="N6497" s="18">
        <f>YEAR(Tabela3[[#This Row],[DATA]])</f>
        <v>2023</v>
      </c>
    </row>
    <row r="6498" spans="2:14">
      <c r="B6498" s="1">
        <v>45069</v>
      </c>
      <c r="C6498" t="s">
        <v>540</v>
      </c>
      <c r="D6498">
        <f>COUNTIF(C$4:C6498,Tabela3[[#This Row],[COMANDA]])</f>
        <v>5</v>
      </c>
      <c r="E6498" t="s">
        <v>1</v>
      </c>
      <c r="G6498" t="s">
        <v>9</v>
      </c>
      <c r="H6498" t="s">
        <v>214</v>
      </c>
      <c r="I6498" s="2">
        <v>15</v>
      </c>
      <c r="J6498" t="s">
        <v>11</v>
      </c>
      <c r="K6498" s="21">
        <f>INDEX(LISTAS!$H:$Q,MATCH(BASE!H6498,LISTAS!$G:$G,0),MATCH(BASE!J6498,LISTAS!$H$3:$Q$3,0))*Tabela3[[#This Row],[QUANTIDADE]]</f>
        <v>15</v>
      </c>
      <c r="L6498" s="2" t="str">
        <f>TEXT(Tabela3[[#This Row],[DATA]],"MM")</f>
        <v>05</v>
      </c>
      <c r="M6498" s="2">
        <f>WEEKNUM(Tabela3[[#This Row],[DATA]])</f>
        <v>21</v>
      </c>
      <c r="N6498" s="18">
        <f>YEAR(Tabela3[[#This Row],[DATA]])</f>
        <v>2023</v>
      </c>
    </row>
    <row r="6499" spans="2:14">
      <c r="B6499" s="1">
        <v>45069</v>
      </c>
      <c r="C6499" t="s">
        <v>540</v>
      </c>
      <c r="D6499">
        <f>COUNTIF(C$4:C6499,Tabela3[[#This Row],[COMANDA]])</f>
        <v>6</v>
      </c>
      <c r="E6499" t="s">
        <v>1</v>
      </c>
      <c r="G6499" t="s">
        <v>77</v>
      </c>
      <c r="H6499" t="s">
        <v>83</v>
      </c>
      <c r="I6499" s="2">
        <v>1</v>
      </c>
      <c r="J6499" t="s">
        <v>11</v>
      </c>
      <c r="K6499" s="21">
        <f>INDEX(LISTAS!$H:$Q,MATCH(BASE!H6499,LISTAS!$G:$G,0),MATCH(BASE!J6499,LISTAS!$H$3:$Q$3,0))*Tabela3[[#This Row],[QUANTIDADE]]</f>
        <v>4.5</v>
      </c>
      <c r="L6499" s="2" t="str">
        <f>TEXT(Tabela3[[#This Row],[DATA]],"MM")</f>
        <v>05</v>
      </c>
      <c r="M6499" s="2">
        <f>WEEKNUM(Tabela3[[#This Row],[DATA]])</f>
        <v>21</v>
      </c>
      <c r="N6499" s="18">
        <f>YEAR(Tabela3[[#This Row],[DATA]])</f>
        <v>2023</v>
      </c>
    </row>
    <row r="6500" spans="2:14">
      <c r="B6500" s="1">
        <v>45069</v>
      </c>
      <c r="C6500" t="s">
        <v>540</v>
      </c>
      <c r="D6500">
        <f>COUNTIF(C$4:C6500,Tabela3[[#This Row],[COMANDA]])</f>
        <v>7</v>
      </c>
      <c r="E6500" t="s">
        <v>1</v>
      </c>
      <c r="G6500" t="s">
        <v>9</v>
      </c>
      <c r="H6500" t="s">
        <v>68</v>
      </c>
      <c r="I6500" s="2">
        <v>9</v>
      </c>
      <c r="J6500" t="s">
        <v>11</v>
      </c>
      <c r="K6500" s="21">
        <f>INDEX(LISTAS!$H:$Q,MATCH(BASE!H6500,LISTAS!$G:$G,0),MATCH(BASE!J6500,LISTAS!$H$3:$Q$3,0))*Tabela3[[#This Row],[QUANTIDADE]]</f>
        <v>27</v>
      </c>
      <c r="L6500" s="2" t="str">
        <f>TEXT(Tabela3[[#This Row],[DATA]],"MM")</f>
        <v>05</v>
      </c>
      <c r="M6500" s="2">
        <f>WEEKNUM(Tabela3[[#This Row],[DATA]])</f>
        <v>21</v>
      </c>
      <c r="N6500" s="18">
        <f>YEAR(Tabela3[[#This Row],[DATA]])</f>
        <v>2023</v>
      </c>
    </row>
    <row r="6501" spans="2:14">
      <c r="B6501" s="1">
        <v>45069</v>
      </c>
      <c r="C6501" t="s">
        <v>540</v>
      </c>
      <c r="D6501">
        <f>COUNTIF(C$4:C6501,Tabela3[[#This Row],[COMANDA]])</f>
        <v>8</v>
      </c>
      <c r="E6501" t="s">
        <v>1</v>
      </c>
      <c r="G6501" t="s">
        <v>74</v>
      </c>
      <c r="H6501" t="s">
        <v>120</v>
      </c>
      <c r="I6501" s="2">
        <v>10</v>
      </c>
      <c r="J6501" t="s">
        <v>11</v>
      </c>
      <c r="K6501" s="21">
        <f>INDEX(LISTAS!$H:$Q,MATCH(BASE!H6501,LISTAS!$G:$G,0),MATCH(BASE!J6501,LISTAS!$H$3:$Q$3,0))*Tabela3[[#This Row],[QUANTIDADE]]</f>
        <v>30</v>
      </c>
      <c r="L6501" s="2" t="str">
        <f>TEXT(Tabela3[[#This Row],[DATA]],"MM")</f>
        <v>05</v>
      </c>
      <c r="M6501" s="2">
        <f>WEEKNUM(Tabela3[[#This Row],[DATA]])</f>
        <v>21</v>
      </c>
      <c r="N6501" s="18">
        <f>YEAR(Tabela3[[#This Row],[DATA]])</f>
        <v>2023</v>
      </c>
    </row>
    <row r="6502" spans="2:14">
      <c r="B6502" s="1">
        <v>45069</v>
      </c>
      <c r="C6502" t="s">
        <v>540</v>
      </c>
      <c r="D6502">
        <f>COUNTIF(C$4:C6502,Tabela3[[#This Row],[COMANDA]])</f>
        <v>9</v>
      </c>
      <c r="E6502" t="s">
        <v>1</v>
      </c>
      <c r="G6502" t="s">
        <v>9</v>
      </c>
      <c r="H6502" t="s">
        <v>155</v>
      </c>
      <c r="I6502" s="2">
        <v>1</v>
      </c>
      <c r="J6502" t="s">
        <v>11</v>
      </c>
      <c r="K6502" s="21">
        <f>INDEX(LISTAS!$H:$Q,MATCH(BASE!H6502,LISTAS!$G:$G,0),MATCH(BASE!J6502,LISTAS!$H$3:$Q$3,0))*Tabela3[[#This Row],[QUANTIDADE]]</f>
        <v>4</v>
      </c>
      <c r="L6502" s="2" t="str">
        <f>TEXT(Tabela3[[#This Row],[DATA]],"MM")</f>
        <v>05</v>
      </c>
      <c r="M6502" s="2">
        <f>WEEKNUM(Tabela3[[#This Row],[DATA]])</f>
        <v>21</v>
      </c>
      <c r="N6502" s="18">
        <f>YEAR(Tabela3[[#This Row],[DATA]])</f>
        <v>2023</v>
      </c>
    </row>
    <row r="6503" spans="2:14">
      <c r="B6503" s="1">
        <v>45069</v>
      </c>
      <c r="C6503" t="s">
        <v>540</v>
      </c>
      <c r="D6503">
        <f>COUNTIF(C$4:C6503,Tabela3[[#This Row],[COMANDA]])</f>
        <v>10</v>
      </c>
      <c r="E6503" t="s">
        <v>1</v>
      </c>
      <c r="G6503" t="s">
        <v>63</v>
      </c>
      <c r="H6503" t="s">
        <v>179</v>
      </c>
      <c r="I6503" s="2">
        <v>2</v>
      </c>
      <c r="J6503" t="s">
        <v>11</v>
      </c>
      <c r="K6503" s="21">
        <f>INDEX(LISTAS!$H:$Q,MATCH(BASE!H6503,LISTAS!$G:$G,0),MATCH(BASE!J6503,LISTAS!$H$3:$Q$3,0))*Tabela3[[#This Row],[QUANTIDADE]]</f>
        <v>13</v>
      </c>
      <c r="L6503" s="2" t="str">
        <f>TEXT(Tabela3[[#This Row],[DATA]],"MM")</f>
        <v>05</v>
      </c>
      <c r="M6503" s="2">
        <f>WEEKNUM(Tabela3[[#This Row],[DATA]])</f>
        <v>21</v>
      </c>
      <c r="N6503" s="18">
        <f>YEAR(Tabela3[[#This Row],[DATA]])</f>
        <v>2023</v>
      </c>
    </row>
    <row r="6504" spans="2:14">
      <c r="B6504" s="1">
        <v>45069</v>
      </c>
      <c r="C6504" t="s">
        <v>540</v>
      </c>
      <c r="D6504">
        <f>COUNTIF(C$4:C6504,Tabela3[[#This Row],[COMANDA]])</f>
        <v>11</v>
      </c>
      <c r="E6504" t="s">
        <v>1</v>
      </c>
      <c r="G6504" t="s">
        <v>63</v>
      </c>
      <c r="H6504" t="s">
        <v>187</v>
      </c>
      <c r="I6504" s="2">
        <v>2</v>
      </c>
      <c r="J6504" t="s">
        <v>11</v>
      </c>
      <c r="K6504" s="21">
        <f>INDEX(LISTAS!$H:$Q,MATCH(BASE!H6504,LISTAS!$G:$G,0),MATCH(BASE!J6504,LISTAS!$H$3:$Q$3,0))*Tabela3[[#This Row],[QUANTIDADE]]</f>
        <v>26</v>
      </c>
      <c r="L6504" s="2" t="str">
        <f>TEXT(Tabela3[[#This Row],[DATA]],"MM")</f>
        <v>05</v>
      </c>
      <c r="M6504" s="2">
        <f>WEEKNUM(Tabela3[[#This Row],[DATA]])</f>
        <v>21</v>
      </c>
      <c r="N6504" s="18">
        <f>YEAR(Tabela3[[#This Row],[DATA]])</f>
        <v>2023</v>
      </c>
    </row>
    <row r="6505" spans="2:14">
      <c r="B6505" s="1">
        <v>45069</v>
      </c>
      <c r="C6505" t="s">
        <v>540</v>
      </c>
      <c r="D6505">
        <f>COUNTIF(C$4:C6505,Tabela3[[#This Row],[COMANDA]])</f>
        <v>12</v>
      </c>
      <c r="E6505" t="s">
        <v>1</v>
      </c>
      <c r="G6505" t="s">
        <v>9</v>
      </c>
      <c r="H6505" t="s">
        <v>73</v>
      </c>
      <c r="I6505" s="2">
        <v>1</v>
      </c>
      <c r="J6505" t="s">
        <v>11</v>
      </c>
      <c r="K6505" s="21">
        <f>INDEX(LISTAS!$H:$Q,MATCH(BASE!H6505,LISTAS!$G:$G,0),MATCH(BASE!J6505,LISTAS!$H$3:$Q$3,0))*Tabela3[[#This Row],[QUANTIDADE]]</f>
        <v>4</v>
      </c>
      <c r="L6505" s="2" t="str">
        <f>TEXT(Tabela3[[#This Row],[DATA]],"MM")</f>
        <v>05</v>
      </c>
      <c r="M6505" s="2">
        <f>WEEKNUM(Tabela3[[#This Row],[DATA]])</f>
        <v>21</v>
      </c>
      <c r="N6505" s="18">
        <f>YEAR(Tabela3[[#This Row],[DATA]])</f>
        <v>2023</v>
      </c>
    </row>
    <row r="6506" spans="2:14">
      <c r="B6506" s="1">
        <v>45069</v>
      </c>
      <c r="C6506" t="s">
        <v>540</v>
      </c>
      <c r="D6506">
        <f>COUNTIF(C$4:C6506,Tabela3[[#This Row],[COMANDA]])</f>
        <v>13</v>
      </c>
      <c r="E6506" t="s">
        <v>1</v>
      </c>
      <c r="G6506" t="s">
        <v>9</v>
      </c>
      <c r="H6506" t="s">
        <v>58</v>
      </c>
      <c r="I6506" s="2">
        <v>3</v>
      </c>
      <c r="J6506" t="s">
        <v>11</v>
      </c>
      <c r="K6506" s="21">
        <f>INDEX(LISTAS!$H:$Q,MATCH(BASE!H6506,LISTAS!$G:$G,0),MATCH(BASE!J6506,LISTAS!$H$3:$Q$3,0))*Tabela3[[#This Row],[QUANTIDADE]]</f>
        <v>15</v>
      </c>
      <c r="L6506" s="2" t="str">
        <f>TEXT(Tabela3[[#This Row],[DATA]],"MM")</f>
        <v>05</v>
      </c>
      <c r="M6506" s="2">
        <f>WEEKNUM(Tabela3[[#This Row],[DATA]])</f>
        <v>21</v>
      </c>
      <c r="N6506" s="18">
        <f>YEAR(Tabela3[[#This Row],[DATA]])</f>
        <v>2023</v>
      </c>
    </row>
    <row r="6507" spans="2:14">
      <c r="B6507" s="1">
        <v>45069</v>
      </c>
      <c r="C6507" t="s">
        <v>540</v>
      </c>
      <c r="D6507">
        <f>COUNTIF(C$4:C6507,Tabela3[[#This Row],[COMANDA]])</f>
        <v>14</v>
      </c>
      <c r="E6507" t="s">
        <v>1</v>
      </c>
      <c r="G6507" t="s">
        <v>74</v>
      </c>
      <c r="H6507" t="s">
        <v>76</v>
      </c>
      <c r="I6507" s="2">
        <v>4</v>
      </c>
      <c r="J6507" t="s">
        <v>11</v>
      </c>
      <c r="K6507" s="21">
        <f>INDEX(LISTAS!$H:$Q,MATCH(BASE!H6507,LISTAS!$G:$G,0),MATCH(BASE!J6507,LISTAS!$H$3:$Q$3,0))*Tabela3[[#This Row],[QUANTIDADE]]</f>
        <v>8</v>
      </c>
      <c r="L6507" s="2" t="str">
        <f>TEXT(Tabela3[[#This Row],[DATA]],"MM")</f>
        <v>05</v>
      </c>
      <c r="M6507" s="2">
        <f>WEEKNUM(Tabela3[[#This Row],[DATA]])</f>
        <v>21</v>
      </c>
      <c r="N6507" s="18">
        <f>YEAR(Tabela3[[#This Row],[DATA]])</f>
        <v>2023</v>
      </c>
    </row>
    <row r="6508" spans="2:14">
      <c r="B6508" s="1">
        <v>45069</v>
      </c>
      <c r="C6508" t="s">
        <v>540</v>
      </c>
      <c r="D6508">
        <f>COUNTIF(C$4:C6508,Tabela3[[#This Row],[COMANDA]])</f>
        <v>15</v>
      </c>
      <c r="E6508" t="s">
        <v>1</v>
      </c>
      <c r="G6508" t="s">
        <v>9</v>
      </c>
      <c r="H6508" t="s">
        <v>146</v>
      </c>
      <c r="I6508" s="2">
        <v>1</v>
      </c>
      <c r="J6508" t="s">
        <v>11</v>
      </c>
      <c r="K6508" s="21">
        <f>INDEX(LISTAS!$H:$Q,MATCH(BASE!H6508,LISTAS!$G:$G,0),MATCH(BASE!J6508,LISTAS!$H$3:$Q$3,0))*Tabela3[[#This Row],[QUANTIDADE]]</f>
        <v>4</v>
      </c>
      <c r="L6508" s="2" t="str">
        <f>TEXT(Tabela3[[#This Row],[DATA]],"MM")</f>
        <v>05</v>
      </c>
      <c r="M6508" s="2">
        <f>WEEKNUM(Tabela3[[#This Row],[DATA]])</f>
        <v>21</v>
      </c>
      <c r="N6508" s="18">
        <f>YEAR(Tabela3[[#This Row],[DATA]])</f>
        <v>2023</v>
      </c>
    </row>
    <row r="6509" spans="2:14">
      <c r="B6509" s="1">
        <v>45069</v>
      </c>
      <c r="C6509" t="s">
        <v>540</v>
      </c>
      <c r="D6509">
        <f>COUNTIF(C$4:C6509,Tabela3[[#This Row],[COMANDA]])</f>
        <v>16</v>
      </c>
      <c r="E6509" t="s">
        <v>1</v>
      </c>
      <c r="G6509" t="s">
        <v>9</v>
      </c>
      <c r="H6509" t="s">
        <v>85</v>
      </c>
      <c r="I6509" s="2">
        <v>1</v>
      </c>
      <c r="J6509" t="s">
        <v>11</v>
      </c>
      <c r="K6509" s="21">
        <f>INDEX(LISTAS!$H:$Q,MATCH(BASE!H6509,LISTAS!$G:$G,0),MATCH(BASE!J6509,LISTAS!$H$3:$Q$3,0))*Tabela3[[#This Row],[QUANTIDADE]]</f>
        <v>10</v>
      </c>
      <c r="L6509" s="2" t="str">
        <f>TEXT(Tabela3[[#This Row],[DATA]],"MM")</f>
        <v>05</v>
      </c>
      <c r="M6509" s="2">
        <f>WEEKNUM(Tabela3[[#This Row],[DATA]])</f>
        <v>21</v>
      </c>
      <c r="N6509" s="18">
        <f>YEAR(Tabela3[[#This Row],[DATA]])</f>
        <v>2023</v>
      </c>
    </row>
    <row r="6510" spans="2:14">
      <c r="B6510" s="1">
        <v>45069</v>
      </c>
      <c r="C6510" t="s">
        <v>540</v>
      </c>
      <c r="D6510">
        <f>COUNTIF(C$4:C6510,Tabela3[[#This Row],[COMANDA]])</f>
        <v>17</v>
      </c>
      <c r="E6510" t="s">
        <v>1</v>
      </c>
      <c r="G6510" t="s">
        <v>63</v>
      </c>
      <c r="H6510" t="s">
        <v>186</v>
      </c>
      <c r="I6510" s="2">
        <v>1</v>
      </c>
      <c r="J6510" t="s">
        <v>11</v>
      </c>
      <c r="K6510" s="21">
        <f>INDEX(LISTAS!$H:$Q,MATCH(BASE!H6510,LISTAS!$G:$G,0),MATCH(BASE!J6510,LISTAS!$H$3:$Q$3,0))*Tabela3[[#This Row],[QUANTIDADE]]</f>
        <v>11</v>
      </c>
      <c r="L6510" s="2" t="str">
        <f>TEXT(Tabela3[[#This Row],[DATA]],"MM")</f>
        <v>05</v>
      </c>
      <c r="M6510" s="2">
        <f>WEEKNUM(Tabela3[[#This Row],[DATA]])</f>
        <v>21</v>
      </c>
      <c r="N6510" s="18">
        <f>YEAR(Tabela3[[#This Row],[DATA]])</f>
        <v>2023</v>
      </c>
    </row>
    <row r="6511" spans="2:14">
      <c r="B6511" s="1">
        <v>45069</v>
      </c>
      <c r="C6511" t="s">
        <v>540</v>
      </c>
      <c r="D6511">
        <f>COUNTIF(C$4:C6511,Tabela3[[#This Row],[COMANDA]])</f>
        <v>18</v>
      </c>
      <c r="E6511" t="s">
        <v>1</v>
      </c>
      <c r="G6511" t="s">
        <v>10</v>
      </c>
      <c r="H6511" t="s">
        <v>108</v>
      </c>
      <c r="I6511" s="2">
        <v>2</v>
      </c>
      <c r="J6511" t="s">
        <v>12</v>
      </c>
      <c r="K6511" s="21">
        <v>5</v>
      </c>
      <c r="L6511" s="2" t="str">
        <f>TEXT(Tabela3[[#This Row],[DATA]],"MM")</f>
        <v>05</v>
      </c>
      <c r="M6511" s="2">
        <f>WEEKNUM(Tabela3[[#This Row],[DATA]])</f>
        <v>21</v>
      </c>
      <c r="N6511" s="18">
        <f>YEAR(Tabela3[[#This Row],[DATA]])</f>
        <v>2023</v>
      </c>
    </row>
    <row r="6512" spans="2:14">
      <c r="B6512" s="1">
        <v>45069</v>
      </c>
      <c r="C6512" t="s">
        <v>540</v>
      </c>
      <c r="D6512">
        <f>COUNTIF(C$4:C6512,Tabela3[[#This Row],[COMANDA]])</f>
        <v>19</v>
      </c>
      <c r="E6512" t="s">
        <v>1</v>
      </c>
      <c r="G6512" t="s">
        <v>9</v>
      </c>
      <c r="H6512" t="s">
        <v>104</v>
      </c>
      <c r="I6512" s="2">
        <v>1</v>
      </c>
      <c r="J6512" t="s">
        <v>11</v>
      </c>
      <c r="K6512" s="21">
        <f>INDEX(LISTAS!$H:$Q,MATCH(BASE!H6512,LISTAS!$G:$G,0),MATCH(BASE!J6512,LISTAS!$H$3:$Q$3,0))*Tabela3[[#This Row],[QUANTIDADE]]</f>
        <v>4</v>
      </c>
      <c r="L6512" s="2" t="str">
        <f>TEXT(Tabela3[[#This Row],[DATA]],"MM")</f>
        <v>05</v>
      </c>
      <c r="M6512" s="2">
        <f>WEEKNUM(Tabela3[[#This Row],[DATA]])</f>
        <v>21</v>
      </c>
      <c r="N6512" s="18">
        <f>YEAR(Tabela3[[#This Row],[DATA]])</f>
        <v>2023</v>
      </c>
    </row>
    <row r="6513" spans="2:14">
      <c r="B6513" s="1">
        <v>45069</v>
      </c>
      <c r="C6513" t="s">
        <v>540</v>
      </c>
      <c r="D6513">
        <f>COUNTIF(C$4:C6513,Tabela3[[#This Row],[COMANDA]])</f>
        <v>20</v>
      </c>
      <c r="E6513" t="s">
        <v>1</v>
      </c>
      <c r="G6513" t="s">
        <v>64</v>
      </c>
      <c r="H6513" t="s">
        <v>169</v>
      </c>
      <c r="I6513" s="2">
        <v>1</v>
      </c>
      <c r="J6513" t="s">
        <v>11</v>
      </c>
      <c r="K6513" s="21">
        <f>INDEX(LISTAS!$H:$Q,MATCH(BASE!H6513,LISTAS!$G:$G,0),MATCH(BASE!J6513,LISTAS!$H$3:$Q$3,0))*Tabela3[[#This Row],[QUANTIDADE]]</f>
        <v>7.5</v>
      </c>
      <c r="L6513" s="2" t="str">
        <f>TEXT(Tabela3[[#This Row],[DATA]],"MM")</f>
        <v>05</v>
      </c>
      <c r="M6513" s="2">
        <f>WEEKNUM(Tabela3[[#This Row],[DATA]])</f>
        <v>21</v>
      </c>
      <c r="N6513" s="18">
        <f>YEAR(Tabela3[[#This Row],[DATA]])</f>
        <v>2023</v>
      </c>
    </row>
    <row r="6514" spans="2:14">
      <c r="B6514" s="1">
        <v>45069</v>
      </c>
      <c r="C6514" t="s">
        <v>540</v>
      </c>
      <c r="D6514">
        <f>COUNTIF(C$4:C6514,Tabela3[[#This Row],[COMANDA]])</f>
        <v>21</v>
      </c>
      <c r="E6514" t="s">
        <v>1</v>
      </c>
      <c r="G6514" t="s">
        <v>63</v>
      </c>
      <c r="H6514" t="s">
        <v>185</v>
      </c>
      <c r="I6514" s="2">
        <v>2</v>
      </c>
      <c r="J6514" t="s">
        <v>11</v>
      </c>
      <c r="K6514" s="21">
        <f>INDEX(LISTAS!$H:$Q,MATCH(BASE!H6514,LISTAS!$G:$G,0),MATCH(BASE!J6514,LISTAS!$H$3:$Q$3,0))*Tabela3[[#This Row],[QUANTIDADE]]</f>
        <v>18</v>
      </c>
      <c r="L6514" s="2" t="str">
        <f>TEXT(Tabela3[[#This Row],[DATA]],"MM")</f>
        <v>05</v>
      </c>
      <c r="M6514" s="2">
        <f>WEEKNUM(Tabela3[[#This Row],[DATA]])</f>
        <v>21</v>
      </c>
      <c r="N6514" s="18">
        <f>YEAR(Tabela3[[#This Row],[DATA]])</f>
        <v>2023</v>
      </c>
    </row>
    <row r="6515" spans="2:14">
      <c r="B6515" s="1">
        <v>45069</v>
      </c>
      <c r="C6515" t="s">
        <v>540</v>
      </c>
      <c r="D6515">
        <f>COUNTIF(C$4:C6515,Tabela3[[#This Row],[COMANDA]])</f>
        <v>22</v>
      </c>
      <c r="E6515" t="s">
        <v>1</v>
      </c>
      <c r="G6515" t="s">
        <v>9</v>
      </c>
      <c r="H6515" t="s">
        <v>242</v>
      </c>
      <c r="I6515" s="2">
        <v>2</v>
      </c>
      <c r="J6515" t="s">
        <v>12</v>
      </c>
      <c r="K6515" s="21">
        <f>INDEX(LISTAS!$H:$Q,MATCH(BASE!H6515,LISTAS!$G:$G,0),MATCH(BASE!J6515,LISTAS!$H$3:$Q$3,0))*Tabela3[[#This Row],[QUANTIDADE]]</f>
        <v>12</v>
      </c>
      <c r="L6515" s="2" t="str">
        <f>TEXT(Tabela3[[#This Row],[DATA]],"MM")</f>
        <v>05</v>
      </c>
      <c r="M6515" s="2">
        <f>WEEKNUM(Tabela3[[#This Row],[DATA]])</f>
        <v>21</v>
      </c>
      <c r="N6515" s="18">
        <f>YEAR(Tabela3[[#This Row],[DATA]])</f>
        <v>2023</v>
      </c>
    </row>
    <row r="6516" spans="2:14">
      <c r="B6516" s="1">
        <v>45069</v>
      </c>
      <c r="C6516" t="s">
        <v>540</v>
      </c>
      <c r="D6516">
        <f>COUNTIF(C$4:C6516,Tabela3[[#This Row],[COMANDA]])</f>
        <v>23</v>
      </c>
      <c r="E6516" t="s">
        <v>1</v>
      </c>
      <c r="G6516" t="s">
        <v>74</v>
      </c>
      <c r="H6516" t="s">
        <v>75</v>
      </c>
      <c r="I6516" s="2">
        <v>17</v>
      </c>
      <c r="J6516" t="s">
        <v>11</v>
      </c>
      <c r="K6516" s="21">
        <f>INDEX(LISTAS!$H:$Q,MATCH(BASE!H6516,LISTAS!$G:$G,0),MATCH(BASE!J6516,LISTAS!$H$3:$Q$3,0))*Tabela3[[#This Row],[QUANTIDADE]]</f>
        <v>102</v>
      </c>
      <c r="L6516" s="2" t="str">
        <f>TEXT(Tabela3[[#This Row],[DATA]],"MM")</f>
        <v>05</v>
      </c>
      <c r="M6516" s="2">
        <f>WEEKNUM(Tabela3[[#This Row],[DATA]])</f>
        <v>21</v>
      </c>
      <c r="N6516" s="18">
        <f>YEAR(Tabela3[[#This Row],[DATA]])</f>
        <v>2023</v>
      </c>
    </row>
    <row r="6517" spans="2:14">
      <c r="B6517" s="1">
        <v>45069</v>
      </c>
      <c r="C6517" t="s">
        <v>540</v>
      </c>
      <c r="D6517">
        <f>COUNTIF(C$4:C6517,Tabela3[[#This Row],[COMANDA]])</f>
        <v>24</v>
      </c>
      <c r="E6517" t="s">
        <v>1</v>
      </c>
      <c r="G6517" t="s">
        <v>10</v>
      </c>
      <c r="H6517" t="s">
        <v>537</v>
      </c>
      <c r="I6517" s="2">
        <v>3</v>
      </c>
      <c r="J6517" t="s">
        <v>11</v>
      </c>
      <c r="K6517" s="21">
        <v>7.5</v>
      </c>
      <c r="L6517" s="2" t="str">
        <f>TEXT(Tabela3[[#This Row],[DATA]],"MM")</f>
        <v>05</v>
      </c>
      <c r="M6517" s="2">
        <f>WEEKNUM(Tabela3[[#This Row],[DATA]])</f>
        <v>21</v>
      </c>
      <c r="N6517" s="18">
        <f>YEAR(Tabela3[[#This Row],[DATA]])</f>
        <v>2023</v>
      </c>
    </row>
    <row r="6518" spans="2:14">
      <c r="B6518" s="1">
        <v>45069</v>
      </c>
      <c r="C6518" t="s">
        <v>540</v>
      </c>
      <c r="D6518">
        <f>COUNTIF(C$4:C6518,Tabela3[[#This Row],[COMANDA]])</f>
        <v>25</v>
      </c>
      <c r="E6518" t="s">
        <v>1</v>
      </c>
      <c r="G6518" t="s">
        <v>9</v>
      </c>
      <c r="H6518" t="s">
        <v>69</v>
      </c>
      <c r="I6518" s="2">
        <v>2</v>
      </c>
      <c r="J6518" t="s">
        <v>11</v>
      </c>
      <c r="K6518" s="21">
        <f>INDEX(LISTAS!$H:$Q,MATCH(BASE!H6518,LISTAS!$G:$G,0),MATCH(BASE!J6518,LISTAS!$H$3:$Q$3,0))*Tabela3[[#This Row],[QUANTIDADE]]</f>
        <v>8</v>
      </c>
      <c r="L6518" s="2" t="str">
        <f>TEXT(Tabela3[[#This Row],[DATA]],"MM")</f>
        <v>05</v>
      </c>
      <c r="M6518" s="2">
        <f>WEEKNUM(Tabela3[[#This Row],[DATA]])</f>
        <v>21</v>
      </c>
      <c r="N6518" s="18">
        <f>YEAR(Tabela3[[#This Row],[DATA]])</f>
        <v>2023</v>
      </c>
    </row>
    <row r="6519" spans="2:14">
      <c r="B6519" s="1">
        <v>45069</v>
      </c>
      <c r="C6519" t="s">
        <v>540</v>
      </c>
      <c r="D6519">
        <f>COUNTIF(C$4:C6519,Tabela3[[#This Row],[COMANDA]])</f>
        <v>26</v>
      </c>
      <c r="E6519" t="s">
        <v>1</v>
      </c>
      <c r="G6519" t="s">
        <v>10</v>
      </c>
      <c r="H6519" t="s">
        <v>221</v>
      </c>
      <c r="I6519" s="2">
        <v>2</v>
      </c>
      <c r="J6519" t="s">
        <v>11</v>
      </c>
      <c r="K6519" s="21">
        <f>INDEX(LISTAS!$H:$Q,MATCH(BASE!H6519,LISTAS!$G:$G,0),MATCH(BASE!J6519,LISTAS!$H$3:$Q$3,0))*Tabela3[[#This Row],[QUANTIDADE]]</f>
        <v>7</v>
      </c>
      <c r="L6519" s="2" t="str">
        <f>TEXT(Tabela3[[#This Row],[DATA]],"MM")</f>
        <v>05</v>
      </c>
      <c r="M6519" s="2">
        <f>WEEKNUM(Tabela3[[#This Row],[DATA]])</f>
        <v>21</v>
      </c>
      <c r="N6519" s="18">
        <f>YEAR(Tabela3[[#This Row],[DATA]])</f>
        <v>2023</v>
      </c>
    </row>
    <row r="6520" spans="2:14">
      <c r="B6520" s="1">
        <v>45069</v>
      </c>
      <c r="C6520" t="s">
        <v>540</v>
      </c>
      <c r="D6520">
        <f>COUNTIF(C$4:C6520,Tabela3[[#This Row],[COMANDA]])</f>
        <v>27</v>
      </c>
      <c r="E6520" t="s">
        <v>1</v>
      </c>
      <c r="G6520" t="s">
        <v>9</v>
      </c>
      <c r="H6520" t="s">
        <v>55</v>
      </c>
      <c r="I6520" s="2">
        <v>1</v>
      </c>
      <c r="J6520" t="s">
        <v>11</v>
      </c>
      <c r="K6520" s="21">
        <f>INDEX(LISTAS!$H:$Q,MATCH(BASE!H6520,LISTAS!$G:$G,0),MATCH(BASE!J6520,LISTAS!$H$3:$Q$3,0))*Tabela3[[#This Row],[QUANTIDADE]]</f>
        <v>3</v>
      </c>
      <c r="L6520" s="2" t="str">
        <f>TEXT(Tabela3[[#This Row],[DATA]],"MM")</f>
        <v>05</v>
      </c>
      <c r="M6520" s="2">
        <f>WEEKNUM(Tabela3[[#This Row],[DATA]])</f>
        <v>21</v>
      </c>
      <c r="N6520" s="18">
        <f>YEAR(Tabela3[[#This Row],[DATA]])</f>
        <v>2023</v>
      </c>
    </row>
    <row r="6521" spans="2:14">
      <c r="B6521" s="1">
        <v>45069</v>
      </c>
      <c r="C6521" t="s">
        <v>540</v>
      </c>
      <c r="D6521">
        <f>COUNTIF(C$4:C6521,Tabela3[[#This Row],[COMANDA]])</f>
        <v>28</v>
      </c>
      <c r="E6521" t="s">
        <v>1</v>
      </c>
      <c r="G6521" t="s">
        <v>10</v>
      </c>
      <c r="H6521" t="s">
        <v>123</v>
      </c>
      <c r="I6521" s="2">
        <v>1</v>
      </c>
      <c r="J6521" t="s">
        <v>11</v>
      </c>
      <c r="K6521" s="21">
        <f>INDEX(LISTAS!$H:$Q,MATCH(BASE!H6521,LISTAS!$G:$G,0),MATCH(BASE!J6521,LISTAS!$H$3:$Q$3,0))*Tabela3[[#This Row],[QUANTIDADE]]</f>
        <v>1</v>
      </c>
      <c r="L6521" s="2" t="str">
        <f>TEXT(Tabela3[[#This Row],[DATA]],"MM")</f>
        <v>05</v>
      </c>
      <c r="M6521" s="2">
        <f>WEEKNUM(Tabela3[[#This Row],[DATA]])</f>
        <v>21</v>
      </c>
      <c r="N6521" s="18">
        <f>YEAR(Tabela3[[#This Row],[DATA]])</f>
        <v>2023</v>
      </c>
    </row>
    <row r="6522" spans="2:14">
      <c r="B6522" s="1">
        <v>45069</v>
      </c>
      <c r="C6522" t="s">
        <v>540</v>
      </c>
      <c r="D6522">
        <f>COUNTIF(C$4:C6522,Tabela3[[#This Row],[COMANDA]])</f>
        <v>29</v>
      </c>
      <c r="E6522" t="s">
        <v>1</v>
      </c>
      <c r="G6522" t="s">
        <v>10</v>
      </c>
      <c r="H6522" t="s">
        <v>220</v>
      </c>
      <c r="I6522" s="2">
        <v>2</v>
      </c>
      <c r="J6522" t="s">
        <v>11</v>
      </c>
      <c r="K6522" s="21">
        <f>INDEX(LISTAS!$H:$Q,MATCH(BASE!H6522,LISTAS!$G:$G,0),MATCH(BASE!J6522,LISTAS!$H$3:$Q$3,0))*Tabela3[[#This Row],[QUANTIDADE]]</f>
        <v>8</v>
      </c>
      <c r="L6522" s="2" t="str">
        <f>TEXT(Tabela3[[#This Row],[DATA]],"MM")</f>
        <v>05</v>
      </c>
      <c r="M6522" s="2">
        <f>WEEKNUM(Tabela3[[#This Row],[DATA]])</f>
        <v>21</v>
      </c>
      <c r="N6522" s="18">
        <f>YEAR(Tabela3[[#This Row],[DATA]])</f>
        <v>2023</v>
      </c>
    </row>
    <row r="6523" spans="2:14">
      <c r="B6523" s="1">
        <v>45069</v>
      </c>
      <c r="C6523" t="s">
        <v>540</v>
      </c>
      <c r="D6523">
        <f>COUNTIF(C$4:C6523,Tabela3[[#This Row],[COMANDA]])</f>
        <v>30</v>
      </c>
      <c r="E6523" t="s">
        <v>1</v>
      </c>
      <c r="G6523" t="s">
        <v>9</v>
      </c>
      <c r="H6523" t="s">
        <v>132</v>
      </c>
      <c r="I6523" s="2">
        <v>1</v>
      </c>
      <c r="J6523" t="s">
        <v>11</v>
      </c>
      <c r="K6523" s="21">
        <f>INDEX(LISTAS!$H:$Q,MATCH(BASE!H6523,LISTAS!$G:$G,0),MATCH(BASE!J6523,LISTAS!$H$3:$Q$3,0))*Tabela3[[#This Row],[QUANTIDADE]]</f>
        <v>3</v>
      </c>
      <c r="L6523" s="2" t="str">
        <f>TEXT(Tabela3[[#This Row],[DATA]],"MM")</f>
        <v>05</v>
      </c>
      <c r="M6523" s="2">
        <f>WEEKNUM(Tabela3[[#This Row],[DATA]])</f>
        <v>21</v>
      </c>
      <c r="N6523" s="18">
        <f>YEAR(Tabela3[[#This Row],[DATA]])</f>
        <v>2023</v>
      </c>
    </row>
    <row r="6524" spans="2:14">
      <c r="B6524" s="1">
        <v>45069</v>
      </c>
      <c r="C6524" t="s">
        <v>540</v>
      </c>
      <c r="D6524">
        <f>COUNTIF(C$4:C6524,Tabela3[[#This Row],[COMANDA]])</f>
        <v>31</v>
      </c>
      <c r="E6524" t="s">
        <v>1</v>
      </c>
      <c r="G6524" t="s">
        <v>9</v>
      </c>
      <c r="H6524" t="s">
        <v>464</v>
      </c>
      <c r="I6524" s="2">
        <v>1</v>
      </c>
      <c r="J6524" t="s">
        <v>11</v>
      </c>
      <c r="K6524" s="21">
        <f>INDEX(LISTAS!$H:$Q,MATCH(BASE!H6524,LISTAS!$G:$G,0),MATCH(BASE!J6524,LISTAS!$H$3:$Q$3,0))*Tabela3[[#This Row],[QUANTIDADE]]</f>
        <v>5</v>
      </c>
      <c r="L6524" s="2" t="str">
        <f>TEXT(Tabela3[[#This Row],[DATA]],"MM")</f>
        <v>05</v>
      </c>
      <c r="M6524" s="2">
        <f>WEEKNUM(Tabela3[[#This Row],[DATA]])</f>
        <v>21</v>
      </c>
      <c r="N6524" s="18">
        <f>YEAR(Tabela3[[#This Row],[DATA]])</f>
        <v>2023</v>
      </c>
    </row>
    <row r="6525" spans="2:14">
      <c r="B6525" s="1">
        <v>45069</v>
      </c>
      <c r="C6525" t="s">
        <v>540</v>
      </c>
      <c r="D6525">
        <f>COUNTIF(C$4:C6525,Tabela3[[#This Row],[COMANDA]])</f>
        <v>32</v>
      </c>
      <c r="E6525" t="s">
        <v>1</v>
      </c>
      <c r="G6525" t="s">
        <v>77</v>
      </c>
      <c r="H6525" t="s">
        <v>217</v>
      </c>
      <c r="I6525" s="2">
        <v>1</v>
      </c>
      <c r="J6525" t="s">
        <v>11</v>
      </c>
      <c r="K6525" s="21">
        <f>INDEX(LISTAS!$H:$Q,MATCH(BASE!H6525,LISTAS!$G:$G,0),MATCH(BASE!J6525,LISTAS!$H$3:$Q$3,0))*Tabela3[[#This Row],[QUANTIDADE]]</f>
        <v>6</v>
      </c>
      <c r="L6525" s="2" t="str">
        <f>TEXT(Tabela3[[#This Row],[DATA]],"MM")</f>
        <v>05</v>
      </c>
      <c r="M6525" s="2">
        <f>WEEKNUM(Tabela3[[#This Row],[DATA]])</f>
        <v>21</v>
      </c>
      <c r="N6525" s="18">
        <f>YEAR(Tabela3[[#This Row],[DATA]])</f>
        <v>2023</v>
      </c>
    </row>
    <row r="6526" spans="2:14">
      <c r="B6526" s="1">
        <v>45069</v>
      </c>
      <c r="C6526" t="s">
        <v>540</v>
      </c>
      <c r="D6526">
        <f>COUNTIF(C$4:C6526,Tabela3[[#This Row],[COMANDA]])</f>
        <v>33</v>
      </c>
      <c r="E6526" t="s">
        <v>1</v>
      </c>
      <c r="G6526" t="s">
        <v>9</v>
      </c>
      <c r="H6526" t="s">
        <v>385</v>
      </c>
      <c r="I6526" s="2">
        <v>1</v>
      </c>
      <c r="J6526" t="s">
        <v>11</v>
      </c>
      <c r="K6526" s="21">
        <f>INDEX(LISTAS!$H:$Q,MATCH(BASE!H6526,LISTAS!$G:$G,0),MATCH(BASE!J6526,LISTAS!$H$3:$Q$3,0))*Tabela3[[#This Row],[QUANTIDADE]]</f>
        <v>3</v>
      </c>
      <c r="L6526" s="2" t="str">
        <f>TEXT(Tabela3[[#This Row],[DATA]],"MM")</f>
        <v>05</v>
      </c>
      <c r="M6526" s="2">
        <f>WEEKNUM(Tabela3[[#This Row],[DATA]])</f>
        <v>21</v>
      </c>
      <c r="N6526" s="18">
        <f>YEAR(Tabela3[[#This Row],[DATA]])</f>
        <v>2023</v>
      </c>
    </row>
    <row r="6527" spans="2:14">
      <c r="B6527" s="1">
        <v>45069</v>
      </c>
      <c r="C6527" t="s">
        <v>540</v>
      </c>
      <c r="D6527">
        <f>COUNTIF(C$4:C6527,Tabela3[[#This Row],[COMANDA]])</f>
        <v>34</v>
      </c>
      <c r="E6527" t="s">
        <v>1</v>
      </c>
      <c r="G6527" t="s">
        <v>10</v>
      </c>
      <c r="H6527" t="s">
        <v>119</v>
      </c>
      <c r="I6527" s="2">
        <v>16</v>
      </c>
      <c r="J6527" t="s">
        <v>11</v>
      </c>
      <c r="K6527" s="21">
        <f>INDEX(LISTAS!$H:$Q,MATCH(BASE!H6527,LISTAS!$G:$G,0),MATCH(BASE!J6527,LISTAS!$H$3:$Q$3,0))*Tabela3[[#This Row],[QUANTIDADE]]</f>
        <v>96</v>
      </c>
      <c r="L6527" s="2" t="str">
        <f>TEXT(Tabela3[[#This Row],[DATA]],"MM")</f>
        <v>05</v>
      </c>
      <c r="M6527" s="2">
        <f>WEEKNUM(Tabela3[[#This Row],[DATA]])</f>
        <v>21</v>
      </c>
      <c r="N6527" s="18">
        <f>YEAR(Tabela3[[#This Row],[DATA]])</f>
        <v>2023</v>
      </c>
    </row>
    <row r="6528" spans="2:14">
      <c r="B6528" s="1">
        <v>45069</v>
      </c>
      <c r="C6528" t="s">
        <v>540</v>
      </c>
      <c r="D6528">
        <f>COUNTIF(C$4:C6528,Tabela3[[#This Row],[COMANDA]])</f>
        <v>35</v>
      </c>
      <c r="E6528" t="s">
        <v>1</v>
      </c>
      <c r="G6528" t="s">
        <v>9</v>
      </c>
      <c r="H6528" t="s">
        <v>107</v>
      </c>
      <c r="I6528" s="2">
        <v>1</v>
      </c>
      <c r="J6528" t="s">
        <v>11</v>
      </c>
      <c r="K6528" s="21">
        <f>INDEX(LISTAS!$H:$Q,MATCH(BASE!H6528,LISTAS!$G:$G,0),MATCH(BASE!J6528,LISTAS!$H$3:$Q$3,0))*Tabela3[[#This Row],[QUANTIDADE]]</f>
        <v>1</v>
      </c>
      <c r="L6528" s="2" t="str">
        <f>TEXT(Tabela3[[#This Row],[DATA]],"MM")</f>
        <v>05</v>
      </c>
      <c r="M6528" s="2">
        <f>WEEKNUM(Tabela3[[#This Row],[DATA]])</f>
        <v>21</v>
      </c>
      <c r="N6528" s="18">
        <f>YEAR(Tabela3[[#This Row],[DATA]])</f>
        <v>2023</v>
      </c>
    </row>
    <row r="6529" spans="2:14">
      <c r="B6529" s="1">
        <v>45069</v>
      </c>
      <c r="C6529" t="s">
        <v>540</v>
      </c>
      <c r="D6529">
        <f>COUNTIF(C$4:C6529,Tabela3[[#This Row],[COMANDA]])</f>
        <v>36</v>
      </c>
      <c r="E6529" t="s">
        <v>1</v>
      </c>
      <c r="G6529" t="s">
        <v>77</v>
      </c>
      <c r="H6529" t="s">
        <v>236</v>
      </c>
      <c r="I6529" s="2">
        <v>1</v>
      </c>
      <c r="J6529" t="s">
        <v>11</v>
      </c>
      <c r="K6529" s="21">
        <f>INDEX(LISTAS!$H:$Q,MATCH(BASE!H6529,LISTAS!$G:$G,0),MATCH(BASE!J6529,LISTAS!$H$3:$Q$3,0))*Tabela3[[#This Row],[QUANTIDADE]]</f>
        <v>5</v>
      </c>
      <c r="L6529" s="2" t="str">
        <f>TEXT(Tabela3[[#This Row],[DATA]],"MM")</f>
        <v>05</v>
      </c>
      <c r="M6529" s="2">
        <f>WEEKNUM(Tabela3[[#This Row],[DATA]])</f>
        <v>21</v>
      </c>
      <c r="N6529" s="18">
        <f>YEAR(Tabela3[[#This Row],[DATA]])</f>
        <v>2023</v>
      </c>
    </row>
    <row r="6530" spans="2:14">
      <c r="B6530" s="1">
        <v>45069</v>
      </c>
      <c r="C6530" t="s">
        <v>540</v>
      </c>
      <c r="D6530">
        <f>COUNTIF(C$4:C6530,Tabela3[[#This Row],[COMANDA]])</f>
        <v>37</v>
      </c>
      <c r="E6530" t="s">
        <v>1</v>
      </c>
      <c r="G6530" t="s">
        <v>10</v>
      </c>
      <c r="H6530" t="s">
        <v>101</v>
      </c>
      <c r="I6530" s="2">
        <v>5</v>
      </c>
      <c r="J6530" t="s">
        <v>12</v>
      </c>
      <c r="K6530" s="21">
        <f>INDEX(LISTAS!$H:$Q,MATCH(BASE!H6530,LISTAS!$G:$G,0),MATCH(BASE!J6530,LISTAS!$H$3:$Q$3,0))*Tabela3[[#This Row],[QUANTIDADE]]</f>
        <v>15</v>
      </c>
      <c r="L6530" s="2" t="str">
        <f>TEXT(Tabela3[[#This Row],[DATA]],"MM")</f>
        <v>05</v>
      </c>
      <c r="M6530" s="2">
        <f>WEEKNUM(Tabela3[[#This Row],[DATA]])</f>
        <v>21</v>
      </c>
      <c r="N6530" s="18">
        <f>YEAR(Tabela3[[#This Row],[DATA]])</f>
        <v>2023</v>
      </c>
    </row>
    <row r="6531" spans="2:14">
      <c r="B6531" s="1">
        <v>45069</v>
      </c>
      <c r="C6531" t="s">
        <v>540</v>
      </c>
      <c r="D6531">
        <f>COUNTIF(C$4:C6531,Tabela3[[#This Row],[COMANDA]])</f>
        <v>38</v>
      </c>
      <c r="E6531" t="s">
        <v>1</v>
      </c>
      <c r="G6531" t="s">
        <v>10</v>
      </c>
      <c r="H6531" t="s">
        <v>282</v>
      </c>
      <c r="I6531" s="2">
        <v>6</v>
      </c>
      <c r="J6531" t="s">
        <v>11</v>
      </c>
      <c r="K6531" s="21">
        <f>INDEX(LISTAS!$H:$Q,MATCH(BASE!H6531,LISTAS!$G:$G,0),MATCH(BASE!J6531,LISTAS!$H$3:$Q$3,0))*Tabela3[[#This Row],[QUANTIDADE]]</f>
        <v>24</v>
      </c>
      <c r="L6531" s="2" t="str">
        <f>TEXT(Tabela3[[#This Row],[DATA]],"MM")</f>
        <v>05</v>
      </c>
      <c r="M6531" s="2">
        <f>WEEKNUM(Tabela3[[#This Row],[DATA]])</f>
        <v>21</v>
      </c>
      <c r="N6531" s="18">
        <f>YEAR(Tabela3[[#This Row],[DATA]])</f>
        <v>2023</v>
      </c>
    </row>
    <row r="6532" spans="2:14">
      <c r="B6532" s="1">
        <v>45069</v>
      </c>
      <c r="C6532" t="s">
        <v>540</v>
      </c>
      <c r="D6532">
        <f>COUNTIF(C$4:C6532,Tabela3[[#This Row],[COMANDA]])</f>
        <v>39</v>
      </c>
      <c r="E6532" t="s">
        <v>1</v>
      </c>
      <c r="G6532" t="s">
        <v>62</v>
      </c>
      <c r="H6532" t="s">
        <v>192</v>
      </c>
      <c r="I6532" s="2">
        <v>1</v>
      </c>
      <c r="J6532" t="s">
        <v>11</v>
      </c>
      <c r="K6532" s="21">
        <f>INDEX(LISTAS!$H:$Q,MATCH(BASE!H6532,LISTAS!$G:$G,0),MATCH(BASE!J6532,LISTAS!$H$3:$Q$3,0))*Tabela3[[#This Row],[QUANTIDADE]]</f>
        <v>6</v>
      </c>
      <c r="L6532" s="2" t="str">
        <f>TEXT(Tabela3[[#This Row],[DATA]],"MM")</f>
        <v>05</v>
      </c>
      <c r="M6532" s="2">
        <f>WEEKNUM(Tabela3[[#This Row],[DATA]])</f>
        <v>21</v>
      </c>
      <c r="N6532" s="18">
        <f>YEAR(Tabela3[[#This Row],[DATA]])</f>
        <v>2023</v>
      </c>
    </row>
    <row r="6533" spans="2:14">
      <c r="B6533" s="1">
        <v>45069</v>
      </c>
      <c r="C6533" t="s">
        <v>540</v>
      </c>
      <c r="D6533">
        <f>COUNTIF(C$4:C6533,Tabela3[[#This Row],[COMANDA]])</f>
        <v>40</v>
      </c>
      <c r="E6533" t="s">
        <v>1</v>
      </c>
      <c r="G6533" t="s">
        <v>9</v>
      </c>
      <c r="H6533" t="s">
        <v>138</v>
      </c>
      <c r="I6533" s="2">
        <v>1</v>
      </c>
      <c r="J6533" t="s">
        <v>11</v>
      </c>
      <c r="K6533" s="21">
        <f>INDEX(LISTAS!$H:$Q,MATCH(BASE!H6533,LISTAS!$G:$G,0),MATCH(BASE!J6533,LISTAS!$H$3:$Q$3,0))*Tabela3[[#This Row],[QUANTIDADE]]</f>
        <v>4</v>
      </c>
      <c r="L6533" s="2" t="str">
        <f>TEXT(Tabela3[[#This Row],[DATA]],"MM")</f>
        <v>05</v>
      </c>
      <c r="M6533" s="2">
        <f>WEEKNUM(Tabela3[[#This Row],[DATA]])</f>
        <v>21</v>
      </c>
      <c r="N6533" s="18">
        <f>YEAR(Tabela3[[#This Row],[DATA]])</f>
        <v>2023</v>
      </c>
    </row>
    <row r="6534" spans="2:14">
      <c r="B6534" s="1">
        <v>45069</v>
      </c>
      <c r="C6534" t="s">
        <v>540</v>
      </c>
      <c r="D6534">
        <f>COUNTIF(C$4:C6534,Tabela3[[#This Row],[COMANDA]])</f>
        <v>41</v>
      </c>
      <c r="E6534" t="s">
        <v>1</v>
      </c>
      <c r="G6534" t="s">
        <v>9</v>
      </c>
      <c r="H6534" t="s">
        <v>56</v>
      </c>
      <c r="I6534" s="2">
        <v>1</v>
      </c>
      <c r="J6534" t="s">
        <v>11</v>
      </c>
      <c r="K6534" s="21">
        <f>INDEX(LISTAS!$H:$Q,MATCH(BASE!H6534,LISTAS!$G:$G,0),MATCH(BASE!J6534,LISTAS!$H$3:$Q$3,0))*Tabela3[[#This Row],[QUANTIDADE]]</f>
        <v>3</v>
      </c>
      <c r="L6534" s="2" t="str">
        <f>TEXT(Tabela3[[#This Row],[DATA]],"MM")</f>
        <v>05</v>
      </c>
      <c r="M6534" s="2">
        <f>WEEKNUM(Tabela3[[#This Row],[DATA]])</f>
        <v>21</v>
      </c>
      <c r="N6534" s="18">
        <f>YEAR(Tabela3[[#This Row],[DATA]])</f>
        <v>2023</v>
      </c>
    </row>
    <row r="6535" spans="2:14">
      <c r="B6535" s="1">
        <v>45069</v>
      </c>
      <c r="C6535" t="s">
        <v>540</v>
      </c>
      <c r="D6535">
        <f>COUNTIF(C$4:C6535,Tabela3[[#This Row],[COMANDA]])</f>
        <v>42</v>
      </c>
      <c r="E6535" t="s">
        <v>1</v>
      </c>
      <c r="G6535" t="s">
        <v>64</v>
      </c>
      <c r="H6535" t="s">
        <v>215</v>
      </c>
      <c r="I6535" s="2">
        <v>1</v>
      </c>
      <c r="J6535" t="s">
        <v>11</v>
      </c>
      <c r="K6535" s="21">
        <f>INDEX(LISTAS!$H:$Q,MATCH(BASE!H6535,LISTAS!$G:$G,0),MATCH(BASE!J6535,LISTAS!$H$3:$Q$3,0))*Tabela3[[#This Row],[QUANTIDADE]]</f>
        <v>5</v>
      </c>
      <c r="L6535" s="2" t="str">
        <f>TEXT(Tabela3[[#This Row],[DATA]],"MM")</f>
        <v>05</v>
      </c>
      <c r="M6535" s="2">
        <f>WEEKNUM(Tabela3[[#This Row],[DATA]])</f>
        <v>21</v>
      </c>
      <c r="N6535" s="18">
        <f>YEAR(Tabela3[[#This Row],[DATA]])</f>
        <v>2023</v>
      </c>
    </row>
    <row r="6536" spans="2:14">
      <c r="B6536" s="1">
        <v>45069</v>
      </c>
      <c r="C6536" t="s">
        <v>540</v>
      </c>
      <c r="D6536">
        <f>COUNTIF(C$4:C6536,Tabela3[[#This Row],[COMANDA]])</f>
        <v>43</v>
      </c>
      <c r="E6536" t="s">
        <v>1</v>
      </c>
      <c r="G6536" t="s">
        <v>63</v>
      </c>
      <c r="H6536" t="s">
        <v>182</v>
      </c>
      <c r="I6536" s="2">
        <v>1</v>
      </c>
      <c r="J6536" t="s">
        <v>11</v>
      </c>
      <c r="K6536" s="21">
        <f>INDEX(LISTAS!$H:$Q,MATCH(BASE!H6536,LISTAS!$G:$G,0),MATCH(BASE!J6536,LISTAS!$H$3:$Q$3,0))*Tabela3[[#This Row],[QUANTIDADE]]</f>
        <v>12</v>
      </c>
      <c r="L6536" s="2" t="str">
        <f>TEXT(Tabela3[[#This Row],[DATA]],"MM")</f>
        <v>05</v>
      </c>
      <c r="M6536" s="2">
        <f>WEEKNUM(Tabela3[[#This Row],[DATA]])</f>
        <v>21</v>
      </c>
      <c r="N6536" s="18">
        <f>YEAR(Tabela3[[#This Row],[DATA]])</f>
        <v>2023</v>
      </c>
    </row>
    <row r="6537" spans="2:14">
      <c r="B6537" s="1">
        <v>45069</v>
      </c>
      <c r="C6537" t="s">
        <v>540</v>
      </c>
      <c r="D6537">
        <f>COUNTIF(C$4:C6537,Tabela3[[#This Row],[COMANDA]])</f>
        <v>44</v>
      </c>
      <c r="E6537" t="s">
        <v>1</v>
      </c>
      <c r="G6537" t="s">
        <v>10</v>
      </c>
      <c r="H6537" t="s">
        <v>431</v>
      </c>
      <c r="I6537" s="2">
        <v>1</v>
      </c>
      <c r="J6537" t="s">
        <v>11</v>
      </c>
      <c r="K6537" s="21">
        <f>INDEX(LISTAS!$H:$Q,MATCH(BASE!H6537,LISTAS!$G:$G,0),MATCH(BASE!J6537,LISTAS!$H$3:$Q$3,0))*Tabela3[[#This Row],[QUANTIDADE]]</f>
        <v>4</v>
      </c>
      <c r="L6537" s="2" t="str">
        <f>TEXT(Tabela3[[#This Row],[DATA]],"MM")</f>
        <v>05</v>
      </c>
      <c r="M6537" s="2">
        <f>WEEKNUM(Tabela3[[#This Row],[DATA]])</f>
        <v>21</v>
      </c>
      <c r="N6537" s="18">
        <f>YEAR(Tabela3[[#This Row],[DATA]])</f>
        <v>2023</v>
      </c>
    </row>
    <row r="6538" spans="2:14">
      <c r="B6538" s="1">
        <v>45069</v>
      </c>
      <c r="C6538" t="s">
        <v>540</v>
      </c>
      <c r="D6538">
        <f>COUNTIF(C$4:C6538,Tabela3[[#This Row],[COMANDA]])</f>
        <v>45</v>
      </c>
      <c r="E6538" t="s">
        <v>1</v>
      </c>
      <c r="G6538" t="s">
        <v>63</v>
      </c>
      <c r="H6538" t="s">
        <v>181</v>
      </c>
      <c r="I6538" s="2">
        <v>1</v>
      </c>
      <c r="J6538" t="s">
        <v>11</v>
      </c>
      <c r="K6538" s="21">
        <f>INDEX(LISTAS!$H:$Q,MATCH(BASE!H6538,LISTAS!$G:$G,0),MATCH(BASE!J6538,LISTAS!$H$3:$Q$3,0))*Tabela3[[#This Row],[QUANTIDADE]]</f>
        <v>9</v>
      </c>
      <c r="L6538" s="2" t="str">
        <f>TEXT(Tabela3[[#This Row],[DATA]],"MM")</f>
        <v>05</v>
      </c>
      <c r="M6538" s="2">
        <f>WEEKNUM(Tabela3[[#This Row],[DATA]])</f>
        <v>21</v>
      </c>
      <c r="N6538" s="18">
        <f>YEAR(Tabela3[[#This Row],[DATA]])</f>
        <v>2023</v>
      </c>
    </row>
    <row r="6539" spans="2:14">
      <c r="B6539" s="1">
        <v>45069</v>
      </c>
      <c r="C6539" t="s">
        <v>540</v>
      </c>
      <c r="D6539">
        <f>COUNTIF(C$4:C6539,Tabela3[[#This Row],[COMANDA]])</f>
        <v>46</v>
      </c>
      <c r="E6539" t="s">
        <v>1</v>
      </c>
      <c r="G6539" t="s">
        <v>63</v>
      </c>
      <c r="H6539" t="s">
        <v>180</v>
      </c>
      <c r="I6539" s="2">
        <v>1</v>
      </c>
      <c r="J6539" t="s">
        <v>11</v>
      </c>
      <c r="K6539" s="21">
        <f>INDEX(LISTAS!$H:$Q,MATCH(BASE!H6539,LISTAS!$G:$G,0),MATCH(BASE!J6539,LISTAS!$H$3:$Q$3,0))*Tabela3[[#This Row],[QUANTIDADE]]</f>
        <v>6</v>
      </c>
      <c r="L6539" s="2" t="str">
        <f>TEXT(Tabela3[[#This Row],[DATA]],"MM")</f>
        <v>05</v>
      </c>
      <c r="M6539" s="2">
        <f>WEEKNUM(Tabela3[[#This Row],[DATA]])</f>
        <v>21</v>
      </c>
      <c r="N6539" s="18">
        <f>YEAR(Tabela3[[#This Row],[DATA]])</f>
        <v>2023</v>
      </c>
    </row>
    <row r="6540" spans="2:14">
      <c r="B6540" s="1">
        <v>45070</v>
      </c>
      <c r="C6540">
        <v>14882</v>
      </c>
      <c r="D6540">
        <f>COUNTIF(C$4:C6540,Tabela3[[#This Row],[COMANDA]])</f>
        <v>1</v>
      </c>
      <c r="E6540" t="s">
        <v>90</v>
      </c>
      <c r="F6540" t="s">
        <v>98</v>
      </c>
      <c r="G6540" t="s">
        <v>8</v>
      </c>
      <c r="H6540" t="s">
        <v>203</v>
      </c>
      <c r="I6540" s="2">
        <v>1</v>
      </c>
      <c r="J6540" t="s">
        <v>11</v>
      </c>
      <c r="K6540" s="21">
        <f>INDEX(LISTAS!$H:$Q,MATCH(BASE!H6540,LISTAS!$G:$G,0),MATCH(BASE!J6540,LISTAS!$H$3:$Q$3,0))*Tabela3[[#This Row],[QUANTIDADE]]</f>
        <v>20</v>
      </c>
      <c r="L6540" s="2" t="str">
        <f>TEXT(Tabela3[[#This Row],[DATA]],"MM")</f>
        <v>05</v>
      </c>
      <c r="M6540" s="2">
        <f>WEEKNUM(Tabela3[[#This Row],[DATA]])</f>
        <v>21</v>
      </c>
      <c r="N6540" s="18">
        <f>YEAR(Tabela3[[#This Row],[DATA]])</f>
        <v>2023</v>
      </c>
    </row>
    <row r="6541" spans="2:14">
      <c r="B6541" s="1">
        <v>45070</v>
      </c>
      <c r="C6541">
        <v>14882</v>
      </c>
      <c r="D6541">
        <f>COUNTIF(C$4:C6541,Tabela3[[#This Row],[COMANDA]])</f>
        <v>2</v>
      </c>
      <c r="E6541" t="s">
        <v>90</v>
      </c>
      <c r="F6541" t="s">
        <v>98</v>
      </c>
      <c r="G6541" t="s">
        <v>61</v>
      </c>
      <c r="H6541" t="s">
        <v>161</v>
      </c>
      <c r="I6541" s="2">
        <v>1</v>
      </c>
      <c r="J6541" t="s">
        <v>11</v>
      </c>
      <c r="K6541" s="21">
        <f>INDEX(LISTAS!$H:$Q,MATCH(BASE!H6541,LISTAS!$G:$G,0),MATCH(BASE!J6541,LISTAS!$H$3:$Q$3,0))*Tabela3[[#This Row],[QUANTIDADE]]</f>
        <v>3</v>
      </c>
      <c r="L6541" s="2" t="str">
        <f>TEXT(Tabela3[[#This Row],[DATA]],"MM")</f>
        <v>05</v>
      </c>
      <c r="M6541" s="2">
        <f>WEEKNUM(Tabela3[[#This Row],[DATA]])</f>
        <v>21</v>
      </c>
      <c r="N6541" s="18">
        <f>YEAR(Tabela3[[#This Row],[DATA]])</f>
        <v>2023</v>
      </c>
    </row>
    <row r="6542" spans="2:14">
      <c r="B6542" s="1">
        <v>45070</v>
      </c>
      <c r="C6542">
        <v>14883</v>
      </c>
      <c r="D6542">
        <f>COUNTIF(C$4:C6542,Tabela3[[#This Row],[COMANDA]])</f>
        <v>1</v>
      </c>
      <c r="E6542" t="s">
        <v>90</v>
      </c>
      <c r="F6542" t="s">
        <v>100</v>
      </c>
      <c r="G6542" t="s">
        <v>8</v>
      </c>
      <c r="H6542" t="s">
        <v>39</v>
      </c>
      <c r="I6542" s="2">
        <v>1</v>
      </c>
      <c r="J6542" t="s">
        <v>11</v>
      </c>
      <c r="K6542" s="21">
        <f>INDEX(LISTAS!$H:$Q,MATCH(BASE!H6542,LISTAS!$G:$G,0),MATCH(BASE!J6542,LISTAS!$H$3:$Q$3,0))*Tabela3[[#This Row],[QUANTIDADE]]</f>
        <v>12</v>
      </c>
      <c r="L6542" s="2" t="str">
        <f>TEXT(Tabela3[[#This Row],[DATA]],"MM")</f>
        <v>05</v>
      </c>
      <c r="M6542" s="2">
        <f>WEEKNUM(Tabela3[[#This Row],[DATA]])</f>
        <v>21</v>
      </c>
      <c r="N6542" s="18">
        <f>YEAR(Tabela3[[#This Row],[DATA]])</f>
        <v>2023</v>
      </c>
    </row>
    <row r="6543" spans="2:14">
      <c r="B6543" s="1">
        <v>45070</v>
      </c>
      <c r="C6543">
        <v>14884</v>
      </c>
      <c r="D6543">
        <f>COUNTIF(C$4:C6543,Tabela3[[#This Row],[COMANDA]])</f>
        <v>1</v>
      </c>
      <c r="E6543" t="s">
        <v>90</v>
      </c>
      <c r="F6543" t="s">
        <v>98</v>
      </c>
      <c r="G6543" t="s">
        <v>8</v>
      </c>
      <c r="H6543" t="s">
        <v>204</v>
      </c>
      <c r="I6543" s="2">
        <v>1</v>
      </c>
      <c r="J6543" t="s">
        <v>11</v>
      </c>
      <c r="K6543" s="21">
        <f>INDEX(LISTAS!$H:$Q,MATCH(BASE!H6543,LISTAS!$G:$G,0),MATCH(BASE!J6543,LISTAS!$H$3:$Q$3,0))*Tabela3[[#This Row],[QUANTIDADE]]</f>
        <v>18</v>
      </c>
      <c r="L6543" s="2" t="str">
        <f>TEXT(Tabela3[[#This Row],[DATA]],"MM")</f>
        <v>05</v>
      </c>
      <c r="M6543" s="2">
        <f>WEEKNUM(Tabela3[[#This Row],[DATA]])</f>
        <v>21</v>
      </c>
      <c r="N6543" s="18">
        <f>YEAR(Tabela3[[#This Row],[DATA]])</f>
        <v>2023</v>
      </c>
    </row>
    <row r="6544" spans="2:14">
      <c r="B6544" s="1">
        <v>45070</v>
      </c>
      <c r="C6544">
        <v>14885</v>
      </c>
      <c r="D6544">
        <f>COUNTIF(C$4:C6544,Tabela3[[#This Row],[COMANDA]])</f>
        <v>1</v>
      </c>
      <c r="E6544" t="s">
        <v>90</v>
      </c>
      <c r="F6544" t="s">
        <v>98</v>
      </c>
      <c r="G6544" t="s">
        <v>8</v>
      </c>
      <c r="H6544" t="s">
        <v>205</v>
      </c>
      <c r="I6544" s="2">
        <v>1</v>
      </c>
      <c r="J6544" t="s">
        <v>11</v>
      </c>
      <c r="K6544" s="21">
        <f>INDEX(LISTAS!$H:$Q,MATCH(BASE!H6544,LISTAS!$G:$G,0),MATCH(BASE!J6544,LISTAS!$H$3:$Q$3,0))*Tabela3[[#This Row],[QUANTIDADE]]</f>
        <v>22</v>
      </c>
      <c r="L6544" s="2" t="str">
        <f>TEXT(Tabela3[[#This Row],[DATA]],"MM")</f>
        <v>05</v>
      </c>
      <c r="M6544" s="2">
        <f>WEEKNUM(Tabela3[[#This Row],[DATA]])</f>
        <v>21</v>
      </c>
      <c r="N6544" s="18">
        <f>YEAR(Tabela3[[#This Row],[DATA]])</f>
        <v>2023</v>
      </c>
    </row>
    <row r="6545" spans="2:14">
      <c r="B6545" s="1">
        <v>45070</v>
      </c>
      <c r="C6545">
        <v>14886</v>
      </c>
      <c r="D6545">
        <f>COUNTIF(C$4:C6545,Tabela3[[#This Row],[COMANDA]])</f>
        <v>1</v>
      </c>
      <c r="E6545" t="s">
        <v>90</v>
      </c>
      <c r="F6545" t="s">
        <v>99</v>
      </c>
      <c r="G6545" t="s">
        <v>8</v>
      </c>
      <c r="H6545" t="s">
        <v>206</v>
      </c>
      <c r="I6545" s="2">
        <v>1</v>
      </c>
      <c r="J6545" t="s">
        <v>11</v>
      </c>
      <c r="K6545" s="21">
        <f>INDEX(LISTAS!$H:$Q,MATCH(BASE!H6545,LISTAS!$G:$G,0),MATCH(BASE!J6545,LISTAS!$H$3:$Q$3,0))*Tabela3[[#This Row],[QUANTIDADE]]</f>
        <v>18</v>
      </c>
      <c r="L6545" s="2" t="str">
        <f>TEXT(Tabela3[[#This Row],[DATA]],"MM")</f>
        <v>05</v>
      </c>
      <c r="M6545" s="2">
        <f>WEEKNUM(Tabela3[[#This Row],[DATA]])</f>
        <v>21</v>
      </c>
      <c r="N6545" s="18">
        <f>YEAR(Tabela3[[#This Row],[DATA]])</f>
        <v>2023</v>
      </c>
    </row>
    <row r="6546" spans="2:14">
      <c r="B6546" s="1">
        <v>45070</v>
      </c>
      <c r="C6546">
        <v>14887</v>
      </c>
      <c r="D6546">
        <f>COUNTIF(C$4:C6546,Tabela3[[#This Row],[COMANDA]])</f>
        <v>1</v>
      </c>
      <c r="E6546" t="s">
        <v>90</v>
      </c>
      <c r="F6546" t="s">
        <v>99</v>
      </c>
      <c r="G6546" t="s">
        <v>8</v>
      </c>
      <c r="H6546" t="s">
        <v>39</v>
      </c>
      <c r="I6546" s="2">
        <v>1</v>
      </c>
      <c r="J6546" t="s">
        <v>11</v>
      </c>
      <c r="K6546" s="21">
        <f>INDEX(LISTAS!$H:$Q,MATCH(BASE!H6546,LISTAS!$G:$G,0),MATCH(BASE!J6546,LISTAS!$H$3:$Q$3,0))*Tabela3[[#This Row],[QUANTIDADE]]</f>
        <v>12</v>
      </c>
      <c r="L6546" s="2" t="str">
        <f>TEXT(Tabela3[[#This Row],[DATA]],"MM")</f>
        <v>05</v>
      </c>
      <c r="M6546" s="2">
        <f>WEEKNUM(Tabela3[[#This Row],[DATA]])</f>
        <v>21</v>
      </c>
      <c r="N6546" s="18">
        <f>YEAR(Tabela3[[#This Row],[DATA]])</f>
        <v>2023</v>
      </c>
    </row>
    <row r="6547" spans="2:14">
      <c r="B6547" s="1">
        <v>45070</v>
      </c>
      <c r="C6547">
        <v>14888</v>
      </c>
      <c r="D6547">
        <f>COUNTIF(C$4:C6547,Tabela3[[#This Row],[COMANDA]])</f>
        <v>1</v>
      </c>
      <c r="E6547" t="s">
        <v>89</v>
      </c>
      <c r="G6547" t="s">
        <v>8</v>
      </c>
      <c r="H6547" t="s">
        <v>40</v>
      </c>
      <c r="I6547" s="2">
        <v>1</v>
      </c>
      <c r="J6547" t="s">
        <v>11</v>
      </c>
      <c r="K6547" s="21">
        <f>INDEX(LISTAS!$H:$Q,MATCH(BASE!H6547,LISTAS!$G:$G,0),MATCH(BASE!J6547,LISTAS!$H$3:$Q$3,0))*Tabela3[[#This Row],[QUANTIDADE]]</f>
        <v>14</v>
      </c>
      <c r="L6547" s="2" t="str">
        <f>TEXT(Tabela3[[#This Row],[DATA]],"MM")</f>
        <v>05</v>
      </c>
      <c r="M6547" s="2">
        <f>WEEKNUM(Tabela3[[#This Row],[DATA]])</f>
        <v>21</v>
      </c>
      <c r="N6547" s="18">
        <f>YEAR(Tabela3[[#This Row],[DATA]])</f>
        <v>2023</v>
      </c>
    </row>
    <row r="6548" spans="2:14">
      <c r="B6548" s="1">
        <v>45070</v>
      </c>
      <c r="C6548">
        <v>14888</v>
      </c>
      <c r="D6548">
        <f>COUNTIF(C$4:C6548,Tabela3[[#This Row],[COMANDA]])</f>
        <v>2</v>
      </c>
      <c r="E6548" t="s">
        <v>89</v>
      </c>
      <c r="G6548" t="s">
        <v>61</v>
      </c>
      <c r="H6548" t="s">
        <v>199</v>
      </c>
      <c r="I6548" s="2">
        <v>1</v>
      </c>
      <c r="J6548" t="s">
        <v>11</v>
      </c>
      <c r="K6548" s="21">
        <f>INDEX(LISTAS!$H:$Q,MATCH(BASE!H6548,LISTAS!$G:$G,0),MATCH(BASE!J6548,LISTAS!$H$3:$Q$3,0))*Tabela3[[#This Row],[QUANTIDADE]]</f>
        <v>1</v>
      </c>
      <c r="L6548" s="2" t="str">
        <f>TEXT(Tabela3[[#This Row],[DATA]],"MM")</f>
        <v>05</v>
      </c>
      <c r="M6548" s="2">
        <f>WEEKNUM(Tabela3[[#This Row],[DATA]])</f>
        <v>21</v>
      </c>
      <c r="N6548" s="18">
        <f>YEAR(Tabela3[[#This Row],[DATA]])</f>
        <v>2023</v>
      </c>
    </row>
    <row r="6549" spans="2:14">
      <c r="B6549" s="1">
        <v>45070</v>
      </c>
      <c r="C6549">
        <v>14889</v>
      </c>
      <c r="D6549">
        <f>COUNTIF(C$4:C6549,Tabela3[[#This Row],[COMANDA]])</f>
        <v>1</v>
      </c>
      <c r="E6549" t="s">
        <v>90</v>
      </c>
      <c r="F6549" t="s">
        <v>375</v>
      </c>
      <c r="G6549" t="s">
        <v>8</v>
      </c>
      <c r="H6549" t="s">
        <v>203</v>
      </c>
      <c r="I6549" s="2">
        <v>1</v>
      </c>
      <c r="J6549" t="s">
        <v>12</v>
      </c>
      <c r="K6549" s="21">
        <f>INDEX(LISTAS!$H:$Q,MATCH(BASE!H6549,LISTAS!$G:$G,0),MATCH(BASE!J6549,LISTAS!$H$3:$Q$3,0))*Tabela3[[#This Row],[QUANTIDADE]]</f>
        <v>18</v>
      </c>
      <c r="L6549" s="2" t="str">
        <f>TEXT(Tabela3[[#This Row],[DATA]],"MM")</f>
        <v>05</v>
      </c>
      <c r="M6549" s="2">
        <f>WEEKNUM(Tabela3[[#This Row],[DATA]])</f>
        <v>21</v>
      </c>
      <c r="N6549" s="18">
        <f>YEAR(Tabela3[[#This Row],[DATA]])</f>
        <v>2023</v>
      </c>
    </row>
    <row r="6550" spans="2:14">
      <c r="B6550" s="1">
        <v>45070</v>
      </c>
      <c r="C6550">
        <v>14890</v>
      </c>
      <c r="D6550">
        <f>COUNTIF(C$4:C6550,Tabela3[[#This Row],[COMANDA]])</f>
        <v>1</v>
      </c>
      <c r="E6550" t="s">
        <v>90</v>
      </c>
      <c r="F6550" t="s">
        <v>375</v>
      </c>
      <c r="G6550" t="s">
        <v>8</v>
      </c>
      <c r="H6550" t="s">
        <v>202</v>
      </c>
      <c r="I6550" s="2">
        <v>1</v>
      </c>
      <c r="J6550" t="s">
        <v>11</v>
      </c>
      <c r="K6550" s="21">
        <f>INDEX(LISTAS!$H:$Q,MATCH(BASE!H6550,LISTAS!$G:$G,0),MATCH(BASE!J6550,LISTAS!$H$3:$Q$3,0))*Tabela3[[#This Row],[QUANTIDADE]]</f>
        <v>20</v>
      </c>
      <c r="L6550" s="2" t="str">
        <f>TEXT(Tabela3[[#This Row],[DATA]],"MM")</f>
        <v>05</v>
      </c>
      <c r="M6550" s="2">
        <f>WEEKNUM(Tabela3[[#This Row],[DATA]])</f>
        <v>21</v>
      </c>
      <c r="N6550" s="18">
        <f>YEAR(Tabela3[[#This Row],[DATA]])</f>
        <v>2023</v>
      </c>
    </row>
    <row r="6551" spans="2:14">
      <c r="B6551" s="1">
        <v>45070</v>
      </c>
      <c r="C6551">
        <v>14891</v>
      </c>
      <c r="D6551">
        <f>COUNTIF(C$4:C6551,Tabela3[[#This Row],[COMANDA]])</f>
        <v>1</v>
      </c>
      <c r="E6551" t="s">
        <v>90</v>
      </c>
      <c r="F6551" t="s">
        <v>98</v>
      </c>
      <c r="G6551" t="s">
        <v>8</v>
      </c>
      <c r="H6551" t="s">
        <v>203</v>
      </c>
      <c r="I6551" s="2">
        <v>1</v>
      </c>
      <c r="J6551" t="s">
        <v>11</v>
      </c>
      <c r="K6551" s="21">
        <f>INDEX(LISTAS!$H:$Q,MATCH(BASE!H6551,LISTAS!$G:$G,0),MATCH(BASE!J6551,LISTAS!$H$3:$Q$3,0))*Tabela3[[#This Row],[QUANTIDADE]]</f>
        <v>20</v>
      </c>
      <c r="L6551" s="2" t="str">
        <f>TEXT(Tabela3[[#This Row],[DATA]],"MM")</f>
        <v>05</v>
      </c>
      <c r="M6551" s="2">
        <f>WEEKNUM(Tabela3[[#This Row],[DATA]])</f>
        <v>21</v>
      </c>
      <c r="N6551" s="18">
        <f>YEAR(Tabela3[[#This Row],[DATA]])</f>
        <v>2023</v>
      </c>
    </row>
    <row r="6552" spans="2:14">
      <c r="B6552" s="1">
        <v>45070</v>
      </c>
      <c r="C6552">
        <v>14891</v>
      </c>
      <c r="D6552">
        <f>COUNTIF(C$4:C6552,Tabela3[[#This Row],[COMANDA]])</f>
        <v>2</v>
      </c>
      <c r="E6552" t="s">
        <v>90</v>
      </c>
      <c r="F6552" t="s">
        <v>98</v>
      </c>
      <c r="G6552" t="s">
        <v>9</v>
      </c>
      <c r="H6552" t="s">
        <v>213</v>
      </c>
      <c r="I6552" s="2">
        <v>1</v>
      </c>
      <c r="J6552" t="s">
        <v>11</v>
      </c>
      <c r="K6552" s="21">
        <f>INDEX(LISTAS!$H:$Q,MATCH(BASE!H6552,LISTAS!$G:$G,0),MATCH(BASE!J6552,LISTAS!$H$3:$Q$3,0))*Tabela3[[#This Row],[QUANTIDADE]]</f>
        <v>4</v>
      </c>
      <c r="L6552" s="2" t="str">
        <f>TEXT(Tabela3[[#This Row],[DATA]],"MM")</f>
        <v>05</v>
      </c>
      <c r="M6552" s="2">
        <f>WEEKNUM(Tabela3[[#This Row],[DATA]])</f>
        <v>21</v>
      </c>
      <c r="N6552" s="18">
        <f>YEAR(Tabela3[[#This Row],[DATA]])</f>
        <v>2023</v>
      </c>
    </row>
    <row r="6553" spans="2:14">
      <c r="B6553" s="1">
        <v>45070</v>
      </c>
      <c r="C6553">
        <v>14892</v>
      </c>
      <c r="D6553">
        <f>COUNTIF(C$4:C6553,Tabela3[[#This Row],[COMANDA]])</f>
        <v>1</v>
      </c>
      <c r="E6553" t="s">
        <v>90</v>
      </c>
      <c r="F6553" t="s">
        <v>100</v>
      </c>
      <c r="G6553" t="s">
        <v>8</v>
      </c>
      <c r="H6553" t="s">
        <v>84</v>
      </c>
      <c r="I6553" s="2">
        <v>1</v>
      </c>
      <c r="J6553" t="s">
        <v>11</v>
      </c>
      <c r="K6553" s="21">
        <f>INDEX(LISTAS!$H:$Q,MATCH(BASE!H6553,LISTAS!$G:$G,0),MATCH(BASE!J6553,LISTAS!$H$3:$Q$3,0))*Tabela3[[#This Row],[QUANTIDADE]]</f>
        <v>16</v>
      </c>
      <c r="L6553" s="2" t="str">
        <f>TEXT(Tabela3[[#This Row],[DATA]],"MM")</f>
        <v>05</v>
      </c>
      <c r="M6553" s="2">
        <f>WEEKNUM(Tabela3[[#This Row],[DATA]])</f>
        <v>21</v>
      </c>
      <c r="N6553" s="18">
        <f>YEAR(Tabela3[[#This Row],[DATA]])</f>
        <v>2023</v>
      </c>
    </row>
    <row r="6554" spans="2:14">
      <c r="B6554" s="1">
        <v>45070</v>
      </c>
      <c r="C6554">
        <v>14893</v>
      </c>
      <c r="D6554">
        <f>COUNTIF(C$4:C6554,Tabela3[[#This Row],[COMANDA]])</f>
        <v>1</v>
      </c>
      <c r="E6554" t="s">
        <v>90</v>
      </c>
      <c r="F6554" t="s">
        <v>375</v>
      </c>
      <c r="G6554" t="s">
        <v>8</v>
      </c>
      <c r="H6554" t="s">
        <v>203</v>
      </c>
      <c r="I6554" s="2">
        <v>1</v>
      </c>
      <c r="J6554" t="s">
        <v>11</v>
      </c>
      <c r="K6554" s="21">
        <f>INDEX(LISTAS!$H:$Q,MATCH(BASE!H6554,LISTAS!$G:$G,0),MATCH(BASE!J6554,LISTAS!$H$3:$Q$3,0))*Tabela3[[#This Row],[QUANTIDADE]]</f>
        <v>20</v>
      </c>
      <c r="L6554" s="2" t="str">
        <f>TEXT(Tabela3[[#This Row],[DATA]],"MM")</f>
        <v>05</v>
      </c>
      <c r="M6554" s="2">
        <f>WEEKNUM(Tabela3[[#This Row],[DATA]])</f>
        <v>21</v>
      </c>
      <c r="N6554" s="18">
        <f>YEAR(Tabela3[[#This Row],[DATA]])</f>
        <v>2023</v>
      </c>
    </row>
    <row r="6555" spans="2:14">
      <c r="B6555" s="1">
        <v>45070</v>
      </c>
      <c r="C6555">
        <v>14894</v>
      </c>
      <c r="D6555">
        <f>COUNTIF(C$4:C6555,Tabela3[[#This Row],[COMANDA]])</f>
        <v>1</v>
      </c>
      <c r="E6555" t="s">
        <v>90</v>
      </c>
      <c r="F6555" t="s">
        <v>98</v>
      </c>
      <c r="G6555" t="s">
        <v>8</v>
      </c>
      <c r="H6555" t="s">
        <v>43</v>
      </c>
      <c r="I6555" s="2">
        <v>1</v>
      </c>
      <c r="J6555" t="s">
        <v>11</v>
      </c>
      <c r="K6555" s="21">
        <f>INDEX(LISTAS!$H:$Q,MATCH(BASE!H6555,LISTAS!$G:$G,0),MATCH(BASE!J6555,LISTAS!$H$3:$Q$3,0))*Tabela3[[#This Row],[QUANTIDADE]]</f>
        <v>18</v>
      </c>
      <c r="L6555" s="2" t="str">
        <f>TEXT(Tabela3[[#This Row],[DATA]],"MM")</f>
        <v>05</v>
      </c>
      <c r="M6555" s="2">
        <f>WEEKNUM(Tabela3[[#This Row],[DATA]])</f>
        <v>21</v>
      </c>
      <c r="N6555" s="18">
        <f>YEAR(Tabela3[[#This Row],[DATA]])</f>
        <v>2023</v>
      </c>
    </row>
    <row r="6556" spans="2:14">
      <c r="B6556" s="1">
        <v>45070</v>
      </c>
      <c r="C6556">
        <v>14895</v>
      </c>
      <c r="D6556">
        <f>COUNTIF(C$4:C6556,Tabela3[[#This Row],[COMANDA]])</f>
        <v>1</v>
      </c>
      <c r="E6556" t="s">
        <v>90</v>
      </c>
      <c r="F6556" t="s">
        <v>99</v>
      </c>
      <c r="G6556" t="s">
        <v>8</v>
      </c>
      <c r="H6556" t="s">
        <v>43</v>
      </c>
      <c r="I6556" s="2">
        <v>1</v>
      </c>
      <c r="J6556" t="s">
        <v>11</v>
      </c>
      <c r="K6556" s="21">
        <f>INDEX(LISTAS!$H:$Q,MATCH(BASE!H6556,LISTAS!$G:$G,0),MATCH(BASE!J6556,LISTAS!$H$3:$Q$3,0))*Tabela3[[#This Row],[QUANTIDADE]]</f>
        <v>18</v>
      </c>
      <c r="L6556" s="2" t="str">
        <f>TEXT(Tabela3[[#This Row],[DATA]],"MM")</f>
        <v>05</v>
      </c>
      <c r="M6556" s="2">
        <f>WEEKNUM(Tabela3[[#This Row],[DATA]])</f>
        <v>21</v>
      </c>
      <c r="N6556" s="18">
        <f>YEAR(Tabela3[[#This Row],[DATA]])</f>
        <v>2023</v>
      </c>
    </row>
    <row r="6557" spans="2:14">
      <c r="B6557" s="1">
        <v>45070</v>
      </c>
      <c r="C6557">
        <v>14895</v>
      </c>
      <c r="D6557">
        <f>COUNTIF(C$4:C6557,Tabela3[[#This Row],[COMANDA]])</f>
        <v>2</v>
      </c>
      <c r="E6557" t="s">
        <v>90</v>
      </c>
      <c r="F6557" t="s">
        <v>98</v>
      </c>
      <c r="G6557" t="s">
        <v>8</v>
      </c>
      <c r="H6557" t="s">
        <v>202</v>
      </c>
      <c r="I6557" s="2">
        <v>1</v>
      </c>
      <c r="J6557" t="s">
        <v>11</v>
      </c>
      <c r="K6557" s="21">
        <f>INDEX(LISTAS!$H:$Q,MATCH(BASE!H6557,LISTAS!$G:$G,0),MATCH(BASE!J6557,LISTAS!$H$3:$Q$3,0))*Tabela3[[#This Row],[QUANTIDADE]]</f>
        <v>20</v>
      </c>
      <c r="L6557" s="2" t="str">
        <f>TEXT(Tabela3[[#This Row],[DATA]],"MM")</f>
        <v>05</v>
      </c>
      <c r="M6557" s="2">
        <f>WEEKNUM(Tabela3[[#This Row],[DATA]])</f>
        <v>21</v>
      </c>
      <c r="N6557" s="18">
        <f>YEAR(Tabela3[[#This Row],[DATA]])</f>
        <v>2023</v>
      </c>
    </row>
    <row r="6558" spans="2:14">
      <c r="B6558" s="1">
        <v>45070</v>
      </c>
      <c r="C6558">
        <v>14896</v>
      </c>
      <c r="D6558">
        <f>COUNTIF(C$4:C6558,Tabela3[[#This Row],[COMANDA]])</f>
        <v>1</v>
      </c>
      <c r="E6558" t="s">
        <v>90</v>
      </c>
      <c r="F6558" t="s">
        <v>98</v>
      </c>
      <c r="G6558" t="s">
        <v>8</v>
      </c>
      <c r="H6558" t="s">
        <v>204</v>
      </c>
      <c r="I6558" s="2">
        <v>1</v>
      </c>
      <c r="J6558" t="s">
        <v>11</v>
      </c>
      <c r="K6558" s="21">
        <f>INDEX(LISTAS!$H:$Q,MATCH(BASE!H6558,LISTAS!$G:$G,0),MATCH(BASE!J6558,LISTAS!$H$3:$Q$3,0))*Tabela3[[#This Row],[QUANTIDADE]]</f>
        <v>18</v>
      </c>
      <c r="L6558" s="2" t="str">
        <f>TEXT(Tabela3[[#This Row],[DATA]],"MM")</f>
        <v>05</v>
      </c>
      <c r="M6558" s="2">
        <f>WEEKNUM(Tabela3[[#This Row],[DATA]])</f>
        <v>21</v>
      </c>
      <c r="N6558" s="18">
        <f>YEAR(Tabela3[[#This Row],[DATA]])</f>
        <v>2023</v>
      </c>
    </row>
    <row r="6559" spans="2:14">
      <c r="B6559" s="1">
        <v>45070</v>
      </c>
      <c r="C6559">
        <v>14897</v>
      </c>
      <c r="D6559">
        <f>COUNTIF(C$4:C6559,Tabela3[[#This Row],[COMANDA]])</f>
        <v>1</v>
      </c>
      <c r="E6559" t="s">
        <v>90</v>
      </c>
      <c r="F6559" t="s">
        <v>98</v>
      </c>
      <c r="G6559" t="s">
        <v>8</v>
      </c>
      <c r="H6559" t="s">
        <v>211</v>
      </c>
      <c r="I6559" s="2">
        <v>1</v>
      </c>
      <c r="J6559" t="s">
        <v>11</v>
      </c>
      <c r="K6559" s="21">
        <f>INDEX(LISTAS!$H:$Q,MATCH(BASE!H6559,LISTAS!$G:$G,0),MATCH(BASE!J6559,LISTAS!$H$3:$Q$3,0))*Tabela3[[#This Row],[QUANTIDADE]]</f>
        <v>20</v>
      </c>
      <c r="L6559" s="2" t="str">
        <f>TEXT(Tabela3[[#This Row],[DATA]],"MM")</f>
        <v>05</v>
      </c>
      <c r="M6559" s="2">
        <f>WEEKNUM(Tabela3[[#This Row],[DATA]])</f>
        <v>21</v>
      </c>
      <c r="N6559" s="18">
        <f>YEAR(Tabela3[[#This Row],[DATA]])</f>
        <v>2023</v>
      </c>
    </row>
    <row r="6560" spans="2:14">
      <c r="B6560" s="1">
        <v>45070</v>
      </c>
      <c r="C6560">
        <v>14897</v>
      </c>
      <c r="D6560">
        <f>COUNTIF(C$4:C6560,Tabela3[[#This Row],[COMANDA]])</f>
        <v>2</v>
      </c>
      <c r="E6560" t="s">
        <v>90</v>
      </c>
      <c r="F6560" t="s">
        <v>98</v>
      </c>
      <c r="G6560" t="s">
        <v>61</v>
      </c>
      <c r="H6560" t="s">
        <v>163</v>
      </c>
      <c r="I6560" s="2">
        <v>1</v>
      </c>
      <c r="J6560" t="s">
        <v>11</v>
      </c>
      <c r="K6560" s="21">
        <f>INDEX(LISTAS!$H:$Q,MATCH(BASE!H6560,LISTAS!$G:$G,0),MATCH(BASE!J6560,LISTAS!$H$3:$Q$3,0))*Tabela3[[#This Row],[QUANTIDADE]]</f>
        <v>4</v>
      </c>
      <c r="L6560" s="2" t="str">
        <f>TEXT(Tabela3[[#This Row],[DATA]],"MM")</f>
        <v>05</v>
      </c>
      <c r="M6560" s="2">
        <f>WEEKNUM(Tabela3[[#This Row],[DATA]])</f>
        <v>21</v>
      </c>
      <c r="N6560" s="18">
        <f>YEAR(Tabela3[[#This Row],[DATA]])</f>
        <v>2023</v>
      </c>
    </row>
    <row r="6561" spans="2:14">
      <c r="B6561" s="1">
        <v>45070</v>
      </c>
      <c r="C6561">
        <v>14898</v>
      </c>
      <c r="D6561">
        <f>COUNTIF(C$4:C6561,Tabela3[[#This Row],[COMANDA]])</f>
        <v>1</v>
      </c>
      <c r="E6561" t="s">
        <v>90</v>
      </c>
      <c r="F6561" t="s">
        <v>98</v>
      </c>
      <c r="G6561" t="s">
        <v>8</v>
      </c>
      <c r="H6561" t="s">
        <v>206</v>
      </c>
      <c r="I6561" s="2">
        <v>1</v>
      </c>
      <c r="J6561" t="s">
        <v>11</v>
      </c>
      <c r="K6561" s="21">
        <f>INDEX(LISTAS!$H:$Q,MATCH(BASE!H6561,LISTAS!$G:$G,0),MATCH(BASE!J6561,LISTAS!$H$3:$Q$3,0))*Tabela3[[#This Row],[QUANTIDADE]]</f>
        <v>18</v>
      </c>
      <c r="L6561" s="2" t="str">
        <f>TEXT(Tabela3[[#This Row],[DATA]],"MM")</f>
        <v>05</v>
      </c>
      <c r="M6561" s="2">
        <f>WEEKNUM(Tabela3[[#This Row],[DATA]])</f>
        <v>21</v>
      </c>
      <c r="N6561" s="18">
        <f>YEAR(Tabela3[[#This Row],[DATA]])</f>
        <v>2023</v>
      </c>
    </row>
    <row r="6562" spans="2:14">
      <c r="B6562" s="1">
        <v>45070</v>
      </c>
      <c r="C6562">
        <v>14899</v>
      </c>
      <c r="D6562">
        <f>COUNTIF(C$4:C6562,Tabela3[[#This Row],[COMANDA]])</f>
        <v>1</v>
      </c>
      <c r="E6562" t="s">
        <v>90</v>
      </c>
      <c r="F6562" t="s">
        <v>99</v>
      </c>
      <c r="G6562" t="s">
        <v>8</v>
      </c>
      <c r="H6562" t="s">
        <v>203</v>
      </c>
      <c r="I6562" s="2">
        <v>1</v>
      </c>
      <c r="J6562" t="s">
        <v>11</v>
      </c>
      <c r="K6562" s="21">
        <f>INDEX(LISTAS!$H:$Q,MATCH(BASE!H6562,LISTAS!$G:$G,0),MATCH(BASE!J6562,LISTAS!$H$3:$Q$3,0))*Tabela3[[#This Row],[QUANTIDADE]]</f>
        <v>20</v>
      </c>
      <c r="L6562" s="2" t="str">
        <f>TEXT(Tabela3[[#This Row],[DATA]],"MM")</f>
        <v>05</v>
      </c>
      <c r="M6562" s="2">
        <f>WEEKNUM(Tabela3[[#This Row],[DATA]])</f>
        <v>21</v>
      </c>
      <c r="N6562" s="18">
        <f>YEAR(Tabela3[[#This Row],[DATA]])</f>
        <v>2023</v>
      </c>
    </row>
    <row r="6563" spans="2:14">
      <c r="B6563" s="1">
        <v>45070</v>
      </c>
      <c r="C6563">
        <v>14899</v>
      </c>
      <c r="D6563">
        <f>COUNTIF(C$4:C6563,Tabela3[[#This Row],[COMANDA]])</f>
        <v>2</v>
      </c>
      <c r="E6563" t="s">
        <v>90</v>
      </c>
      <c r="F6563" t="s">
        <v>99</v>
      </c>
      <c r="G6563" t="s">
        <v>10</v>
      </c>
      <c r="H6563" t="s">
        <v>477</v>
      </c>
      <c r="I6563" s="2">
        <v>1</v>
      </c>
      <c r="J6563" t="s">
        <v>259</v>
      </c>
      <c r="K6563" s="21">
        <f>INDEX(LISTAS!$H:$Q,MATCH(BASE!H6563,LISTAS!$G:$G,0),MATCH(BASE!J6563,LISTAS!$H$3:$Q$3,0))*Tabela3[[#This Row],[QUANTIDADE]]</f>
        <v>2.5</v>
      </c>
      <c r="L6563" s="2" t="str">
        <f>TEXT(Tabela3[[#This Row],[DATA]],"MM")</f>
        <v>05</v>
      </c>
      <c r="M6563" s="2">
        <f>WEEKNUM(Tabela3[[#This Row],[DATA]])</f>
        <v>21</v>
      </c>
      <c r="N6563" s="18">
        <f>YEAR(Tabela3[[#This Row],[DATA]])</f>
        <v>2023</v>
      </c>
    </row>
    <row r="6564" spans="2:14">
      <c r="B6564" s="1">
        <v>45070</v>
      </c>
      <c r="C6564">
        <v>14900</v>
      </c>
      <c r="D6564">
        <f>COUNTIF(C$4:C6564,Tabela3[[#This Row],[COMANDA]])</f>
        <v>1</v>
      </c>
      <c r="E6564" t="s">
        <v>90</v>
      </c>
      <c r="F6564" t="s">
        <v>100</v>
      </c>
      <c r="G6564" t="s">
        <v>8</v>
      </c>
      <c r="H6564" t="s">
        <v>211</v>
      </c>
      <c r="I6564" s="2">
        <v>1</v>
      </c>
      <c r="J6564" t="s">
        <v>11</v>
      </c>
      <c r="K6564" s="21">
        <f>INDEX(LISTAS!$H:$Q,MATCH(BASE!H6564,LISTAS!$G:$G,0),MATCH(BASE!J6564,LISTAS!$H$3:$Q$3,0))*Tabela3[[#This Row],[QUANTIDADE]]</f>
        <v>20</v>
      </c>
      <c r="L6564" s="2" t="str">
        <f>TEXT(Tabela3[[#This Row],[DATA]],"MM")</f>
        <v>05</v>
      </c>
      <c r="M6564" s="2">
        <f>WEEKNUM(Tabela3[[#This Row],[DATA]])</f>
        <v>21</v>
      </c>
      <c r="N6564" s="18">
        <f>YEAR(Tabela3[[#This Row],[DATA]])</f>
        <v>2023</v>
      </c>
    </row>
    <row r="6565" spans="2:14">
      <c r="B6565" s="1">
        <v>45070</v>
      </c>
      <c r="C6565">
        <v>14900</v>
      </c>
      <c r="D6565">
        <f>COUNTIF(C$4:C6565,Tabela3[[#This Row],[COMANDA]])</f>
        <v>2</v>
      </c>
      <c r="E6565" t="s">
        <v>90</v>
      </c>
      <c r="F6565" t="s">
        <v>100</v>
      </c>
      <c r="G6565" t="s">
        <v>9</v>
      </c>
      <c r="H6565" t="s">
        <v>138</v>
      </c>
      <c r="I6565" s="2">
        <v>1</v>
      </c>
      <c r="J6565" t="s">
        <v>11</v>
      </c>
      <c r="K6565" s="21">
        <f>INDEX(LISTAS!$H:$Q,MATCH(BASE!H6565,LISTAS!$G:$G,0),MATCH(BASE!J6565,LISTAS!$H$3:$Q$3,0))*Tabela3[[#This Row],[QUANTIDADE]]</f>
        <v>4</v>
      </c>
      <c r="L6565" s="2" t="str">
        <f>TEXT(Tabela3[[#This Row],[DATA]],"MM")</f>
        <v>05</v>
      </c>
      <c r="M6565" s="2">
        <f>WEEKNUM(Tabela3[[#This Row],[DATA]])</f>
        <v>21</v>
      </c>
      <c r="N6565" s="18">
        <f>YEAR(Tabela3[[#This Row],[DATA]])</f>
        <v>2023</v>
      </c>
    </row>
    <row r="6566" spans="2:14">
      <c r="B6566" s="1">
        <v>45070</v>
      </c>
      <c r="C6566">
        <v>14901</v>
      </c>
      <c r="D6566">
        <f>COUNTIF(C$4:C6566,Tabela3[[#This Row],[COMANDA]])</f>
        <v>1</v>
      </c>
      <c r="E6566" t="s">
        <v>90</v>
      </c>
      <c r="F6566" t="s">
        <v>98</v>
      </c>
      <c r="G6566" t="s">
        <v>8</v>
      </c>
      <c r="H6566" t="s">
        <v>203</v>
      </c>
      <c r="I6566" s="2">
        <v>1</v>
      </c>
      <c r="J6566" t="s">
        <v>11</v>
      </c>
      <c r="K6566" s="21">
        <f>INDEX(LISTAS!$H:$Q,MATCH(BASE!H6566,LISTAS!$G:$G,0),MATCH(BASE!J6566,LISTAS!$H$3:$Q$3,0))*Tabela3[[#This Row],[QUANTIDADE]]</f>
        <v>20</v>
      </c>
      <c r="L6566" s="2" t="str">
        <f>TEXT(Tabela3[[#This Row],[DATA]],"MM")</f>
        <v>05</v>
      </c>
      <c r="M6566" s="2">
        <f>WEEKNUM(Tabela3[[#This Row],[DATA]])</f>
        <v>21</v>
      </c>
      <c r="N6566" s="18">
        <f>YEAR(Tabela3[[#This Row],[DATA]])</f>
        <v>2023</v>
      </c>
    </row>
    <row r="6567" spans="2:14">
      <c r="B6567" s="1">
        <v>45070</v>
      </c>
      <c r="C6567">
        <v>14902</v>
      </c>
      <c r="D6567">
        <f>COUNTIF(C$4:C6567,Tabela3[[#This Row],[COMANDA]])</f>
        <v>1</v>
      </c>
      <c r="E6567" t="s">
        <v>90</v>
      </c>
      <c r="F6567" t="s">
        <v>98</v>
      </c>
      <c r="G6567" t="s">
        <v>8</v>
      </c>
      <c r="H6567" t="s">
        <v>204</v>
      </c>
      <c r="I6567" s="2">
        <v>1</v>
      </c>
      <c r="J6567" t="s">
        <v>11</v>
      </c>
      <c r="K6567" s="21">
        <f>INDEX(LISTAS!$H:$Q,MATCH(BASE!H6567,LISTAS!$G:$G,0),MATCH(BASE!J6567,LISTAS!$H$3:$Q$3,0))*Tabela3[[#This Row],[QUANTIDADE]]</f>
        <v>18</v>
      </c>
      <c r="L6567" s="2" t="str">
        <f>TEXT(Tabela3[[#This Row],[DATA]],"MM")</f>
        <v>05</v>
      </c>
      <c r="M6567" s="2">
        <f>WEEKNUM(Tabela3[[#This Row],[DATA]])</f>
        <v>21</v>
      </c>
      <c r="N6567" s="18">
        <f>YEAR(Tabela3[[#This Row],[DATA]])</f>
        <v>2023</v>
      </c>
    </row>
    <row r="6568" spans="2:14">
      <c r="B6568" s="1">
        <v>45070</v>
      </c>
      <c r="C6568">
        <v>14903</v>
      </c>
      <c r="D6568">
        <f>COUNTIF(C$4:C6568,Tabela3[[#This Row],[COMANDA]])</f>
        <v>1</v>
      </c>
      <c r="E6568" t="s">
        <v>90</v>
      </c>
      <c r="F6568" t="s">
        <v>99</v>
      </c>
      <c r="G6568" t="s">
        <v>8</v>
      </c>
      <c r="H6568" t="s">
        <v>206</v>
      </c>
      <c r="I6568" s="2">
        <v>2</v>
      </c>
      <c r="J6568" t="s">
        <v>11</v>
      </c>
      <c r="K6568" s="21">
        <f>INDEX(LISTAS!$H:$Q,MATCH(BASE!H6568,LISTAS!$G:$G,0),MATCH(BASE!J6568,LISTAS!$H$3:$Q$3,0))*Tabela3[[#This Row],[QUANTIDADE]]</f>
        <v>36</v>
      </c>
      <c r="L6568" s="2" t="str">
        <f>TEXT(Tabela3[[#This Row],[DATA]],"MM")</f>
        <v>05</v>
      </c>
      <c r="M6568" s="2">
        <f>WEEKNUM(Tabela3[[#This Row],[DATA]])</f>
        <v>21</v>
      </c>
      <c r="N6568" s="18">
        <f>YEAR(Tabela3[[#This Row],[DATA]])</f>
        <v>2023</v>
      </c>
    </row>
    <row r="6569" spans="2:14">
      <c r="B6569" s="1">
        <v>45070</v>
      </c>
      <c r="C6569">
        <v>14903</v>
      </c>
      <c r="D6569">
        <f>COUNTIF(C$4:C6569,Tabela3[[#This Row],[COMANDA]])</f>
        <v>2</v>
      </c>
      <c r="E6569" t="s">
        <v>90</v>
      </c>
      <c r="F6569" t="s">
        <v>99</v>
      </c>
      <c r="G6569" t="s">
        <v>61</v>
      </c>
      <c r="H6569" t="s">
        <v>163</v>
      </c>
      <c r="I6569" s="2">
        <v>1</v>
      </c>
      <c r="J6569" t="s">
        <v>11</v>
      </c>
      <c r="K6569" s="21">
        <f>INDEX(LISTAS!$H:$Q,MATCH(BASE!H6569,LISTAS!$G:$G,0),MATCH(BASE!J6569,LISTAS!$H$3:$Q$3,0))*Tabela3[[#This Row],[QUANTIDADE]]</f>
        <v>4</v>
      </c>
      <c r="L6569" s="2" t="str">
        <f>TEXT(Tabela3[[#This Row],[DATA]],"MM")</f>
        <v>05</v>
      </c>
      <c r="M6569" s="2">
        <f>WEEKNUM(Tabela3[[#This Row],[DATA]])</f>
        <v>21</v>
      </c>
      <c r="N6569" s="18">
        <f>YEAR(Tabela3[[#This Row],[DATA]])</f>
        <v>2023</v>
      </c>
    </row>
    <row r="6570" spans="2:14">
      <c r="B6570" s="1">
        <v>45070</v>
      </c>
      <c r="C6570">
        <v>14903</v>
      </c>
      <c r="D6570">
        <f>COUNTIF(C$4:C6570,Tabela3[[#This Row],[COMANDA]])</f>
        <v>3</v>
      </c>
      <c r="E6570" t="s">
        <v>90</v>
      </c>
      <c r="F6570" t="s">
        <v>99</v>
      </c>
      <c r="G6570" t="s">
        <v>9</v>
      </c>
      <c r="H6570" t="s">
        <v>241</v>
      </c>
      <c r="I6570" s="2">
        <v>1</v>
      </c>
      <c r="J6570" t="s">
        <v>11</v>
      </c>
      <c r="K6570" s="21">
        <f>INDEX(LISTAS!$H:$Q,MATCH(BASE!H6570,LISTAS!$G:$G,0),MATCH(BASE!J6570,LISTAS!$H$3:$Q$3,0))*Tabela3[[#This Row],[QUANTIDADE]]</f>
        <v>3</v>
      </c>
      <c r="L6570" s="2" t="str">
        <f>TEXT(Tabela3[[#This Row],[DATA]],"MM")</f>
        <v>05</v>
      </c>
      <c r="M6570" s="2">
        <f>WEEKNUM(Tabela3[[#This Row],[DATA]])</f>
        <v>21</v>
      </c>
      <c r="N6570" s="18">
        <f>YEAR(Tabela3[[#This Row],[DATA]])</f>
        <v>2023</v>
      </c>
    </row>
    <row r="6571" spans="2:14">
      <c r="B6571" s="1">
        <v>45070</v>
      </c>
      <c r="C6571">
        <v>14903</v>
      </c>
      <c r="D6571">
        <f>COUNTIF(C$4:C6571,Tabela3[[#This Row],[COMANDA]])</f>
        <v>4</v>
      </c>
      <c r="E6571" t="s">
        <v>90</v>
      </c>
      <c r="F6571" t="s">
        <v>99</v>
      </c>
      <c r="G6571" t="s">
        <v>9</v>
      </c>
      <c r="H6571" t="s">
        <v>475</v>
      </c>
      <c r="I6571" s="2">
        <v>1</v>
      </c>
      <c r="J6571" t="s">
        <v>11</v>
      </c>
      <c r="K6571" s="21">
        <f>INDEX(LISTAS!$H:$Q,MATCH(BASE!H6571,LISTAS!$G:$G,0),MATCH(BASE!J6571,LISTAS!$H$3:$Q$3,0))*Tabela3[[#This Row],[QUANTIDADE]]</f>
        <v>4</v>
      </c>
      <c r="L6571" s="2" t="str">
        <f>TEXT(Tabela3[[#This Row],[DATA]],"MM")</f>
        <v>05</v>
      </c>
      <c r="M6571" s="2">
        <f>WEEKNUM(Tabela3[[#This Row],[DATA]])</f>
        <v>21</v>
      </c>
      <c r="N6571" s="18">
        <f>YEAR(Tabela3[[#This Row],[DATA]])</f>
        <v>2023</v>
      </c>
    </row>
    <row r="6572" spans="2:14">
      <c r="B6572" s="1">
        <v>45070</v>
      </c>
      <c r="C6572">
        <v>14904</v>
      </c>
      <c r="D6572">
        <f>COUNTIF(C$4:C6572,Tabela3[[#This Row],[COMANDA]])</f>
        <v>1</v>
      </c>
      <c r="E6572" t="s">
        <v>90</v>
      </c>
      <c r="F6572" t="s">
        <v>375</v>
      </c>
      <c r="G6572" t="s">
        <v>8</v>
      </c>
      <c r="H6572" t="s">
        <v>41</v>
      </c>
      <c r="I6572" s="2">
        <v>1</v>
      </c>
      <c r="J6572" t="s">
        <v>11</v>
      </c>
      <c r="K6572" s="21">
        <f>INDEX(LISTAS!$H:$Q,MATCH(BASE!H6572,LISTAS!$G:$G,0),MATCH(BASE!J6572,LISTAS!$H$3:$Q$3,0))*Tabela3[[#This Row],[QUANTIDADE]]</f>
        <v>14</v>
      </c>
      <c r="L6572" s="2" t="str">
        <f>TEXT(Tabela3[[#This Row],[DATA]],"MM")</f>
        <v>05</v>
      </c>
      <c r="M6572" s="2">
        <f>WEEKNUM(Tabela3[[#This Row],[DATA]])</f>
        <v>21</v>
      </c>
      <c r="N6572" s="18">
        <f>YEAR(Tabela3[[#This Row],[DATA]])</f>
        <v>2023</v>
      </c>
    </row>
    <row r="6573" spans="2:14">
      <c r="B6573" s="1">
        <v>45070</v>
      </c>
      <c r="C6573">
        <v>14904</v>
      </c>
      <c r="D6573">
        <f>COUNTIF(C$4:C6573,Tabela3[[#This Row],[COMANDA]])</f>
        <v>2</v>
      </c>
      <c r="E6573" t="s">
        <v>90</v>
      </c>
      <c r="F6573" t="s">
        <v>375</v>
      </c>
      <c r="G6573" t="s">
        <v>61</v>
      </c>
      <c r="H6573" t="s">
        <v>199</v>
      </c>
      <c r="I6573" s="2">
        <v>1</v>
      </c>
      <c r="J6573" t="s">
        <v>11</v>
      </c>
      <c r="K6573" s="21">
        <f>INDEX(LISTAS!$H:$Q,MATCH(BASE!H6573,LISTAS!$G:$G,0),MATCH(BASE!J6573,LISTAS!$H$3:$Q$3,0))*Tabela3[[#This Row],[QUANTIDADE]]</f>
        <v>1</v>
      </c>
      <c r="L6573" s="2" t="str">
        <f>TEXT(Tabela3[[#This Row],[DATA]],"MM")</f>
        <v>05</v>
      </c>
      <c r="M6573" s="2">
        <f>WEEKNUM(Tabela3[[#This Row],[DATA]])</f>
        <v>21</v>
      </c>
      <c r="N6573" s="18">
        <f>YEAR(Tabela3[[#This Row],[DATA]])</f>
        <v>2023</v>
      </c>
    </row>
    <row r="6574" spans="2:14">
      <c r="B6574" s="1">
        <v>45070</v>
      </c>
      <c r="C6574">
        <v>14905</v>
      </c>
      <c r="D6574">
        <f>COUNTIF(C$4:C6574,Tabela3[[#This Row],[COMANDA]])</f>
        <v>1</v>
      </c>
      <c r="E6574" t="s">
        <v>90</v>
      </c>
      <c r="F6574" t="s">
        <v>100</v>
      </c>
      <c r="G6574" t="s">
        <v>8</v>
      </c>
      <c r="H6574" t="s">
        <v>84</v>
      </c>
      <c r="I6574" s="2">
        <v>1</v>
      </c>
      <c r="J6574" t="s">
        <v>11</v>
      </c>
      <c r="K6574" s="21">
        <f>INDEX(LISTAS!$H:$Q,MATCH(BASE!H6574,LISTAS!$G:$G,0),MATCH(BASE!J6574,LISTAS!$H$3:$Q$3,0))*Tabela3[[#This Row],[QUANTIDADE]]</f>
        <v>16</v>
      </c>
      <c r="L6574" s="2" t="str">
        <f>TEXT(Tabela3[[#This Row],[DATA]],"MM")</f>
        <v>05</v>
      </c>
      <c r="M6574" s="2">
        <f>WEEKNUM(Tabela3[[#This Row],[DATA]])</f>
        <v>21</v>
      </c>
      <c r="N6574" s="18">
        <f>YEAR(Tabela3[[#This Row],[DATA]])</f>
        <v>2023</v>
      </c>
    </row>
    <row r="6575" spans="2:14">
      <c r="B6575" s="1">
        <v>45070</v>
      </c>
      <c r="C6575">
        <v>14906</v>
      </c>
      <c r="D6575">
        <f>COUNTIF(C$4:C6575,Tabela3[[#This Row],[COMANDA]])</f>
        <v>1</v>
      </c>
      <c r="E6575" t="s">
        <v>90</v>
      </c>
      <c r="F6575" t="s">
        <v>99</v>
      </c>
      <c r="G6575" t="s">
        <v>8</v>
      </c>
      <c r="H6575" t="s">
        <v>203</v>
      </c>
      <c r="I6575" s="2">
        <v>2</v>
      </c>
      <c r="J6575" t="s">
        <v>11</v>
      </c>
      <c r="K6575" s="21">
        <f>INDEX(LISTAS!$H:$Q,MATCH(BASE!H6575,LISTAS!$G:$G,0),MATCH(BASE!J6575,LISTAS!$H$3:$Q$3,0))*Tabela3[[#This Row],[QUANTIDADE]]</f>
        <v>40</v>
      </c>
      <c r="L6575" s="2" t="str">
        <f>TEXT(Tabela3[[#This Row],[DATA]],"MM")</f>
        <v>05</v>
      </c>
      <c r="M6575" s="2">
        <f>WEEKNUM(Tabela3[[#This Row],[DATA]])</f>
        <v>21</v>
      </c>
      <c r="N6575" s="18">
        <f>YEAR(Tabela3[[#This Row],[DATA]])</f>
        <v>2023</v>
      </c>
    </row>
    <row r="6576" spans="2:14">
      <c r="B6576" s="1">
        <v>45070</v>
      </c>
      <c r="C6576">
        <v>14906</v>
      </c>
      <c r="D6576">
        <f>COUNTIF(C$4:C6576,Tabela3[[#This Row],[COMANDA]])</f>
        <v>2</v>
      </c>
      <c r="E6576" t="s">
        <v>90</v>
      </c>
      <c r="F6576" t="s">
        <v>99</v>
      </c>
      <c r="G6576" t="s">
        <v>9</v>
      </c>
      <c r="H6576" t="s">
        <v>142</v>
      </c>
      <c r="I6576" s="2">
        <v>1</v>
      </c>
      <c r="J6576" t="s">
        <v>11</v>
      </c>
      <c r="K6576" s="21">
        <f>INDEX(LISTAS!$H:$Q,MATCH(BASE!H6576,LISTAS!$G:$G,0),MATCH(BASE!J6576,LISTAS!$H$3:$Q$3,0))*Tabela3[[#This Row],[QUANTIDADE]]</f>
        <v>6</v>
      </c>
      <c r="L6576" s="2" t="str">
        <f>TEXT(Tabela3[[#This Row],[DATA]],"MM")</f>
        <v>05</v>
      </c>
      <c r="M6576" s="2">
        <f>WEEKNUM(Tabela3[[#This Row],[DATA]])</f>
        <v>21</v>
      </c>
      <c r="N6576" s="18">
        <f>YEAR(Tabela3[[#This Row],[DATA]])</f>
        <v>2023</v>
      </c>
    </row>
    <row r="6577" spans="2:14">
      <c r="B6577" s="1">
        <v>45070</v>
      </c>
      <c r="C6577">
        <v>14907</v>
      </c>
      <c r="D6577">
        <f>COUNTIF(C$4:C6577,Tabela3[[#This Row],[COMANDA]])</f>
        <v>1</v>
      </c>
      <c r="E6577" t="s">
        <v>90</v>
      </c>
      <c r="F6577" t="s">
        <v>99</v>
      </c>
      <c r="G6577" t="s">
        <v>8</v>
      </c>
      <c r="H6577" t="s">
        <v>39</v>
      </c>
      <c r="I6577" s="2">
        <v>1</v>
      </c>
      <c r="J6577" t="s">
        <v>11</v>
      </c>
      <c r="K6577" s="21">
        <f>INDEX(LISTAS!$H:$Q,MATCH(BASE!H6577,LISTAS!$G:$G,0),MATCH(BASE!J6577,LISTAS!$H$3:$Q$3,0))*Tabela3[[#This Row],[QUANTIDADE]]</f>
        <v>12</v>
      </c>
      <c r="L6577" s="2" t="str">
        <f>TEXT(Tabela3[[#This Row],[DATA]],"MM")</f>
        <v>05</v>
      </c>
      <c r="M6577" s="2">
        <f>WEEKNUM(Tabela3[[#This Row],[DATA]])</f>
        <v>21</v>
      </c>
      <c r="N6577" s="18">
        <f>YEAR(Tabela3[[#This Row],[DATA]])</f>
        <v>2023</v>
      </c>
    </row>
    <row r="6578" spans="2:14">
      <c r="B6578" s="1">
        <v>45070</v>
      </c>
      <c r="C6578">
        <v>14907</v>
      </c>
      <c r="D6578">
        <f>COUNTIF(C$4:C6578,Tabela3[[#This Row],[COMANDA]])</f>
        <v>2</v>
      </c>
      <c r="E6578" t="s">
        <v>90</v>
      </c>
      <c r="F6578" t="s">
        <v>99</v>
      </c>
      <c r="G6578" t="s">
        <v>61</v>
      </c>
      <c r="H6578" t="s">
        <v>163</v>
      </c>
      <c r="I6578" s="2">
        <v>1</v>
      </c>
      <c r="J6578" t="s">
        <v>11</v>
      </c>
      <c r="K6578" s="21">
        <f>INDEX(LISTAS!$H:$Q,MATCH(BASE!H6578,LISTAS!$G:$G,0),MATCH(BASE!J6578,LISTAS!$H$3:$Q$3,0))*Tabela3[[#This Row],[QUANTIDADE]]</f>
        <v>4</v>
      </c>
      <c r="L6578" s="2" t="str">
        <f>TEXT(Tabela3[[#This Row],[DATA]],"MM")</f>
        <v>05</v>
      </c>
      <c r="M6578" s="2">
        <f>WEEKNUM(Tabela3[[#This Row],[DATA]])</f>
        <v>21</v>
      </c>
      <c r="N6578" s="18">
        <f>YEAR(Tabela3[[#This Row],[DATA]])</f>
        <v>2023</v>
      </c>
    </row>
    <row r="6579" spans="2:14">
      <c r="B6579" s="1">
        <v>45070</v>
      </c>
      <c r="C6579">
        <v>14908</v>
      </c>
      <c r="D6579">
        <f>COUNTIF(C$4:C6579,Tabela3[[#This Row],[COMANDA]])</f>
        <v>1</v>
      </c>
      <c r="E6579" t="s">
        <v>90</v>
      </c>
      <c r="F6579" t="s">
        <v>98</v>
      </c>
      <c r="G6579" t="s">
        <v>8</v>
      </c>
      <c r="H6579" t="s">
        <v>203</v>
      </c>
      <c r="I6579" s="2">
        <v>1</v>
      </c>
      <c r="J6579" t="s">
        <v>11</v>
      </c>
      <c r="K6579" s="21">
        <f>INDEX(LISTAS!$H:$Q,MATCH(BASE!H6579,LISTAS!$G:$G,0),MATCH(BASE!J6579,LISTAS!$H$3:$Q$3,0))*Tabela3[[#This Row],[QUANTIDADE]]</f>
        <v>20</v>
      </c>
      <c r="L6579" s="2" t="str">
        <f>TEXT(Tabela3[[#This Row],[DATA]],"MM")</f>
        <v>05</v>
      </c>
      <c r="M6579" s="2">
        <f>WEEKNUM(Tabela3[[#This Row],[DATA]])</f>
        <v>21</v>
      </c>
      <c r="N6579" s="18">
        <f>YEAR(Tabela3[[#This Row],[DATA]])</f>
        <v>2023</v>
      </c>
    </row>
    <row r="6580" spans="2:14">
      <c r="B6580" s="1">
        <v>45070</v>
      </c>
      <c r="C6580">
        <v>14909</v>
      </c>
      <c r="D6580">
        <f>COUNTIF(C$4:C6580,Tabela3[[#This Row],[COMANDA]])</f>
        <v>1</v>
      </c>
      <c r="E6580" t="s">
        <v>90</v>
      </c>
      <c r="F6580" t="s">
        <v>98</v>
      </c>
      <c r="G6580" t="s">
        <v>8</v>
      </c>
      <c r="H6580" t="s">
        <v>202</v>
      </c>
      <c r="I6580" s="2">
        <v>1</v>
      </c>
      <c r="J6580" t="s">
        <v>11</v>
      </c>
      <c r="K6580" s="21">
        <f>INDEX(LISTAS!$H:$Q,MATCH(BASE!H6580,LISTAS!$G:$G,0),MATCH(BASE!J6580,LISTAS!$H$3:$Q$3,0))*Tabela3[[#This Row],[QUANTIDADE]]</f>
        <v>20</v>
      </c>
      <c r="L6580" s="2" t="str">
        <f>TEXT(Tabela3[[#This Row],[DATA]],"MM")</f>
        <v>05</v>
      </c>
      <c r="M6580" s="2">
        <f>WEEKNUM(Tabela3[[#This Row],[DATA]])</f>
        <v>21</v>
      </c>
      <c r="N6580" s="18">
        <f>YEAR(Tabela3[[#This Row],[DATA]])</f>
        <v>2023</v>
      </c>
    </row>
    <row r="6581" spans="2:14">
      <c r="B6581" s="1">
        <v>45070</v>
      </c>
      <c r="C6581">
        <v>14910</v>
      </c>
      <c r="D6581">
        <f>COUNTIF(C$4:C6581,Tabela3[[#This Row],[COMANDA]])</f>
        <v>1</v>
      </c>
      <c r="E6581" t="s">
        <v>90</v>
      </c>
      <c r="F6581" t="s">
        <v>98</v>
      </c>
      <c r="G6581" t="s">
        <v>8</v>
      </c>
      <c r="H6581" t="s">
        <v>206</v>
      </c>
      <c r="I6581" s="2">
        <v>1</v>
      </c>
      <c r="J6581" t="s">
        <v>11</v>
      </c>
      <c r="K6581" s="21">
        <f>INDEX(LISTAS!$H:$Q,MATCH(BASE!H6581,LISTAS!$G:$G,0),MATCH(BASE!J6581,LISTAS!$H$3:$Q$3,0))*Tabela3[[#This Row],[QUANTIDADE]]</f>
        <v>18</v>
      </c>
      <c r="L6581" s="2" t="str">
        <f>TEXT(Tabela3[[#This Row],[DATA]],"MM")</f>
        <v>05</v>
      </c>
      <c r="M6581" s="2">
        <f>WEEKNUM(Tabela3[[#This Row],[DATA]])</f>
        <v>21</v>
      </c>
      <c r="N6581" s="18">
        <f>YEAR(Tabela3[[#This Row],[DATA]])</f>
        <v>2023</v>
      </c>
    </row>
    <row r="6582" spans="2:14">
      <c r="B6582" s="1">
        <v>45070</v>
      </c>
      <c r="C6582">
        <v>14910</v>
      </c>
      <c r="D6582">
        <f>COUNTIF(C$4:C6582,Tabela3[[#This Row],[COMANDA]])</f>
        <v>2</v>
      </c>
      <c r="E6582" t="s">
        <v>90</v>
      </c>
      <c r="F6582" t="s">
        <v>98</v>
      </c>
      <c r="G6582" t="s">
        <v>8</v>
      </c>
      <c r="H6582" t="s">
        <v>50</v>
      </c>
      <c r="I6582" s="2">
        <v>1</v>
      </c>
      <c r="J6582" t="s">
        <v>11</v>
      </c>
      <c r="K6582" s="21">
        <f>INDEX(LISTAS!$H:$Q,MATCH(BASE!H6582,LISTAS!$G:$G,0),MATCH(BASE!J6582,LISTAS!$H$3:$Q$3,0))*Tabela3[[#This Row],[QUANTIDADE]]</f>
        <v>18</v>
      </c>
      <c r="L6582" s="2" t="str">
        <f>TEXT(Tabela3[[#This Row],[DATA]],"MM")</f>
        <v>05</v>
      </c>
      <c r="M6582" s="2">
        <f>WEEKNUM(Tabela3[[#This Row],[DATA]])</f>
        <v>21</v>
      </c>
      <c r="N6582" s="18">
        <f>YEAR(Tabela3[[#This Row],[DATA]])</f>
        <v>2023</v>
      </c>
    </row>
    <row r="6583" spans="2:14">
      <c r="B6583" s="1">
        <v>45070</v>
      </c>
      <c r="C6583">
        <v>14910</v>
      </c>
      <c r="D6583">
        <f>COUNTIF(C$4:C6583,Tabela3[[#This Row],[COMANDA]])</f>
        <v>3</v>
      </c>
      <c r="E6583" t="s">
        <v>90</v>
      </c>
      <c r="F6583" t="s">
        <v>98</v>
      </c>
      <c r="G6583" t="s">
        <v>9</v>
      </c>
      <c r="H6583" t="s">
        <v>521</v>
      </c>
      <c r="I6583" s="2">
        <v>1</v>
      </c>
      <c r="J6583" t="s">
        <v>11</v>
      </c>
      <c r="K6583" s="21">
        <f>INDEX(LISTAS!$H:$Q,MATCH(BASE!H6583,LISTAS!$G:$G,0),MATCH(BASE!J6583,LISTAS!$H$3:$Q$3,0))*Tabela3[[#This Row],[QUANTIDADE]]</f>
        <v>6</v>
      </c>
      <c r="L6583" s="2" t="str">
        <f>TEXT(Tabela3[[#This Row],[DATA]],"MM")</f>
        <v>05</v>
      </c>
      <c r="M6583" s="2">
        <f>WEEKNUM(Tabela3[[#This Row],[DATA]])</f>
        <v>21</v>
      </c>
      <c r="N6583" s="18">
        <f>YEAR(Tabela3[[#This Row],[DATA]])</f>
        <v>2023</v>
      </c>
    </row>
    <row r="6584" spans="2:14">
      <c r="B6584" s="1">
        <v>45070</v>
      </c>
      <c r="C6584">
        <v>14910</v>
      </c>
      <c r="D6584">
        <f>COUNTIF(C$4:C6584,Tabela3[[#This Row],[COMANDA]])</f>
        <v>4</v>
      </c>
      <c r="E6584" t="s">
        <v>90</v>
      </c>
      <c r="F6584" t="s">
        <v>98</v>
      </c>
      <c r="G6584" t="s">
        <v>10</v>
      </c>
      <c r="H6584" t="s">
        <v>93</v>
      </c>
      <c r="I6584" s="2">
        <v>2</v>
      </c>
      <c r="J6584" t="s">
        <v>11</v>
      </c>
      <c r="K6584" s="21">
        <f>INDEX(LISTAS!$H:$Q,MATCH(BASE!H6584,LISTAS!$G:$G,0),MATCH(BASE!J6584,LISTAS!$H$3:$Q$3,0))*Tabela3[[#This Row],[QUANTIDADE]]</f>
        <v>1</v>
      </c>
      <c r="L6584" s="2" t="str">
        <f>TEXT(Tabela3[[#This Row],[DATA]],"MM")</f>
        <v>05</v>
      </c>
      <c r="M6584" s="2">
        <f>WEEKNUM(Tabela3[[#This Row],[DATA]])</f>
        <v>21</v>
      </c>
      <c r="N6584" s="18">
        <f>YEAR(Tabela3[[#This Row],[DATA]])</f>
        <v>2023</v>
      </c>
    </row>
    <row r="6585" spans="2:14">
      <c r="B6585" s="1">
        <v>45070</v>
      </c>
      <c r="C6585">
        <v>14911</v>
      </c>
      <c r="D6585">
        <f>COUNTIF(C$4:C6585,Tabela3[[#This Row],[COMANDA]])</f>
        <v>1</v>
      </c>
      <c r="E6585" t="s">
        <v>90</v>
      </c>
      <c r="F6585" t="s">
        <v>375</v>
      </c>
      <c r="G6585" t="s">
        <v>8</v>
      </c>
      <c r="H6585" t="s">
        <v>206</v>
      </c>
      <c r="I6585" s="2">
        <v>1</v>
      </c>
      <c r="J6585" t="s">
        <v>11</v>
      </c>
      <c r="K6585" s="21">
        <f>INDEX(LISTAS!$H:$Q,MATCH(BASE!H6585,LISTAS!$G:$G,0),MATCH(BASE!J6585,LISTAS!$H$3:$Q$3,0))*Tabela3[[#This Row],[QUANTIDADE]]</f>
        <v>18</v>
      </c>
      <c r="L6585" s="2" t="str">
        <f>TEXT(Tabela3[[#This Row],[DATA]],"MM")</f>
        <v>05</v>
      </c>
      <c r="M6585" s="2">
        <f>WEEKNUM(Tabela3[[#This Row],[DATA]])</f>
        <v>21</v>
      </c>
      <c r="N6585" s="18">
        <f>YEAR(Tabela3[[#This Row],[DATA]])</f>
        <v>2023</v>
      </c>
    </row>
    <row r="6586" spans="2:14">
      <c r="B6586" s="1">
        <v>45070</v>
      </c>
      <c r="C6586">
        <v>14911</v>
      </c>
      <c r="D6586">
        <f>COUNTIF(C$4:C6586,Tabela3[[#This Row],[COMANDA]])</f>
        <v>2</v>
      </c>
      <c r="E6586" t="s">
        <v>90</v>
      </c>
      <c r="F6586" t="s">
        <v>375</v>
      </c>
      <c r="G6586" t="s">
        <v>9</v>
      </c>
      <c r="H6586" t="s">
        <v>85</v>
      </c>
      <c r="I6586" s="2">
        <v>1</v>
      </c>
      <c r="J6586" t="s">
        <v>11</v>
      </c>
      <c r="K6586" s="21">
        <f>INDEX(LISTAS!$H:$Q,MATCH(BASE!H6586,LISTAS!$G:$G,0),MATCH(BASE!J6586,LISTAS!$H$3:$Q$3,0))*Tabela3[[#This Row],[QUANTIDADE]]</f>
        <v>10</v>
      </c>
      <c r="L6586" s="2" t="str">
        <f>TEXT(Tabela3[[#This Row],[DATA]],"MM")</f>
        <v>05</v>
      </c>
      <c r="M6586" s="2">
        <f>WEEKNUM(Tabela3[[#This Row],[DATA]])</f>
        <v>21</v>
      </c>
      <c r="N6586" s="18">
        <f>YEAR(Tabela3[[#This Row],[DATA]])</f>
        <v>2023</v>
      </c>
    </row>
    <row r="6587" spans="2:14">
      <c r="B6587" s="1">
        <v>45070</v>
      </c>
      <c r="C6587">
        <v>14912</v>
      </c>
      <c r="D6587">
        <f>COUNTIF(C$4:C6587,Tabela3[[#This Row],[COMANDA]])</f>
        <v>1</v>
      </c>
      <c r="E6587" t="s">
        <v>90</v>
      </c>
      <c r="F6587" t="s">
        <v>99</v>
      </c>
      <c r="G6587" t="s">
        <v>8</v>
      </c>
      <c r="H6587" t="s">
        <v>203</v>
      </c>
      <c r="I6587" s="2">
        <v>1</v>
      </c>
      <c r="J6587" t="s">
        <v>11</v>
      </c>
      <c r="K6587" s="21">
        <f>INDEX(LISTAS!$H:$Q,MATCH(BASE!H6587,LISTAS!$G:$G,0),MATCH(BASE!J6587,LISTAS!$H$3:$Q$3,0))*Tabela3[[#This Row],[QUANTIDADE]]</f>
        <v>20</v>
      </c>
      <c r="L6587" s="2" t="str">
        <f>TEXT(Tabela3[[#This Row],[DATA]],"MM")</f>
        <v>05</v>
      </c>
      <c r="M6587" s="2">
        <f>WEEKNUM(Tabela3[[#This Row],[DATA]])</f>
        <v>21</v>
      </c>
      <c r="N6587" s="18">
        <f>YEAR(Tabela3[[#This Row],[DATA]])</f>
        <v>2023</v>
      </c>
    </row>
    <row r="6588" spans="2:14">
      <c r="B6588" s="1">
        <v>45070</v>
      </c>
      <c r="C6588">
        <v>14912</v>
      </c>
      <c r="D6588">
        <f>COUNTIF(C$4:C6588,Tabela3[[#This Row],[COMANDA]])</f>
        <v>2</v>
      </c>
      <c r="E6588" t="s">
        <v>90</v>
      </c>
      <c r="F6588" t="s">
        <v>99</v>
      </c>
      <c r="G6588" t="s">
        <v>9</v>
      </c>
      <c r="H6588" t="s">
        <v>464</v>
      </c>
      <c r="I6588" s="2">
        <v>1</v>
      </c>
      <c r="J6588" t="s">
        <v>11</v>
      </c>
      <c r="K6588" s="21">
        <f>INDEX(LISTAS!$H:$Q,MATCH(BASE!H6588,LISTAS!$G:$G,0),MATCH(BASE!J6588,LISTAS!$H$3:$Q$3,0))*Tabela3[[#This Row],[QUANTIDADE]]</f>
        <v>5</v>
      </c>
      <c r="L6588" s="2" t="str">
        <f>TEXT(Tabela3[[#This Row],[DATA]],"MM")</f>
        <v>05</v>
      </c>
      <c r="M6588" s="2">
        <f>WEEKNUM(Tabela3[[#This Row],[DATA]])</f>
        <v>21</v>
      </c>
      <c r="N6588" s="18">
        <f>YEAR(Tabela3[[#This Row],[DATA]])</f>
        <v>2023</v>
      </c>
    </row>
    <row r="6589" spans="2:14">
      <c r="B6589" s="1">
        <v>45070</v>
      </c>
      <c r="C6589">
        <v>14913</v>
      </c>
      <c r="D6589">
        <f>COUNTIF(C$4:C6589,Tabela3[[#This Row],[COMANDA]])</f>
        <v>1</v>
      </c>
      <c r="E6589" t="s">
        <v>90</v>
      </c>
      <c r="F6589" t="s">
        <v>98</v>
      </c>
      <c r="G6589" t="s">
        <v>8</v>
      </c>
      <c r="H6589" t="s">
        <v>202</v>
      </c>
      <c r="I6589" s="2">
        <v>1</v>
      </c>
      <c r="J6589" t="s">
        <v>11</v>
      </c>
      <c r="K6589" s="21">
        <f>INDEX(LISTAS!$H:$Q,MATCH(BASE!H6589,LISTAS!$G:$G,0),MATCH(BASE!J6589,LISTAS!$H$3:$Q$3,0))*Tabela3[[#This Row],[QUANTIDADE]]</f>
        <v>20</v>
      </c>
      <c r="L6589" s="2" t="str">
        <f>TEXT(Tabela3[[#This Row],[DATA]],"MM")</f>
        <v>05</v>
      </c>
      <c r="M6589" s="2">
        <f>WEEKNUM(Tabela3[[#This Row],[DATA]])</f>
        <v>21</v>
      </c>
      <c r="N6589" s="18">
        <f>YEAR(Tabela3[[#This Row],[DATA]])</f>
        <v>2023</v>
      </c>
    </row>
    <row r="6590" spans="2:14">
      <c r="B6590" s="1">
        <v>45070</v>
      </c>
      <c r="C6590">
        <v>14913</v>
      </c>
      <c r="D6590">
        <f>COUNTIF(C$4:C6590,Tabela3[[#This Row],[COMANDA]])</f>
        <v>2</v>
      </c>
      <c r="E6590" t="s">
        <v>90</v>
      </c>
      <c r="F6590" t="s">
        <v>375</v>
      </c>
      <c r="G6590" t="s">
        <v>8</v>
      </c>
      <c r="H6590" t="s">
        <v>84</v>
      </c>
      <c r="I6590" s="2">
        <v>1</v>
      </c>
      <c r="J6590" t="s">
        <v>11</v>
      </c>
      <c r="K6590" s="21">
        <f>INDEX(LISTAS!$H:$Q,MATCH(BASE!H6590,LISTAS!$G:$G,0),MATCH(BASE!J6590,LISTAS!$H$3:$Q$3,0))*Tabela3[[#This Row],[QUANTIDADE]]</f>
        <v>16</v>
      </c>
      <c r="L6590" s="2" t="str">
        <f>TEXT(Tabela3[[#This Row],[DATA]],"MM")</f>
        <v>05</v>
      </c>
      <c r="M6590" s="2">
        <f>WEEKNUM(Tabela3[[#This Row],[DATA]])</f>
        <v>21</v>
      </c>
      <c r="N6590" s="18">
        <f>YEAR(Tabela3[[#This Row],[DATA]])</f>
        <v>2023</v>
      </c>
    </row>
    <row r="6591" spans="2:14">
      <c r="B6591" s="1">
        <v>45070</v>
      </c>
      <c r="C6591">
        <v>14913</v>
      </c>
      <c r="D6591">
        <f>COUNTIF(C$4:C6591,Tabela3[[#This Row],[COMANDA]])</f>
        <v>3</v>
      </c>
      <c r="E6591" t="s">
        <v>90</v>
      </c>
      <c r="F6591" t="s">
        <v>98</v>
      </c>
      <c r="G6591" t="s">
        <v>9</v>
      </c>
      <c r="H6591" t="s">
        <v>53</v>
      </c>
      <c r="I6591" s="2">
        <v>1</v>
      </c>
      <c r="J6591" t="s">
        <v>11</v>
      </c>
      <c r="K6591" s="21">
        <f>INDEX(LISTAS!$H:$Q,MATCH(BASE!H6591,LISTAS!$G:$G,0),MATCH(BASE!J6591,LISTAS!$H$3:$Q$3,0))*Tabela3[[#This Row],[QUANTIDADE]]</f>
        <v>7</v>
      </c>
      <c r="L6591" s="2" t="str">
        <f>TEXT(Tabela3[[#This Row],[DATA]],"MM")</f>
        <v>05</v>
      </c>
      <c r="M6591" s="2">
        <f>WEEKNUM(Tabela3[[#This Row],[DATA]])</f>
        <v>21</v>
      </c>
      <c r="N6591" s="18">
        <f>YEAR(Tabela3[[#This Row],[DATA]])</f>
        <v>2023</v>
      </c>
    </row>
    <row r="6592" spans="2:14">
      <c r="B6592" s="1">
        <v>45070</v>
      </c>
      <c r="C6592">
        <v>14914</v>
      </c>
      <c r="D6592">
        <f>COUNTIF(C$4:C6592,Tabela3[[#This Row],[COMANDA]])</f>
        <v>1</v>
      </c>
      <c r="E6592" t="s">
        <v>90</v>
      </c>
      <c r="F6592" t="s">
        <v>98</v>
      </c>
      <c r="G6592" t="s">
        <v>8</v>
      </c>
      <c r="H6592" t="s">
        <v>211</v>
      </c>
      <c r="I6592" s="2">
        <v>1</v>
      </c>
      <c r="J6592" t="s">
        <v>11</v>
      </c>
      <c r="K6592" s="21">
        <f>INDEX(LISTAS!$H:$Q,MATCH(BASE!H6592,LISTAS!$G:$G,0),MATCH(BASE!J6592,LISTAS!$H$3:$Q$3,0))*Tabela3[[#This Row],[QUANTIDADE]]</f>
        <v>20</v>
      </c>
      <c r="L6592" s="2" t="str">
        <f>TEXT(Tabela3[[#This Row],[DATA]],"MM")</f>
        <v>05</v>
      </c>
      <c r="M6592" s="2">
        <f>WEEKNUM(Tabela3[[#This Row],[DATA]])</f>
        <v>21</v>
      </c>
      <c r="N6592" s="18">
        <f>YEAR(Tabela3[[#This Row],[DATA]])</f>
        <v>2023</v>
      </c>
    </row>
    <row r="6593" spans="2:14">
      <c r="B6593" s="1">
        <v>45070</v>
      </c>
      <c r="C6593">
        <v>14914</v>
      </c>
      <c r="D6593">
        <f>COUNTIF(C$4:C6593,Tabela3[[#This Row],[COMANDA]])</f>
        <v>2</v>
      </c>
      <c r="E6593" t="s">
        <v>90</v>
      </c>
      <c r="F6593" t="s">
        <v>98</v>
      </c>
      <c r="G6593" t="s">
        <v>9</v>
      </c>
      <c r="H6593" t="s">
        <v>142</v>
      </c>
      <c r="I6593" s="2">
        <v>1</v>
      </c>
      <c r="J6593" t="s">
        <v>11</v>
      </c>
      <c r="K6593" s="21">
        <f>INDEX(LISTAS!$H:$Q,MATCH(BASE!H6593,LISTAS!$G:$G,0),MATCH(BASE!J6593,LISTAS!$H$3:$Q$3,0))*Tabela3[[#This Row],[QUANTIDADE]]</f>
        <v>6</v>
      </c>
      <c r="L6593" s="2" t="str">
        <f>TEXT(Tabela3[[#This Row],[DATA]],"MM")</f>
        <v>05</v>
      </c>
      <c r="M6593" s="2">
        <f>WEEKNUM(Tabela3[[#This Row],[DATA]])</f>
        <v>21</v>
      </c>
      <c r="N6593" s="18">
        <f>YEAR(Tabela3[[#This Row],[DATA]])</f>
        <v>2023</v>
      </c>
    </row>
    <row r="6594" spans="2:14">
      <c r="B6594" s="1">
        <v>45070</v>
      </c>
      <c r="C6594">
        <v>14915</v>
      </c>
      <c r="D6594">
        <f>COUNTIF(C$4:C6594,Tabela3[[#This Row],[COMANDA]])</f>
        <v>1</v>
      </c>
      <c r="E6594" t="s">
        <v>90</v>
      </c>
      <c r="F6594" t="s">
        <v>98</v>
      </c>
      <c r="G6594" t="s">
        <v>8</v>
      </c>
      <c r="H6594" t="s">
        <v>42</v>
      </c>
      <c r="I6594" s="2">
        <v>1</v>
      </c>
      <c r="J6594" t="s">
        <v>11</v>
      </c>
      <c r="K6594" s="21">
        <f>INDEX(LISTAS!$H:$Q,MATCH(BASE!H6594,LISTAS!$G:$G,0),MATCH(BASE!J6594,LISTAS!$H$3:$Q$3,0))*Tabela3[[#This Row],[QUANTIDADE]]</f>
        <v>16</v>
      </c>
      <c r="L6594" s="2" t="str">
        <f>TEXT(Tabela3[[#This Row],[DATA]],"MM")</f>
        <v>05</v>
      </c>
      <c r="M6594" s="2">
        <f>WEEKNUM(Tabela3[[#This Row],[DATA]])</f>
        <v>21</v>
      </c>
      <c r="N6594" s="18">
        <f>YEAR(Tabela3[[#This Row],[DATA]])</f>
        <v>2023</v>
      </c>
    </row>
    <row r="6595" spans="2:14">
      <c r="B6595" s="1">
        <v>45070</v>
      </c>
      <c r="C6595">
        <v>14915</v>
      </c>
      <c r="D6595">
        <f>COUNTIF(C$4:C6595,Tabela3[[#This Row],[COMANDA]])</f>
        <v>2</v>
      </c>
      <c r="E6595" t="s">
        <v>90</v>
      </c>
      <c r="F6595" t="s">
        <v>375</v>
      </c>
      <c r="G6595" t="s">
        <v>8</v>
      </c>
      <c r="H6595" t="s">
        <v>204</v>
      </c>
      <c r="I6595" s="2">
        <v>1</v>
      </c>
      <c r="J6595" t="s">
        <v>11</v>
      </c>
      <c r="K6595" s="21">
        <f>INDEX(LISTAS!$H:$Q,MATCH(BASE!H6595,LISTAS!$G:$G,0),MATCH(BASE!J6595,LISTAS!$H$3:$Q$3,0))*Tabela3[[#This Row],[QUANTIDADE]]</f>
        <v>18</v>
      </c>
      <c r="L6595" s="2" t="str">
        <f>TEXT(Tabela3[[#This Row],[DATA]],"MM")</f>
        <v>05</v>
      </c>
      <c r="M6595" s="2">
        <f>WEEKNUM(Tabela3[[#This Row],[DATA]])</f>
        <v>21</v>
      </c>
      <c r="N6595" s="18">
        <f>YEAR(Tabela3[[#This Row],[DATA]])</f>
        <v>2023</v>
      </c>
    </row>
    <row r="6596" spans="2:14">
      <c r="B6596" s="1">
        <v>45070</v>
      </c>
      <c r="C6596">
        <v>14915</v>
      </c>
      <c r="D6596">
        <f>COUNTIF(C$4:C6596,Tabela3[[#This Row],[COMANDA]])</f>
        <v>3</v>
      </c>
      <c r="E6596" t="s">
        <v>90</v>
      </c>
      <c r="F6596" t="s">
        <v>98</v>
      </c>
      <c r="G6596" t="s">
        <v>8</v>
      </c>
      <c r="H6596" t="s">
        <v>203</v>
      </c>
      <c r="I6596" s="2">
        <v>1</v>
      </c>
      <c r="J6596" t="s">
        <v>11</v>
      </c>
      <c r="K6596" s="21">
        <f>INDEX(LISTAS!$H:$Q,MATCH(BASE!H6596,LISTAS!$G:$G,0),MATCH(BASE!J6596,LISTAS!$H$3:$Q$3,0))*Tabela3[[#This Row],[QUANTIDADE]]</f>
        <v>20</v>
      </c>
      <c r="L6596" s="2" t="str">
        <f>TEXT(Tabela3[[#This Row],[DATA]],"MM")</f>
        <v>05</v>
      </c>
      <c r="M6596" s="2">
        <f>WEEKNUM(Tabela3[[#This Row],[DATA]])</f>
        <v>21</v>
      </c>
      <c r="N6596" s="18">
        <f>YEAR(Tabela3[[#This Row],[DATA]])</f>
        <v>2023</v>
      </c>
    </row>
    <row r="6597" spans="2:14">
      <c r="B6597" s="1">
        <v>45070</v>
      </c>
      <c r="C6597">
        <v>14915</v>
      </c>
      <c r="D6597">
        <f>COUNTIF(C$4:C6597,Tabela3[[#This Row],[COMANDA]])</f>
        <v>4</v>
      </c>
      <c r="E6597" t="s">
        <v>90</v>
      </c>
      <c r="F6597" t="s">
        <v>98</v>
      </c>
      <c r="G6597" t="s">
        <v>9</v>
      </c>
      <c r="H6597" t="s">
        <v>208</v>
      </c>
      <c r="I6597" s="2">
        <v>1</v>
      </c>
      <c r="J6597" t="s">
        <v>11</v>
      </c>
      <c r="K6597" s="21">
        <f>INDEX(LISTAS!$H:$Q,MATCH(BASE!H6597,LISTAS!$G:$G,0),MATCH(BASE!J6597,LISTAS!$H$3:$Q$3,0))*Tabela3[[#This Row],[QUANTIDADE]]</f>
        <v>4</v>
      </c>
      <c r="L6597" s="2" t="str">
        <f>TEXT(Tabela3[[#This Row],[DATA]],"MM")</f>
        <v>05</v>
      </c>
      <c r="M6597" s="2">
        <f>WEEKNUM(Tabela3[[#This Row],[DATA]])</f>
        <v>21</v>
      </c>
      <c r="N6597" s="18">
        <f>YEAR(Tabela3[[#This Row],[DATA]])</f>
        <v>2023</v>
      </c>
    </row>
    <row r="6598" spans="2:14">
      <c r="B6598" s="1">
        <v>45070</v>
      </c>
      <c r="C6598">
        <v>14916</v>
      </c>
      <c r="D6598">
        <f>COUNTIF(C$4:C6598,Tabela3[[#This Row],[COMANDA]])</f>
        <v>1</v>
      </c>
      <c r="E6598" t="s">
        <v>90</v>
      </c>
      <c r="F6598" t="s">
        <v>99</v>
      </c>
      <c r="G6598" t="s">
        <v>8</v>
      </c>
      <c r="H6598" t="s">
        <v>84</v>
      </c>
      <c r="I6598" s="2">
        <v>1</v>
      </c>
      <c r="J6598" t="s">
        <v>11</v>
      </c>
      <c r="K6598" s="21">
        <f>INDEX(LISTAS!$H:$Q,MATCH(BASE!H6598,LISTAS!$G:$G,0),MATCH(BASE!J6598,LISTAS!$H$3:$Q$3,0))*Tabela3[[#This Row],[QUANTIDADE]]</f>
        <v>16</v>
      </c>
      <c r="L6598" s="2" t="str">
        <f>TEXT(Tabela3[[#This Row],[DATA]],"MM")</f>
        <v>05</v>
      </c>
      <c r="M6598" s="2">
        <f>WEEKNUM(Tabela3[[#This Row],[DATA]])</f>
        <v>21</v>
      </c>
      <c r="N6598" s="18">
        <f>YEAR(Tabela3[[#This Row],[DATA]])</f>
        <v>2023</v>
      </c>
    </row>
    <row r="6599" spans="2:14">
      <c r="B6599" s="1">
        <v>45070</v>
      </c>
      <c r="C6599">
        <v>14917</v>
      </c>
      <c r="D6599">
        <f>COUNTIF(C$4:C6599,Tabela3[[#This Row],[COMANDA]])</f>
        <v>1</v>
      </c>
      <c r="E6599" t="s">
        <v>90</v>
      </c>
      <c r="F6599" t="s">
        <v>99</v>
      </c>
      <c r="G6599" t="s">
        <v>8</v>
      </c>
      <c r="H6599" t="s">
        <v>203</v>
      </c>
      <c r="I6599" s="2">
        <v>1</v>
      </c>
      <c r="J6599" t="s">
        <v>11</v>
      </c>
      <c r="K6599" s="21">
        <f>INDEX(LISTAS!$H:$Q,MATCH(BASE!H6599,LISTAS!$G:$G,0),MATCH(BASE!J6599,LISTAS!$H$3:$Q$3,0))*Tabela3[[#This Row],[QUANTIDADE]]</f>
        <v>20</v>
      </c>
      <c r="L6599" s="2" t="str">
        <f>TEXT(Tabela3[[#This Row],[DATA]],"MM")</f>
        <v>05</v>
      </c>
      <c r="M6599" s="2">
        <f>WEEKNUM(Tabela3[[#This Row],[DATA]])</f>
        <v>21</v>
      </c>
      <c r="N6599" s="18">
        <f>YEAR(Tabela3[[#This Row],[DATA]])</f>
        <v>2023</v>
      </c>
    </row>
    <row r="6600" spans="2:14">
      <c r="B6600" s="1">
        <v>45070</v>
      </c>
      <c r="C6600">
        <v>14918</v>
      </c>
      <c r="D6600">
        <f>COUNTIF(C$4:C6600,Tabela3[[#This Row],[COMANDA]])</f>
        <v>1</v>
      </c>
      <c r="E6600" t="s">
        <v>90</v>
      </c>
      <c r="F6600" t="s">
        <v>99</v>
      </c>
      <c r="G6600" t="s">
        <v>8</v>
      </c>
      <c r="H6600" t="s">
        <v>202</v>
      </c>
      <c r="I6600" s="2">
        <v>1</v>
      </c>
      <c r="J6600" t="s">
        <v>11</v>
      </c>
      <c r="K6600" s="21">
        <f>INDEX(LISTAS!$H:$Q,MATCH(BASE!H6600,LISTAS!$G:$G,0),MATCH(BASE!J6600,LISTAS!$H$3:$Q$3,0))*Tabela3[[#This Row],[QUANTIDADE]]</f>
        <v>20</v>
      </c>
      <c r="L6600" s="2" t="str">
        <f>TEXT(Tabela3[[#This Row],[DATA]],"MM")</f>
        <v>05</v>
      </c>
      <c r="M6600" s="2">
        <f>WEEKNUM(Tabela3[[#This Row],[DATA]])</f>
        <v>21</v>
      </c>
      <c r="N6600" s="18">
        <f>YEAR(Tabela3[[#This Row],[DATA]])</f>
        <v>2023</v>
      </c>
    </row>
    <row r="6601" spans="2:14">
      <c r="B6601" s="1">
        <v>45070</v>
      </c>
      <c r="C6601">
        <v>14918</v>
      </c>
      <c r="D6601">
        <f>COUNTIF(C$4:C6601,Tabela3[[#This Row],[COMANDA]])</f>
        <v>2</v>
      </c>
      <c r="E6601" t="s">
        <v>90</v>
      </c>
      <c r="F6601" t="s">
        <v>99</v>
      </c>
      <c r="G6601" t="s">
        <v>9</v>
      </c>
      <c r="H6601" t="s">
        <v>127</v>
      </c>
      <c r="I6601" s="2">
        <v>1</v>
      </c>
      <c r="J6601" t="s">
        <v>11</v>
      </c>
      <c r="K6601" s="21">
        <f>INDEX(LISTAS!$H:$Q,MATCH(BASE!H6601,LISTAS!$G:$G,0),MATCH(BASE!J6601,LISTAS!$H$3:$Q$3,0))*Tabela3[[#This Row],[QUANTIDADE]]</f>
        <v>4.5</v>
      </c>
      <c r="L6601" s="2" t="str">
        <f>TEXT(Tabela3[[#This Row],[DATA]],"MM")</f>
        <v>05</v>
      </c>
      <c r="M6601" s="2">
        <f>WEEKNUM(Tabela3[[#This Row],[DATA]])</f>
        <v>21</v>
      </c>
      <c r="N6601" s="18">
        <f>YEAR(Tabela3[[#This Row],[DATA]])</f>
        <v>2023</v>
      </c>
    </row>
    <row r="6602" spans="2:14">
      <c r="B6602" s="1">
        <v>45070</v>
      </c>
      <c r="C6602">
        <v>14919</v>
      </c>
      <c r="D6602">
        <f>COUNTIF(C$4:C6602,Tabela3[[#This Row],[COMANDA]])</f>
        <v>1</v>
      </c>
      <c r="E6602" t="s">
        <v>90</v>
      </c>
      <c r="F6602" t="s">
        <v>99</v>
      </c>
      <c r="G6602" t="s">
        <v>8</v>
      </c>
      <c r="H6602" t="s">
        <v>204</v>
      </c>
      <c r="I6602" s="2">
        <v>1</v>
      </c>
      <c r="J6602" t="s">
        <v>11</v>
      </c>
      <c r="K6602" s="21">
        <f>INDEX(LISTAS!$H:$Q,MATCH(BASE!H6602,LISTAS!$G:$G,0),MATCH(BASE!J6602,LISTAS!$H$3:$Q$3,0))*Tabela3[[#This Row],[QUANTIDADE]]</f>
        <v>18</v>
      </c>
      <c r="L6602" s="2" t="str">
        <f>TEXT(Tabela3[[#This Row],[DATA]],"MM")</f>
        <v>05</v>
      </c>
      <c r="M6602" s="2">
        <f>WEEKNUM(Tabela3[[#This Row],[DATA]])</f>
        <v>21</v>
      </c>
      <c r="N6602" s="18">
        <f>YEAR(Tabela3[[#This Row],[DATA]])</f>
        <v>2023</v>
      </c>
    </row>
    <row r="6603" spans="2:14">
      <c r="B6603" s="1">
        <v>45070</v>
      </c>
      <c r="C6603">
        <v>14919</v>
      </c>
      <c r="D6603">
        <f>COUNTIF(C$4:C6603,Tabela3[[#This Row],[COMANDA]])</f>
        <v>2</v>
      </c>
      <c r="E6603" t="s">
        <v>90</v>
      </c>
      <c r="F6603" t="s">
        <v>99</v>
      </c>
      <c r="G6603" t="s">
        <v>61</v>
      </c>
      <c r="H6603" t="s">
        <v>161</v>
      </c>
      <c r="I6603" s="2">
        <v>1</v>
      </c>
      <c r="J6603" t="s">
        <v>11</v>
      </c>
      <c r="K6603" s="21">
        <f>INDEX(LISTAS!$H:$Q,MATCH(BASE!H6603,LISTAS!$G:$G,0),MATCH(BASE!J6603,LISTAS!$H$3:$Q$3,0))*Tabela3[[#This Row],[QUANTIDADE]]</f>
        <v>3</v>
      </c>
      <c r="L6603" s="2" t="str">
        <f>TEXT(Tabela3[[#This Row],[DATA]],"MM")</f>
        <v>05</v>
      </c>
      <c r="M6603" s="2">
        <f>WEEKNUM(Tabela3[[#This Row],[DATA]])</f>
        <v>21</v>
      </c>
      <c r="N6603" s="18">
        <f>YEAR(Tabela3[[#This Row],[DATA]])</f>
        <v>2023</v>
      </c>
    </row>
    <row r="6604" spans="2:14">
      <c r="B6604" s="1">
        <v>45070</v>
      </c>
      <c r="C6604">
        <v>14919</v>
      </c>
      <c r="D6604">
        <f>COUNTIF(C$4:C6604,Tabela3[[#This Row],[COMANDA]])</f>
        <v>3</v>
      </c>
      <c r="E6604" t="s">
        <v>90</v>
      </c>
      <c r="F6604" t="s">
        <v>99</v>
      </c>
      <c r="G6604" t="s">
        <v>61</v>
      </c>
      <c r="H6604" t="s">
        <v>162</v>
      </c>
      <c r="I6604" s="2">
        <v>1</v>
      </c>
      <c r="J6604" t="s">
        <v>11</v>
      </c>
      <c r="K6604" s="21">
        <f>INDEX(LISTAS!$H:$Q,MATCH(BASE!H6604,LISTAS!$G:$G,0),MATCH(BASE!J6604,LISTAS!$H$3:$Q$3,0))*Tabela3[[#This Row],[QUANTIDADE]]</f>
        <v>1.5</v>
      </c>
      <c r="L6604" s="2" t="str">
        <f>TEXT(Tabela3[[#This Row],[DATA]],"MM")</f>
        <v>05</v>
      </c>
      <c r="M6604" s="2">
        <f>WEEKNUM(Tabela3[[#This Row],[DATA]])</f>
        <v>21</v>
      </c>
      <c r="N6604" s="18">
        <f>YEAR(Tabela3[[#This Row],[DATA]])</f>
        <v>2023</v>
      </c>
    </row>
    <row r="6605" spans="2:14">
      <c r="B6605" s="1">
        <v>45070</v>
      </c>
      <c r="C6605">
        <v>14919</v>
      </c>
      <c r="D6605">
        <f>COUNTIF(C$4:C6605,Tabela3[[#This Row],[COMANDA]])</f>
        <v>4</v>
      </c>
      <c r="E6605" t="s">
        <v>90</v>
      </c>
      <c r="F6605" t="s">
        <v>99</v>
      </c>
      <c r="G6605" t="s">
        <v>9</v>
      </c>
      <c r="H6605" t="s">
        <v>58</v>
      </c>
      <c r="I6605" s="2">
        <v>1</v>
      </c>
      <c r="J6605" t="s">
        <v>11</v>
      </c>
      <c r="K6605" s="21">
        <f>INDEX(LISTAS!$H:$Q,MATCH(BASE!H6605,LISTAS!$G:$G,0),MATCH(BASE!J6605,LISTAS!$H$3:$Q$3,0))*Tabela3[[#This Row],[QUANTIDADE]]</f>
        <v>5</v>
      </c>
      <c r="L6605" s="2" t="str">
        <f>TEXT(Tabela3[[#This Row],[DATA]],"MM")</f>
        <v>05</v>
      </c>
      <c r="M6605" s="2">
        <f>WEEKNUM(Tabela3[[#This Row],[DATA]])</f>
        <v>21</v>
      </c>
      <c r="N6605" s="18">
        <f>YEAR(Tabela3[[#This Row],[DATA]])</f>
        <v>2023</v>
      </c>
    </row>
    <row r="6606" spans="2:14">
      <c r="B6606" s="1">
        <v>45070</v>
      </c>
      <c r="C6606">
        <v>14920</v>
      </c>
      <c r="D6606">
        <f>COUNTIF(C$4:C6606,Tabela3[[#This Row],[COMANDA]])</f>
        <v>1</v>
      </c>
      <c r="E6606" t="s">
        <v>90</v>
      </c>
      <c r="F6606" t="s">
        <v>98</v>
      </c>
      <c r="G6606" t="s">
        <v>8</v>
      </c>
      <c r="H6606" t="s">
        <v>84</v>
      </c>
      <c r="I6606" s="2">
        <v>1</v>
      </c>
      <c r="J6606" t="s">
        <v>11</v>
      </c>
      <c r="K6606" s="21">
        <f>INDEX(LISTAS!$H:$Q,MATCH(BASE!H6606,LISTAS!$G:$G,0),MATCH(BASE!J6606,LISTAS!$H$3:$Q$3,0))*Tabela3[[#This Row],[QUANTIDADE]]</f>
        <v>16</v>
      </c>
      <c r="L6606" s="2" t="str">
        <f>TEXT(Tabela3[[#This Row],[DATA]],"MM")</f>
        <v>05</v>
      </c>
      <c r="M6606" s="2">
        <f>WEEKNUM(Tabela3[[#This Row],[DATA]])</f>
        <v>21</v>
      </c>
      <c r="N6606" s="18">
        <f>YEAR(Tabela3[[#This Row],[DATA]])</f>
        <v>2023</v>
      </c>
    </row>
    <row r="6607" spans="2:14">
      <c r="B6607" s="1">
        <v>45070</v>
      </c>
      <c r="C6607">
        <v>14920</v>
      </c>
      <c r="D6607">
        <f>COUNTIF(C$4:C6607,Tabela3[[#This Row],[COMANDA]])</f>
        <v>2</v>
      </c>
      <c r="E6607" t="s">
        <v>90</v>
      </c>
      <c r="F6607" t="s">
        <v>98</v>
      </c>
      <c r="G6607" t="s">
        <v>61</v>
      </c>
      <c r="H6607" t="s">
        <v>162</v>
      </c>
      <c r="I6607" s="2">
        <v>2</v>
      </c>
      <c r="J6607" t="s">
        <v>11</v>
      </c>
      <c r="K6607" s="21">
        <f>INDEX(LISTAS!$H:$Q,MATCH(BASE!H6607,LISTAS!$G:$G,0),MATCH(BASE!J6607,LISTAS!$H$3:$Q$3,0))*Tabela3[[#This Row],[QUANTIDADE]]</f>
        <v>3</v>
      </c>
      <c r="L6607" s="2" t="str">
        <f>TEXT(Tabela3[[#This Row],[DATA]],"MM")</f>
        <v>05</v>
      </c>
      <c r="M6607" s="2">
        <f>WEEKNUM(Tabela3[[#This Row],[DATA]])</f>
        <v>21</v>
      </c>
      <c r="N6607" s="18">
        <f>YEAR(Tabela3[[#This Row],[DATA]])</f>
        <v>2023</v>
      </c>
    </row>
    <row r="6608" spans="2:14">
      <c r="B6608" s="1">
        <v>45070</v>
      </c>
      <c r="C6608">
        <v>14920</v>
      </c>
      <c r="D6608">
        <f>COUNTIF(C$4:C6608,Tabela3[[#This Row],[COMANDA]])</f>
        <v>3</v>
      </c>
      <c r="E6608" t="s">
        <v>90</v>
      </c>
      <c r="F6608" t="s">
        <v>98</v>
      </c>
      <c r="G6608" t="s">
        <v>9</v>
      </c>
      <c r="H6608" t="s">
        <v>51</v>
      </c>
      <c r="I6608" s="2">
        <v>1</v>
      </c>
      <c r="J6608" t="s">
        <v>11</v>
      </c>
      <c r="K6608" s="21">
        <f>INDEX(LISTAS!$H:$Q,MATCH(BASE!H6608,LISTAS!$G:$G,0),MATCH(BASE!J6608,LISTAS!$H$3:$Q$3,0))*Tabela3[[#This Row],[QUANTIDADE]]</f>
        <v>10</v>
      </c>
      <c r="L6608" s="2" t="str">
        <f>TEXT(Tabela3[[#This Row],[DATA]],"MM")</f>
        <v>05</v>
      </c>
      <c r="M6608" s="2">
        <f>WEEKNUM(Tabela3[[#This Row],[DATA]])</f>
        <v>21</v>
      </c>
      <c r="N6608" s="18">
        <f>YEAR(Tabela3[[#This Row],[DATA]])</f>
        <v>2023</v>
      </c>
    </row>
    <row r="6609" spans="2:14">
      <c r="B6609" s="1">
        <v>45070</v>
      </c>
      <c r="C6609">
        <v>14921</v>
      </c>
      <c r="D6609">
        <f>COUNTIF(C$4:C6609,Tabela3[[#This Row],[COMANDA]])</f>
        <v>1</v>
      </c>
      <c r="E6609" t="s">
        <v>90</v>
      </c>
      <c r="F6609" t="s">
        <v>98</v>
      </c>
      <c r="G6609" t="s">
        <v>8</v>
      </c>
      <c r="H6609" t="s">
        <v>203</v>
      </c>
      <c r="I6609" s="2">
        <v>1</v>
      </c>
      <c r="J6609" t="s">
        <v>11</v>
      </c>
      <c r="K6609" s="21">
        <f>INDEX(LISTAS!$H:$Q,MATCH(BASE!H6609,LISTAS!$G:$G,0),MATCH(BASE!J6609,LISTAS!$H$3:$Q$3,0))*Tabela3[[#This Row],[QUANTIDADE]]</f>
        <v>20</v>
      </c>
      <c r="L6609" s="2" t="str">
        <f>TEXT(Tabela3[[#This Row],[DATA]],"MM")</f>
        <v>05</v>
      </c>
      <c r="M6609" s="2">
        <f>WEEKNUM(Tabela3[[#This Row],[DATA]])</f>
        <v>21</v>
      </c>
      <c r="N6609" s="18">
        <f>YEAR(Tabela3[[#This Row],[DATA]])</f>
        <v>2023</v>
      </c>
    </row>
    <row r="6610" spans="2:14">
      <c r="B6610" s="1">
        <v>45070</v>
      </c>
      <c r="C6610">
        <v>14921</v>
      </c>
      <c r="D6610">
        <f>COUNTIF(C$4:C6610,Tabela3[[#This Row],[COMANDA]])</f>
        <v>2</v>
      </c>
      <c r="E6610" t="s">
        <v>90</v>
      </c>
      <c r="F6610" t="s">
        <v>98</v>
      </c>
      <c r="G6610" t="s">
        <v>9</v>
      </c>
      <c r="H6610" t="s">
        <v>53</v>
      </c>
      <c r="I6610" s="2">
        <v>1</v>
      </c>
      <c r="J6610" t="s">
        <v>11</v>
      </c>
      <c r="K6610" s="21">
        <f>INDEX(LISTAS!$H:$Q,MATCH(BASE!H6610,LISTAS!$G:$G,0),MATCH(BASE!J6610,LISTAS!$H$3:$Q$3,0))*Tabela3[[#This Row],[QUANTIDADE]]</f>
        <v>7</v>
      </c>
      <c r="L6610" s="2" t="str">
        <f>TEXT(Tabela3[[#This Row],[DATA]],"MM")</f>
        <v>05</v>
      </c>
      <c r="M6610" s="2">
        <f>WEEKNUM(Tabela3[[#This Row],[DATA]])</f>
        <v>21</v>
      </c>
      <c r="N6610" s="18">
        <f>YEAR(Tabela3[[#This Row],[DATA]])</f>
        <v>2023</v>
      </c>
    </row>
    <row r="6611" spans="2:14">
      <c r="B6611" s="1">
        <v>45070</v>
      </c>
      <c r="C6611">
        <v>14922</v>
      </c>
      <c r="D6611">
        <f>COUNTIF(C$4:C6611,Tabela3[[#This Row],[COMANDA]])</f>
        <v>1</v>
      </c>
      <c r="E6611" t="s">
        <v>90</v>
      </c>
      <c r="F6611" t="s">
        <v>98</v>
      </c>
      <c r="G6611" t="s">
        <v>8</v>
      </c>
      <c r="H6611" t="s">
        <v>84</v>
      </c>
      <c r="I6611" s="2">
        <v>1</v>
      </c>
      <c r="J6611" t="s">
        <v>11</v>
      </c>
      <c r="K6611" s="21">
        <f>INDEX(LISTAS!$H:$Q,MATCH(BASE!H6611,LISTAS!$G:$G,0),MATCH(BASE!J6611,LISTAS!$H$3:$Q$3,0))*Tabela3[[#This Row],[QUANTIDADE]]</f>
        <v>16</v>
      </c>
      <c r="L6611" s="2" t="str">
        <f>TEXT(Tabela3[[#This Row],[DATA]],"MM")</f>
        <v>05</v>
      </c>
      <c r="M6611" s="2">
        <f>WEEKNUM(Tabela3[[#This Row],[DATA]])</f>
        <v>21</v>
      </c>
      <c r="N6611" s="18">
        <f>YEAR(Tabela3[[#This Row],[DATA]])</f>
        <v>2023</v>
      </c>
    </row>
    <row r="6612" spans="2:14">
      <c r="B6612" s="1">
        <v>45070</v>
      </c>
      <c r="C6612">
        <v>14923</v>
      </c>
      <c r="D6612">
        <f>COUNTIF(C$4:C6612,Tabela3[[#This Row],[COMANDA]])</f>
        <v>1</v>
      </c>
      <c r="E6612" t="s">
        <v>90</v>
      </c>
      <c r="F6612" t="s">
        <v>99</v>
      </c>
      <c r="G6612" t="s">
        <v>8</v>
      </c>
      <c r="H6612" t="s">
        <v>204</v>
      </c>
      <c r="I6612" s="2">
        <v>1</v>
      </c>
      <c r="J6612" t="s">
        <v>11</v>
      </c>
      <c r="K6612" s="21">
        <f>INDEX(LISTAS!$H:$Q,MATCH(BASE!H6612,LISTAS!$G:$G,0),MATCH(BASE!J6612,LISTAS!$H$3:$Q$3,0))*Tabela3[[#This Row],[QUANTIDADE]]</f>
        <v>18</v>
      </c>
      <c r="L6612" s="2" t="str">
        <f>TEXT(Tabela3[[#This Row],[DATA]],"MM")</f>
        <v>05</v>
      </c>
      <c r="M6612" s="2">
        <f>WEEKNUM(Tabela3[[#This Row],[DATA]])</f>
        <v>21</v>
      </c>
      <c r="N6612" s="18">
        <f>YEAR(Tabela3[[#This Row],[DATA]])</f>
        <v>2023</v>
      </c>
    </row>
    <row r="6613" spans="2:14">
      <c r="B6613" s="1">
        <v>45070</v>
      </c>
      <c r="C6613">
        <v>14923</v>
      </c>
      <c r="D6613">
        <f>COUNTIF(C$4:C6613,Tabela3[[#This Row],[COMANDA]])</f>
        <v>2</v>
      </c>
      <c r="E6613" t="s">
        <v>90</v>
      </c>
      <c r="F6613" t="s">
        <v>99</v>
      </c>
      <c r="G6613" t="s">
        <v>9</v>
      </c>
      <c r="H6613" t="s">
        <v>528</v>
      </c>
      <c r="I6613" s="2">
        <v>1</v>
      </c>
      <c r="J6613" t="s">
        <v>11</v>
      </c>
      <c r="K6613" s="21">
        <f>INDEX(LISTAS!$H:$Q,MATCH(BASE!H6613,LISTAS!$G:$G,0),MATCH(BASE!J6613,LISTAS!$H$3:$Q$3,0))*Tabela3[[#This Row],[QUANTIDADE]]</f>
        <v>5</v>
      </c>
      <c r="L6613" s="2" t="str">
        <f>TEXT(Tabela3[[#This Row],[DATA]],"MM")</f>
        <v>05</v>
      </c>
      <c r="M6613" s="2">
        <f>WEEKNUM(Tabela3[[#This Row],[DATA]])</f>
        <v>21</v>
      </c>
      <c r="N6613" s="18">
        <f>YEAR(Tabela3[[#This Row],[DATA]])</f>
        <v>2023</v>
      </c>
    </row>
    <row r="6614" spans="2:14">
      <c r="B6614" s="1">
        <v>45070</v>
      </c>
      <c r="C6614">
        <v>14924</v>
      </c>
      <c r="D6614">
        <f>COUNTIF(C$4:C6614,Tabela3[[#This Row],[COMANDA]])</f>
        <v>1</v>
      </c>
      <c r="E6614" t="s">
        <v>90</v>
      </c>
      <c r="F6614" t="s">
        <v>100</v>
      </c>
      <c r="G6614" t="s">
        <v>8</v>
      </c>
      <c r="H6614" t="s">
        <v>211</v>
      </c>
      <c r="I6614" s="2">
        <v>1</v>
      </c>
      <c r="J6614" t="s">
        <v>11</v>
      </c>
      <c r="K6614" s="21">
        <f>INDEX(LISTAS!$H:$Q,MATCH(BASE!H6614,LISTAS!$G:$G,0),MATCH(BASE!J6614,LISTAS!$H$3:$Q$3,0))*Tabela3[[#This Row],[QUANTIDADE]]</f>
        <v>20</v>
      </c>
      <c r="L6614" s="2" t="str">
        <f>TEXT(Tabela3[[#This Row],[DATA]],"MM")</f>
        <v>05</v>
      </c>
      <c r="M6614" s="2">
        <f>WEEKNUM(Tabela3[[#This Row],[DATA]])</f>
        <v>21</v>
      </c>
      <c r="N6614" s="18">
        <f>YEAR(Tabela3[[#This Row],[DATA]])</f>
        <v>2023</v>
      </c>
    </row>
    <row r="6615" spans="2:14">
      <c r="B6615" s="1">
        <v>45070</v>
      </c>
      <c r="C6615">
        <v>14924</v>
      </c>
      <c r="D6615">
        <f>COUNTIF(C$4:C6615,Tabela3[[#This Row],[COMANDA]])</f>
        <v>2</v>
      </c>
      <c r="E6615" t="s">
        <v>90</v>
      </c>
      <c r="F6615" t="s">
        <v>100</v>
      </c>
      <c r="G6615" t="s">
        <v>9</v>
      </c>
      <c r="H6615" t="s">
        <v>138</v>
      </c>
      <c r="I6615" s="2">
        <v>1</v>
      </c>
      <c r="J6615" t="s">
        <v>11</v>
      </c>
      <c r="K6615" s="21">
        <f>INDEX(LISTAS!$H:$Q,MATCH(BASE!H6615,LISTAS!$G:$G,0),MATCH(BASE!J6615,LISTAS!$H$3:$Q$3,0))*Tabela3[[#This Row],[QUANTIDADE]]</f>
        <v>4</v>
      </c>
      <c r="L6615" s="2" t="str">
        <f>TEXT(Tabela3[[#This Row],[DATA]],"MM")</f>
        <v>05</v>
      </c>
      <c r="M6615" s="2">
        <f>WEEKNUM(Tabela3[[#This Row],[DATA]])</f>
        <v>21</v>
      </c>
      <c r="N6615" s="18">
        <f>YEAR(Tabela3[[#This Row],[DATA]])</f>
        <v>2023</v>
      </c>
    </row>
    <row r="6616" spans="2:14">
      <c r="B6616" s="1">
        <v>45070</v>
      </c>
      <c r="C6616">
        <v>14925</v>
      </c>
      <c r="D6616">
        <f>COUNTIF(C$4:C6616,Tabela3[[#This Row],[COMANDA]])</f>
        <v>1</v>
      </c>
      <c r="E6616" t="s">
        <v>90</v>
      </c>
      <c r="F6616" t="s">
        <v>99</v>
      </c>
      <c r="G6616" t="s">
        <v>8</v>
      </c>
      <c r="H6616" t="s">
        <v>84</v>
      </c>
      <c r="I6616" s="2">
        <v>1</v>
      </c>
      <c r="J6616" t="s">
        <v>11</v>
      </c>
      <c r="K6616" s="21">
        <f>INDEX(LISTAS!$H:$Q,MATCH(BASE!H6616,LISTAS!$G:$G,0),MATCH(BASE!J6616,LISTAS!$H$3:$Q$3,0))*Tabela3[[#This Row],[QUANTIDADE]]</f>
        <v>16</v>
      </c>
      <c r="L6616" s="2" t="str">
        <f>TEXT(Tabela3[[#This Row],[DATA]],"MM")</f>
        <v>05</v>
      </c>
      <c r="M6616" s="2">
        <f>WEEKNUM(Tabela3[[#This Row],[DATA]])</f>
        <v>21</v>
      </c>
      <c r="N6616" s="18">
        <f>YEAR(Tabela3[[#This Row],[DATA]])</f>
        <v>2023</v>
      </c>
    </row>
    <row r="6617" spans="2:14">
      <c r="B6617" s="1">
        <v>45070</v>
      </c>
      <c r="C6617">
        <v>14925</v>
      </c>
      <c r="D6617">
        <f>COUNTIF(C$4:C6617,Tabela3[[#This Row],[COMANDA]])</f>
        <v>2</v>
      </c>
      <c r="E6617" t="s">
        <v>90</v>
      </c>
      <c r="F6617" t="s">
        <v>99</v>
      </c>
      <c r="G6617" t="s">
        <v>9</v>
      </c>
      <c r="H6617" t="s">
        <v>241</v>
      </c>
      <c r="I6617" s="2">
        <v>1</v>
      </c>
      <c r="J6617" t="s">
        <v>11</v>
      </c>
      <c r="K6617" s="21">
        <f>INDEX(LISTAS!$H:$Q,MATCH(BASE!H6617,LISTAS!$G:$G,0),MATCH(BASE!J6617,LISTAS!$H$3:$Q$3,0))*Tabela3[[#This Row],[QUANTIDADE]]</f>
        <v>3</v>
      </c>
      <c r="L6617" s="2" t="str">
        <f>TEXT(Tabela3[[#This Row],[DATA]],"MM")</f>
        <v>05</v>
      </c>
      <c r="M6617" s="2">
        <f>WEEKNUM(Tabela3[[#This Row],[DATA]])</f>
        <v>21</v>
      </c>
      <c r="N6617" s="18">
        <f>YEAR(Tabela3[[#This Row],[DATA]])</f>
        <v>2023</v>
      </c>
    </row>
    <row r="6618" spans="2:14">
      <c r="B6618" s="1">
        <v>45070</v>
      </c>
      <c r="C6618">
        <v>14926</v>
      </c>
      <c r="D6618">
        <f>COUNTIF(C$4:C6618,Tabela3[[#This Row],[COMANDA]])</f>
        <v>1</v>
      </c>
      <c r="E6618" t="s">
        <v>89</v>
      </c>
      <c r="F6618" t="s">
        <v>375</v>
      </c>
      <c r="G6618" t="s">
        <v>8</v>
      </c>
      <c r="H6618" t="s">
        <v>42</v>
      </c>
      <c r="I6618" s="2">
        <v>1</v>
      </c>
      <c r="J6618" t="s">
        <v>12</v>
      </c>
      <c r="K6618" s="21">
        <f>INDEX(LISTAS!$H:$Q,MATCH(BASE!H6618,LISTAS!$G:$G,0),MATCH(BASE!J6618,LISTAS!$H$3:$Q$3,0))*Tabela3[[#This Row],[QUANTIDADE]]</f>
        <v>14.4</v>
      </c>
      <c r="L6618" s="2" t="str">
        <f>TEXT(Tabela3[[#This Row],[DATA]],"MM")</f>
        <v>05</v>
      </c>
      <c r="M6618" s="2">
        <f>WEEKNUM(Tabela3[[#This Row],[DATA]])</f>
        <v>21</v>
      </c>
      <c r="N6618" s="18">
        <f>YEAR(Tabela3[[#This Row],[DATA]])</f>
        <v>2023</v>
      </c>
    </row>
    <row r="6619" spans="2:14">
      <c r="B6619" s="1">
        <v>45070</v>
      </c>
      <c r="C6619">
        <v>14926</v>
      </c>
      <c r="D6619">
        <f>COUNTIF(C$4:C6619,Tabela3[[#This Row],[COMANDA]])</f>
        <v>2</v>
      </c>
      <c r="E6619" t="s">
        <v>89</v>
      </c>
      <c r="F6619" t="s">
        <v>375</v>
      </c>
      <c r="G6619" t="s">
        <v>8</v>
      </c>
      <c r="H6619" t="s">
        <v>203</v>
      </c>
      <c r="I6619" s="2">
        <v>1</v>
      </c>
      <c r="J6619" t="s">
        <v>12</v>
      </c>
      <c r="K6619" s="21">
        <f>INDEX(LISTAS!$H:$Q,MATCH(BASE!H6619,LISTAS!$G:$G,0),MATCH(BASE!J6619,LISTAS!$H$3:$Q$3,0))*Tabela3[[#This Row],[QUANTIDADE]]</f>
        <v>18</v>
      </c>
      <c r="L6619" s="2" t="str">
        <f>TEXT(Tabela3[[#This Row],[DATA]],"MM")</f>
        <v>05</v>
      </c>
      <c r="M6619" s="2">
        <f>WEEKNUM(Tabela3[[#This Row],[DATA]])</f>
        <v>21</v>
      </c>
      <c r="N6619" s="18">
        <f>YEAR(Tabela3[[#This Row],[DATA]])</f>
        <v>2023</v>
      </c>
    </row>
    <row r="6620" spans="2:14">
      <c r="B6620" s="1">
        <v>45070</v>
      </c>
      <c r="C6620">
        <v>14927</v>
      </c>
      <c r="D6620">
        <f>COUNTIF(C$4:C6620,Tabela3[[#This Row],[COMANDA]])</f>
        <v>1</v>
      </c>
      <c r="E6620" t="s">
        <v>90</v>
      </c>
      <c r="F6620" t="s">
        <v>99</v>
      </c>
      <c r="G6620" t="s">
        <v>8</v>
      </c>
      <c r="H6620" t="s">
        <v>39</v>
      </c>
      <c r="I6620" s="2">
        <v>1</v>
      </c>
      <c r="J6620" t="s">
        <v>11</v>
      </c>
      <c r="K6620" s="21">
        <f>INDEX(LISTAS!$H:$Q,MATCH(BASE!H6620,LISTAS!$G:$G,0),MATCH(BASE!J6620,LISTAS!$H$3:$Q$3,0))*Tabela3[[#This Row],[QUANTIDADE]]</f>
        <v>12</v>
      </c>
      <c r="L6620" s="2" t="str">
        <f>TEXT(Tabela3[[#This Row],[DATA]],"MM")</f>
        <v>05</v>
      </c>
      <c r="M6620" s="2">
        <f>WEEKNUM(Tabela3[[#This Row],[DATA]])</f>
        <v>21</v>
      </c>
      <c r="N6620" s="18">
        <f>YEAR(Tabela3[[#This Row],[DATA]])</f>
        <v>2023</v>
      </c>
    </row>
    <row r="6621" spans="2:14">
      <c r="B6621" s="1">
        <v>45070</v>
      </c>
      <c r="C6621">
        <v>14928</v>
      </c>
      <c r="D6621">
        <f>COUNTIF(C$4:C6621,Tabela3[[#This Row],[COMANDA]])</f>
        <v>1</v>
      </c>
      <c r="E6621" t="s">
        <v>89</v>
      </c>
      <c r="F6621" t="s">
        <v>99</v>
      </c>
      <c r="G6621" t="s">
        <v>8</v>
      </c>
      <c r="H6621" t="s">
        <v>206</v>
      </c>
      <c r="I6621" s="2">
        <v>1</v>
      </c>
      <c r="J6621" t="s">
        <v>11</v>
      </c>
      <c r="K6621" s="21">
        <f>INDEX(LISTAS!$H:$Q,MATCH(BASE!H6621,LISTAS!$G:$G,0),MATCH(BASE!J6621,LISTAS!$H$3:$Q$3,0))*Tabela3[[#This Row],[QUANTIDADE]]</f>
        <v>18</v>
      </c>
      <c r="L6621" s="2" t="str">
        <f>TEXT(Tabela3[[#This Row],[DATA]],"MM")</f>
        <v>05</v>
      </c>
      <c r="M6621" s="2">
        <f>WEEKNUM(Tabela3[[#This Row],[DATA]])</f>
        <v>21</v>
      </c>
      <c r="N6621" s="18">
        <f>YEAR(Tabela3[[#This Row],[DATA]])</f>
        <v>2023</v>
      </c>
    </row>
    <row r="6622" spans="2:14">
      <c r="B6622" s="1">
        <v>45070</v>
      </c>
      <c r="C6622">
        <v>14929</v>
      </c>
      <c r="D6622">
        <f>COUNTIF(C$4:C6622,Tabela3[[#This Row],[COMANDA]])</f>
        <v>1</v>
      </c>
      <c r="E6622" t="s">
        <v>90</v>
      </c>
      <c r="F6622" t="s">
        <v>98</v>
      </c>
      <c r="G6622" t="s">
        <v>8</v>
      </c>
      <c r="H6622" t="s">
        <v>206</v>
      </c>
      <c r="I6622" s="2">
        <v>1</v>
      </c>
      <c r="J6622" t="s">
        <v>11</v>
      </c>
      <c r="K6622" s="21">
        <f>INDEX(LISTAS!$H:$Q,MATCH(BASE!H6622,LISTAS!$G:$G,0),MATCH(BASE!J6622,LISTAS!$H$3:$Q$3,0))*Tabela3[[#This Row],[QUANTIDADE]]</f>
        <v>18</v>
      </c>
      <c r="L6622" s="2" t="str">
        <f>TEXT(Tabela3[[#This Row],[DATA]],"MM")</f>
        <v>05</v>
      </c>
      <c r="M6622" s="2">
        <f>WEEKNUM(Tabela3[[#This Row],[DATA]])</f>
        <v>21</v>
      </c>
      <c r="N6622" s="18">
        <f>YEAR(Tabela3[[#This Row],[DATA]])</f>
        <v>2023</v>
      </c>
    </row>
    <row r="6623" spans="2:14">
      <c r="B6623" s="1">
        <v>45070</v>
      </c>
      <c r="C6623">
        <v>14929</v>
      </c>
      <c r="D6623">
        <f>COUNTIF(C$4:C6623,Tabela3[[#This Row],[COMANDA]])</f>
        <v>2</v>
      </c>
      <c r="E6623" t="s">
        <v>90</v>
      </c>
      <c r="F6623" t="s">
        <v>98</v>
      </c>
      <c r="G6623" t="s">
        <v>9</v>
      </c>
      <c r="H6623" t="s">
        <v>138</v>
      </c>
      <c r="I6623" s="2">
        <v>1</v>
      </c>
      <c r="J6623" t="s">
        <v>11</v>
      </c>
      <c r="K6623" s="21">
        <f>INDEX(LISTAS!$H:$Q,MATCH(BASE!H6623,LISTAS!$G:$G,0),MATCH(BASE!J6623,LISTAS!$H$3:$Q$3,0))*Tabela3[[#This Row],[QUANTIDADE]]</f>
        <v>4</v>
      </c>
      <c r="L6623" s="2" t="str">
        <f>TEXT(Tabela3[[#This Row],[DATA]],"MM")</f>
        <v>05</v>
      </c>
      <c r="M6623" s="2">
        <f>WEEKNUM(Tabela3[[#This Row],[DATA]])</f>
        <v>21</v>
      </c>
      <c r="N6623" s="18">
        <f>YEAR(Tabela3[[#This Row],[DATA]])</f>
        <v>2023</v>
      </c>
    </row>
    <row r="6624" spans="2:14">
      <c r="B6624" s="1">
        <v>45070</v>
      </c>
      <c r="C6624">
        <v>14930</v>
      </c>
      <c r="D6624">
        <f>COUNTIF(C$4:C6624,Tabela3[[#This Row],[COMANDA]])</f>
        <v>1</v>
      </c>
      <c r="E6624" t="s">
        <v>90</v>
      </c>
      <c r="F6624" t="s">
        <v>98</v>
      </c>
      <c r="G6624" t="s">
        <v>8</v>
      </c>
      <c r="H6624" t="s">
        <v>204</v>
      </c>
      <c r="I6624" s="2">
        <v>1</v>
      </c>
      <c r="J6624" t="s">
        <v>11</v>
      </c>
      <c r="K6624" s="21">
        <f>INDEX(LISTAS!$H:$Q,MATCH(BASE!H6624,LISTAS!$G:$G,0),MATCH(BASE!J6624,LISTAS!$H$3:$Q$3,0))*Tabela3[[#This Row],[QUANTIDADE]]</f>
        <v>18</v>
      </c>
      <c r="L6624" s="2" t="str">
        <f>TEXT(Tabela3[[#This Row],[DATA]],"MM")</f>
        <v>05</v>
      </c>
      <c r="M6624" s="2">
        <f>WEEKNUM(Tabela3[[#This Row],[DATA]])</f>
        <v>21</v>
      </c>
      <c r="N6624" s="18">
        <f>YEAR(Tabela3[[#This Row],[DATA]])</f>
        <v>2023</v>
      </c>
    </row>
    <row r="6625" spans="2:14">
      <c r="B6625" s="1">
        <v>45070</v>
      </c>
      <c r="C6625">
        <v>14930</v>
      </c>
      <c r="D6625">
        <f>COUNTIF(C$4:C6625,Tabela3[[#This Row],[COMANDA]])</f>
        <v>2</v>
      </c>
      <c r="E6625" t="s">
        <v>90</v>
      </c>
      <c r="F6625" t="s">
        <v>98</v>
      </c>
      <c r="G6625" t="s">
        <v>9</v>
      </c>
      <c r="H6625" t="s">
        <v>219</v>
      </c>
      <c r="I6625" s="2">
        <v>1</v>
      </c>
      <c r="J6625" t="s">
        <v>11</v>
      </c>
      <c r="K6625" s="21">
        <f>INDEX(LISTAS!$H:$Q,MATCH(BASE!H6625,LISTAS!$G:$G,0),MATCH(BASE!J6625,LISTAS!$H$3:$Q$3,0))*Tabela3[[#This Row],[QUANTIDADE]]</f>
        <v>5</v>
      </c>
      <c r="L6625" s="2" t="str">
        <f>TEXT(Tabela3[[#This Row],[DATA]],"MM")</f>
        <v>05</v>
      </c>
      <c r="M6625" s="2">
        <f>WEEKNUM(Tabela3[[#This Row],[DATA]])</f>
        <v>21</v>
      </c>
      <c r="N6625" s="18">
        <f>YEAR(Tabela3[[#This Row],[DATA]])</f>
        <v>2023</v>
      </c>
    </row>
    <row r="6626" spans="2:14">
      <c r="B6626" s="1">
        <v>45070</v>
      </c>
      <c r="C6626">
        <v>14931</v>
      </c>
      <c r="D6626">
        <f>COUNTIF(C$4:C6626,Tabela3[[#This Row],[COMANDA]])</f>
        <v>1</v>
      </c>
      <c r="E6626" t="s">
        <v>90</v>
      </c>
      <c r="F6626" t="s">
        <v>99</v>
      </c>
      <c r="G6626" t="s">
        <v>8</v>
      </c>
      <c r="H6626" t="s">
        <v>202</v>
      </c>
      <c r="I6626" s="2">
        <v>1</v>
      </c>
      <c r="J6626" t="s">
        <v>11</v>
      </c>
      <c r="K6626" s="21">
        <f>INDEX(LISTAS!$H:$Q,MATCH(BASE!H6626,LISTAS!$G:$G,0),MATCH(BASE!J6626,LISTAS!$H$3:$Q$3,0))*Tabela3[[#This Row],[QUANTIDADE]]</f>
        <v>20</v>
      </c>
      <c r="L6626" s="2" t="str">
        <f>TEXT(Tabela3[[#This Row],[DATA]],"MM")</f>
        <v>05</v>
      </c>
      <c r="M6626" s="2">
        <f>WEEKNUM(Tabela3[[#This Row],[DATA]])</f>
        <v>21</v>
      </c>
      <c r="N6626" s="18">
        <f>YEAR(Tabela3[[#This Row],[DATA]])</f>
        <v>2023</v>
      </c>
    </row>
    <row r="6627" spans="2:14">
      <c r="B6627" s="1">
        <v>45070</v>
      </c>
      <c r="C6627">
        <v>14931</v>
      </c>
      <c r="D6627">
        <f>COUNTIF(C$4:C6627,Tabela3[[#This Row],[COMANDA]])</f>
        <v>2</v>
      </c>
      <c r="E6627" t="s">
        <v>90</v>
      </c>
      <c r="F6627" t="s">
        <v>99</v>
      </c>
      <c r="G6627" t="s">
        <v>8</v>
      </c>
      <c r="H6627" t="s">
        <v>206</v>
      </c>
      <c r="I6627" s="2">
        <v>1</v>
      </c>
      <c r="J6627" t="s">
        <v>11</v>
      </c>
      <c r="K6627" s="21">
        <f>INDEX(LISTAS!$H:$Q,MATCH(BASE!H6627,LISTAS!$G:$G,0),MATCH(BASE!J6627,LISTAS!$H$3:$Q$3,0))*Tabela3[[#This Row],[QUANTIDADE]]</f>
        <v>18</v>
      </c>
      <c r="L6627" s="2" t="str">
        <f>TEXT(Tabela3[[#This Row],[DATA]],"MM")</f>
        <v>05</v>
      </c>
      <c r="M6627" s="2">
        <f>WEEKNUM(Tabela3[[#This Row],[DATA]])</f>
        <v>21</v>
      </c>
      <c r="N6627" s="18">
        <f>YEAR(Tabela3[[#This Row],[DATA]])</f>
        <v>2023</v>
      </c>
    </row>
    <row r="6628" spans="2:14">
      <c r="B6628" s="1">
        <v>45070</v>
      </c>
      <c r="C6628">
        <v>14931</v>
      </c>
      <c r="D6628">
        <f>COUNTIF(C$4:C6628,Tabela3[[#This Row],[COMANDA]])</f>
        <v>3</v>
      </c>
      <c r="E6628" t="s">
        <v>90</v>
      </c>
      <c r="F6628" t="s">
        <v>99</v>
      </c>
      <c r="G6628" t="s">
        <v>9</v>
      </c>
      <c r="H6628" t="s">
        <v>228</v>
      </c>
      <c r="I6628" s="2">
        <v>1</v>
      </c>
      <c r="J6628" t="s">
        <v>11</v>
      </c>
      <c r="K6628" s="21">
        <f>INDEX(LISTAS!$H:$Q,MATCH(BASE!H6628,LISTAS!$G:$G,0),MATCH(BASE!J6628,LISTAS!$H$3:$Q$3,0))*Tabela3[[#This Row],[QUANTIDADE]]</f>
        <v>6</v>
      </c>
      <c r="L6628" s="2" t="str">
        <f>TEXT(Tabela3[[#This Row],[DATA]],"MM")</f>
        <v>05</v>
      </c>
      <c r="M6628" s="2">
        <f>WEEKNUM(Tabela3[[#This Row],[DATA]])</f>
        <v>21</v>
      </c>
      <c r="N6628" s="18">
        <f>YEAR(Tabela3[[#This Row],[DATA]])</f>
        <v>2023</v>
      </c>
    </row>
    <row r="6629" spans="2:14">
      <c r="B6629" s="1">
        <v>45070</v>
      </c>
      <c r="C6629">
        <v>14931</v>
      </c>
      <c r="D6629">
        <f>COUNTIF(C$4:C6629,Tabela3[[#This Row],[COMANDA]])</f>
        <v>4</v>
      </c>
      <c r="E6629" t="s">
        <v>90</v>
      </c>
      <c r="F6629" t="s">
        <v>99</v>
      </c>
      <c r="G6629" t="s">
        <v>61</v>
      </c>
      <c r="H6629" t="s">
        <v>199</v>
      </c>
      <c r="I6629" s="2">
        <v>1</v>
      </c>
      <c r="J6629" t="s">
        <v>11</v>
      </c>
      <c r="K6629" s="21">
        <f>INDEX(LISTAS!$H:$Q,MATCH(BASE!H6629,LISTAS!$G:$G,0),MATCH(BASE!J6629,LISTAS!$H$3:$Q$3,0))*Tabela3[[#This Row],[QUANTIDADE]]</f>
        <v>1</v>
      </c>
      <c r="L6629" s="2" t="str">
        <f>TEXT(Tabela3[[#This Row],[DATA]],"MM")</f>
        <v>05</v>
      </c>
      <c r="M6629" s="2">
        <f>WEEKNUM(Tabela3[[#This Row],[DATA]])</f>
        <v>21</v>
      </c>
      <c r="N6629" s="18">
        <f>YEAR(Tabela3[[#This Row],[DATA]])</f>
        <v>2023</v>
      </c>
    </row>
    <row r="6630" spans="2:14">
      <c r="B6630" s="1">
        <v>45070</v>
      </c>
      <c r="C6630">
        <v>14932</v>
      </c>
      <c r="D6630">
        <f>COUNTIF(C$4:C6630,Tabela3[[#This Row],[COMANDA]])</f>
        <v>1</v>
      </c>
      <c r="E6630" t="s">
        <v>90</v>
      </c>
      <c r="F6630" t="s">
        <v>98</v>
      </c>
      <c r="G6630" t="s">
        <v>8</v>
      </c>
      <c r="H6630" t="s">
        <v>204</v>
      </c>
      <c r="I6630" s="2">
        <v>1</v>
      </c>
      <c r="J6630" t="s">
        <v>11</v>
      </c>
      <c r="K6630" s="21">
        <f>INDEX(LISTAS!$H:$Q,MATCH(BASE!H6630,LISTAS!$G:$G,0),MATCH(BASE!J6630,LISTAS!$H$3:$Q$3,0))*Tabela3[[#This Row],[QUANTIDADE]]</f>
        <v>18</v>
      </c>
      <c r="L6630" s="2" t="str">
        <f>TEXT(Tabela3[[#This Row],[DATA]],"MM")</f>
        <v>05</v>
      </c>
      <c r="M6630" s="2">
        <f>WEEKNUM(Tabela3[[#This Row],[DATA]])</f>
        <v>21</v>
      </c>
      <c r="N6630" s="18">
        <f>YEAR(Tabela3[[#This Row],[DATA]])</f>
        <v>2023</v>
      </c>
    </row>
    <row r="6631" spans="2:14">
      <c r="B6631" s="1">
        <v>45070</v>
      </c>
      <c r="C6631">
        <v>14932</v>
      </c>
      <c r="D6631">
        <f>COUNTIF(C$4:C6631,Tabela3[[#This Row],[COMANDA]])</f>
        <v>2</v>
      </c>
      <c r="E6631" t="s">
        <v>90</v>
      </c>
      <c r="F6631" t="s">
        <v>98</v>
      </c>
      <c r="G6631" t="s">
        <v>9</v>
      </c>
      <c r="H6631" t="s">
        <v>138</v>
      </c>
      <c r="I6631" s="2">
        <v>1</v>
      </c>
      <c r="J6631" t="s">
        <v>11</v>
      </c>
      <c r="K6631" s="21">
        <f>INDEX(LISTAS!$H:$Q,MATCH(BASE!H6631,LISTAS!$G:$G,0),MATCH(BASE!J6631,LISTAS!$H$3:$Q$3,0))*Tabela3[[#This Row],[QUANTIDADE]]</f>
        <v>4</v>
      </c>
      <c r="L6631" s="2" t="str">
        <f>TEXT(Tabela3[[#This Row],[DATA]],"MM")</f>
        <v>05</v>
      </c>
      <c r="M6631" s="2">
        <f>WEEKNUM(Tabela3[[#This Row],[DATA]])</f>
        <v>21</v>
      </c>
      <c r="N6631" s="18">
        <f>YEAR(Tabela3[[#This Row],[DATA]])</f>
        <v>2023</v>
      </c>
    </row>
    <row r="6632" spans="2:14">
      <c r="B6632" s="1">
        <v>45070</v>
      </c>
      <c r="C6632">
        <v>14933</v>
      </c>
      <c r="D6632">
        <f>COUNTIF(C$4:C6632,Tabela3[[#This Row],[COMANDA]])</f>
        <v>1</v>
      </c>
      <c r="E6632" t="s">
        <v>90</v>
      </c>
      <c r="F6632" t="s">
        <v>375</v>
      </c>
      <c r="G6632" t="s">
        <v>8</v>
      </c>
      <c r="H6632" t="s">
        <v>203</v>
      </c>
      <c r="I6632" s="2">
        <v>1</v>
      </c>
      <c r="J6632" t="s">
        <v>12</v>
      </c>
      <c r="K6632" s="21">
        <f>INDEX(LISTAS!$H:$Q,MATCH(BASE!H6632,LISTAS!$G:$G,0),MATCH(BASE!J6632,LISTAS!$H$3:$Q$3,0))*Tabela3[[#This Row],[QUANTIDADE]]</f>
        <v>18</v>
      </c>
      <c r="L6632" s="2" t="str">
        <f>TEXT(Tabela3[[#This Row],[DATA]],"MM")</f>
        <v>05</v>
      </c>
      <c r="M6632" s="2">
        <f>WEEKNUM(Tabela3[[#This Row],[DATA]])</f>
        <v>21</v>
      </c>
      <c r="N6632" s="18">
        <f>YEAR(Tabela3[[#This Row],[DATA]])</f>
        <v>2023</v>
      </c>
    </row>
    <row r="6633" spans="2:14">
      <c r="B6633" s="1">
        <v>45070</v>
      </c>
      <c r="C6633">
        <v>14934</v>
      </c>
      <c r="D6633">
        <f>COUNTIF(C$4:C6633,Tabela3[[#This Row],[COMANDA]])</f>
        <v>1</v>
      </c>
      <c r="E6633" t="s">
        <v>90</v>
      </c>
      <c r="G6633" t="s">
        <v>8</v>
      </c>
      <c r="H6633" t="s">
        <v>202</v>
      </c>
      <c r="I6633" s="2">
        <v>1</v>
      </c>
      <c r="J6633" t="s">
        <v>11</v>
      </c>
      <c r="K6633" s="21">
        <f>INDEX(LISTAS!$H:$Q,MATCH(BASE!H6633,LISTAS!$G:$G,0),MATCH(BASE!J6633,LISTAS!$H$3:$Q$3,0))*Tabela3[[#This Row],[QUANTIDADE]]</f>
        <v>20</v>
      </c>
      <c r="L6633" s="2" t="str">
        <f>TEXT(Tabela3[[#This Row],[DATA]],"MM")</f>
        <v>05</v>
      </c>
      <c r="M6633" s="2">
        <f>WEEKNUM(Tabela3[[#This Row],[DATA]])</f>
        <v>21</v>
      </c>
      <c r="N6633" s="18">
        <f>YEAR(Tabela3[[#This Row],[DATA]])</f>
        <v>2023</v>
      </c>
    </row>
    <row r="6634" spans="2:14">
      <c r="B6634" s="1">
        <v>45070</v>
      </c>
      <c r="C6634">
        <v>14935</v>
      </c>
      <c r="D6634">
        <f>COUNTIF(C$4:C6634,Tabela3[[#This Row],[COMANDA]])</f>
        <v>1</v>
      </c>
      <c r="E6634" t="s">
        <v>90</v>
      </c>
      <c r="F6634" t="s">
        <v>98</v>
      </c>
      <c r="G6634" t="s">
        <v>8</v>
      </c>
      <c r="H6634" t="s">
        <v>40</v>
      </c>
      <c r="I6634" s="2">
        <v>2</v>
      </c>
      <c r="J6634" t="s">
        <v>11</v>
      </c>
      <c r="K6634" s="21">
        <f>INDEX(LISTAS!$H:$Q,MATCH(BASE!H6634,LISTAS!$G:$G,0),MATCH(BASE!J6634,LISTAS!$H$3:$Q$3,0))*Tabela3[[#This Row],[QUANTIDADE]]</f>
        <v>28</v>
      </c>
      <c r="L6634" s="2" t="str">
        <f>TEXT(Tabela3[[#This Row],[DATA]],"MM")</f>
        <v>05</v>
      </c>
      <c r="M6634" s="2">
        <f>WEEKNUM(Tabela3[[#This Row],[DATA]])</f>
        <v>21</v>
      </c>
      <c r="N6634" s="18">
        <f>YEAR(Tabela3[[#This Row],[DATA]])</f>
        <v>2023</v>
      </c>
    </row>
    <row r="6635" spans="2:14">
      <c r="B6635" s="1">
        <v>45070</v>
      </c>
      <c r="C6635">
        <v>14935</v>
      </c>
      <c r="D6635">
        <f>COUNTIF(C$4:C6635,Tabela3[[#This Row],[COMANDA]])</f>
        <v>2</v>
      </c>
      <c r="E6635" t="s">
        <v>90</v>
      </c>
      <c r="F6635" t="s">
        <v>98</v>
      </c>
      <c r="G6635" t="s">
        <v>9</v>
      </c>
      <c r="H6635" t="s">
        <v>142</v>
      </c>
      <c r="I6635" s="2">
        <v>1</v>
      </c>
      <c r="J6635" t="s">
        <v>11</v>
      </c>
      <c r="K6635" s="21">
        <f>INDEX(LISTAS!$H:$Q,MATCH(BASE!H6635,LISTAS!$G:$G,0),MATCH(BASE!J6635,LISTAS!$H$3:$Q$3,0))*Tabela3[[#This Row],[QUANTIDADE]]</f>
        <v>6</v>
      </c>
      <c r="L6635" s="2" t="str">
        <f>TEXT(Tabela3[[#This Row],[DATA]],"MM")</f>
        <v>05</v>
      </c>
      <c r="M6635" s="2">
        <f>WEEKNUM(Tabela3[[#This Row],[DATA]])</f>
        <v>21</v>
      </c>
      <c r="N6635" s="18">
        <f>YEAR(Tabela3[[#This Row],[DATA]])</f>
        <v>2023</v>
      </c>
    </row>
    <row r="6636" spans="2:14">
      <c r="B6636" s="1">
        <v>45070</v>
      </c>
      <c r="C6636">
        <v>14936</v>
      </c>
      <c r="D6636">
        <f>COUNTIF(C$4:C6636,Tabela3[[#This Row],[COMANDA]])</f>
        <v>1</v>
      </c>
      <c r="E6636" t="s">
        <v>90</v>
      </c>
      <c r="F6636" t="s">
        <v>99</v>
      </c>
      <c r="G6636" t="s">
        <v>8</v>
      </c>
      <c r="H6636" t="s">
        <v>206</v>
      </c>
      <c r="I6636" s="2">
        <v>1</v>
      </c>
      <c r="J6636" t="s">
        <v>11</v>
      </c>
      <c r="K6636" s="21">
        <f>INDEX(LISTAS!$H:$Q,MATCH(BASE!H6636,LISTAS!$G:$G,0),MATCH(BASE!J6636,LISTAS!$H$3:$Q$3,0))*Tabela3[[#This Row],[QUANTIDADE]]</f>
        <v>18</v>
      </c>
      <c r="L6636" s="2" t="str">
        <f>TEXT(Tabela3[[#This Row],[DATA]],"MM")</f>
        <v>05</v>
      </c>
      <c r="M6636" s="2">
        <f>WEEKNUM(Tabela3[[#This Row],[DATA]])</f>
        <v>21</v>
      </c>
      <c r="N6636" s="18">
        <f>YEAR(Tabela3[[#This Row],[DATA]])</f>
        <v>2023</v>
      </c>
    </row>
    <row r="6637" spans="2:14">
      <c r="B6637" s="1">
        <v>45070</v>
      </c>
      <c r="C6637">
        <v>14937</v>
      </c>
      <c r="D6637">
        <f>COUNTIF(C$4:C6637,Tabela3[[#This Row],[COMANDA]])</f>
        <v>1</v>
      </c>
      <c r="E6637" t="s">
        <v>90</v>
      </c>
      <c r="F6637" t="s">
        <v>100</v>
      </c>
      <c r="G6637" t="s">
        <v>8</v>
      </c>
      <c r="H6637" t="s">
        <v>204</v>
      </c>
      <c r="I6637" s="2">
        <v>2</v>
      </c>
      <c r="J6637" t="s">
        <v>11</v>
      </c>
      <c r="K6637" s="21">
        <f>INDEX(LISTAS!$H:$Q,MATCH(BASE!H6637,LISTAS!$G:$G,0),MATCH(BASE!J6637,LISTAS!$H$3:$Q$3,0))*Tabela3[[#This Row],[QUANTIDADE]]</f>
        <v>36</v>
      </c>
      <c r="L6637" s="2" t="str">
        <f>TEXT(Tabela3[[#This Row],[DATA]],"MM")</f>
        <v>05</v>
      </c>
      <c r="M6637" s="2">
        <f>WEEKNUM(Tabela3[[#This Row],[DATA]])</f>
        <v>21</v>
      </c>
      <c r="N6637" s="18">
        <f>YEAR(Tabela3[[#This Row],[DATA]])</f>
        <v>2023</v>
      </c>
    </row>
    <row r="6638" spans="2:14">
      <c r="B6638" s="1">
        <v>45070</v>
      </c>
      <c r="C6638">
        <v>14937</v>
      </c>
      <c r="D6638">
        <f>COUNTIF(C$4:C6638,Tabela3[[#This Row],[COMANDA]])</f>
        <v>2</v>
      </c>
      <c r="E6638" t="s">
        <v>90</v>
      </c>
      <c r="F6638" t="s">
        <v>100</v>
      </c>
      <c r="G6638" t="s">
        <v>9</v>
      </c>
      <c r="H6638" t="s">
        <v>55</v>
      </c>
      <c r="I6638" s="2">
        <v>1</v>
      </c>
      <c r="J6638" t="s">
        <v>11</v>
      </c>
      <c r="K6638" s="21">
        <f>INDEX(LISTAS!$H:$Q,MATCH(BASE!H6638,LISTAS!$G:$G,0),MATCH(BASE!J6638,LISTAS!$H$3:$Q$3,0))*Tabela3[[#This Row],[QUANTIDADE]]</f>
        <v>3</v>
      </c>
      <c r="L6638" s="2" t="str">
        <f>TEXT(Tabela3[[#This Row],[DATA]],"MM")</f>
        <v>05</v>
      </c>
      <c r="M6638" s="2">
        <f>WEEKNUM(Tabela3[[#This Row],[DATA]])</f>
        <v>21</v>
      </c>
      <c r="N6638" s="18">
        <f>YEAR(Tabela3[[#This Row],[DATA]])</f>
        <v>2023</v>
      </c>
    </row>
    <row r="6639" spans="2:14">
      <c r="B6639" s="1">
        <v>45070</v>
      </c>
      <c r="C6639">
        <v>14938</v>
      </c>
      <c r="D6639">
        <f>COUNTIF(C$4:C6639,Tabela3[[#This Row],[COMANDA]])</f>
        <v>1</v>
      </c>
      <c r="E6639" t="s">
        <v>90</v>
      </c>
      <c r="F6639" t="s">
        <v>375</v>
      </c>
      <c r="G6639" t="s">
        <v>8</v>
      </c>
      <c r="H6639" t="s">
        <v>42</v>
      </c>
      <c r="I6639" s="2">
        <v>1</v>
      </c>
      <c r="J6639" t="s">
        <v>11</v>
      </c>
      <c r="K6639" s="21">
        <f>INDEX(LISTAS!$H:$Q,MATCH(BASE!H6639,LISTAS!$G:$G,0),MATCH(BASE!J6639,LISTAS!$H$3:$Q$3,0))*Tabela3[[#This Row],[QUANTIDADE]]</f>
        <v>16</v>
      </c>
      <c r="L6639" s="2" t="str">
        <f>TEXT(Tabela3[[#This Row],[DATA]],"MM")</f>
        <v>05</v>
      </c>
      <c r="M6639" s="2">
        <f>WEEKNUM(Tabela3[[#This Row],[DATA]])</f>
        <v>21</v>
      </c>
      <c r="N6639" s="18">
        <f>YEAR(Tabela3[[#This Row],[DATA]])</f>
        <v>2023</v>
      </c>
    </row>
    <row r="6640" spans="2:14">
      <c r="B6640" s="1">
        <v>45070</v>
      </c>
      <c r="C6640">
        <v>14938</v>
      </c>
      <c r="D6640">
        <f>COUNTIF(C$4:C6640,Tabela3[[#This Row],[COMANDA]])</f>
        <v>2</v>
      </c>
      <c r="E6640" t="s">
        <v>90</v>
      </c>
      <c r="F6640" t="s">
        <v>375</v>
      </c>
      <c r="G6640" t="s">
        <v>9</v>
      </c>
      <c r="H6640" t="s">
        <v>138</v>
      </c>
      <c r="I6640" s="2">
        <v>1</v>
      </c>
      <c r="J6640" t="s">
        <v>11</v>
      </c>
      <c r="K6640" s="21">
        <f>INDEX(LISTAS!$H:$Q,MATCH(BASE!H6640,LISTAS!$G:$G,0),MATCH(BASE!J6640,LISTAS!$H$3:$Q$3,0))*Tabela3[[#This Row],[QUANTIDADE]]</f>
        <v>4</v>
      </c>
      <c r="L6640" s="2" t="str">
        <f>TEXT(Tabela3[[#This Row],[DATA]],"MM")</f>
        <v>05</v>
      </c>
      <c r="M6640" s="2">
        <f>WEEKNUM(Tabela3[[#This Row],[DATA]])</f>
        <v>21</v>
      </c>
      <c r="N6640" s="18">
        <f>YEAR(Tabela3[[#This Row],[DATA]])</f>
        <v>2023</v>
      </c>
    </row>
    <row r="6641" spans="2:14">
      <c r="B6641" s="1">
        <v>45070</v>
      </c>
      <c r="C6641">
        <v>14939</v>
      </c>
      <c r="D6641">
        <f>COUNTIF(C$4:C6641,Tabela3[[#This Row],[COMANDA]])</f>
        <v>1</v>
      </c>
      <c r="E6641" t="s">
        <v>90</v>
      </c>
      <c r="F6641" t="s">
        <v>99</v>
      </c>
      <c r="G6641" t="s">
        <v>8</v>
      </c>
      <c r="H6641" t="s">
        <v>204</v>
      </c>
      <c r="I6641" s="2">
        <v>2</v>
      </c>
      <c r="J6641" t="s">
        <v>11</v>
      </c>
      <c r="K6641" s="21">
        <f>INDEX(LISTAS!$H:$Q,MATCH(BASE!H6641,LISTAS!$G:$G,0),MATCH(BASE!J6641,LISTAS!$H$3:$Q$3,0))*Tabela3[[#This Row],[QUANTIDADE]]</f>
        <v>36</v>
      </c>
      <c r="L6641" s="2" t="str">
        <f>TEXT(Tabela3[[#This Row],[DATA]],"MM")</f>
        <v>05</v>
      </c>
      <c r="M6641" s="2">
        <f>WEEKNUM(Tabela3[[#This Row],[DATA]])</f>
        <v>21</v>
      </c>
      <c r="N6641" s="18">
        <f>YEAR(Tabela3[[#This Row],[DATA]])</f>
        <v>2023</v>
      </c>
    </row>
    <row r="6642" spans="2:14">
      <c r="B6642" s="1">
        <v>45070</v>
      </c>
      <c r="C6642">
        <v>14939</v>
      </c>
      <c r="D6642">
        <f>COUNTIF(C$4:C6642,Tabela3[[#This Row],[COMANDA]])</f>
        <v>2</v>
      </c>
      <c r="E6642" t="s">
        <v>90</v>
      </c>
      <c r="F6642" t="s">
        <v>99</v>
      </c>
      <c r="G6642" t="s">
        <v>9</v>
      </c>
      <c r="H6642" t="s">
        <v>142</v>
      </c>
      <c r="I6642" s="2">
        <v>1</v>
      </c>
      <c r="J6642" t="s">
        <v>11</v>
      </c>
      <c r="K6642" s="21">
        <f>INDEX(LISTAS!$H:$Q,MATCH(BASE!H6642,LISTAS!$G:$G,0),MATCH(BASE!J6642,LISTAS!$H$3:$Q$3,0))*Tabela3[[#This Row],[QUANTIDADE]]</f>
        <v>6</v>
      </c>
      <c r="L6642" s="2" t="str">
        <f>TEXT(Tabela3[[#This Row],[DATA]],"MM")</f>
        <v>05</v>
      </c>
      <c r="M6642" s="2">
        <f>WEEKNUM(Tabela3[[#This Row],[DATA]])</f>
        <v>21</v>
      </c>
      <c r="N6642" s="18">
        <f>YEAR(Tabela3[[#This Row],[DATA]])</f>
        <v>2023</v>
      </c>
    </row>
    <row r="6643" spans="2:14">
      <c r="B6643" s="1">
        <v>45070</v>
      </c>
      <c r="C6643">
        <v>14940</v>
      </c>
      <c r="D6643">
        <f>COUNTIF(C$4:C6643,Tabela3[[#This Row],[COMANDA]])</f>
        <v>1</v>
      </c>
      <c r="E6643" t="s">
        <v>90</v>
      </c>
      <c r="F6643" t="s">
        <v>100</v>
      </c>
      <c r="G6643" t="s">
        <v>8</v>
      </c>
      <c r="H6643" t="s">
        <v>41</v>
      </c>
      <c r="I6643" s="2">
        <v>1</v>
      </c>
      <c r="J6643" t="s">
        <v>11</v>
      </c>
      <c r="K6643" s="21">
        <f>INDEX(LISTAS!$H:$Q,MATCH(BASE!H6643,LISTAS!$G:$G,0),MATCH(BASE!J6643,LISTAS!$H$3:$Q$3,0))*Tabela3[[#This Row],[QUANTIDADE]]</f>
        <v>14</v>
      </c>
      <c r="L6643" s="2" t="str">
        <f>TEXT(Tabela3[[#This Row],[DATA]],"MM")</f>
        <v>05</v>
      </c>
      <c r="M6643" s="2">
        <f>WEEKNUM(Tabela3[[#This Row],[DATA]])</f>
        <v>21</v>
      </c>
      <c r="N6643" s="18">
        <f>YEAR(Tabela3[[#This Row],[DATA]])</f>
        <v>2023</v>
      </c>
    </row>
    <row r="6644" spans="2:14">
      <c r="B6644" s="1">
        <v>45070</v>
      </c>
      <c r="C6644">
        <v>14941</v>
      </c>
      <c r="D6644">
        <f>COUNTIF(C$4:C6644,Tabela3[[#This Row],[COMANDA]])</f>
        <v>1</v>
      </c>
      <c r="E6644" t="s">
        <v>90</v>
      </c>
      <c r="G6644" t="s">
        <v>8</v>
      </c>
      <c r="H6644" t="s">
        <v>211</v>
      </c>
      <c r="I6644" s="2">
        <v>1</v>
      </c>
      <c r="J6644" t="s">
        <v>11</v>
      </c>
      <c r="K6644" s="21">
        <f>INDEX(LISTAS!$H:$Q,MATCH(BASE!H6644,LISTAS!$G:$G,0),MATCH(BASE!J6644,LISTAS!$H$3:$Q$3,0))*Tabela3[[#This Row],[QUANTIDADE]]</f>
        <v>20</v>
      </c>
      <c r="L6644" s="2" t="str">
        <f>TEXT(Tabela3[[#This Row],[DATA]],"MM")</f>
        <v>05</v>
      </c>
      <c r="M6644" s="2">
        <f>WEEKNUM(Tabela3[[#This Row],[DATA]])</f>
        <v>21</v>
      </c>
      <c r="N6644" s="18">
        <f>YEAR(Tabela3[[#This Row],[DATA]])</f>
        <v>2023</v>
      </c>
    </row>
    <row r="6645" spans="2:14">
      <c r="B6645" s="1">
        <v>45070</v>
      </c>
      <c r="C6645">
        <v>14941</v>
      </c>
      <c r="D6645">
        <f>COUNTIF(C$4:C6645,Tabela3[[#This Row],[COMANDA]])</f>
        <v>2</v>
      </c>
      <c r="E6645" t="s">
        <v>90</v>
      </c>
      <c r="G6645" t="s">
        <v>9</v>
      </c>
      <c r="H6645" t="s">
        <v>131</v>
      </c>
      <c r="I6645" s="2">
        <v>1</v>
      </c>
      <c r="J6645" t="s">
        <v>11</v>
      </c>
      <c r="K6645" s="21">
        <f>INDEX(LISTAS!$H:$Q,MATCH(BASE!H6645,LISTAS!$G:$G,0),MATCH(BASE!J6645,LISTAS!$H$3:$Q$3,0))*Tabela3[[#This Row],[QUANTIDADE]]</f>
        <v>4</v>
      </c>
      <c r="L6645" s="2" t="str">
        <f>TEXT(Tabela3[[#This Row],[DATA]],"MM")</f>
        <v>05</v>
      </c>
      <c r="M6645" s="2">
        <f>WEEKNUM(Tabela3[[#This Row],[DATA]])</f>
        <v>21</v>
      </c>
      <c r="N6645" s="18">
        <f>YEAR(Tabela3[[#This Row],[DATA]])</f>
        <v>2023</v>
      </c>
    </row>
    <row r="6646" spans="2:14">
      <c r="B6646" s="1">
        <v>45070</v>
      </c>
      <c r="C6646">
        <v>14942</v>
      </c>
      <c r="D6646">
        <f>COUNTIF(C$4:C6646,Tabela3[[#This Row],[COMANDA]])</f>
        <v>1</v>
      </c>
      <c r="E6646" t="s">
        <v>90</v>
      </c>
      <c r="F6646" t="s">
        <v>99</v>
      </c>
      <c r="G6646" t="s">
        <v>8</v>
      </c>
      <c r="H6646" t="s">
        <v>41</v>
      </c>
      <c r="I6646" s="2">
        <v>1</v>
      </c>
      <c r="J6646" t="s">
        <v>11</v>
      </c>
      <c r="K6646" s="21">
        <f>INDEX(LISTAS!$H:$Q,MATCH(BASE!H6646,LISTAS!$G:$G,0),MATCH(BASE!J6646,LISTAS!$H$3:$Q$3,0))*Tabela3[[#This Row],[QUANTIDADE]]</f>
        <v>14</v>
      </c>
      <c r="L6646" s="2" t="str">
        <f>TEXT(Tabela3[[#This Row],[DATA]],"MM")</f>
        <v>05</v>
      </c>
      <c r="M6646" s="2">
        <f>WEEKNUM(Tabela3[[#This Row],[DATA]])</f>
        <v>21</v>
      </c>
      <c r="N6646" s="18">
        <f>YEAR(Tabela3[[#This Row],[DATA]])</f>
        <v>2023</v>
      </c>
    </row>
    <row r="6647" spans="2:14">
      <c r="B6647" s="1">
        <v>45070</v>
      </c>
      <c r="C6647">
        <v>14942</v>
      </c>
      <c r="D6647">
        <f>COUNTIF(C$4:C6647,Tabela3[[#This Row],[COMANDA]])</f>
        <v>2</v>
      </c>
      <c r="E6647" t="s">
        <v>90</v>
      </c>
      <c r="F6647" t="s">
        <v>99</v>
      </c>
      <c r="G6647" t="s">
        <v>61</v>
      </c>
      <c r="H6647" t="s">
        <v>163</v>
      </c>
      <c r="I6647" s="2">
        <v>1</v>
      </c>
      <c r="J6647" t="s">
        <v>11</v>
      </c>
      <c r="K6647" s="21">
        <f>INDEX(LISTAS!$H:$Q,MATCH(BASE!H6647,LISTAS!$G:$G,0),MATCH(BASE!J6647,LISTAS!$H$3:$Q$3,0))*Tabela3[[#This Row],[QUANTIDADE]]</f>
        <v>4</v>
      </c>
      <c r="L6647" s="2" t="str">
        <f>TEXT(Tabela3[[#This Row],[DATA]],"MM")</f>
        <v>05</v>
      </c>
      <c r="M6647" s="2">
        <f>WEEKNUM(Tabela3[[#This Row],[DATA]])</f>
        <v>21</v>
      </c>
      <c r="N6647" s="18">
        <f>YEAR(Tabela3[[#This Row],[DATA]])</f>
        <v>2023</v>
      </c>
    </row>
    <row r="6648" spans="2:14">
      <c r="B6648" s="1">
        <v>45070</v>
      </c>
      <c r="C6648">
        <v>14943</v>
      </c>
      <c r="D6648">
        <f>COUNTIF(C$4:C6648,Tabela3[[#This Row],[COMANDA]])</f>
        <v>1</v>
      </c>
      <c r="E6648" t="s">
        <v>90</v>
      </c>
      <c r="F6648" t="s">
        <v>98</v>
      </c>
      <c r="G6648" t="s">
        <v>8</v>
      </c>
      <c r="H6648" t="s">
        <v>202</v>
      </c>
      <c r="I6648" s="2">
        <v>1</v>
      </c>
      <c r="J6648" t="s">
        <v>11</v>
      </c>
      <c r="K6648" s="21">
        <f>INDEX(LISTAS!$H:$Q,MATCH(BASE!H6648,LISTAS!$G:$G,0),MATCH(BASE!J6648,LISTAS!$H$3:$Q$3,0))*Tabela3[[#This Row],[QUANTIDADE]]</f>
        <v>20</v>
      </c>
      <c r="L6648" s="2" t="str">
        <f>TEXT(Tabela3[[#This Row],[DATA]],"MM")</f>
        <v>05</v>
      </c>
      <c r="M6648" s="2">
        <f>WEEKNUM(Tabela3[[#This Row],[DATA]])</f>
        <v>21</v>
      </c>
      <c r="N6648" s="18">
        <f>YEAR(Tabela3[[#This Row],[DATA]])</f>
        <v>2023</v>
      </c>
    </row>
    <row r="6649" spans="2:14">
      <c r="B6649" s="1">
        <v>45070</v>
      </c>
      <c r="C6649">
        <v>14944</v>
      </c>
      <c r="D6649">
        <f>COUNTIF(C$4:C6649,Tabela3[[#This Row],[COMANDA]])</f>
        <v>1</v>
      </c>
      <c r="E6649" t="s">
        <v>90</v>
      </c>
      <c r="F6649" t="s">
        <v>99</v>
      </c>
      <c r="G6649" t="s">
        <v>8</v>
      </c>
      <c r="H6649" t="s">
        <v>204</v>
      </c>
      <c r="I6649" s="2">
        <v>1</v>
      </c>
      <c r="J6649" t="s">
        <v>11</v>
      </c>
      <c r="K6649" s="21">
        <f>INDEX(LISTAS!$H:$Q,MATCH(BASE!H6649,LISTAS!$G:$G,0),MATCH(BASE!J6649,LISTAS!$H$3:$Q$3,0))*Tabela3[[#This Row],[QUANTIDADE]]</f>
        <v>18</v>
      </c>
      <c r="L6649" s="2" t="str">
        <f>TEXT(Tabela3[[#This Row],[DATA]],"MM")</f>
        <v>05</v>
      </c>
      <c r="M6649" s="2">
        <f>WEEKNUM(Tabela3[[#This Row],[DATA]])</f>
        <v>21</v>
      </c>
      <c r="N6649" s="18">
        <f>YEAR(Tabela3[[#This Row],[DATA]])</f>
        <v>2023</v>
      </c>
    </row>
    <row r="6650" spans="2:14">
      <c r="B6650" s="1">
        <v>45070</v>
      </c>
      <c r="C6650">
        <v>14944</v>
      </c>
      <c r="D6650">
        <f>COUNTIF(C$4:C6650,Tabela3[[#This Row],[COMANDA]])</f>
        <v>2</v>
      </c>
      <c r="E6650" t="s">
        <v>90</v>
      </c>
      <c r="F6650" t="s">
        <v>99</v>
      </c>
      <c r="G6650" t="s">
        <v>62</v>
      </c>
      <c r="H6650" t="s">
        <v>192</v>
      </c>
      <c r="I6650" s="2">
        <v>1</v>
      </c>
      <c r="J6650" t="s">
        <v>11</v>
      </c>
      <c r="K6650" s="21">
        <f>INDEX(LISTAS!$H:$Q,MATCH(BASE!H6650,LISTAS!$G:$G,0),MATCH(BASE!J6650,LISTAS!$H$3:$Q$3,0))*Tabela3[[#This Row],[QUANTIDADE]]</f>
        <v>6</v>
      </c>
      <c r="L6650" s="2" t="str">
        <f>TEXT(Tabela3[[#This Row],[DATA]],"MM")</f>
        <v>05</v>
      </c>
      <c r="M6650" s="2">
        <f>WEEKNUM(Tabela3[[#This Row],[DATA]])</f>
        <v>21</v>
      </c>
      <c r="N6650" s="18">
        <f>YEAR(Tabela3[[#This Row],[DATA]])</f>
        <v>2023</v>
      </c>
    </row>
    <row r="6651" spans="2:14">
      <c r="B6651" s="1">
        <v>45070</v>
      </c>
      <c r="C6651">
        <v>14945</v>
      </c>
      <c r="D6651">
        <f>COUNTIF(C$4:C6651,Tabela3[[#This Row],[COMANDA]])</f>
        <v>1</v>
      </c>
      <c r="E6651" t="s">
        <v>90</v>
      </c>
      <c r="F6651" t="s">
        <v>99</v>
      </c>
      <c r="G6651" t="s">
        <v>8</v>
      </c>
      <c r="H6651" t="s">
        <v>39</v>
      </c>
      <c r="I6651" s="2">
        <v>1</v>
      </c>
      <c r="J6651" t="s">
        <v>11</v>
      </c>
      <c r="K6651" s="21">
        <f>INDEX(LISTAS!$H:$Q,MATCH(BASE!H6651,LISTAS!$G:$G,0),MATCH(BASE!J6651,LISTAS!$H$3:$Q$3,0))*Tabela3[[#This Row],[QUANTIDADE]]</f>
        <v>12</v>
      </c>
      <c r="L6651" s="2" t="str">
        <f>TEXT(Tabela3[[#This Row],[DATA]],"MM")</f>
        <v>05</v>
      </c>
      <c r="M6651" s="2">
        <f>WEEKNUM(Tabela3[[#This Row],[DATA]])</f>
        <v>21</v>
      </c>
      <c r="N6651" s="18">
        <f>YEAR(Tabela3[[#This Row],[DATA]])</f>
        <v>2023</v>
      </c>
    </row>
    <row r="6652" spans="2:14">
      <c r="B6652" s="1">
        <v>45070</v>
      </c>
      <c r="C6652">
        <v>14945</v>
      </c>
      <c r="D6652">
        <f>COUNTIF(C$4:C6652,Tabela3[[#This Row],[COMANDA]])</f>
        <v>2</v>
      </c>
      <c r="E6652" t="s">
        <v>90</v>
      </c>
      <c r="F6652" t="s">
        <v>99</v>
      </c>
      <c r="G6652" t="s">
        <v>61</v>
      </c>
      <c r="H6652" t="s">
        <v>163</v>
      </c>
      <c r="I6652" s="2">
        <v>1</v>
      </c>
      <c r="J6652" t="s">
        <v>11</v>
      </c>
      <c r="K6652" s="21">
        <f>INDEX(LISTAS!$H:$Q,MATCH(BASE!H6652,LISTAS!$G:$G,0),MATCH(BASE!J6652,LISTAS!$H$3:$Q$3,0))*Tabela3[[#This Row],[QUANTIDADE]]</f>
        <v>4</v>
      </c>
      <c r="L6652" s="2" t="str">
        <f>TEXT(Tabela3[[#This Row],[DATA]],"MM")</f>
        <v>05</v>
      </c>
      <c r="M6652" s="2">
        <f>WEEKNUM(Tabela3[[#This Row],[DATA]])</f>
        <v>21</v>
      </c>
      <c r="N6652" s="18">
        <f>YEAR(Tabela3[[#This Row],[DATA]])</f>
        <v>2023</v>
      </c>
    </row>
    <row r="6653" spans="2:14">
      <c r="B6653" s="1">
        <v>45070</v>
      </c>
      <c r="C6653">
        <v>14945</v>
      </c>
      <c r="D6653">
        <f>COUNTIF(C$4:C6653,Tabela3[[#This Row],[COMANDA]])</f>
        <v>3</v>
      </c>
      <c r="E6653" t="s">
        <v>90</v>
      </c>
      <c r="F6653" t="s">
        <v>99</v>
      </c>
      <c r="G6653" t="s">
        <v>9</v>
      </c>
      <c r="H6653" t="s">
        <v>154</v>
      </c>
      <c r="I6653" s="2">
        <v>1</v>
      </c>
      <c r="J6653" t="s">
        <v>11</v>
      </c>
      <c r="K6653" s="21">
        <f>INDEX(LISTAS!$H:$Q,MATCH(BASE!H6653,LISTAS!$G:$G,0),MATCH(BASE!J6653,LISTAS!$H$3:$Q$3,0))*Tabela3[[#This Row],[QUANTIDADE]]</f>
        <v>6</v>
      </c>
      <c r="L6653" s="2" t="str">
        <f>TEXT(Tabela3[[#This Row],[DATA]],"MM")</f>
        <v>05</v>
      </c>
      <c r="M6653" s="2">
        <f>WEEKNUM(Tabela3[[#This Row],[DATA]])</f>
        <v>21</v>
      </c>
      <c r="N6653" s="18">
        <f>YEAR(Tabela3[[#This Row],[DATA]])</f>
        <v>2023</v>
      </c>
    </row>
    <row r="6654" spans="2:14">
      <c r="B6654" s="1">
        <v>45070</v>
      </c>
      <c r="C6654">
        <v>14946</v>
      </c>
      <c r="D6654">
        <f>COUNTIF(C$4:C6654,Tabela3[[#This Row],[COMANDA]])</f>
        <v>1</v>
      </c>
      <c r="E6654" t="s">
        <v>90</v>
      </c>
      <c r="F6654" t="s">
        <v>99</v>
      </c>
      <c r="G6654" t="s">
        <v>8</v>
      </c>
      <c r="H6654" t="s">
        <v>211</v>
      </c>
      <c r="I6654" s="2">
        <v>1</v>
      </c>
      <c r="J6654" t="s">
        <v>11</v>
      </c>
      <c r="K6654" s="21">
        <f>INDEX(LISTAS!$H:$Q,MATCH(BASE!H6654,LISTAS!$G:$G,0),MATCH(BASE!J6654,LISTAS!$H$3:$Q$3,0))*Tabela3[[#This Row],[QUANTIDADE]]</f>
        <v>20</v>
      </c>
      <c r="L6654" s="2" t="str">
        <f>TEXT(Tabela3[[#This Row],[DATA]],"MM")</f>
        <v>05</v>
      </c>
      <c r="M6654" s="2">
        <f>WEEKNUM(Tabela3[[#This Row],[DATA]])</f>
        <v>21</v>
      </c>
      <c r="N6654" s="18">
        <f>YEAR(Tabela3[[#This Row],[DATA]])</f>
        <v>2023</v>
      </c>
    </row>
    <row r="6655" spans="2:14">
      <c r="B6655" s="1">
        <v>45070</v>
      </c>
      <c r="C6655">
        <v>14946</v>
      </c>
      <c r="D6655">
        <f>COUNTIF(C$4:C6655,Tabela3[[#This Row],[COMANDA]])</f>
        <v>2</v>
      </c>
      <c r="E6655" t="s">
        <v>90</v>
      </c>
      <c r="F6655" t="s">
        <v>99</v>
      </c>
      <c r="G6655" t="s">
        <v>9</v>
      </c>
      <c r="H6655" t="s">
        <v>142</v>
      </c>
      <c r="I6655" s="2">
        <v>1</v>
      </c>
      <c r="J6655" t="s">
        <v>11</v>
      </c>
      <c r="K6655" s="21">
        <f>INDEX(LISTAS!$H:$Q,MATCH(BASE!H6655,LISTAS!$G:$G,0),MATCH(BASE!J6655,LISTAS!$H$3:$Q$3,0))*Tabela3[[#This Row],[QUANTIDADE]]</f>
        <v>6</v>
      </c>
      <c r="L6655" s="2" t="str">
        <f>TEXT(Tabela3[[#This Row],[DATA]],"MM")</f>
        <v>05</v>
      </c>
      <c r="M6655" s="2">
        <f>WEEKNUM(Tabela3[[#This Row],[DATA]])</f>
        <v>21</v>
      </c>
      <c r="N6655" s="18">
        <f>YEAR(Tabela3[[#This Row],[DATA]])</f>
        <v>2023</v>
      </c>
    </row>
    <row r="6656" spans="2:14">
      <c r="B6656" s="1">
        <v>45070</v>
      </c>
      <c r="C6656">
        <v>14947</v>
      </c>
      <c r="D6656">
        <f>COUNTIF(C$4:C6656,Tabela3[[#This Row],[COMANDA]])</f>
        <v>1</v>
      </c>
      <c r="E6656" t="s">
        <v>90</v>
      </c>
      <c r="F6656" t="s">
        <v>98</v>
      </c>
      <c r="G6656" t="s">
        <v>8</v>
      </c>
      <c r="H6656" t="s">
        <v>41</v>
      </c>
      <c r="I6656" s="2">
        <v>1</v>
      </c>
      <c r="J6656" t="s">
        <v>11</v>
      </c>
      <c r="K6656" s="21">
        <f>INDEX(LISTAS!$H:$Q,MATCH(BASE!H6656,LISTAS!$G:$G,0),MATCH(BASE!J6656,LISTAS!$H$3:$Q$3,0))*Tabela3[[#This Row],[QUANTIDADE]]</f>
        <v>14</v>
      </c>
      <c r="L6656" s="2" t="str">
        <f>TEXT(Tabela3[[#This Row],[DATA]],"MM")</f>
        <v>05</v>
      </c>
      <c r="M6656" s="2">
        <f>WEEKNUM(Tabela3[[#This Row],[DATA]])</f>
        <v>21</v>
      </c>
      <c r="N6656" s="18">
        <f>YEAR(Tabela3[[#This Row],[DATA]])</f>
        <v>2023</v>
      </c>
    </row>
    <row r="6657" spans="2:14">
      <c r="B6657" s="1">
        <v>45070</v>
      </c>
      <c r="C6657">
        <v>14948</v>
      </c>
      <c r="D6657">
        <f>COUNTIF(C$4:C6657,Tabela3[[#This Row],[COMANDA]])</f>
        <v>1</v>
      </c>
      <c r="E6657" t="s">
        <v>90</v>
      </c>
      <c r="F6657" t="s">
        <v>99</v>
      </c>
      <c r="G6657" t="s">
        <v>8</v>
      </c>
      <c r="H6657" t="s">
        <v>211</v>
      </c>
      <c r="I6657" s="2">
        <v>1</v>
      </c>
      <c r="J6657" t="s">
        <v>11</v>
      </c>
      <c r="K6657" s="21">
        <f>INDEX(LISTAS!$H:$Q,MATCH(BASE!H6657,LISTAS!$G:$G,0),MATCH(BASE!J6657,LISTAS!$H$3:$Q$3,0))*Tabela3[[#This Row],[QUANTIDADE]]</f>
        <v>20</v>
      </c>
      <c r="L6657" s="2" t="str">
        <f>TEXT(Tabela3[[#This Row],[DATA]],"MM")</f>
        <v>05</v>
      </c>
      <c r="M6657" s="2">
        <f>WEEKNUM(Tabela3[[#This Row],[DATA]])</f>
        <v>21</v>
      </c>
      <c r="N6657" s="18">
        <f>YEAR(Tabela3[[#This Row],[DATA]])</f>
        <v>2023</v>
      </c>
    </row>
    <row r="6658" spans="2:14">
      <c r="B6658" s="1">
        <v>45070</v>
      </c>
      <c r="C6658">
        <v>14949</v>
      </c>
      <c r="D6658">
        <f>COUNTIF(C$4:C6658,Tabela3[[#This Row],[COMANDA]])</f>
        <v>1</v>
      </c>
      <c r="E6658" t="s">
        <v>90</v>
      </c>
      <c r="F6658" t="s">
        <v>98</v>
      </c>
      <c r="G6658" t="s">
        <v>8</v>
      </c>
      <c r="H6658" t="s">
        <v>204</v>
      </c>
      <c r="I6658" s="2">
        <v>1</v>
      </c>
      <c r="J6658" t="s">
        <v>11</v>
      </c>
      <c r="K6658" s="21">
        <f>INDEX(LISTAS!$H:$Q,MATCH(BASE!H6658,LISTAS!$G:$G,0),MATCH(BASE!J6658,LISTAS!$H$3:$Q$3,0))*Tabela3[[#This Row],[QUANTIDADE]]</f>
        <v>18</v>
      </c>
      <c r="L6658" s="2" t="str">
        <f>TEXT(Tabela3[[#This Row],[DATA]],"MM")</f>
        <v>05</v>
      </c>
      <c r="M6658" s="2">
        <f>WEEKNUM(Tabela3[[#This Row],[DATA]])</f>
        <v>21</v>
      </c>
      <c r="N6658" s="18">
        <f>YEAR(Tabela3[[#This Row],[DATA]])</f>
        <v>2023</v>
      </c>
    </row>
    <row r="6659" spans="2:14">
      <c r="B6659" s="1">
        <v>45070</v>
      </c>
      <c r="C6659">
        <v>14950</v>
      </c>
      <c r="D6659">
        <f>COUNTIF(C$4:C6659,Tabela3[[#This Row],[COMANDA]])</f>
        <v>1</v>
      </c>
      <c r="E6659" t="s">
        <v>90</v>
      </c>
      <c r="F6659" t="s">
        <v>98</v>
      </c>
      <c r="G6659" t="s">
        <v>8</v>
      </c>
      <c r="H6659" t="s">
        <v>43</v>
      </c>
      <c r="I6659" s="2">
        <v>1</v>
      </c>
      <c r="J6659" t="s">
        <v>11</v>
      </c>
      <c r="K6659" s="21">
        <f>INDEX(LISTAS!$H:$Q,MATCH(BASE!H6659,LISTAS!$G:$G,0),MATCH(BASE!J6659,LISTAS!$H$3:$Q$3,0))*Tabela3[[#This Row],[QUANTIDADE]]</f>
        <v>18</v>
      </c>
      <c r="L6659" s="2" t="str">
        <f>TEXT(Tabela3[[#This Row],[DATA]],"MM")</f>
        <v>05</v>
      </c>
      <c r="M6659" s="2">
        <f>WEEKNUM(Tabela3[[#This Row],[DATA]])</f>
        <v>21</v>
      </c>
      <c r="N6659" s="18">
        <f>YEAR(Tabela3[[#This Row],[DATA]])</f>
        <v>2023</v>
      </c>
    </row>
    <row r="6660" spans="2:14">
      <c r="B6660" s="1">
        <v>45070</v>
      </c>
      <c r="C6660">
        <v>14951</v>
      </c>
      <c r="D6660">
        <f>COUNTIF(C$4:C6660,Tabela3[[#This Row],[COMANDA]])</f>
        <v>1</v>
      </c>
      <c r="E6660" t="s">
        <v>90</v>
      </c>
      <c r="G6660" t="s">
        <v>8</v>
      </c>
      <c r="H6660" t="s">
        <v>211</v>
      </c>
      <c r="I6660" s="2">
        <v>1</v>
      </c>
      <c r="J6660" t="s">
        <v>11</v>
      </c>
      <c r="K6660" s="21">
        <f>INDEX(LISTAS!$H:$Q,MATCH(BASE!H6660,LISTAS!$G:$G,0),MATCH(BASE!J6660,LISTAS!$H$3:$Q$3,0))*Tabela3[[#This Row],[QUANTIDADE]]</f>
        <v>20</v>
      </c>
      <c r="L6660" s="2" t="str">
        <f>TEXT(Tabela3[[#This Row],[DATA]],"MM")</f>
        <v>05</v>
      </c>
      <c r="M6660" s="2">
        <f>WEEKNUM(Tabela3[[#This Row],[DATA]])</f>
        <v>21</v>
      </c>
      <c r="N6660" s="18">
        <f>YEAR(Tabela3[[#This Row],[DATA]])</f>
        <v>2023</v>
      </c>
    </row>
    <row r="6661" spans="2:14">
      <c r="B6661" s="1">
        <v>45070</v>
      </c>
      <c r="C6661">
        <v>14951</v>
      </c>
      <c r="D6661">
        <f>COUNTIF(C$4:C6661,Tabela3[[#This Row],[COMANDA]])</f>
        <v>2</v>
      </c>
      <c r="E6661" t="s">
        <v>90</v>
      </c>
      <c r="G6661" t="s">
        <v>9</v>
      </c>
      <c r="H6661" t="s">
        <v>132</v>
      </c>
      <c r="I6661" s="2">
        <v>1</v>
      </c>
      <c r="J6661" t="s">
        <v>11</v>
      </c>
      <c r="K6661" s="21">
        <f>INDEX(LISTAS!$H:$Q,MATCH(BASE!H6661,LISTAS!$G:$G,0),MATCH(BASE!J6661,LISTAS!$H$3:$Q$3,0))*Tabela3[[#This Row],[QUANTIDADE]]</f>
        <v>3</v>
      </c>
      <c r="L6661" s="2" t="str">
        <f>TEXT(Tabela3[[#This Row],[DATA]],"MM")</f>
        <v>05</v>
      </c>
      <c r="M6661" s="2">
        <f>WEEKNUM(Tabela3[[#This Row],[DATA]])</f>
        <v>21</v>
      </c>
      <c r="N6661" s="18">
        <f>YEAR(Tabela3[[#This Row],[DATA]])</f>
        <v>2023</v>
      </c>
    </row>
    <row r="6662" spans="2:14">
      <c r="B6662" s="1">
        <v>45070</v>
      </c>
      <c r="C6662">
        <v>14952</v>
      </c>
      <c r="D6662">
        <f>COUNTIF(C$4:C6662,Tabela3[[#This Row],[COMANDA]])</f>
        <v>1</v>
      </c>
      <c r="E6662" t="s">
        <v>90</v>
      </c>
      <c r="G6662" t="s">
        <v>8</v>
      </c>
      <c r="H6662" t="s">
        <v>206</v>
      </c>
      <c r="I6662" s="2">
        <v>1</v>
      </c>
      <c r="J6662" t="s">
        <v>11</v>
      </c>
      <c r="K6662" s="21">
        <f>INDEX(LISTAS!$H:$Q,MATCH(BASE!H6662,LISTAS!$G:$G,0),MATCH(BASE!J6662,LISTAS!$H$3:$Q$3,0))*Tabela3[[#This Row],[QUANTIDADE]]</f>
        <v>18</v>
      </c>
      <c r="L6662" s="2" t="str">
        <f>TEXT(Tabela3[[#This Row],[DATA]],"MM")</f>
        <v>05</v>
      </c>
      <c r="M6662" s="2">
        <f>WEEKNUM(Tabela3[[#This Row],[DATA]])</f>
        <v>21</v>
      </c>
      <c r="N6662" s="18">
        <f>YEAR(Tabela3[[#This Row],[DATA]])</f>
        <v>2023</v>
      </c>
    </row>
    <row r="6663" spans="2:14">
      <c r="B6663" s="1">
        <v>45070</v>
      </c>
      <c r="C6663">
        <v>14952</v>
      </c>
      <c r="D6663">
        <f>COUNTIF(C$4:C6663,Tabela3[[#This Row],[COMANDA]])</f>
        <v>2</v>
      </c>
      <c r="E6663" t="s">
        <v>90</v>
      </c>
      <c r="G6663" t="s">
        <v>61</v>
      </c>
      <c r="H6663" t="s">
        <v>163</v>
      </c>
      <c r="I6663" s="2">
        <v>1</v>
      </c>
      <c r="J6663" t="s">
        <v>11</v>
      </c>
      <c r="K6663" s="21">
        <f>INDEX(LISTAS!$H:$Q,MATCH(BASE!H6663,LISTAS!$G:$G,0),MATCH(BASE!J6663,LISTAS!$H$3:$Q$3,0))*Tabela3[[#This Row],[QUANTIDADE]]</f>
        <v>4</v>
      </c>
      <c r="L6663" s="2" t="str">
        <f>TEXT(Tabela3[[#This Row],[DATA]],"MM")</f>
        <v>05</v>
      </c>
      <c r="M6663" s="2">
        <f>WEEKNUM(Tabela3[[#This Row],[DATA]])</f>
        <v>21</v>
      </c>
      <c r="N6663" s="18">
        <f>YEAR(Tabela3[[#This Row],[DATA]])</f>
        <v>2023</v>
      </c>
    </row>
    <row r="6664" spans="2:14">
      <c r="B6664" s="1">
        <v>45070</v>
      </c>
      <c r="C6664">
        <v>14952</v>
      </c>
      <c r="D6664">
        <f>COUNTIF(C$4:C6664,Tabela3[[#This Row],[COMANDA]])</f>
        <v>3</v>
      </c>
      <c r="E6664" t="s">
        <v>90</v>
      </c>
      <c r="G6664" t="s">
        <v>9</v>
      </c>
      <c r="H6664" t="s">
        <v>241</v>
      </c>
      <c r="I6664" s="2">
        <v>1</v>
      </c>
      <c r="J6664" t="s">
        <v>11</v>
      </c>
      <c r="K6664" s="21">
        <f>INDEX(LISTAS!$H:$Q,MATCH(BASE!H6664,LISTAS!$G:$G,0),MATCH(BASE!J6664,LISTAS!$H$3:$Q$3,0))*Tabela3[[#This Row],[QUANTIDADE]]</f>
        <v>3</v>
      </c>
      <c r="L6664" s="2" t="str">
        <f>TEXT(Tabela3[[#This Row],[DATA]],"MM")</f>
        <v>05</v>
      </c>
      <c r="M6664" s="2">
        <f>WEEKNUM(Tabela3[[#This Row],[DATA]])</f>
        <v>21</v>
      </c>
      <c r="N6664" s="18">
        <f>YEAR(Tabela3[[#This Row],[DATA]])</f>
        <v>2023</v>
      </c>
    </row>
    <row r="6665" spans="2:14">
      <c r="B6665" s="1">
        <v>45070</v>
      </c>
      <c r="C6665">
        <v>14953</v>
      </c>
      <c r="D6665">
        <f>COUNTIF(C$4:C6665,Tabela3[[#This Row],[COMANDA]])</f>
        <v>1</v>
      </c>
      <c r="E6665" t="s">
        <v>90</v>
      </c>
      <c r="F6665" t="s">
        <v>98</v>
      </c>
      <c r="G6665" t="s">
        <v>8</v>
      </c>
      <c r="H6665" t="s">
        <v>204</v>
      </c>
      <c r="I6665" s="2">
        <v>1</v>
      </c>
      <c r="J6665" t="s">
        <v>11</v>
      </c>
      <c r="K6665" s="21">
        <f>INDEX(LISTAS!$H:$Q,MATCH(BASE!H6665,LISTAS!$G:$G,0),MATCH(BASE!J6665,LISTAS!$H$3:$Q$3,0))*Tabela3[[#This Row],[QUANTIDADE]]</f>
        <v>18</v>
      </c>
      <c r="L6665" s="2" t="str">
        <f>TEXT(Tabela3[[#This Row],[DATA]],"MM")</f>
        <v>05</v>
      </c>
      <c r="M6665" s="2">
        <f>WEEKNUM(Tabela3[[#This Row],[DATA]])</f>
        <v>21</v>
      </c>
      <c r="N6665" s="18">
        <f>YEAR(Tabela3[[#This Row],[DATA]])</f>
        <v>2023</v>
      </c>
    </row>
    <row r="6666" spans="2:14">
      <c r="B6666" s="1">
        <v>45070</v>
      </c>
      <c r="C6666">
        <v>14954</v>
      </c>
      <c r="D6666">
        <f>COUNTIF(C$4:C6666,Tabela3[[#This Row],[COMANDA]])</f>
        <v>1</v>
      </c>
      <c r="E6666" t="s">
        <v>90</v>
      </c>
      <c r="G6666" t="s">
        <v>8</v>
      </c>
      <c r="H6666" t="s">
        <v>42</v>
      </c>
      <c r="I6666" s="2">
        <v>1</v>
      </c>
      <c r="J6666" t="s">
        <v>11</v>
      </c>
      <c r="K6666" s="21">
        <f>INDEX(LISTAS!$H:$Q,MATCH(BASE!H6666,LISTAS!$G:$G,0),MATCH(BASE!J6666,LISTAS!$H$3:$Q$3,0))*Tabela3[[#This Row],[QUANTIDADE]]</f>
        <v>16</v>
      </c>
      <c r="L6666" s="2" t="str">
        <f>TEXT(Tabela3[[#This Row],[DATA]],"MM")</f>
        <v>05</v>
      </c>
      <c r="M6666" s="2">
        <f>WEEKNUM(Tabela3[[#This Row],[DATA]])</f>
        <v>21</v>
      </c>
      <c r="N6666" s="18">
        <f>YEAR(Tabela3[[#This Row],[DATA]])</f>
        <v>2023</v>
      </c>
    </row>
    <row r="6667" spans="2:14">
      <c r="B6667" s="1">
        <v>45070</v>
      </c>
      <c r="C6667">
        <v>14954</v>
      </c>
      <c r="D6667">
        <f>COUNTIF(C$4:C6667,Tabela3[[#This Row],[COMANDA]])</f>
        <v>2</v>
      </c>
      <c r="E6667" t="s">
        <v>90</v>
      </c>
      <c r="G6667" t="s">
        <v>8</v>
      </c>
      <c r="H6667" t="s">
        <v>204</v>
      </c>
      <c r="I6667" s="2">
        <v>2</v>
      </c>
      <c r="J6667" t="s">
        <v>11</v>
      </c>
      <c r="K6667" s="21">
        <f>INDEX(LISTAS!$H:$Q,MATCH(BASE!H6667,LISTAS!$G:$G,0),MATCH(BASE!J6667,LISTAS!$H$3:$Q$3,0))*Tabela3[[#This Row],[QUANTIDADE]]</f>
        <v>36</v>
      </c>
      <c r="L6667" s="2" t="str">
        <f>TEXT(Tabela3[[#This Row],[DATA]],"MM")</f>
        <v>05</v>
      </c>
      <c r="M6667" s="2">
        <f>WEEKNUM(Tabela3[[#This Row],[DATA]])</f>
        <v>21</v>
      </c>
      <c r="N6667" s="18">
        <f>YEAR(Tabela3[[#This Row],[DATA]])</f>
        <v>2023</v>
      </c>
    </row>
    <row r="6668" spans="2:14">
      <c r="B6668" s="1">
        <v>45070</v>
      </c>
      <c r="C6668">
        <v>14954</v>
      </c>
      <c r="D6668">
        <f>COUNTIF(C$4:C6668,Tabela3[[#This Row],[COMANDA]])</f>
        <v>3</v>
      </c>
      <c r="E6668" t="s">
        <v>90</v>
      </c>
      <c r="G6668" t="s">
        <v>9</v>
      </c>
      <c r="H6668" t="s">
        <v>152</v>
      </c>
      <c r="I6668" s="2">
        <v>1</v>
      </c>
      <c r="J6668" t="s">
        <v>11</v>
      </c>
      <c r="K6668" s="21">
        <f>INDEX(LISTAS!$H:$Q,MATCH(BASE!H6668,LISTAS!$G:$G,0),MATCH(BASE!J6668,LISTAS!$H$3:$Q$3,0))*Tabela3[[#This Row],[QUANTIDADE]]</f>
        <v>6</v>
      </c>
      <c r="L6668" s="2" t="str">
        <f>TEXT(Tabela3[[#This Row],[DATA]],"MM")</f>
        <v>05</v>
      </c>
      <c r="M6668" s="2">
        <f>WEEKNUM(Tabela3[[#This Row],[DATA]])</f>
        <v>21</v>
      </c>
      <c r="N6668" s="18">
        <f>YEAR(Tabela3[[#This Row],[DATA]])</f>
        <v>2023</v>
      </c>
    </row>
    <row r="6669" spans="2:14">
      <c r="B6669" s="1">
        <v>45070</v>
      </c>
      <c r="C6669">
        <v>14955</v>
      </c>
      <c r="D6669">
        <f>COUNTIF(C$4:C6669,Tabela3[[#This Row],[COMANDA]])</f>
        <v>1</v>
      </c>
      <c r="E6669" t="s">
        <v>90</v>
      </c>
      <c r="F6669" t="s">
        <v>100</v>
      </c>
      <c r="G6669" t="s">
        <v>8</v>
      </c>
      <c r="H6669" t="s">
        <v>202</v>
      </c>
      <c r="I6669" s="2">
        <v>1</v>
      </c>
      <c r="J6669" t="s">
        <v>11</v>
      </c>
      <c r="K6669" s="21">
        <f>INDEX(LISTAS!$H:$Q,MATCH(BASE!H6669,LISTAS!$G:$G,0),MATCH(BASE!J6669,LISTAS!$H$3:$Q$3,0))*Tabela3[[#This Row],[QUANTIDADE]]</f>
        <v>20</v>
      </c>
      <c r="L6669" s="2" t="str">
        <f>TEXT(Tabela3[[#This Row],[DATA]],"MM")</f>
        <v>05</v>
      </c>
      <c r="M6669" s="2">
        <f>WEEKNUM(Tabela3[[#This Row],[DATA]])</f>
        <v>21</v>
      </c>
      <c r="N6669" s="18">
        <f>YEAR(Tabela3[[#This Row],[DATA]])</f>
        <v>2023</v>
      </c>
    </row>
    <row r="6670" spans="2:14">
      <c r="B6670" s="1">
        <v>45070</v>
      </c>
      <c r="C6670">
        <v>14956</v>
      </c>
      <c r="D6670">
        <f>COUNTIF(C$4:C6670,Tabela3[[#This Row],[COMANDA]])</f>
        <v>1</v>
      </c>
      <c r="E6670" t="s">
        <v>90</v>
      </c>
      <c r="G6670" t="s">
        <v>8</v>
      </c>
      <c r="H6670" t="s">
        <v>205</v>
      </c>
      <c r="I6670" s="2">
        <v>1</v>
      </c>
      <c r="J6670" t="s">
        <v>11</v>
      </c>
      <c r="K6670" s="21">
        <f>INDEX(LISTAS!$H:$Q,MATCH(BASE!H6670,LISTAS!$G:$G,0),MATCH(BASE!J6670,LISTAS!$H$3:$Q$3,0))*Tabela3[[#This Row],[QUANTIDADE]]</f>
        <v>22</v>
      </c>
      <c r="L6670" s="2" t="str">
        <f>TEXT(Tabela3[[#This Row],[DATA]],"MM")</f>
        <v>05</v>
      </c>
      <c r="M6670" s="2">
        <f>WEEKNUM(Tabela3[[#This Row],[DATA]])</f>
        <v>21</v>
      </c>
      <c r="N6670" s="18">
        <f>YEAR(Tabela3[[#This Row],[DATA]])</f>
        <v>2023</v>
      </c>
    </row>
    <row r="6671" spans="2:14">
      <c r="B6671" s="1">
        <v>45070</v>
      </c>
      <c r="C6671">
        <v>14956</v>
      </c>
      <c r="D6671">
        <f>COUNTIF(C$4:C6671,Tabela3[[#This Row],[COMANDA]])</f>
        <v>2</v>
      </c>
      <c r="E6671" t="s">
        <v>90</v>
      </c>
      <c r="G6671" t="s">
        <v>9</v>
      </c>
      <c r="H6671" t="s">
        <v>351</v>
      </c>
      <c r="I6671" s="2">
        <v>1</v>
      </c>
      <c r="J6671" t="s">
        <v>11</v>
      </c>
      <c r="K6671" s="21">
        <f>INDEX(LISTAS!$H:$Q,MATCH(BASE!H6671,LISTAS!$G:$G,0),MATCH(BASE!J6671,LISTAS!$H$3:$Q$3,0))*Tabela3[[#This Row],[QUANTIDADE]]</f>
        <v>4</v>
      </c>
      <c r="L6671" s="2" t="str">
        <f>TEXT(Tabela3[[#This Row],[DATA]],"MM")</f>
        <v>05</v>
      </c>
      <c r="M6671" s="2">
        <f>WEEKNUM(Tabela3[[#This Row],[DATA]])</f>
        <v>21</v>
      </c>
      <c r="N6671" s="18">
        <f>YEAR(Tabela3[[#This Row],[DATA]])</f>
        <v>2023</v>
      </c>
    </row>
    <row r="6672" spans="2:14">
      <c r="B6672" s="1">
        <v>45070</v>
      </c>
      <c r="C6672">
        <v>14957</v>
      </c>
      <c r="D6672">
        <f>COUNTIF(C$4:C6672,Tabela3[[#This Row],[COMANDA]])</f>
        <v>1</v>
      </c>
      <c r="E6672" t="s">
        <v>90</v>
      </c>
      <c r="G6672" t="s">
        <v>8</v>
      </c>
      <c r="H6672" t="s">
        <v>211</v>
      </c>
      <c r="I6672" s="2">
        <v>1</v>
      </c>
      <c r="J6672" t="s">
        <v>11</v>
      </c>
      <c r="K6672" s="21">
        <f>INDEX(LISTAS!$H:$Q,MATCH(BASE!H6672,LISTAS!$G:$G,0),MATCH(BASE!J6672,LISTAS!$H$3:$Q$3,0))*Tabela3[[#This Row],[QUANTIDADE]]</f>
        <v>20</v>
      </c>
      <c r="L6672" s="2" t="str">
        <f>TEXT(Tabela3[[#This Row],[DATA]],"MM")</f>
        <v>05</v>
      </c>
      <c r="M6672" s="2">
        <f>WEEKNUM(Tabela3[[#This Row],[DATA]])</f>
        <v>21</v>
      </c>
      <c r="N6672" s="18">
        <f>YEAR(Tabela3[[#This Row],[DATA]])</f>
        <v>2023</v>
      </c>
    </row>
    <row r="6673" spans="2:14">
      <c r="B6673" s="1">
        <v>45070</v>
      </c>
      <c r="C6673">
        <v>14957</v>
      </c>
      <c r="D6673">
        <f>COUNTIF(C$4:C6673,Tabela3[[#This Row],[COMANDA]])</f>
        <v>2</v>
      </c>
      <c r="E6673" t="s">
        <v>90</v>
      </c>
      <c r="G6673" t="s">
        <v>9</v>
      </c>
      <c r="H6673" t="s">
        <v>138</v>
      </c>
      <c r="I6673" s="2">
        <v>1</v>
      </c>
      <c r="J6673" t="s">
        <v>11</v>
      </c>
      <c r="K6673" s="21">
        <f>INDEX(LISTAS!$H:$Q,MATCH(BASE!H6673,LISTAS!$G:$G,0),MATCH(BASE!J6673,LISTAS!$H$3:$Q$3,0))*Tabela3[[#This Row],[QUANTIDADE]]</f>
        <v>4</v>
      </c>
      <c r="L6673" s="2" t="str">
        <f>TEXT(Tabela3[[#This Row],[DATA]],"MM")</f>
        <v>05</v>
      </c>
      <c r="M6673" s="2">
        <f>WEEKNUM(Tabela3[[#This Row],[DATA]])</f>
        <v>21</v>
      </c>
      <c r="N6673" s="18">
        <f>YEAR(Tabela3[[#This Row],[DATA]])</f>
        <v>2023</v>
      </c>
    </row>
    <row r="6674" spans="2:14">
      <c r="B6674" s="1">
        <v>45070</v>
      </c>
      <c r="C6674" t="s">
        <v>541</v>
      </c>
      <c r="D6674">
        <f>COUNTIF(C$4:C6674,Tabela3[[#This Row],[COMANDA]])</f>
        <v>1</v>
      </c>
      <c r="E6674" t="s">
        <v>1</v>
      </c>
      <c r="G6674" t="s">
        <v>74</v>
      </c>
      <c r="H6674" t="s">
        <v>120</v>
      </c>
      <c r="I6674" s="2">
        <v>8</v>
      </c>
      <c r="J6674" t="s">
        <v>11</v>
      </c>
      <c r="K6674" s="21">
        <f>INDEX(LISTAS!$H:$Q,MATCH(BASE!H6674,LISTAS!$G:$G,0),MATCH(BASE!J6674,LISTAS!$H$3:$Q$3,0))*Tabela3[[#This Row],[QUANTIDADE]]</f>
        <v>24</v>
      </c>
      <c r="L6674" s="2" t="str">
        <f>TEXT(Tabela3[[#This Row],[DATA]],"MM")</f>
        <v>05</v>
      </c>
      <c r="M6674" s="2">
        <f>WEEKNUM(Tabela3[[#This Row],[DATA]])</f>
        <v>21</v>
      </c>
      <c r="N6674" s="18">
        <f>YEAR(Tabela3[[#This Row],[DATA]])</f>
        <v>2023</v>
      </c>
    </row>
    <row r="6675" spans="2:14">
      <c r="B6675" s="1">
        <v>45070</v>
      </c>
      <c r="C6675" t="s">
        <v>541</v>
      </c>
      <c r="D6675">
        <f>COUNTIF(C$4:C6675,Tabela3[[#This Row],[COMANDA]])</f>
        <v>2</v>
      </c>
      <c r="E6675" t="s">
        <v>1</v>
      </c>
      <c r="G6675" t="s">
        <v>74</v>
      </c>
      <c r="H6675" t="s">
        <v>76</v>
      </c>
      <c r="I6675" s="2">
        <v>5</v>
      </c>
      <c r="J6675" t="s">
        <v>11</v>
      </c>
      <c r="K6675" s="21">
        <f>INDEX(LISTAS!$H:$Q,MATCH(BASE!H6675,LISTAS!$G:$G,0),MATCH(BASE!J6675,LISTAS!$H$3:$Q$3,0))*Tabela3[[#This Row],[QUANTIDADE]]</f>
        <v>10</v>
      </c>
      <c r="L6675" s="2" t="str">
        <f>TEXT(Tabela3[[#This Row],[DATA]],"MM")</f>
        <v>05</v>
      </c>
      <c r="M6675" s="2">
        <f>WEEKNUM(Tabela3[[#This Row],[DATA]])</f>
        <v>21</v>
      </c>
      <c r="N6675" s="18">
        <f>YEAR(Tabela3[[#This Row],[DATA]])</f>
        <v>2023</v>
      </c>
    </row>
    <row r="6676" spans="2:14">
      <c r="B6676" s="1">
        <v>45070</v>
      </c>
      <c r="C6676" t="s">
        <v>541</v>
      </c>
      <c r="D6676">
        <f>COUNTIF(C$4:C6676,Tabela3[[#This Row],[COMANDA]])</f>
        <v>3</v>
      </c>
      <c r="E6676" t="s">
        <v>1</v>
      </c>
      <c r="G6676" t="s">
        <v>9</v>
      </c>
      <c r="H6676" t="s">
        <v>214</v>
      </c>
      <c r="I6676" s="2">
        <v>10</v>
      </c>
      <c r="J6676" t="s">
        <v>11</v>
      </c>
      <c r="K6676" s="21">
        <f>INDEX(LISTAS!$H:$Q,MATCH(BASE!H6676,LISTAS!$G:$G,0),MATCH(BASE!J6676,LISTAS!$H$3:$Q$3,0))*Tabela3[[#This Row],[QUANTIDADE]]</f>
        <v>10</v>
      </c>
      <c r="L6676" s="2" t="str">
        <f>TEXT(Tabela3[[#This Row],[DATA]],"MM")</f>
        <v>05</v>
      </c>
      <c r="M6676" s="2">
        <f>WEEKNUM(Tabela3[[#This Row],[DATA]])</f>
        <v>21</v>
      </c>
      <c r="N6676" s="18">
        <f>YEAR(Tabela3[[#This Row],[DATA]])</f>
        <v>2023</v>
      </c>
    </row>
    <row r="6677" spans="2:14">
      <c r="B6677" s="1">
        <v>45070</v>
      </c>
      <c r="C6677" t="s">
        <v>541</v>
      </c>
      <c r="D6677">
        <f>COUNTIF(C$4:C6677,Tabela3[[#This Row],[COMANDA]])</f>
        <v>4</v>
      </c>
      <c r="E6677" t="s">
        <v>1</v>
      </c>
      <c r="G6677" t="s">
        <v>77</v>
      </c>
      <c r="H6677" t="s">
        <v>224</v>
      </c>
      <c r="I6677" s="2">
        <v>10</v>
      </c>
      <c r="J6677" t="s">
        <v>11</v>
      </c>
      <c r="K6677" s="21">
        <f>INDEX(LISTAS!$H:$Q,MATCH(BASE!H6677,LISTAS!$G:$G,0),MATCH(BASE!J6677,LISTAS!$H$3:$Q$3,0))*Tabela3[[#This Row],[QUANTIDADE]]</f>
        <v>55</v>
      </c>
      <c r="L6677" s="2" t="str">
        <f>TEXT(Tabela3[[#This Row],[DATA]],"MM")</f>
        <v>05</v>
      </c>
      <c r="M6677" s="2">
        <f>WEEKNUM(Tabela3[[#This Row],[DATA]])</f>
        <v>21</v>
      </c>
      <c r="N6677" s="18">
        <f>YEAR(Tabela3[[#This Row],[DATA]])</f>
        <v>2023</v>
      </c>
    </row>
    <row r="6678" spans="2:14">
      <c r="B6678" s="1">
        <v>45070</v>
      </c>
      <c r="C6678" t="s">
        <v>541</v>
      </c>
      <c r="D6678">
        <f>COUNTIF(C$4:C6678,Tabela3[[#This Row],[COMANDA]])</f>
        <v>5</v>
      </c>
      <c r="E6678" t="s">
        <v>1</v>
      </c>
      <c r="G6678" t="s">
        <v>10</v>
      </c>
      <c r="H6678" t="s">
        <v>119</v>
      </c>
      <c r="I6678" s="2">
        <v>13</v>
      </c>
      <c r="J6678" t="s">
        <v>11</v>
      </c>
      <c r="K6678" s="21">
        <f>INDEX(LISTAS!$H:$Q,MATCH(BASE!H6678,LISTAS!$G:$G,0),MATCH(BASE!J6678,LISTAS!$H$3:$Q$3,0))*Tabela3[[#This Row],[QUANTIDADE]]</f>
        <v>78</v>
      </c>
      <c r="L6678" s="2" t="str">
        <f>TEXT(Tabela3[[#This Row],[DATA]],"MM")</f>
        <v>05</v>
      </c>
      <c r="M6678" s="2">
        <f>WEEKNUM(Tabela3[[#This Row],[DATA]])</f>
        <v>21</v>
      </c>
      <c r="N6678" s="18">
        <f>YEAR(Tabela3[[#This Row],[DATA]])</f>
        <v>2023</v>
      </c>
    </row>
    <row r="6679" spans="2:14">
      <c r="B6679" s="1">
        <v>45070</v>
      </c>
      <c r="C6679" t="s">
        <v>541</v>
      </c>
      <c r="D6679">
        <f>COUNTIF(C$4:C6679,Tabela3[[#This Row],[COMANDA]])</f>
        <v>6</v>
      </c>
      <c r="E6679" t="s">
        <v>1</v>
      </c>
      <c r="G6679" t="s">
        <v>63</v>
      </c>
      <c r="H6679" t="s">
        <v>186</v>
      </c>
      <c r="I6679" s="2">
        <v>1</v>
      </c>
      <c r="J6679" t="s">
        <v>11</v>
      </c>
      <c r="K6679" s="21">
        <f>INDEX(LISTAS!$H:$Q,MATCH(BASE!H6679,LISTAS!$G:$G,0),MATCH(BASE!J6679,LISTAS!$H$3:$Q$3,0))*Tabela3[[#This Row],[QUANTIDADE]]</f>
        <v>11</v>
      </c>
      <c r="L6679" s="2" t="str">
        <f>TEXT(Tabela3[[#This Row],[DATA]],"MM")</f>
        <v>05</v>
      </c>
      <c r="M6679" s="2">
        <f>WEEKNUM(Tabela3[[#This Row],[DATA]])</f>
        <v>21</v>
      </c>
      <c r="N6679" s="18">
        <f>YEAR(Tabela3[[#This Row],[DATA]])</f>
        <v>2023</v>
      </c>
    </row>
    <row r="6680" spans="2:14">
      <c r="B6680" s="1">
        <v>45070</v>
      </c>
      <c r="C6680" t="s">
        <v>541</v>
      </c>
      <c r="D6680">
        <f>COUNTIF(C$4:C6680,Tabela3[[#This Row],[COMANDA]])</f>
        <v>7</v>
      </c>
      <c r="E6680" t="s">
        <v>1</v>
      </c>
      <c r="G6680" t="s">
        <v>9</v>
      </c>
      <c r="H6680" t="s">
        <v>68</v>
      </c>
      <c r="I6680" s="2">
        <v>3</v>
      </c>
      <c r="J6680" t="s">
        <v>11</v>
      </c>
      <c r="K6680" s="21">
        <f>INDEX(LISTAS!$H:$Q,MATCH(BASE!H6680,LISTAS!$G:$G,0),MATCH(BASE!J6680,LISTAS!$H$3:$Q$3,0))*Tabela3[[#This Row],[QUANTIDADE]]</f>
        <v>9</v>
      </c>
      <c r="L6680" s="2" t="str">
        <f>TEXT(Tabela3[[#This Row],[DATA]],"MM")</f>
        <v>05</v>
      </c>
      <c r="M6680" s="2">
        <f>WEEKNUM(Tabela3[[#This Row],[DATA]])</f>
        <v>21</v>
      </c>
      <c r="N6680" s="18">
        <f>YEAR(Tabela3[[#This Row],[DATA]])</f>
        <v>2023</v>
      </c>
    </row>
    <row r="6681" spans="2:14">
      <c r="B6681" s="1">
        <v>45070</v>
      </c>
      <c r="C6681" t="s">
        <v>541</v>
      </c>
      <c r="D6681">
        <f>COUNTIF(C$4:C6681,Tabela3[[#This Row],[COMANDA]])</f>
        <v>8</v>
      </c>
      <c r="E6681" t="s">
        <v>1</v>
      </c>
      <c r="G6681" t="s">
        <v>74</v>
      </c>
      <c r="H6681" t="s">
        <v>75</v>
      </c>
      <c r="I6681" s="2">
        <v>13</v>
      </c>
      <c r="J6681" t="s">
        <v>11</v>
      </c>
      <c r="K6681" s="21">
        <f>INDEX(LISTAS!$H:$Q,MATCH(BASE!H6681,LISTAS!$G:$G,0),MATCH(BASE!J6681,LISTAS!$H$3:$Q$3,0))*Tabela3[[#This Row],[QUANTIDADE]]</f>
        <v>78</v>
      </c>
      <c r="L6681" s="2" t="str">
        <f>TEXT(Tabela3[[#This Row],[DATA]],"MM")</f>
        <v>05</v>
      </c>
      <c r="M6681" s="2">
        <f>WEEKNUM(Tabela3[[#This Row],[DATA]])</f>
        <v>21</v>
      </c>
      <c r="N6681" s="18">
        <f>YEAR(Tabela3[[#This Row],[DATA]])</f>
        <v>2023</v>
      </c>
    </row>
    <row r="6682" spans="2:14">
      <c r="B6682" s="1">
        <v>45070</v>
      </c>
      <c r="C6682" t="s">
        <v>541</v>
      </c>
      <c r="D6682">
        <f>COUNTIF(C$4:C6682,Tabela3[[#This Row],[COMANDA]])</f>
        <v>9</v>
      </c>
      <c r="E6682" t="s">
        <v>1</v>
      </c>
      <c r="G6682" t="s">
        <v>10</v>
      </c>
      <c r="H6682" t="s">
        <v>220</v>
      </c>
      <c r="I6682" s="2">
        <v>1</v>
      </c>
      <c r="J6682" t="s">
        <v>11</v>
      </c>
      <c r="K6682" s="21">
        <f>INDEX(LISTAS!$H:$Q,MATCH(BASE!H6682,LISTAS!$G:$G,0),MATCH(BASE!J6682,LISTAS!$H$3:$Q$3,0))*Tabela3[[#This Row],[QUANTIDADE]]</f>
        <v>4</v>
      </c>
      <c r="L6682" s="2" t="str">
        <f>TEXT(Tabela3[[#This Row],[DATA]],"MM")</f>
        <v>05</v>
      </c>
      <c r="M6682" s="2">
        <f>WEEKNUM(Tabela3[[#This Row],[DATA]])</f>
        <v>21</v>
      </c>
      <c r="N6682" s="18">
        <f>YEAR(Tabela3[[#This Row],[DATA]])</f>
        <v>2023</v>
      </c>
    </row>
    <row r="6683" spans="2:14">
      <c r="B6683" s="1">
        <v>45070</v>
      </c>
      <c r="C6683" t="s">
        <v>541</v>
      </c>
      <c r="D6683">
        <f>COUNTIF(C$4:C6683,Tabela3[[#This Row],[COMANDA]])</f>
        <v>10</v>
      </c>
      <c r="E6683" t="s">
        <v>1</v>
      </c>
      <c r="G6683" t="s">
        <v>77</v>
      </c>
      <c r="H6683" t="s">
        <v>83</v>
      </c>
      <c r="I6683" s="2">
        <v>1</v>
      </c>
      <c r="J6683" t="s">
        <v>11</v>
      </c>
      <c r="K6683" s="21">
        <f>INDEX(LISTAS!$H:$Q,MATCH(BASE!H6683,LISTAS!$G:$G,0),MATCH(BASE!J6683,LISTAS!$H$3:$Q$3,0))*Tabela3[[#This Row],[QUANTIDADE]]</f>
        <v>4.5</v>
      </c>
      <c r="L6683" s="2" t="str">
        <f>TEXT(Tabela3[[#This Row],[DATA]],"MM")</f>
        <v>05</v>
      </c>
      <c r="M6683" s="2">
        <f>WEEKNUM(Tabela3[[#This Row],[DATA]])</f>
        <v>21</v>
      </c>
      <c r="N6683" s="18">
        <f>YEAR(Tabela3[[#This Row],[DATA]])</f>
        <v>2023</v>
      </c>
    </row>
    <row r="6684" spans="2:14">
      <c r="B6684" s="1">
        <v>45070</v>
      </c>
      <c r="C6684" t="s">
        <v>541</v>
      </c>
      <c r="D6684">
        <f>COUNTIF(C$4:C6684,Tabela3[[#This Row],[COMANDA]])</f>
        <v>11</v>
      </c>
      <c r="E6684" t="s">
        <v>1</v>
      </c>
      <c r="G6684" t="s">
        <v>63</v>
      </c>
      <c r="H6684" t="s">
        <v>184</v>
      </c>
      <c r="I6684" s="2">
        <v>1</v>
      </c>
      <c r="J6684" t="s">
        <v>11</v>
      </c>
      <c r="K6684" s="21">
        <f>INDEX(LISTAS!$H:$Q,MATCH(BASE!H6684,LISTAS!$G:$G,0),MATCH(BASE!J6684,LISTAS!$H$3:$Q$3,0))*Tabela3[[#This Row],[QUANTIDADE]]</f>
        <v>8</v>
      </c>
      <c r="L6684" s="2" t="str">
        <f>TEXT(Tabela3[[#This Row],[DATA]],"MM")</f>
        <v>05</v>
      </c>
      <c r="M6684" s="2">
        <f>WEEKNUM(Tabela3[[#This Row],[DATA]])</f>
        <v>21</v>
      </c>
      <c r="N6684" s="18">
        <f>YEAR(Tabela3[[#This Row],[DATA]])</f>
        <v>2023</v>
      </c>
    </row>
    <row r="6685" spans="2:14">
      <c r="B6685" s="1">
        <v>45070</v>
      </c>
      <c r="C6685" t="s">
        <v>541</v>
      </c>
      <c r="D6685">
        <f>COUNTIF(C$4:C6685,Tabela3[[#This Row],[COMANDA]])</f>
        <v>12</v>
      </c>
      <c r="E6685" t="s">
        <v>1</v>
      </c>
      <c r="G6685" t="s">
        <v>9</v>
      </c>
      <c r="H6685" t="s">
        <v>58</v>
      </c>
      <c r="I6685" s="2">
        <v>2</v>
      </c>
      <c r="J6685" t="s">
        <v>11</v>
      </c>
      <c r="K6685" s="21">
        <f>INDEX(LISTAS!$H:$Q,MATCH(BASE!H6685,LISTAS!$G:$G,0),MATCH(BASE!J6685,LISTAS!$H$3:$Q$3,0))*Tabela3[[#This Row],[QUANTIDADE]]</f>
        <v>10</v>
      </c>
      <c r="L6685" s="2" t="str">
        <f>TEXT(Tabela3[[#This Row],[DATA]],"MM")</f>
        <v>05</v>
      </c>
      <c r="M6685" s="2">
        <f>WEEKNUM(Tabela3[[#This Row],[DATA]])</f>
        <v>21</v>
      </c>
      <c r="N6685" s="18">
        <f>YEAR(Tabela3[[#This Row],[DATA]])</f>
        <v>2023</v>
      </c>
    </row>
    <row r="6686" spans="2:14">
      <c r="B6686" s="1">
        <v>45070</v>
      </c>
      <c r="C6686" t="s">
        <v>541</v>
      </c>
      <c r="D6686">
        <f>COUNTIF(C$4:C6686,Tabela3[[#This Row],[COMANDA]])</f>
        <v>13</v>
      </c>
      <c r="E6686" t="s">
        <v>1</v>
      </c>
      <c r="G6686" t="s">
        <v>63</v>
      </c>
      <c r="H6686" t="s">
        <v>177</v>
      </c>
      <c r="I6686" s="2">
        <v>1</v>
      </c>
      <c r="J6686" t="s">
        <v>11</v>
      </c>
      <c r="K6686" s="21">
        <f>INDEX(LISTAS!$H:$Q,MATCH(BASE!H6686,LISTAS!$G:$G,0),MATCH(BASE!J6686,LISTAS!$H$3:$Q$3,0))*Tabela3[[#This Row],[QUANTIDADE]]</f>
        <v>4</v>
      </c>
      <c r="L6686" s="2" t="str">
        <f>TEXT(Tabela3[[#This Row],[DATA]],"MM")</f>
        <v>05</v>
      </c>
      <c r="M6686" s="2">
        <f>WEEKNUM(Tabela3[[#This Row],[DATA]])</f>
        <v>21</v>
      </c>
      <c r="N6686" s="18">
        <f>YEAR(Tabela3[[#This Row],[DATA]])</f>
        <v>2023</v>
      </c>
    </row>
    <row r="6687" spans="2:14">
      <c r="B6687" s="1">
        <v>45070</v>
      </c>
      <c r="C6687" t="s">
        <v>541</v>
      </c>
      <c r="D6687">
        <f>COUNTIF(C$4:C6687,Tabela3[[#This Row],[COMANDA]])</f>
        <v>14</v>
      </c>
      <c r="E6687" t="s">
        <v>1</v>
      </c>
      <c r="G6687" t="s">
        <v>9</v>
      </c>
      <c r="H6687" t="s">
        <v>147</v>
      </c>
      <c r="I6687" s="2">
        <v>2</v>
      </c>
      <c r="J6687" t="s">
        <v>11</v>
      </c>
      <c r="K6687" s="21">
        <f>INDEX(LISTAS!$H:$Q,MATCH(BASE!H6687,LISTAS!$G:$G,0),MATCH(BASE!J6687,LISTAS!$H$3:$Q$3,0))*Tabela3[[#This Row],[QUANTIDADE]]</f>
        <v>9</v>
      </c>
      <c r="L6687" s="2" t="str">
        <f>TEXT(Tabela3[[#This Row],[DATA]],"MM")</f>
        <v>05</v>
      </c>
      <c r="M6687" s="2">
        <f>WEEKNUM(Tabela3[[#This Row],[DATA]])</f>
        <v>21</v>
      </c>
      <c r="N6687" s="18">
        <f>YEAR(Tabela3[[#This Row],[DATA]])</f>
        <v>2023</v>
      </c>
    </row>
    <row r="6688" spans="2:14">
      <c r="B6688" s="1">
        <v>45070</v>
      </c>
      <c r="C6688" t="s">
        <v>541</v>
      </c>
      <c r="D6688">
        <f>COUNTIF(C$4:C6688,Tabela3[[#This Row],[COMANDA]])</f>
        <v>15</v>
      </c>
      <c r="E6688" t="s">
        <v>1</v>
      </c>
      <c r="G6688" t="s">
        <v>9</v>
      </c>
      <c r="H6688" t="s">
        <v>146</v>
      </c>
      <c r="I6688" s="2">
        <v>1</v>
      </c>
      <c r="J6688" t="s">
        <v>11</v>
      </c>
      <c r="K6688" s="21">
        <f>INDEX(LISTAS!$H:$Q,MATCH(BASE!H6688,LISTAS!$G:$G,0),MATCH(BASE!J6688,LISTAS!$H$3:$Q$3,0))*Tabela3[[#This Row],[QUANTIDADE]]</f>
        <v>4</v>
      </c>
      <c r="L6688" s="2" t="str">
        <f>TEXT(Tabela3[[#This Row],[DATA]],"MM")</f>
        <v>05</v>
      </c>
      <c r="M6688" s="2">
        <f>WEEKNUM(Tabela3[[#This Row],[DATA]])</f>
        <v>21</v>
      </c>
      <c r="N6688" s="18">
        <f>YEAR(Tabela3[[#This Row],[DATA]])</f>
        <v>2023</v>
      </c>
    </row>
    <row r="6689" spans="2:14">
      <c r="B6689" s="1">
        <v>45070</v>
      </c>
      <c r="C6689" t="s">
        <v>541</v>
      </c>
      <c r="D6689">
        <f>COUNTIF(C$4:C6689,Tabela3[[#This Row],[COMANDA]])</f>
        <v>16</v>
      </c>
      <c r="E6689" t="s">
        <v>1</v>
      </c>
      <c r="G6689" t="s">
        <v>9</v>
      </c>
      <c r="H6689" t="s">
        <v>55</v>
      </c>
      <c r="I6689" s="2">
        <v>3</v>
      </c>
      <c r="J6689" t="s">
        <v>11</v>
      </c>
      <c r="K6689" s="21">
        <f>INDEX(LISTAS!$H:$Q,MATCH(BASE!H6689,LISTAS!$G:$G,0),MATCH(BASE!J6689,LISTAS!$H$3:$Q$3,0))*Tabela3[[#This Row],[QUANTIDADE]]</f>
        <v>9</v>
      </c>
      <c r="L6689" s="2" t="str">
        <f>TEXT(Tabela3[[#This Row],[DATA]],"MM")</f>
        <v>05</v>
      </c>
      <c r="M6689" s="2">
        <f>WEEKNUM(Tabela3[[#This Row],[DATA]])</f>
        <v>21</v>
      </c>
      <c r="N6689" s="18">
        <f>YEAR(Tabela3[[#This Row],[DATA]])</f>
        <v>2023</v>
      </c>
    </row>
    <row r="6690" spans="2:14">
      <c r="B6690" s="1">
        <v>45070</v>
      </c>
      <c r="C6690" t="s">
        <v>541</v>
      </c>
      <c r="D6690">
        <f>COUNTIF(C$4:C6690,Tabela3[[#This Row],[COMANDA]])</f>
        <v>17</v>
      </c>
      <c r="E6690" t="s">
        <v>1</v>
      </c>
      <c r="G6690" t="s">
        <v>9</v>
      </c>
      <c r="H6690" t="s">
        <v>132</v>
      </c>
      <c r="I6690" s="2">
        <v>5</v>
      </c>
      <c r="J6690" t="s">
        <v>11</v>
      </c>
      <c r="K6690" s="21">
        <f>INDEX(LISTAS!$H:$Q,MATCH(BASE!H6690,LISTAS!$G:$G,0),MATCH(BASE!J6690,LISTAS!$H$3:$Q$3,0))*Tabela3[[#This Row],[QUANTIDADE]]</f>
        <v>15</v>
      </c>
      <c r="L6690" s="2" t="str">
        <f>TEXT(Tabela3[[#This Row],[DATA]],"MM")</f>
        <v>05</v>
      </c>
      <c r="M6690" s="2">
        <f>WEEKNUM(Tabela3[[#This Row],[DATA]])</f>
        <v>21</v>
      </c>
      <c r="N6690" s="18">
        <f>YEAR(Tabela3[[#This Row],[DATA]])</f>
        <v>2023</v>
      </c>
    </row>
    <row r="6691" spans="2:14">
      <c r="B6691" s="1">
        <v>45070</v>
      </c>
      <c r="C6691" t="s">
        <v>541</v>
      </c>
      <c r="D6691">
        <f>COUNTIF(C$4:C6691,Tabela3[[#This Row],[COMANDA]])</f>
        <v>18</v>
      </c>
      <c r="E6691" t="s">
        <v>1</v>
      </c>
      <c r="G6691" t="s">
        <v>9</v>
      </c>
      <c r="H6691" t="s">
        <v>385</v>
      </c>
      <c r="I6691" s="2">
        <v>2</v>
      </c>
      <c r="J6691" t="s">
        <v>11</v>
      </c>
      <c r="K6691" s="21">
        <f>INDEX(LISTAS!$H:$Q,MATCH(BASE!H6691,LISTAS!$G:$G,0),MATCH(BASE!J6691,LISTAS!$H$3:$Q$3,0))*Tabela3[[#This Row],[QUANTIDADE]]</f>
        <v>6</v>
      </c>
      <c r="L6691" s="2" t="str">
        <f>TEXT(Tabela3[[#This Row],[DATA]],"MM")</f>
        <v>05</v>
      </c>
      <c r="M6691" s="2">
        <f>WEEKNUM(Tabela3[[#This Row],[DATA]])</f>
        <v>21</v>
      </c>
      <c r="N6691" s="18">
        <f>YEAR(Tabela3[[#This Row],[DATA]])</f>
        <v>2023</v>
      </c>
    </row>
    <row r="6692" spans="2:14">
      <c r="B6692" s="1">
        <v>45070</v>
      </c>
      <c r="C6692" t="s">
        <v>541</v>
      </c>
      <c r="D6692">
        <f>COUNTIF(C$4:C6692,Tabela3[[#This Row],[COMANDA]])</f>
        <v>19</v>
      </c>
      <c r="E6692" t="s">
        <v>1</v>
      </c>
      <c r="G6692" t="s">
        <v>77</v>
      </c>
      <c r="H6692" t="s">
        <v>217</v>
      </c>
      <c r="I6692" s="2">
        <v>1</v>
      </c>
      <c r="J6692" t="s">
        <v>11</v>
      </c>
      <c r="K6692" s="21">
        <f>INDEX(LISTAS!$H:$Q,MATCH(BASE!H6692,LISTAS!$G:$G,0),MATCH(BASE!J6692,LISTAS!$H$3:$Q$3,0))*Tabela3[[#This Row],[QUANTIDADE]]</f>
        <v>6</v>
      </c>
      <c r="L6692" s="2" t="str">
        <f>TEXT(Tabela3[[#This Row],[DATA]],"MM")</f>
        <v>05</v>
      </c>
      <c r="M6692" s="2">
        <f>WEEKNUM(Tabela3[[#This Row],[DATA]])</f>
        <v>21</v>
      </c>
      <c r="N6692" s="18">
        <f>YEAR(Tabela3[[#This Row],[DATA]])</f>
        <v>2023</v>
      </c>
    </row>
    <row r="6693" spans="2:14">
      <c r="B6693" s="1">
        <v>45070</v>
      </c>
      <c r="C6693" t="s">
        <v>541</v>
      </c>
      <c r="D6693">
        <f>COUNTIF(C$4:C6693,Tabela3[[#This Row],[COMANDA]])</f>
        <v>20</v>
      </c>
      <c r="E6693" t="s">
        <v>1</v>
      </c>
      <c r="G6693" t="s">
        <v>10</v>
      </c>
      <c r="H6693" t="s">
        <v>93</v>
      </c>
      <c r="I6693" s="2">
        <v>7</v>
      </c>
      <c r="J6693" t="s">
        <v>11</v>
      </c>
      <c r="K6693" s="21">
        <f>INDEX(LISTAS!$H:$Q,MATCH(BASE!H6693,LISTAS!$G:$G,0),MATCH(BASE!J6693,LISTAS!$H$3:$Q$3,0))*Tabela3[[#This Row],[QUANTIDADE]]</f>
        <v>3.5</v>
      </c>
      <c r="L6693" s="2" t="str">
        <f>TEXT(Tabela3[[#This Row],[DATA]],"MM")</f>
        <v>05</v>
      </c>
      <c r="M6693" s="2">
        <f>WEEKNUM(Tabela3[[#This Row],[DATA]])</f>
        <v>21</v>
      </c>
      <c r="N6693" s="18">
        <f>YEAR(Tabela3[[#This Row],[DATA]])</f>
        <v>2023</v>
      </c>
    </row>
    <row r="6694" spans="2:14">
      <c r="B6694" s="1">
        <v>45070</v>
      </c>
      <c r="C6694" t="s">
        <v>541</v>
      </c>
      <c r="D6694">
        <f>COUNTIF(C$4:C6694,Tabela3[[#This Row],[COMANDA]])</f>
        <v>21</v>
      </c>
      <c r="E6694" t="s">
        <v>1</v>
      </c>
      <c r="G6694" t="s">
        <v>9</v>
      </c>
      <c r="H6694" t="s">
        <v>138</v>
      </c>
      <c r="I6694" s="2">
        <v>8</v>
      </c>
      <c r="J6694" t="s">
        <v>11</v>
      </c>
      <c r="K6694" s="21">
        <f>INDEX(LISTAS!$H:$Q,MATCH(BASE!H6694,LISTAS!$G:$G,0),MATCH(BASE!J6694,LISTAS!$H$3:$Q$3,0))*Tabela3[[#This Row],[QUANTIDADE]]</f>
        <v>32</v>
      </c>
      <c r="L6694" s="2" t="str">
        <f>TEXT(Tabela3[[#This Row],[DATA]],"MM")</f>
        <v>05</v>
      </c>
      <c r="M6694" s="2">
        <f>WEEKNUM(Tabela3[[#This Row],[DATA]])</f>
        <v>21</v>
      </c>
      <c r="N6694" s="18">
        <f>YEAR(Tabela3[[#This Row],[DATA]])</f>
        <v>2023</v>
      </c>
    </row>
    <row r="6695" spans="2:14">
      <c r="B6695" s="1">
        <v>45070</v>
      </c>
      <c r="C6695" t="s">
        <v>541</v>
      </c>
      <c r="D6695">
        <f>COUNTIF(C$4:C6695,Tabela3[[#This Row],[COMANDA]])</f>
        <v>22</v>
      </c>
      <c r="E6695" t="s">
        <v>1</v>
      </c>
      <c r="G6695" t="s">
        <v>9</v>
      </c>
      <c r="H6695" t="s">
        <v>521</v>
      </c>
      <c r="I6695" s="2">
        <v>1</v>
      </c>
      <c r="J6695" t="s">
        <v>11</v>
      </c>
      <c r="K6695" s="21">
        <f>INDEX(LISTAS!$H:$Q,MATCH(BASE!H6695,LISTAS!$G:$G,0),MATCH(BASE!J6695,LISTAS!$H$3:$Q$3,0))*Tabela3[[#This Row],[QUANTIDADE]]</f>
        <v>6</v>
      </c>
      <c r="L6695" s="2" t="str">
        <f>TEXT(Tabela3[[#This Row],[DATA]],"MM")</f>
        <v>05</v>
      </c>
      <c r="M6695" s="2">
        <f>WEEKNUM(Tabela3[[#This Row],[DATA]])</f>
        <v>21</v>
      </c>
      <c r="N6695" s="18">
        <f>YEAR(Tabela3[[#This Row],[DATA]])</f>
        <v>2023</v>
      </c>
    </row>
    <row r="6696" spans="2:14">
      <c r="B6696" s="1">
        <v>45070</v>
      </c>
      <c r="C6696" t="s">
        <v>541</v>
      </c>
      <c r="D6696">
        <f>COUNTIF(C$4:C6696,Tabela3[[#This Row],[COMANDA]])</f>
        <v>23</v>
      </c>
      <c r="E6696" t="s">
        <v>1</v>
      </c>
      <c r="G6696" t="s">
        <v>10</v>
      </c>
      <c r="H6696" t="s">
        <v>88</v>
      </c>
      <c r="I6696" s="2">
        <v>6</v>
      </c>
      <c r="J6696" t="s">
        <v>11</v>
      </c>
      <c r="K6696" s="21">
        <f>INDEX(LISTAS!$H:$Q,MATCH(BASE!H6696,LISTAS!$G:$G,0),MATCH(BASE!J6696,LISTAS!$H$3:$Q$3,0))*Tabela3[[#This Row],[QUANTIDADE]]</f>
        <v>48</v>
      </c>
      <c r="L6696" s="2" t="str">
        <f>TEXT(Tabela3[[#This Row],[DATA]],"MM")</f>
        <v>05</v>
      </c>
      <c r="M6696" s="2">
        <f>WEEKNUM(Tabela3[[#This Row],[DATA]])</f>
        <v>21</v>
      </c>
      <c r="N6696" s="18">
        <f>YEAR(Tabela3[[#This Row],[DATA]])</f>
        <v>2023</v>
      </c>
    </row>
    <row r="6697" spans="2:14">
      <c r="B6697" s="1">
        <v>45070</v>
      </c>
      <c r="C6697" t="s">
        <v>541</v>
      </c>
      <c r="D6697">
        <f>COUNTIF(C$4:C6697,Tabela3[[#This Row],[COMANDA]])</f>
        <v>24</v>
      </c>
      <c r="E6697" t="s">
        <v>1</v>
      </c>
      <c r="G6697" t="s">
        <v>9</v>
      </c>
      <c r="H6697" t="s">
        <v>213</v>
      </c>
      <c r="I6697" s="2">
        <v>1</v>
      </c>
      <c r="J6697" t="s">
        <v>11</v>
      </c>
      <c r="K6697" s="21">
        <f>INDEX(LISTAS!$H:$Q,MATCH(BASE!H6697,LISTAS!$G:$G,0),MATCH(BASE!J6697,LISTAS!$H$3:$Q$3,0))*Tabela3[[#This Row],[QUANTIDADE]]</f>
        <v>4</v>
      </c>
      <c r="L6697" s="2" t="str">
        <f>TEXT(Tabela3[[#This Row],[DATA]],"MM")</f>
        <v>05</v>
      </c>
      <c r="M6697" s="2">
        <f>WEEKNUM(Tabela3[[#This Row],[DATA]])</f>
        <v>21</v>
      </c>
      <c r="N6697" s="18">
        <f>YEAR(Tabela3[[#This Row],[DATA]])</f>
        <v>2023</v>
      </c>
    </row>
    <row r="6698" spans="2:14">
      <c r="B6698" s="1">
        <v>45070</v>
      </c>
      <c r="C6698" t="s">
        <v>541</v>
      </c>
      <c r="D6698">
        <f>COUNTIF(C$4:C6698,Tabela3[[#This Row],[COMANDA]])</f>
        <v>25</v>
      </c>
      <c r="E6698" t="s">
        <v>1</v>
      </c>
      <c r="G6698" t="s">
        <v>9</v>
      </c>
      <c r="H6698" t="s">
        <v>142</v>
      </c>
      <c r="I6698" s="2">
        <v>4</v>
      </c>
      <c r="J6698" t="s">
        <v>11</v>
      </c>
      <c r="K6698" s="21">
        <f>INDEX(LISTAS!$H:$Q,MATCH(BASE!H6698,LISTAS!$G:$G,0),MATCH(BASE!J6698,LISTAS!$H$3:$Q$3,0))*Tabela3[[#This Row],[QUANTIDADE]]</f>
        <v>24</v>
      </c>
      <c r="L6698" s="2" t="str">
        <f>TEXT(Tabela3[[#This Row],[DATA]],"MM")</f>
        <v>05</v>
      </c>
      <c r="M6698" s="2">
        <f>WEEKNUM(Tabela3[[#This Row],[DATA]])</f>
        <v>21</v>
      </c>
      <c r="N6698" s="18">
        <f>YEAR(Tabela3[[#This Row],[DATA]])</f>
        <v>2023</v>
      </c>
    </row>
    <row r="6699" spans="2:14">
      <c r="B6699" s="1">
        <v>45070</v>
      </c>
      <c r="C6699" t="s">
        <v>541</v>
      </c>
      <c r="D6699">
        <f>COUNTIF(C$4:C6699,Tabela3[[#This Row],[COMANDA]])</f>
        <v>26</v>
      </c>
      <c r="E6699" t="s">
        <v>1</v>
      </c>
      <c r="G6699" t="s">
        <v>10</v>
      </c>
      <c r="H6699" t="s">
        <v>123</v>
      </c>
      <c r="I6699" s="2">
        <v>4</v>
      </c>
      <c r="J6699" t="s">
        <v>11</v>
      </c>
      <c r="K6699" s="21">
        <f>INDEX(LISTAS!$H:$Q,MATCH(BASE!H6699,LISTAS!$G:$G,0),MATCH(BASE!J6699,LISTAS!$H$3:$Q$3,0))*Tabela3[[#This Row],[QUANTIDADE]]</f>
        <v>4</v>
      </c>
      <c r="L6699" s="2" t="str">
        <f>TEXT(Tabela3[[#This Row],[DATA]],"MM")</f>
        <v>05</v>
      </c>
      <c r="M6699" s="2">
        <f>WEEKNUM(Tabela3[[#This Row],[DATA]])</f>
        <v>21</v>
      </c>
      <c r="N6699" s="18">
        <f>YEAR(Tabela3[[#This Row],[DATA]])</f>
        <v>2023</v>
      </c>
    </row>
    <row r="6700" spans="2:14">
      <c r="B6700" s="1">
        <v>45070</v>
      </c>
      <c r="C6700" t="s">
        <v>541</v>
      </c>
      <c r="D6700">
        <f>COUNTIF(C$4:C6700,Tabela3[[#This Row],[COMANDA]])</f>
        <v>27</v>
      </c>
      <c r="E6700" t="s">
        <v>1</v>
      </c>
      <c r="G6700" t="s">
        <v>9</v>
      </c>
      <c r="H6700" t="s">
        <v>85</v>
      </c>
      <c r="I6700" s="2">
        <v>1</v>
      </c>
      <c r="J6700" t="s">
        <v>11</v>
      </c>
      <c r="K6700" s="21">
        <f>INDEX(LISTAS!$H:$Q,MATCH(BASE!H6700,LISTAS!$G:$G,0),MATCH(BASE!J6700,LISTAS!$H$3:$Q$3,0))*Tabela3[[#This Row],[QUANTIDADE]]</f>
        <v>10</v>
      </c>
      <c r="L6700" s="2" t="str">
        <f>TEXT(Tabela3[[#This Row],[DATA]],"MM")</f>
        <v>05</v>
      </c>
      <c r="M6700" s="2">
        <f>WEEKNUM(Tabela3[[#This Row],[DATA]])</f>
        <v>21</v>
      </c>
      <c r="N6700" s="18">
        <f>YEAR(Tabela3[[#This Row],[DATA]])</f>
        <v>2023</v>
      </c>
    </row>
    <row r="6701" spans="2:14">
      <c r="B6701" s="1">
        <v>45070</v>
      </c>
      <c r="C6701" t="s">
        <v>541</v>
      </c>
      <c r="D6701">
        <f>COUNTIF(C$4:C6701,Tabela3[[#This Row],[COMANDA]])</f>
        <v>28</v>
      </c>
      <c r="E6701" t="s">
        <v>1</v>
      </c>
      <c r="G6701" t="s">
        <v>9</v>
      </c>
      <c r="H6701" t="s">
        <v>126</v>
      </c>
      <c r="I6701" s="2">
        <v>1</v>
      </c>
      <c r="J6701" t="s">
        <v>11</v>
      </c>
      <c r="K6701" s="21">
        <f>INDEX(LISTAS!$H:$Q,MATCH(BASE!H6701,LISTAS!$G:$G,0),MATCH(BASE!J6701,LISTAS!$H$3:$Q$3,0))*Tabela3[[#This Row],[QUANTIDADE]]</f>
        <v>3.5</v>
      </c>
      <c r="L6701" s="2" t="str">
        <f>TEXT(Tabela3[[#This Row],[DATA]],"MM")</f>
        <v>05</v>
      </c>
      <c r="M6701" s="2">
        <f>WEEKNUM(Tabela3[[#This Row],[DATA]])</f>
        <v>21</v>
      </c>
      <c r="N6701" s="18">
        <f>YEAR(Tabela3[[#This Row],[DATA]])</f>
        <v>2023</v>
      </c>
    </row>
    <row r="6702" spans="2:14">
      <c r="B6702" s="1">
        <v>45070</v>
      </c>
      <c r="C6702" t="s">
        <v>541</v>
      </c>
      <c r="D6702">
        <f>COUNTIF(C$4:C6702,Tabela3[[#This Row],[COMANDA]])</f>
        <v>29</v>
      </c>
      <c r="E6702" t="s">
        <v>1</v>
      </c>
      <c r="G6702" t="s">
        <v>10</v>
      </c>
      <c r="H6702" t="s">
        <v>108</v>
      </c>
      <c r="I6702" s="2">
        <v>1</v>
      </c>
      <c r="J6702" t="s">
        <v>12</v>
      </c>
      <c r="K6702" s="21">
        <v>3</v>
      </c>
      <c r="L6702" s="2" t="str">
        <f>TEXT(Tabela3[[#This Row],[DATA]],"MM")</f>
        <v>05</v>
      </c>
      <c r="M6702" s="2">
        <f>WEEKNUM(Tabela3[[#This Row],[DATA]])</f>
        <v>21</v>
      </c>
      <c r="N6702" s="18">
        <f>YEAR(Tabela3[[#This Row],[DATA]])</f>
        <v>2023</v>
      </c>
    </row>
    <row r="6703" spans="2:14">
      <c r="B6703" s="1">
        <v>45070</v>
      </c>
      <c r="C6703" t="s">
        <v>541</v>
      </c>
      <c r="D6703">
        <f>COUNTIF(C$4:C6703,Tabela3[[#This Row],[COMANDA]])</f>
        <v>30</v>
      </c>
      <c r="E6703" t="s">
        <v>1</v>
      </c>
      <c r="G6703" t="s">
        <v>10</v>
      </c>
      <c r="H6703" t="s">
        <v>282</v>
      </c>
      <c r="I6703" s="2">
        <v>2</v>
      </c>
      <c r="J6703" t="s">
        <v>11</v>
      </c>
      <c r="K6703" s="21">
        <f>INDEX(LISTAS!$H:$Q,MATCH(BASE!H6703,LISTAS!$G:$G,0),MATCH(BASE!J6703,LISTAS!$H$3:$Q$3,0))*Tabela3[[#This Row],[QUANTIDADE]]</f>
        <v>8</v>
      </c>
      <c r="L6703" s="2" t="str">
        <f>TEXT(Tabela3[[#This Row],[DATA]],"MM")</f>
        <v>05</v>
      </c>
      <c r="M6703" s="2">
        <f>WEEKNUM(Tabela3[[#This Row],[DATA]])</f>
        <v>21</v>
      </c>
      <c r="N6703" s="18">
        <f>YEAR(Tabela3[[#This Row],[DATA]])</f>
        <v>2023</v>
      </c>
    </row>
    <row r="6704" spans="2:14">
      <c r="B6704" s="1">
        <v>45070</v>
      </c>
      <c r="C6704" t="s">
        <v>541</v>
      </c>
      <c r="D6704">
        <f>COUNTIF(C$4:C6704,Tabela3[[#This Row],[COMANDA]])</f>
        <v>31</v>
      </c>
      <c r="E6704" t="s">
        <v>1</v>
      </c>
      <c r="G6704" t="s">
        <v>10</v>
      </c>
      <c r="H6704" t="s">
        <v>229</v>
      </c>
      <c r="I6704" s="2">
        <v>1</v>
      </c>
      <c r="J6704" t="s">
        <v>11</v>
      </c>
      <c r="K6704" s="21">
        <f>INDEX(LISTAS!$H:$Q,MATCH(BASE!H6704,LISTAS!$G:$G,0),MATCH(BASE!J6704,LISTAS!$H$3:$Q$3,0))*Tabela3[[#This Row],[QUANTIDADE]]</f>
        <v>7</v>
      </c>
      <c r="L6704" s="2" t="str">
        <f>TEXT(Tabela3[[#This Row],[DATA]],"MM")</f>
        <v>05</v>
      </c>
      <c r="M6704" s="2">
        <f>WEEKNUM(Tabela3[[#This Row],[DATA]])</f>
        <v>21</v>
      </c>
      <c r="N6704" s="18">
        <f>YEAR(Tabela3[[#This Row],[DATA]])</f>
        <v>2023</v>
      </c>
    </row>
    <row r="6705" spans="2:14">
      <c r="B6705" s="1">
        <v>45070</v>
      </c>
      <c r="C6705" t="s">
        <v>541</v>
      </c>
      <c r="D6705">
        <f>COUNTIF(C$4:C6705,Tabela3[[#This Row],[COMANDA]])</f>
        <v>32</v>
      </c>
      <c r="E6705" t="s">
        <v>1</v>
      </c>
      <c r="G6705" t="s">
        <v>63</v>
      </c>
      <c r="H6705" t="s">
        <v>179</v>
      </c>
      <c r="I6705" s="2">
        <v>1</v>
      </c>
      <c r="J6705" t="s">
        <v>11</v>
      </c>
      <c r="K6705" s="21">
        <f>INDEX(LISTAS!$H:$Q,MATCH(BASE!H6705,LISTAS!$G:$G,0),MATCH(BASE!J6705,LISTAS!$H$3:$Q$3,0))*Tabela3[[#This Row],[QUANTIDADE]]</f>
        <v>6.5</v>
      </c>
      <c r="L6705" s="2" t="str">
        <f>TEXT(Tabela3[[#This Row],[DATA]],"MM")</f>
        <v>05</v>
      </c>
      <c r="M6705" s="2">
        <f>WEEKNUM(Tabela3[[#This Row],[DATA]])</f>
        <v>21</v>
      </c>
      <c r="N6705" s="18">
        <f>YEAR(Tabela3[[#This Row],[DATA]])</f>
        <v>2023</v>
      </c>
    </row>
    <row r="6706" spans="2:14">
      <c r="B6706" s="1">
        <v>45070</v>
      </c>
      <c r="C6706" t="s">
        <v>541</v>
      </c>
      <c r="D6706">
        <f>COUNTIF(C$4:C6706,Tabela3[[#This Row],[COMANDA]])</f>
        <v>33</v>
      </c>
      <c r="E6706" t="s">
        <v>1</v>
      </c>
      <c r="G6706" t="s">
        <v>63</v>
      </c>
      <c r="H6706" t="s">
        <v>187</v>
      </c>
      <c r="I6706" s="2">
        <v>1</v>
      </c>
      <c r="J6706" t="s">
        <v>11</v>
      </c>
      <c r="K6706" s="21">
        <f>INDEX(LISTAS!$H:$Q,MATCH(BASE!H6706,LISTAS!$G:$G,0),MATCH(BASE!J6706,LISTAS!$H$3:$Q$3,0))*Tabela3[[#This Row],[QUANTIDADE]]</f>
        <v>13</v>
      </c>
      <c r="L6706" s="2" t="str">
        <f>TEXT(Tabela3[[#This Row],[DATA]],"MM")</f>
        <v>05</v>
      </c>
      <c r="M6706" s="2">
        <f>WEEKNUM(Tabela3[[#This Row],[DATA]])</f>
        <v>21</v>
      </c>
      <c r="N6706" s="18">
        <f>YEAR(Tabela3[[#This Row],[DATA]])</f>
        <v>2023</v>
      </c>
    </row>
    <row r="6707" spans="2:14">
      <c r="B6707" s="1">
        <v>45070</v>
      </c>
      <c r="C6707" t="s">
        <v>541</v>
      </c>
      <c r="D6707">
        <f>COUNTIF(C$4:C6707,Tabela3[[#This Row],[COMANDA]])</f>
        <v>34</v>
      </c>
      <c r="E6707" t="s">
        <v>1</v>
      </c>
      <c r="G6707" t="s">
        <v>63</v>
      </c>
      <c r="H6707" t="s">
        <v>180</v>
      </c>
      <c r="I6707" s="2">
        <v>1</v>
      </c>
      <c r="J6707" t="s">
        <v>11</v>
      </c>
      <c r="K6707" s="21">
        <f>INDEX(LISTAS!$H:$Q,MATCH(BASE!H6707,LISTAS!$G:$G,0),MATCH(BASE!J6707,LISTAS!$H$3:$Q$3,0))*Tabela3[[#This Row],[QUANTIDADE]]</f>
        <v>6</v>
      </c>
      <c r="L6707" s="2" t="str">
        <f>TEXT(Tabela3[[#This Row],[DATA]],"MM")</f>
        <v>05</v>
      </c>
      <c r="M6707" s="2">
        <f>WEEKNUM(Tabela3[[#This Row],[DATA]])</f>
        <v>21</v>
      </c>
      <c r="N6707" s="18">
        <f>YEAR(Tabela3[[#This Row],[DATA]])</f>
        <v>2023</v>
      </c>
    </row>
    <row r="6708" spans="2:14">
      <c r="B6708" s="1">
        <v>45070</v>
      </c>
      <c r="C6708" t="s">
        <v>541</v>
      </c>
      <c r="D6708">
        <f>COUNTIF(C$4:C6708,Tabela3[[#This Row],[COMANDA]])</f>
        <v>35</v>
      </c>
      <c r="E6708" t="s">
        <v>1</v>
      </c>
      <c r="G6708" t="s">
        <v>63</v>
      </c>
      <c r="H6708" t="s">
        <v>181</v>
      </c>
      <c r="I6708" s="2">
        <v>1</v>
      </c>
      <c r="J6708" t="s">
        <v>11</v>
      </c>
      <c r="K6708" s="21">
        <f>INDEX(LISTAS!$H:$Q,MATCH(BASE!H6708,LISTAS!$G:$G,0),MATCH(BASE!J6708,LISTAS!$H$3:$Q$3,0))*Tabela3[[#This Row],[QUANTIDADE]]</f>
        <v>9</v>
      </c>
      <c r="L6708" s="2" t="str">
        <f>TEXT(Tabela3[[#This Row],[DATA]],"MM")</f>
        <v>05</v>
      </c>
      <c r="M6708" s="2">
        <f>WEEKNUM(Tabela3[[#This Row],[DATA]])</f>
        <v>21</v>
      </c>
      <c r="N6708" s="18">
        <f>YEAR(Tabela3[[#This Row],[DATA]])</f>
        <v>2023</v>
      </c>
    </row>
    <row r="6709" spans="2:14">
      <c r="B6709" s="1">
        <v>45070</v>
      </c>
      <c r="C6709" t="s">
        <v>541</v>
      </c>
      <c r="D6709">
        <f>COUNTIF(C$4:C6709,Tabela3[[#This Row],[COMANDA]])</f>
        <v>36</v>
      </c>
      <c r="E6709" t="s">
        <v>1</v>
      </c>
      <c r="G6709" t="s">
        <v>10</v>
      </c>
      <c r="H6709" t="s">
        <v>94</v>
      </c>
      <c r="I6709" s="2">
        <v>4</v>
      </c>
      <c r="J6709" t="s">
        <v>12</v>
      </c>
      <c r="K6709" s="21">
        <f>INDEX(LISTAS!$H:$Q,MATCH(BASE!H6709,LISTAS!$G:$G,0),MATCH(BASE!J6709,LISTAS!$H$3:$Q$3,0))*Tabela3[[#This Row],[QUANTIDADE]]</f>
        <v>12</v>
      </c>
      <c r="L6709" s="2" t="str">
        <f>TEXT(Tabela3[[#This Row],[DATA]],"MM")</f>
        <v>05</v>
      </c>
      <c r="M6709" s="2">
        <f>WEEKNUM(Tabela3[[#This Row],[DATA]])</f>
        <v>21</v>
      </c>
      <c r="N6709" s="18">
        <f>YEAR(Tabela3[[#This Row],[DATA]])</f>
        <v>2023</v>
      </c>
    </row>
    <row r="6710" spans="2:14">
      <c r="B6710" s="1">
        <v>45070</v>
      </c>
      <c r="C6710" t="s">
        <v>541</v>
      </c>
      <c r="D6710">
        <f>COUNTIF(C$4:C6710,Tabela3[[#This Row],[COMANDA]])</f>
        <v>37</v>
      </c>
      <c r="E6710" t="s">
        <v>1</v>
      </c>
      <c r="G6710" t="s">
        <v>61</v>
      </c>
      <c r="H6710" t="s">
        <v>199</v>
      </c>
      <c r="I6710" s="2">
        <v>1</v>
      </c>
      <c r="J6710" t="s">
        <v>11</v>
      </c>
      <c r="K6710" s="21">
        <f>INDEX(LISTAS!$H:$Q,MATCH(BASE!H6710,LISTAS!$G:$G,0),MATCH(BASE!J6710,LISTAS!$H$3:$Q$3,0))*Tabela3[[#This Row],[QUANTIDADE]]</f>
        <v>1</v>
      </c>
      <c r="L6710" s="2" t="str">
        <f>TEXT(Tabela3[[#This Row],[DATA]],"MM")</f>
        <v>05</v>
      </c>
      <c r="M6710" s="2">
        <f>WEEKNUM(Tabela3[[#This Row],[DATA]])</f>
        <v>21</v>
      </c>
      <c r="N6710" s="18">
        <f>YEAR(Tabela3[[#This Row],[DATA]])</f>
        <v>2023</v>
      </c>
    </row>
    <row r="6711" spans="2:14">
      <c r="B6711" s="1">
        <v>45071</v>
      </c>
      <c r="C6711">
        <v>14958</v>
      </c>
      <c r="D6711">
        <f>COUNTIF(C$4:C6711,Tabela3[[#This Row],[COMANDA]])</f>
        <v>1</v>
      </c>
      <c r="E6711" t="s">
        <v>89</v>
      </c>
      <c r="F6711" t="s">
        <v>99</v>
      </c>
      <c r="G6711" t="s">
        <v>8</v>
      </c>
      <c r="H6711" t="s">
        <v>203</v>
      </c>
      <c r="I6711" s="2">
        <v>4</v>
      </c>
      <c r="J6711" t="s">
        <v>11</v>
      </c>
      <c r="K6711" s="21">
        <f>INDEX(LISTAS!$H:$Q,MATCH(BASE!H6711,LISTAS!$G:$G,0),MATCH(BASE!J6711,LISTAS!$H$3:$Q$3,0))*Tabela3[[#This Row],[QUANTIDADE]]</f>
        <v>80</v>
      </c>
      <c r="L6711" s="2" t="str">
        <f>TEXT(Tabela3[[#This Row],[DATA]],"MM")</f>
        <v>05</v>
      </c>
      <c r="M6711" s="2">
        <f>WEEKNUM(Tabela3[[#This Row],[DATA]])</f>
        <v>21</v>
      </c>
      <c r="N6711" s="18">
        <f>YEAR(Tabela3[[#This Row],[DATA]])</f>
        <v>2023</v>
      </c>
    </row>
    <row r="6712" spans="2:14">
      <c r="B6712" s="1">
        <v>45071</v>
      </c>
      <c r="C6712">
        <v>14959</v>
      </c>
      <c r="D6712">
        <f>COUNTIF(C$4:C6712,Tabela3[[#This Row],[COMANDA]])</f>
        <v>1</v>
      </c>
      <c r="E6712" t="s">
        <v>90</v>
      </c>
      <c r="F6712" t="s">
        <v>99</v>
      </c>
      <c r="G6712" t="s">
        <v>8</v>
      </c>
      <c r="H6712" t="s">
        <v>203</v>
      </c>
      <c r="I6712" s="2">
        <v>2</v>
      </c>
      <c r="J6712" t="s">
        <v>11</v>
      </c>
      <c r="K6712" s="21">
        <f>INDEX(LISTAS!$H:$Q,MATCH(BASE!H6712,LISTAS!$G:$G,0),MATCH(BASE!J6712,LISTAS!$H$3:$Q$3,0))*Tabela3[[#This Row],[QUANTIDADE]]</f>
        <v>40</v>
      </c>
      <c r="L6712" s="2" t="str">
        <f>TEXT(Tabela3[[#This Row],[DATA]],"MM")</f>
        <v>05</v>
      </c>
      <c r="M6712" s="2">
        <f>WEEKNUM(Tabela3[[#This Row],[DATA]])</f>
        <v>21</v>
      </c>
      <c r="N6712" s="18">
        <f>YEAR(Tabela3[[#This Row],[DATA]])</f>
        <v>2023</v>
      </c>
    </row>
    <row r="6713" spans="2:14">
      <c r="B6713" s="1">
        <v>45071</v>
      </c>
      <c r="C6713">
        <v>14959</v>
      </c>
      <c r="D6713">
        <f>COUNTIF(C$4:C6713,Tabela3[[#This Row],[COMANDA]])</f>
        <v>2</v>
      </c>
      <c r="E6713" t="s">
        <v>90</v>
      </c>
      <c r="F6713" t="s">
        <v>99</v>
      </c>
      <c r="G6713" t="s">
        <v>9</v>
      </c>
      <c r="H6713" t="s">
        <v>133</v>
      </c>
      <c r="I6713" s="2">
        <v>1</v>
      </c>
      <c r="J6713" t="s">
        <v>11</v>
      </c>
      <c r="K6713" s="21">
        <f>INDEX(LISTAS!$H:$Q,MATCH(BASE!H6713,LISTAS!$G:$G,0),MATCH(BASE!J6713,LISTAS!$H$3:$Q$3,0))*Tabela3[[#This Row],[QUANTIDADE]]</f>
        <v>6</v>
      </c>
      <c r="L6713" s="2" t="str">
        <f>TEXT(Tabela3[[#This Row],[DATA]],"MM")</f>
        <v>05</v>
      </c>
      <c r="M6713" s="2">
        <f>WEEKNUM(Tabela3[[#This Row],[DATA]])</f>
        <v>21</v>
      </c>
      <c r="N6713" s="18">
        <f>YEAR(Tabela3[[#This Row],[DATA]])</f>
        <v>2023</v>
      </c>
    </row>
    <row r="6714" spans="2:14">
      <c r="B6714" s="1">
        <v>45071</v>
      </c>
      <c r="C6714">
        <v>14960</v>
      </c>
      <c r="D6714">
        <f>COUNTIF(C$4:C6714,Tabela3[[#This Row],[COMANDA]])</f>
        <v>1</v>
      </c>
      <c r="E6714" t="s">
        <v>90</v>
      </c>
      <c r="F6714" t="s">
        <v>100</v>
      </c>
      <c r="G6714" t="s">
        <v>8</v>
      </c>
      <c r="H6714" t="s">
        <v>47</v>
      </c>
      <c r="I6714" s="2">
        <v>1</v>
      </c>
      <c r="J6714" t="s">
        <v>11</v>
      </c>
      <c r="K6714" s="21">
        <f>INDEX(LISTAS!$H:$Q,MATCH(BASE!H6714,LISTAS!$G:$G,0),MATCH(BASE!J6714,LISTAS!$H$3:$Q$3,0))*Tabela3[[#This Row],[QUANTIDADE]]</f>
        <v>16</v>
      </c>
      <c r="L6714" s="2" t="str">
        <f>TEXT(Tabela3[[#This Row],[DATA]],"MM")</f>
        <v>05</v>
      </c>
      <c r="M6714" s="2">
        <f>WEEKNUM(Tabela3[[#This Row],[DATA]])</f>
        <v>21</v>
      </c>
      <c r="N6714" s="18">
        <f>YEAR(Tabela3[[#This Row],[DATA]])</f>
        <v>2023</v>
      </c>
    </row>
    <row r="6715" spans="2:14">
      <c r="B6715" s="1">
        <v>45071</v>
      </c>
      <c r="C6715">
        <v>14961</v>
      </c>
      <c r="D6715">
        <f>COUNTIF(C$4:C6715,Tabela3[[#This Row],[COMANDA]])</f>
        <v>1</v>
      </c>
      <c r="E6715" t="s">
        <v>89</v>
      </c>
      <c r="F6715" t="s">
        <v>375</v>
      </c>
      <c r="G6715" t="s">
        <v>8</v>
      </c>
      <c r="H6715" t="s">
        <v>47</v>
      </c>
      <c r="I6715" s="2">
        <v>1</v>
      </c>
      <c r="J6715" t="s">
        <v>11</v>
      </c>
      <c r="K6715" s="21">
        <f>INDEX(LISTAS!$H:$Q,MATCH(BASE!H6715,LISTAS!$G:$G,0),MATCH(BASE!J6715,LISTAS!$H$3:$Q$3,0))*Tabela3[[#This Row],[QUANTIDADE]]</f>
        <v>16</v>
      </c>
      <c r="L6715" s="2" t="str">
        <f>TEXT(Tabela3[[#This Row],[DATA]],"MM")</f>
        <v>05</v>
      </c>
      <c r="M6715" s="2">
        <f>WEEKNUM(Tabela3[[#This Row],[DATA]])</f>
        <v>21</v>
      </c>
      <c r="N6715" s="18">
        <f>YEAR(Tabela3[[#This Row],[DATA]])</f>
        <v>2023</v>
      </c>
    </row>
    <row r="6716" spans="2:14">
      <c r="B6716" s="1">
        <v>45071</v>
      </c>
      <c r="C6716">
        <v>14962</v>
      </c>
      <c r="D6716">
        <f>COUNTIF(C$4:C6716,Tabela3[[#This Row],[COMANDA]])</f>
        <v>1</v>
      </c>
      <c r="E6716" t="s">
        <v>89</v>
      </c>
      <c r="G6716" t="s">
        <v>8</v>
      </c>
      <c r="H6716" t="s">
        <v>40</v>
      </c>
      <c r="I6716" s="2">
        <v>1</v>
      </c>
      <c r="J6716" t="s">
        <v>11</v>
      </c>
      <c r="K6716" s="21">
        <f>INDEX(LISTAS!$H:$Q,MATCH(BASE!H6716,LISTAS!$G:$G,0),MATCH(BASE!J6716,LISTAS!$H$3:$Q$3,0))*Tabela3[[#This Row],[QUANTIDADE]]</f>
        <v>14</v>
      </c>
      <c r="L6716" s="2" t="str">
        <f>TEXT(Tabela3[[#This Row],[DATA]],"MM")</f>
        <v>05</v>
      </c>
      <c r="M6716" s="2">
        <f>WEEKNUM(Tabela3[[#This Row],[DATA]])</f>
        <v>21</v>
      </c>
      <c r="N6716" s="18">
        <f>YEAR(Tabela3[[#This Row],[DATA]])</f>
        <v>2023</v>
      </c>
    </row>
    <row r="6717" spans="2:14">
      <c r="B6717" s="1">
        <v>45071</v>
      </c>
      <c r="C6717">
        <v>14962</v>
      </c>
      <c r="D6717">
        <f>COUNTIF(C$4:C6717,Tabela3[[#This Row],[COMANDA]])</f>
        <v>2</v>
      </c>
      <c r="E6717" t="s">
        <v>89</v>
      </c>
      <c r="G6717" t="s">
        <v>61</v>
      </c>
      <c r="H6717" t="s">
        <v>199</v>
      </c>
      <c r="I6717" s="2">
        <v>1</v>
      </c>
      <c r="J6717" t="s">
        <v>11</v>
      </c>
      <c r="K6717" s="21">
        <f>INDEX(LISTAS!$H:$Q,MATCH(BASE!H6717,LISTAS!$G:$G,0),MATCH(BASE!J6717,LISTAS!$H$3:$Q$3,0))*Tabela3[[#This Row],[QUANTIDADE]]</f>
        <v>1</v>
      </c>
      <c r="L6717" s="2" t="str">
        <f>TEXT(Tabela3[[#This Row],[DATA]],"MM")</f>
        <v>05</v>
      </c>
      <c r="M6717" s="2">
        <f>WEEKNUM(Tabela3[[#This Row],[DATA]])</f>
        <v>21</v>
      </c>
      <c r="N6717" s="18">
        <f>YEAR(Tabela3[[#This Row],[DATA]])</f>
        <v>2023</v>
      </c>
    </row>
    <row r="6718" spans="2:14">
      <c r="B6718" s="1">
        <v>45071</v>
      </c>
      <c r="C6718">
        <v>14963</v>
      </c>
      <c r="D6718">
        <f>COUNTIF(C$4:C6718,Tabela3[[#This Row],[COMANDA]])</f>
        <v>1</v>
      </c>
      <c r="E6718" t="s">
        <v>89</v>
      </c>
      <c r="F6718" t="s">
        <v>100</v>
      </c>
      <c r="G6718" t="s">
        <v>8</v>
      </c>
      <c r="H6718" t="s">
        <v>42</v>
      </c>
      <c r="I6718" s="2">
        <v>1</v>
      </c>
      <c r="J6718" t="s">
        <v>11</v>
      </c>
      <c r="K6718" s="21">
        <f>INDEX(LISTAS!$H:$Q,MATCH(BASE!H6718,LISTAS!$G:$G,0),MATCH(BASE!J6718,LISTAS!$H$3:$Q$3,0))*Tabela3[[#This Row],[QUANTIDADE]]</f>
        <v>16</v>
      </c>
      <c r="L6718" s="2" t="str">
        <f>TEXT(Tabela3[[#This Row],[DATA]],"MM")</f>
        <v>05</v>
      </c>
      <c r="M6718" s="2">
        <f>WEEKNUM(Tabela3[[#This Row],[DATA]])</f>
        <v>21</v>
      </c>
      <c r="N6718" s="18">
        <f>YEAR(Tabela3[[#This Row],[DATA]])</f>
        <v>2023</v>
      </c>
    </row>
    <row r="6719" spans="2:14">
      <c r="B6719" s="1">
        <v>45071</v>
      </c>
      <c r="C6719">
        <v>14963</v>
      </c>
      <c r="D6719">
        <f>COUNTIF(C$4:C6719,Tabela3[[#This Row],[COMANDA]])</f>
        <v>2</v>
      </c>
      <c r="E6719" t="s">
        <v>89</v>
      </c>
      <c r="F6719" t="s">
        <v>100</v>
      </c>
      <c r="G6719" t="s">
        <v>61</v>
      </c>
      <c r="H6719" t="s">
        <v>199</v>
      </c>
      <c r="I6719" s="2">
        <v>1</v>
      </c>
      <c r="J6719" t="s">
        <v>11</v>
      </c>
      <c r="K6719" s="21">
        <f>INDEX(LISTAS!$H:$Q,MATCH(BASE!H6719,LISTAS!$G:$G,0),MATCH(BASE!J6719,LISTAS!$H$3:$Q$3,0))*Tabela3[[#This Row],[QUANTIDADE]]</f>
        <v>1</v>
      </c>
      <c r="L6719" s="2" t="str">
        <f>TEXT(Tabela3[[#This Row],[DATA]],"MM")</f>
        <v>05</v>
      </c>
      <c r="M6719" s="2">
        <f>WEEKNUM(Tabela3[[#This Row],[DATA]])</f>
        <v>21</v>
      </c>
      <c r="N6719" s="18">
        <f>YEAR(Tabela3[[#This Row],[DATA]])</f>
        <v>2023</v>
      </c>
    </row>
    <row r="6720" spans="2:14">
      <c r="B6720" s="1">
        <v>45071</v>
      </c>
      <c r="C6720">
        <v>14964</v>
      </c>
      <c r="D6720">
        <f>COUNTIF(C$4:C6720,Tabela3[[#This Row],[COMANDA]])</f>
        <v>1</v>
      </c>
      <c r="E6720" t="s">
        <v>89</v>
      </c>
      <c r="F6720" t="s">
        <v>99</v>
      </c>
      <c r="G6720" t="s">
        <v>8</v>
      </c>
      <c r="H6720" t="s">
        <v>43</v>
      </c>
      <c r="I6720" s="2">
        <v>1</v>
      </c>
      <c r="J6720" t="s">
        <v>11</v>
      </c>
      <c r="K6720" s="21">
        <f>INDEX(LISTAS!$H:$Q,MATCH(BASE!H6720,LISTAS!$G:$G,0),MATCH(BASE!J6720,LISTAS!$H$3:$Q$3,0))*Tabela3[[#This Row],[QUANTIDADE]]</f>
        <v>18</v>
      </c>
      <c r="L6720" s="2" t="str">
        <f>TEXT(Tabela3[[#This Row],[DATA]],"MM")</f>
        <v>05</v>
      </c>
      <c r="M6720" s="2">
        <f>WEEKNUM(Tabela3[[#This Row],[DATA]])</f>
        <v>21</v>
      </c>
      <c r="N6720" s="18">
        <f>YEAR(Tabela3[[#This Row],[DATA]])</f>
        <v>2023</v>
      </c>
    </row>
    <row r="6721" spans="2:14">
      <c r="B6721" s="1">
        <v>45071</v>
      </c>
      <c r="C6721">
        <v>14964</v>
      </c>
      <c r="D6721">
        <f>COUNTIF(C$4:C6721,Tabela3[[#This Row],[COMANDA]])</f>
        <v>2</v>
      </c>
      <c r="E6721" t="s">
        <v>89</v>
      </c>
      <c r="F6721" t="s">
        <v>99</v>
      </c>
      <c r="G6721" t="s">
        <v>9</v>
      </c>
      <c r="H6721" t="s">
        <v>385</v>
      </c>
      <c r="I6721" s="2">
        <v>1</v>
      </c>
      <c r="J6721" t="s">
        <v>11</v>
      </c>
      <c r="K6721" s="21">
        <f>INDEX(LISTAS!$H:$Q,MATCH(BASE!H6721,LISTAS!$G:$G,0),MATCH(BASE!J6721,LISTAS!$H$3:$Q$3,0))*Tabela3[[#This Row],[QUANTIDADE]]</f>
        <v>3</v>
      </c>
      <c r="L6721" s="2" t="str">
        <f>TEXT(Tabela3[[#This Row],[DATA]],"MM")</f>
        <v>05</v>
      </c>
      <c r="M6721" s="2">
        <f>WEEKNUM(Tabela3[[#This Row],[DATA]])</f>
        <v>21</v>
      </c>
      <c r="N6721" s="18">
        <f>YEAR(Tabela3[[#This Row],[DATA]])</f>
        <v>2023</v>
      </c>
    </row>
    <row r="6722" spans="2:14">
      <c r="B6722" s="1">
        <v>45071</v>
      </c>
      <c r="C6722">
        <v>14965</v>
      </c>
      <c r="D6722">
        <f>COUNTIF(C$4:C6722,Tabela3[[#This Row],[COMANDA]])</f>
        <v>1</v>
      </c>
      <c r="E6722" t="s">
        <v>90</v>
      </c>
      <c r="F6722" t="s">
        <v>100</v>
      </c>
      <c r="G6722" t="s">
        <v>8</v>
      </c>
      <c r="H6722" t="s">
        <v>40</v>
      </c>
      <c r="I6722" s="2">
        <v>1</v>
      </c>
      <c r="J6722" t="s">
        <v>11</v>
      </c>
      <c r="K6722" s="21">
        <f>INDEX(LISTAS!$H:$Q,MATCH(BASE!H6722,LISTAS!$G:$G,0),MATCH(BASE!J6722,LISTAS!$H$3:$Q$3,0))*Tabela3[[#This Row],[QUANTIDADE]]</f>
        <v>14</v>
      </c>
      <c r="L6722" s="2" t="str">
        <f>TEXT(Tabela3[[#This Row],[DATA]],"MM")</f>
        <v>05</v>
      </c>
      <c r="M6722" s="2">
        <f>WEEKNUM(Tabela3[[#This Row],[DATA]])</f>
        <v>21</v>
      </c>
      <c r="N6722" s="18">
        <f>YEAR(Tabela3[[#This Row],[DATA]])</f>
        <v>2023</v>
      </c>
    </row>
    <row r="6723" spans="2:14">
      <c r="B6723" s="1">
        <v>45071</v>
      </c>
      <c r="C6723">
        <v>14965</v>
      </c>
      <c r="D6723">
        <f>COUNTIF(C$4:C6723,Tabela3[[#This Row],[COMANDA]])</f>
        <v>2</v>
      </c>
      <c r="E6723" t="s">
        <v>90</v>
      </c>
      <c r="F6723" t="s">
        <v>100</v>
      </c>
      <c r="G6723" t="s">
        <v>8</v>
      </c>
      <c r="H6723" t="s">
        <v>47</v>
      </c>
      <c r="I6723" s="2">
        <v>1</v>
      </c>
      <c r="J6723" t="s">
        <v>11</v>
      </c>
      <c r="K6723" s="21">
        <f>INDEX(LISTAS!$H:$Q,MATCH(BASE!H6723,LISTAS!$G:$G,0),MATCH(BASE!J6723,LISTAS!$H$3:$Q$3,0))*Tabela3[[#This Row],[QUANTIDADE]]</f>
        <v>16</v>
      </c>
      <c r="L6723" s="2" t="str">
        <f>TEXT(Tabela3[[#This Row],[DATA]],"MM")</f>
        <v>05</v>
      </c>
      <c r="M6723" s="2">
        <f>WEEKNUM(Tabela3[[#This Row],[DATA]])</f>
        <v>21</v>
      </c>
      <c r="N6723" s="18">
        <f>YEAR(Tabela3[[#This Row],[DATA]])</f>
        <v>2023</v>
      </c>
    </row>
    <row r="6724" spans="2:14">
      <c r="B6724" s="1">
        <v>45071</v>
      </c>
      <c r="C6724">
        <v>14966</v>
      </c>
      <c r="D6724">
        <f>COUNTIF(C$4:C6724,Tabela3[[#This Row],[COMANDA]])</f>
        <v>1</v>
      </c>
      <c r="E6724" t="s">
        <v>90</v>
      </c>
      <c r="F6724" t="s">
        <v>98</v>
      </c>
      <c r="G6724" t="s">
        <v>8</v>
      </c>
      <c r="H6724" t="s">
        <v>47</v>
      </c>
      <c r="I6724" s="2">
        <v>1</v>
      </c>
      <c r="J6724" t="s">
        <v>11</v>
      </c>
      <c r="K6724" s="21">
        <f>INDEX(LISTAS!$H:$Q,MATCH(BASE!H6724,LISTAS!$G:$G,0),MATCH(BASE!J6724,LISTAS!$H$3:$Q$3,0))*Tabela3[[#This Row],[QUANTIDADE]]</f>
        <v>16</v>
      </c>
      <c r="L6724" s="2" t="str">
        <f>TEXT(Tabela3[[#This Row],[DATA]],"MM")</f>
        <v>05</v>
      </c>
      <c r="M6724" s="2">
        <f>WEEKNUM(Tabela3[[#This Row],[DATA]])</f>
        <v>21</v>
      </c>
      <c r="N6724" s="18">
        <f>YEAR(Tabela3[[#This Row],[DATA]])</f>
        <v>2023</v>
      </c>
    </row>
    <row r="6725" spans="2:14">
      <c r="B6725" s="1">
        <v>45071</v>
      </c>
      <c r="C6725">
        <v>14966</v>
      </c>
      <c r="D6725">
        <f>COUNTIF(C$4:C6725,Tabela3[[#This Row],[COMANDA]])</f>
        <v>2</v>
      </c>
      <c r="E6725" t="s">
        <v>90</v>
      </c>
      <c r="F6725" t="s">
        <v>98</v>
      </c>
      <c r="G6725" t="s">
        <v>9</v>
      </c>
      <c r="H6725" t="s">
        <v>85</v>
      </c>
      <c r="I6725" s="2">
        <v>1</v>
      </c>
      <c r="J6725" t="s">
        <v>11</v>
      </c>
      <c r="K6725" s="21">
        <f>INDEX(LISTAS!$H:$Q,MATCH(BASE!H6725,LISTAS!$G:$G,0),MATCH(BASE!J6725,LISTAS!$H$3:$Q$3,0))*Tabela3[[#This Row],[QUANTIDADE]]</f>
        <v>10</v>
      </c>
      <c r="L6725" s="2" t="str">
        <f>TEXT(Tabela3[[#This Row],[DATA]],"MM")</f>
        <v>05</v>
      </c>
      <c r="M6725" s="2">
        <f>WEEKNUM(Tabela3[[#This Row],[DATA]])</f>
        <v>21</v>
      </c>
      <c r="N6725" s="18">
        <f>YEAR(Tabela3[[#This Row],[DATA]])</f>
        <v>2023</v>
      </c>
    </row>
    <row r="6726" spans="2:14">
      <c r="B6726" s="1">
        <v>45071</v>
      </c>
      <c r="C6726">
        <v>14967</v>
      </c>
      <c r="D6726">
        <f>COUNTIF(C$4:C6726,Tabela3[[#This Row],[COMANDA]])</f>
        <v>1</v>
      </c>
      <c r="E6726" t="s">
        <v>89</v>
      </c>
      <c r="F6726" t="s">
        <v>98</v>
      </c>
      <c r="G6726" t="s">
        <v>8</v>
      </c>
      <c r="H6726" t="s">
        <v>43</v>
      </c>
      <c r="I6726" s="2">
        <v>1</v>
      </c>
      <c r="J6726" t="s">
        <v>11</v>
      </c>
      <c r="K6726" s="21">
        <f>INDEX(LISTAS!$H:$Q,MATCH(BASE!H6726,LISTAS!$G:$G,0),MATCH(BASE!J6726,LISTAS!$H$3:$Q$3,0))*Tabela3[[#This Row],[QUANTIDADE]]</f>
        <v>18</v>
      </c>
      <c r="L6726" s="2" t="str">
        <f>TEXT(Tabela3[[#This Row],[DATA]],"MM")</f>
        <v>05</v>
      </c>
      <c r="M6726" s="2">
        <f>WEEKNUM(Tabela3[[#This Row],[DATA]])</f>
        <v>21</v>
      </c>
      <c r="N6726" s="18">
        <f>YEAR(Tabela3[[#This Row],[DATA]])</f>
        <v>2023</v>
      </c>
    </row>
    <row r="6727" spans="2:14">
      <c r="B6727" s="1">
        <v>45071</v>
      </c>
      <c r="C6727">
        <v>14968</v>
      </c>
      <c r="D6727">
        <f>COUNTIF(C$4:C6727,Tabela3[[#This Row],[COMANDA]])</f>
        <v>1</v>
      </c>
      <c r="E6727" t="s">
        <v>90</v>
      </c>
      <c r="F6727" t="s">
        <v>99</v>
      </c>
      <c r="G6727" t="s">
        <v>8</v>
      </c>
      <c r="H6727" t="s">
        <v>202</v>
      </c>
      <c r="I6727" s="2">
        <v>2</v>
      </c>
      <c r="J6727" t="s">
        <v>11</v>
      </c>
      <c r="K6727" s="21">
        <f>INDEX(LISTAS!$H:$Q,MATCH(BASE!H6727,LISTAS!$G:$G,0),MATCH(BASE!J6727,LISTAS!$H$3:$Q$3,0))*Tabela3[[#This Row],[QUANTIDADE]]</f>
        <v>40</v>
      </c>
      <c r="L6727" s="2" t="str">
        <f>TEXT(Tabela3[[#This Row],[DATA]],"MM")</f>
        <v>05</v>
      </c>
      <c r="M6727" s="2">
        <f>WEEKNUM(Tabela3[[#This Row],[DATA]])</f>
        <v>21</v>
      </c>
      <c r="N6727" s="18">
        <f>YEAR(Tabela3[[#This Row],[DATA]])</f>
        <v>2023</v>
      </c>
    </row>
    <row r="6728" spans="2:14">
      <c r="B6728" s="1">
        <v>45071</v>
      </c>
      <c r="C6728">
        <v>14968</v>
      </c>
      <c r="D6728">
        <f>COUNTIF(C$4:C6728,Tabela3[[#This Row],[COMANDA]])</f>
        <v>2</v>
      </c>
      <c r="E6728" t="s">
        <v>90</v>
      </c>
      <c r="F6728" t="s">
        <v>99</v>
      </c>
      <c r="G6728" t="s">
        <v>9</v>
      </c>
      <c r="H6728" t="s">
        <v>138</v>
      </c>
      <c r="I6728" s="2">
        <v>2</v>
      </c>
      <c r="J6728" t="s">
        <v>11</v>
      </c>
      <c r="K6728" s="21">
        <f>INDEX(LISTAS!$H:$Q,MATCH(BASE!H6728,LISTAS!$G:$G,0),MATCH(BASE!J6728,LISTAS!$H$3:$Q$3,0))*Tabela3[[#This Row],[QUANTIDADE]]</f>
        <v>8</v>
      </c>
      <c r="L6728" s="2" t="str">
        <f>TEXT(Tabela3[[#This Row],[DATA]],"MM")</f>
        <v>05</v>
      </c>
      <c r="M6728" s="2">
        <f>WEEKNUM(Tabela3[[#This Row],[DATA]])</f>
        <v>21</v>
      </c>
      <c r="N6728" s="18">
        <f>YEAR(Tabela3[[#This Row],[DATA]])</f>
        <v>2023</v>
      </c>
    </row>
    <row r="6729" spans="2:14">
      <c r="B6729" s="1">
        <v>45071</v>
      </c>
      <c r="C6729">
        <v>14969</v>
      </c>
      <c r="D6729">
        <f>COUNTIF(C$4:C6729,Tabela3[[#This Row],[COMANDA]])</f>
        <v>1</v>
      </c>
      <c r="E6729" t="s">
        <v>90</v>
      </c>
      <c r="F6729" t="s">
        <v>98</v>
      </c>
      <c r="G6729" t="s">
        <v>8</v>
      </c>
      <c r="H6729" t="s">
        <v>41</v>
      </c>
      <c r="I6729" s="2">
        <v>1</v>
      </c>
      <c r="J6729" t="s">
        <v>11</v>
      </c>
      <c r="K6729" s="21">
        <f>INDEX(LISTAS!$H:$Q,MATCH(BASE!H6729,LISTAS!$G:$G,0),MATCH(BASE!J6729,LISTAS!$H$3:$Q$3,0))*Tabela3[[#This Row],[QUANTIDADE]]</f>
        <v>14</v>
      </c>
      <c r="L6729" s="2" t="str">
        <f>TEXT(Tabela3[[#This Row],[DATA]],"MM")</f>
        <v>05</v>
      </c>
      <c r="M6729" s="2">
        <f>WEEKNUM(Tabela3[[#This Row],[DATA]])</f>
        <v>21</v>
      </c>
      <c r="N6729" s="18">
        <f>YEAR(Tabela3[[#This Row],[DATA]])</f>
        <v>2023</v>
      </c>
    </row>
    <row r="6730" spans="2:14">
      <c r="B6730" s="1">
        <v>45071</v>
      </c>
      <c r="C6730">
        <v>14969</v>
      </c>
      <c r="D6730">
        <f>COUNTIF(C$4:C6730,Tabela3[[#This Row],[COMANDA]])</f>
        <v>2</v>
      </c>
      <c r="E6730" t="s">
        <v>90</v>
      </c>
      <c r="F6730" t="s">
        <v>98</v>
      </c>
      <c r="G6730" t="s">
        <v>8</v>
      </c>
      <c r="H6730" t="s">
        <v>204</v>
      </c>
      <c r="I6730" s="2">
        <v>1</v>
      </c>
      <c r="J6730" t="s">
        <v>11</v>
      </c>
      <c r="K6730" s="21">
        <f>INDEX(LISTAS!$H:$Q,MATCH(BASE!H6730,LISTAS!$G:$G,0),MATCH(BASE!J6730,LISTAS!$H$3:$Q$3,0))*Tabela3[[#This Row],[QUANTIDADE]]</f>
        <v>18</v>
      </c>
      <c r="L6730" s="2" t="str">
        <f>TEXT(Tabela3[[#This Row],[DATA]],"MM")</f>
        <v>05</v>
      </c>
      <c r="M6730" s="2">
        <f>WEEKNUM(Tabela3[[#This Row],[DATA]])</f>
        <v>21</v>
      </c>
      <c r="N6730" s="18">
        <f>YEAR(Tabela3[[#This Row],[DATA]])</f>
        <v>2023</v>
      </c>
    </row>
    <row r="6731" spans="2:14">
      <c r="B6731" s="1">
        <v>45071</v>
      </c>
      <c r="C6731">
        <v>14969</v>
      </c>
      <c r="D6731">
        <f>COUNTIF(C$4:C6731,Tabela3[[#This Row],[COMANDA]])</f>
        <v>3</v>
      </c>
      <c r="E6731" t="s">
        <v>90</v>
      </c>
      <c r="F6731" t="s">
        <v>98</v>
      </c>
      <c r="G6731" t="s">
        <v>9</v>
      </c>
      <c r="H6731" t="s">
        <v>132</v>
      </c>
      <c r="I6731" s="2">
        <v>1</v>
      </c>
      <c r="J6731" t="s">
        <v>11</v>
      </c>
      <c r="K6731" s="21">
        <f>INDEX(LISTAS!$H:$Q,MATCH(BASE!H6731,LISTAS!$G:$G,0),MATCH(BASE!J6731,LISTAS!$H$3:$Q$3,0))*Tabela3[[#This Row],[QUANTIDADE]]</f>
        <v>3</v>
      </c>
      <c r="L6731" s="2" t="str">
        <f>TEXT(Tabela3[[#This Row],[DATA]],"MM")</f>
        <v>05</v>
      </c>
      <c r="M6731" s="2">
        <f>WEEKNUM(Tabela3[[#This Row],[DATA]])</f>
        <v>21</v>
      </c>
      <c r="N6731" s="18">
        <f>YEAR(Tabela3[[#This Row],[DATA]])</f>
        <v>2023</v>
      </c>
    </row>
    <row r="6732" spans="2:14">
      <c r="B6732" s="1">
        <v>45071</v>
      </c>
      <c r="C6732">
        <v>14969</v>
      </c>
      <c r="D6732">
        <f>COUNTIF(C$4:C6732,Tabela3[[#This Row],[COMANDA]])</f>
        <v>4</v>
      </c>
      <c r="E6732" t="s">
        <v>90</v>
      </c>
      <c r="F6732" t="s">
        <v>98</v>
      </c>
      <c r="G6732" t="s">
        <v>9</v>
      </c>
      <c r="H6732" t="s">
        <v>241</v>
      </c>
      <c r="I6732" s="2">
        <v>1</v>
      </c>
      <c r="J6732" t="s">
        <v>11</v>
      </c>
      <c r="K6732" s="21">
        <f>INDEX(LISTAS!$H:$Q,MATCH(BASE!H6732,LISTAS!$G:$G,0),MATCH(BASE!J6732,LISTAS!$H$3:$Q$3,0))*Tabela3[[#This Row],[QUANTIDADE]]</f>
        <v>3</v>
      </c>
      <c r="L6732" s="2" t="str">
        <f>TEXT(Tabela3[[#This Row],[DATA]],"MM")</f>
        <v>05</v>
      </c>
      <c r="M6732" s="2">
        <f>WEEKNUM(Tabela3[[#This Row],[DATA]])</f>
        <v>21</v>
      </c>
      <c r="N6732" s="18">
        <f>YEAR(Tabela3[[#This Row],[DATA]])</f>
        <v>2023</v>
      </c>
    </row>
    <row r="6733" spans="2:14">
      <c r="B6733" s="1">
        <v>45071</v>
      </c>
      <c r="C6733">
        <v>14970</v>
      </c>
      <c r="D6733">
        <f>COUNTIF(C$4:C6733,Tabela3[[#This Row],[COMANDA]])</f>
        <v>1</v>
      </c>
      <c r="E6733" t="s">
        <v>90</v>
      </c>
      <c r="F6733" t="s">
        <v>99</v>
      </c>
      <c r="G6733" t="s">
        <v>8</v>
      </c>
      <c r="H6733" t="s">
        <v>206</v>
      </c>
      <c r="I6733" s="2">
        <v>1</v>
      </c>
      <c r="J6733" t="s">
        <v>11</v>
      </c>
      <c r="K6733" s="21">
        <f>INDEX(LISTAS!$H:$Q,MATCH(BASE!H6733,LISTAS!$G:$G,0),MATCH(BASE!J6733,LISTAS!$H$3:$Q$3,0))*Tabela3[[#This Row],[QUANTIDADE]]</f>
        <v>18</v>
      </c>
      <c r="L6733" s="2" t="str">
        <f>TEXT(Tabela3[[#This Row],[DATA]],"MM")</f>
        <v>05</v>
      </c>
      <c r="M6733" s="2">
        <f>WEEKNUM(Tabela3[[#This Row],[DATA]])</f>
        <v>21</v>
      </c>
      <c r="N6733" s="18">
        <f>YEAR(Tabela3[[#This Row],[DATA]])</f>
        <v>2023</v>
      </c>
    </row>
    <row r="6734" spans="2:14">
      <c r="B6734" s="1">
        <v>45071</v>
      </c>
      <c r="C6734">
        <v>14970</v>
      </c>
      <c r="D6734">
        <f>COUNTIF(C$4:C6734,Tabela3[[#This Row],[COMANDA]])</f>
        <v>2</v>
      </c>
      <c r="E6734" t="s">
        <v>90</v>
      </c>
      <c r="F6734" t="s">
        <v>99</v>
      </c>
      <c r="G6734" t="s">
        <v>61</v>
      </c>
      <c r="H6734" t="s">
        <v>163</v>
      </c>
      <c r="I6734" s="2">
        <v>1</v>
      </c>
      <c r="J6734" t="s">
        <v>11</v>
      </c>
      <c r="K6734" s="21">
        <f>INDEX(LISTAS!$H:$Q,MATCH(BASE!H6734,LISTAS!$G:$G,0),MATCH(BASE!J6734,LISTAS!$H$3:$Q$3,0))*Tabela3[[#This Row],[QUANTIDADE]]</f>
        <v>4</v>
      </c>
      <c r="L6734" s="2" t="str">
        <f>TEXT(Tabela3[[#This Row],[DATA]],"MM")</f>
        <v>05</v>
      </c>
      <c r="M6734" s="2">
        <f>WEEKNUM(Tabela3[[#This Row],[DATA]])</f>
        <v>21</v>
      </c>
      <c r="N6734" s="18">
        <f>YEAR(Tabela3[[#This Row],[DATA]])</f>
        <v>2023</v>
      </c>
    </row>
    <row r="6735" spans="2:14">
      <c r="B6735" s="1">
        <v>45071</v>
      </c>
      <c r="C6735">
        <v>14970</v>
      </c>
      <c r="D6735">
        <f>COUNTIF(C$4:C6735,Tabela3[[#This Row],[COMANDA]])</f>
        <v>3</v>
      </c>
      <c r="E6735" t="s">
        <v>90</v>
      </c>
      <c r="F6735" t="s">
        <v>99</v>
      </c>
      <c r="G6735" t="s">
        <v>9</v>
      </c>
      <c r="H6735" t="s">
        <v>241</v>
      </c>
      <c r="I6735" s="2">
        <v>1</v>
      </c>
      <c r="J6735" t="s">
        <v>11</v>
      </c>
      <c r="K6735" s="21">
        <f>INDEX(LISTAS!$H:$Q,MATCH(BASE!H6735,LISTAS!$G:$G,0),MATCH(BASE!J6735,LISTAS!$H$3:$Q$3,0))*Tabela3[[#This Row],[QUANTIDADE]]</f>
        <v>3</v>
      </c>
      <c r="L6735" s="2" t="str">
        <f>TEXT(Tabela3[[#This Row],[DATA]],"MM")</f>
        <v>05</v>
      </c>
      <c r="M6735" s="2">
        <f>WEEKNUM(Tabela3[[#This Row],[DATA]])</f>
        <v>21</v>
      </c>
      <c r="N6735" s="18">
        <f>YEAR(Tabela3[[#This Row],[DATA]])</f>
        <v>2023</v>
      </c>
    </row>
    <row r="6736" spans="2:14">
      <c r="B6736" s="1">
        <v>45071</v>
      </c>
      <c r="C6736">
        <v>14971</v>
      </c>
      <c r="D6736">
        <f>COUNTIF(C$4:C6736,Tabela3[[#This Row],[COMANDA]])</f>
        <v>1</v>
      </c>
      <c r="E6736" t="s">
        <v>90</v>
      </c>
      <c r="F6736" t="s">
        <v>98</v>
      </c>
      <c r="G6736" t="s">
        <v>8</v>
      </c>
      <c r="H6736" t="s">
        <v>84</v>
      </c>
      <c r="I6736" s="2">
        <v>1</v>
      </c>
      <c r="J6736" t="s">
        <v>11</v>
      </c>
      <c r="K6736" s="21">
        <f>INDEX(LISTAS!$H:$Q,MATCH(BASE!H6736,LISTAS!$G:$G,0),MATCH(BASE!J6736,LISTAS!$H$3:$Q$3,0))*Tabela3[[#This Row],[QUANTIDADE]]</f>
        <v>16</v>
      </c>
      <c r="L6736" s="2" t="str">
        <f>TEXT(Tabela3[[#This Row],[DATA]],"MM")</f>
        <v>05</v>
      </c>
      <c r="M6736" s="2">
        <f>WEEKNUM(Tabela3[[#This Row],[DATA]])</f>
        <v>21</v>
      </c>
      <c r="N6736" s="18">
        <f>YEAR(Tabela3[[#This Row],[DATA]])</f>
        <v>2023</v>
      </c>
    </row>
    <row r="6737" spans="2:14">
      <c r="B6737" s="1">
        <v>45071</v>
      </c>
      <c r="C6737">
        <v>14971</v>
      </c>
      <c r="D6737">
        <f>COUNTIF(C$4:C6737,Tabela3[[#This Row],[COMANDA]])</f>
        <v>2</v>
      </c>
      <c r="E6737" t="s">
        <v>90</v>
      </c>
      <c r="F6737" t="s">
        <v>98</v>
      </c>
      <c r="G6737" t="s">
        <v>9</v>
      </c>
      <c r="H6737" t="s">
        <v>131</v>
      </c>
      <c r="I6737" s="2">
        <v>1</v>
      </c>
      <c r="J6737" t="s">
        <v>11</v>
      </c>
      <c r="K6737" s="21">
        <f>INDEX(LISTAS!$H:$Q,MATCH(BASE!H6737,LISTAS!$G:$G,0),MATCH(BASE!J6737,LISTAS!$H$3:$Q$3,0))*Tabela3[[#This Row],[QUANTIDADE]]</f>
        <v>4</v>
      </c>
      <c r="L6737" s="2" t="str">
        <f>TEXT(Tabela3[[#This Row],[DATA]],"MM")</f>
        <v>05</v>
      </c>
      <c r="M6737" s="2">
        <f>WEEKNUM(Tabela3[[#This Row],[DATA]])</f>
        <v>21</v>
      </c>
      <c r="N6737" s="18">
        <f>YEAR(Tabela3[[#This Row],[DATA]])</f>
        <v>2023</v>
      </c>
    </row>
    <row r="6738" spans="2:14">
      <c r="B6738" s="1">
        <v>45071</v>
      </c>
      <c r="C6738">
        <v>14972</v>
      </c>
      <c r="D6738">
        <f>COUNTIF(C$4:C6738,Tabela3[[#This Row],[COMANDA]])</f>
        <v>1</v>
      </c>
      <c r="E6738" t="s">
        <v>90</v>
      </c>
      <c r="F6738" t="s">
        <v>100</v>
      </c>
      <c r="G6738" t="s">
        <v>8</v>
      </c>
      <c r="H6738" t="s">
        <v>202</v>
      </c>
      <c r="I6738" s="2">
        <v>1</v>
      </c>
      <c r="J6738" t="s">
        <v>11</v>
      </c>
      <c r="K6738" s="21">
        <f>INDEX(LISTAS!$H:$Q,MATCH(BASE!H6738,LISTAS!$G:$G,0),MATCH(BASE!J6738,LISTAS!$H$3:$Q$3,0))*Tabela3[[#This Row],[QUANTIDADE]]</f>
        <v>20</v>
      </c>
      <c r="L6738" s="2" t="str">
        <f>TEXT(Tabela3[[#This Row],[DATA]],"MM")</f>
        <v>05</v>
      </c>
      <c r="M6738" s="2">
        <f>WEEKNUM(Tabela3[[#This Row],[DATA]])</f>
        <v>21</v>
      </c>
      <c r="N6738" s="18">
        <f>YEAR(Tabela3[[#This Row],[DATA]])</f>
        <v>2023</v>
      </c>
    </row>
    <row r="6739" spans="2:14">
      <c r="B6739" s="1">
        <v>45071</v>
      </c>
      <c r="C6739">
        <v>14972</v>
      </c>
      <c r="D6739">
        <f>COUNTIF(C$4:C6739,Tabela3[[#This Row],[COMANDA]])</f>
        <v>2</v>
      </c>
      <c r="E6739" t="s">
        <v>90</v>
      </c>
      <c r="F6739" t="s">
        <v>100</v>
      </c>
      <c r="G6739" t="s">
        <v>61</v>
      </c>
      <c r="H6739" t="s">
        <v>199</v>
      </c>
      <c r="I6739" s="2">
        <v>3</v>
      </c>
      <c r="J6739" t="s">
        <v>11</v>
      </c>
      <c r="K6739" s="21">
        <f>INDEX(LISTAS!$H:$Q,MATCH(BASE!H6739,LISTAS!$G:$G,0),MATCH(BASE!J6739,LISTAS!$H$3:$Q$3,0))*Tabela3[[#This Row],[QUANTIDADE]]</f>
        <v>3</v>
      </c>
      <c r="L6739" s="2" t="str">
        <f>TEXT(Tabela3[[#This Row],[DATA]],"MM")</f>
        <v>05</v>
      </c>
      <c r="M6739" s="2">
        <f>WEEKNUM(Tabela3[[#This Row],[DATA]])</f>
        <v>21</v>
      </c>
      <c r="N6739" s="18">
        <f>YEAR(Tabela3[[#This Row],[DATA]])</f>
        <v>2023</v>
      </c>
    </row>
    <row r="6740" spans="2:14">
      <c r="B6740" s="1">
        <v>45071</v>
      </c>
      <c r="C6740">
        <v>14973</v>
      </c>
      <c r="D6740">
        <f>COUNTIF(C$4:C6740,Tabela3[[#This Row],[COMANDA]])</f>
        <v>1</v>
      </c>
      <c r="E6740" t="s">
        <v>90</v>
      </c>
      <c r="F6740" t="s">
        <v>99</v>
      </c>
      <c r="G6740" t="s">
        <v>8</v>
      </c>
      <c r="H6740" t="s">
        <v>47</v>
      </c>
      <c r="I6740" s="2">
        <v>1</v>
      </c>
      <c r="J6740" t="s">
        <v>11</v>
      </c>
      <c r="K6740" s="21">
        <f>INDEX(LISTAS!$H:$Q,MATCH(BASE!H6740,LISTAS!$G:$G,0),MATCH(BASE!J6740,LISTAS!$H$3:$Q$3,0))*Tabela3[[#This Row],[QUANTIDADE]]</f>
        <v>16</v>
      </c>
      <c r="L6740" s="2" t="str">
        <f>TEXT(Tabela3[[#This Row],[DATA]],"MM")</f>
        <v>05</v>
      </c>
      <c r="M6740" s="2">
        <f>WEEKNUM(Tabela3[[#This Row],[DATA]])</f>
        <v>21</v>
      </c>
      <c r="N6740" s="18">
        <f>YEAR(Tabela3[[#This Row],[DATA]])</f>
        <v>2023</v>
      </c>
    </row>
    <row r="6741" spans="2:14">
      <c r="B6741" s="1">
        <v>45071</v>
      </c>
      <c r="C6741">
        <v>14973</v>
      </c>
      <c r="D6741">
        <f>COUNTIF(C$4:C6741,Tabela3[[#This Row],[COMANDA]])</f>
        <v>2</v>
      </c>
      <c r="E6741" t="s">
        <v>90</v>
      </c>
      <c r="F6741" t="s">
        <v>99</v>
      </c>
      <c r="G6741" t="s">
        <v>10</v>
      </c>
      <c r="H6741" t="s">
        <v>477</v>
      </c>
      <c r="I6741" s="2">
        <v>1</v>
      </c>
      <c r="J6741" t="s">
        <v>259</v>
      </c>
      <c r="K6741" s="21">
        <f>INDEX(LISTAS!$H:$Q,MATCH(BASE!H6741,LISTAS!$G:$G,0),MATCH(BASE!J6741,LISTAS!$H$3:$Q$3,0))*Tabela3[[#This Row],[QUANTIDADE]]</f>
        <v>2.5</v>
      </c>
      <c r="L6741" s="2" t="str">
        <f>TEXT(Tabela3[[#This Row],[DATA]],"MM")</f>
        <v>05</v>
      </c>
      <c r="M6741" s="2">
        <f>WEEKNUM(Tabela3[[#This Row],[DATA]])</f>
        <v>21</v>
      </c>
      <c r="N6741" s="18">
        <f>YEAR(Tabela3[[#This Row],[DATA]])</f>
        <v>2023</v>
      </c>
    </row>
    <row r="6742" spans="2:14">
      <c r="B6742" s="1">
        <v>45071</v>
      </c>
      <c r="C6742">
        <v>14974</v>
      </c>
      <c r="D6742">
        <f>COUNTIF(C$4:C6742,Tabela3[[#This Row],[COMANDA]])</f>
        <v>1</v>
      </c>
      <c r="E6742" t="s">
        <v>90</v>
      </c>
      <c r="F6742" t="s">
        <v>98</v>
      </c>
      <c r="G6742" t="s">
        <v>8</v>
      </c>
      <c r="H6742" t="s">
        <v>204</v>
      </c>
      <c r="I6742" s="2">
        <v>1</v>
      </c>
      <c r="J6742" t="s">
        <v>11</v>
      </c>
      <c r="K6742" s="21">
        <f>INDEX(LISTAS!$H:$Q,MATCH(BASE!H6742,LISTAS!$G:$G,0),MATCH(BASE!J6742,LISTAS!$H$3:$Q$3,0))*Tabela3[[#This Row],[QUANTIDADE]]</f>
        <v>18</v>
      </c>
      <c r="L6742" s="2" t="str">
        <f>TEXT(Tabela3[[#This Row],[DATA]],"MM")</f>
        <v>05</v>
      </c>
      <c r="M6742" s="2">
        <f>WEEKNUM(Tabela3[[#This Row],[DATA]])</f>
        <v>21</v>
      </c>
      <c r="N6742" s="18">
        <f>YEAR(Tabela3[[#This Row],[DATA]])</f>
        <v>2023</v>
      </c>
    </row>
    <row r="6743" spans="2:14">
      <c r="B6743" s="1">
        <v>45071</v>
      </c>
      <c r="C6743">
        <v>14974</v>
      </c>
      <c r="D6743">
        <f>COUNTIF(C$4:C6743,Tabela3[[#This Row],[COMANDA]])</f>
        <v>2</v>
      </c>
      <c r="E6743" t="s">
        <v>90</v>
      </c>
      <c r="F6743" t="s">
        <v>98</v>
      </c>
      <c r="G6743" t="s">
        <v>8</v>
      </c>
      <c r="H6743" t="s">
        <v>206</v>
      </c>
      <c r="I6743" s="2">
        <v>1</v>
      </c>
      <c r="J6743" t="s">
        <v>11</v>
      </c>
      <c r="K6743" s="21">
        <f>INDEX(LISTAS!$H:$Q,MATCH(BASE!H6743,LISTAS!$G:$G,0),MATCH(BASE!J6743,LISTAS!$H$3:$Q$3,0))*Tabela3[[#This Row],[QUANTIDADE]]</f>
        <v>18</v>
      </c>
      <c r="L6743" s="2" t="str">
        <f>TEXT(Tabela3[[#This Row],[DATA]],"MM")</f>
        <v>05</v>
      </c>
      <c r="M6743" s="2">
        <f>WEEKNUM(Tabela3[[#This Row],[DATA]])</f>
        <v>21</v>
      </c>
      <c r="N6743" s="18">
        <f>YEAR(Tabela3[[#This Row],[DATA]])</f>
        <v>2023</v>
      </c>
    </row>
    <row r="6744" spans="2:14">
      <c r="B6744" s="1">
        <v>45071</v>
      </c>
      <c r="C6744">
        <v>14974</v>
      </c>
      <c r="D6744">
        <f>COUNTIF(C$4:C6744,Tabela3[[#This Row],[COMANDA]])</f>
        <v>3</v>
      </c>
      <c r="E6744" t="s">
        <v>90</v>
      </c>
      <c r="F6744" t="s">
        <v>98</v>
      </c>
      <c r="G6744" t="s">
        <v>9</v>
      </c>
      <c r="H6744" t="s">
        <v>475</v>
      </c>
      <c r="I6744" s="2">
        <v>1</v>
      </c>
      <c r="J6744" t="s">
        <v>11</v>
      </c>
      <c r="K6744" s="21">
        <f>INDEX(LISTAS!$H:$Q,MATCH(BASE!H6744,LISTAS!$G:$G,0),MATCH(BASE!J6744,LISTAS!$H$3:$Q$3,0))*Tabela3[[#This Row],[QUANTIDADE]]</f>
        <v>4</v>
      </c>
      <c r="L6744" s="2" t="str">
        <f>TEXT(Tabela3[[#This Row],[DATA]],"MM")</f>
        <v>05</v>
      </c>
      <c r="M6744" s="2">
        <f>WEEKNUM(Tabela3[[#This Row],[DATA]])</f>
        <v>21</v>
      </c>
      <c r="N6744" s="18">
        <f>YEAR(Tabela3[[#This Row],[DATA]])</f>
        <v>2023</v>
      </c>
    </row>
    <row r="6745" spans="2:14">
      <c r="B6745" s="1">
        <v>45071</v>
      </c>
      <c r="C6745">
        <v>14975</v>
      </c>
      <c r="D6745">
        <f>COUNTIF(C$4:C6745,Tabela3[[#This Row],[COMANDA]])</f>
        <v>1</v>
      </c>
      <c r="E6745" t="s">
        <v>89</v>
      </c>
      <c r="F6745" t="s">
        <v>99</v>
      </c>
      <c r="G6745" t="s">
        <v>8</v>
      </c>
      <c r="H6745" t="s">
        <v>202</v>
      </c>
      <c r="I6745" s="2">
        <v>1</v>
      </c>
      <c r="J6745" t="s">
        <v>11</v>
      </c>
      <c r="K6745" s="21">
        <f>INDEX(LISTAS!$H:$Q,MATCH(BASE!H6745,LISTAS!$G:$G,0),MATCH(BASE!J6745,LISTAS!$H$3:$Q$3,0))*Tabela3[[#This Row],[QUANTIDADE]]</f>
        <v>20</v>
      </c>
      <c r="L6745" s="2" t="str">
        <f>TEXT(Tabela3[[#This Row],[DATA]],"MM")</f>
        <v>05</v>
      </c>
      <c r="M6745" s="2">
        <f>WEEKNUM(Tabela3[[#This Row],[DATA]])</f>
        <v>21</v>
      </c>
      <c r="N6745" s="18">
        <f>YEAR(Tabela3[[#This Row],[DATA]])</f>
        <v>2023</v>
      </c>
    </row>
    <row r="6746" spans="2:14">
      <c r="B6746" s="1">
        <v>45071</v>
      </c>
      <c r="C6746">
        <v>14976</v>
      </c>
      <c r="D6746">
        <f>COUNTIF(C$4:C6746,Tabela3[[#This Row],[COMANDA]])</f>
        <v>1</v>
      </c>
      <c r="E6746" t="s">
        <v>90</v>
      </c>
      <c r="F6746" t="s">
        <v>99</v>
      </c>
      <c r="G6746" t="s">
        <v>8</v>
      </c>
      <c r="H6746" t="s">
        <v>202</v>
      </c>
      <c r="I6746" s="2">
        <v>1</v>
      </c>
      <c r="J6746" t="s">
        <v>11</v>
      </c>
      <c r="K6746" s="21">
        <f>INDEX(LISTAS!$H:$Q,MATCH(BASE!H6746,LISTAS!$G:$G,0),MATCH(BASE!J6746,LISTAS!$H$3:$Q$3,0))*Tabela3[[#This Row],[QUANTIDADE]]</f>
        <v>20</v>
      </c>
      <c r="L6746" s="2" t="str">
        <f>TEXT(Tabela3[[#This Row],[DATA]],"MM")</f>
        <v>05</v>
      </c>
      <c r="M6746" s="2">
        <f>WEEKNUM(Tabela3[[#This Row],[DATA]])</f>
        <v>21</v>
      </c>
      <c r="N6746" s="18">
        <f>YEAR(Tabela3[[#This Row],[DATA]])</f>
        <v>2023</v>
      </c>
    </row>
    <row r="6747" spans="2:14">
      <c r="B6747" s="1">
        <v>45071</v>
      </c>
      <c r="C6747">
        <v>14977</v>
      </c>
      <c r="D6747">
        <f>COUNTIF(C$4:C6747,Tabela3[[#This Row],[COMANDA]])</f>
        <v>1</v>
      </c>
      <c r="E6747" t="s">
        <v>90</v>
      </c>
      <c r="F6747" t="s">
        <v>100</v>
      </c>
      <c r="G6747" t="s">
        <v>8</v>
      </c>
      <c r="H6747" t="s">
        <v>42</v>
      </c>
      <c r="I6747" s="2">
        <v>1</v>
      </c>
      <c r="J6747" t="s">
        <v>11</v>
      </c>
      <c r="K6747" s="21">
        <f>INDEX(LISTAS!$H:$Q,MATCH(BASE!H6747,LISTAS!$G:$G,0),MATCH(BASE!J6747,LISTAS!$H$3:$Q$3,0))*Tabela3[[#This Row],[QUANTIDADE]]</f>
        <v>16</v>
      </c>
      <c r="L6747" s="2" t="str">
        <f>TEXT(Tabela3[[#This Row],[DATA]],"MM")</f>
        <v>05</v>
      </c>
      <c r="M6747" s="2">
        <f>WEEKNUM(Tabela3[[#This Row],[DATA]])</f>
        <v>21</v>
      </c>
      <c r="N6747" s="18">
        <f>YEAR(Tabela3[[#This Row],[DATA]])</f>
        <v>2023</v>
      </c>
    </row>
    <row r="6748" spans="2:14">
      <c r="B6748" s="1">
        <v>45071</v>
      </c>
      <c r="C6748">
        <v>14977</v>
      </c>
      <c r="D6748">
        <f>COUNTIF(C$4:C6748,Tabela3[[#This Row],[COMANDA]])</f>
        <v>2</v>
      </c>
      <c r="E6748" t="s">
        <v>90</v>
      </c>
      <c r="F6748" t="s">
        <v>100</v>
      </c>
      <c r="G6748" t="s">
        <v>9</v>
      </c>
      <c r="H6748" t="s">
        <v>140</v>
      </c>
      <c r="I6748" s="2">
        <v>1</v>
      </c>
      <c r="J6748" t="s">
        <v>11</v>
      </c>
      <c r="K6748" s="21">
        <f>INDEX(LISTAS!$H:$Q,MATCH(BASE!H6748,LISTAS!$G:$G,0),MATCH(BASE!J6748,LISTAS!$H$3:$Q$3,0))*Tabela3[[#This Row],[QUANTIDADE]]</f>
        <v>3</v>
      </c>
      <c r="L6748" s="2" t="str">
        <f>TEXT(Tabela3[[#This Row],[DATA]],"MM")</f>
        <v>05</v>
      </c>
      <c r="M6748" s="2">
        <f>WEEKNUM(Tabela3[[#This Row],[DATA]])</f>
        <v>21</v>
      </c>
      <c r="N6748" s="18">
        <f>YEAR(Tabela3[[#This Row],[DATA]])</f>
        <v>2023</v>
      </c>
    </row>
    <row r="6749" spans="2:14">
      <c r="B6749" s="1">
        <v>45071</v>
      </c>
      <c r="C6749">
        <v>14978</v>
      </c>
      <c r="D6749">
        <f>COUNTIF(C$4:C6749,Tabela3[[#This Row],[COMANDA]])</f>
        <v>1</v>
      </c>
      <c r="E6749" t="s">
        <v>89</v>
      </c>
      <c r="F6749" t="s">
        <v>375</v>
      </c>
      <c r="G6749" t="s">
        <v>8</v>
      </c>
      <c r="H6749" t="s">
        <v>43</v>
      </c>
      <c r="I6749" s="2">
        <v>1</v>
      </c>
      <c r="J6749" t="s">
        <v>12</v>
      </c>
      <c r="K6749" s="21">
        <f>INDEX(LISTAS!$H:$Q,MATCH(BASE!H6749,LISTAS!$G:$G,0),MATCH(BASE!J6749,LISTAS!$H$3:$Q$3,0))*Tabela3[[#This Row],[QUANTIDADE]]</f>
        <v>16.2</v>
      </c>
      <c r="L6749" s="2" t="str">
        <f>TEXT(Tabela3[[#This Row],[DATA]],"MM")</f>
        <v>05</v>
      </c>
      <c r="M6749" s="2">
        <f>WEEKNUM(Tabela3[[#This Row],[DATA]])</f>
        <v>21</v>
      </c>
      <c r="N6749" s="18">
        <f>YEAR(Tabela3[[#This Row],[DATA]])</f>
        <v>2023</v>
      </c>
    </row>
    <row r="6750" spans="2:14">
      <c r="B6750" s="1">
        <v>45071</v>
      </c>
      <c r="C6750">
        <v>14979</v>
      </c>
      <c r="D6750">
        <f>COUNTIF(C$4:C6750,Tabela3[[#This Row],[COMANDA]])</f>
        <v>1</v>
      </c>
      <c r="E6750" t="s">
        <v>90</v>
      </c>
      <c r="F6750" t="s">
        <v>99</v>
      </c>
      <c r="G6750" t="s">
        <v>8</v>
      </c>
      <c r="H6750" t="s">
        <v>203</v>
      </c>
      <c r="I6750" s="2">
        <v>1</v>
      </c>
      <c r="J6750" t="s">
        <v>11</v>
      </c>
      <c r="K6750" s="21">
        <f>INDEX(LISTAS!$H:$Q,MATCH(BASE!H6750,LISTAS!$G:$G,0),MATCH(BASE!J6750,LISTAS!$H$3:$Q$3,0))*Tabela3[[#This Row],[QUANTIDADE]]</f>
        <v>20</v>
      </c>
      <c r="L6750" s="2" t="str">
        <f>TEXT(Tabela3[[#This Row],[DATA]],"MM")</f>
        <v>05</v>
      </c>
      <c r="M6750" s="2">
        <f>WEEKNUM(Tabela3[[#This Row],[DATA]])</f>
        <v>21</v>
      </c>
      <c r="N6750" s="18">
        <f>YEAR(Tabela3[[#This Row],[DATA]])</f>
        <v>2023</v>
      </c>
    </row>
    <row r="6751" spans="2:14">
      <c r="B6751" s="1">
        <v>45071</v>
      </c>
      <c r="C6751">
        <v>14979</v>
      </c>
      <c r="D6751">
        <f>COUNTIF(C$4:C6751,Tabela3[[#This Row],[COMANDA]])</f>
        <v>2</v>
      </c>
      <c r="E6751" t="s">
        <v>90</v>
      </c>
      <c r="F6751" t="s">
        <v>99</v>
      </c>
      <c r="G6751" t="s">
        <v>9</v>
      </c>
      <c r="H6751" t="s">
        <v>126</v>
      </c>
      <c r="I6751" s="2">
        <v>1</v>
      </c>
      <c r="J6751" t="s">
        <v>11</v>
      </c>
      <c r="K6751" s="21">
        <f>INDEX(LISTAS!$H:$Q,MATCH(BASE!H6751,LISTAS!$G:$G,0),MATCH(BASE!J6751,LISTAS!$H$3:$Q$3,0))*Tabela3[[#This Row],[QUANTIDADE]]</f>
        <v>3.5</v>
      </c>
      <c r="L6751" s="2" t="str">
        <f>TEXT(Tabela3[[#This Row],[DATA]],"MM")</f>
        <v>05</v>
      </c>
      <c r="M6751" s="2">
        <f>WEEKNUM(Tabela3[[#This Row],[DATA]])</f>
        <v>21</v>
      </c>
      <c r="N6751" s="18">
        <f>YEAR(Tabela3[[#This Row],[DATA]])</f>
        <v>2023</v>
      </c>
    </row>
    <row r="6752" spans="2:14">
      <c r="B6752" s="1">
        <v>45071</v>
      </c>
      <c r="C6752">
        <v>14980</v>
      </c>
      <c r="D6752">
        <f>COUNTIF(C$4:C6752,Tabela3[[#This Row],[COMANDA]])</f>
        <v>1</v>
      </c>
      <c r="E6752" t="s">
        <v>90</v>
      </c>
      <c r="F6752" t="s">
        <v>99</v>
      </c>
      <c r="G6752" t="s">
        <v>8</v>
      </c>
      <c r="H6752" t="s">
        <v>40</v>
      </c>
      <c r="I6752" s="2">
        <v>2</v>
      </c>
      <c r="J6752" t="s">
        <v>11</v>
      </c>
      <c r="K6752" s="21">
        <f>INDEX(LISTAS!$H:$Q,MATCH(BASE!H6752,LISTAS!$G:$G,0),MATCH(BASE!J6752,LISTAS!$H$3:$Q$3,0))*Tabela3[[#This Row],[QUANTIDADE]]</f>
        <v>28</v>
      </c>
      <c r="L6752" s="2" t="str">
        <f>TEXT(Tabela3[[#This Row],[DATA]],"MM")</f>
        <v>05</v>
      </c>
      <c r="M6752" s="2">
        <f>WEEKNUM(Tabela3[[#This Row],[DATA]])</f>
        <v>21</v>
      </c>
      <c r="N6752" s="18">
        <f>YEAR(Tabela3[[#This Row],[DATA]])</f>
        <v>2023</v>
      </c>
    </row>
    <row r="6753" spans="2:14">
      <c r="B6753" s="1">
        <v>45071</v>
      </c>
      <c r="C6753">
        <v>14981</v>
      </c>
      <c r="D6753">
        <f>COUNTIF(C$4:C6753,Tabela3[[#This Row],[COMANDA]])</f>
        <v>1</v>
      </c>
      <c r="E6753" t="s">
        <v>90</v>
      </c>
      <c r="F6753" t="s">
        <v>375</v>
      </c>
      <c r="G6753" t="s">
        <v>8</v>
      </c>
      <c r="H6753" t="s">
        <v>203</v>
      </c>
      <c r="I6753" s="2">
        <v>1</v>
      </c>
      <c r="J6753" t="s">
        <v>11</v>
      </c>
      <c r="K6753" s="21">
        <f>INDEX(LISTAS!$H:$Q,MATCH(BASE!H6753,LISTAS!$G:$G,0),MATCH(BASE!J6753,LISTAS!$H$3:$Q$3,0))*Tabela3[[#This Row],[QUANTIDADE]]</f>
        <v>20</v>
      </c>
      <c r="L6753" s="2" t="str">
        <f>TEXT(Tabela3[[#This Row],[DATA]],"MM")</f>
        <v>05</v>
      </c>
      <c r="M6753" s="2">
        <f>WEEKNUM(Tabela3[[#This Row],[DATA]])</f>
        <v>21</v>
      </c>
      <c r="N6753" s="18">
        <f>YEAR(Tabela3[[#This Row],[DATA]])</f>
        <v>2023</v>
      </c>
    </row>
    <row r="6754" spans="2:14">
      <c r="B6754" s="1">
        <v>45071</v>
      </c>
      <c r="C6754">
        <v>14982</v>
      </c>
      <c r="D6754">
        <f>COUNTIF(C$4:C6754,Tabela3[[#This Row],[COMANDA]])</f>
        <v>1</v>
      </c>
      <c r="E6754" t="s">
        <v>90</v>
      </c>
      <c r="F6754" t="s">
        <v>100</v>
      </c>
      <c r="G6754" t="s">
        <v>8</v>
      </c>
      <c r="H6754" t="s">
        <v>84</v>
      </c>
      <c r="I6754" s="2">
        <v>1</v>
      </c>
      <c r="J6754" t="s">
        <v>11</v>
      </c>
      <c r="K6754" s="21">
        <f>INDEX(LISTAS!$H:$Q,MATCH(BASE!H6754,LISTAS!$G:$G,0),MATCH(BASE!J6754,LISTAS!$H$3:$Q$3,0))*Tabela3[[#This Row],[QUANTIDADE]]</f>
        <v>16</v>
      </c>
      <c r="L6754" s="2" t="str">
        <f>TEXT(Tabela3[[#This Row],[DATA]],"MM")</f>
        <v>05</v>
      </c>
      <c r="M6754" s="2">
        <f>WEEKNUM(Tabela3[[#This Row],[DATA]])</f>
        <v>21</v>
      </c>
      <c r="N6754" s="18">
        <f>YEAR(Tabela3[[#This Row],[DATA]])</f>
        <v>2023</v>
      </c>
    </row>
    <row r="6755" spans="2:14">
      <c r="B6755" s="1">
        <v>45071</v>
      </c>
      <c r="C6755">
        <v>14982</v>
      </c>
      <c r="D6755">
        <f>COUNTIF(C$4:C6755,Tabela3[[#This Row],[COMANDA]])</f>
        <v>2</v>
      </c>
      <c r="E6755" t="s">
        <v>90</v>
      </c>
      <c r="F6755" t="s">
        <v>100</v>
      </c>
      <c r="G6755" t="s">
        <v>9</v>
      </c>
      <c r="H6755" t="s">
        <v>138</v>
      </c>
      <c r="I6755" s="2">
        <v>1</v>
      </c>
      <c r="J6755" t="s">
        <v>11</v>
      </c>
      <c r="K6755" s="21">
        <f>INDEX(LISTAS!$H:$Q,MATCH(BASE!H6755,LISTAS!$G:$G,0),MATCH(BASE!J6755,LISTAS!$H$3:$Q$3,0))*Tabela3[[#This Row],[QUANTIDADE]]</f>
        <v>4</v>
      </c>
      <c r="L6755" s="2" t="str">
        <f>TEXT(Tabela3[[#This Row],[DATA]],"MM")</f>
        <v>05</v>
      </c>
      <c r="M6755" s="2">
        <f>WEEKNUM(Tabela3[[#This Row],[DATA]])</f>
        <v>21</v>
      </c>
      <c r="N6755" s="18">
        <f>YEAR(Tabela3[[#This Row],[DATA]])</f>
        <v>2023</v>
      </c>
    </row>
    <row r="6756" spans="2:14">
      <c r="B6756" s="1">
        <v>45071</v>
      </c>
      <c r="C6756">
        <v>14983</v>
      </c>
      <c r="D6756">
        <f>COUNTIF(C$4:C6756,Tabela3[[#This Row],[COMANDA]])</f>
        <v>1</v>
      </c>
      <c r="E6756" t="s">
        <v>90</v>
      </c>
      <c r="F6756" t="s">
        <v>99</v>
      </c>
      <c r="G6756" t="s">
        <v>8</v>
      </c>
      <c r="H6756" t="s">
        <v>40</v>
      </c>
      <c r="I6756" s="2">
        <v>1</v>
      </c>
      <c r="J6756" t="s">
        <v>11</v>
      </c>
      <c r="K6756" s="21">
        <f>INDEX(LISTAS!$H:$Q,MATCH(BASE!H6756,LISTAS!$G:$G,0),MATCH(BASE!J6756,LISTAS!$H$3:$Q$3,0))*Tabela3[[#This Row],[QUANTIDADE]]</f>
        <v>14</v>
      </c>
      <c r="L6756" s="2" t="str">
        <f>TEXT(Tabela3[[#This Row],[DATA]],"MM")</f>
        <v>05</v>
      </c>
      <c r="M6756" s="2">
        <f>WEEKNUM(Tabela3[[#This Row],[DATA]])</f>
        <v>21</v>
      </c>
      <c r="N6756" s="18">
        <f>YEAR(Tabela3[[#This Row],[DATA]])</f>
        <v>2023</v>
      </c>
    </row>
    <row r="6757" spans="2:14">
      <c r="B6757" s="1">
        <v>45071</v>
      </c>
      <c r="C6757">
        <v>14983</v>
      </c>
      <c r="D6757">
        <f>COUNTIF(C$4:C6757,Tabela3[[#This Row],[COMANDA]])</f>
        <v>2</v>
      </c>
      <c r="E6757" t="s">
        <v>90</v>
      </c>
      <c r="F6757" t="s">
        <v>99</v>
      </c>
      <c r="G6757" t="s">
        <v>61</v>
      </c>
      <c r="H6757" t="s">
        <v>199</v>
      </c>
      <c r="I6757" s="2">
        <v>1</v>
      </c>
      <c r="J6757" t="s">
        <v>11</v>
      </c>
      <c r="K6757" s="21">
        <f>INDEX(LISTAS!$H:$Q,MATCH(BASE!H6757,LISTAS!$G:$G,0),MATCH(BASE!J6757,LISTAS!$H$3:$Q$3,0))*Tabela3[[#This Row],[QUANTIDADE]]</f>
        <v>1</v>
      </c>
      <c r="L6757" s="2" t="str">
        <f>TEXT(Tabela3[[#This Row],[DATA]],"MM")</f>
        <v>05</v>
      </c>
      <c r="M6757" s="2">
        <f>WEEKNUM(Tabela3[[#This Row],[DATA]])</f>
        <v>21</v>
      </c>
      <c r="N6757" s="18">
        <f>YEAR(Tabela3[[#This Row],[DATA]])</f>
        <v>2023</v>
      </c>
    </row>
    <row r="6758" spans="2:14">
      <c r="B6758" s="1">
        <v>45071</v>
      </c>
      <c r="C6758">
        <v>14984</v>
      </c>
      <c r="D6758">
        <f>COUNTIF(C$4:C6758,Tabela3[[#This Row],[COMANDA]])</f>
        <v>1</v>
      </c>
      <c r="E6758" t="s">
        <v>90</v>
      </c>
      <c r="F6758" t="s">
        <v>99</v>
      </c>
      <c r="G6758" t="s">
        <v>8</v>
      </c>
      <c r="H6758" t="s">
        <v>41</v>
      </c>
      <c r="I6758" s="2">
        <v>1</v>
      </c>
      <c r="J6758" t="s">
        <v>11</v>
      </c>
      <c r="K6758" s="21">
        <f>INDEX(LISTAS!$H:$Q,MATCH(BASE!H6758,LISTAS!$G:$G,0),MATCH(BASE!J6758,LISTAS!$H$3:$Q$3,0))*Tabela3[[#This Row],[QUANTIDADE]]</f>
        <v>14</v>
      </c>
      <c r="L6758" s="2" t="str">
        <f>TEXT(Tabela3[[#This Row],[DATA]],"MM")</f>
        <v>05</v>
      </c>
      <c r="M6758" s="2">
        <f>WEEKNUM(Tabela3[[#This Row],[DATA]])</f>
        <v>21</v>
      </c>
      <c r="N6758" s="18">
        <f>YEAR(Tabela3[[#This Row],[DATA]])</f>
        <v>2023</v>
      </c>
    </row>
    <row r="6759" spans="2:14">
      <c r="B6759" s="1">
        <v>45071</v>
      </c>
      <c r="C6759">
        <v>14985</v>
      </c>
      <c r="D6759">
        <f>COUNTIF(C$4:C6759,Tabela3[[#This Row],[COMANDA]])</f>
        <v>1</v>
      </c>
      <c r="E6759" t="s">
        <v>90</v>
      </c>
      <c r="F6759" t="s">
        <v>99</v>
      </c>
      <c r="G6759" t="s">
        <v>8</v>
      </c>
      <c r="H6759" t="s">
        <v>211</v>
      </c>
      <c r="I6759" s="2">
        <v>1</v>
      </c>
      <c r="J6759" t="s">
        <v>11</v>
      </c>
      <c r="K6759" s="21">
        <f>INDEX(LISTAS!$H:$Q,MATCH(BASE!H6759,LISTAS!$G:$G,0),MATCH(BASE!J6759,LISTAS!$H$3:$Q$3,0))*Tabela3[[#This Row],[QUANTIDADE]]</f>
        <v>20</v>
      </c>
      <c r="L6759" s="2" t="str">
        <f>TEXT(Tabela3[[#This Row],[DATA]],"MM")</f>
        <v>05</v>
      </c>
      <c r="M6759" s="2">
        <f>WEEKNUM(Tabela3[[#This Row],[DATA]])</f>
        <v>21</v>
      </c>
      <c r="N6759" s="18">
        <f>YEAR(Tabela3[[#This Row],[DATA]])</f>
        <v>2023</v>
      </c>
    </row>
    <row r="6760" spans="2:14">
      <c r="B6760" s="1">
        <v>45071</v>
      </c>
      <c r="C6760">
        <v>14986</v>
      </c>
      <c r="D6760">
        <f>COUNTIF(C$4:C6760,Tabela3[[#This Row],[COMANDA]])</f>
        <v>1</v>
      </c>
      <c r="E6760" t="s">
        <v>89</v>
      </c>
      <c r="F6760" t="s">
        <v>98</v>
      </c>
      <c r="G6760" t="s">
        <v>8</v>
      </c>
      <c r="H6760" t="s">
        <v>39</v>
      </c>
      <c r="I6760" s="2">
        <v>1</v>
      </c>
      <c r="J6760" t="s">
        <v>11</v>
      </c>
      <c r="K6760" s="21">
        <f>INDEX(LISTAS!$H:$Q,MATCH(BASE!H6760,LISTAS!$G:$G,0),MATCH(BASE!J6760,LISTAS!$H$3:$Q$3,0))*Tabela3[[#This Row],[QUANTIDADE]]</f>
        <v>12</v>
      </c>
      <c r="L6760" s="2" t="str">
        <f>TEXT(Tabela3[[#This Row],[DATA]],"MM")</f>
        <v>05</v>
      </c>
      <c r="M6760" s="2">
        <f>WEEKNUM(Tabela3[[#This Row],[DATA]])</f>
        <v>21</v>
      </c>
      <c r="N6760" s="18">
        <f>YEAR(Tabela3[[#This Row],[DATA]])</f>
        <v>2023</v>
      </c>
    </row>
    <row r="6761" spans="2:14">
      <c r="B6761" s="1">
        <v>45071</v>
      </c>
      <c r="C6761">
        <v>14986</v>
      </c>
      <c r="D6761">
        <f>COUNTIF(C$4:C6761,Tabela3[[#This Row],[COMANDA]])</f>
        <v>2</v>
      </c>
      <c r="E6761" t="s">
        <v>90</v>
      </c>
      <c r="F6761" t="s">
        <v>98</v>
      </c>
      <c r="G6761" t="s">
        <v>8</v>
      </c>
      <c r="H6761" t="s">
        <v>41</v>
      </c>
      <c r="I6761" s="2">
        <v>1</v>
      </c>
      <c r="J6761" t="s">
        <v>11</v>
      </c>
      <c r="K6761" s="21">
        <f>INDEX(LISTAS!$H:$Q,MATCH(BASE!H6761,LISTAS!$G:$G,0),MATCH(BASE!J6761,LISTAS!$H$3:$Q$3,0))*Tabela3[[#This Row],[QUANTIDADE]]</f>
        <v>14</v>
      </c>
      <c r="L6761" s="2" t="str">
        <f>TEXT(Tabela3[[#This Row],[DATA]],"MM")</f>
        <v>05</v>
      </c>
      <c r="M6761" s="2">
        <f>WEEKNUM(Tabela3[[#This Row],[DATA]])</f>
        <v>21</v>
      </c>
      <c r="N6761" s="18">
        <f>YEAR(Tabela3[[#This Row],[DATA]])</f>
        <v>2023</v>
      </c>
    </row>
    <row r="6762" spans="2:14">
      <c r="B6762" s="1">
        <v>45071</v>
      </c>
      <c r="C6762">
        <v>14987</v>
      </c>
      <c r="D6762">
        <f>COUNTIF(C$4:C6762,Tabela3[[#This Row],[COMANDA]])</f>
        <v>1</v>
      </c>
      <c r="E6762" t="s">
        <v>90</v>
      </c>
      <c r="F6762" t="s">
        <v>98</v>
      </c>
      <c r="G6762" t="s">
        <v>62</v>
      </c>
      <c r="H6762" t="s">
        <v>194</v>
      </c>
      <c r="I6762" s="2">
        <v>1</v>
      </c>
      <c r="J6762" t="s">
        <v>11</v>
      </c>
      <c r="K6762" s="21">
        <f>INDEX(LISTAS!$H:$Q,MATCH(BASE!H6762,LISTAS!$G:$G,0),MATCH(BASE!J6762,LISTAS!$H$3:$Q$3,0))*Tabela3[[#This Row],[QUANTIDADE]]</f>
        <v>8</v>
      </c>
      <c r="L6762" s="2" t="str">
        <f>TEXT(Tabela3[[#This Row],[DATA]],"MM")</f>
        <v>05</v>
      </c>
      <c r="M6762" s="2">
        <f>WEEKNUM(Tabela3[[#This Row],[DATA]])</f>
        <v>21</v>
      </c>
      <c r="N6762" s="18">
        <f>YEAR(Tabela3[[#This Row],[DATA]])</f>
        <v>2023</v>
      </c>
    </row>
    <row r="6763" spans="2:14">
      <c r="B6763" s="1">
        <v>45071</v>
      </c>
      <c r="C6763">
        <v>14987</v>
      </c>
      <c r="D6763">
        <f>COUNTIF(C$4:C6763,Tabela3[[#This Row],[COMANDA]])</f>
        <v>2</v>
      </c>
      <c r="E6763" t="s">
        <v>90</v>
      </c>
      <c r="F6763" t="s">
        <v>98</v>
      </c>
      <c r="G6763" t="s">
        <v>62</v>
      </c>
      <c r="H6763" t="s">
        <v>189</v>
      </c>
      <c r="I6763" s="2">
        <v>1</v>
      </c>
      <c r="J6763" t="s">
        <v>11</v>
      </c>
      <c r="K6763" s="21">
        <f>INDEX(LISTAS!$H:$Q,MATCH(BASE!H6763,LISTAS!$G:$G,0),MATCH(BASE!J6763,LISTAS!$H$3:$Q$3,0))*Tabela3[[#This Row],[QUANTIDADE]]</f>
        <v>2</v>
      </c>
      <c r="L6763" s="2" t="str">
        <f>TEXT(Tabela3[[#This Row],[DATA]],"MM")</f>
        <v>05</v>
      </c>
      <c r="M6763" s="2">
        <f>WEEKNUM(Tabela3[[#This Row],[DATA]])</f>
        <v>21</v>
      </c>
      <c r="N6763" s="18">
        <f>YEAR(Tabela3[[#This Row],[DATA]])</f>
        <v>2023</v>
      </c>
    </row>
    <row r="6764" spans="2:14">
      <c r="B6764" s="1">
        <v>45071</v>
      </c>
      <c r="C6764">
        <v>14987</v>
      </c>
      <c r="D6764">
        <f>COUNTIF(C$4:C6764,Tabela3[[#This Row],[COMANDA]])</f>
        <v>3</v>
      </c>
      <c r="E6764" t="s">
        <v>90</v>
      </c>
      <c r="F6764" t="s">
        <v>98</v>
      </c>
      <c r="G6764" t="s">
        <v>62</v>
      </c>
      <c r="H6764" t="s">
        <v>190</v>
      </c>
      <c r="I6764" s="2">
        <v>5</v>
      </c>
      <c r="J6764" t="s">
        <v>11</v>
      </c>
      <c r="K6764" s="21">
        <f>INDEX(LISTAS!$H:$Q,MATCH(BASE!H6764,LISTAS!$G:$G,0),MATCH(BASE!J6764,LISTAS!$H$3:$Q$3,0))*Tabela3[[#This Row],[QUANTIDADE]]</f>
        <v>15</v>
      </c>
      <c r="L6764" s="2" t="str">
        <f>TEXT(Tabela3[[#This Row],[DATA]],"MM")</f>
        <v>05</v>
      </c>
      <c r="M6764" s="2">
        <f>WEEKNUM(Tabela3[[#This Row],[DATA]])</f>
        <v>21</v>
      </c>
      <c r="N6764" s="18">
        <f>YEAR(Tabela3[[#This Row],[DATA]])</f>
        <v>2023</v>
      </c>
    </row>
    <row r="6765" spans="2:14">
      <c r="B6765" s="1">
        <v>45071</v>
      </c>
      <c r="C6765">
        <v>14987</v>
      </c>
      <c r="D6765">
        <f>COUNTIF(C$4:C6765,Tabela3[[#This Row],[COMANDA]])</f>
        <v>4</v>
      </c>
      <c r="E6765" t="s">
        <v>90</v>
      </c>
      <c r="F6765" t="s">
        <v>99</v>
      </c>
      <c r="G6765" t="s">
        <v>8</v>
      </c>
      <c r="H6765" t="s">
        <v>211</v>
      </c>
      <c r="I6765" s="2">
        <v>1</v>
      </c>
      <c r="J6765" t="s">
        <v>11</v>
      </c>
      <c r="K6765" s="21">
        <f>INDEX(LISTAS!$H:$Q,MATCH(BASE!H6765,LISTAS!$G:$G,0),MATCH(BASE!J6765,LISTAS!$H$3:$Q$3,0))*Tabela3[[#This Row],[QUANTIDADE]]</f>
        <v>20</v>
      </c>
      <c r="L6765" s="2" t="str">
        <f>TEXT(Tabela3[[#This Row],[DATA]],"MM")</f>
        <v>05</v>
      </c>
      <c r="M6765" s="2">
        <f>WEEKNUM(Tabela3[[#This Row],[DATA]])</f>
        <v>21</v>
      </c>
      <c r="N6765" s="18">
        <f>YEAR(Tabela3[[#This Row],[DATA]])</f>
        <v>2023</v>
      </c>
    </row>
    <row r="6766" spans="2:14">
      <c r="B6766" s="1">
        <v>45071</v>
      </c>
      <c r="C6766">
        <v>14987</v>
      </c>
      <c r="D6766">
        <f>COUNTIF(C$4:C6766,Tabela3[[#This Row],[COMANDA]])</f>
        <v>5</v>
      </c>
      <c r="E6766" t="s">
        <v>90</v>
      </c>
      <c r="F6766" t="s">
        <v>99</v>
      </c>
      <c r="G6766" t="s">
        <v>9</v>
      </c>
      <c r="H6766" t="s">
        <v>152</v>
      </c>
      <c r="I6766" s="2">
        <v>1</v>
      </c>
      <c r="J6766" t="s">
        <v>11</v>
      </c>
      <c r="K6766" s="21">
        <f>INDEX(LISTAS!$H:$Q,MATCH(BASE!H6766,LISTAS!$G:$G,0),MATCH(BASE!J6766,LISTAS!$H$3:$Q$3,0))*Tabela3[[#This Row],[QUANTIDADE]]</f>
        <v>6</v>
      </c>
      <c r="L6766" s="2" t="str">
        <f>TEXT(Tabela3[[#This Row],[DATA]],"MM")</f>
        <v>05</v>
      </c>
      <c r="M6766" s="2">
        <f>WEEKNUM(Tabela3[[#This Row],[DATA]])</f>
        <v>21</v>
      </c>
      <c r="N6766" s="18">
        <f>YEAR(Tabela3[[#This Row],[DATA]])</f>
        <v>2023</v>
      </c>
    </row>
    <row r="6767" spans="2:14">
      <c r="B6767" s="1">
        <v>45071</v>
      </c>
      <c r="C6767">
        <v>14988</v>
      </c>
      <c r="D6767">
        <f>COUNTIF(C$4:C6767,Tabela3[[#This Row],[COMANDA]])</f>
        <v>1</v>
      </c>
      <c r="E6767" t="s">
        <v>89</v>
      </c>
      <c r="F6767" t="s">
        <v>99</v>
      </c>
      <c r="G6767" t="s">
        <v>8</v>
      </c>
      <c r="H6767" t="s">
        <v>47</v>
      </c>
      <c r="I6767" s="2">
        <v>1</v>
      </c>
      <c r="J6767" t="s">
        <v>11</v>
      </c>
      <c r="K6767" s="21">
        <f>INDEX(LISTAS!$H:$Q,MATCH(BASE!H6767,LISTAS!$G:$G,0),MATCH(BASE!J6767,LISTAS!$H$3:$Q$3,0))*Tabela3[[#This Row],[QUANTIDADE]]</f>
        <v>16</v>
      </c>
      <c r="L6767" s="2" t="str">
        <f>TEXT(Tabela3[[#This Row],[DATA]],"MM")</f>
        <v>05</v>
      </c>
      <c r="M6767" s="2">
        <f>WEEKNUM(Tabela3[[#This Row],[DATA]])</f>
        <v>21</v>
      </c>
      <c r="N6767" s="18">
        <f>YEAR(Tabela3[[#This Row],[DATA]])</f>
        <v>2023</v>
      </c>
    </row>
    <row r="6768" spans="2:14">
      <c r="B6768" s="1">
        <v>45071</v>
      </c>
      <c r="C6768">
        <v>14990</v>
      </c>
      <c r="D6768">
        <f>COUNTIF(C$4:C6768,Tabela3[[#This Row],[COMANDA]])</f>
        <v>1</v>
      </c>
      <c r="E6768" t="s">
        <v>90</v>
      </c>
      <c r="F6768" t="s">
        <v>98</v>
      </c>
      <c r="G6768" t="s">
        <v>8</v>
      </c>
      <c r="H6768" t="s">
        <v>204</v>
      </c>
      <c r="I6768" s="2">
        <v>1</v>
      </c>
      <c r="J6768" t="s">
        <v>11</v>
      </c>
      <c r="K6768" s="21">
        <f>INDEX(LISTAS!$H:$Q,MATCH(BASE!H6768,LISTAS!$G:$G,0),MATCH(BASE!J6768,LISTAS!$H$3:$Q$3,0))*Tabela3[[#This Row],[QUANTIDADE]]</f>
        <v>18</v>
      </c>
      <c r="L6768" s="2" t="str">
        <f>TEXT(Tabela3[[#This Row],[DATA]],"MM")</f>
        <v>05</v>
      </c>
      <c r="M6768" s="2">
        <f>WEEKNUM(Tabela3[[#This Row],[DATA]])</f>
        <v>21</v>
      </c>
      <c r="N6768" s="18">
        <f>YEAR(Tabela3[[#This Row],[DATA]])</f>
        <v>2023</v>
      </c>
    </row>
    <row r="6769" spans="2:14">
      <c r="B6769" s="1">
        <v>45071</v>
      </c>
      <c r="C6769">
        <v>14990</v>
      </c>
      <c r="D6769">
        <f>COUNTIF(C$4:C6769,Tabela3[[#This Row],[COMANDA]])</f>
        <v>2</v>
      </c>
      <c r="E6769" t="s">
        <v>90</v>
      </c>
      <c r="F6769" t="s">
        <v>98</v>
      </c>
      <c r="G6769" t="s">
        <v>9</v>
      </c>
      <c r="H6769" t="s">
        <v>132</v>
      </c>
      <c r="I6769" s="2">
        <v>1</v>
      </c>
      <c r="J6769" t="s">
        <v>11</v>
      </c>
      <c r="K6769" s="21">
        <f>INDEX(LISTAS!$H:$Q,MATCH(BASE!H6769,LISTAS!$G:$G,0),MATCH(BASE!J6769,LISTAS!$H$3:$Q$3,0))*Tabela3[[#This Row],[QUANTIDADE]]</f>
        <v>3</v>
      </c>
      <c r="L6769" s="2" t="str">
        <f>TEXT(Tabela3[[#This Row],[DATA]],"MM")</f>
        <v>05</v>
      </c>
      <c r="M6769" s="2">
        <f>WEEKNUM(Tabela3[[#This Row],[DATA]])</f>
        <v>21</v>
      </c>
      <c r="N6769" s="18">
        <f>YEAR(Tabela3[[#This Row],[DATA]])</f>
        <v>2023</v>
      </c>
    </row>
    <row r="6770" spans="2:14">
      <c r="B6770" s="1">
        <v>45071</v>
      </c>
      <c r="C6770">
        <v>14991</v>
      </c>
      <c r="D6770">
        <f>COUNTIF(C$4:C6770,Tabela3[[#This Row],[COMANDA]])</f>
        <v>1</v>
      </c>
      <c r="E6770" t="s">
        <v>90</v>
      </c>
      <c r="F6770" t="s">
        <v>98</v>
      </c>
      <c r="G6770" t="s">
        <v>8</v>
      </c>
      <c r="H6770" t="s">
        <v>41</v>
      </c>
      <c r="I6770" s="2">
        <v>1</v>
      </c>
      <c r="J6770" t="s">
        <v>11</v>
      </c>
      <c r="K6770" s="21">
        <f>INDEX(LISTAS!$H:$Q,MATCH(BASE!H6770,LISTAS!$G:$G,0),MATCH(BASE!J6770,LISTAS!$H$3:$Q$3,0))*Tabela3[[#This Row],[QUANTIDADE]]</f>
        <v>14</v>
      </c>
      <c r="L6770" s="2" t="str">
        <f>TEXT(Tabela3[[#This Row],[DATA]],"MM")</f>
        <v>05</v>
      </c>
      <c r="M6770" s="2">
        <f>WEEKNUM(Tabela3[[#This Row],[DATA]])</f>
        <v>21</v>
      </c>
      <c r="N6770" s="18">
        <f>YEAR(Tabela3[[#This Row],[DATA]])</f>
        <v>2023</v>
      </c>
    </row>
    <row r="6771" spans="2:14">
      <c r="B6771" s="1">
        <v>45071</v>
      </c>
      <c r="C6771">
        <v>14991</v>
      </c>
      <c r="D6771">
        <f>COUNTIF(C$4:C6771,Tabela3[[#This Row],[COMANDA]])</f>
        <v>2</v>
      </c>
      <c r="E6771" t="s">
        <v>90</v>
      </c>
      <c r="F6771" t="s">
        <v>98</v>
      </c>
      <c r="G6771" t="s">
        <v>8</v>
      </c>
      <c r="H6771" t="s">
        <v>206</v>
      </c>
      <c r="I6771" s="2">
        <v>1</v>
      </c>
      <c r="J6771" t="s">
        <v>11</v>
      </c>
      <c r="K6771" s="21">
        <f>INDEX(LISTAS!$H:$Q,MATCH(BASE!H6771,LISTAS!$G:$G,0),MATCH(BASE!J6771,LISTAS!$H$3:$Q$3,0))*Tabela3[[#This Row],[QUANTIDADE]]</f>
        <v>18</v>
      </c>
      <c r="L6771" s="2" t="str">
        <f>TEXT(Tabela3[[#This Row],[DATA]],"MM")</f>
        <v>05</v>
      </c>
      <c r="M6771" s="2">
        <f>WEEKNUM(Tabela3[[#This Row],[DATA]])</f>
        <v>21</v>
      </c>
      <c r="N6771" s="18">
        <f>YEAR(Tabela3[[#This Row],[DATA]])</f>
        <v>2023</v>
      </c>
    </row>
    <row r="6772" spans="2:14">
      <c r="B6772" s="1">
        <v>45071</v>
      </c>
      <c r="C6772">
        <v>14992</v>
      </c>
      <c r="D6772">
        <f>COUNTIF(C$4:C6772,Tabela3[[#This Row],[COMANDA]])</f>
        <v>1</v>
      </c>
      <c r="E6772" t="s">
        <v>90</v>
      </c>
      <c r="F6772" t="s">
        <v>99</v>
      </c>
      <c r="G6772" t="s">
        <v>8</v>
      </c>
      <c r="H6772" t="s">
        <v>204</v>
      </c>
      <c r="I6772" s="2">
        <v>1</v>
      </c>
      <c r="J6772" t="s">
        <v>11</v>
      </c>
      <c r="K6772" s="21">
        <f>INDEX(LISTAS!$H:$Q,MATCH(BASE!H6772,LISTAS!$G:$G,0),MATCH(BASE!J6772,LISTAS!$H$3:$Q$3,0))*Tabela3[[#This Row],[QUANTIDADE]]</f>
        <v>18</v>
      </c>
      <c r="L6772" s="2" t="str">
        <f>TEXT(Tabela3[[#This Row],[DATA]],"MM")</f>
        <v>05</v>
      </c>
      <c r="M6772" s="2">
        <f>WEEKNUM(Tabela3[[#This Row],[DATA]])</f>
        <v>21</v>
      </c>
      <c r="N6772" s="18">
        <f>YEAR(Tabela3[[#This Row],[DATA]])</f>
        <v>2023</v>
      </c>
    </row>
    <row r="6773" spans="2:14">
      <c r="B6773" s="1">
        <v>45071</v>
      </c>
      <c r="C6773">
        <v>14993</v>
      </c>
      <c r="D6773">
        <f>COUNTIF(C$4:C6773,Tabela3[[#This Row],[COMANDA]])</f>
        <v>1</v>
      </c>
      <c r="E6773" t="s">
        <v>89</v>
      </c>
      <c r="F6773" t="s">
        <v>99</v>
      </c>
      <c r="G6773" t="s">
        <v>8</v>
      </c>
      <c r="H6773" t="s">
        <v>42</v>
      </c>
      <c r="I6773" s="2">
        <v>1</v>
      </c>
      <c r="J6773" t="s">
        <v>11</v>
      </c>
      <c r="K6773" s="21">
        <f>INDEX(LISTAS!$H:$Q,MATCH(BASE!H6773,LISTAS!$G:$G,0),MATCH(BASE!J6773,LISTAS!$H$3:$Q$3,0))*Tabela3[[#This Row],[QUANTIDADE]]</f>
        <v>16</v>
      </c>
      <c r="L6773" s="2" t="str">
        <f>TEXT(Tabela3[[#This Row],[DATA]],"MM")</f>
        <v>05</v>
      </c>
      <c r="M6773" s="2">
        <f>WEEKNUM(Tabela3[[#This Row],[DATA]])</f>
        <v>21</v>
      </c>
      <c r="N6773" s="18">
        <f>YEAR(Tabela3[[#This Row],[DATA]])</f>
        <v>2023</v>
      </c>
    </row>
    <row r="6774" spans="2:14">
      <c r="B6774" s="1">
        <v>45071</v>
      </c>
      <c r="C6774">
        <v>14993</v>
      </c>
      <c r="D6774">
        <f>COUNTIF(C$4:C6774,Tabela3[[#This Row],[COMANDA]])</f>
        <v>2</v>
      </c>
      <c r="E6774" t="s">
        <v>89</v>
      </c>
      <c r="F6774" t="s">
        <v>99</v>
      </c>
      <c r="G6774" t="s">
        <v>10</v>
      </c>
      <c r="H6774" t="s">
        <v>119</v>
      </c>
      <c r="I6774" s="2">
        <v>1</v>
      </c>
      <c r="J6774" t="s">
        <v>11</v>
      </c>
      <c r="K6774" s="21">
        <f>INDEX(LISTAS!$H:$Q,MATCH(BASE!H6774,LISTAS!$G:$G,0),MATCH(BASE!J6774,LISTAS!$H$3:$Q$3,0))*Tabela3[[#This Row],[QUANTIDADE]]</f>
        <v>6</v>
      </c>
      <c r="L6774" s="2" t="str">
        <f>TEXT(Tabela3[[#This Row],[DATA]],"MM")</f>
        <v>05</v>
      </c>
      <c r="M6774" s="2">
        <f>WEEKNUM(Tabela3[[#This Row],[DATA]])</f>
        <v>21</v>
      </c>
      <c r="N6774" s="18">
        <f>YEAR(Tabela3[[#This Row],[DATA]])</f>
        <v>2023</v>
      </c>
    </row>
    <row r="6775" spans="2:14">
      <c r="B6775" s="1">
        <v>45071</v>
      </c>
      <c r="C6775">
        <v>14993</v>
      </c>
      <c r="D6775">
        <f>COUNTIF(C$4:C6775,Tabela3[[#This Row],[COMANDA]])</f>
        <v>3</v>
      </c>
      <c r="E6775" t="s">
        <v>89</v>
      </c>
      <c r="F6775" t="s">
        <v>99</v>
      </c>
      <c r="G6775" t="s">
        <v>9</v>
      </c>
      <c r="H6775" t="s">
        <v>85</v>
      </c>
      <c r="I6775" s="2">
        <v>1</v>
      </c>
      <c r="J6775" t="s">
        <v>11</v>
      </c>
      <c r="K6775" s="21">
        <f>INDEX(LISTAS!$H:$Q,MATCH(BASE!H6775,LISTAS!$G:$G,0),MATCH(BASE!J6775,LISTAS!$H$3:$Q$3,0))*Tabela3[[#This Row],[QUANTIDADE]]</f>
        <v>10</v>
      </c>
      <c r="L6775" s="2" t="str">
        <f>TEXT(Tabela3[[#This Row],[DATA]],"MM")</f>
        <v>05</v>
      </c>
      <c r="M6775" s="2">
        <f>WEEKNUM(Tabela3[[#This Row],[DATA]])</f>
        <v>21</v>
      </c>
      <c r="N6775" s="18">
        <f>YEAR(Tabela3[[#This Row],[DATA]])</f>
        <v>2023</v>
      </c>
    </row>
    <row r="6776" spans="2:14">
      <c r="B6776" s="1">
        <v>45071</v>
      </c>
      <c r="C6776">
        <v>14994</v>
      </c>
      <c r="D6776">
        <f>COUNTIF(C$4:C6776,Tabela3[[#This Row],[COMANDA]])</f>
        <v>1</v>
      </c>
      <c r="E6776" t="s">
        <v>90</v>
      </c>
      <c r="F6776" t="s">
        <v>100</v>
      </c>
      <c r="G6776" t="s">
        <v>8</v>
      </c>
      <c r="H6776" t="s">
        <v>47</v>
      </c>
      <c r="I6776" s="2">
        <v>1</v>
      </c>
      <c r="J6776" t="s">
        <v>11</v>
      </c>
      <c r="K6776" s="21">
        <f>INDEX(LISTAS!$H:$Q,MATCH(BASE!H6776,LISTAS!$G:$G,0),MATCH(BASE!J6776,LISTAS!$H$3:$Q$3,0))*Tabela3[[#This Row],[QUANTIDADE]]</f>
        <v>16</v>
      </c>
      <c r="L6776" s="2" t="str">
        <f>TEXT(Tabela3[[#This Row],[DATA]],"MM")</f>
        <v>05</v>
      </c>
      <c r="M6776" s="2">
        <f>WEEKNUM(Tabela3[[#This Row],[DATA]])</f>
        <v>21</v>
      </c>
      <c r="N6776" s="18">
        <f>YEAR(Tabela3[[#This Row],[DATA]])</f>
        <v>2023</v>
      </c>
    </row>
    <row r="6777" spans="2:14">
      <c r="B6777" s="1">
        <v>45071</v>
      </c>
      <c r="C6777">
        <v>14994</v>
      </c>
      <c r="D6777">
        <f>COUNTIF(C$4:C6777,Tabela3[[#This Row],[COMANDA]])</f>
        <v>2</v>
      </c>
      <c r="E6777" t="s">
        <v>90</v>
      </c>
      <c r="F6777" t="s">
        <v>100</v>
      </c>
      <c r="G6777" t="s">
        <v>9</v>
      </c>
      <c r="H6777" t="s">
        <v>138</v>
      </c>
      <c r="I6777" s="2">
        <v>1</v>
      </c>
      <c r="J6777" t="s">
        <v>11</v>
      </c>
      <c r="K6777" s="21">
        <f>INDEX(LISTAS!$H:$Q,MATCH(BASE!H6777,LISTAS!$G:$G,0),MATCH(BASE!J6777,LISTAS!$H$3:$Q$3,0))*Tabela3[[#This Row],[QUANTIDADE]]</f>
        <v>4</v>
      </c>
      <c r="L6777" s="2" t="str">
        <f>TEXT(Tabela3[[#This Row],[DATA]],"MM")</f>
        <v>05</v>
      </c>
      <c r="M6777" s="2">
        <f>WEEKNUM(Tabela3[[#This Row],[DATA]])</f>
        <v>21</v>
      </c>
      <c r="N6777" s="18">
        <f>YEAR(Tabela3[[#This Row],[DATA]])</f>
        <v>2023</v>
      </c>
    </row>
    <row r="6778" spans="2:14">
      <c r="B6778" s="1">
        <v>45071</v>
      </c>
      <c r="C6778">
        <v>14995</v>
      </c>
      <c r="D6778">
        <f>COUNTIF(C$4:C6778,Tabela3[[#This Row],[COMANDA]])</f>
        <v>1</v>
      </c>
      <c r="E6778" t="s">
        <v>90</v>
      </c>
      <c r="F6778" t="s">
        <v>99</v>
      </c>
      <c r="G6778" t="s">
        <v>8</v>
      </c>
      <c r="H6778" t="s">
        <v>204</v>
      </c>
      <c r="I6778" s="2">
        <v>2</v>
      </c>
      <c r="J6778" t="s">
        <v>11</v>
      </c>
      <c r="K6778" s="21">
        <f>INDEX(LISTAS!$H:$Q,MATCH(BASE!H6778,LISTAS!$G:$G,0),MATCH(BASE!J6778,LISTAS!$H$3:$Q$3,0))*Tabela3[[#This Row],[QUANTIDADE]]</f>
        <v>36</v>
      </c>
      <c r="L6778" s="2" t="str">
        <f>TEXT(Tabela3[[#This Row],[DATA]],"MM")</f>
        <v>05</v>
      </c>
      <c r="M6778" s="2">
        <f>WEEKNUM(Tabela3[[#This Row],[DATA]])</f>
        <v>21</v>
      </c>
      <c r="N6778" s="18">
        <f>YEAR(Tabela3[[#This Row],[DATA]])</f>
        <v>2023</v>
      </c>
    </row>
    <row r="6779" spans="2:14">
      <c r="B6779" s="1">
        <v>45071</v>
      </c>
      <c r="C6779">
        <v>14995</v>
      </c>
      <c r="D6779">
        <f>COUNTIF(C$4:C6779,Tabela3[[#This Row],[COMANDA]])</f>
        <v>2</v>
      </c>
      <c r="E6779" t="s">
        <v>90</v>
      </c>
      <c r="F6779" t="s">
        <v>99</v>
      </c>
      <c r="G6779" t="s">
        <v>9</v>
      </c>
      <c r="H6779" t="s">
        <v>51</v>
      </c>
      <c r="I6779" s="2">
        <v>1</v>
      </c>
      <c r="J6779" t="s">
        <v>11</v>
      </c>
      <c r="K6779" s="21">
        <f>INDEX(LISTAS!$H:$Q,MATCH(BASE!H6779,LISTAS!$G:$G,0),MATCH(BASE!J6779,LISTAS!$H$3:$Q$3,0))*Tabela3[[#This Row],[QUANTIDADE]]</f>
        <v>10</v>
      </c>
      <c r="L6779" s="2" t="str">
        <f>TEXT(Tabela3[[#This Row],[DATA]],"MM")</f>
        <v>05</v>
      </c>
      <c r="M6779" s="2">
        <f>WEEKNUM(Tabela3[[#This Row],[DATA]])</f>
        <v>21</v>
      </c>
      <c r="N6779" s="18">
        <f>YEAR(Tabela3[[#This Row],[DATA]])</f>
        <v>2023</v>
      </c>
    </row>
    <row r="6780" spans="2:14">
      <c r="B6780" s="1">
        <v>45071</v>
      </c>
      <c r="C6780">
        <v>14996</v>
      </c>
      <c r="D6780">
        <f>COUNTIF(C$4:C6780,Tabela3[[#This Row],[COMANDA]])</f>
        <v>1</v>
      </c>
      <c r="E6780" t="s">
        <v>90</v>
      </c>
      <c r="F6780" t="s">
        <v>99</v>
      </c>
      <c r="G6780" t="s">
        <v>8</v>
      </c>
      <c r="H6780" t="s">
        <v>206</v>
      </c>
      <c r="I6780" s="2">
        <v>1</v>
      </c>
      <c r="J6780" t="s">
        <v>11</v>
      </c>
      <c r="K6780" s="21">
        <f>INDEX(LISTAS!$H:$Q,MATCH(BASE!H6780,LISTAS!$G:$G,0),MATCH(BASE!J6780,LISTAS!$H$3:$Q$3,0))*Tabela3[[#This Row],[QUANTIDADE]]</f>
        <v>18</v>
      </c>
      <c r="L6780" s="2" t="str">
        <f>TEXT(Tabela3[[#This Row],[DATA]],"MM")</f>
        <v>05</v>
      </c>
      <c r="M6780" s="2">
        <f>WEEKNUM(Tabela3[[#This Row],[DATA]])</f>
        <v>21</v>
      </c>
      <c r="N6780" s="18">
        <f>YEAR(Tabela3[[#This Row],[DATA]])</f>
        <v>2023</v>
      </c>
    </row>
    <row r="6781" spans="2:14">
      <c r="B6781" s="1">
        <v>45071</v>
      </c>
      <c r="C6781">
        <v>14997</v>
      </c>
      <c r="D6781">
        <f>COUNTIF(C$4:C6781,Tabela3[[#This Row],[COMANDA]])</f>
        <v>1</v>
      </c>
      <c r="E6781" t="s">
        <v>90</v>
      </c>
      <c r="F6781" t="s">
        <v>99</v>
      </c>
      <c r="G6781" t="s">
        <v>8</v>
      </c>
      <c r="H6781" t="s">
        <v>203</v>
      </c>
      <c r="I6781" s="2">
        <v>1</v>
      </c>
      <c r="J6781" t="s">
        <v>11</v>
      </c>
      <c r="K6781" s="21">
        <f>INDEX(LISTAS!$H:$Q,MATCH(BASE!H6781,LISTAS!$G:$G,0),MATCH(BASE!J6781,LISTAS!$H$3:$Q$3,0))*Tabela3[[#This Row],[QUANTIDADE]]</f>
        <v>20</v>
      </c>
      <c r="L6781" s="2" t="str">
        <f>TEXT(Tabela3[[#This Row],[DATA]],"MM")</f>
        <v>05</v>
      </c>
      <c r="M6781" s="2">
        <f>WEEKNUM(Tabela3[[#This Row],[DATA]])</f>
        <v>21</v>
      </c>
      <c r="N6781" s="18">
        <f>YEAR(Tabela3[[#This Row],[DATA]])</f>
        <v>2023</v>
      </c>
    </row>
    <row r="6782" spans="2:14">
      <c r="B6782" s="1">
        <v>45071</v>
      </c>
      <c r="C6782">
        <v>14998</v>
      </c>
      <c r="D6782">
        <f>COUNTIF(C$4:C6782,Tabela3[[#This Row],[COMANDA]])</f>
        <v>1</v>
      </c>
      <c r="E6782" t="s">
        <v>90</v>
      </c>
      <c r="F6782" t="s">
        <v>99</v>
      </c>
      <c r="G6782" t="s">
        <v>8</v>
      </c>
      <c r="H6782" t="s">
        <v>204</v>
      </c>
      <c r="I6782" s="2">
        <v>1</v>
      </c>
      <c r="J6782" t="s">
        <v>11</v>
      </c>
      <c r="K6782" s="21">
        <f>INDEX(LISTAS!$H:$Q,MATCH(BASE!H6782,LISTAS!$G:$G,0),MATCH(BASE!J6782,LISTAS!$H$3:$Q$3,0))*Tabela3[[#This Row],[QUANTIDADE]]</f>
        <v>18</v>
      </c>
      <c r="L6782" s="2" t="str">
        <f>TEXT(Tabela3[[#This Row],[DATA]],"MM")</f>
        <v>05</v>
      </c>
      <c r="M6782" s="2">
        <f>WEEKNUM(Tabela3[[#This Row],[DATA]])</f>
        <v>21</v>
      </c>
      <c r="N6782" s="18">
        <f>YEAR(Tabela3[[#This Row],[DATA]])</f>
        <v>2023</v>
      </c>
    </row>
    <row r="6783" spans="2:14">
      <c r="B6783" s="1">
        <v>45071</v>
      </c>
      <c r="C6783">
        <v>14998</v>
      </c>
      <c r="D6783">
        <f>COUNTIF(C$4:C6783,Tabela3[[#This Row],[COMANDA]])</f>
        <v>2</v>
      </c>
      <c r="E6783" t="s">
        <v>90</v>
      </c>
      <c r="F6783" t="s">
        <v>99</v>
      </c>
      <c r="G6783" t="s">
        <v>8</v>
      </c>
      <c r="H6783" t="s">
        <v>202</v>
      </c>
      <c r="I6783" s="2">
        <v>1</v>
      </c>
      <c r="J6783" t="s">
        <v>11</v>
      </c>
      <c r="K6783" s="21">
        <f>INDEX(LISTAS!$H:$Q,MATCH(BASE!H6783,LISTAS!$G:$G,0),MATCH(BASE!J6783,LISTAS!$H$3:$Q$3,0))*Tabela3[[#This Row],[QUANTIDADE]]</f>
        <v>20</v>
      </c>
      <c r="L6783" s="2" t="str">
        <f>TEXT(Tabela3[[#This Row],[DATA]],"MM")</f>
        <v>05</v>
      </c>
      <c r="M6783" s="2">
        <f>WEEKNUM(Tabela3[[#This Row],[DATA]])</f>
        <v>21</v>
      </c>
      <c r="N6783" s="18">
        <f>YEAR(Tabela3[[#This Row],[DATA]])</f>
        <v>2023</v>
      </c>
    </row>
    <row r="6784" spans="2:14">
      <c r="B6784" s="1">
        <v>45071</v>
      </c>
      <c r="C6784">
        <v>14998</v>
      </c>
      <c r="D6784">
        <f>COUNTIF(C$4:C6784,Tabela3[[#This Row],[COMANDA]])</f>
        <v>3</v>
      </c>
      <c r="E6784" t="s">
        <v>90</v>
      </c>
      <c r="F6784" t="s">
        <v>99</v>
      </c>
      <c r="G6784" t="s">
        <v>9</v>
      </c>
      <c r="H6784" t="s">
        <v>385</v>
      </c>
      <c r="I6784" s="2">
        <v>1</v>
      </c>
      <c r="J6784" t="s">
        <v>11</v>
      </c>
      <c r="K6784" s="21">
        <f>INDEX(LISTAS!$H:$Q,MATCH(BASE!H6784,LISTAS!$G:$G,0),MATCH(BASE!J6784,LISTAS!$H$3:$Q$3,0))*Tabela3[[#This Row],[QUANTIDADE]]</f>
        <v>3</v>
      </c>
      <c r="L6784" s="2" t="str">
        <f>TEXT(Tabela3[[#This Row],[DATA]],"MM")</f>
        <v>05</v>
      </c>
      <c r="M6784" s="2">
        <f>WEEKNUM(Tabela3[[#This Row],[DATA]])</f>
        <v>21</v>
      </c>
      <c r="N6784" s="18">
        <f>YEAR(Tabela3[[#This Row],[DATA]])</f>
        <v>2023</v>
      </c>
    </row>
    <row r="6785" spans="2:14">
      <c r="B6785" s="1">
        <v>45071</v>
      </c>
      <c r="C6785">
        <v>14999</v>
      </c>
      <c r="D6785">
        <f>COUNTIF(C$4:C6785,Tabela3[[#This Row],[COMANDA]])</f>
        <v>1</v>
      </c>
      <c r="E6785" t="s">
        <v>90</v>
      </c>
      <c r="F6785" t="s">
        <v>98</v>
      </c>
      <c r="G6785" t="s">
        <v>8</v>
      </c>
      <c r="H6785" t="s">
        <v>206</v>
      </c>
      <c r="I6785" s="2">
        <v>1</v>
      </c>
      <c r="J6785" t="s">
        <v>11</v>
      </c>
      <c r="K6785" s="21">
        <f>INDEX(LISTAS!$H:$Q,MATCH(BASE!H6785,LISTAS!$G:$G,0),MATCH(BASE!J6785,LISTAS!$H$3:$Q$3,0))*Tabela3[[#This Row],[QUANTIDADE]]</f>
        <v>18</v>
      </c>
      <c r="L6785" s="2" t="str">
        <f>TEXT(Tabela3[[#This Row],[DATA]],"MM")</f>
        <v>05</v>
      </c>
      <c r="M6785" s="2">
        <f>WEEKNUM(Tabela3[[#This Row],[DATA]])</f>
        <v>21</v>
      </c>
      <c r="N6785" s="18">
        <f>YEAR(Tabela3[[#This Row],[DATA]])</f>
        <v>2023</v>
      </c>
    </row>
    <row r="6786" spans="2:14">
      <c r="B6786" s="1">
        <v>45071</v>
      </c>
      <c r="C6786">
        <v>14999</v>
      </c>
      <c r="D6786">
        <f>COUNTIF(C$4:C6786,Tabela3[[#This Row],[COMANDA]])</f>
        <v>2</v>
      </c>
      <c r="E6786" t="s">
        <v>90</v>
      </c>
      <c r="F6786" t="s">
        <v>98</v>
      </c>
      <c r="G6786" t="s">
        <v>61</v>
      </c>
      <c r="H6786" t="s">
        <v>163</v>
      </c>
      <c r="I6786" s="2">
        <v>1</v>
      </c>
      <c r="J6786" t="s">
        <v>11</v>
      </c>
      <c r="K6786" s="21">
        <f>INDEX(LISTAS!$H:$Q,MATCH(BASE!H6786,LISTAS!$G:$G,0),MATCH(BASE!J6786,LISTAS!$H$3:$Q$3,0))*Tabela3[[#This Row],[QUANTIDADE]]</f>
        <v>4</v>
      </c>
      <c r="L6786" s="2" t="str">
        <f>TEXT(Tabela3[[#This Row],[DATA]],"MM")</f>
        <v>05</v>
      </c>
      <c r="M6786" s="2">
        <f>WEEKNUM(Tabela3[[#This Row],[DATA]])</f>
        <v>21</v>
      </c>
      <c r="N6786" s="18">
        <f>YEAR(Tabela3[[#This Row],[DATA]])</f>
        <v>2023</v>
      </c>
    </row>
    <row r="6787" spans="2:14">
      <c r="B6787" s="1">
        <v>45071</v>
      </c>
      <c r="C6787">
        <v>14999</v>
      </c>
      <c r="D6787">
        <f>COUNTIF(C$4:C6787,Tabela3[[#This Row],[COMANDA]])</f>
        <v>3</v>
      </c>
      <c r="E6787" t="s">
        <v>90</v>
      </c>
      <c r="F6787" t="s">
        <v>98</v>
      </c>
      <c r="G6787" t="s">
        <v>9</v>
      </c>
      <c r="H6787" t="s">
        <v>55</v>
      </c>
      <c r="I6787" s="2">
        <v>1</v>
      </c>
      <c r="J6787" t="s">
        <v>11</v>
      </c>
      <c r="K6787" s="21">
        <f>INDEX(LISTAS!$H:$Q,MATCH(BASE!H6787,LISTAS!$G:$G,0),MATCH(BASE!J6787,LISTAS!$H$3:$Q$3,0))*Tabela3[[#This Row],[QUANTIDADE]]</f>
        <v>3</v>
      </c>
      <c r="L6787" s="2" t="str">
        <f>TEXT(Tabela3[[#This Row],[DATA]],"MM")</f>
        <v>05</v>
      </c>
      <c r="M6787" s="2">
        <f>WEEKNUM(Tabela3[[#This Row],[DATA]])</f>
        <v>21</v>
      </c>
      <c r="N6787" s="18">
        <f>YEAR(Tabela3[[#This Row],[DATA]])</f>
        <v>2023</v>
      </c>
    </row>
    <row r="6788" spans="2:14">
      <c r="B6788" s="1">
        <v>45071</v>
      </c>
      <c r="C6788">
        <v>14999</v>
      </c>
      <c r="D6788">
        <f>COUNTIF(C$4:C6788,Tabela3[[#This Row],[COMANDA]])</f>
        <v>4</v>
      </c>
      <c r="E6788" t="s">
        <v>90</v>
      </c>
      <c r="F6788" t="s">
        <v>98</v>
      </c>
      <c r="G6788" t="s">
        <v>9</v>
      </c>
      <c r="H6788" t="s">
        <v>58</v>
      </c>
      <c r="I6788" s="2">
        <v>1</v>
      </c>
      <c r="J6788" t="s">
        <v>11</v>
      </c>
      <c r="K6788" s="21">
        <f>INDEX(LISTAS!$H:$Q,MATCH(BASE!H6788,LISTAS!$G:$G,0),MATCH(BASE!J6788,LISTAS!$H$3:$Q$3,0))*Tabela3[[#This Row],[QUANTIDADE]]</f>
        <v>5</v>
      </c>
      <c r="L6788" s="2" t="str">
        <f>TEXT(Tabela3[[#This Row],[DATA]],"MM")</f>
        <v>05</v>
      </c>
      <c r="M6788" s="2">
        <f>WEEKNUM(Tabela3[[#This Row],[DATA]])</f>
        <v>21</v>
      </c>
      <c r="N6788" s="18">
        <f>YEAR(Tabela3[[#This Row],[DATA]])</f>
        <v>2023</v>
      </c>
    </row>
    <row r="6789" spans="2:14">
      <c r="B6789" s="1">
        <v>45071</v>
      </c>
      <c r="C6789">
        <v>15000</v>
      </c>
      <c r="D6789">
        <f>COUNTIF(C$4:C6789,Tabela3[[#This Row],[COMANDA]])</f>
        <v>1</v>
      </c>
      <c r="E6789" t="s">
        <v>90</v>
      </c>
      <c r="F6789" t="s">
        <v>375</v>
      </c>
      <c r="G6789" t="s">
        <v>8</v>
      </c>
      <c r="H6789" t="s">
        <v>204</v>
      </c>
      <c r="I6789" s="2">
        <v>1</v>
      </c>
      <c r="J6789" t="s">
        <v>11</v>
      </c>
      <c r="K6789" s="21">
        <f>INDEX(LISTAS!$H:$Q,MATCH(BASE!H6789,LISTAS!$G:$G,0),MATCH(BASE!J6789,LISTAS!$H$3:$Q$3,0))*Tabela3[[#This Row],[QUANTIDADE]]</f>
        <v>18</v>
      </c>
      <c r="L6789" s="2" t="str">
        <f>TEXT(Tabela3[[#This Row],[DATA]],"MM")</f>
        <v>05</v>
      </c>
      <c r="M6789" s="2">
        <f>WEEKNUM(Tabela3[[#This Row],[DATA]])</f>
        <v>21</v>
      </c>
      <c r="N6789" s="18">
        <f>YEAR(Tabela3[[#This Row],[DATA]])</f>
        <v>2023</v>
      </c>
    </row>
    <row r="6790" spans="2:14">
      <c r="B6790" s="1">
        <v>45071</v>
      </c>
      <c r="C6790">
        <v>15000</v>
      </c>
      <c r="D6790">
        <f>COUNTIF(C$4:C6790,Tabela3[[#This Row],[COMANDA]])</f>
        <v>2</v>
      </c>
      <c r="E6790" t="s">
        <v>90</v>
      </c>
      <c r="F6790" t="s">
        <v>375</v>
      </c>
      <c r="G6790" t="s">
        <v>63</v>
      </c>
      <c r="H6790" t="s">
        <v>179</v>
      </c>
      <c r="I6790" s="2">
        <v>1</v>
      </c>
      <c r="J6790" t="s">
        <v>11</v>
      </c>
      <c r="K6790" s="21">
        <f>INDEX(LISTAS!$H:$Q,MATCH(BASE!H6790,LISTAS!$G:$G,0),MATCH(BASE!J6790,LISTAS!$H$3:$Q$3,0))*Tabela3[[#This Row],[QUANTIDADE]]</f>
        <v>6.5</v>
      </c>
      <c r="L6790" s="2" t="str">
        <f>TEXT(Tabela3[[#This Row],[DATA]],"MM")</f>
        <v>05</v>
      </c>
      <c r="M6790" s="2">
        <f>WEEKNUM(Tabela3[[#This Row],[DATA]])</f>
        <v>21</v>
      </c>
      <c r="N6790" s="18">
        <f>YEAR(Tabela3[[#This Row],[DATA]])</f>
        <v>2023</v>
      </c>
    </row>
    <row r="6791" spans="2:14">
      <c r="B6791" s="1">
        <v>45071</v>
      </c>
      <c r="C6791">
        <v>15000</v>
      </c>
      <c r="D6791">
        <f>COUNTIF(C$4:C6791,Tabela3[[#This Row],[COMANDA]])</f>
        <v>3</v>
      </c>
      <c r="E6791" t="s">
        <v>90</v>
      </c>
      <c r="F6791" t="s">
        <v>375</v>
      </c>
      <c r="G6791" t="s">
        <v>9</v>
      </c>
      <c r="H6791" t="s">
        <v>242</v>
      </c>
      <c r="I6791" s="2">
        <v>1</v>
      </c>
      <c r="J6791" t="s">
        <v>11</v>
      </c>
      <c r="K6791" s="21">
        <f>INDEX(LISTAS!$H:$Q,MATCH(BASE!H6791,LISTAS!$G:$G,0),MATCH(BASE!J6791,LISTAS!$H$3:$Q$3,0))*Tabela3[[#This Row],[QUANTIDADE]]</f>
        <v>4</v>
      </c>
      <c r="L6791" s="2" t="str">
        <f>TEXT(Tabela3[[#This Row],[DATA]],"MM")</f>
        <v>05</v>
      </c>
      <c r="M6791" s="2">
        <f>WEEKNUM(Tabela3[[#This Row],[DATA]])</f>
        <v>21</v>
      </c>
      <c r="N6791" s="18">
        <f>YEAR(Tabela3[[#This Row],[DATA]])</f>
        <v>2023</v>
      </c>
    </row>
    <row r="6792" spans="2:14">
      <c r="B6792" s="1">
        <v>45071</v>
      </c>
      <c r="C6792">
        <v>15001</v>
      </c>
      <c r="D6792">
        <f>COUNTIF(C$4:C6792,Tabela3[[#This Row],[COMANDA]])</f>
        <v>1</v>
      </c>
      <c r="E6792" t="s">
        <v>90</v>
      </c>
      <c r="F6792" t="s">
        <v>375</v>
      </c>
      <c r="G6792" t="s">
        <v>8</v>
      </c>
      <c r="H6792" t="s">
        <v>206</v>
      </c>
      <c r="I6792" s="2">
        <v>1</v>
      </c>
      <c r="J6792" t="s">
        <v>11</v>
      </c>
      <c r="K6792" s="21">
        <f>INDEX(LISTAS!$H:$Q,MATCH(BASE!H6792,LISTAS!$G:$G,0),MATCH(BASE!J6792,LISTAS!$H$3:$Q$3,0))*Tabela3[[#This Row],[QUANTIDADE]]</f>
        <v>18</v>
      </c>
      <c r="L6792" s="2" t="str">
        <f>TEXT(Tabela3[[#This Row],[DATA]],"MM")</f>
        <v>05</v>
      </c>
      <c r="M6792" s="2">
        <f>WEEKNUM(Tabela3[[#This Row],[DATA]])</f>
        <v>21</v>
      </c>
      <c r="N6792" s="18">
        <f>YEAR(Tabela3[[#This Row],[DATA]])</f>
        <v>2023</v>
      </c>
    </row>
    <row r="6793" spans="2:14">
      <c r="B6793" s="1">
        <v>45071</v>
      </c>
      <c r="C6793">
        <v>15001</v>
      </c>
      <c r="D6793">
        <f>COUNTIF(C$4:C6793,Tabela3[[#This Row],[COMANDA]])</f>
        <v>2</v>
      </c>
      <c r="E6793" t="s">
        <v>90</v>
      </c>
      <c r="F6793" t="s">
        <v>375</v>
      </c>
      <c r="G6793" t="s">
        <v>8</v>
      </c>
      <c r="H6793" t="s">
        <v>211</v>
      </c>
      <c r="I6793" s="2">
        <v>1</v>
      </c>
      <c r="J6793" t="s">
        <v>11</v>
      </c>
      <c r="K6793" s="21">
        <f>INDEX(LISTAS!$H:$Q,MATCH(BASE!H6793,LISTAS!$G:$G,0),MATCH(BASE!J6793,LISTAS!$H$3:$Q$3,0))*Tabela3[[#This Row],[QUANTIDADE]]</f>
        <v>20</v>
      </c>
      <c r="L6793" s="2" t="str">
        <f>TEXT(Tabela3[[#This Row],[DATA]],"MM")</f>
        <v>05</v>
      </c>
      <c r="M6793" s="2">
        <f>WEEKNUM(Tabela3[[#This Row],[DATA]])</f>
        <v>21</v>
      </c>
      <c r="N6793" s="18">
        <f>YEAR(Tabela3[[#This Row],[DATA]])</f>
        <v>2023</v>
      </c>
    </row>
    <row r="6794" spans="2:14">
      <c r="B6794" s="1">
        <v>45071</v>
      </c>
      <c r="C6794">
        <v>15002</v>
      </c>
      <c r="D6794">
        <f>COUNTIF(C$4:C6794,Tabela3[[#This Row],[COMANDA]])</f>
        <v>1</v>
      </c>
      <c r="E6794" t="s">
        <v>90</v>
      </c>
      <c r="F6794" t="s">
        <v>98</v>
      </c>
      <c r="G6794" t="s">
        <v>8</v>
      </c>
      <c r="H6794" t="s">
        <v>206</v>
      </c>
      <c r="I6794" s="2">
        <v>1</v>
      </c>
      <c r="J6794" t="s">
        <v>11</v>
      </c>
      <c r="K6794" s="21">
        <f>INDEX(LISTAS!$H:$Q,MATCH(BASE!H6794,LISTAS!$G:$G,0),MATCH(BASE!J6794,LISTAS!$H$3:$Q$3,0))*Tabela3[[#This Row],[QUANTIDADE]]</f>
        <v>18</v>
      </c>
      <c r="L6794" s="2" t="str">
        <f>TEXT(Tabela3[[#This Row],[DATA]],"MM")</f>
        <v>05</v>
      </c>
      <c r="M6794" s="2">
        <f>WEEKNUM(Tabela3[[#This Row],[DATA]])</f>
        <v>21</v>
      </c>
      <c r="N6794" s="18">
        <f>YEAR(Tabela3[[#This Row],[DATA]])</f>
        <v>2023</v>
      </c>
    </row>
    <row r="6795" spans="2:14">
      <c r="B6795" s="1">
        <v>45071</v>
      </c>
      <c r="C6795">
        <v>15002</v>
      </c>
      <c r="D6795">
        <f>COUNTIF(C$4:C6795,Tabela3[[#This Row],[COMANDA]])</f>
        <v>2</v>
      </c>
      <c r="E6795" t="s">
        <v>90</v>
      </c>
      <c r="F6795" t="s">
        <v>98</v>
      </c>
      <c r="G6795" t="s">
        <v>9</v>
      </c>
      <c r="H6795" t="s">
        <v>142</v>
      </c>
      <c r="I6795" s="2">
        <v>1</v>
      </c>
      <c r="J6795" t="s">
        <v>11</v>
      </c>
      <c r="K6795" s="21">
        <f>INDEX(LISTAS!$H:$Q,MATCH(BASE!H6795,LISTAS!$G:$G,0),MATCH(BASE!J6795,LISTAS!$H$3:$Q$3,0))*Tabela3[[#This Row],[QUANTIDADE]]</f>
        <v>6</v>
      </c>
      <c r="L6795" s="2" t="str">
        <f>TEXT(Tabela3[[#This Row],[DATA]],"MM")</f>
        <v>05</v>
      </c>
      <c r="M6795" s="2">
        <f>WEEKNUM(Tabela3[[#This Row],[DATA]])</f>
        <v>21</v>
      </c>
      <c r="N6795" s="18">
        <f>YEAR(Tabela3[[#This Row],[DATA]])</f>
        <v>2023</v>
      </c>
    </row>
    <row r="6796" spans="2:14">
      <c r="B6796" s="1">
        <v>45071</v>
      </c>
      <c r="C6796">
        <v>15003</v>
      </c>
      <c r="D6796">
        <f>COUNTIF(C$4:C6796,Tabela3[[#This Row],[COMANDA]])</f>
        <v>1</v>
      </c>
      <c r="E6796" t="s">
        <v>90</v>
      </c>
      <c r="F6796" t="s">
        <v>99</v>
      </c>
      <c r="G6796" t="s">
        <v>8</v>
      </c>
      <c r="H6796" t="s">
        <v>47</v>
      </c>
      <c r="I6796" s="2">
        <v>1</v>
      </c>
      <c r="J6796" t="s">
        <v>11</v>
      </c>
      <c r="K6796" s="21">
        <f>INDEX(LISTAS!$H:$Q,MATCH(BASE!H6796,LISTAS!$G:$G,0),MATCH(BASE!J6796,LISTAS!$H$3:$Q$3,0))*Tabela3[[#This Row],[QUANTIDADE]]</f>
        <v>16</v>
      </c>
      <c r="L6796" s="2" t="str">
        <f>TEXT(Tabela3[[#This Row],[DATA]],"MM")</f>
        <v>05</v>
      </c>
      <c r="M6796" s="2">
        <f>WEEKNUM(Tabela3[[#This Row],[DATA]])</f>
        <v>21</v>
      </c>
      <c r="N6796" s="18">
        <f>YEAR(Tabela3[[#This Row],[DATA]])</f>
        <v>2023</v>
      </c>
    </row>
    <row r="6797" spans="2:14">
      <c r="B6797" s="1">
        <v>45071</v>
      </c>
      <c r="C6797">
        <v>15003</v>
      </c>
      <c r="D6797">
        <f>COUNTIF(C$4:C6797,Tabela3[[#This Row],[COMANDA]])</f>
        <v>2</v>
      </c>
      <c r="E6797" t="s">
        <v>90</v>
      </c>
      <c r="F6797" t="s">
        <v>99</v>
      </c>
      <c r="G6797" t="s">
        <v>9</v>
      </c>
      <c r="H6797" t="s">
        <v>242</v>
      </c>
      <c r="I6797" s="2">
        <v>1</v>
      </c>
      <c r="J6797" t="s">
        <v>11</v>
      </c>
      <c r="K6797" s="21">
        <f>INDEX(LISTAS!$H:$Q,MATCH(BASE!H6797,LISTAS!$G:$G,0),MATCH(BASE!J6797,LISTAS!$H$3:$Q$3,0))*Tabela3[[#This Row],[QUANTIDADE]]</f>
        <v>4</v>
      </c>
      <c r="L6797" s="2" t="str">
        <f>TEXT(Tabela3[[#This Row],[DATA]],"MM")</f>
        <v>05</v>
      </c>
      <c r="M6797" s="2">
        <f>WEEKNUM(Tabela3[[#This Row],[DATA]])</f>
        <v>21</v>
      </c>
      <c r="N6797" s="18">
        <f>YEAR(Tabela3[[#This Row],[DATA]])</f>
        <v>2023</v>
      </c>
    </row>
    <row r="6798" spans="2:14">
      <c r="B6798" s="1">
        <v>45071</v>
      </c>
      <c r="C6798">
        <v>15004</v>
      </c>
      <c r="D6798">
        <f>COUNTIF(C$4:C6798,Tabela3[[#This Row],[COMANDA]])</f>
        <v>1</v>
      </c>
      <c r="E6798" t="s">
        <v>90</v>
      </c>
      <c r="F6798" t="s">
        <v>98</v>
      </c>
      <c r="G6798" t="s">
        <v>8</v>
      </c>
      <c r="H6798" t="s">
        <v>202</v>
      </c>
      <c r="I6798" s="2">
        <v>1</v>
      </c>
      <c r="J6798" t="s">
        <v>11</v>
      </c>
      <c r="K6798" s="21">
        <f>INDEX(LISTAS!$H:$Q,MATCH(BASE!H6798,LISTAS!$G:$G,0),MATCH(BASE!J6798,LISTAS!$H$3:$Q$3,0))*Tabela3[[#This Row],[QUANTIDADE]]</f>
        <v>20</v>
      </c>
      <c r="L6798" s="2" t="str">
        <f>TEXT(Tabela3[[#This Row],[DATA]],"MM")</f>
        <v>05</v>
      </c>
      <c r="M6798" s="2">
        <f>WEEKNUM(Tabela3[[#This Row],[DATA]])</f>
        <v>21</v>
      </c>
      <c r="N6798" s="18">
        <f>YEAR(Tabela3[[#This Row],[DATA]])</f>
        <v>2023</v>
      </c>
    </row>
    <row r="6799" spans="2:14">
      <c r="B6799" s="1">
        <v>45071</v>
      </c>
      <c r="C6799">
        <v>15005</v>
      </c>
      <c r="D6799">
        <f>COUNTIF(C$4:C6799,Tabela3[[#This Row],[COMANDA]])</f>
        <v>1</v>
      </c>
      <c r="E6799" t="s">
        <v>90</v>
      </c>
      <c r="F6799" t="s">
        <v>375</v>
      </c>
      <c r="G6799" t="s">
        <v>8</v>
      </c>
      <c r="H6799" t="s">
        <v>40</v>
      </c>
      <c r="I6799" s="2">
        <v>1</v>
      </c>
      <c r="J6799" t="s">
        <v>11</v>
      </c>
      <c r="K6799" s="21">
        <f>INDEX(LISTAS!$H:$Q,MATCH(BASE!H6799,LISTAS!$G:$G,0),MATCH(BASE!J6799,LISTAS!$H$3:$Q$3,0))*Tabela3[[#This Row],[QUANTIDADE]]</f>
        <v>14</v>
      </c>
      <c r="L6799" s="2" t="str">
        <f>TEXT(Tabela3[[#This Row],[DATA]],"MM")</f>
        <v>05</v>
      </c>
      <c r="M6799" s="2">
        <f>WEEKNUM(Tabela3[[#This Row],[DATA]])</f>
        <v>21</v>
      </c>
      <c r="N6799" s="18">
        <f>YEAR(Tabela3[[#This Row],[DATA]])</f>
        <v>2023</v>
      </c>
    </row>
    <row r="6800" spans="2:14">
      <c r="B6800" s="1">
        <v>45071</v>
      </c>
      <c r="C6800">
        <v>15006</v>
      </c>
      <c r="D6800">
        <f>COUNTIF(C$4:C6800,Tabela3[[#This Row],[COMANDA]])</f>
        <v>1</v>
      </c>
      <c r="E6800" t="s">
        <v>90</v>
      </c>
      <c r="F6800" t="s">
        <v>375</v>
      </c>
      <c r="G6800" t="s">
        <v>8</v>
      </c>
      <c r="H6800" t="s">
        <v>203</v>
      </c>
      <c r="I6800" s="2">
        <v>1</v>
      </c>
      <c r="J6800" t="s">
        <v>12</v>
      </c>
      <c r="K6800" s="21">
        <f>INDEX(LISTAS!$H:$Q,MATCH(BASE!H6800,LISTAS!$G:$G,0),MATCH(BASE!J6800,LISTAS!$H$3:$Q$3,0))*Tabela3[[#This Row],[QUANTIDADE]]</f>
        <v>18</v>
      </c>
      <c r="L6800" s="2" t="str">
        <f>TEXT(Tabela3[[#This Row],[DATA]],"MM")</f>
        <v>05</v>
      </c>
      <c r="M6800" s="2">
        <f>WEEKNUM(Tabela3[[#This Row],[DATA]])</f>
        <v>21</v>
      </c>
      <c r="N6800" s="18">
        <f>YEAR(Tabela3[[#This Row],[DATA]])</f>
        <v>2023</v>
      </c>
    </row>
    <row r="6801" spans="2:14">
      <c r="B6801" s="1">
        <v>45071</v>
      </c>
      <c r="C6801">
        <v>15006</v>
      </c>
      <c r="D6801">
        <f>COUNTIF(C$4:C6801,Tabela3[[#This Row],[COMANDA]])</f>
        <v>2</v>
      </c>
      <c r="E6801" t="s">
        <v>90</v>
      </c>
      <c r="F6801" t="s">
        <v>375</v>
      </c>
      <c r="G6801" t="s">
        <v>8</v>
      </c>
      <c r="H6801" t="s">
        <v>202</v>
      </c>
      <c r="I6801" s="2">
        <v>1</v>
      </c>
      <c r="J6801" t="s">
        <v>12</v>
      </c>
      <c r="K6801" s="21">
        <f>INDEX(LISTAS!$H:$Q,MATCH(BASE!H6801,LISTAS!$G:$G,0),MATCH(BASE!J6801,LISTAS!$H$3:$Q$3,0))*Tabela3[[#This Row],[QUANTIDADE]]</f>
        <v>18</v>
      </c>
      <c r="L6801" s="2" t="str">
        <f>TEXT(Tabela3[[#This Row],[DATA]],"MM")</f>
        <v>05</v>
      </c>
      <c r="M6801" s="2">
        <f>WEEKNUM(Tabela3[[#This Row],[DATA]])</f>
        <v>21</v>
      </c>
      <c r="N6801" s="18">
        <f>YEAR(Tabela3[[#This Row],[DATA]])</f>
        <v>2023</v>
      </c>
    </row>
    <row r="6802" spans="2:14">
      <c r="B6802" s="1">
        <v>45071</v>
      </c>
      <c r="C6802">
        <v>15006</v>
      </c>
      <c r="D6802">
        <f>COUNTIF(C$4:C6802,Tabela3[[#This Row],[COMANDA]])</f>
        <v>3</v>
      </c>
      <c r="E6802" t="s">
        <v>90</v>
      </c>
      <c r="F6802" t="s">
        <v>99</v>
      </c>
      <c r="G6802" t="s">
        <v>9</v>
      </c>
      <c r="H6802" t="s">
        <v>142</v>
      </c>
      <c r="I6802" s="2">
        <v>1</v>
      </c>
      <c r="J6802" t="s">
        <v>11</v>
      </c>
      <c r="K6802" s="21">
        <f>INDEX(LISTAS!$H:$Q,MATCH(BASE!H6802,LISTAS!$G:$G,0),MATCH(BASE!J6802,LISTAS!$H$3:$Q$3,0))*Tabela3[[#This Row],[QUANTIDADE]]</f>
        <v>6</v>
      </c>
      <c r="L6802" s="2" t="str">
        <f>TEXT(Tabela3[[#This Row],[DATA]],"MM")</f>
        <v>05</v>
      </c>
      <c r="M6802" s="2">
        <f>WEEKNUM(Tabela3[[#This Row],[DATA]])</f>
        <v>21</v>
      </c>
      <c r="N6802" s="18">
        <f>YEAR(Tabela3[[#This Row],[DATA]])</f>
        <v>2023</v>
      </c>
    </row>
    <row r="6803" spans="2:14">
      <c r="B6803" s="1">
        <v>45071</v>
      </c>
      <c r="C6803">
        <v>15006</v>
      </c>
      <c r="D6803">
        <f>COUNTIF(C$4:C6803,Tabela3[[#This Row],[COMANDA]])</f>
        <v>4</v>
      </c>
      <c r="E6803" t="s">
        <v>90</v>
      </c>
      <c r="G6803" t="s">
        <v>8</v>
      </c>
      <c r="H6803" t="s">
        <v>203</v>
      </c>
      <c r="I6803" s="2">
        <v>1</v>
      </c>
      <c r="J6803" t="s">
        <v>11</v>
      </c>
      <c r="K6803" s="21">
        <f>INDEX(LISTAS!$H:$Q,MATCH(BASE!H6803,LISTAS!$G:$G,0),MATCH(BASE!J6803,LISTAS!$H$3:$Q$3,0))*Tabela3[[#This Row],[QUANTIDADE]]</f>
        <v>20</v>
      </c>
      <c r="L6803" s="2" t="str">
        <f>TEXT(Tabela3[[#This Row],[DATA]],"MM")</f>
        <v>05</v>
      </c>
      <c r="M6803" s="2">
        <f>WEEKNUM(Tabela3[[#This Row],[DATA]])</f>
        <v>21</v>
      </c>
      <c r="N6803" s="18">
        <f>YEAR(Tabela3[[#This Row],[DATA]])</f>
        <v>2023</v>
      </c>
    </row>
    <row r="6804" spans="2:14">
      <c r="B6804" s="1">
        <v>45071</v>
      </c>
      <c r="C6804">
        <v>15006</v>
      </c>
      <c r="D6804">
        <f>COUNTIF(C$4:C6804,Tabela3[[#This Row],[COMANDA]])</f>
        <v>5</v>
      </c>
      <c r="E6804" t="s">
        <v>90</v>
      </c>
      <c r="G6804" t="s">
        <v>9</v>
      </c>
      <c r="H6804" t="s">
        <v>242</v>
      </c>
      <c r="I6804" s="2">
        <v>1</v>
      </c>
      <c r="J6804" t="s">
        <v>11</v>
      </c>
      <c r="K6804" s="21">
        <f>INDEX(LISTAS!$H:$Q,MATCH(BASE!H6804,LISTAS!$G:$G,0),MATCH(BASE!J6804,LISTAS!$H$3:$Q$3,0))*Tabela3[[#This Row],[QUANTIDADE]]</f>
        <v>4</v>
      </c>
      <c r="L6804" s="2" t="str">
        <f>TEXT(Tabela3[[#This Row],[DATA]],"MM")</f>
        <v>05</v>
      </c>
      <c r="M6804" s="2">
        <f>WEEKNUM(Tabela3[[#This Row],[DATA]])</f>
        <v>21</v>
      </c>
      <c r="N6804" s="18">
        <f>YEAR(Tabela3[[#This Row],[DATA]])</f>
        <v>2023</v>
      </c>
    </row>
    <row r="6805" spans="2:14">
      <c r="B6805" s="1">
        <v>45071</v>
      </c>
      <c r="C6805">
        <v>15007</v>
      </c>
      <c r="D6805">
        <f>COUNTIF(C$4:C6805,Tabela3[[#This Row],[COMANDA]])</f>
        <v>1</v>
      </c>
      <c r="E6805" t="s">
        <v>90</v>
      </c>
      <c r="F6805" t="s">
        <v>98</v>
      </c>
      <c r="G6805" t="s">
        <v>8</v>
      </c>
      <c r="H6805" t="s">
        <v>47</v>
      </c>
      <c r="I6805" s="2">
        <v>1</v>
      </c>
      <c r="J6805" t="s">
        <v>11</v>
      </c>
      <c r="K6805" s="21">
        <f>INDEX(LISTAS!$H:$Q,MATCH(BASE!H6805,LISTAS!$G:$G,0),MATCH(BASE!J6805,LISTAS!$H$3:$Q$3,0))*Tabela3[[#This Row],[QUANTIDADE]]</f>
        <v>16</v>
      </c>
      <c r="L6805" s="2" t="str">
        <f>TEXT(Tabela3[[#This Row],[DATA]],"MM")</f>
        <v>05</v>
      </c>
      <c r="M6805" s="2">
        <f>WEEKNUM(Tabela3[[#This Row],[DATA]])</f>
        <v>21</v>
      </c>
      <c r="N6805" s="18">
        <f>YEAR(Tabela3[[#This Row],[DATA]])</f>
        <v>2023</v>
      </c>
    </row>
    <row r="6806" spans="2:14">
      <c r="B6806" s="1">
        <v>45071</v>
      </c>
      <c r="C6806">
        <v>15008</v>
      </c>
      <c r="D6806">
        <f>COUNTIF(C$4:C6806,Tabela3[[#This Row],[COMANDA]])</f>
        <v>1</v>
      </c>
      <c r="E6806" t="s">
        <v>89</v>
      </c>
      <c r="F6806" t="s">
        <v>375</v>
      </c>
      <c r="G6806" t="s">
        <v>8</v>
      </c>
      <c r="H6806" t="s">
        <v>211</v>
      </c>
      <c r="I6806" s="2">
        <v>1</v>
      </c>
      <c r="J6806" t="s">
        <v>12</v>
      </c>
      <c r="K6806" s="21">
        <f>INDEX(LISTAS!$H:$Q,MATCH(BASE!H6806,LISTAS!$G:$G,0),MATCH(BASE!J6806,LISTAS!$H$3:$Q$3,0))*Tabela3[[#This Row],[QUANTIDADE]]</f>
        <v>18</v>
      </c>
      <c r="L6806" s="2" t="str">
        <f>TEXT(Tabela3[[#This Row],[DATA]],"MM")</f>
        <v>05</v>
      </c>
      <c r="M6806" s="2">
        <f>WEEKNUM(Tabela3[[#This Row],[DATA]])</f>
        <v>21</v>
      </c>
      <c r="N6806" s="18">
        <f>YEAR(Tabela3[[#This Row],[DATA]])</f>
        <v>2023</v>
      </c>
    </row>
    <row r="6807" spans="2:14">
      <c r="B6807" s="1">
        <v>45071</v>
      </c>
      <c r="C6807">
        <v>15008</v>
      </c>
      <c r="D6807">
        <f>COUNTIF(C$4:C6807,Tabela3[[#This Row],[COMANDA]])</f>
        <v>2</v>
      </c>
      <c r="E6807" t="s">
        <v>89</v>
      </c>
      <c r="F6807" t="s">
        <v>375</v>
      </c>
      <c r="G6807" t="s">
        <v>8</v>
      </c>
      <c r="H6807" t="s">
        <v>206</v>
      </c>
      <c r="I6807" s="2">
        <v>1</v>
      </c>
      <c r="J6807" t="s">
        <v>12</v>
      </c>
      <c r="K6807" s="21">
        <f>INDEX(LISTAS!$H:$Q,MATCH(BASE!H6807,LISTAS!$G:$G,0),MATCH(BASE!J6807,LISTAS!$H$3:$Q$3,0))*Tabela3[[#This Row],[QUANTIDADE]]</f>
        <v>16.2</v>
      </c>
      <c r="L6807" s="2" t="str">
        <f>TEXT(Tabela3[[#This Row],[DATA]],"MM")</f>
        <v>05</v>
      </c>
      <c r="M6807" s="2">
        <f>WEEKNUM(Tabela3[[#This Row],[DATA]])</f>
        <v>21</v>
      </c>
      <c r="N6807" s="18">
        <f>YEAR(Tabela3[[#This Row],[DATA]])</f>
        <v>2023</v>
      </c>
    </row>
    <row r="6808" spans="2:14">
      <c r="B6808" s="1">
        <v>45071</v>
      </c>
      <c r="C6808">
        <v>15009</v>
      </c>
      <c r="D6808">
        <f>COUNTIF(C$4:C6808,Tabela3[[#This Row],[COMANDA]])</f>
        <v>1</v>
      </c>
      <c r="E6808" t="s">
        <v>90</v>
      </c>
      <c r="F6808" t="s">
        <v>100</v>
      </c>
      <c r="G6808" t="s">
        <v>8</v>
      </c>
      <c r="H6808" t="s">
        <v>203</v>
      </c>
      <c r="I6808" s="2">
        <v>1</v>
      </c>
      <c r="J6808" t="s">
        <v>11</v>
      </c>
      <c r="K6808" s="21">
        <f>INDEX(LISTAS!$H:$Q,MATCH(BASE!H6808,LISTAS!$G:$G,0),MATCH(BASE!J6808,LISTAS!$H$3:$Q$3,0))*Tabela3[[#This Row],[QUANTIDADE]]</f>
        <v>20</v>
      </c>
      <c r="L6808" s="2" t="str">
        <f>TEXT(Tabela3[[#This Row],[DATA]],"MM")</f>
        <v>05</v>
      </c>
      <c r="M6808" s="2">
        <f>WEEKNUM(Tabela3[[#This Row],[DATA]])</f>
        <v>21</v>
      </c>
      <c r="N6808" s="18">
        <f>YEAR(Tabela3[[#This Row],[DATA]])</f>
        <v>2023</v>
      </c>
    </row>
    <row r="6809" spans="2:14">
      <c r="B6809" s="1">
        <v>45071</v>
      </c>
      <c r="C6809">
        <v>15010</v>
      </c>
      <c r="D6809">
        <f>COUNTIF(C$4:C6809,Tabela3[[#This Row],[COMANDA]])</f>
        <v>1</v>
      </c>
      <c r="E6809" t="s">
        <v>90</v>
      </c>
      <c r="F6809" t="s">
        <v>99</v>
      </c>
      <c r="G6809" t="s">
        <v>8</v>
      </c>
      <c r="H6809" t="s">
        <v>39</v>
      </c>
      <c r="I6809" s="2">
        <v>1</v>
      </c>
      <c r="J6809" t="s">
        <v>11</v>
      </c>
      <c r="K6809" s="21">
        <f>INDEX(LISTAS!$H:$Q,MATCH(BASE!H6809,LISTAS!$G:$G,0),MATCH(BASE!J6809,LISTAS!$H$3:$Q$3,0))*Tabela3[[#This Row],[QUANTIDADE]]</f>
        <v>12</v>
      </c>
      <c r="L6809" s="2" t="str">
        <f>TEXT(Tabela3[[#This Row],[DATA]],"MM")</f>
        <v>05</v>
      </c>
      <c r="M6809" s="2">
        <f>WEEKNUM(Tabela3[[#This Row],[DATA]])</f>
        <v>21</v>
      </c>
      <c r="N6809" s="18">
        <f>YEAR(Tabela3[[#This Row],[DATA]])</f>
        <v>2023</v>
      </c>
    </row>
    <row r="6810" spans="2:14">
      <c r="B6810" s="1">
        <v>45071</v>
      </c>
      <c r="C6810">
        <v>15010</v>
      </c>
      <c r="D6810">
        <f>COUNTIF(C$4:C6810,Tabela3[[#This Row],[COMANDA]])</f>
        <v>2</v>
      </c>
      <c r="E6810" t="s">
        <v>90</v>
      </c>
      <c r="F6810" t="s">
        <v>99</v>
      </c>
      <c r="G6810" t="s">
        <v>61</v>
      </c>
      <c r="H6810" t="s">
        <v>166</v>
      </c>
      <c r="I6810" s="2">
        <v>1</v>
      </c>
      <c r="J6810" t="s">
        <v>11</v>
      </c>
      <c r="K6810" s="21">
        <f>INDEX(LISTAS!$H:$Q,MATCH(BASE!H6810,LISTAS!$G:$G,0),MATCH(BASE!J6810,LISTAS!$H$3:$Q$3,0))*Tabela3[[#This Row],[QUANTIDADE]]</f>
        <v>8</v>
      </c>
      <c r="L6810" s="2" t="str">
        <f>TEXT(Tabela3[[#This Row],[DATA]],"MM")</f>
        <v>05</v>
      </c>
      <c r="M6810" s="2">
        <f>WEEKNUM(Tabela3[[#This Row],[DATA]])</f>
        <v>21</v>
      </c>
      <c r="N6810" s="18">
        <f>YEAR(Tabela3[[#This Row],[DATA]])</f>
        <v>2023</v>
      </c>
    </row>
    <row r="6811" spans="2:14">
      <c r="B6811" s="1">
        <v>45071</v>
      </c>
      <c r="C6811">
        <v>15011</v>
      </c>
      <c r="D6811">
        <f>COUNTIF(C$4:C6811,Tabela3[[#This Row],[COMANDA]])</f>
        <v>1</v>
      </c>
      <c r="E6811" t="s">
        <v>90</v>
      </c>
      <c r="F6811" t="s">
        <v>99</v>
      </c>
      <c r="G6811" t="s">
        <v>8</v>
      </c>
      <c r="H6811" t="s">
        <v>42</v>
      </c>
      <c r="I6811" s="2">
        <v>1</v>
      </c>
      <c r="J6811" t="s">
        <v>11</v>
      </c>
      <c r="K6811" s="21">
        <f>INDEX(LISTAS!$H:$Q,MATCH(BASE!H6811,LISTAS!$G:$G,0),MATCH(BASE!J6811,LISTAS!$H$3:$Q$3,0))*Tabela3[[#This Row],[QUANTIDADE]]</f>
        <v>16</v>
      </c>
      <c r="L6811" s="2" t="str">
        <f>TEXT(Tabela3[[#This Row],[DATA]],"MM")</f>
        <v>05</v>
      </c>
      <c r="M6811" s="2">
        <f>WEEKNUM(Tabela3[[#This Row],[DATA]])</f>
        <v>21</v>
      </c>
      <c r="N6811" s="18">
        <f>YEAR(Tabela3[[#This Row],[DATA]])</f>
        <v>2023</v>
      </c>
    </row>
    <row r="6812" spans="2:14">
      <c r="B6812" s="1">
        <v>45071</v>
      </c>
      <c r="C6812">
        <v>15011</v>
      </c>
      <c r="D6812">
        <f>COUNTIF(C$4:C6812,Tabela3[[#This Row],[COMANDA]])</f>
        <v>2</v>
      </c>
      <c r="E6812" t="s">
        <v>90</v>
      </c>
      <c r="F6812" t="s">
        <v>99</v>
      </c>
      <c r="G6812" t="s">
        <v>9</v>
      </c>
      <c r="H6812" t="s">
        <v>136</v>
      </c>
      <c r="I6812" s="2">
        <v>1</v>
      </c>
      <c r="J6812" t="s">
        <v>11</v>
      </c>
      <c r="K6812" s="21">
        <f>INDEX(LISTAS!$H:$Q,MATCH(BASE!H6812,LISTAS!$G:$G,0),MATCH(BASE!J6812,LISTAS!$H$3:$Q$3,0))*Tabela3[[#This Row],[QUANTIDADE]]</f>
        <v>4</v>
      </c>
      <c r="L6812" s="2" t="str">
        <f>TEXT(Tabela3[[#This Row],[DATA]],"MM")</f>
        <v>05</v>
      </c>
      <c r="M6812" s="2">
        <f>WEEKNUM(Tabela3[[#This Row],[DATA]])</f>
        <v>21</v>
      </c>
      <c r="N6812" s="18">
        <f>YEAR(Tabela3[[#This Row],[DATA]])</f>
        <v>2023</v>
      </c>
    </row>
    <row r="6813" spans="2:14">
      <c r="B6813" s="1">
        <v>45071</v>
      </c>
      <c r="C6813">
        <v>15012</v>
      </c>
      <c r="D6813">
        <f>COUNTIF(C$4:C6813,Tabela3[[#This Row],[COMANDA]])</f>
        <v>1</v>
      </c>
      <c r="E6813" t="s">
        <v>90</v>
      </c>
      <c r="F6813" t="s">
        <v>98</v>
      </c>
      <c r="G6813" t="s">
        <v>8</v>
      </c>
      <c r="H6813" t="s">
        <v>202</v>
      </c>
      <c r="I6813" s="2">
        <v>1</v>
      </c>
      <c r="J6813" t="s">
        <v>11</v>
      </c>
      <c r="K6813" s="21">
        <f>INDEX(LISTAS!$H:$Q,MATCH(BASE!H6813,LISTAS!$G:$G,0),MATCH(BASE!J6813,LISTAS!$H$3:$Q$3,0))*Tabela3[[#This Row],[QUANTIDADE]]</f>
        <v>20</v>
      </c>
      <c r="L6813" s="2" t="str">
        <f>TEXT(Tabela3[[#This Row],[DATA]],"MM")</f>
        <v>05</v>
      </c>
      <c r="M6813" s="2">
        <f>WEEKNUM(Tabela3[[#This Row],[DATA]])</f>
        <v>21</v>
      </c>
      <c r="N6813" s="18">
        <f>YEAR(Tabela3[[#This Row],[DATA]])</f>
        <v>2023</v>
      </c>
    </row>
    <row r="6814" spans="2:14">
      <c r="B6814" s="1">
        <v>45071</v>
      </c>
      <c r="C6814">
        <v>15012</v>
      </c>
      <c r="D6814">
        <f>COUNTIF(C$4:C6814,Tabela3[[#This Row],[COMANDA]])</f>
        <v>2</v>
      </c>
      <c r="E6814" t="s">
        <v>90</v>
      </c>
      <c r="F6814" t="s">
        <v>98</v>
      </c>
      <c r="G6814" t="s">
        <v>9</v>
      </c>
      <c r="H6814" t="s">
        <v>213</v>
      </c>
      <c r="I6814" s="2">
        <v>1</v>
      </c>
      <c r="J6814" t="s">
        <v>11</v>
      </c>
      <c r="K6814" s="21">
        <f>INDEX(LISTAS!$H:$Q,MATCH(BASE!H6814,LISTAS!$G:$G,0),MATCH(BASE!J6814,LISTAS!$H$3:$Q$3,0))*Tabela3[[#This Row],[QUANTIDADE]]</f>
        <v>4</v>
      </c>
      <c r="L6814" s="2" t="str">
        <f>TEXT(Tabela3[[#This Row],[DATA]],"MM")</f>
        <v>05</v>
      </c>
      <c r="M6814" s="2">
        <f>WEEKNUM(Tabela3[[#This Row],[DATA]])</f>
        <v>21</v>
      </c>
      <c r="N6814" s="18">
        <f>YEAR(Tabela3[[#This Row],[DATA]])</f>
        <v>2023</v>
      </c>
    </row>
    <row r="6815" spans="2:14">
      <c r="B6815" s="1">
        <v>45071</v>
      </c>
      <c r="C6815">
        <v>15013</v>
      </c>
      <c r="D6815">
        <f>COUNTIF(C$4:C6815,Tabela3[[#This Row],[COMANDA]])</f>
        <v>1</v>
      </c>
      <c r="E6815" t="s">
        <v>89</v>
      </c>
      <c r="F6815" t="s">
        <v>98</v>
      </c>
      <c r="G6815" t="s">
        <v>8</v>
      </c>
      <c r="H6815" t="s">
        <v>84</v>
      </c>
      <c r="I6815" s="2">
        <v>1</v>
      </c>
      <c r="J6815" t="s">
        <v>11</v>
      </c>
      <c r="K6815" s="21">
        <f>INDEX(LISTAS!$H:$Q,MATCH(BASE!H6815,LISTAS!$G:$G,0),MATCH(BASE!J6815,LISTAS!$H$3:$Q$3,0))*Tabela3[[#This Row],[QUANTIDADE]]</f>
        <v>16</v>
      </c>
      <c r="L6815" s="2" t="str">
        <f>TEXT(Tabela3[[#This Row],[DATA]],"MM")</f>
        <v>05</v>
      </c>
      <c r="M6815" s="2">
        <f>WEEKNUM(Tabela3[[#This Row],[DATA]])</f>
        <v>21</v>
      </c>
      <c r="N6815" s="18">
        <f>YEAR(Tabela3[[#This Row],[DATA]])</f>
        <v>2023</v>
      </c>
    </row>
    <row r="6816" spans="2:14">
      <c r="B6816" s="1">
        <v>45071</v>
      </c>
      <c r="C6816">
        <v>15014</v>
      </c>
      <c r="D6816">
        <f>COUNTIF(C$4:C6816,Tabela3[[#This Row],[COMANDA]])</f>
        <v>1</v>
      </c>
      <c r="E6816" t="s">
        <v>89</v>
      </c>
      <c r="F6816" t="s">
        <v>98</v>
      </c>
      <c r="G6816" t="s">
        <v>8</v>
      </c>
      <c r="H6816" t="s">
        <v>42</v>
      </c>
      <c r="I6816" s="2">
        <v>1</v>
      </c>
      <c r="J6816" t="s">
        <v>11</v>
      </c>
      <c r="K6816" s="21">
        <f>INDEX(LISTAS!$H:$Q,MATCH(BASE!H6816,LISTAS!$G:$G,0),MATCH(BASE!J6816,LISTAS!$H$3:$Q$3,0))*Tabela3[[#This Row],[QUANTIDADE]]</f>
        <v>16</v>
      </c>
      <c r="L6816" s="2" t="str">
        <f>TEXT(Tabela3[[#This Row],[DATA]],"MM")</f>
        <v>05</v>
      </c>
      <c r="M6816" s="2">
        <f>WEEKNUM(Tabela3[[#This Row],[DATA]])</f>
        <v>21</v>
      </c>
      <c r="N6816" s="18">
        <f>YEAR(Tabela3[[#This Row],[DATA]])</f>
        <v>2023</v>
      </c>
    </row>
    <row r="6817" spans="2:14">
      <c r="B6817" s="1">
        <v>45071</v>
      </c>
      <c r="C6817">
        <v>15015</v>
      </c>
      <c r="D6817">
        <f>COUNTIF(C$4:C6817,Tabela3[[#This Row],[COMANDA]])</f>
        <v>1</v>
      </c>
      <c r="E6817" t="s">
        <v>90</v>
      </c>
      <c r="F6817" t="s">
        <v>99</v>
      </c>
      <c r="G6817" t="s">
        <v>8</v>
      </c>
      <c r="H6817" t="s">
        <v>47</v>
      </c>
      <c r="I6817" s="2">
        <v>1</v>
      </c>
      <c r="J6817" t="s">
        <v>11</v>
      </c>
      <c r="K6817" s="21">
        <f>INDEX(LISTAS!$H:$Q,MATCH(BASE!H6817,LISTAS!$G:$G,0),MATCH(BASE!J6817,LISTAS!$H$3:$Q$3,0))*Tabela3[[#This Row],[QUANTIDADE]]</f>
        <v>16</v>
      </c>
      <c r="L6817" s="2" t="str">
        <f>TEXT(Tabela3[[#This Row],[DATA]],"MM")</f>
        <v>05</v>
      </c>
      <c r="M6817" s="2">
        <f>WEEKNUM(Tabela3[[#This Row],[DATA]])</f>
        <v>21</v>
      </c>
      <c r="N6817" s="18">
        <f>YEAR(Tabela3[[#This Row],[DATA]])</f>
        <v>2023</v>
      </c>
    </row>
    <row r="6818" spans="2:14">
      <c r="B6818" s="1">
        <v>45071</v>
      </c>
      <c r="C6818">
        <v>15016</v>
      </c>
      <c r="D6818">
        <f>COUNTIF(C$4:C6818,Tabela3[[#This Row],[COMANDA]])</f>
        <v>1</v>
      </c>
      <c r="E6818" t="s">
        <v>90</v>
      </c>
      <c r="F6818" t="s">
        <v>98</v>
      </c>
      <c r="G6818" t="s">
        <v>8</v>
      </c>
      <c r="H6818" t="s">
        <v>47</v>
      </c>
      <c r="I6818" s="2">
        <v>1</v>
      </c>
      <c r="J6818" t="s">
        <v>11</v>
      </c>
      <c r="K6818" s="21">
        <f>INDEX(LISTAS!$H:$Q,MATCH(BASE!H6818,LISTAS!$G:$G,0),MATCH(BASE!J6818,LISTAS!$H$3:$Q$3,0))*Tabela3[[#This Row],[QUANTIDADE]]</f>
        <v>16</v>
      </c>
      <c r="L6818" s="2" t="str">
        <f>TEXT(Tabela3[[#This Row],[DATA]],"MM")</f>
        <v>05</v>
      </c>
      <c r="M6818" s="2">
        <f>WEEKNUM(Tabela3[[#This Row],[DATA]])</f>
        <v>21</v>
      </c>
      <c r="N6818" s="18">
        <f>YEAR(Tabela3[[#This Row],[DATA]])</f>
        <v>2023</v>
      </c>
    </row>
    <row r="6819" spans="2:14">
      <c r="B6819" s="1">
        <v>45071</v>
      </c>
      <c r="C6819">
        <v>15016</v>
      </c>
      <c r="D6819">
        <f>COUNTIF(C$4:C6819,Tabela3[[#This Row],[COMANDA]])</f>
        <v>2</v>
      </c>
      <c r="E6819" t="s">
        <v>90</v>
      </c>
      <c r="F6819" t="s">
        <v>98</v>
      </c>
      <c r="G6819" t="s">
        <v>61</v>
      </c>
      <c r="H6819" t="s">
        <v>163</v>
      </c>
      <c r="I6819" s="2">
        <v>1</v>
      </c>
      <c r="J6819" t="s">
        <v>11</v>
      </c>
      <c r="K6819" s="21">
        <f>INDEX(LISTAS!$H:$Q,MATCH(BASE!H6819,LISTAS!$G:$G,0),MATCH(BASE!J6819,LISTAS!$H$3:$Q$3,0))*Tabela3[[#This Row],[QUANTIDADE]]</f>
        <v>4</v>
      </c>
      <c r="L6819" s="2" t="str">
        <f>TEXT(Tabela3[[#This Row],[DATA]],"MM")</f>
        <v>05</v>
      </c>
      <c r="M6819" s="2">
        <f>WEEKNUM(Tabela3[[#This Row],[DATA]])</f>
        <v>21</v>
      </c>
      <c r="N6819" s="18">
        <f>YEAR(Tabela3[[#This Row],[DATA]])</f>
        <v>2023</v>
      </c>
    </row>
    <row r="6820" spans="2:14">
      <c r="B6820" s="1">
        <v>45071</v>
      </c>
      <c r="C6820">
        <v>15017</v>
      </c>
      <c r="D6820">
        <f>COUNTIF(C$4:C6820,Tabela3[[#This Row],[COMANDA]])</f>
        <v>1</v>
      </c>
      <c r="E6820" t="s">
        <v>90</v>
      </c>
      <c r="F6820" t="s">
        <v>98</v>
      </c>
      <c r="G6820" t="s">
        <v>8</v>
      </c>
      <c r="H6820" t="s">
        <v>204</v>
      </c>
      <c r="I6820" s="2">
        <v>1</v>
      </c>
      <c r="J6820" t="s">
        <v>11</v>
      </c>
      <c r="K6820" s="21">
        <f>INDEX(LISTAS!$H:$Q,MATCH(BASE!H6820,LISTAS!$G:$G,0),MATCH(BASE!J6820,LISTAS!$H$3:$Q$3,0))*Tabela3[[#This Row],[QUANTIDADE]]</f>
        <v>18</v>
      </c>
      <c r="L6820" s="2" t="str">
        <f>TEXT(Tabela3[[#This Row],[DATA]],"MM")</f>
        <v>05</v>
      </c>
      <c r="M6820" s="2">
        <f>WEEKNUM(Tabela3[[#This Row],[DATA]])</f>
        <v>21</v>
      </c>
      <c r="N6820" s="18">
        <f>YEAR(Tabela3[[#This Row],[DATA]])</f>
        <v>2023</v>
      </c>
    </row>
    <row r="6821" spans="2:14">
      <c r="B6821" s="1">
        <v>45071</v>
      </c>
      <c r="C6821">
        <v>15017</v>
      </c>
      <c r="D6821">
        <f>COUNTIF(C$4:C6821,Tabela3[[#This Row],[COMANDA]])</f>
        <v>2</v>
      </c>
      <c r="E6821" t="s">
        <v>90</v>
      </c>
      <c r="F6821" t="s">
        <v>98</v>
      </c>
      <c r="G6821" t="s">
        <v>61</v>
      </c>
      <c r="H6821" t="s">
        <v>469</v>
      </c>
      <c r="I6821" s="2">
        <v>1</v>
      </c>
      <c r="J6821" t="s">
        <v>11</v>
      </c>
      <c r="K6821" s="21">
        <f>INDEX(LISTAS!$H:$Q,MATCH(BASE!H6821,LISTAS!$G:$G,0),MATCH(BASE!J6821,LISTAS!$H$3:$Q$3,0))*Tabela3[[#This Row],[QUANTIDADE]]</f>
        <v>6</v>
      </c>
      <c r="L6821" s="2" t="str">
        <f>TEXT(Tabela3[[#This Row],[DATA]],"MM")</f>
        <v>05</v>
      </c>
      <c r="M6821" s="2">
        <f>WEEKNUM(Tabela3[[#This Row],[DATA]])</f>
        <v>21</v>
      </c>
      <c r="N6821" s="18">
        <f>YEAR(Tabela3[[#This Row],[DATA]])</f>
        <v>2023</v>
      </c>
    </row>
    <row r="6822" spans="2:14">
      <c r="B6822" s="1">
        <v>45071</v>
      </c>
      <c r="C6822">
        <v>15017</v>
      </c>
      <c r="D6822">
        <f>COUNTIF(C$4:C6822,Tabela3[[#This Row],[COMANDA]])</f>
        <v>3</v>
      </c>
      <c r="E6822" t="s">
        <v>90</v>
      </c>
      <c r="F6822" t="s">
        <v>98</v>
      </c>
      <c r="G6822" t="s">
        <v>9</v>
      </c>
      <c r="H6822" t="s">
        <v>56</v>
      </c>
      <c r="I6822" s="2">
        <v>1</v>
      </c>
      <c r="J6822" t="s">
        <v>11</v>
      </c>
      <c r="K6822" s="21">
        <f>INDEX(LISTAS!$H:$Q,MATCH(BASE!H6822,LISTAS!$G:$G,0),MATCH(BASE!J6822,LISTAS!$H$3:$Q$3,0))*Tabela3[[#This Row],[QUANTIDADE]]</f>
        <v>3</v>
      </c>
      <c r="L6822" s="2" t="str">
        <f>TEXT(Tabela3[[#This Row],[DATA]],"MM")</f>
        <v>05</v>
      </c>
      <c r="M6822" s="2">
        <f>WEEKNUM(Tabela3[[#This Row],[DATA]])</f>
        <v>21</v>
      </c>
      <c r="N6822" s="18">
        <f>YEAR(Tabela3[[#This Row],[DATA]])</f>
        <v>2023</v>
      </c>
    </row>
    <row r="6823" spans="2:14">
      <c r="B6823" s="1">
        <v>45071</v>
      </c>
      <c r="C6823">
        <v>15018</v>
      </c>
      <c r="D6823">
        <f>COUNTIF(C$4:C6823,Tabela3[[#This Row],[COMANDA]])</f>
        <v>1</v>
      </c>
      <c r="E6823" t="s">
        <v>90</v>
      </c>
      <c r="F6823" t="s">
        <v>98</v>
      </c>
      <c r="G6823" t="s">
        <v>8</v>
      </c>
      <c r="H6823" t="s">
        <v>211</v>
      </c>
      <c r="I6823" s="2">
        <v>1</v>
      </c>
      <c r="J6823" t="s">
        <v>11</v>
      </c>
      <c r="K6823" s="21">
        <f>INDEX(LISTAS!$H:$Q,MATCH(BASE!H6823,LISTAS!$G:$G,0),MATCH(BASE!J6823,LISTAS!$H$3:$Q$3,0))*Tabela3[[#This Row],[QUANTIDADE]]</f>
        <v>20</v>
      </c>
      <c r="L6823" s="2" t="str">
        <f>TEXT(Tabela3[[#This Row],[DATA]],"MM")</f>
        <v>05</v>
      </c>
      <c r="M6823" s="2">
        <f>WEEKNUM(Tabela3[[#This Row],[DATA]])</f>
        <v>21</v>
      </c>
      <c r="N6823" s="18">
        <f>YEAR(Tabela3[[#This Row],[DATA]])</f>
        <v>2023</v>
      </c>
    </row>
    <row r="6824" spans="2:14">
      <c r="B6824" s="1">
        <v>45071</v>
      </c>
      <c r="C6824">
        <v>15018</v>
      </c>
      <c r="D6824">
        <f>COUNTIF(C$4:C6824,Tabela3[[#This Row],[COMANDA]])</f>
        <v>2</v>
      </c>
      <c r="E6824" t="s">
        <v>90</v>
      </c>
      <c r="F6824" t="s">
        <v>98</v>
      </c>
      <c r="G6824" t="s">
        <v>8</v>
      </c>
      <c r="H6824" t="s">
        <v>206</v>
      </c>
      <c r="I6824" s="2">
        <v>1</v>
      </c>
      <c r="J6824" t="s">
        <v>11</v>
      </c>
      <c r="K6824" s="21">
        <f>INDEX(LISTAS!$H:$Q,MATCH(BASE!H6824,LISTAS!$G:$G,0),MATCH(BASE!J6824,LISTAS!$H$3:$Q$3,0))*Tabela3[[#This Row],[QUANTIDADE]]</f>
        <v>18</v>
      </c>
      <c r="L6824" s="2" t="str">
        <f>TEXT(Tabela3[[#This Row],[DATA]],"MM")</f>
        <v>05</v>
      </c>
      <c r="M6824" s="2">
        <f>WEEKNUM(Tabela3[[#This Row],[DATA]])</f>
        <v>21</v>
      </c>
      <c r="N6824" s="18">
        <f>YEAR(Tabela3[[#This Row],[DATA]])</f>
        <v>2023</v>
      </c>
    </row>
    <row r="6825" spans="2:14">
      <c r="B6825" s="1">
        <v>45071</v>
      </c>
      <c r="C6825" t="s">
        <v>542</v>
      </c>
      <c r="D6825">
        <f>COUNTIF(C$4:C6825,Tabela3[[#This Row],[COMANDA]])</f>
        <v>1</v>
      </c>
      <c r="E6825" t="s">
        <v>1</v>
      </c>
      <c r="G6825" t="s">
        <v>77</v>
      </c>
      <c r="H6825" t="s">
        <v>224</v>
      </c>
      <c r="I6825" s="2">
        <v>8</v>
      </c>
      <c r="J6825" t="s">
        <v>11</v>
      </c>
      <c r="K6825" s="21">
        <f>INDEX(LISTAS!$H:$Q,MATCH(BASE!H6825,LISTAS!$G:$G,0),MATCH(BASE!J6825,LISTAS!$H$3:$Q$3,0))*Tabela3[[#This Row],[QUANTIDADE]]</f>
        <v>44</v>
      </c>
      <c r="L6825" s="2" t="str">
        <f>TEXT(Tabela3[[#This Row],[DATA]],"MM")</f>
        <v>05</v>
      </c>
      <c r="M6825" s="2">
        <f>WEEKNUM(Tabela3[[#This Row],[DATA]])</f>
        <v>21</v>
      </c>
      <c r="N6825" s="18">
        <f>YEAR(Tabela3[[#This Row],[DATA]])</f>
        <v>2023</v>
      </c>
    </row>
    <row r="6826" spans="2:14">
      <c r="B6826" s="1">
        <v>45071</v>
      </c>
      <c r="C6826" t="s">
        <v>542</v>
      </c>
      <c r="D6826">
        <f>COUNTIF(C$4:C6826,Tabela3[[#This Row],[COMANDA]])</f>
        <v>2</v>
      </c>
      <c r="E6826" t="s">
        <v>1</v>
      </c>
      <c r="G6826" t="s">
        <v>63</v>
      </c>
      <c r="H6826" t="s">
        <v>179</v>
      </c>
      <c r="I6826" s="2">
        <v>1</v>
      </c>
      <c r="J6826" t="s">
        <v>11</v>
      </c>
      <c r="K6826" s="21">
        <f>INDEX(LISTAS!$H:$Q,MATCH(BASE!H6826,LISTAS!$G:$G,0),MATCH(BASE!J6826,LISTAS!$H$3:$Q$3,0))*Tabela3[[#This Row],[QUANTIDADE]]</f>
        <v>6.5</v>
      </c>
      <c r="L6826" s="2" t="str">
        <f>TEXT(Tabela3[[#This Row],[DATA]],"MM")</f>
        <v>05</v>
      </c>
      <c r="M6826" s="2">
        <f>WEEKNUM(Tabela3[[#This Row],[DATA]])</f>
        <v>21</v>
      </c>
      <c r="N6826" s="18">
        <f>YEAR(Tabela3[[#This Row],[DATA]])</f>
        <v>2023</v>
      </c>
    </row>
    <row r="6827" spans="2:14">
      <c r="B6827" s="1">
        <v>45071</v>
      </c>
      <c r="C6827" t="s">
        <v>542</v>
      </c>
      <c r="D6827">
        <f>COUNTIF(C$4:C6827,Tabela3[[#This Row],[COMANDA]])</f>
        <v>3</v>
      </c>
      <c r="E6827" t="s">
        <v>1</v>
      </c>
      <c r="G6827" t="s">
        <v>9</v>
      </c>
      <c r="H6827" t="s">
        <v>214</v>
      </c>
      <c r="I6827" s="2">
        <v>3</v>
      </c>
      <c r="J6827" t="s">
        <v>11</v>
      </c>
      <c r="K6827" s="21">
        <f>INDEX(LISTAS!$H:$Q,MATCH(BASE!H6827,LISTAS!$G:$G,0),MATCH(BASE!J6827,LISTAS!$H$3:$Q$3,0))*Tabela3[[#This Row],[QUANTIDADE]]</f>
        <v>3</v>
      </c>
      <c r="L6827" s="2" t="str">
        <f>TEXT(Tabela3[[#This Row],[DATA]],"MM")</f>
        <v>05</v>
      </c>
      <c r="M6827" s="2">
        <f>WEEKNUM(Tabela3[[#This Row],[DATA]])</f>
        <v>21</v>
      </c>
      <c r="N6827" s="18">
        <f>YEAR(Tabela3[[#This Row],[DATA]])</f>
        <v>2023</v>
      </c>
    </row>
    <row r="6828" spans="2:14">
      <c r="B6828" s="1">
        <v>45071</v>
      </c>
      <c r="C6828" t="s">
        <v>542</v>
      </c>
      <c r="D6828">
        <f>COUNTIF(C$4:C6828,Tabela3[[#This Row],[COMANDA]])</f>
        <v>4</v>
      </c>
      <c r="E6828" t="s">
        <v>1</v>
      </c>
      <c r="G6828" t="s">
        <v>74</v>
      </c>
      <c r="H6828" t="s">
        <v>120</v>
      </c>
      <c r="I6828" s="2">
        <v>6</v>
      </c>
      <c r="J6828" t="s">
        <v>11</v>
      </c>
      <c r="K6828" s="21">
        <f>INDEX(LISTAS!$H:$Q,MATCH(BASE!H6828,LISTAS!$G:$G,0),MATCH(BASE!J6828,LISTAS!$H$3:$Q$3,0))*Tabela3[[#This Row],[QUANTIDADE]]</f>
        <v>18</v>
      </c>
      <c r="L6828" s="2" t="str">
        <f>TEXT(Tabela3[[#This Row],[DATA]],"MM")</f>
        <v>05</v>
      </c>
      <c r="M6828" s="2">
        <f>WEEKNUM(Tabela3[[#This Row],[DATA]])</f>
        <v>21</v>
      </c>
      <c r="N6828" s="18">
        <f>YEAR(Tabela3[[#This Row],[DATA]])</f>
        <v>2023</v>
      </c>
    </row>
    <row r="6829" spans="2:14">
      <c r="B6829" s="1">
        <v>45071</v>
      </c>
      <c r="C6829" t="s">
        <v>542</v>
      </c>
      <c r="D6829">
        <f>COUNTIF(C$4:C6829,Tabela3[[#This Row],[COMANDA]])</f>
        <v>5</v>
      </c>
      <c r="E6829" t="s">
        <v>1</v>
      </c>
      <c r="G6829" t="s">
        <v>9</v>
      </c>
      <c r="H6829" t="s">
        <v>55</v>
      </c>
      <c r="I6829" s="2">
        <v>3</v>
      </c>
      <c r="J6829" t="s">
        <v>11</v>
      </c>
      <c r="K6829" s="21">
        <f>INDEX(LISTAS!$H:$Q,MATCH(BASE!H6829,LISTAS!$G:$G,0),MATCH(BASE!J6829,LISTAS!$H$3:$Q$3,0))*Tabela3[[#This Row],[QUANTIDADE]]</f>
        <v>9</v>
      </c>
      <c r="L6829" s="2" t="str">
        <f>TEXT(Tabela3[[#This Row],[DATA]],"MM")</f>
        <v>05</v>
      </c>
      <c r="M6829" s="2">
        <f>WEEKNUM(Tabela3[[#This Row],[DATA]])</f>
        <v>21</v>
      </c>
      <c r="N6829" s="18">
        <f>YEAR(Tabela3[[#This Row],[DATA]])</f>
        <v>2023</v>
      </c>
    </row>
    <row r="6830" spans="2:14">
      <c r="B6830" s="1">
        <v>45071</v>
      </c>
      <c r="C6830" t="s">
        <v>542</v>
      </c>
      <c r="D6830">
        <f>COUNTIF(C$4:C6830,Tabela3[[#This Row],[COMANDA]])</f>
        <v>6</v>
      </c>
      <c r="E6830" t="s">
        <v>1</v>
      </c>
      <c r="G6830" t="s">
        <v>9</v>
      </c>
      <c r="H6830" t="s">
        <v>138</v>
      </c>
      <c r="I6830" s="2">
        <v>3</v>
      </c>
      <c r="J6830" t="s">
        <v>11</v>
      </c>
      <c r="K6830" s="21">
        <f>INDEX(LISTAS!$H:$Q,MATCH(BASE!H6830,LISTAS!$G:$G,0),MATCH(BASE!J6830,LISTAS!$H$3:$Q$3,0))*Tabela3[[#This Row],[QUANTIDADE]]</f>
        <v>12</v>
      </c>
      <c r="L6830" s="2" t="str">
        <f>TEXT(Tabela3[[#This Row],[DATA]],"MM")</f>
        <v>05</v>
      </c>
      <c r="M6830" s="2">
        <f>WEEKNUM(Tabela3[[#This Row],[DATA]])</f>
        <v>21</v>
      </c>
      <c r="N6830" s="18">
        <f>YEAR(Tabela3[[#This Row],[DATA]])</f>
        <v>2023</v>
      </c>
    </row>
    <row r="6831" spans="2:14">
      <c r="B6831" s="1">
        <v>45071</v>
      </c>
      <c r="C6831" t="s">
        <v>542</v>
      </c>
      <c r="D6831">
        <f>COUNTIF(C$4:C6831,Tabela3[[#This Row],[COMANDA]])</f>
        <v>7</v>
      </c>
      <c r="E6831" t="s">
        <v>1</v>
      </c>
      <c r="G6831" t="s">
        <v>9</v>
      </c>
      <c r="H6831" t="s">
        <v>58</v>
      </c>
      <c r="I6831" s="2">
        <v>5</v>
      </c>
      <c r="J6831" t="s">
        <v>11</v>
      </c>
      <c r="K6831" s="21">
        <f>INDEX(LISTAS!$H:$Q,MATCH(BASE!H6831,LISTAS!$G:$G,0),MATCH(BASE!J6831,LISTAS!$H$3:$Q$3,0))*Tabela3[[#This Row],[QUANTIDADE]]</f>
        <v>25</v>
      </c>
      <c r="L6831" s="2" t="str">
        <f>TEXT(Tabela3[[#This Row],[DATA]],"MM")</f>
        <v>05</v>
      </c>
      <c r="M6831" s="2">
        <f>WEEKNUM(Tabela3[[#This Row],[DATA]])</f>
        <v>21</v>
      </c>
      <c r="N6831" s="18">
        <f>YEAR(Tabela3[[#This Row],[DATA]])</f>
        <v>2023</v>
      </c>
    </row>
    <row r="6832" spans="2:14">
      <c r="B6832" s="1">
        <v>45071</v>
      </c>
      <c r="C6832" t="s">
        <v>542</v>
      </c>
      <c r="D6832">
        <f>COUNTIF(C$4:C6832,Tabela3[[#This Row],[COMANDA]])</f>
        <v>8</v>
      </c>
      <c r="E6832" t="s">
        <v>1</v>
      </c>
      <c r="G6832" t="s">
        <v>74</v>
      </c>
      <c r="H6832" t="s">
        <v>76</v>
      </c>
      <c r="I6832" s="2">
        <v>5</v>
      </c>
      <c r="J6832" t="s">
        <v>11</v>
      </c>
      <c r="K6832" s="21">
        <f>INDEX(LISTAS!$H:$Q,MATCH(BASE!H6832,LISTAS!$G:$G,0),MATCH(BASE!J6832,LISTAS!$H$3:$Q$3,0))*Tabela3[[#This Row],[QUANTIDADE]]</f>
        <v>10</v>
      </c>
      <c r="L6832" s="2" t="str">
        <f>TEXT(Tabela3[[#This Row],[DATA]],"MM")</f>
        <v>05</v>
      </c>
      <c r="M6832" s="2">
        <f>WEEKNUM(Tabela3[[#This Row],[DATA]])</f>
        <v>21</v>
      </c>
      <c r="N6832" s="18">
        <f>YEAR(Tabela3[[#This Row],[DATA]])</f>
        <v>2023</v>
      </c>
    </row>
    <row r="6833" spans="2:14">
      <c r="B6833" s="1">
        <v>45071</v>
      </c>
      <c r="C6833" t="s">
        <v>542</v>
      </c>
      <c r="D6833">
        <f>COUNTIF(C$4:C6833,Tabela3[[#This Row],[COMANDA]])</f>
        <v>9</v>
      </c>
      <c r="E6833" t="s">
        <v>1</v>
      </c>
      <c r="G6833" t="s">
        <v>9</v>
      </c>
      <c r="H6833" t="s">
        <v>73</v>
      </c>
      <c r="I6833" s="2">
        <v>3</v>
      </c>
      <c r="J6833" t="s">
        <v>11</v>
      </c>
      <c r="K6833" s="21">
        <f>INDEX(LISTAS!$H:$Q,MATCH(BASE!H6833,LISTAS!$G:$G,0),MATCH(BASE!J6833,LISTAS!$H$3:$Q$3,0))*Tabela3[[#This Row],[QUANTIDADE]]</f>
        <v>12</v>
      </c>
      <c r="L6833" s="2" t="str">
        <f>TEXT(Tabela3[[#This Row],[DATA]],"MM")</f>
        <v>05</v>
      </c>
      <c r="M6833" s="2">
        <f>WEEKNUM(Tabela3[[#This Row],[DATA]])</f>
        <v>21</v>
      </c>
      <c r="N6833" s="18">
        <f>YEAR(Tabela3[[#This Row],[DATA]])</f>
        <v>2023</v>
      </c>
    </row>
    <row r="6834" spans="2:14">
      <c r="B6834" s="1">
        <v>45071</v>
      </c>
      <c r="C6834" t="s">
        <v>542</v>
      </c>
      <c r="D6834">
        <f>COUNTIF(C$4:C6834,Tabela3[[#This Row],[COMANDA]])</f>
        <v>10</v>
      </c>
      <c r="E6834" t="s">
        <v>1</v>
      </c>
      <c r="G6834" t="s">
        <v>64</v>
      </c>
      <c r="H6834" t="s">
        <v>173</v>
      </c>
      <c r="I6834" s="2">
        <v>1</v>
      </c>
      <c r="J6834" t="s">
        <v>11</v>
      </c>
      <c r="K6834" s="21">
        <f>INDEX(LISTAS!$H:$Q,MATCH(BASE!H6834,LISTAS!$G:$G,0),MATCH(BASE!J6834,LISTAS!$H$3:$Q$3,0))*Tabela3[[#This Row],[QUANTIDADE]]</f>
        <v>9</v>
      </c>
      <c r="L6834" s="2" t="str">
        <f>TEXT(Tabela3[[#This Row],[DATA]],"MM")</f>
        <v>05</v>
      </c>
      <c r="M6834" s="2">
        <f>WEEKNUM(Tabela3[[#This Row],[DATA]])</f>
        <v>21</v>
      </c>
      <c r="N6834" s="18">
        <f>YEAR(Tabela3[[#This Row],[DATA]])</f>
        <v>2023</v>
      </c>
    </row>
    <row r="6835" spans="2:14">
      <c r="B6835" s="1">
        <v>45071</v>
      </c>
      <c r="C6835" t="s">
        <v>542</v>
      </c>
      <c r="D6835">
        <f>COUNTIF(C$4:C6835,Tabela3[[#This Row],[COMANDA]])</f>
        <v>11</v>
      </c>
      <c r="E6835" t="s">
        <v>1</v>
      </c>
      <c r="G6835" t="s">
        <v>77</v>
      </c>
      <c r="H6835" t="s">
        <v>83</v>
      </c>
      <c r="I6835" s="2">
        <v>1</v>
      </c>
      <c r="J6835" t="s">
        <v>11</v>
      </c>
      <c r="K6835" s="21">
        <f>INDEX(LISTAS!$H:$Q,MATCH(BASE!H6835,LISTAS!$G:$G,0),MATCH(BASE!J6835,LISTAS!$H$3:$Q$3,0))*Tabela3[[#This Row],[QUANTIDADE]]</f>
        <v>4.5</v>
      </c>
      <c r="L6835" s="2" t="str">
        <f>TEXT(Tabela3[[#This Row],[DATA]],"MM")</f>
        <v>05</v>
      </c>
      <c r="M6835" s="2">
        <f>WEEKNUM(Tabela3[[#This Row],[DATA]])</f>
        <v>21</v>
      </c>
      <c r="N6835" s="18">
        <f>YEAR(Tabela3[[#This Row],[DATA]])</f>
        <v>2023</v>
      </c>
    </row>
    <row r="6836" spans="2:14">
      <c r="B6836" s="1">
        <v>45071</v>
      </c>
      <c r="C6836" t="s">
        <v>542</v>
      </c>
      <c r="D6836">
        <f>COUNTIF(C$4:C6836,Tabela3[[#This Row],[COMANDA]])</f>
        <v>12</v>
      </c>
      <c r="E6836" t="s">
        <v>1</v>
      </c>
      <c r="G6836" t="s">
        <v>9</v>
      </c>
      <c r="H6836" t="s">
        <v>68</v>
      </c>
      <c r="I6836" s="2">
        <v>7</v>
      </c>
      <c r="J6836" t="s">
        <v>11</v>
      </c>
      <c r="K6836" s="21">
        <f>INDEX(LISTAS!$H:$Q,MATCH(BASE!H6836,LISTAS!$G:$G,0),MATCH(BASE!J6836,LISTAS!$H$3:$Q$3,0))*Tabela3[[#This Row],[QUANTIDADE]]</f>
        <v>21</v>
      </c>
      <c r="L6836" s="2" t="str">
        <f>TEXT(Tabela3[[#This Row],[DATA]],"MM")</f>
        <v>05</v>
      </c>
      <c r="M6836" s="2">
        <f>WEEKNUM(Tabela3[[#This Row],[DATA]])</f>
        <v>21</v>
      </c>
      <c r="N6836" s="18">
        <f>YEAR(Tabela3[[#This Row],[DATA]])</f>
        <v>2023</v>
      </c>
    </row>
    <row r="6837" spans="2:14">
      <c r="B6837" s="1">
        <v>45071</v>
      </c>
      <c r="C6837" t="s">
        <v>542</v>
      </c>
      <c r="D6837">
        <f>COUNTIF(C$4:C6837,Tabela3[[#This Row],[COMANDA]])</f>
        <v>13</v>
      </c>
      <c r="E6837" t="s">
        <v>1</v>
      </c>
      <c r="G6837" t="s">
        <v>63</v>
      </c>
      <c r="H6837" t="s">
        <v>184</v>
      </c>
      <c r="I6837" s="2">
        <v>2</v>
      </c>
      <c r="J6837" t="s">
        <v>11</v>
      </c>
      <c r="K6837" s="21">
        <f>INDEX(LISTAS!$H:$Q,MATCH(BASE!H6837,LISTAS!$G:$G,0),MATCH(BASE!J6837,LISTAS!$H$3:$Q$3,0))*Tabela3[[#This Row],[QUANTIDADE]]</f>
        <v>16</v>
      </c>
      <c r="L6837" s="2" t="str">
        <f>TEXT(Tabela3[[#This Row],[DATA]],"MM")</f>
        <v>05</v>
      </c>
      <c r="M6837" s="2">
        <f>WEEKNUM(Tabela3[[#This Row],[DATA]])</f>
        <v>21</v>
      </c>
      <c r="N6837" s="18">
        <f>YEAR(Tabela3[[#This Row],[DATA]])</f>
        <v>2023</v>
      </c>
    </row>
    <row r="6838" spans="2:14">
      <c r="B6838" s="1">
        <v>45071</v>
      </c>
      <c r="C6838" t="s">
        <v>542</v>
      </c>
      <c r="D6838">
        <f>COUNTIF(C$4:C6838,Tabela3[[#This Row],[COMANDA]])</f>
        <v>14</v>
      </c>
      <c r="E6838" t="s">
        <v>1</v>
      </c>
      <c r="G6838" t="s">
        <v>10</v>
      </c>
      <c r="H6838" t="s">
        <v>282</v>
      </c>
      <c r="I6838" s="2">
        <v>1</v>
      </c>
      <c r="J6838" t="s">
        <v>11</v>
      </c>
      <c r="K6838" s="21">
        <f>INDEX(LISTAS!$H:$Q,MATCH(BASE!H6838,LISTAS!$G:$G,0),MATCH(BASE!J6838,LISTAS!$H$3:$Q$3,0))*Tabela3[[#This Row],[QUANTIDADE]]</f>
        <v>4</v>
      </c>
      <c r="L6838" s="2" t="str">
        <f>TEXT(Tabela3[[#This Row],[DATA]],"MM")</f>
        <v>05</v>
      </c>
      <c r="M6838" s="2">
        <f>WEEKNUM(Tabela3[[#This Row],[DATA]])</f>
        <v>21</v>
      </c>
      <c r="N6838" s="18">
        <f>YEAR(Tabela3[[#This Row],[DATA]])</f>
        <v>2023</v>
      </c>
    </row>
    <row r="6839" spans="2:14">
      <c r="B6839" s="1">
        <v>45071</v>
      </c>
      <c r="C6839" t="s">
        <v>542</v>
      </c>
      <c r="D6839">
        <f>COUNTIF(C$4:C6839,Tabela3[[#This Row],[COMANDA]])</f>
        <v>15</v>
      </c>
      <c r="E6839" t="s">
        <v>1</v>
      </c>
      <c r="G6839" t="s">
        <v>9</v>
      </c>
      <c r="H6839" t="s">
        <v>155</v>
      </c>
      <c r="I6839" s="2">
        <v>1</v>
      </c>
      <c r="J6839" t="s">
        <v>11</v>
      </c>
      <c r="K6839" s="21">
        <f>INDEX(LISTAS!$H:$Q,MATCH(BASE!H6839,LISTAS!$G:$G,0),MATCH(BASE!J6839,LISTAS!$H$3:$Q$3,0))*Tabela3[[#This Row],[QUANTIDADE]]</f>
        <v>4</v>
      </c>
      <c r="L6839" s="2" t="str">
        <f>TEXT(Tabela3[[#This Row],[DATA]],"MM")</f>
        <v>05</v>
      </c>
      <c r="M6839" s="2">
        <f>WEEKNUM(Tabela3[[#This Row],[DATA]])</f>
        <v>21</v>
      </c>
      <c r="N6839" s="18">
        <f>YEAR(Tabela3[[#This Row],[DATA]])</f>
        <v>2023</v>
      </c>
    </row>
    <row r="6840" spans="2:14">
      <c r="B6840" s="1">
        <v>45071</v>
      </c>
      <c r="C6840" t="s">
        <v>542</v>
      </c>
      <c r="D6840">
        <f>COUNTIF(C$4:C6840,Tabela3[[#This Row],[COMANDA]])</f>
        <v>16</v>
      </c>
      <c r="E6840" t="s">
        <v>1</v>
      </c>
      <c r="G6840" t="s">
        <v>63</v>
      </c>
      <c r="H6840" t="s">
        <v>180</v>
      </c>
      <c r="I6840" s="2">
        <v>1</v>
      </c>
      <c r="J6840" t="s">
        <v>11</v>
      </c>
      <c r="K6840" s="21">
        <f>INDEX(LISTAS!$H:$Q,MATCH(BASE!H6840,LISTAS!$G:$G,0),MATCH(BASE!J6840,LISTAS!$H$3:$Q$3,0))*Tabela3[[#This Row],[QUANTIDADE]]</f>
        <v>6</v>
      </c>
      <c r="L6840" s="2" t="str">
        <f>TEXT(Tabela3[[#This Row],[DATA]],"MM")</f>
        <v>05</v>
      </c>
      <c r="M6840" s="2">
        <f>WEEKNUM(Tabela3[[#This Row],[DATA]])</f>
        <v>21</v>
      </c>
      <c r="N6840" s="18">
        <f>YEAR(Tabela3[[#This Row],[DATA]])</f>
        <v>2023</v>
      </c>
    </row>
    <row r="6841" spans="2:14">
      <c r="B6841" s="1">
        <v>45071</v>
      </c>
      <c r="C6841" t="s">
        <v>542</v>
      </c>
      <c r="D6841">
        <f>COUNTIF(C$4:C6841,Tabela3[[#This Row],[COMANDA]])</f>
        <v>17</v>
      </c>
      <c r="E6841" t="s">
        <v>1</v>
      </c>
      <c r="G6841" t="s">
        <v>9</v>
      </c>
      <c r="H6841" t="s">
        <v>146</v>
      </c>
      <c r="I6841" s="2">
        <v>3</v>
      </c>
      <c r="J6841" t="s">
        <v>11</v>
      </c>
      <c r="K6841" s="21">
        <f>INDEX(LISTAS!$H:$Q,MATCH(BASE!H6841,LISTAS!$G:$G,0),MATCH(BASE!J6841,LISTAS!$H$3:$Q$3,0))*Tabela3[[#This Row],[QUANTIDADE]]</f>
        <v>12</v>
      </c>
      <c r="L6841" s="2" t="str">
        <f>TEXT(Tabela3[[#This Row],[DATA]],"MM")</f>
        <v>05</v>
      </c>
      <c r="M6841" s="2">
        <f>WEEKNUM(Tabela3[[#This Row],[DATA]])</f>
        <v>21</v>
      </c>
      <c r="N6841" s="18">
        <f>YEAR(Tabela3[[#This Row],[DATA]])</f>
        <v>2023</v>
      </c>
    </row>
    <row r="6842" spans="2:14">
      <c r="B6842" s="1">
        <v>45071</v>
      </c>
      <c r="C6842" t="s">
        <v>542</v>
      </c>
      <c r="D6842">
        <f>COUNTIF(C$4:C6842,Tabela3[[#This Row],[COMANDA]])</f>
        <v>18</v>
      </c>
      <c r="E6842" t="s">
        <v>1</v>
      </c>
      <c r="G6842" t="s">
        <v>77</v>
      </c>
      <c r="H6842" t="s">
        <v>79</v>
      </c>
      <c r="I6842" s="2">
        <v>3</v>
      </c>
      <c r="J6842" t="s">
        <v>11</v>
      </c>
      <c r="K6842" s="21">
        <f>INDEX(LISTAS!$H:$Q,MATCH(BASE!H6842,LISTAS!$G:$G,0),MATCH(BASE!J6842,LISTAS!$H$3:$Q$3,0))*Tabela3[[#This Row],[QUANTIDADE]]</f>
        <v>13.5</v>
      </c>
      <c r="L6842" s="2" t="str">
        <f>TEXT(Tabela3[[#This Row],[DATA]],"MM")</f>
        <v>05</v>
      </c>
      <c r="M6842" s="2">
        <f>WEEKNUM(Tabela3[[#This Row],[DATA]])</f>
        <v>21</v>
      </c>
      <c r="N6842" s="18">
        <f>YEAR(Tabela3[[#This Row],[DATA]])</f>
        <v>2023</v>
      </c>
    </row>
    <row r="6843" spans="2:14">
      <c r="B6843" s="1">
        <v>45071</v>
      </c>
      <c r="C6843" t="s">
        <v>542</v>
      </c>
      <c r="D6843">
        <f>COUNTIF(C$4:C6843,Tabela3[[#This Row],[COMANDA]])</f>
        <v>19</v>
      </c>
      <c r="E6843" t="s">
        <v>1</v>
      </c>
      <c r="G6843" t="s">
        <v>10</v>
      </c>
      <c r="H6843" t="s">
        <v>94</v>
      </c>
      <c r="I6843" s="2">
        <v>1</v>
      </c>
      <c r="J6843" t="s">
        <v>12</v>
      </c>
      <c r="K6843" s="21">
        <f>INDEX(LISTAS!$H:$Q,MATCH(BASE!H6843,LISTAS!$G:$G,0),MATCH(BASE!J6843,LISTAS!$H$3:$Q$3,0))*Tabela3[[#This Row],[QUANTIDADE]]</f>
        <v>3</v>
      </c>
      <c r="L6843" s="2" t="str">
        <f>TEXT(Tabela3[[#This Row],[DATA]],"MM")</f>
        <v>05</v>
      </c>
      <c r="M6843" s="2">
        <f>WEEKNUM(Tabela3[[#This Row],[DATA]])</f>
        <v>21</v>
      </c>
      <c r="N6843" s="18">
        <f>YEAR(Tabela3[[#This Row],[DATA]])</f>
        <v>2023</v>
      </c>
    </row>
    <row r="6844" spans="2:14">
      <c r="B6844" s="1">
        <v>45071</v>
      </c>
      <c r="C6844" t="s">
        <v>542</v>
      </c>
      <c r="D6844">
        <f>COUNTIF(C$4:C6844,Tabela3[[#This Row],[COMANDA]])</f>
        <v>20</v>
      </c>
      <c r="E6844" t="s">
        <v>1</v>
      </c>
      <c r="G6844" t="s">
        <v>10</v>
      </c>
      <c r="H6844" t="s">
        <v>537</v>
      </c>
      <c r="I6844" s="2">
        <v>1</v>
      </c>
      <c r="J6844" t="s">
        <v>11</v>
      </c>
      <c r="K6844" s="21">
        <v>2.5</v>
      </c>
      <c r="L6844" s="2" t="str">
        <f>TEXT(Tabela3[[#This Row],[DATA]],"MM")</f>
        <v>05</v>
      </c>
      <c r="M6844" s="2">
        <f>WEEKNUM(Tabela3[[#This Row],[DATA]])</f>
        <v>21</v>
      </c>
      <c r="N6844" s="18">
        <f>YEAR(Tabela3[[#This Row],[DATA]])</f>
        <v>2023</v>
      </c>
    </row>
    <row r="6845" spans="2:14">
      <c r="B6845" s="1">
        <v>45071</v>
      </c>
      <c r="C6845" t="s">
        <v>542</v>
      </c>
      <c r="D6845">
        <f>COUNTIF(C$4:C6845,Tabela3[[#This Row],[COMANDA]])</f>
        <v>21</v>
      </c>
      <c r="E6845" t="s">
        <v>1</v>
      </c>
      <c r="G6845" t="s">
        <v>77</v>
      </c>
      <c r="H6845" t="s">
        <v>217</v>
      </c>
      <c r="I6845" s="2">
        <v>1</v>
      </c>
      <c r="J6845" t="s">
        <v>11</v>
      </c>
      <c r="K6845" s="21">
        <f>INDEX(LISTAS!$H:$Q,MATCH(BASE!H6845,LISTAS!$G:$G,0),MATCH(BASE!J6845,LISTAS!$H$3:$Q$3,0))*Tabela3[[#This Row],[QUANTIDADE]]</f>
        <v>6</v>
      </c>
      <c r="L6845" s="2" t="str">
        <f>TEXT(Tabela3[[#This Row],[DATA]],"MM")</f>
        <v>05</v>
      </c>
      <c r="M6845" s="2">
        <f>WEEKNUM(Tabela3[[#This Row],[DATA]])</f>
        <v>21</v>
      </c>
      <c r="N6845" s="18">
        <f>YEAR(Tabela3[[#This Row],[DATA]])</f>
        <v>2023</v>
      </c>
    </row>
    <row r="6846" spans="2:14">
      <c r="B6846" s="1">
        <v>45071</v>
      </c>
      <c r="C6846" t="s">
        <v>542</v>
      </c>
      <c r="D6846">
        <f>COUNTIF(C$4:C6846,Tabela3[[#This Row],[COMANDA]])</f>
        <v>22</v>
      </c>
      <c r="E6846" t="s">
        <v>1</v>
      </c>
      <c r="G6846" t="s">
        <v>10</v>
      </c>
      <c r="H6846" t="s">
        <v>117</v>
      </c>
      <c r="I6846" s="2">
        <v>4</v>
      </c>
      <c r="J6846" t="s">
        <v>11</v>
      </c>
      <c r="K6846" s="21">
        <f>INDEX(LISTAS!$H:$Q,MATCH(BASE!H6846,LISTAS!$G:$G,0),MATCH(BASE!J6846,LISTAS!$H$3:$Q$3,0))*Tabela3[[#This Row],[QUANTIDADE]]</f>
        <v>2</v>
      </c>
      <c r="L6846" s="2" t="str">
        <f>TEXT(Tabela3[[#This Row],[DATA]],"MM")</f>
        <v>05</v>
      </c>
      <c r="M6846" s="2">
        <f>WEEKNUM(Tabela3[[#This Row],[DATA]])</f>
        <v>21</v>
      </c>
      <c r="N6846" s="18">
        <f>YEAR(Tabela3[[#This Row],[DATA]])</f>
        <v>2023</v>
      </c>
    </row>
    <row r="6847" spans="2:14">
      <c r="B6847" s="1">
        <v>45071</v>
      </c>
      <c r="C6847" t="s">
        <v>542</v>
      </c>
      <c r="D6847">
        <f>COUNTIF(C$4:C6847,Tabela3[[#This Row],[COMANDA]])</f>
        <v>23</v>
      </c>
      <c r="E6847" t="s">
        <v>1</v>
      </c>
      <c r="G6847" t="s">
        <v>10</v>
      </c>
      <c r="H6847" t="s">
        <v>431</v>
      </c>
      <c r="I6847" s="2">
        <v>1</v>
      </c>
      <c r="J6847" t="s">
        <v>11</v>
      </c>
      <c r="K6847" s="21">
        <f>INDEX(LISTAS!$H:$Q,MATCH(BASE!H6847,LISTAS!$G:$G,0),MATCH(BASE!J6847,LISTAS!$H$3:$Q$3,0))*Tabela3[[#This Row],[QUANTIDADE]]</f>
        <v>4</v>
      </c>
      <c r="L6847" s="2" t="str">
        <f>TEXT(Tabela3[[#This Row],[DATA]],"MM")</f>
        <v>05</v>
      </c>
      <c r="M6847" s="2">
        <f>WEEKNUM(Tabela3[[#This Row],[DATA]])</f>
        <v>21</v>
      </c>
      <c r="N6847" s="18">
        <f>YEAR(Tabela3[[#This Row],[DATA]])</f>
        <v>2023</v>
      </c>
    </row>
    <row r="6848" spans="2:14">
      <c r="B6848" s="1">
        <v>45071</v>
      </c>
      <c r="C6848" t="s">
        <v>542</v>
      </c>
      <c r="D6848">
        <f>COUNTIF(C$4:C6848,Tabela3[[#This Row],[COMANDA]])</f>
        <v>24</v>
      </c>
      <c r="E6848" t="s">
        <v>1</v>
      </c>
      <c r="G6848" t="s">
        <v>10</v>
      </c>
      <c r="H6848" t="s">
        <v>119</v>
      </c>
      <c r="I6848" s="2">
        <v>6</v>
      </c>
      <c r="J6848" t="s">
        <v>11</v>
      </c>
      <c r="K6848" s="21">
        <f>INDEX(LISTAS!$H:$Q,MATCH(BASE!H6848,LISTAS!$G:$G,0),MATCH(BASE!J6848,LISTAS!$H$3:$Q$3,0))*Tabela3[[#This Row],[QUANTIDADE]]</f>
        <v>36</v>
      </c>
      <c r="L6848" s="2" t="str">
        <f>TEXT(Tabela3[[#This Row],[DATA]],"MM")</f>
        <v>05</v>
      </c>
      <c r="M6848" s="2">
        <f>WEEKNUM(Tabela3[[#This Row],[DATA]])</f>
        <v>21</v>
      </c>
      <c r="N6848" s="18">
        <f>YEAR(Tabela3[[#This Row],[DATA]])</f>
        <v>2023</v>
      </c>
    </row>
    <row r="6849" spans="2:14">
      <c r="B6849" s="1">
        <v>45071</v>
      </c>
      <c r="C6849" t="s">
        <v>542</v>
      </c>
      <c r="D6849">
        <f>COUNTIF(C$4:C6849,Tabela3[[#This Row],[COMANDA]])</f>
        <v>25</v>
      </c>
      <c r="E6849" t="s">
        <v>1</v>
      </c>
      <c r="G6849" t="s">
        <v>9</v>
      </c>
      <c r="H6849" t="s">
        <v>127</v>
      </c>
      <c r="I6849" s="2">
        <v>1</v>
      </c>
      <c r="J6849" t="s">
        <v>11</v>
      </c>
      <c r="K6849" s="21">
        <f>INDEX(LISTAS!$H:$Q,MATCH(BASE!H6849,LISTAS!$G:$G,0),MATCH(BASE!J6849,LISTAS!$H$3:$Q$3,0))*Tabela3[[#This Row],[QUANTIDADE]]</f>
        <v>4.5</v>
      </c>
      <c r="L6849" s="2" t="str">
        <f>TEXT(Tabela3[[#This Row],[DATA]],"MM")</f>
        <v>05</v>
      </c>
      <c r="M6849" s="2">
        <f>WEEKNUM(Tabela3[[#This Row],[DATA]])</f>
        <v>21</v>
      </c>
      <c r="N6849" s="18">
        <f>YEAR(Tabela3[[#This Row],[DATA]])</f>
        <v>2023</v>
      </c>
    </row>
    <row r="6850" spans="2:14">
      <c r="B6850" s="1">
        <v>45071</v>
      </c>
      <c r="C6850" t="s">
        <v>542</v>
      </c>
      <c r="D6850">
        <f>COUNTIF(C$4:C6850,Tabela3[[#This Row],[COMANDA]])</f>
        <v>26</v>
      </c>
      <c r="E6850" t="s">
        <v>1</v>
      </c>
      <c r="G6850" t="s">
        <v>9</v>
      </c>
      <c r="H6850" t="s">
        <v>142</v>
      </c>
      <c r="I6850" s="2">
        <v>2</v>
      </c>
      <c r="J6850" t="s">
        <v>11</v>
      </c>
      <c r="K6850" s="21">
        <f>INDEX(LISTAS!$H:$Q,MATCH(BASE!H6850,LISTAS!$G:$G,0),MATCH(BASE!J6850,LISTAS!$H$3:$Q$3,0))*Tabela3[[#This Row],[QUANTIDADE]]</f>
        <v>12</v>
      </c>
      <c r="L6850" s="2" t="str">
        <f>TEXT(Tabela3[[#This Row],[DATA]],"MM")</f>
        <v>05</v>
      </c>
      <c r="M6850" s="2">
        <f>WEEKNUM(Tabela3[[#This Row],[DATA]])</f>
        <v>21</v>
      </c>
      <c r="N6850" s="18">
        <f>YEAR(Tabela3[[#This Row],[DATA]])</f>
        <v>2023</v>
      </c>
    </row>
    <row r="6851" spans="2:14">
      <c r="B6851" s="1">
        <v>45071</v>
      </c>
      <c r="C6851" t="s">
        <v>542</v>
      </c>
      <c r="D6851">
        <f>COUNTIF(C$4:C6851,Tabela3[[#This Row],[COMANDA]])</f>
        <v>27</v>
      </c>
      <c r="E6851" t="s">
        <v>1</v>
      </c>
      <c r="G6851" t="s">
        <v>10</v>
      </c>
      <c r="H6851" t="s">
        <v>101</v>
      </c>
      <c r="I6851" s="2">
        <v>3</v>
      </c>
      <c r="J6851" t="s">
        <v>12</v>
      </c>
      <c r="K6851" s="21">
        <f>INDEX(LISTAS!$H:$Q,MATCH(BASE!H6851,LISTAS!$G:$G,0),MATCH(BASE!J6851,LISTAS!$H$3:$Q$3,0))*Tabela3[[#This Row],[QUANTIDADE]]</f>
        <v>9</v>
      </c>
      <c r="L6851" s="2" t="str">
        <f>TEXT(Tabela3[[#This Row],[DATA]],"MM")</f>
        <v>05</v>
      </c>
      <c r="M6851" s="2">
        <f>WEEKNUM(Tabela3[[#This Row],[DATA]])</f>
        <v>21</v>
      </c>
      <c r="N6851" s="18">
        <f>YEAR(Tabela3[[#This Row],[DATA]])</f>
        <v>2023</v>
      </c>
    </row>
    <row r="6852" spans="2:14">
      <c r="B6852" s="1">
        <v>45071</v>
      </c>
      <c r="C6852" t="s">
        <v>542</v>
      </c>
      <c r="D6852">
        <f>COUNTIF(C$4:C6852,Tabela3[[#This Row],[COMANDA]])</f>
        <v>28</v>
      </c>
      <c r="E6852" t="s">
        <v>1</v>
      </c>
      <c r="G6852" t="s">
        <v>9</v>
      </c>
      <c r="H6852" t="s">
        <v>521</v>
      </c>
      <c r="I6852" s="2">
        <v>1</v>
      </c>
      <c r="J6852" t="s">
        <v>11</v>
      </c>
      <c r="K6852" s="21">
        <f>INDEX(LISTAS!$H:$Q,MATCH(BASE!H6852,LISTAS!$G:$G,0),MATCH(BASE!J6852,LISTAS!$H$3:$Q$3,0))*Tabela3[[#This Row],[QUANTIDADE]]</f>
        <v>6</v>
      </c>
      <c r="L6852" s="2" t="str">
        <f>TEXT(Tabela3[[#This Row],[DATA]],"MM")</f>
        <v>05</v>
      </c>
      <c r="M6852" s="2">
        <f>WEEKNUM(Tabela3[[#This Row],[DATA]])</f>
        <v>21</v>
      </c>
      <c r="N6852" s="18">
        <f>YEAR(Tabela3[[#This Row],[DATA]])</f>
        <v>2023</v>
      </c>
    </row>
    <row r="6853" spans="2:14">
      <c r="B6853" s="1">
        <v>45071</v>
      </c>
      <c r="C6853" t="s">
        <v>542</v>
      </c>
      <c r="D6853">
        <f>COUNTIF(C$4:C6853,Tabela3[[#This Row],[COMANDA]])</f>
        <v>29</v>
      </c>
      <c r="E6853" t="s">
        <v>1</v>
      </c>
      <c r="G6853" t="s">
        <v>9</v>
      </c>
      <c r="H6853" t="s">
        <v>464</v>
      </c>
      <c r="I6853" s="2">
        <v>1</v>
      </c>
      <c r="J6853" t="s">
        <v>11</v>
      </c>
      <c r="K6853" s="21">
        <f>INDEX(LISTAS!$H:$Q,MATCH(BASE!H6853,LISTAS!$G:$G,0),MATCH(BASE!J6853,LISTAS!$H$3:$Q$3,0))*Tabela3[[#This Row],[QUANTIDADE]]</f>
        <v>5</v>
      </c>
      <c r="L6853" s="2" t="str">
        <f>TEXT(Tabela3[[#This Row],[DATA]],"MM")</f>
        <v>05</v>
      </c>
      <c r="M6853" s="2">
        <f>WEEKNUM(Tabela3[[#This Row],[DATA]])</f>
        <v>21</v>
      </c>
      <c r="N6853" s="18">
        <f>YEAR(Tabela3[[#This Row],[DATA]])</f>
        <v>2023</v>
      </c>
    </row>
    <row r="6854" spans="2:14">
      <c r="B6854" s="1">
        <v>45071</v>
      </c>
      <c r="C6854" t="s">
        <v>542</v>
      </c>
      <c r="D6854">
        <f>COUNTIF(C$4:C6854,Tabela3[[#This Row],[COMANDA]])</f>
        <v>30</v>
      </c>
      <c r="E6854" t="s">
        <v>1</v>
      </c>
      <c r="G6854" t="s">
        <v>9</v>
      </c>
      <c r="H6854" t="s">
        <v>241</v>
      </c>
      <c r="I6854" s="2">
        <v>1</v>
      </c>
      <c r="J6854" t="s">
        <v>11</v>
      </c>
      <c r="K6854" s="21">
        <f>INDEX(LISTAS!$H:$Q,MATCH(BASE!H6854,LISTAS!$G:$G,0),MATCH(BASE!J6854,LISTAS!$H$3:$Q$3,0))*Tabela3[[#This Row],[QUANTIDADE]]</f>
        <v>3</v>
      </c>
      <c r="L6854" s="2" t="str">
        <f>TEXT(Tabela3[[#This Row],[DATA]],"MM")</f>
        <v>05</v>
      </c>
      <c r="M6854" s="2">
        <f>WEEKNUM(Tabela3[[#This Row],[DATA]])</f>
        <v>21</v>
      </c>
      <c r="N6854" s="18">
        <f>YEAR(Tabela3[[#This Row],[DATA]])</f>
        <v>2023</v>
      </c>
    </row>
    <row r="6855" spans="2:14">
      <c r="B6855" s="1">
        <v>45071</v>
      </c>
      <c r="C6855" t="s">
        <v>542</v>
      </c>
      <c r="D6855">
        <f>COUNTIF(C$4:C6855,Tabela3[[#This Row],[COMANDA]])</f>
        <v>31</v>
      </c>
      <c r="E6855" t="s">
        <v>1</v>
      </c>
      <c r="G6855" t="s">
        <v>10</v>
      </c>
      <c r="H6855" t="s">
        <v>88</v>
      </c>
      <c r="I6855" s="2">
        <v>1</v>
      </c>
      <c r="J6855" t="s">
        <v>11</v>
      </c>
      <c r="K6855" s="21">
        <f>INDEX(LISTAS!$H:$Q,MATCH(BASE!H6855,LISTAS!$G:$G,0),MATCH(BASE!J6855,LISTAS!$H$3:$Q$3,0))*Tabela3[[#This Row],[QUANTIDADE]]</f>
        <v>8</v>
      </c>
      <c r="L6855" s="2" t="str">
        <f>TEXT(Tabela3[[#This Row],[DATA]],"MM")</f>
        <v>05</v>
      </c>
      <c r="M6855" s="2">
        <f>WEEKNUM(Tabela3[[#This Row],[DATA]])</f>
        <v>21</v>
      </c>
      <c r="N6855" s="18">
        <f>YEAR(Tabela3[[#This Row],[DATA]])</f>
        <v>2023</v>
      </c>
    </row>
    <row r="6856" spans="2:14">
      <c r="B6856" s="1">
        <v>45071</v>
      </c>
      <c r="C6856" t="s">
        <v>542</v>
      </c>
      <c r="D6856">
        <f>COUNTIF(C$4:C6856,Tabela3[[#This Row],[COMANDA]])</f>
        <v>32</v>
      </c>
      <c r="E6856" t="s">
        <v>1</v>
      </c>
      <c r="G6856" t="s">
        <v>62</v>
      </c>
      <c r="H6856" t="s">
        <v>192</v>
      </c>
      <c r="I6856" s="2">
        <v>1</v>
      </c>
      <c r="J6856" t="s">
        <v>11</v>
      </c>
      <c r="K6856" s="21">
        <f>INDEX(LISTAS!$H:$Q,MATCH(BASE!H6856,LISTAS!$G:$G,0),MATCH(BASE!J6856,LISTAS!$H$3:$Q$3,0))*Tabela3[[#This Row],[QUANTIDADE]]</f>
        <v>6</v>
      </c>
      <c r="L6856" s="2" t="str">
        <f>TEXT(Tabela3[[#This Row],[DATA]],"MM")</f>
        <v>05</v>
      </c>
      <c r="M6856" s="2">
        <f>WEEKNUM(Tabela3[[#This Row],[DATA]])</f>
        <v>21</v>
      </c>
      <c r="N6856" s="18">
        <f>YEAR(Tabela3[[#This Row],[DATA]])</f>
        <v>2023</v>
      </c>
    </row>
    <row r="6857" spans="2:14">
      <c r="B6857" s="1">
        <v>45071</v>
      </c>
      <c r="C6857" t="s">
        <v>542</v>
      </c>
      <c r="D6857">
        <f>COUNTIF(C$4:C6857,Tabela3[[#This Row],[COMANDA]])</f>
        <v>33</v>
      </c>
      <c r="E6857" t="s">
        <v>1</v>
      </c>
      <c r="G6857" t="s">
        <v>9</v>
      </c>
      <c r="H6857" t="s">
        <v>208</v>
      </c>
      <c r="I6857" s="2">
        <v>1</v>
      </c>
      <c r="J6857" t="s">
        <v>11</v>
      </c>
      <c r="K6857" s="21">
        <f>INDEX(LISTAS!$H:$Q,MATCH(BASE!H6857,LISTAS!$G:$G,0),MATCH(BASE!J6857,LISTAS!$H$3:$Q$3,0))*Tabela3[[#This Row],[QUANTIDADE]]</f>
        <v>4</v>
      </c>
      <c r="L6857" s="2" t="str">
        <f>TEXT(Tabela3[[#This Row],[DATA]],"MM")</f>
        <v>05</v>
      </c>
      <c r="M6857" s="2">
        <f>WEEKNUM(Tabela3[[#This Row],[DATA]])</f>
        <v>21</v>
      </c>
      <c r="N6857" s="18">
        <f>YEAR(Tabela3[[#This Row],[DATA]])</f>
        <v>2023</v>
      </c>
    </row>
    <row r="6858" spans="2:14">
      <c r="B6858" s="1">
        <v>45071</v>
      </c>
      <c r="C6858" t="s">
        <v>542</v>
      </c>
      <c r="D6858">
        <f>COUNTIF(C$4:C6858,Tabela3[[#This Row],[COMANDA]])</f>
        <v>34</v>
      </c>
      <c r="E6858" t="s">
        <v>1</v>
      </c>
      <c r="G6858" t="s">
        <v>9</v>
      </c>
      <c r="H6858" t="s">
        <v>385</v>
      </c>
      <c r="I6858" s="2">
        <v>1</v>
      </c>
      <c r="J6858" t="s">
        <v>11</v>
      </c>
      <c r="K6858" s="21">
        <f>INDEX(LISTAS!$H:$Q,MATCH(BASE!H6858,LISTAS!$G:$G,0),MATCH(BASE!J6858,LISTAS!$H$3:$Q$3,0))*Tabela3[[#This Row],[QUANTIDADE]]</f>
        <v>3</v>
      </c>
      <c r="L6858" s="2" t="str">
        <f>TEXT(Tabela3[[#This Row],[DATA]],"MM")</f>
        <v>05</v>
      </c>
      <c r="M6858" s="2">
        <f>WEEKNUM(Tabela3[[#This Row],[DATA]])</f>
        <v>21</v>
      </c>
      <c r="N6858" s="18">
        <f>YEAR(Tabela3[[#This Row],[DATA]])</f>
        <v>2023</v>
      </c>
    </row>
    <row r="6859" spans="2:14">
      <c r="B6859" s="1">
        <v>45071</v>
      </c>
      <c r="C6859" t="s">
        <v>542</v>
      </c>
      <c r="D6859">
        <f>COUNTIF(C$4:C6859,Tabela3[[#This Row],[COMANDA]])</f>
        <v>35</v>
      </c>
      <c r="E6859" t="s">
        <v>1</v>
      </c>
      <c r="G6859" t="s">
        <v>10</v>
      </c>
      <c r="H6859" t="s">
        <v>432</v>
      </c>
      <c r="I6859" s="2">
        <v>2</v>
      </c>
      <c r="J6859" t="s">
        <v>11</v>
      </c>
      <c r="K6859" s="21">
        <f>INDEX(LISTAS!$H:$Q,MATCH(BASE!H6859,LISTAS!$G:$G,0),MATCH(BASE!J6859,LISTAS!$H$3:$Q$3,0))*Tabela3[[#This Row],[QUANTIDADE]]</f>
        <v>6</v>
      </c>
      <c r="L6859" s="2" t="str">
        <f>TEXT(Tabela3[[#This Row],[DATA]],"MM")</f>
        <v>05</v>
      </c>
      <c r="M6859" s="2">
        <f>WEEKNUM(Tabela3[[#This Row],[DATA]])</f>
        <v>21</v>
      </c>
      <c r="N6859" s="18">
        <f>YEAR(Tabela3[[#This Row],[DATA]])</f>
        <v>2023</v>
      </c>
    </row>
    <row r="6860" spans="2:14">
      <c r="B6860" s="1">
        <v>45071</v>
      </c>
      <c r="C6860" t="s">
        <v>542</v>
      </c>
      <c r="D6860">
        <f>COUNTIF(C$4:C6860,Tabela3[[#This Row],[COMANDA]])</f>
        <v>36</v>
      </c>
      <c r="E6860" t="s">
        <v>1</v>
      </c>
      <c r="G6860" t="s">
        <v>9</v>
      </c>
      <c r="H6860" t="s">
        <v>133</v>
      </c>
      <c r="I6860" s="2">
        <v>1</v>
      </c>
      <c r="J6860" t="s">
        <v>11</v>
      </c>
      <c r="K6860" s="21">
        <f>INDEX(LISTAS!$H:$Q,MATCH(BASE!H6860,LISTAS!$G:$G,0),MATCH(BASE!J6860,LISTAS!$H$3:$Q$3,0))*Tabela3[[#This Row],[QUANTIDADE]]</f>
        <v>6</v>
      </c>
      <c r="L6860" s="2" t="str">
        <f>TEXT(Tabela3[[#This Row],[DATA]],"MM")</f>
        <v>05</v>
      </c>
      <c r="M6860" s="2">
        <f>WEEKNUM(Tabela3[[#This Row],[DATA]])</f>
        <v>21</v>
      </c>
      <c r="N6860" s="18">
        <f>YEAR(Tabela3[[#This Row],[DATA]])</f>
        <v>2023</v>
      </c>
    </row>
    <row r="6861" spans="2:14">
      <c r="B6861" s="1">
        <v>45071</v>
      </c>
      <c r="C6861" t="s">
        <v>542</v>
      </c>
      <c r="D6861">
        <f>COUNTIF(C$4:C6861,Tabela3[[#This Row],[COMANDA]])</f>
        <v>37</v>
      </c>
      <c r="E6861" t="s">
        <v>1</v>
      </c>
      <c r="G6861" t="s">
        <v>10</v>
      </c>
      <c r="H6861" t="s">
        <v>221</v>
      </c>
      <c r="I6861" s="2">
        <v>1</v>
      </c>
      <c r="J6861" t="s">
        <v>11</v>
      </c>
      <c r="K6861" s="21">
        <f>INDEX(LISTAS!$H:$Q,MATCH(BASE!H6861,LISTAS!$G:$G,0),MATCH(BASE!J6861,LISTAS!$H$3:$Q$3,0))*Tabela3[[#This Row],[QUANTIDADE]]</f>
        <v>3.5</v>
      </c>
      <c r="L6861" s="2" t="str">
        <f>TEXT(Tabela3[[#This Row],[DATA]],"MM")</f>
        <v>05</v>
      </c>
      <c r="M6861" s="2">
        <f>WEEKNUM(Tabela3[[#This Row],[DATA]])</f>
        <v>21</v>
      </c>
      <c r="N6861" s="18">
        <f>YEAR(Tabela3[[#This Row],[DATA]])</f>
        <v>2023</v>
      </c>
    </row>
    <row r="6862" spans="2:14">
      <c r="B6862" s="1">
        <v>45071</v>
      </c>
      <c r="C6862" t="s">
        <v>542</v>
      </c>
      <c r="D6862">
        <f>COUNTIF(C$4:C6862,Tabela3[[#This Row],[COMANDA]])</f>
        <v>38</v>
      </c>
      <c r="E6862" t="s">
        <v>1</v>
      </c>
      <c r="G6862" t="s">
        <v>10</v>
      </c>
      <c r="H6862" t="s">
        <v>108</v>
      </c>
      <c r="I6862" s="2">
        <v>1</v>
      </c>
      <c r="J6862" t="s">
        <v>12</v>
      </c>
      <c r="K6862" s="21">
        <v>3</v>
      </c>
      <c r="L6862" s="2" t="str">
        <f>TEXT(Tabela3[[#This Row],[DATA]],"MM")</f>
        <v>05</v>
      </c>
      <c r="M6862" s="2">
        <f>WEEKNUM(Tabela3[[#This Row],[DATA]])</f>
        <v>21</v>
      </c>
      <c r="N6862" s="18">
        <f>YEAR(Tabela3[[#This Row],[DATA]])</f>
        <v>2023</v>
      </c>
    </row>
    <row r="6863" spans="2:14">
      <c r="B6863" s="1">
        <v>45072</v>
      </c>
      <c r="C6863">
        <v>14045</v>
      </c>
      <c r="D6863">
        <f>COUNTIF(C$4:C6863,Tabela3[[#This Row],[COMANDA]])</f>
        <v>4</v>
      </c>
      <c r="E6863" t="s">
        <v>90</v>
      </c>
      <c r="F6863" t="s">
        <v>98</v>
      </c>
      <c r="G6863" t="s">
        <v>9</v>
      </c>
      <c r="H6863" t="s">
        <v>228</v>
      </c>
      <c r="I6863" s="2">
        <v>1</v>
      </c>
      <c r="J6863" t="s">
        <v>11</v>
      </c>
      <c r="K6863" s="21">
        <f>INDEX(LISTAS!$H:$Q,MATCH(BASE!H6863,LISTAS!$G:$G,0),MATCH(BASE!J6863,LISTAS!$H$3:$Q$3,0))*Tabela3[[#This Row],[QUANTIDADE]]</f>
        <v>6</v>
      </c>
      <c r="L6863" s="2" t="str">
        <f>TEXT(Tabela3[[#This Row],[DATA]],"MM")</f>
        <v>05</v>
      </c>
      <c r="M6863" s="2">
        <f>WEEKNUM(Tabela3[[#This Row],[DATA]])</f>
        <v>21</v>
      </c>
      <c r="N6863" s="18">
        <f>YEAR(Tabela3[[#This Row],[DATA]])</f>
        <v>2023</v>
      </c>
    </row>
    <row r="6864" spans="2:14">
      <c r="B6864" s="1">
        <v>45072</v>
      </c>
      <c r="C6864">
        <v>14045</v>
      </c>
      <c r="D6864">
        <f>COUNTIF(C$4:C6864,Tabela3[[#This Row],[COMANDA]])</f>
        <v>5</v>
      </c>
      <c r="E6864" t="s">
        <v>90</v>
      </c>
      <c r="F6864" t="s">
        <v>98</v>
      </c>
      <c r="G6864" t="s">
        <v>10</v>
      </c>
      <c r="H6864" t="s">
        <v>150</v>
      </c>
      <c r="I6864" s="2">
        <v>1</v>
      </c>
      <c r="J6864" t="s">
        <v>11</v>
      </c>
      <c r="K6864" s="21">
        <f>INDEX(LISTAS!$H:$Q,MATCH(BASE!H6864,LISTAS!$G:$G,0),MATCH(BASE!J6864,LISTAS!$H$3:$Q$3,0))*Tabela3[[#This Row],[QUANTIDADE]]</f>
        <v>1</v>
      </c>
      <c r="L6864" s="2" t="str">
        <f>TEXT(Tabela3[[#This Row],[DATA]],"MM")</f>
        <v>05</v>
      </c>
      <c r="M6864" s="2">
        <f>WEEKNUM(Tabela3[[#This Row],[DATA]])</f>
        <v>21</v>
      </c>
      <c r="N6864" s="18">
        <f>YEAR(Tabela3[[#This Row],[DATA]])</f>
        <v>2023</v>
      </c>
    </row>
    <row r="6865" spans="2:14">
      <c r="B6865" s="1">
        <v>45072</v>
      </c>
      <c r="C6865">
        <v>15019</v>
      </c>
      <c r="D6865">
        <f>COUNTIF(C$4:C6865,Tabela3[[#This Row],[COMANDA]])</f>
        <v>1</v>
      </c>
      <c r="E6865" t="s">
        <v>1</v>
      </c>
      <c r="F6865" t="s">
        <v>100</v>
      </c>
      <c r="G6865" t="s">
        <v>8</v>
      </c>
      <c r="H6865" t="s">
        <v>43</v>
      </c>
      <c r="I6865" s="2">
        <v>1</v>
      </c>
      <c r="J6865" t="s">
        <v>11</v>
      </c>
      <c r="K6865" s="21">
        <f>INDEX(LISTAS!$H:$Q,MATCH(BASE!H6865,LISTAS!$G:$G,0),MATCH(BASE!J6865,LISTAS!$H$3:$Q$3,0))*Tabela3[[#This Row],[QUANTIDADE]]</f>
        <v>18</v>
      </c>
      <c r="L6865" s="2" t="str">
        <f>TEXT(Tabela3[[#This Row],[DATA]],"MM")</f>
        <v>05</v>
      </c>
      <c r="M6865" s="2">
        <f>WEEKNUM(Tabela3[[#This Row],[DATA]])</f>
        <v>21</v>
      </c>
      <c r="N6865" s="18">
        <f>YEAR(Tabela3[[#This Row],[DATA]])</f>
        <v>2023</v>
      </c>
    </row>
    <row r="6866" spans="2:14">
      <c r="B6866" s="1">
        <v>45072</v>
      </c>
      <c r="C6866">
        <v>15020</v>
      </c>
      <c r="D6866">
        <f>COUNTIF(C$4:C6866,Tabela3[[#This Row],[COMANDA]])</f>
        <v>1</v>
      </c>
      <c r="E6866" t="s">
        <v>1</v>
      </c>
      <c r="F6866" t="s">
        <v>98</v>
      </c>
      <c r="G6866" t="s">
        <v>8</v>
      </c>
      <c r="H6866" t="s">
        <v>47</v>
      </c>
      <c r="I6866" s="2">
        <v>1</v>
      </c>
      <c r="J6866" t="s">
        <v>11</v>
      </c>
      <c r="K6866" s="21">
        <f>INDEX(LISTAS!$H:$Q,MATCH(BASE!H6866,LISTAS!$G:$G,0),MATCH(BASE!J6866,LISTAS!$H$3:$Q$3,0))*Tabela3[[#This Row],[QUANTIDADE]]</f>
        <v>16</v>
      </c>
      <c r="L6866" s="2" t="str">
        <f>TEXT(Tabela3[[#This Row],[DATA]],"MM")</f>
        <v>05</v>
      </c>
      <c r="M6866" s="2">
        <f>WEEKNUM(Tabela3[[#This Row],[DATA]])</f>
        <v>21</v>
      </c>
      <c r="N6866" s="18">
        <f>YEAR(Tabela3[[#This Row],[DATA]])</f>
        <v>2023</v>
      </c>
    </row>
    <row r="6867" spans="2:14">
      <c r="B6867" s="1">
        <v>45072</v>
      </c>
      <c r="C6867">
        <v>15020</v>
      </c>
      <c r="D6867">
        <f>COUNTIF(C$4:C6867,Tabela3[[#This Row],[COMANDA]])</f>
        <v>2</v>
      </c>
      <c r="E6867" t="s">
        <v>1</v>
      </c>
      <c r="F6867" t="s">
        <v>100</v>
      </c>
      <c r="G6867" t="s">
        <v>8</v>
      </c>
      <c r="H6867" t="s">
        <v>47</v>
      </c>
      <c r="I6867" s="2">
        <v>1</v>
      </c>
      <c r="J6867" t="s">
        <v>11</v>
      </c>
      <c r="K6867" s="21">
        <f>INDEX(LISTAS!$H:$Q,MATCH(BASE!H6867,LISTAS!$G:$G,0),MATCH(BASE!J6867,LISTAS!$H$3:$Q$3,0))*Tabela3[[#This Row],[QUANTIDADE]]</f>
        <v>16</v>
      </c>
      <c r="L6867" s="2" t="str">
        <f>TEXT(Tabela3[[#This Row],[DATA]],"MM")</f>
        <v>05</v>
      </c>
      <c r="M6867" s="2">
        <f>WEEKNUM(Tabela3[[#This Row],[DATA]])</f>
        <v>21</v>
      </c>
      <c r="N6867" s="18">
        <f>YEAR(Tabela3[[#This Row],[DATA]])</f>
        <v>2023</v>
      </c>
    </row>
    <row r="6868" spans="2:14">
      <c r="B6868" s="1">
        <v>45072</v>
      </c>
      <c r="C6868">
        <v>15020</v>
      </c>
      <c r="D6868">
        <f>COUNTIF(C$4:C6868,Tabela3[[#This Row],[COMANDA]])</f>
        <v>3</v>
      </c>
      <c r="E6868" t="s">
        <v>1</v>
      </c>
      <c r="F6868" t="s">
        <v>375</v>
      </c>
      <c r="G6868" t="s">
        <v>8</v>
      </c>
      <c r="H6868" t="s">
        <v>47</v>
      </c>
      <c r="I6868" s="2">
        <v>1</v>
      </c>
      <c r="J6868" t="s">
        <v>11</v>
      </c>
      <c r="K6868" s="21">
        <f>INDEX(LISTAS!$H:$Q,MATCH(BASE!H6868,LISTAS!$G:$G,0),MATCH(BASE!J6868,LISTAS!$H$3:$Q$3,0))*Tabela3[[#This Row],[QUANTIDADE]]</f>
        <v>16</v>
      </c>
      <c r="L6868" s="2" t="str">
        <f>TEXT(Tabela3[[#This Row],[DATA]],"MM")</f>
        <v>05</v>
      </c>
      <c r="M6868" s="2">
        <f>WEEKNUM(Tabela3[[#This Row],[DATA]])</f>
        <v>21</v>
      </c>
      <c r="N6868" s="18">
        <f>YEAR(Tabela3[[#This Row],[DATA]])</f>
        <v>2023</v>
      </c>
    </row>
    <row r="6869" spans="2:14">
      <c r="B6869" s="1">
        <v>45072</v>
      </c>
      <c r="C6869">
        <v>15020</v>
      </c>
      <c r="D6869">
        <f>COUNTIF(C$4:C6869,Tabela3[[#This Row],[COMANDA]])</f>
        <v>4</v>
      </c>
      <c r="E6869" t="s">
        <v>1</v>
      </c>
      <c r="F6869" t="s">
        <v>98</v>
      </c>
      <c r="G6869" t="s">
        <v>9</v>
      </c>
      <c r="H6869" t="s">
        <v>58</v>
      </c>
      <c r="I6869" s="2">
        <v>1</v>
      </c>
      <c r="J6869" t="s">
        <v>11</v>
      </c>
      <c r="K6869" s="21">
        <f>INDEX(LISTAS!$H:$Q,MATCH(BASE!H6869,LISTAS!$G:$G,0),MATCH(BASE!J6869,LISTAS!$H$3:$Q$3,0))*Tabela3[[#This Row],[QUANTIDADE]]</f>
        <v>5</v>
      </c>
      <c r="L6869" s="2" t="str">
        <f>TEXT(Tabela3[[#This Row],[DATA]],"MM")</f>
        <v>05</v>
      </c>
      <c r="M6869" s="2">
        <f>WEEKNUM(Tabela3[[#This Row],[DATA]])</f>
        <v>21</v>
      </c>
      <c r="N6869" s="18">
        <f>YEAR(Tabela3[[#This Row],[DATA]])</f>
        <v>2023</v>
      </c>
    </row>
    <row r="6870" spans="2:14">
      <c r="B6870" s="1">
        <v>45072</v>
      </c>
      <c r="C6870">
        <v>15021</v>
      </c>
      <c r="D6870">
        <f>COUNTIF(C$4:C6870,Tabela3[[#This Row],[COMANDA]])</f>
        <v>1</v>
      </c>
      <c r="E6870" t="s">
        <v>90</v>
      </c>
      <c r="F6870" t="s">
        <v>98</v>
      </c>
      <c r="G6870" t="s">
        <v>8</v>
      </c>
      <c r="H6870" t="s">
        <v>202</v>
      </c>
      <c r="I6870" s="2">
        <v>1</v>
      </c>
      <c r="J6870" t="s">
        <v>11</v>
      </c>
      <c r="K6870" s="21">
        <f>INDEX(LISTAS!$H:$Q,MATCH(BASE!H6870,LISTAS!$G:$G,0),MATCH(BASE!J6870,LISTAS!$H$3:$Q$3,0))*Tabela3[[#This Row],[QUANTIDADE]]</f>
        <v>20</v>
      </c>
      <c r="L6870" s="2" t="str">
        <f>TEXT(Tabela3[[#This Row],[DATA]],"MM")</f>
        <v>05</v>
      </c>
      <c r="M6870" s="2">
        <f>WEEKNUM(Tabela3[[#This Row],[DATA]])</f>
        <v>21</v>
      </c>
      <c r="N6870" s="18">
        <f>YEAR(Tabela3[[#This Row],[DATA]])</f>
        <v>2023</v>
      </c>
    </row>
    <row r="6871" spans="2:14">
      <c r="B6871" s="1">
        <v>45072</v>
      </c>
      <c r="C6871">
        <v>15021</v>
      </c>
      <c r="D6871">
        <f>COUNTIF(C$4:C6871,Tabela3[[#This Row],[COMANDA]])</f>
        <v>2</v>
      </c>
      <c r="E6871" t="s">
        <v>90</v>
      </c>
      <c r="F6871" t="s">
        <v>98</v>
      </c>
      <c r="G6871" t="s">
        <v>8</v>
      </c>
      <c r="H6871" t="s">
        <v>47</v>
      </c>
      <c r="I6871" s="2">
        <v>1</v>
      </c>
      <c r="J6871" t="s">
        <v>11</v>
      </c>
      <c r="K6871" s="21">
        <f>INDEX(LISTAS!$H:$Q,MATCH(BASE!H6871,LISTAS!$G:$G,0),MATCH(BASE!J6871,LISTAS!$H$3:$Q$3,0))*Tabela3[[#This Row],[QUANTIDADE]]</f>
        <v>16</v>
      </c>
      <c r="L6871" s="2" t="str">
        <f>TEXT(Tabela3[[#This Row],[DATA]],"MM")</f>
        <v>05</v>
      </c>
      <c r="M6871" s="2">
        <f>WEEKNUM(Tabela3[[#This Row],[DATA]])</f>
        <v>21</v>
      </c>
      <c r="N6871" s="18">
        <f>YEAR(Tabela3[[#This Row],[DATA]])</f>
        <v>2023</v>
      </c>
    </row>
    <row r="6872" spans="2:14">
      <c r="B6872" s="1">
        <v>45072</v>
      </c>
      <c r="C6872">
        <v>15021</v>
      </c>
      <c r="D6872">
        <f>COUNTIF(C$4:C6872,Tabela3[[#This Row],[COMANDA]])</f>
        <v>3</v>
      </c>
      <c r="E6872" t="s">
        <v>90</v>
      </c>
      <c r="F6872" t="s">
        <v>98</v>
      </c>
      <c r="G6872" t="s">
        <v>9</v>
      </c>
      <c r="H6872" t="s">
        <v>385</v>
      </c>
      <c r="I6872" s="2">
        <v>1</v>
      </c>
      <c r="J6872" t="s">
        <v>11</v>
      </c>
      <c r="K6872" s="21">
        <f>INDEX(LISTAS!$H:$Q,MATCH(BASE!H6872,LISTAS!$G:$G,0),MATCH(BASE!J6872,LISTAS!$H$3:$Q$3,0))*Tabela3[[#This Row],[QUANTIDADE]]</f>
        <v>3</v>
      </c>
      <c r="L6872" s="2" t="str">
        <f>TEXT(Tabela3[[#This Row],[DATA]],"MM")</f>
        <v>05</v>
      </c>
      <c r="M6872" s="2">
        <f>WEEKNUM(Tabela3[[#This Row],[DATA]])</f>
        <v>21</v>
      </c>
      <c r="N6872" s="18">
        <f>YEAR(Tabela3[[#This Row],[DATA]])</f>
        <v>2023</v>
      </c>
    </row>
    <row r="6873" spans="2:14">
      <c r="B6873" s="1">
        <v>45072</v>
      </c>
      <c r="C6873">
        <v>15022</v>
      </c>
      <c r="D6873">
        <f>COUNTIF(C$4:C6873,Tabela3[[#This Row],[COMANDA]])</f>
        <v>1</v>
      </c>
      <c r="E6873" t="s">
        <v>89</v>
      </c>
      <c r="G6873" t="s">
        <v>8</v>
      </c>
      <c r="H6873" t="s">
        <v>47</v>
      </c>
      <c r="I6873" s="2">
        <v>1</v>
      </c>
      <c r="J6873" t="s">
        <v>11</v>
      </c>
      <c r="K6873" s="21">
        <f>INDEX(LISTAS!$H:$Q,MATCH(BASE!H6873,LISTAS!$G:$G,0),MATCH(BASE!J6873,LISTAS!$H$3:$Q$3,0))*Tabela3[[#This Row],[QUANTIDADE]]</f>
        <v>16</v>
      </c>
      <c r="L6873" s="2" t="str">
        <f>TEXT(Tabela3[[#This Row],[DATA]],"MM")</f>
        <v>05</v>
      </c>
      <c r="M6873" s="2">
        <f>WEEKNUM(Tabela3[[#This Row],[DATA]])</f>
        <v>21</v>
      </c>
      <c r="N6873" s="18">
        <f>YEAR(Tabela3[[#This Row],[DATA]])</f>
        <v>2023</v>
      </c>
    </row>
    <row r="6874" spans="2:14">
      <c r="B6874" s="1">
        <v>45072</v>
      </c>
      <c r="C6874">
        <v>15023</v>
      </c>
      <c r="D6874">
        <f>COUNTIF(C$4:C6874,Tabela3[[#This Row],[COMANDA]])</f>
        <v>1</v>
      </c>
      <c r="E6874" t="s">
        <v>90</v>
      </c>
      <c r="F6874" t="s">
        <v>375</v>
      </c>
      <c r="G6874" t="s">
        <v>8</v>
      </c>
      <c r="H6874" t="s">
        <v>204</v>
      </c>
      <c r="I6874" s="2">
        <v>1</v>
      </c>
      <c r="J6874" t="s">
        <v>11</v>
      </c>
      <c r="K6874" s="21">
        <f>INDEX(LISTAS!$H:$Q,MATCH(BASE!H6874,LISTAS!$G:$G,0),MATCH(BASE!J6874,LISTAS!$H$3:$Q$3,0))*Tabela3[[#This Row],[QUANTIDADE]]</f>
        <v>18</v>
      </c>
      <c r="L6874" s="2" t="str">
        <f>TEXT(Tabela3[[#This Row],[DATA]],"MM")</f>
        <v>05</v>
      </c>
      <c r="M6874" s="2">
        <f>WEEKNUM(Tabela3[[#This Row],[DATA]])</f>
        <v>21</v>
      </c>
      <c r="N6874" s="18">
        <f>YEAR(Tabela3[[#This Row],[DATA]])</f>
        <v>2023</v>
      </c>
    </row>
    <row r="6875" spans="2:14">
      <c r="B6875" s="1">
        <v>45072</v>
      </c>
      <c r="C6875">
        <v>15023</v>
      </c>
      <c r="D6875">
        <f>COUNTIF(C$4:C6875,Tabela3[[#This Row],[COMANDA]])</f>
        <v>2</v>
      </c>
      <c r="E6875" t="s">
        <v>90</v>
      </c>
      <c r="F6875" t="s">
        <v>375</v>
      </c>
      <c r="G6875" t="s">
        <v>9</v>
      </c>
      <c r="H6875" t="s">
        <v>154</v>
      </c>
      <c r="I6875" s="2">
        <v>1</v>
      </c>
      <c r="J6875" t="s">
        <v>11</v>
      </c>
      <c r="K6875" s="21">
        <f>INDEX(LISTAS!$H:$Q,MATCH(BASE!H6875,LISTAS!$G:$G,0),MATCH(BASE!J6875,LISTAS!$H$3:$Q$3,0))*Tabela3[[#This Row],[QUANTIDADE]]</f>
        <v>6</v>
      </c>
      <c r="L6875" s="2" t="str">
        <f>TEXT(Tabela3[[#This Row],[DATA]],"MM")</f>
        <v>05</v>
      </c>
      <c r="M6875" s="2">
        <f>WEEKNUM(Tabela3[[#This Row],[DATA]])</f>
        <v>21</v>
      </c>
      <c r="N6875" s="18">
        <f>YEAR(Tabela3[[#This Row],[DATA]])</f>
        <v>2023</v>
      </c>
    </row>
    <row r="6876" spans="2:14">
      <c r="B6876" s="1">
        <v>45072</v>
      </c>
      <c r="C6876">
        <v>15024</v>
      </c>
      <c r="D6876">
        <f>COUNTIF(C$4:C6876,Tabela3[[#This Row],[COMANDA]])</f>
        <v>1</v>
      </c>
      <c r="E6876" t="s">
        <v>89</v>
      </c>
      <c r="F6876" t="s">
        <v>100</v>
      </c>
      <c r="G6876" t="s">
        <v>8</v>
      </c>
      <c r="H6876" t="s">
        <v>40</v>
      </c>
      <c r="I6876" s="2">
        <v>1</v>
      </c>
      <c r="J6876" t="s">
        <v>11</v>
      </c>
      <c r="K6876" s="21">
        <f>INDEX(LISTAS!$H:$Q,MATCH(BASE!H6876,LISTAS!$G:$G,0),MATCH(BASE!J6876,LISTAS!$H$3:$Q$3,0))*Tabela3[[#This Row],[QUANTIDADE]]</f>
        <v>14</v>
      </c>
      <c r="L6876" s="2" t="str">
        <f>TEXT(Tabela3[[#This Row],[DATA]],"MM")</f>
        <v>05</v>
      </c>
      <c r="M6876" s="2">
        <f>WEEKNUM(Tabela3[[#This Row],[DATA]])</f>
        <v>21</v>
      </c>
      <c r="N6876" s="18">
        <f>YEAR(Tabela3[[#This Row],[DATA]])</f>
        <v>2023</v>
      </c>
    </row>
    <row r="6877" spans="2:14">
      <c r="B6877" s="1">
        <v>45072</v>
      </c>
      <c r="C6877">
        <v>15025</v>
      </c>
      <c r="D6877">
        <f>COUNTIF(C$4:C6877,Tabela3[[#This Row],[COMANDA]])</f>
        <v>1</v>
      </c>
      <c r="E6877" t="s">
        <v>89</v>
      </c>
      <c r="F6877" t="s">
        <v>98</v>
      </c>
      <c r="G6877" t="s">
        <v>8</v>
      </c>
      <c r="H6877" t="s">
        <v>47</v>
      </c>
      <c r="I6877" s="2">
        <v>1</v>
      </c>
      <c r="J6877" t="s">
        <v>11</v>
      </c>
      <c r="K6877" s="21">
        <f>INDEX(LISTAS!$H:$Q,MATCH(BASE!H6877,LISTAS!$G:$G,0),MATCH(BASE!J6877,LISTAS!$H$3:$Q$3,0))*Tabela3[[#This Row],[QUANTIDADE]]</f>
        <v>16</v>
      </c>
      <c r="L6877" s="2" t="str">
        <f>TEXT(Tabela3[[#This Row],[DATA]],"MM")</f>
        <v>05</v>
      </c>
      <c r="M6877" s="2">
        <f>WEEKNUM(Tabela3[[#This Row],[DATA]])</f>
        <v>21</v>
      </c>
      <c r="N6877" s="18">
        <f>YEAR(Tabela3[[#This Row],[DATA]])</f>
        <v>2023</v>
      </c>
    </row>
    <row r="6878" spans="2:14">
      <c r="B6878" s="1">
        <v>45072</v>
      </c>
      <c r="C6878">
        <v>15026</v>
      </c>
      <c r="D6878">
        <f>COUNTIF(C$4:C6878,Tabela3[[#This Row],[COMANDA]])</f>
        <v>1</v>
      </c>
      <c r="E6878" t="s">
        <v>90</v>
      </c>
      <c r="F6878" t="s">
        <v>98</v>
      </c>
      <c r="G6878" t="s">
        <v>8</v>
      </c>
      <c r="H6878" t="s">
        <v>47</v>
      </c>
      <c r="I6878" s="2">
        <v>1</v>
      </c>
      <c r="J6878" t="s">
        <v>11</v>
      </c>
      <c r="K6878" s="21">
        <f>INDEX(LISTAS!$H:$Q,MATCH(BASE!H6878,LISTAS!$G:$G,0),MATCH(BASE!J6878,LISTAS!$H$3:$Q$3,0))*Tabela3[[#This Row],[QUANTIDADE]]</f>
        <v>16</v>
      </c>
      <c r="L6878" s="2" t="str">
        <f>TEXT(Tabela3[[#This Row],[DATA]],"MM")</f>
        <v>05</v>
      </c>
      <c r="M6878" s="2">
        <f>WEEKNUM(Tabela3[[#This Row],[DATA]])</f>
        <v>21</v>
      </c>
      <c r="N6878" s="18">
        <f>YEAR(Tabela3[[#This Row],[DATA]])</f>
        <v>2023</v>
      </c>
    </row>
    <row r="6879" spans="2:14">
      <c r="B6879" s="1">
        <v>45072</v>
      </c>
      <c r="C6879">
        <v>15027</v>
      </c>
      <c r="D6879">
        <f>COUNTIF(C$4:C6879,Tabela3[[#This Row],[COMANDA]])</f>
        <v>1</v>
      </c>
      <c r="E6879" t="s">
        <v>90</v>
      </c>
      <c r="F6879" t="s">
        <v>98</v>
      </c>
      <c r="G6879" t="s">
        <v>8</v>
      </c>
      <c r="H6879" t="s">
        <v>206</v>
      </c>
      <c r="I6879" s="2">
        <v>1</v>
      </c>
      <c r="J6879" t="s">
        <v>11</v>
      </c>
      <c r="K6879" s="21">
        <f>INDEX(LISTAS!$H:$Q,MATCH(BASE!H6879,LISTAS!$G:$G,0),MATCH(BASE!J6879,LISTAS!$H$3:$Q$3,0))*Tabela3[[#This Row],[QUANTIDADE]]</f>
        <v>18</v>
      </c>
      <c r="L6879" s="2" t="str">
        <f>TEXT(Tabela3[[#This Row],[DATA]],"MM")</f>
        <v>05</v>
      </c>
      <c r="M6879" s="2">
        <f>WEEKNUM(Tabela3[[#This Row],[DATA]])</f>
        <v>21</v>
      </c>
      <c r="N6879" s="18">
        <f>YEAR(Tabela3[[#This Row],[DATA]])</f>
        <v>2023</v>
      </c>
    </row>
    <row r="6880" spans="2:14">
      <c r="B6880" s="1">
        <v>45072</v>
      </c>
      <c r="C6880">
        <v>15028</v>
      </c>
      <c r="D6880">
        <f>COUNTIF(C$4:C6880,Tabela3[[#This Row],[COMANDA]])</f>
        <v>1</v>
      </c>
      <c r="E6880" t="s">
        <v>1</v>
      </c>
      <c r="G6880" t="s">
        <v>8</v>
      </c>
      <c r="H6880" t="s">
        <v>47</v>
      </c>
      <c r="I6880" s="2">
        <v>1</v>
      </c>
      <c r="J6880" t="s">
        <v>11</v>
      </c>
      <c r="K6880" s="21">
        <f>INDEX(LISTAS!$H:$Q,MATCH(BASE!H6880,LISTAS!$G:$G,0),MATCH(BASE!J6880,LISTAS!$H$3:$Q$3,0))*Tabela3[[#This Row],[QUANTIDADE]]</f>
        <v>16</v>
      </c>
      <c r="L6880" s="2" t="str">
        <f>TEXT(Tabela3[[#This Row],[DATA]],"MM")</f>
        <v>05</v>
      </c>
      <c r="M6880" s="2">
        <f>WEEKNUM(Tabela3[[#This Row],[DATA]])</f>
        <v>21</v>
      </c>
      <c r="N6880" s="18">
        <f>YEAR(Tabela3[[#This Row],[DATA]])</f>
        <v>2023</v>
      </c>
    </row>
    <row r="6881" spans="2:14">
      <c r="B6881" s="1">
        <v>45072</v>
      </c>
      <c r="C6881">
        <v>15029</v>
      </c>
      <c r="D6881">
        <f>COUNTIF(C$4:C6881,Tabela3[[#This Row],[COMANDA]])</f>
        <v>1</v>
      </c>
      <c r="E6881" t="s">
        <v>90</v>
      </c>
      <c r="F6881" t="s">
        <v>99</v>
      </c>
      <c r="G6881" t="s">
        <v>8</v>
      </c>
      <c r="H6881" t="s">
        <v>202</v>
      </c>
      <c r="I6881" s="2">
        <v>1</v>
      </c>
      <c r="J6881" t="s">
        <v>11</v>
      </c>
      <c r="K6881" s="21">
        <f>INDEX(LISTAS!$H:$Q,MATCH(BASE!H6881,LISTAS!$G:$G,0),MATCH(BASE!J6881,LISTAS!$H$3:$Q$3,0))*Tabela3[[#This Row],[QUANTIDADE]]</f>
        <v>20</v>
      </c>
      <c r="L6881" s="2" t="str">
        <f>TEXT(Tabela3[[#This Row],[DATA]],"MM")</f>
        <v>05</v>
      </c>
      <c r="M6881" s="2">
        <f>WEEKNUM(Tabela3[[#This Row],[DATA]])</f>
        <v>21</v>
      </c>
      <c r="N6881" s="18">
        <f>YEAR(Tabela3[[#This Row],[DATA]])</f>
        <v>2023</v>
      </c>
    </row>
    <row r="6882" spans="2:14">
      <c r="B6882" s="1">
        <v>45072</v>
      </c>
      <c r="C6882">
        <v>15029</v>
      </c>
      <c r="D6882">
        <f>COUNTIF(C$4:C6882,Tabela3[[#This Row],[COMANDA]])</f>
        <v>2</v>
      </c>
      <c r="E6882" t="s">
        <v>90</v>
      </c>
      <c r="F6882" t="s">
        <v>99</v>
      </c>
      <c r="G6882" t="s">
        <v>9</v>
      </c>
      <c r="H6882" t="s">
        <v>55</v>
      </c>
      <c r="I6882" s="2">
        <v>1</v>
      </c>
      <c r="J6882" t="s">
        <v>11</v>
      </c>
      <c r="K6882" s="21">
        <f>INDEX(LISTAS!$H:$Q,MATCH(BASE!H6882,LISTAS!$G:$G,0),MATCH(BASE!J6882,LISTAS!$H$3:$Q$3,0))*Tabela3[[#This Row],[QUANTIDADE]]</f>
        <v>3</v>
      </c>
      <c r="L6882" s="2" t="str">
        <f>TEXT(Tabela3[[#This Row],[DATA]],"MM")</f>
        <v>05</v>
      </c>
      <c r="M6882" s="2">
        <f>WEEKNUM(Tabela3[[#This Row],[DATA]])</f>
        <v>21</v>
      </c>
      <c r="N6882" s="18">
        <f>YEAR(Tabela3[[#This Row],[DATA]])</f>
        <v>2023</v>
      </c>
    </row>
    <row r="6883" spans="2:14">
      <c r="B6883" s="1">
        <v>45072</v>
      </c>
      <c r="C6883">
        <v>15030</v>
      </c>
      <c r="D6883">
        <f>COUNTIF(C$4:C6883,Tabela3[[#This Row],[COMANDA]])</f>
        <v>1</v>
      </c>
      <c r="E6883" t="s">
        <v>90</v>
      </c>
      <c r="F6883" t="s">
        <v>98</v>
      </c>
      <c r="G6883" t="s">
        <v>8</v>
      </c>
      <c r="H6883" t="s">
        <v>211</v>
      </c>
      <c r="I6883" s="2">
        <v>1</v>
      </c>
      <c r="J6883" t="s">
        <v>11</v>
      </c>
      <c r="K6883" s="21">
        <f>INDEX(LISTAS!$H:$Q,MATCH(BASE!H6883,LISTAS!$G:$G,0),MATCH(BASE!J6883,LISTAS!$H$3:$Q$3,0))*Tabela3[[#This Row],[QUANTIDADE]]</f>
        <v>20</v>
      </c>
      <c r="L6883" s="2" t="str">
        <f>TEXT(Tabela3[[#This Row],[DATA]],"MM")</f>
        <v>05</v>
      </c>
      <c r="M6883" s="2">
        <f>WEEKNUM(Tabela3[[#This Row],[DATA]])</f>
        <v>21</v>
      </c>
      <c r="N6883" s="18">
        <f>YEAR(Tabela3[[#This Row],[DATA]])</f>
        <v>2023</v>
      </c>
    </row>
    <row r="6884" spans="2:14">
      <c r="B6884" s="1">
        <v>45072</v>
      </c>
      <c r="C6884">
        <v>15030</v>
      </c>
      <c r="D6884">
        <f>COUNTIF(C$4:C6884,Tabela3[[#This Row],[COMANDA]])</f>
        <v>2</v>
      </c>
      <c r="E6884" t="s">
        <v>90</v>
      </c>
      <c r="F6884" t="s">
        <v>98</v>
      </c>
      <c r="G6884" t="s">
        <v>9</v>
      </c>
      <c r="H6884" t="s">
        <v>378</v>
      </c>
      <c r="I6884" s="2">
        <v>1</v>
      </c>
      <c r="J6884" t="s">
        <v>11</v>
      </c>
      <c r="K6884" s="21">
        <f>INDEX(LISTAS!$H:$Q,MATCH(BASE!H6884,LISTAS!$G:$G,0),MATCH(BASE!J6884,LISTAS!$H$3:$Q$3,0))*Tabela3[[#This Row],[QUANTIDADE]]</f>
        <v>6</v>
      </c>
      <c r="L6884" s="2" t="str">
        <f>TEXT(Tabela3[[#This Row],[DATA]],"MM")</f>
        <v>05</v>
      </c>
      <c r="M6884" s="2">
        <f>WEEKNUM(Tabela3[[#This Row],[DATA]])</f>
        <v>21</v>
      </c>
      <c r="N6884" s="18">
        <f>YEAR(Tabela3[[#This Row],[DATA]])</f>
        <v>2023</v>
      </c>
    </row>
    <row r="6885" spans="2:14">
      <c r="B6885" s="1">
        <v>45072</v>
      </c>
      <c r="C6885">
        <v>15031</v>
      </c>
      <c r="D6885">
        <f>COUNTIF(C$4:C6885,Tabela3[[#This Row],[COMANDA]])</f>
        <v>1</v>
      </c>
      <c r="E6885" t="s">
        <v>89</v>
      </c>
      <c r="F6885" t="s">
        <v>99</v>
      </c>
      <c r="G6885" t="s">
        <v>8</v>
      </c>
      <c r="H6885" t="s">
        <v>47</v>
      </c>
      <c r="I6885" s="2">
        <v>2</v>
      </c>
      <c r="J6885" t="s">
        <v>11</v>
      </c>
      <c r="K6885" s="21">
        <f>INDEX(LISTAS!$H:$Q,MATCH(BASE!H6885,LISTAS!$G:$G,0),MATCH(BASE!J6885,LISTAS!$H$3:$Q$3,0))*Tabela3[[#This Row],[QUANTIDADE]]</f>
        <v>32</v>
      </c>
      <c r="L6885" s="2" t="str">
        <f>TEXT(Tabela3[[#This Row],[DATA]],"MM")</f>
        <v>05</v>
      </c>
      <c r="M6885" s="2">
        <f>WEEKNUM(Tabela3[[#This Row],[DATA]])</f>
        <v>21</v>
      </c>
      <c r="N6885" s="18">
        <f>YEAR(Tabela3[[#This Row],[DATA]])</f>
        <v>2023</v>
      </c>
    </row>
    <row r="6886" spans="2:14">
      <c r="B6886" s="1">
        <v>45072</v>
      </c>
      <c r="C6886">
        <v>15032</v>
      </c>
      <c r="D6886">
        <f>COUNTIF(C$4:C6886,Tabela3[[#This Row],[COMANDA]])</f>
        <v>1</v>
      </c>
      <c r="E6886" t="s">
        <v>90</v>
      </c>
      <c r="F6886" t="s">
        <v>100</v>
      </c>
      <c r="G6886" t="s">
        <v>8</v>
      </c>
      <c r="H6886" t="s">
        <v>47</v>
      </c>
      <c r="I6886" s="2">
        <v>1</v>
      </c>
      <c r="J6886" t="s">
        <v>11</v>
      </c>
      <c r="K6886" s="21">
        <f>INDEX(LISTAS!$H:$Q,MATCH(BASE!H6886,LISTAS!$G:$G,0),MATCH(BASE!J6886,LISTAS!$H$3:$Q$3,0))*Tabela3[[#This Row],[QUANTIDADE]]</f>
        <v>16</v>
      </c>
      <c r="L6886" s="2" t="str">
        <f>TEXT(Tabela3[[#This Row],[DATA]],"MM")</f>
        <v>05</v>
      </c>
      <c r="M6886" s="2">
        <f>WEEKNUM(Tabela3[[#This Row],[DATA]])</f>
        <v>21</v>
      </c>
      <c r="N6886" s="18">
        <f>YEAR(Tabela3[[#This Row],[DATA]])</f>
        <v>2023</v>
      </c>
    </row>
    <row r="6887" spans="2:14">
      <c r="B6887" s="1">
        <v>45072</v>
      </c>
      <c r="C6887">
        <v>15032</v>
      </c>
      <c r="D6887">
        <f>COUNTIF(C$4:C6887,Tabela3[[#This Row],[COMANDA]])</f>
        <v>2</v>
      </c>
      <c r="E6887" t="s">
        <v>90</v>
      </c>
      <c r="F6887" t="s">
        <v>100</v>
      </c>
      <c r="G6887" t="s">
        <v>9</v>
      </c>
      <c r="H6887" t="s">
        <v>138</v>
      </c>
      <c r="I6887" s="2">
        <v>1</v>
      </c>
      <c r="J6887" t="s">
        <v>11</v>
      </c>
      <c r="K6887" s="21">
        <f>INDEX(LISTAS!$H:$Q,MATCH(BASE!H6887,LISTAS!$G:$G,0),MATCH(BASE!J6887,LISTAS!$H$3:$Q$3,0))*Tabela3[[#This Row],[QUANTIDADE]]</f>
        <v>4</v>
      </c>
      <c r="L6887" s="2" t="str">
        <f>TEXT(Tabela3[[#This Row],[DATA]],"MM")</f>
        <v>05</v>
      </c>
      <c r="M6887" s="2">
        <f>WEEKNUM(Tabela3[[#This Row],[DATA]])</f>
        <v>21</v>
      </c>
      <c r="N6887" s="18">
        <f>YEAR(Tabela3[[#This Row],[DATA]])</f>
        <v>2023</v>
      </c>
    </row>
    <row r="6888" spans="2:14">
      <c r="B6888" s="1">
        <v>45072</v>
      </c>
      <c r="C6888">
        <v>15033</v>
      </c>
      <c r="D6888">
        <f>COUNTIF(C$4:C6888,Tabela3[[#This Row],[COMANDA]])</f>
        <v>1</v>
      </c>
      <c r="E6888" t="s">
        <v>90</v>
      </c>
      <c r="F6888" t="s">
        <v>375</v>
      </c>
      <c r="G6888" t="s">
        <v>8</v>
      </c>
      <c r="H6888" t="s">
        <v>211</v>
      </c>
      <c r="I6888" s="2">
        <v>1</v>
      </c>
      <c r="J6888" t="s">
        <v>12</v>
      </c>
      <c r="K6888" s="21">
        <f>INDEX(LISTAS!$H:$Q,MATCH(BASE!H6888,LISTAS!$G:$G,0),MATCH(BASE!J6888,LISTAS!$H$3:$Q$3,0))*Tabela3[[#This Row],[QUANTIDADE]]</f>
        <v>18</v>
      </c>
      <c r="L6888" s="2" t="str">
        <f>TEXT(Tabela3[[#This Row],[DATA]],"MM")</f>
        <v>05</v>
      </c>
      <c r="M6888" s="2">
        <f>WEEKNUM(Tabela3[[#This Row],[DATA]])</f>
        <v>21</v>
      </c>
      <c r="N6888" s="18">
        <f>YEAR(Tabela3[[#This Row],[DATA]])</f>
        <v>2023</v>
      </c>
    </row>
    <row r="6889" spans="2:14">
      <c r="B6889" s="1">
        <v>45072</v>
      </c>
      <c r="C6889">
        <v>15034</v>
      </c>
      <c r="D6889">
        <f>COUNTIF(C$4:C6889,Tabela3[[#This Row],[COMANDA]])</f>
        <v>1</v>
      </c>
      <c r="E6889" t="s">
        <v>89</v>
      </c>
      <c r="F6889" t="s">
        <v>98</v>
      </c>
      <c r="G6889" t="s">
        <v>8</v>
      </c>
      <c r="H6889" t="s">
        <v>47</v>
      </c>
      <c r="I6889" s="2">
        <v>1</v>
      </c>
      <c r="J6889" t="s">
        <v>11</v>
      </c>
      <c r="K6889" s="21">
        <f>INDEX(LISTAS!$H:$Q,MATCH(BASE!H6889,LISTAS!$G:$G,0),MATCH(BASE!J6889,LISTAS!$H$3:$Q$3,0))*Tabela3[[#This Row],[QUANTIDADE]]</f>
        <v>16</v>
      </c>
      <c r="L6889" s="2" t="str">
        <f>TEXT(Tabela3[[#This Row],[DATA]],"MM")</f>
        <v>05</v>
      </c>
      <c r="M6889" s="2">
        <f>WEEKNUM(Tabela3[[#This Row],[DATA]])</f>
        <v>21</v>
      </c>
      <c r="N6889" s="18">
        <f>YEAR(Tabela3[[#This Row],[DATA]])</f>
        <v>2023</v>
      </c>
    </row>
    <row r="6890" spans="2:14">
      <c r="B6890" s="1">
        <v>45072</v>
      </c>
      <c r="C6890">
        <v>15034</v>
      </c>
      <c r="D6890">
        <f>COUNTIF(C$4:C6890,Tabela3[[#This Row],[COMANDA]])</f>
        <v>2</v>
      </c>
      <c r="E6890" t="s">
        <v>89</v>
      </c>
      <c r="F6890" t="s">
        <v>98</v>
      </c>
      <c r="G6890" t="s">
        <v>9</v>
      </c>
      <c r="H6890" t="s">
        <v>138</v>
      </c>
      <c r="I6890" s="2">
        <v>1</v>
      </c>
      <c r="J6890" t="s">
        <v>11</v>
      </c>
      <c r="K6890" s="21">
        <f>INDEX(LISTAS!$H:$Q,MATCH(BASE!H6890,LISTAS!$G:$G,0),MATCH(BASE!J6890,LISTAS!$H$3:$Q$3,0))*Tabela3[[#This Row],[QUANTIDADE]]</f>
        <v>4</v>
      </c>
      <c r="L6890" s="2" t="str">
        <f>TEXT(Tabela3[[#This Row],[DATA]],"MM")</f>
        <v>05</v>
      </c>
      <c r="M6890" s="2">
        <f>WEEKNUM(Tabela3[[#This Row],[DATA]])</f>
        <v>21</v>
      </c>
      <c r="N6890" s="18">
        <f>YEAR(Tabela3[[#This Row],[DATA]])</f>
        <v>2023</v>
      </c>
    </row>
    <row r="6891" spans="2:14">
      <c r="B6891" s="1">
        <v>45072</v>
      </c>
      <c r="C6891">
        <v>15035</v>
      </c>
      <c r="D6891">
        <f>COUNTIF(C$4:C6891,Tabela3[[#This Row],[COMANDA]])</f>
        <v>1</v>
      </c>
      <c r="E6891" t="s">
        <v>90</v>
      </c>
      <c r="F6891" t="s">
        <v>98</v>
      </c>
      <c r="G6891" t="s">
        <v>8</v>
      </c>
      <c r="H6891" t="s">
        <v>42</v>
      </c>
      <c r="I6891" s="2">
        <v>1</v>
      </c>
      <c r="J6891" t="s">
        <v>11</v>
      </c>
      <c r="K6891" s="21">
        <f>INDEX(LISTAS!$H:$Q,MATCH(BASE!H6891,LISTAS!$G:$G,0),MATCH(BASE!J6891,LISTAS!$H$3:$Q$3,0))*Tabela3[[#This Row],[QUANTIDADE]]</f>
        <v>16</v>
      </c>
      <c r="L6891" s="2" t="str">
        <f>TEXT(Tabela3[[#This Row],[DATA]],"MM")</f>
        <v>05</v>
      </c>
      <c r="M6891" s="2">
        <f>WEEKNUM(Tabela3[[#This Row],[DATA]])</f>
        <v>21</v>
      </c>
      <c r="N6891" s="18">
        <f>YEAR(Tabela3[[#This Row],[DATA]])</f>
        <v>2023</v>
      </c>
    </row>
    <row r="6892" spans="2:14">
      <c r="B6892" s="1">
        <v>45072</v>
      </c>
      <c r="C6892">
        <v>15035</v>
      </c>
      <c r="D6892">
        <f>COUNTIF(C$4:C6892,Tabela3[[#This Row],[COMANDA]])</f>
        <v>2</v>
      </c>
      <c r="E6892" t="s">
        <v>90</v>
      </c>
      <c r="F6892" t="s">
        <v>98</v>
      </c>
      <c r="G6892" t="s">
        <v>10</v>
      </c>
      <c r="H6892" t="s">
        <v>477</v>
      </c>
      <c r="I6892" s="2">
        <v>1</v>
      </c>
      <c r="J6892" t="s">
        <v>11</v>
      </c>
      <c r="K6892" s="21">
        <f>INDEX(LISTAS!$H:$Q,MATCH(BASE!H6892,LISTAS!$G:$G,0),MATCH(BASE!J6892,LISTAS!$H$3:$Q$3,0))*Tabela3[[#This Row],[QUANTIDADE]]</f>
        <v>3</v>
      </c>
      <c r="L6892" s="2" t="str">
        <f>TEXT(Tabela3[[#This Row],[DATA]],"MM")</f>
        <v>05</v>
      </c>
      <c r="M6892" s="2">
        <f>WEEKNUM(Tabela3[[#This Row],[DATA]])</f>
        <v>21</v>
      </c>
      <c r="N6892" s="18">
        <f>YEAR(Tabela3[[#This Row],[DATA]])</f>
        <v>2023</v>
      </c>
    </row>
    <row r="6893" spans="2:14">
      <c r="B6893" s="1">
        <v>45072</v>
      </c>
      <c r="C6893">
        <v>15036</v>
      </c>
      <c r="D6893">
        <f>COUNTIF(C$4:C6893,Tabela3[[#This Row],[COMANDA]])</f>
        <v>1</v>
      </c>
      <c r="E6893" t="s">
        <v>90</v>
      </c>
      <c r="F6893" t="s">
        <v>98</v>
      </c>
      <c r="G6893" t="s">
        <v>8</v>
      </c>
      <c r="H6893" t="s">
        <v>41</v>
      </c>
      <c r="I6893" s="2">
        <v>1</v>
      </c>
      <c r="J6893" t="s">
        <v>11</v>
      </c>
      <c r="K6893" s="21">
        <f>INDEX(LISTAS!$H:$Q,MATCH(BASE!H6893,LISTAS!$G:$G,0),MATCH(BASE!J6893,LISTAS!$H$3:$Q$3,0))*Tabela3[[#This Row],[QUANTIDADE]]</f>
        <v>14</v>
      </c>
      <c r="L6893" s="2" t="str">
        <f>TEXT(Tabela3[[#This Row],[DATA]],"MM")</f>
        <v>05</v>
      </c>
      <c r="M6893" s="2">
        <f>WEEKNUM(Tabela3[[#This Row],[DATA]])</f>
        <v>21</v>
      </c>
      <c r="N6893" s="18">
        <f>YEAR(Tabela3[[#This Row],[DATA]])</f>
        <v>2023</v>
      </c>
    </row>
    <row r="6894" spans="2:14">
      <c r="B6894" s="1">
        <v>45072</v>
      </c>
      <c r="C6894">
        <v>15036</v>
      </c>
      <c r="D6894">
        <f>COUNTIF(C$4:C6894,Tabela3[[#This Row],[COMANDA]])</f>
        <v>2</v>
      </c>
      <c r="E6894" t="s">
        <v>90</v>
      </c>
      <c r="F6894" t="s">
        <v>98</v>
      </c>
      <c r="G6894" t="s">
        <v>9</v>
      </c>
      <c r="H6894" t="s">
        <v>56</v>
      </c>
      <c r="I6894" s="2">
        <v>1</v>
      </c>
      <c r="J6894" t="s">
        <v>11</v>
      </c>
      <c r="K6894" s="21">
        <f>INDEX(LISTAS!$H:$Q,MATCH(BASE!H6894,LISTAS!$G:$G,0),MATCH(BASE!J6894,LISTAS!$H$3:$Q$3,0))*Tabela3[[#This Row],[QUANTIDADE]]</f>
        <v>3</v>
      </c>
      <c r="L6894" s="2" t="str">
        <f>TEXT(Tabela3[[#This Row],[DATA]],"MM")</f>
        <v>05</v>
      </c>
      <c r="M6894" s="2">
        <f>WEEKNUM(Tabela3[[#This Row],[DATA]])</f>
        <v>21</v>
      </c>
      <c r="N6894" s="18">
        <f>YEAR(Tabela3[[#This Row],[DATA]])</f>
        <v>2023</v>
      </c>
    </row>
    <row r="6895" spans="2:14">
      <c r="B6895" s="1">
        <v>45072</v>
      </c>
      <c r="C6895">
        <v>15036</v>
      </c>
      <c r="D6895">
        <f>COUNTIF(C$4:C6895,Tabela3[[#This Row],[COMANDA]])</f>
        <v>3</v>
      </c>
      <c r="E6895" t="s">
        <v>90</v>
      </c>
      <c r="F6895" t="s">
        <v>98</v>
      </c>
      <c r="G6895" t="s">
        <v>9</v>
      </c>
      <c r="H6895" t="s">
        <v>214</v>
      </c>
      <c r="I6895" s="2">
        <v>1</v>
      </c>
      <c r="J6895" t="s">
        <v>11</v>
      </c>
      <c r="K6895" s="21">
        <f>INDEX(LISTAS!$H:$Q,MATCH(BASE!H6895,LISTAS!$G:$G,0),MATCH(BASE!J6895,LISTAS!$H$3:$Q$3,0))*Tabela3[[#This Row],[QUANTIDADE]]</f>
        <v>1</v>
      </c>
      <c r="L6895" s="2" t="str">
        <f>TEXT(Tabela3[[#This Row],[DATA]],"MM")</f>
        <v>05</v>
      </c>
      <c r="M6895" s="2">
        <f>WEEKNUM(Tabela3[[#This Row],[DATA]])</f>
        <v>21</v>
      </c>
      <c r="N6895" s="18">
        <f>YEAR(Tabela3[[#This Row],[DATA]])</f>
        <v>2023</v>
      </c>
    </row>
    <row r="6896" spans="2:14">
      <c r="B6896" s="1">
        <v>45072</v>
      </c>
      <c r="C6896">
        <v>15037</v>
      </c>
      <c r="D6896">
        <f>COUNTIF(C$4:C6896,Tabela3[[#This Row],[COMANDA]])</f>
        <v>1</v>
      </c>
      <c r="E6896" t="s">
        <v>90</v>
      </c>
      <c r="F6896" t="s">
        <v>99</v>
      </c>
      <c r="G6896" t="s">
        <v>8</v>
      </c>
      <c r="H6896" t="s">
        <v>43</v>
      </c>
      <c r="I6896" s="2">
        <v>1</v>
      </c>
      <c r="J6896" t="s">
        <v>11</v>
      </c>
      <c r="K6896" s="21">
        <f>INDEX(LISTAS!$H:$Q,MATCH(BASE!H6896,LISTAS!$G:$G,0),MATCH(BASE!J6896,LISTAS!$H$3:$Q$3,0))*Tabela3[[#This Row],[QUANTIDADE]]</f>
        <v>18</v>
      </c>
      <c r="L6896" s="2" t="str">
        <f>TEXT(Tabela3[[#This Row],[DATA]],"MM")</f>
        <v>05</v>
      </c>
      <c r="M6896" s="2">
        <f>WEEKNUM(Tabela3[[#This Row],[DATA]])</f>
        <v>21</v>
      </c>
      <c r="N6896" s="18">
        <f>YEAR(Tabela3[[#This Row],[DATA]])</f>
        <v>2023</v>
      </c>
    </row>
    <row r="6897" spans="2:14">
      <c r="B6897" s="1">
        <v>45072</v>
      </c>
      <c r="C6897">
        <v>15037</v>
      </c>
      <c r="D6897">
        <f>COUNTIF(C$4:C6897,Tabela3[[#This Row],[COMANDA]])</f>
        <v>2</v>
      </c>
      <c r="E6897" t="s">
        <v>90</v>
      </c>
      <c r="F6897" t="s">
        <v>99</v>
      </c>
      <c r="G6897" t="s">
        <v>9</v>
      </c>
      <c r="H6897" t="s">
        <v>55</v>
      </c>
      <c r="I6897" s="2">
        <v>1</v>
      </c>
      <c r="J6897" t="s">
        <v>11</v>
      </c>
      <c r="K6897" s="21">
        <f>INDEX(LISTAS!$H:$Q,MATCH(BASE!H6897,LISTAS!$G:$G,0),MATCH(BASE!J6897,LISTAS!$H$3:$Q$3,0))*Tabela3[[#This Row],[QUANTIDADE]]</f>
        <v>3</v>
      </c>
      <c r="L6897" s="2" t="str">
        <f>TEXT(Tabela3[[#This Row],[DATA]],"MM")</f>
        <v>05</v>
      </c>
      <c r="M6897" s="2">
        <f>WEEKNUM(Tabela3[[#This Row],[DATA]])</f>
        <v>21</v>
      </c>
      <c r="N6897" s="18">
        <f>YEAR(Tabela3[[#This Row],[DATA]])</f>
        <v>2023</v>
      </c>
    </row>
    <row r="6898" spans="2:14">
      <c r="B6898" s="1">
        <v>45072</v>
      </c>
      <c r="C6898">
        <v>15038</v>
      </c>
      <c r="D6898">
        <f>COUNTIF(C$4:C6898,Tabela3[[#This Row],[COMANDA]])</f>
        <v>1</v>
      </c>
      <c r="E6898" t="s">
        <v>90</v>
      </c>
      <c r="F6898" t="s">
        <v>99</v>
      </c>
      <c r="G6898" t="s">
        <v>8</v>
      </c>
      <c r="H6898" t="s">
        <v>84</v>
      </c>
      <c r="I6898" s="2">
        <v>1</v>
      </c>
      <c r="J6898" t="s">
        <v>11</v>
      </c>
      <c r="K6898" s="21">
        <f>INDEX(LISTAS!$H:$Q,MATCH(BASE!H6898,LISTAS!$G:$G,0),MATCH(BASE!J6898,LISTAS!$H$3:$Q$3,0))*Tabela3[[#This Row],[QUANTIDADE]]</f>
        <v>16</v>
      </c>
      <c r="L6898" s="2" t="str">
        <f>TEXT(Tabela3[[#This Row],[DATA]],"MM")</f>
        <v>05</v>
      </c>
      <c r="M6898" s="2">
        <f>WEEKNUM(Tabela3[[#This Row],[DATA]])</f>
        <v>21</v>
      </c>
      <c r="N6898" s="18">
        <f>YEAR(Tabela3[[#This Row],[DATA]])</f>
        <v>2023</v>
      </c>
    </row>
    <row r="6899" spans="2:14">
      <c r="B6899" s="1">
        <v>45072</v>
      </c>
      <c r="C6899">
        <v>15039</v>
      </c>
      <c r="D6899">
        <f>COUNTIF(C$4:C6899,Tabela3[[#This Row],[COMANDA]])</f>
        <v>1</v>
      </c>
      <c r="E6899" t="s">
        <v>90</v>
      </c>
      <c r="F6899" t="s">
        <v>99</v>
      </c>
      <c r="G6899" t="s">
        <v>8</v>
      </c>
      <c r="H6899" t="s">
        <v>204</v>
      </c>
      <c r="I6899" s="2">
        <v>1</v>
      </c>
      <c r="J6899" t="s">
        <v>11</v>
      </c>
      <c r="K6899" s="21">
        <f>INDEX(LISTAS!$H:$Q,MATCH(BASE!H6899,LISTAS!$G:$G,0),MATCH(BASE!J6899,LISTAS!$H$3:$Q$3,0))*Tabela3[[#This Row],[QUANTIDADE]]</f>
        <v>18</v>
      </c>
      <c r="L6899" s="2" t="str">
        <f>TEXT(Tabela3[[#This Row],[DATA]],"MM")</f>
        <v>05</v>
      </c>
      <c r="M6899" s="2">
        <f>WEEKNUM(Tabela3[[#This Row],[DATA]])</f>
        <v>21</v>
      </c>
      <c r="N6899" s="18">
        <f>YEAR(Tabela3[[#This Row],[DATA]])</f>
        <v>2023</v>
      </c>
    </row>
    <row r="6900" spans="2:14">
      <c r="B6900" s="1">
        <v>45072</v>
      </c>
      <c r="C6900">
        <v>15040</v>
      </c>
      <c r="D6900">
        <f>COUNTIF(C$4:C6900,Tabela3[[#This Row],[COMANDA]])</f>
        <v>1</v>
      </c>
      <c r="E6900" t="s">
        <v>89</v>
      </c>
      <c r="F6900" t="s">
        <v>375</v>
      </c>
      <c r="G6900" t="s">
        <v>8</v>
      </c>
      <c r="H6900" t="s">
        <v>41</v>
      </c>
      <c r="I6900" s="2">
        <v>1</v>
      </c>
      <c r="J6900" t="s">
        <v>11</v>
      </c>
      <c r="K6900" s="21">
        <f>INDEX(LISTAS!$H:$Q,MATCH(BASE!H6900,LISTAS!$G:$G,0),MATCH(BASE!J6900,LISTAS!$H$3:$Q$3,0))*Tabela3[[#This Row],[QUANTIDADE]]</f>
        <v>14</v>
      </c>
      <c r="L6900" s="2" t="str">
        <f>TEXT(Tabela3[[#This Row],[DATA]],"MM")</f>
        <v>05</v>
      </c>
      <c r="M6900" s="2">
        <f>WEEKNUM(Tabela3[[#This Row],[DATA]])</f>
        <v>21</v>
      </c>
      <c r="N6900" s="18">
        <f>YEAR(Tabela3[[#This Row],[DATA]])</f>
        <v>2023</v>
      </c>
    </row>
    <row r="6901" spans="2:14">
      <c r="B6901" s="1">
        <v>45072</v>
      </c>
      <c r="C6901">
        <v>15040</v>
      </c>
      <c r="D6901">
        <f>COUNTIF(C$4:C6901,Tabela3[[#This Row],[COMANDA]])</f>
        <v>2</v>
      </c>
      <c r="E6901" t="s">
        <v>89</v>
      </c>
      <c r="F6901" t="s">
        <v>375</v>
      </c>
      <c r="G6901" t="s">
        <v>8</v>
      </c>
      <c r="H6901" t="s">
        <v>202</v>
      </c>
      <c r="I6901" s="2">
        <v>1</v>
      </c>
      <c r="J6901" t="s">
        <v>11</v>
      </c>
      <c r="K6901" s="21">
        <f>INDEX(LISTAS!$H:$Q,MATCH(BASE!H6901,LISTAS!$G:$G,0),MATCH(BASE!J6901,LISTAS!$H$3:$Q$3,0))*Tabela3[[#This Row],[QUANTIDADE]]</f>
        <v>20</v>
      </c>
      <c r="L6901" s="2" t="str">
        <f>TEXT(Tabela3[[#This Row],[DATA]],"MM")</f>
        <v>05</v>
      </c>
      <c r="M6901" s="2">
        <f>WEEKNUM(Tabela3[[#This Row],[DATA]])</f>
        <v>21</v>
      </c>
      <c r="N6901" s="18">
        <f>YEAR(Tabela3[[#This Row],[DATA]])</f>
        <v>2023</v>
      </c>
    </row>
    <row r="6902" spans="2:14">
      <c r="B6902" s="1">
        <v>45072</v>
      </c>
      <c r="C6902">
        <v>15040</v>
      </c>
      <c r="D6902">
        <f>COUNTIF(C$4:C6902,Tabela3[[#This Row],[COMANDA]])</f>
        <v>3</v>
      </c>
      <c r="E6902" t="s">
        <v>89</v>
      </c>
      <c r="F6902" t="s">
        <v>375</v>
      </c>
      <c r="G6902" t="s">
        <v>9</v>
      </c>
      <c r="H6902" t="s">
        <v>51</v>
      </c>
      <c r="I6902" s="2">
        <v>1</v>
      </c>
      <c r="J6902" t="s">
        <v>11</v>
      </c>
      <c r="K6902" s="21">
        <f>INDEX(LISTAS!$H:$Q,MATCH(BASE!H6902,LISTAS!$G:$G,0),MATCH(BASE!J6902,LISTAS!$H$3:$Q$3,0))*Tabela3[[#This Row],[QUANTIDADE]]</f>
        <v>10</v>
      </c>
      <c r="L6902" s="2" t="str">
        <f>TEXT(Tabela3[[#This Row],[DATA]],"MM")</f>
        <v>05</v>
      </c>
      <c r="M6902" s="2">
        <f>WEEKNUM(Tabela3[[#This Row],[DATA]])</f>
        <v>21</v>
      </c>
      <c r="N6902" s="18">
        <f>YEAR(Tabela3[[#This Row],[DATA]])</f>
        <v>2023</v>
      </c>
    </row>
    <row r="6903" spans="2:14">
      <c r="B6903" s="1">
        <v>45072</v>
      </c>
      <c r="C6903">
        <v>15041</v>
      </c>
      <c r="D6903">
        <f>COUNTIF(C$4:C6903,Tabela3[[#This Row],[COMANDA]])</f>
        <v>1</v>
      </c>
      <c r="E6903" t="s">
        <v>90</v>
      </c>
      <c r="F6903" t="s">
        <v>98</v>
      </c>
      <c r="G6903" t="s">
        <v>8</v>
      </c>
      <c r="H6903" t="s">
        <v>204</v>
      </c>
      <c r="I6903" s="2">
        <v>1</v>
      </c>
      <c r="J6903" t="s">
        <v>11</v>
      </c>
      <c r="K6903" s="21">
        <f>INDEX(LISTAS!$H:$Q,MATCH(BASE!H6903,LISTAS!$G:$G,0),MATCH(BASE!J6903,LISTAS!$H$3:$Q$3,0))*Tabela3[[#This Row],[QUANTIDADE]]</f>
        <v>18</v>
      </c>
      <c r="L6903" s="2" t="str">
        <f>TEXT(Tabela3[[#This Row],[DATA]],"MM")</f>
        <v>05</v>
      </c>
      <c r="M6903" s="2">
        <f>WEEKNUM(Tabela3[[#This Row],[DATA]])</f>
        <v>21</v>
      </c>
      <c r="N6903" s="18">
        <f>YEAR(Tabela3[[#This Row],[DATA]])</f>
        <v>2023</v>
      </c>
    </row>
    <row r="6904" spans="2:14">
      <c r="B6904" s="1">
        <v>45072</v>
      </c>
      <c r="C6904">
        <v>15041</v>
      </c>
      <c r="D6904">
        <f>COUNTIF(C$4:C6904,Tabela3[[#This Row],[COMANDA]])</f>
        <v>2</v>
      </c>
      <c r="E6904" t="s">
        <v>90</v>
      </c>
      <c r="F6904" t="s">
        <v>98</v>
      </c>
      <c r="G6904" t="s">
        <v>8</v>
      </c>
      <c r="H6904" t="s">
        <v>47</v>
      </c>
      <c r="I6904" s="2">
        <v>2</v>
      </c>
      <c r="J6904" t="s">
        <v>11</v>
      </c>
      <c r="K6904" s="21">
        <f>INDEX(LISTAS!$H:$Q,MATCH(BASE!H6904,LISTAS!$G:$G,0),MATCH(BASE!J6904,LISTAS!$H$3:$Q$3,0))*Tabela3[[#This Row],[QUANTIDADE]]</f>
        <v>32</v>
      </c>
      <c r="L6904" s="2" t="str">
        <f>TEXT(Tabela3[[#This Row],[DATA]],"MM")</f>
        <v>05</v>
      </c>
      <c r="M6904" s="2">
        <f>WEEKNUM(Tabela3[[#This Row],[DATA]])</f>
        <v>21</v>
      </c>
      <c r="N6904" s="18">
        <f>YEAR(Tabela3[[#This Row],[DATA]])</f>
        <v>2023</v>
      </c>
    </row>
    <row r="6905" spans="2:14">
      <c r="B6905" s="1">
        <v>45072</v>
      </c>
      <c r="C6905">
        <v>15041</v>
      </c>
      <c r="D6905">
        <f>COUNTIF(C$4:C6905,Tabela3[[#This Row],[COMANDA]])</f>
        <v>3</v>
      </c>
      <c r="E6905" t="s">
        <v>90</v>
      </c>
      <c r="F6905" t="s">
        <v>98</v>
      </c>
      <c r="G6905" t="s">
        <v>61</v>
      </c>
      <c r="H6905" t="s">
        <v>199</v>
      </c>
      <c r="I6905" s="2">
        <v>1</v>
      </c>
      <c r="J6905" t="s">
        <v>11</v>
      </c>
      <c r="K6905" s="21">
        <f>INDEX(LISTAS!$H:$Q,MATCH(BASE!H6905,LISTAS!$G:$G,0),MATCH(BASE!J6905,LISTAS!$H$3:$Q$3,0))*Tabela3[[#This Row],[QUANTIDADE]]</f>
        <v>1</v>
      </c>
      <c r="L6905" s="2" t="str">
        <f>TEXT(Tabela3[[#This Row],[DATA]],"MM")</f>
        <v>05</v>
      </c>
      <c r="M6905" s="2">
        <f>WEEKNUM(Tabela3[[#This Row],[DATA]])</f>
        <v>21</v>
      </c>
      <c r="N6905" s="18">
        <f>YEAR(Tabela3[[#This Row],[DATA]])</f>
        <v>2023</v>
      </c>
    </row>
    <row r="6906" spans="2:14">
      <c r="B6906" s="1">
        <v>45072</v>
      </c>
      <c r="C6906">
        <v>15041</v>
      </c>
      <c r="D6906">
        <f>COUNTIF(C$4:C6906,Tabela3[[#This Row],[COMANDA]])</f>
        <v>4</v>
      </c>
      <c r="E6906" t="s">
        <v>90</v>
      </c>
      <c r="F6906" t="s">
        <v>98</v>
      </c>
      <c r="G6906" t="s">
        <v>9</v>
      </c>
      <c r="H6906" t="s">
        <v>136</v>
      </c>
      <c r="I6906" s="2">
        <v>1</v>
      </c>
      <c r="J6906" t="s">
        <v>11</v>
      </c>
      <c r="K6906" s="21">
        <f>INDEX(LISTAS!$H:$Q,MATCH(BASE!H6906,LISTAS!$G:$G,0),MATCH(BASE!J6906,LISTAS!$H$3:$Q$3,0))*Tabela3[[#This Row],[QUANTIDADE]]</f>
        <v>4</v>
      </c>
      <c r="L6906" s="2" t="str">
        <f>TEXT(Tabela3[[#This Row],[DATA]],"MM")</f>
        <v>05</v>
      </c>
      <c r="M6906" s="2">
        <f>WEEKNUM(Tabela3[[#This Row],[DATA]])</f>
        <v>21</v>
      </c>
      <c r="N6906" s="18">
        <f>YEAR(Tabela3[[#This Row],[DATA]])</f>
        <v>2023</v>
      </c>
    </row>
    <row r="6907" spans="2:14">
      <c r="B6907" s="1">
        <v>45072</v>
      </c>
      <c r="C6907">
        <v>15041</v>
      </c>
      <c r="D6907">
        <f>COUNTIF(C$4:C6907,Tabela3[[#This Row],[COMANDA]])</f>
        <v>5</v>
      </c>
      <c r="E6907" t="s">
        <v>90</v>
      </c>
      <c r="F6907" t="s">
        <v>98</v>
      </c>
      <c r="G6907" t="s">
        <v>9</v>
      </c>
      <c r="H6907" t="s">
        <v>138</v>
      </c>
      <c r="I6907" s="2">
        <v>1</v>
      </c>
      <c r="J6907" t="s">
        <v>11</v>
      </c>
      <c r="K6907" s="21">
        <f>INDEX(LISTAS!$H:$Q,MATCH(BASE!H6907,LISTAS!$G:$G,0),MATCH(BASE!J6907,LISTAS!$H$3:$Q$3,0))*Tabela3[[#This Row],[QUANTIDADE]]</f>
        <v>4</v>
      </c>
      <c r="L6907" s="2" t="str">
        <f>TEXT(Tabela3[[#This Row],[DATA]],"MM")</f>
        <v>05</v>
      </c>
      <c r="M6907" s="2">
        <f>WEEKNUM(Tabela3[[#This Row],[DATA]])</f>
        <v>21</v>
      </c>
      <c r="N6907" s="18">
        <f>YEAR(Tabela3[[#This Row],[DATA]])</f>
        <v>2023</v>
      </c>
    </row>
    <row r="6908" spans="2:14">
      <c r="B6908" s="1">
        <v>45072</v>
      </c>
      <c r="C6908">
        <v>15042</v>
      </c>
      <c r="D6908">
        <f>COUNTIF(C$4:C6908,Tabela3[[#This Row],[COMANDA]])</f>
        <v>1</v>
      </c>
      <c r="E6908" t="s">
        <v>90</v>
      </c>
      <c r="F6908" t="s">
        <v>98</v>
      </c>
      <c r="G6908" t="s">
        <v>8</v>
      </c>
      <c r="H6908" t="s">
        <v>206</v>
      </c>
      <c r="I6908" s="2">
        <v>3</v>
      </c>
      <c r="J6908" t="s">
        <v>11</v>
      </c>
      <c r="K6908" s="21">
        <f>INDEX(LISTAS!$H:$Q,MATCH(BASE!H6908,LISTAS!$G:$G,0),MATCH(BASE!J6908,LISTAS!$H$3:$Q$3,0))*Tabela3[[#This Row],[QUANTIDADE]]</f>
        <v>54</v>
      </c>
      <c r="L6908" s="2" t="str">
        <f>TEXT(Tabela3[[#This Row],[DATA]],"MM")</f>
        <v>05</v>
      </c>
      <c r="M6908" s="2">
        <f>WEEKNUM(Tabela3[[#This Row],[DATA]])</f>
        <v>21</v>
      </c>
      <c r="N6908" s="18">
        <f>YEAR(Tabela3[[#This Row],[DATA]])</f>
        <v>2023</v>
      </c>
    </row>
    <row r="6909" spans="2:14">
      <c r="B6909" s="1">
        <v>45072</v>
      </c>
      <c r="C6909">
        <v>15042</v>
      </c>
      <c r="D6909">
        <f>COUNTIF(C$4:C6909,Tabela3[[#This Row],[COMANDA]])</f>
        <v>2</v>
      </c>
      <c r="E6909" t="s">
        <v>90</v>
      </c>
      <c r="F6909" t="s">
        <v>98</v>
      </c>
      <c r="G6909" t="s">
        <v>9</v>
      </c>
      <c r="H6909" t="s">
        <v>52</v>
      </c>
      <c r="I6909" s="2">
        <v>1</v>
      </c>
      <c r="J6909" t="s">
        <v>259</v>
      </c>
      <c r="K6909" s="21">
        <f>INDEX(LISTAS!$H:$Q,MATCH(BASE!H6909,LISTAS!$G:$G,0),MATCH(BASE!J6909,LISTAS!$H$3:$Q$3,0))*Tabela3[[#This Row],[QUANTIDADE]]</f>
        <v>10</v>
      </c>
      <c r="L6909" s="2" t="str">
        <f>TEXT(Tabela3[[#This Row],[DATA]],"MM")</f>
        <v>05</v>
      </c>
      <c r="M6909" s="2">
        <f>WEEKNUM(Tabela3[[#This Row],[DATA]])</f>
        <v>21</v>
      </c>
      <c r="N6909" s="18">
        <f>YEAR(Tabela3[[#This Row],[DATA]])</f>
        <v>2023</v>
      </c>
    </row>
    <row r="6910" spans="2:14">
      <c r="B6910" s="1">
        <v>45072</v>
      </c>
      <c r="C6910">
        <v>15043</v>
      </c>
      <c r="D6910">
        <f>COUNTIF(C$4:C6910,Tabela3[[#This Row],[COMANDA]])</f>
        <v>1</v>
      </c>
      <c r="E6910" t="s">
        <v>90</v>
      </c>
      <c r="F6910" t="s">
        <v>375</v>
      </c>
      <c r="G6910" t="s">
        <v>8</v>
      </c>
      <c r="H6910" t="s">
        <v>211</v>
      </c>
      <c r="I6910" s="2">
        <v>1</v>
      </c>
      <c r="J6910" t="s">
        <v>12</v>
      </c>
      <c r="K6910" s="21">
        <f>INDEX(LISTAS!$H:$Q,MATCH(BASE!H6910,LISTAS!$G:$G,0),MATCH(BASE!J6910,LISTAS!$H$3:$Q$3,0))*Tabela3[[#This Row],[QUANTIDADE]]</f>
        <v>18</v>
      </c>
      <c r="L6910" s="2" t="str">
        <f>TEXT(Tabela3[[#This Row],[DATA]],"MM")</f>
        <v>05</v>
      </c>
      <c r="M6910" s="2">
        <f>WEEKNUM(Tabela3[[#This Row],[DATA]])</f>
        <v>21</v>
      </c>
      <c r="N6910" s="18">
        <f>YEAR(Tabela3[[#This Row],[DATA]])</f>
        <v>2023</v>
      </c>
    </row>
    <row r="6911" spans="2:14">
      <c r="B6911" s="1">
        <v>45072</v>
      </c>
      <c r="C6911">
        <v>15044</v>
      </c>
      <c r="D6911">
        <f>COUNTIF(C$4:C6911,Tabela3[[#This Row],[COMANDA]])</f>
        <v>1</v>
      </c>
      <c r="E6911" t="s">
        <v>90</v>
      </c>
      <c r="F6911" t="s">
        <v>99</v>
      </c>
      <c r="G6911" t="s">
        <v>8</v>
      </c>
      <c r="H6911" t="s">
        <v>203</v>
      </c>
      <c r="I6911" s="2">
        <v>2</v>
      </c>
      <c r="J6911" t="s">
        <v>11</v>
      </c>
      <c r="K6911" s="21">
        <f>INDEX(LISTAS!$H:$Q,MATCH(BASE!H6911,LISTAS!$G:$G,0),MATCH(BASE!J6911,LISTAS!$H$3:$Q$3,0))*Tabela3[[#This Row],[QUANTIDADE]]</f>
        <v>40</v>
      </c>
      <c r="L6911" s="2" t="str">
        <f>TEXT(Tabela3[[#This Row],[DATA]],"MM")</f>
        <v>05</v>
      </c>
      <c r="M6911" s="2">
        <f>WEEKNUM(Tabela3[[#This Row],[DATA]])</f>
        <v>21</v>
      </c>
      <c r="N6911" s="18">
        <f>YEAR(Tabela3[[#This Row],[DATA]])</f>
        <v>2023</v>
      </c>
    </row>
    <row r="6912" spans="2:14">
      <c r="B6912" s="1">
        <v>45072</v>
      </c>
      <c r="C6912">
        <v>15044</v>
      </c>
      <c r="D6912">
        <f>COUNTIF(C$4:C6912,Tabela3[[#This Row],[COMANDA]])</f>
        <v>2</v>
      </c>
      <c r="E6912" t="s">
        <v>90</v>
      </c>
      <c r="F6912" t="s">
        <v>99</v>
      </c>
      <c r="G6912" t="s">
        <v>9</v>
      </c>
      <c r="H6912" t="s">
        <v>240</v>
      </c>
      <c r="I6912" s="2">
        <v>1</v>
      </c>
      <c r="J6912" t="s">
        <v>11</v>
      </c>
      <c r="K6912" s="21">
        <f>INDEX(LISTAS!$H:$Q,MATCH(BASE!H6912,LISTAS!$G:$G,0),MATCH(BASE!J6912,LISTAS!$H$3:$Q$3,0))*Tabela3[[#This Row],[QUANTIDADE]]</f>
        <v>6</v>
      </c>
      <c r="L6912" s="2" t="str">
        <f>TEXT(Tabela3[[#This Row],[DATA]],"MM")</f>
        <v>05</v>
      </c>
      <c r="M6912" s="2">
        <f>WEEKNUM(Tabela3[[#This Row],[DATA]])</f>
        <v>21</v>
      </c>
      <c r="N6912" s="18">
        <f>YEAR(Tabela3[[#This Row],[DATA]])</f>
        <v>2023</v>
      </c>
    </row>
    <row r="6913" spans="2:14">
      <c r="B6913" s="1">
        <v>45072</v>
      </c>
      <c r="C6913">
        <v>15045</v>
      </c>
      <c r="D6913">
        <f>COUNTIF(C$4:C6913,Tabela3[[#This Row],[COMANDA]])</f>
        <v>1</v>
      </c>
      <c r="E6913" t="s">
        <v>90</v>
      </c>
      <c r="F6913" t="s">
        <v>99</v>
      </c>
      <c r="G6913" t="s">
        <v>8</v>
      </c>
      <c r="H6913" t="s">
        <v>47</v>
      </c>
      <c r="I6913" s="2">
        <v>1</v>
      </c>
      <c r="J6913" t="s">
        <v>11</v>
      </c>
      <c r="K6913" s="21">
        <f>INDEX(LISTAS!$H:$Q,MATCH(BASE!H6913,LISTAS!$G:$G,0),MATCH(BASE!J6913,LISTAS!$H$3:$Q$3,0))*Tabela3[[#This Row],[QUANTIDADE]]</f>
        <v>16</v>
      </c>
      <c r="L6913" s="2" t="str">
        <f>TEXT(Tabela3[[#This Row],[DATA]],"MM")</f>
        <v>05</v>
      </c>
      <c r="M6913" s="2">
        <f>WEEKNUM(Tabela3[[#This Row],[DATA]])</f>
        <v>21</v>
      </c>
      <c r="N6913" s="18">
        <f>YEAR(Tabela3[[#This Row],[DATA]])</f>
        <v>2023</v>
      </c>
    </row>
    <row r="6914" spans="2:14">
      <c r="B6914" s="1">
        <v>45072</v>
      </c>
      <c r="C6914">
        <v>15045</v>
      </c>
      <c r="D6914">
        <f>COUNTIF(C$4:C6914,Tabela3[[#This Row],[COMANDA]])</f>
        <v>2</v>
      </c>
      <c r="E6914" t="s">
        <v>90</v>
      </c>
      <c r="F6914" t="s">
        <v>98</v>
      </c>
      <c r="G6914" t="s">
        <v>8</v>
      </c>
      <c r="H6914" t="s">
        <v>211</v>
      </c>
      <c r="I6914" s="2">
        <v>2</v>
      </c>
      <c r="J6914" t="s">
        <v>11</v>
      </c>
      <c r="K6914" s="21">
        <f>INDEX(LISTAS!$H:$Q,MATCH(BASE!H6914,LISTAS!$G:$G,0),MATCH(BASE!J6914,LISTAS!$H$3:$Q$3,0))*Tabela3[[#This Row],[QUANTIDADE]]</f>
        <v>40</v>
      </c>
      <c r="L6914" s="2" t="str">
        <f>TEXT(Tabela3[[#This Row],[DATA]],"MM")</f>
        <v>05</v>
      </c>
      <c r="M6914" s="2">
        <f>WEEKNUM(Tabela3[[#This Row],[DATA]])</f>
        <v>21</v>
      </c>
      <c r="N6914" s="18">
        <f>YEAR(Tabela3[[#This Row],[DATA]])</f>
        <v>2023</v>
      </c>
    </row>
    <row r="6915" spans="2:14">
      <c r="B6915" s="1">
        <v>45072</v>
      </c>
      <c r="C6915">
        <v>15045</v>
      </c>
      <c r="D6915">
        <f>COUNTIF(C$4:C6915,Tabela3[[#This Row],[COMANDA]])</f>
        <v>3</v>
      </c>
      <c r="E6915" t="s">
        <v>90</v>
      </c>
      <c r="F6915" t="s">
        <v>98</v>
      </c>
      <c r="G6915" t="s">
        <v>61</v>
      </c>
      <c r="H6915" t="s">
        <v>529</v>
      </c>
      <c r="I6915" s="2">
        <v>1</v>
      </c>
      <c r="J6915" t="s">
        <v>11</v>
      </c>
      <c r="K6915" s="21">
        <v>2</v>
      </c>
      <c r="L6915" s="2" t="str">
        <f>TEXT(Tabela3[[#This Row],[DATA]],"MM")</f>
        <v>05</v>
      </c>
      <c r="M6915" s="2">
        <f>WEEKNUM(Tabela3[[#This Row],[DATA]])</f>
        <v>21</v>
      </c>
      <c r="N6915" s="18">
        <f>YEAR(Tabela3[[#This Row],[DATA]])</f>
        <v>2023</v>
      </c>
    </row>
    <row r="6916" spans="2:14">
      <c r="B6916" s="1">
        <v>45072</v>
      </c>
      <c r="C6916">
        <v>15045</v>
      </c>
      <c r="D6916">
        <f>COUNTIF(C$4:C6916,Tabela3[[#This Row],[COMANDA]])</f>
        <v>4</v>
      </c>
      <c r="E6916" t="s">
        <v>90</v>
      </c>
      <c r="F6916" t="s">
        <v>98</v>
      </c>
      <c r="G6916" t="s">
        <v>9</v>
      </c>
      <c r="H6916" t="s">
        <v>242</v>
      </c>
      <c r="I6916" s="2">
        <v>1</v>
      </c>
      <c r="J6916" t="s">
        <v>11</v>
      </c>
      <c r="K6916" s="21">
        <f>INDEX(LISTAS!$H:$Q,MATCH(BASE!H6916,LISTAS!$G:$G,0),MATCH(BASE!J6916,LISTAS!$H$3:$Q$3,0))*Tabela3[[#This Row],[QUANTIDADE]]</f>
        <v>4</v>
      </c>
      <c r="L6916" s="2" t="str">
        <f>TEXT(Tabela3[[#This Row],[DATA]],"MM")</f>
        <v>05</v>
      </c>
      <c r="M6916" s="2">
        <f>WEEKNUM(Tabela3[[#This Row],[DATA]])</f>
        <v>21</v>
      </c>
      <c r="N6916" s="18">
        <f>YEAR(Tabela3[[#This Row],[DATA]])</f>
        <v>2023</v>
      </c>
    </row>
    <row r="6917" spans="2:14">
      <c r="B6917" s="1">
        <v>45072</v>
      </c>
      <c r="C6917">
        <v>15046</v>
      </c>
      <c r="D6917">
        <f>COUNTIF(C$4:C6917,Tabela3[[#This Row],[COMANDA]])</f>
        <v>1</v>
      </c>
      <c r="E6917" t="s">
        <v>90</v>
      </c>
      <c r="G6917" t="s">
        <v>8</v>
      </c>
      <c r="H6917" t="s">
        <v>47</v>
      </c>
      <c r="I6917" s="2">
        <v>1</v>
      </c>
      <c r="J6917" t="s">
        <v>11</v>
      </c>
      <c r="K6917" s="21">
        <f>INDEX(LISTAS!$H:$Q,MATCH(BASE!H6917,LISTAS!$G:$G,0),MATCH(BASE!J6917,LISTAS!$H$3:$Q$3,0))*Tabela3[[#This Row],[QUANTIDADE]]</f>
        <v>16</v>
      </c>
      <c r="L6917" s="2" t="str">
        <f>TEXT(Tabela3[[#This Row],[DATA]],"MM")</f>
        <v>05</v>
      </c>
      <c r="M6917" s="2">
        <f>WEEKNUM(Tabela3[[#This Row],[DATA]])</f>
        <v>21</v>
      </c>
      <c r="N6917" s="18">
        <f>YEAR(Tabela3[[#This Row],[DATA]])</f>
        <v>2023</v>
      </c>
    </row>
    <row r="6918" spans="2:14">
      <c r="B6918" s="1">
        <v>45072</v>
      </c>
      <c r="C6918">
        <v>15047</v>
      </c>
      <c r="D6918">
        <f>COUNTIF(C$4:C6918,Tabela3[[#This Row],[COMANDA]])</f>
        <v>1</v>
      </c>
      <c r="E6918" t="s">
        <v>89</v>
      </c>
      <c r="G6918" t="s">
        <v>8</v>
      </c>
      <c r="H6918" t="s">
        <v>202</v>
      </c>
      <c r="I6918" s="2">
        <v>1</v>
      </c>
      <c r="J6918" t="s">
        <v>11</v>
      </c>
      <c r="K6918" s="21">
        <f>INDEX(LISTAS!$H:$Q,MATCH(BASE!H6918,LISTAS!$G:$G,0),MATCH(BASE!J6918,LISTAS!$H$3:$Q$3,0))*Tabela3[[#This Row],[QUANTIDADE]]</f>
        <v>20</v>
      </c>
      <c r="L6918" s="2" t="str">
        <f>TEXT(Tabela3[[#This Row],[DATA]],"MM")</f>
        <v>05</v>
      </c>
      <c r="M6918" s="2">
        <f>WEEKNUM(Tabela3[[#This Row],[DATA]])</f>
        <v>21</v>
      </c>
      <c r="N6918" s="18">
        <f>YEAR(Tabela3[[#This Row],[DATA]])</f>
        <v>2023</v>
      </c>
    </row>
    <row r="6919" spans="2:14">
      <c r="B6919" s="1">
        <v>45072</v>
      </c>
      <c r="C6919">
        <v>15048</v>
      </c>
      <c r="D6919">
        <f>COUNTIF(C$4:C6919,Tabela3[[#This Row],[COMANDA]])</f>
        <v>1</v>
      </c>
      <c r="E6919" t="s">
        <v>90</v>
      </c>
      <c r="F6919" t="s">
        <v>98</v>
      </c>
      <c r="G6919" t="s">
        <v>8</v>
      </c>
      <c r="H6919" t="s">
        <v>42</v>
      </c>
      <c r="I6919" s="2">
        <v>1</v>
      </c>
      <c r="J6919" t="s">
        <v>11</v>
      </c>
      <c r="K6919" s="21">
        <f>INDEX(LISTAS!$H:$Q,MATCH(BASE!H6919,LISTAS!$G:$G,0),MATCH(BASE!J6919,LISTAS!$H$3:$Q$3,0))*Tabela3[[#This Row],[QUANTIDADE]]</f>
        <v>16</v>
      </c>
      <c r="L6919" s="2" t="str">
        <f>TEXT(Tabela3[[#This Row],[DATA]],"MM")</f>
        <v>05</v>
      </c>
      <c r="M6919" s="2">
        <f>WEEKNUM(Tabela3[[#This Row],[DATA]])</f>
        <v>21</v>
      </c>
      <c r="N6919" s="18">
        <f>YEAR(Tabela3[[#This Row],[DATA]])</f>
        <v>2023</v>
      </c>
    </row>
    <row r="6920" spans="2:14">
      <c r="B6920" s="1">
        <v>45072</v>
      </c>
      <c r="C6920">
        <v>15049</v>
      </c>
      <c r="D6920">
        <f>COUNTIF(C$4:C6920,Tabela3[[#This Row],[COMANDA]])</f>
        <v>1</v>
      </c>
      <c r="E6920" t="s">
        <v>90</v>
      </c>
      <c r="F6920" t="s">
        <v>98</v>
      </c>
      <c r="G6920" t="s">
        <v>8</v>
      </c>
      <c r="H6920" t="s">
        <v>43</v>
      </c>
      <c r="I6920" s="2">
        <v>1</v>
      </c>
      <c r="J6920" t="s">
        <v>11</v>
      </c>
      <c r="K6920" s="21">
        <f>INDEX(LISTAS!$H:$Q,MATCH(BASE!H6920,LISTAS!$G:$G,0),MATCH(BASE!J6920,LISTAS!$H$3:$Q$3,0))*Tabela3[[#This Row],[QUANTIDADE]]</f>
        <v>18</v>
      </c>
      <c r="L6920" s="2" t="str">
        <f>TEXT(Tabela3[[#This Row],[DATA]],"MM")</f>
        <v>05</v>
      </c>
      <c r="M6920" s="2">
        <f>WEEKNUM(Tabela3[[#This Row],[DATA]])</f>
        <v>21</v>
      </c>
      <c r="N6920" s="18">
        <f>YEAR(Tabela3[[#This Row],[DATA]])</f>
        <v>2023</v>
      </c>
    </row>
    <row r="6921" spans="2:14">
      <c r="B6921" s="1">
        <v>45072</v>
      </c>
      <c r="C6921">
        <v>15049</v>
      </c>
      <c r="D6921">
        <f>COUNTIF(C$4:C6921,Tabela3[[#This Row],[COMANDA]])</f>
        <v>2</v>
      </c>
      <c r="E6921" t="s">
        <v>90</v>
      </c>
      <c r="F6921" t="s">
        <v>99</v>
      </c>
      <c r="G6921" t="s">
        <v>8</v>
      </c>
      <c r="H6921" t="s">
        <v>43</v>
      </c>
      <c r="I6921" s="2">
        <v>1</v>
      </c>
      <c r="J6921" t="s">
        <v>11</v>
      </c>
      <c r="K6921" s="21">
        <f>INDEX(LISTAS!$H:$Q,MATCH(BASE!H6921,LISTAS!$G:$G,0),MATCH(BASE!J6921,LISTAS!$H$3:$Q$3,0))*Tabela3[[#This Row],[QUANTIDADE]]</f>
        <v>18</v>
      </c>
      <c r="L6921" s="2" t="str">
        <f>TEXT(Tabela3[[#This Row],[DATA]],"MM")</f>
        <v>05</v>
      </c>
      <c r="M6921" s="2">
        <f>WEEKNUM(Tabela3[[#This Row],[DATA]])</f>
        <v>21</v>
      </c>
      <c r="N6921" s="18">
        <f>YEAR(Tabela3[[#This Row],[DATA]])</f>
        <v>2023</v>
      </c>
    </row>
    <row r="6922" spans="2:14">
      <c r="B6922" s="1">
        <v>45072</v>
      </c>
      <c r="C6922">
        <v>15050</v>
      </c>
      <c r="D6922">
        <f>COUNTIF(C$4:C6922,Tabela3[[#This Row],[COMANDA]])</f>
        <v>1</v>
      </c>
      <c r="E6922" t="s">
        <v>90</v>
      </c>
      <c r="F6922" t="s">
        <v>99</v>
      </c>
      <c r="G6922" t="s">
        <v>8</v>
      </c>
      <c r="H6922" t="s">
        <v>204</v>
      </c>
      <c r="I6922" s="2">
        <v>1</v>
      </c>
      <c r="J6922" t="s">
        <v>11</v>
      </c>
      <c r="K6922" s="21">
        <f>INDEX(LISTAS!$H:$Q,MATCH(BASE!H6922,LISTAS!$G:$G,0),MATCH(BASE!J6922,LISTAS!$H$3:$Q$3,0))*Tabela3[[#This Row],[QUANTIDADE]]</f>
        <v>18</v>
      </c>
      <c r="L6922" s="2" t="str">
        <f>TEXT(Tabela3[[#This Row],[DATA]],"MM")</f>
        <v>05</v>
      </c>
      <c r="M6922" s="2">
        <f>WEEKNUM(Tabela3[[#This Row],[DATA]])</f>
        <v>21</v>
      </c>
      <c r="N6922" s="18">
        <f>YEAR(Tabela3[[#This Row],[DATA]])</f>
        <v>2023</v>
      </c>
    </row>
    <row r="6923" spans="2:14">
      <c r="B6923" s="1">
        <v>45072</v>
      </c>
      <c r="C6923">
        <v>15050</v>
      </c>
      <c r="D6923">
        <f>COUNTIF(C$4:C6923,Tabela3[[#This Row],[COMANDA]])</f>
        <v>2</v>
      </c>
      <c r="E6923" t="s">
        <v>90</v>
      </c>
      <c r="F6923" t="s">
        <v>99</v>
      </c>
      <c r="G6923" t="s">
        <v>9</v>
      </c>
      <c r="H6923" t="s">
        <v>132</v>
      </c>
      <c r="I6923" s="2">
        <v>1</v>
      </c>
      <c r="J6923" t="s">
        <v>11</v>
      </c>
      <c r="K6923" s="21">
        <f>INDEX(LISTAS!$H:$Q,MATCH(BASE!H6923,LISTAS!$G:$G,0),MATCH(BASE!J6923,LISTAS!$H$3:$Q$3,0))*Tabela3[[#This Row],[QUANTIDADE]]</f>
        <v>3</v>
      </c>
      <c r="L6923" s="2" t="str">
        <f>TEXT(Tabela3[[#This Row],[DATA]],"MM")</f>
        <v>05</v>
      </c>
      <c r="M6923" s="2">
        <f>WEEKNUM(Tabela3[[#This Row],[DATA]])</f>
        <v>21</v>
      </c>
      <c r="N6923" s="18">
        <f>YEAR(Tabela3[[#This Row],[DATA]])</f>
        <v>2023</v>
      </c>
    </row>
    <row r="6924" spans="2:14">
      <c r="B6924" s="1">
        <v>45072</v>
      </c>
      <c r="C6924">
        <v>15051</v>
      </c>
      <c r="D6924">
        <f>COUNTIF(C$4:C6924,Tabela3[[#This Row],[COMANDA]])</f>
        <v>1</v>
      </c>
      <c r="E6924" t="s">
        <v>90</v>
      </c>
      <c r="F6924" t="s">
        <v>99</v>
      </c>
      <c r="G6924" t="s">
        <v>8</v>
      </c>
      <c r="H6924" t="s">
        <v>204</v>
      </c>
      <c r="I6924" s="2">
        <v>1</v>
      </c>
      <c r="J6924" t="s">
        <v>11</v>
      </c>
      <c r="K6924" s="21">
        <f>INDEX(LISTAS!$H:$Q,MATCH(BASE!H6924,LISTAS!$G:$G,0),MATCH(BASE!J6924,LISTAS!$H$3:$Q$3,0))*Tabela3[[#This Row],[QUANTIDADE]]</f>
        <v>18</v>
      </c>
      <c r="L6924" s="2" t="str">
        <f>TEXT(Tabela3[[#This Row],[DATA]],"MM")</f>
        <v>05</v>
      </c>
      <c r="M6924" s="2">
        <f>WEEKNUM(Tabela3[[#This Row],[DATA]])</f>
        <v>21</v>
      </c>
      <c r="N6924" s="18">
        <f>YEAR(Tabela3[[#This Row],[DATA]])</f>
        <v>2023</v>
      </c>
    </row>
    <row r="6925" spans="2:14">
      <c r="B6925" s="1">
        <v>45072</v>
      </c>
      <c r="C6925">
        <v>15051</v>
      </c>
      <c r="D6925">
        <f>COUNTIF(C$4:C6925,Tabela3[[#This Row],[COMANDA]])</f>
        <v>2</v>
      </c>
      <c r="E6925" t="s">
        <v>90</v>
      </c>
      <c r="F6925" t="s">
        <v>99</v>
      </c>
      <c r="G6925" t="s">
        <v>61</v>
      </c>
      <c r="H6925" t="s">
        <v>199</v>
      </c>
      <c r="I6925" s="2">
        <v>1</v>
      </c>
      <c r="J6925" t="s">
        <v>11</v>
      </c>
      <c r="K6925" s="21">
        <f>INDEX(LISTAS!$H:$Q,MATCH(BASE!H6925,LISTAS!$G:$G,0),MATCH(BASE!J6925,LISTAS!$H$3:$Q$3,0))*Tabela3[[#This Row],[QUANTIDADE]]</f>
        <v>1</v>
      </c>
      <c r="L6925" s="2" t="str">
        <f>TEXT(Tabela3[[#This Row],[DATA]],"MM")</f>
        <v>05</v>
      </c>
      <c r="M6925" s="2">
        <f>WEEKNUM(Tabela3[[#This Row],[DATA]])</f>
        <v>21</v>
      </c>
      <c r="N6925" s="18">
        <f>YEAR(Tabela3[[#This Row],[DATA]])</f>
        <v>2023</v>
      </c>
    </row>
    <row r="6926" spans="2:14">
      <c r="B6926" s="1">
        <v>45072</v>
      </c>
      <c r="C6926">
        <v>15052</v>
      </c>
      <c r="D6926">
        <f>COUNTIF(C$4:C6926,Tabela3[[#This Row],[COMANDA]])</f>
        <v>1</v>
      </c>
      <c r="E6926" t="s">
        <v>90</v>
      </c>
      <c r="F6926" t="s">
        <v>98</v>
      </c>
      <c r="G6926" t="s">
        <v>8</v>
      </c>
      <c r="H6926" t="s">
        <v>211</v>
      </c>
      <c r="I6926" s="2">
        <v>1</v>
      </c>
      <c r="J6926" t="s">
        <v>11</v>
      </c>
      <c r="K6926" s="21">
        <f>INDEX(LISTAS!$H:$Q,MATCH(BASE!H6926,LISTAS!$G:$G,0),MATCH(BASE!J6926,LISTAS!$H$3:$Q$3,0))*Tabela3[[#This Row],[QUANTIDADE]]</f>
        <v>20</v>
      </c>
      <c r="L6926" s="2" t="str">
        <f>TEXT(Tabela3[[#This Row],[DATA]],"MM")</f>
        <v>05</v>
      </c>
      <c r="M6926" s="2">
        <f>WEEKNUM(Tabela3[[#This Row],[DATA]])</f>
        <v>21</v>
      </c>
      <c r="N6926" s="18">
        <f>YEAR(Tabela3[[#This Row],[DATA]])</f>
        <v>2023</v>
      </c>
    </row>
    <row r="6927" spans="2:14">
      <c r="B6927" s="1">
        <v>45072</v>
      </c>
      <c r="C6927">
        <v>15053</v>
      </c>
      <c r="D6927">
        <f>COUNTIF(C$4:C6927,Tabela3[[#This Row],[COMANDA]])</f>
        <v>1</v>
      </c>
      <c r="E6927" t="s">
        <v>90</v>
      </c>
      <c r="F6927" t="s">
        <v>375</v>
      </c>
      <c r="G6927" t="s">
        <v>8</v>
      </c>
      <c r="H6927" t="s">
        <v>47</v>
      </c>
      <c r="I6927" s="2">
        <v>1</v>
      </c>
      <c r="J6927" t="s">
        <v>11</v>
      </c>
      <c r="K6927" s="21">
        <f>INDEX(LISTAS!$H:$Q,MATCH(BASE!H6927,LISTAS!$G:$G,0),MATCH(BASE!J6927,LISTAS!$H$3:$Q$3,0))*Tabela3[[#This Row],[QUANTIDADE]]</f>
        <v>16</v>
      </c>
      <c r="L6927" s="2" t="str">
        <f>TEXT(Tabela3[[#This Row],[DATA]],"MM")</f>
        <v>05</v>
      </c>
      <c r="M6927" s="2">
        <f>WEEKNUM(Tabela3[[#This Row],[DATA]])</f>
        <v>21</v>
      </c>
      <c r="N6927" s="18">
        <f>YEAR(Tabela3[[#This Row],[DATA]])</f>
        <v>2023</v>
      </c>
    </row>
    <row r="6928" spans="2:14">
      <c r="B6928" s="1">
        <v>45072</v>
      </c>
      <c r="C6928">
        <v>15053</v>
      </c>
      <c r="D6928">
        <f>COUNTIF(C$4:C6928,Tabela3[[#This Row],[COMANDA]])</f>
        <v>2</v>
      </c>
      <c r="E6928" t="s">
        <v>90</v>
      </c>
      <c r="F6928" t="s">
        <v>375</v>
      </c>
      <c r="G6928" t="s">
        <v>9</v>
      </c>
      <c r="H6928" t="s">
        <v>385</v>
      </c>
      <c r="I6928" s="2">
        <v>1</v>
      </c>
      <c r="J6928" t="s">
        <v>11</v>
      </c>
      <c r="K6928" s="21">
        <f>INDEX(LISTAS!$H:$Q,MATCH(BASE!H6928,LISTAS!$G:$G,0),MATCH(BASE!J6928,LISTAS!$H$3:$Q$3,0))*Tabela3[[#This Row],[QUANTIDADE]]</f>
        <v>3</v>
      </c>
      <c r="L6928" s="2" t="str">
        <f>TEXT(Tabela3[[#This Row],[DATA]],"MM")</f>
        <v>05</v>
      </c>
      <c r="M6928" s="2">
        <f>WEEKNUM(Tabela3[[#This Row],[DATA]])</f>
        <v>21</v>
      </c>
      <c r="N6928" s="18">
        <f>YEAR(Tabela3[[#This Row],[DATA]])</f>
        <v>2023</v>
      </c>
    </row>
    <row r="6929" spans="2:14">
      <c r="B6929" s="1">
        <v>45072</v>
      </c>
      <c r="C6929">
        <v>15054</v>
      </c>
      <c r="D6929">
        <f>COUNTIF(C$4:C6929,Tabela3[[#This Row],[COMANDA]])</f>
        <v>1</v>
      </c>
      <c r="E6929" t="s">
        <v>89</v>
      </c>
      <c r="F6929" t="s">
        <v>99</v>
      </c>
      <c r="G6929" t="s">
        <v>8</v>
      </c>
      <c r="H6929" t="s">
        <v>47</v>
      </c>
      <c r="I6929" s="2">
        <v>1</v>
      </c>
      <c r="J6929" t="s">
        <v>11</v>
      </c>
      <c r="K6929" s="21">
        <f>INDEX(LISTAS!$H:$Q,MATCH(BASE!H6929,LISTAS!$G:$G,0),MATCH(BASE!J6929,LISTAS!$H$3:$Q$3,0))*Tabela3[[#This Row],[QUANTIDADE]]</f>
        <v>16</v>
      </c>
      <c r="L6929" s="2" t="str">
        <f>TEXT(Tabela3[[#This Row],[DATA]],"MM")</f>
        <v>05</v>
      </c>
      <c r="M6929" s="2">
        <f>WEEKNUM(Tabela3[[#This Row],[DATA]])</f>
        <v>21</v>
      </c>
      <c r="N6929" s="18">
        <f>YEAR(Tabela3[[#This Row],[DATA]])</f>
        <v>2023</v>
      </c>
    </row>
    <row r="6930" spans="2:14">
      <c r="B6930" s="1">
        <v>45072</v>
      </c>
      <c r="C6930">
        <v>15054</v>
      </c>
      <c r="D6930">
        <f>COUNTIF(C$4:C6930,Tabela3[[#This Row],[COMANDA]])</f>
        <v>2</v>
      </c>
      <c r="E6930" t="s">
        <v>89</v>
      </c>
      <c r="F6930" t="s">
        <v>99</v>
      </c>
      <c r="G6930" t="s">
        <v>9</v>
      </c>
      <c r="H6930" t="s">
        <v>140</v>
      </c>
      <c r="I6930" s="2">
        <v>1</v>
      </c>
      <c r="J6930" t="s">
        <v>11</v>
      </c>
      <c r="K6930" s="21">
        <f>INDEX(LISTAS!$H:$Q,MATCH(BASE!H6930,LISTAS!$G:$G,0),MATCH(BASE!J6930,LISTAS!$H$3:$Q$3,0))*Tabela3[[#This Row],[QUANTIDADE]]</f>
        <v>3</v>
      </c>
      <c r="L6930" s="2" t="str">
        <f>TEXT(Tabela3[[#This Row],[DATA]],"MM")</f>
        <v>05</v>
      </c>
      <c r="M6930" s="2">
        <f>WEEKNUM(Tabela3[[#This Row],[DATA]])</f>
        <v>21</v>
      </c>
      <c r="N6930" s="18">
        <f>YEAR(Tabela3[[#This Row],[DATA]])</f>
        <v>2023</v>
      </c>
    </row>
    <row r="6931" spans="2:14">
      <c r="B6931" s="1">
        <v>45072</v>
      </c>
      <c r="C6931">
        <v>15055</v>
      </c>
      <c r="D6931">
        <f>COUNTIF(C$4:C6931,Tabela3[[#This Row],[COMANDA]])</f>
        <v>1</v>
      </c>
      <c r="E6931" t="s">
        <v>90</v>
      </c>
      <c r="F6931" t="s">
        <v>98</v>
      </c>
      <c r="G6931" t="s">
        <v>8</v>
      </c>
      <c r="H6931" t="s">
        <v>206</v>
      </c>
      <c r="I6931" s="2">
        <v>1</v>
      </c>
      <c r="J6931" t="s">
        <v>11</v>
      </c>
      <c r="K6931" s="21">
        <f>INDEX(LISTAS!$H:$Q,MATCH(BASE!H6931,LISTAS!$G:$G,0),MATCH(BASE!J6931,LISTAS!$H$3:$Q$3,0))*Tabela3[[#This Row],[QUANTIDADE]]</f>
        <v>18</v>
      </c>
      <c r="L6931" s="2" t="str">
        <f>TEXT(Tabela3[[#This Row],[DATA]],"MM")</f>
        <v>05</v>
      </c>
      <c r="M6931" s="2">
        <f>WEEKNUM(Tabela3[[#This Row],[DATA]])</f>
        <v>21</v>
      </c>
      <c r="N6931" s="18">
        <f>YEAR(Tabela3[[#This Row],[DATA]])</f>
        <v>2023</v>
      </c>
    </row>
    <row r="6932" spans="2:14">
      <c r="B6932" s="1">
        <v>45072</v>
      </c>
      <c r="C6932">
        <v>15055</v>
      </c>
      <c r="D6932">
        <f>COUNTIF(C$4:C6932,Tabela3[[#This Row],[COMANDA]])</f>
        <v>2</v>
      </c>
      <c r="E6932" t="s">
        <v>90</v>
      </c>
      <c r="F6932" t="s">
        <v>98</v>
      </c>
      <c r="G6932" t="s">
        <v>9</v>
      </c>
      <c r="H6932" t="s">
        <v>138</v>
      </c>
      <c r="I6932" s="2">
        <v>1</v>
      </c>
      <c r="J6932" t="s">
        <v>11</v>
      </c>
      <c r="K6932" s="21">
        <f>INDEX(LISTAS!$H:$Q,MATCH(BASE!H6932,LISTAS!$G:$G,0),MATCH(BASE!J6932,LISTAS!$H$3:$Q$3,0))*Tabela3[[#This Row],[QUANTIDADE]]</f>
        <v>4</v>
      </c>
      <c r="L6932" s="2" t="str">
        <f>TEXT(Tabela3[[#This Row],[DATA]],"MM")</f>
        <v>05</v>
      </c>
      <c r="M6932" s="2">
        <f>WEEKNUM(Tabela3[[#This Row],[DATA]])</f>
        <v>21</v>
      </c>
      <c r="N6932" s="18">
        <f>YEAR(Tabela3[[#This Row],[DATA]])</f>
        <v>2023</v>
      </c>
    </row>
    <row r="6933" spans="2:14">
      <c r="B6933" s="1">
        <v>45072</v>
      </c>
      <c r="C6933">
        <v>15056</v>
      </c>
      <c r="D6933">
        <f>COUNTIF(C$4:C6933,Tabela3[[#This Row],[COMANDA]])</f>
        <v>1</v>
      </c>
      <c r="E6933" t="s">
        <v>90</v>
      </c>
      <c r="F6933" t="s">
        <v>375</v>
      </c>
      <c r="G6933" t="s">
        <v>8</v>
      </c>
      <c r="H6933" t="s">
        <v>47</v>
      </c>
      <c r="I6933" s="2">
        <v>1</v>
      </c>
      <c r="J6933" t="s">
        <v>11</v>
      </c>
      <c r="K6933" s="21">
        <f>INDEX(LISTAS!$H:$Q,MATCH(BASE!H6933,LISTAS!$G:$G,0),MATCH(BASE!J6933,LISTAS!$H$3:$Q$3,0))*Tabela3[[#This Row],[QUANTIDADE]]</f>
        <v>16</v>
      </c>
      <c r="L6933" s="2" t="str">
        <f>TEXT(Tabela3[[#This Row],[DATA]],"MM")</f>
        <v>05</v>
      </c>
      <c r="M6933" s="2">
        <f>WEEKNUM(Tabela3[[#This Row],[DATA]])</f>
        <v>21</v>
      </c>
      <c r="N6933" s="18">
        <f>YEAR(Tabela3[[#This Row],[DATA]])</f>
        <v>2023</v>
      </c>
    </row>
    <row r="6934" spans="2:14">
      <c r="B6934" s="1">
        <v>45072</v>
      </c>
      <c r="C6934">
        <v>15057</v>
      </c>
      <c r="D6934">
        <f>COUNTIF(C$4:C6934,Tabela3[[#This Row],[COMANDA]])</f>
        <v>1</v>
      </c>
      <c r="E6934" t="s">
        <v>89</v>
      </c>
      <c r="F6934" t="s">
        <v>99</v>
      </c>
      <c r="G6934" t="s">
        <v>8</v>
      </c>
      <c r="H6934" t="s">
        <v>84</v>
      </c>
      <c r="I6934" s="2">
        <v>1</v>
      </c>
      <c r="J6934" t="s">
        <v>11</v>
      </c>
      <c r="K6934" s="21">
        <f>INDEX(LISTAS!$H:$Q,MATCH(BASE!H6934,LISTAS!$G:$G,0),MATCH(BASE!J6934,LISTAS!$H$3:$Q$3,0))*Tabela3[[#This Row],[QUANTIDADE]]</f>
        <v>16</v>
      </c>
      <c r="L6934" s="2" t="str">
        <f>TEXT(Tabela3[[#This Row],[DATA]],"MM")</f>
        <v>05</v>
      </c>
      <c r="M6934" s="2">
        <f>WEEKNUM(Tabela3[[#This Row],[DATA]])</f>
        <v>21</v>
      </c>
      <c r="N6934" s="18">
        <f>YEAR(Tabela3[[#This Row],[DATA]])</f>
        <v>2023</v>
      </c>
    </row>
    <row r="6935" spans="2:14">
      <c r="B6935" s="1">
        <v>45072</v>
      </c>
      <c r="C6935">
        <v>15058</v>
      </c>
      <c r="D6935">
        <f>COUNTIF(C$4:C6935,Tabela3[[#This Row],[COMANDA]])</f>
        <v>1</v>
      </c>
      <c r="E6935" t="s">
        <v>90</v>
      </c>
      <c r="G6935" t="s">
        <v>8</v>
      </c>
      <c r="H6935" t="s">
        <v>47</v>
      </c>
      <c r="I6935" s="2">
        <v>1</v>
      </c>
      <c r="J6935" t="s">
        <v>11</v>
      </c>
      <c r="K6935" s="21">
        <f>INDEX(LISTAS!$H:$Q,MATCH(BASE!H6935,LISTAS!$G:$G,0),MATCH(BASE!J6935,LISTAS!$H$3:$Q$3,0))*Tabela3[[#This Row],[QUANTIDADE]]</f>
        <v>16</v>
      </c>
      <c r="L6935" s="2" t="str">
        <f>TEXT(Tabela3[[#This Row],[DATA]],"MM")</f>
        <v>05</v>
      </c>
      <c r="M6935" s="2">
        <f>WEEKNUM(Tabela3[[#This Row],[DATA]])</f>
        <v>21</v>
      </c>
      <c r="N6935" s="18">
        <f>YEAR(Tabela3[[#This Row],[DATA]])</f>
        <v>2023</v>
      </c>
    </row>
    <row r="6936" spans="2:14">
      <c r="B6936" s="1">
        <v>45072</v>
      </c>
      <c r="C6936">
        <v>15059</v>
      </c>
      <c r="D6936">
        <f>COUNTIF(C$4:C6936,Tabela3[[#This Row],[COMANDA]])</f>
        <v>1</v>
      </c>
      <c r="E6936" t="s">
        <v>90</v>
      </c>
      <c r="F6936" t="s">
        <v>99</v>
      </c>
      <c r="G6936" t="s">
        <v>8</v>
      </c>
      <c r="H6936" t="s">
        <v>202</v>
      </c>
      <c r="I6936" s="2">
        <v>1</v>
      </c>
      <c r="J6936" t="s">
        <v>11</v>
      </c>
      <c r="K6936" s="21">
        <f>INDEX(LISTAS!$H:$Q,MATCH(BASE!H6936,LISTAS!$G:$G,0),MATCH(BASE!J6936,LISTAS!$H$3:$Q$3,0))*Tabela3[[#This Row],[QUANTIDADE]]</f>
        <v>20</v>
      </c>
      <c r="L6936" s="2" t="str">
        <f>TEXT(Tabela3[[#This Row],[DATA]],"MM")</f>
        <v>05</v>
      </c>
      <c r="M6936" s="2">
        <f>WEEKNUM(Tabela3[[#This Row],[DATA]])</f>
        <v>21</v>
      </c>
      <c r="N6936" s="18">
        <f>YEAR(Tabela3[[#This Row],[DATA]])</f>
        <v>2023</v>
      </c>
    </row>
    <row r="6937" spans="2:14">
      <c r="B6937" s="1">
        <v>45072</v>
      </c>
      <c r="C6937">
        <v>15059</v>
      </c>
      <c r="D6937">
        <f>COUNTIF(C$4:C6937,Tabela3[[#This Row],[COMANDA]])</f>
        <v>2</v>
      </c>
      <c r="E6937" t="s">
        <v>90</v>
      </c>
      <c r="F6937" t="s">
        <v>99</v>
      </c>
      <c r="G6937" t="s">
        <v>9</v>
      </c>
      <c r="H6937" t="s">
        <v>55</v>
      </c>
      <c r="I6937" s="2">
        <v>1</v>
      </c>
      <c r="J6937" t="s">
        <v>11</v>
      </c>
      <c r="K6937" s="21">
        <f>INDEX(LISTAS!$H:$Q,MATCH(BASE!H6937,LISTAS!$G:$G,0),MATCH(BASE!J6937,LISTAS!$H$3:$Q$3,0))*Tabela3[[#This Row],[QUANTIDADE]]</f>
        <v>3</v>
      </c>
      <c r="L6937" s="2" t="str">
        <f>TEXT(Tabela3[[#This Row],[DATA]],"MM")</f>
        <v>05</v>
      </c>
      <c r="M6937" s="2">
        <f>WEEKNUM(Tabela3[[#This Row],[DATA]])</f>
        <v>21</v>
      </c>
      <c r="N6937" s="18">
        <f>YEAR(Tabela3[[#This Row],[DATA]])</f>
        <v>2023</v>
      </c>
    </row>
    <row r="6938" spans="2:14">
      <c r="B6938" s="1">
        <v>45072</v>
      </c>
      <c r="C6938">
        <v>15060</v>
      </c>
      <c r="D6938">
        <f>COUNTIF(C$4:C6938,Tabela3[[#This Row],[COMANDA]])</f>
        <v>1</v>
      </c>
      <c r="E6938" t="s">
        <v>90</v>
      </c>
      <c r="G6938" t="s">
        <v>8</v>
      </c>
      <c r="H6938" t="s">
        <v>47</v>
      </c>
      <c r="I6938" s="2">
        <v>3</v>
      </c>
      <c r="J6938" t="s">
        <v>11</v>
      </c>
      <c r="K6938" s="21">
        <f>INDEX(LISTAS!$H:$Q,MATCH(BASE!H6938,LISTAS!$G:$G,0),MATCH(BASE!J6938,LISTAS!$H$3:$Q$3,0))*Tabela3[[#This Row],[QUANTIDADE]]</f>
        <v>48</v>
      </c>
      <c r="L6938" s="2" t="str">
        <f>TEXT(Tabela3[[#This Row],[DATA]],"MM")</f>
        <v>05</v>
      </c>
      <c r="M6938" s="2">
        <f>WEEKNUM(Tabela3[[#This Row],[DATA]])</f>
        <v>21</v>
      </c>
      <c r="N6938" s="18">
        <f>YEAR(Tabela3[[#This Row],[DATA]])</f>
        <v>2023</v>
      </c>
    </row>
    <row r="6939" spans="2:14">
      <c r="B6939" s="1">
        <v>45072</v>
      </c>
      <c r="C6939">
        <v>15061</v>
      </c>
      <c r="D6939">
        <f>COUNTIF(C$4:C6939,Tabela3[[#This Row],[COMANDA]])</f>
        <v>1</v>
      </c>
      <c r="E6939" t="s">
        <v>90</v>
      </c>
      <c r="G6939" t="s">
        <v>8</v>
      </c>
      <c r="H6939" t="s">
        <v>206</v>
      </c>
      <c r="I6939" s="2">
        <v>1</v>
      </c>
      <c r="J6939" t="s">
        <v>11</v>
      </c>
      <c r="K6939" s="21">
        <f>INDEX(LISTAS!$H:$Q,MATCH(BASE!H6939,LISTAS!$G:$G,0),MATCH(BASE!J6939,LISTAS!$H$3:$Q$3,0))*Tabela3[[#This Row],[QUANTIDADE]]</f>
        <v>18</v>
      </c>
      <c r="L6939" s="2" t="str">
        <f>TEXT(Tabela3[[#This Row],[DATA]],"MM")</f>
        <v>05</v>
      </c>
      <c r="M6939" s="2">
        <f>WEEKNUM(Tabela3[[#This Row],[DATA]])</f>
        <v>21</v>
      </c>
      <c r="N6939" s="18">
        <f>YEAR(Tabela3[[#This Row],[DATA]])</f>
        <v>2023</v>
      </c>
    </row>
    <row r="6940" spans="2:14">
      <c r="B6940" s="1">
        <v>45072</v>
      </c>
      <c r="C6940">
        <v>15061</v>
      </c>
      <c r="D6940">
        <f>COUNTIF(C$4:C6940,Tabela3[[#This Row],[COMANDA]])</f>
        <v>2</v>
      </c>
      <c r="E6940" t="s">
        <v>90</v>
      </c>
      <c r="G6940" t="s">
        <v>9</v>
      </c>
      <c r="H6940" t="s">
        <v>242</v>
      </c>
      <c r="I6940" s="2">
        <v>1</v>
      </c>
      <c r="J6940" t="s">
        <v>11</v>
      </c>
      <c r="K6940" s="21">
        <f>INDEX(LISTAS!$H:$Q,MATCH(BASE!H6940,LISTAS!$G:$G,0),MATCH(BASE!J6940,LISTAS!$H$3:$Q$3,0))*Tabela3[[#This Row],[QUANTIDADE]]</f>
        <v>4</v>
      </c>
      <c r="L6940" s="2" t="str">
        <f>TEXT(Tabela3[[#This Row],[DATA]],"MM")</f>
        <v>05</v>
      </c>
      <c r="M6940" s="2">
        <f>WEEKNUM(Tabela3[[#This Row],[DATA]])</f>
        <v>21</v>
      </c>
      <c r="N6940" s="18">
        <f>YEAR(Tabela3[[#This Row],[DATA]])</f>
        <v>2023</v>
      </c>
    </row>
    <row r="6941" spans="2:14">
      <c r="B6941" s="1">
        <v>45072</v>
      </c>
      <c r="C6941">
        <v>15062</v>
      </c>
      <c r="D6941">
        <f>COUNTIF(C$4:C6941,Tabela3[[#This Row],[COMANDA]])</f>
        <v>1</v>
      </c>
      <c r="E6941" t="s">
        <v>90</v>
      </c>
      <c r="F6941" t="s">
        <v>98</v>
      </c>
      <c r="G6941" t="s">
        <v>8</v>
      </c>
      <c r="H6941" t="s">
        <v>202</v>
      </c>
      <c r="I6941" s="2">
        <v>1</v>
      </c>
      <c r="J6941" t="s">
        <v>11</v>
      </c>
      <c r="K6941" s="21">
        <f>INDEX(LISTAS!$H:$Q,MATCH(BASE!H6941,LISTAS!$G:$G,0),MATCH(BASE!J6941,LISTAS!$H$3:$Q$3,0))*Tabela3[[#This Row],[QUANTIDADE]]</f>
        <v>20</v>
      </c>
      <c r="L6941" s="2" t="str">
        <f>TEXT(Tabela3[[#This Row],[DATA]],"MM")</f>
        <v>05</v>
      </c>
      <c r="M6941" s="2">
        <f>WEEKNUM(Tabela3[[#This Row],[DATA]])</f>
        <v>21</v>
      </c>
      <c r="N6941" s="18">
        <f>YEAR(Tabela3[[#This Row],[DATA]])</f>
        <v>2023</v>
      </c>
    </row>
    <row r="6942" spans="2:14">
      <c r="B6942" s="1">
        <v>45072</v>
      </c>
      <c r="C6942">
        <v>15063</v>
      </c>
      <c r="D6942">
        <f>COUNTIF(C$4:C6942,Tabela3[[#This Row],[COMANDA]])</f>
        <v>1</v>
      </c>
      <c r="E6942" t="s">
        <v>90</v>
      </c>
      <c r="F6942" t="s">
        <v>99</v>
      </c>
      <c r="G6942" t="s">
        <v>8</v>
      </c>
      <c r="H6942" t="s">
        <v>39</v>
      </c>
      <c r="I6942" s="2">
        <v>1</v>
      </c>
      <c r="J6942" t="s">
        <v>11</v>
      </c>
      <c r="K6942" s="21">
        <f>INDEX(LISTAS!$H:$Q,MATCH(BASE!H6942,LISTAS!$G:$G,0),MATCH(BASE!J6942,LISTAS!$H$3:$Q$3,0))*Tabela3[[#This Row],[QUANTIDADE]]</f>
        <v>12</v>
      </c>
      <c r="L6942" s="2" t="str">
        <f>TEXT(Tabela3[[#This Row],[DATA]],"MM")</f>
        <v>05</v>
      </c>
      <c r="M6942" s="2">
        <f>WEEKNUM(Tabela3[[#This Row],[DATA]])</f>
        <v>21</v>
      </c>
      <c r="N6942" s="18">
        <f>YEAR(Tabela3[[#This Row],[DATA]])</f>
        <v>2023</v>
      </c>
    </row>
    <row r="6943" spans="2:14">
      <c r="B6943" s="1">
        <v>45072</v>
      </c>
      <c r="C6943">
        <v>15064</v>
      </c>
      <c r="D6943">
        <f>COUNTIF(C$4:C6943,Tabela3[[#This Row],[COMANDA]])</f>
        <v>1</v>
      </c>
      <c r="E6943" t="s">
        <v>90</v>
      </c>
      <c r="F6943" t="s">
        <v>98</v>
      </c>
      <c r="G6943" t="s">
        <v>8</v>
      </c>
      <c r="H6943" t="s">
        <v>204</v>
      </c>
      <c r="I6943" s="2">
        <v>1</v>
      </c>
      <c r="J6943" t="s">
        <v>11</v>
      </c>
      <c r="K6943" s="21">
        <f>INDEX(LISTAS!$H:$Q,MATCH(BASE!H6943,LISTAS!$G:$G,0),MATCH(BASE!J6943,LISTAS!$H$3:$Q$3,0))*Tabela3[[#This Row],[QUANTIDADE]]</f>
        <v>18</v>
      </c>
      <c r="L6943" s="2" t="str">
        <f>TEXT(Tabela3[[#This Row],[DATA]],"MM")</f>
        <v>05</v>
      </c>
      <c r="M6943" s="2">
        <f>WEEKNUM(Tabela3[[#This Row],[DATA]])</f>
        <v>21</v>
      </c>
      <c r="N6943" s="18">
        <f>YEAR(Tabela3[[#This Row],[DATA]])</f>
        <v>2023</v>
      </c>
    </row>
    <row r="6944" spans="2:14">
      <c r="B6944" s="1">
        <v>45072</v>
      </c>
      <c r="C6944">
        <v>15064</v>
      </c>
      <c r="D6944">
        <f>COUNTIF(C$4:C6944,Tabela3[[#This Row],[COMANDA]])</f>
        <v>2</v>
      </c>
      <c r="E6944" t="s">
        <v>90</v>
      </c>
      <c r="F6944" t="s">
        <v>98</v>
      </c>
      <c r="G6944" t="s">
        <v>9</v>
      </c>
      <c r="H6944" t="s">
        <v>241</v>
      </c>
      <c r="I6944" s="2">
        <v>1</v>
      </c>
      <c r="J6944" t="s">
        <v>11</v>
      </c>
      <c r="K6944" s="21">
        <f>INDEX(LISTAS!$H:$Q,MATCH(BASE!H6944,LISTAS!$G:$G,0),MATCH(BASE!J6944,LISTAS!$H$3:$Q$3,0))*Tabela3[[#This Row],[QUANTIDADE]]</f>
        <v>3</v>
      </c>
      <c r="L6944" s="2" t="str">
        <f>TEXT(Tabela3[[#This Row],[DATA]],"MM")</f>
        <v>05</v>
      </c>
      <c r="M6944" s="2">
        <f>WEEKNUM(Tabela3[[#This Row],[DATA]])</f>
        <v>21</v>
      </c>
      <c r="N6944" s="18">
        <f>YEAR(Tabela3[[#This Row],[DATA]])</f>
        <v>2023</v>
      </c>
    </row>
    <row r="6945" spans="2:14">
      <c r="B6945" s="1">
        <v>45072</v>
      </c>
      <c r="C6945">
        <v>15065</v>
      </c>
      <c r="D6945">
        <f>COUNTIF(C$4:C6945,Tabela3[[#This Row],[COMANDA]])</f>
        <v>1</v>
      </c>
      <c r="E6945" t="s">
        <v>90</v>
      </c>
      <c r="F6945" t="s">
        <v>98</v>
      </c>
      <c r="G6945" t="s">
        <v>8</v>
      </c>
      <c r="H6945" t="s">
        <v>206</v>
      </c>
      <c r="I6945" s="2">
        <v>2</v>
      </c>
      <c r="J6945" t="s">
        <v>11</v>
      </c>
      <c r="K6945" s="21">
        <f>INDEX(LISTAS!$H:$Q,MATCH(BASE!H6945,LISTAS!$G:$G,0),MATCH(BASE!J6945,LISTAS!$H$3:$Q$3,0))*Tabela3[[#This Row],[QUANTIDADE]]</f>
        <v>36</v>
      </c>
      <c r="L6945" s="2" t="str">
        <f>TEXT(Tabela3[[#This Row],[DATA]],"MM")</f>
        <v>05</v>
      </c>
      <c r="M6945" s="2">
        <f>WEEKNUM(Tabela3[[#This Row],[DATA]])</f>
        <v>21</v>
      </c>
      <c r="N6945" s="18">
        <f>YEAR(Tabela3[[#This Row],[DATA]])</f>
        <v>2023</v>
      </c>
    </row>
    <row r="6946" spans="2:14">
      <c r="B6946" s="1">
        <v>45072</v>
      </c>
      <c r="C6946">
        <v>15065</v>
      </c>
      <c r="D6946">
        <f>COUNTIF(C$4:C6946,Tabela3[[#This Row],[COMANDA]])</f>
        <v>2</v>
      </c>
      <c r="E6946" t="s">
        <v>90</v>
      </c>
      <c r="F6946" t="s">
        <v>98</v>
      </c>
      <c r="G6946" t="s">
        <v>61</v>
      </c>
      <c r="H6946" t="s">
        <v>163</v>
      </c>
      <c r="I6946" s="2">
        <v>2</v>
      </c>
      <c r="J6946" t="s">
        <v>11</v>
      </c>
      <c r="K6946" s="21">
        <f>INDEX(LISTAS!$H:$Q,MATCH(BASE!H6946,LISTAS!$G:$G,0),MATCH(BASE!J6946,LISTAS!$H$3:$Q$3,0))*Tabela3[[#This Row],[QUANTIDADE]]</f>
        <v>8</v>
      </c>
      <c r="L6946" s="2" t="str">
        <f>TEXT(Tabela3[[#This Row],[DATA]],"MM")</f>
        <v>05</v>
      </c>
      <c r="M6946" s="2">
        <f>WEEKNUM(Tabela3[[#This Row],[DATA]])</f>
        <v>21</v>
      </c>
      <c r="N6946" s="18">
        <f>YEAR(Tabela3[[#This Row],[DATA]])</f>
        <v>2023</v>
      </c>
    </row>
    <row r="6947" spans="2:14">
      <c r="B6947" s="1">
        <v>45072</v>
      </c>
      <c r="C6947">
        <v>15065</v>
      </c>
      <c r="D6947">
        <f>COUNTIF(C$4:C6947,Tabela3[[#This Row],[COMANDA]])</f>
        <v>3</v>
      </c>
      <c r="E6947" t="s">
        <v>90</v>
      </c>
      <c r="F6947" t="s">
        <v>98</v>
      </c>
      <c r="G6947" t="s">
        <v>9</v>
      </c>
      <c r="H6947" t="s">
        <v>241</v>
      </c>
      <c r="I6947" s="2">
        <v>1</v>
      </c>
      <c r="J6947" t="s">
        <v>11</v>
      </c>
      <c r="K6947" s="21">
        <f>INDEX(LISTAS!$H:$Q,MATCH(BASE!H6947,LISTAS!$G:$G,0),MATCH(BASE!J6947,LISTAS!$H$3:$Q$3,0))*Tabela3[[#This Row],[QUANTIDADE]]</f>
        <v>3</v>
      </c>
      <c r="L6947" s="2" t="str">
        <f>TEXT(Tabela3[[#This Row],[DATA]],"MM")</f>
        <v>05</v>
      </c>
      <c r="M6947" s="2">
        <f>WEEKNUM(Tabela3[[#This Row],[DATA]])</f>
        <v>21</v>
      </c>
      <c r="N6947" s="18">
        <f>YEAR(Tabela3[[#This Row],[DATA]])</f>
        <v>2023</v>
      </c>
    </row>
    <row r="6948" spans="2:14">
      <c r="B6948" s="1">
        <v>45072</v>
      </c>
      <c r="C6948">
        <v>15065</v>
      </c>
      <c r="D6948">
        <f>COUNTIF(C$4:C6948,Tabela3[[#This Row],[COMANDA]])</f>
        <v>4</v>
      </c>
      <c r="E6948" t="s">
        <v>90</v>
      </c>
      <c r="F6948" t="s">
        <v>98</v>
      </c>
      <c r="G6948" t="s">
        <v>9</v>
      </c>
      <c r="H6948" t="s">
        <v>242</v>
      </c>
      <c r="I6948" s="2">
        <v>1</v>
      </c>
      <c r="J6948" t="s">
        <v>12</v>
      </c>
      <c r="K6948" s="21">
        <f>INDEX(LISTAS!$H:$Q,MATCH(BASE!H6948,LISTAS!$G:$G,0),MATCH(BASE!J6948,LISTAS!$H$3:$Q$3,0))*Tabela3[[#This Row],[QUANTIDADE]]</f>
        <v>6</v>
      </c>
      <c r="L6948" s="2" t="str">
        <f>TEXT(Tabela3[[#This Row],[DATA]],"MM")</f>
        <v>05</v>
      </c>
      <c r="M6948" s="2">
        <f>WEEKNUM(Tabela3[[#This Row],[DATA]])</f>
        <v>21</v>
      </c>
      <c r="N6948" s="18">
        <f>YEAR(Tabela3[[#This Row],[DATA]])</f>
        <v>2023</v>
      </c>
    </row>
    <row r="6949" spans="2:14">
      <c r="B6949" s="1">
        <v>45072</v>
      </c>
      <c r="C6949">
        <v>15065</v>
      </c>
      <c r="D6949">
        <f>COUNTIF(C$4:C6949,Tabela3[[#This Row],[COMANDA]])</f>
        <v>5</v>
      </c>
      <c r="E6949" t="s">
        <v>90</v>
      </c>
      <c r="F6949" t="s">
        <v>98</v>
      </c>
      <c r="G6949" t="s">
        <v>10</v>
      </c>
      <c r="H6949" t="s">
        <v>119</v>
      </c>
      <c r="I6949" s="2">
        <v>2</v>
      </c>
      <c r="J6949" t="s">
        <v>11</v>
      </c>
      <c r="K6949" s="21">
        <f>INDEX(LISTAS!$H:$Q,MATCH(BASE!H6949,LISTAS!$G:$G,0),MATCH(BASE!J6949,LISTAS!$H$3:$Q$3,0))*Tabela3[[#This Row],[QUANTIDADE]]</f>
        <v>12</v>
      </c>
      <c r="L6949" s="2" t="str">
        <f>TEXT(Tabela3[[#This Row],[DATA]],"MM")</f>
        <v>05</v>
      </c>
      <c r="M6949" s="2">
        <f>WEEKNUM(Tabela3[[#This Row],[DATA]])</f>
        <v>21</v>
      </c>
      <c r="N6949" s="18">
        <f>YEAR(Tabela3[[#This Row],[DATA]])</f>
        <v>2023</v>
      </c>
    </row>
    <row r="6950" spans="2:14">
      <c r="B6950" s="1">
        <v>45072</v>
      </c>
      <c r="C6950">
        <v>15067</v>
      </c>
      <c r="D6950">
        <f>COUNTIF(C$4:C6950,Tabela3[[#This Row],[COMANDA]])</f>
        <v>1</v>
      </c>
      <c r="E6950" t="s">
        <v>90</v>
      </c>
      <c r="G6950" t="s">
        <v>8</v>
      </c>
      <c r="H6950" t="s">
        <v>206</v>
      </c>
      <c r="I6950" s="2">
        <v>1</v>
      </c>
      <c r="J6950" t="s">
        <v>11</v>
      </c>
      <c r="K6950" s="21">
        <f>INDEX(LISTAS!$H:$Q,MATCH(BASE!H6950,LISTAS!$G:$G,0),MATCH(BASE!J6950,LISTAS!$H$3:$Q$3,0))*Tabela3[[#This Row],[QUANTIDADE]]</f>
        <v>18</v>
      </c>
      <c r="L6950" s="2" t="str">
        <f>TEXT(Tabela3[[#This Row],[DATA]],"MM")</f>
        <v>05</v>
      </c>
      <c r="M6950" s="2">
        <f>WEEKNUM(Tabela3[[#This Row],[DATA]])</f>
        <v>21</v>
      </c>
      <c r="N6950" s="18">
        <f>YEAR(Tabela3[[#This Row],[DATA]])</f>
        <v>2023</v>
      </c>
    </row>
    <row r="6951" spans="2:14">
      <c r="B6951" s="1">
        <v>45072</v>
      </c>
      <c r="C6951">
        <v>15069</v>
      </c>
      <c r="D6951">
        <f>COUNTIF(C$4:C6951,Tabela3[[#This Row],[COMANDA]])</f>
        <v>1</v>
      </c>
      <c r="E6951" t="s">
        <v>90</v>
      </c>
      <c r="G6951" t="s">
        <v>8</v>
      </c>
      <c r="H6951" t="s">
        <v>84</v>
      </c>
      <c r="I6951" s="2">
        <v>1</v>
      </c>
      <c r="J6951" t="s">
        <v>11</v>
      </c>
      <c r="K6951" s="21">
        <f>INDEX(LISTAS!$H:$Q,MATCH(BASE!H6951,LISTAS!$G:$G,0),MATCH(BASE!J6951,LISTAS!$H$3:$Q$3,0))*Tabela3[[#This Row],[QUANTIDADE]]</f>
        <v>16</v>
      </c>
      <c r="L6951" s="2" t="str">
        <f>TEXT(Tabela3[[#This Row],[DATA]],"MM")</f>
        <v>05</v>
      </c>
      <c r="M6951" s="2">
        <f>WEEKNUM(Tabela3[[#This Row],[DATA]])</f>
        <v>21</v>
      </c>
      <c r="N6951" s="18">
        <f>YEAR(Tabela3[[#This Row],[DATA]])</f>
        <v>2023</v>
      </c>
    </row>
    <row r="6952" spans="2:14">
      <c r="B6952" s="1">
        <v>45072</v>
      </c>
      <c r="C6952">
        <v>15069</v>
      </c>
      <c r="D6952">
        <f>COUNTIF(C$4:C6952,Tabela3[[#This Row],[COMANDA]])</f>
        <v>2</v>
      </c>
      <c r="E6952" t="s">
        <v>90</v>
      </c>
      <c r="G6952" t="s">
        <v>9</v>
      </c>
      <c r="H6952" t="s">
        <v>241</v>
      </c>
      <c r="I6952" s="2">
        <v>1</v>
      </c>
      <c r="J6952" t="s">
        <v>11</v>
      </c>
      <c r="K6952" s="21">
        <f>INDEX(LISTAS!$H:$Q,MATCH(BASE!H6952,LISTAS!$G:$G,0),MATCH(BASE!J6952,LISTAS!$H$3:$Q$3,0))*Tabela3[[#This Row],[QUANTIDADE]]</f>
        <v>3</v>
      </c>
      <c r="L6952" s="2" t="str">
        <f>TEXT(Tabela3[[#This Row],[DATA]],"MM")</f>
        <v>05</v>
      </c>
      <c r="M6952" s="2">
        <f>WEEKNUM(Tabela3[[#This Row],[DATA]])</f>
        <v>21</v>
      </c>
      <c r="N6952" s="18">
        <f>YEAR(Tabela3[[#This Row],[DATA]])</f>
        <v>2023</v>
      </c>
    </row>
    <row r="6953" spans="2:14">
      <c r="B6953" s="1">
        <v>45072</v>
      </c>
      <c r="C6953">
        <v>15070</v>
      </c>
      <c r="D6953">
        <f>COUNTIF(C$4:C6953,Tabela3[[#This Row],[COMANDA]])</f>
        <v>1</v>
      </c>
      <c r="E6953" t="s">
        <v>89</v>
      </c>
      <c r="G6953" t="s">
        <v>8</v>
      </c>
      <c r="H6953" t="s">
        <v>203</v>
      </c>
      <c r="I6953" s="2">
        <v>1</v>
      </c>
      <c r="J6953" t="s">
        <v>11</v>
      </c>
      <c r="K6953" s="21">
        <f>INDEX(LISTAS!$H:$Q,MATCH(BASE!H6953,LISTAS!$G:$G,0),MATCH(BASE!J6953,LISTAS!$H$3:$Q$3,0))*Tabela3[[#This Row],[QUANTIDADE]]</f>
        <v>20</v>
      </c>
      <c r="L6953" s="2" t="str">
        <f>TEXT(Tabela3[[#This Row],[DATA]],"MM")</f>
        <v>05</v>
      </c>
      <c r="M6953" s="2">
        <f>WEEKNUM(Tabela3[[#This Row],[DATA]])</f>
        <v>21</v>
      </c>
      <c r="N6953" s="18">
        <f>YEAR(Tabela3[[#This Row],[DATA]])</f>
        <v>2023</v>
      </c>
    </row>
    <row r="6954" spans="2:14">
      <c r="B6954" s="1">
        <v>45072</v>
      </c>
      <c r="C6954">
        <v>15070</v>
      </c>
      <c r="D6954">
        <f>COUNTIF(C$4:C6954,Tabela3[[#This Row],[COMANDA]])</f>
        <v>2</v>
      </c>
      <c r="E6954" t="s">
        <v>89</v>
      </c>
      <c r="G6954" t="s">
        <v>8</v>
      </c>
      <c r="H6954" t="s">
        <v>84</v>
      </c>
      <c r="I6954" s="2">
        <v>1</v>
      </c>
      <c r="J6954" t="s">
        <v>11</v>
      </c>
      <c r="K6954" s="21">
        <f>INDEX(LISTAS!$H:$Q,MATCH(BASE!H6954,LISTAS!$G:$G,0),MATCH(BASE!J6954,LISTAS!$H$3:$Q$3,0))*Tabela3[[#This Row],[QUANTIDADE]]</f>
        <v>16</v>
      </c>
      <c r="L6954" s="2" t="str">
        <f>TEXT(Tabela3[[#This Row],[DATA]],"MM")</f>
        <v>05</v>
      </c>
      <c r="M6954" s="2">
        <f>WEEKNUM(Tabela3[[#This Row],[DATA]])</f>
        <v>21</v>
      </c>
      <c r="N6954" s="18">
        <f>YEAR(Tabela3[[#This Row],[DATA]])</f>
        <v>2023</v>
      </c>
    </row>
    <row r="6955" spans="2:14">
      <c r="B6955" s="1">
        <v>45072</v>
      </c>
      <c r="C6955">
        <v>15070</v>
      </c>
      <c r="D6955">
        <f>COUNTIF(C$4:C6955,Tabela3[[#This Row],[COMANDA]])</f>
        <v>3</v>
      </c>
      <c r="E6955" t="s">
        <v>89</v>
      </c>
      <c r="G6955" t="s">
        <v>9</v>
      </c>
      <c r="H6955" t="s">
        <v>378</v>
      </c>
      <c r="I6955" s="2">
        <v>1</v>
      </c>
      <c r="J6955" t="s">
        <v>11</v>
      </c>
      <c r="K6955" s="21">
        <f>INDEX(LISTAS!$H:$Q,MATCH(BASE!H6955,LISTAS!$G:$G,0),MATCH(BASE!J6955,LISTAS!$H$3:$Q$3,0))*Tabela3[[#This Row],[QUANTIDADE]]</f>
        <v>6</v>
      </c>
      <c r="L6955" s="2" t="str">
        <f>TEXT(Tabela3[[#This Row],[DATA]],"MM")</f>
        <v>05</v>
      </c>
      <c r="M6955" s="2">
        <f>WEEKNUM(Tabela3[[#This Row],[DATA]])</f>
        <v>21</v>
      </c>
      <c r="N6955" s="18">
        <f>YEAR(Tabela3[[#This Row],[DATA]])</f>
        <v>2023</v>
      </c>
    </row>
    <row r="6956" spans="2:14">
      <c r="B6956" s="1">
        <v>45072</v>
      </c>
      <c r="C6956">
        <v>15071</v>
      </c>
      <c r="D6956">
        <f>COUNTIF(C$4:C6956,Tabela3[[#This Row],[COMANDA]])</f>
        <v>1</v>
      </c>
      <c r="E6956" t="s">
        <v>89</v>
      </c>
      <c r="G6956" t="s">
        <v>8</v>
      </c>
      <c r="H6956" t="s">
        <v>538</v>
      </c>
      <c r="I6956" s="2">
        <v>1</v>
      </c>
      <c r="J6956" t="s">
        <v>11</v>
      </c>
      <c r="K6956" s="21">
        <f>INDEX(LISTAS!$H:$Q,MATCH(BASE!H6956,LISTAS!$G:$G,0),MATCH(BASE!J6956,LISTAS!$H$3:$Q$3,0))*Tabela3[[#This Row],[QUANTIDADE]]</f>
        <v>8</v>
      </c>
      <c r="L6956" s="2" t="str">
        <f>TEXT(Tabela3[[#This Row],[DATA]],"MM")</f>
        <v>05</v>
      </c>
      <c r="M6956" s="2">
        <f>WEEKNUM(Tabela3[[#This Row],[DATA]])</f>
        <v>21</v>
      </c>
      <c r="N6956" s="18">
        <f>YEAR(Tabela3[[#This Row],[DATA]])</f>
        <v>2023</v>
      </c>
    </row>
    <row r="6957" spans="2:14">
      <c r="B6957" s="1">
        <v>45072</v>
      </c>
      <c r="C6957">
        <v>15072</v>
      </c>
      <c r="D6957">
        <f>COUNTIF(C$4:C6957,Tabela3[[#This Row],[COMANDA]])</f>
        <v>1</v>
      </c>
      <c r="E6957" t="s">
        <v>89</v>
      </c>
      <c r="G6957" t="s">
        <v>8</v>
      </c>
      <c r="H6957" t="s">
        <v>40</v>
      </c>
      <c r="I6957" s="2">
        <v>1</v>
      </c>
      <c r="J6957" t="s">
        <v>11</v>
      </c>
      <c r="K6957" s="21">
        <f>INDEX(LISTAS!$H:$Q,MATCH(BASE!H6957,LISTAS!$G:$G,0),MATCH(BASE!J6957,LISTAS!$H$3:$Q$3,0))*Tabela3[[#This Row],[QUANTIDADE]]</f>
        <v>14</v>
      </c>
      <c r="L6957" s="2" t="str">
        <f>TEXT(Tabela3[[#This Row],[DATA]],"MM")</f>
        <v>05</v>
      </c>
      <c r="M6957" s="2">
        <f>WEEKNUM(Tabela3[[#This Row],[DATA]])</f>
        <v>21</v>
      </c>
      <c r="N6957" s="18">
        <f>YEAR(Tabela3[[#This Row],[DATA]])</f>
        <v>2023</v>
      </c>
    </row>
    <row r="6958" spans="2:14">
      <c r="B6958" s="1">
        <v>45072</v>
      </c>
      <c r="C6958">
        <v>15072</v>
      </c>
      <c r="D6958">
        <f>COUNTIF(C$4:C6958,Tabela3[[#This Row],[COMANDA]])</f>
        <v>2</v>
      </c>
      <c r="E6958" t="s">
        <v>89</v>
      </c>
      <c r="G6958" t="s">
        <v>61</v>
      </c>
      <c r="H6958" t="s">
        <v>199</v>
      </c>
      <c r="I6958" s="2">
        <v>1</v>
      </c>
      <c r="J6958" t="s">
        <v>11</v>
      </c>
      <c r="K6958" s="21">
        <f>INDEX(LISTAS!$H:$Q,MATCH(BASE!H6958,LISTAS!$G:$G,0),MATCH(BASE!J6958,LISTAS!$H$3:$Q$3,0))*Tabela3[[#This Row],[QUANTIDADE]]</f>
        <v>1</v>
      </c>
      <c r="L6958" s="2" t="str">
        <f>TEXT(Tabela3[[#This Row],[DATA]],"MM")</f>
        <v>05</v>
      </c>
      <c r="M6958" s="2">
        <f>WEEKNUM(Tabela3[[#This Row],[DATA]])</f>
        <v>21</v>
      </c>
      <c r="N6958" s="18">
        <f>YEAR(Tabela3[[#This Row],[DATA]])</f>
        <v>2023</v>
      </c>
    </row>
    <row r="6959" spans="2:14">
      <c r="B6959" s="1">
        <v>45072</v>
      </c>
      <c r="C6959" t="s">
        <v>543</v>
      </c>
      <c r="D6959">
        <f>COUNTIF(C$4:C6959,Tabela3[[#This Row],[COMANDA]])</f>
        <v>1</v>
      </c>
      <c r="E6959" t="s">
        <v>1</v>
      </c>
      <c r="G6959" t="s">
        <v>77</v>
      </c>
      <c r="H6959" t="s">
        <v>224</v>
      </c>
      <c r="I6959" s="2">
        <v>13</v>
      </c>
      <c r="J6959" t="s">
        <v>11</v>
      </c>
      <c r="K6959" s="21">
        <f>INDEX(LISTAS!$H:$Q,MATCH(BASE!H6959,LISTAS!$G:$G,0),MATCH(BASE!J6959,LISTAS!$H$3:$Q$3,0))*Tabela3[[#This Row],[QUANTIDADE]]</f>
        <v>71.5</v>
      </c>
      <c r="L6959" s="2" t="str">
        <f>TEXT(Tabela3[[#This Row],[DATA]],"MM")</f>
        <v>05</v>
      </c>
      <c r="M6959" s="2">
        <f>WEEKNUM(Tabela3[[#This Row],[DATA]])</f>
        <v>21</v>
      </c>
      <c r="N6959" s="18">
        <f>YEAR(Tabela3[[#This Row],[DATA]])</f>
        <v>2023</v>
      </c>
    </row>
    <row r="6960" spans="2:14">
      <c r="B6960" s="1">
        <v>45072</v>
      </c>
      <c r="C6960" t="s">
        <v>543</v>
      </c>
      <c r="D6960">
        <f>COUNTIF(C$4:C6960,Tabela3[[#This Row],[COMANDA]])</f>
        <v>2</v>
      </c>
      <c r="E6960" t="s">
        <v>1</v>
      </c>
      <c r="G6960" t="s">
        <v>63</v>
      </c>
      <c r="H6960" t="s">
        <v>186</v>
      </c>
      <c r="I6960" s="2">
        <v>1</v>
      </c>
      <c r="J6960" t="s">
        <v>11</v>
      </c>
      <c r="K6960" s="21">
        <f>INDEX(LISTAS!$H:$Q,MATCH(BASE!H6960,LISTAS!$G:$G,0),MATCH(BASE!J6960,LISTAS!$H$3:$Q$3,0))*Tabela3[[#This Row],[QUANTIDADE]]</f>
        <v>11</v>
      </c>
      <c r="L6960" s="2" t="str">
        <f>TEXT(Tabela3[[#This Row],[DATA]],"MM")</f>
        <v>05</v>
      </c>
      <c r="M6960" s="2">
        <f>WEEKNUM(Tabela3[[#This Row],[DATA]])</f>
        <v>21</v>
      </c>
      <c r="N6960" s="18">
        <f>YEAR(Tabela3[[#This Row],[DATA]])</f>
        <v>2023</v>
      </c>
    </row>
    <row r="6961" spans="2:14">
      <c r="B6961" s="1">
        <v>45072</v>
      </c>
      <c r="C6961" t="s">
        <v>543</v>
      </c>
      <c r="D6961">
        <f>COUNTIF(C$4:C6961,Tabela3[[#This Row],[COMANDA]])</f>
        <v>3</v>
      </c>
      <c r="E6961" t="s">
        <v>1</v>
      </c>
      <c r="G6961" t="s">
        <v>74</v>
      </c>
      <c r="H6961" t="s">
        <v>76</v>
      </c>
      <c r="I6961" s="2">
        <v>3</v>
      </c>
      <c r="J6961" t="s">
        <v>11</v>
      </c>
      <c r="K6961" s="21">
        <f>INDEX(LISTAS!$H:$Q,MATCH(BASE!H6961,LISTAS!$G:$G,0),MATCH(BASE!J6961,LISTAS!$H$3:$Q$3,0))*Tabela3[[#This Row],[QUANTIDADE]]</f>
        <v>6</v>
      </c>
      <c r="L6961" s="2" t="str">
        <f>TEXT(Tabela3[[#This Row],[DATA]],"MM")</f>
        <v>05</v>
      </c>
      <c r="M6961" s="2">
        <f>WEEKNUM(Tabela3[[#This Row],[DATA]])</f>
        <v>21</v>
      </c>
      <c r="N6961" s="18">
        <f>YEAR(Tabela3[[#This Row],[DATA]])</f>
        <v>2023</v>
      </c>
    </row>
    <row r="6962" spans="2:14">
      <c r="B6962" s="1">
        <v>45072</v>
      </c>
      <c r="C6962" t="s">
        <v>543</v>
      </c>
      <c r="D6962">
        <f>COUNTIF(C$4:C6962,Tabela3[[#This Row],[COMANDA]])</f>
        <v>4</v>
      </c>
      <c r="E6962" t="s">
        <v>1</v>
      </c>
      <c r="G6962" t="s">
        <v>9</v>
      </c>
      <c r="H6962" t="s">
        <v>214</v>
      </c>
      <c r="I6962" s="2">
        <v>10</v>
      </c>
      <c r="J6962" t="s">
        <v>11</v>
      </c>
      <c r="K6962" s="21">
        <f>INDEX(LISTAS!$H:$Q,MATCH(BASE!H6962,LISTAS!$G:$G,0),MATCH(BASE!J6962,LISTAS!$H$3:$Q$3,0))*Tabela3[[#This Row],[QUANTIDADE]]</f>
        <v>10</v>
      </c>
      <c r="L6962" s="2" t="str">
        <f>TEXT(Tabela3[[#This Row],[DATA]],"MM")</f>
        <v>05</v>
      </c>
      <c r="M6962" s="2">
        <f>WEEKNUM(Tabela3[[#This Row],[DATA]])</f>
        <v>21</v>
      </c>
      <c r="N6962" s="18">
        <f>YEAR(Tabela3[[#This Row],[DATA]])</f>
        <v>2023</v>
      </c>
    </row>
    <row r="6963" spans="2:14">
      <c r="B6963" s="1">
        <v>45072</v>
      </c>
      <c r="C6963" t="s">
        <v>543</v>
      </c>
      <c r="D6963">
        <f>COUNTIF(C$4:C6963,Tabela3[[#This Row],[COMANDA]])</f>
        <v>5</v>
      </c>
      <c r="E6963" t="s">
        <v>1</v>
      </c>
      <c r="G6963" t="s">
        <v>9</v>
      </c>
      <c r="H6963" t="s">
        <v>58</v>
      </c>
      <c r="I6963" s="2">
        <v>1</v>
      </c>
      <c r="J6963" t="s">
        <v>11</v>
      </c>
      <c r="K6963" s="21">
        <f>INDEX(LISTAS!$H:$Q,MATCH(BASE!H6963,LISTAS!$G:$G,0),MATCH(BASE!J6963,LISTAS!$H$3:$Q$3,0))*Tabela3[[#This Row],[QUANTIDADE]]</f>
        <v>5</v>
      </c>
      <c r="L6963" s="2" t="str">
        <f>TEXT(Tabela3[[#This Row],[DATA]],"MM")</f>
        <v>05</v>
      </c>
      <c r="M6963" s="2">
        <f>WEEKNUM(Tabela3[[#This Row],[DATA]])</f>
        <v>21</v>
      </c>
      <c r="N6963" s="18">
        <f>YEAR(Tabela3[[#This Row],[DATA]])</f>
        <v>2023</v>
      </c>
    </row>
    <row r="6964" spans="2:14">
      <c r="B6964" s="1">
        <v>45072</v>
      </c>
      <c r="C6964" t="s">
        <v>543</v>
      </c>
      <c r="D6964">
        <f>COUNTIF(C$4:C6964,Tabela3[[#This Row],[COMANDA]])</f>
        <v>6</v>
      </c>
      <c r="E6964" t="s">
        <v>1</v>
      </c>
      <c r="G6964" t="s">
        <v>74</v>
      </c>
      <c r="H6964" t="s">
        <v>120</v>
      </c>
      <c r="I6964" s="2">
        <v>5</v>
      </c>
      <c r="J6964" t="s">
        <v>11</v>
      </c>
      <c r="K6964" s="21">
        <f>INDEX(LISTAS!$H:$Q,MATCH(BASE!H6964,LISTAS!$G:$G,0),MATCH(BASE!J6964,LISTAS!$H$3:$Q$3,0))*Tabela3[[#This Row],[QUANTIDADE]]</f>
        <v>15</v>
      </c>
      <c r="L6964" s="2" t="str">
        <f>TEXT(Tabela3[[#This Row],[DATA]],"MM")</f>
        <v>05</v>
      </c>
      <c r="M6964" s="2">
        <f>WEEKNUM(Tabela3[[#This Row],[DATA]])</f>
        <v>21</v>
      </c>
      <c r="N6964" s="18">
        <f>YEAR(Tabela3[[#This Row],[DATA]])</f>
        <v>2023</v>
      </c>
    </row>
    <row r="6965" spans="2:14">
      <c r="B6965" s="1">
        <v>45072</v>
      </c>
      <c r="C6965" t="s">
        <v>543</v>
      </c>
      <c r="D6965">
        <f>COUNTIF(C$4:C6965,Tabela3[[#This Row],[COMANDA]])</f>
        <v>7</v>
      </c>
      <c r="E6965" t="s">
        <v>1</v>
      </c>
      <c r="G6965" t="s">
        <v>64</v>
      </c>
      <c r="H6965" t="s">
        <v>172</v>
      </c>
      <c r="I6965" s="2">
        <v>1</v>
      </c>
      <c r="J6965" t="s">
        <v>11</v>
      </c>
      <c r="K6965" s="21">
        <f>INDEX(LISTAS!$H:$Q,MATCH(BASE!H6965,LISTAS!$G:$G,0),MATCH(BASE!J6965,LISTAS!$H$3:$Q$3,0))*Tabela3[[#This Row],[QUANTIDADE]]</f>
        <v>8</v>
      </c>
      <c r="L6965" s="2" t="str">
        <f>TEXT(Tabela3[[#This Row],[DATA]],"MM")</f>
        <v>05</v>
      </c>
      <c r="M6965" s="2">
        <f>WEEKNUM(Tabela3[[#This Row],[DATA]])</f>
        <v>21</v>
      </c>
      <c r="N6965" s="18">
        <f>YEAR(Tabela3[[#This Row],[DATA]])</f>
        <v>2023</v>
      </c>
    </row>
    <row r="6966" spans="2:14">
      <c r="B6966" s="1">
        <v>45072</v>
      </c>
      <c r="C6966" t="s">
        <v>543</v>
      </c>
      <c r="D6966">
        <f>COUNTIF(C$4:C6966,Tabela3[[#This Row],[COMANDA]])</f>
        <v>8</v>
      </c>
      <c r="E6966" t="s">
        <v>1</v>
      </c>
      <c r="G6966" t="s">
        <v>9</v>
      </c>
      <c r="H6966" t="s">
        <v>68</v>
      </c>
      <c r="I6966" s="2">
        <v>6</v>
      </c>
      <c r="J6966" t="s">
        <v>11</v>
      </c>
      <c r="K6966" s="21">
        <f>INDEX(LISTAS!$H:$Q,MATCH(BASE!H6966,LISTAS!$G:$G,0),MATCH(BASE!J6966,LISTAS!$H$3:$Q$3,0))*Tabela3[[#This Row],[QUANTIDADE]]</f>
        <v>18</v>
      </c>
      <c r="L6966" s="2" t="str">
        <f>TEXT(Tabela3[[#This Row],[DATA]],"MM")</f>
        <v>05</v>
      </c>
      <c r="M6966" s="2">
        <f>WEEKNUM(Tabela3[[#This Row],[DATA]])</f>
        <v>21</v>
      </c>
      <c r="N6966" s="18">
        <f>YEAR(Tabela3[[#This Row],[DATA]])</f>
        <v>2023</v>
      </c>
    </row>
    <row r="6967" spans="2:14">
      <c r="B6967" s="1">
        <v>45072</v>
      </c>
      <c r="C6967" t="s">
        <v>543</v>
      </c>
      <c r="D6967">
        <f>COUNTIF(C$4:C6967,Tabela3[[#This Row],[COMANDA]])</f>
        <v>9</v>
      </c>
      <c r="E6967" t="s">
        <v>1</v>
      </c>
      <c r="G6967" t="s">
        <v>77</v>
      </c>
      <c r="H6967" t="s">
        <v>83</v>
      </c>
      <c r="I6967" s="2">
        <v>2</v>
      </c>
      <c r="J6967" t="s">
        <v>11</v>
      </c>
      <c r="K6967" s="21">
        <f>INDEX(LISTAS!$H:$Q,MATCH(BASE!H6967,LISTAS!$G:$G,0),MATCH(BASE!J6967,LISTAS!$H$3:$Q$3,0))*Tabela3[[#This Row],[QUANTIDADE]]</f>
        <v>9</v>
      </c>
      <c r="L6967" s="2" t="str">
        <f>TEXT(Tabela3[[#This Row],[DATA]],"MM")</f>
        <v>05</v>
      </c>
      <c r="M6967" s="2">
        <f>WEEKNUM(Tabela3[[#This Row],[DATA]])</f>
        <v>21</v>
      </c>
      <c r="N6967" s="18">
        <f>YEAR(Tabela3[[#This Row],[DATA]])</f>
        <v>2023</v>
      </c>
    </row>
    <row r="6968" spans="2:14">
      <c r="B6968" s="1">
        <v>45072</v>
      </c>
      <c r="C6968" t="s">
        <v>543</v>
      </c>
      <c r="D6968">
        <f>COUNTIF(C$4:C6968,Tabela3[[#This Row],[COMANDA]])</f>
        <v>10</v>
      </c>
      <c r="E6968" t="s">
        <v>1</v>
      </c>
      <c r="G6968" t="s">
        <v>9</v>
      </c>
      <c r="H6968" t="s">
        <v>146</v>
      </c>
      <c r="I6968" s="2">
        <v>1</v>
      </c>
      <c r="J6968" t="s">
        <v>11</v>
      </c>
      <c r="K6968" s="21">
        <f>INDEX(LISTAS!$H:$Q,MATCH(BASE!H6968,LISTAS!$G:$G,0),MATCH(BASE!J6968,LISTAS!$H$3:$Q$3,0))*Tabela3[[#This Row],[QUANTIDADE]]</f>
        <v>4</v>
      </c>
      <c r="L6968" s="2" t="str">
        <f>TEXT(Tabela3[[#This Row],[DATA]],"MM")</f>
        <v>05</v>
      </c>
      <c r="M6968" s="2">
        <f>WEEKNUM(Tabela3[[#This Row],[DATA]])</f>
        <v>21</v>
      </c>
      <c r="N6968" s="18">
        <f>YEAR(Tabela3[[#This Row],[DATA]])</f>
        <v>2023</v>
      </c>
    </row>
    <row r="6969" spans="2:14">
      <c r="B6969" s="1">
        <v>45072</v>
      </c>
      <c r="C6969" t="s">
        <v>543</v>
      </c>
      <c r="D6969">
        <f>COUNTIF(C$4:C6969,Tabela3[[#This Row],[COMANDA]])</f>
        <v>11</v>
      </c>
      <c r="E6969" t="s">
        <v>1</v>
      </c>
      <c r="G6969" t="s">
        <v>10</v>
      </c>
      <c r="H6969" t="s">
        <v>108</v>
      </c>
      <c r="I6969" s="2">
        <v>4</v>
      </c>
      <c r="J6969" t="s">
        <v>12</v>
      </c>
      <c r="K6969" s="21">
        <v>10</v>
      </c>
      <c r="L6969" s="2" t="str">
        <f>TEXT(Tabela3[[#This Row],[DATA]],"MM")</f>
        <v>05</v>
      </c>
      <c r="M6969" s="2">
        <f>WEEKNUM(Tabela3[[#This Row],[DATA]])</f>
        <v>21</v>
      </c>
      <c r="N6969" s="18">
        <f>YEAR(Tabela3[[#This Row],[DATA]])</f>
        <v>2023</v>
      </c>
    </row>
    <row r="6970" spans="2:14">
      <c r="B6970" s="1">
        <v>45072</v>
      </c>
      <c r="C6970" t="s">
        <v>543</v>
      </c>
      <c r="D6970">
        <f>COUNTIF(C$4:C6970,Tabela3[[#This Row],[COMANDA]])</f>
        <v>12</v>
      </c>
      <c r="E6970" t="s">
        <v>1</v>
      </c>
      <c r="G6970" t="s">
        <v>77</v>
      </c>
      <c r="H6970" t="s">
        <v>79</v>
      </c>
      <c r="I6970" s="2">
        <v>3</v>
      </c>
      <c r="J6970" t="s">
        <v>11</v>
      </c>
      <c r="K6970" s="21">
        <f>INDEX(LISTAS!$H:$Q,MATCH(BASE!H6970,LISTAS!$G:$G,0),MATCH(BASE!J6970,LISTAS!$H$3:$Q$3,0))*Tabela3[[#This Row],[QUANTIDADE]]</f>
        <v>13.5</v>
      </c>
      <c r="L6970" s="2" t="str">
        <f>TEXT(Tabela3[[#This Row],[DATA]],"MM")</f>
        <v>05</v>
      </c>
      <c r="M6970" s="2">
        <f>WEEKNUM(Tabela3[[#This Row],[DATA]])</f>
        <v>21</v>
      </c>
      <c r="N6970" s="18">
        <f>YEAR(Tabela3[[#This Row],[DATA]])</f>
        <v>2023</v>
      </c>
    </row>
    <row r="6971" spans="2:14">
      <c r="B6971" s="1">
        <v>45072</v>
      </c>
      <c r="C6971" t="s">
        <v>543</v>
      </c>
      <c r="D6971">
        <f>COUNTIF(C$4:C6971,Tabela3[[#This Row],[COMANDA]])</f>
        <v>13</v>
      </c>
      <c r="E6971" t="s">
        <v>1</v>
      </c>
      <c r="G6971" t="s">
        <v>9</v>
      </c>
      <c r="H6971" t="s">
        <v>69</v>
      </c>
      <c r="I6971" s="2">
        <v>1</v>
      </c>
      <c r="J6971" t="s">
        <v>11</v>
      </c>
      <c r="K6971" s="21">
        <f>INDEX(LISTAS!$H:$Q,MATCH(BASE!H6971,LISTAS!$G:$G,0),MATCH(BASE!J6971,LISTAS!$H$3:$Q$3,0))*Tabela3[[#This Row],[QUANTIDADE]]</f>
        <v>4</v>
      </c>
      <c r="L6971" s="2" t="str">
        <f>TEXT(Tabela3[[#This Row],[DATA]],"MM")</f>
        <v>05</v>
      </c>
      <c r="M6971" s="2">
        <f>WEEKNUM(Tabela3[[#This Row],[DATA]])</f>
        <v>21</v>
      </c>
      <c r="N6971" s="18">
        <f>YEAR(Tabela3[[#This Row],[DATA]])</f>
        <v>2023</v>
      </c>
    </row>
    <row r="6972" spans="2:14">
      <c r="B6972" s="1">
        <v>45072</v>
      </c>
      <c r="C6972" t="s">
        <v>543</v>
      </c>
      <c r="D6972">
        <f>COUNTIF(C$4:C6972,Tabela3[[#This Row],[COMANDA]])</f>
        <v>14</v>
      </c>
      <c r="E6972" t="s">
        <v>1</v>
      </c>
      <c r="G6972" t="s">
        <v>63</v>
      </c>
      <c r="H6972" t="s">
        <v>184</v>
      </c>
      <c r="I6972" s="2">
        <v>1</v>
      </c>
      <c r="J6972" t="s">
        <v>11</v>
      </c>
      <c r="K6972" s="21">
        <f>INDEX(LISTAS!$H:$Q,MATCH(BASE!H6972,LISTAS!$G:$G,0),MATCH(BASE!J6972,LISTAS!$H$3:$Q$3,0))*Tabela3[[#This Row],[QUANTIDADE]]</f>
        <v>8</v>
      </c>
      <c r="L6972" s="2" t="str">
        <f>TEXT(Tabela3[[#This Row],[DATA]],"MM")</f>
        <v>05</v>
      </c>
      <c r="M6972" s="2">
        <f>WEEKNUM(Tabela3[[#This Row],[DATA]])</f>
        <v>21</v>
      </c>
      <c r="N6972" s="18">
        <f>YEAR(Tabela3[[#This Row],[DATA]])</f>
        <v>2023</v>
      </c>
    </row>
    <row r="6973" spans="2:14">
      <c r="B6973" s="1">
        <v>45072</v>
      </c>
      <c r="C6973" t="s">
        <v>543</v>
      </c>
      <c r="D6973">
        <f>COUNTIF(C$4:C6973,Tabela3[[#This Row],[COMANDA]])</f>
        <v>15</v>
      </c>
      <c r="E6973" t="s">
        <v>1</v>
      </c>
      <c r="G6973" t="s">
        <v>9</v>
      </c>
      <c r="H6973" t="s">
        <v>104</v>
      </c>
      <c r="I6973" s="2">
        <v>4</v>
      </c>
      <c r="J6973" t="s">
        <v>11</v>
      </c>
      <c r="K6973" s="21">
        <f>INDEX(LISTAS!$H:$Q,MATCH(BASE!H6973,LISTAS!$G:$G,0),MATCH(BASE!J6973,LISTAS!$H$3:$Q$3,0))*Tabela3[[#This Row],[QUANTIDADE]]</f>
        <v>16</v>
      </c>
      <c r="L6973" s="2" t="str">
        <f>TEXT(Tabela3[[#This Row],[DATA]],"MM")</f>
        <v>05</v>
      </c>
      <c r="M6973" s="2">
        <f>WEEKNUM(Tabela3[[#This Row],[DATA]])</f>
        <v>21</v>
      </c>
      <c r="N6973" s="18">
        <f>YEAR(Tabela3[[#This Row],[DATA]])</f>
        <v>2023</v>
      </c>
    </row>
    <row r="6974" spans="2:14">
      <c r="B6974" s="1">
        <v>45072</v>
      </c>
      <c r="C6974" t="s">
        <v>543</v>
      </c>
      <c r="D6974">
        <f>COUNTIF(C$4:C6974,Tabela3[[#This Row],[COMANDA]])</f>
        <v>16</v>
      </c>
      <c r="E6974" t="s">
        <v>1</v>
      </c>
      <c r="G6974" t="s">
        <v>74</v>
      </c>
      <c r="H6974" t="s">
        <v>75</v>
      </c>
      <c r="I6974" s="2">
        <v>10</v>
      </c>
      <c r="J6974" t="s">
        <v>11</v>
      </c>
      <c r="K6974" s="21">
        <f>INDEX(LISTAS!$H:$Q,MATCH(BASE!H6974,LISTAS!$G:$G,0),MATCH(BASE!J6974,LISTAS!$H$3:$Q$3,0))*Tabela3[[#This Row],[QUANTIDADE]]</f>
        <v>60</v>
      </c>
      <c r="L6974" s="2" t="str">
        <f>TEXT(Tabela3[[#This Row],[DATA]],"MM")</f>
        <v>05</v>
      </c>
      <c r="M6974" s="2">
        <f>WEEKNUM(Tabela3[[#This Row],[DATA]])</f>
        <v>21</v>
      </c>
      <c r="N6974" s="18">
        <f>YEAR(Tabela3[[#This Row],[DATA]])</f>
        <v>2023</v>
      </c>
    </row>
    <row r="6975" spans="2:14">
      <c r="B6975" s="1">
        <v>45072</v>
      </c>
      <c r="C6975" t="s">
        <v>543</v>
      </c>
      <c r="D6975">
        <f>COUNTIF(C$4:C6975,Tabela3[[#This Row],[COMANDA]])</f>
        <v>17</v>
      </c>
      <c r="E6975" t="s">
        <v>1</v>
      </c>
      <c r="G6975" t="s">
        <v>9</v>
      </c>
      <c r="H6975" t="s">
        <v>132</v>
      </c>
      <c r="I6975" s="2">
        <v>1</v>
      </c>
      <c r="J6975" t="s">
        <v>11</v>
      </c>
      <c r="K6975" s="21">
        <f>INDEX(LISTAS!$H:$Q,MATCH(BASE!H6975,LISTAS!$G:$G,0),MATCH(BASE!J6975,LISTAS!$H$3:$Q$3,0))*Tabela3[[#This Row],[QUANTIDADE]]</f>
        <v>3</v>
      </c>
      <c r="L6975" s="2" t="str">
        <f>TEXT(Tabela3[[#This Row],[DATA]],"MM")</f>
        <v>05</v>
      </c>
      <c r="M6975" s="2">
        <f>WEEKNUM(Tabela3[[#This Row],[DATA]])</f>
        <v>21</v>
      </c>
      <c r="N6975" s="18">
        <f>YEAR(Tabela3[[#This Row],[DATA]])</f>
        <v>2023</v>
      </c>
    </row>
    <row r="6976" spans="2:14">
      <c r="B6976" s="1">
        <v>45072</v>
      </c>
      <c r="C6976" t="s">
        <v>543</v>
      </c>
      <c r="D6976">
        <f>COUNTIF(C$4:C6976,Tabela3[[#This Row],[COMANDA]])</f>
        <v>18</v>
      </c>
      <c r="E6976" t="s">
        <v>1</v>
      </c>
      <c r="G6976" t="s">
        <v>63</v>
      </c>
      <c r="H6976" t="s">
        <v>185</v>
      </c>
      <c r="I6976" s="2">
        <v>1</v>
      </c>
      <c r="J6976" t="s">
        <v>11</v>
      </c>
      <c r="K6976" s="21">
        <f>INDEX(LISTAS!$H:$Q,MATCH(BASE!H6976,LISTAS!$G:$G,0),MATCH(BASE!J6976,LISTAS!$H$3:$Q$3,0))*Tabela3[[#This Row],[QUANTIDADE]]</f>
        <v>9</v>
      </c>
      <c r="L6976" s="2" t="str">
        <f>TEXT(Tabela3[[#This Row],[DATA]],"MM")</f>
        <v>05</v>
      </c>
      <c r="M6976" s="2">
        <f>WEEKNUM(Tabela3[[#This Row],[DATA]])</f>
        <v>21</v>
      </c>
      <c r="N6976" s="18">
        <f>YEAR(Tabela3[[#This Row],[DATA]])</f>
        <v>2023</v>
      </c>
    </row>
    <row r="6977" spans="2:14">
      <c r="B6977" s="1">
        <v>45072</v>
      </c>
      <c r="C6977" t="s">
        <v>543</v>
      </c>
      <c r="D6977">
        <f>COUNTIF(C$4:C6977,Tabela3[[#This Row],[COMANDA]])</f>
        <v>19</v>
      </c>
      <c r="E6977" t="s">
        <v>1</v>
      </c>
      <c r="G6977" t="s">
        <v>9</v>
      </c>
      <c r="H6977" t="s">
        <v>473</v>
      </c>
      <c r="I6977" s="2">
        <v>1</v>
      </c>
      <c r="J6977" t="s">
        <v>11</v>
      </c>
      <c r="K6977" s="21">
        <f>INDEX(LISTAS!$H:$Q,MATCH(BASE!H6977,LISTAS!$G:$G,0),MATCH(BASE!J6977,LISTAS!$H$3:$Q$3,0))*Tabela3[[#This Row],[QUANTIDADE]]</f>
        <v>6</v>
      </c>
      <c r="L6977" s="2" t="str">
        <f>TEXT(Tabela3[[#This Row],[DATA]],"MM")</f>
        <v>05</v>
      </c>
      <c r="M6977" s="2">
        <f>WEEKNUM(Tabela3[[#This Row],[DATA]])</f>
        <v>21</v>
      </c>
      <c r="N6977" s="18">
        <f>YEAR(Tabela3[[#This Row],[DATA]])</f>
        <v>2023</v>
      </c>
    </row>
    <row r="6978" spans="2:14">
      <c r="B6978" s="1">
        <v>45072</v>
      </c>
      <c r="C6978" t="s">
        <v>543</v>
      </c>
      <c r="D6978">
        <f>COUNTIF(C$4:C6978,Tabela3[[#This Row],[COMANDA]])</f>
        <v>20</v>
      </c>
      <c r="E6978" t="s">
        <v>1</v>
      </c>
      <c r="G6978" t="s">
        <v>9</v>
      </c>
      <c r="H6978" t="s">
        <v>51</v>
      </c>
      <c r="I6978" s="2">
        <v>1</v>
      </c>
      <c r="J6978" t="s">
        <v>11</v>
      </c>
      <c r="K6978" s="21">
        <f>INDEX(LISTAS!$H:$Q,MATCH(BASE!H6978,LISTAS!$G:$G,0),MATCH(BASE!J6978,LISTAS!$H$3:$Q$3,0))*Tabela3[[#This Row],[QUANTIDADE]]</f>
        <v>10</v>
      </c>
      <c r="L6978" s="2" t="str">
        <f>TEXT(Tabela3[[#This Row],[DATA]],"MM")</f>
        <v>05</v>
      </c>
      <c r="M6978" s="2">
        <f>WEEKNUM(Tabela3[[#This Row],[DATA]])</f>
        <v>21</v>
      </c>
      <c r="N6978" s="18">
        <f>YEAR(Tabela3[[#This Row],[DATA]])</f>
        <v>2023</v>
      </c>
    </row>
    <row r="6979" spans="2:14">
      <c r="B6979" s="1">
        <v>45072</v>
      </c>
      <c r="C6979" t="s">
        <v>543</v>
      </c>
      <c r="D6979">
        <f>COUNTIF(C$4:C6979,Tabela3[[#This Row],[COMANDA]])</f>
        <v>21</v>
      </c>
      <c r="E6979" t="s">
        <v>1</v>
      </c>
      <c r="G6979" t="s">
        <v>10</v>
      </c>
      <c r="H6979" t="s">
        <v>119</v>
      </c>
      <c r="I6979" s="2">
        <v>8</v>
      </c>
      <c r="J6979" t="s">
        <v>11</v>
      </c>
      <c r="K6979" s="21">
        <f>INDEX(LISTAS!$H:$Q,MATCH(BASE!H6979,LISTAS!$G:$G,0),MATCH(BASE!J6979,LISTAS!$H$3:$Q$3,0))*Tabela3[[#This Row],[QUANTIDADE]]</f>
        <v>48</v>
      </c>
      <c r="L6979" s="2" t="str">
        <f>TEXT(Tabela3[[#This Row],[DATA]],"MM")</f>
        <v>05</v>
      </c>
      <c r="M6979" s="2">
        <f>WEEKNUM(Tabela3[[#This Row],[DATA]])</f>
        <v>21</v>
      </c>
      <c r="N6979" s="18">
        <f>YEAR(Tabela3[[#This Row],[DATA]])</f>
        <v>2023</v>
      </c>
    </row>
    <row r="6980" spans="2:14">
      <c r="B6980" s="1">
        <v>45072</v>
      </c>
      <c r="C6980" t="s">
        <v>543</v>
      </c>
      <c r="D6980">
        <f>COUNTIF(C$4:C6980,Tabela3[[#This Row],[COMANDA]])</f>
        <v>22</v>
      </c>
      <c r="E6980" t="s">
        <v>1</v>
      </c>
      <c r="G6980" t="s">
        <v>9</v>
      </c>
      <c r="H6980" t="s">
        <v>208</v>
      </c>
      <c r="I6980" s="2">
        <v>1</v>
      </c>
      <c r="J6980" t="s">
        <v>11</v>
      </c>
      <c r="K6980" s="21">
        <f>INDEX(LISTAS!$H:$Q,MATCH(BASE!H6980,LISTAS!$G:$G,0),MATCH(BASE!J6980,LISTAS!$H$3:$Q$3,0))*Tabela3[[#This Row],[QUANTIDADE]]</f>
        <v>4</v>
      </c>
      <c r="L6980" s="2" t="str">
        <f>TEXT(Tabela3[[#This Row],[DATA]],"MM")</f>
        <v>05</v>
      </c>
      <c r="M6980" s="2">
        <f>WEEKNUM(Tabela3[[#This Row],[DATA]])</f>
        <v>21</v>
      </c>
      <c r="N6980" s="18">
        <f>YEAR(Tabela3[[#This Row],[DATA]])</f>
        <v>2023</v>
      </c>
    </row>
    <row r="6981" spans="2:14">
      <c r="B6981" s="1">
        <v>45072</v>
      </c>
      <c r="C6981" t="s">
        <v>543</v>
      </c>
      <c r="D6981">
        <f>COUNTIF(C$4:C6981,Tabela3[[#This Row],[COMANDA]])</f>
        <v>23</v>
      </c>
      <c r="E6981" t="s">
        <v>1</v>
      </c>
      <c r="G6981" t="s">
        <v>9</v>
      </c>
      <c r="H6981" t="s">
        <v>154</v>
      </c>
      <c r="I6981" s="2">
        <v>1</v>
      </c>
      <c r="J6981" t="s">
        <v>11</v>
      </c>
      <c r="K6981" s="21">
        <f>INDEX(LISTAS!$H:$Q,MATCH(BASE!H6981,LISTAS!$G:$G,0),MATCH(BASE!J6981,LISTAS!$H$3:$Q$3,0))*Tabela3[[#This Row],[QUANTIDADE]]</f>
        <v>6</v>
      </c>
      <c r="L6981" s="2" t="str">
        <f>TEXT(Tabela3[[#This Row],[DATA]],"MM")</f>
        <v>05</v>
      </c>
      <c r="M6981" s="2">
        <f>WEEKNUM(Tabela3[[#This Row],[DATA]])</f>
        <v>21</v>
      </c>
      <c r="N6981" s="18">
        <f>YEAR(Tabela3[[#This Row],[DATA]])</f>
        <v>2023</v>
      </c>
    </row>
    <row r="6982" spans="2:14">
      <c r="B6982" s="1">
        <v>45072</v>
      </c>
      <c r="C6982" t="s">
        <v>543</v>
      </c>
      <c r="D6982">
        <f>COUNTIF(C$4:C6982,Tabela3[[#This Row],[COMANDA]])</f>
        <v>24</v>
      </c>
      <c r="E6982" t="s">
        <v>1</v>
      </c>
      <c r="G6982" t="s">
        <v>9</v>
      </c>
      <c r="H6982" t="s">
        <v>138</v>
      </c>
      <c r="I6982" s="2">
        <v>2</v>
      </c>
      <c r="J6982" t="s">
        <v>11</v>
      </c>
      <c r="K6982" s="21">
        <f>INDEX(LISTAS!$H:$Q,MATCH(BASE!H6982,LISTAS!$G:$G,0),MATCH(BASE!J6982,LISTAS!$H$3:$Q$3,0))*Tabela3[[#This Row],[QUANTIDADE]]</f>
        <v>8</v>
      </c>
      <c r="L6982" s="2" t="str">
        <f>TEXT(Tabela3[[#This Row],[DATA]],"MM")</f>
        <v>05</v>
      </c>
      <c r="M6982" s="2">
        <f>WEEKNUM(Tabela3[[#This Row],[DATA]])</f>
        <v>21</v>
      </c>
      <c r="N6982" s="18">
        <f>YEAR(Tabela3[[#This Row],[DATA]])</f>
        <v>2023</v>
      </c>
    </row>
    <row r="6983" spans="2:14">
      <c r="B6983" s="1">
        <v>45072</v>
      </c>
      <c r="C6983" t="s">
        <v>543</v>
      </c>
      <c r="D6983">
        <f>COUNTIF(C$4:C6983,Tabela3[[#This Row],[COMANDA]])</f>
        <v>25</v>
      </c>
      <c r="E6983" t="s">
        <v>1</v>
      </c>
      <c r="G6983" t="s">
        <v>10</v>
      </c>
      <c r="H6983" t="s">
        <v>94</v>
      </c>
      <c r="I6983" s="2">
        <v>1</v>
      </c>
      <c r="J6983" t="s">
        <v>11</v>
      </c>
      <c r="K6983" s="21">
        <f>INDEX(LISTAS!$H:$Q,MATCH(BASE!H6983,LISTAS!$G:$G,0),MATCH(BASE!J6983,LISTAS!$H$3:$Q$3,0))*Tabela3[[#This Row],[QUANTIDADE]]</f>
        <v>2.5</v>
      </c>
      <c r="L6983" s="2" t="str">
        <f>TEXT(Tabela3[[#This Row],[DATA]],"MM")</f>
        <v>05</v>
      </c>
      <c r="M6983" s="2">
        <f>WEEKNUM(Tabela3[[#This Row],[DATA]])</f>
        <v>21</v>
      </c>
      <c r="N6983" s="18">
        <f>YEAR(Tabela3[[#This Row],[DATA]])</f>
        <v>2023</v>
      </c>
    </row>
    <row r="6984" spans="2:14">
      <c r="B6984" s="1">
        <v>45072</v>
      </c>
      <c r="C6984" t="s">
        <v>543</v>
      </c>
      <c r="D6984">
        <f>COUNTIF(C$4:C6984,Tabela3[[#This Row],[COMANDA]])</f>
        <v>26</v>
      </c>
      <c r="E6984" t="s">
        <v>1</v>
      </c>
      <c r="G6984" t="s">
        <v>9</v>
      </c>
      <c r="H6984" t="s">
        <v>142</v>
      </c>
      <c r="I6984" s="2">
        <v>1</v>
      </c>
      <c r="J6984" t="s">
        <v>11</v>
      </c>
      <c r="K6984" s="21">
        <f>INDEX(LISTAS!$H:$Q,MATCH(BASE!H6984,LISTAS!$G:$G,0),MATCH(BASE!J6984,LISTAS!$H$3:$Q$3,0))*Tabela3[[#This Row],[QUANTIDADE]]</f>
        <v>6</v>
      </c>
      <c r="L6984" s="2" t="str">
        <f>TEXT(Tabela3[[#This Row],[DATA]],"MM")</f>
        <v>05</v>
      </c>
      <c r="M6984" s="2">
        <f>WEEKNUM(Tabela3[[#This Row],[DATA]])</f>
        <v>21</v>
      </c>
      <c r="N6984" s="18">
        <f>YEAR(Tabela3[[#This Row],[DATA]])</f>
        <v>2023</v>
      </c>
    </row>
    <row r="6985" spans="2:14">
      <c r="B6985" s="1">
        <v>45075</v>
      </c>
      <c r="C6985">
        <v>15073</v>
      </c>
      <c r="D6985">
        <f>COUNTIF(C$4:C6985,Tabela3[[#This Row],[COMANDA]])</f>
        <v>1</v>
      </c>
      <c r="E6985" t="s">
        <v>90</v>
      </c>
      <c r="G6985" t="s">
        <v>8</v>
      </c>
      <c r="H6985" t="s">
        <v>39</v>
      </c>
      <c r="I6985" s="2">
        <v>1</v>
      </c>
      <c r="J6985" t="s">
        <v>11</v>
      </c>
      <c r="K6985" s="21">
        <f>INDEX(LISTAS!$H:$Q,MATCH(BASE!H6985,LISTAS!$G:$G,0),MATCH(BASE!J6985,LISTAS!$H$3:$Q$3,0))*Tabela3[[#This Row],[QUANTIDADE]]</f>
        <v>12</v>
      </c>
      <c r="L6985" s="2" t="str">
        <f>TEXT(Tabela3[[#This Row],[DATA]],"MM")</f>
        <v>05</v>
      </c>
      <c r="M6985" s="2">
        <f>WEEKNUM(Tabela3[[#This Row],[DATA]])</f>
        <v>22</v>
      </c>
      <c r="N6985" s="18">
        <f>YEAR(Tabela3[[#This Row],[DATA]])</f>
        <v>2023</v>
      </c>
    </row>
    <row r="6986" spans="2:14">
      <c r="B6986" s="1">
        <v>45075</v>
      </c>
      <c r="C6986">
        <v>15074</v>
      </c>
      <c r="D6986">
        <f>COUNTIF(C$4:C6986,Tabela3[[#This Row],[COMANDA]])</f>
        <v>1</v>
      </c>
      <c r="E6986" t="s">
        <v>90</v>
      </c>
      <c r="F6986" t="s">
        <v>98</v>
      </c>
      <c r="G6986" t="s">
        <v>8</v>
      </c>
      <c r="H6986" t="s">
        <v>202</v>
      </c>
      <c r="I6986" s="2">
        <v>1</v>
      </c>
      <c r="J6986" t="s">
        <v>11</v>
      </c>
      <c r="K6986" s="21">
        <f>INDEX(LISTAS!$H:$Q,MATCH(BASE!H6986,LISTAS!$G:$G,0),MATCH(BASE!J6986,LISTAS!$H$3:$Q$3,0))*Tabela3[[#This Row],[QUANTIDADE]]</f>
        <v>20</v>
      </c>
      <c r="L6986" s="2" t="str">
        <f>TEXT(Tabela3[[#This Row],[DATA]],"MM")</f>
        <v>05</v>
      </c>
      <c r="M6986" s="2">
        <f>WEEKNUM(Tabela3[[#This Row],[DATA]])</f>
        <v>22</v>
      </c>
      <c r="N6986" s="18">
        <f>YEAR(Tabela3[[#This Row],[DATA]])</f>
        <v>2023</v>
      </c>
    </row>
    <row r="6987" spans="2:14">
      <c r="B6987" s="1">
        <v>45075</v>
      </c>
      <c r="C6987">
        <v>15074</v>
      </c>
      <c r="D6987">
        <f>COUNTIF(C$4:C6987,Tabela3[[#This Row],[COMANDA]])</f>
        <v>2</v>
      </c>
      <c r="E6987" t="s">
        <v>90</v>
      </c>
      <c r="F6987" t="s">
        <v>98</v>
      </c>
      <c r="G6987" t="s">
        <v>8</v>
      </c>
      <c r="H6987" t="s">
        <v>47</v>
      </c>
      <c r="I6987" s="2">
        <v>1</v>
      </c>
      <c r="J6987" t="s">
        <v>11</v>
      </c>
      <c r="K6987" s="21">
        <f>INDEX(LISTAS!$H:$Q,MATCH(BASE!H6987,LISTAS!$G:$G,0),MATCH(BASE!J6987,LISTAS!$H$3:$Q$3,0))*Tabela3[[#This Row],[QUANTIDADE]]</f>
        <v>16</v>
      </c>
      <c r="L6987" s="2" t="str">
        <f>TEXT(Tabela3[[#This Row],[DATA]],"MM")</f>
        <v>05</v>
      </c>
      <c r="M6987" s="2">
        <f>WEEKNUM(Tabela3[[#This Row],[DATA]])</f>
        <v>22</v>
      </c>
      <c r="N6987" s="18">
        <f>YEAR(Tabela3[[#This Row],[DATA]])</f>
        <v>2023</v>
      </c>
    </row>
    <row r="6988" spans="2:14">
      <c r="B6988" s="1">
        <v>45075</v>
      </c>
      <c r="C6988">
        <v>15074</v>
      </c>
      <c r="D6988">
        <f>COUNTIF(C$4:C6988,Tabela3[[#This Row],[COMANDA]])</f>
        <v>3</v>
      </c>
      <c r="E6988" t="s">
        <v>90</v>
      </c>
      <c r="F6988" t="s">
        <v>98</v>
      </c>
      <c r="G6988" t="s">
        <v>10</v>
      </c>
      <c r="H6988" t="s">
        <v>108</v>
      </c>
      <c r="I6988" s="2">
        <v>2</v>
      </c>
      <c r="J6988" t="s">
        <v>11</v>
      </c>
      <c r="K6988" s="21">
        <f>INDEX(LISTAS!$H:$Q,MATCH(BASE!H6988,LISTAS!$G:$G,0),MATCH(BASE!J6988,LISTAS!$H$3:$Q$3,0))*Tabela3[[#This Row],[QUANTIDADE]]</f>
        <v>5</v>
      </c>
      <c r="L6988" s="2" t="str">
        <f>TEXT(Tabela3[[#This Row],[DATA]],"MM")</f>
        <v>05</v>
      </c>
      <c r="M6988" s="2">
        <f>WEEKNUM(Tabela3[[#This Row],[DATA]])</f>
        <v>22</v>
      </c>
      <c r="N6988" s="18">
        <f>YEAR(Tabela3[[#This Row],[DATA]])</f>
        <v>2023</v>
      </c>
    </row>
    <row r="6989" spans="2:14">
      <c r="B6989" s="1">
        <v>45075</v>
      </c>
      <c r="C6989">
        <v>15075</v>
      </c>
      <c r="D6989">
        <f>COUNTIF(C$4:C6989,Tabela3[[#This Row],[COMANDA]])</f>
        <v>1</v>
      </c>
      <c r="E6989" t="s">
        <v>89</v>
      </c>
      <c r="G6989" t="s">
        <v>8</v>
      </c>
      <c r="H6989" t="s">
        <v>204</v>
      </c>
      <c r="I6989" s="2">
        <v>1</v>
      </c>
      <c r="J6989" t="s">
        <v>11</v>
      </c>
      <c r="K6989" s="21">
        <f>INDEX(LISTAS!$H:$Q,MATCH(BASE!H6989,LISTAS!$G:$G,0),MATCH(BASE!J6989,LISTAS!$H$3:$Q$3,0))*Tabela3[[#This Row],[QUANTIDADE]]</f>
        <v>18</v>
      </c>
      <c r="L6989" s="2" t="str">
        <f>TEXT(Tabela3[[#This Row],[DATA]],"MM")</f>
        <v>05</v>
      </c>
      <c r="M6989" s="2">
        <f>WEEKNUM(Tabela3[[#This Row],[DATA]])</f>
        <v>22</v>
      </c>
      <c r="N6989" s="18">
        <f>YEAR(Tabela3[[#This Row],[DATA]])</f>
        <v>2023</v>
      </c>
    </row>
    <row r="6990" spans="2:14">
      <c r="B6990" s="1">
        <v>45075</v>
      </c>
      <c r="C6990">
        <v>15076</v>
      </c>
      <c r="D6990">
        <f>COUNTIF(C$4:C6990,Tabela3[[#This Row],[COMANDA]])</f>
        <v>1</v>
      </c>
      <c r="E6990" t="s">
        <v>90</v>
      </c>
      <c r="F6990" t="s">
        <v>98</v>
      </c>
      <c r="G6990" t="s">
        <v>8</v>
      </c>
      <c r="H6990" t="s">
        <v>42</v>
      </c>
      <c r="I6990" s="2">
        <v>1</v>
      </c>
      <c r="J6990" t="s">
        <v>11</v>
      </c>
      <c r="K6990" s="21">
        <f>INDEX(LISTAS!$H:$Q,MATCH(BASE!H6990,LISTAS!$G:$G,0),MATCH(BASE!J6990,LISTAS!$H$3:$Q$3,0))*Tabela3[[#This Row],[QUANTIDADE]]</f>
        <v>16</v>
      </c>
      <c r="L6990" s="2" t="str">
        <f>TEXT(Tabela3[[#This Row],[DATA]],"MM")</f>
        <v>05</v>
      </c>
      <c r="M6990" s="2">
        <f>WEEKNUM(Tabela3[[#This Row],[DATA]])</f>
        <v>22</v>
      </c>
      <c r="N6990" s="18">
        <f>YEAR(Tabela3[[#This Row],[DATA]])</f>
        <v>2023</v>
      </c>
    </row>
    <row r="6991" spans="2:14">
      <c r="B6991" s="1">
        <v>45075</v>
      </c>
      <c r="C6991">
        <v>15076</v>
      </c>
      <c r="D6991">
        <f>COUNTIF(C$4:C6991,Tabela3[[#This Row],[COMANDA]])</f>
        <v>2</v>
      </c>
      <c r="E6991" t="s">
        <v>90</v>
      </c>
      <c r="F6991" t="s">
        <v>98</v>
      </c>
      <c r="G6991" t="s">
        <v>9</v>
      </c>
      <c r="H6991" t="s">
        <v>135</v>
      </c>
      <c r="I6991" s="2">
        <v>1</v>
      </c>
      <c r="J6991" t="s">
        <v>11</v>
      </c>
      <c r="K6991" s="21">
        <f>INDEX(LISTAS!$H:$Q,MATCH(BASE!H6991,LISTAS!$G:$G,0),MATCH(BASE!J6991,LISTAS!$H$3:$Q$3,0))*Tabela3[[#This Row],[QUANTIDADE]]</f>
        <v>4</v>
      </c>
      <c r="L6991" s="2" t="str">
        <f>TEXT(Tabela3[[#This Row],[DATA]],"MM")</f>
        <v>05</v>
      </c>
      <c r="M6991" s="2">
        <f>WEEKNUM(Tabela3[[#This Row],[DATA]])</f>
        <v>22</v>
      </c>
      <c r="N6991" s="18">
        <f>YEAR(Tabela3[[#This Row],[DATA]])</f>
        <v>2023</v>
      </c>
    </row>
    <row r="6992" spans="2:14">
      <c r="B6992" s="1">
        <v>45075</v>
      </c>
      <c r="C6992">
        <v>15077</v>
      </c>
      <c r="D6992">
        <f>COUNTIF(C$4:C6992,Tabela3[[#This Row],[COMANDA]])</f>
        <v>1</v>
      </c>
      <c r="E6992" t="s">
        <v>89</v>
      </c>
      <c r="F6992" t="s">
        <v>98</v>
      </c>
      <c r="G6992" t="s">
        <v>8</v>
      </c>
      <c r="H6992" t="s">
        <v>47</v>
      </c>
      <c r="I6992" s="2">
        <v>1</v>
      </c>
      <c r="J6992" t="s">
        <v>11</v>
      </c>
      <c r="K6992" s="21">
        <f>INDEX(LISTAS!$H:$Q,MATCH(BASE!H6992,LISTAS!$G:$G,0),MATCH(BASE!J6992,LISTAS!$H$3:$Q$3,0))*Tabela3[[#This Row],[QUANTIDADE]]</f>
        <v>16</v>
      </c>
      <c r="L6992" s="2" t="str">
        <f>TEXT(Tabela3[[#This Row],[DATA]],"MM")</f>
        <v>05</v>
      </c>
      <c r="M6992" s="2">
        <f>WEEKNUM(Tabela3[[#This Row],[DATA]])</f>
        <v>22</v>
      </c>
      <c r="N6992" s="18">
        <f>YEAR(Tabela3[[#This Row],[DATA]])</f>
        <v>2023</v>
      </c>
    </row>
    <row r="6993" spans="2:14">
      <c r="B6993" s="1">
        <v>45075</v>
      </c>
      <c r="C6993">
        <v>15077</v>
      </c>
      <c r="D6993">
        <f>COUNTIF(C$4:C6993,Tabela3[[#This Row],[COMANDA]])</f>
        <v>2</v>
      </c>
      <c r="E6993" t="s">
        <v>89</v>
      </c>
      <c r="F6993" t="s">
        <v>98</v>
      </c>
      <c r="G6993" t="s">
        <v>9</v>
      </c>
      <c r="H6993" t="s">
        <v>241</v>
      </c>
      <c r="I6993" s="2">
        <v>1</v>
      </c>
      <c r="J6993" t="s">
        <v>11</v>
      </c>
      <c r="K6993" s="21">
        <f>INDEX(LISTAS!$H:$Q,MATCH(BASE!H6993,LISTAS!$G:$G,0),MATCH(BASE!J6993,LISTAS!$H$3:$Q$3,0))*Tabela3[[#This Row],[QUANTIDADE]]</f>
        <v>3</v>
      </c>
      <c r="L6993" s="2" t="str">
        <f>TEXT(Tabela3[[#This Row],[DATA]],"MM")</f>
        <v>05</v>
      </c>
      <c r="M6993" s="2">
        <f>WEEKNUM(Tabela3[[#This Row],[DATA]])</f>
        <v>22</v>
      </c>
      <c r="N6993" s="18">
        <f>YEAR(Tabela3[[#This Row],[DATA]])</f>
        <v>2023</v>
      </c>
    </row>
    <row r="6994" spans="2:14">
      <c r="B6994" s="1">
        <v>45075</v>
      </c>
      <c r="C6994">
        <v>15078</v>
      </c>
      <c r="D6994">
        <f>COUNTIF(C$4:C6994,Tabela3[[#This Row],[COMANDA]])</f>
        <v>1</v>
      </c>
      <c r="E6994" t="s">
        <v>90</v>
      </c>
      <c r="F6994" t="s">
        <v>99</v>
      </c>
      <c r="G6994" t="s">
        <v>8</v>
      </c>
      <c r="H6994" t="s">
        <v>204</v>
      </c>
      <c r="I6994" s="2">
        <v>1</v>
      </c>
      <c r="J6994" t="s">
        <v>11</v>
      </c>
      <c r="K6994" s="21">
        <f>INDEX(LISTAS!$H:$Q,MATCH(BASE!H6994,LISTAS!$G:$G,0),MATCH(BASE!J6994,LISTAS!$H$3:$Q$3,0))*Tabela3[[#This Row],[QUANTIDADE]]</f>
        <v>18</v>
      </c>
      <c r="L6994" s="2" t="str">
        <f>TEXT(Tabela3[[#This Row],[DATA]],"MM")</f>
        <v>05</v>
      </c>
      <c r="M6994" s="2">
        <f>WEEKNUM(Tabela3[[#This Row],[DATA]])</f>
        <v>22</v>
      </c>
      <c r="N6994" s="18">
        <f>YEAR(Tabela3[[#This Row],[DATA]])</f>
        <v>2023</v>
      </c>
    </row>
    <row r="6995" spans="2:14">
      <c r="B6995" s="1">
        <v>45075</v>
      </c>
      <c r="C6995">
        <v>15078</v>
      </c>
      <c r="D6995">
        <f>COUNTIF(C$4:C6995,Tabela3[[#This Row],[COMANDA]])</f>
        <v>2</v>
      </c>
      <c r="E6995" t="s">
        <v>90</v>
      </c>
      <c r="F6995" t="s">
        <v>99</v>
      </c>
      <c r="G6995" t="s">
        <v>9</v>
      </c>
      <c r="H6995" t="s">
        <v>58</v>
      </c>
      <c r="I6995" s="2">
        <v>1</v>
      </c>
      <c r="J6995" t="s">
        <v>11</v>
      </c>
      <c r="K6995" s="21">
        <f>INDEX(LISTAS!$H:$Q,MATCH(BASE!H6995,LISTAS!$G:$G,0),MATCH(BASE!J6995,LISTAS!$H$3:$Q$3,0))*Tabela3[[#This Row],[QUANTIDADE]]</f>
        <v>5</v>
      </c>
      <c r="L6995" s="2" t="str">
        <f>TEXT(Tabela3[[#This Row],[DATA]],"MM")</f>
        <v>05</v>
      </c>
      <c r="M6995" s="2">
        <f>WEEKNUM(Tabela3[[#This Row],[DATA]])</f>
        <v>22</v>
      </c>
      <c r="N6995" s="18">
        <f>YEAR(Tabela3[[#This Row],[DATA]])</f>
        <v>2023</v>
      </c>
    </row>
    <row r="6996" spans="2:14">
      <c r="B6996" s="1">
        <v>45075</v>
      </c>
      <c r="C6996">
        <v>15079</v>
      </c>
      <c r="D6996">
        <f>COUNTIF(C$4:C6996,Tabela3[[#This Row],[COMANDA]])</f>
        <v>1</v>
      </c>
      <c r="E6996" t="s">
        <v>90</v>
      </c>
      <c r="F6996" t="s">
        <v>98</v>
      </c>
      <c r="G6996" t="s">
        <v>8</v>
      </c>
      <c r="H6996" t="s">
        <v>204</v>
      </c>
      <c r="I6996" s="2">
        <v>1</v>
      </c>
      <c r="J6996" t="s">
        <v>11</v>
      </c>
      <c r="K6996" s="21">
        <f>INDEX(LISTAS!$H:$Q,MATCH(BASE!H6996,LISTAS!$G:$G,0),MATCH(BASE!J6996,LISTAS!$H$3:$Q$3,0))*Tabela3[[#This Row],[QUANTIDADE]]</f>
        <v>18</v>
      </c>
      <c r="L6996" s="2" t="str">
        <f>TEXT(Tabela3[[#This Row],[DATA]],"MM")</f>
        <v>05</v>
      </c>
      <c r="M6996" s="2">
        <f>WEEKNUM(Tabela3[[#This Row],[DATA]])</f>
        <v>22</v>
      </c>
      <c r="N6996" s="18">
        <f>YEAR(Tabela3[[#This Row],[DATA]])</f>
        <v>2023</v>
      </c>
    </row>
    <row r="6997" spans="2:14">
      <c r="B6997" s="1">
        <v>45075</v>
      </c>
      <c r="C6997">
        <v>15079</v>
      </c>
      <c r="D6997">
        <f>COUNTIF(C$4:C6997,Tabela3[[#This Row],[COMANDA]])</f>
        <v>2</v>
      </c>
      <c r="E6997" t="s">
        <v>90</v>
      </c>
      <c r="F6997" t="s">
        <v>99</v>
      </c>
      <c r="G6997" t="s">
        <v>62</v>
      </c>
      <c r="H6997" t="s">
        <v>192</v>
      </c>
      <c r="I6997" s="2">
        <v>1</v>
      </c>
      <c r="J6997" t="s">
        <v>11</v>
      </c>
      <c r="K6997" s="21">
        <f>INDEX(LISTAS!$H:$Q,MATCH(BASE!H6997,LISTAS!$G:$G,0),MATCH(BASE!J6997,LISTAS!$H$3:$Q$3,0))*Tabela3[[#This Row],[QUANTIDADE]]</f>
        <v>6</v>
      </c>
      <c r="L6997" s="2" t="str">
        <f>TEXT(Tabela3[[#This Row],[DATA]],"MM")</f>
        <v>05</v>
      </c>
      <c r="M6997" s="2">
        <f>WEEKNUM(Tabela3[[#This Row],[DATA]])</f>
        <v>22</v>
      </c>
      <c r="N6997" s="18">
        <f>YEAR(Tabela3[[#This Row],[DATA]])</f>
        <v>2023</v>
      </c>
    </row>
    <row r="6998" spans="2:14">
      <c r="B6998" s="1">
        <v>45075</v>
      </c>
      <c r="C6998">
        <v>15079</v>
      </c>
      <c r="D6998">
        <f>COUNTIF(C$4:C6998,Tabela3[[#This Row],[COMANDA]])</f>
        <v>3</v>
      </c>
      <c r="E6998" t="s">
        <v>90</v>
      </c>
      <c r="F6998" t="s">
        <v>98</v>
      </c>
      <c r="G6998" t="s">
        <v>9</v>
      </c>
      <c r="H6998" t="s">
        <v>132</v>
      </c>
      <c r="I6998" s="2">
        <v>1</v>
      </c>
      <c r="J6998" t="s">
        <v>11</v>
      </c>
      <c r="K6998" s="21">
        <f>INDEX(LISTAS!$H:$Q,MATCH(BASE!H6998,LISTAS!$G:$G,0),MATCH(BASE!J6998,LISTAS!$H$3:$Q$3,0))*Tabela3[[#This Row],[QUANTIDADE]]</f>
        <v>3</v>
      </c>
      <c r="L6998" s="2" t="str">
        <f>TEXT(Tabela3[[#This Row],[DATA]],"MM")</f>
        <v>05</v>
      </c>
      <c r="M6998" s="2">
        <f>WEEKNUM(Tabela3[[#This Row],[DATA]])</f>
        <v>22</v>
      </c>
      <c r="N6998" s="18">
        <f>YEAR(Tabela3[[#This Row],[DATA]])</f>
        <v>2023</v>
      </c>
    </row>
    <row r="6999" spans="2:14">
      <c r="B6999" s="1">
        <v>45075</v>
      </c>
      <c r="C6999">
        <v>15080</v>
      </c>
      <c r="D6999">
        <f>COUNTIF(C$4:C6999,Tabela3[[#This Row],[COMANDA]])</f>
        <v>1</v>
      </c>
      <c r="E6999" t="s">
        <v>90</v>
      </c>
      <c r="F6999" t="s">
        <v>100</v>
      </c>
      <c r="G6999" t="s">
        <v>8</v>
      </c>
      <c r="H6999" t="s">
        <v>47</v>
      </c>
      <c r="I6999" s="2">
        <v>1</v>
      </c>
      <c r="J6999" t="s">
        <v>11</v>
      </c>
      <c r="K6999" s="21">
        <f>INDEX(LISTAS!$H:$Q,MATCH(BASE!H6999,LISTAS!$G:$G,0),MATCH(BASE!J6999,LISTAS!$H$3:$Q$3,0))*Tabela3[[#This Row],[QUANTIDADE]]</f>
        <v>16</v>
      </c>
      <c r="L6999" s="2" t="str">
        <f>TEXT(Tabela3[[#This Row],[DATA]],"MM")</f>
        <v>05</v>
      </c>
      <c r="M6999" s="2">
        <f>WEEKNUM(Tabela3[[#This Row],[DATA]])</f>
        <v>22</v>
      </c>
      <c r="N6999" s="18">
        <f>YEAR(Tabela3[[#This Row],[DATA]])</f>
        <v>2023</v>
      </c>
    </row>
    <row r="7000" spans="2:14">
      <c r="B7000" s="1">
        <v>45075</v>
      </c>
      <c r="C7000">
        <v>15082</v>
      </c>
      <c r="D7000">
        <f>COUNTIF(C$4:C7000,Tabela3[[#This Row],[COMANDA]])</f>
        <v>1</v>
      </c>
      <c r="E7000" t="s">
        <v>89</v>
      </c>
      <c r="G7000" t="s">
        <v>8</v>
      </c>
      <c r="H7000" t="s">
        <v>47</v>
      </c>
      <c r="I7000" s="2">
        <v>2</v>
      </c>
      <c r="J7000" t="s">
        <v>11</v>
      </c>
      <c r="K7000" s="21">
        <f>INDEX(LISTAS!$H:$Q,MATCH(BASE!H7000,LISTAS!$G:$G,0),MATCH(BASE!J7000,LISTAS!$H$3:$Q$3,0))*Tabela3[[#This Row],[QUANTIDADE]]</f>
        <v>32</v>
      </c>
      <c r="L7000" s="2" t="str">
        <f>TEXT(Tabela3[[#This Row],[DATA]],"MM")</f>
        <v>05</v>
      </c>
      <c r="M7000" s="2">
        <f>WEEKNUM(Tabela3[[#This Row],[DATA]])</f>
        <v>22</v>
      </c>
      <c r="N7000" s="18">
        <f>YEAR(Tabela3[[#This Row],[DATA]])</f>
        <v>2023</v>
      </c>
    </row>
    <row r="7001" spans="2:14">
      <c r="B7001" s="1">
        <v>45075</v>
      </c>
      <c r="C7001">
        <v>15081</v>
      </c>
      <c r="D7001">
        <f>COUNTIF(C$4:C7001,Tabela3[[#This Row],[COMANDA]])</f>
        <v>1</v>
      </c>
      <c r="E7001" t="s">
        <v>90</v>
      </c>
      <c r="F7001" t="s">
        <v>98</v>
      </c>
      <c r="G7001" t="s">
        <v>8</v>
      </c>
      <c r="H7001" t="s">
        <v>204</v>
      </c>
      <c r="I7001" s="2">
        <v>1</v>
      </c>
      <c r="J7001" t="s">
        <v>11</v>
      </c>
      <c r="K7001" s="21">
        <f>INDEX(LISTAS!$H:$Q,MATCH(BASE!H7001,LISTAS!$G:$G,0),MATCH(BASE!J7001,LISTAS!$H$3:$Q$3,0))*Tabela3[[#This Row],[QUANTIDADE]]</f>
        <v>18</v>
      </c>
      <c r="L7001" s="2" t="str">
        <f>TEXT(Tabela3[[#This Row],[DATA]],"MM")</f>
        <v>05</v>
      </c>
      <c r="M7001" s="2">
        <f>WEEKNUM(Tabela3[[#This Row],[DATA]])</f>
        <v>22</v>
      </c>
      <c r="N7001" s="18">
        <f>YEAR(Tabela3[[#This Row],[DATA]])</f>
        <v>2023</v>
      </c>
    </row>
    <row r="7002" spans="2:14">
      <c r="B7002" s="1">
        <v>45075</v>
      </c>
      <c r="C7002">
        <v>15084</v>
      </c>
      <c r="D7002">
        <f>COUNTIF(C$4:C7002,Tabela3[[#This Row],[COMANDA]])</f>
        <v>1</v>
      </c>
      <c r="E7002" t="s">
        <v>90</v>
      </c>
      <c r="G7002" t="s">
        <v>8</v>
      </c>
      <c r="H7002" t="s">
        <v>47</v>
      </c>
      <c r="I7002" s="2">
        <v>1</v>
      </c>
      <c r="J7002" t="s">
        <v>11</v>
      </c>
      <c r="K7002" s="21">
        <f>INDEX(LISTAS!$H:$Q,MATCH(BASE!H7002,LISTAS!$G:$G,0),MATCH(BASE!J7002,LISTAS!$H$3:$Q$3,0))*Tabela3[[#This Row],[QUANTIDADE]]</f>
        <v>16</v>
      </c>
      <c r="L7002" s="2" t="str">
        <f>TEXT(Tabela3[[#This Row],[DATA]],"MM")</f>
        <v>05</v>
      </c>
      <c r="M7002" s="2">
        <f>WEEKNUM(Tabela3[[#This Row],[DATA]])</f>
        <v>22</v>
      </c>
      <c r="N7002" s="18">
        <f>YEAR(Tabela3[[#This Row],[DATA]])</f>
        <v>2023</v>
      </c>
    </row>
    <row r="7003" spans="2:14">
      <c r="B7003" s="1">
        <v>45075</v>
      </c>
      <c r="C7003">
        <v>15084</v>
      </c>
      <c r="D7003">
        <f>COUNTIF(C$4:C7003,Tabela3[[#This Row],[COMANDA]])</f>
        <v>2</v>
      </c>
      <c r="E7003" t="s">
        <v>90</v>
      </c>
      <c r="G7003" t="s">
        <v>9</v>
      </c>
      <c r="H7003" t="s">
        <v>242</v>
      </c>
      <c r="I7003" s="2">
        <v>1</v>
      </c>
      <c r="J7003" t="s">
        <v>12</v>
      </c>
      <c r="K7003" s="21">
        <f>INDEX(LISTAS!$H:$Q,MATCH(BASE!H7003,LISTAS!$G:$G,0),MATCH(BASE!J7003,LISTAS!$H$3:$Q$3,0))*Tabela3[[#This Row],[QUANTIDADE]]</f>
        <v>6</v>
      </c>
      <c r="L7003" s="2" t="str">
        <f>TEXT(Tabela3[[#This Row],[DATA]],"MM")</f>
        <v>05</v>
      </c>
      <c r="M7003" s="2">
        <f>WEEKNUM(Tabela3[[#This Row],[DATA]])</f>
        <v>22</v>
      </c>
      <c r="N7003" s="18">
        <f>YEAR(Tabela3[[#This Row],[DATA]])</f>
        <v>2023</v>
      </c>
    </row>
    <row r="7004" spans="2:14">
      <c r="B7004" s="1">
        <v>45075</v>
      </c>
      <c r="C7004">
        <v>15083</v>
      </c>
      <c r="D7004">
        <f>COUNTIF(C$4:C7004,Tabela3[[#This Row],[COMANDA]])</f>
        <v>1</v>
      </c>
      <c r="E7004" t="s">
        <v>90</v>
      </c>
      <c r="F7004" t="s">
        <v>100</v>
      </c>
      <c r="G7004" t="s">
        <v>8</v>
      </c>
      <c r="H7004" t="s">
        <v>39</v>
      </c>
      <c r="I7004" s="2">
        <v>1</v>
      </c>
      <c r="J7004" t="s">
        <v>11</v>
      </c>
      <c r="K7004" s="21">
        <f>INDEX(LISTAS!$H:$Q,MATCH(BASE!H7004,LISTAS!$G:$G,0),MATCH(BASE!J7004,LISTAS!$H$3:$Q$3,0))*Tabela3[[#This Row],[QUANTIDADE]]</f>
        <v>12</v>
      </c>
      <c r="L7004" s="2" t="str">
        <f>TEXT(Tabela3[[#This Row],[DATA]],"MM")</f>
        <v>05</v>
      </c>
      <c r="M7004" s="2">
        <f>WEEKNUM(Tabela3[[#This Row],[DATA]])</f>
        <v>22</v>
      </c>
      <c r="N7004" s="18">
        <f>YEAR(Tabela3[[#This Row],[DATA]])</f>
        <v>2023</v>
      </c>
    </row>
    <row r="7005" spans="2:14">
      <c r="B7005" s="1">
        <v>45075</v>
      </c>
      <c r="C7005">
        <v>15083</v>
      </c>
      <c r="D7005">
        <f>COUNTIF(C$4:C7005,Tabela3[[#This Row],[COMANDA]])</f>
        <v>2</v>
      </c>
      <c r="E7005" t="s">
        <v>90</v>
      </c>
      <c r="F7005" t="s">
        <v>100</v>
      </c>
      <c r="G7005" t="s">
        <v>8</v>
      </c>
      <c r="H7005" t="s">
        <v>47</v>
      </c>
      <c r="I7005" s="2">
        <v>1</v>
      </c>
      <c r="J7005" t="s">
        <v>11</v>
      </c>
      <c r="K7005" s="21">
        <f>INDEX(LISTAS!$H:$Q,MATCH(BASE!H7005,LISTAS!$G:$G,0),MATCH(BASE!J7005,LISTAS!$H$3:$Q$3,0))*Tabela3[[#This Row],[QUANTIDADE]]</f>
        <v>16</v>
      </c>
      <c r="L7005" s="2" t="str">
        <f>TEXT(Tabela3[[#This Row],[DATA]],"MM")</f>
        <v>05</v>
      </c>
      <c r="M7005" s="2">
        <f>WEEKNUM(Tabela3[[#This Row],[DATA]])</f>
        <v>22</v>
      </c>
      <c r="N7005" s="18">
        <f>YEAR(Tabela3[[#This Row],[DATA]])</f>
        <v>2023</v>
      </c>
    </row>
    <row r="7006" spans="2:14">
      <c r="B7006" s="1">
        <v>45075</v>
      </c>
      <c r="C7006">
        <v>15083</v>
      </c>
      <c r="D7006">
        <f>COUNTIF(C$4:C7006,Tabela3[[#This Row],[COMANDA]])</f>
        <v>3</v>
      </c>
      <c r="E7006" t="s">
        <v>90</v>
      </c>
      <c r="F7006" t="s">
        <v>100</v>
      </c>
      <c r="G7006" t="s">
        <v>9</v>
      </c>
      <c r="H7006" t="s">
        <v>58</v>
      </c>
      <c r="I7006" s="2">
        <v>1</v>
      </c>
      <c r="J7006" t="s">
        <v>11</v>
      </c>
      <c r="K7006" s="21">
        <f>INDEX(LISTAS!$H:$Q,MATCH(BASE!H7006,LISTAS!$G:$G,0),MATCH(BASE!J7006,LISTAS!$H$3:$Q$3,0))*Tabela3[[#This Row],[QUANTIDADE]]</f>
        <v>5</v>
      </c>
      <c r="L7006" s="2" t="str">
        <f>TEXT(Tabela3[[#This Row],[DATA]],"MM")</f>
        <v>05</v>
      </c>
      <c r="M7006" s="2">
        <f>WEEKNUM(Tabela3[[#This Row],[DATA]])</f>
        <v>22</v>
      </c>
      <c r="N7006" s="18">
        <f>YEAR(Tabela3[[#This Row],[DATA]])</f>
        <v>2023</v>
      </c>
    </row>
    <row r="7007" spans="2:14">
      <c r="B7007" s="1">
        <v>45075</v>
      </c>
      <c r="C7007">
        <v>15083</v>
      </c>
      <c r="D7007">
        <f>COUNTIF(C$4:C7007,Tabela3[[#This Row],[COMANDA]])</f>
        <v>4</v>
      </c>
      <c r="E7007" t="s">
        <v>90</v>
      </c>
      <c r="F7007" t="s">
        <v>100</v>
      </c>
      <c r="G7007" t="s">
        <v>9</v>
      </c>
      <c r="H7007" t="s">
        <v>138</v>
      </c>
      <c r="I7007" s="2">
        <v>1</v>
      </c>
      <c r="J7007" t="s">
        <v>11</v>
      </c>
      <c r="K7007" s="21">
        <f>INDEX(LISTAS!$H:$Q,MATCH(BASE!H7007,LISTAS!$G:$G,0),MATCH(BASE!J7007,LISTAS!$H$3:$Q$3,0))*Tabela3[[#This Row],[QUANTIDADE]]</f>
        <v>4</v>
      </c>
      <c r="L7007" s="2" t="str">
        <f>TEXT(Tabela3[[#This Row],[DATA]],"MM")</f>
        <v>05</v>
      </c>
      <c r="M7007" s="2">
        <f>WEEKNUM(Tabela3[[#This Row],[DATA]])</f>
        <v>22</v>
      </c>
      <c r="N7007" s="18">
        <f>YEAR(Tabela3[[#This Row],[DATA]])</f>
        <v>2023</v>
      </c>
    </row>
    <row r="7008" spans="2:14">
      <c r="B7008" s="1">
        <v>45075</v>
      </c>
      <c r="C7008">
        <v>15085</v>
      </c>
      <c r="D7008">
        <f>COUNTIF(C$4:C7008,Tabela3[[#This Row],[COMANDA]])</f>
        <v>1</v>
      </c>
      <c r="E7008" t="s">
        <v>89</v>
      </c>
      <c r="G7008" t="s">
        <v>8</v>
      </c>
      <c r="H7008" t="s">
        <v>43</v>
      </c>
      <c r="I7008" s="2">
        <v>1</v>
      </c>
      <c r="J7008" t="s">
        <v>11</v>
      </c>
      <c r="K7008" s="21">
        <f>INDEX(LISTAS!$H:$Q,MATCH(BASE!H7008,LISTAS!$G:$G,0),MATCH(BASE!J7008,LISTAS!$H$3:$Q$3,0))*Tabela3[[#This Row],[QUANTIDADE]]</f>
        <v>18</v>
      </c>
      <c r="L7008" s="2" t="str">
        <f>TEXT(Tabela3[[#This Row],[DATA]],"MM")</f>
        <v>05</v>
      </c>
      <c r="M7008" s="2">
        <f>WEEKNUM(Tabela3[[#This Row],[DATA]])</f>
        <v>22</v>
      </c>
      <c r="N7008" s="18">
        <f>YEAR(Tabela3[[#This Row],[DATA]])</f>
        <v>2023</v>
      </c>
    </row>
    <row r="7009" spans="2:14">
      <c r="B7009" s="1">
        <v>45075</v>
      </c>
      <c r="C7009">
        <v>15085</v>
      </c>
      <c r="D7009">
        <f>COUNTIF(C$4:C7009,Tabela3[[#This Row],[COMANDA]])</f>
        <v>2</v>
      </c>
      <c r="E7009" t="s">
        <v>89</v>
      </c>
      <c r="G7009" t="s">
        <v>8</v>
      </c>
      <c r="H7009" t="s">
        <v>202</v>
      </c>
      <c r="I7009" s="2">
        <v>1</v>
      </c>
      <c r="J7009" t="s">
        <v>11</v>
      </c>
      <c r="K7009" s="21">
        <f>INDEX(LISTAS!$H:$Q,MATCH(BASE!H7009,LISTAS!$G:$G,0),MATCH(BASE!J7009,LISTAS!$H$3:$Q$3,0))*Tabela3[[#This Row],[QUANTIDADE]]</f>
        <v>20</v>
      </c>
      <c r="L7009" s="2" t="str">
        <f>TEXT(Tabela3[[#This Row],[DATA]],"MM")</f>
        <v>05</v>
      </c>
      <c r="M7009" s="2">
        <f>WEEKNUM(Tabela3[[#This Row],[DATA]])</f>
        <v>22</v>
      </c>
      <c r="N7009" s="18">
        <f>YEAR(Tabela3[[#This Row],[DATA]])</f>
        <v>2023</v>
      </c>
    </row>
    <row r="7010" spans="2:14">
      <c r="B7010" s="1">
        <v>45075</v>
      </c>
      <c r="C7010">
        <v>15086</v>
      </c>
      <c r="D7010">
        <f>COUNTIF(C$4:C7010,Tabela3[[#This Row],[COMANDA]])</f>
        <v>1</v>
      </c>
      <c r="E7010" t="s">
        <v>90</v>
      </c>
      <c r="G7010" t="s">
        <v>8</v>
      </c>
      <c r="H7010" t="s">
        <v>205</v>
      </c>
      <c r="I7010" s="2">
        <v>1</v>
      </c>
      <c r="J7010" t="s">
        <v>11</v>
      </c>
      <c r="K7010" s="21">
        <f>INDEX(LISTAS!$H:$Q,MATCH(BASE!H7010,LISTAS!$G:$G,0),MATCH(BASE!J7010,LISTAS!$H$3:$Q$3,0))*Tabela3[[#This Row],[QUANTIDADE]]</f>
        <v>22</v>
      </c>
      <c r="L7010" s="2" t="str">
        <f>TEXT(Tabela3[[#This Row],[DATA]],"MM")</f>
        <v>05</v>
      </c>
      <c r="M7010" s="2">
        <f>WEEKNUM(Tabela3[[#This Row],[DATA]])</f>
        <v>22</v>
      </c>
      <c r="N7010" s="18">
        <f>YEAR(Tabela3[[#This Row],[DATA]])</f>
        <v>2023</v>
      </c>
    </row>
    <row r="7011" spans="2:14">
      <c r="B7011" s="1">
        <v>45075</v>
      </c>
      <c r="C7011">
        <v>15086</v>
      </c>
      <c r="D7011">
        <f>COUNTIF(C$4:C7011,Tabela3[[#This Row],[COMANDA]])</f>
        <v>2</v>
      </c>
      <c r="E7011" t="s">
        <v>90</v>
      </c>
      <c r="G7011" t="s">
        <v>9</v>
      </c>
      <c r="H7011" t="s">
        <v>242</v>
      </c>
      <c r="I7011" s="2">
        <v>1</v>
      </c>
      <c r="J7011" t="s">
        <v>12</v>
      </c>
      <c r="K7011" s="21">
        <f>INDEX(LISTAS!$H:$Q,MATCH(BASE!H7011,LISTAS!$G:$G,0),MATCH(BASE!J7011,LISTAS!$H$3:$Q$3,0))*Tabela3[[#This Row],[QUANTIDADE]]</f>
        <v>6</v>
      </c>
      <c r="L7011" s="2" t="str">
        <f>TEXT(Tabela3[[#This Row],[DATA]],"MM")</f>
        <v>05</v>
      </c>
      <c r="M7011" s="2">
        <f>WEEKNUM(Tabela3[[#This Row],[DATA]])</f>
        <v>22</v>
      </c>
      <c r="N7011" s="18">
        <f>YEAR(Tabela3[[#This Row],[DATA]])</f>
        <v>2023</v>
      </c>
    </row>
    <row r="7012" spans="2:14">
      <c r="B7012" s="1">
        <v>45075</v>
      </c>
      <c r="C7012">
        <v>15087</v>
      </c>
      <c r="D7012">
        <f>COUNTIF(C$4:C7012,Tabela3[[#This Row],[COMANDA]])</f>
        <v>1</v>
      </c>
      <c r="E7012" t="s">
        <v>90</v>
      </c>
      <c r="G7012" t="s">
        <v>8</v>
      </c>
      <c r="H7012" t="s">
        <v>202</v>
      </c>
      <c r="I7012" s="2">
        <v>1</v>
      </c>
      <c r="J7012" t="s">
        <v>11</v>
      </c>
      <c r="K7012" s="21">
        <f>INDEX(LISTAS!$H:$Q,MATCH(BASE!H7012,LISTAS!$G:$G,0),MATCH(BASE!J7012,LISTAS!$H$3:$Q$3,0))*Tabela3[[#This Row],[QUANTIDADE]]</f>
        <v>20</v>
      </c>
      <c r="L7012" s="2" t="str">
        <f>TEXT(Tabela3[[#This Row],[DATA]],"MM")</f>
        <v>05</v>
      </c>
      <c r="M7012" s="2">
        <f>WEEKNUM(Tabela3[[#This Row],[DATA]])</f>
        <v>22</v>
      </c>
      <c r="N7012" s="18">
        <f>YEAR(Tabela3[[#This Row],[DATA]])</f>
        <v>2023</v>
      </c>
    </row>
    <row r="7013" spans="2:14">
      <c r="B7013" s="1">
        <v>45075</v>
      </c>
      <c r="C7013">
        <v>15087</v>
      </c>
      <c r="D7013">
        <f>COUNTIF(C$4:C7013,Tabela3[[#This Row],[COMANDA]])</f>
        <v>2</v>
      </c>
      <c r="E7013" t="s">
        <v>90</v>
      </c>
      <c r="G7013" t="s">
        <v>9</v>
      </c>
      <c r="H7013" t="s">
        <v>135</v>
      </c>
      <c r="I7013" s="2">
        <v>1</v>
      </c>
      <c r="J7013" t="s">
        <v>11</v>
      </c>
      <c r="K7013" s="21">
        <f>INDEX(LISTAS!$H:$Q,MATCH(BASE!H7013,LISTAS!$G:$G,0),MATCH(BASE!J7013,LISTAS!$H$3:$Q$3,0))*Tabela3[[#This Row],[QUANTIDADE]]</f>
        <v>4</v>
      </c>
      <c r="L7013" s="2" t="str">
        <f>TEXT(Tabela3[[#This Row],[DATA]],"MM")</f>
        <v>05</v>
      </c>
      <c r="M7013" s="2">
        <f>WEEKNUM(Tabela3[[#This Row],[DATA]])</f>
        <v>22</v>
      </c>
      <c r="N7013" s="18">
        <f>YEAR(Tabela3[[#This Row],[DATA]])</f>
        <v>2023</v>
      </c>
    </row>
    <row r="7014" spans="2:14">
      <c r="B7014" s="1">
        <v>45075</v>
      </c>
      <c r="C7014">
        <v>15089</v>
      </c>
      <c r="D7014">
        <f>COUNTIF(C$4:C7014,Tabela3[[#This Row],[COMANDA]])</f>
        <v>1</v>
      </c>
      <c r="E7014" t="s">
        <v>90</v>
      </c>
      <c r="F7014" t="s">
        <v>98</v>
      </c>
      <c r="G7014" t="s">
        <v>8</v>
      </c>
      <c r="H7014" t="s">
        <v>47</v>
      </c>
      <c r="I7014" s="2">
        <v>1</v>
      </c>
      <c r="J7014" t="s">
        <v>11</v>
      </c>
      <c r="K7014" s="21">
        <f>INDEX(LISTAS!$H:$Q,MATCH(BASE!H7014,LISTAS!$G:$G,0),MATCH(BASE!J7014,LISTAS!$H$3:$Q$3,0))*Tabela3[[#This Row],[QUANTIDADE]]</f>
        <v>16</v>
      </c>
      <c r="L7014" s="2" t="str">
        <f>TEXT(Tabela3[[#This Row],[DATA]],"MM")</f>
        <v>05</v>
      </c>
      <c r="M7014" s="2">
        <f>WEEKNUM(Tabela3[[#This Row],[DATA]])</f>
        <v>22</v>
      </c>
      <c r="N7014" s="18">
        <f>YEAR(Tabela3[[#This Row],[DATA]])</f>
        <v>2023</v>
      </c>
    </row>
    <row r="7015" spans="2:14">
      <c r="B7015" s="1">
        <v>45075</v>
      </c>
      <c r="C7015">
        <v>15089</v>
      </c>
      <c r="D7015">
        <f>COUNTIF(C$4:C7015,Tabela3[[#This Row],[COMANDA]])</f>
        <v>2</v>
      </c>
      <c r="E7015" t="s">
        <v>90</v>
      </c>
      <c r="F7015" t="s">
        <v>98</v>
      </c>
      <c r="G7015" t="s">
        <v>9</v>
      </c>
      <c r="H7015" t="s">
        <v>138</v>
      </c>
      <c r="I7015" s="2">
        <v>1</v>
      </c>
      <c r="J7015" t="s">
        <v>11</v>
      </c>
      <c r="K7015" s="21">
        <f>INDEX(LISTAS!$H:$Q,MATCH(BASE!H7015,LISTAS!$G:$G,0),MATCH(BASE!J7015,LISTAS!$H$3:$Q$3,0))*Tabela3[[#This Row],[QUANTIDADE]]</f>
        <v>4</v>
      </c>
      <c r="L7015" s="2" t="str">
        <f>TEXT(Tabela3[[#This Row],[DATA]],"MM")</f>
        <v>05</v>
      </c>
      <c r="M7015" s="2">
        <f>WEEKNUM(Tabela3[[#This Row],[DATA]])</f>
        <v>22</v>
      </c>
      <c r="N7015" s="18">
        <f>YEAR(Tabela3[[#This Row],[DATA]])</f>
        <v>2023</v>
      </c>
    </row>
    <row r="7016" spans="2:14">
      <c r="B7016" s="1">
        <v>45075</v>
      </c>
      <c r="C7016">
        <v>15088</v>
      </c>
      <c r="D7016">
        <f>COUNTIF(C$4:C7016,Tabela3[[#This Row],[COMANDA]])</f>
        <v>1</v>
      </c>
      <c r="E7016" t="s">
        <v>90</v>
      </c>
      <c r="F7016" t="s">
        <v>98</v>
      </c>
      <c r="G7016" t="s">
        <v>8</v>
      </c>
      <c r="H7016" t="s">
        <v>40</v>
      </c>
      <c r="I7016" s="2">
        <v>1</v>
      </c>
      <c r="J7016" t="s">
        <v>11</v>
      </c>
      <c r="K7016" s="21">
        <f>INDEX(LISTAS!$H:$Q,MATCH(BASE!H7016,LISTAS!$G:$G,0),MATCH(BASE!J7016,LISTAS!$H$3:$Q$3,0))*Tabela3[[#This Row],[QUANTIDADE]]</f>
        <v>14</v>
      </c>
      <c r="L7016" s="2" t="str">
        <f>TEXT(Tabela3[[#This Row],[DATA]],"MM")</f>
        <v>05</v>
      </c>
      <c r="M7016" s="2">
        <f>WEEKNUM(Tabela3[[#This Row],[DATA]])</f>
        <v>22</v>
      </c>
      <c r="N7016" s="18">
        <f>YEAR(Tabela3[[#This Row],[DATA]])</f>
        <v>2023</v>
      </c>
    </row>
    <row r="7017" spans="2:14">
      <c r="B7017" s="1">
        <v>45075</v>
      </c>
      <c r="C7017">
        <v>15088</v>
      </c>
      <c r="D7017">
        <f>COUNTIF(C$4:C7017,Tabela3[[#This Row],[COMANDA]])</f>
        <v>2</v>
      </c>
      <c r="E7017" t="s">
        <v>90</v>
      </c>
      <c r="F7017" t="s">
        <v>98</v>
      </c>
      <c r="G7017" t="s">
        <v>61</v>
      </c>
      <c r="H7017" t="s">
        <v>163</v>
      </c>
      <c r="I7017" s="2">
        <v>1</v>
      </c>
      <c r="J7017" t="s">
        <v>11</v>
      </c>
      <c r="K7017" s="21">
        <f>INDEX(LISTAS!$H:$Q,MATCH(BASE!H7017,LISTAS!$G:$G,0),MATCH(BASE!J7017,LISTAS!$H$3:$Q$3,0))*Tabela3[[#This Row],[QUANTIDADE]]</f>
        <v>4</v>
      </c>
      <c r="L7017" s="2" t="str">
        <f>TEXT(Tabela3[[#This Row],[DATA]],"MM")</f>
        <v>05</v>
      </c>
      <c r="M7017" s="2">
        <f>WEEKNUM(Tabela3[[#This Row],[DATA]])</f>
        <v>22</v>
      </c>
      <c r="N7017" s="18">
        <f>YEAR(Tabela3[[#This Row],[DATA]])</f>
        <v>2023</v>
      </c>
    </row>
    <row r="7018" spans="2:14">
      <c r="B7018" s="1">
        <v>45075</v>
      </c>
      <c r="C7018">
        <v>15088</v>
      </c>
      <c r="D7018">
        <f>COUNTIF(C$4:C7018,Tabela3[[#This Row],[COMANDA]])</f>
        <v>3</v>
      </c>
      <c r="E7018" t="s">
        <v>90</v>
      </c>
      <c r="F7018" t="s">
        <v>98</v>
      </c>
      <c r="G7018" t="s">
        <v>9</v>
      </c>
      <c r="H7018" t="s">
        <v>58</v>
      </c>
      <c r="I7018" s="2">
        <v>1</v>
      </c>
      <c r="J7018" t="s">
        <v>11</v>
      </c>
      <c r="K7018" s="21">
        <f>INDEX(LISTAS!$H:$Q,MATCH(BASE!H7018,LISTAS!$G:$G,0),MATCH(BASE!J7018,LISTAS!$H$3:$Q$3,0))*Tabela3[[#This Row],[QUANTIDADE]]</f>
        <v>5</v>
      </c>
      <c r="L7018" s="2" t="str">
        <f>TEXT(Tabela3[[#This Row],[DATA]],"MM")</f>
        <v>05</v>
      </c>
      <c r="M7018" s="2">
        <f>WEEKNUM(Tabela3[[#This Row],[DATA]])</f>
        <v>22</v>
      </c>
      <c r="N7018" s="18">
        <f>YEAR(Tabela3[[#This Row],[DATA]])</f>
        <v>2023</v>
      </c>
    </row>
    <row r="7019" spans="2:14">
      <c r="B7019" s="1">
        <v>45075</v>
      </c>
      <c r="C7019">
        <v>15090</v>
      </c>
      <c r="D7019">
        <f>COUNTIF(C$4:C7019,Tabela3[[#This Row],[COMANDA]])</f>
        <v>1</v>
      </c>
      <c r="E7019" t="s">
        <v>90</v>
      </c>
      <c r="F7019" t="s">
        <v>99</v>
      </c>
      <c r="G7019" t="s">
        <v>8</v>
      </c>
      <c r="H7019" t="s">
        <v>204</v>
      </c>
      <c r="I7019" s="2">
        <v>1</v>
      </c>
      <c r="J7019" t="s">
        <v>11</v>
      </c>
      <c r="K7019" s="21">
        <f>INDEX(LISTAS!$H:$Q,MATCH(BASE!H7019,LISTAS!$G:$G,0),MATCH(BASE!J7019,LISTAS!$H$3:$Q$3,0))*Tabela3[[#This Row],[QUANTIDADE]]</f>
        <v>18</v>
      </c>
      <c r="L7019" s="2" t="str">
        <f>TEXT(Tabela3[[#This Row],[DATA]],"MM")</f>
        <v>05</v>
      </c>
      <c r="M7019" s="2">
        <f>WEEKNUM(Tabela3[[#This Row],[DATA]])</f>
        <v>22</v>
      </c>
      <c r="N7019" s="18">
        <f>YEAR(Tabela3[[#This Row],[DATA]])</f>
        <v>2023</v>
      </c>
    </row>
    <row r="7020" spans="2:14">
      <c r="B7020" s="1">
        <v>45075</v>
      </c>
      <c r="C7020">
        <v>15093</v>
      </c>
      <c r="D7020">
        <f>COUNTIF(C$4:C7020,Tabela3[[#This Row],[COMANDA]])</f>
        <v>1</v>
      </c>
      <c r="E7020" t="s">
        <v>89</v>
      </c>
      <c r="F7020" t="s">
        <v>98</v>
      </c>
      <c r="G7020" t="s">
        <v>8</v>
      </c>
      <c r="H7020" t="s">
        <v>43</v>
      </c>
      <c r="I7020" s="2">
        <v>1</v>
      </c>
      <c r="J7020" t="s">
        <v>11</v>
      </c>
      <c r="K7020" s="21">
        <f>INDEX(LISTAS!$H:$Q,MATCH(BASE!H7020,LISTAS!$G:$G,0),MATCH(BASE!J7020,LISTAS!$H$3:$Q$3,0))*Tabela3[[#This Row],[QUANTIDADE]]</f>
        <v>18</v>
      </c>
      <c r="L7020" s="2" t="str">
        <f>TEXT(Tabela3[[#This Row],[DATA]],"MM")</f>
        <v>05</v>
      </c>
      <c r="M7020" s="2">
        <f>WEEKNUM(Tabela3[[#This Row],[DATA]])</f>
        <v>22</v>
      </c>
      <c r="N7020" s="18">
        <f>YEAR(Tabela3[[#This Row],[DATA]])</f>
        <v>2023</v>
      </c>
    </row>
    <row r="7021" spans="2:14">
      <c r="B7021" s="1">
        <v>45075</v>
      </c>
      <c r="C7021">
        <v>15091</v>
      </c>
      <c r="D7021">
        <f>COUNTIF(C$4:C7021,Tabela3[[#This Row],[COMANDA]])</f>
        <v>1</v>
      </c>
      <c r="E7021" t="s">
        <v>90</v>
      </c>
      <c r="F7021" t="s">
        <v>98</v>
      </c>
      <c r="G7021" t="s">
        <v>8</v>
      </c>
      <c r="H7021" t="s">
        <v>211</v>
      </c>
      <c r="I7021" s="2">
        <v>1</v>
      </c>
      <c r="J7021" t="s">
        <v>11</v>
      </c>
      <c r="K7021" s="21">
        <f>INDEX(LISTAS!$H:$Q,MATCH(BASE!H7021,LISTAS!$G:$G,0),MATCH(BASE!J7021,LISTAS!$H$3:$Q$3,0))*Tabela3[[#This Row],[QUANTIDADE]]</f>
        <v>20</v>
      </c>
      <c r="L7021" s="2" t="str">
        <f>TEXT(Tabela3[[#This Row],[DATA]],"MM")</f>
        <v>05</v>
      </c>
      <c r="M7021" s="2">
        <f>WEEKNUM(Tabela3[[#This Row],[DATA]])</f>
        <v>22</v>
      </c>
      <c r="N7021" s="18">
        <f>YEAR(Tabela3[[#This Row],[DATA]])</f>
        <v>2023</v>
      </c>
    </row>
    <row r="7022" spans="2:14">
      <c r="B7022" s="1">
        <v>45075</v>
      </c>
      <c r="C7022">
        <v>15092</v>
      </c>
      <c r="D7022">
        <f>COUNTIF(C$4:C7022,Tabela3[[#This Row],[COMANDA]])</f>
        <v>1</v>
      </c>
      <c r="E7022" t="s">
        <v>90</v>
      </c>
      <c r="F7022" t="s">
        <v>98</v>
      </c>
      <c r="G7022" t="s">
        <v>8</v>
      </c>
      <c r="H7022" t="s">
        <v>84</v>
      </c>
      <c r="I7022" s="2">
        <v>1</v>
      </c>
      <c r="J7022" t="s">
        <v>11</v>
      </c>
      <c r="K7022" s="21">
        <f>INDEX(LISTAS!$H:$Q,MATCH(BASE!H7022,LISTAS!$G:$G,0),MATCH(BASE!J7022,LISTAS!$H$3:$Q$3,0))*Tabela3[[#This Row],[QUANTIDADE]]</f>
        <v>16</v>
      </c>
      <c r="L7022" s="2" t="str">
        <f>TEXT(Tabela3[[#This Row],[DATA]],"MM")</f>
        <v>05</v>
      </c>
      <c r="M7022" s="2">
        <f>WEEKNUM(Tabela3[[#This Row],[DATA]])</f>
        <v>22</v>
      </c>
      <c r="N7022" s="18">
        <f>YEAR(Tabela3[[#This Row],[DATA]])</f>
        <v>2023</v>
      </c>
    </row>
    <row r="7023" spans="2:14">
      <c r="B7023" s="1">
        <v>45075</v>
      </c>
      <c r="C7023">
        <v>15092</v>
      </c>
      <c r="D7023">
        <f>COUNTIF(C$4:C7023,Tabela3[[#This Row],[COMANDA]])</f>
        <v>2</v>
      </c>
      <c r="E7023" t="s">
        <v>90</v>
      </c>
      <c r="F7023" t="s">
        <v>98</v>
      </c>
      <c r="G7023" t="s">
        <v>62</v>
      </c>
      <c r="H7023" t="s">
        <v>189</v>
      </c>
      <c r="I7023" s="2">
        <v>1</v>
      </c>
      <c r="J7023" t="s">
        <v>11</v>
      </c>
      <c r="K7023" s="21">
        <f>INDEX(LISTAS!$H:$Q,MATCH(BASE!H7023,LISTAS!$G:$G,0),MATCH(BASE!J7023,LISTAS!$H$3:$Q$3,0))*Tabela3[[#This Row],[QUANTIDADE]]</f>
        <v>2</v>
      </c>
      <c r="L7023" s="2" t="str">
        <f>TEXT(Tabela3[[#This Row],[DATA]],"MM")</f>
        <v>05</v>
      </c>
      <c r="M7023" s="2">
        <f>WEEKNUM(Tabela3[[#This Row],[DATA]])</f>
        <v>22</v>
      </c>
      <c r="N7023" s="18">
        <f>YEAR(Tabela3[[#This Row],[DATA]])</f>
        <v>2023</v>
      </c>
    </row>
    <row r="7024" spans="2:14">
      <c r="B7024" s="1">
        <v>45075</v>
      </c>
      <c r="C7024">
        <v>15092</v>
      </c>
      <c r="D7024">
        <f>COUNTIF(C$4:C7024,Tabela3[[#This Row],[COMANDA]])</f>
        <v>3</v>
      </c>
      <c r="E7024" t="s">
        <v>90</v>
      </c>
      <c r="F7024" t="s">
        <v>98</v>
      </c>
      <c r="G7024" t="s">
        <v>62</v>
      </c>
      <c r="H7024" t="s">
        <v>190</v>
      </c>
      <c r="I7024" s="2">
        <v>8</v>
      </c>
      <c r="J7024" t="s">
        <v>11</v>
      </c>
      <c r="K7024" s="21">
        <f>INDEX(LISTAS!$H:$Q,MATCH(BASE!H7024,LISTAS!$G:$G,0),MATCH(BASE!J7024,LISTAS!$H$3:$Q$3,0))*Tabela3[[#This Row],[QUANTIDADE]]</f>
        <v>24</v>
      </c>
      <c r="L7024" s="2" t="str">
        <f>TEXT(Tabela3[[#This Row],[DATA]],"MM")</f>
        <v>05</v>
      </c>
      <c r="M7024" s="2">
        <f>WEEKNUM(Tabela3[[#This Row],[DATA]])</f>
        <v>22</v>
      </c>
      <c r="N7024" s="18">
        <f>YEAR(Tabela3[[#This Row],[DATA]])</f>
        <v>2023</v>
      </c>
    </row>
    <row r="7025" spans="2:14">
      <c r="B7025" s="1">
        <v>45075</v>
      </c>
      <c r="C7025">
        <v>15094</v>
      </c>
      <c r="D7025">
        <f>COUNTIF(C$4:C7025,Tabela3[[#This Row],[COMANDA]])</f>
        <v>1</v>
      </c>
      <c r="E7025" t="s">
        <v>90</v>
      </c>
      <c r="F7025" t="s">
        <v>99</v>
      </c>
      <c r="G7025" t="s">
        <v>8</v>
      </c>
      <c r="H7025" t="s">
        <v>42</v>
      </c>
      <c r="I7025" s="2">
        <v>1</v>
      </c>
      <c r="J7025" t="s">
        <v>11</v>
      </c>
      <c r="K7025" s="21">
        <f>INDEX(LISTAS!$H:$Q,MATCH(BASE!H7025,LISTAS!$G:$G,0),MATCH(BASE!J7025,LISTAS!$H$3:$Q$3,0))*Tabela3[[#This Row],[QUANTIDADE]]</f>
        <v>16</v>
      </c>
      <c r="L7025" s="2" t="str">
        <f>TEXT(Tabela3[[#This Row],[DATA]],"MM")</f>
        <v>05</v>
      </c>
      <c r="M7025" s="2">
        <f>WEEKNUM(Tabela3[[#This Row],[DATA]])</f>
        <v>22</v>
      </c>
      <c r="N7025" s="18">
        <f>YEAR(Tabela3[[#This Row],[DATA]])</f>
        <v>2023</v>
      </c>
    </row>
    <row r="7026" spans="2:14">
      <c r="B7026" s="1">
        <v>45075</v>
      </c>
      <c r="C7026">
        <v>15094</v>
      </c>
      <c r="D7026">
        <f>COUNTIF(C$4:C7026,Tabela3[[#This Row],[COMANDA]])</f>
        <v>2</v>
      </c>
      <c r="E7026" t="s">
        <v>90</v>
      </c>
      <c r="F7026" t="s">
        <v>98</v>
      </c>
      <c r="G7026" t="s">
        <v>8</v>
      </c>
      <c r="H7026" t="s">
        <v>204</v>
      </c>
      <c r="I7026" s="2">
        <v>2</v>
      </c>
      <c r="J7026" t="s">
        <v>11</v>
      </c>
      <c r="K7026" s="21">
        <f>INDEX(LISTAS!$H:$Q,MATCH(BASE!H7026,LISTAS!$G:$G,0),MATCH(BASE!J7026,LISTAS!$H$3:$Q$3,0))*Tabela3[[#This Row],[QUANTIDADE]]</f>
        <v>36</v>
      </c>
      <c r="L7026" s="2" t="str">
        <f>TEXT(Tabela3[[#This Row],[DATA]],"MM")</f>
        <v>05</v>
      </c>
      <c r="M7026" s="2">
        <f>WEEKNUM(Tabela3[[#This Row],[DATA]])</f>
        <v>22</v>
      </c>
      <c r="N7026" s="18">
        <f>YEAR(Tabela3[[#This Row],[DATA]])</f>
        <v>2023</v>
      </c>
    </row>
    <row r="7027" spans="2:14">
      <c r="B7027" s="1">
        <v>45075</v>
      </c>
      <c r="C7027">
        <v>15095</v>
      </c>
      <c r="D7027">
        <f>COUNTIF(C$4:C7027,Tabela3[[#This Row],[COMANDA]])</f>
        <v>1</v>
      </c>
      <c r="E7027" t="s">
        <v>90</v>
      </c>
      <c r="G7027" t="s">
        <v>8</v>
      </c>
      <c r="H7027" t="s">
        <v>47</v>
      </c>
      <c r="I7027" s="2">
        <v>1</v>
      </c>
      <c r="J7027" t="s">
        <v>11</v>
      </c>
      <c r="K7027" s="21">
        <f>INDEX(LISTAS!$H:$Q,MATCH(BASE!H7027,LISTAS!$G:$G,0),MATCH(BASE!J7027,LISTAS!$H$3:$Q$3,0))*Tabela3[[#This Row],[QUANTIDADE]]</f>
        <v>16</v>
      </c>
      <c r="L7027" s="2" t="str">
        <f>TEXT(Tabela3[[#This Row],[DATA]],"MM")</f>
        <v>05</v>
      </c>
      <c r="M7027" s="2">
        <f>WEEKNUM(Tabela3[[#This Row],[DATA]])</f>
        <v>22</v>
      </c>
      <c r="N7027" s="18">
        <f>YEAR(Tabela3[[#This Row],[DATA]])</f>
        <v>2023</v>
      </c>
    </row>
    <row r="7028" spans="2:14">
      <c r="B7028" s="1">
        <v>45075</v>
      </c>
      <c r="C7028">
        <v>15095</v>
      </c>
      <c r="D7028">
        <f>COUNTIF(C$4:C7028,Tabela3[[#This Row],[COMANDA]])</f>
        <v>2</v>
      </c>
      <c r="E7028" t="s">
        <v>90</v>
      </c>
      <c r="G7028" t="s">
        <v>9</v>
      </c>
      <c r="H7028" t="s">
        <v>135</v>
      </c>
      <c r="I7028" s="2">
        <v>1</v>
      </c>
      <c r="J7028" t="s">
        <v>11</v>
      </c>
      <c r="K7028" s="21">
        <f>INDEX(LISTAS!$H:$Q,MATCH(BASE!H7028,LISTAS!$G:$G,0),MATCH(BASE!J7028,LISTAS!$H$3:$Q$3,0))*Tabela3[[#This Row],[QUANTIDADE]]</f>
        <v>4</v>
      </c>
      <c r="L7028" s="2" t="str">
        <f>TEXT(Tabela3[[#This Row],[DATA]],"MM")</f>
        <v>05</v>
      </c>
      <c r="M7028" s="2">
        <f>WEEKNUM(Tabela3[[#This Row],[DATA]])</f>
        <v>22</v>
      </c>
      <c r="N7028" s="18">
        <f>YEAR(Tabela3[[#This Row],[DATA]])</f>
        <v>2023</v>
      </c>
    </row>
    <row r="7029" spans="2:14">
      <c r="B7029" s="1">
        <v>45075</v>
      </c>
      <c r="C7029">
        <v>15096</v>
      </c>
      <c r="D7029">
        <f>COUNTIF(C$4:C7029,Tabela3[[#This Row],[COMANDA]])</f>
        <v>1</v>
      </c>
      <c r="E7029" t="s">
        <v>89</v>
      </c>
      <c r="F7029" t="s">
        <v>99</v>
      </c>
      <c r="G7029" t="s">
        <v>8</v>
      </c>
      <c r="H7029" t="s">
        <v>47</v>
      </c>
      <c r="I7029" s="2">
        <v>1</v>
      </c>
      <c r="J7029" t="s">
        <v>11</v>
      </c>
      <c r="K7029" s="21">
        <f>INDEX(LISTAS!$H:$Q,MATCH(BASE!H7029,LISTAS!$G:$G,0),MATCH(BASE!J7029,LISTAS!$H$3:$Q$3,0))*Tabela3[[#This Row],[QUANTIDADE]]</f>
        <v>16</v>
      </c>
      <c r="L7029" s="2" t="str">
        <f>TEXT(Tabela3[[#This Row],[DATA]],"MM")</f>
        <v>05</v>
      </c>
      <c r="M7029" s="2">
        <f>WEEKNUM(Tabela3[[#This Row],[DATA]])</f>
        <v>22</v>
      </c>
      <c r="N7029" s="18">
        <f>YEAR(Tabela3[[#This Row],[DATA]])</f>
        <v>2023</v>
      </c>
    </row>
    <row r="7030" spans="2:14">
      <c r="B7030" s="1">
        <v>45075</v>
      </c>
      <c r="C7030">
        <v>15097</v>
      </c>
      <c r="D7030">
        <f>COUNTIF(C$4:C7030,Tabela3[[#This Row],[COMANDA]])</f>
        <v>1</v>
      </c>
      <c r="E7030" t="s">
        <v>90</v>
      </c>
      <c r="F7030" t="s">
        <v>375</v>
      </c>
      <c r="G7030" t="s">
        <v>8</v>
      </c>
      <c r="H7030" t="s">
        <v>211</v>
      </c>
      <c r="I7030" s="2">
        <v>2</v>
      </c>
      <c r="J7030" t="s">
        <v>12</v>
      </c>
      <c r="K7030" s="21">
        <f>INDEX(LISTAS!$H:$Q,MATCH(BASE!H7030,LISTAS!$G:$G,0),MATCH(BASE!J7030,LISTAS!$H$3:$Q$3,0))*Tabela3[[#This Row],[QUANTIDADE]]</f>
        <v>36</v>
      </c>
      <c r="L7030" s="2" t="str">
        <f>TEXT(Tabela3[[#This Row],[DATA]],"MM")</f>
        <v>05</v>
      </c>
      <c r="M7030" s="2">
        <f>WEEKNUM(Tabela3[[#This Row],[DATA]])</f>
        <v>22</v>
      </c>
      <c r="N7030" s="18">
        <f>YEAR(Tabela3[[#This Row],[DATA]])</f>
        <v>2023</v>
      </c>
    </row>
    <row r="7031" spans="2:14">
      <c r="B7031" s="1">
        <v>45075</v>
      </c>
      <c r="C7031">
        <v>15098</v>
      </c>
      <c r="D7031">
        <f>COUNTIF(C$4:C7031,Tabela3[[#This Row],[COMANDA]])</f>
        <v>1</v>
      </c>
      <c r="E7031" t="s">
        <v>90</v>
      </c>
      <c r="F7031" t="s">
        <v>98</v>
      </c>
      <c r="G7031" t="s">
        <v>8</v>
      </c>
      <c r="H7031" t="s">
        <v>41</v>
      </c>
      <c r="I7031" s="2">
        <v>1</v>
      </c>
      <c r="J7031" t="s">
        <v>11</v>
      </c>
      <c r="K7031" s="21">
        <f>INDEX(LISTAS!$H:$Q,MATCH(BASE!H7031,LISTAS!$G:$G,0),MATCH(BASE!J7031,LISTAS!$H$3:$Q$3,0))*Tabela3[[#This Row],[QUANTIDADE]]</f>
        <v>14</v>
      </c>
      <c r="L7031" s="2" t="str">
        <f>TEXT(Tabela3[[#This Row],[DATA]],"MM")</f>
        <v>05</v>
      </c>
      <c r="M7031" s="2">
        <f>WEEKNUM(Tabela3[[#This Row],[DATA]])</f>
        <v>22</v>
      </c>
      <c r="N7031" s="18">
        <f>YEAR(Tabela3[[#This Row],[DATA]])</f>
        <v>2023</v>
      </c>
    </row>
    <row r="7032" spans="2:14">
      <c r="B7032" s="1">
        <v>45075</v>
      </c>
      <c r="C7032">
        <v>15099</v>
      </c>
      <c r="D7032">
        <f>COUNTIF(C$4:C7032,Tabela3[[#This Row],[COMANDA]])</f>
        <v>1</v>
      </c>
      <c r="E7032" t="s">
        <v>90</v>
      </c>
      <c r="F7032" t="s">
        <v>98</v>
      </c>
      <c r="G7032" t="s">
        <v>8</v>
      </c>
      <c r="H7032" t="s">
        <v>204</v>
      </c>
      <c r="I7032" s="2">
        <v>1</v>
      </c>
      <c r="J7032" t="s">
        <v>11</v>
      </c>
      <c r="K7032" s="21">
        <f>INDEX(LISTAS!$H:$Q,MATCH(BASE!H7032,LISTAS!$G:$G,0),MATCH(BASE!J7032,LISTAS!$H$3:$Q$3,0))*Tabela3[[#This Row],[QUANTIDADE]]</f>
        <v>18</v>
      </c>
      <c r="L7032" s="2" t="str">
        <f>TEXT(Tabela3[[#This Row],[DATA]],"MM")</f>
        <v>05</v>
      </c>
      <c r="M7032" s="2">
        <f>WEEKNUM(Tabela3[[#This Row],[DATA]])</f>
        <v>22</v>
      </c>
      <c r="N7032" s="18">
        <f>YEAR(Tabela3[[#This Row],[DATA]])</f>
        <v>2023</v>
      </c>
    </row>
    <row r="7033" spans="2:14">
      <c r="B7033" s="1">
        <v>45075</v>
      </c>
      <c r="C7033">
        <v>15099</v>
      </c>
      <c r="D7033">
        <f>COUNTIF(C$4:C7033,Tabela3[[#This Row],[COMANDA]])</f>
        <v>2</v>
      </c>
      <c r="E7033" t="s">
        <v>90</v>
      </c>
      <c r="F7033" t="s">
        <v>98</v>
      </c>
      <c r="G7033" t="s">
        <v>9</v>
      </c>
      <c r="H7033" t="s">
        <v>138</v>
      </c>
      <c r="I7033" s="2">
        <v>1</v>
      </c>
      <c r="J7033" t="s">
        <v>11</v>
      </c>
      <c r="K7033" s="21">
        <f>INDEX(LISTAS!$H:$Q,MATCH(BASE!H7033,LISTAS!$G:$G,0),MATCH(BASE!J7033,LISTAS!$H$3:$Q$3,0))*Tabela3[[#This Row],[QUANTIDADE]]</f>
        <v>4</v>
      </c>
      <c r="L7033" s="2" t="str">
        <f>TEXT(Tabela3[[#This Row],[DATA]],"MM")</f>
        <v>05</v>
      </c>
      <c r="M7033" s="2">
        <f>WEEKNUM(Tabela3[[#This Row],[DATA]])</f>
        <v>22</v>
      </c>
      <c r="N7033" s="18">
        <f>YEAR(Tabela3[[#This Row],[DATA]])</f>
        <v>2023</v>
      </c>
    </row>
    <row r="7034" spans="2:14">
      <c r="B7034" s="1">
        <v>45075</v>
      </c>
      <c r="C7034">
        <v>15100</v>
      </c>
      <c r="D7034">
        <f>COUNTIF(C$4:C7034,Tabela3[[#This Row],[COMANDA]])</f>
        <v>1</v>
      </c>
      <c r="E7034" t="s">
        <v>90</v>
      </c>
      <c r="F7034" t="s">
        <v>98</v>
      </c>
      <c r="G7034" t="s">
        <v>8</v>
      </c>
      <c r="H7034" t="s">
        <v>206</v>
      </c>
      <c r="I7034" s="2">
        <v>1</v>
      </c>
      <c r="J7034" t="s">
        <v>11</v>
      </c>
      <c r="K7034" s="21">
        <f>INDEX(LISTAS!$H:$Q,MATCH(BASE!H7034,LISTAS!$G:$G,0),MATCH(BASE!J7034,LISTAS!$H$3:$Q$3,0))*Tabela3[[#This Row],[QUANTIDADE]]</f>
        <v>18</v>
      </c>
      <c r="L7034" s="2" t="str">
        <f>TEXT(Tabela3[[#This Row],[DATA]],"MM")</f>
        <v>05</v>
      </c>
      <c r="M7034" s="2">
        <f>WEEKNUM(Tabela3[[#This Row],[DATA]])</f>
        <v>22</v>
      </c>
      <c r="N7034" s="18">
        <f>YEAR(Tabela3[[#This Row],[DATA]])</f>
        <v>2023</v>
      </c>
    </row>
    <row r="7035" spans="2:14">
      <c r="B7035" s="1">
        <v>45075</v>
      </c>
      <c r="C7035">
        <v>15100</v>
      </c>
      <c r="D7035">
        <f>COUNTIF(C$4:C7035,Tabela3[[#This Row],[COMANDA]])</f>
        <v>2</v>
      </c>
      <c r="E7035" t="s">
        <v>90</v>
      </c>
      <c r="F7035" t="s">
        <v>98</v>
      </c>
      <c r="G7035" t="s">
        <v>9</v>
      </c>
      <c r="H7035" t="s">
        <v>138</v>
      </c>
      <c r="I7035" s="2">
        <v>1</v>
      </c>
      <c r="J7035" t="s">
        <v>11</v>
      </c>
      <c r="K7035" s="21">
        <f>INDEX(LISTAS!$H:$Q,MATCH(BASE!H7035,LISTAS!$G:$G,0),MATCH(BASE!J7035,LISTAS!$H$3:$Q$3,0))*Tabela3[[#This Row],[QUANTIDADE]]</f>
        <v>4</v>
      </c>
      <c r="L7035" s="2" t="str">
        <f>TEXT(Tabela3[[#This Row],[DATA]],"MM")</f>
        <v>05</v>
      </c>
      <c r="M7035" s="2">
        <f>WEEKNUM(Tabela3[[#This Row],[DATA]])</f>
        <v>22</v>
      </c>
      <c r="N7035" s="18">
        <f>YEAR(Tabela3[[#This Row],[DATA]])</f>
        <v>2023</v>
      </c>
    </row>
    <row r="7036" spans="2:14">
      <c r="B7036" s="1">
        <v>45075</v>
      </c>
      <c r="C7036">
        <v>15101</v>
      </c>
      <c r="D7036">
        <f>COUNTIF(C$4:C7036,Tabela3[[#This Row],[COMANDA]])</f>
        <v>1</v>
      </c>
      <c r="E7036" t="s">
        <v>90</v>
      </c>
      <c r="F7036" t="s">
        <v>98</v>
      </c>
      <c r="G7036" t="s">
        <v>8</v>
      </c>
      <c r="H7036" t="s">
        <v>41</v>
      </c>
      <c r="I7036" s="2">
        <v>1</v>
      </c>
      <c r="J7036" t="s">
        <v>11</v>
      </c>
      <c r="K7036" s="21">
        <f>INDEX(LISTAS!$H:$Q,MATCH(BASE!H7036,LISTAS!$G:$G,0),MATCH(BASE!J7036,LISTAS!$H$3:$Q$3,0))*Tabela3[[#This Row],[QUANTIDADE]]</f>
        <v>14</v>
      </c>
      <c r="L7036" s="2" t="str">
        <f>TEXT(Tabela3[[#This Row],[DATA]],"MM")</f>
        <v>05</v>
      </c>
      <c r="M7036" s="2">
        <f>WEEKNUM(Tabela3[[#This Row],[DATA]])</f>
        <v>22</v>
      </c>
      <c r="N7036" s="18">
        <f>YEAR(Tabela3[[#This Row],[DATA]])</f>
        <v>2023</v>
      </c>
    </row>
    <row r="7037" spans="2:14">
      <c r="B7037" s="1">
        <v>45075</v>
      </c>
      <c r="C7037">
        <v>15101</v>
      </c>
      <c r="D7037">
        <f>COUNTIF(C$4:C7037,Tabela3[[#This Row],[COMANDA]])</f>
        <v>2</v>
      </c>
      <c r="E7037" t="s">
        <v>90</v>
      </c>
      <c r="F7037" t="s">
        <v>98</v>
      </c>
      <c r="G7037" t="s">
        <v>61</v>
      </c>
      <c r="H7037" t="s">
        <v>199</v>
      </c>
      <c r="I7037" s="2">
        <v>1</v>
      </c>
      <c r="J7037" t="s">
        <v>11</v>
      </c>
      <c r="K7037" s="21">
        <f>INDEX(LISTAS!$H:$Q,MATCH(BASE!H7037,LISTAS!$G:$G,0),MATCH(BASE!J7037,LISTAS!$H$3:$Q$3,0))*Tabela3[[#This Row],[QUANTIDADE]]</f>
        <v>1</v>
      </c>
      <c r="L7037" s="2" t="str">
        <f>TEXT(Tabela3[[#This Row],[DATA]],"MM")</f>
        <v>05</v>
      </c>
      <c r="M7037" s="2">
        <f>WEEKNUM(Tabela3[[#This Row],[DATA]])</f>
        <v>22</v>
      </c>
      <c r="N7037" s="18">
        <f>YEAR(Tabela3[[#This Row],[DATA]])</f>
        <v>2023</v>
      </c>
    </row>
    <row r="7038" spans="2:14">
      <c r="B7038" s="1">
        <v>45075</v>
      </c>
      <c r="C7038">
        <v>15102</v>
      </c>
      <c r="D7038">
        <f>COUNTIF(C$4:C7038,Tabela3[[#This Row],[COMANDA]])</f>
        <v>1</v>
      </c>
      <c r="E7038" t="s">
        <v>90</v>
      </c>
      <c r="F7038" t="s">
        <v>98</v>
      </c>
      <c r="G7038" t="s">
        <v>8</v>
      </c>
      <c r="H7038" t="s">
        <v>204</v>
      </c>
      <c r="I7038" s="2">
        <v>2</v>
      </c>
      <c r="J7038" t="s">
        <v>11</v>
      </c>
      <c r="K7038" s="21">
        <f>INDEX(LISTAS!$H:$Q,MATCH(BASE!H7038,LISTAS!$G:$G,0),MATCH(BASE!J7038,LISTAS!$H$3:$Q$3,0))*Tabela3[[#This Row],[QUANTIDADE]]</f>
        <v>36</v>
      </c>
      <c r="L7038" s="2" t="str">
        <f>TEXT(Tabela3[[#This Row],[DATA]],"MM")</f>
        <v>05</v>
      </c>
      <c r="M7038" s="2">
        <f>WEEKNUM(Tabela3[[#This Row],[DATA]])</f>
        <v>22</v>
      </c>
      <c r="N7038" s="18">
        <f>YEAR(Tabela3[[#This Row],[DATA]])</f>
        <v>2023</v>
      </c>
    </row>
    <row r="7039" spans="2:14">
      <c r="B7039" s="1">
        <v>45075</v>
      </c>
      <c r="C7039">
        <v>15103</v>
      </c>
      <c r="D7039">
        <f>COUNTIF(C$4:C7039,Tabela3[[#This Row],[COMANDA]])</f>
        <v>1</v>
      </c>
      <c r="E7039" t="s">
        <v>90</v>
      </c>
      <c r="F7039" t="s">
        <v>98</v>
      </c>
      <c r="G7039" t="s">
        <v>8</v>
      </c>
      <c r="H7039" t="s">
        <v>206</v>
      </c>
      <c r="I7039" s="2">
        <v>1</v>
      </c>
      <c r="J7039" t="s">
        <v>11</v>
      </c>
      <c r="K7039" s="21">
        <f>INDEX(LISTAS!$H:$Q,MATCH(BASE!H7039,LISTAS!$G:$G,0),MATCH(BASE!J7039,LISTAS!$H$3:$Q$3,0))*Tabela3[[#This Row],[QUANTIDADE]]</f>
        <v>18</v>
      </c>
      <c r="L7039" s="2" t="str">
        <f>TEXT(Tabela3[[#This Row],[DATA]],"MM")</f>
        <v>05</v>
      </c>
      <c r="M7039" s="2">
        <f>WEEKNUM(Tabela3[[#This Row],[DATA]])</f>
        <v>22</v>
      </c>
      <c r="N7039" s="18">
        <f>YEAR(Tabela3[[#This Row],[DATA]])</f>
        <v>2023</v>
      </c>
    </row>
    <row r="7040" spans="2:14">
      <c r="B7040" s="1">
        <v>45075</v>
      </c>
      <c r="C7040">
        <v>15103</v>
      </c>
      <c r="D7040">
        <f>COUNTIF(C$4:C7040,Tabela3[[#This Row],[COMANDA]])</f>
        <v>2</v>
      </c>
      <c r="E7040" t="s">
        <v>90</v>
      </c>
      <c r="F7040" t="s">
        <v>98</v>
      </c>
      <c r="G7040" t="s">
        <v>9</v>
      </c>
      <c r="H7040" t="s">
        <v>242</v>
      </c>
      <c r="I7040" s="2">
        <v>1</v>
      </c>
      <c r="J7040" t="s">
        <v>12</v>
      </c>
      <c r="K7040" s="21">
        <f>INDEX(LISTAS!$H:$Q,MATCH(BASE!H7040,LISTAS!$G:$G,0),MATCH(BASE!J7040,LISTAS!$H$3:$Q$3,0))*Tabela3[[#This Row],[QUANTIDADE]]</f>
        <v>6</v>
      </c>
      <c r="L7040" s="2" t="str">
        <f>TEXT(Tabela3[[#This Row],[DATA]],"MM")</f>
        <v>05</v>
      </c>
      <c r="M7040" s="2">
        <f>WEEKNUM(Tabela3[[#This Row],[DATA]])</f>
        <v>22</v>
      </c>
      <c r="N7040" s="18">
        <f>YEAR(Tabela3[[#This Row],[DATA]])</f>
        <v>2023</v>
      </c>
    </row>
    <row r="7041" spans="2:14">
      <c r="B7041" s="1">
        <v>45075</v>
      </c>
      <c r="C7041">
        <v>15104</v>
      </c>
      <c r="D7041">
        <f>COUNTIF(C$4:C7041,Tabela3[[#This Row],[COMANDA]])</f>
        <v>1</v>
      </c>
      <c r="E7041" t="s">
        <v>90</v>
      </c>
      <c r="F7041" t="s">
        <v>99</v>
      </c>
      <c r="G7041" t="s">
        <v>8</v>
      </c>
      <c r="H7041" t="s">
        <v>84</v>
      </c>
      <c r="I7041" s="2">
        <v>1</v>
      </c>
      <c r="J7041" t="s">
        <v>11</v>
      </c>
      <c r="K7041" s="21">
        <f>INDEX(LISTAS!$H:$Q,MATCH(BASE!H7041,LISTAS!$G:$G,0),MATCH(BASE!J7041,LISTAS!$H$3:$Q$3,0))*Tabela3[[#This Row],[QUANTIDADE]]</f>
        <v>16</v>
      </c>
      <c r="L7041" s="2" t="str">
        <f>TEXT(Tabela3[[#This Row],[DATA]],"MM")</f>
        <v>05</v>
      </c>
      <c r="M7041" s="2">
        <f>WEEKNUM(Tabela3[[#This Row],[DATA]])</f>
        <v>22</v>
      </c>
      <c r="N7041" s="18">
        <f>YEAR(Tabela3[[#This Row],[DATA]])</f>
        <v>2023</v>
      </c>
    </row>
    <row r="7042" spans="2:14">
      <c r="B7042" s="1">
        <v>45075</v>
      </c>
      <c r="C7042">
        <v>15105</v>
      </c>
      <c r="D7042">
        <f>COUNTIF(C$4:C7042,Tabela3[[#This Row],[COMANDA]])</f>
        <v>1</v>
      </c>
      <c r="E7042" t="s">
        <v>90</v>
      </c>
      <c r="F7042" t="s">
        <v>99</v>
      </c>
      <c r="G7042" t="s">
        <v>8</v>
      </c>
      <c r="H7042" t="s">
        <v>204</v>
      </c>
      <c r="I7042" s="2">
        <v>1</v>
      </c>
      <c r="J7042" t="s">
        <v>11</v>
      </c>
      <c r="K7042" s="21">
        <f>INDEX(LISTAS!$H:$Q,MATCH(BASE!H7042,LISTAS!$G:$G,0),MATCH(BASE!J7042,LISTAS!$H$3:$Q$3,0))*Tabela3[[#This Row],[QUANTIDADE]]</f>
        <v>18</v>
      </c>
      <c r="L7042" s="2" t="str">
        <f>TEXT(Tabela3[[#This Row],[DATA]],"MM")</f>
        <v>05</v>
      </c>
      <c r="M7042" s="2">
        <f>WEEKNUM(Tabela3[[#This Row],[DATA]])</f>
        <v>22</v>
      </c>
      <c r="N7042" s="18">
        <f>YEAR(Tabela3[[#This Row],[DATA]])</f>
        <v>2023</v>
      </c>
    </row>
    <row r="7043" spans="2:14">
      <c r="B7043" s="1">
        <v>45075</v>
      </c>
      <c r="C7043">
        <v>15105</v>
      </c>
      <c r="D7043">
        <f>COUNTIF(C$4:C7043,Tabela3[[#This Row],[COMANDA]])</f>
        <v>2</v>
      </c>
      <c r="E7043" t="s">
        <v>90</v>
      </c>
      <c r="F7043" t="s">
        <v>99</v>
      </c>
      <c r="G7043" t="s">
        <v>61</v>
      </c>
      <c r="H7043" t="s">
        <v>162</v>
      </c>
      <c r="I7043" s="2">
        <v>1</v>
      </c>
      <c r="J7043" t="s">
        <v>11</v>
      </c>
      <c r="K7043" s="21">
        <f>INDEX(LISTAS!$H:$Q,MATCH(BASE!H7043,LISTAS!$G:$G,0),MATCH(BASE!J7043,LISTAS!$H$3:$Q$3,0))*Tabela3[[#This Row],[QUANTIDADE]]</f>
        <v>1.5</v>
      </c>
      <c r="L7043" s="2" t="str">
        <f>TEXT(Tabela3[[#This Row],[DATA]],"MM")</f>
        <v>05</v>
      </c>
      <c r="M7043" s="2">
        <f>WEEKNUM(Tabela3[[#This Row],[DATA]])</f>
        <v>22</v>
      </c>
      <c r="N7043" s="18">
        <f>YEAR(Tabela3[[#This Row],[DATA]])</f>
        <v>2023</v>
      </c>
    </row>
    <row r="7044" spans="2:14">
      <c r="B7044" s="1">
        <v>45075</v>
      </c>
      <c r="C7044">
        <v>15105</v>
      </c>
      <c r="D7044">
        <f>COUNTIF(C$4:C7044,Tabela3[[#This Row],[COMANDA]])</f>
        <v>3</v>
      </c>
      <c r="E7044" t="s">
        <v>90</v>
      </c>
      <c r="F7044" t="s">
        <v>99</v>
      </c>
      <c r="G7044" t="s">
        <v>61</v>
      </c>
      <c r="H7044" t="s">
        <v>199</v>
      </c>
      <c r="I7044" s="2">
        <v>1</v>
      </c>
      <c r="J7044" t="s">
        <v>11</v>
      </c>
      <c r="K7044" s="21">
        <f>INDEX(LISTAS!$H:$Q,MATCH(BASE!H7044,LISTAS!$G:$G,0),MATCH(BASE!J7044,LISTAS!$H$3:$Q$3,0))*Tabela3[[#This Row],[QUANTIDADE]]</f>
        <v>1</v>
      </c>
      <c r="L7044" s="2" t="str">
        <f>TEXT(Tabela3[[#This Row],[DATA]],"MM")</f>
        <v>05</v>
      </c>
      <c r="M7044" s="2">
        <f>WEEKNUM(Tabela3[[#This Row],[DATA]])</f>
        <v>22</v>
      </c>
      <c r="N7044" s="18">
        <f>YEAR(Tabela3[[#This Row],[DATA]])</f>
        <v>2023</v>
      </c>
    </row>
    <row r="7045" spans="2:14">
      <c r="B7045" s="1">
        <v>45075</v>
      </c>
      <c r="C7045">
        <v>15106</v>
      </c>
      <c r="D7045">
        <f>COUNTIF(C$4:C7045,Tabela3[[#This Row],[COMANDA]])</f>
        <v>1</v>
      </c>
      <c r="E7045" t="s">
        <v>90</v>
      </c>
      <c r="F7045" t="s">
        <v>99</v>
      </c>
      <c r="G7045" t="s">
        <v>8</v>
      </c>
      <c r="H7045" t="s">
        <v>202</v>
      </c>
      <c r="I7045" s="2">
        <v>1</v>
      </c>
      <c r="J7045" t="s">
        <v>11</v>
      </c>
      <c r="K7045" s="21">
        <f>INDEX(LISTAS!$H:$Q,MATCH(BASE!H7045,LISTAS!$G:$G,0),MATCH(BASE!J7045,LISTAS!$H$3:$Q$3,0))*Tabela3[[#This Row],[QUANTIDADE]]</f>
        <v>20</v>
      </c>
      <c r="L7045" s="2" t="str">
        <f>TEXT(Tabela3[[#This Row],[DATA]],"MM")</f>
        <v>05</v>
      </c>
      <c r="M7045" s="2">
        <f>WEEKNUM(Tabela3[[#This Row],[DATA]])</f>
        <v>22</v>
      </c>
      <c r="N7045" s="18">
        <f>YEAR(Tabela3[[#This Row],[DATA]])</f>
        <v>2023</v>
      </c>
    </row>
    <row r="7046" spans="2:14">
      <c r="B7046" s="1">
        <v>45075</v>
      </c>
      <c r="C7046">
        <v>15106</v>
      </c>
      <c r="D7046">
        <f>COUNTIF(C$4:C7046,Tabela3[[#This Row],[COMANDA]])</f>
        <v>2</v>
      </c>
      <c r="E7046" t="s">
        <v>90</v>
      </c>
      <c r="F7046" t="s">
        <v>99</v>
      </c>
      <c r="G7046" t="s">
        <v>61</v>
      </c>
      <c r="H7046" t="s">
        <v>199</v>
      </c>
      <c r="I7046" s="2">
        <v>1</v>
      </c>
      <c r="J7046" t="s">
        <v>11</v>
      </c>
      <c r="K7046" s="21">
        <f>INDEX(LISTAS!$H:$Q,MATCH(BASE!H7046,LISTAS!$G:$G,0),MATCH(BASE!J7046,LISTAS!$H$3:$Q$3,0))*Tabela3[[#This Row],[QUANTIDADE]]</f>
        <v>1</v>
      </c>
      <c r="L7046" s="2" t="str">
        <f>TEXT(Tabela3[[#This Row],[DATA]],"MM")</f>
        <v>05</v>
      </c>
      <c r="M7046" s="2">
        <f>WEEKNUM(Tabela3[[#This Row],[DATA]])</f>
        <v>22</v>
      </c>
      <c r="N7046" s="18">
        <f>YEAR(Tabela3[[#This Row],[DATA]])</f>
        <v>2023</v>
      </c>
    </row>
    <row r="7047" spans="2:14">
      <c r="B7047" s="1">
        <v>45075</v>
      </c>
      <c r="C7047">
        <v>15106</v>
      </c>
      <c r="D7047">
        <f>COUNTIF(C$4:C7047,Tabela3[[#This Row],[COMANDA]])</f>
        <v>3</v>
      </c>
      <c r="E7047" t="s">
        <v>90</v>
      </c>
      <c r="F7047" t="s">
        <v>99</v>
      </c>
      <c r="G7047" t="s">
        <v>9</v>
      </c>
      <c r="H7047" t="s">
        <v>241</v>
      </c>
      <c r="I7047" s="2">
        <v>1</v>
      </c>
      <c r="J7047" t="s">
        <v>11</v>
      </c>
      <c r="K7047" s="21">
        <f>INDEX(LISTAS!$H:$Q,MATCH(BASE!H7047,LISTAS!$G:$G,0),MATCH(BASE!J7047,LISTAS!$H$3:$Q$3,0))*Tabela3[[#This Row],[QUANTIDADE]]</f>
        <v>3</v>
      </c>
      <c r="L7047" s="2" t="str">
        <f>TEXT(Tabela3[[#This Row],[DATA]],"MM")</f>
        <v>05</v>
      </c>
      <c r="M7047" s="2">
        <f>WEEKNUM(Tabela3[[#This Row],[DATA]])</f>
        <v>22</v>
      </c>
      <c r="N7047" s="18">
        <f>YEAR(Tabela3[[#This Row],[DATA]])</f>
        <v>2023</v>
      </c>
    </row>
    <row r="7048" spans="2:14">
      <c r="B7048" s="1">
        <v>45075</v>
      </c>
      <c r="C7048">
        <v>15107</v>
      </c>
      <c r="D7048">
        <f>COUNTIF(C$4:C7048,Tabela3[[#This Row],[COMANDA]])</f>
        <v>1</v>
      </c>
      <c r="E7048" t="s">
        <v>90</v>
      </c>
      <c r="F7048" t="s">
        <v>98</v>
      </c>
      <c r="G7048" t="s">
        <v>8</v>
      </c>
      <c r="H7048" t="s">
        <v>47</v>
      </c>
      <c r="I7048" s="2">
        <v>1</v>
      </c>
      <c r="J7048" t="s">
        <v>11</v>
      </c>
      <c r="K7048" s="21">
        <f>INDEX(LISTAS!$H:$Q,MATCH(BASE!H7048,LISTAS!$G:$G,0),MATCH(BASE!J7048,LISTAS!$H$3:$Q$3,0))*Tabela3[[#This Row],[QUANTIDADE]]</f>
        <v>16</v>
      </c>
      <c r="L7048" s="2" t="str">
        <f>TEXT(Tabela3[[#This Row],[DATA]],"MM")</f>
        <v>05</v>
      </c>
      <c r="M7048" s="2">
        <f>WEEKNUM(Tabela3[[#This Row],[DATA]])</f>
        <v>22</v>
      </c>
      <c r="N7048" s="18">
        <f>YEAR(Tabela3[[#This Row],[DATA]])</f>
        <v>2023</v>
      </c>
    </row>
    <row r="7049" spans="2:14">
      <c r="B7049" s="1">
        <v>45075</v>
      </c>
      <c r="C7049">
        <v>15108</v>
      </c>
      <c r="D7049">
        <f>COUNTIF(C$4:C7049,Tabela3[[#This Row],[COMANDA]])</f>
        <v>1</v>
      </c>
      <c r="E7049" t="s">
        <v>89</v>
      </c>
      <c r="F7049" t="s">
        <v>375</v>
      </c>
      <c r="G7049" t="s">
        <v>8</v>
      </c>
      <c r="H7049" t="s">
        <v>206</v>
      </c>
      <c r="I7049" s="2">
        <v>1</v>
      </c>
      <c r="J7049" t="s">
        <v>12</v>
      </c>
      <c r="K7049" s="21">
        <f>INDEX(LISTAS!$H:$Q,MATCH(BASE!H7049,LISTAS!$G:$G,0),MATCH(BASE!J7049,LISTAS!$H$3:$Q$3,0))*Tabela3[[#This Row],[QUANTIDADE]]</f>
        <v>16.2</v>
      </c>
      <c r="L7049" s="2" t="str">
        <f>TEXT(Tabela3[[#This Row],[DATA]],"MM")</f>
        <v>05</v>
      </c>
      <c r="M7049" s="2">
        <f>WEEKNUM(Tabela3[[#This Row],[DATA]])</f>
        <v>22</v>
      </c>
      <c r="N7049" s="18">
        <f>YEAR(Tabela3[[#This Row],[DATA]])</f>
        <v>2023</v>
      </c>
    </row>
    <row r="7050" spans="2:14">
      <c r="B7050" s="1">
        <v>45075</v>
      </c>
      <c r="C7050">
        <v>15108</v>
      </c>
      <c r="D7050">
        <f>COUNTIF(C$4:C7050,Tabela3[[#This Row],[COMANDA]])</f>
        <v>2</v>
      </c>
      <c r="E7050" t="s">
        <v>89</v>
      </c>
      <c r="F7050" t="s">
        <v>375</v>
      </c>
      <c r="G7050" t="s">
        <v>61</v>
      </c>
      <c r="H7050" t="s">
        <v>163</v>
      </c>
      <c r="I7050" s="2">
        <v>1</v>
      </c>
      <c r="J7050" t="s">
        <v>11</v>
      </c>
      <c r="K7050" s="21">
        <f>INDEX(LISTAS!$H:$Q,MATCH(BASE!H7050,LISTAS!$G:$G,0),MATCH(BASE!J7050,LISTAS!$H$3:$Q$3,0))*Tabela3[[#This Row],[QUANTIDADE]]</f>
        <v>4</v>
      </c>
      <c r="L7050" s="2" t="str">
        <f>TEXT(Tabela3[[#This Row],[DATA]],"MM")</f>
        <v>05</v>
      </c>
      <c r="M7050" s="2">
        <f>WEEKNUM(Tabela3[[#This Row],[DATA]])</f>
        <v>22</v>
      </c>
      <c r="N7050" s="18">
        <f>YEAR(Tabela3[[#This Row],[DATA]])</f>
        <v>2023</v>
      </c>
    </row>
    <row r="7051" spans="2:14">
      <c r="B7051" s="1">
        <v>45075</v>
      </c>
      <c r="C7051">
        <v>15109</v>
      </c>
      <c r="D7051">
        <f>COUNTIF(C$4:C7051,Tabela3[[#This Row],[COMANDA]])</f>
        <v>1</v>
      </c>
      <c r="E7051" t="s">
        <v>90</v>
      </c>
      <c r="F7051" t="s">
        <v>99</v>
      </c>
      <c r="G7051" t="s">
        <v>8</v>
      </c>
      <c r="H7051" t="s">
        <v>204</v>
      </c>
      <c r="I7051" s="2">
        <v>1</v>
      </c>
      <c r="J7051" t="s">
        <v>11</v>
      </c>
      <c r="K7051" s="21">
        <f>INDEX(LISTAS!$H:$Q,MATCH(BASE!H7051,LISTAS!$G:$G,0),MATCH(BASE!J7051,LISTAS!$H$3:$Q$3,0))*Tabela3[[#This Row],[QUANTIDADE]]</f>
        <v>18</v>
      </c>
      <c r="L7051" s="2" t="str">
        <f>TEXT(Tabela3[[#This Row],[DATA]],"MM")</f>
        <v>05</v>
      </c>
      <c r="M7051" s="2">
        <f>WEEKNUM(Tabela3[[#This Row],[DATA]])</f>
        <v>22</v>
      </c>
      <c r="N7051" s="18">
        <f>YEAR(Tabela3[[#This Row],[DATA]])</f>
        <v>2023</v>
      </c>
    </row>
    <row r="7052" spans="2:14">
      <c r="B7052" s="1">
        <v>45075</v>
      </c>
      <c r="C7052">
        <v>15109</v>
      </c>
      <c r="D7052">
        <f>COUNTIF(C$4:C7052,Tabela3[[#This Row],[COMANDA]])</f>
        <v>2</v>
      </c>
      <c r="E7052" t="s">
        <v>90</v>
      </c>
      <c r="F7052" t="s">
        <v>99</v>
      </c>
      <c r="G7052" t="s">
        <v>8</v>
      </c>
      <c r="H7052" t="s">
        <v>47</v>
      </c>
      <c r="I7052" s="2">
        <v>1</v>
      </c>
      <c r="J7052" t="s">
        <v>11</v>
      </c>
      <c r="K7052" s="21">
        <f>INDEX(LISTAS!$H:$Q,MATCH(BASE!H7052,LISTAS!$G:$G,0),MATCH(BASE!J7052,LISTAS!$H$3:$Q$3,0))*Tabela3[[#This Row],[QUANTIDADE]]</f>
        <v>16</v>
      </c>
      <c r="L7052" s="2" t="str">
        <f>TEXT(Tabela3[[#This Row],[DATA]],"MM")</f>
        <v>05</v>
      </c>
      <c r="M7052" s="2">
        <f>WEEKNUM(Tabela3[[#This Row],[DATA]])</f>
        <v>22</v>
      </c>
      <c r="N7052" s="18">
        <f>YEAR(Tabela3[[#This Row],[DATA]])</f>
        <v>2023</v>
      </c>
    </row>
    <row r="7053" spans="2:14">
      <c r="B7053" s="1">
        <v>45075</v>
      </c>
      <c r="C7053">
        <v>15109</v>
      </c>
      <c r="D7053">
        <f>COUNTIF(C$4:C7053,Tabela3[[#This Row],[COMANDA]])</f>
        <v>3</v>
      </c>
      <c r="E7053" t="s">
        <v>90</v>
      </c>
      <c r="F7053" t="s">
        <v>99</v>
      </c>
      <c r="G7053" t="s">
        <v>61</v>
      </c>
      <c r="H7053" t="s">
        <v>199</v>
      </c>
      <c r="I7053" s="2">
        <v>2</v>
      </c>
      <c r="J7053" t="s">
        <v>11</v>
      </c>
      <c r="K7053" s="21">
        <f>INDEX(LISTAS!$H:$Q,MATCH(BASE!H7053,LISTAS!$G:$G,0),MATCH(BASE!J7053,LISTAS!$H$3:$Q$3,0))*Tabela3[[#This Row],[QUANTIDADE]]</f>
        <v>2</v>
      </c>
      <c r="L7053" s="2" t="str">
        <f>TEXT(Tabela3[[#This Row],[DATA]],"MM")</f>
        <v>05</v>
      </c>
      <c r="M7053" s="2">
        <f>WEEKNUM(Tabela3[[#This Row],[DATA]])</f>
        <v>22</v>
      </c>
      <c r="N7053" s="18">
        <f>YEAR(Tabela3[[#This Row],[DATA]])</f>
        <v>2023</v>
      </c>
    </row>
    <row r="7054" spans="2:14">
      <c r="B7054" s="1">
        <v>45075</v>
      </c>
      <c r="C7054">
        <v>15109</v>
      </c>
      <c r="D7054">
        <f>COUNTIF(C$4:C7054,Tabela3[[#This Row],[COMANDA]])</f>
        <v>4</v>
      </c>
      <c r="E7054" t="s">
        <v>90</v>
      </c>
      <c r="F7054" t="s">
        <v>99</v>
      </c>
      <c r="G7054" t="s">
        <v>9</v>
      </c>
      <c r="H7054" t="s">
        <v>138</v>
      </c>
      <c r="I7054" s="2">
        <v>1</v>
      </c>
      <c r="J7054" t="s">
        <v>11</v>
      </c>
      <c r="K7054" s="21">
        <f>INDEX(LISTAS!$H:$Q,MATCH(BASE!H7054,LISTAS!$G:$G,0),MATCH(BASE!J7054,LISTAS!$H$3:$Q$3,0))*Tabela3[[#This Row],[QUANTIDADE]]</f>
        <v>4</v>
      </c>
      <c r="L7054" s="2" t="str">
        <f>TEXT(Tabela3[[#This Row],[DATA]],"MM")</f>
        <v>05</v>
      </c>
      <c r="M7054" s="2">
        <f>WEEKNUM(Tabela3[[#This Row],[DATA]])</f>
        <v>22</v>
      </c>
      <c r="N7054" s="18">
        <f>YEAR(Tabela3[[#This Row],[DATA]])</f>
        <v>2023</v>
      </c>
    </row>
    <row r="7055" spans="2:14">
      <c r="B7055" s="1">
        <v>45075</v>
      </c>
      <c r="C7055">
        <v>15110</v>
      </c>
      <c r="D7055">
        <f>COUNTIF(C$4:C7055,Tabela3[[#This Row],[COMANDA]])</f>
        <v>1</v>
      </c>
      <c r="E7055" t="s">
        <v>90</v>
      </c>
      <c r="F7055" t="s">
        <v>98</v>
      </c>
      <c r="G7055" t="s">
        <v>8</v>
      </c>
      <c r="H7055" t="s">
        <v>204</v>
      </c>
      <c r="I7055" s="2">
        <v>1</v>
      </c>
      <c r="J7055" t="s">
        <v>11</v>
      </c>
      <c r="K7055" s="21">
        <f>INDEX(LISTAS!$H:$Q,MATCH(BASE!H7055,LISTAS!$G:$G,0),MATCH(BASE!J7055,LISTAS!$H$3:$Q$3,0))*Tabela3[[#This Row],[QUANTIDADE]]</f>
        <v>18</v>
      </c>
      <c r="L7055" s="2" t="str">
        <f>TEXT(Tabela3[[#This Row],[DATA]],"MM")</f>
        <v>05</v>
      </c>
      <c r="M7055" s="2">
        <f>WEEKNUM(Tabela3[[#This Row],[DATA]])</f>
        <v>22</v>
      </c>
      <c r="N7055" s="18">
        <f>YEAR(Tabela3[[#This Row],[DATA]])</f>
        <v>2023</v>
      </c>
    </row>
    <row r="7056" spans="2:14">
      <c r="B7056" s="1">
        <v>45075</v>
      </c>
      <c r="C7056">
        <v>15110</v>
      </c>
      <c r="D7056">
        <f>COUNTIF(C$4:C7056,Tabela3[[#This Row],[COMANDA]])</f>
        <v>2</v>
      </c>
      <c r="E7056" t="s">
        <v>90</v>
      </c>
      <c r="F7056" t="s">
        <v>98</v>
      </c>
      <c r="G7056" t="s">
        <v>9</v>
      </c>
      <c r="H7056" t="s">
        <v>135</v>
      </c>
      <c r="I7056" s="2">
        <v>1</v>
      </c>
      <c r="J7056" t="s">
        <v>11</v>
      </c>
      <c r="K7056" s="21">
        <f>INDEX(LISTAS!$H:$Q,MATCH(BASE!H7056,LISTAS!$G:$G,0),MATCH(BASE!J7056,LISTAS!$H$3:$Q$3,0))*Tabela3[[#This Row],[QUANTIDADE]]</f>
        <v>4</v>
      </c>
      <c r="L7056" s="2" t="str">
        <f>TEXT(Tabela3[[#This Row],[DATA]],"MM")</f>
        <v>05</v>
      </c>
      <c r="M7056" s="2">
        <f>WEEKNUM(Tabela3[[#This Row],[DATA]])</f>
        <v>22</v>
      </c>
      <c r="N7056" s="18">
        <f>YEAR(Tabela3[[#This Row],[DATA]])</f>
        <v>2023</v>
      </c>
    </row>
    <row r="7057" spans="2:14">
      <c r="B7057" s="1">
        <v>45075</v>
      </c>
      <c r="C7057">
        <v>15112</v>
      </c>
      <c r="D7057">
        <f>COUNTIF(C$4:C7057,Tabela3[[#This Row],[COMANDA]])</f>
        <v>1</v>
      </c>
      <c r="E7057" t="s">
        <v>90</v>
      </c>
      <c r="F7057" t="s">
        <v>99</v>
      </c>
      <c r="G7057" t="s">
        <v>8</v>
      </c>
      <c r="H7057" t="s">
        <v>43</v>
      </c>
      <c r="I7057" s="2">
        <v>1</v>
      </c>
      <c r="J7057" t="s">
        <v>11</v>
      </c>
      <c r="K7057" s="21">
        <f>INDEX(LISTAS!$H:$Q,MATCH(BASE!H7057,LISTAS!$G:$G,0),MATCH(BASE!J7057,LISTAS!$H$3:$Q$3,0))*Tabela3[[#This Row],[QUANTIDADE]]</f>
        <v>18</v>
      </c>
      <c r="L7057" s="2" t="str">
        <f>TEXT(Tabela3[[#This Row],[DATA]],"MM")</f>
        <v>05</v>
      </c>
      <c r="M7057" s="2">
        <f>WEEKNUM(Tabela3[[#This Row],[DATA]])</f>
        <v>22</v>
      </c>
      <c r="N7057" s="18">
        <f>YEAR(Tabela3[[#This Row],[DATA]])</f>
        <v>2023</v>
      </c>
    </row>
    <row r="7058" spans="2:14">
      <c r="B7058" s="1">
        <v>45075</v>
      </c>
      <c r="C7058">
        <v>15113</v>
      </c>
      <c r="D7058">
        <f>COUNTIF(C$4:C7058,Tabela3[[#This Row],[COMANDA]])</f>
        <v>1</v>
      </c>
      <c r="E7058" t="s">
        <v>90</v>
      </c>
      <c r="F7058" t="s">
        <v>375</v>
      </c>
      <c r="G7058" t="s">
        <v>8</v>
      </c>
      <c r="H7058" t="s">
        <v>204</v>
      </c>
      <c r="I7058" s="2">
        <v>1</v>
      </c>
      <c r="J7058" t="s">
        <v>11</v>
      </c>
      <c r="K7058" s="21">
        <f>INDEX(LISTAS!$H:$Q,MATCH(BASE!H7058,LISTAS!$G:$G,0),MATCH(BASE!J7058,LISTAS!$H$3:$Q$3,0))*Tabela3[[#This Row],[QUANTIDADE]]</f>
        <v>18</v>
      </c>
      <c r="L7058" s="2" t="str">
        <f>TEXT(Tabela3[[#This Row],[DATA]],"MM")</f>
        <v>05</v>
      </c>
      <c r="M7058" s="2">
        <f>WEEKNUM(Tabela3[[#This Row],[DATA]])</f>
        <v>22</v>
      </c>
      <c r="N7058" s="18">
        <f>YEAR(Tabela3[[#This Row],[DATA]])</f>
        <v>2023</v>
      </c>
    </row>
    <row r="7059" spans="2:14">
      <c r="B7059" s="1">
        <v>45075</v>
      </c>
      <c r="C7059">
        <v>15114</v>
      </c>
      <c r="D7059">
        <f>COUNTIF(C$4:C7059,Tabela3[[#This Row],[COMANDA]])</f>
        <v>1</v>
      </c>
      <c r="E7059" t="s">
        <v>90</v>
      </c>
      <c r="F7059" t="s">
        <v>375</v>
      </c>
      <c r="G7059" t="s">
        <v>8</v>
      </c>
      <c r="H7059" t="s">
        <v>43</v>
      </c>
      <c r="I7059" s="2">
        <v>1</v>
      </c>
      <c r="J7059" t="s">
        <v>11</v>
      </c>
      <c r="K7059" s="21">
        <f>INDEX(LISTAS!$H:$Q,MATCH(BASE!H7059,LISTAS!$G:$G,0),MATCH(BASE!J7059,LISTAS!$H$3:$Q$3,0))*Tabela3[[#This Row],[QUANTIDADE]]</f>
        <v>18</v>
      </c>
      <c r="L7059" s="2" t="str">
        <f>TEXT(Tabela3[[#This Row],[DATA]],"MM")</f>
        <v>05</v>
      </c>
      <c r="M7059" s="2">
        <f>WEEKNUM(Tabela3[[#This Row],[DATA]])</f>
        <v>22</v>
      </c>
      <c r="N7059" s="18">
        <f>YEAR(Tabela3[[#This Row],[DATA]])</f>
        <v>2023</v>
      </c>
    </row>
    <row r="7060" spans="2:14">
      <c r="B7060" s="1">
        <v>45075</v>
      </c>
      <c r="C7060">
        <v>15115</v>
      </c>
      <c r="D7060">
        <f>COUNTIF(C$4:C7060,Tabela3[[#This Row],[COMANDA]])</f>
        <v>1</v>
      </c>
      <c r="E7060" t="s">
        <v>90</v>
      </c>
      <c r="F7060" t="s">
        <v>99</v>
      </c>
      <c r="G7060" t="s">
        <v>8</v>
      </c>
      <c r="H7060" t="s">
        <v>39</v>
      </c>
      <c r="I7060" s="2">
        <v>1</v>
      </c>
      <c r="J7060" t="s">
        <v>11</v>
      </c>
      <c r="K7060" s="21">
        <f>INDEX(LISTAS!$H:$Q,MATCH(BASE!H7060,LISTAS!$G:$G,0),MATCH(BASE!J7060,LISTAS!$H$3:$Q$3,0))*Tabela3[[#This Row],[QUANTIDADE]]</f>
        <v>12</v>
      </c>
      <c r="L7060" s="2" t="str">
        <f>TEXT(Tabela3[[#This Row],[DATA]],"MM")</f>
        <v>05</v>
      </c>
      <c r="M7060" s="2">
        <f>WEEKNUM(Tabela3[[#This Row],[DATA]])</f>
        <v>22</v>
      </c>
      <c r="N7060" s="18">
        <f>YEAR(Tabela3[[#This Row],[DATA]])</f>
        <v>2023</v>
      </c>
    </row>
    <row r="7061" spans="2:14">
      <c r="B7061" s="1">
        <v>45075</v>
      </c>
      <c r="C7061">
        <v>15115</v>
      </c>
      <c r="D7061">
        <f>COUNTIF(C$4:C7061,Tabela3[[#This Row],[COMANDA]])</f>
        <v>2</v>
      </c>
      <c r="E7061" t="s">
        <v>90</v>
      </c>
      <c r="F7061" t="s">
        <v>99</v>
      </c>
      <c r="G7061" t="s">
        <v>61</v>
      </c>
      <c r="H7061" t="s">
        <v>166</v>
      </c>
      <c r="I7061" s="2">
        <v>1</v>
      </c>
      <c r="J7061" t="s">
        <v>11</v>
      </c>
      <c r="K7061" s="21">
        <f>INDEX(LISTAS!$H:$Q,MATCH(BASE!H7061,LISTAS!$G:$G,0),MATCH(BASE!J7061,LISTAS!$H$3:$Q$3,0))*Tabela3[[#This Row],[QUANTIDADE]]</f>
        <v>8</v>
      </c>
      <c r="L7061" s="2" t="str">
        <f>TEXT(Tabela3[[#This Row],[DATA]],"MM")</f>
        <v>05</v>
      </c>
      <c r="M7061" s="2">
        <f>WEEKNUM(Tabela3[[#This Row],[DATA]])</f>
        <v>22</v>
      </c>
      <c r="N7061" s="18">
        <f>YEAR(Tabela3[[#This Row],[DATA]])</f>
        <v>2023</v>
      </c>
    </row>
    <row r="7062" spans="2:14">
      <c r="B7062" s="1">
        <v>45075</v>
      </c>
      <c r="C7062">
        <v>15116</v>
      </c>
      <c r="D7062">
        <f>COUNTIF(C$4:C7062,Tabela3[[#This Row],[COMANDA]])</f>
        <v>1</v>
      </c>
      <c r="E7062" t="s">
        <v>90</v>
      </c>
      <c r="G7062" t="s">
        <v>8</v>
      </c>
      <c r="H7062" t="s">
        <v>202</v>
      </c>
      <c r="I7062" s="2">
        <v>1</v>
      </c>
      <c r="J7062" t="s">
        <v>11</v>
      </c>
      <c r="K7062" s="21">
        <f>INDEX(LISTAS!$H:$Q,MATCH(BASE!H7062,LISTAS!$G:$G,0),MATCH(BASE!J7062,LISTAS!$H$3:$Q$3,0))*Tabela3[[#This Row],[QUANTIDADE]]</f>
        <v>20</v>
      </c>
      <c r="L7062" s="2" t="str">
        <f>TEXT(Tabela3[[#This Row],[DATA]],"MM")</f>
        <v>05</v>
      </c>
      <c r="M7062" s="2">
        <f>WEEKNUM(Tabela3[[#This Row],[DATA]])</f>
        <v>22</v>
      </c>
      <c r="N7062" s="18">
        <f>YEAR(Tabela3[[#This Row],[DATA]])</f>
        <v>2023</v>
      </c>
    </row>
    <row r="7063" spans="2:14">
      <c r="B7063" s="1">
        <v>45075</v>
      </c>
      <c r="C7063">
        <v>15117</v>
      </c>
      <c r="D7063">
        <f>COUNTIF(C$4:C7063,Tabela3[[#This Row],[COMANDA]])</f>
        <v>1</v>
      </c>
      <c r="E7063" t="s">
        <v>90</v>
      </c>
      <c r="G7063" t="s">
        <v>8</v>
      </c>
      <c r="H7063" t="s">
        <v>202</v>
      </c>
      <c r="I7063" s="2">
        <v>1</v>
      </c>
      <c r="J7063" t="s">
        <v>11</v>
      </c>
      <c r="K7063" s="21">
        <f>INDEX(LISTAS!$H:$Q,MATCH(BASE!H7063,LISTAS!$G:$G,0),MATCH(BASE!J7063,LISTAS!$H$3:$Q$3,0))*Tabela3[[#This Row],[QUANTIDADE]]</f>
        <v>20</v>
      </c>
      <c r="L7063" s="2" t="str">
        <f>TEXT(Tabela3[[#This Row],[DATA]],"MM")</f>
        <v>05</v>
      </c>
      <c r="M7063" s="2">
        <f>WEEKNUM(Tabela3[[#This Row],[DATA]])</f>
        <v>22</v>
      </c>
      <c r="N7063" s="18">
        <f>YEAR(Tabela3[[#This Row],[DATA]])</f>
        <v>2023</v>
      </c>
    </row>
    <row r="7064" spans="2:14">
      <c r="B7064" s="1">
        <v>45075</v>
      </c>
      <c r="C7064">
        <v>15118</v>
      </c>
      <c r="D7064">
        <f>COUNTIF(C$4:C7064,Tabela3[[#This Row],[COMANDA]])</f>
        <v>1</v>
      </c>
      <c r="E7064" t="s">
        <v>90</v>
      </c>
      <c r="F7064" t="s">
        <v>98</v>
      </c>
      <c r="G7064" t="s">
        <v>8</v>
      </c>
      <c r="H7064" t="s">
        <v>42</v>
      </c>
      <c r="I7064" s="2">
        <v>1</v>
      </c>
      <c r="J7064" t="s">
        <v>11</v>
      </c>
      <c r="K7064" s="21">
        <f>INDEX(LISTAS!$H:$Q,MATCH(BASE!H7064,LISTAS!$G:$G,0),MATCH(BASE!J7064,LISTAS!$H$3:$Q$3,0))*Tabela3[[#This Row],[QUANTIDADE]]</f>
        <v>16</v>
      </c>
      <c r="L7064" s="2" t="str">
        <f>TEXT(Tabela3[[#This Row],[DATA]],"MM")</f>
        <v>05</v>
      </c>
      <c r="M7064" s="2">
        <f>WEEKNUM(Tabela3[[#This Row],[DATA]])</f>
        <v>22</v>
      </c>
      <c r="N7064" s="18">
        <f>YEAR(Tabela3[[#This Row],[DATA]])</f>
        <v>2023</v>
      </c>
    </row>
    <row r="7065" spans="2:14">
      <c r="B7065" s="1">
        <v>45075</v>
      </c>
      <c r="C7065">
        <v>15118</v>
      </c>
      <c r="D7065">
        <f>COUNTIF(C$4:C7065,Tabela3[[#This Row],[COMANDA]])</f>
        <v>2</v>
      </c>
      <c r="E7065" t="s">
        <v>90</v>
      </c>
      <c r="F7065" t="s">
        <v>98</v>
      </c>
      <c r="G7065" t="s">
        <v>9</v>
      </c>
      <c r="H7065" t="s">
        <v>133</v>
      </c>
      <c r="I7065" s="2">
        <v>1</v>
      </c>
      <c r="J7065" t="s">
        <v>11</v>
      </c>
      <c r="K7065" s="21">
        <f>INDEX(LISTAS!$H:$Q,MATCH(BASE!H7065,LISTAS!$G:$G,0),MATCH(BASE!J7065,LISTAS!$H$3:$Q$3,0))*Tabela3[[#This Row],[QUANTIDADE]]</f>
        <v>6</v>
      </c>
      <c r="L7065" s="2" t="str">
        <f>TEXT(Tabela3[[#This Row],[DATA]],"MM")</f>
        <v>05</v>
      </c>
      <c r="M7065" s="2">
        <f>WEEKNUM(Tabela3[[#This Row],[DATA]])</f>
        <v>22</v>
      </c>
      <c r="N7065" s="18">
        <f>YEAR(Tabela3[[#This Row],[DATA]])</f>
        <v>2023</v>
      </c>
    </row>
    <row r="7066" spans="2:14">
      <c r="B7066" s="1">
        <v>45075</v>
      </c>
      <c r="C7066">
        <v>15118</v>
      </c>
      <c r="D7066">
        <f>COUNTIF(C$4:C7066,Tabela3[[#This Row],[COMANDA]])</f>
        <v>3</v>
      </c>
      <c r="E7066" t="s">
        <v>90</v>
      </c>
      <c r="F7066" t="s">
        <v>98</v>
      </c>
      <c r="G7066" t="s">
        <v>10</v>
      </c>
      <c r="H7066" t="s">
        <v>119</v>
      </c>
      <c r="I7066" s="2">
        <v>2</v>
      </c>
      <c r="J7066" t="s">
        <v>11</v>
      </c>
      <c r="K7066" s="21">
        <f>INDEX(LISTAS!$H:$Q,MATCH(BASE!H7066,LISTAS!$G:$G,0),MATCH(BASE!J7066,LISTAS!$H$3:$Q$3,0))*Tabela3[[#This Row],[QUANTIDADE]]</f>
        <v>12</v>
      </c>
      <c r="L7066" s="2" t="str">
        <f>TEXT(Tabela3[[#This Row],[DATA]],"MM")</f>
        <v>05</v>
      </c>
      <c r="M7066" s="2">
        <f>WEEKNUM(Tabela3[[#This Row],[DATA]])</f>
        <v>22</v>
      </c>
      <c r="N7066" s="18">
        <f>YEAR(Tabela3[[#This Row],[DATA]])</f>
        <v>2023</v>
      </c>
    </row>
    <row r="7067" spans="2:14">
      <c r="B7067" s="1">
        <v>45075</v>
      </c>
      <c r="C7067" t="s">
        <v>544</v>
      </c>
      <c r="D7067">
        <f>COUNTIF(C$4:C7067,Tabela3[[#This Row],[COMANDA]])</f>
        <v>1</v>
      </c>
      <c r="E7067" t="s">
        <v>1</v>
      </c>
      <c r="G7067" t="s">
        <v>9</v>
      </c>
      <c r="H7067" t="s">
        <v>68</v>
      </c>
      <c r="I7067" s="2">
        <v>6</v>
      </c>
      <c r="J7067" t="s">
        <v>11</v>
      </c>
      <c r="K7067" s="21">
        <f>INDEX(LISTAS!$H:$Q,MATCH(BASE!H7067,LISTAS!$G:$G,0),MATCH(BASE!J7067,LISTAS!$H$3:$Q$3,0))*Tabela3[[#This Row],[QUANTIDADE]]</f>
        <v>18</v>
      </c>
      <c r="L7067" s="2" t="str">
        <f>TEXT(Tabela3[[#This Row],[DATA]],"MM")</f>
        <v>05</v>
      </c>
      <c r="M7067" s="2">
        <f>WEEKNUM(Tabela3[[#This Row],[DATA]])</f>
        <v>22</v>
      </c>
      <c r="N7067" s="18">
        <f>YEAR(Tabela3[[#This Row],[DATA]])</f>
        <v>2023</v>
      </c>
    </row>
    <row r="7068" spans="2:14">
      <c r="B7068" s="1">
        <v>45075</v>
      </c>
      <c r="C7068" t="s">
        <v>544</v>
      </c>
      <c r="D7068">
        <f>COUNTIF(C$4:C7068,Tabela3[[#This Row],[COMANDA]])</f>
        <v>2</v>
      </c>
      <c r="E7068" t="s">
        <v>1</v>
      </c>
      <c r="G7068" t="s">
        <v>74</v>
      </c>
      <c r="H7068" t="s">
        <v>120</v>
      </c>
      <c r="I7068" s="2">
        <v>5</v>
      </c>
      <c r="J7068" t="s">
        <v>11</v>
      </c>
      <c r="K7068" s="21">
        <f>INDEX(LISTAS!$H:$Q,MATCH(BASE!H7068,LISTAS!$G:$G,0),MATCH(BASE!J7068,LISTAS!$H$3:$Q$3,0))*Tabela3[[#This Row],[QUANTIDADE]]</f>
        <v>15</v>
      </c>
      <c r="L7068" s="2" t="str">
        <f>TEXT(Tabela3[[#This Row],[DATA]],"MM")</f>
        <v>05</v>
      </c>
      <c r="M7068" s="2">
        <f>WEEKNUM(Tabela3[[#This Row],[DATA]])</f>
        <v>22</v>
      </c>
      <c r="N7068" s="18">
        <f>YEAR(Tabela3[[#This Row],[DATA]])</f>
        <v>2023</v>
      </c>
    </row>
    <row r="7069" spans="2:14">
      <c r="B7069" s="1">
        <v>45075</v>
      </c>
      <c r="C7069" t="s">
        <v>544</v>
      </c>
      <c r="D7069">
        <f>COUNTIF(C$4:C7069,Tabela3[[#This Row],[COMANDA]])</f>
        <v>3</v>
      </c>
      <c r="E7069" t="s">
        <v>1</v>
      </c>
      <c r="G7069" t="s">
        <v>9</v>
      </c>
      <c r="H7069" t="s">
        <v>214</v>
      </c>
      <c r="I7069" s="2">
        <v>18</v>
      </c>
      <c r="J7069" t="s">
        <v>11</v>
      </c>
      <c r="K7069" s="21">
        <f>INDEX(LISTAS!$H:$Q,MATCH(BASE!H7069,LISTAS!$G:$G,0),MATCH(BASE!J7069,LISTAS!$H$3:$Q$3,0))*Tabela3[[#This Row],[QUANTIDADE]]</f>
        <v>18</v>
      </c>
      <c r="L7069" s="2" t="str">
        <f>TEXT(Tabela3[[#This Row],[DATA]],"MM")</f>
        <v>05</v>
      </c>
      <c r="M7069" s="2">
        <f>WEEKNUM(Tabela3[[#This Row],[DATA]])</f>
        <v>22</v>
      </c>
      <c r="N7069" s="18">
        <f>YEAR(Tabela3[[#This Row],[DATA]])</f>
        <v>2023</v>
      </c>
    </row>
    <row r="7070" spans="2:14">
      <c r="B7070" s="1">
        <v>45075</v>
      </c>
      <c r="C7070" t="s">
        <v>544</v>
      </c>
      <c r="D7070">
        <f>COUNTIF(C$4:C7070,Tabela3[[#This Row],[COMANDA]])</f>
        <v>4</v>
      </c>
      <c r="E7070" t="s">
        <v>1</v>
      </c>
      <c r="G7070" t="s">
        <v>63</v>
      </c>
      <c r="H7070" t="s">
        <v>179</v>
      </c>
      <c r="I7070" s="2">
        <v>2</v>
      </c>
      <c r="J7070" t="s">
        <v>11</v>
      </c>
      <c r="K7070" s="21">
        <f>INDEX(LISTAS!$H:$Q,MATCH(BASE!H7070,LISTAS!$G:$G,0),MATCH(BASE!J7070,LISTAS!$H$3:$Q$3,0))*Tabela3[[#This Row],[QUANTIDADE]]</f>
        <v>13</v>
      </c>
      <c r="L7070" s="2" t="str">
        <f>TEXT(Tabela3[[#This Row],[DATA]],"MM")</f>
        <v>05</v>
      </c>
      <c r="M7070" s="2">
        <f>WEEKNUM(Tabela3[[#This Row],[DATA]])</f>
        <v>22</v>
      </c>
      <c r="N7070" s="18">
        <f>YEAR(Tabela3[[#This Row],[DATA]])</f>
        <v>2023</v>
      </c>
    </row>
    <row r="7071" spans="2:14">
      <c r="B7071" s="1">
        <v>45075</v>
      </c>
      <c r="C7071" t="s">
        <v>544</v>
      </c>
      <c r="D7071">
        <f>COUNTIF(C$4:C7071,Tabela3[[#This Row],[COMANDA]])</f>
        <v>5</v>
      </c>
      <c r="E7071" t="s">
        <v>1</v>
      </c>
      <c r="G7071" t="s">
        <v>77</v>
      </c>
      <c r="H7071" t="s">
        <v>224</v>
      </c>
      <c r="I7071" s="2">
        <v>6</v>
      </c>
      <c r="J7071" t="s">
        <v>11</v>
      </c>
      <c r="K7071" s="21">
        <f>INDEX(LISTAS!$H:$Q,MATCH(BASE!H7071,LISTAS!$G:$G,0),MATCH(BASE!J7071,LISTAS!$H$3:$Q$3,0))*Tabela3[[#This Row],[QUANTIDADE]]</f>
        <v>33</v>
      </c>
      <c r="L7071" s="2" t="str">
        <f>TEXT(Tabela3[[#This Row],[DATA]],"MM")</f>
        <v>05</v>
      </c>
      <c r="M7071" s="2">
        <f>WEEKNUM(Tabela3[[#This Row],[DATA]])</f>
        <v>22</v>
      </c>
      <c r="N7071" s="18">
        <f>YEAR(Tabela3[[#This Row],[DATA]])</f>
        <v>2023</v>
      </c>
    </row>
    <row r="7072" spans="2:14">
      <c r="B7072" s="1">
        <v>45075</v>
      </c>
      <c r="C7072" t="s">
        <v>544</v>
      </c>
      <c r="D7072">
        <f>COUNTIF(C$4:C7072,Tabela3[[#This Row],[COMANDA]])</f>
        <v>6</v>
      </c>
      <c r="E7072" t="s">
        <v>1</v>
      </c>
      <c r="G7072" t="s">
        <v>74</v>
      </c>
      <c r="H7072" t="s">
        <v>76</v>
      </c>
      <c r="I7072" s="2">
        <v>4</v>
      </c>
      <c r="J7072" t="s">
        <v>11</v>
      </c>
      <c r="K7072" s="21">
        <f>INDEX(LISTAS!$H:$Q,MATCH(BASE!H7072,LISTAS!$G:$G,0),MATCH(BASE!J7072,LISTAS!$H$3:$Q$3,0))*Tabela3[[#This Row],[QUANTIDADE]]</f>
        <v>8</v>
      </c>
      <c r="L7072" s="2" t="str">
        <f>TEXT(Tabela3[[#This Row],[DATA]],"MM")</f>
        <v>05</v>
      </c>
      <c r="M7072" s="2">
        <f>WEEKNUM(Tabela3[[#This Row],[DATA]])</f>
        <v>22</v>
      </c>
      <c r="N7072" s="18">
        <f>YEAR(Tabela3[[#This Row],[DATA]])</f>
        <v>2023</v>
      </c>
    </row>
    <row r="7073" spans="2:14">
      <c r="B7073" s="1">
        <v>45075</v>
      </c>
      <c r="C7073" t="s">
        <v>544</v>
      </c>
      <c r="D7073">
        <f>COUNTIF(C$4:C7073,Tabela3[[#This Row],[COMANDA]])</f>
        <v>7</v>
      </c>
      <c r="E7073" t="s">
        <v>1</v>
      </c>
      <c r="G7073" t="s">
        <v>63</v>
      </c>
      <c r="H7073" t="s">
        <v>178</v>
      </c>
      <c r="I7073" s="2">
        <v>1</v>
      </c>
      <c r="J7073" t="s">
        <v>11</v>
      </c>
      <c r="K7073" s="21">
        <f>INDEX(LISTAS!$H:$Q,MATCH(BASE!H7073,LISTAS!$G:$G,0),MATCH(BASE!J7073,LISTAS!$H$3:$Q$3,0))*Tabela3[[#This Row],[QUANTIDADE]]</f>
        <v>5</v>
      </c>
      <c r="L7073" s="2" t="str">
        <f>TEXT(Tabela3[[#This Row],[DATA]],"MM")</f>
        <v>05</v>
      </c>
      <c r="M7073" s="2">
        <f>WEEKNUM(Tabela3[[#This Row],[DATA]])</f>
        <v>22</v>
      </c>
      <c r="N7073" s="18">
        <f>YEAR(Tabela3[[#This Row],[DATA]])</f>
        <v>2023</v>
      </c>
    </row>
    <row r="7074" spans="2:14">
      <c r="B7074" s="1">
        <v>45075</v>
      </c>
      <c r="C7074" t="s">
        <v>544</v>
      </c>
      <c r="D7074">
        <f>COUNTIF(C$4:C7074,Tabela3[[#This Row],[COMANDA]])</f>
        <v>8</v>
      </c>
      <c r="E7074" t="s">
        <v>1</v>
      </c>
      <c r="G7074" t="s">
        <v>9</v>
      </c>
      <c r="H7074" t="s">
        <v>59</v>
      </c>
      <c r="I7074" s="2">
        <v>1</v>
      </c>
      <c r="J7074" t="s">
        <v>11</v>
      </c>
      <c r="K7074" s="21">
        <f>INDEX(LISTAS!$H:$Q,MATCH(BASE!H7074,LISTAS!$G:$G,0),MATCH(BASE!J7074,LISTAS!$H$3:$Q$3,0))*Tabela3[[#This Row],[QUANTIDADE]]</f>
        <v>3</v>
      </c>
      <c r="L7074" s="2" t="str">
        <f>TEXT(Tabela3[[#This Row],[DATA]],"MM")</f>
        <v>05</v>
      </c>
      <c r="M7074" s="2">
        <f>WEEKNUM(Tabela3[[#This Row],[DATA]])</f>
        <v>22</v>
      </c>
      <c r="N7074" s="18">
        <f>YEAR(Tabela3[[#This Row],[DATA]])</f>
        <v>2023</v>
      </c>
    </row>
    <row r="7075" spans="2:14">
      <c r="B7075" s="1">
        <v>45075</v>
      </c>
      <c r="C7075" t="s">
        <v>544</v>
      </c>
      <c r="D7075">
        <f>COUNTIF(C$4:C7075,Tabela3[[#This Row],[COMANDA]])</f>
        <v>9</v>
      </c>
      <c r="E7075" t="s">
        <v>1</v>
      </c>
      <c r="G7075" t="s">
        <v>9</v>
      </c>
      <c r="H7075" t="s">
        <v>73</v>
      </c>
      <c r="I7075" s="2">
        <v>1</v>
      </c>
      <c r="J7075" t="s">
        <v>11</v>
      </c>
      <c r="K7075" s="21">
        <f>INDEX(LISTAS!$H:$Q,MATCH(BASE!H7075,LISTAS!$G:$G,0),MATCH(BASE!J7075,LISTAS!$H$3:$Q$3,0))*Tabela3[[#This Row],[QUANTIDADE]]</f>
        <v>4</v>
      </c>
      <c r="L7075" s="2" t="str">
        <f>TEXT(Tabela3[[#This Row],[DATA]],"MM")</f>
        <v>05</v>
      </c>
      <c r="M7075" s="2">
        <f>WEEKNUM(Tabela3[[#This Row],[DATA]])</f>
        <v>22</v>
      </c>
      <c r="N7075" s="18">
        <f>YEAR(Tabela3[[#This Row],[DATA]])</f>
        <v>2023</v>
      </c>
    </row>
    <row r="7076" spans="2:14">
      <c r="B7076" s="1">
        <v>45075</v>
      </c>
      <c r="C7076" t="s">
        <v>544</v>
      </c>
      <c r="D7076">
        <f>COUNTIF(C$4:C7076,Tabela3[[#This Row],[COMANDA]])</f>
        <v>10</v>
      </c>
      <c r="E7076" t="s">
        <v>1</v>
      </c>
      <c r="G7076" t="s">
        <v>77</v>
      </c>
      <c r="H7076" t="s">
        <v>83</v>
      </c>
      <c r="I7076" s="2">
        <v>1</v>
      </c>
      <c r="J7076" t="s">
        <v>11</v>
      </c>
      <c r="K7076" s="21">
        <f>INDEX(LISTAS!$H:$Q,MATCH(BASE!H7076,LISTAS!$G:$G,0),MATCH(BASE!J7076,LISTAS!$H$3:$Q$3,0))*Tabela3[[#This Row],[QUANTIDADE]]</f>
        <v>4.5</v>
      </c>
      <c r="L7076" s="2" t="str">
        <f>TEXT(Tabela3[[#This Row],[DATA]],"MM")</f>
        <v>05</v>
      </c>
      <c r="M7076" s="2">
        <f>WEEKNUM(Tabela3[[#This Row],[DATA]])</f>
        <v>22</v>
      </c>
      <c r="N7076" s="18">
        <f>YEAR(Tabela3[[#This Row],[DATA]])</f>
        <v>2023</v>
      </c>
    </row>
    <row r="7077" spans="2:14">
      <c r="B7077" s="1">
        <v>45075</v>
      </c>
      <c r="C7077" t="s">
        <v>544</v>
      </c>
      <c r="D7077">
        <f>COUNTIF(C$4:C7077,Tabela3[[#This Row],[COMANDA]])</f>
        <v>11</v>
      </c>
      <c r="E7077" t="s">
        <v>1</v>
      </c>
      <c r="G7077" t="s">
        <v>74</v>
      </c>
      <c r="H7077" t="s">
        <v>75</v>
      </c>
      <c r="I7077" s="2">
        <v>21</v>
      </c>
      <c r="J7077" t="s">
        <v>11</v>
      </c>
      <c r="K7077" s="21">
        <f>INDEX(LISTAS!$H:$Q,MATCH(BASE!H7077,LISTAS!$G:$G,0),MATCH(BASE!J7077,LISTAS!$H$3:$Q$3,0))*Tabela3[[#This Row],[QUANTIDADE]]</f>
        <v>126</v>
      </c>
      <c r="L7077" s="2" t="str">
        <f>TEXT(Tabela3[[#This Row],[DATA]],"MM")</f>
        <v>05</v>
      </c>
      <c r="M7077" s="2">
        <f>WEEKNUM(Tabela3[[#This Row],[DATA]])</f>
        <v>22</v>
      </c>
      <c r="N7077" s="18">
        <f>YEAR(Tabela3[[#This Row],[DATA]])</f>
        <v>2023</v>
      </c>
    </row>
    <row r="7078" spans="2:14">
      <c r="B7078" s="1">
        <v>45075</v>
      </c>
      <c r="C7078" t="s">
        <v>544</v>
      </c>
      <c r="D7078">
        <f>COUNTIF(C$4:C7078,Tabela3[[#This Row],[COMANDA]])</f>
        <v>12</v>
      </c>
      <c r="E7078" t="s">
        <v>1</v>
      </c>
      <c r="G7078" t="s">
        <v>9</v>
      </c>
      <c r="H7078" t="s">
        <v>132</v>
      </c>
      <c r="I7078" s="2">
        <v>3</v>
      </c>
      <c r="J7078" t="s">
        <v>11</v>
      </c>
      <c r="K7078" s="21">
        <f>INDEX(LISTAS!$H:$Q,MATCH(BASE!H7078,LISTAS!$G:$G,0),MATCH(BASE!J7078,LISTAS!$H$3:$Q$3,0))*Tabela3[[#This Row],[QUANTIDADE]]</f>
        <v>9</v>
      </c>
      <c r="L7078" s="2" t="str">
        <f>TEXT(Tabela3[[#This Row],[DATA]],"MM")</f>
        <v>05</v>
      </c>
      <c r="M7078" s="2">
        <f>WEEKNUM(Tabela3[[#This Row],[DATA]])</f>
        <v>22</v>
      </c>
      <c r="N7078" s="18">
        <f>YEAR(Tabela3[[#This Row],[DATA]])</f>
        <v>2023</v>
      </c>
    </row>
    <row r="7079" spans="2:14">
      <c r="B7079" s="1">
        <v>45075</v>
      </c>
      <c r="C7079" t="s">
        <v>544</v>
      </c>
      <c r="D7079">
        <f>COUNTIF(C$4:C7079,Tabela3[[#This Row],[COMANDA]])</f>
        <v>13</v>
      </c>
      <c r="E7079" t="s">
        <v>1</v>
      </c>
      <c r="G7079" t="s">
        <v>9</v>
      </c>
      <c r="H7079" t="s">
        <v>58</v>
      </c>
      <c r="I7079" s="2">
        <v>2</v>
      </c>
      <c r="J7079" t="s">
        <v>11</v>
      </c>
      <c r="K7079" s="21">
        <f>INDEX(LISTAS!$H:$Q,MATCH(BASE!H7079,LISTAS!$G:$G,0),MATCH(BASE!J7079,LISTAS!$H$3:$Q$3,0))*Tabela3[[#This Row],[QUANTIDADE]]</f>
        <v>10</v>
      </c>
      <c r="L7079" s="2" t="str">
        <f>TEXT(Tabela3[[#This Row],[DATA]],"MM")</f>
        <v>05</v>
      </c>
      <c r="M7079" s="2">
        <f>WEEKNUM(Tabela3[[#This Row],[DATA]])</f>
        <v>22</v>
      </c>
      <c r="N7079" s="18">
        <f>YEAR(Tabela3[[#This Row],[DATA]])</f>
        <v>2023</v>
      </c>
    </row>
    <row r="7080" spans="2:14">
      <c r="B7080" s="1">
        <v>45075</v>
      </c>
      <c r="C7080" t="s">
        <v>544</v>
      </c>
      <c r="D7080">
        <f>COUNTIF(C$4:C7080,Tabela3[[#This Row],[COMANDA]])</f>
        <v>14</v>
      </c>
      <c r="E7080" t="s">
        <v>1</v>
      </c>
      <c r="G7080" t="s">
        <v>63</v>
      </c>
      <c r="H7080" t="s">
        <v>180</v>
      </c>
      <c r="I7080" s="2">
        <v>1</v>
      </c>
      <c r="J7080" t="s">
        <v>11</v>
      </c>
      <c r="K7080" s="21">
        <f>INDEX(LISTAS!$H:$Q,MATCH(BASE!H7080,LISTAS!$G:$G,0),MATCH(BASE!J7080,LISTAS!$H$3:$Q$3,0))*Tabela3[[#This Row],[QUANTIDADE]]</f>
        <v>6</v>
      </c>
      <c r="L7080" s="2" t="str">
        <f>TEXT(Tabela3[[#This Row],[DATA]],"MM")</f>
        <v>05</v>
      </c>
      <c r="M7080" s="2">
        <f>WEEKNUM(Tabela3[[#This Row],[DATA]])</f>
        <v>22</v>
      </c>
      <c r="N7080" s="18">
        <f>YEAR(Tabela3[[#This Row],[DATA]])</f>
        <v>2023</v>
      </c>
    </row>
    <row r="7081" spans="2:14">
      <c r="B7081" s="1">
        <v>45075</v>
      </c>
      <c r="C7081" t="s">
        <v>544</v>
      </c>
      <c r="D7081">
        <f>COUNTIF(C$4:C7081,Tabela3[[#This Row],[COMANDA]])</f>
        <v>15</v>
      </c>
      <c r="E7081" t="s">
        <v>1</v>
      </c>
      <c r="G7081" t="s">
        <v>63</v>
      </c>
      <c r="H7081" t="s">
        <v>185</v>
      </c>
      <c r="I7081" s="2">
        <v>1</v>
      </c>
      <c r="J7081" t="s">
        <v>11</v>
      </c>
      <c r="K7081" s="21">
        <f>INDEX(LISTAS!$H:$Q,MATCH(BASE!H7081,LISTAS!$G:$G,0),MATCH(BASE!J7081,LISTAS!$H$3:$Q$3,0))*Tabela3[[#This Row],[QUANTIDADE]]</f>
        <v>9</v>
      </c>
      <c r="L7081" s="2" t="str">
        <f>TEXT(Tabela3[[#This Row],[DATA]],"MM")</f>
        <v>05</v>
      </c>
      <c r="M7081" s="2">
        <f>WEEKNUM(Tabela3[[#This Row],[DATA]])</f>
        <v>22</v>
      </c>
      <c r="N7081" s="18">
        <f>YEAR(Tabela3[[#This Row],[DATA]])</f>
        <v>2023</v>
      </c>
    </row>
    <row r="7082" spans="2:14">
      <c r="B7082" s="1">
        <v>45075</v>
      </c>
      <c r="C7082" t="s">
        <v>544</v>
      </c>
      <c r="D7082">
        <f>COUNTIF(C$4:C7082,Tabela3[[#This Row],[COMANDA]])</f>
        <v>16</v>
      </c>
      <c r="E7082" t="s">
        <v>1</v>
      </c>
      <c r="G7082" t="s">
        <v>9</v>
      </c>
      <c r="H7082" t="s">
        <v>140</v>
      </c>
      <c r="I7082" s="2">
        <v>2</v>
      </c>
      <c r="J7082" t="s">
        <v>11</v>
      </c>
      <c r="K7082" s="21">
        <f>INDEX(LISTAS!$H:$Q,MATCH(BASE!H7082,LISTAS!$G:$G,0),MATCH(BASE!J7082,LISTAS!$H$3:$Q$3,0))*Tabela3[[#This Row],[QUANTIDADE]]</f>
        <v>6</v>
      </c>
      <c r="L7082" s="2" t="str">
        <f>TEXT(Tabela3[[#This Row],[DATA]],"MM")</f>
        <v>05</v>
      </c>
      <c r="M7082" s="2">
        <f>WEEKNUM(Tabela3[[#This Row],[DATA]])</f>
        <v>22</v>
      </c>
      <c r="N7082" s="18">
        <f>YEAR(Tabela3[[#This Row],[DATA]])</f>
        <v>2023</v>
      </c>
    </row>
    <row r="7083" spans="2:14">
      <c r="B7083" s="1">
        <v>45075</v>
      </c>
      <c r="C7083" t="s">
        <v>544</v>
      </c>
      <c r="D7083">
        <f>COUNTIF(C$4:C7083,Tabela3[[#This Row],[COMANDA]])</f>
        <v>17</v>
      </c>
      <c r="E7083" t="s">
        <v>1</v>
      </c>
      <c r="G7083" t="s">
        <v>9</v>
      </c>
      <c r="H7083" t="s">
        <v>155</v>
      </c>
      <c r="I7083" s="2">
        <v>1</v>
      </c>
      <c r="J7083" t="s">
        <v>11</v>
      </c>
      <c r="K7083" s="21">
        <f>INDEX(LISTAS!$H:$Q,MATCH(BASE!H7083,LISTAS!$G:$G,0),MATCH(BASE!J7083,LISTAS!$H$3:$Q$3,0))*Tabela3[[#This Row],[QUANTIDADE]]</f>
        <v>4</v>
      </c>
      <c r="L7083" s="2" t="str">
        <f>TEXT(Tabela3[[#This Row],[DATA]],"MM")</f>
        <v>05</v>
      </c>
      <c r="M7083" s="2">
        <f>WEEKNUM(Tabela3[[#This Row],[DATA]])</f>
        <v>22</v>
      </c>
      <c r="N7083" s="18">
        <f>YEAR(Tabela3[[#This Row],[DATA]])</f>
        <v>2023</v>
      </c>
    </row>
    <row r="7084" spans="2:14">
      <c r="B7084" s="1">
        <v>45075</v>
      </c>
      <c r="C7084" t="s">
        <v>544</v>
      </c>
      <c r="D7084">
        <f>COUNTIF(C$4:C7084,Tabela3[[#This Row],[COMANDA]])</f>
        <v>18</v>
      </c>
      <c r="E7084" t="s">
        <v>1</v>
      </c>
      <c r="G7084" t="s">
        <v>77</v>
      </c>
      <c r="H7084" t="s">
        <v>79</v>
      </c>
      <c r="I7084" s="2">
        <v>3</v>
      </c>
      <c r="J7084" t="s">
        <v>11</v>
      </c>
      <c r="K7084" s="21">
        <f>INDEX(LISTAS!$H:$Q,MATCH(BASE!H7084,LISTAS!$G:$G,0),MATCH(BASE!J7084,LISTAS!$H$3:$Q$3,0))*Tabela3[[#This Row],[QUANTIDADE]]</f>
        <v>13.5</v>
      </c>
      <c r="L7084" s="2" t="str">
        <f>TEXT(Tabela3[[#This Row],[DATA]],"MM")</f>
        <v>05</v>
      </c>
      <c r="M7084" s="2">
        <f>WEEKNUM(Tabela3[[#This Row],[DATA]])</f>
        <v>22</v>
      </c>
      <c r="N7084" s="18">
        <f>YEAR(Tabela3[[#This Row],[DATA]])</f>
        <v>2023</v>
      </c>
    </row>
    <row r="7085" spans="2:14">
      <c r="B7085" s="1">
        <v>45075</v>
      </c>
      <c r="C7085" t="s">
        <v>544</v>
      </c>
      <c r="D7085">
        <f>COUNTIF(C$4:C7085,Tabela3[[#This Row],[COMANDA]])</f>
        <v>19</v>
      </c>
      <c r="E7085" t="s">
        <v>1</v>
      </c>
      <c r="G7085" t="s">
        <v>10</v>
      </c>
      <c r="H7085" t="s">
        <v>117</v>
      </c>
      <c r="I7085" s="2">
        <v>10</v>
      </c>
      <c r="J7085" t="s">
        <v>11</v>
      </c>
      <c r="K7085" s="21">
        <f>INDEX(LISTAS!$H:$Q,MATCH(BASE!H7085,LISTAS!$G:$G,0),MATCH(BASE!J7085,LISTAS!$H$3:$Q$3,0))*Tabela3[[#This Row],[QUANTIDADE]]</f>
        <v>5</v>
      </c>
      <c r="L7085" s="2" t="str">
        <f>TEXT(Tabela3[[#This Row],[DATA]],"MM")</f>
        <v>05</v>
      </c>
      <c r="M7085" s="2">
        <f>WEEKNUM(Tabela3[[#This Row],[DATA]])</f>
        <v>22</v>
      </c>
      <c r="N7085" s="18">
        <f>YEAR(Tabela3[[#This Row],[DATA]])</f>
        <v>2023</v>
      </c>
    </row>
    <row r="7086" spans="2:14">
      <c r="B7086" s="1">
        <v>45075</v>
      </c>
      <c r="C7086" t="s">
        <v>544</v>
      </c>
      <c r="D7086">
        <f>COUNTIF(C$4:C7086,Tabela3[[#This Row],[COMANDA]])</f>
        <v>20</v>
      </c>
      <c r="E7086" t="s">
        <v>1</v>
      </c>
      <c r="G7086" t="s">
        <v>63</v>
      </c>
      <c r="H7086" t="s">
        <v>184</v>
      </c>
      <c r="I7086" s="2">
        <v>1</v>
      </c>
      <c r="J7086" t="s">
        <v>11</v>
      </c>
      <c r="K7086" s="21">
        <f>INDEX(LISTAS!$H:$Q,MATCH(BASE!H7086,LISTAS!$G:$G,0),MATCH(BASE!J7086,LISTAS!$H$3:$Q$3,0))*Tabela3[[#This Row],[QUANTIDADE]]</f>
        <v>8</v>
      </c>
      <c r="L7086" s="2" t="str">
        <f>TEXT(Tabela3[[#This Row],[DATA]],"MM")</f>
        <v>05</v>
      </c>
      <c r="M7086" s="2">
        <f>WEEKNUM(Tabela3[[#This Row],[DATA]])</f>
        <v>22</v>
      </c>
      <c r="N7086" s="18">
        <f>YEAR(Tabela3[[#This Row],[DATA]])</f>
        <v>2023</v>
      </c>
    </row>
    <row r="7087" spans="2:14">
      <c r="B7087" s="1">
        <v>45075</v>
      </c>
      <c r="C7087" t="s">
        <v>544</v>
      </c>
      <c r="D7087">
        <f>COUNTIF(C$4:C7087,Tabela3[[#This Row],[COMANDA]])</f>
        <v>21</v>
      </c>
      <c r="E7087" t="s">
        <v>1</v>
      </c>
      <c r="G7087" t="s">
        <v>9</v>
      </c>
      <c r="H7087" t="s">
        <v>138</v>
      </c>
      <c r="I7087" s="2">
        <v>3</v>
      </c>
      <c r="J7087" t="s">
        <v>11</v>
      </c>
      <c r="K7087" s="21">
        <f>INDEX(LISTAS!$H:$Q,MATCH(BASE!H7087,LISTAS!$G:$G,0),MATCH(BASE!J7087,LISTAS!$H$3:$Q$3,0))*Tabela3[[#This Row],[QUANTIDADE]]</f>
        <v>12</v>
      </c>
      <c r="L7087" s="2" t="str">
        <f>TEXT(Tabela3[[#This Row],[DATA]],"MM")</f>
        <v>05</v>
      </c>
      <c r="M7087" s="2">
        <f>WEEKNUM(Tabela3[[#This Row],[DATA]])</f>
        <v>22</v>
      </c>
      <c r="N7087" s="18">
        <f>YEAR(Tabela3[[#This Row],[DATA]])</f>
        <v>2023</v>
      </c>
    </row>
    <row r="7088" spans="2:14">
      <c r="B7088" s="1">
        <v>45075</v>
      </c>
      <c r="C7088" t="s">
        <v>544</v>
      </c>
      <c r="D7088">
        <f>COUNTIF(C$4:C7088,Tabela3[[#This Row],[COMANDA]])</f>
        <v>22</v>
      </c>
      <c r="E7088" t="s">
        <v>1</v>
      </c>
      <c r="G7088" t="s">
        <v>10</v>
      </c>
      <c r="H7088" t="s">
        <v>119</v>
      </c>
      <c r="I7088" s="2">
        <v>11</v>
      </c>
      <c r="J7088" t="s">
        <v>11</v>
      </c>
      <c r="K7088" s="21">
        <f>INDEX(LISTAS!$H:$Q,MATCH(BASE!H7088,LISTAS!$G:$G,0),MATCH(BASE!J7088,LISTAS!$H$3:$Q$3,0))*Tabela3[[#This Row],[QUANTIDADE]]</f>
        <v>66</v>
      </c>
      <c r="L7088" s="2" t="str">
        <f>TEXT(Tabela3[[#This Row],[DATA]],"MM")</f>
        <v>05</v>
      </c>
      <c r="M7088" s="2">
        <f>WEEKNUM(Tabela3[[#This Row],[DATA]])</f>
        <v>22</v>
      </c>
      <c r="N7088" s="18">
        <f>YEAR(Tabela3[[#This Row],[DATA]])</f>
        <v>2023</v>
      </c>
    </row>
    <row r="7089" spans="2:14">
      <c r="B7089" s="1">
        <v>45075</v>
      </c>
      <c r="C7089" t="s">
        <v>544</v>
      </c>
      <c r="D7089">
        <f>COUNTIF(C$4:C7089,Tabela3[[#This Row],[COMANDA]])</f>
        <v>23</v>
      </c>
      <c r="E7089" t="s">
        <v>1</v>
      </c>
      <c r="G7089" t="s">
        <v>9</v>
      </c>
      <c r="H7089" t="s">
        <v>131</v>
      </c>
      <c r="I7089" s="2">
        <v>1</v>
      </c>
      <c r="J7089" t="s">
        <v>11</v>
      </c>
      <c r="K7089" s="21">
        <f>INDEX(LISTAS!$H:$Q,MATCH(BASE!H7089,LISTAS!$G:$G,0),MATCH(BASE!J7089,LISTAS!$H$3:$Q$3,0))*Tabela3[[#This Row],[QUANTIDADE]]</f>
        <v>4</v>
      </c>
      <c r="L7089" s="2" t="str">
        <f>TEXT(Tabela3[[#This Row],[DATA]],"MM")</f>
        <v>05</v>
      </c>
      <c r="M7089" s="2">
        <f>WEEKNUM(Tabela3[[#This Row],[DATA]])</f>
        <v>22</v>
      </c>
      <c r="N7089" s="18">
        <f>YEAR(Tabela3[[#This Row],[DATA]])</f>
        <v>2023</v>
      </c>
    </row>
    <row r="7090" spans="2:14">
      <c r="B7090" s="1">
        <v>45075</v>
      </c>
      <c r="C7090" t="s">
        <v>544</v>
      </c>
      <c r="D7090">
        <f>COUNTIF(C$4:C7090,Tabela3[[#This Row],[COMANDA]])</f>
        <v>24</v>
      </c>
      <c r="E7090" t="s">
        <v>1</v>
      </c>
      <c r="G7090" t="s">
        <v>9</v>
      </c>
      <c r="H7090" t="s">
        <v>521</v>
      </c>
      <c r="I7090" s="2">
        <v>1</v>
      </c>
      <c r="J7090" t="s">
        <v>11</v>
      </c>
      <c r="K7090" s="21">
        <f>INDEX(LISTAS!$H:$Q,MATCH(BASE!H7090,LISTAS!$G:$G,0),MATCH(BASE!J7090,LISTAS!$H$3:$Q$3,0))*Tabela3[[#This Row],[QUANTIDADE]]</f>
        <v>6</v>
      </c>
      <c r="L7090" s="2" t="str">
        <f>TEXT(Tabela3[[#This Row],[DATA]],"MM")</f>
        <v>05</v>
      </c>
      <c r="M7090" s="2">
        <f>WEEKNUM(Tabela3[[#This Row],[DATA]])</f>
        <v>22</v>
      </c>
      <c r="N7090" s="18">
        <f>YEAR(Tabela3[[#This Row],[DATA]])</f>
        <v>2023</v>
      </c>
    </row>
    <row r="7091" spans="2:14">
      <c r="B7091" s="1">
        <v>45075</v>
      </c>
      <c r="C7091" t="s">
        <v>544</v>
      </c>
      <c r="D7091">
        <f>COUNTIF(C$4:C7091,Tabela3[[#This Row],[COMANDA]])</f>
        <v>25</v>
      </c>
      <c r="E7091" t="s">
        <v>1</v>
      </c>
      <c r="G7091" t="s">
        <v>9</v>
      </c>
      <c r="H7091" t="s">
        <v>55</v>
      </c>
      <c r="I7091" s="2">
        <v>3</v>
      </c>
      <c r="J7091" t="s">
        <v>11</v>
      </c>
      <c r="K7091" s="21">
        <f>INDEX(LISTAS!$H:$Q,MATCH(BASE!H7091,LISTAS!$G:$G,0),MATCH(BASE!J7091,LISTAS!$H$3:$Q$3,0))*Tabela3[[#This Row],[QUANTIDADE]]</f>
        <v>9</v>
      </c>
      <c r="L7091" s="2" t="str">
        <f>TEXT(Tabela3[[#This Row],[DATA]],"MM")</f>
        <v>05</v>
      </c>
      <c r="M7091" s="2">
        <f>WEEKNUM(Tabela3[[#This Row],[DATA]])</f>
        <v>22</v>
      </c>
      <c r="N7091" s="18">
        <f>YEAR(Tabela3[[#This Row],[DATA]])</f>
        <v>2023</v>
      </c>
    </row>
    <row r="7092" spans="2:14">
      <c r="B7092" s="1">
        <v>45075</v>
      </c>
      <c r="C7092" t="s">
        <v>544</v>
      </c>
      <c r="D7092">
        <f>COUNTIF(C$4:C7092,Tabela3[[#This Row],[COMANDA]])</f>
        <v>26</v>
      </c>
      <c r="E7092" t="s">
        <v>1</v>
      </c>
      <c r="G7092" t="s">
        <v>10</v>
      </c>
      <c r="H7092" t="s">
        <v>432</v>
      </c>
      <c r="I7092" s="2">
        <v>2</v>
      </c>
      <c r="J7092" t="s">
        <v>11</v>
      </c>
      <c r="K7092" s="21">
        <f>INDEX(LISTAS!$H:$Q,MATCH(BASE!H7092,LISTAS!$G:$G,0),MATCH(BASE!J7092,LISTAS!$H$3:$Q$3,0))*Tabela3[[#This Row],[QUANTIDADE]]</f>
        <v>6</v>
      </c>
      <c r="L7092" s="2" t="str">
        <f>TEXT(Tabela3[[#This Row],[DATA]],"MM")</f>
        <v>05</v>
      </c>
      <c r="M7092" s="2">
        <f>WEEKNUM(Tabela3[[#This Row],[DATA]])</f>
        <v>22</v>
      </c>
      <c r="N7092" s="18">
        <f>YEAR(Tabela3[[#This Row],[DATA]])</f>
        <v>2023</v>
      </c>
    </row>
    <row r="7093" spans="2:14">
      <c r="B7093" s="1">
        <v>45075</v>
      </c>
      <c r="C7093" t="s">
        <v>544</v>
      </c>
      <c r="D7093">
        <f>COUNTIF(C$4:C7093,Tabela3[[#This Row],[COMANDA]])</f>
        <v>27</v>
      </c>
      <c r="E7093" t="s">
        <v>1</v>
      </c>
      <c r="G7093" t="s">
        <v>10</v>
      </c>
      <c r="H7093" t="s">
        <v>101</v>
      </c>
      <c r="I7093" s="2">
        <v>2</v>
      </c>
      <c r="J7093" t="s">
        <v>12</v>
      </c>
      <c r="K7093" s="21">
        <f>INDEX(LISTAS!$H:$Q,MATCH(BASE!H7093,LISTAS!$G:$G,0),MATCH(BASE!J7093,LISTAS!$H$3:$Q$3,0))*Tabela3[[#This Row],[QUANTIDADE]]</f>
        <v>6</v>
      </c>
      <c r="L7093" s="2" t="str">
        <f>TEXT(Tabela3[[#This Row],[DATA]],"MM")</f>
        <v>05</v>
      </c>
      <c r="M7093" s="2">
        <f>WEEKNUM(Tabela3[[#This Row],[DATA]])</f>
        <v>22</v>
      </c>
      <c r="N7093" s="18">
        <f>YEAR(Tabela3[[#This Row],[DATA]])</f>
        <v>2023</v>
      </c>
    </row>
    <row r="7094" spans="2:14">
      <c r="B7094" s="1">
        <v>45075</v>
      </c>
      <c r="C7094" t="s">
        <v>544</v>
      </c>
      <c r="D7094">
        <f>COUNTIF(C$4:C7094,Tabela3[[#This Row],[COMANDA]])</f>
        <v>28</v>
      </c>
      <c r="E7094" t="s">
        <v>1</v>
      </c>
      <c r="G7094" t="s">
        <v>10</v>
      </c>
      <c r="H7094" t="s">
        <v>93</v>
      </c>
      <c r="I7094" s="2">
        <v>4</v>
      </c>
      <c r="J7094" t="s">
        <v>11</v>
      </c>
      <c r="K7094" s="21">
        <f>INDEX(LISTAS!$H:$Q,MATCH(BASE!H7094,LISTAS!$G:$G,0),MATCH(BASE!J7094,LISTAS!$H$3:$Q$3,0))*Tabela3[[#This Row],[QUANTIDADE]]</f>
        <v>2</v>
      </c>
      <c r="L7094" s="2" t="str">
        <f>TEXT(Tabela3[[#This Row],[DATA]],"MM")</f>
        <v>05</v>
      </c>
      <c r="M7094" s="2">
        <f>WEEKNUM(Tabela3[[#This Row],[DATA]])</f>
        <v>22</v>
      </c>
      <c r="N7094" s="18">
        <f>YEAR(Tabela3[[#This Row],[DATA]])</f>
        <v>2023</v>
      </c>
    </row>
    <row r="7095" spans="2:14">
      <c r="B7095" s="1">
        <v>45075</v>
      </c>
      <c r="C7095" t="s">
        <v>544</v>
      </c>
      <c r="D7095">
        <f>COUNTIF(C$4:C7095,Tabela3[[#This Row],[COMANDA]])</f>
        <v>29</v>
      </c>
      <c r="E7095" t="s">
        <v>1</v>
      </c>
      <c r="G7095" t="s">
        <v>10</v>
      </c>
      <c r="H7095" t="s">
        <v>431</v>
      </c>
      <c r="I7095" s="2">
        <v>1</v>
      </c>
      <c r="J7095" t="s">
        <v>11</v>
      </c>
      <c r="K7095" s="21">
        <f>INDEX(LISTAS!$H:$Q,MATCH(BASE!H7095,LISTAS!$G:$G,0),MATCH(BASE!J7095,LISTAS!$H$3:$Q$3,0))*Tabela3[[#This Row],[QUANTIDADE]]</f>
        <v>4</v>
      </c>
      <c r="L7095" s="2" t="str">
        <f>TEXT(Tabela3[[#This Row],[DATA]],"MM")</f>
        <v>05</v>
      </c>
      <c r="M7095" s="2">
        <f>WEEKNUM(Tabela3[[#This Row],[DATA]])</f>
        <v>22</v>
      </c>
      <c r="N7095" s="18">
        <f>YEAR(Tabela3[[#This Row],[DATA]])</f>
        <v>2023</v>
      </c>
    </row>
    <row r="7096" spans="2:14">
      <c r="B7096" s="1">
        <v>45075</v>
      </c>
      <c r="C7096" t="s">
        <v>544</v>
      </c>
      <c r="D7096">
        <f>COUNTIF(C$4:C7096,Tabela3[[#This Row],[COMANDA]])</f>
        <v>30</v>
      </c>
      <c r="E7096" t="s">
        <v>1</v>
      </c>
      <c r="G7096" t="s">
        <v>9</v>
      </c>
      <c r="H7096" t="s">
        <v>139</v>
      </c>
      <c r="I7096" s="2">
        <v>1</v>
      </c>
      <c r="J7096" t="s">
        <v>11</v>
      </c>
      <c r="K7096" s="21">
        <f>INDEX(LISTAS!$H:$Q,MATCH(BASE!H7096,LISTAS!$G:$G,0),MATCH(BASE!J7096,LISTAS!$H$3:$Q$3,0))*Tabela3[[#This Row],[QUANTIDADE]]</f>
        <v>6</v>
      </c>
      <c r="L7096" s="2" t="str">
        <f>TEXT(Tabela3[[#This Row],[DATA]],"MM")</f>
        <v>05</v>
      </c>
      <c r="M7096" s="2">
        <f>WEEKNUM(Tabela3[[#This Row],[DATA]])</f>
        <v>22</v>
      </c>
      <c r="N7096" s="18">
        <f>YEAR(Tabela3[[#This Row],[DATA]])</f>
        <v>2023</v>
      </c>
    </row>
    <row r="7097" spans="2:14">
      <c r="B7097" s="1">
        <v>45075</v>
      </c>
      <c r="C7097" t="s">
        <v>544</v>
      </c>
      <c r="D7097">
        <f>COUNTIF(C$4:C7097,Tabela3[[#This Row],[COMANDA]])</f>
        <v>31</v>
      </c>
      <c r="E7097" t="s">
        <v>1</v>
      </c>
      <c r="G7097" t="s">
        <v>63</v>
      </c>
      <c r="H7097" t="s">
        <v>183</v>
      </c>
      <c r="I7097" s="2">
        <v>1</v>
      </c>
      <c r="J7097" t="s">
        <v>11</v>
      </c>
      <c r="K7097" s="21">
        <f>INDEX(LISTAS!$H:$Q,MATCH(BASE!H7097,LISTAS!$G:$G,0),MATCH(BASE!J7097,LISTAS!$H$3:$Q$3,0))*Tabela3[[#This Row],[QUANTIDADE]]</f>
        <v>7</v>
      </c>
      <c r="L7097" s="2" t="str">
        <f>TEXT(Tabela3[[#This Row],[DATA]],"MM")</f>
        <v>05</v>
      </c>
      <c r="M7097" s="2">
        <f>WEEKNUM(Tabela3[[#This Row],[DATA]])</f>
        <v>22</v>
      </c>
      <c r="N7097" s="18">
        <f>YEAR(Tabela3[[#This Row],[DATA]])</f>
        <v>2023</v>
      </c>
    </row>
    <row r="7098" spans="2:14">
      <c r="B7098" s="1">
        <v>45075</v>
      </c>
      <c r="C7098" t="s">
        <v>544</v>
      </c>
      <c r="D7098">
        <f>COUNTIF(C$4:C7098,Tabela3[[#This Row],[COMANDA]])</f>
        <v>32</v>
      </c>
      <c r="E7098" t="s">
        <v>1</v>
      </c>
      <c r="G7098" t="s">
        <v>9</v>
      </c>
      <c r="H7098" t="s">
        <v>142</v>
      </c>
      <c r="I7098" s="2">
        <v>1</v>
      </c>
      <c r="J7098" t="s">
        <v>11</v>
      </c>
      <c r="K7098" s="21">
        <f>INDEX(LISTAS!$H:$Q,MATCH(BASE!H7098,LISTAS!$G:$G,0),MATCH(BASE!J7098,LISTAS!$H$3:$Q$3,0))*Tabela3[[#This Row],[QUANTIDADE]]</f>
        <v>6</v>
      </c>
      <c r="L7098" s="2" t="str">
        <f>TEXT(Tabela3[[#This Row],[DATA]],"MM")</f>
        <v>05</v>
      </c>
      <c r="M7098" s="2">
        <f>WEEKNUM(Tabela3[[#This Row],[DATA]])</f>
        <v>22</v>
      </c>
      <c r="N7098" s="18">
        <f>YEAR(Tabela3[[#This Row],[DATA]])</f>
        <v>2023</v>
      </c>
    </row>
    <row r="7099" spans="2:14">
      <c r="B7099" s="1">
        <v>45075</v>
      </c>
      <c r="C7099" t="s">
        <v>544</v>
      </c>
      <c r="D7099">
        <f>COUNTIF(C$4:C7099,Tabela3[[#This Row],[COMANDA]])</f>
        <v>33</v>
      </c>
      <c r="E7099" t="s">
        <v>1</v>
      </c>
      <c r="G7099" t="s">
        <v>63</v>
      </c>
      <c r="H7099" t="s">
        <v>186</v>
      </c>
      <c r="I7099" s="2">
        <v>1</v>
      </c>
      <c r="J7099" t="s">
        <v>11</v>
      </c>
      <c r="K7099" s="21">
        <f>INDEX(LISTAS!$H:$Q,MATCH(BASE!H7099,LISTAS!$G:$G,0),MATCH(BASE!J7099,LISTAS!$H$3:$Q$3,0))*Tabela3[[#This Row],[QUANTIDADE]]</f>
        <v>11</v>
      </c>
      <c r="L7099" s="2" t="str">
        <f>TEXT(Tabela3[[#This Row],[DATA]],"MM")</f>
        <v>05</v>
      </c>
      <c r="M7099" s="2">
        <f>WEEKNUM(Tabela3[[#This Row],[DATA]])</f>
        <v>22</v>
      </c>
      <c r="N7099" s="18">
        <f>YEAR(Tabela3[[#This Row],[DATA]])</f>
        <v>2023</v>
      </c>
    </row>
    <row r="7100" spans="2:14">
      <c r="B7100" s="1">
        <v>45076</v>
      </c>
      <c r="C7100">
        <v>15119</v>
      </c>
      <c r="D7100">
        <f>COUNTIF(C$4:C7100,Tabela3[[#This Row],[COMANDA]])</f>
        <v>1</v>
      </c>
      <c r="E7100" t="s">
        <v>90</v>
      </c>
      <c r="G7100" t="s">
        <v>8</v>
      </c>
      <c r="H7100" t="s">
        <v>47</v>
      </c>
      <c r="I7100" s="2">
        <v>1</v>
      </c>
      <c r="J7100" t="s">
        <v>11</v>
      </c>
      <c r="K7100" s="21">
        <f>INDEX(LISTAS!$H:$Q,MATCH(BASE!H7100,LISTAS!$G:$G,0),MATCH(BASE!J7100,LISTAS!$H$3:$Q$3,0))*Tabela3[[#This Row],[QUANTIDADE]]</f>
        <v>16</v>
      </c>
      <c r="L7100" s="2" t="str">
        <f>TEXT(Tabela3[[#This Row],[DATA]],"MM")</f>
        <v>05</v>
      </c>
      <c r="M7100" s="2">
        <f>WEEKNUM(Tabela3[[#This Row],[DATA]])</f>
        <v>22</v>
      </c>
      <c r="N7100" s="18">
        <f>YEAR(Tabela3[[#This Row],[DATA]])</f>
        <v>2023</v>
      </c>
    </row>
    <row r="7101" spans="2:14">
      <c r="B7101" s="1">
        <v>45076</v>
      </c>
      <c r="C7101">
        <v>15119</v>
      </c>
      <c r="D7101">
        <f>COUNTIF(C$4:C7101,Tabela3[[#This Row],[COMANDA]])</f>
        <v>2</v>
      </c>
      <c r="E7101" t="s">
        <v>90</v>
      </c>
      <c r="G7101" t="s">
        <v>61</v>
      </c>
      <c r="H7101" t="s">
        <v>163</v>
      </c>
      <c r="I7101" s="2">
        <v>1</v>
      </c>
      <c r="J7101" t="s">
        <v>11</v>
      </c>
      <c r="K7101" s="21">
        <f>INDEX(LISTAS!$H:$Q,MATCH(BASE!H7101,LISTAS!$G:$G,0),MATCH(BASE!J7101,LISTAS!$H$3:$Q$3,0))*Tabela3[[#This Row],[QUANTIDADE]]</f>
        <v>4</v>
      </c>
      <c r="L7101" s="2" t="str">
        <f>TEXT(Tabela3[[#This Row],[DATA]],"MM")</f>
        <v>05</v>
      </c>
      <c r="M7101" s="2">
        <f>WEEKNUM(Tabela3[[#This Row],[DATA]])</f>
        <v>22</v>
      </c>
      <c r="N7101" s="18">
        <f>YEAR(Tabela3[[#This Row],[DATA]])</f>
        <v>2023</v>
      </c>
    </row>
    <row r="7102" spans="2:14">
      <c r="B7102" s="1">
        <v>45076</v>
      </c>
      <c r="C7102">
        <v>15120</v>
      </c>
      <c r="D7102">
        <f>COUNTIF(C$4:C7102,Tabela3[[#This Row],[COMANDA]])</f>
        <v>1</v>
      </c>
      <c r="E7102" t="s">
        <v>89</v>
      </c>
      <c r="F7102" t="s">
        <v>375</v>
      </c>
      <c r="G7102" t="s">
        <v>8</v>
      </c>
      <c r="H7102" t="s">
        <v>84</v>
      </c>
      <c r="I7102" s="2">
        <v>1</v>
      </c>
      <c r="J7102" t="s">
        <v>11</v>
      </c>
      <c r="K7102" s="21">
        <f>INDEX(LISTAS!$H:$Q,MATCH(BASE!H7102,LISTAS!$G:$G,0),MATCH(BASE!J7102,LISTAS!$H$3:$Q$3,0))*Tabela3[[#This Row],[QUANTIDADE]]</f>
        <v>16</v>
      </c>
      <c r="L7102" s="2" t="str">
        <f>TEXT(Tabela3[[#This Row],[DATA]],"MM")</f>
        <v>05</v>
      </c>
      <c r="M7102" s="2">
        <f>WEEKNUM(Tabela3[[#This Row],[DATA]])</f>
        <v>22</v>
      </c>
      <c r="N7102" s="18">
        <f>YEAR(Tabela3[[#This Row],[DATA]])</f>
        <v>2023</v>
      </c>
    </row>
    <row r="7103" spans="2:14">
      <c r="B7103" s="1">
        <v>45076</v>
      </c>
      <c r="C7103">
        <v>15120</v>
      </c>
      <c r="D7103">
        <f>COUNTIF(C$4:C7103,Tabela3[[#This Row],[COMANDA]])</f>
        <v>2</v>
      </c>
      <c r="E7103" t="s">
        <v>89</v>
      </c>
      <c r="F7103" t="s">
        <v>375</v>
      </c>
      <c r="G7103" t="s">
        <v>9</v>
      </c>
      <c r="H7103" t="s">
        <v>136</v>
      </c>
      <c r="I7103" s="2">
        <v>1</v>
      </c>
      <c r="J7103" t="s">
        <v>11</v>
      </c>
      <c r="K7103" s="21">
        <f>INDEX(LISTAS!$H:$Q,MATCH(BASE!H7103,LISTAS!$G:$G,0),MATCH(BASE!J7103,LISTAS!$H$3:$Q$3,0))*Tabela3[[#This Row],[QUANTIDADE]]</f>
        <v>4</v>
      </c>
      <c r="L7103" s="2" t="str">
        <f>TEXT(Tabela3[[#This Row],[DATA]],"MM")</f>
        <v>05</v>
      </c>
      <c r="M7103" s="2">
        <f>WEEKNUM(Tabela3[[#This Row],[DATA]])</f>
        <v>22</v>
      </c>
      <c r="N7103" s="18">
        <f>YEAR(Tabela3[[#This Row],[DATA]])</f>
        <v>2023</v>
      </c>
    </row>
    <row r="7104" spans="2:14">
      <c r="B7104" s="1">
        <v>45076</v>
      </c>
      <c r="C7104">
        <v>15121</v>
      </c>
      <c r="D7104">
        <f>COUNTIF(C$4:C7104,Tabela3[[#This Row],[COMANDA]])</f>
        <v>1</v>
      </c>
      <c r="E7104" t="s">
        <v>90</v>
      </c>
      <c r="G7104" t="s">
        <v>8</v>
      </c>
      <c r="H7104" t="s">
        <v>204</v>
      </c>
      <c r="I7104" s="2">
        <v>1</v>
      </c>
      <c r="J7104" t="s">
        <v>11</v>
      </c>
      <c r="K7104" s="21">
        <f>INDEX(LISTAS!$H:$Q,MATCH(BASE!H7104,LISTAS!$G:$G,0),MATCH(BASE!J7104,LISTAS!$H$3:$Q$3,0))*Tabela3[[#This Row],[QUANTIDADE]]</f>
        <v>18</v>
      </c>
      <c r="L7104" s="2" t="str">
        <f>TEXT(Tabela3[[#This Row],[DATA]],"MM")</f>
        <v>05</v>
      </c>
      <c r="M7104" s="2">
        <f>WEEKNUM(Tabela3[[#This Row],[DATA]])</f>
        <v>22</v>
      </c>
      <c r="N7104" s="18">
        <f>YEAR(Tabela3[[#This Row],[DATA]])</f>
        <v>2023</v>
      </c>
    </row>
    <row r="7105" spans="2:14">
      <c r="B7105" s="1">
        <v>45076</v>
      </c>
      <c r="C7105">
        <v>15121</v>
      </c>
      <c r="D7105">
        <f>COUNTIF(C$4:C7105,Tabela3[[#This Row],[COMANDA]])</f>
        <v>2</v>
      </c>
      <c r="E7105" t="s">
        <v>90</v>
      </c>
      <c r="G7105" t="s">
        <v>8</v>
      </c>
      <c r="H7105" t="s">
        <v>47</v>
      </c>
      <c r="I7105" s="2">
        <v>2</v>
      </c>
      <c r="J7105" t="s">
        <v>11</v>
      </c>
      <c r="K7105" s="21">
        <f>INDEX(LISTAS!$H:$Q,MATCH(BASE!H7105,LISTAS!$G:$G,0),MATCH(BASE!J7105,LISTAS!$H$3:$Q$3,0))*Tabela3[[#This Row],[QUANTIDADE]]</f>
        <v>32</v>
      </c>
      <c r="L7105" s="2" t="str">
        <f>TEXT(Tabela3[[#This Row],[DATA]],"MM")</f>
        <v>05</v>
      </c>
      <c r="M7105" s="2">
        <f>WEEKNUM(Tabela3[[#This Row],[DATA]])</f>
        <v>22</v>
      </c>
      <c r="N7105" s="18">
        <f>YEAR(Tabela3[[#This Row],[DATA]])</f>
        <v>2023</v>
      </c>
    </row>
    <row r="7106" spans="2:14">
      <c r="B7106" s="1">
        <v>45076</v>
      </c>
      <c r="C7106">
        <v>15122</v>
      </c>
      <c r="D7106">
        <f>COUNTIF(C$4:C7106,Tabela3[[#This Row],[COMANDA]])</f>
        <v>1</v>
      </c>
      <c r="E7106" t="s">
        <v>89</v>
      </c>
      <c r="F7106" t="s">
        <v>100</v>
      </c>
      <c r="G7106" t="s">
        <v>8</v>
      </c>
      <c r="H7106" t="s">
        <v>40</v>
      </c>
      <c r="I7106" s="2">
        <v>1</v>
      </c>
      <c r="J7106" t="s">
        <v>11</v>
      </c>
      <c r="K7106" s="21">
        <f>INDEX(LISTAS!$H:$Q,MATCH(BASE!H7106,LISTAS!$G:$G,0),MATCH(BASE!J7106,LISTAS!$H$3:$Q$3,0))*Tabela3[[#This Row],[QUANTIDADE]]</f>
        <v>14</v>
      </c>
      <c r="L7106" s="2" t="str">
        <f>TEXT(Tabela3[[#This Row],[DATA]],"MM")</f>
        <v>05</v>
      </c>
      <c r="M7106" s="2">
        <f>WEEKNUM(Tabela3[[#This Row],[DATA]])</f>
        <v>22</v>
      </c>
      <c r="N7106" s="18">
        <f>YEAR(Tabela3[[#This Row],[DATA]])</f>
        <v>2023</v>
      </c>
    </row>
    <row r="7107" spans="2:14">
      <c r="B7107" s="1">
        <v>45076</v>
      </c>
      <c r="C7107">
        <v>15122</v>
      </c>
      <c r="D7107">
        <f>COUNTIF(C$4:C7107,Tabela3[[#This Row],[COMANDA]])</f>
        <v>2</v>
      </c>
      <c r="E7107" t="s">
        <v>89</v>
      </c>
      <c r="F7107" t="s">
        <v>100</v>
      </c>
      <c r="G7107" t="s">
        <v>61</v>
      </c>
      <c r="H7107" t="s">
        <v>199</v>
      </c>
      <c r="I7107" s="2">
        <v>1</v>
      </c>
      <c r="J7107" t="s">
        <v>11</v>
      </c>
      <c r="K7107" s="21">
        <f>INDEX(LISTAS!$H:$Q,MATCH(BASE!H7107,LISTAS!$G:$G,0),MATCH(BASE!J7107,LISTAS!$H$3:$Q$3,0))*Tabela3[[#This Row],[QUANTIDADE]]</f>
        <v>1</v>
      </c>
      <c r="L7107" s="2" t="str">
        <f>TEXT(Tabela3[[#This Row],[DATA]],"MM")</f>
        <v>05</v>
      </c>
      <c r="M7107" s="2">
        <f>WEEKNUM(Tabela3[[#This Row],[DATA]])</f>
        <v>22</v>
      </c>
      <c r="N7107" s="18">
        <f>YEAR(Tabela3[[#This Row],[DATA]])</f>
        <v>2023</v>
      </c>
    </row>
    <row r="7108" spans="2:14">
      <c r="B7108" s="1">
        <v>45076</v>
      </c>
      <c r="C7108">
        <v>15123</v>
      </c>
      <c r="D7108">
        <f>COUNTIF(C$4:C7108,Tabela3[[#This Row],[COMANDA]])</f>
        <v>1</v>
      </c>
      <c r="E7108" t="s">
        <v>89</v>
      </c>
      <c r="F7108" t="s">
        <v>98</v>
      </c>
      <c r="G7108" t="s">
        <v>8</v>
      </c>
      <c r="H7108" t="s">
        <v>43</v>
      </c>
      <c r="I7108" s="2">
        <v>1</v>
      </c>
      <c r="J7108" t="s">
        <v>11</v>
      </c>
      <c r="K7108" s="21">
        <f>INDEX(LISTAS!$H:$Q,MATCH(BASE!H7108,LISTAS!$G:$G,0),MATCH(BASE!J7108,LISTAS!$H$3:$Q$3,0))*Tabela3[[#This Row],[QUANTIDADE]]</f>
        <v>18</v>
      </c>
      <c r="L7108" s="2" t="str">
        <f>TEXT(Tabela3[[#This Row],[DATA]],"MM")</f>
        <v>05</v>
      </c>
      <c r="M7108" s="2">
        <f>WEEKNUM(Tabela3[[#This Row],[DATA]])</f>
        <v>22</v>
      </c>
      <c r="N7108" s="18">
        <f>YEAR(Tabela3[[#This Row],[DATA]])</f>
        <v>2023</v>
      </c>
    </row>
    <row r="7109" spans="2:14">
      <c r="B7109" s="1">
        <v>45076</v>
      </c>
      <c r="C7109">
        <v>15123</v>
      </c>
      <c r="D7109">
        <f>COUNTIF(C$4:C7109,Tabela3[[#This Row],[COMANDA]])</f>
        <v>2</v>
      </c>
      <c r="E7109" t="s">
        <v>89</v>
      </c>
      <c r="F7109" t="s">
        <v>98</v>
      </c>
      <c r="G7109" t="s">
        <v>8</v>
      </c>
      <c r="H7109" t="s">
        <v>202</v>
      </c>
      <c r="I7109" s="2">
        <v>1</v>
      </c>
      <c r="J7109" t="s">
        <v>11</v>
      </c>
      <c r="K7109" s="21">
        <f>INDEX(LISTAS!$H:$Q,MATCH(BASE!H7109,LISTAS!$G:$G,0),MATCH(BASE!J7109,LISTAS!$H$3:$Q$3,0))*Tabela3[[#This Row],[QUANTIDADE]]</f>
        <v>20</v>
      </c>
      <c r="L7109" s="2" t="str">
        <f>TEXT(Tabela3[[#This Row],[DATA]],"MM")</f>
        <v>05</v>
      </c>
      <c r="M7109" s="2">
        <f>WEEKNUM(Tabela3[[#This Row],[DATA]])</f>
        <v>22</v>
      </c>
      <c r="N7109" s="18">
        <f>YEAR(Tabela3[[#This Row],[DATA]])</f>
        <v>2023</v>
      </c>
    </row>
    <row r="7110" spans="2:14">
      <c r="B7110" s="1">
        <v>45076</v>
      </c>
      <c r="C7110">
        <v>15124</v>
      </c>
      <c r="D7110">
        <f>COUNTIF(C$4:C7110,Tabela3[[#This Row],[COMANDA]])</f>
        <v>1</v>
      </c>
      <c r="E7110" t="s">
        <v>90</v>
      </c>
      <c r="F7110" t="s">
        <v>98</v>
      </c>
      <c r="G7110" t="s">
        <v>8</v>
      </c>
      <c r="H7110" t="s">
        <v>84</v>
      </c>
      <c r="I7110" s="2">
        <v>1</v>
      </c>
      <c r="J7110" t="s">
        <v>11</v>
      </c>
      <c r="K7110" s="21">
        <f>INDEX(LISTAS!$H:$Q,MATCH(BASE!H7110,LISTAS!$G:$G,0),MATCH(BASE!J7110,LISTAS!$H$3:$Q$3,0))*Tabela3[[#This Row],[QUANTIDADE]]</f>
        <v>16</v>
      </c>
      <c r="L7110" s="2" t="str">
        <f>TEXT(Tabela3[[#This Row],[DATA]],"MM")</f>
        <v>05</v>
      </c>
      <c r="M7110" s="2">
        <f>WEEKNUM(Tabela3[[#This Row],[DATA]])</f>
        <v>22</v>
      </c>
      <c r="N7110" s="18">
        <f>YEAR(Tabela3[[#This Row],[DATA]])</f>
        <v>2023</v>
      </c>
    </row>
    <row r="7111" spans="2:14">
      <c r="B7111" s="1">
        <v>45076</v>
      </c>
      <c r="C7111">
        <v>15124</v>
      </c>
      <c r="D7111">
        <f>COUNTIF(C$4:C7111,Tabela3[[#This Row],[COMANDA]])</f>
        <v>2</v>
      </c>
      <c r="E7111" t="s">
        <v>90</v>
      </c>
      <c r="F7111" t="s">
        <v>98</v>
      </c>
      <c r="G7111" t="s">
        <v>9</v>
      </c>
      <c r="H7111" t="s">
        <v>521</v>
      </c>
      <c r="I7111" s="2">
        <v>1</v>
      </c>
      <c r="J7111" t="s">
        <v>11</v>
      </c>
      <c r="K7111" s="21">
        <f>INDEX(LISTAS!$H:$Q,MATCH(BASE!H7111,LISTAS!$G:$G,0),MATCH(BASE!J7111,LISTAS!$H$3:$Q$3,0))*Tabela3[[#This Row],[QUANTIDADE]]</f>
        <v>6</v>
      </c>
      <c r="L7111" s="2" t="str">
        <f>TEXT(Tabela3[[#This Row],[DATA]],"MM")</f>
        <v>05</v>
      </c>
      <c r="M7111" s="2">
        <f>WEEKNUM(Tabela3[[#This Row],[DATA]])</f>
        <v>22</v>
      </c>
      <c r="N7111" s="18">
        <f>YEAR(Tabela3[[#This Row],[DATA]])</f>
        <v>2023</v>
      </c>
    </row>
    <row r="7112" spans="2:14">
      <c r="B7112" s="1">
        <v>45076</v>
      </c>
      <c r="C7112">
        <v>15125</v>
      </c>
      <c r="D7112">
        <f>COUNTIF(C$4:C7112,Tabela3[[#This Row],[COMANDA]])</f>
        <v>1</v>
      </c>
      <c r="E7112" t="s">
        <v>90</v>
      </c>
      <c r="F7112" t="s">
        <v>99</v>
      </c>
      <c r="G7112" t="s">
        <v>8</v>
      </c>
      <c r="H7112" t="s">
        <v>202</v>
      </c>
      <c r="I7112" s="2">
        <v>1</v>
      </c>
      <c r="J7112" t="s">
        <v>11</v>
      </c>
      <c r="K7112" s="21">
        <f>INDEX(LISTAS!$H:$Q,MATCH(BASE!H7112,LISTAS!$G:$G,0),MATCH(BASE!J7112,LISTAS!$H$3:$Q$3,0))*Tabela3[[#This Row],[QUANTIDADE]]</f>
        <v>20</v>
      </c>
      <c r="L7112" s="2" t="str">
        <f>TEXT(Tabela3[[#This Row],[DATA]],"MM")</f>
        <v>05</v>
      </c>
      <c r="M7112" s="2">
        <f>WEEKNUM(Tabela3[[#This Row],[DATA]])</f>
        <v>22</v>
      </c>
      <c r="N7112" s="18">
        <f>YEAR(Tabela3[[#This Row],[DATA]])</f>
        <v>2023</v>
      </c>
    </row>
    <row r="7113" spans="2:14">
      <c r="B7113" s="1">
        <v>45076</v>
      </c>
      <c r="C7113">
        <v>15125</v>
      </c>
      <c r="D7113">
        <f>COUNTIF(C$4:C7113,Tabela3[[#This Row],[COMANDA]])</f>
        <v>2</v>
      </c>
      <c r="E7113" t="s">
        <v>90</v>
      </c>
      <c r="F7113" t="s">
        <v>99</v>
      </c>
      <c r="G7113" t="s">
        <v>9</v>
      </c>
      <c r="H7113" t="s">
        <v>138</v>
      </c>
      <c r="I7113" s="2">
        <v>1</v>
      </c>
      <c r="J7113" t="s">
        <v>11</v>
      </c>
      <c r="K7113" s="21">
        <f>INDEX(LISTAS!$H:$Q,MATCH(BASE!H7113,LISTAS!$G:$G,0),MATCH(BASE!J7113,LISTAS!$H$3:$Q$3,0))*Tabela3[[#This Row],[QUANTIDADE]]</f>
        <v>4</v>
      </c>
      <c r="L7113" s="2" t="str">
        <f>TEXT(Tabela3[[#This Row],[DATA]],"MM")</f>
        <v>05</v>
      </c>
      <c r="M7113" s="2">
        <f>WEEKNUM(Tabela3[[#This Row],[DATA]])</f>
        <v>22</v>
      </c>
      <c r="N7113" s="18">
        <f>YEAR(Tabela3[[#This Row],[DATA]])</f>
        <v>2023</v>
      </c>
    </row>
    <row r="7114" spans="2:14">
      <c r="B7114" s="1">
        <v>45076</v>
      </c>
      <c r="C7114">
        <v>15126</v>
      </c>
      <c r="D7114">
        <f>COUNTIF(C$4:C7114,Tabela3[[#This Row],[COMANDA]])</f>
        <v>1</v>
      </c>
      <c r="E7114" t="s">
        <v>89</v>
      </c>
      <c r="F7114" t="s">
        <v>98</v>
      </c>
      <c r="G7114" t="s">
        <v>8</v>
      </c>
      <c r="H7114" t="s">
        <v>47</v>
      </c>
      <c r="I7114" s="2">
        <v>3</v>
      </c>
      <c r="J7114" t="s">
        <v>11</v>
      </c>
      <c r="K7114" s="21">
        <f>INDEX(LISTAS!$H:$Q,MATCH(BASE!H7114,LISTAS!$G:$G,0),MATCH(BASE!J7114,LISTAS!$H$3:$Q$3,0))*Tabela3[[#This Row],[QUANTIDADE]]</f>
        <v>48</v>
      </c>
      <c r="L7114" s="2" t="str">
        <f>TEXT(Tabela3[[#This Row],[DATA]],"MM")</f>
        <v>05</v>
      </c>
      <c r="M7114" s="2">
        <f>WEEKNUM(Tabela3[[#This Row],[DATA]])</f>
        <v>22</v>
      </c>
      <c r="N7114" s="18">
        <f>YEAR(Tabela3[[#This Row],[DATA]])</f>
        <v>2023</v>
      </c>
    </row>
    <row r="7115" spans="2:14">
      <c r="B7115" s="1">
        <v>45076</v>
      </c>
      <c r="C7115">
        <v>15127</v>
      </c>
      <c r="D7115">
        <f>COUNTIF(C$4:C7115,Tabela3[[#This Row],[COMANDA]])</f>
        <v>1</v>
      </c>
      <c r="E7115" t="s">
        <v>89</v>
      </c>
      <c r="F7115" t="s">
        <v>98</v>
      </c>
      <c r="G7115" t="s">
        <v>8</v>
      </c>
      <c r="H7115" t="s">
        <v>41</v>
      </c>
      <c r="I7115" s="2">
        <v>1</v>
      </c>
      <c r="J7115" t="s">
        <v>11</v>
      </c>
      <c r="K7115" s="21">
        <f>INDEX(LISTAS!$H:$Q,MATCH(BASE!H7115,LISTAS!$G:$G,0),MATCH(BASE!J7115,LISTAS!$H$3:$Q$3,0))*Tabela3[[#This Row],[QUANTIDADE]]</f>
        <v>14</v>
      </c>
      <c r="L7115" s="2" t="str">
        <f>TEXT(Tabela3[[#This Row],[DATA]],"MM")</f>
        <v>05</v>
      </c>
      <c r="M7115" s="2">
        <f>WEEKNUM(Tabela3[[#This Row],[DATA]])</f>
        <v>22</v>
      </c>
      <c r="N7115" s="18">
        <f>YEAR(Tabela3[[#This Row],[DATA]])</f>
        <v>2023</v>
      </c>
    </row>
    <row r="7116" spans="2:14">
      <c r="B7116" s="1">
        <v>45076</v>
      </c>
      <c r="C7116">
        <v>15128</v>
      </c>
      <c r="D7116">
        <f>COUNTIF(C$4:C7116,Tabela3[[#This Row],[COMANDA]])</f>
        <v>1</v>
      </c>
      <c r="E7116" t="s">
        <v>90</v>
      </c>
      <c r="F7116" t="s">
        <v>99</v>
      </c>
      <c r="G7116" t="s">
        <v>8</v>
      </c>
      <c r="H7116" t="s">
        <v>206</v>
      </c>
      <c r="I7116" s="2">
        <v>1</v>
      </c>
      <c r="J7116" t="s">
        <v>11</v>
      </c>
      <c r="K7116" s="21">
        <f>INDEX(LISTAS!$H:$Q,MATCH(BASE!H7116,LISTAS!$G:$G,0),MATCH(BASE!J7116,LISTAS!$H$3:$Q$3,0))*Tabela3[[#This Row],[QUANTIDADE]]</f>
        <v>18</v>
      </c>
      <c r="L7116" s="2" t="str">
        <f>TEXT(Tabela3[[#This Row],[DATA]],"MM")</f>
        <v>05</v>
      </c>
      <c r="M7116" s="2">
        <f>WEEKNUM(Tabela3[[#This Row],[DATA]])</f>
        <v>22</v>
      </c>
      <c r="N7116" s="18">
        <f>YEAR(Tabela3[[#This Row],[DATA]])</f>
        <v>2023</v>
      </c>
    </row>
    <row r="7117" spans="2:14">
      <c r="B7117" s="1">
        <v>45076</v>
      </c>
      <c r="C7117">
        <v>15129</v>
      </c>
      <c r="D7117">
        <f>COUNTIF(C$4:C7117,Tabela3[[#This Row],[COMANDA]])</f>
        <v>1</v>
      </c>
      <c r="E7117" t="s">
        <v>90</v>
      </c>
      <c r="G7117" t="s">
        <v>8</v>
      </c>
      <c r="H7117" t="s">
        <v>206</v>
      </c>
      <c r="I7117" s="2">
        <v>1</v>
      </c>
      <c r="J7117" t="s">
        <v>11</v>
      </c>
      <c r="K7117" s="21">
        <f>INDEX(LISTAS!$H:$Q,MATCH(BASE!H7117,LISTAS!$G:$G,0),MATCH(BASE!J7117,LISTAS!$H$3:$Q$3,0))*Tabela3[[#This Row],[QUANTIDADE]]</f>
        <v>18</v>
      </c>
      <c r="L7117" s="2" t="str">
        <f>TEXT(Tabela3[[#This Row],[DATA]],"MM")</f>
        <v>05</v>
      </c>
      <c r="M7117" s="2">
        <f>WEEKNUM(Tabela3[[#This Row],[DATA]])</f>
        <v>22</v>
      </c>
      <c r="N7117" s="18">
        <f>YEAR(Tabela3[[#This Row],[DATA]])</f>
        <v>2023</v>
      </c>
    </row>
    <row r="7118" spans="2:14">
      <c r="B7118" s="1">
        <v>45076</v>
      </c>
      <c r="C7118">
        <v>15130</v>
      </c>
      <c r="D7118">
        <f>COUNTIF(C$4:C7118,Tabela3[[#This Row],[COMANDA]])</f>
        <v>1</v>
      </c>
      <c r="E7118" t="s">
        <v>90</v>
      </c>
      <c r="F7118" t="s">
        <v>99</v>
      </c>
      <c r="G7118" t="s">
        <v>8</v>
      </c>
      <c r="H7118" t="s">
        <v>206</v>
      </c>
      <c r="I7118" s="2">
        <v>1</v>
      </c>
      <c r="J7118" t="s">
        <v>11</v>
      </c>
      <c r="K7118" s="21">
        <f>INDEX(LISTAS!$H:$Q,MATCH(BASE!H7118,LISTAS!$G:$G,0),MATCH(BASE!J7118,LISTAS!$H$3:$Q$3,0))*Tabela3[[#This Row],[QUANTIDADE]]</f>
        <v>18</v>
      </c>
      <c r="L7118" s="2" t="str">
        <f>TEXT(Tabela3[[#This Row],[DATA]],"MM")</f>
        <v>05</v>
      </c>
      <c r="M7118" s="2">
        <f>WEEKNUM(Tabela3[[#This Row],[DATA]])</f>
        <v>22</v>
      </c>
      <c r="N7118" s="18">
        <f>YEAR(Tabela3[[#This Row],[DATA]])</f>
        <v>2023</v>
      </c>
    </row>
    <row r="7119" spans="2:14">
      <c r="B7119" s="1">
        <v>45076</v>
      </c>
      <c r="C7119">
        <v>15130</v>
      </c>
      <c r="D7119">
        <f>COUNTIF(C$4:C7119,Tabela3[[#This Row],[COMANDA]])</f>
        <v>2</v>
      </c>
      <c r="E7119" t="s">
        <v>90</v>
      </c>
      <c r="F7119" t="s">
        <v>99</v>
      </c>
      <c r="G7119" t="s">
        <v>10</v>
      </c>
      <c r="H7119" t="s">
        <v>477</v>
      </c>
      <c r="I7119" s="2">
        <v>1</v>
      </c>
      <c r="J7119" t="s">
        <v>11</v>
      </c>
      <c r="K7119" s="21">
        <f>INDEX(LISTAS!$H:$Q,MATCH(BASE!H7119,LISTAS!$G:$G,0),MATCH(BASE!J7119,LISTAS!$H$3:$Q$3,0))*Tabela3[[#This Row],[QUANTIDADE]]</f>
        <v>3</v>
      </c>
      <c r="L7119" s="2" t="str">
        <f>TEXT(Tabela3[[#This Row],[DATA]],"MM")</f>
        <v>05</v>
      </c>
      <c r="M7119" s="2">
        <f>WEEKNUM(Tabela3[[#This Row],[DATA]])</f>
        <v>22</v>
      </c>
      <c r="N7119" s="18">
        <f>YEAR(Tabela3[[#This Row],[DATA]])</f>
        <v>2023</v>
      </c>
    </row>
    <row r="7120" spans="2:14">
      <c r="B7120" s="1">
        <v>45076</v>
      </c>
      <c r="C7120">
        <v>15131</v>
      </c>
      <c r="D7120">
        <f>COUNTIF(C$4:C7120,Tabela3[[#This Row],[COMANDA]])</f>
        <v>1</v>
      </c>
      <c r="E7120" t="s">
        <v>90</v>
      </c>
      <c r="F7120" t="s">
        <v>98</v>
      </c>
      <c r="G7120" t="s">
        <v>8</v>
      </c>
      <c r="H7120" t="s">
        <v>42</v>
      </c>
      <c r="I7120" s="2">
        <v>1</v>
      </c>
      <c r="J7120" t="s">
        <v>11</v>
      </c>
      <c r="K7120" s="21">
        <f>INDEX(LISTAS!$H:$Q,MATCH(BASE!H7120,LISTAS!$G:$G,0),MATCH(BASE!J7120,LISTAS!$H$3:$Q$3,0))*Tabela3[[#This Row],[QUANTIDADE]]</f>
        <v>16</v>
      </c>
      <c r="L7120" s="2" t="str">
        <f>TEXT(Tabela3[[#This Row],[DATA]],"MM")</f>
        <v>05</v>
      </c>
      <c r="M7120" s="2">
        <f>WEEKNUM(Tabela3[[#This Row],[DATA]])</f>
        <v>22</v>
      </c>
      <c r="N7120" s="18">
        <f>YEAR(Tabela3[[#This Row],[DATA]])</f>
        <v>2023</v>
      </c>
    </row>
    <row r="7121" spans="2:14">
      <c r="B7121" s="1">
        <v>45076</v>
      </c>
      <c r="C7121">
        <v>15131</v>
      </c>
      <c r="D7121">
        <f>COUNTIF(C$4:C7121,Tabela3[[#This Row],[COMANDA]])</f>
        <v>2</v>
      </c>
      <c r="E7121" t="s">
        <v>90</v>
      </c>
      <c r="F7121" t="s">
        <v>98</v>
      </c>
      <c r="G7121" t="s">
        <v>8</v>
      </c>
      <c r="H7121" t="s">
        <v>206</v>
      </c>
      <c r="I7121" s="2">
        <v>1</v>
      </c>
      <c r="J7121" t="s">
        <v>11</v>
      </c>
      <c r="K7121" s="21">
        <f>INDEX(LISTAS!$H:$Q,MATCH(BASE!H7121,LISTAS!$G:$G,0),MATCH(BASE!J7121,LISTAS!$H$3:$Q$3,0))*Tabela3[[#This Row],[QUANTIDADE]]</f>
        <v>18</v>
      </c>
      <c r="L7121" s="2" t="str">
        <f>TEXT(Tabela3[[#This Row],[DATA]],"MM")</f>
        <v>05</v>
      </c>
      <c r="M7121" s="2">
        <f>WEEKNUM(Tabela3[[#This Row],[DATA]])</f>
        <v>22</v>
      </c>
      <c r="N7121" s="18">
        <f>YEAR(Tabela3[[#This Row],[DATA]])</f>
        <v>2023</v>
      </c>
    </row>
    <row r="7122" spans="2:14">
      <c r="B7122" s="1">
        <v>45076</v>
      </c>
      <c r="C7122">
        <v>15131</v>
      </c>
      <c r="D7122">
        <f>COUNTIF(C$4:C7122,Tabela3[[#This Row],[COMANDA]])</f>
        <v>3</v>
      </c>
      <c r="E7122" t="s">
        <v>90</v>
      </c>
      <c r="F7122" t="s">
        <v>98</v>
      </c>
      <c r="G7122" t="s">
        <v>9</v>
      </c>
      <c r="H7122" t="s">
        <v>131</v>
      </c>
      <c r="I7122" s="2">
        <v>1</v>
      </c>
      <c r="J7122" t="s">
        <v>11</v>
      </c>
      <c r="K7122" s="21">
        <f>INDEX(LISTAS!$H:$Q,MATCH(BASE!H7122,LISTAS!$G:$G,0),MATCH(BASE!J7122,LISTAS!$H$3:$Q$3,0))*Tabela3[[#This Row],[QUANTIDADE]]</f>
        <v>4</v>
      </c>
      <c r="L7122" s="2" t="str">
        <f>TEXT(Tabela3[[#This Row],[DATA]],"MM")</f>
        <v>05</v>
      </c>
      <c r="M7122" s="2">
        <f>WEEKNUM(Tabela3[[#This Row],[DATA]])</f>
        <v>22</v>
      </c>
      <c r="N7122" s="18">
        <f>YEAR(Tabela3[[#This Row],[DATA]])</f>
        <v>2023</v>
      </c>
    </row>
    <row r="7123" spans="2:14">
      <c r="B7123" s="1">
        <v>45076</v>
      </c>
      <c r="C7123">
        <v>15131</v>
      </c>
      <c r="D7123">
        <f>COUNTIF(C$4:C7123,Tabela3[[#This Row],[COMANDA]])</f>
        <v>4</v>
      </c>
      <c r="E7123" t="s">
        <v>90</v>
      </c>
      <c r="F7123" t="s">
        <v>98</v>
      </c>
      <c r="G7123" t="s">
        <v>9</v>
      </c>
      <c r="H7123" t="s">
        <v>136</v>
      </c>
      <c r="I7123" s="2">
        <v>1</v>
      </c>
      <c r="J7123" t="s">
        <v>11</v>
      </c>
      <c r="K7123" s="21">
        <f>INDEX(LISTAS!$H:$Q,MATCH(BASE!H7123,LISTAS!$G:$G,0),MATCH(BASE!J7123,LISTAS!$H$3:$Q$3,0))*Tabela3[[#This Row],[QUANTIDADE]]</f>
        <v>4</v>
      </c>
      <c r="L7123" s="2" t="str">
        <f>TEXT(Tabela3[[#This Row],[DATA]],"MM")</f>
        <v>05</v>
      </c>
      <c r="M7123" s="2">
        <f>WEEKNUM(Tabela3[[#This Row],[DATA]])</f>
        <v>22</v>
      </c>
      <c r="N7123" s="18">
        <f>YEAR(Tabela3[[#This Row],[DATA]])</f>
        <v>2023</v>
      </c>
    </row>
    <row r="7124" spans="2:14">
      <c r="B7124" s="1">
        <v>45076</v>
      </c>
      <c r="C7124">
        <v>15132</v>
      </c>
      <c r="D7124">
        <f>COUNTIF(C$4:C7124,Tabela3[[#This Row],[COMANDA]])</f>
        <v>1</v>
      </c>
      <c r="E7124" t="s">
        <v>90</v>
      </c>
      <c r="F7124" t="s">
        <v>100</v>
      </c>
      <c r="G7124" t="s">
        <v>8</v>
      </c>
      <c r="H7124" t="s">
        <v>47</v>
      </c>
      <c r="I7124" s="2">
        <v>1</v>
      </c>
      <c r="J7124" t="s">
        <v>11</v>
      </c>
      <c r="K7124" s="21">
        <f>INDEX(LISTAS!$H:$Q,MATCH(BASE!H7124,LISTAS!$G:$G,0),MATCH(BASE!J7124,LISTAS!$H$3:$Q$3,0))*Tabela3[[#This Row],[QUANTIDADE]]</f>
        <v>16</v>
      </c>
      <c r="L7124" s="2" t="str">
        <f>TEXT(Tabela3[[#This Row],[DATA]],"MM")</f>
        <v>05</v>
      </c>
      <c r="M7124" s="2">
        <f>WEEKNUM(Tabela3[[#This Row],[DATA]])</f>
        <v>22</v>
      </c>
      <c r="N7124" s="18">
        <f>YEAR(Tabela3[[#This Row],[DATA]])</f>
        <v>2023</v>
      </c>
    </row>
    <row r="7125" spans="2:14">
      <c r="B7125" s="1">
        <v>45076</v>
      </c>
      <c r="C7125">
        <v>15133</v>
      </c>
      <c r="D7125">
        <f>COUNTIF(C$4:C7125,Tabela3[[#This Row],[COMANDA]])</f>
        <v>1</v>
      </c>
      <c r="E7125" t="s">
        <v>90</v>
      </c>
      <c r="F7125" t="s">
        <v>100</v>
      </c>
      <c r="G7125" t="s">
        <v>8</v>
      </c>
      <c r="H7125" t="s">
        <v>84</v>
      </c>
      <c r="I7125" s="2">
        <v>1</v>
      </c>
      <c r="J7125" t="s">
        <v>11</v>
      </c>
      <c r="K7125" s="21">
        <f>INDEX(LISTAS!$H:$Q,MATCH(BASE!H7125,LISTAS!$G:$G,0),MATCH(BASE!J7125,LISTAS!$H$3:$Q$3,0))*Tabela3[[#This Row],[QUANTIDADE]]</f>
        <v>16</v>
      </c>
      <c r="L7125" s="2" t="str">
        <f>TEXT(Tabela3[[#This Row],[DATA]],"MM")</f>
        <v>05</v>
      </c>
      <c r="M7125" s="2">
        <f>WEEKNUM(Tabela3[[#This Row],[DATA]])</f>
        <v>22</v>
      </c>
      <c r="N7125" s="18">
        <f>YEAR(Tabela3[[#This Row],[DATA]])</f>
        <v>2023</v>
      </c>
    </row>
    <row r="7126" spans="2:14">
      <c r="B7126" s="1">
        <v>45076</v>
      </c>
      <c r="C7126">
        <v>15134</v>
      </c>
      <c r="D7126">
        <f>COUNTIF(C$4:C7126,Tabela3[[#This Row],[COMANDA]])</f>
        <v>1</v>
      </c>
      <c r="E7126" t="s">
        <v>90</v>
      </c>
      <c r="F7126" t="s">
        <v>98</v>
      </c>
      <c r="G7126" t="s">
        <v>8</v>
      </c>
      <c r="H7126" t="s">
        <v>41</v>
      </c>
      <c r="I7126" s="2">
        <v>1</v>
      </c>
      <c r="J7126" t="s">
        <v>11</v>
      </c>
      <c r="K7126" s="21">
        <f>INDEX(LISTAS!$H:$Q,MATCH(BASE!H7126,LISTAS!$G:$G,0),MATCH(BASE!J7126,LISTAS!$H$3:$Q$3,0))*Tabela3[[#This Row],[QUANTIDADE]]</f>
        <v>14</v>
      </c>
      <c r="L7126" s="2" t="str">
        <f>TEXT(Tabela3[[#This Row],[DATA]],"MM")</f>
        <v>05</v>
      </c>
      <c r="M7126" s="2">
        <f>WEEKNUM(Tabela3[[#This Row],[DATA]])</f>
        <v>22</v>
      </c>
      <c r="N7126" s="18">
        <f>YEAR(Tabela3[[#This Row],[DATA]])</f>
        <v>2023</v>
      </c>
    </row>
    <row r="7127" spans="2:14">
      <c r="B7127" s="1">
        <v>45076</v>
      </c>
      <c r="C7127">
        <v>15135</v>
      </c>
      <c r="D7127">
        <f>COUNTIF(C$4:C7127,Tabela3[[#This Row],[COMANDA]])</f>
        <v>1</v>
      </c>
      <c r="E7127" t="s">
        <v>90</v>
      </c>
      <c r="F7127" t="s">
        <v>100</v>
      </c>
      <c r="G7127" t="s">
        <v>8</v>
      </c>
      <c r="H7127" t="s">
        <v>42</v>
      </c>
      <c r="I7127" s="2">
        <v>1</v>
      </c>
      <c r="J7127" t="s">
        <v>11</v>
      </c>
      <c r="K7127" s="21">
        <f>INDEX(LISTAS!$H:$Q,MATCH(BASE!H7127,LISTAS!$G:$G,0),MATCH(BASE!J7127,LISTAS!$H$3:$Q$3,0))*Tabela3[[#This Row],[QUANTIDADE]]</f>
        <v>16</v>
      </c>
      <c r="L7127" s="2" t="str">
        <f>TEXT(Tabela3[[#This Row],[DATA]],"MM")</f>
        <v>05</v>
      </c>
      <c r="M7127" s="2">
        <f>WEEKNUM(Tabela3[[#This Row],[DATA]])</f>
        <v>22</v>
      </c>
      <c r="N7127" s="18">
        <f>YEAR(Tabela3[[#This Row],[DATA]])</f>
        <v>2023</v>
      </c>
    </row>
    <row r="7128" spans="2:14">
      <c r="B7128" s="1">
        <v>45076</v>
      </c>
      <c r="C7128">
        <v>15136</v>
      </c>
      <c r="D7128">
        <f>COUNTIF(C$4:C7128,Tabela3[[#This Row],[COMANDA]])</f>
        <v>1</v>
      </c>
      <c r="E7128" t="s">
        <v>90</v>
      </c>
      <c r="F7128" t="s">
        <v>98</v>
      </c>
      <c r="G7128" t="s">
        <v>8</v>
      </c>
      <c r="H7128" t="s">
        <v>41</v>
      </c>
      <c r="I7128" s="2">
        <v>1</v>
      </c>
      <c r="J7128" t="s">
        <v>11</v>
      </c>
      <c r="K7128" s="21">
        <f>INDEX(LISTAS!$H:$Q,MATCH(BASE!H7128,LISTAS!$G:$G,0),MATCH(BASE!J7128,LISTAS!$H$3:$Q$3,0))*Tabela3[[#This Row],[QUANTIDADE]]</f>
        <v>14</v>
      </c>
      <c r="L7128" s="2" t="str">
        <f>TEXT(Tabela3[[#This Row],[DATA]],"MM")</f>
        <v>05</v>
      </c>
      <c r="M7128" s="2">
        <f>WEEKNUM(Tabela3[[#This Row],[DATA]])</f>
        <v>22</v>
      </c>
      <c r="N7128" s="18">
        <f>YEAR(Tabela3[[#This Row],[DATA]])</f>
        <v>2023</v>
      </c>
    </row>
    <row r="7129" spans="2:14">
      <c r="B7129" s="1">
        <v>45076</v>
      </c>
      <c r="C7129">
        <v>15136</v>
      </c>
      <c r="D7129">
        <f>COUNTIF(C$4:C7129,Tabela3[[#This Row],[COMANDA]])</f>
        <v>2</v>
      </c>
      <c r="E7129" t="s">
        <v>90</v>
      </c>
      <c r="F7129" t="s">
        <v>98</v>
      </c>
      <c r="G7129" t="s">
        <v>8</v>
      </c>
      <c r="H7129" t="s">
        <v>202</v>
      </c>
      <c r="I7129" s="2">
        <v>1</v>
      </c>
      <c r="J7129" t="s">
        <v>11</v>
      </c>
      <c r="K7129" s="21">
        <f>INDEX(LISTAS!$H:$Q,MATCH(BASE!H7129,LISTAS!$G:$G,0),MATCH(BASE!J7129,LISTAS!$H$3:$Q$3,0))*Tabela3[[#This Row],[QUANTIDADE]]</f>
        <v>20</v>
      </c>
      <c r="L7129" s="2" t="str">
        <f>TEXT(Tabela3[[#This Row],[DATA]],"MM")</f>
        <v>05</v>
      </c>
      <c r="M7129" s="2">
        <f>WEEKNUM(Tabela3[[#This Row],[DATA]])</f>
        <v>22</v>
      </c>
      <c r="N7129" s="18">
        <f>YEAR(Tabela3[[#This Row],[DATA]])</f>
        <v>2023</v>
      </c>
    </row>
    <row r="7130" spans="2:14">
      <c r="B7130" s="1">
        <v>45076</v>
      </c>
      <c r="C7130">
        <v>15136</v>
      </c>
      <c r="D7130">
        <f>COUNTIF(C$4:C7130,Tabela3[[#This Row],[COMANDA]])</f>
        <v>3</v>
      </c>
      <c r="E7130" t="s">
        <v>90</v>
      </c>
      <c r="F7130" t="s">
        <v>98</v>
      </c>
      <c r="G7130" t="s">
        <v>61</v>
      </c>
      <c r="H7130" t="s">
        <v>162</v>
      </c>
      <c r="I7130" s="2">
        <v>1</v>
      </c>
      <c r="J7130" t="s">
        <v>11</v>
      </c>
      <c r="K7130" s="21">
        <f>INDEX(LISTAS!$H:$Q,MATCH(BASE!H7130,LISTAS!$G:$G,0),MATCH(BASE!J7130,LISTAS!$H$3:$Q$3,0))*Tabela3[[#This Row],[QUANTIDADE]]</f>
        <v>1.5</v>
      </c>
      <c r="L7130" s="2" t="str">
        <f>TEXT(Tabela3[[#This Row],[DATA]],"MM")</f>
        <v>05</v>
      </c>
      <c r="M7130" s="2">
        <f>WEEKNUM(Tabela3[[#This Row],[DATA]])</f>
        <v>22</v>
      </c>
      <c r="N7130" s="18">
        <f>YEAR(Tabela3[[#This Row],[DATA]])</f>
        <v>2023</v>
      </c>
    </row>
    <row r="7131" spans="2:14">
      <c r="B7131" s="1">
        <v>45076</v>
      </c>
      <c r="C7131">
        <v>15136</v>
      </c>
      <c r="D7131">
        <f>COUNTIF(C$4:C7131,Tabela3[[#This Row],[COMANDA]])</f>
        <v>4</v>
      </c>
      <c r="E7131" t="s">
        <v>90</v>
      </c>
      <c r="F7131" t="s">
        <v>98</v>
      </c>
      <c r="G7131" t="s">
        <v>61</v>
      </c>
      <c r="H7131" t="s">
        <v>199</v>
      </c>
      <c r="I7131" s="2">
        <v>1</v>
      </c>
      <c r="J7131" t="s">
        <v>11</v>
      </c>
      <c r="K7131" s="21">
        <f>INDEX(LISTAS!$H:$Q,MATCH(BASE!H7131,LISTAS!$G:$G,0),MATCH(BASE!J7131,LISTAS!$H$3:$Q$3,0))*Tabela3[[#This Row],[QUANTIDADE]]</f>
        <v>1</v>
      </c>
      <c r="L7131" s="2" t="str">
        <f>TEXT(Tabela3[[#This Row],[DATA]],"MM")</f>
        <v>05</v>
      </c>
      <c r="M7131" s="2">
        <f>WEEKNUM(Tabela3[[#This Row],[DATA]])</f>
        <v>22</v>
      </c>
      <c r="N7131" s="18">
        <f>YEAR(Tabela3[[#This Row],[DATA]])</f>
        <v>2023</v>
      </c>
    </row>
    <row r="7132" spans="2:14">
      <c r="B7132" s="1">
        <v>45076</v>
      </c>
      <c r="C7132">
        <v>15136</v>
      </c>
      <c r="D7132">
        <f>COUNTIF(C$4:C7132,Tabela3[[#This Row],[COMANDA]])</f>
        <v>5</v>
      </c>
      <c r="E7132" t="s">
        <v>90</v>
      </c>
      <c r="F7132" t="s">
        <v>98</v>
      </c>
      <c r="G7132" t="s">
        <v>61</v>
      </c>
      <c r="H7132" t="s">
        <v>161</v>
      </c>
      <c r="I7132" s="2">
        <v>1</v>
      </c>
      <c r="J7132" t="s">
        <v>11</v>
      </c>
      <c r="K7132" s="21">
        <f>INDEX(LISTAS!$H:$Q,MATCH(BASE!H7132,LISTAS!$G:$G,0),MATCH(BASE!J7132,LISTAS!$H$3:$Q$3,0))*Tabela3[[#This Row],[QUANTIDADE]]</f>
        <v>3</v>
      </c>
      <c r="L7132" s="2" t="str">
        <f>TEXT(Tabela3[[#This Row],[DATA]],"MM")</f>
        <v>05</v>
      </c>
      <c r="M7132" s="2">
        <f>WEEKNUM(Tabela3[[#This Row],[DATA]])</f>
        <v>22</v>
      </c>
      <c r="N7132" s="18">
        <f>YEAR(Tabela3[[#This Row],[DATA]])</f>
        <v>2023</v>
      </c>
    </row>
    <row r="7133" spans="2:14">
      <c r="B7133" s="1">
        <v>45076</v>
      </c>
      <c r="C7133">
        <v>15136</v>
      </c>
      <c r="D7133">
        <f>COUNTIF(C$4:C7133,Tabela3[[#This Row],[COMANDA]])</f>
        <v>6</v>
      </c>
      <c r="E7133" t="s">
        <v>90</v>
      </c>
      <c r="F7133" t="s">
        <v>98</v>
      </c>
      <c r="G7133" t="s">
        <v>61</v>
      </c>
      <c r="H7133" t="s">
        <v>163</v>
      </c>
      <c r="I7133" s="2">
        <v>1</v>
      </c>
      <c r="J7133" t="s">
        <v>11</v>
      </c>
      <c r="K7133" s="21">
        <f>INDEX(LISTAS!$H:$Q,MATCH(BASE!H7133,LISTAS!$G:$G,0),MATCH(BASE!J7133,LISTAS!$H$3:$Q$3,0))*Tabela3[[#This Row],[QUANTIDADE]]</f>
        <v>4</v>
      </c>
      <c r="L7133" s="2" t="str">
        <f>TEXT(Tabela3[[#This Row],[DATA]],"MM")</f>
        <v>05</v>
      </c>
      <c r="M7133" s="2">
        <f>WEEKNUM(Tabela3[[#This Row],[DATA]])</f>
        <v>22</v>
      </c>
      <c r="N7133" s="18">
        <f>YEAR(Tabela3[[#This Row],[DATA]])</f>
        <v>2023</v>
      </c>
    </row>
    <row r="7134" spans="2:14">
      <c r="B7134" s="1">
        <v>45076</v>
      </c>
      <c r="C7134">
        <v>15137</v>
      </c>
      <c r="D7134">
        <f>COUNTIF(C$4:C7134,Tabela3[[#This Row],[COMANDA]])</f>
        <v>1</v>
      </c>
      <c r="E7134" t="s">
        <v>90</v>
      </c>
      <c r="F7134" t="s">
        <v>99</v>
      </c>
      <c r="G7134" t="s">
        <v>8</v>
      </c>
      <c r="H7134" t="s">
        <v>204</v>
      </c>
      <c r="I7134" s="2">
        <v>1</v>
      </c>
      <c r="J7134" t="s">
        <v>11</v>
      </c>
      <c r="K7134" s="21">
        <f>INDEX(LISTAS!$H:$Q,MATCH(BASE!H7134,LISTAS!$G:$G,0),MATCH(BASE!J7134,LISTAS!$H$3:$Q$3,0))*Tabela3[[#This Row],[QUANTIDADE]]</f>
        <v>18</v>
      </c>
      <c r="L7134" s="2" t="str">
        <f>TEXT(Tabela3[[#This Row],[DATA]],"MM")</f>
        <v>05</v>
      </c>
      <c r="M7134" s="2">
        <f>WEEKNUM(Tabela3[[#This Row],[DATA]])</f>
        <v>22</v>
      </c>
      <c r="N7134" s="18">
        <f>YEAR(Tabela3[[#This Row],[DATA]])</f>
        <v>2023</v>
      </c>
    </row>
    <row r="7135" spans="2:14">
      <c r="B7135" s="1">
        <v>45076</v>
      </c>
      <c r="C7135">
        <v>15137</v>
      </c>
      <c r="D7135">
        <f>COUNTIF(C$4:C7135,Tabela3[[#This Row],[COMANDA]])</f>
        <v>2</v>
      </c>
      <c r="E7135" t="s">
        <v>90</v>
      </c>
      <c r="F7135" t="s">
        <v>99</v>
      </c>
      <c r="G7135" t="s">
        <v>9</v>
      </c>
      <c r="H7135" t="s">
        <v>58</v>
      </c>
      <c r="I7135" s="2">
        <v>1</v>
      </c>
      <c r="J7135" t="s">
        <v>11</v>
      </c>
      <c r="K7135" s="21">
        <f>INDEX(LISTAS!$H:$Q,MATCH(BASE!H7135,LISTAS!$G:$G,0),MATCH(BASE!J7135,LISTAS!$H$3:$Q$3,0))*Tabela3[[#This Row],[QUANTIDADE]]</f>
        <v>5</v>
      </c>
      <c r="L7135" s="2" t="str">
        <f>TEXT(Tabela3[[#This Row],[DATA]],"MM")</f>
        <v>05</v>
      </c>
      <c r="M7135" s="2">
        <f>WEEKNUM(Tabela3[[#This Row],[DATA]])</f>
        <v>22</v>
      </c>
      <c r="N7135" s="18">
        <f>YEAR(Tabela3[[#This Row],[DATA]])</f>
        <v>2023</v>
      </c>
    </row>
    <row r="7136" spans="2:14">
      <c r="B7136" s="1">
        <v>45076</v>
      </c>
      <c r="C7136">
        <v>15138</v>
      </c>
      <c r="D7136">
        <f>COUNTIF(C$4:C7136,Tabela3[[#This Row],[COMANDA]])</f>
        <v>1</v>
      </c>
      <c r="E7136" t="s">
        <v>90</v>
      </c>
      <c r="F7136" t="s">
        <v>98</v>
      </c>
      <c r="G7136" t="s">
        <v>8</v>
      </c>
      <c r="H7136" t="s">
        <v>202</v>
      </c>
      <c r="I7136" s="2">
        <v>1</v>
      </c>
      <c r="J7136" t="s">
        <v>11</v>
      </c>
      <c r="K7136" s="21">
        <f>INDEX(LISTAS!$H:$Q,MATCH(BASE!H7136,LISTAS!$G:$G,0),MATCH(BASE!J7136,LISTAS!$H$3:$Q$3,0))*Tabela3[[#This Row],[QUANTIDADE]]</f>
        <v>20</v>
      </c>
      <c r="L7136" s="2" t="str">
        <f>TEXT(Tabela3[[#This Row],[DATA]],"MM")</f>
        <v>05</v>
      </c>
      <c r="M7136" s="2">
        <f>WEEKNUM(Tabela3[[#This Row],[DATA]])</f>
        <v>22</v>
      </c>
      <c r="N7136" s="18">
        <f>YEAR(Tabela3[[#This Row],[DATA]])</f>
        <v>2023</v>
      </c>
    </row>
    <row r="7137" spans="2:14">
      <c r="B7137" s="1">
        <v>45076</v>
      </c>
      <c r="C7137">
        <v>15139</v>
      </c>
      <c r="D7137">
        <f>COUNTIF(C$4:C7137,Tabela3[[#This Row],[COMANDA]])</f>
        <v>1</v>
      </c>
      <c r="E7137" t="s">
        <v>90</v>
      </c>
      <c r="F7137" t="s">
        <v>100</v>
      </c>
      <c r="G7137" t="s">
        <v>8</v>
      </c>
      <c r="H7137" t="s">
        <v>47</v>
      </c>
      <c r="I7137" s="2">
        <v>1</v>
      </c>
      <c r="J7137" t="s">
        <v>11</v>
      </c>
      <c r="K7137" s="21">
        <f>INDEX(LISTAS!$H:$Q,MATCH(BASE!H7137,LISTAS!$G:$G,0),MATCH(BASE!J7137,LISTAS!$H$3:$Q$3,0))*Tabela3[[#This Row],[QUANTIDADE]]</f>
        <v>16</v>
      </c>
      <c r="L7137" s="2" t="str">
        <f>TEXT(Tabela3[[#This Row],[DATA]],"MM")</f>
        <v>05</v>
      </c>
      <c r="M7137" s="2">
        <f>WEEKNUM(Tabela3[[#This Row],[DATA]])</f>
        <v>22</v>
      </c>
      <c r="N7137" s="18">
        <f>YEAR(Tabela3[[#This Row],[DATA]])</f>
        <v>2023</v>
      </c>
    </row>
    <row r="7138" spans="2:14">
      <c r="B7138" s="1">
        <v>45076</v>
      </c>
      <c r="C7138">
        <v>15140</v>
      </c>
      <c r="D7138">
        <f>COUNTIF(C$4:C7138,Tabela3[[#This Row],[COMANDA]])</f>
        <v>1</v>
      </c>
      <c r="E7138" t="s">
        <v>90</v>
      </c>
      <c r="F7138" t="s">
        <v>375</v>
      </c>
      <c r="G7138" t="s">
        <v>8</v>
      </c>
      <c r="H7138" t="s">
        <v>203</v>
      </c>
      <c r="I7138" s="2">
        <v>1</v>
      </c>
      <c r="J7138" t="s">
        <v>12</v>
      </c>
      <c r="K7138" s="21">
        <f>INDEX(LISTAS!$H:$Q,MATCH(BASE!H7138,LISTAS!$G:$G,0),MATCH(BASE!J7138,LISTAS!$H$3:$Q$3,0))*Tabela3[[#This Row],[QUANTIDADE]]</f>
        <v>18</v>
      </c>
      <c r="L7138" s="2" t="str">
        <f>TEXT(Tabela3[[#This Row],[DATA]],"MM")</f>
        <v>05</v>
      </c>
      <c r="M7138" s="2">
        <f>WEEKNUM(Tabela3[[#This Row],[DATA]])</f>
        <v>22</v>
      </c>
      <c r="N7138" s="18">
        <f>YEAR(Tabela3[[#This Row],[DATA]])</f>
        <v>2023</v>
      </c>
    </row>
    <row r="7139" spans="2:14">
      <c r="B7139" s="1">
        <v>45076</v>
      </c>
      <c r="C7139">
        <v>15141</v>
      </c>
      <c r="D7139">
        <f>COUNTIF(C$4:C7139,Tabela3[[#This Row],[COMANDA]])</f>
        <v>1</v>
      </c>
      <c r="E7139" t="s">
        <v>90</v>
      </c>
      <c r="F7139" t="s">
        <v>98</v>
      </c>
      <c r="G7139" t="s">
        <v>8</v>
      </c>
      <c r="H7139" t="s">
        <v>39</v>
      </c>
      <c r="I7139" s="2">
        <v>1</v>
      </c>
      <c r="J7139" t="s">
        <v>11</v>
      </c>
      <c r="K7139" s="21">
        <f>INDEX(LISTAS!$H:$Q,MATCH(BASE!H7139,LISTAS!$G:$G,0),MATCH(BASE!J7139,LISTAS!$H$3:$Q$3,0))*Tabela3[[#This Row],[QUANTIDADE]]</f>
        <v>12</v>
      </c>
      <c r="L7139" s="2" t="str">
        <f>TEXT(Tabela3[[#This Row],[DATA]],"MM")</f>
        <v>05</v>
      </c>
      <c r="M7139" s="2">
        <f>WEEKNUM(Tabela3[[#This Row],[DATA]])</f>
        <v>22</v>
      </c>
      <c r="N7139" s="18">
        <f>YEAR(Tabela3[[#This Row],[DATA]])</f>
        <v>2023</v>
      </c>
    </row>
    <row r="7140" spans="2:14">
      <c r="B7140" s="1">
        <v>45076</v>
      </c>
      <c r="C7140">
        <v>15141</v>
      </c>
      <c r="D7140">
        <f>COUNTIF(C$4:C7140,Tabela3[[#This Row],[COMANDA]])</f>
        <v>2</v>
      </c>
      <c r="E7140" t="s">
        <v>90</v>
      </c>
      <c r="F7140" t="s">
        <v>98</v>
      </c>
      <c r="G7140" t="s">
        <v>61</v>
      </c>
      <c r="H7140" t="s">
        <v>163</v>
      </c>
      <c r="I7140" s="2">
        <v>1</v>
      </c>
      <c r="J7140" t="s">
        <v>11</v>
      </c>
      <c r="K7140" s="21">
        <f>INDEX(LISTAS!$H:$Q,MATCH(BASE!H7140,LISTAS!$G:$G,0),MATCH(BASE!J7140,LISTAS!$H$3:$Q$3,0))*Tabela3[[#This Row],[QUANTIDADE]]</f>
        <v>4</v>
      </c>
      <c r="L7140" s="2" t="str">
        <f>TEXT(Tabela3[[#This Row],[DATA]],"MM")</f>
        <v>05</v>
      </c>
      <c r="M7140" s="2">
        <f>WEEKNUM(Tabela3[[#This Row],[DATA]])</f>
        <v>22</v>
      </c>
      <c r="N7140" s="18">
        <f>YEAR(Tabela3[[#This Row],[DATA]])</f>
        <v>2023</v>
      </c>
    </row>
    <row r="7141" spans="2:14">
      <c r="B7141" s="1">
        <v>45076</v>
      </c>
      <c r="C7141" t="s">
        <v>531</v>
      </c>
      <c r="D7141">
        <f>COUNTIF(C$4:C7141,Tabela3[[#This Row],[COMANDA]])</f>
        <v>1</v>
      </c>
      <c r="E7141" t="s">
        <v>1</v>
      </c>
      <c r="F7141" t="s">
        <v>98</v>
      </c>
      <c r="G7141" t="s">
        <v>63</v>
      </c>
      <c r="H7141" t="s">
        <v>179</v>
      </c>
      <c r="I7141" s="2">
        <v>1</v>
      </c>
      <c r="J7141" t="s">
        <v>11</v>
      </c>
      <c r="K7141" s="21">
        <f>INDEX(LISTAS!$H:$Q,MATCH(BASE!H7141,LISTAS!$G:$G,0),MATCH(BASE!J7141,LISTAS!$H$3:$Q$3,0))*Tabela3[[#This Row],[QUANTIDADE]]</f>
        <v>6.5</v>
      </c>
      <c r="L7141" s="2" t="str">
        <f>TEXT(Tabela3[[#This Row],[DATA]],"MM")</f>
        <v>05</v>
      </c>
      <c r="M7141" s="2">
        <f>WEEKNUM(Tabela3[[#This Row],[DATA]])</f>
        <v>22</v>
      </c>
      <c r="N7141" s="18">
        <f>YEAR(Tabela3[[#This Row],[DATA]])</f>
        <v>2023</v>
      </c>
    </row>
    <row r="7142" spans="2:14">
      <c r="B7142" s="1">
        <v>45076</v>
      </c>
      <c r="C7142">
        <v>15142</v>
      </c>
      <c r="D7142">
        <f>COUNTIF(C$4:C7142,Tabela3[[#This Row],[COMANDA]])</f>
        <v>1</v>
      </c>
      <c r="E7142" t="s">
        <v>89</v>
      </c>
      <c r="F7142" t="s">
        <v>98</v>
      </c>
      <c r="G7142" t="s">
        <v>8</v>
      </c>
      <c r="H7142" t="s">
        <v>43</v>
      </c>
      <c r="I7142" s="2">
        <v>1</v>
      </c>
      <c r="J7142" t="s">
        <v>11</v>
      </c>
      <c r="K7142" s="21">
        <f>INDEX(LISTAS!$H:$Q,MATCH(BASE!H7142,LISTAS!$G:$G,0),MATCH(BASE!J7142,LISTAS!$H$3:$Q$3,0))*Tabela3[[#This Row],[QUANTIDADE]]</f>
        <v>18</v>
      </c>
      <c r="L7142" s="2" t="str">
        <f>TEXT(Tabela3[[#This Row],[DATA]],"MM")</f>
        <v>05</v>
      </c>
      <c r="M7142" s="2">
        <f>WEEKNUM(Tabela3[[#This Row],[DATA]])</f>
        <v>22</v>
      </c>
      <c r="N7142" s="18">
        <f>YEAR(Tabela3[[#This Row],[DATA]])</f>
        <v>2023</v>
      </c>
    </row>
    <row r="7143" spans="2:14">
      <c r="B7143" s="1">
        <v>45076</v>
      </c>
      <c r="C7143">
        <v>15143</v>
      </c>
      <c r="D7143">
        <f>COUNTIF(C$4:C7143,Tabela3[[#This Row],[COMANDA]])</f>
        <v>1</v>
      </c>
      <c r="E7143" t="s">
        <v>89</v>
      </c>
      <c r="F7143" t="s">
        <v>99</v>
      </c>
      <c r="G7143" t="s">
        <v>8</v>
      </c>
      <c r="H7143" t="s">
        <v>42</v>
      </c>
      <c r="I7143" s="2">
        <v>1</v>
      </c>
      <c r="J7143" t="s">
        <v>11</v>
      </c>
      <c r="K7143" s="21">
        <f>INDEX(LISTAS!$H:$Q,MATCH(BASE!H7143,LISTAS!$G:$G,0),MATCH(BASE!J7143,LISTAS!$H$3:$Q$3,0))*Tabela3[[#This Row],[QUANTIDADE]]</f>
        <v>16</v>
      </c>
      <c r="L7143" s="2" t="str">
        <f>TEXT(Tabela3[[#This Row],[DATA]],"MM")</f>
        <v>05</v>
      </c>
      <c r="M7143" s="2">
        <f>WEEKNUM(Tabela3[[#This Row],[DATA]])</f>
        <v>22</v>
      </c>
      <c r="N7143" s="18">
        <f>YEAR(Tabela3[[#This Row],[DATA]])</f>
        <v>2023</v>
      </c>
    </row>
    <row r="7144" spans="2:14">
      <c r="B7144" s="1">
        <v>45076</v>
      </c>
      <c r="C7144">
        <v>15143</v>
      </c>
      <c r="D7144">
        <f>COUNTIF(C$4:C7144,Tabela3[[#This Row],[COMANDA]])</f>
        <v>2</v>
      </c>
      <c r="E7144" t="s">
        <v>89</v>
      </c>
      <c r="F7144" t="s">
        <v>99</v>
      </c>
      <c r="G7144" t="s">
        <v>9</v>
      </c>
      <c r="H7144" t="s">
        <v>85</v>
      </c>
      <c r="I7144" s="2">
        <v>1</v>
      </c>
      <c r="J7144" t="s">
        <v>11</v>
      </c>
      <c r="K7144" s="21">
        <f>INDEX(LISTAS!$H:$Q,MATCH(BASE!H7144,LISTAS!$G:$G,0),MATCH(BASE!J7144,LISTAS!$H$3:$Q$3,0))*Tabela3[[#This Row],[QUANTIDADE]]</f>
        <v>10</v>
      </c>
      <c r="L7144" s="2" t="str">
        <f>TEXT(Tabela3[[#This Row],[DATA]],"MM")</f>
        <v>05</v>
      </c>
      <c r="M7144" s="2">
        <f>WEEKNUM(Tabela3[[#This Row],[DATA]])</f>
        <v>22</v>
      </c>
      <c r="N7144" s="18">
        <f>YEAR(Tabela3[[#This Row],[DATA]])</f>
        <v>2023</v>
      </c>
    </row>
    <row r="7145" spans="2:14">
      <c r="B7145" s="1">
        <v>45076</v>
      </c>
      <c r="C7145">
        <v>15143</v>
      </c>
      <c r="D7145">
        <f>COUNTIF(C$4:C7145,Tabela3[[#This Row],[COMANDA]])</f>
        <v>3</v>
      </c>
      <c r="E7145" t="s">
        <v>89</v>
      </c>
      <c r="F7145" t="s">
        <v>99</v>
      </c>
      <c r="G7145" t="s">
        <v>10</v>
      </c>
      <c r="H7145" t="s">
        <v>119</v>
      </c>
      <c r="I7145" s="2">
        <v>1</v>
      </c>
      <c r="J7145" t="s">
        <v>11</v>
      </c>
      <c r="K7145" s="21">
        <f>INDEX(LISTAS!$H:$Q,MATCH(BASE!H7145,LISTAS!$G:$G,0),MATCH(BASE!J7145,LISTAS!$H$3:$Q$3,0))*Tabela3[[#This Row],[QUANTIDADE]]</f>
        <v>6</v>
      </c>
      <c r="L7145" s="2" t="str">
        <f>TEXT(Tabela3[[#This Row],[DATA]],"MM")</f>
        <v>05</v>
      </c>
      <c r="M7145" s="2">
        <f>WEEKNUM(Tabela3[[#This Row],[DATA]])</f>
        <v>22</v>
      </c>
      <c r="N7145" s="18">
        <f>YEAR(Tabela3[[#This Row],[DATA]])</f>
        <v>2023</v>
      </c>
    </row>
    <row r="7146" spans="2:14">
      <c r="B7146" s="1">
        <v>45076</v>
      </c>
      <c r="C7146">
        <v>15144</v>
      </c>
      <c r="D7146">
        <f>COUNTIF(C$4:C7146,Tabela3[[#This Row],[COMANDA]])</f>
        <v>1</v>
      </c>
      <c r="E7146" t="s">
        <v>89</v>
      </c>
      <c r="G7146" t="s">
        <v>8</v>
      </c>
      <c r="H7146" t="s">
        <v>202</v>
      </c>
      <c r="I7146" s="2">
        <v>1</v>
      </c>
      <c r="J7146" t="s">
        <v>11</v>
      </c>
      <c r="K7146" s="21">
        <f>INDEX(LISTAS!$H:$Q,MATCH(BASE!H7146,LISTAS!$G:$G,0),MATCH(BASE!J7146,LISTAS!$H$3:$Q$3,0))*Tabela3[[#This Row],[QUANTIDADE]]</f>
        <v>20</v>
      </c>
      <c r="L7146" s="2" t="str">
        <f>TEXT(Tabela3[[#This Row],[DATA]],"MM")</f>
        <v>05</v>
      </c>
      <c r="M7146" s="2">
        <f>WEEKNUM(Tabela3[[#This Row],[DATA]])</f>
        <v>22</v>
      </c>
      <c r="N7146" s="18">
        <f>YEAR(Tabela3[[#This Row],[DATA]])</f>
        <v>2023</v>
      </c>
    </row>
    <row r="7147" spans="2:14">
      <c r="B7147" s="1">
        <v>45076</v>
      </c>
      <c r="C7147">
        <v>15145</v>
      </c>
      <c r="D7147">
        <f>COUNTIF(C$4:C7147,Tabela3[[#This Row],[COMANDA]])</f>
        <v>1</v>
      </c>
      <c r="E7147" t="s">
        <v>90</v>
      </c>
      <c r="F7147" t="s">
        <v>99</v>
      </c>
      <c r="G7147" t="s">
        <v>8</v>
      </c>
      <c r="H7147" t="s">
        <v>211</v>
      </c>
      <c r="I7147" s="2">
        <v>1</v>
      </c>
      <c r="J7147" t="s">
        <v>11</v>
      </c>
      <c r="K7147" s="21">
        <f>INDEX(LISTAS!$H:$Q,MATCH(BASE!H7147,LISTAS!$G:$G,0),MATCH(BASE!J7147,LISTAS!$H$3:$Q$3,0))*Tabela3[[#This Row],[QUANTIDADE]]</f>
        <v>20</v>
      </c>
      <c r="L7147" s="2" t="str">
        <f>TEXT(Tabela3[[#This Row],[DATA]],"MM")</f>
        <v>05</v>
      </c>
      <c r="M7147" s="2">
        <f>WEEKNUM(Tabela3[[#This Row],[DATA]])</f>
        <v>22</v>
      </c>
      <c r="N7147" s="18">
        <f>YEAR(Tabela3[[#This Row],[DATA]])</f>
        <v>2023</v>
      </c>
    </row>
    <row r="7148" spans="2:14">
      <c r="B7148" s="1">
        <v>45076</v>
      </c>
      <c r="C7148">
        <v>15145</v>
      </c>
      <c r="D7148">
        <f>COUNTIF(C$4:C7148,Tabela3[[#This Row],[COMANDA]])</f>
        <v>2</v>
      </c>
      <c r="E7148" t="s">
        <v>90</v>
      </c>
      <c r="F7148" t="s">
        <v>99</v>
      </c>
      <c r="G7148" t="s">
        <v>9</v>
      </c>
      <c r="H7148" t="s">
        <v>154</v>
      </c>
      <c r="I7148" s="2">
        <v>1</v>
      </c>
      <c r="J7148" t="s">
        <v>11</v>
      </c>
      <c r="K7148" s="21">
        <f>INDEX(LISTAS!$H:$Q,MATCH(BASE!H7148,LISTAS!$G:$G,0),MATCH(BASE!J7148,LISTAS!$H$3:$Q$3,0))*Tabela3[[#This Row],[QUANTIDADE]]</f>
        <v>6</v>
      </c>
      <c r="L7148" s="2" t="str">
        <f>TEXT(Tabela3[[#This Row],[DATA]],"MM")</f>
        <v>05</v>
      </c>
      <c r="M7148" s="2">
        <f>WEEKNUM(Tabela3[[#This Row],[DATA]])</f>
        <v>22</v>
      </c>
      <c r="N7148" s="18">
        <f>YEAR(Tabela3[[#This Row],[DATA]])</f>
        <v>2023</v>
      </c>
    </row>
    <row r="7149" spans="2:14">
      <c r="B7149" s="1">
        <v>45076</v>
      </c>
      <c r="C7149">
        <v>15146</v>
      </c>
      <c r="D7149">
        <f>COUNTIF(C$4:C7149,Tabela3[[#This Row],[COMANDA]])</f>
        <v>1</v>
      </c>
      <c r="E7149" t="s">
        <v>90</v>
      </c>
      <c r="F7149" t="s">
        <v>100</v>
      </c>
      <c r="G7149" t="s">
        <v>8</v>
      </c>
      <c r="H7149" t="s">
        <v>202</v>
      </c>
      <c r="I7149" s="2">
        <v>1</v>
      </c>
      <c r="J7149" t="s">
        <v>11</v>
      </c>
      <c r="K7149" s="21">
        <f>INDEX(LISTAS!$H:$Q,MATCH(BASE!H7149,LISTAS!$G:$G,0),MATCH(BASE!J7149,LISTAS!$H$3:$Q$3,0))*Tabela3[[#This Row],[QUANTIDADE]]</f>
        <v>20</v>
      </c>
      <c r="L7149" s="2" t="str">
        <f>TEXT(Tabela3[[#This Row],[DATA]],"MM")</f>
        <v>05</v>
      </c>
      <c r="M7149" s="2">
        <f>WEEKNUM(Tabela3[[#This Row],[DATA]])</f>
        <v>22</v>
      </c>
      <c r="N7149" s="18">
        <f>YEAR(Tabela3[[#This Row],[DATA]])</f>
        <v>2023</v>
      </c>
    </row>
    <row r="7150" spans="2:14">
      <c r="B7150" s="1">
        <v>45076</v>
      </c>
      <c r="C7150">
        <v>15146</v>
      </c>
      <c r="D7150">
        <f>COUNTIF(C$4:C7150,Tabela3[[#This Row],[COMANDA]])</f>
        <v>2</v>
      </c>
      <c r="E7150" t="s">
        <v>90</v>
      </c>
      <c r="F7150" t="s">
        <v>100</v>
      </c>
      <c r="G7150" t="s">
        <v>9</v>
      </c>
      <c r="H7150" t="s">
        <v>135</v>
      </c>
      <c r="I7150" s="2">
        <v>1</v>
      </c>
      <c r="J7150" t="s">
        <v>11</v>
      </c>
      <c r="K7150" s="21">
        <f>INDEX(LISTAS!$H:$Q,MATCH(BASE!H7150,LISTAS!$G:$G,0),MATCH(BASE!J7150,LISTAS!$H$3:$Q$3,0))*Tabela3[[#This Row],[QUANTIDADE]]</f>
        <v>4</v>
      </c>
      <c r="L7150" s="2" t="str">
        <f>TEXT(Tabela3[[#This Row],[DATA]],"MM")</f>
        <v>05</v>
      </c>
      <c r="M7150" s="2">
        <f>WEEKNUM(Tabela3[[#This Row],[DATA]])</f>
        <v>22</v>
      </c>
      <c r="N7150" s="18">
        <f>YEAR(Tabela3[[#This Row],[DATA]])</f>
        <v>2023</v>
      </c>
    </row>
    <row r="7151" spans="2:14">
      <c r="B7151" s="1">
        <v>45076</v>
      </c>
      <c r="C7151">
        <v>15147</v>
      </c>
      <c r="D7151">
        <f>COUNTIF(C$4:C7151,Tabela3[[#This Row],[COMANDA]])</f>
        <v>1</v>
      </c>
      <c r="E7151" t="s">
        <v>90</v>
      </c>
      <c r="F7151" t="s">
        <v>99</v>
      </c>
      <c r="G7151" t="s">
        <v>8</v>
      </c>
      <c r="H7151" t="s">
        <v>202</v>
      </c>
      <c r="I7151" s="2">
        <v>1</v>
      </c>
      <c r="J7151" t="s">
        <v>11</v>
      </c>
      <c r="K7151" s="21">
        <f>INDEX(LISTAS!$H:$Q,MATCH(BASE!H7151,LISTAS!$G:$G,0),MATCH(BASE!J7151,LISTAS!$H$3:$Q$3,0))*Tabela3[[#This Row],[QUANTIDADE]]</f>
        <v>20</v>
      </c>
      <c r="L7151" s="2" t="str">
        <f>TEXT(Tabela3[[#This Row],[DATA]],"MM")</f>
        <v>05</v>
      </c>
      <c r="M7151" s="2">
        <f>WEEKNUM(Tabela3[[#This Row],[DATA]])</f>
        <v>22</v>
      </c>
      <c r="N7151" s="18">
        <f>YEAR(Tabela3[[#This Row],[DATA]])</f>
        <v>2023</v>
      </c>
    </row>
    <row r="7152" spans="2:14">
      <c r="B7152" s="1">
        <v>45076</v>
      </c>
      <c r="C7152">
        <v>15147</v>
      </c>
      <c r="D7152">
        <f>COUNTIF(C$4:C7152,Tabela3[[#This Row],[COMANDA]])</f>
        <v>2</v>
      </c>
      <c r="E7152" t="s">
        <v>90</v>
      </c>
      <c r="F7152" t="s">
        <v>99</v>
      </c>
      <c r="G7152" t="s">
        <v>9</v>
      </c>
      <c r="H7152" t="s">
        <v>132</v>
      </c>
      <c r="I7152" s="2">
        <v>1</v>
      </c>
      <c r="J7152" t="s">
        <v>11</v>
      </c>
      <c r="K7152" s="21">
        <f>INDEX(LISTAS!$H:$Q,MATCH(BASE!H7152,LISTAS!$G:$G,0),MATCH(BASE!J7152,LISTAS!$H$3:$Q$3,0))*Tabela3[[#This Row],[QUANTIDADE]]</f>
        <v>3</v>
      </c>
      <c r="L7152" s="2" t="str">
        <f>TEXT(Tabela3[[#This Row],[DATA]],"MM")</f>
        <v>05</v>
      </c>
      <c r="M7152" s="2">
        <f>WEEKNUM(Tabela3[[#This Row],[DATA]])</f>
        <v>22</v>
      </c>
      <c r="N7152" s="18">
        <f>YEAR(Tabela3[[#This Row],[DATA]])</f>
        <v>2023</v>
      </c>
    </row>
    <row r="7153" spans="2:14">
      <c r="B7153" s="1">
        <v>45076</v>
      </c>
      <c r="C7153">
        <v>15148</v>
      </c>
      <c r="D7153">
        <f>COUNTIF(C$4:C7153,Tabela3[[#This Row],[COMANDA]])</f>
        <v>1</v>
      </c>
      <c r="E7153" t="s">
        <v>90</v>
      </c>
      <c r="F7153" t="s">
        <v>100</v>
      </c>
      <c r="G7153" t="s">
        <v>8</v>
      </c>
      <c r="H7153" t="s">
        <v>202</v>
      </c>
      <c r="I7153" s="2">
        <v>1</v>
      </c>
      <c r="J7153" t="s">
        <v>11</v>
      </c>
      <c r="K7153" s="21">
        <f>INDEX(LISTAS!$H:$Q,MATCH(BASE!H7153,LISTAS!$G:$G,0),MATCH(BASE!J7153,LISTAS!$H$3:$Q$3,0))*Tabela3[[#This Row],[QUANTIDADE]]</f>
        <v>20</v>
      </c>
      <c r="L7153" s="2" t="str">
        <f>TEXT(Tabela3[[#This Row],[DATA]],"MM")</f>
        <v>05</v>
      </c>
      <c r="M7153" s="2">
        <f>WEEKNUM(Tabela3[[#This Row],[DATA]])</f>
        <v>22</v>
      </c>
      <c r="N7153" s="18">
        <f>YEAR(Tabela3[[#This Row],[DATA]])</f>
        <v>2023</v>
      </c>
    </row>
    <row r="7154" spans="2:14">
      <c r="B7154" s="1">
        <v>45076</v>
      </c>
      <c r="C7154">
        <v>15149</v>
      </c>
      <c r="D7154">
        <f>COUNTIF(C$4:C7154,Tabela3[[#This Row],[COMANDA]])</f>
        <v>1</v>
      </c>
      <c r="E7154" t="s">
        <v>90</v>
      </c>
      <c r="F7154" t="s">
        <v>98</v>
      </c>
      <c r="G7154" t="s">
        <v>8</v>
      </c>
      <c r="H7154" t="s">
        <v>202</v>
      </c>
      <c r="I7154" s="2">
        <v>1</v>
      </c>
      <c r="J7154" t="s">
        <v>11</v>
      </c>
      <c r="K7154" s="21">
        <f>INDEX(LISTAS!$H:$Q,MATCH(BASE!H7154,LISTAS!$G:$G,0),MATCH(BASE!J7154,LISTAS!$H$3:$Q$3,0))*Tabela3[[#This Row],[QUANTIDADE]]</f>
        <v>20</v>
      </c>
      <c r="L7154" s="2" t="str">
        <f>TEXT(Tabela3[[#This Row],[DATA]],"MM")</f>
        <v>05</v>
      </c>
      <c r="M7154" s="2">
        <f>WEEKNUM(Tabela3[[#This Row],[DATA]])</f>
        <v>22</v>
      </c>
      <c r="N7154" s="18">
        <f>YEAR(Tabela3[[#This Row],[DATA]])</f>
        <v>2023</v>
      </c>
    </row>
    <row r="7155" spans="2:14">
      <c r="B7155" s="1">
        <v>45076</v>
      </c>
      <c r="C7155">
        <v>15149</v>
      </c>
      <c r="D7155">
        <f>COUNTIF(C$4:C7155,Tabela3[[#This Row],[COMANDA]])</f>
        <v>2</v>
      </c>
      <c r="E7155" t="s">
        <v>90</v>
      </c>
      <c r="F7155" t="s">
        <v>98</v>
      </c>
      <c r="G7155" t="s">
        <v>9</v>
      </c>
      <c r="H7155" t="s">
        <v>138</v>
      </c>
      <c r="I7155" s="2">
        <v>1</v>
      </c>
      <c r="J7155" t="s">
        <v>11</v>
      </c>
      <c r="K7155" s="21">
        <f>INDEX(LISTAS!$H:$Q,MATCH(BASE!H7155,LISTAS!$G:$G,0),MATCH(BASE!J7155,LISTAS!$H$3:$Q$3,0))*Tabela3[[#This Row],[QUANTIDADE]]</f>
        <v>4</v>
      </c>
      <c r="L7155" s="2" t="str">
        <f>TEXT(Tabela3[[#This Row],[DATA]],"MM")</f>
        <v>05</v>
      </c>
      <c r="M7155" s="2">
        <f>WEEKNUM(Tabela3[[#This Row],[DATA]])</f>
        <v>22</v>
      </c>
      <c r="N7155" s="18">
        <f>YEAR(Tabela3[[#This Row],[DATA]])</f>
        <v>2023</v>
      </c>
    </row>
    <row r="7156" spans="2:14">
      <c r="B7156" s="1">
        <v>45076</v>
      </c>
      <c r="C7156">
        <v>15150</v>
      </c>
      <c r="D7156">
        <f>COUNTIF(C$4:C7156,Tabela3[[#This Row],[COMANDA]])</f>
        <v>1</v>
      </c>
      <c r="E7156" t="s">
        <v>89</v>
      </c>
      <c r="F7156" t="s">
        <v>99</v>
      </c>
      <c r="G7156" t="s">
        <v>8</v>
      </c>
      <c r="H7156" t="s">
        <v>39</v>
      </c>
      <c r="I7156" s="2">
        <v>1</v>
      </c>
      <c r="J7156" t="s">
        <v>11</v>
      </c>
      <c r="K7156" s="21">
        <f>INDEX(LISTAS!$H:$Q,MATCH(BASE!H7156,LISTAS!$G:$G,0),MATCH(BASE!J7156,LISTAS!$H$3:$Q$3,0))*Tabela3[[#This Row],[QUANTIDADE]]</f>
        <v>12</v>
      </c>
      <c r="L7156" s="2" t="str">
        <f>TEXT(Tabela3[[#This Row],[DATA]],"MM")</f>
        <v>05</v>
      </c>
      <c r="M7156" s="2">
        <f>WEEKNUM(Tabela3[[#This Row],[DATA]])</f>
        <v>22</v>
      </c>
      <c r="N7156" s="18">
        <f>YEAR(Tabela3[[#This Row],[DATA]])</f>
        <v>2023</v>
      </c>
    </row>
    <row r="7157" spans="2:14">
      <c r="B7157" s="1">
        <v>45076</v>
      </c>
      <c r="C7157">
        <v>15150</v>
      </c>
      <c r="D7157">
        <f>COUNTIF(C$4:C7157,Tabela3[[#This Row],[COMANDA]])</f>
        <v>2</v>
      </c>
      <c r="E7157" t="s">
        <v>89</v>
      </c>
      <c r="F7157" t="s">
        <v>99</v>
      </c>
      <c r="G7157" t="s">
        <v>61</v>
      </c>
      <c r="H7157" t="s">
        <v>163</v>
      </c>
      <c r="I7157" s="2">
        <v>1</v>
      </c>
      <c r="J7157" t="s">
        <v>11</v>
      </c>
      <c r="K7157" s="21">
        <f>INDEX(LISTAS!$H:$Q,MATCH(BASE!H7157,LISTAS!$G:$G,0),MATCH(BASE!J7157,LISTAS!$H$3:$Q$3,0))*Tabela3[[#This Row],[QUANTIDADE]]</f>
        <v>4</v>
      </c>
      <c r="L7157" s="2" t="str">
        <f>TEXT(Tabela3[[#This Row],[DATA]],"MM")</f>
        <v>05</v>
      </c>
      <c r="M7157" s="2">
        <f>WEEKNUM(Tabela3[[#This Row],[DATA]])</f>
        <v>22</v>
      </c>
      <c r="N7157" s="18">
        <f>YEAR(Tabela3[[#This Row],[DATA]])</f>
        <v>2023</v>
      </c>
    </row>
    <row r="7158" spans="2:14">
      <c r="B7158" s="1">
        <v>45076</v>
      </c>
      <c r="C7158">
        <v>15150</v>
      </c>
      <c r="D7158">
        <f>COUNTIF(C$4:C7158,Tabela3[[#This Row],[COMANDA]])</f>
        <v>3</v>
      </c>
      <c r="E7158" t="s">
        <v>89</v>
      </c>
      <c r="F7158" t="s">
        <v>99</v>
      </c>
      <c r="G7158" t="s">
        <v>9</v>
      </c>
      <c r="H7158" t="s">
        <v>138</v>
      </c>
      <c r="I7158" s="2">
        <v>1</v>
      </c>
      <c r="J7158" t="s">
        <v>11</v>
      </c>
      <c r="K7158" s="21">
        <f>INDEX(LISTAS!$H:$Q,MATCH(BASE!H7158,LISTAS!$G:$G,0),MATCH(BASE!J7158,LISTAS!$H$3:$Q$3,0))*Tabela3[[#This Row],[QUANTIDADE]]</f>
        <v>4</v>
      </c>
      <c r="L7158" s="2" t="str">
        <f>TEXT(Tabela3[[#This Row],[DATA]],"MM")</f>
        <v>05</v>
      </c>
      <c r="M7158" s="2">
        <f>WEEKNUM(Tabela3[[#This Row],[DATA]])</f>
        <v>22</v>
      </c>
      <c r="N7158" s="18">
        <f>YEAR(Tabela3[[#This Row],[DATA]])</f>
        <v>2023</v>
      </c>
    </row>
    <row r="7159" spans="2:14">
      <c r="B7159" s="1">
        <v>45076</v>
      </c>
      <c r="C7159">
        <v>15150</v>
      </c>
      <c r="D7159">
        <f>COUNTIF(C$4:C7159,Tabela3[[#This Row],[COMANDA]])</f>
        <v>4</v>
      </c>
      <c r="E7159" t="s">
        <v>89</v>
      </c>
      <c r="F7159" t="s">
        <v>99</v>
      </c>
      <c r="G7159" t="s">
        <v>10</v>
      </c>
      <c r="H7159" t="s">
        <v>119</v>
      </c>
      <c r="I7159" s="2">
        <v>1</v>
      </c>
      <c r="J7159" t="s">
        <v>11</v>
      </c>
      <c r="K7159" s="21">
        <f>INDEX(LISTAS!$H:$Q,MATCH(BASE!H7159,LISTAS!$G:$G,0),MATCH(BASE!J7159,LISTAS!$H$3:$Q$3,0))*Tabela3[[#This Row],[QUANTIDADE]]</f>
        <v>6</v>
      </c>
      <c r="L7159" s="2" t="str">
        <f>TEXT(Tabela3[[#This Row],[DATA]],"MM")</f>
        <v>05</v>
      </c>
      <c r="M7159" s="2">
        <f>WEEKNUM(Tabela3[[#This Row],[DATA]])</f>
        <v>22</v>
      </c>
      <c r="N7159" s="18">
        <f>YEAR(Tabela3[[#This Row],[DATA]])</f>
        <v>2023</v>
      </c>
    </row>
    <row r="7160" spans="2:14">
      <c r="B7160" s="1">
        <v>45076</v>
      </c>
      <c r="C7160">
        <v>15151</v>
      </c>
      <c r="D7160">
        <f>COUNTIF(C$4:C7160,Tabela3[[#This Row],[COMANDA]])</f>
        <v>1</v>
      </c>
      <c r="E7160" t="s">
        <v>89</v>
      </c>
      <c r="F7160" t="s">
        <v>99</v>
      </c>
      <c r="G7160" t="s">
        <v>8</v>
      </c>
      <c r="H7160" t="s">
        <v>39</v>
      </c>
      <c r="I7160" s="2">
        <v>1</v>
      </c>
      <c r="J7160" t="s">
        <v>11</v>
      </c>
      <c r="K7160" s="21">
        <f>INDEX(LISTAS!$H:$Q,MATCH(BASE!H7160,LISTAS!$G:$G,0),MATCH(BASE!J7160,LISTAS!$H$3:$Q$3,0))*Tabela3[[#This Row],[QUANTIDADE]]</f>
        <v>12</v>
      </c>
      <c r="L7160" s="2" t="str">
        <f>TEXT(Tabela3[[#This Row],[DATA]],"MM")</f>
        <v>05</v>
      </c>
      <c r="M7160" s="2">
        <f>WEEKNUM(Tabela3[[#This Row],[DATA]])</f>
        <v>22</v>
      </c>
      <c r="N7160" s="18">
        <f>YEAR(Tabela3[[#This Row],[DATA]])</f>
        <v>2023</v>
      </c>
    </row>
    <row r="7161" spans="2:14">
      <c r="B7161" s="1">
        <v>45076</v>
      </c>
      <c r="C7161">
        <v>15152</v>
      </c>
      <c r="D7161">
        <f>COUNTIF(C$4:C7161,Tabela3[[#This Row],[COMANDA]])</f>
        <v>1</v>
      </c>
      <c r="E7161" t="s">
        <v>89</v>
      </c>
      <c r="F7161" t="s">
        <v>98</v>
      </c>
      <c r="G7161" t="s">
        <v>8</v>
      </c>
      <c r="H7161" t="s">
        <v>40</v>
      </c>
      <c r="I7161" s="2">
        <v>1</v>
      </c>
      <c r="J7161" t="s">
        <v>11</v>
      </c>
      <c r="K7161" s="21">
        <f>INDEX(LISTAS!$H:$Q,MATCH(BASE!H7161,LISTAS!$G:$G,0),MATCH(BASE!J7161,LISTAS!$H$3:$Q$3,0))*Tabela3[[#This Row],[QUANTIDADE]]</f>
        <v>14</v>
      </c>
      <c r="L7161" s="2" t="str">
        <f>TEXT(Tabela3[[#This Row],[DATA]],"MM")</f>
        <v>05</v>
      </c>
      <c r="M7161" s="2">
        <f>WEEKNUM(Tabela3[[#This Row],[DATA]])</f>
        <v>22</v>
      </c>
      <c r="N7161" s="18">
        <f>YEAR(Tabela3[[#This Row],[DATA]])</f>
        <v>2023</v>
      </c>
    </row>
    <row r="7162" spans="2:14">
      <c r="B7162" s="1">
        <v>45076</v>
      </c>
      <c r="C7162">
        <v>15152</v>
      </c>
      <c r="D7162">
        <f>COUNTIF(C$4:C7162,Tabela3[[#This Row],[COMANDA]])</f>
        <v>2</v>
      </c>
      <c r="E7162" t="s">
        <v>90</v>
      </c>
      <c r="F7162" t="s">
        <v>98</v>
      </c>
      <c r="G7162" t="s">
        <v>8</v>
      </c>
      <c r="H7162" t="s">
        <v>42</v>
      </c>
      <c r="I7162" s="2">
        <v>1</v>
      </c>
      <c r="J7162" t="s">
        <v>11</v>
      </c>
      <c r="K7162" s="21">
        <f>INDEX(LISTAS!$H:$Q,MATCH(BASE!H7162,LISTAS!$G:$G,0),MATCH(BASE!J7162,LISTAS!$H$3:$Q$3,0))*Tabela3[[#This Row],[QUANTIDADE]]</f>
        <v>16</v>
      </c>
      <c r="L7162" s="2" t="str">
        <f>TEXT(Tabela3[[#This Row],[DATA]],"MM")</f>
        <v>05</v>
      </c>
      <c r="M7162" s="2">
        <f>WEEKNUM(Tabela3[[#This Row],[DATA]])</f>
        <v>22</v>
      </c>
      <c r="N7162" s="18">
        <f>YEAR(Tabela3[[#This Row],[DATA]])</f>
        <v>2023</v>
      </c>
    </row>
    <row r="7163" spans="2:14">
      <c r="B7163" s="1">
        <v>45076</v>
      </c>
      <c r="C7163">
        <v>15153</v>
      </c>
      <c r="D7163">
        <f>COUNTIF(C$4:C7163,Tabela3[[#This Row],[COMANDA]])</f>
        <v>1</v>
      </c>
      <c r="E7163" t="s">
        <v>90</v>
      </c>
      <c r="F7163" t="s">
        <v>99</v>
      </c>
      <c r="G7163" t="s">
        <v>8</v>
      </c>
      <c r="H7163" t="s">
        <v>202</v>
      </c>
      <c r="I7163" s="2">
        <v>1</v>
      </c>
      <c r="J7163" t="s">
        <v>11</v>
      </c>
      <c r="K7163" s="21">
        <f>INDEX(LISTAS!$H:$Q,MATCH(BASE!H7163,LISTAS!$G:$G,0),MATCH(BASE!J7163,LISTAS!$H$3:$Q$3,0))*Tabela3[[#This Row],[QUANTIDADE]]</f>
        <v>20</v>
      </c>
      <c r="L7163" s="2" t="str">
        <f>TEXT(Tabela3[[#This Row],[DATA]],"MM")</f>
        <v>05</v>
      </c>
      <c r="M7163" s="2">
        <f>WEEKNUM(Tabela3[[#This Row],[DATA]])</f>
        <v>22</v>
      </c>
      <c r="N7163" s="18">
        <f>YEAR(Tabela3[[#This Row],[DATA]])</f>
        <v>2023</v>
      </c>
    </row>
    <row r="7164" spans="2:14">
      <c r="B7164" s="1">
        <v>45076</v>
      </c>
      <c r="C7164">
        <v>15154</v>
      </c>
      <c r="D7164">
        <f>COUNTIF(C$4:C7164,Tabela3[[#This Row],[COMANDA]])</f>
        <v>1</v>
      </c>
      <c r="E7164" t="s">
        <v>90</v>
      </c>
      <c r="F7164" t="s">
        <v>100</v>
      </c>
      <c r="G7164" t="s">
        <v>8</v>
      </c>
      <c r="H7164" t="s">
        <v>39</v>
      </c>
      <c r="I7164" s="2">
        <v>1</v>
      </c>
      <c r="J7164" t="s">
        <v>11</v>
      </c>
      <c r="K7164" s="21">
        <f>INDEX(LISTAS!$H:$Q,MATCH(BASE!H7164,LISTAS!$G:$G,0),MATCH(BASE!J7164,LISTAS!$H$3:$Q$3,0))*Tabela3[[#This Row],[QUANTIDADE]]</f>
        <v>12</v>
      </c>
      <c r="L7164" s="2" t="str">
        <f>TEXT(Tabela3[[#This Row],[DATA]],"MM")</f>
        <v>05</v>
      </c>
      <c r="M7164" s="2">
        <f>WEEKNUM(Tabela3[[#This Row],[DATA]])</f>
        <v>22</v>
      </c>
      <c r="N7164" s="18">
        <f>YEAR(Tabela3[[#This Row],[DATA]])</f>
        <v>2023</v>
      </c>
    </row>
    <row r="7165" spans="2:14">
      <c r="B7165" s="1">
        <v>45076</v>
      </c>
      <c r="C7165">
        <v>15154</v>
      </c>
      <c r="D7165">
        <f>COUNTIF(C$4:C7165,Tabela3[[#This Row],[COMANDA]])</f>
        <v>2</v>
      </c>
      <c r="E7165" t="s">
        <v>90</v>
      </c>
      <c r="F7165" t="s">
        <v>100</v>
      </c>
      <c r="G7165" t="s">
        <v>8</v>
      </c>
      <c r="H7165" t="s">
        <v>204</v>
      </c>
      <c r="I7165" s="2">
        <v>1</v>
      </c>
      <c r="J7165" t="s">
        <v>11</v>
      </c>
      <c r="K7165" s="21">
        <f>INDEX(LISTAS!$H:$Q,MATCH(BASE!H7165,LISTAS!$G:$G,0),MATCH(BASE!J7165,LISTAS!$H$3:$Q$3,0))*Tabela3[[#This Row],[QUANTIDADE]]</f>
        <v>18</v>
      </c>
      <c r="L7165" s="2" t="str">
        <f>TEXT(Tabela3[[#This Row],[DATA]],"MM")</f>
        <v>05</v>
      </c>
      <c r="M7165" s="2">
        <f>WEEKNUM(Tabela3[[#This Row],[DATA]])</f>
        <v>22</v>
      </c>
      <c r="N7165" s="18">
        <f>YEAR(Tabela3[[#This Row],[DATA]])</f>
        <v>2023</v>
      </c>
    </row>
    <row r="7166" spans="2:14">
      <c r="B7166" s="1">
        <v>45076</v>
      </c>
      <c r="C7166">
        <v>15154</v>
      </c>
      <c r="D7166">
        <f>COUNTIF(C$4:C7166,Tabela3[[#This Row],[COMANDA]])</f>
        <v>3</v>
      </c>
      <c r="E7166" t="s">
        <v>90</v>
      </c>
      <c r="F7166" t="s">
        <v>100</v>
      </c>
      <c r="G7166" t="s">
        <v>9</v>
      </c>
      <c r="H7166" t="s">
        <v>138</v>
      </c>
      <c r="I7166" s="2">
        <v>1</v>
      </c>
      <c r="J7166" t="s">
        <v>11</v>
      </c>
      <c r="K7166" s="21">
        <f>INDEX(LISTAS!$H:$Q,MATCH(BASE!H7166,LISTAS!$G:$G,0),MATCH(BASE!J7166,LISTAS!$H$3:$Q$3,0))*Tabela3[[#This Row],[QUANTIDADE]]</f>
        <v>4</v>
      </c>
      <c r="L7166" s="2" t="str">
        <f>TEXT(Tabela3[[#This Row],[DATA]],"MM")</f>
        <v>05</v>
      </c>
      <c r="M7166" s="2">
        <f>WEEKNUM(Tabela3[[#This Row],[DATA]])</f>
        <v>22</v>
      </c>
      <c r="N7166" s="18">
        <f>YEAR(Tabela3[[#This Row],[DATA]])</f>
        <v>2023</v>
      </c>
    </row>
    <row r="7167" spans="2:14">
      <c r="B7167" s="1">
        <v>45076</v>
      </c>
      <c r="C7167">
        <v>15155</v>
      </c>
      <c r="D7167">
        <f>COUNTIF(C$4:C7167,Tabela3[[#This Row],[COMANDA]])</f>
        <v>1</v>
      </c>
      <c r="E7167" t="s">
        <v>90</v>
      </c>
      <c r="F7167" t="s">
        <v>98</v>
      </c>
      <c r="G7167" t="s">
        <v>8</v>
      </c>
      <c r="H7167" t="s">
        <v>42</v>
      </c>
      <c r="I7167" s="2">
        <v>1</v>
      </c>
      <c r="J7167" t="s">
        <v>11</v>
      </c>
      <c r="K7167" s="21">
        <f>INDEX(LISTAS!$H:$Q,MATCH(BASE!H7167,LISTAS!$G:$G,0),MATCH(BASE!J7167,LISTAS!$H$3:$Q$3,0))*Tabela3[[#This Row],[QUANTIDADE]]</f>
        <v>16</v>
      </c>
      <c r="L7167" s="2" t="str">
        <f>TEXT(Tabela3[[#This Row],[DATA]],"MM")</f>
        <v>05</v>
      </c>
      <c r="M7167" s="2">
        <f>WEEKNUM(Tabela3[[#This Row],[DATA]])</f>
        <v>22</v>
      </c>
      <c r="N7167" s="18">
        <f>YEAR(Tabela3[[#This Row],[DATA]])</f>
        <v>2023</v>
      </c>
    </row>
    <row r="7168" spans="2:14">
      <c r="B7168" s="1">
        <v>45076</v>
      </c>
      <c r="C7168">
        <v>15155</v>
      </c>
      <c r="D7168">
        <f>COUNTIF(C$4:C7168,Tabela3[[#This Row],[COMANDA]])</f>
        <v>2</v>
      </c>
      <c r="E7168" t="s">
        <v>90</v>
      </c>
      <c r="F7168" t="s">
        <v>98</v>
      </c>
      <c r="G7168" t="s">
        <v>9</v>
      </c>
      <c r="H7168" t="s">
        <v>132</v>
      </c>
      <c r="I7168" s="2">
        <v>1</v>
      </c>
      <c r="J7168" t="s">
        <v>11</v>
      </c>
      <c r="K7168" s="21">
        <f>INDEX(LISTAS!$H:$Q,MATCH(BASE!H7168,LISTAS!$G:$G,0),MATCH(BASE!J7168,LISTAS!$H$3:$Q$3,0))*Tabela3[[#This Row],[QUANTIDADE]]</f>
        <v>3</v>
      </c>
      <c r="L7168" s="2" t="str">
        <f>TEXT(Tabela3[[#This Row],[DATA]],"MM")</f>
        <v>05</v>
      </c>
      <c r="M7168" s="2">
        <f>WEEKNUM(Tabela3[[#This Row],[DATA]])</f>
        <v>22</v>
      </c>
      <c r="N7168" s="18">
        <f>YEAR(Tabela3[[#This Row],[DATA]])</f>
        <v>2023</v>
      </c>
    </row>
    <row r="7169" spans="2:14">
      <c r="B7169" s="1">
        <v>45076</v>
      </c>
      <c r="C7169">
        <v>15156</v>
      </c>
      <c r="D7169">
        <f>COUNTIF(C$4:C7169,Tabela3[[#This Row],[COMANDA]])</f>
        <v>1</v>
      </c>
      <c r="E7169" t="s">
        <v>90</v>
      </c>
      <c r="F7169" t="s">
        <v>99</v>
      </c>
      <c r="G7169" t="s">
        <v>8</v>
      </c>
      <c r="H7169" t="s">
        <v>211</v>
      </c>
      <c r="I7169" s="2">
        <v>1</v>
      </c>
      <c r="J7169" t="s">
        <v>11</v>
      </c>
      <c r="K7169" s="21">
        <f>INDEX(LISTAS!$H:$Q,MATCH(BASE!H7169,LISTAS!$G:$G,0),MATCH(BASE!J7169,LISTAS!$H$3:$Q$3,0))*Tabela3[[#This Row],[QUANTIDADE]]</f>
        <v>20</v>
      </c>
      <c r="L7169" s="2" t="str">
        <f>TEXT(Tabela3[[#This Row],[DATA]],"MM")</f>
        <v>05</v>
      </c>
      <c r="M7169" s="2">
        <f>WEEKNUM(Tabela3[[#This Row],[DATA]])</f>
        <v>22</v>
      </c>
      <c r="N7169" s="18">
        <f>YEAR(Tabela3[[#This Row],[DATA]])</f>
        <v>2023</v>
      </c>
    </row>
    <row r="7170" spans="2:14">
      <c r="B7170" s="1">
        <v>45076</v>
      </c>
      <c r="C7170">
        <v>15157</v>
      </c>
      <c r="D7170">
        <f>COUNTIF(C$4:C7170,Tabela3[[#This Row],[COMANDA]])</f>
        <v>1</v>
      </c>
      <c r="E7170" t="s">
        <v>89</v>
      </c>
      <c r="F7170" t="s">
        <v>100</v>
      </c>
      <c r="G7170" t="s">
        <v>8</v>
      </c>
      <c r="H7170" t="s">
        <v>204</v>
      </c>
      <c r="I7170" s="2">
        <v>1</v>
      </c>
      <c r="J7170" t="s">
        <v>11</v>
      </c>
      <c r="K7170" s="21">
        <f>INDEX(LISTAS!$H:$Q,MATCH(BASE!H7170,LISTAS!$G:$G,0),MATCH(BASE!J7170,LISTAS!$H$3:$Q$3,0))*Tabela3[[#This Row],[QUANTIDADE]]</f>
        <v>18</v>
      </c>
      <c r="L7170" s="2" t="str">
        <f>TEXT(Tabela3[[#This Row],[DATA]],"MM")</f>
        <v>05</v>
      </c>
      <c r="M7170" s="2">
        <f>WEEKNUM(Tabela3[[#This Row],[DATA]])</f>
        <v>22</v>
      </c>
      <c r="N7170" s="18">
        <f>YEAR(Tabela3[[#This Row],[DATA]])</f>
        <v>2023</v>
      </c>
    </row>
    <row r="7171" spans="2:14">
      <c r="B7171" s="1">
        <v>45076</v>
      </c>
      <c r="C7171">
        <v>15157</v>
      </c>
      <c r="D7171">
        <f>COUNTIF(C$4:C7171,Tabela3[[#This Row],[COMANDA]])</f>
        <v>2</v>
      </c>
      <c r="E7171" t="s">
        <v>89</v>
      </c>
      <c r="F7171" t="s">
        <v>100</v>
      </c>
      <c r="G7171" t="s">
        <v>9</v>
      </c>
      <c r="H7171" t="s">
        <v>136</v>
      </c>
      <c r="I7171" s="2">
        <v>1</v>
      </c>
      <c r="J7171" t="s">
        <v>11</v>
      </c>
      <c r="K7171" s="21">
        <f>INDEX(LISTAS!$H:$Q,MATCH(BASE!H7171,LISTAS!$G:$G,0),MATCH(BASE!J7171,LISTAS!$H$3:$Q$3,0))*Tabela3[[#This Row],[QUANTIDADE]]</f>
        <v>4</v>
      </c>
      <c r="L7171" s="2" t="str">
        <f>TEXT(Tabela3[[#This Row],[DATA]],"MM")</f>
        <v>05</v>
      </c>
      <c r="M7171" s="2">
        <f>WEEKNUM(Tabela3[[#This Row],[DATA]])</f>
        <v>22</v>
      </c>
      <c r="N7171" s="18">
        <f>YEAR(Tabela3[[#This Row],[DATA]])</f>
        <v>2023</v>
      </c>
    </row>
    <row r="7172" spans="2:14">
      <c r="B7172" s="1">
        <v>45076</v>
      </c>
      <c r="C7172">
        <v>15158</v>
      </c>
      <c r="D7172">
        <v>1</v>
      </c>
      <c r="E7172" t="s">
        <v>89</v>
      </c>
      <c r="F7172" t="s">
        <v>375</v>
      </c>
      <c r="G7172" t="s">
        <v>8</v>
      </c>
      <c r="H7172" t="s">
        <v>206</v>
      </c>
      <c r="I7172" s="2">
        <v>1</v>
      </c>
      <c r="J7172" t="s">
        <v>11</v>
      </c>
      <c r="K7172" s="21">
        <f>INDEX(LISTAS!$H:$Q,MATCH(BASE!H7172,LISTAS!$G:$G,0),MATCH(BASE!J7172,LISTAS!$H$3:$Q$3,0))*Tabela3[[#This Row],[QUANTIDADE]]</f>
        <v>18</v>
      </c>
      <c r="L7172" s="2" t="str">
        <f>TEXT(Tabela3[[#This Row],[DATA]],"MM")</f>
        <v>05</v>
      </c>
      <c r="M7172" s="2">
        <f>WEEKNUM(Tabela3[[#This Row],[DATA]])</f>
        <v>22</v>
      </c>
      <c r="N7172" s="18">
        <f>YEAR(Tabela3[[#This Row],[DATA]])</f>
        <v>2023</v>
      </c>
    </row>
    <row r="7173" spans="2:14">
      <c r="B7173" s="1">
        <v>45076</v>
      </c>
      <c r="C7173">
        <v>15159</v>
      </c>
      <c r="D7173">
        <f>COUNTIF(C$4:C7173,Tabela3[[#This Row],[COMANDA]])</f>
        <v>1</v>
      </c>
      <c r="E7173" t="s">
        <v>90</v>
      </c>
      <c r="F7173" t="s">
        <v>98</v>
      </c>
      <c r="G7173" t="s">
        <v>8</v>
      </c>
      <c r="H7173" t="s">
        <v>211</v>
      </c>
      <c r="I7173" s="2">
        <v>1</v>
      </c>
      <c r="J7173" t="s">
        <v>11</v>
      </c>
      <c r="K7173" s="21">
        <f>INDEX(LISTAS!$H:$Q,MATCH(BASE!H7173,LISTAS!$G:$G,0),MATCH(BASE!J7173,LISTAS!$H$3:$Q$3,0))*Tabela3[[#This Row],[QUANTIDADE]]</f>
        <v>20</v>
      </c>
      <c r="L7173" s="2" t="str">
        <f>TEXT(Tabela3[[#This Row],[DATA]],"MM")</f>
        <v>05</v>
      </c>
      <c r="M7173" s="2">
        <f>WEEKNUM(Tabela3[[#This Row],[DATA]])</f>
        <v>22</v>
      </c>
      <c r="N7173" s="18">
        <f>YEAR(Tabela3[[#This Row],[DATA]])</f>
        <v>2023</v>
      </c>
    </row>
    <row r="7174" spans="2:14">
      <c r="B7174" s="1">
        <v>45076</v>
      </c>
      <c r="C7174">
        <v>15160</v>
      </c>
      <c r="D7174">
        <f>COUNTIF(C$4:C7174,Tabela3[[#This Row],[COMANDA]])</f>
        <v>1</v>
      </c>
      <c r="E7174" t="s">
        <v>89</v>
      </c>
      <c r="F7174" t="s">
        <v>375</v>
      </c>
      <c r="G7174" t="s">
        <v>8</v>
      </c>
      <c r="H7174" t="s">
        <v>42</v>
      </c>
      <c r="I7174" s="2">
        <v>1</v>
      </c>
      <c r="J7174" t="s">
        <v>12</v>
      </c>
      <c r="K7174" s="21">
        <f>INDEX(LISTAS!$H:$Q,MATCH(BASE!H7174,LISTAS!$G:$G,0),MATCH(BASE!J7174,LISTAS!$H$3:$Q$3,0))*Tabela3[[#This Row],[QUANTIDADE]]</f>
        <v>14.4</v>
      </c>
      <c r="L7174" s="2" t="str">
        <f>TEXT(Tabela3[[#This Row],[DATA]],"MM")</f>
        <v>05</v>
      </c>
      <c r="M7174" s="2">
        <f>WEEKNUM(Tabela3[[#This Row],[DATA]])</f>
        <v>22</v>
      </c>
      <c r="N7174" s="18">
        <f>YEAR(Tabela3[[#This Row],[DATA]])</f>
        <v>2023</v>
      </c>
    </row>
    <row r="7175" spans="2:14">
      <c r="B7175" s="1">
        <v>45076</v>
      </c>
      <c r="C7175">
        <v>15161</v>
      </c>
      <c r="D7175">
        <f>COUNTIF(C$4:C7175,Tabela3[[#This Row],[COMANDA]])</f>
        <v>1</v>
      </c>
      <c r="E7175" t="s">
        <v>90</v>
      </c>
      <c r="F7175" t="s">
        <v>99</v>
      </c>
      <c r="G7175" t="s">
        <v>8</v>
      </c>
      <c r="H7175" t="s">
        <v>202</v>
      </c>
      <c r="I7175" s="2">
        <v>1</v>
      </c>
      <c r="J7175" t="s">
        <v>11</v>
      </c>
      <c r="K7175" s="21">
        <f>INDEX(LISTAS!$H:$Q,MATCH(BASE!H7175,LISTAS!$G:$G,0),MATCH(BASE!J7175,LISTAS!$H$3:$Q$3,0))*Tabela3[[#This Row],[QUANTIDADE]]</f>
        <v>20</v>
      </c>
      <c r="L7175" s="2" t="str">
        <f>TEXT(Tabela3[[#This Row],[DATA]],"MM")</f>
        <v>05</v>
      </c>
      <c r="M7175" s="2">
        <f>WEEKNUM(Tabela3[[#This Row],[DATA]])</f>
        <v>22</v>
      </c>
      <c r="N7175" s="18">
        <f>YEAR(Tabela3[[#This Row],[DATA]])</f>
        <v>2023</v>
      </c>
    </row>
    <row r="7176" spans="2:14">
      <c r="B7176" s="1">
        <v>45076</v>
      </c>
      <c r="C7176">
        <v>15161</v>
      </c>
      <c r="D7176">
        <f>COUNTIF(C$4:C7176,Tabela3[[#This Row],[COMANDA]])</f>
        <v>2</v>
      </c>
      <c r="E7176" t="s">
        <v>90</v>
      </c>
      <c r="F7176" t="s">
        <v>99</v>
      </c>
      <c r="G7176" t="s">
        <v>8</v>
      </c>
      <c r="H7176" t="s">
        <v>211</v>
      </c>
      <c r="I7176" s="2">
        <v>1</v>
      </c>
      <c r="J7176" t="s">
        <v>11</v>
      </c>
      <c r="K7176" s="21">
        <f>INDEX(LISTAS!$H:$Q,MATCH(BASE!H7176,LISTAS!$G:$G,0),MATCH(BASE!J7176,LISTAS!$H$3:$Q$3,0))*Tabela3[[#This Row],[QUANTIDADE]]</f>
        <v>20</v>
      </c>
      <c r="L7176" s="2" t="str">
        <f>TEXT(Tabela3[[#This Row],[DATA]],"MM")</f>
        <v>05</v>
      </c>
      <c r="M7176" s="2">
        <f>WEEKNUM(Tabela3[[#This Row],[DATA]])</f>
        <v>22</v>
      </c>
      <c r="N7176" s="18">
        <f>YEAR(Tabela3[[#This Row],[DATA]])</f>
        <v>2023</v>
      </c>
    </row>
    <row r="7177" spans="2:14">
      <c r="B7177" s="1">
        <v>45076</v>
      </c>
      <c r="C7177">
        <v>15161</v>
      </c>
      <c r="D7177">
        <f>COUNTIF(C$4:C7177,Tabela3[[#This Row],[COMANDA]])</f>
        <v>3</v>
      </c>
      <c r="E7177" t="s">
        <v>90</v>
      </c>
      <c r="F7177" t="s">
        <v>99</v>
      </c>
      <c r="G7177" t="s">
        <v>61</v>
      </c>
      <c r="H7177" t="s">
        <v>161</v>
      </c>
      <c r="I7177" s="2">
        <v>1</v>
      </c>
      <c r="J7177" t="s">
        <v>11</v>
      </c>
      <c r="K7177" s="21">
        <f>INDEX(LISTAS!$H:$Q,MATCH(BASE!H7177,LISTAS!$G:$G,0),MATCH(BASE!J7177,LISTAS!$H$3:$Q$3,0))*Tabela3[[#This Row],[QUANTIDADE]]</f>
        <v>3</v>
      </c>
      <c r="L7177" s="2" t="str">
        <f>TEXT(Tabela3[[#This Row],[DATA]],"MM")</f>
        <v>05</v>
      </c>
      <c r="M7177" s="2">
        <f>WEEKNUM(Tabela3[[#This Row],[DATA]])</f>
        <v>22</v>
      </c>
      <c r="N7177" s="18">
        <f>YEAR(Tabela3[[#This Row],[DATA]])</f>
        <v>2023</v>
      </c>
    </row>
    <row r="7178" spans="2:14">
      <c r="B7178" s="1">
        <v>45076</v>
      </c>
      <c r="C7178">
        <v>15161</v>
      </c>
      <c r="D7178">
        <f>COUNTIF(C$4:C7178,Tabela3[[#This Row],[COMANDA]])</f>
        <v>4</v>
      </c>
      <c r="E7178" t="s">
        <v>90</v>
      </c>
      <c r="F7178" t="s">
        <v>99</v>
      </c>
      <c r="G7178" t="s">
        <v>9</v>
      </c>
      <c r="H7178" t="s">
        <v>136</v>
      </c>
      <c r="I7178" s="2">
        <v>1</v>
      </c>
      <c r="J7178" t="s">
        <v>11</v>
      </c>
      <c r="K7178" s="21">
        <f>INDEX(LISTAS!$H:$Q,MATCH(BASE!H7178,LISTAS!$G:$G,0),MATCH(BASE!J7178,LISTAS!$H$3:$Q$3,0))*Tabela3[[#This Row],[QUANTIDADE]]</f>
        <v>4</v>
      </c>
      <c r="L7178" s="2" t="str">
        <f>TEXT(Tabela3[[#This Row],[DATA]],"MM")</f>
        <v>05</v>
      </c>
      <c r="M7178" s="2">
        <f>WEEKNUM(Tabela3[[#This Row],[DATA]])</f>
        <v>22</v>
      </c>
      <c r="N7178" s="18">
        <f>YEAR(Tabela3[[#This Row],[DATA]])</f>
        <v>2023</v>
      </c>
    </row>
    <row r="7179" spans="2:14">
      <c r="B7179" s="1">
        <v>45076</v>
      </c>
      <c r="C7179">
        <v>15162</v>
      </c>
      <c r="D7179">
        <f>COUNTIF(C$4:C7179,Tabela3[[#This Row],[COMANDA]])</f>
        <v>1</v>
      </c>
      <c r="E7179" t="s">
        <v>90</v>
      </c>
      <c r="F7179" t="s">
        <v>99</v>
      </c>
      <c r="G7179" t="s">
        <v>8</v>
      </c>
      <c r="H7179" t="s">
        <v>39</v>
      </c>
      <c r="I7179" s="2">
        <v>1</v>
      </c>
      <c r="J7179" t="s">
        <v>11</v>
      </c>
      <c r="K7179" s="21">
        <f>INDEX(LISTAS!$H:$Q,MATCH(BASE!H7179,LISTAS!$G:$G,0),MATCH(BASE!J7179,LISTAS!$H$3:$Q$3,0))*Tabela3[[#This Row],[QUANTIDADE]]</f>
        <v>12</v>
      </c>
      <c r="L7179" s="2" t="str">
        <f>TEXT(Tabela3[[#This Row],[DATA]],"MM")</f>
        <v>05</v>
      </c>
      <c r="M7179" s="2">
        <f>WEEKNUM(Tabela3[[#This Row],[DATA]])</f>
        <v>22</v>
      </c>
      <c r="N7179" s="18">
        <f>YEAR(Tabela3[[#This Row],[DATA]])</f>
        <v>2023</v>
      </c>
    </row>
    <row r="7180" spans="2:14">
      <c r="B7180" s="1">
        <v>45076</v>
      </c>
      <c r="C7180">
        <v>15162</v>
      </c>
      <c r="D7180">
        <f>COUNTIF(C$4:C7180,Tabela3[[#This Row],[COMANDA]])</f>
        <v>2</v>
      </c>
      <c r="E7180" t="s">
        <v>90</v>
      </c>
      <c r="F7180" t="s">
        <v>99</v>
      </c>
      <c r="G7180" t="s">
        <v>9</v>
      </c>
      <c r="H7180" t="s">
        <v>135</v>
      </c>
      <c r="I7180" s="2">
        <v>1</v>
      </c>
      <c r="J7180" t="s">
        <v>11</v>
      </c>
      <c r="K7180" s="21">
        <f>INDEX(LISTAS!$H:$Q,MATCH(BASE!H7180,LISTAS!$G:$G,0),MATCH(BASE!J7180,LISTAS!$H$3:$Q$3,0))*Tabela3[[#This Row],[QUANTIDADE]]</f>
        <v>4</v>
      </c>
      <c r="L7180" s="2" t="str">
        <f>TEXT(Tabela3[[#This Row],[DATA]],"MM")</f>
        <v>05</v>
      </c>
      <c r="M7180" s="2">
        <f>WEEKNUM(Tabela3[[#This Row],[DATA]])</f>
        <v>22</v>
      </c>
      <c r="N7180" s="18">
        <f>YEAR(Tabela3[[#This Row],[DATA]])</f>
        <v>2023</v>
      </c>
    </row>
    <row r="7181" spans="2:14">
      <c r="B7181" s="1">
        <v>45076</v>
      </c>
      <c r="C7181">
        <v>15163</v>
      </c>
      <c r="D7181">
        <f>COUNTIF(C$4:C7181,Tabela3[[#This Row],[COMANDA]])</f>
        <v>1</v>
      </c>
      <c r="E7181" t="s">
        <v>90</v>
      </c>
      <c r="F7181" t="s">
        <v>98</v>
      </c>
      <c r="G7181" t="s">
        <v>8</v>
      </c>
      <c r="H7181" t="s">
        <v>211</v>
      </c>
      <c r="I7181" s="2">
        <v>1</v>
      </c>
      <c r="J7181" t="s">
        <v>11</v>
      </c>
      <c r="K7181" s="21">
        <f>INDEX(LISTAS!$H:$Q,MATCH(BASE!H7181,LISTAS!$G:$G,0),MATCH(BASE!J7181,LISTAS!$H$3:$Q$3,0))*Tabela3[[#This Row],[QUANTIDADE]]</f>
        <v>20</v>
      </c>
      <c r="L7181" s="2" t="str">
        <f>TEXT(Tabela3[[#This Row],[DATA]],"MM")</f>
        <v>05</v>
      </c>
      <c r="M7181" s="2">
        <f>WEEKNUM(Tabela3[[#This Row],[DATA]])</f>
        <v>22</v>
      </c>
      <c r="N7181" s="18">
        <f>YEAR(Tabela3[[#This Row],[DATA]])</f>
        <v>2023</v>
      </c>
    </row>
    <row r="7182" spans="2:14">
      <c r="B7182" s="1">
        <v>45076</v>
      </c>
      <c r="C7182">
        <v>15164</v>
      </c>
      <c r="D7182">
        <f>COUNTIF(C$4:C7182,Tabela3[[#This Row],[COMANDA]])</f>
        <v>1</v>
      </c>
      <c r="E7182" t="s">
        <v>90</v>
      </c>
      <c r="F7182" t="s">
        <v>375</v>
      </c>
      <c r="G7182" t="s">
        <v>8</v>
      </c>
      <c r="H7182" t="s">
        <v>202</v>
      </c>
      <c r="I7182" s="2">
        <v>1</v>
      </c>
      <c r="J7182" t="s">
        <v>12</v>
      </c>
      <c r="K7182" s="21">
        <f>INDEX(LISTAS!$H:$Q,MATCH(BASE!H7182,LISTAS!$G:$G,0),MATCH(BASE!J7182,LISTAS!$H$3:$Q$3,0))*Tabela3[[#This Row],[QUANTIDADE]]</f>
        <v>18</v>
      </c>
      <c r="L7182" s="2" t="str">
        <f>TEXT(Tabela3[[#This Row],[DATA]],"MM")</f>
        <v>05</v>
      </c>
      <c r="M7182" s="2">
        <f>WEEKNUM(Tabela3[[#This Row],[DATA]])</f>
        <v>22</v>
      </c>
      <c r="N7182" s="18">
        <f>YEAR(Tabela3[[#This Row],[DATA]])</f>
        <v>2023</v>
      </c>
    </row>
    <row r="7183" spans="2:14">
      <c r="B7183" s="1">
        <v>45076</v>
      </c>
      <c r="C7183">
        <v>15165</v>
      </c>
      <c r="D7183">
        <f>COUNTIF(C$4:C7183,Tabela3[[#This Row],[COMANDA]])</f>
        <v>1</v>
      </c>
      <c r="E7183" t="s">
        <v>90</v>
      </c>
      <c r="F7183" t="s">
        <v>532</v>
      </c>
      <c r="G7183" t="s">
        <v>8</v>
      </c>
      <c r="H7183" t="s">
        <v>204</v>
      </c>
      <c r="I7183" s="2">
        <v>1</v>
      </c>
      <c r="J7183" t="s">
        <v>11</v>
      </c>
      <c r="K7183" s="21">
        <f>INDEX(LISTAS!$H:$Q,MATCH(BASE!H7183,LISTAS!$G:$G,0),MATCH(BASE!J7183,LISTAS!$H$3:$Q$3,0))*Tabela3[[#This Row],[QUANTIDADE]]</f>
        <v>18</v>
      </c>
      <c r="L7183" s="2" t="str">
        <f>TEXT(Tabela3[[#This Row],[DATA]],"MM")</f>
        <v>05</v>
      </c>
      <c r="M7183" s="2">
        <f>WEEKNUM(Tabela3[[#This Row],[DATA]])</f>
        <v>22</v>
      </c>
      <c r="N7183" s="18">
        <f>YEAR(Tabela3[[#This Row],[DATA]])</f>
        <v>2023</v>
      </c>
    </row>
    <row r="7184" spans="2:14">
      <c r="B7184" s="1">
        <v>45076</v>
      </c>
      <c r="C7184">
        <v>15166</v>
      </c>
      <c r="D7184">
        <f>COUNTIF(C$4:C7184,Tabela3[[#This Row],[COMANDA]])</f>
        <v>1</v>
      </c>
      <c r="E7184" t="s">
        <v>90</v>
      </c>
      <c r="F7184" t="s">
        <v>99</v>
      </c>
      <c r="G7184" t="s">
        <v>8</v>
      </c>
      <c r="H7184" t="s">
        <v>39</v>
      </c>
      <c r="I7184" s="2">
        <v>1</v>
      </c>
      <c r="J7184" t="s">
        <v>11</v>
      </c>
      <c r="K7184" s="21">
        <f>INDEX(LISTAS!$H:$Q,MATCH(BASE!H7184,LISTAS!$G:$G,0),MATCH(BASE!J7184,LISTAS!$H$3:$Q$3,0))*Tabela3[[#This Row],[QUANTIDADE]]</f>
        <v>12</v>
      </c>
      <c r="L7184" s="2" t="str">
        <f>TEXT(Tabela3[[#This Row],[DATA]],"MM")</f>
        <v>05</v>
      </c>
      <c r="M7184" s="2">
        <f>WEEKNUM(Tabela3[[#This Row],[DATA]])</f>
        <v>22</v>
      </c>
      <c r="N7184" s="18">
        <f>YEAR(Tabela3[[#This Row],[DATA]])</f>
        <v>2023</v>
      </c>
    </row>
    <row r="7185" spans="2:14">
      <c r="B7185" s="1">
        <v>45076</v>
      </c>
      <c r="C7185">
        <v>15166</v>
      </c>
      <c r="D7185">
        <f>COUNTIF(C$4:C7185,Tabela3[[#This Row],[COMANDA]])</f>
        <v>2</v>
      </c>
      <c r="E7185" t="s">
        <v>90</v>
      </c>
      <c r="F7185" t="s">
        <v>99</v>
      </c>
      <c r="G7185" t="s">
        <v>61</v>
      </c>
      <c r="H7185" t="s">
        <v>166</v>
      </c>
      <c r="I7185" s="2">
        <v>1</v>
      </c>
      <c r="J7185" t="s">
        <v>11</v>
      </c>
      <c r="K7185" s="21">
        <f>INDEX(LISTAS!$H:$Q,MATCH(BASE!H7185,LISTAS!$G:$G,0),MATCH(BASE!J7185,LISTAS!$H$3:$Q$3,0))*Tabela3[[#This Row],[QUANTIDADE]]</f>
        <v>8</v>
      </c>
      <c r="L7185" s="2" t="str">
        <f>TEXT(Tabela3[[#This Row],[DATA]],"MM")</f>
        <v>05</v>
      </c>
      <c r="M7185" s="2">
        <f>WEEKNUM(Tabela3[[#This Row],[DATA]])</f>
        <v>22</v>
      </c>
      <c r="N7185" s="18">
        <f>YEAR(Tabela3[[#This Row],[DATA]])</f>
        <v>2023</v>
      </c>
    </row>
    <row r="7186" spans="2:14">
      <c r="B7186" s="1">
        <v>45076</v>
      </c>
      <c r="C7186">
        <v>15167</v>
      </c>
      <c r="D7186">
        <f>COUNTIF(C$4:C7186,Tabela3[[#This Row],[COMANDA]])</f>
        <v>1</v>
      </c>
      <c r="E7186" t="s">
        <v>90</v>
      </c>
      <c r="F7186" t="s">
        <v>99</v>
      </c>
      <c r="G7186" t="s">
        <v>8</v>
      </c>
      <c r="H7186" t="s">
        <v>202</v>
      </c>
      <c r="I7186" s="2">
        <v>1</v>
      </c>
      <c r="J7186" t="s">
        <v>11</v>
      </c>
      <c r="K7186" s="21">
        <f>INDEX(LISTAS!$H:$Q,MATCH(BASE!H7186,LISTAS!$G:$G,0),MATCH(BASE!J7186,LISTAS!$H$3:$Q$3,0))*Tabela3[[#This Row],[QUANTIDADE]]</f>
        <v>20</v>
      </c>
      <c r="L7186" s="2" t="str">
        <f>TEXT(Tabela3[[#This Row],[DATA]],"MM")</f>
        <v>05</v>
      </c>
      <c r="M7186" s="2">
        <f>WEEKNUM(Tabela3[[#This Row],[DATA]])</f>
        <v>22</v>
      </c>
      <c r="N7186" s="18">
        <f>YEAR(Tabela3[[#This Row],[DATA]])</f>
        <v>2023</v>
      </c>
    </row>
    <row r="7187" spans="2:14">
      <c r="B7187" s="1">
        <v>45076</v>
      </c>
      <c r="C7187">
        <v>15168</v>
      </c>
      <c r="D7187">
        <f>COUNTIF(C$4:C7187,Tabela3[[#This Row],[COMANDA]])</f>
        <v>1</v>
      </c>
      <c r="E7187" t="s">
        <v>89</v>
      </c>
      <c r="F7187" t="s">
        <v>99</v>
      </c>
      <c r="G7187" t="s">
        <v>8</v>
      </c>
      <c r="H7187" t="s">
        <v>42</v>
      </c>
      <c r="I7187" s="2">
        <v>1</v>
      </c>
      <c r="J7187" t="s">
        <v>11</v>
      </c>
      <c r="K7187" s="21">
        <f>INDEX(LISTAS!$H:$Q,MATCH(BASE!H7187,LISTAS!$G:$G,0),MATCH(BASE!J7187,LISTAS!$H$3:$Q$3,0))*Tabela3[[#This Row],[QUANTIDADE]]</f>
        <v>16</v>
      </c>
      <c r="L7187" s="2" t="str">
        <f>TEXT(Tabela3[[#This Row],[DATA]],"MM")</f>
        <v>05</v>
      </c>
      <c r="M7187" s="2">
        <f>WEEKNUM(Tabela3[[#This Row],[DATA]])</f>
        <v>22</v>
      </c>
      <c r="N7187" s="18">
        <f>YEAR(Tabela3[[#This Row],[DATA]])</f>
        <v>2023</v>
      </c>
    </row>
    <row r="7188" spans="2:14">
      <c r="B7188" s="1">
        <v>45076</v>
      </c>
      <c r="C7188" t="s">
        <v>531</v>
      </c>
      <c r="D7188">
        <f>COUNTIF(C$4:C7188,Tabela3[[#This Row],[COMANDA]])</f>
        <v>2</v>
      </c>
      <c r="E7188" t="s">
        <v>1</v>
      </c>
      <c r="G7188" t="s">
        <v>63</v>
      </c>
      <c r="H7188" t="s">
        <v>180</v>
      </c>
      <c r="I7188" s="2">
        <v>1</v>
      </c>
      <c r="J7188" t="s">
        <v>11</v>
      </c>
      <c r="K7188" s="21">
        <f>INDEX(LISTAS!$H:$Q,MATCH(BASE!H7188,LISTAS!$G:$G,0),MATCH(BASE!J7188,LISTAS!$H$3:$Q$3,0))*Tabela3[[#This Row],[QUANTIDADE]]</f>
        <v>6</v>
      </c>
      <c r="L7188" s="2" t="str">
        <f>TEXT(Tabela3[[#This Row],[DATA]],"MM")</f>
        <v>05</v>
      </c>
      <c r="M7188" s="2">
        <f>WEEKNUM(Tabela3[[#This Row],[DATA]])</f>
        <v>22</v>
      </c>
      <c r="N7188" s="18">
        <f>YEAR(Tabela3[[#This Row],[DATA]])</f>
        <v>2023</v>
      </c>
    </row>
    <row r="7189" spans="2:14">
      <c r="B7189" s="1">
        <v>45076</v>
      </c>
      <c r="C7189" t="s">
        <v>531</v>
      </c>
      <c r="D7189">
        <f>COUNTIF(C$4:C7189,Tabela3[[#This Row],[COMANDA]])</f>
        <v>3</v>
      </c>
      <c r="E7189" t="s">
        <v>1</v>
      </c>
      <c r="G7189" t="s">
        <v>77</v>
      </c>
      <c r="H7189" t="s">
        <v>224</v>
      </c>
      <c r="I7189" s="2">
        <v>5</v>
      </c>
      <c r="J7189" t="s">
        <v>11</v>
      </c>
      <c r="K7189" s="21">
        <f>INDEX(LISTAS!$H:$Q,MATCH(BASE!H7189,LISTAS!$G:$G,0),MATCH(BASE!J7189,LISTAS!$H$3:$Q$3,0))*Tabela3[[#This Row],[QUANTIDADE]]</f>
        <v>27.5</v>
      </c>
      <c r="L7189" s="2" t="str">
        <f>TEXT(Tabela3[[#This Row],[DATA]],"MM")</f>
        <v>05</v>
      </c>
      <c r="M7189" s="2">
        <f>WEEKNUM(Tabela3[[#This Row],[DATA]])</f>
        <v>22</v>
      </c>
      <c r="N7189" s="18">
        <f>YEAR(Tabela3[[#This Row],[DATA]])</f>
        <v>2023</v>
      </c>
    </row>
    <row r="7190" spans="2:14">
      <c r="B7190" s="1">
        <v>45076</v>
      </c>
      <c r="C7190" t="s">
        <v>531</v>
      </c>
      <c r="D7190">
        <f>COUNTIF(C$4:C7190,Tabela3[[#This Row],[COMANDA]])</f>
        <v>4</v>
      </c>
      <c r="E7190" t="s">
        <v>1</v>
      </c>
      <c r="G7190" t="s">
        <v>77</v>
      </c>
      <c r="H7190" t="s">
        <v>83</v>
      </c>
      <c r="I7190" s="2">
        <v>1</v>
      </c>
      <c r="J7190" t="s">
        <v>11</v>
      </c>
      <c r="K7190" s="21">
        <f>INDEX(LISTAS!$H:$Q,MATCH(BASE!H7190,LISTAS!$G:$G,0),MATCH(BASE!J7190,LISTAS!$H$3:$Q$3,0))*Tabela3[[#This Row],[QUANTIDADE]]</f>
        <v>4.5</v>
      </c>
      <c r="L7190" s="2" t="str">
        <f>TEXT(Tabela3[[#This Row],[DATA]],"MM")</f>
        <v>05</v>
      </c>
      <c r="M7190" s="2">
        <f>WEEKNUM(Tabela3[[#This Row],[DATA]])</f>
        <v>22</v>
      </c>
      <c r="N7190" s="18">
        <f>YEAR(Tabela3[[#This Row],[DATA]])</f>
        <v>2023</v>
      </c>
    </row>
    <row r="7191" spans="2:14">
      <c r="B7191" s="1">
        <v>45076</v>
      </c>
      <c r="C7191" t="s">
        <v>531</v>
      </c>
      <c r="D7191">
        <f>COUNTIF(C$4:C7191,Tabela3[[#This Row],[COMANDA]])</f>
        <v>5</v>
      </c>
      <c r="E7191" t="s">
        <v>1</v>
      </c>
      <c r="G7191" t="s">
        <v>9</v>
      </c>
      <c r="H7191" t="s">
        <v>214</v>
      </c>
      <c r="I7191" s="2">
        <v>6</v>
      </c>
      <c r="J7191" t="s">
        <v>11</v>
      </c>
      <c r="K7191" s="21">
        <f>INDEX(LISTAS!$H:$Q,MATCH(BASE!H7191,LISTAS!$G:$G,0),MATCH(BASE!J7191,LISTAS!$H$3:$Q$3,0))*Tabela3[[#This Row],[QUANTIDADE]]</f>
        <v>6</v>
      </c>
      <c r="L7191" s="2" t="str">
        <f>TEXT(Tabela3[[#This Row],[DATA]],"MM")</f>
        <v>05</v>
      </c>
      <c r="M7191" s="2">
        <f>WEEKNUM(Tabela3[[#This Row],[DATA]])</f>
        <v>22</v>
      </c>
      <c r="N7191" s="18">
        <f>YEAR(Tabela3[[#This Row],[DATA]])</f>
        <v>2023</v>
      </c>
    </row>
    <row r="7192" spans="2:14">
      <c r="B7192" s="1">
        <v>45076</v>
      </c>
      <c r="C7192" t="s">
        <v>531</v>
      </c>
      <c r="D7192">
        <f>COUNTIF(C$4:C7192,Tabela3[[#This Row],[COMANDA]])</f>
        <v>6</v>
      </c>
      <c r="E7192" t="s">
        <v>1</v>
      </c>
      <c r="G7192" t="s">
        <v>74</v>
      </c>
      <c r="H7192" t="s">
        <v>76</v>
      </c>
      <c r="I7192" s="2">
        <v>4</v>
      </c>
      <c r="J7192" t="s">
        <v>11</v>
      </c>
      <c r="K7192" s="21">
        <f>INDEX(LISTAS!$H:$Q,MATCH(BASE!H7192,LISTAS!$G:$G,0),MATCH(BASE!J7192,LISTAS!$H$3:$Q$3,0))*Tabela3[[#This Row],[QUANTIDADE]]</f>
        <v>8</v>
      </c>
      <c r="L7192" s="2" t="str">
        <f>TEXT(Tabela3[[#This Row],[DATA]],"MM")</f>
        <v>05</v>
      </c>
      <c r="M7192" s="2">
        <f>WEEKNUM(Tabela3[[#This Row],[DATA]])</f>
        <v>22</v>
      </c>
      <c r="N7192" s="18">
        <f>YEAR(Tabela3[[#This Row],[DATA]])</f>
        <v>2023</v>
      </c>
    </row>
    <row r="7193" spans="2:14">
      <c r="B7193" s="1">
        <v>45076</v>
      </c>
      <c r="C7193" t="s">
        <v>531</v>
      </c>
      <c r="D7193">
        <f>COUNTIF(C$4:C7193,Tabela3[[#This Row],[COMANDA]])</f>
        <v>7</v>
      </c>
      <c r="E7193" t="s">
        <v>1</v>
      </c>
      <c r="G7193" t="s">
        <v>74</v>
      </c>
      <c r="H7193" t="s">
        <v>120</v>
      </c>
      <c r="I7193" s="2">
        <v>1</v>
      </c>
      <c r="J7193" t="s">
        <v>11</v>
      </c>
      <c r="K7193" s="21">
        <f>INDEX(LISTAS!$H:$Q,MATCH(BASE!H7193,LISTAS!$G:$G,0),MATCH(BASE!J7193,LISTAS!$H$3:$Q$3,0))*Tabela3[[#This Row],[QUANTIDADE]]</f>
        <v>3</v>
      </c>
      <c r="L7193" s="2" t="str">
        <f>TEXT(Tabela3[[#This Row],[DATA]],"MM")</f>
        <v>05</v>
      </c>
      <c r="M7193" s="2">
        <f>WEEKNUM(Tabela3[[#This Row],[DATA]])</f>
        <v>22</v>
      </c>
      <c r="N7193" s="18">
        <f>YEAR(Tabela3[[#This Row],[DATA]])</f>
        <v>2023</v>
      </c>
    </row>
    <row r="7194" spans="2:14">
      <c r="B7194" s="1">
        <v>45076</v>
      </c>
      <c r="C7194" t="s">
        <v>531</v>
      </c>
      <c r="D7194">
        <f>COUNTIF(C$4:C7194,Tabela3[[#This Row],[COMANDA]])</f>
        <v>8</v>
      </c>
      <c r="E7194" t="s">
        <v>1</v>
      </c>
      <c r="G7194" t="s">
        <v>9</v>
      </c>
      <c r="H7194" t="s">
        <v>147</v>
      </c>
      <c r="I7194" s="2">
        <v>1</v>
      </c>
      <c r="J7194" t="s">
        <v>11</v>
      </c>
      <c r="K7194" s="21">
        <f>INDEX(LISTAS!$H:$Q,MATCH(BASE!H7194,LISTAS!$G:$G,0),MATCH(BASE!J7194,LISTAS!$H$3:$Q$3,0))*Tabela3[[#This Row],[QUANTIDADE]]</f>
        <v>4.5</v>
      </c>
      <c r="L7194" s="2" t="str">
        <f>TEXT(Tabela3[[#This Row],[DATA]],"MM")</f>
        <v>05</v>
      </c>
      <c r="M7194" s="2">
        <f>WEEKNUM(Tabela3[[#This Row],[DATA]])</f>
        <v>22</v>
      </c>
      <c r="N7194" s="18">
        <f>YEAR(Tabela3[[#This Row],[DATA]])</f>
        <v>2023</v>
      </c>
    </row>
    <row r="7195" spans="2:14">
      <c r="B7195" s="1">
        <v>45076</v>
      </c>
      <c r="C7195" t="s">
        <v>531</v>
      </c>
      <c r="D7195">
        <f>COUNTIF(C$4:C7195,Tabela3[[#This Row],[COMANDA]])</f>
        <v>9</v>
      </c>
      <c r="E7195" t="s">
        <v>1</v>
      </c>
      <c r="G7195" t="s">
        <v>74</v>
      </c>
      <c r="H7195" t="s">
        <v>75</v>
      </c>
      <c r="I7195" s="2">
        <v>15</v>
      </c>
      <c r="J7195" t="s">
        <v>11</v>
      </c>
      <c r="K7195" s="21">
        <f>INDEX(LISTAS!$H:$Q,MATCH(BASE!H7195,LISTAS!$G:$G,0),MATCH(BASE!J7195,LISTAS!$H$3:$Q$3,0))*Tabela3[[#This Row],[QUANTIDADE]]</f>
        <v>90</v>
      </c>
      <c r="L7195" s="2" t="str">
        <f>TEXT(Tabela3[[#This Row],[DATA]],"MM")</f>
        <v>05</v>
      </c>
      <c r="M7195" s="2">
        <f>WEEKNUM(Tabela3[[#This Row],[DATA]])</f>
        <v>22</v>
      </c>
      <c r="N7195" s="18">
        <f>YEAR(Tabela3[[#This Row],[DATA]])</f>
        <v>2023</v>
      </c>
    </row>
    <row r="7196" spans="2:14">
      <c r="B7196" s="1">
        <v>45076</v>
      </c>
      <c r="C7196" t="s">
        <v>531</v>
      </c>
      <c r="D7196">
        <f>COUNTIF(C$4:C7196,Tabela3[[#This Row],[COMANDA]])</f>
        <v>10</v>
      </c>
      <c r="E7196" t="s">
        <v>1</v>
      </c>
      <c r="G7196" t="s">
        <v>74</v>
      </c>
      <c r="H7196" t="s">
        <v>256</v>
      </c>
      <c r="I7196" s="2">
        <v>1</v>
      </c>
      <c r="J7196" t="s">
        <v>11</v>
      </c>
      <c r="K7196" s="21">
        <f>INDEX(LISTAS!$H:$Q,MATCH(BASE!H7196,LISTAS!$G:$G,0),MATCH(BASE!J7196,LISTAS!$H$3:$Q$3,0))*Tabela3[[#This Row],[QUANTIDADE]]</f>
        <v>4</v>
      </c>
      <c r="L7196" s="2" t="str">
        <f>TEXT(Tabela3[[#This Row],[DATA]],"MM")</f>
        <v>05</v>
      </c>
      <c r="M7196" s="2">
        <f>WEEKNUM(Tabela3[[#This Row],[DATA]])</f>
        <v>22</v>
      </c>
      <c r="N7196" s="18">
        <f>YEAR(Tabela3[[#This Row],[DATA]])</f>
        <v>2023</v>
      </c>
    </row>
    <row r="7197" spans="2:14">
      <c r="B7197" s="1">
        <v>45076</v>
      </c>
      <c r="C7197" t="s">
        <v>531</v>
      </c>
      <c r="D7197">
        <f>COUNTIF(C$4:C7197,Tabela3[[#This Row],[COMANDA]])</f>
        <v>11</v>
      </c>
      <c r="E7197" t="s">
        <v>1</v>
      </c>
      <c r="G7197" t="s">
        <v>9</v>
      </c>
      <c r="H7197" t="s">
        <v>59</v>
      </c>
      <c r="I7197" s="2">
        <v>2</v>
      </c>
      <c r="J7197" t="s">
        <v>11</v>
      </c>
      <c r="K7197" s="21">
        <f>INDEX(LISTAS!$H:$Q,MATCH(BASE!H7197,LISTAS!$G:$G,0),MATCH(BASE!J7197,LISTAS!$H$3:$Q$3,0))*Tabela3[[#This Row],[QUANTIDADE]]</f>
        <v>6</v>
      </c>
      <c r="L7197" s="2" t="str">
        <f>TEXT(Tabela3[[#This Row],[DATA]],"MM")</f>
        <v>05</v>
      </c>
      <c r="M7197" s="2">
        <f>WEEKNUM(Tabela3[[#This Row],[DATA]])</f>
        <v>22</v>
      </c>
      <c r="N7197" s="18">
        <f>YEAR(Tabela3[[#This Row],[DATA]])</f>
        <v>2023</v>
      </c>
    </row>
    <row r="7198" spans="2:14">
      <c r="B7198" s="1">
        <v>45076</v>
      </c>
      <c r="C7198" t="s">
        <v>531</v>
      </c>
      <c r="D7198">
        <f>COUNTIF(C$4:C7198,Tabela3[[#This Row],[COMANDA]])</f>
        <v>12</v>
      </c>
      <c r="E7198" t="s">
        <v>1</v>
      </c>
      <c r="G7198" t="s">
        <v>77</v>
      </c>
      <c r="H7198" t="s">
        <v>79</v>
      </c>
      <c r="I7198" s="2">
        <v>2</v>
      </c>
      <c r="J7198" t="s">
        <v>11</v>
      </c>
      <c r="K7198" s="21">
        <f>INDEX(LISTAS!$H:$Q,MATCH(BASE!H7198,LISTAS!$G:$G,0),MATCH(BASE!J7198,LISTAS!$H$3:$Q$3,0))*Tabela3[[#This Row],[QUANTIDADE]]</f>
        <v>9</v>
      </c>
      <c r="L7198" s="2" t="str">
        <f>TEXT(Tabela3[[#This Row],[DATA]],"MM")</f>
        <v>05</v>
      </c>
      <c r="M7198" s="2">
        <f>WEEKNUM(Tabela3[[#This Row],[DATA]])</f>
        <v>22</v>
      </c>
      <c r="N7198" s="18">
        <f>YEAR(Tabela3[[#This Row],[DATA]])</f>
        <v>2023</v>
      </c>
    </row>
    <row r="7199" spans="2:14">
      <c r="B7199" s="1">
        <v>45076</v>
      </c>
      <c r="C7199" t="s">
        <v>531</v>
      </c>
      <c r="D7199">
        <f>COUNTIF(C$4:C7199,Tabela3[[#This Row],[COMANDA]])</f>
        <v>13</v>
      </c>
      <c r="E7199" t="s">
        <v>1</v>
      </c>
      <c r="G7199" t="s">
        <v>9</v>
      </c>
      <c r="H7199" t="s">
        <v>68</v>
      </c>
      <c r="I7199" s="2">
        <v>1</v>
      </c>
      <c r="J7199" t="s">
        <v>11</v>
      </c>
      <c r="K7199" s="21">
        <f>INDEX(LISTAS!$H:$Q,MATCH(BASE!H7199,LISTAS!$G:$G,0),MATCH(BASE!J7199,LISTAS!$H$3:$Q$3,0))*Tabela3[[#This Row],[QUANTIDADE]]</f>
        <v>3</v>
      </c>
      <c r="L7199" s="2" t="str">
        <f>TEXT(Tabela3[[#This Row],[DATA]],"MM")</f>
        <v>05</v>
      </c>
      <c r="M7199" s="2">
        <f>WEEKNUM(Tabela3[[#This Row],[DATA]])</f>
        <v>22</v>
      </c>
      <c r="N7199" s="18">
        <f>YEAR(Tabela3[[#This Row],[DATA]])</f>
        <v>2023</v>
      </c>
    </row>
    <row r="7200" spans="2:14">
      <c r="B7200" s="1">
        <v>45076</v>
      </c>
      <c r="C7200" t="s">
        <v>531</v>
      </c>
      <c r="D7200">
        <f>COUNTIF(C$4:C7200,Tabela3[[#This Row],[COMANDA]])</f>
        <v>14</v>
      </c>
      <c r="E7200" t="s">
        <v>1</v>
      </c>
      <c r="G7200" t="s">
        <v>9</v>
      </c>
      <c r="H7200" t="s">
        <v>146</v>
      </c>
      <c r="I7200" s="2">
        <v>2</v>
      </c>
      <c r="J7200" t="s">
        <v>11</v>
      </c>
      <c r="K7200" s="21">
        <f>INDEX(LISTAS!$H:$Q,MATCH(BASE!H7200,LISTAS!$G:$G,0),MATCH(BASE!J7200,LISTAS!$H$3:$Q$3,0))*Tabela3[[#This Row],[QUANTIDADE]]</f>
        <v>8</v>
      </c>
      <c r="L7200" s="2" t="str">
        <f>TEXT(Tabela3[[#This Row],[DATA]],"MM")</f>
        <v>05</v>
      </c>
      <c r="M7200" s="2">
        <f>WEEKNUM(Tabela3[[#This Row],[DATA]])</f>
        <v>22</v>
      </c>
      <c r="N7200" s="18">
        <f>YEAR(Tabela3[[#This Row],[DATA]])</f>
        <v>2023</v>
      </c>
    </row>
    <row r="7201" spans="2:14">
      <c r="B7201" s="1">
        <v>45076</v>
      </c>
      <c r="C7201" t="s">
        <v>531</v>
      </c>
      <c r="D7201">
        <f>COUNTIF(C$4:C7201,Tabela3[[#This Row],[COMANDA]])</f>
        <v>15</v>
      </c>
      <c r="E7201" t="s">
        <v>1</v>
      </c>
      <c r="G7201" t="s">
        <v>9</v>
      </c>
      <c r="H7201" t="s">
        <v>138</v>
      </c>
      <c r="I7201" s="2">
        <v>1</v>
      </c>
      <c r="J7201" t="s">
        <v>11</v>
      </c>
      <c r="K7201" s="21">
        <f>INDEX(LISTAS!$H:$Q,MATCH(BASE!H7201,LISTAS!$G:$G,0),MATCH(BASE!J7201,LISTAS!$H$3:$Q$3,0))*Tabela3[[#This Row],[QUANTIDADE]]</f>
        <v>4</v>
      </c>
      <c r="L7201" s="2" t="str">
        <f>TEXT(Tabela3[[#This Row],[DATA]],"MM")</f>
        <v>05</v>
      </c>
      <c r="M7201" s="2">
        <f>WEEKNUM(Tabela3[[#This Row],[DATA]])</f>
        <v>22</v>
      </c>
      <c r="N7201" s="18">
        <f>YEAR(Tabela3[[#This Row],[DATA]])</f>
        <v>2023</v>
      </c>
    </row>
    <row r="7202" spans="2:14">
      <c r="B7202" s="1">
        <v>45076</v>
      </c>
      <c r="C7202" t="s">
        <v>531</v>
      </c>
      <c r="D7202">
        <f>COUNTIF(C$4:C7202,Tabela3[[#This Row],[COMANDA]])</f>
        <v>16</v>
      </c>
      <c r="E7202" t="s">
        <v>1</v>
      </c>
      <c r="G7202" t="s">
        <v>10</v>
      </c>
      <c r="H7202" t="s">
        <v>108</v>
      </c>
      <c r="I7202" s="2">
        <v>1</v>
      </c>
      <c r="J7202" t="s">
        <v>12</v>
      </c>
      <c r="K7202" s="21">
        <v>3</v>
      </c>
      <c r="L7202" s="2" t="str">
        <f>TEXT(Tabela3[[#This Row],[DATA]],"MM")</f>
        <v>05</v>
      </c>
      <c r="M7202" s="2">
        <f>WEEKNUM(Tabela3[[#This Row],[DATA]])</f>
        <v>22</v>
      </c>
      <c r="N7202" s="18">
        <f>YEAR(Tabela3[[#This Row],[DATA]])</f>
        <v>2023</v>
      </c>
    </row>
    <row r="7203" spans="2:14">
      <c r="B7203" s="1">
        <v>45076</v>
      </c>
      <c r="C7203" t="s">
        <v>531</v>
      </c>
      <c r="D7203">
        <f>COUNTIF(C$4:C7203,Tabela3[[#This Row],[COMANDA]])</f>
        <v>17</v>
      </c>
      <c r="E7203" t="s">
        <v>1</v>
      </c>
      <c r="G7203" t="s">
        <v>10</v>
      </c>
      <c r="H7203" t="s">
        <v>94</v>
      </c>
      <c r="I7203" s="2">
        <v>2</v>
      </c>
      <c r="J7203" t="s">
        <v>11</v>
      </c>
      <c r="K7203" s="21">
        <f>INDEX(LISTAS!$H:$Q,MATCH(BASE!H7203,LISTAS!$G:$G,0),MATCH(BASE!J7203,LISTAS!$H$3:$Q$3,0))*Tabela3[[#This Row],[QUANTIDADE]]</f>
        <v>5</v>
      </c>
      <c r="L7203" s="2" t="str">
        <f>TEXT(Tabela3[[#This Row],[DATA]],"MM")</f>
        <v>05</v>
      </c>
      <c r="M7203" s="2">
        <f>WEEKNUM(Tabela3[[#This Row],[DATA]])</f>
        <v>22</v>
      </c>
      <c r="N7203" s="18">
        <f>YEAR(Tabela3[[#This Row],[DATA]])</f>
        <v>2023</v>
      </c>
    </row>
    <row r="7204" spans="2:14">
      <c r="B7204" s="1">
        <v>45076</v>
      </c>
      <c r="C7204" t="s">
        <v>531</v>
      </c>
      <c r="D7204">
        <f>COUNTIF(C$4:C7204,Tabela3[[#This Row],[COMANDA]])</f>
        <v>18</v>
      </c>
      <c r="E7204" t="s">
        <v>1</v>
      </c>
      <c r="G7204" t="s">
        <v>62</v>
      </c>
      <c r="H7204" t="s">
        <v>192</v>
      </c>
      <c r="I7204" s="2">
        <v>1</v>
      </c>
      <c r="J7204" t="s">
        <v>11</v>
      </c>
      <c r="K7204" s="21">
        <f>INDEX(LISTAS!$H:$Q,MATCH(BASE!H7204,LISTAS!$G:$G,0),MATCH(BASE!J7204,LISTAS!$H$3:$Q$3,0))*Tabela3[[#This Row],[QUANTIDADE]]</f>
        <v>6</v>
      </c>
      <c r="L7204" s="2" t="str">
        <f>TEXT(Tabela3[[#This Row],[DATA]],"MM")</f>
        <v>05</v>
      </c>
      <c r="M7204" s="2">
        <f>WEEKNUM(Tabela3[[#This Row],[DATA]])</f>
        <v>22</v>
      </c>
      <c r="N7204" s="18">
        <f>YEAR(Tabela3[[#This Row],[DATA]])</f>
        <v>2023</v>
      </c>
    </row>
    <row r="7205" spans="2:14">
      <c r="B7205" s="1">
        <v>45076</v>
      </c>
      <c r="C7205" t="s">
        <v>531</v>
      </c>
      <c r="D7205">
        <f>COUNTIF(C$4:C7205,Tabela3[[#This Row],[COMANDA]])</f>
        <v>19</v>
      </c>
      <c r="E7205" t="s">
        <v>1</v>
      </c>
      <c r="G7205" t="s">
        <v>10</v>
      </c>
      <c r="H7205" t="s">
        <v>125</v>
      </c>
      <c r="I7205" s="2">
        <v>1</v>
      </c>
      <c r="J7205" t="s">
        <v>11</v>
      </c>
      <c r="K7205" s="21">
        <f>INDEX(LISTAS!$H:$Q,MATCH(BASE!H7205,LISTAS!$G:$G,0),MATCH(BASE!J7205,LISTAS!$H$3:$Q$3,0))*Tabela3[[#This Row],[QUANTIDADE]]</f>
        <v>3</v>
      </c>
      <c r="L7205" s="2" t="str">
        <f>TEXT(Tabela3[[#This Row],[DATA]],"MM")</f>
        <v>05</v>
      </c>
      <c r="M7205" s="2">
        <f>WEEKNUM(Tabela3[[#This Row],[DATA]])</f>
        <v>22</v>
      </c>
      <c r="N7205" s="18">
        <f>YEAR(Tabela3[[#This Row],[DATA]])</f>
        <v>2023</v>
      </c>
    </row>
    <row r="7206" spans="2:14">
      <c r="B7206" s="1">
        <v>45076</v>
      </c>
      <c r="C7206" t="s">
        <v>531</v>
      </c>
      <c r="D7206">
        <f>COUNTIF(C$4:C7206,Tabela3[[#This Row],[COMANDA]])</f>
        <v>20</v>
      </c>
      <c r="E7206" t="s">
        <v>1</v>
      </c>
      <c r="G7206" t="s">
        <v>9</v>
      </c>
      <c r="H7206" t="s">
        <v>135</v>
      </c>
      <c r="I7206" s="2">
        <v>1</v>
      </c>
      <c r="J7206" t="s">
        <v>11</v>
      </c>
      <c r="K7206" s="21">
        <f>INDEX(LISTAS!$H:$Q,MATCH(BASE!H7206,LISTAS!$G:$G,0),MATCH(BASE!J7206,LISTAS!$H$3:$Q$3,0))*Tabela3[[#This Row],[QUANTIDADE]]</f>
        <v>4</v>
      </c>
      <c r="L7206" s="2" t="str">
        <f>TEXT(Tabela3[[#This Row],[DATA]],"MM")</f>
        <v>05</v>
      </c>
      <c r="M7206" s="2">
        <f>WEEKNUM(Tabela3[[#This Row],[DATA]])</f>
        <v>22</v>
      </c>
      <c r="N7206" s="18">
        <f>YEAR(Tabela3[[#This Row],[DATA]])</f>
        <v>2023</v>
      </c>
    </row>
    <row r="7207" spans="2:14">
      <c r="B7207" s="1">
        <v>45076</v>
      </c>
      <c r="C7207" t="s">
        <v>531</v>
      </c>
      <c r="D7207">
        <f>COUNTIF(C$4:C7207,Tabela3[[#This Row],[COMANDA]])</f>
        <v>21</v>
      </c>
      <c r="E7207" t="s">
        <v>1</v>
      </c>
      <c r="G7207" t="s">
        <v>10</v>
      </c>
      <c r="H7207" t="s">
        <v>123</v>
      </c>
      <c r="I7207" s="2">
        <v>1</v>
      </c>
      <c r="J7207" t="s">
        <v>11</v>
      </c>
      <c r="K7207" s="21">
        <f>INDEX(LISTAS!$H:$Q,MATCH(BASE!H7207,LISTAS!$G:$G,0),MATCH(BASE!J7207,LISTAS!$H$3:$Q$3,0))*Tabela3[[#This Row],[QUANTIDADE]]</f>
        <v>1</v>
      </c>
      <c r="L7207" s="2" t="str">
        <f>TEXT(Tabela3[[#This Row],[DATA]],"MM")</f>
        <v>05</v>
      </c>
      <c r="M7207" s="2">
        <f>WEEKNUM(Tabela3[[#This Row],[DATA]])</f>
        <v>22</v>
      </c>
      <c r="N7207" s="18">
        <f>YEAR(Tabela3[[#This Row],[DATA]])</f>
        <v>2023</v>
      </c>
    </row>
    <row r="7208" spans="2:14">
      <c r="B7208" s="1">
        <v>45076</v>
      </c>
      <c r="C7208" t="s">
        <v>531</v>
      </c>
      <c r="D7208">
        <f>COUNTIF(C$4:C7208,Tabela3[[#This Row],[COMANDA]])</f>
        <v>22</v>
      </c>
      <c r="E7208" t="s">
        <v>1</v>
      </c>
      <c r="G7208" t="s">
        <v>10</v>
      </c>
      <c r="H7208" t="s">
        <v>119</v>
      </c>
      <c r="I7208" s="2">
        <v>8</v>
      </c>
      <c r="J7208" t="s">
        <v>11</v>
      </c>
      <c r="K7208" s="21">
        <f>INDEX(LISTAS!$H:$Q,MATCH(BASE!H7208,LISTAS!$G:$G,0),MATCH(BASE!J7208,LISTAS!$H$3:$Q$3,0))*Tabela3[[#This Row],[QUANTIDADE]]</f>
        <v>48</v>
      </c>
      <c r="L7208" s="2" t="str">
        <f>TEXT(Tabela3[[#This Row],[DATA]],"MM")</f>
        <v>05</v>
      </c>
      <c r="M7208" s="2">
        <f>WEEKNUM(Tabela3[[#This Row],[DATA]])</f>
        <v>22</v>
      </c>
      <c r="N7208" s="18">
        <f>YEAR(Tabela3[[#This Row],[DATA]])</f>
        <v>2023</v>
      </c>
    </row>
    <row r="7209" spans="2:14">
      <c r="B7209" s="1">
        <v>45076</v>
      </c>
      <c r="C7209" t="s">
        <v>531</v>
      </c>
      <c r="D7209">
        <f>COUNTIF(C$4:C7209,Tabela3[[#This Row],[COMANDA]])</f>
        <v>23</v>
      </c>
      <c r="E7209" t="s">
        <v>1</v>
      </c>
      <c r="G7209" t="s">
        <v>10</v>
      </c>
      <c r="H7209" t="s">
        <v>226</v>
      </c>
      <c r="I7209" s="2">
        <v>3</v>
      </c>
      <c r="J7209" t="s">
        <v>11</v>
      </c>
      <c r="K7209" s="21">
        <f>INDEX(LISTAS!$H:$Q,MATCH(BASE!H7209,LISTAS!$G:$G,0),MATCH(BASE!J7209,LISTAS!$H$3:$Q$3,0))*Tabela3[[#This Row],[QUANTIDADE]]</f>
        <v>10.5</v>
      </c>
      <c r="L7209" s="2" t="str">
        <f>TEXT(Tabela3[[#This Row],[DATA]],"MM")</f>
        <v>05</v>
      </c>
      <c r="M7209" s="2">
        <f>WEEKNUM(Tabela3[[#This Row],[DATA]])</f>
        <v>22</v>
      </c>
      <c r="N7209" s="18">
        <f>YEAR(Tabela3[[#This Row],[DATA]])</f>
        <v>2023</v>
      </c>
    </row>
    <row r="7210" spans="2:14">
      <c r="B7210" s="1">
        <v>45076</v>
      </c>
      <c r="C7210" t="s">
        <v>531</v>
      </c>
      <c r="D7210">
        <f>COUNTIF(C$4:C7210,Tabela3[[#This Row],[COMANDA]])</f>
        <v>24</v>
      </c>
      <c r="E7210" t="s">
        <v>1</v>
      </c>
      <c r="G7210" t="s">
        <v>9</v>
      </c>
      <c r="H7210" t="s">
        <v>51</v>
      </c>
      <c r="I7210" s="2">
        <v>1</v>
      </c>
      <c r="J7210" t="s">
        <v>11</v>
      </c>
      <c r="K7210" s="21">
        <f>INDEX(LISTAS!$H:$Q,MATCH(BASE!H7210,LISTAS!$G:$G,0),MATCH(BASE!J7210,LISTAS!$H$3:$Q$3,0))*Tabela3[[#This Row],[QUANTIDADE]]</f>
        <v>10</v>
      </c>
      <c r="L7210" s="2" t="str">
        <f>TEXT(Tabela3[[#This Row],[DATA]],"MM")</f>
        <v>05</v>
      </c>
      <c r="M7210" s="2">
        <f>WEEKNUM(Tabela3[[#This Row],[DATA]])</f>
        <v>22</v>
      </c>
      <c r="N7210" s="18">
        <f>YEAR(Tabela3[[#This Row],[DATA]])</f>
        <v>2023</v>
      </c>
    </row>
    <row r="7211" spans="2:14">
      <c r="B7211" s="1">
        <v>45076</v>
      </c>
      <c r="C7211" t="s">
        <v>531</v>
      </c>
      <c r="D7211">
        <f>COUNTIF(C$4:C7211,Tabela3[[#This Row],[COMANDA]])</f>
        <v>25</v>
      </c>
      <c r="E7211" t="s">
        <v>1</v>
      </c>
      <c r="G7211" t="s">
        <v>9</v>
      </c>
      <c r="H7211" t="s">
        <v>132</v>
      </c>
      <c r="I7211" s="2">
        <v>3</v>
      </c>
      <c r="J7211" t="s">
        <v>11</v>
      </c>
      <c r="K7211" s="21">
        <f>INDEX(LISTAS!$H:$Q,MATCH(BASE!H7211,LISTAS!$G:$G,0),MATCH(BASE!J7211,LISTAS!$H$3:$Q$3,0))*Tabela3[[#This Row],[QUANTIDADE]]</f>
        <v>9</v>
      </c>
      <c r="L7211" s="2" t="str">
        <f>TEXT(Tabela3[[#This Row],[DATA]],"MM")</f>
        <v>05</v>
      </c>
      <c r="M7211" s="2">
        <f>WEEKNUM(Tabela3[[#This Row],[DATA]])</f>
        <v>22</v>
      </c>
      <c r="N7211" s="18">
        <f>YEAR(Tabela3[[#This Row],[DATA]])</f>
        <v>2023</v>
      </c>
    </row>
    <row r="7212" spans="2:14">
      <c r="B7212" s="1">
        <v>45076</v>
      </c>
      <c r="C7212" t="s">
        <v>531</v>
      </c>
      <c r="D7212">
        <f>COUNTIF(C$4:C7212,Tabela3[[#This Row],[COMANDA]])</f>
        <v>26</v>
      </c>
      <c r="E7212" t="s">
        <v>1</v>
      </c>
      <c r="G7212" t="s">
        <v>9</v>
      </c>
      <c r="H7212" t="s">
        <v>55</v>
      </c>
      <c r="I7212" s="2">
        <v>1</v>
      </c>
      <c r="J7212" t="s">
        <v>11</v>
      </c>
      <c r="K7212" s="21">
        <f>INDEX(LISTAS!$H:$Q,MATCH(BASE!H7212,LISTAS!$G:$G,0),MATCH(BASE!J7212,LISTAS!$H$3:$Q$3,0))*Tabela3[[#This Row],[QUANTIDADE]]</f>
        <v>3</v>
      </c>
      <c r="L7212" s="2" t="str">
        <f>TEXT(Tabela3[[#This Row],[DATA]],"MM")</f>
        <v>05</v>
      </c>
      <c r="M7212" s="2">
        <f>WEEKNUM(Tabela3[[#This Row],[DATA]])</f>
        <v>22</v>
      </c>
      <c r="N7212" s="18">
        <f>YEAR(Tabela3[[#This Row],[DATA]])</f>
        <v>2023</v>
      </c>
    </row>
    <row r="7213" spans="2:14">
      <c r="B7213" s="1">
        <v>45076</v>
      </c>
      <c r="C7213" t="s">
        <v>531</v>
      </c>
      <c r="D7213">
        <f>COUNTIF(C$4:C7213,Tabela3[[#This Row],[COMANDA]])</f>
        <v>27</v>
      </c>
      <c r="E7213" t="s">
        <v>1</v>
      </c>
      <c r="G7213" t="s">
        <v>10</v>
      </c>
      <c r="H7213" t="s">
        <v>93</v>
      </c>
      <c r="I7213" s="2">
        <v>2</v>
      </c>
      <c r="J7213" t="s">
        <v>11</v>
      </c>
      <c r="K7213" s="21">
        <f>INDEX(LISTAS!$H:$Q,MATCH(BASE!H7213,LISTAS!$G:$G,0),MATCH(BASE!J7213,LISTAS!$H$3:$Q$3,0))*Tabela3[[#This Row],[QUANTIDADE]]</f>
        <v>1</v>
      </c>
      <c r="L7213" s="2" t="str">
        <f>TEXT(Tabela3[[#This Row],[DATA]],"MM")</f>
        <v>05</v>
      </c>
      <c r="M7213" s="2">
        <f>WEEKNUM(Tabela3[[#This Row],[DATA]])</f>
        <v>22</v>
      </c>
      <c r="N7213" s="18">
        <f>YEAR(Tabela3[[#This Row],[DATA]])</f>
        <v>2023</v>
      </c>
    </row>
    <row r="7214" spans="2:14">
      <c r="B7214" s="1">
        <v>45076</v>
      </c>
      <c r="C7214" t="s">
        <v>531</v>
      </c>
      <c r="D7214">
        <f>COUNTIF(C$4:C7214,Tabela3[[#This Row],[COMANDA]])</f>
        <v>28</v>
      </c>
      <c r="E7214" t="s">
        <v>1</v>
      </c>
      <c r="G7214" t="s">
        <v>10</v>
      </c>
      <c r="H7214" t="s">
        <v>537</v>
      </c>
      <c r="I7214" s="2">
        <v>1</v>
      </c>
      <c r="J7214" t="s">
        <v>11</v>
      </c>
      <c r="K7214" s="21">
        <v>2.5</v>
      </c>
      <c r="L7214" s="2" t="str">
        <f>TEXT(Tabela3[[#This Row],[DATA]],"MM")</f>
        <v>05</v>
      </c>
      <c r="M7214" s="2">
        <f>WEEKNUM(Tabela3[[#This Row],[DATA]])</f>
        <v>22</v>
      </c>
      <c r="N7214" s="18">
        <f>YEAR(Tabela3[[#This Row],[DATA]])</f>
        <v>2023</v>
      </c>
    </row>
    <row r="7215" spans="2:14">
      <c r="B7215" s="1">
        <v>45076</v>
      </c>
      <c r="C7215" t="s">
        <v>531</v>
      </c>
      <c r="D7215">
        <f>COUNTIF(C$4:C7215,Tabela3[[#This Row],[COMANDA]])</f>
        <v>29</v>
      </c>
      <c r="E7215" t="s">
        <v>1</v>
      </c>
      <c r="G7215" t="s">
        <v>10</v>
      </c>
      <c r="H7215" t="s">
        <v>101</v>
      </c>
      <c r="I7215" s="2">
        <v>4</v>
      </c>
      <c r="J7215" t="s">
        <v>12</v>
      </c>
      <c r="K7215" s="21">
        <f>INDEX(LISTAS!$H:$Q,MATCH(BASE!H7215,LISTAS!$G:$G,0),MATCH(BASE!J7215,LISTAS!$H$3:$Q$3,0))*Tabela3[[#This Row],[QUANTIDADE]]</f>
        <v>12</v>
      </c>
      <c r="L7215" s="2" t="str">
        <f>TEXT(Tabela3[[#This Row],[DATA]],"MM")</f>
        <v>05</v>
      </c>
      <c r="M7215" s="2">
        <f>WEEKNUM(Tabela3[[#This Row],[DATA]])</f>
        <v>22</v>
      </c>
      <c r="N7215" s="18">
        <f>YEAR(Tabela3[[#This Row],[DATA]])</f>
        <v>2023</v>
      </c>
    </row>
    <row r="7216" spans="2:14">
      <c r="B7216" s="1">
        <v>45076</v>
      </c>
      <c r="C7216" t="s">
        <v>531</v>
      </c>
      <c r="D7216">
        <f>COUNTIF(C$4:C7216,Tabela3[[#This Row],[COMANDA]])</f>
        <v>30</v>
      </c>
      <c r="E7216" t="s">
        <v>1</v>
      </c>
      <c r="G7216" t="s">
        <v>10</v>
      </c>
      <c r="H7216" t="s">
        <v>150</v>
      </c>
      <c r="I7216" s="2">
        <v>2</v>
      </c>
      <c r="J7216" t="s">
        <v>11</v>
      </c>
      <c r="K7216" s="21">
        <f>INDEX(LISTAS!$H:$Q,MATCH(BASE!H7216,LISTAS!$G:$G,0),MATCH(BASE!J7216,LISTAS!$H$3:$Q$3,0))*Tabela3[[#This Row],[QUANTIDADE]]</f>
        <v>2</v>
      </c>
      <c r="L7216" s="2" t="str">
        <f>TEXT(Tabela3[[#This Row],[DATA]],"MM")</f>
        <v>05</v>
      </c>
      <c r="M7216" s="2">
        <f>WEEKNUM(Tabela3[[#This Row],[DATA]])</f>
        <v>22</v>
      </c>
      <c r="N7216" s="18">
        <f>YEAR(Tabela3[[#This Row],[DATA]])</f>
        <v>2023</v>
      </c>
    </row>
    <row r="7217" spans="2:14">
      <c r="B7217" s="1">
        <v>45076</v>
      </c>
      <c r="C7217" t="s">
        <v>531</v>
      </c>
      <c r="D7217">
        <f>COUNTIF(C$4:C7217,Tabela3[[#This Row],[COMANDA]])</f>
        <v>31</v>
      </c>
      <c r="E7217" t="s">
        <v>1</v>
      </c>
      <c r="G7217" t="s">
        <v>10</v>
      </c>
      <c r="H7217" t="s">
        <v>96</v>
      </c>
      <c r="I7217" s="2">
        <v>1</v>
      </c>
      <c r="J7217" t="s">
        <v>11</v>
      </c>
      <c r="K7217" s="21">
        <f>INDEX(LISTAS!$H:$Q,MATCH(BASE!H7217,LISTAS!$G:$G,0),MATCH(BASE!J7217,LISTAS!$H$3:$Q$3,0))*Tabela3[[#This Row],[QUANTIDADE]]</f>
        <v>3</v>
      </c>
      <c r="L7217" s="2" t="str">
        <f>TEXT(Tabela3[[#This Row],[DATA]],"MM")</f>
        <v>05</v>
      </c>
      <c r="M7217" s="2">
        <f>WEEKNUM(Tabela3[[#This Row],[DATA]])</f>
        <v>22</v>
      </c>
      <c r="N7217" s="18">
        <f>YEAR(Tabela3[[#This Row],[DATA]])</f>
        <v>2023</v>
      </c>
    </row>
    <row r="7218" spans="2:14">
      <c r="B7218" s="1">
        <v>45076</v>
      </c>
      <c r="C7218" t="s">
        <v>531</v>
      </c>
      <c r="D7218">
        <f>COUNTIF(C$4:C7218,Tabela3[[#This Row],[COMANDA]])</f>
        <v>32</v>
      </c>
      <c r="E7218" t="s">
        <v>1</v>
      </c>
      <c r="G7218" t="s">
        <v>9</v>
      </c>
      <c r="H7218" t="s">
        <v>142</v>
      </c>
      <c r="I7218" s="2">
        <v>1</v>
      </c>
      <c r="J7218" t="s">
        <v>11</v>
      </c>
      <c r="K7218" s="21">
        <f>INDEX(LISTAS!$H:$Q,MATCH(BASE!H7218,LISTAS!$G:$G,0),MATCH(BASE!J7218,LISTAS!$H$3:$Q$3,0))*Tabela3[[#This Row],[QUANTIDADE]]</f>
        <v>6</v>
      </c>
      <c r="L7218" s="2" t="str">
        <f>TEXT(Tabela3[[#This Row],[DATA]],"MM")</f>
        <v>05</v>
      </c>
      <c r="M7218" s="2">
        <f>WEEKNUM(Tabela3[[#This Row],[DATA]])</f>
        <v>22</v>
      </c>
      <c r="N7218" s="18">
        <f>YEAR(Tabela3[[#This Row],[DATA]])</f>
        <v>2023</v>
      </c>
    </row>
    <row r="7219" spans="2:14">
      <c r="B7219" s="1">
        <v>45076</v>
      </c>
      <c r="C7219" t="s">
        <v>531</v>
      </c>
      <c r="D7219">
        <f>COUNTIF(C$4:C7219,Tabela3[[#This Row],[COMANDA]])</f>
        <v>33</v>
      </c>
      <c r="E7219" t="s">
        <v>1</v>
      </c>
      <c r="G7219" t="s">
        <v>10</v>
      </c>
      <c r="H7219" t="s">
        <v>94</v>
      </c>
      <c r="I7219" s="2">
        <v>2</v>
      </c>
      <c r="J7219" t="s">
        <v>11</v>
      </c>
      <c r="K7219" s="21">
        <f>INDEX(LISTAS!$H:$Q,MATCH(BASE!H7219,LISTAS!$G:$G,0),MATCH(BASE!J7219,LISTAS!$H$3:$Q$3,0))*Tabela3[[#This Row],[QUANTIDADE]]</f>
        <v>5</v>
      </c>
      <c r="L7219" s="2" t="str">
        <f>TEXT(Tabela3[[#This Row],[DATA]],"MM")</f>
        <v>05</v>
      </c>
      <c r="M7219" s="2">
        <f>WEEKNUM(Tabela3[[#This Row],[DATA]])</f>
        <v>22</v>
      </c>
      <c r="N7219" s="18">
        <f>YEAR(Tabela3[[#This Row],[DATA]])</f>
        <v>2023</v>
      </c>
    </row>
    <row r="7220" spans="2:14">
      <c r="B7220" s="1">
        <v>45076</v>
      </c>
      <c r="C7220" t="s">
        <v>531</v>
      </c>
      <c r="D7220">
        <f>COUNTIF(C$4:C7220,Tabela3[[#This Row],[COMANDA]])</f>
        <v>34</v>
      </c>
      <c r="E7220" t="s">
        <v>1</v>
      </c>
      <c r="G7220" t="s">
        <v>77</v>
      </c>
      <c r="H7220" t="s">
        <v>224</v>
      </c>
      <c r="I7220" s="2">
        <v>1</v>
      </c>
      <c r="J7220" t="s">
        <v>11</v>
      </c>
      <c r="K7220" s="21">
        <f>INDEX(LISTAS!$H:$Q,MATCH(BASE!H7220,LISTAS!$G:$G,0),MATCH(BASE!J7220,LISTAS!$H$3:$Q$3,0))*Tabela3[[#This Row],[QUANTIDADE]]</f>
        <v>5.5</v>
      </c>
      <c r="L7220" s="2" t="str">
        <f>TEXT(Tabela3[[#This Row],[DATA]],"MM")</f>
        <v>05</v>
      </c>
      <c r="M7220" s="2">
        <f>WEEKNUM(Tabela3[[#This Row],[DATA]])</f>
        <v>22</v>
      </c>
      <c r="N7220" s="18">
        <f>YEAR(Tabela3[[#This Row],[DATA]])</f>
        <v>2023</v>
      </c>
    </row>
    <row r="7221" spans="2:14">
      <c r="B7221" s="1">
        <v>45076</v>
      </c>
      <c r="C7221" t="s">
        <v>531</v>
      </c>
      <c r="D7221">
        <f>COUNTIF(C$4:C7221,Tabela3[[#This Row],[COMANDA]])</f>
        <v>35</v>
      </c>
      <c r="E7221" t="s">
        <v>1</v>
      </c>
      <c r="G7221" t="s">
        <v>9</v>
      </c>
      <c r="H7221" t="s">
        <v>242</v>
      </c>
      <c r="I7221" s="2">
        <v>1</v>
      </c>
      <c r="J7221" t="s">
        <v>12</v>
      </c>
      <c r="K7221" s="21">
        <f>INDEX(LISTAS!$H:$Q,MATCH(BASE!H7221,LISTAS!$G:$G,0),MATCH(BASE!J7221,LISTAS!$H$3:$Q$3,0))*Tabela3[[#This Row],[QUANTIDADE]]</f>
        <v>6</v>
      </c>
      <c r="L7221" s="2" t="str">
        <f>TEXT(Tabela3[[#This Row],[DATA]],"MM")</f>
        <v>05</v>
      </c>
      <c r="M7221" s="2">
        <f>WEEKNUM(Tabela3[[#This Row],[DATA]])</f>
        <v>22</v>
      </c>
      <c r="N7221" s="18">
        <f>YEAR(Tabela3[[#This Row],[DATA]])</f>
        <v>2023</v>
      </c>
    </row>
    <row r="7222" spans="2:14">
      <c r="B7222" s="1">
        <v>45076</v>
      </c>
      <c r="C7222" t="s">
        <v>531</v>
      </c>
      <c r="D7222">
        <f>COUNTIF(C$4:C7222,Tabela3[[#This Row],[COMANDA]])</f>
        <v>36</v>
      </c>
      <c r="E7222" t="s">
        <v>1</v>
      </c>
      <c r="G7222" t="s">
        <v>9</v>
      </c>
      <c r="H7222" t="s">
        <v>58</v>
      </c>
      <c r="I7222" s="2">
        <v>1</v>
      </c>
      <c r="J7222" t="s">
        <v>11</v>
      </c>
      <c r="K7222" s="21">
        <f>INDEX(LISTAS!$H:$Q,MATCH(BASE!H7222,LISTAS!$G:$G,0),MATCH(BASE!J7222,LISTAS!$H$3:$Q$3,0))*Tabela3[[#This Row],[QUANTIDADE]]</f>
        <v>5</v>
      </c>
      <c r="L7222" s="2" t="str">
        <f>TEXT(Tabela3[[#This Row],[DATA]],"MM")</f>
        <v>05</v>
      </c>
      <c r="M7222" s="2">
        <f>WEEKNUM(Tabela3[[#This Row],[DATA]])</f>
        <v>22</v>
      </c>
      <c r="N7222" s="18">
        <f>YEAR(Tabela3[[#This Row],[DATA]])</f>
        <v>2023</v>
      </c>
    </row>
    <row r="7223" spans="2:14">
      <c r="B7223" s="1">
        <v>45076</v>
      </c>
      <c r="C7223" t="s">
        <v>531</v>
      </c>
      <c r="D7223">
        <f>COUNTIF(C$4:C7223,Tabela3[[#This Row],[COMANDA]])</f>
        <v>37</v>
      </c>
      <c r="E7223" t="s">
        <v>1</v>
      </c>
      <c r="G7223" t="s">
        <v>10</v>
      </c>
      <c r="H7223" t="s">
        <v>95</v>
      </c>
      <c r="I7223" s="2">
        <v>1</v>
      </c>
      <c r="J7223" t="s">
        <v>11</v>
      </c>
      <c r="K7223" s="21">
        <f>INDEX(LISTAS!$H:$Q,MATCH(BASE!H7223,LISTAS!$G:$G,0),MATCH(BASE!J7223,LISTAS!$H$3:$Q$3,0))*Tabela3[[#This Row],[QUANTIDADE]]</f>
        <v>2.5</v>
      </c>
      <c r="L7223" s="2" t="str">
        <f>TEXT(Tabela3[[#This Row],[DATA]],"MM")</f>
        <v>05</v>
      </c>
      <c r="M7223" s="2">
        <f>WEEKNUM(Tabela3[[#This Row],[DATA]])</f>
        <v>22</v>
      </c>
      <c r="N7223" s="18">
        <f>YEAR(Tabela3[[#This Row],[DATA]])</f>
        <v>2023</v>
      </c>
    </row>
    <row r="7224" spans="2:14">
      <c r="B7224" s="1">
        <v>45076</v>
      </c>
      <c r="C7224" t="s">
        <v>531</v>
      </c>
      <c r="D7224">
        <f>COUNTIF(C$4:C7224,Tabela3[[#This Row],[COMANDA]])</f>
        <v>38</v>
      </c>
      <c r="E7224" t="s">
        <v>1</v>
      </c>
      <c r="G7224" t="s">
        <v>9</v>
      </c>
      <c r="H7224" t="s">
        <v>138</v>
      </c>
      <c r="I7224" s="2">
        <v>3</v>
      </c>
      <c r="J7224" t="s">
        <v>11</v>
      </c>
      <c r="K7224" s="21">
        <f>INDEX(LISTAS!$H:$Q,MATCH(BASE!H7224,LISTAS!$G:$G,0),MATCH(BASE!J7224,LISTAS!$H$3:$Q$3,0))*Tabela3[[#This Row],[QUANTIDADE]]</f>
        <v>12</v>
      </c>
      <c r="L7224" s="2" t="str">
        <f>TEXT(Tabela3[[#This Row],[DATA]],"MM")</f>
        <v>05</v>
      </c>
      <c r="M7224" s="2">
        <f>WEEKNUM(Tabela3[[#This Row],[DATA]])</f>
        <v>22</v>
      </c>
      <c r="N7224" s="18">
        <f>YEAR(Tabela3[[#This Row],[DATA]])</f>
        <v>2023</v>
      </c>
    </row>
    <row r="7225" spans="2:14">
      <c r="B7225" s="1">
        <v>45076</v>
      </c>
      <c r="C7225" t="s">
        <v>531</v>
      </c>
      <c r="D7225">
        <f>COUNTIF(C$4:C7225,Tabela3[[#This Row],[COMANDA]])</f>
        <v>39</v>
      </c>
      <c r="E7225" t="s">
        <v>1</v>
      </c>
      <c r="G7225" t="s">
        <v>10</v>
      </c>
      <c r="H7225" t="s">
        <v>431</v>
      </c>
      <c r="I7225" s="2">
        <v>1</v>
      </c>
      <c r="J7225" t="s">
        <v>11</v>
      </c>
      <c r="K7225" s="21">
        <f>INDEX(LISTAS!$H:$Q,MATCH(BASE!H7225,LISTAS!$G:$G,0),MATCH(BASE!J7225,LISTAS!$H$3:$Q$3,0))*Tabela3[[#This Row],[QUANTIDADE]]</f>
        <v>4</v>
      </c>
      <c r="L7225" s="2" t="str">
        <f>TEXT(Tabela3[[#This Row],[DATA]],"MM")</f>
        <v>05</v>
      </c>
      <c r="M7225" s="2">
        <f>WEEKNUM(Tabela3[[#This Row],[DATA]])</f>
        <v>22</v>
      </c>
      <c r="N7225" s="18">
        <f>YEAR(Tabela3[[#This Row],[DATA]])</f>
        <v>2023</v>
      </c>
    </row>
    <row r="7226" spans="2:14">
      <c r="B7226" s="1">
        <v>45077</v>
      </c>
      <c r="C7226">
        <v>15169</v>
      </c>
      <c r="D7226">
        <f>COUNTIF(C$4:C7226,Tabela3[[#This Row],[COMANDA]])</f>
        <v>1</v>
      </c>
      <c r="E7226" t="s">
        <v>89</v>
      </c>
      <c r="F7226" t="s">
        <v>98</v>
      </c>
      <c r="G7226" t="s">
        <v>8</v>
      </c>
      <c r="H7226" t="s">
        <v>206</v>
      </c>
      <c r="I7226" s="2">
        <v>1</v>
      </c>
      <c r="J7226" t="s">
        <v>11</v>
      </c>
      <c r="K7226" s="21">
        <f>INDEX(LISTAS!$H:$Q,MATCH(BASE!H7226,LISTAS!$G:$G,0),MATCH(BASE!J7226,LISTAS!$H$3:$Q$3,0))*Tabela3[[#This Row],[QUANTIDADE]]</f>
        <v>18</v>
      </c>
      <c r="L7226" s="2" t="str">
        <f>TEXT(Tabela3[[#This Row],[DATA]],"MM")</f>
        <v>05</v>
      </c>
      <c r="M7226" s="2">
        <f>WEEKNUM(Tabela3[[#This Row],[DATA]])</f>
        <v>22</v>
      </c>
      <c r="N7226" s="18">
        <f>YEAR(Tabela3[[#This Row],[DATA]])</f>
        <v>2023</v>
      </c>
    </row>
    <row r="7227" spans="2:14">
      <c r="B7227" s="1">
        <v>45077</v>
      </c>
      <c r="C7227">
        <v>15169</v>
      </c>
      <c r="D7227">
        <f>COUNTIF(C$4:C7227,Tabela3[[#This Row],[COMANDA]])</f>
        <v>2</v>
      </c>
      <c r="E7227" t="s">
        <v>89</v>
      </c>
      <c r="F7227" t="s">
        <v>98</v>
      </c>
      <c r="G7227" t="s">
        <v>8</v>
      </c>
      <c r="H7227" t="s">
        <v>211</v>
      </c>
      <c r="I7227" s="2">
        <v>1</v>
      </c>
      <c r="J7227" t="s">
        <v>11</v>
      </c>
      <c r="K7227" s="21">
        <f>INDEX(LISTAS!$H:$Q,MATCH(BASE!H7227,LISTAS!$G:$G,0),MATCH(BASE!J7227,LISTAS!$H$3:$Q$3,0))*Tabela3[[#This Row],[QUANTIDADE]]</f>
        <v>20</v>
      </c>
      <c r="L7227" s="2" t="str">
        <f>TEXT(Tabela3[[#This Row],[DATA]],"MM")</f>
        <v>05</v>
      </c>
      <c r="M7227" s="2">
        <f>WEEKNUM(Tabela3[[#This Row],[DATA]])</f>
        <v>22</v>
      </c>
      <c r="N7227" s="18">
        <f>YEAR(Tabela3[[#This Row],[DATA]])</f>
        <v>2023</v>
      </c>
    </row>
    <row r="7228" spans="2:14">
      <c r="B7228" s="1">
        <v>45077</v>
      </c>
      <c r="C7228">
        <v>15169</v>
      </c>
      <c r="D7228">
        <f>COUNTIF(C$4:C7228,Tabela3[[#This Row],[COMANDA]])</f>
        <v>3</v>
      </c>
      <c r="E7228" t="s">
        <v>89</v>
      </c>
      <c r="F7228" t="s">
        <v>98</v>
      </c>
      <c r="G7228" t="s">
        <v>74</v>
      </c>
      <c r="H7228" t="s">
        <v>533</v>
      </c>
      <c r="I7228" s="2">
        <v>1</v>
      </c>
      <c r="J7228" t="s">
        <v>11</v>
      </c>
      <c r="K7228" s="21">
        <v>2.5</v>
      </c>
      <c r="L7228" s="2" t="str">
        <f>TEXT(Tabela3[[#This Row],[DATA]],"MM")</f>
        <v>05</v>
      </c>
      <c r="M7228" s="2">
        <f>WEEKNUM(Tabela3[[#This Row],[DATA]])</f>
        <v>22</v>
      </c>
      <c r="N7228" s="18">
        <f>YEAR(Tabela3[[#This Row],[DATA]])</f>
        <v>2023</v>
      </c>
    </row>
    <row r="7229" spans="2:14">
      <c r="B7229" s="1">
        <v>45077</v>
      </c>
      <c r="C7229">
        <v>15169</v>
      </c>
      <c r="D7229">
        <f>COUNTIF(C$4:C7229,Tabela3[[#This Row],[COMANDA]])</f>
        <v>4</v>
      </c>
      <c r="E7229" t="s">
        <v>89</v>
      </c>
      <c r="F7229" t="s">
        <v>98</v>
      </c>
      <c r="G7229" t="s">
        <v>9</v>
      </c>
      <c r="H7229" t="s">
        <v>131</v>
      </c>
      <c r="I7229" s="2">
        <v>1</v>
      </c>
      <c r="J7229" t="s">
        <v>11</v>
      </c>
      <c r="K7229" s="21">
        <f>INDEX(LISTAS!$H:$Q,MATCH(BASE!H7229,LISTAS!$G:$G,0),MATCH(BASE!J7229,LISTAS!$H$3:$Q$3,0))*Tabela3[[#This Row],[QUANTIDADE]]</f>
        <v>4</v>
      </c>
      <c r="L7229" s="2" t="str">
        <f>TEXT(Tabela3[[#This Row],[DATA]],"MM")</f>
        <v>05</v>
      </c>
      <c r="M7229" s="2">
        <f>WEEKNUM(Tabela3[[#This Row],[DATA]])</f>
        <v>22</v>
      </c>
      <c r="N7229" s="18">
        <f>YEAR(Tabela3[[#This Row],[DATA]])</f>
        <v>2023</v>
      </c>
    </row>
    <row r="7230" spans="2:14">
      <c r="B7230" s="1">
        <v>45077</v>
      </c>
      <c r="C7230">
        <v>15170</v>
      </c>
      <c r="D7230">
        <f>COUNTIF(C$4:C7230,Tabela3[[#This Row],[COMANDA]])</f>
        <v>1</v>
      </c>
      <c r="E7230" t="s">
        <v>90</v>
      </c>
      <c r="F7230" t="s">
        <v>375</v>
      </c>
      <c r="G7230" t="s">
        <v>8</v>
      </c>
      <c r="H7230" t="s">
        <v>202</v>
      </c>
      <c r="I7230" s="2">
        <v>1</v>
      </c>
      <c r="J7230" t="s">
        <v>12</v>
      </c>
      <c r="K7230" s="21">
        <f>INDEX(LISTAS!$H:$Q,MATCH(BASE!H7230,LISTAS!$G:$G,0),MATCH(BASE!J7230,LISTAS!$H$3:$Q$3,0))*Tabela3[[#This Row],[QUANTIDADE]]</f>
        <v>18</v>
      </c>
      <c r="L7230" s="2" t="str">
        <f>TEXT(Tabela3[[#This Row],[DATA]],"MM")</f>
        <v>05</v>
      </c>
      <c r="M7230" s="2">
        <f>WEEKNUM(Tabela3[[#This Row],[DATA]])</f>
        <v>22</v>
      </c>
      <c r="N7230" s="18">
        <f>YEAR(Tabela3[[#This Row],[DATA]])</f>
        <v>2023</v>
      </c>
    </row>
    <row r="7231" spans="2:14">
      <c r="B7231" s="1">
        <v>45077</v>
      </c>
      <c r="C7231">
        <v>15171</v>
      </c>
      <c r="D7231">
        <f>COUNTIF(C$4:C7231,Tabela3[[#This Row],[COMANDA]])</f>
        <v>1</v>
      </c>
      <c r="E7231" t="s">
        <v>1</v>
      </c>
      <c r="F7231" t="s">
        <v>99</v>
      </c>
      <c r="G7231" t="s">
        <v>8</v>
      </c>
      <c r="H7231" t="s">
        <v>43</v>
      </c>
      <c r="I7231" s="2">
        <v>1</v>
      </c>
      <c r="J7231" t="s">
        <v>11</v>
      </c>
      <c r="K7231" s="21">
        <f>INDEX(LISTAS!$H:$Q,MATCH(BASE!H7231,LISTAS!$G:$G,0),MATCH(BASE!J7231,LISTAS!$H$3:$Q$3,0))*Tabela3[[#This Row],[QUANTIDADE]]</f>
        <v>18</v>
      </c>
      <c r="L7231" s="2" t="str">
        <f>TEXT(Tabela3[[#This Row],[DATA]],"MM")</f>
        <v>05</v>
      </c>
      <c r="M7231" s="2">
        <f>WEEKNUM(Tabela3[[#This Row],[DATA]])</f>
        <v>22</v>
      </c>
      <c r="N7231" s="18">
        <f>YEAR(Tabela3[[#This Row],[DATA]])</f>
        <v>2023</v>
      </c>
    </row>
    <row r="7232" spans="2:14">
      <c r="B7232" s="1">
        <v>45077</v>
      </c>
      <c r="C7232">
        <v>15173</v>
      </c>
      <c r="D7232">
        <f>COUNTIF(C$4:C7232,Tabela3[[#This Row],[COMANDA]])</f>
        <v>1</v>
      </c>
      <c r="E7232" t="s">
        <v>89</v>
      </c>
      <c r="F7232" t="s">
        <v>100</v>
      </c>
      <c r="G7232" t="s">
        <v>8</v>
      </c>
      <c r="H7232" t="s">
        <v>47</v>
      </c>
      <c r="I7232" s="2">
        <v>1</v>
      </c>
      <c r="J7232" t="s">
        <v>11</v>
      </c>
      <c r="K7232" s="21">
        <f>INDEX(LISTAS!$H:$Q,MATCH(BASE!H7232,LISTAS!$G:$G,0),MATCH(BASE!J7232,LISTAS!$H$3:$Q$3,0))*Tabela3[[#This Row],[QUANTIDADE]]</f>
        <v>16</v>
      </c>
      <c r="L7232" s="2" t="str">
        <f>TEXT(Tabela3[[#This Row],[DATA]],"MM")</f>
        <v>05</v>
      </c>
      <c r="M7232" s="2">
        <f>WEEKNUM(Tabela3[[#This Row],[DATA]])</f>
        <v>22</v>
      </c>
      <c r="N7232" s="18">
        <f>YEAR(Tabela3[[#This Row],[DATA]])</f>
        <v>2023</v>
      </c>
    </row>
    <row r="7233" spans="2:14">
      <c r="B7233" s="1">
        <v>45077</v>
      </c>
      <c r="C7233">
        <v>15174</v>
      </c>
      <c r="D7233">
        <f>COUNTIF(C$4:C7233,Tabela3[[#This Row],[COMANDA]])</f>
        <v>1</v>
      </c>
      <c r="E7233" t="s">
        <v>89</v>
      </c>
      <c r="F7233" t="s">
        <v>98</v>
      </c>
      <c r="G7233" t="s">
        <v>8</v>
      </c>
      <c r="H7233" t="s">
        <v>43</v>
      </c>
      <c r="I7233" s="2">
        <v>1</v>
      </c>
      <c r="J7233" t="s">
        <v>11</v>
      </c>
      <c r="K7233" s="21">
        <f>INDEX(LISTAS!$H:$Q,MATCH(BASE!H7233,LISTAS!$G:$G,0),MATCH(BASE!J7233,LISTAS!$H$3:$Q$3,0))*Tabela3[[#This Row],[QUANTIDADE]]</f>
        <v>18</v>
      </c>
      <c r="L7233" s="2" t="str">
        <f>TEXT(Tabela3[[#This Row],[DATA]],"MM")</f>
        <v>05</v>
      </c>
      <c r="M7233" s="2">
        <f>WEEKNUM(Tabela3[[#This Row],[DATA]])</f>
        <v>22</v>
      </c>
      <c r="N7233" s="18">
        <f>YEAR(Tabela3[[#This Row],[DATA]])</f>
        <v>2023</v>
      </c>
    </row>
    <row r="7234" spans="2:14">
      <c r="B7234" s="1">
        <v>45077</v>
      </c>
      <c r="C7234">
        <v>15175</v>
      </c>
      <c r="D7234">
        <f>COUNTIF(C$4:C7234,Tabela3[[#This Row],[COMANDA]])</f>
        <v>1</v>
      </c>
      <c r="E7234" t="s">
        <v>90</v>
      </c>
      <c r="F7234" t="s">
        <v>98</v>
      </c>
      <c r="G7234" t="s">
        <v>8</v>
      </c>
      <c r="H7234" t="s">
        <v>204</v>
      </c>
      <c r="I7234" s="2">
        <v>1</v>
      </c>
      <c r="J7234" t="s">
        <v>11</v>
      </c>
      <c r="K7234" s="21">
        <f>INDEX(LISTAS!$H:$Q,MATCH(BASE!H7234,LISTAS!$G:$G,0),MATCH(BASE!J7234,LISTAS!$H$3:$Q$3,0))*Tabela3[[#This Row],[QUANTIDADE]]</f>
        <v>18</v>
      </c>
      <c r="L7234" s="2" t="str">
        <f>TEXT(Tabela3[[#This Row],[DATA]],"MM")</f>
        <v>05</v>
      </c>
      <c r="M7234" s="2">
        <f>WEEKNUM(Tabela3[[#This Row],[DATA]])</f>
        <v>22</v>
      </c>
      <c r="N7234" s="18">
        <f>YEAR(Tabela3[[#This Row],[DATA]])</f>
        <v>2023</v>
      </c>
    </row>
    <row r="7235" spans="2:14">
      <c r="B7235" s="1">
        <v>45077</v>
      </c>
      <c r="C7235">
        <v>15176</v>
      </c>
      <c r="D7235">
        <f>COUNTIF(C$4:C7235,Tabela3[[#This Row],[COMANDA]])</f>
        <v>1</v>
      </c>
      <c r="E7235" t="s">
        <v>90</v>
      </c>
      <c r="F7235" t="s">
        <v>99</v>
      </c>
      <c r="G7235" t="s">
        <v>8</v>
      </c>
      <c r="H7235" t="s">
        <v>204</v>
      </c>
      <c r="I7235" s="2">
        <v>1</v>
      </c>
      <c r="J7235" t="s">
        <v>11</v>
      </c>
      <c r="K7235" s="21">
        <f>INDEX(LISTAS!$H:$Q,MATCH(BASE!H7235,LISTAS!$G:$G,0),MATCH(BASE!J7235,LISTAS!$H$3:$Q$3,0))*Tabela3[[#This Row],[QUANTIDADE]]</f>
        <v>18</v>
      </c>
      <c r="L7235" s="2" t="str">
        <f>TEXT(Tabela3[[#This Row],[DATA]],"MM")</f>
        <v>05</v>
      </c>
      <c r="M7235" s="2">
        <f>WEEKNUM(Tabela3[[#This Row],[DATA]])</f>
        <v>22</v>
      </c>
      <c r="N7235" s="18">
        <f>YEAR(Tabela3[[#This Row],[DATA]])</f>
        <v>2023</v>
      </c>
    </row>
    <row r="7236" spans="2:14">
      <c r="B7236" s="1">
        <v>45077</v>
      </c>
      <c r="C7236">
        <v>15176</v>
      </c>
      <c r="D7236">
        <f>COUNTIF(C$4:C7236,Tabela3[[#This Row],[COMANDA]])</f>
        <v>2</v>
      </c>
      <c r="E7236" t="s">
        <v>90</v>
      </c>
      <c r="F7236" t="s">
        <v>98</v>
      </c>
      <c r="G7236" t="s">
        <v>8</v>
      </c>
      <c r="H7236" t="s">
        <v>47</v>
      </c>
      <c r="I7236" s="2">
        <v>1</v>
      </c>
      <c r="J7236" t="s">
        <v>11</v>
      </c>
      <c r="K7236" s="21">
        <f>INDEX(LISTAS!$H:$Q,MATCH(BASE!H7236,LISTAS!$G:$G,0),MATCH(BASE!J7236,LISTAS!$H$3:$Q$3,0))*Tabela3[[#This Row],[QUANTIDADE]]</f>
        <v>16</v>
      </c>
      <c r="L7236" s="2" t="str">
        <f>TEXT(Tabela3[[#This Row],[DATA]],"MM")</f>
        <v>05</v>
      </c>
      <c r="M7236" s="2">
        <f>WEEKNUM(Tabela3[[#This Row],[DATA]])</f>
        <v>22</v>
      </c>
      <c r="N7236" s="18">
        <f>YEAR(Tabela3[[#This Row],[DATA]])</f>
        <v>2023</v>
      </c>
    </row>
    <row r="7237" spans="2:14">
      <c r="B7237" s="1">
        <v>45077</v>
      </c>
      <c r="C7237">
        <v>15177</v>
      </c>
      <c r="D7237">
        <f>COUNTIF(C$4:C7237,Tabela3[[#This Row],[COMANDA]])</f>
        <v>1</v>
      </c>
      <c r="E7237" t="s">
        <v>89</v>
      </c>
      <c r="F7237" t="s">
        <v>98</v>
      </c>
      <c r="G7237" t="s">
        <v>8</v>
      </c>
      <c r="H7237" t="s">
        <v>40</v>
      </c>
      <c r="I7237" s="2">
        <v>3</v>
      </c>
      <c r="J7237" t="s">
        <v>11</v>
      </c>
      <c r="K7237" s="21">
        <f>INDEX(LISTAS!$H:$Q,MATCH(BASE!H7237,LISTAS!$G:$G,0),MATCH(BASE!J7237,LISTAS!$H$3:$Q$3,0))*Tabela3[[#This Row],[QUANTIDADE]]</f>
        <v>42</v>
      </c>
      <c r="L7237" s="2" t="str">
        <f>TEXT(Tabela3[[#This Row],[DATA]],"MM")</f>
        <v>05</v>
      </c>
      <c r="M7237" s="2">
        <f>WEEKNUM(Tabela3[[#This Row],[DATA]])</f>
        <v>22</v>
      </c>
      <c r="N7237" s="18">
        <f>YEAR(Tabela3[[#This Row],[DATA]])</f>
        <v>2023</v>
      </c>
    </row>
    <row r="7238" spans="2:14">
      <c r="B7238" s="1">
        <v>45077</v>
      </c>
      <c r="C7238">
        <v>15178</v>
      </c>
      <c r="D7238">
        <f>COUNTIF(C$4:C7238,Tabela3[[#This Row],[COMANDA]])</f>
        <v>1</v>
      </c>
      <c r="E7238" t="s">
        <v>90</v>
      </c>
      <c r="G7238" t="s">
        <v>8</v>
      </c>
      <c r="H7238" t="s">
        <v>204</v>
      </c>
      <c r="I7238" s="2">
        <v>1</v>
      </c>
      <c r="J7238" t="s">
        <v>11</v>
      </c>
      <c r="K7238" s="21">
        <f>INDEX(LISTAS!$H:$Q,MATCH(BASE!H7238,LISTAS!$G:$G,0),MATCH(BASE!J7238,LISTAS!$H$3:$Q$3,0))*Tabela3[[#This Row],[QUANTIDADE]]</f>
        <v>18</v>
      </c>
      <c r="L7238" s="2" t="str">
        <f>TEXT(Tabela3[[#This Row],[DATA]],"MM")</f>
        <v>05</v>
      </c>
      <c r="M7238" s="2">
        <f>WEEKNUM(Tabela3[[#This Row],[DATA]])</f>
        <v>22</v>
      </c>
      <c r="N7238" s="18">
        <f>YEAR(Tabela3[[#This Row],[DATA]])</f>
        <v>2023</v>
      </c>
    </row>
    <row r="7239" spans="2:14">
      <c r="B7239" s="1">
        <v>45077</v>
      </c>
      <c r="C7239">
        <v>15178</v>
      </c>
      <c r="D7239">
        <f>COUNTIF(C$4:C7239,Tabela3[[#This Row],[COMANDA]])</f>
        <v>2</v>
      </c>
      <c r="E7239" t="s">
        <v>90</v>
      </c>
      <c r="G7239" t="s">
        <v>8</v>
      </c>
      <c r="H7239" t="s">
        <v>47</v>
      </c>
      <c r="I7239" s="2">
        <v>1</v>
      </c>
      <c r="J7239" t="s">
        <v>11</v>
      </c>
      <c r="K7239" s="21">
        <f>INDEX(LISTAS!$H:$Q,MATCH(BASE!H7239,LISTAS!$G:$G,0),MATCH(BASE!J7239,LISTAS!$H$3:$Q$3,0))*Tabela3[[#This Row],[QUANTIDADE]]</f>
        <v>16</v>
      </c>
      <c r="L7239" s="2" t="str">
        <f>TEXT(Tabela3[[#This Row],[DATA]],"MM")</f>
        <v>05</v>
      </c>
      <c r="M7239" s="2">
        <f>WEEKNUM(Tabela3[[#This Row],[DATA]])</f>
        <v>22</v>
      </c>
      <c r="N7239" s="18">
        <f>YEAR(Tabela3[[#This Row],[DATA]])</f>
        <v>2023</v>
      </c>
    </row>
    <row r="7240" spans="2:14">
      <c r="B7240" s="1">
        <v>45077</v>
      </c>
      <c r="C7240">
        <v>15179</v>
      </c>
      <c r="D7240">
        <f>COUNTIF(C$4:C7240,Tabela3[[#This Row],[COMANDA]])</f>
        <v>1</v>
      </c>
      <c r="E7240" t="s">
        <v>90</v>
      </c>
      <c r="F7240" t="s">
        <v>98</v>
      </c>
      <c r="G7240" t="s">
        <v>8</v>
      </c>
      <c r="H7240" t="s">
        <v>47</v>
      </c>
      <c r="I7240" s="2">
        <v>1</v>
      </c>
      <c r="J7240" t="s">
        <v>11</v>
      </c>
      <c r="K7240" s="21">
        <f>INDEX(LISTAS!$H:$Q,MATCH(BASE!H7240,LISTAS!$G:$G,0),MATCH(BASE!J7240,LISTAS!$H$3:$Q$3,0))*Tabela3[[#This Row],[QUANTIDADE]]</f>
        <v>16</v>
      </c>
      <c r="L7240" s="2" t="str">
        <f>TEXT(Tabela3[[#This Row],[DATA]],"MM")</f>
        <v>05</v>
      </c>
      <c r="M7240" s="2">
        <f>WEEKNUM(Tabela3[[#This Row],[DATA]])</f>
        <v>22</v>
      </c>
      <c r="N7240" s="18">
        <f>YEAR(Tabela3[[#This Row],[DATA]])</f>
        <v>2023</v>
      </c>
    </row>
    <row r="7241" spans="2:14">
      <c r="B7241" s="1">
        <v>45077</v>
      </c>
      <c r="C7241">
        <v>15179</v>
      </c>
      <c r="D7241">
        <f>COUNTIF(C$4:C7241,Tabela3[[#This Row],[COMANDA]])</f>
        <v>2</v>
      </c>
      <c r="E7241" t="s">
        <v>90</v>
      </c>
      <c r="F7241" t="s">
        <v>98</v>
      </c>
      <c r="G7241" t="s">
        <v>61</v>
      </c>
      <c r="H7241" t="s">
        <v>163</v>
      </c>
      <c r="I7241" s="2">
        <v>1</v>
      </c>
      <c r="J7241" t="s">
        <v>11</v>
      </c>
      <c r="K7241" s="21">
        <f>INDEX(LISTAS!$H:$Q,MATCH(BASE!H7241,LISTAS!$G:$G,0),MATCH(BASE!J7241,LISTAS!$H$3:$Q$3,0))*Tabela3[[#This Row],[QUANTIDADE]]</f>
        <v>4</v>
      </c>
      <c r="L7241" s="2" t="str">
        <f>TEXT(Tabela3[[#This Row],[DATA]],"MM")</f>
        <v>05</v>
      </c>
      <c r="M7241" s="2">
        <f>WEEKNUM(Tabela3[[#This Row],[DATA]])</f>
        <v>22</v>
      </c>
      <c r="N7241" s="18">
        <f>YEAR(Tabela3[[#This Row],[DATA]])</f>
        <v>2023</v>
      </c>
    </row>
    <row r="7242" spans="2:14">
      <c r="B7242" s="1">
        <v>45077</v>
      </c>
      <c r="C7242">
        <v>15180</v>
      </c>
      <c r="D7242">
        <f>COUNTIF(C$4:C7242,Tabela3[[#This Row],[COMANDA]])</f>
        <v>1</v>
      </c>
      <c r="E7242" t="s">
        <v>90</v>
      </c>
      <c r="F7242" t="s">
        <v>98</v>
      </c>
      <c r="G7242" t="s">
        <v>8</v>
      </c>
      <c r="H7242" t="s">
        <v>42</v>
      </c>
      <c r="I7242" s="2">
        <v>2</v>
      </c>
      <c r="J7242" t="s">
        <v>11</v>
      </c>
      <c r="K7242" s="21">
        <f>INDEX(LISTAS!$H:$Q,MATCH(BASE!H7242,LISTAS!$G:$G,0),MATCH(BASE!J7242,LISTAS!$H$3:$Q$3,0))*Tabela3[[#This Row],[QUANTIDADE]]</f>
        <v>32</v>
      </c>
      <c r="L7242" s="2" t="str">
        <f>TEXT(Tabela3[[#This Row],[DATA]],"MM")</f>
        <v>05</v>
      </c>
      <c r="M7242" s="2">
        <f>WEEKNUM(Tabela3[[#This Row],[DATA]])</f>
        <v>22</v>
      </c>
      <c r="N7242" s="18">
        <f>YEAR(Tabela3[[#This Row],[DATA]])</f>
        <v>2023</v>
      </c>
    </row>
    <row r="7243" spans="2:14">
      <c r="B7243" s="1">
        <v>45077</v>
      </c>
      <c r="C7243">
        <v>15181</v>
      </c>
      <c r="D7243">
        <f>COUNTIF(C$4:C7243,Tabela3[[#This Row],[COMANDA]])</f>
        <v>1</v>
      </c>
      <c r="E7243" t="s">
        <v>89</v>
      </c>
      <c r="F7243" t="s">
        <v>100</v>
      </c>
      <c r="G7243" t="s">
        <v>8</v>
      </c>
      <c r="H7243" t="s">
        <v>206</v>
      </c>
      <c r="I7243" s="2">
        <v>1</v>
      </c>
      <c r="J7243" t="s">
        <v>11</v>
      </c>
      <c r="K7243" s="21">
        <f>INDEX(LISTAS!$H:$Q,MATCH(BASE!H7243,LISTAS!$G:$G,0),MATCH(BASE!J7243,LISTAS!$H$3:$Q$3,0))*Tabela3[[#This Row],[QUANTIDADE]]</f>
        <v>18</v>
      </c>
      <c r="L7243" s="2" t="str">
        <f>TEXT(Tabela3[[#This Row],[DATA]],"MM")</f>
        <v>05</v>
      </c>
      <c r="M7243" s="2">
        <f>WEEKNUM(Tabela3[[#This Row],[DATA]])</f>
        <v>22</v>
      </c>
      <c r="N7243" s="18">
        <f>YEAR(Tabela3[[#This Row],[DATA]])</f>
        <v>2023</v>
      </c>
    </row>
    <row r="7244" spans="2:14">
      <c r="B7244" s="1">
        <v>45077</v>
      </c>
      <c r="C7244">
        <v>15182</v>
      </c>
      <c r="D7244">
        <f>COUNTIF(C$4:C7244,Tabela3[[#This Row],[COMANDA]])</f>
        <v>1</v>
      </c>
      <c r="E7244" t="s">
        <v>90</v>
      </c>
      <c r="F7244" t="s">
        <v>99</v>
      </c>
      <c r="G7244" t="s">
        <v>8</v>
      </c>
      <c r="H7244" t="s">
        <v>203</v>
      </c>
      <c r="I7244" s="2">
        <v>1</v>
      </c>
      <c r="J7244" t="s">
        <v>11</v>
      </c>
      <c r="K7244" s="21">
        <f>INDEX(LISTAS!$H:$Q,MATCH(BASE!H7244,LISTAS!$G:$G,0),MATCH(BASE!J7244,LISTAS!$H$3:$Q$3,0))*Tabela3[[#This Row],[QUANTIDADE]]</f>
        <v>20</v>
      </c>
      <c r="L7244" s="2" t="str">
        <f>TEXT(Tabela3[[#This Row],[DATA]],"MM")</f>
        <v>05</v>
      </c>
      <c r="M7244" s="2">
        <f>WEEKNUM(Tabela3[[#This Row],[DATA]])</f>
        <v>22</v>
      </c>
      <c r="N7244" s="18">
        <f>YEAR(Tabela3[[#This Row],[DATA]])</f>
        <v>2023</v>
      </c>
    </row>
    <row r="7245" spans="2:14">
      <c r="B7245" s="1">
        <v>45077</v>
      </c>
      <c r="C7245">
        <v>15183</v>
      </c>
      <c r="D7245">
        <f>COUNTIF(C$4:C7245,Tabela3[[#This Row],[COMANDA]])</f>
        <v>1</v>
      </c>
      <c r="E7245" t="s">
        <v>89</v>
      </c>
      <c r="G7245" t="s">
        <v>8</v>
      </c>
      <c r="H7245" t="s">
        <v>40</v>
      </c>
      <c r="I7245" s="2">
        <v>1</v>
      </c>
      <c r="J7245" t="s">
        <v>11</v>
      </c>
      <c r="K7245" s="21">
        <f>INDEX(LISTAS!$H:$Q,MATCH(BASE!H7245,LISTAS!$G:$G,0),MATCH(BASE!J7245,LISTAS!$H$3:$Q$3,0))*Tabela3[[#This Row],[QUANTIDADE]]</f>
        <v>14</v>
      </c>
      <c r="L7245" s="2" t="str">
        <f>TEXT(Tabela3[[#This Row],[DATA]],"MM")</f>
        <v>05</v>
      </c>
      <c r="M7245" s="2">
        <f>WEEKNUM(Tabela3[[#This Row],[DATA]])</f>
        <v>22</v>
      </c>
      <c r="N7245" s="18">
        <f>YEAR(Tabela3[[#This Row],[DATA]])</f>
        <v>2023</v>
      </c>
    </row>
    <row r="7246" spans="2:14">
      <c r="B7246" s="1">
        <v>45077</v>
      </c>
      <c r="C7246">
        <v>15183</v>
      </c>
      <c r="D7246">
        <f>COUNTIF(C$4:C7246,Tabela3[[#This Row],[COMANDA]])</f>
        <v>2</v>
      </c>
      <c r="E7246" t="s">
        <v>89</v>
      </c>
      <c r="G7246" t="s">
        <v>61</v>
      </c>
      <c r="H7246" t="s">
        <v>199</v>
      </c>
      <c r="I7246" s="2">
        <v>1</v>
      </c>
      <c r="J7246" t="s">
        <v>11</v>
      </c>
      <c r="K7246" s="21">
        <f>INDEX(LISTAS!$H:$Q,MATCH(BASE!H7246,LISTAS!$G:$G,0),MATCH(BASE!J7246,LISTAS!$H$3:$Q$3,0))*Tabela3[[#This Row],[QUANTIDADE]]</f>
        <v>1</v>
      </c>
      <c r="L7246" s="2" t="str">
        <f>TEXT(Tabela3[[#This Row],[DATA]],"MM")</f>
        <v>05</v>
      </c>
      <c r="M7246" s="2">
        <f>WEEKNUM(Tabela3[[#This Row],[DATA]])</f>
        <v>22</v>
      </c>
      <c r="N7246" s="18">
        <f>YEAR(Tabela3[[#This Row],[DATA]])</f>
        <v>2023</v>
      </c>
    </row>
    <row r="7247" spans="2:14">
      <c r="B7247" s="1">
        <v>45077</v>
      </c>
      <c r="C7247">
        <v>15184</v>
      </c>
      <c r="D7247">
        <f>COUNTIF(C$4:C7247,Tabela3[[#This Row],[COMANDA]])</f>
        <v>1</v>
      </c>
      <c r="E7247" t="s">
        <v>89</v>
      </c>
      <c r="G7247" t="s">
        <v>8</v>
      </c>
      <c r="H7247" t="s">
        <v>40</v>
      </c>
      <c r="I7247" s="2">
        <v>1</v>
      </c>
      <c r="J7247" t="s">
        <v>11</v>
      </c>
      <c r="K7247" s="21">
        <f>INDEX(LISTAS!$H:$Q,MATCH(BASE!H7247,LISTAS!$G:$G,0),MATCH(BASE!J7247,LISTAS!$H$3:$Q$3,0))*Tabela3[[#This Row],[QUANTIDADE]]</f>
        <v>14</v>
      </c>
      <c r="L7247" s="2" t="str">
        <f>TEXT(Tabela3[[#This Row],[DATA]],"MM")</f>
        <v>05</v>
      </c>
      <c r="M7247" s="2">
        <f>WEEKNUM(Tabela3[[#This Row],[DATA]])</f>
        <v>22</v>
      </c>
      <c r="N7247" s="18">
        <f>YEAR(Tabela3[[#This Row],[DATA]])</f>
        <v>2023</v>
      </c>
    </row>
    <row r="7248" spans="2:14">
      <c r="B7248" s="1">
        <v>45077</v>
      </c>
      <c r="C7248">
        <v>15184</v>
      </c>
      <c r="D7248">
        <f>COUNTIF(C$4:C7248,Tabela3[[#This Row],[COMANDA]])</f>
        <v>2</v>
      </c>
      <c r="E7248" t="s">
        <v>89</v>
      </c>
      <c r="G7248" t="s">
        <v>61</v>
      </c>
      <c r="H7248" t="s">
        <v>199</v>
      </c>
      <c r="I7248" s="2">
        <v>1</v>
      </c>
      <c r="J7248" t="s">
        <v>11</v>
      </c>
      <c r="K7248" s="21">
        <f>INDEX(LISTAS!$H:$Q,MATCH(BASE!H7248,LISTAS!$G:$G,0),MATCH(BASE!J7248,LISTAS!$H$3:$Q$3,0))*Tabela3[[#This Row],[QUANTIDADE]]</f>
        <v>1</v>
      </c>
      <c r="L7248" s="2" t="str">
        <f>TEXT(Tabela3[[#This Row],[DATA]],"MM")</f>
        <v>05</v>
      </c>
      <c r="M7248" s="2">
        <f>WEEKNUM(Tabela3[[#This Row],[DATA]])</f>
        <v>22</v>
      </c>
      <c r="N7248" s="18">
        <f>YEAR(Tabela3[[#This Row],[DATA]])</f>
        <v>2023</v>
      </c>
    </row>
    <row r="7249" spans="2:14">
      <c r="B7249" s="1">
        <v>45077</v>
      </c>
      <c r="C7249">
        <v>15185</v>
      </c>
      <c r="D7249">
        <f>COUNTIF(C$4:C7249,Tabela3[[#This Row],[COMANDA]])</f>
        <v>1</v>
      </c>
      <c r="E7249" t="s">
        <v>90</v>
      </c>
      <c r="F7249" t="s">
        <v>98</v>
      </c>
      <c r="G7249" t="s">
        <v>8</v>
      </c>
      <c r="H7249" t="s">
        <v>204</v>
      </c>
      <c r="I7249" s="2">
        <v>1</v>
      </c>
      <c r="J7249" t="s">
        <v>11</v>
      </c>
      <c r="K7249" s="21">
        <f>INDEX(LISTAS!$H:$Q,MATCH(BASE!H7249,LISTAS!$G:$G,0),MATCH(BASE!J7249,LISTAS!$H$3:$Q$3,0))*Tabela3[[#This Row],[QUANTIDADE]]</f>
        <v>18</v>
      </c>
      <c r="L7249" s="2" t="str">
        <f>TEXT(Tabela3[[#This Row],[DATA]],"MM")</f>
        <v>05</v>
      </c>
      <c r="M7249" s="2">
        <f>WEEKNUM(Tabela3[[#This Row],[DATA]])</f>
        <v>22</v>
      </c>
      <c r="N7249" s="18">
        <f>YEAR(Tabela3[[#This Row],[DATA]])</f>
        <v>2023</v>
      </c>
    </row>
    <row r="7250" spans="2:14">
      <c r="B7250" s="1">
        <v>45077</v>
      </c>
      <c r="C7250">
        <v>15185</v>
      </c>
      <c r="D7250">
        <f>COUNTIF(C$4:C7250,Tabela3[[#This Row],[COMANDA]])</f>
        <v>2</v>
      </c>
      <c r="E7250" t="s">
        <v>90</v>
      </c>
      <c r="F7250" t="s">
        <v>98</v>
      </c>
      <c r="G7250" t="s">
        <v>9</v>
      </c>
      <c r="H7250" t="s">
        <v>132</v>
      </c>
      <c r="I7250" s="2">
        <v>1</v>
      </c>
      <c r="J7250" t="s">
        <v>11</v>
      </c>
      <c r="K7250" s="21">
        <f>INDEX(LISTAS!$H:$Q,MATCH(BASE!H7250,LISTAS!$G:$G,0),MATCH(BASE!J7250,LISTAS!$H$3:$Q$3,0))*Tabela3[[#This Row],[QUANTIDADE]]</f>
        <v>3</v>
      </c>
      <c r="L7250" s="2" t="str">
        <f>TEXT(Tabela3[[#This Row],[DATA]],"MM")</f>
        <v>05</v>
      </c>
      <c r="M7250" s="2">
        <f>WEEKNUM(Tabela3[[#This Row],[DATA]])</f>
        <v>22</v>
      </c>
      <c r="N7250" s="18">
        <f>YEAR(Tabela3[[#This Row],[DATA]])</f>
        <v>2023</v>
      </c>
    </row>
    <row r="7251" spans="2:14">
      <c r="B7251" s="1">
        <v>45077</v>
      </c>
      <c r="C7251">
        <v>15186</v>
      </c>
      <c r="D7251">
        <f>COUNTIF(C$4:C7251,Tabela3[[#This Row],[COMANDA]])</f>
        <v>1</v>
      </c>
      <c r="E7251" t="s">
        <v>90</v>
      </c>
      <c r="F7251" t="s">
        <v>98</v>
      </c>
      <c r="G7251" t="s">
        <v>8</v>
      </c>
      <c r="H7251" t="s">
        <v>204</v>
      </c>
      <c r="I7251" s="2">
        <v>1</v>
      </c>
      <c r="J7251" t="s">
        <v>11</v>
      </c>
      <c r="K7251" s="21">
        <f>INDEX(LISTAS!$H:$Q,MATCH(BASE!H7251,LISTAS!$G:$G,0),MATCH(BASE!J7251,LISTAS!$H$3:$Q$3,0))*Tabela3[[#This Row],[QUANTIDADE]]</f>
        <v>18</v>
      </c>
      <c r="L7251" s="2" t="str">
        <f>TEXT(Tabela3[[#This Row],[DATA]],"MM")</f>
        <v>05</v>
      </c>
      <c r="M7251" s="2">
        <f>WEEKNUM(Tabela3[[#This Row],[DATA]])</f>
        <v>22</v>
      </c>
      <c r="N7251" s="18">
        <f>YEAR(Tabela3[[#This Row],[DATA]])</f>
        <v>2023</v>
      </c>
    </row>
    <row r="7252" spans="2:14">
      <c r="B7252" s="1">
        <v>45077</v>
      </c>
      <c r="C7252">
        <v>15186</v>
      </c>
      <c r="D7252">
        <f>COUNTIF(C$4:C7252,Tabela3[[#This Row],[COMANDA]])</f>
        <v>2</v>
      </c>
      <c r="E7252" t="s">
        <v>90</v>
      </c>
      <c r="F7252" t="s">
        <v>98</v>
      </c>
      <c r="G7252" t="s">
        <v>9</v>
      </c>
      <c r="H7252" t="s">
        <v>135</v>
      </c>
      <c r="I7252" s="2">
        <v>1</v>
      </c>
      <c r="J7252" t="s">
        <v>11</v>
      </c>
      <c r="K7252" s="21">
        <f>INDEX(LISTAS!$H:$Q,MATCH(BASE!H7252,LISTAS!$G:$G,0),MATCH(BASE!J7252,LISTAS!$H$3:$Q$3,0))*Tabela3[[#This Row],[QUANTIDADE]]</f>
        <v>4</v>
      </c>
      <c r="L7252" s="2" t="str">
        <f>TEXT(Tabela3[[#This Row],[DATA]],"MM")</f>
        <v>05</v>
      </c>
      <c r="M7252" s="2">
        <f>WEEKNUM(Tabela3[[#This Row],[DATA]])</f>
        <v>22</v>
      </c>
      <c r="N7252" s="18">
        <f>YEAR(Tabela3[[#This Row],[DATA]])</f>
        <v>2023</v>
      </c>
    </row>
    <row r="7253" spans="2:14">
      <c r="B7253" s="1">
        <v>45077</v>
      </c>
      <c r="C7253">
        <v>15187</v>
      </c>
      <c r="D7253">
        <f>COUNTIF(C$4:C7253,Tabela3[[#This Row],[COMANDA]])</f>
        <v>1</v>
      </c>
      <c r="E7253" t="s">
        <v>90</v>
      </c>
      <c r="F7253" t="s">
        <v>98</v>
      </c>
      <c r="G7253" t="s">
        <v>8</v>
      </c>
      <c r="H7253" t="s">
        <v>39</v>
      </c>
      <c r="I7253" s="2">
        <v>1</v>
      </c>
      <c r="J7253" t="s">
        <v>11</v>
      </c>
      <c r="K7253" s="21">
        <f>INDEX(LISTAS!$H:$Q,MATCH(BASE!H7253,LISTAS!$G:$G,0),MATCH(BASE!J7253,LISTAS!$H$3:$Q$3,0))*Tabela3[[#This Row],[QUANTIDADE]]</f>
        <v>12</v>
      </c>
      <c r="L7253" s="2" t="str">
        <f>TEXT(Tabela3[[#This Row],[DATA]],"MM")</f>
        <v>05</v>
      </c>
      <c r="M7253" s="2">
        <f>WEEKNUM(Tabela3[[#This Row],[DATA]])</f>
        <v>22</v>
      </c>
      <c r="N7253" s="18">
        <f>YEAR(Tabela3[[#This Row],[DATA]])</f>
        <v>2023</v>
      </c>
    </row>
    <row r="7254" spans="2:14">
      <c r="B7254" s="1">
        <v>45077</v>
      </c>
      <c r="C7254">
        <v>15187</v>
      </c>
      <c r="D7254">
        <f>COUNTIF(C$4:C7254,Tabela3[[#This Row],[COMANDA]])</f>
        <v>2</v>
      </c>
      <c r="E7254" t="s">
        <v>90</v>
      </c>
      <c r="F7254" t="s">
        <v>98</v>
      </c>
      <c r="G7254" t="s">
        <v>8</v>
      </c>
      <c r="H7254" t="s">
        <v>211</v>
      </c>
      <c r="I7254" s="2">
        <v>1</v>
      </c>
      <c r="J7254" t="s">
        <v>11</v>
      </c>
      <c r="K7254" s="21">
        <f>INDEX(LISTAS!$H:$Q,MATCH(BASE!H7254,LISTAS!$G:$G,0),MATCH(BASE!J7254,LISTAS!$H$3:$Q$3,0))*Tabela3[[#This Row],[QUANTIDADE]]</f>
        <v>20</v>
      </c>
      <c r="L7254" s="2" t="str">
        <f>TEXT(Tabela3[[#This Row],[DATA]],"MM")</f>
        <v>05</v>
      </c>
      <c r="M7254" s="2">
        <f>WEEKNUM(Tabela3[[#This Row],[DATA]])</f>
        <v>22</v>
      </c>
      <c r="N7254" s="18">
        <f>YEAR(Tabela3[[#This Row],[DATA]])</f>
        <v>2023</v>
      </c>
    </row>
    <row r="7255" spans="2:14">
      <c r="B7255" s="1">
        <v>45077</v>
      </c>
      <c r="C7255">
        <v>15187</v>
      </c>
      <c r="D7255">
        <f>COUNTIF(C$4:C7255,Tabela3[[#This Row],[COMANDA]])</f>
        <v>3</v>
      </c>
      <c r="E7255" t="s">
        <v>90</v>
      </c>
      <c r="F7255" t="s">
        <v>98</v>
      </c>
      <c r="G7255" t="s">
        <v>62</v>
      </c>
      <c r="H7255" t="s">
        <v>192</v>
      </c>
      <c r="I7255" s="2">
        <v>1</v>
      </c>
      <c r="J7255" t="s">
        <v>11</v>
      </c>
      <c r="K7255" s="21">
        <f>INDEX(LISTAS!$H:$Q,MATCH(BASE!H7255,LISTAS!$G:$G,0),MATCH(BASE!J7255,LISTAS!$H$3:$Q$3,0))*Tabela3[[#This Row],[QUANTIDADE]]</f>
        <v>6</v>
      </c>
      <c r="L7255" s="2" t="str">
        <f>TEXT(Tabela3[[#This Row],[DATA]],"MM")</f>
        <v>05</v>
      </c>
      <c r="M7255" s="2">
        <f>WEEKNUM(Tabela3[[#This Row],[DATA]])</f>
        <v>22</v>
      </c>
      <c r="N7255" s="18">
        <f>YEAR(Tabela3[[#This Row],[DATA]])</f>
        <v>2023</v>
      </c>
    </row>
    <row r="7256" spans="2:14">
      <c r="B7256" s="1">
        <v>45077</v>
      </c>
      <c r="C7256">
        <v>15187</v>
      </c>
      <c r="D7256">
        <f>COUNTIF(C$4:C7256,Tabela3[[#This Row],[COMANDA]])</f>
        <v>4</v>
      </c>
      <c r="E7256" t="s">
        <v>90</v>
      </c>
      <c r="F7256" t="s">
        <v>98</v>
      </c>
      <c r="G7256" t="s">
        <v>9</v>
      </c>
      <c r="H7256" t="s">
        <v>378</v>
      </c>
      <c r="I7256" s="2">
        <v>1</v>
      </c>
      <c r="J7256" t="s">
        <v>11</v>
      </c>
      <c r="K7256" s="21">
        <f>INDEX(LISTAS!$H:$Q,MATCH(BASE!H7256,LISTAS!$G:$G,0),MATCH(BASE!J7256,LISTAS!$H$3:$Q$3,0))*Tabela3[[#This Row],[QUANTIDADE]]</f>
        <v>6</v>
      </c>
      <c r="L7256" s="2" t="str">
        <f>TEXT(Tabela3[[#This Row],[DATA]],"MM")</f>
        <v>05</v>
      </c>
      <c r="M7256" s="2">
        <f>WEEKNUM(Tabela3[[#This Row],[DATA]])</f>
        <v>22</v>
      </c>
      <c r="N7256" s="18">
        <f>YEAR(Tabela3[[#This Row],[DATA]])</f>
        <v>2023</v>
      </c>
    </row>
    <row r="7257" spans="2:14">
      <c r="B7257" s="1">
        <v>45077</v>
      </c>
      <c r="C7257">
        <v>15188</v>
      </c>
      <c r="D7257">
        <f>COUNTIF(C$4:C7257,Tabela3[[#This Row],[COMANDA]])</f>
        <v>1</v>
      </c>
      <c r="E7257" t="s">
        <v>89</v>
      </c>
      <c r="F7257" t="s">
        <v>99</v>
      </c>
      <c r="G7257" t="s">
        <v>8</v>
      </c>
      <c r="H7257" t="s">
        <v>40</v>
      </c>
      <c r="I7257" s="2">
        <v>1</v>
      </c>
      <c r="J7257" t="s">
        <v>11</v>
      </c>
      <c r="K7257" s="21">
        <f>INDEX(LISTAS!$H:$Q,MATCH(BASE!H7257,LISTAS!$G:$G,0),MATCH(BASE!J7257,LISTAS!$H$3:$Q$3,0))*Tabela3[[#This Row],[QUANTIDADE]]</f>
        <v>14</v>
      </c>
      <c r="L7257" s="2" t="str">
        <f>TEXT(Tabela3[[#This Row],[DATA]],"MM")</f>
        <v>05</v>
      </c>
      <c r="M7257" s="2">
        <f>WEEKNUM(Tabela3[[#This Row],[DATA]])</f>
        <v>22</v>
      </c>
      <c r="N7257" s="18">
        <f>YEAR(Tabela3[[#This Row],[DATA]])</f>
        <v>2023</v>
      </c>
    </row>
    <row r="7258" spans="2:14">
      <c r="B7258" s="1">
        <v>45077</v>
      </c>
      <c r="C7258">
        <v>15189</v>
      </c>
      <c r="D7258">
        <f>COUNTIF(C$4:C7258,Tabela3[[#This Row],[COMANDA]])</f>
        <v>1</v>
      </c>
      <c r="E7258" t="s">
        <v>89</v>
      </c>
      <c r="F7258" t="s">
        <v>99</v>
      </c>
      <c r="G7258" t="s">
        <v>8</v>
      </c>
      <c r="H7258" t="s">
        <v>204</v>
      </c>
      <c r="I7258" s="2">
        <v>1</v>
      </c>
      <c r="J7258" t="s">
        <v>11</v>
      </c>
      <c r="K7258" s="21">
        <f>INDEX(LISTAS!$H:$Q,MATCH(BASE!H7258,LISTAS!$G:$G,0),MATCH(BASE!J7258,LISTAS!$H$3:$Q$3,0))*Tabela3[[#This Row],[QUANTIDADE]]</f>
        <v>18</v>
      </c>
      <c r="L7258" s="2" t="str">
        <f>TEXT(Tabela3[[#This Row],[DATA]],"MM")</f>
        <v>05</v>
      </c>
      <c r="M7258" s="2">
        <f>WEEKNUM(Tabela3[[#This Row],[DATA]])</f>
        <v>22</v>
      </c>
      <c r="N7258" s="18">
        <f>YEAR(Tabela3[[#This Row],[DATA]])</f>
        <v>2023</v>
      </c>
    </row>
    <row r="7259" spans="2:14">
      <c r="B7259" s="1">
        <v>45077</v>
      </c>
      <c r="C7259">
        <v>15190</v>
      </c>
      <c r="D7259">
        <f>COUNTIF(C$4:C7259,Tabela3[[#This Row],[COMANDA]])</f>
        <v>1</v>
      </c>
      <c r="E7259" t="s">
        <v>89</v>
      </c>
      <c r="F7259" t="s">
        <v>100</v>
      </c>
      <c r="G7259" t="s">
        <v>8</v>
      </c>
      <c r="H7259" t="s">
        <v>84</v>
      </c>
      <c r="I7259" s="2">
        <v>1</v>
      </c>
      <c r="J7259" t="s">
        <v>11</v>
      </c>
      <c r="K7259" s="21">
        <f>INDEX(LISTAS!$H:$Q,MATCH(BASE!H7259,LISTAS!$G:$G,0),MATCH(BASE!J7259,LISTAS!$H$3:$Q$3,0))*Tabela3[[#This Row],[QUANTIDADE]]</f>
        <v>16</v>
      </c>
      <c r="L7259" s="2" t="str">
        <f>TEXT(Tabela3[[#This Row],[DATA]],"MM")</f>
        <v>05</v>
      </c>
      <c r="M7259" s="2">
        <f>WEEKNUM(Tabela3[[#This Row],[DATA]])</f>
        <v>22</v>
      </c>
      <c r="N7259" s="18">
        <f>YEAR(Tabela3[[#This Row],[DATA]])</f>
        <v>2023</v>
      </c>
    </row>
    <row r="7260" spans="2:14">
      <c r="B7260" s="1">
        <v>45077</v>
      </c>
      <c r="C7260">
        <v>15191</v>
      </c>
      <c r="D7260">
        <f>COUNTIF(C$4:C7260,Tabela3[[#This Row],[COMANDA]])</f>
        <v>1</v>
      </c>
      <c r="E7260" t="s">
        <v>90</v>
      </c>
      <c r="F7260" t="s">
        <v>375</v>
      </c>
      <c r="G7260" t="s">
        <v>8</v>
      </c>
      <c r="H7260" t="s">
        <v>204</v>
      </c>
      <c r="I7260" s="2">
        <v>1</v>
      </c>
      <c r="J7260" t="s">
        <v>11</v>
      </c>
      <c r="K7260" s="21">
        <f>INDEX(LISTAS!$H:$Q,MATCH(BASE!H7260,LISTAS!$G:$G,0),MATCH(BASE!J7260,LISTAS!$H$3:$Q$3,0))*Tabela3[[#This Row],[QUANTIDADE]]</f>
        <v>18</v>
      </c>
      <c r="L7260" s="2" t="str">
        <f>TEXT(Tabela3[[#This Row],[DATA]],"MM")</f>
        <v>05</v>
      </c>
      <c r="M7260" s="2">
        <f>WEEKNUM(Tabela3[[#This Row],[DATA]])</f>
        <v>22</v>
      </c>
      <c r="N7260" s="18">
        <f>YEAR(Tabela3[[#This Row],[DATA]])</f>
        <v>2023</v>
      </c>
    </row>
    <row r="7261" spans="2:14">
      <c r="B7261" s="1">
        <v>45077</v>
      </c>
      <c r="C7261">
        <v>15191</v>
      </c>
      <c r="D7261">
        <f>COUNTIF(C$4:C7261,Tabela3[[#This Row],[COMANDA]])</f>
        <v>2</v>
      </c>
      <c r="E7261" t="s">
        <v>90</v>
      </c>
      <c r="F7261" t="s">
        <v>98</v>
      </c>
      <c r="G7261" t="s">
        <v>8</v>
      </c>
      <c r="H7261" t="s">
        <v>202</v>
      </c>
      <c r="I7261" s="2">
        <v>1</v>
      </c>
      <c r="J7261" t="s">
        <v>11</v>
      </c>
      <c r="K7261" s="21">
        <f>INDEX(LISTAS!$H:$Q,MATCH(BASE!H7261,LISTAS!$G:$G,0),MATCH(BASE!J7261,LISTAS!$H$3:$Q$3,0))*Tabela3[[#This Row],[QUANTIDADE]]</f>
        <v>20</v>
      </c>
      <c r="L7261" s="2" t="str">
        <f>TEXT(Tabela3[[#This Row],[DATA]],"MM")</f>
        <v>05</v>
      </c>
      <c r="M7261" s="2">
        <f>WEEKNUM(Tabela3[[#This Row],[DATA]])</f>
        <v>22</v>
      </c>
      <c r="N7261" s="18">
        <f>YEAR(Tabela3[[#This Row],[DATA]])</f>
        <v>2023</v>
      </c>
    </row>
    <row r="7262" spans="2:14">
      <c r="B7262" s="1">
        <v>45077</v>
      </c>
      <c r="C7262">
        <v>15191</v>
      </c>
      <c r="D7262">
        <f>COUNTIF(C$4:C7262,Tabela3[[#This Row],[COMANDA]])</f>
        <v>3</v>
      </c>
      <c r="E7262" t="s">
        <v>90</v>
      </c>
      <c r="F7262" t="s">
        <v>375</v>
      </c>
      <c r="G7262" t="s">
        <v>8</v>
      </c>
      <c r="H7262" t="s">
        <v>206</v>
      </c>
      <c r="I7262" s="2">
        <v>1</v>
      </c>
      <c r="J7262" t="s">
        <v>11</v>
      </c>
      <c r="K7262" s="21">
        <f>INDEX(LISTAS!$H:$Q,MATCH(BASE!H7262,LISTAS!$G:$G,0),MATCH(BASE!J7262,LISTAS!$H$3:$Q$3,0))*Tabela3[[#This Row],[QUANTIDADE]]</f>
        <v>18</v>
      </c>
      <c r="L7262" s="2" t="str">
        <f>TEXT(Tabela3[[#This Row],[DATA]],"MM")</f>
        <v>05</v>
      </c>
      <c r="M7262" s="2">
        <f>WEEKNUM(Tabela3[[#This Row],[DATA]])</f>
        <v>22</v>
      </c>
      <c r="N7262" s="18">
        <f>YEAR(Tabela3[[#This Row],[DATA]])</f>
        <v>2023</v>
      </c>
    </row>
    <row r="7263" spans="2:14">
      <c r="B7263" s="1">
        <v>45077</v>
      </c>
      <c r="C7263">
        <v>15191</v>
      </c>
      <c r="D7263">
        <f>COUNTIF(C$4:C7263,Tabela3[[#This Row],[COMANDA]])</f>
        <v>4</v>
      </c>
      <c r="E7263" t="s">
        <v>90</v>
      </c>
      <c r="F7263" t="s">
        <v>375</v>
      </c>
      <c r="G7263" t="s">
        <v>61</v>
      </c>
      <c r="H7263" t="s">
        <v>199</v>
      </c>
      <c r="I7263" s="2">
        <v>1</v>
      </c>
      <c r="J7263" t="s">
        <v>11</v>
      </c>
      <c r="K7263" s="21">
        <f>INDEX(LISTAS!$H:$Q,MATCH(BASE!H7263,LISTAS!$G:$G,0),MATCH(BASE!J7263,LISTAS!$H$3:$Q$3,0))*Tabela3[[#This Row],[QUANTIDADE]]</f>
        <v>1</v>
      </c>
      <c r="L7263" s="2" t="str">
        <f>TEXT(Tabela3[[#This Row],[DATA]],"MM")</f>
        <v>05</v>
      </c>
      <c r="M7263" s="2">
        <f>WEEKNUM(Tabela3[[#This Row],[DATA]])</f>
        <v>22</v>
      </c>
      <c r="N7263" s="18">
        <f>YEAR(Tabela3[[#This Row],[DATA]])</f>
        <v>2023</v>
      </c>
    </row>
    <row r="7264" spans="2:14">
      <c r="B7264" s="1">
        <v>45077</v>
      </c>
      <c r="C7264">
        <v>15192</v>
      </c>
      <c r="D7264">
        <f>COUNTIF(C$4:C7264,Tabela3[[#This Row],[COMANDA]])</f>
        <v>1</v>
      </c>
      <c r="E7264" t="s">
        <v>90</v>
      </c>
      <c r="F7264" t="s">
        <v>99</v>
      </c>
      <c r="G7264" t="s">
        <v>8</v>
      </c>
      <c r="H7264" t="s">
        <v>204</v>
      </c>
      <c r="I7264" s="2">
        <v>1</v>
      </c>
      <c r="J7264" t="s">
        <v>11</v>
      </c>
      <c r="K7264" s="21">
        <f>INDEX(LISTAS!$H:$Q,MATCH(BASE!H7264,LISTAS!$G:$G,0),MATCH(BASE!J7264,LISTAS!$H$3:$Q$3,0))*Tabela3[[#This Row],[QUANTIDADE]]</f>
        <v>18</v>
      </c>
      <c r="L7264" s="2" t="str">
        <f>TEXT(Tabela3[[#This Row],[DATA]],"MM")</f>
        <v>05</v>
      </c>
      <c r="M7264" s="2">
        <f>WEEKNUM(Tabela3[[#This Row],[DATA]])</f>
        <v>22</v>
      </c>
      <c r="N7264" s="18">
        <f>YEAR(Tabela3[[#This Row],[DATA]])</f>
        <v>2023</v>
      </c>
    </row>
    <row r="7265" spans="2:14">
      <c r="B7265" s="1">
        <v>45077</v>
      </c>
      <c r="C7265">
        <v>15192</v>
      </c>
      <c r="D7265">
        <f>COUNTIF(C$4:C7265,Tabela3[[#This Row],[COMANDA]])</f>
        <v>2</v>
      </c>
      <c r="E7265" t="s">
        <v>90</v>
      </c>
      <c r="F7265" t="s">
        <v>99</v>
      </c>
      <c r="G7265" t="s">
        <v>61</v>
      </c>
      <c r="H7265" t="s">
        <v>199</v>
      </c>
      <c r="I7265" s="2">
        <v>2</v>
      </c>
      <c r="J7265" t="s">
        <v>11</v>
      </c>
      <c r="K7265" s="21">
        <f>INDEX(LISTAS!$H:$Q,MATCH(BASE!H7265,LISTAS!$G:$G,0),MATCH(BASE!J7265,LISTAS!$H$3:$Q$3,0))*Tabela3[[#This Row],[QUANTIDADE]]</f>
        <v>2</v>
      </c>
      <c r="L7265" s="2" t="str">
        <f>TEXT(Tabela3[[#This Row],[DATA]],"MM")</f>
        <v>05</v>
      </c>
      <c r="M7265" s="2">
        <f>WEEKNUM(Tabela3[[#This Row],[DATA]])</f>
        <v>22</v>
      </c>
      <c r="N7265" s="18">
        <f>YEAR(Tabela3[[#This Row],[DATA]])</f>
        <v>2023</v>
      </c>
    </row>
    <row r="7266" spans="2:14">
      <c r="B7266" s="1">
        <v>45077</v>
      </c>
      <c r="C7266">
        <v>15192</v>
      </c>
      <c r="D7266">
        <f>COUNTIF(C$4:C7266,Tabela3[[#This Row],[COMANDA]])</f>
        <v>3</v>
      </c>
      <c r="E7266" t="s">
        <v>90</v>
      </c>
      <c r="F7266" t="s">
        <v>99</v>
      </c>
      <c r="G7266" t="s">
        <v>9</v>
      </c>
      <c r="H7266" t="s">
        <v>58</v>
      </c>
      <c r="I7266" s="2">
        <v>1</v>
      </c>
      <c r="J7266" t="s">
        <v>11</v>
      </c>
      <c r="K7266" s="21">
        <f>INDEX(LISTAS!$H:$Q,MATCH(BASE!H7266,LISTAS!$G:$G,0),MATCH(BASE!J7266,LISTAS!$H$3:$Q$3,0))*Tabela3[[#This Row],[QUANTIDADE]]</f>
        <v>5</v>
      </c>
      <c r="L7266" s="2" t="str">
        <f>TEXT(Tabela3[[#This Row],[DATA]],"MM")</f>
        <v>05</v>
      </c>
      <c r="M7266" s="2">
        <f>WEEKNUM(Tabela3[[#This Row],[DATA]])</f>
        <v>22</v>
      </c>
      <c r="N7266" s="18">
        <f>YEAR(Tabela3[[#This Row],[DATA]])</f>
        <v>2023</v>
      </c>
    </row>
    <row r="7267" spans="2:14">
      <c r="B7267" s="1">
        <v>45077</v>
      </c>
      <c r="C7267">
        <v>15193</v>
      </c>
      <c r="D7267">
        <f>COUNTIF(C$4:C7267,Tabela3[[#This Row],[COMANDA]])</f>
        <v>1</v>
      </c>
      <c r="E7267" t="s">
        <v>90</v>
      </c>
      <c r="F7267" t="s">
        <v>375</v>
      </c>
      <c r="G7267" t="s">
        <v>8</v>
      </c>
      <c r="H7267" t="s">
        <v>202</v>
      </c>
      <c r="I7267" s="2">
        <v>1</v>
      </c>
      <c r="J7267" t="s">
        <v>11</v>
      </c>
      <c r="K7267" s="21">
        <f>INDEX(LISTAS!$H:$Q,MATCH(BASE!H7267,LISTAS!$G:$G,0),MATCH(BASE!J7267,LISTAS!$H$3:$Q$3,0))*Tabela3[[#This Row],[QUANTIDADE]]</f>
        <v>20</v>
      </c>
      <c r="L7267" s="2" t="str">
        <f>TEXT(Tabela3[[#This Row],[DATA]],"MM")</f>
        <v>05</v>
      </c>
      <c r="M7267" s="2">
        <f>WEEKNUM(Tabela3[[#This Row],[DATA]])</f>
        <v>22</v>
      </c>
      <c r="N7267" s="18">
        <f>YEAR(Tabela3[[#This Row],[DATA]])</f>
        <v>2023</v>
      </c>
    </row>
    <row r="7268" spans="2:14">
      <c r="B7268" s="1">
        <v>45077</v>
      </c>
      <c r="C7268">
        <v>15194</v>
      </c>
      <c r="D7268">
        <f>COUNTIF(C$4:C7268,Tabela3[[#This Row],[COMANDA]])</f>
        <v>1</v>
      </c>
      <c r="E7268" t="s">
        <v>90</v>
      </c>
      <c r="F7268" t="s">
        <v>98</v>
      </c>
      <c r="G7268" t="s">
        <v>8</v>
      </c>
      <c r="H7268" t="s">
        <v>42</v>
      </c>
      <c r="I7268" s="2">
        <v>1</v>
      </c>
      <c r="J7268" t="s">
        <v>11</v>
      </c>
      <c r="K7268" s="21">
        <f>INDEX(LISTAS!$H:$Q,MATCH(BASE!H7268,LISTAS!$G:$G,0),MATCH(BASE!J7268,LISTAS!$H$3:$Q$3,0))*Tabela3[[#This Row],[QUANTIDADE]]</f>
        <v>16</v>
      </c>
      <c r="L7268" s="2" t="str">
        <f>TEXT(Tabela3[[#This Row],[DATA]],"MM")</f>
        <v>05</v>
      </c>
      <c r="M7268" s="2">
        <f>WEEKNUM(Tabela3[[#This Row],[DATA]])</f>
        <v>22</v>
      </c>
      <c r="N7268" s="18">
        <f>YEAR(Tabela3[[#This Row],[DATA]])</f>
        <v>2023</v>
      </c>
    </row>
    <row r="7269" spans="2:14">
      <c r="B7269" s="1">
        <v>45077</v>
      </c>
      <c r="C7269">
        <v>15194</v>
      </c>
      <c r="D7269">
        <f>COUNTIF(C$4:C7269,Tabela3[[#This Row],[COMANDA]])</f>
        <v>2</v>
      </c>
      <c r="E7269" t="s">
        <v>90</v>
      </c>
      <c r="F7269" t="s">
        <v>98</v>
      </c>
      <c r="G7269" t="s">
        <v>61</v>
      </c>
      <c r="H7269" t="s">
        <v>166</v>
      </c>
      <c r="I7269" s="2">
        <v>1</v>
      </c>
      <c r="J7269" t="s">
        <v>11</v>
      </c>
      <c r="K7269" s="21">
        <f>INDEX(LISTAS!$H:$Q,MATCH(BASE!H7269,LISTAS!$G:$G,0),MATCH(BASE!J7269,LISTAS!$H$3:$Q$3,0))*Tabela3[[#This Row],[QUANTIDADE]]</f>
        <v>8</v>
      </c>
      <c r="L7269" s="2" t="str">
        <f>TEXT(Tabela3[[#This Row],[DATA]],"MM")</f>
        <v>05</v>
      </c>
      <c r="M7269" s="2">
        <f>WEEKNUM(Tabela3[[#This Row],[DATA]])</f>
        <v>22</v>
      </c>
      <c r="N7269" s="18">
        <f>YEAR(Tabela3[[#This Row],[DATA]])</f>
        <v>2023</v>
      </c>
    </row>
    <row r="7270" spans="2:14">
      <c r="B7270" s="1">
        <v>45077</v>
      </c>
      <c r="C7270">
        <v>15195</v>
      </c>
      <c r="D7270">
        <f>COUNTIF(C$4:C7270,Tabela3[[#This Row],[COMANDA]])</f>
        <v>1</v>
      </c>
      <c r="E7270" t="s">
        <v>90</v>
      </c>
      <c r="F7270" t="s">
        <v>375</v>
      </c>
      <c r="G7270" t="s">
        <v>8</v>
      </c>
      <c r="H7270" t="s">
        <v>202</v>
      </c>
      <c r="I7270" s="2">
        <v>1</v>
      </c>
      <c r="J7270" t="s">
        <v>11</v>
      </c>
      <c r="K7270" s="21">
        <f>INDEX(LISTAS!$H:$Q,MATCH(BASE!H7270,LISTAS!$G:$G,0),MATCH(BASE!J7270,LISTAS!$H$3:$Q$3,0))*Tabela3[[#This Row],[QUANTIDADE]]</f>
        <v>20</v>
      </c>
      <c r="L7270" s="2" t="str">
        <f>TEXT(Tabela3[[#This Row],[DATA]],"MM")</f>
        <v>05</v>
      </c>
      <c r="M7270" s="2">
        <f>WEEKNUM(Tabela3[[#This Row],[DATA]])</f>
        <v>22</v>
      </c>
      <c r="N7270" s="18">
        <f>YEAR(Tabela3[[#This Row],[DATA]])</f>
        <v>2023</v>
      </c>
    </row>
    <row r="7271" spans="2:14">
      <c r="B7271" s="1">
        <v>45077</v>
      </c>
      <c r="C7271">
        <v>15196</v>
      </c>
      <c r="D7271">
        <f>COUNTIF(C$4:C7271,Tabela3[[#This Row],[COMANDA]])</f>
        <v>1</v>
      </c>
      <c r="E7271" t="s">
        <v>90</v>
      </c>
      <c r="F7271" t="s">
        <v>99</v>
      </c>
      <c r="G7271" t="s">
        <v>8</v>
      </c>
      <c r="H7271" t="s">
        <v>206</v>
      </c>
      <c r="I7271" s="2">
        <v>1</v>
      </c>
      <c r="J7271" t="s">
        <v>11</v>
      </c>
      <c r="K7271" s="21">
        <f>INDEX(LISTAS!$H:$Q,MATCH(BASE!H7271,LISTAS!$G:$G,0),MATCH(BASE!J7271,LISTAS!$H$3:$Q$3,0))*Tabela3[[#This Row],[QUANTIDADE]]</f>
        <v>18</v>
      </c>
      <c r="L7271" s="2" t="str">
        <f>TEXT(Tabela3[[#This Row],[DATA]],"MM")</f>
        <v>05</v>
      </c>
      <c r="M7271" s="2">
        <f>WEEKNUM(Tabela3[[#This Row],[DATA]])</f>
        <v>22</v>
      </c>
      <c r="N7271" s="18">
        <f>YEAR(Tabela3[[#This Row],[DATA]])</f>
        <v>2023</v>
      </c>
    </row>
    <row r="7272" spans="2:14">
      <c r="B7272" s="1">
        <v>45077</v>
      </c>
      <c r="C7272">
        <v>15196</v>
      </c>
      <c r="D7272">
        <f>COUNTIF(C$4:C7272,Tabela3[[#This Row],[COMANDA]])</f>
        <v>2</v>
      </c>
      <c r="E7272" t="s">
        <v>90</v>
      </c>
      <c r="F7272" t="s">
        <v>99</v>
      </c>
      <c r="G7272" t="s">
        <v>9</v>
      </c>
      <c r="H7272" t="s">
        <v>132</v>
      </c>
      <c r="I7272" s="2">
        <v>1</v>
      </c>
      <c r="J7272" t="s">
        <v>11</v>
      </c>
      <c r="K7272" s="21">
        <f>INDEX(LISTAS!$H:$Q,MATCH(BASE!H7272,LISTAS!$G:$G,0),MATCH(BASE!J7272,LISTAS!$H$3:$Q$3,0))*Tabela3[[#This Row],[QUANTIDADE]]</f>
        <v>3</v>
      </c>
      <c r="L7272" s="2" t="str">
        <f>TEXT(Tabela3[[#This Row],[DATA]],"MM")</f>
        <v>05</v>
      </c>
      <c r="M7272" s="2">
        <f>WEEKNUM(Tabela3[[#This Row],[DATA]])</f>
        <v>22</v>
      </c>
      <c r="N7272" s="18">
        <f>YEAR(Tabela3[[#This Row],[DATA]])</f>
        <v>2023</v>
      </c>
    </row>
    <row r="7273" spans="2:14">
      <c r="B7273" s="1">
        <v>45077</v>
      </c>
      <c r="C7273">
        <v>15197</v>
      </c>
      <c r="D7273">
        <f>COUNTIF(C$4:C7273,Tabela3[[#This Row],[COMANDA]])</f>
        <v>1</v>
      </c>
      <c r="E7273" t="s">
        <v>89</v>
      </c>
      <c r="F7273" t="s">
        <v>100</v>
      </c>
      <c r="G7273" t="s">
        <v>8</v>
      </c>
      <c r="H7273" t="s">
        <v>202</v>
      </c>
      <c r="I7273" s="2">
        <v>1</v>
      </c>
      <c r="J7273" t="s">
        <v>11</v>
      </c>
      <c r="K7273" s="21">
        <f>INDEX(LISTAS!$H:$Q,MATCH(BASE!H7273,LISTAS!$G:$G,0),MATCH(BASE!J7273,LISTAS!$H$3:$Q$3,0))*Tabela3[[#This Row],[QUANTIDADE]]</f>
        <v>20</v>
      </c>
      <c r="L7273" s="2" t="str">
        <f>TEXT(Tabela3[[#This Row],[DATA]],"MM")</f>
        <v>05</v>
      </c>
      <c r="M7273" s="2">
        <f>WEEKNUM(Tabela3[[#This Row],[DATA]])</f>
        <v>22</v>
      </c>
      <c r="N7273" s="18">
        <f>YEAR(Tabela3[[#This Row],[DATA]])</f>
        <v>2023</v>
      </c>
    </row>
    <row r="7274" spans="2:14">
      <c r="B7274" s="1">
        <v>45077</v>
      </c>
      <c r="C7274">
        <v>15198</v>
      </c>
      <c r="D7274">
        <f>COUNTIF(C$4:C7274,Tabela3[[#This Row],[COMANDA]])</f>
        <v>1</v>
      </c>
      <c r="E7274" t="s">
        <v>89</v>
      </c>
      <c r="G7274" t="s">
        <v>8</v>
      </c>
      <c r="H7274" t="s">
        <v>203</v>
      </c>
      <c r="I7274" s="2">
        <v>1</v>
      </c>
      <c r="J7274" t="s">
        <v>11</v>
      </c>
      <c r="K7274" s="21">
        <f>INDEX(LISTAS!$H:$Q,MATCH(BASE!H7274,LISTAS!$G:$G,0),MATCH(BASE!J7274,LISTAS!$H$3:$Q$3,0))*Tabela3[[#This Row],[QUANTIDADE]]</f>
        <v>20</v>
      </c>
      <c r="L7274" s="2" t="str">
        <f>TEXT(Tabela3[[#This Row],[DATA]],"MM")</f>
        <v>05</v>
      </c>
      <c r="M7274" s="2">
        <f>WEEKNUM(Tabela3[[#This Row],[DATA]])</f>
        <v>22</v>
      </c>
      <c r="N7274" s="18">
        <f>YEAR(Tabela3[[#This Row],[DATA]])</f>
        <v>2023</v>
      </c>
    </row>
    <row r="7275" spans="2:14">
      <c r="B7275" s="1">
        <v>45077</v>
      </c>
      <c r="C7275">
        <v>15198</v>
      </c>
      <c r="D7275">
        <f>COUNTIF(C$4:C7275,Tabela3[[#This Row],[COMANDA]])</f>
        <v>2</v>
      </c>
      <c r="E7275" t="s">
        <v>89</v>
      </c>
      <c r="G7275" t="s">
        <v>8</v>
      </c>
      <c r="H7275" t="s">
        <v>206</v>
      </c>
      <c r="I7275" s="2">
        <v>1</v>
      </c>
      <c r="J7275" t="s">
        <v>11</v>
      </c>
      <c r="K7275" s="21">
        <f>INDEX(LISTAS!$H:$Q,MATCH(BASE!H7275,LISTAS!$G:$G,0),MATCH(BASE!J7275,LISTAS!$H$3:$Q$3,0))*Tabela3[[#This Row],[QUANTIDADE]]</f>
        <v>18</v>
      </c>
      <c r="L7275" s="2" t="str">
        <f>TEXT(Tabela3[[#This Row],[DATA]],"MM")</f>
        <v>05</v>
      </c>
      <c r="M7275" s="2">
        <f>WEEKNUM(Tabela3[[#This Row],[DATA]])</f>
        <v>22</v>
      </c>
      <c r="N7275" s="18">
        <f>YEAR(Tabela3[[#This Row],[DATA]])</f>
        <v>2023</v>
      </c>
    </row>
    <row r="7276" spans="2:14">
      <c r="B7276" s="1">
        <v>45077</v>
      </c>
      <c r="C7276">
        <v>15199</v>
      </c>
      <c r="D7276">
        <f>COUNTIF(C$4:C7276,Tabela3[[#This Row],[COMANDA]])</f>
        <v>1</v>
      </c>
      <c r="E7276" t="s">
        <v>90</v>
      </c>
      <c r="F7276" t="s">
        <v>375</v>
      </c>
      <c r="G7276" t="s">
        <v>8</v>
      </c>
      <c r="H7276" t="s">
        <v>202</v>
      </c>
      <c r="I7276" s="2">
        <v>1</v>
      </c>
      <c r="J7276" t="s">
        <v>12</v>
      </c>
      <c r="K7276" s="21">
        <f>INDEX(LISTAS!$H:$Q,MATCH(BASE!H7276,LISTAS!$G:$G,0),MATCH(BASE!J7276,LISTAS!$H$3:$Q$3,0))*Tabela3[[#This Row],[QUANTIDADE]]</f>
        <v>18</v>
      </c>
      <c r="L7276" s="2" t="str">
        <f>TEXT(Tabela3[[#This Row],[DATA]],"MM")</f>
        <v>05</v>
      </c>
      <c r="M7276" s="2">
        <f>WEEKNUM(Tabela3[[#This Row],[DATA]])</f>
        <v>22</v>
      </c>
      <c r="N7276" s="18">
        <f>YEAR(Tabela3[[#This Row],[DATA]])</f>
        <v>2023</v>
      </c>
    </row>
    <row r="7277" spans="2:14">
      <c r="B7277" s="1">
        <v>45077</v>
      </c>
      <c r="C7277">
        <v>15199</v>
      </c>
      <c r="D7277">
        <f>COUNTIF(C$4:C7277,Tabela3[[#This Row],[COMANDA]])</f>
        <v>2</v>
      </c>
      <c r="E7277" t="s">
        <v>90</v>
      </c>
      <c r="F7277" t="s">
        <v>375</v>
      </c>
      <c r="G7277" t="s">
        <v>61</v>
      </c>
      <c r="H7277" t="s">
        <v>380</v>
      </c>
      <c r="I7277" s="2">
        <v>1</v>
      </c>
      <c r="J7277" t="s">
        <v>11</v>
      </c>
      <c r="K7277" s="21">
        <f>INDEX(LISTAS!$H:$Q,MATCH(BASE!H7277,LISTAS!$G:$G,0),MATCH(BASE!J7277,LISTAS!$H$3:$Q$3,0))*Tabela3[[#This Row],[QUANTIDADE]]</f>
        <v>4</v>
      </c>
      <c r="L7277" s="2" t="str">
        <f>TEXT(Tabela3[[#This Row],[DATA]],"MM")</f>
        <v>05</v>
      </c>
      <c r="M7277" s="2">
        <f>WEEKNUM(Tabela3[[#This Row],[DATA]])</f>
        <v>22</v>
      </c>
      <c r="N7277" s="18">
        <f>YEAR(Tabela3[[#This Row],[DATA]])</f>
        <v>2023</v>
      </c>
    </row>
    <row r="7278" spans="2:14">
      <c r="B7278" s="1">
        <v>45077</v>
      </c>
      <c r="C7278">
        <v>15200</v>
      </c>
      <c r="D7278">
        <f>COUNTIF(C$4:C7278,Tabela3[[#This Row],[COMANDA]])</f>
        <v>1</v>
      </c>
      <c r="E7278" t="s">
        <v>90</v>
      </c>
      <c r="F7278" t="s">
        <v>98</v>
      </c>
      <c r="G7278" t="s">
        <v>8</v>
      </c>
      <c r="H7278" t="s">
        <v>206</v>
      </c>
      <c r="I7278" s="2">
        <v>1</v>
      </c>
      <c r="J7278" t="s">
        <v>11</v>
      </c>
      <c r="K7278" s="21">
        <f>INDEX(LISTAS!$H:$Q,MATCH(BASE!H7278,LISTAS!$G:$G,0),MATCH(BASE!J7278,LISTAS!$H$3:$Q$3,0))*Tabela3[[#This Row],[QUANTIDADE]]</f>
        <v>18</v>
      </c>
      <c r="L7278" s="2" t="str">
        <f>TEXT(Tabela3[[#This Row],[DATA]],"MM")</f>
        <v>05</v>
      </c>
      <c r="M7278" s="2">
        <f>WEEKNUM(Tabela3[[#This Row],[DATA]])</f>
        <v>22</v>
      </c>
      <c r="N7278" s="18">
        <f>YEAR(Tabela3[[#This Row],[DATA]])</f>
        <v>2023</v>
      </c>
    </row>
    <row r="7279" spans="2:14">
      <c r="B7279" s="1">
        <v>45077</v>
      </c>
      <c r="C7279">
        <v>15201</v>
      </c>
      <c r="D7279">
        <f>COUNTIF(C$4:C7279,Tabela3[[#This Row],[COMANDA]])</f>
        <v>1</v>
      </c>
      <c r="E7279" t="s">
        <v>90</v>
      </c>
      <c r="F7279" t="s">
        <v>98</v>
      </c>
      <c r="G7279" t="s">
        <v>8</v>
      </c>
      <c r="H7279" t="s">
        <v>39</v>
      </c>
      <c r="I7279" s="2">
        <v>1</v>
      </c>
      <c r="J7279" t="s">
        <v>11</v>
      </c>
      <c r="K7279" s="21">
        <f>INDEX(LISTAS!$H:$Q,MATCH(BASE!H7279,LISTAS!$G:$G,0),MATCH(BASE!J7279,LISTAS!$H$3:$Q$3,0))*Tabela3[[#This Row],[QUANTIDADE]]</f>
        <v>12</v>
      </c>
      <c r="L7279" s="2" t="str">
        <f>TEXT(Tabela3[[#This Row],[DATA]],"MM")</f>
        <v>05</v>
      </c>
      <c r="M7279" s="2">
        <f>WEEKNUM(Tabela3[[#This Row],[DATA]])</f>
        <v>22</v>
      </c>
      <c r="N7279" s="18">
        <f>YEAR(Tabela3[[#This Row],[DATA]])</f>
        <v>2023</v>
      </c>
    </row>
    <row r="7280" spans="2:14">
      <c r="B7280" s="1">
        <v>45077</v>
      </c>
      <c r="C7280">
        <v>15201</v>
      </c>
      <c r="D7280">
        <f>COUNTIF(C$4:C7280,Tabela3[[#This Row],[COMANDA]])</f>
        <v>2</v>
      </c>
      <c r="E7280" t="s">
        <v>90</v>
      </c>
      <c r="F7280" t="s">
        <v>98</v>
      </c>
      <c r="G7280" t="s">
        <v>61</v>
      </c>
      <c r="H7280" t="s">
        <v>163</v>
      </c>
      <c r="I7280" s="2">
        <v>1</v>
      </c>
      <c r="J7280" t="s">
        <v>11</v>
      </c>
      <c r="K7280" s="21">
        <f>INDEX(LISTAS!$H:$Q,MATCH(BASE!H7280,LISTAS!$G:$G,0),MATCH(BASE!J7280,LISTAS!$H$3:$Q$3,0))*Tabela3[[#This Row],[QUANTIDADE]]</f>
        <v>4</v>
      </c>
      <c r="L7280" s="2" t="str">
        <f>TEXT(Tabela3[[#This Row],[DATA]],"MM")</f>
        <v>05</v>
      </c>
      <c r="M7280" s="2">
        <f>WEEKNUM(Tabela3[[#This Row],[DATA]])</f>
        <v>22</v>
      </c>
      <c r="N7280" s="18">
        <f>YEAR(Tabela3[[#This Row],[DATA]])</f>
        <v>2023</v>
      </c>
    </row>
    <row r="7281" spans="2:14">
      <c r="B7281" s="1">
        <v>45077</v>
      </c>
      <c r="C7281">
        <v>15201</v>
      </c>
      <c r="D7281">
        <f>COUNTIF(C$4:C7281,Tabela3[[#This Row],[COMANDA]])</f>
        <v>3</v>
      </c>
      <c r="E7281" t="s">
        <v>90</v>
      </c>
      <c r="F7281" t="s">
        <v>98</v>
      </c>
      <c r="G7281" t="s">
        <v>9</v>
      </c>
      <c r="H7281" t="s">
        <v>55</v>
      </c>
      <c r="I7281" s="2">
        <v>1</v>
      </c>
      <c r="J7281" t="s">
        <v>11</v>
      </c>
      <c r="K7281" s="21">
        <f>INDEX(LISTAS!$H:$Q,MATCH(BASE!H7281,LISTAS!$G:$G,0),MATCH(BASE!J7281,LISTAS!$H$3:$Q$3,0))*Tabela3[[#This Row],[QUANTIDADE]]</f>
        <v>3</v>
      </c>
      <c r="L7281" s="2" t="str">
        <f>TEXT(Tabela3[[#This Row],[DATA]],"MM")</f>
        <v>05</v>
      </c>
      <c r="M7281" s="2">
        <f>WEEKNUM(Tabela3[[#This Row],[DATA]])</f>
        <v>22</v>
      </c>
      <c r="N7281" s="18">
        <f>YEAR(Tabela3[[#This Row],[DATA]])</f>
        <v>2023</v>
      </c>
    </row>
    <row r="7282" spans="2:14">
      <c r="B7282" s="1">
        <v>45077</v>
      </c>
      <c r="C7282">
        <v>15202</v>
      </c>
      <c r="D7282">
        <f>COUNTIF(C$4:C7282,Tabela3[[#This Row],[COMANDA]])</f>
        <v>1</v>
      </c>
      <c r="E7282" t="s">
        <v>90</v>
      </c>
      <c r="F7282" t="s">
        <v>99</v>
      </c>
      <c r="G7282" t="s">
        <v>8</v>
      </c>
      <c r="H7282" t="s">
        <v>204</v>
      </c>
      <c r="I7282" s="2">
        <v>1</v>
      </c>
      <c r="J7282" t="s">
        <v>11</v>
      </c>
      <c r="K7282" s="21">
        <f>INDEX(LISTAS!$H:$Q,MATCH(BASE!H7282,LISTAS!$G:$G,0),MATCH(BASE!J7282,LISTAS!$H$3:$Q$3,0))*Tabela3[[#This Row],[QUANTIDADE]]</f>
        <v>18</v>
      </c>
      <c r="L7282" s="2" t="str">
        <f>TEXT(Tabela3[[#This Row],[DATA]],"MM")</f>
        <v>05</v>
      </c>
      <c r="M7282" s="2">
        <f>WEEKNUM(Tabela3[[#This Row],[DATA]])</f>
        <v>22</v>
      </c>
      <c r="N7282" s="18">
        <f>YEAR(Tabela3[[#This Row],[DATA]])</f>
        <v>2023</v>
      </c>
    </row>
    <row r="7283" spans="2:14">
      <c r="B7283" s="1">
        <v>45077</v>
      </c>
      <c r="C7283">
        <v>15203</v>
      </c>
      <c r="D7283">
        <f>COUNTIF(C$4:C7283,Tabela3[[#This Row],[COMANDA]])</f>
        <v>1</v>
      </c>
      <c r="E7283" t="s">
        <v>90</v>
      </c>
      <c r="F7283" t="s">
        <v>98</v>
      </c>
      <c r="G7283" t="s">
        <v>8</v>
      </c>
      <c r="H7283" t="s">
        <v>211</v>
      </c>
      <c r="I7283" s="2">
        <v>1</v>
      </c>
      <c r="J7283" t="s">
        <v>11</v>
      </c>
      <c r="K7283" s="21">
        <f>INDEX(LISTAS!$H:$Q,MATCH(BASE!H7283,LISTAS!$G:$G,0),MATCH(BASE!J7283,LISTAS!$H$3:$Q$3,0))*Tabela3[[#This Row],[QUANTIDADE]]</f>
        <v>20</v>
      </c>
      <c r="L7283" s="2" t="str">
        <f>TEXT(Tabela3[[#This Row],[DATA]],"MM")</f>
        <v>05</v>
      </c>
      <c r="M7283" s="2">
        <f>WEEKNUM(Tabela3[[#This Row],[DATA]])</f>
        <v>22</v>
      </c>
      <c r="N7283" s="18">
        <f>YEAR(Tabela3[[#This Row],[DATA]])</f>
        <v>2023</v>
      </c>
    </row>
    <row r="7284" spans="2:14">
      <c r="B7284" s="1">
        <v>45077</v>
      </c>
      <c r="C7284">
        <v>15203</v>
      </c>
      <c r="D7284">
        <f>COUNTIF(C$4:C7284,Tabela3[[#This Row],[COMANDA]])</f>
        <v>2</v>
      </c>
      <c r="E7284" t="s">
        <v>90</v>
      </c>
      <c r="F7284" t="s">
        <v>98</v>
      </c>
      <c r="G7284" t="s">
        <v>61</v>
      </c>
      <c r="H7284" t="s">
        <v>163</v>
      </c>
      <c r="I7284" s="2">
        <v>1</v>
      </c>
      <c r="J7284" t="s">
        <v>11</v>
      </c>
      <c r="K7284" s="21">
        <f>INDEX(LISTAS!$H:$Q,MATCH(BASE!H7284,LISTAS!$G:$G,0),MATCH(BASE!J7284,LISTAS!$H$3:$Q$3,0))*Tabela3[[#This Row],[QUANTIDADE]]</f>
        <v>4</v>
      </c>
      <c r="L7284" s="2" t="str">
        <f>TEXT(Tabela3[[#This Row],[DATA]],"MM")</f>
        <v>05</v>
      </c>
      <c r="M7284" s="2">
        <f>WEEKNUM(Tabela3[[#This Row],[DATA]])</f>
        <v>22</v>
      </c>
      <c r="N7284" s="18">
        <f>YEAR(Tabela3[[#This Row],[DATA]])</f>
        <v>2023</v>
      </c>
    </row>
    <row r="7285" spans="2:14">
      <c r="B7285" s="1">
        <v>45077</v>
      </c>
      <c r="C7285">
        <v>15204</v>
      </c>
      <c r="D7285">
        <f>COUNTIF(C$4:C7285,Tabela3[[#This Row],[COMANDA]])</f>
        <v>1</v>
      </c>
      <c r="E7285" t="s">
        <v>90</v>
      </c>
      <c r="F7285" t="s">
        <v>99</v>
      </c>
      <c r="G7285" t="s">
        <v>8</v>
      </c>
      <c r="H7285" t="s">
        <v>211</v>
      </c>
      <c r="I7285" s="2">
        <v>1</v>
      </c>
      <c r="J7285" t="s">
        <v>11</v>
      </c>
      <c r="K7285" s="21">
        <f>INDEX(LISTAS!$H:$Q,MATCH(BASE!H7285,LISTAS!$G:$G,0),MATCH(BASE!J7285,LISTAS!$H$3:$Q$3,0))*Tabela3[[#This Row],[QUANTIDADE]]</f>
        <v>20</v>
      </c>
      <c r="L7285" s="2" t="str">
        <f>TEXT(Tabela3[[#This Row],[DATA]],"MM")</f>
        <v>05</v>
      </c>
      <c r="M7285" s="2">
        <f>WEEKNUM(Tabela3[[#This Row],[DATA]])</f>
        <v>22</v>
      </c>
      <c r="N7285" s="18">
        <f>YEAR(Tabela3[[#This Row],[DATA]])</f>
        <v>2023</v>
      </c>
    </row>
    <row r="7286" spans="2:14">
      <c r="B7286" s="1">
        <v>45077</v>
      </c>
      <c r="C7286">
        <v>15204</v>
      </c>
      <c r="D7286">
        <f>COUNTIF(C$4:C7286,Tabela3[[#This Row],[COMANDA]])</f>
        <v>2</v>
      </c>
      <c r="E7286" t="s">
        <v>90</v>
      </c>
      <c r="F7286" t="s">
        <v>99</v>
      </c>
      <c r="G7286" t="s">
        <v>9</v>
      </c>
      <c r="H7286" t="s">
        <v>208</v>
      </c>
      <c r="I7286" s="2">
        <v>1</v>
      </c>
      <c r="J7286" t="s">
        <v>11</v>
      </c>
      <c r="K7286" s="21">
        <f>INDEX(LISTAS!$H:$Q,MATCH(BASE!H7286,LISTAS!$G:$G,0),MATCH(BASE!J7286,LISTAS!$H$3:$Q$3,0))*Tabela3[[#This Row],[QUANTIDADE]]</f>
        <v>4</v>
      </c>
      <c r="L7286" s="2" t="str">
        <f>TEXT(Tabela3[[#This Row],[DATA]],"MM")</f>
        <v>05</v>
      </c>
      <c r="M7286" s="2">
        <f>WEEKNUM(Tabela3[[#This Row],[DATA]])</f>
        <v>22</v>
      </c>
      <c r="N7286" s="18">
        <f>YEAR(Tabela3[[#This Row],[DATA]])</f>
        <v>2023</v>
      </c>
    </row>
    <row r="7287" spans="2:14">
      <c r="B7287" s="1">
        <v>45077</v>
      </c>
      <c r="C7287">
        <v>15205</v>
      </c>
      <c r="D7287">
        <f>COUNTIF(C$4:C7287,Tabela3[[#This Row],[COMANDA]])</f>
        <v>1</v>
      </c>
      <c r="E7287" t="s">
        <v>90</v>
      </c>
      <c r="F7287" t="s">
        <v>98</v>
      </c>
      <c r="G7287" t="s">
        <v>8</v>
      </c>
      <c r="H7287" t="s">
        <v>40</v>
      </c>
      <c r="I7287" s="2">
        <v>1</v>
      </c>
      <c r="J7287" t="s">
        <v>11</v>
      </c>
      <c r="K7287" s="21">
        <f>INDEX(LISTAS!$H:$Q,MATCH(BASE!H7287,LISTAS!$G:$G,0),MATCH(BASE!J7287,LISTAS!$H$3:$Q$3,0))*Tabela3[[#This Row],[QUANTIDADE]]</f>
        <v>14</v>
      </c>
      <c r="L7287" s="2" t="str">
        <f>TEXT(Tabela3[[#This Row],[DATA]],"MM")</f>
        <v>05</v>
      </c>
      <c r="M7287" s="2">
        <f>WEEKNUM(Tabela3[[#This Row],[DATA]])</f>
        <v>22</v>
      </c>
      <c r="N7287" s="18">
        <f>YEAR(Tabela3[[#This Row],[DATA]])</f>
        <v>2023</v>
      </c>
    </row>
    <row r="7288" spans="2:14">
      <c r="B7288" s="1">
        <v>45077</v>
      </c>
      <c r="C7288">
        <v>15206</v>
      </c>
      <c r="D7288">
        <f>COUNTIF(C$4:C7288,Tabela3[[#This Row],[COMANDA]])</f>
        <v>1</v>
      </c>
      <c r="E7288" t="s">
        <v>89</v>
      </c>
      <c r="F7288" t="s">
        <v>98</v>
      </c>
      <c r="G7288" t="s">
        <v>8</v>
      </c>
      <c r="H7288" t="s">
        <v>204</v>
      </c>
      <c r="I7288" s="2">
        <v>1</v>
      </c>
      <c r="J7288" t="s">
        <v>11</v>
      </c>
      <c r="K7288" s="21">
        <f>INDEX(LISTAS!$H:$Q,MATCH(BASE!H7288,LISTAS!$G:$G,0),MATCH(BASE!J7288,LISTAS!$H$3:$Q$3,0))*Tabela3[[#This Row],[QUANTIDADE]]</f>
        <v>18</v>
      </c>
      <c r="L7288" s="2" t="str">
        <f>TEXT(Tabela3[[#This Row],[DATA]],"MM")</f>
        <v>05</v>
      </c>
      <c r="M7288" s="2">
        <f>WEEKNUM(Tabela3[[#This Row],[DATA]])</f>
        <v>22</v>
      </c>
      <c r="N7288" s="18">
        <f>YEAR(Tabela3[[#This Row],[DATA]])</f>
        <v>2023</v>
      </c>
    </row>
    <row r="7289" spans="2:14">
      <c r="B7289" s="1">
        <v>45077</v>
      </c>
      <c r="C7289">
        <v>15207</v>
      </c>
      <c r="D7289">
        <f>COUNTIF(C$4:C7289,Tabela3[[#This Row],[COMANDA]])</f>
        <v>1</v>
      </c>
      <c r="E7289" t="s">
        <v>90</v>
      </c>
      <c r="F7289" t="s">
        <v>99</v>
      </c>
      <c r="G7289" t="s">
        <v>8</v>
      </c>
      <c r="H7289" t="s">
        <v>42</v>
      </c>
      <c r="I7289" s="2">
        <v>1</v>
      </c>
      <c r="J7289" t="s">
        <v>11</v>
      </c>
      <c r="K7289" s="21">
        <f>INDEX(LISTAS!$H:$Q,MATCH(BASE!H7289,LISTAS!$G:$G,0),MATCH(BASE!J7289,LISTAS!$H$3:$Q$3,0))*Tabela3[[#This Row],[QUANTIDADE]]</f>
        <v>16</v>
      </c>
      <c r="L7289" s="2" t="str">
        <f>TEXT(Tabela3[[#This Row],[DATA]],"MM")</f>
        <v>05</v>
      </c>
      <c r="M7289" s="2">
        <f>WEEKNUM(Tabela3[[#This Row],[DATA]])</f>
        <v>22</v>
      </c>
      <c r="N7289" s="18">
        <f>YEAR(Tabela3[[#This Row],[DATA]])</f>
        <v>2023</v>
      </c>
    </row>
    <row r="7290" spans="2:14">
      <c r="B7290" s="1">
        <v>45077</v>
      </c>
      <c r="C7290">
        <v>15207</v>
      </c>
      <c r="D7290">
        <f>COUNTIF(C$4:C7290,Tabela3[[#This Row],[COMANDA]])</f>
        <v>2</v>
      </c>
      <c r="E7290" t="s">
        <v>90</v>
      </c>
      <c r="F7290" t="s">
        <v>99</v>
      </c>
      <c r="G7290" t="s">
        <v>8</v>
      </c>
      <c r="H7290" t="s">
        <v>47</v>
      </c>
      <c r="I7290" s="2">
        <v>1</v>
      </c>
      <c r="J7290" t="s">
        <v>11</v>
      </c>
      <c r="K7290" s="21">
        <f>INDEX(LISTAS!$H:$Q,MATCH(BASE!H7290,LISTAS!$G:$G,0),MATCH(BASE!J7290,LISTAS!$H$3:$Q$3,0))*Tabela3[[#This Row],[QUANTIDADE]]</f>
        <v>16</v>
      </c>
      <c r="L7290" s="2" t="str">
        <f>TEXT(Tabela3[[#This Row],[DATA]],"MM")</f>
        <v>05</v>
      </c>
      <c r="M7290" s="2">
        <f>WEEKNUM(Tabela3[[#This Row],[DATA]])</f>
        <v>22</v>
      </c>
      <c r="N7290" s="18">
        <f>YEAR(Tabela3[[#This Row],[DATA]])</f>
        <v>2023</v>
      </c>
    </row>
    <row r="7291" spans="2:14">
      <c r="B7291" s="1">
        <v>45077</v>
      </c>
      <c r="C7291">
        <v>15208</v>
      </c>
      <c r="D7291">
        <f>COUNTIF(C$4:C7291,Tabela3[[#This Row],[COMANDA]])</f>
        <v>1</v>
      </c>
      <c r="E7291" t="s">
        <v>90</v>
      </c>
      <c r="F7291" t="s">
        <v>100</v>
      </c>
      <c r="G7291" t="s">
        <v>8</v>
      </c>
      <c r="H7291" t="s">
        <v>39</v>
      </c>
      <c r="I7291" s="2">
        <v>1</v>
      </c>
      <c r="J7291" t="s">
        <v>11</v>
      </c>
      <c r="K7291" s="21">
        <f>INDEX(LISTAS!$H:$Q,MATCH(BASE!H7291,LISTAS!$G:$G,0),MATCH(BASE!J7291,LISTAS!$H$3:$Q$3,0))*Tabela3[[#This Row],[QUANTIDADE]]</f>
        <v>12</v>
      </c>
      <c r="L7291" s="2" t="str">
        <f>TEXT(Tabela3[[#This Row],[DATA]],"MM")</f>
        <v>05</v>
      </c>
      <c r="M7291" s="2">
        <f>WEEKNUM(Tabela3[[#This Row],[DATA]])</f>
        <v>22</v>
      </c>
      <c r="N7291" s="18">
        <f>YEAR(Tabela3[[#This Row],[DATA]])</f>
        <v>2023</v>
      </c>
    </row>
    <row r="7292" spans="2:14">
      <c r="B7292" s="1">
        <v>45077</v>
      </c>
      <c r="C7292">
        <v>15208</v>
      </c>
      <c r="D7292">
        <f>COUNTIF(C$4:C7292,Tabela3[[#This Row],[COMANDA]])</f>
        <v>2</v>
      </c>
      <c r="E7292" t="s">
        <v>90</v>
      </c>
      <c r="F7292" t="s">
        <v>100</v>
      </c>
      <c r="G7292" t="s">
        <v>8</v>
      </c>
      <c r="H7292" t="s">
        <v>204</v>
      </c>
      <c r="I7292" s="2">
        <v>2</v>
      </c>
      <c r="J7292" t="s">
        <v>11</v>
      </c>
      <c r="K7292" s="21">
        <f>INDEX(LISTAS!$H:$Q,MATCH(BASE!H7292,LISTAS!$G:$G,0),MATCH(BASE!J7292,LISTAS!$H$3:$Q$3,0))*Tabela3[[#This Row],[QUANTIDADE]]</f>
        <v>36</v>
      </c>
      <c r="L7292" s="2" t="str">
        <f>TEXT(Tabela3[[#This Row],[DATA]],"MM")</f>
        <v>05</v>
      </c>
      <c r="M7292" s="2">
        <f>WEEKNUM(Tabela3[[#This Row],[DATA]])</f>
        <v>22</v>
      </c>
      <c r="N7292" s="18">
        <f>YEAR(Tabela3[[#This Row],[DATA]])</f>
        <v>2023</v>
      </c>
    </row>
    <row r="7293" spans="2:14">
      <c r="B7293" s="1">
        <v>45077</v>
      </c>
      <c r="C7293">
        <v>15209</v>
      </c>
      <c r="D7293">
        <f>COUNTIF(C$4:C7293,Tabela3[[#This Row],[COMANDA]])</f>
        <v>1</v>
      </c>
      <c r="E7293" t="s">
        <v>90</v>
      </c>
      <c r="F7293" t="s">
        <v>98</v>
      </c>
      <c r="G7293" t="s">
        <v>8</v>
      </c>
      <c r="H7293" t="s">
        <v>206</v>
      </c>
      <c r="I7293" s="2">
        <v>1</v>
      </c>
      <c r="J7293" t="s">
        <v>11</v>
      </c>
      <c r="K7293" s="21">
        <f>INDEX(LISTAS!$H:$Q,MATCH(BASE!H7293,LISTAS!$G:$G,0),MATCH(BASE!J7293,LISTAS!$H$3:$Q$3,0))*Tabela3[[#This Row],[QUANTIDADE]]</f>
        <v>18</v>
      </c>
      <c r="L7293" s="2" t="str">
        <f>TEXT(Tabela3[[#This Row],[DATA]],"MM")</f>
        <v>05</v>
      </c>
      <c r="M7293" s="2">
        <f>WEEKNUM(Tabela3[[#This Row],[DATA]])</f>
        <v>22</v>
      </c>
      <c r="N7293" s="18">
        <f>YEAR(Tabela3[[#This Row],[DATA]])</f>
        <v>2023</v>
      </c>
    </row>
    <row r="7294" spans="2:14">
      <c r="B7294" s="1">
        <v>45077</v>
      </c>
      <c r="C7294">
        <v>15209</v>
      </c>
      <c r="D7294">
        <f>COUNTIF(C$4:C7294,Tabela3[[#This Row],[COMANDA]])</f>
        <v>2</v>
      </c>
      <c r="E7294" t="s">
        <v>90</v>
      </c>
      <c r="F7294" t="s">
        <v>98</v>
      </c>
      <c r="G7294" t="s">
        <v>9</v>
      </c>
      <c r="H7294" t="s">
        <v>138</v>
      </c>
      <c r="I7294" s="2">
        <v>1</v>
      </c>
      <c r="J7294" t="s">
        <v>11</v>
      </c>
      <c r="K7294" s="21">
        <f>INDEX(LISTAS!$H:$Q,MATCH(BASE!H7294,LISTAS!$G:$G,0),MATCH(BASE!J7294,LISTAS!$H$3:$Q$3,0))*Tabela3[[#This Row],[QUANTIDADE]]</f>
        <v>4</v>
      </c>
      <c r="L7294" s="2" t="str">
        <f>TEXT(Tabela3[[#This Row],[DATA]],"MM")</f>
        <v>05</v>
      </c>
      <c r="M7294" s="2">
        <f>WEEKNUM(Tabela3[[#This Row],[DATA]])</f>
        <v>22</v>
      </c>
      <c r="N7294" s="18">
        <f>YEAR(Tabela3[[#This Row],[DATA]])</f>
        <v>2023</v>
      </c>
    </row>
    <row r="7295" spans="2:14">
      <c r="B7295" s="1">
        <v>45077</v>
      </c>
      <c r="C7295">
        <v>15210</v>
      </c>
      <c r="D7295">
        <f>COUNTIF(C$4:C7295,Tabela3[[#This Row],[COMANDA]])</f>
        <v>1</v>
      </c>
      <c r="E7295" t="s">
        <v>90</v>
      </c>
      <c r="F7295" t="s">
        <v>100</v>
      </c>
      <c r="G7295" t="s">
        <v>8</v>
      </c>
      <c r="H7295" t="s">
        <v>202</v>
      </c>
      <c r="I7295" s="2">
        <v>1</v>
      </c>
      <c r="J7295" t="s">
        <v>11</v>
      </c>
      <c r="K7295" s="21">
        <f>INDEX(LISTAS!$H:$Q,MATCH(BASE!H7295,LISTAS!$G:$G,0),MATCH(BASE!J7295,LISTAS!$H$3:$Q$3,0))*Tabela3[[#This Row],[QUANTIDADE]]</f>
        <v>20</v>
      </c>
      <c r="L7295" s="2" t="str">
        <f>TEXT(Tabela3[[#This Row],[DATA]],"MM")</f>
        <v>05</v>
      </c>
      <c r="M7295" s="2">
        <f>WEEKNUM(Tabela3[[#This Row],[DATA]])</f>
        <v>22</v>
      </c>
      <c r="N7295" s="18">
        <f>YEAR(Tabela3[[#This Row],[DATA]])</f>
        <v>2023</v>
      </c>
    </row>
    <row r="7296" spans="2:14">
      <c r="B7296" s="1">
        <v>45077</v>
      </c>
      <c r="C7296">
        <v>15210</v>
      </c>
      <c r="D7296">
        <f>COUNTIF(C$4:C7296,Tabela3[[#This Row],[COMANDA]])</f>
        <v>2</v>
      </c>
      <c r="E7296" t="s">
        <v>90</v>
      </c>
      <c r="F7296" t="s">
        <v>100</v>
      </c>
      <c r="G7296" t="s">
        <v>9</v>
      </c>
      <c r="H7296" t="s">
        <v>135</v>
      </c>
      <c r="I7296" s="2">
        <v>1</v>
      </c>
      <c r="J7296" t="s">
        <v>11</v>
      </c>
      <c r="K7296" s="21">
        <f>INDEX(LISTAS!$H:$Q,MATCH(BASE!H7296,LISTAS!$G:$G,0),MATCH(BASE!J7296,LISTAS!$H$3:$Q$3,0))*Tabela3[[#This Row],[QUANTIDADE]]</f>
        <v>4</v>
      </c>
      <c r="L7296" s="2" t="str">
        <f>TEXT(Tabela3[[#This Row],[DATA]],"MM")</f>
        <v>05</v>
      </c>
      <c r="M7296" s="2">
        <f>WEEKNUM(Tabela3[[#This Row],[DATA]])</f>
        <v>22</v>
      </c>
      <c r="N7296" s="18">
        <f>YEAR(Tabela3[[#This Row],[DATA]])</f>
        <v>2023</v>
      </c>
    </row>
    <row r="7297" spans="2:14">
      <c r="B7297" s="1">
        <v>45077</v>
      </c>
      <c r="C7297">
        <v>15211</v>
      </c>
      <c r="D7297">
        <f>COUNTIF(C$4:C7297,Tabela3[[#This Row],[COMANDA]])</f>
        <v>1</v>
      </c>
      <c r="E7297" t="s">
        <v>89</v>
      </c>
      <c r="F7297" t="s">
        <v>99</v>
      </c>
      <c r="G7297" t="s">
        <v>8</v>
      </c>
      <c r="H7297" t="s">
        <v>47</v>
      </c>
      <c r="I7297" s="2">
        <v>1</v>
      </c>
      <c r="J7297" t="s">
        <v>11</v>
      </c>
      <c r="K7297" s="21">
        <f>INDEX(LISTAS!$H:$Q,MATCH(BASE!H7297,LISTAS!$G:$G,0),MATCH(BASE!J7297,LISTAS!$H$3:$Q$3,0))*Tabela3[[#This Row],[QUANTIDADE]]</f>
        <v>16</v>
      </c>
      <c r="L7297" s="2" t="str">
        <f>TEXT(Tabela3[[#This Row],[DATA]],"MM")</f>
        <v>05</v>
      </c>
      <c r="M7297" s="2">
        <f>WEEKNUM(Tabela3[[#This Row],[DATA]])</f>
        <v>22</v>
      </c>
      <c r="N7297" s="18">
        <f>YEAR(Tabela3[[#This Row],[DATA]])</f>
        <v>2023</v>
      </c>
    </row>
    <row r="7298" spans="2:14">
      <c r="B7298" s="1">
        <v>45077</v>
      </c>
      <c r="C7298">
        <v>15211</v>
      </c>
      <c r="D7298">
        <f>COUNTIF(C$4:C7298,Tabela3[[#This Row],[COMANDA]])</f>
        <v>2</v>
      </c>
      <c r="E7298" t="s">
        <v>89</v>
      </c>
      <c r="F7298" t="s">
        <v>99</v>
      </c>
      <c r="G7298" t="s">
        <v>74</v>
      </c>
      <c r="H7298" t="s">
        <v>75</v>
      </c>
      <c r="I7298" s="2">
        <v>1</v>
      </c>
      <c r="J7298" t="s">
        <v>11</v>
      </c>
      <c r="K7298" s="21">
        <f>INDEX(LISTAS!$H:$Q,MATCH(BASE!H7298,LISTAS!$G:$G,0),MATCH(BASE!J7298,LISTAS!$H$3:$Q$3,0))*Tabela3[[#This Row],[QUANTIDADE]]</f>
        <v>6</v>
      </c>
      <c r="L7298" s="2" t="str">
        <f>TEXT(Tabela3[[#This Row],[DATA]],"MM")</f>
        <v>05</v>
      </c>
      <c r="M7298" s="2">
        <f>WEEKNUM(Tabela3[[#This Row],[DATA]])</f>
        <v>22</v>
      </c>
      <c r="N7298" s="18">
        <f>YEAR(Tabela3[[#This Row],[DATA]])</f>
        <v>2023</v>
      </c>
    </row>
    <row r="7299" spans="2:14">
      <c r="B7299" s="1">
        <v>45077</v>
      </c>
      <c r="C7299">
        <v>15211</v>
      </c>
      <c r="D7299">
        <f>COUNTIF(C$4:C7299,Tabela3[[#This Row],[COMANDA]])</f>
        <v>3</v>
      </c>
      <c r="E7299" t="s">
        <v>1</v>
      </c>
      <c r="F7299" t="s">
        <v>99</v>
      </c>
      <c r="G7299" t="s">
        <v>77</v>
      </c>
      <c r="H7299" t="s">
        <v>79</v>
      </c>
      <c r="I7299" s="2">
        <v>7</v>
      </c>
      <c r="J7299" t="s">
        <v>11</v>
      </c>
      <c r="K7299" s="21">
        <f>INDEX(LISTAS!$H:$Q,MATCH(BASE!H7299,LISTAS!$G:$G,0),MATCH(BASE!J7299,LISTAS!$H$3:$Q$3,0))*Tabela3[[#This Row],[QUANTIDADE]]</f>
        <v>31.5</v>
      </c>
      <c r="L7299" s="2" t="str">
        <f>TEXT(Tabela3[[#This Row],[DATA]],"MM")</f>
        <v>05</v>
      </c>
      <c r="M7299" s="2">
        <f>WEEKNUM(Tabela3[[#This Row],[DATA]])</f>
        <v>22</v>
      </c>
      <c r="N7299" s="18">
        <f>YEAR(Tabela3[[#This Row],[DATA]])</f>
        <v>2023</v>
      </c>
    </row>
    <row r="7300" spans="2:14">
      <c r="B7300" s="1">
        <v>45077</v>
      </c>
      <c r="C7300">
        <v>15211</v>
      </c>
      <c r="D7300">
        <f>COUNTIF(C$4:C7300,Tabela3[[#This Row],[COMANDA]])</f>
        <v>4</v>
      </c>
      <c r="E7300" t="s">
        <v>1</v>
      </c>
      <c r="F7300" t="s">
        <v>99</v>
      </c>
      <c r="G7300" t="s">
        <v>9</v>
      </c>
      <c r="H7300" t="s">
        <v>214</v>
      </c>
      <c r="I7300" s="2">
        <v>7</v>
      </c>
      <c r="J7300" t="s">
        <v>11</v>
      </c>
      <c r="K7300" s="21">
        <f>INDEX(LISTAS!$H:$Q,MATCH(BASE!H7300,LISTAS!$G:$G,0),MATCH(BASE!J7300,LISTAS!$H$3:$Q$3,0))*Tabela3[[#This Row],[QUANTIDADE]]</f>
        <v>7</v>
      </c>
      <c r="L7300" s="2" t="str">
        <f>TEXT(Tabela3[[#This Row],[DATA]],"MM")</f>
        <v>05</v>
      </c>
      <c r="M7300" s="2">
        <f>WEEKNUM(Tabela3[[#This Row],[DATA]])</f>
        <v>22</v>
      </c>
      <c r="N7300" s="18">
        <f>YEAR(Tabela3[[#This Row],[DATA]])</f>
        <v>2023</v>
      </c>
    </row>
    <row r="7301" spans="2:14">
      <c r="B7301" s="1">
        <v>45077</v>
      </c>
      <c r="C7301">
        <v>15211</v>
      </c>
      <c r="D7301">
        <f>COUNTIF(C$4:C7301,Tabela3[[#This Row],[COMANDA]])</f>
        <v>5</v>
      </c>
      <c r="E7301" t="s">
        <v>1</v>
      </c>
      <c r="F7301" t="s">
        <v>99</v>
      </c>
      <c r="G7301" t="s">
        <v>10</v>
      </c>
      <c r="H7301" t="s">
        <v>225</v>
      </c>
      <c r="I7301" s="2">
        <v>1</v>
      </c>
      <c r="J7301" t="s">
        <v>11</v>
      </c>
      <c r="K7301" s="21">
        <f>INDEX(LISTAS!$H:$Q,MATCH(BASE!H7301,LISTAS!$G:$G,0),MATCH(BASE!J7301,LISTAS!$H$3:$Q$3,0))*Tabela3[[#This Row],[QUANTIDADE]]</f>
        <v>12</v>
      </c>
      <c r="L7301" s="2" t="str">
        <f>TEXT(Tabela3[[#This Row],[DATA]],"MM")</f>
        <v>05</v>
      </c>
      <c r="M7301" s="2">
        <f>WEEKNUM(Tabela3[[#This Row],[DATA]])</f>
        <v>22</v>
      </c>
      <c r="N7301" s="18">
        <f>YEAR(Tabela3[[#This Row],[DATA]])</f>
        <v>2023</v>
      </c>
    </row>
    <row r="7302" spans="2:14">
      <c r="B7302" s="1">
        <v>45077</v>
      </c>
      <c r="C7302">
        <v>15212</v>
      </c>
      <c r="D7302">
        <f>COUNTIF(C$4:C7302,Tabela3[[#This Row],[COMANDA]])</f>
        <v>1</v>
      </c>
      <c r="E7302" t="s">
        <v>90</v>
      </c>
      <c r="F7302" t="s">
        <v>99</v>
      </c>
      <c r="G7302" t="s">
        <v>8</v>
      </c>
      <c r="H7302" t="s">
        <v>47</v>
      </c>
      <c r="I7302" s="2">
        <v>1</v>
      </c>
      <c r="J7302" t="s">
        <v>11</v>
      </c>
      <c r="K7302" s="21">
        <f>INDEX(LISTAS!$H:$Q,MATCH(BASE!H7302,LISTAS!$G:$G,0),MATCH(BASE!J7302,LISTAS!$H$3:$Q$3,0))*Tabela3[[#This Row],[QUANTIDADE]]</f>
        <v>16</v>
      </c>
      <c r="L7302" s="2" t="str">
        <f>TEXT(Tabela3[[#This Row],[DATA]],"MM")</f>
        <v>05</v>
      </c>
      <c r="M7302" s="2">
        <f>WEEKNUM(Tabela3[[#This Row],[DATA]])</f>
        <v>22</v>
      </c>
      <c r="N7302" s="18">
        <f>YEAR(Tabela3[[#This Row],[DATA]])</f>
        <v>2023</v>
      </c>
    </row>
    <row r="7303" spans="2:14">
      <c r="B7303" s="1">
        <v>45077</v>
      </c>
      <c r="C7303">
        <v>15213</v>
      </c>
      <c r="D7303">
        <f>COUNTIF(C$4:C7303,Tabela3[[#This Row],[COMANDA]])</f>
        <v>1</v>
      </c>
      <c r="E7303" t="s">
        <v>90</v>
      </c>
      <c r="F7303" t="s">
        <v>99</v>
      </c>
      <c r="G7303" t="s">
        <v>8</v>
      </c>
      <c r="H7303" t="s">
        <v>206</v>
      </c>
      <c r="I7303" s="2">
        <v>1</v>
      </c>
      <c r="J7303" t="s">
        <v>11</v>
      </c>
      <c r="K7303" s="21">
        <f>INDEX(LISTAS!$H:$Q,MATCH(BASE!H7303,LISTAS!$G:$G,0),MATCH(BASE!J7303,LISTAS!$H$3:$Q$3,0))*Tabela3[[#This Row],[QUANTIDADE]]</f>
        <v>18</v>
      </c>
      <c r="L7303" s="2" t="str">
        <f>TEXT(Tabela3[[#This Row],[DATA]],"MM")</f>
        <v>05</v>
      </c>
      <c r="M7303" s="2">
        <f>WEEKNUM(Tabela3[[#This Row],[DATA]])</f>
        <v>22</v>
      </c>
      <c r="N7303" s="18">
        <f>YEAR(Tabela3[[#This Row],[DATA]])</f>
        <v>2023</v>
      </c>
    </row>
    <row r="7304" spans="2:14">
      <c r="B7304" s="1">
        <v>45077</v>
      </c>
      <c r="C7304">
        <v>15213</v>
      </c>
      <c r="D7304">
        <f>COUNTIF(C$4:C7304,Tabela3[[#This Row],[COMANDA]])</f>
        <v>2</v>
      </c>
      <c r="E7304" t="s">
        <v>90</v>
      </c>
      <c r="F7304" t="s">
        <v>99</v>
      </c>
      <c r="G7304" t="s">
        <v>10</v>
      </c>
      <c r="H7304" t="s">
        <v>93</v>
      </c>
      <c r="I7304" s="2">
        <v>10</v>
      </c>
      <c r="J7304" t="s">
        <v>11</v>
      </c>
      <c r="K7304" s="21">
        <f>INDEX(LISTAS!$H:$Q,MATCH(BASE!H7304,LISTAS!$G:$G,0),MATCH(BASE!J7304,LISTAS!$H$3:$Q$3,0))*Tabela3[[#This Row],[QUANTIDADE]]</f>
        <v>5</v>
      </c>
      <c r="L7304" s="2" t="str">
        <f>TEXT(Tabela3[[#This Row],[DATA]],"MM")</f>
        <v>05</v>
      </c>
      <c r="M7304" s="2">
        <f>WEEKNUM(Tabela3[[#This Row],[DATA]])</f>
        <v>22</v>
      </c>
      <c r="N7304" s="18">
        <f>YEAR(Tabela3[[#This Row],[DATA]])</f>
        <v>2023</v>
      </c>
    </row>
    <row r="7305" spans="2:14">
      <c r="B7305" s="1">
        <v>45077</v>
      </c>
      <c r="C7305">
        <v>15213</v>
      </c>
      <c r="D7305">
        <f>COUNTIF(C$4:C7305,Tabela3[[#This Row],[COMANDA]])</f>
        <v>3</v>
      </c>
      <c r="E7305" t="s">
        <v>90</v>
      </c>
      <c r="F7305" t="s">
        <v>99</v>
      </c>
      <c r="G7305" t="s">
        <v>10</v>
      </c>
      <c r="H7305" t="s">
        <v>108</v>
      </c>
      <c r="I7305" s="2">
        <v>1</v>
      </c>
      <c r="J7305" t="s">
        <v>11</v>
      </c>
      <c r="K7305" s="21">
        <f>INDEX(LISTAS!$H:$Q,MATCH(BASE!H7305,LISTAS!$G:$G,0),MATCH(BASE!J7305,LISTAS!$H$3:$Q$3,0))*Tabela3[[#This Row],[QUANTIDADE]]</f>
        <v>2.5</v>
      </c>
      <c r="L7305" s="2" t="str">
        <f>TEXT(Tabela3[[#This Row],[DATA]],"MM")</f>
        <v>05</v>
      </c>
      <c r="M7305" s="2">
        <f>WEEKNUM(Tabela3[[#This Row],[DATA]])</f>
        <v>22</v>
      </c>
      <c r="N7305" s="18">
        <f>YEAR(Tabela3[[#This Row],[DATA]])</f>
        <v>2023</v>
      </c>
    </row>
    <row r="7306" spans="2:14">
      <c r="B7306" s="1">
        <v>45077</v>
      </c>
      <c r="C7306">
        <v>15213</v>
      </c>
      <c r="D7306">
        <f>COUNTIF(C$4:C7306,Tabela3[[#This Row],[COMANDA]])</f>
        <v>4</v>
      </c>
      <c r="E7306" t="s">
        <v>90</v>
      </c>
      <c r="F7306" t="s">
        <v>99</v>
      </c>
      <c r="G7306" t="s">
        <v>10</v>
      </c>
      <c r="H7306" t="s">
        <v>94</v>
      </c>
      <c r="I7306" s="2">
        <v>1</v>
      </c>
      <c r="J7306" t="s">
        <v>11</v>
      </c>
      <c r="K7306" s="21">
        <f>INDEX(LISTAS!$H:$Q,MATCH(BASE!H7306,LISTAS!$G:$G,0),MATCH(BASE!J7306,LISTAS!$H$3:$Q$3,0))*Tabela3[[#This Row],[QUANTIDADE]]</f>
        <v>2.5</v>
      </c>
      <c r="L7306" s="2" t="str">
        <f>TEXT(Tabela3[[#This Row],[DATA]],"MM")</f>
        <v>05</v>
      </c>
      <c r="M7306" s="2">
        <f>WEEKNUM(Tabela3[[#This Row],[DATA]])</f>
        <v>22</v>
      </c>
      <c r="N7306" s="18">
        <f>YEAR(Tabela3[[#This Row],[DATA]])</f>
        <v>2023</v>
      </c>
    </row>
    <row r="7307" spans="2:14">
      <c r="B7307" s="1">
        <v>45077</v>
      </c>
      <c r="C7307">
        <v>15214</v>
      </c>
      <c r="D7307">
        <f>COUNTIF(C$4:C7307,Tabela3[[#This Row],[COMANDA]])</f>
        <v>1</v>
      </c>
      <c r="E7307" t="s">
        <v>90</v>
      </c>
      <c r="F7307" t="s">
        <v>98</v>
      </c>
      <c r="G7307" t="s">
        <v>8</v>
      </c>
      <c r="H7307" t="s">
        <v>47</v>
      </c>
      <c r="I7307" s="2">
        <v>1</v>
      </c>
      <c r="J7307" t="s">
        <v>11</v>
      </c>
      <c r="K7307" s="21">
        <f>INDEX(LISTAS!$H:$Q,MATCH(BASE!H7307,LISTAS!$G:$G,0),MATCH(BASE!J7307,LISTAS!$H$3:$Q$3,0))*Tabela3[[#This Row],[QUANTIDADE]]</f>
        <v>16</v>
      </c>
      <c r="L7307" s="2" t="str">
        <f>TEXT(Tabela3[[#This Row],[DATA]],"MM")</f>
        <v>05</v>
      </c>
      <c r="M7307" s="2">
        <f>WEEKNUM(Tabela3[[#This Row],[DATA]])</f>
        <v>22</v>
      </c>
      <c r="N7307" s="18">
        <f>YEAR(Tabela3[[#This Row],[DATA]])</f>
        <v>2023</v>
      </c>
    </row>
    <row r="7308" spans="2:14">
      <c r="B7308" s="1">
        <v>45077</v>
      </c>
      <c r="C7308">
        <v>15215</v>
      </c>
      <c r="D7308">
        <f>COUNTIF(C$4:C7308,Tabela3[[#This Row],[COMANDA]])</f>
        <v>1</v>
      </c>
      <c r="E7308" t="s">
        <v>90</v>
      </c>
      <c r="F7308" t="s">
        <v>99</v>
      </c>
      <c r="G7308" t="s">
        <v>8</v>
      </c>
      <c r="H7308" t="s">
        <v>206</v>
      </c>
      <c r="I7308" s="2">
        <v>1</v>
      </c>
      <c r="J7308" t="s">
        <v>11</v>
      </c>
      <c r="K7308" s="21">
        <f>INDEX(LISTAS!$H:$Q,MATCH(BASE!H7308,LISTAS!$G:$G,0),MATCH(BASE!J7308,LISTAS!$H$3:$Q$3,0))*Tabela3[[#This Row],[QUANTIDADE]]</f>
        <v>18</v>
      </c>
      <c r="L7308" s="2" t="str">
        <f>TEXT(Tabela3[[#This Row],[DATA]],"MM")</f>
        <v>05</v>
      </c>
      <c r="M7308" s="2">
        <f>WEEKNUM(Tabela3[[#This Row],[DATA]])</f>
        <v>22</v>
      </c>
      <c r="N7308" s="18">
        <f>YEAR(Tabela3[[#This Row],[DATA]])</f>
        <v>2023</v>
      </c>
    </row>
    <row r="7309" spans="2:14">
      <c r="B7309" s="1">
        <v>45077</v>
      </c>
      <c r="C7309">
        <v>15216</v>
      </c>
      <c r="D7309">
        <f>COUNTIF(C$4:C7309,Tabela3[[#This Row],[COMANDA]])</f>
        <v>1</v>
      </c>
      <c r="E7309" t="s">
        <v>90</v>
      </c>
      <c r="F7309" t="s">
        <v>99</v>
      </c>
      <c r="G7309" t="s">
        <v>8</v>
      </c>
      <c r="H7309" t="s">
        <v>204</v>
      </c>
      <c r="I7309" s="2">
        <v>1</v>
      </c>
      <c r="J7309" t="s">
        <v>11</v>
      </c>
      <c r="K7309" s="21">
        <f>INDEX(LISTAS!$H:$Q,MATCH(BASE!H7309,LISTAS!$G:$G,0),MATCH(BASE!J7309,LISTAS!$H$3:$Q$3,0))*Tabela3[[#This Row],[QUANTIDADE]]</f>
        <v>18</v>
      </c>
      <c r="L7309" s="2" t="str">
        <f>TEXT(Tabela3[[#This Row],[DATA]],"MM")</f>
        <v>05</v>
      </c>
      <c r="M7309" s="2">
        <f>WEEKNUM(Tabela3[[#This Row],[DATA]])</f>
        <v>22</v>
      </c>
      <c r="N7309" s="18">
        <f>YEAR(Tabela3[[#This Row],[DATA]])</f>
        <v>2023</v>
      </c>
    </row>
    <row r="7310" spans="2:14">
      <c r="B7310" s="1">
        <v>45077</v>
      </c>
      <c r="C7310">
        <v>15217</v>
      </c>
      <c r="D7310">
        <f>COUNTIF(C$4:C7310,Tabela3[[#This Row],[COMANDA]])</f>
        <v>1</v>
      </c>
      <c r="E7310" t="s">
        <v>90</v>
      </c>
      <c r="F7310" t="s">
        <v>375</v>
      </c>
      <c r="G7310" t="s">
        <v>8</v>
      </c>
      <c r="H7310" t="s">
        <v>40</v>
      </c>
      <c r="I7310" s="2">
        <v>1</v>
      </c>
      <c r="J7310" t="s">
        <v>11</v>
      </c>
      <c r="K7310" s="21">
        <f>INDEX(LISTAS!$H:$Q,MATCH(BASE!H7310,LISTAS!$G:$G,0),MATCH(BASE!J7310,LISTAS!$H$3:$Q$3,0))*Tabela3[[#This Row],[QUANTIDADE]]</f>
        <v>14</v>
      </c>
      <c r="L7310" s="2" t="str">
        <f>TEXT(Tabela3[[#This Row],[DATA]],"MM")</f>
        <v>05</v>
      </c>
      <c r="M7310" s="2">
        <f>WEEKNUM(Tabela3[[#This Row],[DATA]])</f>
        <v>22</v>
      </c>
      <c r="N7310" s="18">
        <f>YEAR(Tabela3[[#This Row],[DATA]])</f>
        <v>2023</v>
      </c>
    </row>
    <row r="7311" spans="2:14">
      <c r="B7311" s="1">
        <v>45077</v>
      </c>
      <c r="C7311">
        <v>15218</v>
      </c>
      <c r="D7311">
        <f>COUNTIF(C$4:C7311,Tabela3[[#This Row],[COMANDA]])</f>
        <v>1</v>
      </c>
      <c r="E7311" t="s">
        <v>90</v>
      </c>
      <c r="F7311" t="s">
        <v>99</v>
      </c>
      <c r="G7311" t="s">
        <v>8</v>
      </c>
      <c r="H7311" t="s">
        <v>202</v>
      </c>
      <c r="I7311" s="2">
        <v>1</v>
      </c>
      <c r="J7311" t="s">
        <v>11</v>
      </c>
      <c r="K7311" s="21">
        <f>INDEX(LISTAS!$H:$Q,MATCH(BASE!H7311,LISTAS!$G:$G,0),MATCH(BASE!J7311,LISTAS!$H$3:$Q$3,0))*Tabela3[[#This Row],[QUANTIDADE]]</f>
        <v>20</v>
      </c>
      <c r="L7311" s="2" t="str">
        <f>TEXT(Tabela3[[#This Row],[DATA]],"MM")</f>
        <v>05</v>
      </c>
      <c r="M7311" s="2">
        <f>WEEKNUM(Tabela3[[#This Row],[DATA]])</f>
        <v>22</v>
      </c>
      <c r="N7311" s="18">
        <f>YEAR(Tabela3[[#This Row],[DATA]])</f>
        <v>2023</v>
      </c>
    </row>
    <row r="7312" spans="2:14">
      <c r="B7312" s="1">
        <v>45077</v>
      </c>
      <c r="C7312">
        <v>15219</v>
      </c>
      <c r="D7312">
        <f>COUNTIF(C$4:C7312,Tabela3[[#This Row],[COMANDA]])</f>
        <v>1</v>
      </c>
      <c r="E7312" t="s">
        <v>90</v>
      </c>
      <c r="F7312" t="s">
        <v>375</v>
      </c>
      <c r="G7312" t="s">
        <v>8</v>
      </c>
      <c r="H7312" t="s">
        <v>211</v>
      </c>
      <c r="I7312" s="2">
        <v>1</v>
      </c>
      <c r="J7312" t="s">
        <v>11</v>
      </c>
      <c r="K7312" s="21">
        <f>INDEX(LISTAS!$H:$Q,MATCH(BASE!H7312,LISTAS!$G:$G,0),MATCH(BASE!J7312,LISTAS!$H$3:$Q$3,0))*Tabela3[[#This Row],[QUANTIDADE]]</f>
        <v>20</v>
      </c>
      <c r="L7312" s="2" t="str">
        <f>TEXT(Tabela3[[#This Row],[DATA]],"MM")</f>
        <v>05</v>
      </c>
      <c r="M7312" s="2">
        <f>WEEKNUM(Tabela3[[#This Row],[DATA]])</f>
        <v>22</v>
      </c>
      <c r="N7312" s="18">
        <f>YEAR(Tabela3[[#This Row],[DATA]])</f>
        <v>2023</v>
      </c>
    </row>
    <row r="7313" spans="2:14">
      <c r="B7313" s="1">
        <v>45077</v>
      </c>
      <c r="C7313">
        <v>15220</v>
      </c>
      <c r="D7313">
        <f>COUNTIF(C$4:C7313,Tabela3[[#This Row],[COMANDA]])</f>
        <v>1</v>
      </c>
      <c r="E7313" t="s">
        <v>89</v>
      </c>
      <c r="F7313" t="s">
        <v>98</v>
      </c>
      <c r="G7313" t="s">
        <v>8</v>
      </c>
      <c r="H7313" t="s">
        <v>204</v>
      </c>
      <c r="I7313" s="2">
        <v>1</v>
      </c>
      <c r="J7313" t="s">
        <v>11</v>
      </c>
      <c r="K7313" s="21">
        <f>INDEX(LISTAS!$H:$Q,MATCH(BASE!H7313,LISTAS!$G:$G,0),MATCH(BASE!J7313,LISTAS!$H$3:$Q$3,0))*Tabela3[[#This Row],[QUANTIDADE]]</f>
        <v>18</v>
      </c>
      <c r="L7313" s="2" t="str">
        <f>TEXT(Tabela3[[#This Row],[DATA]],"MM")</f>
        <v>05</v>
      </c>
      <c r="M7313" s="2">
        <f>WEEKNUM(Tabela3[[#This Row],[DATA]])</f>
        <v>22</v>
      </c>
      <c r="N7313" s="18">
        <f>YEAR(Tabela3[[#This Row],[DATA]])</f>
        <v>2023</v>
      </c>
    </row>
    <row r="7314" spans="2:14">
      <c r="B7314" s="1">
        <v>45077</v>
      </c>
      <c r="C7314">
        <v>15220</v>
      </c>
      <c r="D7314">
        <f>COUNTIF(C$4:C7314,Tabela3[[#This Row],[COMANDA]])</f>
        <v>2</v>
      </c>
      <c r="E7314" t="s">
        <v>89</v>
      </c>
      <c r="F7314" t="s">
        <v>98</v>
      </c>
      <c r="G7314" t="s">
        <v>9</v>
      </c>
      <c r="H7314" t="s">
        <v>127</v>
      </c>
      <c r="I7314" s="2">
        <v>1</v>
      </c>
      <c r="J7314" t="s">
        <v>11</v>
      </c>
      <c r="K7314" s="21">
        <f>INDEX(LISTAS!$H:$Q,MATCH(BASE!H7314,LISTAS!$G:$G,0),MATCH(BASE!J7314,LISTAS!$H$3:$Q$3,0))*Tabela3[[#This Row],[QUANTIDADE]]</f>
        <v>4.5</v>
      </c>
      <c r="L7314" s="2" t="str">
        <f>TEXT(Tabela3[[#This Row],[DATA]],"MM")</f>
        <v>05</v>
      </c>
      <c r="M7314" s="2">
        <f>WEEKNUM(Tabela3[[#This Row],[DATA]])</f>
        <v>22</v>
      </c>
      <c r="N7314" s="18">
        <f>YEAR(Tabela3[[#This Row],[DATA]])</f>
        <v>2023</v>
      </c>
    </row>
    <row r="7315" spans="2:14">
      <c r="B7315" s="1">
        <v>45077</v>
      </c>
      <c r="C7315">
        <v>15221</v>
      </c>
      <c r="D7315">
        <f>COUNTIF(C$4:C7315,Tabela3[[#This Row],[COMANDA]])</f>
        <v>1</v>
      </c>
      <c r="E7315" t="s">
        <v>90</v>
      </c>
      <c r="F7315" t="s">
        <v>99</v>
      </c>
      <c r="G7315" t="s">
        <v>8</v>
      </c>
      <c r="H7315" t="s">
        <v>202</v>
      </c>
      <c r="I7315" s="2">
        <v>1</v>
      </c>
      <c r="J7315" t="s">
        <v>11</v>
      </c>
      <c r="K7315" s="21">
        <f>INDEX(LISTAS!$H:$Q,MATCH(BASE!H7315,LISTAS!$G:$G,0),MATCH(BASE!J7315,LISTAS!$H$3:$Q$3,0))*Tabela3[[#This Row],[QUANTIDADE]]</f>
        <v>20</v>
      </c>
      <c r="L7315" s="2" t="str">
        <f>TEXT(Tabela3[[#This Row],[DATA]],"MM")</f>
        <v>05</v>
      </c>
      <c r="M7315" s="2">
        <f>WEEKNUM(Tabela3[[#This Row],[DATA]])</f>
        <v>22</v>
      </c>
      <c r="N7315" s="18">
        <f>YEAR(Tabela3[[#This Row],[DATA]])</f>
        <v>2023</v>
      </c>
    </row>
    <row r="7316" spans="2:14">
      <c r="B7316" s="1">
        <v>45077</v>
      </c>
      <c r="C7316">
        <v>15221</v>
      </c>
      <c r="D7316">
        <f>COUNTIF(C$4:C7316,Tabela3[[#This Row],[COMANDA]])</f>
        <v>2</v>
      </c>
      <c r="E7316" t="s">
        <v>90</v>
      </c>
      <c r="F7316" t="s">
        <v>99</v>
      </c>
      <c r="G7316" t="s">
        <v>9</v>
      </c>
      <c r="H7316" t="s">
        <v>126</v>
      </c>
      <c r="I7316" s="2">
        <v>1</v>
      </c>
      <c r="J7316" t="s">
        <v>11</v>
      </c>
      <c r="K7316" s="21">
        <f>INDEX(LISTAS!$H:$Q,MATCH(BASE!H7316,LISTAS!$G:$G,0),MATCH(BASE!J7316,LISTAS!$H$3:$Q$3,0))*Tabela3[[#This Row],[QUANTIDADE]]</f>
        <v>3.5</v>
      </c>
      <c r="L7316" s="2" t="str">
        <f>TEXT(Tabela3[[#This Row],[DATA]],"MM")</f>
        <v>05</v>
      </c>
      <c r="M7316" s="2">
        <f>WEEKNUM(Tabela3[[#This Row],[DATA]])</f>
        <v>22</v>
      </c>
      <c r="N7316" s="18">
        <f>YEAR(Tabela3[[#This Row],[DATA]])</f>
        <v>2023</v>
      </c>
    </row>
    <row r="7317" spans="2:14">
      <c r="B7317" s="1">
        <v>45077</v>
      </c>
      <c r="C7317">
        <v>15222</v>
      </c>
      <c r="D7317">
        <f>COUNTIF(C$4:C7317,Tabela3[[#This Row],[COMANDA]])</f>
        <v>1</v>
      </c>
      <c r="E7317" t="s">
        <v>90</v>
      </c>
      <c r="F7317" t="s">
        <v>99</v>
      </c>
      <c r="G7317" t="s">
        <v>8</v>
      </c>
      <c r="H7317" t="s">
        <v>204</v>
      </c>
      <c r="I7317" s="2">
        <v>1</v>
      </c>
      <c r="J7317" t="s">
        <v>11</v>
      </c>
      <c r="K7317" s="21">
        <f>INDEX(LISTAS!$H:$Q,MATCH(BASE!H7317,LISTAS!$G:$G,0),MATCH(BASE!J7317,LISTAS!$H$3:$Q$3,0))*Tabela3[[#This Row],[QUANTIDADE]]</f>
        <v>18</v>
      </c>
      <c r="L7317" s="2" t="str">
        <f>TEXT(Tabela3[[#This Row],[DATA]],"MM")</f>
        <v>05</v>
      </c>
      <c r="M7317" s="2">
        <f>WEEKNUM(Tabela3[[#This Row],[DATA]])</f>
        <v>22</v>
      </c>
      <c r="N7317" s="18">
        <f>YEAR(Tabela3[[#This Row],[DATA]])</f>
        <v>2023</v>
      </c>
    </row>
    <row r="7318" spans="2:14">
      <c r="B7318" s="1">
        <v>45077</v>
      </c>
      <c r="C7318">
        <v>15222</v>
      </c>
      <c r="D7318">
        <f>COUNTIF(C$4:C7318,Tabela3[[#This Row],[COMANDA]])</f>
        <v>2</v>
      </c>
      <c r="E7318" t="s">
        <v>90</v>
      </c>
      <c r="F7318" t="s">
        <v>99</v>
      </c>
      <c r="G7318" t="s">
        <v>61</v>
      </c>
      <c r="H7318" t="s">
        <v>162</v>
      </c>
      <c r="I7318" s="2">
        <v>1</v>
      </c>
      <c r="J7318" t="s">
        <v>11</v>
      </c>
      <c r="K7318" s="21">
        <f>INDEX(LISTAS!$H:$Q,MATCH(BASE!H7318,LISTAS!$G:$G,0),MATCH(BASE!J7318,LISTAS!$H$3:$Q$3,0))*Tabela3[[#This Row],[QUANTIDADE]]</f>
        <v>1.5</v>
      </c>
      <c r="L7318" s="2" t="str">
        <f>TEXT(Tabela3[[#This Row],[DATA]],"MM")</f>
        <v>05</v>
      </c>
      <c r="M7318" s="2">
        <f>WEEKNUM(Tabela3[[#This Row],[DATA]])</f>
        <v>22</v>
      </c>
      <c r="N7318" s="18">
        <f>YEAR(Tabela3[[#This Row],[DATA]])</f>
        <v>2023</v>
      </c>
    </row>
    <row r="7319" spans="2:14">
      <c r="B7319" s="1">
        <v>45077</v>
      </c>
      <c r="C7319">
        <v>15222</v>
      </c>
      <c r="D7319">
        <f>COUNTIF(C$4:C7319,Tabela3[[#This Row],[COMANDA]])</f>
        <v>3</v>
      </c>
      <c r="E7319" t="s">
        <v>90</v>
      </c>
      <c r="F7319" t="s">
        <v>99</v>
      </c>
      <c r="G7319" t="s">
        <v>61</v>
      </c>
      <c r="H7319" t="s">
        <v>199</v>
      </c>
      <c r="I7319" s="2">
        <v>1</v>
      </c>
      <c r="J7319" t="s">
        <v>11</v>
      </c>
      <c r="K7319" s="21">
        <f>INDEX(LISTAS!$H:$Q,MATCH(BASE!H7319,LISTAS!$G:$G,0),MATCH(BASE!J7319,LISTAS!$H$3:$Q$3,0))*Tabela3[[#This Row],[QUANTIDADE]]</f>
        <v>1</v>
      </c>
      <c r="L7319" s="2" t="str">
        <f>TEXT(Tabela3[[#This Row],[DATA]],"MM")</f>
        <v>05</v>
      </c>
      <c r="M7319" s="2">
        <f>WEEKNUM(Tabela3[[#This Row],[DATA]])</f>
        <v>22</v>
      </c>
      <c r="N7319" s="18">
        <f>YEAR(Tabela3[[#This Row],[DATA]])</f>
        <v>2023</v>
      </c>
    </row>
    <row r="7320" spans="2:14">
      <c r="B7320" s="1">
        <v>45077</v>
      </c>
      <c r="C7320">
        <v>15223</v>
      </c>
      <c r="D7320">
        <f>COUNTIF(C$4:C7320,Tabela3[[#This Row],[COMANDA]])</f>
        <v>1</v>
      </c>
      <c r="E7320" t="s">
        <v>90</v>
      </c>
      <c r="F7320" t="s">
        <v>98</v>
      </c>
      <c r="G7320" t="s">
        <v>8</v>
      </c>
      <c r="H7320" t="s">
        <v>202</v>
      </c>
      <c r="I7320" s="2">
        <v>1</v>
      </c>
      <c r="J7320" t="s">
        <v>11</v>
      </c>
      <c r="K7320" s="21">
        <f>INDEX(LISTAS!$H:$Q,MATCH(BASE!H7320,LISTAS!$G:$G,0),MATCH(BASE!J7320,LISTAS!$H$3:$Q$3,0))*Tabela3[[#This Row],[QUANTIDADE]]</f>
        <v>20</v>
      </c>
      <c r="L7320" s="2" t="str">
        <f>TEXT(Tabela3[[#This Row],[DATA]],"MM")</f>
        <v>05</v>
      </c>
      <c r="M7320" s="2">
        <f>WEEKNUM(Tabela3[[#This Row],[DATA]])</f>
        <v>22</v>
      </c>
      <c r="N7320" s="18">
        <f>YEAR(Tabela3[[#This Row],[DATA]])</f>
        <v>2023</v>
      </c>
    </row>
    <row r="7321" spans="2:14">
      <c r="B7321" s="1">
        <v>45077</v>
      </c>
      <c r="C7321">
        <v>15223</v>
      </c>
      <c r="D7321">
        <f>COUNTIF(C$4:C7321,Tabela3[[#This Row],[COMANDA]])</f>
        <v>2</v>
      </c>
      <c r="E7321" t="s">
        <v>90</v>
      </c>
      <c r="F7321" t="s">
        <v>98</v>
      </c>
      <c r="G7321" t="s">
        <v>10</v>
      </c>
      <c r="H7321" t="s">
        <v>108</v>
      </c>
      <c r="I7321" s="2">
        <v>1</v>
      </c>
      <c r="J7321" t="s">
        <v>11</v>
      </c>
      <c r="K7321" s="21">
        <f>INDEX(LISTAS!$H:$Q,MATCH(BASE!H7321,LISTAS!$G:$G,0),MATCH(BASE!J7321,LISTAS!$H$3:$Q$3,0))*Tabela3[[#This Row],[QUANTIDADE]]</f>
        <v>2.5</v>
      </c>
      <c r="L7321" s="2" t="str">
        <f>TEXT(Tabela3[[#This Row],[DATA]],"MM")</f>
        <v>05</v>
      </c>
      <c r="M7321" s="2">
        <f>WEEKNUM(Tabela3[[#This Row],[DATA]])</f>
        <v>22</v>
      </c>
      <c r="N7321" s="18">
        <f>YEAR(Tabela3[[#This Row],[DATA]])</f>
        <v>2023</v>
      </c>
    </row>
    <row r="7322" spans="2:14">
      <c r="B7322" s="1">
        <v>45077</v>
      </c>
      <c r="C7322">
        <v>15224</v>
      </c>
      <c r="D7322">
        <f>COUNTIF(C$4:C7322,Tabela3[[#This Row],[COMANDA]])</f>
        <v>1</v>
      </c>
      <c r="E7322" t="s">
        <v>89</v>
      </c>
      <c r="F7322" t="s">
        <v>375</v>
      </c>
      <c r="G7322" t="s">
        <v>8</v>
      </c>
      <c r="H7322" t="s">
        <v>203</v>
      </c>
      <c r="I7322" s="2">
        <v>1</v>
      </c>
      <c r="J7322" t="s">
        <v>12</v>
      </c>
      <c r="K7322" s="21">
        <f>INDEX(LISTAS!$H:$Q,MATCH(BASE!H7322,LISTAS!$G:$G,0),MATCH(BASE!J7322,LISTAS!$H$3:$Q$3,0))*Tabela3[[#This Row],[QUANTIDADE]]</f>
        <v>18</v>
      </c>
      <c r="L7322" s="2" t="str">
        <f>TEXT(Tabela3[[#This Row],[DATA]],"MM")</f>
        <v>05</v>
      </c>
      <c r="M7322" s="2">
        <f>WEEKNUM(Tabela3[[#This Row],[DATA]])</f>
        <v>22</v>
      </c>
      <c r="N7322" s="18">
        <f>YEAR(Tabela3[[#This Row],[DATA]])</f>
        <v>2023</v>
      </c>
    </row>
    <row r="7323" spans="2:14">
      <c r="B7323" s="1">
        <v>45077</v>
      </c>
      <c r="C7323">
        <v>15225</v>
      </c>
      <c r="D7323">
        <f>COUNTIF(C$4:C7323,Tabela3[[#This Row],[COMANDA]])</f>
        <v>1</v>
      </c>
      <c r="E7323" t="s">
        <v>90</v>
      </c>
      <c r="F7323" t="s">
        <v>100</v>
      </c>
      <c r="G7323" t="s">
        <v>8</v>
      </c>
      <c r="H7323" t="s">
        <v>47</v>
      </c>
      <c r="I7323" s="2">
        <v>1</v>
      </c>
      <c r="J7323" t="s">
        <v>11</v>
      </c>
      <c r="K7323" s="21">
        <f>INDEX(LISTAS!$H:$Q,MATCH(BASE!H7323,LISTAS!$G:$G,0),MATCH(BASE!J7323,LISTAS!$H$3:$Q$3,0))*Tabela3[[#This Row],[QUANTIDADE]]</f>
        <v>16</v>
      </c>
      <c r="L7323" s="2" t="str">
        <f>TEXT(Tabela3[[#This Row],[DATA]],"MM")</f>
        <v>05</v>
      </c>
      <c r="M7323" s="2">
        <f>WEEKNUM(Tabela3[[#This Row],[DATA]])</f>
        <v>22</v>
      </c>
      <c r="N7323" s="18">
        <f>YEAR(Tabela3[[#This Row],[DATA]])</f>
        <v>2023</v>
      </c>
    </row>
    <row r="7324" spans="2:14">
      <c r="B7324" s="1">
        <v>45077</v>
      </c>
      <c r="C7324">
        <v>15226</v>
      </c>
      <c r="D7324">
        <f>COUNTIF(C$4:C7324,Tabela3[[#This Row],[COMANDA]])</f>
        <v>1</v>
      </c>
      <c r="E7324" t="s">
        <v>90</v>
      </c>
      <c r="F7324" t="s">
        <v>98</v>
      </c>
      <c r="G7324" t="s">
        <v>8</v>
      </c>
      <c r="H7324" t="s">
        <v>84</v>
      </c>
      <c r="I7324" s="2">
        <v>1</v>
      </c>
      <c r="J7324" t="s">
        <v>11</v>
      </c>
      <c r="K7324" s="21">
        <f>INDEX(LISTAS!$H:$Q,MATCH(BASE!H7324,LISTAS!$G:$G,0),MATCH(BASE!J7324,LISTAS!$H$3:$Q$3,0))*Tabela3[[#This Row],[QUANTIDADE]]</f>
        <v>16</v>
      </c>
      <c r="L7324" s="2" t="str">
        <f>TEXT(Tabela3[[#This Row],[DATA]],"MM")</f>
        <v>05</v>
      </c>
      <c r="M7324" s="2">
        <f>WEEKNUM(Tabela3[[#This Row],[DATA]])</f>
        <v>22</v>
      </c>
      <c r="N7324" s="18">
        <f>YEAR(Tabela3[[#This Row],[DATA]])</f>
        <v>2023</v>
      </c>
    </row>
    <row r="7325" spans="2:14">
      <c r="B7325" s="1">
        <v>45077</v>
      </c>
      <c r="C7325">
        <v>15226</v>
      </c>
      <c r="D7325">
        <f>COUNTIF(C$4:C7325,Tabela3[[#This Row],[COMANDA]])</f>
        <v>2</v>
      </c>
      <c r="E7325" t="s">
        <v>90</v>
      </c>
      <c r="F7325" t="s">
        <v>98</v>
      </c>
      <c r="G7325" t="s">
        <v>61</v>
      </c>
      <c r="H7325" t="s">
        <v>163</v>
      </c>
      <c r="I7325" s="2">
        <v>1</v>
      </c>
      <c r="J7325" t="s">
        <v>11</v>
      </c>
      <c r="K7325" s="21">
        <f>INDEX(LISTAS!$H:$Q,MATCH(BASE!H7325,LISTAS!$G:$G,0),MATCH(BASE!J7325,LISTAS!$H$3:$Q$3,0))*Tabela3[[#This Row],[QUANTIDADE]]</f>
        <v>4</v>
      </c>
      <c r="L7325" s="2" t="str">
        <f>TEXT(Tabela3[[#This Row],[DATA]],"MM")</f>
        <v>05</v>
      </c>
      <c r="M7325" s="2">
        <f>WEEKNUM(Tabela3[[#This Row],[DATA]])</f>
        <v>22</v>
      </c>
      <c r="N7325" s="18">
        <f>YEAR(Tabela3[[#This Row],[DATA]])</f>
        <v>2023</v>
      </c>
    </row>
    <row r="7326" spans="2:14">
      <c r="B7326" s="1">
        <v>45077</v>
      </c>
      <c r="C7326">
        <v>15227</v>
      </c>
      <c r="D7326">
        <f>COUNTIF(C$4:C7326,Tabela3[[#This Row],[COMANDA]])</f>
        <v>1</v>
      </c>
      <c r="E7326" t="s">
        <v>90</v>
      </c>
      <c r="G7326" t="s">
        <v>8</v>
      </c>
      <c r="H7326" t="s">
        <v>42</v>
      </c>
      <c r="I7326" s="2">
        <v>1</v>
      </c>
      <c r="J7326" t="s">
        <v>11</v>
      </c>
      <c r="K7326" s="21">
        <f>INDEX(LISTAS!$H:$Q,MATCH(BASE!H7326,LISTAS!$G:$G,0),MATCH(BASE!J7326,LISTAS!$H$3:$Q$3,0))*Tabela3[[#This Row],[QUANTIDADE]]</f>
        <v>16</v>
      </c>
      <c r="L7326" s="2" t="str">
        <f>TEXT(Tabela3[[#This Row],[DATA]],"MM")</f>
        <v>05</v>
      </c>
      <c r="M7326" s="2">
        <f>WEEKNUM(Tabela3[[#This Row],[DATA]])</f>
        <v>22</v>
      </c>
      <c r="N7326" s="18">
        <f>YEAR(Tabela3[[#This Row],[DATA]])</f>
        <v>2023</v>
      </c>
    </row>
    <row r="7327" spans="2:14">
      <c r="B7327" s="1">
        <v>45077</v>
      </c>
      <c r="C7327" t="s">
        <v>545</v>
      </c>
      <c r="D7327">
        <f>COUNTIF(C$4:C7327,Tabela3[[#This Row],[COMANDA]])</f>
        <v>1</v>
      </c>
      <c r="E7327" t="s">
        <v>1</v>
      </c>
      <c r="G7327" t="s">
        <v>74</v>
      </c>
      <c r="H7327" t="s">
        <v>76</v>
      </c>
      <c r="I7327" s="2">
        <v>5</v>
      </c>
      <c r="J7327" t="s">
        <v>11</v>
      </c>
      <c r="K7327" s="21">
        <f>INDEX(LISTAS!$H:$Q,MATCH(BASE!H7327,LISTAS!$G:$G,0),MATCH(BASE!J7327,LISTAS!$H$3:$Q$3,0))*Tabela3[[#This Row],[QUANTIDADE]]</f>
        <v>10</v>
      </c>
      <c r="L7327" s="2" t="str">
        <f>TEXT(Tabela3[[#This Row],[DATA]],"MM")</f>
        <v>05</v>
      </c>
      <c r="M7327" s="2">
        <f>WEEKNUM(Tabela3[[#This Row],[DATA]])</f>
        <v>22</v>
      </c>
      <c r="N7327" s="18">
        <f>YEAR(Tabela3[[#This Row],[DATA]])</f>
        <v>2023</v>
      </c>
    </row>
    <row r="7328" spans="2:14">
      <c r="B7328" s="1">
        <v>45077</v>
      </c>
      <c r="C7328" t="s">
        <v>545</v>
      </c>
      <c r="D7328">
        <f>COUNTIF(C$4:C7328,Tabela3[[#This Row],[COMANDA]])</f>
        <v>2</v>
      </c>
      <c r="E7328" t="s">
        <v>1</v>
      </c>
      <c r="G7328" t="s">
        <v>74</v>
      </c>
      <c r="H7328" t="s">
        <v>120</v>
      </c>
      <c r="I7328" s="2">
        <v>12</v>
      </c>
      <c r="J7328" t="s">
        <v>11</v>
      </c>
      <c r="K7328" s="21">
        <f>INDEX(LISTAS!$H:$Q,MATCH(BASE!H7328,LISTAS!$G:$G,0),MATCH(BASE!J7328,LISTAS!$H$3:$Q$3,0))*Tabela3[[#This Row],[QUANTIDADE]]</f>
        <v>36</v>
      </c>
      <c r="L7328" s="2" t="str">
        <f>TEXT(Tabela3[[#This Row],[DATA]],"MM")</f>
        <v>05</v>
      </c>
      <c r="M7328" s="2">
        <f>WEEKNUM(Tabela3[[#This Row],[DATA]])</f>
        <v>22</v>
      </c>
      <c r="N7328" s="18">
        <f>YEAR(Tabela3[[#This Row],[DATA]])</f>
        <v>2023</v>
      </c>
    </row>
    <row r="7329" spans="2:14">
      <c r="B7329" s="1">
        <v>45077</v>
      </c>
      <c r="C7329" t="s">
        <v>545</v>
      </c>
      <c r="D7329">
        <f>COUNTIF(C$4:C7329,Tabela3[[#This Row],[COMANDA]])</f>
        <v>3</v>
      </c>
      <c r="E7329" t="s">
        <v>1</v>
      </c>
      <c r="G7329" t="s">
        <v>9</v>
      </c>
      <c r="H7329" t="s">
        <v>214</v>
      </c>
      <c r="I7329" s="2">
        <v>20</v>
      </c>
      <c r="J7329" t="s">
        <v>11</v>
      </c>
      <c r="K7329" s="21">
        <f>INDEX(LISTAS!$H:$Q,MATCH(BASE!H7329,LISTAS!$G:$G,0),MATCH(BASE!J7329,LISTAS!$H$3:$Q$3,0))*Tabela3[[#This Row],[QUANTIDADE]]</f>
        <v>20</v>
      </c>
      <c r="L7329" s="2" t="str">
        <f>TEXT(Tabela3[[#This Row],[DATA]],"MM")</f>
        <v>05</v>
      </c>
      <c r="M7329" s="2">
        <f>WEEKNUM(Tabela3[[#This Row],[DATA]])</f>
        <v>22</v>
      </c>
      <c r="N7329" s="18">
        <f>YEAR(Tabela3[[#This Row],[DATA]])</f>
        <v>2023</v>
      </c>
    </row>
    <row r="7330" spans="2:14">
      <c r="B7330" s="1">
        <v>45077</v>
      </c>
      <c r="C7330" t="s">
        <v>545</v>
      </c>
      <c r="D7330">
        <f>COUNTIF(C$4:C7330,Tabela3[[#This Row],[COMANDA]])</f>
        <v>4</v>
      </c>
      <c r="E7330" t="s">
        <v>1</v>
      </c>
      <c r="G7330" t="s">
        <v>63</v>
      </c>
      <c r="H7330" t="s">
        <v>186</v>
      </c>
      <c r="I7330" s="2">
        <v>1</v>
      </c>
      <c r="J7330" t="s">
        <v>11</v>
      </c>
      <c r="K7330" s="21">
        <f>INDEX(LISTAS!$H:$Q,MATCH(BASE!H7330,LISTAS!$G:$G,0),MATCH(BASE!J7330,LISTAS!$H$3:$Q$3,0))*Tabela3[[#This Row],[QUANTIDADE]]</f>
        <v>11</v>
      </c>
      <c r="L7330" s="2" t="str">
        <f>TEXT(Tabela3[[#This Row],[DATA]],"MM")</f>
        <v>05</v>
      </c>
      <c r="M7330" s="2">
        <f>WEEKNUM(Tabela3[[#This Row],[DATA]])</f>
        <v>22</v>
      </c>
      <c r="N7330" s="18">
        <f>YEAR(Tabela3[[#This Row],[DATA]])</f>
        <v>2023</v>
      </c>
    </row>
    <row r="7331" spans="2:14">
      <c r="B7331" s="1">
        <v>45077</v>
      </c>
      <c r="C7331" t="s">
        <v>545</v>
      </c>
      <c r="D7331">
        <f>COUNTIF(C$4:C7331,Tabela3[[#This Row],[COMANDA]])</f>
        <v>5</v>
      </c>
      <c r="E7331" t="s">
        <v>1</v>
      </c>
      <c r="G7331" t="s">
        <v>9</v>
      </c>
      <c r="H7331" t="s">
        <v>68</v>
      </c>
      <c r="I7331" s="2">
        <v>7</v>
      </c>
      <c r="J7331" t="s">
        <v>11</v>
      </c>
      <c r="K7331" s="21">
        <f>INDEX(LISTAS!$H:$Q,MATCH(BASE!H7331,LISTAS!$G:$G,0),MATCH(BASE!J7331,LISTAS!$H$3:$Q$3,0))*Tabela3[[#This Row],[QUANTIDADE]]</f>
        <v>21</v>
      </c>
      <c r="L7331" s="2" t="str">
        <f>TEXT(Tabela3[[#This Row],[DATA]],"MM")</f>
        <v>05</v>
      </c>
      <c r="M7331" s="2">
        <f>WEEKNUM(Tabela3[[#This Row],[DATA]])</f>
        <v>22</v>
      </c>
      <c r="N7331" s="18">
        <f>YEAR(Tabela3[[#This Row],[DATA]])</f>
        <v>2023</v>
      </c>
    </row>
    <row r="7332" spans="2:14">
      <c r="B7332" s="1">
        <v>45077</v>
      </c>
      <c r="C7332" t="s">
        <v>545</v>
      </c>
      <c r="D7332">
        <f>COUNTIF(C$4:C7332,Tabela3[[#This Row],[COMANDA]])</f>
        <v>6</v>
      </c>
      <c r="E7332" t="s">
        <v>1</v>
      </c>
      <c r="G7332" t="s">
        <v>77</v>
      </c>
      <c r="H7332" t="s">
        <v>224</v>
      </c>
      <c r="I7332" s="2">
        <v>4</v>
      </c>
      <c r="J7332" t="s">
        <v>11</v>
      </c>
      <c r="K7332" s="21">
        <f>INDEX(LISTAS!$H:$Q,MATCH(BASE!H7332,LISTAS!$G:$G,0),MATCH(BASE!J7332,LISTAS!$H$3:$Q$3,0))*Tabela3[[#This Row],[QUANTIDADE]]</f>
        <v>22</v>
      </c>
      <c r="L7332" s="2" t="str">
        <f>TEXT(Tabela3[[#This Row],[DATA]],"MM")</f>
        <v>05</v>
      </c>
      <c r="M7332" s="2">
        <f>WEEKNUM(Tabela3[[#This Row],[DATA]])</f>
        <v>22</v>
      </c>
      <c r="N7332" s="18">
        <f>YEAR(Tabela3[[#This Row],[DATA]])</f>
        <v>2023</v>
      </c>
    </row>
    <row r="7333" spans="2:14">
      <c r="B7333" s="1">
        <v>45077</v>
      </c>
      <c r="C7333" t="s">
        <v>545</v>
      </c>
      <c r="D7333">
        <f>COUNTIF(C$4:C7333,Tabela3[[#This Row],[COMANDA]])</f>
        <v>7</v>
      </c>
      <c r="E7333" t="s">
        <v>1</v>
      </c>
      <c r="G7333" t="s">
        <v>77</v>
      </c>
      <c r="H7333" t="s">
        <v>79</v>
      </c>
      <c r="I7333" s="2">
        <v>7</v>
      </c>
      <c r="J7333" t="s">
        <v>11</v>
      </c>
      <c r="K7333" s="21">
        <f>INDEX(LISTAS!$H:$Q,MATCH(BASE!H7333,LISTAS!$G:$G,0),MATCH(BASE!J7333,LISTAS!$H$3:$Q$3,0))*Tabela3[[#This Row],[QUANTIDADE]]</f>
        <v>31.5</v>
      </c>
      <c r="L7333" s="2" t="str">
        <f>TEXT(Tabela3[[#This Row],[DATA]],"MM")</f>
        <v>05</v>
      </c>
      <c r="M7333" s="2">
        <f>WEEKNUM(Tabela3[[#This Row],[DATA]])</f>
        <v>22</v>
      </c>
      <c r="N7333" s="18">
        <f>YEAR(Tabela3[[#This Row],[DATA]])</f>
        <v>2023</v>
      </c>
    </row>
    <row r="7334" spans="2:14">
      <c r="B7334" s="1">
        <v>45077</v>
      </c>
      <c r="C7334" t="s">
        <v>545</v>
      </c>
      <c r="D7334">
        <f>COUNTIF(C$4:C7334,Tabela3[[#This Row],[COMANDA]])</f>
        <v>8</v>
      </c>
      <c r="E7334" t="s">
        <v>1</v>
      </c>
      <c r="G7334" t="s">
        <v>10</v>
      </c>
      <c r="H7334" t="s">
        <v>119</v>
      </c>
      <c r="I7334" s="2">
        <v>13</v>
      </c>
      <c r="J7334" t="s">
        <v>11</v>
      </c>
      <c r="K7334" s="21">
        <f>INDEX(LISTAS!$H:$Q,MATCH(BASE!H7334,LISTAS!$G:$G,0),MATCH(BASE!J7334,LISTAS!$H$3:$Q$3,0))*Tabela3[[#This Row],[QUANTIDADE]]</f>
        <v>78</v>
      </c>
      <c r="L7334" s="2" t="str">
        <f>TEXT(Tabela3[[#This Row],[DATA]],"MM")</f>
        <v>05</v>
      </c>
      <c r="M7334" s="2">
        <f>WEEKNUM(Tabela3[[#This Row],[DATA]])</f>
        <v>22</v>
      </c>
      <c r="N7334" s="18">
        <f>YEAR(Tabela3[[#This Row],[DATA]])</f>
        <v>2023</v>
      </c>
    </row>
    <row r="7335" spans="2:14">
      <c r="B7335" s="1">
        <v>45077</v>
      </c>
      <c r="C7335" t="s">
        <v>545</v>
      </c>
      <c r="D7335">
        <f>COUNTIF(C$4:C7335,Tabela3[[#This Row],[COMANDA]])</f>
        <v>9</v>
      </c>
      <c r="E7335" t="s">
        <v>1</v>
      </c>
      <c r="G7335" t="s">
        <v>63</v>
      </c>
      <c r="H7335" t="s">
        <v>185</v>
      </c>
      <c r="I7335" s="2">
        <v>1</v>
      </c>
      <c r="J7335" t="s">
        <v>11</v>
      </c>
      <c r="K7335" s="21">
        <f>INDEX(LISTAS!$H:$Q,MATCH(BASE!H7335,LISTAS!$G:$G,0),MATCH(BASE!J7335,LISTAS!$H$3:$Q$3,0))*Tabela3[[#This Row],[QUANTIDADE]]</f>
        <v>9</v>
      </c>
      <c r="L7335" s="2" t="str">
        <f>TEXT(Tabela3[[#This Row],[DATA]],"MM")</f>
        <v>05</v>
      </c>
      <c r="M7335" s="2">
        <f>WEEKNUM(Tabela3[[#This Row],[DATA]])</f>
        <v>22</v>
      </c>
      <c r="N7335" s="18">
        <f>YEAR(Tabela3[[#This Row],[DATA]])</f>
        <v>2023</v>
      </c>
    </row>
    <row r="7336" spans="2:14">
      <c r="B7336" s="1">
        <v>45077</v>
      </c>
      <c r="C7336" t="s">
        <v>545</v>
      </c>
      <c r="D7336">
        <f>COUNTIF(C$4:C7336,Tabela3[[#This Row],[COMANDA]])</f>
        <v>10</v>
      </c>
      <c r="E7336" t="s">
        <v>1</v>
      </c>
      <c r="G7336" t="s">
        <v>63</v>
      </c>
      <c r="H7336" t="s">
        <v>187</v>
      </c>
      <c r="I7336" s="2">
        <v>1</v>
      </c>
      <c r="J7336" t="s">
        <v>11</v>
      </c>
      <c r="K7336" s="21">
        <f>INDEX(LISTAS!$H:$Q,MATCH(BASE!H7336,LISTAS!$G:$G,0),MATCH(BASE!J7336,LISTAS!$H$3:$Q$3,0))*Tabela3[[#This Row],[QUANTIDADE]]</f>
        <v>13</v>
      </c>
      <c r="L7336" s="2" t="str">
        <f>TEXT(Tabela3[[#This Row],[DATA]],"MM")</f>
        <v>05</v>
      </c>
      <c r="M7336" s="2">
        <f>WEEKNUM(Tabela3[[#This Row],[DATA]])</f>
        <v>22</v>
      </c>
      <c r="N7336" s="18">
        <f>YEAR(Tabela3[[#This Row],[DATA]])</f>
        <v>2023</v>
      </c>
    </row>
    <row r="7337" spans="2:14">
      <c r="B7337" s="1">
        <v>45077</v>
      </c>
      <c r="C7337" t="s">
        <v>545</v>
      </c>
      <c r="D7337">
        <f>COUNTIF(C$4:C7337,Tabela3[[#This Row],[COMANDA]])</f>
        <v>11</v>
      </c>
      <c r="E7337" t="s">
        <v>1</v>
      </c>
      <c r="G7337" t="s">
        <v>77</v>
      </c>
      <c r="H7337" t="s">
        <v>83</v>
      </c>
      <c r="I7337" s="2">
        <v>1</v>
      </c>
      <c r="J7337" t="s">
        <v>11</v>
      </c>
      <c r="K7337" s="21">
        <f>INDEX(LISTAS!$H:$Q,MATCH(BASE!H7337,LISTAS!$G:$G,0),MATCH(BASE!J7337,LISTAS!$H$3:$Q$3,0))*Tabela3[[#This Row],[QUANTIDADE]]</f>
        <v>4.5</v>
      </c>
      <c r="L7337" s="2" t="str">
        <f>TEXT(Tabela3[[#This Row],[DATA]],"MM")</f>
        <v>05</v>
      </c>
      <c r="M7337" s="2">
        <f>WEEKNUM(Tabela3[[#This Row],[DATA]])</f>
        <v>22</v>
      </c>
      <c r="N7337" s="18">
        <f>YEAR(Tabela3[[#This Row],[DATA]])</f>
        <v>2023</v>
      </c>
    </row>
    <row r="7338" spans="2:14">
      <c r="B7338" s="1">
        <v>45077</v>
      </c>
      <c r="C7338" t="s">
        <v>545</v>
      </c>
      <c r="D7338">
        <f>COUNTIF(C$4:C7338,Tabela3[[#This Row],[COMANDA]])</f>
        <v>12</v>
      </c>
      <c r="E7338" t="s">
        <v>1</v>
      </c>
      <c r="G7338" t="s">
        <v>9</v>
      </c>
      <c r="H7338" t="s">
        <v>55</v>
      </c>
      <c r="I7338" s="2">
        <v>2</v>
      </c>
      <c r="J7338" t="s">
        <v>11</v>
      </c>
      <c r="K7338" s="21">
        <f>INDEX(LISTAS!$H:$Q,MATCH(BASE!H7338,LISTAS!$G:$G,0),MATCH(BASE!J7338,LISTAS!$H$3:$Q$3,0))*Tabela3[[#This Row],[QUANTIDADE]]</f>
        <v>6</v>
      </c>
      <c r="L7338" s="2" t="str">
        <f>TEXT(Tabela3[[#This Row],[DATA]],"MM")</f>
        <v>05</v>
      </c>
      <c r="M7338" s="2">
        <f>WEEKNUM(Tabela3[[#This Row],[DATA]])</f>
        <v>22</v>
      </c>
      <c r="N7338" s="18">
        <f>YEAR(Tabela3[[#This Row],[DATA]])</f>
        <v>2023</v>
      </c>
    </row>
    <row r="7339" spans="2:14">
      <c r="B7339" s="1">
        <v>45077</v>
      </c>
      <c r="C7339" t="s">
        <v>545</v>
      </c>
      <c r="D7339">
        <f>COUNTIF(C$4:C7339,Tabela3[[#This Row],[COMANDA]])</f>
        <v>13</v>
      </c>
      <c r="E7339" t="s">
        <v>1</v>
      </c>
      <c r="G7339" t="s">
        <v>10</v>
      </c>
      <c r="H7339" t="s">
        <v>124</v>
      </c>
      <c r="I7339" s="2">
        <v>1</v>
      </c>
      <c r="J7339" t="s">
        <v>11</v>
      </c>
      <c r="K7339" s="21">
        <f>INDEX(LISTAS!$H:$Q,MATCH(BASE!H7339,LISTAS!$G:$G,0),MATCH(BASE!J7339,LISTAS!$H$3:$Q$3,0))*Tabela3[[#This Row],[QUANTIDADE]]</f>
        <v>3</v>
      </c>
      <c r="L7339" s="2" t="str">
        <f>TEXT(Tabela3[[#This Row],[DATA]],"MM")</f>
        <v>05</v>
      </c>
      <c r="M7339" s="2">
        <f>WEEKNUM(Tabela3[[#This Row],[DATA]])</f>
        <v>22</v>
      </c>
      <c r="N7339" s="18">
        <f>YEAR(Tabela3[[#This Row],[DATA]])</f>
        <v>2023</v>
      </c>
    </row>
    <row r="7340" spans="2:14">
      <c r="B7340" s="1">
        <v>45077</v>
      </c>
      <c r="C7340" t="s">
        <v>545</v>
      </c>
      <c r="D7340">
        <f>COUNTIF(C$4:C7340,Tabela3[[#This Row],[COMANDA]])</f>
        <v>14</v>
      </c>
      <c r="E7340" t="s">
        <v>1</v>
      </c>
      <c r="G7340" t="s">
        <v>64</v>
      </c>
      <c r="H7340" t="s">
        <v>176</v>
      </c>
      <c r="I7340" s="2">
        <v>1</v>
      </c>
      <c r="J7340" t="s">
        <v>11</v>
      </c>
      <c r="K7340" s="21">
        <f>INDEX(LISTAS!$H:$Q,MATCH(BASE!H7340,LISTAS!$G:$G,0),MATCH(BASE!J7340,LISTAS!$H$3:$Q$3,0))*Tabela3[[#This Row],[QUANTIDADE]]</f>
        <v>14</v>
      </c>
      <c r="L7340" s="2" t="str">
        <f>TEXT(Tabela3[[#This Row],[DATA]],"MM")</f>
        <v>05</v>
      </c>
      <c r="M7340" s="2">
        <f>WEEKNUM(Tabela3[[#This Row],[DATA]])</f>
        <v>22</v>
      </c>
      <c r="N7340" s="18">
        <f>YEAR(Tabela3[[#This Row],[DATA]])</f>
        <v>2023</v>
      </c>
    </row>
    <row r="7341" spans="2:14">
      <c r="B7341" s="1">
        <v>45077</v>
      </c>
      <c r="C7341" t="s">
        <v>545</v>
      </c>
      <c r="D7341">
        <f>COUNTIF(C$4:C7341,Tabela3[[#This Row],[COMANDA]])</f>
        <v>15</v>
      </c>
      <c r="E7341" t="s">
        <v>1</v>
      </c>
      <c r="G7341" t="s">
        <v>64</v>
      </c>
      <c r="H7341" t="s">
        <v>171</v>
      </c>
      <c r="I7341" s="2">
        <v>1</v>
      </c>
      <c r="J7341" t="s">
        <v>11</v>
      </c>
      <c r="K7341" s="21">
        <f>INDEX(LISTAS!$H:$Q,MATCH(BASE!H7341,LISTAS!$G:$G,0),MATCH(BASE!J7341,LISTAS!$H$3:$Q$3,0))*Tabela3[[#This Row],[QUANTIDADE]]</f>
        <v>13</v>
      </c>
      <c r="L7341" s="2" t="str">
        <f>TEXT(Tabela3[[#This Row],[DATA]],"MM")</f>
        <v>05</v>
      </c>
      <c r="M7341" s="2">
        <f>WEEKNUM(Tabela3[[#This Row],[DATA]])</f>
        <v>22</v>
      </c>
      <c r="N7341" s="18">
        <f>YEAR(Tabela3[[#This Row],[DATA]])</f>
        <v>2023</v>
      </c>
    </row>
    <row r="7342" spans="2:14">
      <c r="B7342" s="1">
        <v>45077</v>
      </c>
      <c r="C7342" t="s">
        <v>545</v>
      </c>
      <c r="D7342">
        <f>COUNTIF(C$4:C7342,Tabela3[[#This Row],[COMANDA]])</f>
        <v>16</v>
      </c>
      <c r="E7342" t="s">
        <v>1</v>
      </c>
      <c r="G7342" t="s">
        <v>9</v>
      </c>
      <c r="H7342" t="s">
        <v>242</v>
      </c>
      <c r="I7342" s="2">
        <v>1</v>
      </c>
      <c r="J7342" t="s">
        <v>12</v>
      </c>
      <c r="K7342" s="21">
        <f>INDEX(LISTAS!$H:$Q,MATCH(BASE!H7342,LISTAS!$G:$G,0),MATCH(BASE!J7342,LISTAS!$H$3:$Q$3,0))*Tabela3[[#This Row],[QUANTIDADE]]</f>
        <v>6</v>
      </c>
      <c r="L7342" s="2" t="str">
        <f>TEXT(Tabela3[[#This Row],[DATA]],"MM")</f>
        <v>05</v>
      </c>
      <c r="M7342" s="2">
        <f>WEEKNUM(Tabela3[[#This Row],[DATA]])</f>
        <v>22</v>
      </c>
      <c r="N7342" s="18">
        <f>YEAR(Tabela3[[#This Row],[DATA]])</f>
        <v>2023</v>
      </c>
    </row>
    <row r="7343" spans="2:14">
      <c r="B7343" s="1">
        <v>45077</v>
      </c>
      <c r="C7343" t="s">
        <v>545</v>
      </c>
      <c r="D7343">
        <f>COUNTIF(C$4:C7343,Tabela3[[#This Row],[COMANDA]])</f>
        <v>17</v>
      </c>
      <c r="E7343" t="s">
        <v>1</v>
      </c>
      <c r="G7343" t="s">
        <v>9</v>
      </c>
      <c r="H7343" t="s">
        <v>154</v>
      </c>
      <c r="I7343" s="2">
        <v>1</v>
      </c>
      <c r="J7343" t="s">
        <v>11</v>
      </c>
      <c r="K7343" s="21">
        <f>INDEX(LISTAS!$H:$Q,MATCH(BASE!H7343,LISTAS!$G:$G,0),MATCH(BASE!J7343,LISTAS!$H$3:$Q$3,0))*Tabela3[[#This Row],[QUANTIDADE]]</f>
        <v>6</v>
      </c>
      <c r="L7343" s="2" t="str">
        <f>TEXT(Tabela3[[#This Row],[DATA]],"MM")</f>
        <v>05</v>
      </c>
      <c r="M7343" s="2">
        <f>WEEKNUM(Tabela3[[#This Row],[DATA]])</f>
        <v>22</v>
      </c>
      <c r="N7343" s="18">
        <f>YEAR(Tabela3[[#This Row],[DATA]])</f>
        <v>2023</v>
      </c>
    </row>
    <row r="7344" spans="2:14">
      <c r="B7344" s="1">
        <v>45077</v>
      </c>
      <c r="C7344" t="s">
        <v>545</v>
      </c>
      <c r="D7344">
        <f>COUNTIF(C$4:C7344,Tabela3[[#This Row],[COMANDA]])</f>
        <v>18</v>
      </c>
      <c r="E7344" t="s">
        <v>1</v>
      </c>
      <c r="G7344" t="s">
        <v>9</v>
      </c>
      <c r="H7344" t="s">
        <v>212</v>
      </c>
      <c r="I7344" s="2">
        <v>1</v>
      </c>
      <c r="J7344" t="s">
        <v>11</v>
      </c>
      <c r="K7344" s="21">
        <f>INDEX(LISTAS!$H:$Q,MATCH(BASE!H7344,LISTAS!$G:$G,0),MATCH(BASE!J7344,LISTAS!$H$3:$Q$3,0))*Tabela3[[#This Row],[QUANTIDADE]]</f>
        <v>4</v>
      </c>
      <c r="L7344" s="2" t="str">
        <f>TEXT(Tabela3[[#This Row],[DATA]],"MM")</f>
        <v>05</v>
      </c>
      <c r="M7344" s="2">
        <f>WEEKNUM(Tabela3[[#This Row],[DATA]])</f>
        <v>22</v>
      </c>
      <c r="N7344" s="18">
        <f>YEAR(Tabela3[[#This Row],[DATA]])</f>
        <v>2023</v>
      </c>
    </row>
    <row r="7345" spans="2:14">
      <c r="B7345" s="1">
        <v>45077</v>
      </c>
      <c r="C7345" t="s">
        <v>545</v>
      </c>
      <c r="D7345">
        <f>COUNTIF(C$4:C7345,Tabela3[[#This Row],[COMANDA]])</f>
        <v>19</v>
      </c>
      <c r="E7345" t="s">
        <v>1</v>
      </c>
      <c r="G7345" t="s">
        <v>9</v>
      </c>
      <c r="H7345" t="s">
        <v>132</v>
      </c>
      <c r="I7345" s="2">
        <v>1</v>
      </c>
      <c r="J7345" t="s">
        <v>11</v>
      </c>
      <c r="K7345" s="21">
        <f>INDEX(LISTAS!$H:$Q,MATCH(BASE!H7345,LISTAS!$G:$G,0),MATCH(BASE!J7345,LISTAS!$H$3:$Q$3,0))*Tabela3[[#This Row],[QUANTIDADE]]</f>
        <v>3</v>
      </c>
      <c r="L7345" s="2" t="str">
        <f>TEXT(Tabela3[[#This Row],[DATA]],"MM")</f>
        <v>05</v>
      </c>
      <c r="M7345" s="2">
        <f>WEEKNUM(Tabela3[[#This Row],[DATA]])</f>
        <v>22</v>
      </c>
      <c r="N7345" s="18">
        <f>YEAR(Tabela3[[#This Row],[DATA]])</f>
        <v>2023</v>
      </c>
    </row>
    <row r="7346" spans="2:14">
      <c r="B7346" s="1">
        <v>45077</v>
      </c>
      <c r="C7346" t="s">
        <v>545</v>
      </c>
      <c r="D7346">
        <f>COUNTIF(C$4:C7346,Tabela3[[#This Row],[COMANDA]])</f>
        <v>20</v>
      </c>
      <c r="E7346" t="s">
        <v>1</v>
      </c>
      <c r="G7346" t="s">
        <v>9</v>
      </c>
      <c r="H7346" t="s">
        <v>208</v>
      </c>
      <c r="I7346" s="2">
        <v>1</v>
      </c>
      <c r="J7346" t="s">
        <v>11</v>
      </c>
      <c r="K7346" s="21">
        <f>INDEX(LISTAS!$H:$Q,MATCH(BASE!H7346,LISTAS!$G:$G,0),MATCH(BASE!J7346,LISTAS!$H$3:$Q$3,0))*Tabela3[[#This Row],[QUANTIDADE]]</f>
        <v>4</v>
      </c>
      <c r="L7346" s="2" t="str">
        <f>TEXT(Tabela3[[#This Row],[DATA]],"MM")</f>
        <v>05</v>
      </c>
      <c r="M7346" s="2">
        <f>WEEKNUM(Tabela3[[#This Row],[DATA]])</f>
        <v>22</v>
      </c>
      <c r="N7346" s="18">
        <f>YEAR(Tabela3[[#This Row],[DATA]])</f>
        <v>2023</v>
      </c>
    </row>
    <row r="7347" spans="2:14">
      <c r="B7347" s="1">
        <v>45077</v>
      </c>
      <c r="C7347" t="s">
        <v>545</v>
      </c>
      <c r="D7347">
        <f>COUNTIF(C$4:C7347,Tabela3[[#This Row],[COMANDA]])</f>
        <v>21</v>
      </c>
      <c r="E7347" t="s">
        <v>1</v>
      </c>
      <c r="G7347" t="s">
        <v>9</v>
      </c>
      <c r="H7347" t="s">
        <v>219</v>
      </c>
      <c r="I7347" s="2">
        <v>1</v>
      </c>
      <c r="J7347" t="s">
        <v>11</v>
      </c>
      <c r="K7347" s="21">
        <f>INDEX(LISTAS!$H:$Q,MATCH(BASE!H7347,LISTAS!$G:$G,0),MATCH(BASE!J7347,LISTAS!$H$3:$Q$3,0))*Tabela3[[#This Row],[QUANTIDADE]]</f>
        <v>5</v>
      </c>
      <c r="L7347" s="2" t="str">
        <f>TEXT(Tabela3[[#This Row],[DATA]],"MM")</f>
        <v>05</v>
      </c>
      <c r="M7347" s="2">
        <f>WEEKNUM(Tabela3[[#This Row],[DATA]])</f>
        <v>22</v>
      </c>
      <c r="N7347" s="18">
        <f>YEAR(Tabela3[[#This Row],[DATA]])</f>
        <v>2023</v>
      </c>
    </row>
    <row r="7348" spans="2:14">
      <c r="B7348" s="1">
        <v>45077</v>
      </c>
      <c r="C7348" t="s">
        <v>545</v>
      </c>
      <c r="D7348">
        <f>COUNTIF(C$4:C7348,Tabela3[[#This Row],[COMANDA]])</f>
        <v>22</v>
      </c>
      <c r="E7348" t="s">
        <v>1</v>
      </c>
      <c r="G7348" t="s">
        <v>10</v>
      </c>
      <c r="H7348" t="s">
        <v>282</v>
      </c>
      <c r="I7348" s="2">
        <v>1</v>
      </c>
      <c r="J7348" t="s">
        <v>11</v>
      </c>
      <c r="K7348" s="21">
        <f>INDEX(LISTAS!$H:$Q,MATCH(BASE!H7348,LISTAS!$G:$G,0),MATCH(BASE!J7348,LISTAS!$H$3:$Q$3,0))*Tabela3[[#This Row],[QUANTIDADE]]</f>
        <v>4</v>
      </c>
      <c r="L7348" s="2" t="str">
        <f>TEXT(Tabela3[[#This Row],[DATA]],"MM")</f>
        <v>05</v>
      </c>
      <c r="M7348" s="2">
        <f>WEEKNUM(Tabela3[[#This Row],[DATA]])</f>
        <v>22</v>
      </c>
      <c r="N7348" s="18">
        <f>YEAR(Tabela3[[#This Row],[DATA]])</f>
        <v>2023</v>
      </c>
    </row>
    <row r="7349" spans="2:14">
      <c r="B7349" s="1">
        <v>45077</v>
      </c>
      <c r="C7349" t="s">
        <v>545</v>
      </c>
      <c r="D7349">
        <f>COUNTIF(C$4:C7349,Tabela3[[#This Row],[COMANDA]])</f>
        <v>23</v>
      </c>
      <c r="E7349" t="s">
        <v>1</v>
      </c>
      <c r="G7349" t="s">
        <v>74</v>
      </c>
      <c r="H7349" t="s">
        <v>75</v>
      </c>
      <c r="I7349" s="2">
        <v>11</v>
      </c>
      <c r="J7349" t="s">
        <v>11</v>
      </c>
      <c r="K7349" s="21">
        <f>INDEX(LISTAS!$H:$Q,MATCH(BASE!H7349,LISTAS!$G:$G,0),MATCH(BASE!J7349,LISTAS!$H$3:$Q$3,0))*Tabela3[[#This Row],[QUANTIDADE]]</f>
        <v>66</v>
      </c>
      <c r="L7349" s="2" t="str">
        <f>TEXT(Tabela3[[#This Row],[DATA]],"MM")</f>
        <v>05</v>
      </c>
      <c r="M7349" s="2">
        <f>WEEKNUM(Tabela3[[#This Row],[DATA]])</f>
        <v>22</v>
      </c>
      <c r="N7349" s="18">
        <f>YEAR(Tabela3[[#This Row],[DATA]])</f>
        <v>2023</v>
      </c>
    </row>
    <row r="7350" spans="2:14">
      <c r="B7350" s="1">
        <v>45077</v>
      </c>
      <c r="C7350" t="s">
        <v>545</v>
      </c>
      <c r="D7350">
        <f>COUNTIF(C$4:C7350,Tabela3[[#This Row],[COMANDA]])</f>
        <v>24</v>
      </c>
      <c r="E7350" t="s">
        <v>1</v>
      </c>
      <c r="G7350" t="s">
        <v>9</v>
      </c>
      <c r="H7350" t="s">
        <v>104</v>
      </c>
      <c r="I7350" s="2">
        <v>1</v>
      </c>
      <c r="J7350" t="s">
        <v>11</v>
      </c>
      <c r="K7350" s="21">
        <f>INDEX(LISTAS!$H:$Q,MATCH(BASE!H7350,LISTAS!$G:$G,0),MATCH(BASE!J7350,LISTAS!$H$3:$Q$3,0))*Tabela3[[#This Row],[QUANTIDADE]]</f>
        <v>4</v>
      </c>
      <c r="L7350" s="2" t="str">
        <f>TEXT(Tabela3[[#This Row],[DATA]],"MM")</f>
        <v>05</v>
      </c>
      <c r="M7350" s="2">
        <f>WEEKNUM(Tabela3[[#This Row],[DATA]])</f>
        <v>22</v>
      </c>
      <c r="N7350" s="18">
        <f>YEAR(Tabela3[[#This Row],[DATA]])</f>
        <v>2023</v>
      </c>
    </row>
    <row r="7351" spans="2:14">
      <c r="B7351" s="1">
        <v>45077</v>
      </c>
      <c r="C7351" t="s">
        <v>545</v>
      </c>
      <c r="D7351">
        <f>COUNTIF(C$4:C7351,Tabela3[[#This Row],[COMANDA]])</f>
        <v>25</v>
      </c>
      <c r="E7351" t="s">
        <v>1</v>
      </c>
      <c r="G7351" t="s">
        <v>9</v>
      </c>
      <c r="H7351" t="s">
        <v>58</v>
      </c>
      <c r="I7351" s="2">
        <v>6</v>
      </c>
      <c r="J7351" t="s">
        <v>11</v>
      </c>
      <c r="K7351" s="21">
        <f>INDEX(LISTAS!$H:$Q,MATCH(BASE!H7351,LISTAS!$G:$G,0),MATCH(BASE!J7351,LISTAS!$H$3:$Q$3,0))*Tabela3[[#This Row],[QUANTIDADE]]</f>
        <v>30</v>
      </c>
      <c r="L7351" s="2" t="str">
        <f>TEXT(Tabela3[[#This Row],[DATA]],"MM")</f>
        <v>05</v>
      </c>
      <c r="M7351" s="2">
        <f>WEEKNUM(Tabela3[[#This Row],[DATA]])</f>
        <v>22</v>
      </c>
      <c r="N7351" s="18">
        <f>YEAR(Tabela3[[#This Row],[DATA]])</f>
        <v>2023</v>
      </c>
    </row>
    <row r="7352" spans="2:14">
      <c r="B7352" s="1">
        <v>45077</v>
      </c>
      <c r="C7352" t="s">
        <v>545</v>
      </c>
      <c r="D7352">
        <f>COUNTIF(C$4:C7352,Tabela3[[#This Row],[COMANDA]])</f>
        <v>26</v>
      </c>
      <c r="E7352" t="s">
        <v>1</v>
      </c>
      <c r="G7352" t="s">
        <v>10</v>
      </c>
      <c r="H7352" t="s">
        <v>125</v>
      </c>
      <c r="I7352" s="2">
        <v>1</v>
      </c>
      <c r="J7352" t="s">
        <v>11</v>
      </c>
      <c r="K7352" s="21">
        <f>INDEX(LISTAS!$H:$Q,MATCH(BASE!H7352,LISTAS!$G:$G,0),MATCH(BASE!J7352,LISTAS!$H$3:$Q$3,0))*Tabela3[[#This Row],[QUANTIDADE]]</f>
        <v>3</v>
      </c>
      <c r="L7352" s="2" t="str">
        <f>TEXT(Tabela3[[#This Row],[DATA]],"MM")</f>
        <v>05</v>
      </c>
      <c r="M7352" s="2">
        <f>WEEKNUM(Tabela3[[#This Row],[DATA]])</f>
        <v>22</v>
      </c>
      <c r="N7352" s="18">
        <f>YEAR(Tabela3[[#This Row],[DATA]])</f>
        <v>2023</v>
      </c>
    </row>
    <row r="7353" spans="2:14">
      <c r="B7353" s="1">
        <v>45077</v>
      </c>
      <c r="C7353" t="s">
        <v>545</v>
      </c>
      <c r="D7353">
        <f>COUNTIF(C$4:C7353,Tabela3[[#This Row],[COMANDA]])</f>
        <v>27</v>
      </c>
      <c r="E7353" t="s">
        <v>1</v>
      </c>
      <c r="G7353" t="s">
        <v>9</v>
      </c>
      <c r="H7353" t="s">
        <v>142</v>
      </c>
      <c r="I7353" s="2">
        <v>1</v>
      </c>
      <c r="J7353" t="s">
        <v>11</v>
      </c>
      <c r="K7353" s="21">
        <f>INDEX(LISTAS!$H:$Q,MATCH(BASE!H7353,LISTAS!$G:$G,0),MATCH(BASE!J7353,LISTAS!$H$3:$Q$3,0))*Tabela3[[#This Row],[QUANTIDADE]]</f>
        <v>6</v>
      </c>
      <c r="L7353" s="2" t="str">
        <f>TEXT(Tabela3[[#This Row],[DATA]],"MM")</f>
        <v>05</v>
      </c>
      <c r="M7353" s="2">
        <f>WEEKNUM(Tabela3[[#This Row],[DATA]])</f>
        <v>22</v>
      </c>
      <c r="N7353" s="18">
        <f>YEAR(Tabela3[[#This Row],[DATA]])</f>
        <v>2023</v>
      </c>
    </row>
    <row r="7354" spans="2:14">
      <c r="B7354" s="1">
        <v>45077</v>
      </c>
      <c r="C7354" t="s">
        <v>545</v>
      </c>
      <c r="D7354">
        <f>COUNTIF(C$4:C7354,Tabela3[[#This Row],[COMANDA]])</f>
        <v>28</v>
      </c>
      <c r="E7354" t="s">
        <v>1</v>
      </c>
      <c r="G7354" t="s">
        <v>9</v>
      </c>
      <c r="H7354" t="s">
        <v>148</v>
      </c>
      <c r="I7354" s="2">
        <v>1</v>
      </c>
      <c r="J7354" t="s">
        <v>11</v>
      </c>
      <c r="K7354" s="21">
        <f>INDEX(LISTAS!$H:$Q,MATCH(BASE!H7354,LISTAS!$G:$G,0),MATCH(BASE!J7354,LISTAS!$H$3:$Q$3,0))*Tabela3[[#This Row],[QUANTIDADE]]</f>
        <v>3</v>
      </c>
      <c r="L7354" s="2" t="str">
        <f>TEXT(Tabela3[[#This Row],[DATA]],"MM")</f>
        <v>05</v>
      </c>
      <c r="M7354" s="2">
        <f>WEEKNUM(Tabela3[[#This Row],[DATA]])</f>
        <v>22</v>
      </c>
      <c r="N7354" s="18">
        <f>YEAR(Tabela3[[#This Row],[DATA]])</f>
        <v>2023</v>
      </c>
    </row>
    <row r="7355" spans="2:14">
      <c r="B7355" s="1">
        <v>45077</v>
      </c>
      <c r="C7355" t="s">
        <v>545</v>
      </c>
      <c r="D7355">
        <f>COUNTIF(C$4:C7355,Tabela3[[#This Row],[COMANDA]])</f>
        <v>29</v>
      </c>
      <c r="E7355" t="s">
        <v>1</v>
      </c>
      <c r="G7355" t="s">
        <v>9</v>
      </c>
      <c r="H7355" t="s">
        <v>56</v>
      </c>
      <c r="I7355" s="2">
        <v>1</v>
      </c>
      <c r="J7355" t="s">
        <v>11</v>
      </c>
      <c r="K7355" s="21">
        <f>INDEX(LISTAS!$H:$Q,MATCH(BASE!H7355,LISTAS!$G:$G,0),MATCH(BASE!J7355,LISTAS!$H$3:$Q$3,0))*Tabela3[[#This Row],[QUANTIDADE]]</f>
        <v>3</v>
      </c>
      <c r="L7355" s="2" t="str">
        <f>TEXT(Tabela3[[#This Row],[DATA]],"MM")</f>
        <v>05</v>
      </c>
      <c r="M7355" s="2">
        <f>WEEKNUM(Tabela3[[#This Row],[DATA]])</f>
        <v>22</v>
      </c>
      <c r="N7355" s="18">
        <f>YEAR(Tabela3[[#This Row],[DATA]])</f>
        <v>2023</v>
      </c>
    </row>
    <row r="7356" spans="2:14">
      <c r="B7356" s="1">
        <v>45077</v>
      </c>
      <c r="C7356" t="s">
        <v>545</v>
      </c>
      <c r="D7356">
        <f>COUNTIF(C$4:C7356,Tabela3[[#This Row],[COMANDA]])</f>
        <v>30</v>
      </c>
      <c r="E7356" t="s">
        <v>1</v>
      </c>
      <c r="G7356" t="s">
        <v>9</v>
      </c>
      <c r="H7356" t="s">
        <v>53</v>
      </c>
      <c r="I7356" s="2">
        <v>1</v>
      </c>
      <c r="J7356" t="s">
        <v>12</v>
      </c>
      <c r="K7356" s="21">
        <v>8</v>
      </c>
      <c r="L7356" s="2" t="str">
        <f>TEXT(Tabela3[[#This Row],[DATA]],"MM")</f>
        <v>05</v>
      </c>
      <c r="M7356" s="2">
        <f>WEEKNUM(Tabela3[[#This Row],[DATA]])</f>
        <v>22</v>
      </c>
      <c r="N7356" s="18">
        <f>YEAR(Tabela3[[#This Row],[DATA]])</f>
        <v>2023</v>
      </c>
    </row>
    <row r="7357" spans="2:14">
      <c r="B7357" s="1">
        <v>45077</v>
      </c>
      <c r="C7357" t="s">
        <v>545</v>
      </c>
      <c r="D7357">
        <f>COUNTIF(C$4:C7357,Tabela3[[#This Row],[COMANDA]])</f>
        <v>31</v>
      </c>
      <c r="E7357" t="s">
        <v>1</v>
      </c>
      <c r="G7357" t="s">
        <v>10</v>
      </c>
      <c r="H7357" t="s">
        <v>94</v>
      </c>
      <c r="I7357" s="2">
        <v>1</v>
      </c>
      <c r="J7357" t="s">
        <v>12</v>
      </c>
      <c r="K7357" s="21">
        <f>INDEX(LISTAS!$H:$Q,MATCH(BASE!H7357,LISTAS!$G:$G,0),MATCH(BASE!J7357,LISTAS!$H$3:$Q$3,0))*Tabela3[[#This Row],[QUANTIDADE]]</f>
        <v>3</v>
      </c>
      <c r="L7357" s="2" t="str">
        <f>TEXT(Tabela3[[#This Row],[DATA]],"MM")</f>
        <v>05</v>
      </c>
      <c r="M7357" s="2">
        <f>WEEKNUM(Tabela3[[#This Row],[DATA]])</f>
        <v>22</v>
      </c>
      <c r="N7357" s="18">
        <f>YEAR(Tabela3[[#This Row],[DATA]])</f>
        <v>2023</v>
      </c>
    </row>
    <row r="7358" spans="2:14">
      <c r="B7358" s="1">
        <v>45077</v>
      </c>
      <c r="C7358" t="s">
        <v>545</v>
      </c>
      <c r="D7358">
        <f>COUNTIF(C$4:C7358,Tabela3[[#This Row],[COMANDA]])</f>
        <v>32</v>
      </c>
      <c r="E7358" t="s">
        <v>1</v>
      </c>
      <c r="G7358" t="s">
        <v>9</v>
      </c>
      <c r="H7358" t="s">
        <v>138</v>
      </c>
      <c r="I7358" s="2">
        <v>3</v>
      </c>
      <c r="J7358" t="s">
        <v>11</v>
      </c>
      <c r="K7358" s="21">
        <f>INDEX(LISTAS!$H:$Q,MATCH(BASE!H7358,LISTAS!$G:$G,0),MATCH(BASE!J7358,LISTAS!$H$3:$Q$3,0))*Tabela3[[#This Row],[QUANTIDADE]]</f>
        <v>12</v>
      </c>
      <c r="L7358" s="2" t="str">
        <f>TEXT(Tabela3[[#This Row],[DATA]],"MM")</f>
        <v>05</v>
      </c>
      <c r="M7358" s="2">
        <f>WEEKNUM(Tabela3[[#This Row],[DATA]])</f>
        <v>22</v>
      </c>
      <c r="N7358" s="18">
        <f>YEAR(Tabela3[[#This Row],[DATA]])</f>
        <v>2023</v>
      </c>
    </row>
    <row r="7359" spans="2:14">
      <c r="B7359" s="1">
        <v>45077</v>
      </c>
      <c r="C7359" t="s">
        <v>545</v>
      </c>
      <c r="D7359">
        <f>COUNTIF(C$4:C7359,Tabela3[[#This Row],[COMANDA]])</f>
        <v>33</v>
      </c>
      <c r="E7359" t="s">
        <v>1</v>
      </c>
      <c r="G7359" t="s">
        <v>9</v>
      </c>
      <c r="H7359" t="s">
        <v>228</v>
      </c>
      <c r="I7359" s="2">
        <v>1</v>
      </c>
      <c r="J7359" t="s">
        <v>11</v>
      </c>
      <c r="K7359" s="21">
        <f>INDEX(LISTAS!$H:$Q,MATCH(BASE!H7359,LISTAS!$G:$G,0),MATCH(BASE!J7359,LISTAS!$H$3:$Q$3,0))*Tabela3[[#This Row],[QUANTIDADE]]</f>
        <v>6</v>
      </c>
      <c r="L7359" s="2" t="str">
        <f>TEXT(Tabela3[[#This Row],[DATA]],"MM")</f>
        <v>05</v>
      </c>
      <c r="M7359" s="2">
        <f>WEEKNUM(Tabela3[[#This Row],[DATA]])</f>
        <v>22</v>
      </c>
      <c r="N7359" s="18">
        <f>YEAR(Tabela3[[#This Row],[DATA]])</f>
        <v>2023</v>
      </c>
    </row>
    <row r="7360" spans="2:14">
      <c r="B7360" s="1">
        <v>45077</v>
      </c>
      <c r="C7360" t="s">
        <v>545</v>
      </c>
      <c r="D7360">
        <f>COUNTIF(C$4:C7360,Tabela3[[#This Row],[COMANDA]])</f>
        <v>34</v>
      </c>
      <c r="E7360" t="s">
        <v>1</v>
      </c>
      <c r="G7360" t="s">
        <v>9</v>
      </c>
      <c r="H7360" t="s">
        <v>140</v>
      </c>
      <c r="I7360" s="2">
        <v>1</v>
      </c>
      <c r="J7360" t="s">
        <v>11</v>
      </c>
      <c r="K7360" s="21">
        <f>INDEX(LISTAS!$H:$Q,MATCH(BASE!H7360,LISTAS!$G:$G,0),MATCH(BASE!J7360,LISTAS!$H$3:$Q$3,0))*Tabela3[[#This Row],[QUANTIDADE]]</f>
        <v>3</v>
      </c>
      <c r="L7360" s="2" t="str">
        <f>TEXT(Tabela3[[#This Row],[DATA]],"MM")</f>
        <v>05</v>
      </c>
      <c r="M7360" s="2">
        <f>WEEKNUM(Tabela3[[#This Row],[DATA]])</f>
        <v>22</v>
      </c>
      <c r="N7360" s="18">
        <f>YEAR(Tabela3[[#This Row],[DATA]])</f>
        <v>2023</v>
      </c>
    </row>
    <row r="7361" spans="2:14">
      <c r="B7361" s="1">
        <v>45077</v>
      </c>
      <c r="C7361" t="s">
        <v>545</v>
      </c>
      <c r="D7361">
        <f>COUNTIF(C$4:C7361,Tabela3[[#This Row],[COMANDA]])</f>
        <v>35</v>
      </c>
      <c r="E7361" t="s">
        <v>1</v>
      </c>
      <c r="G7361" t="s">
        <v>74</v>
      </c>
      <c r="H7361" t="s">
        <v>546</v>
      </c>
      <c r="I7361" s="2">
        <v>1</v>
      </c>
      <c r="J7361" t="s">
        <v>11</v>
      </c>
      <c r="K7361" s="21">
        <v>3</v>
      </c>
      <c r="L7361" s="2" t="str">
        <f>TEXT(Tabela3[[#This Row],[DATA]],"MM")</f>
        <v>05</v>
      </c>
      <c r="M7361" s="2">
        <f>WEEKNUM(Tabela3[[#This Row],[DATA]])</f>
        <v>22</v>
      </c>
      <c r="N7361" s="18">
        <f>YEAR(Tabela3[[#This Row],[DATA]])</f>
        <v>2023</v>
      </c>
    </row>
    <row r="7362" spans="2:14">
      <c r="B7362" s="1">
        <v>45077</v>
      </c>
      <c r="C7362" t="s">
        <v>545</v>
      </c>
      <c r="D7362">
        <f>COUNTIF(C$4:C7362,Tabela3[[#This Row],[COMANDA]])</f>
        <v>36</v>
      </c>
      <c r="E7362" t="s">
        <v>1</v>
      </c>
      <c r="G7362" t="s">
        <v>9</v>
      </c>
      <c r="H7362" t="s">
        <v>85</v>
      </c>
      <c r="I7362" s="2">
        <v>1</v>
      </c>
      <c r="J7362" t="s">
        <v>11</v>
      </c>
      <c r="K7362" s="21">
        <f>INDEX(LISTAS!$H:$Q,MATCH(BASE!H7362,LISTAS!$G:$G,0),MATCH(BASE!J7362,LISTAS!$H$3:$Q$3,0))*Tabela3[[#This Row],[QUANTIDADE]]</f>
        <v>10</v>
      </c>
      <c r="L7362" s="2" t="str">
        <f>TEXT(Tabela3[[#This Row],[DATA]],"MM")</f>
        <v>05</v>
      </c>
      <c r="M7362" s="2">
        <f>WEEKNUM(Tabela3[[#This Row],[DATA]])</f>
        <v>22</v>
      </c>
      <c r="N7362" s="18">
        <f>YEAR(Tabela3[[#This Row],[DATA]])</f>
        <v>2023</v>
      </c>
    </row>
    <row r="7363" spans="2:14">
      <c r="B7363" s="1">
        <v>45077</v>
      </c>
      <c r="C7363" t="s">
        <v>545</v>
      </c>
      <c r="D7363">
        <f>COUNTIF(C$4:C7363,Tabela3[[#This Row],[COMANDA]])</f>
        <v>37</v>
      </c>
      <c r="E7363" t="s">
        <v>1</v>
      </c>
      <c r="G7363" t="s">
        <v>62</v>
      </c>
      <c r="H7363" t="s">
        <v>192</v>
      </c>
      <c r="I7363" s="2">
        <v>1</v>
      </c>
      <c r="J7363" t="s">
        <v>11</v>
      </c>
      <c r="K7363" s="21">
        <f>INDEX(LISTAS!$H:$Q,MATCH(BASE!H7363,LISTAS!$G:$G,0),MATCH(BASE!J7363,LISTAS!$H$3:$Q$3,0))*Tabela3[[#This Row],[QUANTIDADE]]</f>
        <v>6</v>
      </c>
      <c r="L7363" s="2" t="str">
        <f>TEXT(Tabela3[[#This Row],[DATA]],"MM")</f>
        <v>05</v>
      </c>
      <c r="M7363" s="2">
        <f>WEEKNUM(Tabela3[[#This Row],[DATA]])</f>
        <v>22</v>
      </c>
      <c r="N7363" s="18">
        <f>YEAR(Tabela3[[#This Row],[DATA]])</f>
        <v>2023</v>
      </c>
    </row>
    <row r="7364" spans="2:14">
      <c r="B7364" s="1">
        <v>45078</v>
      </c>
      <c r="C7364">
        <v>15228</v>
      </c>
      <c r="D7364">
        <f>COUNTIF(C$4:C7364,Tabela3[[#This Row],[COMANDA]])</f>
        <v>1</v>
      </c>
      <c r="E7364" t="s">
        <v>89</v>
      </c>
      <c r="F7364" t="s">
        <v>99</v>
      </c>
      <c r="G7364" t="s">
        <v>8</v>
      </c>
      <c r="H7364" t="s">
        <v>204</v>
      </c>
      <c r="I7364" s="2">
        <v>1</v>
      </c>
      <c r="J7364" t="s">
        <v>11</v>
      </c>
      <c r="K7364" s="21">
        <f>INDEX(LISTAS!$H:$Q,MATCH(BASE!H7364,LISTAS!$G:$G,0),MATCH(BASE!J7364,LISTAS!$H$3:$Q$3,0))*Tabela3[[#This Row],[QUANTIDADE]]</f>
        <v>18</v>
      </c>
      <c r="L7364" s="2" t="str">
        <f>TEXT(Tabela3[[#This Row],[DATA]],"MM")</f>
        <v>06</v>
      </c>
      <c r="M7364" s="2">
        <f>WEEKNUM(Tabela3[[#This Row],[DATA]])</f>
        <v>22</v>
      </c>
      <c r="N7364" s="18">
        <f>YEAR(Tabela3[[#This Row],[DATA]])</f>
        <v>2023</v>
      </c>
    </row>
    <row r="7365" spans="2:14">
      <c r="B7365" s="1">
        <v>45078</v>
      </c>
      <c r="C7365">
        <v>15228</v>
      </c>
      <c r="D7365">
        <f>COUNTIF(C$4:C7365,Tabela3[[#This Row],[COMANDA]])</f>
        <v>2</v>
      </c>
      <c r="E7365" t="s">
        <v>89</v>
      </c>
      <c r="F7365" t="s">
        <v>99</v>
      </c>
      <c r="G7365" t="s">
        <v>8</v>
      </c>
      <c r="H7365" t="s">
        <v>203</v>
      </c>
      <c r="I7365" s="2">
        <v>1</v>
      </c>
      <c r="J7365" t="s">
        <v>11</v>
      </c>
      <c r="K7365" s="21">
        <f>INDEX(LISTAS!$H:$Q,MATCH(BASE!H7365,LISTAS!$G:$G,0),MATCH(BASE!J7365,LISTAS!$H$3:$Q$3,0))*Tabela3[[#This Row],[QUANTIDADE]]</f>
        <v>20</v>
      </c>
      <c r="L7365" s="2" t="str">
        <f>TEXT(Tabela3[[#This Row],[DATA]],"MM")</f>
        <v>06</v>
      </c>
      <c r="M7365" s="2">
        <f>WEEKNUM(Tabela3[[#This Row],[DATA]])</f>
        <v>22</v>
      </c>
      <c r="N7365" s="18">
        <f>YEAR(Tabela3[[#This Row],[DATA]])</f>
        <v>2023</v>
      </c>
    </row>
    <row r="7366" spans="2:14">
      <c r="B7366" s="1">
        <v>45078</v>
      </c>
      <c r="C7366">
        <v>15229</v>
      </c>
      <c r="D7366">
        <f>COUNTIF(C$4:C7366,Tabela3[[#This Row],[COMANDA]])</f>
        <v>1</v>
      </c>
      <c r="E7366" t="s">
        <v>89</v>
      </c>
      <c r="F7366" t="s">
        <v>100</v>
      </c>
      <c r="G7366" t="s">
        <v>8</v>
      </c>
      <c r="H7366" t="s">
        <v>47</v>
      </c>
      <c r="I7366" s="2">
        <v>1</v>
      </c>
      <c r="J7366" t="s">
        <v>11</v>
      </c>
      <c r="K7366" s="21">
        <f>INDEX(LISTAS!$H:$Q,MATCH(BASE!H7366,LISTAS!$G:$G,0),MATCH(BASE!J7366,LISTAS!$H$3:$Q$3,0))*Tabela3[[#This Row],[QUANTIDADE]]</f>
        <v>16</v>
      </c>
      <c r="L7366" s="2" t="str">
        <f>TEXT(Tabela3[[#This Row],[DATA]],"MM")</f>
        <v>06</v>
      </c>
      <c r="M7366" s="2">
        <f>WEEKNUM(Tabela3[[#This Row],[DATA]])</f>
        <v>22</v>
      </c>
      <c r="N7366" s="18">
        <f>YEAR(Tabela3[[#This Row],[DATA]])</f>
        <v>2023</v>
      </c>
    </row>
    <row r="7367" spans="2:14">
      <c r="B7367" s="1">
        <v>45078</v>
      </c>
      <c r="C7367">
        <v>15230</v>
      </c>
      <c r="D7367">
        <f>COUNTIF(C$4:C7367,Tabela3[[#This Row],[COMANDA]])</f>
        <v>1</v>
      </c>
      <c r="E7367" t="s">
        <v>89</v>
      </c>
      <c r="G7367" t="s">
        <v>8</v>
      </c>
      <c r="H7367" t="s">
        <v>202</v>
      </c>
      <c r="I7367" s="2">
        <v>1</v>
      </c>
      <c r="J7367" t="s">
        <v>11</v>
      </c>
      <c r="K7367" s="21">
        <f>INDEX(LISTAS!$H:$Q,MATCH(BASE!H7367,LISTAS!$G:$G,0),MATCH(BASE!J7367,LISTAS!$H$3:$Q$3,0))*Tabela3[[#This Row],[QUANTIDADE]]</f>
        <v>20</v>
      </c>
      <c r="L7367" s="2" t="str">
        <f>TEXT(Tabela3[[#This Row],[DATA]],"MM")</f>
        <v>06</v>
      </c>
      <c r="M7367" s="2">
        <f>WEEKNUM(Tabela3[[#This Row],[DATA]])</f>
        <v>22</v>
      </c>
      <c r="N7367" s="18">
        <f>YEAR(Tabela3[[#This Row],[DATA]])</f>
        <v>2023</v>
      </c>
    </row>
    <row r="7368" spans="2:14">
      <c r="B7368" s="1">
        <v>45078</v>
      </c>
      <c r="C7368">
        <v>15230</v>
      </c>
      <c r="D7368">
        <f>COUNTIF(C$4:C7368,Tabela3[[#This Row],[COMANDA]])</f>
        <v>2</v>
      </c>
      <c r="E7368" t="s">
        <v>89</v>
      </c>
      <c r="G7368" t="s">
        <v>8</v>
      </c>
      <c r="H7368" t="s">
        <v>204</v>
      </c>
      <c r="I7368" s="2">
        <v>1</v>
      </c>
      <c r="J7368" t="s">
        <v>11</v>
      </c>
      <c r="K7368" s="21">
        <f>INDEX(LISTAS!$H:$Q,MATCH(BASE!H7368,LISTAS!$G:$G,0),MATCH(BASE!J7368,LISTAS!$H$3:$Q$3,0))*Tabela3[[#This Row],[QUANTIDADE]]</f>
        <v>18</v>
      </c>
      <c r="L7368" s="2" t="str">
        <f>TEXT(Tabela3[[#This Row],[DATA]],"MM")</f>
        <v>06</v>
      </c>
      <c r="M7368" s="2">
        <f>WEEKNUM(Tabela3[[#This Row],[DATA]])</f>
        <v>22</v>
      </c>
      <c r="N7368" s="18">
        <f>YEAR(Tabela3[[#This Row],[DATA]])</f>
        <v>2023</v>
      </c>
    </row>
    <row r="7369" spans="2:14">
      <c r="B7369" s="1">
        <v>45078</v>
      </c>
      <c r="C7369">
        <v>15231</v>
      </c>
      <c r="D7369">
        <f>COUNTIF(C$4:C7369,Tabela3[[#This Row],[COMANDA]])</f>
        <v>1</v>
      </c>
      <c r="E7369" t="s">
        <v>89</v>
      </c>
      <c r="G7369" t="s">
        <v>8</v>
      </c>
      <c r="H7369" t="s">
        <v>538</v>
      </c>
      <c r="I7369" s="2">
        <v>1</v>
      </c>
      <c r="J7369" t="s">
        <v>11</v>
      </c>
      <c r="K7369" s="21">
        <f>INDEX(LISTAS!$H:$Q,MATCH(BASE!H7369,LISTAS!$G:$G,0),MATCH(BASE!J7369,LISTAS!$H$3:$Q$3,0))*Tabela3[[#This Row],[QUANTIDADE]]</f>
        <v>8</v>
      </c>
      <c r="L7369" s="2" t="str">
        <f>TEXT(Tabela3[[#This Row],[DATA]],"MM")</f>
        <v>06</v>
      </c>
      <c r="M7369" s="2">
        <f>WEEKNUM(Tabela3[[#This Row],[DATA]])</f>
        <v>22</v>
      </c>
      <c r="N7369" s="18">
        <f>YEAR(Tabela3[[#This Row],[DATA]])</f>
        <v>2023</v>
      </c>
    </row>
    <row r="7370" spans="2:14">
      <c r="B7370" s="1">
        <v>45078</v>
      </c>
      <c r="C7370">
        <v>15232</v>
      </c>
      <c r="D7370">
        <f>COUNTIF(C$4:C7370,Tabela3[[#This Row],[COMANDA]])</f>
        <v>1</v>
      </c>
      <c r="E7370" t="s">
        <v>90</v>
      </c>
      <c r="G7370" t="s">
        <v>8</v>
      </c>
      <c r="H7370" t="s">
        <v>39</v>
      </c>
      <c r="I7370" s="2">
        <v>1</v>
      </c>
      <c r="J7370" t="s">
        <v>11</v>
      </c>
      <c r="K7370" s="21">
        <f>INDEX(LISTAS!$H:$Q,MATCH(BASE!H7370,LISTAS!$G:$G,0),MATCH(BASE!J7370,LISTAS!$H$3:$Q$3,0))*Tabela3[[#This Row],[QUANTIDADE]]</f>
        <v>12</v>
      </c>
      <c r="L7370" s="2" t="str">
        <f>TEXT(Tabela3[[#This Row],[DATA]],"MM")</f>
        <v>06</v>
      </c>
      <c r="M7370" s="2">
        <f>WEEKNUM(Tabela3[[#This Row],[DATA]])</f>
        <v>22</v>
      </c>
      <c r="N7370" s="18">
        <f>YEAR(Tabela3[[#This Row],[DATA]])</f>
        <v>2023</v>
      </c>
    </row>
    <row r="7371" spans="2:14">
      <c r="B7371" s="1">
        <v>45078</v>
      </c>
      <c r="C7371">
        <v>15233</v>
      </c>
      <c r="D7371">
        <f>COUNTIF(C$4:C7371,Tabela3[[#This Row],[COMANDA]])</f>
        <v>1</v>
      </c>
      <c r="E7371" t="s">
        <v>90</v>
      </c>
      <c r="F7371" t="s">
        <v>100</v>
      </c>
      <c r="G7371" t="s">
        <v>8</v>
      </c>
      <c r="H7371" t="s">
        <v>47</v>
      </c>
      <c r="I7371" s="2">
        <v>1</v>
      </c>
      <c r="J7371" t="s">
        <v>11</v>
      </c>
      <c r="K7371" s="21">
        <f>INDEX(LISTAS!$H:$Q,MATCH(BASE!H7371,LISTAS!$G:$G,0),MATCH(BASE!J7371,LISTAS!$H$3:$Q$3,0))*Tabela3[[#This Row],[QUANTIDADE]]</f>
        <v>16</v>
      </c>
      <c r="L7371" s="2" t="str">
        <f>TEXT(Tabela3[[#This Row],[DATA]],"MM")</f>
        <v>06</v>
      </c>
      <c r="M7371" s="2">
        <f>WEEKNUM(Tabela3[[#This Row],[DATA]])</f>
        <v>22</v>
      </c>
      <c r="N7371" s="18">
        <f>YEAR(Tabela3[[#This Row],[DATA]])</f>
        <v>2023</v>
      </c>
    </row>
    <row r="7372" spans="2:14">
      <c r="B7372" s="1">
        <v>45078</v>
      </c>
      <c r="C7372">
        <v>15234</v>
      </c>
      <c r="D7372">
        <f>COUNTIF(C$4:C7372,Tabela3[[#This Row],[COMANDA]])</f>
        <v>1</v>
      </c>
      <c r="E7372" t="s">
        <v>90</v>
      </c>
      <c r="F7372" t="s">
        <v>98</v>
      </c>
      <c r="G7372" t="s">
        <v>8</v>
      </c>
      <c r="H7372" t="s">
        <v>204</v>
      </c>
      <c r="I7372" s="2">
        <v>1</v>
      </c>
      <c r="J7372" t="s">
        <v>11</v>
      </c>
      <c r="K7372" s="21">
        <f>INDEX(LISTAS!$H:$Q,MATCH(BASE!H7372,LISTAS!$G:$G,0),MATCH(BASE!J7372,LISTAS!$H$3:$Q$3,0))*Tabela3[[#This Row],[QUANTIDADE]]</f>
        <v>18</v>
      </c>
      <c r="L7372" s="2" t="str">
        <f>TEXT(Tabela3[[#This Row],[DATA]],"MM")</f>
        <v>06</v>
      </c>
      <c r="M7372" s="2">
        <f>WEEKNUM(Tabela3[[#This Row],[DATA]])</f>
        <v>22</v>
      </c>
      <c r="N7372" s="18">
        <f>YEAR(Tabela3[[#This Row],[DATA]])</f>
        <v>2023</v>
      </c>
    </row>
    <row r="7373" spans="2:14">
      <c r="B7373" s="1">
        <v>45078</v>
      </c>
      <c r="C7373">
        <v>15234</v>
      </c>
      <c r="D7373">
        <f>COUNTIF(C$4:C7373,Tabela3[[#This Row],[COMANDA]])</f>
        <v>2</v>
      </c>
      <c r="E7373" t="s">
        <v>90</v>
      </c>
      <c r="F7373" t="s">
        <v>98</v>
      </c>
      <c r="G7373" t="s">
        <v>8</v>
      </c>
      <c r="H7373" t="s">
        <v>47</v>
      </c>
      <c r="I7373" s="2">
        <v>2</v>
      </c>
      <c r="J7373" t="s">
        <v>11</v>
      </c>
      <c r="K7373" s="21">
        <f>INDEX(LISTAS!$H:$Q,MATCH(BASE!H7373,LISTAS!$G:$G,0),MATCH(BASE!J7373,LISTAS!$H$3:$Q$3,0))*Tabela3[[#This Row],[QUANTIDADE]]</f>
        <v>32</v>
      </c>
      <c r="L7373" s="2" t="str">
        <f>TEXT(Tabela3[[#This Row],[DATA]],"MM")</f>
        <v>06</v>
      </c>
      <c r="M7373" s="2">
        <f>WEEKNUM(Tabela3[[#This Row],[DATA]])</f>
        <v>22</v>
      </c>
      <c r="N7373" s="18">
        <f>YEAR(Tabela3[[#This Row],[DATA]])</f>
        <v>2023</v>
      </c>
    </row>
    <row r="7374" spans="2:14">
      <c r="B7374" s="1">
        <v>45078</v>
      </c>
      <c r="C7374">
        <v>15234</v>
      </c>
      <c r="D7374">
        <f>COUNTIF(C$4:C7374,Tabela3[[#This Row],[COMANDA]])</f>
        <v>3</v>
      </c>
      <c r="E7374" t="s">
        <v>90</v>
      </c>
      <c r="F7374" t="s">
        <v>98</v>
      </c>
      <c r="G7374" t="s">
        <v>61</v>
      </c>
      <c r="H7374" t="s">
        <v>163</v>
      </c>
      <c r="I7374" s="2">
        <v>1</v>
      </c>
      <c r="J7374" t="s">
        <v>11</v>
      </c>
      <c r="K7374" s="21">
        <f>INDEX(LISTAS!$H:$Q,MATCH(BASE!H7374,LISTAS!$G:$G,0),MATCH(BASE!J7374,LISTAS!$H$3:$Q$3,0))*Tabela3[[#This Row],[QUANTIDADE]]</f>
        <v>4</v>
      </c>
      <c r="L7374" s="2" t="str">
        <f>TEXT(Tabela3[[#This Row],[DATA]],"MM")</f>
        <v>06</v>
      </c>
      <c r="M7374" s="2">
        <f>WEEKNUM(Tabela3[[#This Row],[DATA]])</f>
        <v>22</v>
      </c>
      <c r="N7374" s="18">
        <f>YEAR(Tabela3[[#This Row],[DATA]])</f>
        <v>2023</v>
      </c>
    </row>
    <row r="7375" spans="2:14">
      <c r="B7375" s="1">
        <v>45078</v>
      </c>
      <c r="C7375">
        <v>15234</v>
      </c>
      <c r="D7375">
        <f>COUNTIF(C$4:C7375,Tabela3[[#This Row],[COMANDA]])</f>
        <v>4</v>
      </c>
      <c r="E7375" t="s">
        <v>90</v>
      </c>
      <c r="F7375" t="s">
        <v>98</v>
      </c>
      <c r="G7375" t="s">
        <v>9</v>
      </c>
      <c r="H7375" t="s">
        <v>135</v>
      </c>
      <c r="I7375" s="2">
        <v>1</v>
      </c>
      <c r="J7375" t="s">
        <v>11</v>
      </c>
      <c r="K7375" s="21">
        <f>INDEX(LISTAS!$H:$Q,MATCH(BASE!H7375,LISTAS!$G:$G,0),MATCH(BASE!J7375,LISTAS!$H$3:$Q$3,0))*Tabela3[[#This Row],[QUANTIDADE]]</f>
        <v>4</v>
      </c>
      <c r="L7375" s="2" t="str">
        <f>TEXT(Tabela3[[#This Row],[DATA]],"MM")</f>
        <v>06</v>
      </c>
      <c r="M7375" s="2">
        <f>WEEKNUM(Tabela3[[#This Row],[DATA]])</f>
        <v>22</v>
      </c>
      <c r="N7375" s="18">
        <f>YEAR(Tabela3[[#This Row],[DATA]])</f>
        <v>2023</v>
      </c>
    </row>
    <row r="7376" spans="2:14">
      <c r="B7376" s="1">
        <v>45078</v>
      </c>
      <c r="C7376">
        <v>15234</v>
      </c>
      <c r="D7376">
        <f>COUNTIF(C$4:C7376,Tabela3[[#This Row],[COMANDA]])</f>
        <v>5</v>
      </c>
      <c r="E7376" t="s">
        <v>90</v>
      </c>
      <c r="F7376" t="s">
        <v>98</v>
      </c>
      <c r="G7376" t="s">
        <v>9</v>
      </c>
      <c r="H7376" t="s">
        <v>138</v>
      </c>
      <c r="I7376" s="2">
        <v>1</v>
      </c>
      <c r="J7376" t="s">
        <v>11</v>
      </c>
      <c r="K7376" s="21">
        <f>INDEX(LISTAS!$H:$Q,MATCH(BASE!H7376,LISTAS!$G:$G,0),MATCH(BASE!J7376,LISTAS!$H$3:$Q$3,0))*Tabela3[[#This Row],[QUANTIDADE]]</f>
        <v>4</v>
      </c>
      <c r="L7376" s="2" t="str">
        <f>TEXT(Tabela3[[#This Row],[DATA]],"MM")</f>
        <v>06</v>
      </c>
      <c r="M7376" s="2">
        <f>WEEKNUM(Tabela3[[#This Row],[DATA]])</f>
        <v>22</v>
      </c>
      <c r="N7376" s="18">
        <f>YEAR(Tabela3[[#This Row],[DATA]])</f>
        <v>2023</v>
      </c>
    </row>
    <row r="7377" spans="2:14">
      <c r="B7377" s="1">
        <v>45078</v>
      </c>
      <c r="C7377">
        <v>15235</v>
      </c>
      <c r="D7377">
        <f>COUNTIF(C$4:C7377,Tabela3[[#This Row],[COMANDA]])</f>
        <v>1</v>
      </c>
      <c r="E7377" t="s">
        <v>89</v>
      </c>
      <c r="F7377" t="s">
        <v>98</v>
      </c>
      <c r="G7377" t="s">
        <v>8</v>
      </c>
      <c r="H7377" t="s">
        <v>43</v>
      </c>
      <c r="I7377" s="2">
        <v>1</v>
      </c>
      <c r="J7377" t="s">
        <v>11</v>
      </c>
      <c r="K7377" s="21">
        <f>INDEX(LISTAS!$H:$Q,MATCH(BASE!H7377,LISTAS!$G:$G,0),MATCH(BASE!J7377,LISTAS!$H$3:$Q$3,0))*Tabela3[[#This Row],[QUANTIDADE]]</f>
        <v>18</v>
      </c>
      <c r="L7377" s="2" t="str">
        <f>TEXT(Tabela3[[#This Row],[DATA]],"MM")</f>
        <v>06</v>
      </c>
      <c r="M7377" s="2">
        <f>WEEKNUM(Tabela3[[#This Row],[DATA]])</f>
        <v>22</v>
      </c>
      <c r="N7377" s="18">
        <f>YEAR(Tabela3[[#This Row],[DATA]])</f>
        <v>2023</v>
      </c>
    </row>
    <row r="7378" spans="2:14">
      <c r="B7378" s="1">
        <v>45078</v>
      </c>
      <c r="C7378">
        <v>15236</v>
      </c>
      <c r="D7378">
        <f>COUNTIF(C$4:C7378,Tabela3[[#This Row],[COMANDA]])</f>
        <v>1</v>
      </c>
      <c r="E7378" t="s">
        <v>90</v>
      </c>
      <c r="F7378" t="s">
        <v>375</v>
      </c>
      <c r="G7378" t="s">
        <v>8</v>
      </c>
      <c r="H7378" t="s">
        <v>211</v>
      </c>
      <c r="I7378" s="2">
        <v>1</v>
      </c>
      <c r="J7378" t="s">
        <v>11</v>
      </c>
      <c r="K7378" s="21">
        <f>INDEX(LISTAS!$H:$Q,MATCH(BASE!H7378,LISTAS!$G:$G,0),MATCH(BASE!J7378,LISTAS!$H$3:$Q$3,0))*Tabela3[[#This Row],[QUANTIDADE]]</f>
        <v>20</v>
      </c>
      <c r="L7378" s="2" t="str">
        <f>TEXT(Tabela3[[#This Row],[DATA]],"MM")</f>
        <v>06</v>
      </c>
      <c r="M7378" s="2">
        <f>WEEKNUM(Tabela3[[#This Row],[DATA]])</f>
        <v>22</v>
      </c>
      <c r="N7378" s="18">
        <f>YEAR(Tabela3[[#This Row],[DATA]])</f>
        <v>2023</v>
      </c>
    </row>
    <row r="7379" spans="2:14">
      <c r="B7379" s="1">
        <v>45078</v>
      </c>
      <c r="C7379">
        <v>15237</v>
      </c>
      <c r="D7379">
        <f>COUNTIF(C$4:C7379,Tabela3[[#This Row],[COMANDA]])</f>
        <v>1</v>
      </c>
      <c r="E7379" t="s">
        <v>90</v>
      </c>
      <c r="F7379" t="s">
        <v>100</v>
      </c>
      <c r="G7379" t="s">
        <v>8</v>
      </c>
      <c r="H7379" t="s">
        <v>206</v>
      </c>
      <c r="I7379" s="2">
        <v>1</v>
      </c>
      <c r="J7379" t="s">
        <v>11</v>
      </c>
      <c r="K7379" s="21">
        <f>INDEX(LISTAS!$H:$Q,MATCH(BASE!H7379,LISTAS!$G:$G,0),MATCH(BASE!J7379,LISTAS!$H$3:$Q$3,0))*Tabela3[[#This Row],[QUANTIDADE]]</f>
        <v>18</v>
      </c>
      <c r="L7379" s="2" t="str">
        <f>TEXT(Tabela3[[#This Row],[DATA]],"MM")</f>
        <v>06</v>
      </c>
      <c r="M7379" s="2">
        <f>WEEKNUM(Tabela3[[#This Row],[DATA]])</f>
        <v>22</v>
      </c>
      <c r="N7379" s="18">
        <f>YEAR(Tabela3[[#This Row],[DATA]])</f>
        <v>2023</v>
      </c>
    </row>
    <row r="7380" spans="2:14">
      <c r="B7380" s="1">
        <v>45078</v>
      </c>
      <c r="C7380">
        <v>15237</v>
      </c>
      <c r="D7380">
        <f>COUNTIF(C$4:C7380,Tabela3[[#This Row],[COMANDA]])</f>
        <v>2</v>
      </c>
      <c r="E7380" t="s">
        <v>90</v>
      </c>
      <c r="F7380" t="s">
        <v>100</v>
      </c>
      <c r="G7380" t="s">
        <v>61</v>
      </c>
      <c r="H7380" t="s">
        <v>163</v>
      </c>
      <c r="I7380" s="2">
        <v>1</v>
      </c>
      <c r="J7380" t="s">
        <v>11</v>
      </c>
      <c r="K7380" s="21">
        <f>INDEX(LISTAS!$H:$Q,MATCH(BASE!H7380,LISTAS!$G:$G,0),MATCH(BASE!J7380,LISTAS!$H$3:$Q$3,0))*Tabela3[[#This Row],[QUANTIDADE]]</f>
        <v>4</v>
      </c>
      <c r="L7380" s="2" t="str">
        <f>TEXT(Tabela3[[#This Row],[DATA]],"MM")</f>
        <v>06</v>
      </c>
      <c r="M7380" s="2">
        <f>WEEKNUM(Tabela3[[#This Row],[DATA]])</f>
        <v>22</v>
      </c>
      <c r="N7380" s="18">
        <f>YEAR(Tabela3[[#This Row],[DATA]])</f>
        <v>2023</v>
      </c>
    </row>
    <row r="7381" spans="2:14">
      <c r="B7381" s="1">
        <v>45078</v>
      </c>
      <c r="C7381">
        <v>15238</v>
      </c>
      <c r="D7381">
        <f>COUNTIF(C$4:C7381,Tabela3[[#This Row],[COMANDA]])</f>
        <v>1</v>
      </c>
      <c r="E7381" t="s">
        <v>89</v>
      </c>
      <c r="F7381" t="s">
        <v>98</v>
      </c>
      <c r="G7381" t="s">
        <v>8</v>
      </c>
      <c r="H7381" t="s">
        <v>47</v>
      </c>
      <c r="I7381" s="2">
        <v>2</v>
      </c>
      <c r="J7381" t="s">
        <v>11</v>
      </c>
      <c r="K7381" s="21">
        <f>INDEX(LISTAS!$H:$Q,MATCH(BASE!H7381,LISTAS!$G:$G,0),MATCH(BASE!J7381,LISTAS!$H$3:$Q$3,0))*Tabela3[[#This Row],[QUANTIDADE]]</f>
        <v>32</v>
      </c>
      <c r="L7381" s="2" t="str">
        <f>TEXT(Tabela3[[#This Row],[DATA]],"MM")</f>
        <v>06</v>
      </c>
      <c r="M7381" s="2">
        <f>WEEKNUM(Tabela3[[#This Row],[DATA]])</f>
        <v>22</v>
      </c>
      <c r="N7381" s="18">
        <f>YEAR(Tabela3[[#This Row],[DATA]])</f>
        <v>2023</v>
      </c>
    </row>
    <row r="7382" spans="2:14">
      <c r="B7382" s="1">
        <v>45078</v>
      </c>
      <c r="C7382">
        <v>15239</v>
      </c>
      <c r="D7382">
        <f>COUNTIF(C$4:C7382,Tabela3[[#This Row],[COMANDA]])</f>
        <v>1</v>
      </c>
      <c r="E7382" t="s">
        <v>89</v>
      </c>
      <c r="F7382" t="s">
        <v>99</v>
      </c>
      <c r="G7382" t="s">
        <v>8</v>
      </c>
      <c r="H7382" t="s">
        <v>204</v>
      </c>
      <c r="I7382" s="2">
        <v>1</v>
      </c>
      <c r="J7382" t="s">
        <v>11</v>
      </c>
      <c r="K7382" s="21">
        <f>INDEX(LISTAS!$H:$Q,MATCH(BASE!H7382,LISTAS!$G:$G,0),MATCH(BASE!J7382,LISTAS!$H$3:$Q$3,0))*Tabela3[[#This Row],[QUANTIDADE]]</f>
        <v>18</v>
      </c>
      <c r="L7382" s="2" t="str">
        <f>TEXT(Tabela3[[#This Row],[DATA]],"MM")</f>
        <v>06</v>
      </c>
      <c r="M7382" s="2">
        <f>WEEKNUM(Tabela3[[#This Row],[DATA]])</f>
        <v>22</v>
      </c>
      <c r="N7382" s="18">
        <f>YEAR(Tabela3[[#This Row],[DATA]])</f>
        <v>2023</v>
      </c>
    </row>
    <row r="7383" spans="2:14">
      <c r="B7383" s="1">
        <v>45078</v>
      </c>
      <c r="C7383">
        <v>15239</v>
      </c>
      <c r="D7383">
        <f>COUNTIF(C$4:C7383,Tabela3[[#This Row],[COMANDA]])</f>
        <v>2</v>
      </c>
      <c r="E7383" t="s">
        <v>89</v>
      </c>
      <c r="F7383" t="s">
        <v>98</v>
      </c>
      <c r="G7383" t="s">
        <v>8</v>
      </c>
      <c r="H7383" t="s">
        <v>211</v>
      </c>
      <c r="I7383" s="2">
        <v>1</v>
      </c>
      <c r="J7383" t="s">
        <v>11</v>
      </c>
      <c r="K7383" s="21">
        <f>INDEX(LISTAS!$H:$Q,MATCH(BASE!H7383,LISTAS!$G:$G,0),MATCH(BASE!J7383,LISTAS!$H$3:$Q$3,0))*Tabela3[[#This Row],[QUANTIDADE]]</f>
        <v>20</v>
      </c>
      <c r="L7383" s="2" t="str">
        <f>TEXT(Tabela3[[#This Row],[DATA]],"MM")</f>
        <v>06</v>
      </c>
      <c r="M7383" s="2">
        <f>WEEKNUM(Tabela3[[#This Row],[DATA]])</f>
        <v>22</v>
      </c>
      <c r="N7383" s="18">
        <f>YEAR(Tabela3[[#This Row],[DATA]])</f>
        <v>2023</v>
      </c>
    </row>
    <row r="7384" spans="2:14">
      <c r="B7384" s="1">
        <v>45078</v>
      </c>
      <c r="C7384">
        <v>15240</v>
      </c>
      <c r="D7384">
        <f>COUNTIF(C$4:C7384,Tabela3[[#This Row],[COMANDA]])</f>
        <v>1</v>
      </c>
      <c r="E7384" t="s">
        <v>90</v>
      </c>
      <c r="F7384" t="s">
        <v>98</v>
      </c>
      <c r="G7384" t="s">
        <v>8</v>
      </c>
      <c r="H7384" t="s">
        <v>42</v>
      </c>
      <c r="I7384" s="2">
        <v>1</v>
      </c>
      <c r="J7384" t="s">
        <v>11</v>
      </c>
      <c r="K7384" s="21">
        <f>INDEX(LISTAS!$H:$Q,MATCH(BASE!H7384,LISTAS!$G:$G,0),MATCH(BASE!J7384,LISTAS!$H$3:$Q$3,0))*Tabela3[[#This Row],[QUANTIDADE]]</f>
        <v>16</v>
      </c>
      <c r="L7384" s="2" t="str">
        <f>TEXT(Tabela3[[#This Row],[DATA]],"MM")</f>
        <v>06</v>
      </c>
      <c r="M7384" s="2">
        <f>WEEKNUM(Tabela3[[#This Row],[DATA]])</f>
        <v>22</v>
      </c>
      <c r="N7384" s="18">
        <f>YEAR(Tabela3[[#This Row],[DATA]])</f>
        <v>2023</v>
      </c>
    </row>
    <row r="7385" spans="2:14">
      <c r="B7385" s="1">
        <v>45078</v>
      </c>
      <c r="C7385">
        <v>15241</v>
      </c>
      <c r="D7385">
        <f>COUNTIF(C$4:C7385,Tabela3[[#This Row],[COMANDA]])</f>
        <v>1</v>
      </c>
      <c r="E7385" t="s">
        <v>90</v>
      </c>
      <c r="F7385" t="s">
        <v>99</v>
      </c>
      <c r="G7385" t="s">
        <v>8</v>
      </c>
      <c r="H7385" t="s">
        <v>204</v>
      </c>
      <c r="I7385" s="2">
        <v>1</v>
      </c>
      <c r="J7385" t="s">
        <v>11</v>
      </c>
      <c r="K7385" s="21">
        <f>INDEX(LISTAS!$H:$Q,MATCH(BASE!H7385,LISTAS!$G:$G,0),MATCH(BASE!J7385,LISTAS!$H$3:$Q$3,0))*Tabela3[[#This Row],[QUANTIDADE]]</f>
        <v>18</v>
      </c>
      <c r="L7385" s="2" t="str">
        <f>TEXT(Tabela3[[#This Row],[DATA]],"MM")</f>
        <v>06</v>
      </c>
      <c r="M7385" s="2">
        <f>WEEKNUM(Tabela3[[#This Row],[DATA]])</f>
        <v>22</v>
      </c>
      <c r="N7385" s="18">
        <f>YEAR(Tabela3[[#This Row],[DATA]])</f>
        <v>2023</v>
      </c>
    </row>
    <row r="7386" spans="2:14">
      <c r="B7386" s="1">
        <v>45078</v>
      </c>
      <c r="C7386">
        <v>15242</v>
      </c>
      <c r="D7386">
        <f>COUNTIF(C$4:C7386,Tabela3[[#This Row],[COMANDA]])</f>
        <v>1</v>
      </c>
      <c r="E7386" t="s">
        <v>90</v>
      </c>
      <c r="F7386" t="s">
        <v>98</v>
      </c>
      <c r="G7386" t="s">
        <v>8</v>
      </c>
      <c r="H7386" t="s">
        <v>42</v>
      </c>
      <c r="I7386" s="2">
        <v>1</v>
      </c>
      <c r="J7386" t="s">
        <v>11</v>
      </c>
      <c r="K7386" s="21">
        <f>INDEX(LISTAS!$H:$Q,MATCH(BASE!H7386,LISTAS!$G:$G,0),MATCH(BASE!J7386,LISTAS!$H$3:$Q$3,0))*Tabela3[[#This Row],[QUANTIDADE]]</f>
        <v>16</v>
      </c>
      <c r="L7386" s="2" t="str">
        <f>TEXT(Tabela3[[#This Row],[DATA]],"MM")</f>
        <v>06</v>
      </c>
      <c r="M7386" s="2">
        <f>WEEKNUM(Tabela3[[#This Row],[DATA]])</f>
        <v>22</v>
      </c>
      <c r="N7386" s="18">
        <f>YEAR(Tabela3[[#This Row],[DATA]])</f>
        <v>2023</v>
      </c>
    </row>
    <row r="7387" spans="2:14">
      <c r="B7387" s="1">
        <v>45078</v>
      </c>
      <c r="C7387">
        <v>15242</v>
      </c>
      <c r="D7387">
        <f>COUNTIF(C$4:C7387,Tabela3[[#This Row],[COMANDA]])</f>
        <v>2</v>
      </c>
      <c r="E7387" t="s">
        <v>89</v>
      </c>
      <c r="F7387" t="s">
        <v>98</v>
      </c>
      <c r="G7387" t="s">
        <v>8</v>
      </c>
      <c r="H7387" t="s">
        <v>39</v>
      </c>
      <c r="I7387" s="2">
        <v>1</v>
      </c>
      <c r="J7387" t="s">
        <v>11</v>
      </c>
      <c r="K7387" s="21">
        <f>INDEX(LISTAS!$H:$Q,MATCH(BASE!H7387,LISTAS!$G:$G,0),MATCH(BASE!J7387,LISTAS!$H$3:$Q$3,0))*Tabela3[[#This Row],[QUANTIDADE]]</f>
        <v>12</v>
      </c>
      <c r="L7387" s="2" t="str">
        <f>TEXT(Tabela3[[#This Row],[DATA]],"MM")</f>
        <v>06</v>
      </c>
      <c r="M7387" s="2">
        <f>WEEKNUM(Tabela3[[#This Row],[DATA]])</f>
        <v>22</v>
      </c>
      <c r="N7387" s="18">
        <f>YEAR(Tabela3[[#This Row],[DATA]])</f>
        <v>2023</v>
      </c>
    </row>
    <row r="7388" spans="2:14">
      <c r="B7388" s="1">
        <v>45078</v>
      </c>
      <c r="C7388">
        <v>15243</v>
      </c>
      <c r="D7388">
        <f>COUNTIF(C$4:C7388,Tabela3[[#This Row],[COMANDA]])</f>
        <v>1</v>
      </c>
      <c r="E7388" t="s">
        <v>90</v>
      </c>
      <c r="F7388" t="s">
        <v>99</v>
      </c>
      <c r="G7388" t="s">
        <v>8</v>
      </c>
      <c r="H7388" t="s">
        <v>203</v>
      </c>
      <c r="I7388" s="2">
        <v>1</v>
      </c>
      <c r="J7388" t="s">
        <v>11</v>
      </c>
      <c r="K7388" s="21">
        <f>INDEX(LISTAS!$H:$Q,MATCH(BASE!H7388,LISTAS!$G:$G,0),MATCH(BASE!J7388,LISTAS!$H$3:$Q$3,0))*Tabela3[[#This Row],[QUANTIDADE]]</f>
        <v>20</v>
      </c>
      <c r="L7388" s="2" t="str">
        <f>TEXT(Tabela3[[#This Row],[DATA]],"MM")</f>
        <v>06</v>
      </c>
      <c r="M7388" s="2">
        <f>WEEKNUM(Tabela3[[#This Row],[DATA]])</f>
        <v>22</v>
      </c>
      <c r="N7388" s="18">
        <f>YEAR(Tabela3[[#This Row],[DATA]])</f>
        <v>2023</v>
      </c>
    </row>
    <row r="7389" spans="2:14">
      <c r="B7389" s="1">
        <v>45078</v>
      </c>
      <c r="C7389">
        <v>15244</v>
      </c>
      <c r="D7389">
        <f>COUNTIF(C$4:C7389,Tabela3[[#This Row],[COMANDA]])</f>
        <v>1</v>
      </c>
      <c r="E7389" t="s">
        <v>90</v>
      </c>
      <c r="F7389" t="s">
        <v>99</v>
      </c>
      <c r="G7389" t="s">
        <v>8</v>
      </c>
      <c r="H7389" t="s">
        <v>206</v>
      </c>
      <c r="I7389" s="2">
        <v>1</v>
      </c>
      <c r="J7389" t="s">
        <v>11</v>
      </c>
      <c r="K7389" s="21">
        <f>INDEX(LISTAS!$H:$Q,MATCH(BASE!H7389,LISTAS!$G:$G,0),MATCH(BASE!J7389,LISTAS!$H$3:$Q$3,0))*Tabela3[[#This Row],[QUANTIDADE]]</f>
        <v>18</v>
      </c>
      <c r="L7389" s="2" t="str">
        <f>TEXT(Tabela3[[#This Row],[DATA]],"MM")</f>
        <v>06</v>
      </c>
      <c r="M7389" s="2">
        <f>WEEKNUM(Tabela3[[#This Row],[DATA]])</f>
        <v>22</v>
      </c>
      <c r="N7389" s="18">
        <f>YEAR(Tabela3[[#This Row],[DATA]])</f>
        <v>2023</v>
      </c>
    </row>
    <row r="7390" spans="2:14">
      <c r="B7390" s="1">
        <v>45078</v>
      </c>
      <c r="C7390">
        <v>15245</v>
      </c>
      <c r="D7390">
        <f>COUNTIF(C$4:C7390,Tabela3[[#This Row],[COMANDA]])</f>
        <v>1</v>
      </c>
      <c r="E7390" t="s">
        <v>90</v>
      </c>
      <c r="F7390" t="s">
        <v>98</v>
      </c>
      <c r="G7390" t="s">
        <v>8</v>
      </c>
      <c r="H7390" t="s">
        <v>84</v>
      </c>
      <c r="I7390" s="2">
        <v>1</v>
      </c>
      <c r="J7390" t="s">
        <v>11</v>
      </c>
      <c r="K7390" s="21">
        <f>INDEX(LISTAS!$H:$Q,MATCH(BASE!H7390,LISTAS!$G:$G,0),MATCH(BASE!J7390,LISTAS!$H$3:$Q$3,0))*Tabela3[[#This Row],[QUANTIDADE]]</f>
        <v>16</v>
      </c>
      <c r="L7390" s="2" t="str">
        <f>TEXT(Tabela3[[#This Row],[DATA]],"MM")</f>
        <v>06</v>
      </c>
      <c r="M7390" s="2">
        <f>WEEKNUM(Tabela3[[#This Row],[DATA]])</f>
        <v>22</v>
      </c>
      <c r="N7390" s="18">
        <f>YEAR(Tabela3[[#This Row],[DATA]])</f>
        <v>2023</v>
      </c>
    </row>
    <row r="7391" spans="2:14">
      <c r="B7391" s="1">
        <v>45078</v>
      </c>
      <c r="C7391">
        <v>15245</v>
      </c>
      <c r="D7391">
        <f>COUNTIF(C$4:C7391,Tabela3[[#This Row],[COMANDA]])</f>
        <v>2</v>
      </c>
      <c r="E7391" t="s">
        <v>90</v>
      </c>
      <c r="F7391" t="s">
        <v>98</v>
      </c>
      <c r="G7391" t="s">
        <v>9</v>
      </c>
      <c r="H7391" t="s">
        <v>51</v>
      </c>
      <c r="I7391" s="2">
        <v>1</v>
      </c>
      <c r="J7391" t="s">
        <v>11</v>
      </c>
      <c r="K7391" s="21">
        <f>INDEX(LISTAS!$H:$Q,MATCH(BASE!H7391,LISTAS!$G:$G,0),MATCH(BASE!J7391,LISTAS!$H$3:$Q$3,0))*Tabela3[[#This Row],[QUANTIDADE]]</f>
        <v>10</v>
      </c>
      <c r="L7391" s="2" t="str">
        <f>TEXT(Tabela3[[#This Row],[DATA]],"MM")</f>
        <v>06</v>
      </c>
      <c r="M7391" s="2">
        <f>WEEKNUM(Tabela3[[#This Row],[DATA]])</f>
        <v>22</v>
      </c>
      <c r="N7391" s="18">
        <f>YEAR(Tabela3[[#This Row],[DATA]])</f>
        <v>2023</v>
      </c>
    </row>
    <row r="7392" spans="2:14">
      <c r="B7392" s="1">
        <v>45078</v>
      </c>
      <c r="C7392">
        <v>15246</v>
      </c>
      <c r="D7392">
        <f>COUNTIF(C$4:C7392,Tabela3[[#This Row],[COMANDA]])</f>
        <v>1</v>
      </c>
      <c r="E7392" t="s">
        <v>90</v>
      </c>
      <c r="F7392" t="s">
        <v>99</v>
      </c>
      <c r="G7392" t="s">
        <v>8</v>
      </c>
      <c r="H7392" t="s">
        <v>211</v>
      </c>
      <c r="I7392" s="2">
        <v>1</v>
      </c>
      <c r="J7392" t="s">
        <v>11</v>
      </c>
      <c r="K7392" s="21">
        <f>INDEX(LISTAS!$H:$Q,MATCH(BASE!H7392,LISTAS!$G:$G,0),MATCH(BASE!J7392,LISTAS!$H$3:$Q$3,0))*Tabela3[[#This Row],[QUANTIDADE]]</f>
        <v>20</v>
      </c>
      <c r="L7392" s="2" t="str">
        <f>TEXT(Tabela3[[#This Row],[DATA]],"MM")</f>
        <v>06</v>
      </c>
      <c r="M7392" s="2">
        <f>WEEKNUM(Tabela3[[#This Row],[DATA]])</f>
        <v>22</v>
      </c>
      <c r="N7392" s="18">
        <f>YEAR(Tabela3[[#This Row],[DATA]])</f>
        <v>2023</v>
      </c>
    </row>
    <row r="7393" spans="2:14">
      <c r="B7393" s="1">
        <v>45078</v>
      </c>
      <c r="C7393">
        <v>15247</v>
      </c>
      <c r="D7393">
        <f>COUNTIF(C$4:C7393,Tabela3[[#This Row],[COMANDA]])</f>
        <v>1</v>
      </c>
      <c r="E7393" t="s">
        <v>90</v>
      </c>
      <c r="F7393" t="s">
        <v>100</v>
      </c>
      <c r="G7393" t="s">
        <v>8</v>
      </c>
      <c r="H7393" t="s">
        <v>47</v>
      </c>
      <c r="I7393" s="2">
        <v>1</v>
      </c>
      <c r="J7393" t="s">
        <v>11</v>
      </c>
      <c r="K7393" s="21">
        <f>INDEX(LISTAS!$H:$Q,MATCH(BASE!H7393,LISTAS!$G:$G,0),MATCH(BASE!J7393,LISTAS!$H$3:$Q$3,0))*Tabela3[[#This Row],[QUANTIDADE]]</f>
        <v>16</v>
      </c>
      <c r="L7393" s="2" t="str">
        <f>TEXT(Tabela3[[#This Row],[DATA]],"MM")</f>
        <v>06</v>
      </c>
      <c r="M7393" s="2">
        <f>WEEKNUM(Tabela3[[#This Row],[DATA]])</f>
        <v>22</v>
      </c>
      <c r="N7393" s="18">
        <f>YEAR(Tabela3[[#This Row],[DATA]])</f>
        <v>2023</v>
      </c>
    </row>
    <row r="7394" spans="2:14">
      <c r="B7394" s="1">
        <v>45078</v>
      </c>
      <c r="C7394">
        <v>15247</v>
      </c>
      <c r="D7394">
        <f>COUNTIF(C$4:C7394,Tabela3[[#This Row],[COMANDA]])</f>
        <v>2</v>
      </c>
      <c r="E7394" t="s">
        <v>90</v>
      </c>
      <c r="F7394" t="s">
        <v>100</v>
      </c>
      <c r="G7394" t="s">
        <v>9</v>
      </c>
      <c r="H7394" t="s">
        <v>138</v>
      </c>
      <c r="I7394" s="2">
        <v>1</v>
      </c>
      <c r="J7394" t="s">
        <v>11</v>
      </c>
      <c r="K7394" s="21">
        <f>INDEX(LISTAS!$H:$Q,MATCH(BASE!H7394,LISTAS!$G:$G,0),MATCH(BASE!J7394,LISTAS!$H$3:$Q$3,0))*Tabela3[[#This Row],[QUANTIDADE]]</f>
        <v>4</v>
      </c>
      <c r="L7394" s="2" t="str">
        <f>TEXT(Tabela3[[#This Row],[DATA]],"MM")</f>
        <v>06</v>
      </c>
      <c r="M7394" s="2">
        <f>WEEKNUM(Tabela3[[#This Row],[DATA]])</f>
        <v>22</v>
      </c>
      <c r="N7394" s="18">
        <f>YEAR(Tabela3[[#This Row],[DATA]])</f>
        <v>2023</v>
      </c>
    </row>
    <row r="7395" spans="2:14">
      <c r="B7395" s="1">
        <v>45078</v>
      </c>
      <c r="C7395">
        <v>15248</v>
      </c>
      <c r="D7395">
        <f>COUNTIF(C$4:C7395,Tabela3[[#This Row],[COMANDA]])</f>
        <v>1</v>
      </c>
      <c r="E7395" t="s">
        <v>90</v>
      </c>
      <c r="F7395" t="s">
        <v>99</v>
      </c>
      <c r="G7395" t="s">
        <v>8</v>
      </c>
      <c r="H7395" t="s">
        <v>203</v>
      </c>
      <c r="I7395" s="2">
        <v>1</v>
      </c>
      <c r="J7395" t="s">
        <v>11</v>
      </c>
      <c r="K7395" s="21">
        <f>INDEX(LISTAS!$H:$Q,MATCH(BASE!H7395,LISTAS!$G:$G,0),MATCH(BASE!J7395,LISTAS!$H$3:$Q$3,0))*Tabela3[[#This Row],[QUANTIDADE]]</f>
        <v>20</v>
      </c>
      <c r="L7395" s="2" t="str">
        <f>TEXT(Tabela3[[#This Row],[DATA]],"MM")</f>
        <v>06</v>
      </c>
      <c r="M7395" s="2">
        <f>WEEKNUM(Tabela3[[#This Row],[DATA]])</f>
        <v>22</v>
      </c>
      <c r="N7395" s="18">
        <f>YEAR(Tabela3[[#This Row],[DATA]])</f>
        <v>2023</v>
      </c>
    </row>
    <row r="7396" spans="2:14">
      <c r="B7396" s="1">
        <v>45078</v>
      </c>
      <c r="C7396">
        <v>15248</v>
      </c>
      <c r="D7396">
        <f>COUNTIF(C$4:C7396,Tabela3[[#This Row],[COMANDA]])</f>
        <v>2</v>
      </c>
      <c r="E7396" t="s">
        <v>90</v>
      </c>
      <c r="F7396" t="s">
        <v>99</v>
      </c>
      <c r="G7396" t="s">
        <v>9</v>
      </c>
      <c r="H7396" t="s">
        <v>208</v>
      </c>
      <c r="I7396" s="2">
        <v>1</v>
      </c>
      <c r="J7396" t="s">
        <v>11</v>
      </c>
      <c r="K7396" s="21">
        <f>INDEX(LISTAS!$H:$Q,MATCH(BASE!H7396,LISTAS!$G:$G,0),MATCH(BASE!J7396,LISTAS!$H$3:$Q$3,0))*Tabela3[[#This Row],[QUANTIDADE]]</f>
        <v>4</v>
      </c>
      <c r="L7396" s="2" t="str">
        <f>TEXT(Tabela3[[#This Row],[DATA]],"MM")</f>
        <v>06</v>
      </c>
      <c r="M7396" s="2">
        <f>WEEKNUM(Tabela3[[#This Row],[DATA]])</f>
        <v>22</v>
      </c>
      <c r="N7396" s="18">
        <f>YEAR(Tabela3[[#This Row],[DATA]])</f>
        <v>2023</v>
      </c>
    </row>
    <row r="7397" spans="2:14">
      <c r="B7397" s="1">
        <v>45078</v>
      </c>
      <c r="C7397">
        <v>15249</v>
      </c>
      <c r="D7397">
        <f>COUNTIF(C$4:C7397,Tabela3[[#This Row],[COMANDA]])</f>
        <v>1</v>
      </c>
      <c r="E7397" t="s">
        <v>90</v>
      </c>
      <c r="F7397" t="s">
        <v>98</v>
      </c>
      <c r="G7397" t="s">
        <v>8</v>
      </c>
      <c r="H7397" t="s">
        <v>202</v>
      </c>
      <c r="I7397" s="2">
        <v>1</v>
      </c>
      <c r="J7397" t="s">
        <v>11</v>
      </c>
      <c r="K7397" s="21">
        <f>INDEX(LISTAS!$H:$Q,MATCH(BASE!H7397,LISTAS!$G:$G,0),MATCH(BASE!J7397,LISTAS!$H$3:$Q$3,0))*Tabela3[[#This Row],[QUANTIDADE]]</f>
        <v>20</v>
      </c>
      <c r="L7397" s="2" t="str">
        <f>TEXT(Tabela3[[#This Row],[DATA]],"MM")</f>
        <v>06</v>
      </c>
      <c r="M7397" s="2">
        <f>WEEKNUM(Tabela3[[#This Row],[DATA]])</f>
        <v>22</v>
      </c>
      <c r="N7397" s="18">
        <f>YEAR(Tabela3[[#This Row],[DATA]])</f>
        <v>2023</v>
      </c>
    </row>
    <row r="7398" spans="2:14">
      <c r="B7398" s="1">
        <v>45078</v>
      </c>
      <c r="C7398">
        <v>15249</v>
      </c>
      <c r="D7398">
        <f>COUNTIF(C$4:C7398,Tabela3[[#This Row],[COMANDA]])</f>
        <v>2</v>
      </c>
      <c r="E7398" t="s">
        <v>90</v>
      </c>
      <c r="F7398" t="s">
        <v>98</v>
      </c>
      <c r="G7398" t="s">
        <v>9</v>
      </c>
      <c r="H7398" t="s">
        <v>138</v>
      </c>
      <c r="I7398" s="2">
        <v>1</v>
      </c>
      <c r="J7398" t="s">
        <v>11</v>
      </c>
      <c r="K7398" s="21">
        <f>INDEX(LISTAS!$H:$Q,MATCH(BASE!H7398,LISTAS!$G:$G,0),MATCH(BASE!J7398,LISTAS!$H$3:$Q$3,0))*Tabela3[[#This Row],[QUANTIDADE]]</f>
        <v>4</v>
      </c>
      <c r="L7398" s="2" t="str">
        <f>TEXT(Tabela3[[#This Row],[DATA]],"MM")</f>
        <v>06</v>
      </c>
      <c r="M7398" s="2">
        <f>WEEKNUM(Tabela3[[#This Row],[DATA]])</f>
        <v>22</v>
      </c>
      <c r="N7398" s="18">
        <f>YEAR(Tabela3[[#This Row],[DATA]])</f>
        <v>2023</v>
      </c>
    </row>
    <row r="7399" spans="2:14">
      <c r="B7399" s="1">
        <v>45078</v>
      </c>
      <c r="C7399">
        <v>15250</v>
      </c>
      <c r="D7399">
        <f>COUNTIF(C$4:C7399,Tabela3[[#This Row],[COMANDA]])</f>
        <v>1</v>
      </c>
      <c r="E7399" t="s">
        <v>90</v>
      </c>
      <c r="F7399" t="s">
        <v>98</v>
      </c>
      <c r="G7399" t="s">
        <v>8</v>
      </c>
      <c r="H7399" t="s">
        <v>206</v>
      </c>
      <c r="I7399" s="2">
        <v>1</v>
      </c>
      <c r="J7399" t="s">
        <v>11</v>
      </c>
      <c r="K7399" s="21">
        <f>INDEX(LISTAS!$H:$Q,MATCH(BASE!H7399,LISTAS!$G:$G,0),MATCH(BASE!J7399,LISTAS!$H$3:$Q$3,0))*Tabela3[[#This Row],[QUANTIDADE]]</f>
        <v>18</v>
      </c>
      <c r="L7399" s="2" t="str">
        <f>TEXT(Tabela3[[#This Row],[DATA]],"MM")</f>
        <v>06</v>
      </c>
      <c r="M7399" s="2">
        <f>WEEKNUM(Tabela3[[#This Row],[DATA]])</f>
        <v>22</v>
      </c>
      <c r="N7399" s="18">
        <f>YEAR(Tabela3[[#This Row],[DATA]])</f>
        <v>2023</v>
      </c>
    </row>
    <row r="7400" spans="2:14">
      <c r="B7400" s="1">
        <v>45078</v>
      </c>
      <c r="C7400">
        <v>15250</v>
      </c>
      <c r="D7400">
        <f>COUNTIF(C$4:C7400,Tabela3[[#This Row],[COMANDA]])</f>
        <v>2</v>
      </c>
      <c r="E7400" t="s">
        <v>90</v>
      </c>
      <c r="F7400" t="s">
        <v>98</v>
      </c>
      <c r="G7400" t="s">
        <v>62</v>
      </c>
      <c r="H7400" t="s">
        <v>190</v>
      </c>
      <c r="I7400" s="2">
        <v>3</v>
      </c>
      <c r="J7400" t="s">
        <v>11</v>
      </c>
      <c r="K7400" s="21">
        <f>INDEX(LISTAS!$H:$Q,MATCH(BASE!H7400,LISTAS!$G:$G,0),MATCH(BASE!J7400,LISTAS!$H$3:$Q$3,0))*Tabela3[[#This Row],[QUANTIDADE]]</f>
        <v>9</v>
      </c>
      <c r="L7400" s="2" t="str">
        <f>TEXT(Tabela3[[#This Row],[DATA]],"MM")</f>
        <v>06</v>
      </c>
      <c r="M7400" s="2">
        <f>WEEKNUM(Tabela3[[#This Row],[DATA]])</f>
        <v>22</v>
      </c>
      <c r="N7400" s="18">
        <f>YEAR(Tabela3[[#This Row],[DATA]])</f>
        <v>2023</v>
      </c>
    </row>
    <row r="7401" spans="2:14">
      <c r="B7401" s="1">
        <v>45078</v>
      </c>
      <c r="C7401">
        <v>15250</v>
      </c>
      <c r="D7401">
        <f>COUNTIF(C$4:C7401,Tabela3[[#This Row],[COMANDA]])</f>
        <v>3</v>
      </c>
      <c r="E7401" t="s">
        <v>90</v>
      </c>
      <c r="F7401" t="s">
        <v>98</v>
      </c>
      <c r="G7401" t="s">
        <v>62</v>
      </c>
      <c r="H7401" t="s">
        <v>189</v>
      </c>
      <c r="I7401" s="2">
        <v>1</v>
      </c>
      <c r="J7401" t="s">
        <v>11</v>
      </c>
      <c r="K7401" s="21">
        <f>INDEX(LISTAS!$H:$Q,MATCH(BASE!H7401,LISTAS!$G:$G,0),MATCH(BASE!J7401,LISTAS!$H$3:$Q$3,0))*Tabela3[[#This Row],[QUANTIDADE]]</f>
        <v>2</v>
      </c>
      <c r="L7401" s="2" t="str">
        <f>TEXT(Tabela3[[#This Row],[DATA]],"MM")</f>
        <v>06</v>
      </c>
      <c r="M7401" s="2">
        <f>WEEKNUM(Tabela3[[#This Row],[DATA]])</f>
        <v>22</v>
      </c>
      <c r="N7401" s="18">
        <f>YEAR(Tabela3[[#This Row],[DATA]])</f>
        <v>2023</v>
      </c>
    </row>
    <row r="7402" spans="2:14">
      <c r="B7402" s="1">
        <v>45078</v>
      </c>
      <c r="C7402">
        <v>15251</v>
      </c>
      <c r="D7402">
        <f>COUNTIF(C$4:C7402,Tabela3[[#This Row],[COMANDA]])</f>
        <v>1</v>
      </c>
      <c r="E7402" t="s">
        <v>90</v>
      </c>
      <c r="G7402" t="s">
        <v>8</v>
      </c>
      <c r="H7402" t="s">
        <v>50</v>
      </c>
      <c r="I7402" s="2">
        <v>1</v>
      </c>
      <c r="J7402" t="s">
        <v>11</v>
      </c>
      <c r="K7402" s="21">
        <f>INDEX(LISTAS!$H:$Q,MATCH(BASE!H7402,LISTAS!$G:$G,0),MATCH(BASE!J7402,LISTAS!$H$3:$Q$3,0))*Tabela3[[#This Row],[QUANTIDADE]]</f>
        <v>18</v>
      </c>
      <c r="L7402" s="2" t="str">
        <f>TEXT(Tabela3[[#This Row],[DATA]],"MM")</f>
        <v>06</v>
      </c>
      <c r="M7402" s="2">
        <f>WEEKNUM(Tabela3[[#This Row],[DATA]])</f>
        <v>22</v>
      </c>
      <c r="N7402" s="18">
        <f>YEAR(Tabela3[[#This Row],[DATA]])</f>
        <v>2023</v>
      </c>
    </row>
    <row r="7403" spans="2:14">
      <c r="B7403" s="1">
        <v>45078</v>
      </c>
      <c r="C7403">
        <v>15251</v>
      </c>
      <c r="D7403">
        <f>COUNTIF(C$4:C7403,Tabela3[[#This Row],[COMANDA]])</f>
        <v>2</v>
      </c>
      <c r="E7403" t="s">
        <v>90</v>
      </c>
      <c r="G7403" t="s">
        <v>9</v>
      </c>
      <c r="H7403" t="s">
        <v>138</v>
      </c>
      <c r="I7403" s="2">
        <v>1</v>
      </c>
      <c r="J7403" t="s">
        <v>11</v>
      </c>
      <c r="K7403" s="21">
        <f>INDEX(LISTAS!$H:$Q,MATCH(BASE!H7403,LISTAS!$G:$G,0),MATCH(BASE!J7403,LISTAS!$H$3:$Q$3,0))*Tabela3[[#This Row],[QUANTIDADE]]</f>
        <v>4</v>
      </c>
      <c r="L7403" s="2" t="str">
        <f>TEXT(Tabela3[[#This Row],[DATA]],"MM")</f>
        <v>06</v>
      </c>
      <c r="M7403" s="2">
        <f>WEEKNUM(Tabela3[[#This Row],[DATA]])</f>
        <v>22</v>
      </c>
      <c r="N7403" s="18">
        <f>YEAR(Tabela3[[#This Row],[DATA]])</f>
        <v>2023</v>
      </c>
    </row>
    <row r="7404" spans="2:14">
      <c r="B7404" s="1">
        <v>45078</v>
      </c>
      <c r="C7404">
        <v>15252</v>
      </c>
      <c r="D7404">
        <f>COUNTIF(C$4:C7404,Tabela3[[#This Row],[COMANDA]])</f>
        <v>1</v>
      </c>
      <c r="E7404" t="s">
        <v>89</v>
      </c>
      <c r="F7404" t="s">
        <v>98</v>
      </c>
      <c r="G7404" t="s">
        <v>8</v>
      </c>
      <c r="H7404" t="s">
        <v>204</v>
      </c>
      <c r="I7404" s="2">
        <v>1</v>
      </c>
      <c r="J7404" t="s">
        <v>11</v>
      </c>
      <c r="K7404" s="21">
        <f>INDEX(LISTAS!$H:$Q,MATCH(BASE!H7404,LISTAS!$G:$G,0),MATCH(BASE!J7404,LISTAS!$H$3:$Q$3,0))*Tabela3[[#This Row],[QUANTIDADE]]</f>
        <v>18</v>
      </c>
      <c r="L7404" s="2" t="str">
        <f>TEXT(Tabela3[[#This Row],[DATA]],"MM")</f>
        <v>06</v>
      </c>
      <c r="M7404" s="2">
        <f>WEEKNUM(Tabela3[[#This Row],[DATA]])</f>
        <v>22</v>
      </c>
      <c r="N7404" s="18">
        <f>YEAR(Tabela3[[#This Row],[DATA]])</f>
        <v>2023</v>
      </c>
    </row>
    <row r="7405" spans="2:14">
      <c r="B7405" s="1">
        <v>45078</v>
      </c>
      <c r="C7405">
        <v>15252</v>
      </c>
      <c r="D7405">
        <f>COUNTIF(C$4:C7405,Tabela3[[#This Row],[COMANDA]])</f>
        <v>2</v>
      </c>
      <c r="E7405" t="s">
        <v>89</v>
      </c>
      <c r="F7405" t="s">
        <v>98</v>
      </c>
      <c r="G7405" t="s">
        <v>61</v>
      </c>
      <c r="H7405" t="s">
        <v>199</v>
      </c>
      <c r="I7405" s="2">
        <v>1</v>
      </c>
      <c r="J7405" t="s">
        <v>11</v>
      </c>
      <c r="K7405" s="21">
        <f>INDEX(LISTAS!$H:$Q,MATCH(BASE!H7405,LISTAS!$G:$G,0),MATCH(BASE!J7405,LISTAS!$H$3:$Q$3,0))*Tabela3[[#This Row],[QUANTIDADE]]</f>
        <v>1</v>
      </c>
      <c r="L7405" s="2" t="str">
        <f>TEXT(Tabela3[[#This Row],[DATA]],"MM")</f>
        <v>06</v>
      </c>
      <c r="M7405" s="2">
        <f>WEEKNUM(Tabela3[[#This Row],[DATA]])</f>
        <v>22</v>
      </c>
      <c r="N7405" s="18">
        <f>YEAR(Tabela3[[#This Row],[DATA]])</f>
        <v>2023</v>
      </c>
    </row>
    <row r="7406" spans="2:14">
      <c r="B7406" s="1">
        <v>45078</v>
      </c>
      <c r="C7406">
        <v>15253</v>
      </c>
      <c r="D7406">
        <f>COUNTIF(C$4:C7406,Tabela3[[#This Row],[COMANDA]])</f>
        <v>1</v>
      </c>
      <c r="E7406" t="s">
        <v>90</v>
      </c>
      <c r="F7406" t="s">
        <v>98</v>
      </c>
      <c r="G7406" t="s">
        <v>8</v>
      </c>
      <c r="H7406" t="s">
        <v>43</v>
      </c>
      <c r="I7406" s="2">
        <v>1</v>
      </c>
      <c r="J7406" t="s">
        <v>11</v>
      </c>
      <c r="K7406" s="21">
        <f>INDEX(LISTAS!$H:$Q,MATCH(BASE!H7406,LISTAS!$G:$G,0),MATCH(BASE!J7406,LISTAS!$H$3:$Q$3,0))*Tabela3[[#This Row],[QUANTIDADE]]</f>
        <v>18</v>
      </c>
      <c r="L7406" s="2" t="str">
        <f>TEXT(Tabela3[[#This Row],[DATA]],"MM")</f>
        <v>06</v>
      </c>
      <c r="M7406" s="2">
        <f>WEEKNUM(Tabela3[[#This Row],[DATA]])</f>
        <v>22</v>
      </c>
      <c r="N7406" s="18">
        <f>YEAR(Tabela3[[#This Row],[DATA]])</f>
        <v>2023</v>
      </c>
    </row>
    <row r="7407" spans="2:14">
      <c r="B7407" s="1">
        <v>45078</v>
      </c>
      <c r="C7407">
        <v>15253</v>
      </c>
      <c r="D7407">
        <f>COUNTIF(C$4:C7407,Tabela3[[#This Row],[COMANDA]])</f>
        <v>2</v>
      </c>
      <c r="E7407" t="s">
        <v>90</v>
      </c>
      <c r="F7407" t="s">
        <v>100</v>
      </c>
      <c r="G7407" t="s">
        <v>8</v>
      </c>
      <c r="H7407" t="s">
        <v>47</v>
      </c>
      <c r="I7407" s="2">
        <v>1</v>
      </c>
      <c r="J7407" t="s">
        <v>11</v>
      </c>
      <c r="K7407" s="21">
        <f>INDEX(LISTAS!$H:$Q,MATCH(BASE!H7407,LISTAS!$G:$G,0),MATCH(BASE!J7407,LISTAS!$H$3:$Q$3,0))*Tabela3[[#This Row],[QUANTIDADE]]</f>
        <v>16</v>
      </c>
      <c r="L7407" s="2" t="str">
        <f>TEXT(Tabela3[[#This Row],[DATA]],"MM")</f>
        <v>06</v>
      </c>
      <c r="M7407" s="2">
        <f>WEEKNUM(Tabela3[[#This Row],[DATA]])</f>
        <v>22</v>
      </c>
      <c r="N7407" s="18">
        <f>YEAR(Tabela3[[#This Row],[DATA]])</f>
        <v>2023</v>
      </c>
    </row>
    <row r="7408" spans="2:14">
      <c r="B7408" s="1">
        <v>45078</v>
      </c>
      <c r="C7408">
        <v>15253</v>
      </c>
      <c r="D7408">
        <f>COUNTIF(C$4:C7408,Tabela3[[#This Row],[COMANDA]])</f>
        <v>3</v>
      </c>
      <c r="E7408" t="s">
        <v>90</v>
      </c>
      <c r="F7408" t="s">
        <v>98</v>
      </c>
      <c r="G7408" t="s">
        <v>9</v>
      </c>
      <c r="H7408" t="s">
        <v>142</v>
      </c>
      <c r="I7408" s="2">
        <v>1</v>
      </c>
      <c r="J7408" t="s">
        <v>11</v>
      </c>
      <c r="K7408" s="21">
        <f>INDEX(LISTAS!$H:$Q,MATCH(BASE!H7408,LISTAS!$G:$G,0),MATCH(BASE!J7408,LISTAS!$H$3:$Q$3,0))*Tabela3[[#This Row],[QUANTIDADE]]</f>
        <v>6</v>
      </c>
      <c r="L7408" s="2" t="str">
        <f>TEXT(Tabela3[[#This Row],[DATA]],"MM")</f>
        <v>06</v>
      </c>
      <c r="M7408" s="2">
        <f>WEEKNUM(Tabela3[[#This Row],[DATA]])</f>
        <v>22</v>
      </c>
      <c r="N7408" s="18">
        <f>YEAR(Tabela3[[#This Row],[DATA]])</f>
        <v>2023</v>
      </c>
    </row>
    <row r="7409" spans="2:14">
      <c r="B7409" s="1">
        <v>45078</v>
      </c>
      <c r="C7409">
        <v>15254</v>
      </c>
      <c r="D7409">
        <f>COUNTIF(C$4:C7409,Tabela3[[#This Row],[COMANDA]])</f>
        <v>1</v>
      </c>
      <c r="E7409" t="s">
        <v>90</v>
      </c>
      <c r="F7409" t="s">
        <v>99</v>
      </c>
      <c r="G7409" t="s">
        <v>8</v>
      </c>
      <c r="H7409" t="s">
        <v>211</v>
      </c>
      <c r="I7409" s="2">
        <v>1</v>
      </c>
      <c r="J7409" t="s">
        <v>11</v>
      </c>
      <c r="K7409" s="21">
        <f>INDEX(LISTAS!$H:$Q,MATCH(BASE!H7409,LISTAS!$G:$G,0),MATCH(BASE!J7409,LISTAS!$H$3:$Q$3,0))*Tabela3[[#This Row],[QUANTIDADE]]</f>
        <v>20</v>
      </c>
      <c r="L7409" s="2" t="str">
        <f>TEXT(Tabela3[[#This Row],[DATA]],"MM")</f>
        <v>06</v>
      </c>
      <c r="M7409" s="2">
        <f>WEEKNUM(Tabela3[[#This Row],[DATA]])</f>
        <v>22</v>
      </c>
      <c r="N7409" s="18">
        <f>YEAR(Tabela3[[#This Row],[DATA]])</f>
        <v>2023</v>
      </c>
    </row>
    <row r="7410" spans="2:14">
      <c r="B7410" s="1">
        <v>45078</v>
      </c>
      <c r="C7410">
        <v>15255</v>
      </c>
      <c r="D7410">
        <f>COUNTIF(C$4:C7410,Tabela3[[#This Row],[COMANDA]])</f>
        <v>1</v>
      </c>
      <c r="E7410" t="s">
        <v>90</v>
      </c>
      <c r="F7410" t="s">
        <v>98</v>
      </c>
      <c r="G7410" t="s">
        <v>8</v>
      </c>
      <c r="H7410" t="s">
        <v>84</v>
      </c>
      <c r="I7410" s="2">
        <v>1</v>
      </c>
      <c r="J7410" t="s">
        <v>11</v>
      </c>
      <c r="K7410" s="21">
        <f>INDEX(LISTAS!$H:$Q,MATCH(BASE!H7410,LISTAS!$G:$G,0),MATCH(BASE!J7410,LISTAS!$H$3:$Q$3,0))*Tabela3[[#This Row],[QUANTIDADE]]</f>
        <v>16</v>
      </c>
      <c r="L7410" s="2" t="str">
        <f>TEXT(Tabela3[[#This Row],[DATA]],"MM")</f>
        <v>06</v>
      </c>
      <c r="M7410" s="2">
        <f>WEEKNUM(Tabela3[[#This Row],[DATA]])</f>
        <v>22</v>
      </c>
      <c r="N7410" s="18">
        <f>YEAR(Tabela3[[#This Row],[DATA]])</f>
        <v>2023</v>
      </c>
    </row>
    <row r="7411" spans="2:14">
      <c r="B7411" s="1">
        <v>45078</v>
      </c>
      <c r="C7411">
        <v>15256</v>
      </c>
      <c r="D7411">
        <f>COUNTIF(C$4:C7411,Tabela3[[#This Row],[COMANDA]])</f>
        <v>1</v>
      </c>
      <c r="E7411" t="s">
        <v>90</v>
      </c>
      <c r="F7411" t="s">
        <v>98</v>
      </c>
      <c r="G7411" t="s">
        <v>8</v>
      </c>
      <c r="H7411" t="s">
        <v>42</v>
      </c>
      <c r="I7411" s="2">
        <v>1</v>
      </c>
      <c r="J7411" t="s">
        <v>11</v>
      </c>
      <c r="K7411" s="21">
        <f>INDEX(LISTAS!$H:$Q,MATCH(BASE!H7411,LISTAS!$G:$G,0),MATCH(BASE!J7411,LISTAS!$H$3:$Q$3,0))*Tabela3[[#This Row],[QUANTIDADE]]</f>
        <v>16</v>
      </c>
      <c r="L7411" s="2" t="str">
        <f>TEXT(Tabela3[[#This Row],[DATA]],"MM")</f>
        <v>06</v>
      </c>
      <c r="M7411" s="2">
        <f>WEEKNUM(Tabela3[[#This Row],[DATA]])</f>
        <v>22</v>
      </c>
      <c r="N7411" s="18">
        <f>YEAR(Tabela3[[#This Row],[DATA]])</f>
        <v>2023</v>
      </c>
    </row>
    <row r="7412" spans="2:14">
      <c r="B7412" s="1">
        <v>45078</v>
      </c>
      <c r="C7412">
        <v>15257</v>
      </c>
      <c r="D7412">
        <f>COUNTIF(C$4:C7412,Tabela3[[#This Row],[COMANDA]])</f>
        <v>1</v>
      </c>
      <c r="E7412" t="s">
        <v>90</v>
      </c>
      <c r="F7412" t="s">
        <v>99</v>
      </c>
      <c r="G7412" t="s">
        <v>8</v>
      </c>
      <c r="H7412" t="s">
        <v>204</v>
      </c>
      <c r="I7412" s="2">
        <v>1</v>
      </c>
      <c r="J7412" t="s">
        <v>11</v>
      </c>
      <c r="K7412" s="21">
        <f>INDEX(LISTAS!$H:$Q,MATCH(BASE!H7412,LISTAS!$G:$G,0),MATCH(BASE!J7412,LISTAS!$H$3:$Q$3,0))*Tabela3[[#This Row],[QUANTIDADE]]</f>
        <v>18</v>
      </c>
      <c r="L7412" s="2" t="str">
        <f>TEXT(Tabela3[[#This Row],[DATA]],"MM")</f>
        <v>06</v>
      </c>
      <c r="M7412" s="2">
        <f>WEEKNUM(Tabela3[[#This Row],[DATA]])</f>
        <v>22</v>
      </c>
      <c r="N7412" s="18">
        <f>YEAR(Tabela3[[#This Row],[DATA]])</f>
        <v>2023</v>
      </c>
    </row>
    <row r="7413" spans="2:14">
      <c r="B7413" s="1">
        <v>45078</v>
      </c>
      <c r="C7413">
        <v>15257</v>
      </c>
      <c r="D7413">
        <f>COUNTIF(C$4:C7413,Tabela3[[#This Row],[COMANDA]])</f>
        <v>2</v>
      </c>
      <c r="E7413" t="s">
        <v>90</v>
      </c>
      <c r="F7413" t="s">
        <v>99</v>
      </c>
      <c r="G7413" t="s">
        <v>61</v>
      </c>
      <c r="H7413" t="s">
        <v>199</v>
      </c>
      <c r="I7413" s="2">
        <v>1</v>
      </c>
      <c r="J7413" t="s">
        <v>11</v>
      </c>
      <c r="K7413" s="21">
        <f>INDEX(LISTAS!$H:$Q,MATCH(BASE!H7413,LISTAS!$G:$G,0),MATCH(BASE!J7413,LISTAS!$H$3:$Q$3,0))*Tabela3[[#This Row],[QUANTIDADE]]</f>
        <v>1</v>
      </c>
      <c r="L7413" s="2" t="str">
        <f>TEXT(Tabela3[[#This Row],[DATA]],"MM")</f>
        <v>06</v>
      </c>
      <c r="M7413" s="2">
        <f>WEEKNUM(Tabela3[[#This Row],[DATA]])</f>
        <v>22</v>
      </c>
      <c r="N7413" s="18">
        <f>YEAR(Tabela3[[#This Row],[DATA]])</f>
        <v>2023</v>
      </c>
    </row>
    <row r="7414" spans="2:14">
      <c r="B7414" s="1">
        <v>45078</v>
      </c>
      <c r="C7414">
        <v>15257</v>
      </c>
      <c r="D7414">
        <f>COUNTIF(C$4:C7414,Tabela3[[#This Row],[COMANDA]])</f>
        <v>3</v>
      </c>
      <c r="E7414" t="s">
        <v>90</v>
      </c>
      <c r="F7414" t="s">
        <v>99</v>
      </c>
      <c r="G7414" t="s">
        <v>9</v>
      </c>
      <c r="H7414" t="s">
        <v>385</v>
      </c>
      <c r="I7414" s="2">
        <v>1</v>
      </c>
      <c r="J7414" t="s">
        <v>11</v>
      </c>
      <c r="K7414" s="21">
        <f>INDEX(LISTAS!$H:$Q,MATCH(BASE!H7414,LISTAS!$G:$G,0),MATCH(BASE!J7414,LISTAS!$H$3:$Q$3,0))*Tabela3[[#This Row],[QUANTIDADE]]</f>
        <v>3</v>
      </c>
      <c r="L7414" s="2" t="str">
        <f>TEXT(Tabela3[[#This Row],[DATA]],"MM")</f>
        <v>06</v>
      </c>
      <c r="M7414" s="2">
        <f>WEEKNUM(Tabela3[[#This Row],[DATA]])</f>
        <v>22</v>
      </c>
      <c r="N7414" s="18">
        <f>YEAR(Tabela3[[#This Row],[DATA]])</f>
        <v>2023</v>
      </c>
    </row>
    <row r="7415" spans="2:14">
      <c r="B7415" s="1">
        <v>45078</v>
      </c>
      <c r="C7415">
        <v>15258</v>
      </c>
      <c r="D7415">
        <f>COUNTIF(C$4:C7415,Tabela3[[#This Row],[COMANDA]])</f>
        <v>1</v>
      </c>
      <c r="E7415" t="s">
        <v>89</v>
      </c>
      <c r="F7415" t="s">
        <v>98</v>
      </c>
      <c r="G7415" t="s">
        <v>8</v>
      </c>
      <c r="H7415" t="s">
        <v>47</v>
      </c>
      <c r="I7415" s="2">
        <v>1</v>
      </c>
      <c r="J7415" t="s">
        <v>11</v>
      </c>
      <c r="K7415" s="21">
        <f>INDEX(LISTAS!$H:$Q,MATCH(BASE!H7415,LISTAS!$G:$G,0),MATCH(BASE!J7415,LISTAS!$H$3:$Q$3,0))*Tabela3[[#This Row],[QUANTIDADE]]</f>
        <v>16</v>
      </c>
      <c r="L7415" s="2" t="str">
        <f>TEXT(Tabela3[[#This Row],[DATA]],"MM")</f>
        <v>06</v>
      </c>
      <c r="M7415" s="2">
        <f>WEEKNUM(Tabela3[[#This Row],[DATA]])</f>
        <v>22</v>
      </c>
      <c r="N7415" s="18">
        <f>YEAR(Tabela3[[#This Row],[DATA]])</f>
        <v>2023</v>
      </c>
    </row>
    <row r="7416" spans="2:14">
      <c r="B7416" s="1">
        <v>45078</v>
      </c>
      <c r="C7416">
        <v>15258</v>
      </c>
      <c r="D7416">
        <f>COUNTIF(C$4:C7416,Tabela3[[#This Row],[COMANDA]])</f>
        <v>2</v>
      </c>
      <c r="E7416" t="s">
        <v>89</v>
      </c>
      <c r="F7416" t="s">
        <v>98</v>
      </c>
      <c r="G7416" t="s">
        <v>8</v>
      </c>
      <c r="H7416" t="s">
        <v>84</v>
      </c>
      <c r="I7416" s="2">
        <v>1</v>
      </c>
      <c r="J7416" t="s">
        <v>11</v>
      </c>
      <c r="K7416" s="21">
        <f>INDEX(LISTAS!$H:$Q,MATCH(BASE!H7416,LISTAS!$G:$G,0),MATCH(BASE!J7416,LISTAS!$H$3:$Q$3,0))*Tabela3[[#This Row],[QUANTIDADE]]</f>
        <v>16</v>
      </c>
      <c r="L7416" s="2" t="str">
        <f>TEXT(Tabela3[[#This Row],[DATA]],"MM")</f>
        <v>06</v>
      </c>
      <c r="M7416" s="2">
        <f>WEEKNUM(Tabela3[[#This Row],[DATA]])</f>
        <v>22</v>
      </c>
      <c r="N7416" s="18">
        <f>YEAR(Tabela3[[#This Row],[DATA]])</f>
        <v>2023</v>
      </c>
    </row>
    <row r="7417" spans="2:14">
      <c r="B7417" s="1">
        <v>45078</v>
      </c>
      <c r="C7417">
        <v>15258</v>
      </c>
      <c r="D7417">
        <f>COUNTIF(C$4:C7417,Tabela3[[#This Row],[COMANDA]])</f>
        <v>3</v>
      </c>
      <c r="E7417" t="s">
        <v>89</v>
      </c>
      <c r="F7417" t="s">
        <v>98</v>
      </c>
      <c r="G7417" t="s">
        <v>10</v>
      </c>
      <c r="H7417" t="s">
        <v>123</v>
      </c>
      <c r="I7417" s="2">
        <v>1</v>
      </c>
      <c r="J7417" t="s">
        <v>11</v>
      </c>
      <c r="K7417" s="21">
        <f>INDEX(LISTAS!$H:$Q,MATCH(BASE!H7417,LISTAS!$G:$G,0),MATCH(BASE!J7417,LISTAS!$H$3:$Q$3,0))*Tabela3[[#This Row],[QUANTIDADE]]</f>
        <v>1</v>
      </c>
      <c r="L7417" s="2" t="str">
        <f>TEXT(Tabela3[[#This Row],[DATA]],"MM")</f>
        <v>06</v>
      </c>
      <c r="M7417" s="2">
        <f>WEEKNUM(Tabela3[[#This Row],[DATA]])</f>
        <v>22</v>
      </c>
      <c r="N7417" s="18">
        <f>YEAR(Tabela3[[#This Row],[DATA]])</f>
        <v>2023</v>
      </c>
    </row>
    <row r="7418" spans="2:14">
      <c r="B7418" s="1">
        <v>45078</v>
      </c>
      <c r="C7418">
        <v>15259</v>
      </c>
      <c r="D7418">
        <f>COUNTIF(C$4:C7418,Tabela3[[#This Row],[COMANDA]])</f>
        <v>1</v>
      </c>
      <c r="E7418" t="s">
        <v>90</v>
      </c>
      <c r="G7418" t="s">
        <v>8</v>
      </c>
      <c r="H7418" t="s">
        <v>202</v>
      </c>
      <c r="I7418" s="2">
        <v>3</v>
      </c>
      <c r="J7418" t="s">
        <v>11</v>
      </c>
      <c r="K7418" s="21">
        <f>INDEX(LISTAS!$H:$Q,MATCH(BASE!H7418,LISTAS!$G:$G,0),MATCH(BASE!J7418,LISTAS!$H$3:$Q$3,0))*Tabela3[[#This Row],[QUANTIDADE]]</f>
        <v>60</v>
      </c>
      <c r="L7418" s="2" t="str">
        <f>TEXT(Tabela3[[#This Row],[DATA]],"MM")</f>
        <v>06</v>
      </c>
      <c r="M7418" s="2">
        <f>WEEKNUM(Tabela3[[#This Row],[DATA]])</f>
        <v>22</v>
      </c>
      <c r="N7418" s="18">
        <f>YEAR(Tabela3[[#This Row],[DATA]])</f>
        <v>2023</v>
      </c>
    </row>
    <row r="7419" spans="2:14">
      <c r="B7419" s="1">
        <v>45078</v>
      </c>
      <c r="C7419">
        <v>15259</v>
      </c>
      <c r="D7419">
        <f>COUNTIF(C$4:C7419,Tabela3[[#This Row],[COMANDA]])</f>
        <v>2</v>
      </c>
      <c r="E7419" t="s">
        <v>90</v>
      </c>
      <c r="G7419" t="s">
        <v>9</v>
      </c>
      <c r="H7419" t="s">
        <v>131</v>
      </c>
      <c r="I7419" s="2">
        <v>1</v>
      </c>
      <c r="J7419" t="s">
        <v>11</v>
      </c>
      <c r="K7419" s="21">
        <f>INDEX(LISTAS!$H:$Q,MATCH(BASE!H7419,LISTAS!$G:$G,0),MATCH(BASE!J7419,LISTAS!$H$3:$Q$3,0))*Tabela3[[#This Row],[QUANTIDADE]]</f>
        <v>4</v>
      </c>
      <c r="L7419" s="2" t="str">
        <f>TEXT(Tabela3[[#This Row],[DATA]],"MM")</f>
        <v>06</v>
      </c>
      <c r="M7419" s="2">
        <f>WEEKNUM(Tabela3[[#This Row],[DATA]])</f>
        <v>22</v>
      </c>
      <c r="N7419" s="18">
        <f>YEAR(Tabela3[[#This Row],[DATA]])</f>
        <v>2023</v>
      </c>
    </row>
    <row r="7420" spans="2:14">
      <c r="B7420" s="1">
        <v>45078</v>
      </c>
      <c r="C7420">
        <v>15259</v>
      </c>
      <c r="D7420">
        <f>COUNTIF(C$4:C7420,Tabela3[[#This Row],[COMANDA]])</f>
        <v>3</v>
      </c>
      <c r="E7420" t="s">
        <v>90</v>
      </c>
      <c r="G7420" t="s">
        <v>9</v>
      </c>
      <c r="H7420" t="s">
        <v>140</v>
      </c>
      <c r="I7420" s="2">
        <v>1</v>
      </c>
      <c r="J7420" t="s">
        <v>11</v>
      </c>
      <c r="K7420" s="21">
        <f>INDEX(LISTAS!$H:$Q,MATCH(BASE!H7420,LISTAS!$G:$G,0),MATCH(BASE!J7420,LISTAS!$H$3:$Q$3,0))*Tabela3[[#This Row],[QUANTIDADE]]</f>
        <v>3</v>
      </c>
      <c r="L7420" s="2" t="str">
        <f>TEXT(Tabela3[[#This Row],[DATA]],"MM")</f>
        <v>06</v>
      </c>
      <c r="M7420" s="2">
        <f>WEEKNUM(Tabela3[[#This Row],[DATA]])</f>
        <v>22</v>
      </c>
      <c r="N7420" s="18">
        <f>YEAR(Tabela3[[#This Row],[DATA]])</f>
        <v>2023</v>
      </c>
    </row>
    <row r="7421" spans="2:14">
      <c r="B7421" s="1">
        <v>45078</v>
      </c>
      <c r="C7421">
        <v>15260</v>
      </c>
      <c r="D7421">
        <f>COUNTIF(C$4:C7421,Tabela3[[#This Row],[COMANDA]])</f>
        <v>1</v>
      </c>
      <c r="E7421" t="s">
        <v>90</v>
      </c>
      <c r="F7421" t="s">
        <v>98</v>
      </c>
      <c r="G7421" t="s">
        <v>8</v>
      </c>
      <c r="H7421" t="s">
        <v>204</v>
      </c>
      <c r="I7421" s="2">
        <v>1</v>
      </c>
      <c r="J7421" t="s">
        <v>11</v>
      </c>
      <c r="K7421" s="21">
        <f>INDEX(LISTAS!$H:$Q,MATCH(BASE!H7421,LISTAS!$G:$G,0),MATCH(BASE!J7421,LISTAS!$H$3:$Q$3,0))*Tabela3[[#This Row],[QUANTIDADE]]</f>
        <v>18</v>
      </c>
      <c r="L7421" s="2" t="str">
        <f>TEXT(Tabela3[[#This Row],[DATA]],"MM")</f>
        <v>06</v>
      </c>
      <c r="M7421" s="2">
        <f>WEEKNUM(Tabela3[[#This Row],[DATA]])</f>
        <v>22</v>
      </c>
      <c r="N7421" s="18">
        <f>YEAR(Tabela3[[#This Row],[DATA]])</f>
        <v>2023</v>
      </c>
    </row>
    <row r="7422" spans="2:14">
      <c r="B7422" s="1">
        <v>45078</v>
      </c>
      <c r="C7422">
        <v>15260</v>
      </c>
      <c r="D7422">
        <f>COUNTIF(C$4:C7422,Tabela3[[#This Row],[COMANDA]])</f>
        <v>2</v>
      </c>
      <c r="E7422" t="s">
        <v>90</v>
      </c>
      <c r="F7422" t="s">
        <v>375</v>
      </c>
      <c r="G7422" t="s">
        <v>8</v>
      </c>
      <c r="H7422" t="s">
        <v>204</v>
      </c>
      <c r="I7422" s="2">
        <v>1</v>
      </c>
      <c r="J7422" t="s">
        <v>11</v>
      </c>
      <c r="K7422" s="21">
        <f>INDEX(LISTAS!$H:$Q,MATCH(BASE!H7422,LISTAS!$G:$G,0),MATCH(BASE!J7422,LISTAS!$H$3:$Q$3,0))*Tabela3[[#This Row],[QUANTIDADE]]</f>
        <v>18</v>
      </c>
      <c r="L7422" s="2" t="str">
        <f>TEXT(Tabela3[[#This Row],[DATA]],"MM")</f>
        <v>06</v>
      </c>
      <c r="M7422" s="2">
        <f>WEEKNUM(Tabela3[[#This Row],[DATA]])</f>
        <v>22</v>
      </c>
      <c r="N7422" s="18">
        <f>YEAR(Tabela3[[#This Row],[DATA]])</f>
        <v>2023</v>
      </c>
    </row>
    <row r="7423" spans="2:14">
      <c r="B7423" s="1">
        <v>45078</v>
      </c>
      <c r="C7423">
        <v>15260</v>
      </c>
      <c r="D7423">
        <f>COUNTIF(C$4:C7423,Tabela3[[#This Row],[COMANDA]])</f>
        <v>3</v>
      </c>
      <c r="E7423" t="s">
        <v>90</v>
      </c>
      <c r="F7423" t="s">
        <v>98</v>
      </c>
      <c r="G7423" t="s">
        <v>61</v>
      </c>
      <c r="H7423" t="s">
        <v>469</v>
      </c>
      <c r="I7423" s="2">
        <v>1</v>
      </c>
      <c r="J7423" t="s">
        <v>11</v>
      </c>
      <c r="K7423" s="21">
        <f>INDEX(LISTAS!$H:$Q,MATCH(BASE!H7423,LISTAS!$G:$G,0),MATCH(BASE!J7423,LISTAS!$H$3:$Q$3,0))*Tabela3[[#This Row],[QUANTIDADE]]</f>
        <v>6</v>
      </c>
      <c r="L7423" s="2" t="str">
        <f>TEXT(Tabela3[[#This Row],[DATA]],"MM")</f>
        <v>06</v>
      </c>
      <c r="M7423" s="2">
        <f>WEEKNUM(Tabela3[[#This Row],[DATA]])</f>
        <v>22</v>
      </c>
      <c r="N7423" s="18">
        <f>YEAR(Tabela3[[#This Row],[DATA]])</f>
        <v>2023</v>
      </c>
    </row>
    <row r="7424" spans="2:14">
      <c r="B7424" s="1">
        <v>45078</v>
      </c>
      <c r="C7424">
        <v>15260</v>
      </c>
      <c r="D7424">
        <f>COUNTIF(C$4:C7424,Tabela3[[#This Row],[COMANDA]])</f>
        <v>4</v>
      </c>
      <c r="E7424" t="s">
        <v>90</v>
      </c>
      <c r="F7424" t="s">
        <v>375</v>
      </c>
      <c r="G7424" t="s">
        <v>61</v>
      </c>
      <c r="H7424" t="s">
        <v>199</v>
      </c>
      <c r="I7424" s="2">
        <v>1</v>
      </c>
      <c r="J7424" t="s">
        <v>11</v>
      </c>
      <c r="K7424" s="21">
        <f>INDEX(LISTAS!$H:$Q,MATCH(BASE!H7424,LISTAS!$G:$G,0),MATCH(BASE!J7424,LISTAS!$H$3:$Q$3,0))*Tabela3[[#This Row],[QUANTIDADE]]</f>
        <v>1</v>
      </c>
      <c r="L7424" s="2" t="str">
        <f>TEXT(Tabela3[[#This Row],[DATA]],"MM")</f>
        <v>06</v>
      </c>
      <c r="M7424" s="2">
        <f>WEEKNUM(Tabela3[[#This Row],[DATA]])</f>
        <v>22</v>
      </c>
      <c r="N7424" s="18">
        <f>YEAR(Tabela3[[#This Row],[DATA]])</f>
        <v>2023</v>
      </c>
    </row>
    <row r="7425" spans="2:14">
      <c r="B7425" s="1">
        <v>45078</v>
      </c>
      <c r="C7425">
        <v>15261</v>
      </c>
      <c r="D7425">
        <f>COUNTIF(C$4:C7425,Tabela3[[#This Row],[COMANDA]])</f>
        <v>1</v>
      </c>
      <c r="E7425" t="s">
        <v>90</v>
      </c>
      <c r="F7425" t="s">
        <v>98</v>
      </c>
      <c r="G7425" t="s">
        <v>8</v>
      </c>
      <c r="H7425" t="s">
        <v>204</v>
      </c>
      <c r="I7425" s="2">
        <v>1</v>
      </c>
      <c r="J7425" t="s">
        <v>11</v>
      </c>
      <c r="K7425" s="21">
        <f>INDEX(LISTAS!$H:$Q,MATCH(BASE!H7425,LISTAS!$G:$G,0),MATCH(BASE!J7425,LISTAS!$H$3:$Q$3,0))*Tabela3[[#This Row],[QUANTIDADE]]</f>
        <v>18</v>
      </c>
      <c r="L7425" s="2" t="str">
        <f>TEXT(Tabela3[[#This Row],[DATA]],"MM")</f>
        <v>06</v>
      </c>
      <c r="M7425" s="2">
        <f>WEEKNUM(Tabela3[[#This Row],[DATA]])</f>
        <v>22</v>
      </c>
      <c r="N7425" s="18">
        <f>YEAR(Tabela3[[#This Row],[DATA]])</f>
        <v>2023</v>
      </c>
    </row>
    <row r="7426" spans="2:14">
      <c r="B7426" s="1">
        <v>45078</v>
      </c>
      <c r="C7426">
        <v>15262</v>
      </c>
      <c r="D7426">
        <f>COUNTIF(C$4:C7426,Tabela3[[#This Row],[COMANDA]])</f>
        <v>1</v>
      </c>
      <c r="E7426" t="s">
        <v>90</v>
      </c>
      <c r="F7426" t="s">
        <v>99</v>
      </c>
      <c r="G7426" t="s">
        <v>8</v>
      </c>
      <c r="H7426" t="s">
        <v>40</v>
      </c>
      <c r="I7426" s="2">
        <v>1</v>
      </c>
      <c r="J7426" t="s">
        <v>11</v>
      </c>
      <c r="K7426" s="21">
        <f>INDEX(LISTAS!$H:$Q,MATCH(BASE!H7426,LISTAS!$G:$G,0),MATCH(BASE!J7426,LISTAS!$H$3:$Q$3,0))*Tabela3[[#This Row],[QUANTIDADE]]</f>
        <v>14</v>
      </c>
      <c r="L7426" s="2" t="str">
        <f>TEXT(Tabela3[[#This Row],[DATA]],"MM")</f>
        <v>06</v>
      </c>
      <c r="M7426" s="2">
        <f>WEEKNUM(Tabela3[[#This Row],[DATA]])</f>
        <v>22</v>
      </c>
      <c r="N7426" s="18">
        <f>YEAR(Tabela3[[#This Row],[DATA]])</f>
        <v>2023</v>
      </c>
    </row>
    <row r="7427" spans="2:14">
      <c r="B7427" s="1">
        <v>45078</v>
      </c>
      <c r="C7427" t="s">
        <v>534</v>
      </c>
      <c r="D7427">
        <f>COUNTIF(C$4:C7427,Tabela3[[#This Row],[COMANDA]])</f>
        <v>1</v>
      </c>
      <c r="E7427" t="s">
        <v>1</v>
      </c>
      <c r="F7427" t="s">
        <v>98</v>
      </c>
      <c r="G7427" t="s">
        <v>62</v>
      </c>
      <c r="H7427" t="s">
        <v>192</v>
      </c>
      <c r="I7427" s="2">
        <v>1</v>
      </c>
      <c r="J7427" t="s">
        <v>11</v>
      </c>
      <c r="K7427" s="21">
        <f>INDEX(LISTAS!$H:$Q,MATCH(BASE!H7427,LISTAS!$G:$G,0),MATCH(BASE!J7427,LISTAS!$H$3:$Q$3,0))*Tabela3[[#This Row],[QUANTIDADE]]</f>
        <v>6</v>
      </c>
      <c r="L7427" s="2" t="str">
        <f>TEXT(Tabela3[[#This Row],[DATA]],"MM")</f>
        <v>06</v>
      </c>
      <c r="M7427" s="2">
        <f>WEEKNUM(Tabela3[[#This Row],[DATA]])</f>
        <v>22</v>
      </c>
      <c r="N7427" s="18">
        <f>YEAR(Tabela3[[#This Row],[DATA]])</f>
        <v>2023</v>
      </c>
    </row>
    <row r="7428" spans="2:14">
      <c r="B7428" s="1">
        <v>45078</v>
      </c>
      <c r="C7428">
        <v>15263</v>
      </c>
      <c r="D7428">
        <f>COUNTIF(C$4:C7428,Tabela3[[#This Row],[COMANDA]])</f>
        <v>1</v>
      </c>
      <c r="E7428" t="s">
        <v>90</v>
      </c>
      <c r="F7428" t="s">
        <v>99</v>
      </c>
      <c r="G7428" t="s">
        <v>8</v>
      </c>
      <c r="H7428" t="s">
        <v>206</v>
      </c>
      <c r="I7428" s="2">
        <v>1</v>
      </c>
      <c r="J7428" t="s">
        <v>11</v>
      </c>
      <c r="K7428" s="21">
        <f>INDEX(LISTAS!$H:$Q,MATCH(BASE!H7428,LISTAS!$G:$G,0),MATCH(BASE!J7428,LISTAS!$H$3:$Q$3,0))*Tabela3[[#This Row],[QUANTIDADE]]</f>
        <v>18</v>
      </c>
      <c r="L7428" s="2" t="str">
        <f>TEXT(Tabela3[[#This Row],[DATA]],"MM")</f>
        <v>06</v>
      </c>
      <c r="M7428" s="2">
        <f>WEEKNUM(Tabela3[[#This Row],[DATA]])</f>
        <v>22</v>
      </c>
      <c r="N7428" s="18">
        <f>YEAR(Tabela3[[#This Row],[DATA]])</f>
        <v>2023</v>
      </c>
    </row>
    <row r="7429" spans="2:14">
      <c r="B7429" s="1">
        <v>45078</v>
      </c>
      <c r="C7429">
        <v>15264</v>
      </c>
      <c r="D7429">
        <f>COUNTIF(C$4:C7429,Tabela3[[#This Row],[COMANDA]])</f>
        <v>1</v>
      </c>
      <c r="E7429" t="s">
        <v>90</v>
      </c>
      <c r="F7429" t="s">
        <v>99</v>
      </c>
      <c r="G7429" t="s">
        <v>8</v>
      </c>
      <c r="H7429" t="s">
        <v>204</v>
      </c>
      <c r="I7429" s="2">
        <v>1</v>
      </c>
      <c r="J7429" t="s">
        <v>11</v>
      </c>
      <c r="K7429" s="21">
        <f>INDEX(LISTAS!$H:$Q,MATCH(BASE!H7429,LISTAS!$G:$G,0),MATCH(BASE!J7429,LISTAS!$H$3:$Q$3,0))*Tabela3[[#This Row],[QUANTIDADE]]</f>
        <v>18</v>
      </c>
      <c r="L7429" s="2" t="str">
        <f>TEXT(Tabela3[[#This Row],[DATA]],"MM")</f>
        <v>06</v>
      </c>
      <c r="M7429" s="2">
        <f>WEEKNUM(Tabela3[[#This Row],[DATA]])</f>
        <v>22</v>
      </c>
      <c r="N7429" s="18">
        <f>YEAR(Tabela3[[#This Row],[DATA]])</f>
        <v>2023</v>
      </c>
    </row>
    <row r="7430" spans="2:14">
      <c r="B7430" s="1">
        <v>45078</v>
      </c>
      <c r="C7430">
        <v>15264</v>
      </c>
      <c r="D7430">
        <f>COUNTIF(C$4:C7430,Tabela3[[#This Row],[COMANDA]])</f>
        <v>2</v>
      </c>
      <c r="E7430" t="s">
        <v>90</v>
      </c>
      <c r="F7430" t="s">
        <v>99</v>
      </c>
      <c r="G7430" t="s">
        <v>61</v>
      </c>
      <c r="H7430" t="s">
        <v>199</v>
      </c>
      <c r="I7430" s="2">
        <v>1</v>
      </c>
      <c r="J7430" t="s">
        <v>11</v>
      </c>
      <c r="K7430" s="21">
        <f>INDEX(LISTAS!$H:$Q,MATCH(BASE!H7430,LISTAS!$G:$G,0),MATCH(BASE!J7430,LISTAS!$H$3:$Q$3,0))*Tabela3[[#This Row],[QUANTIDADE]]</f>
        <v>1</v>
      </c>
      <c r="L7430" s="2" t="str">
        <f>TEXT(Tabela3[[#This Row],[DATA]],"MM")</f>
        <v>06</v>
      </c>
      <c r="M7430" s="2">
        <f>WEEKNUM(Tabela3[[#This Row],[DATA]])</f>
        <v>22</v>
      </c>
      <c r="N7430" s="18">
        <f>YEAR(Tabela3[[#This Row],[DATA]])</f>
        <v>2023</v>
      </c>
    </row>
    <row r="7431" spans="2:14">
      <c r="B7431" s="1">
        <v>45078</v>
      </c>
      <c r="C7431">
        <v>15265</v>
      </c>
      <c r="D7431">
        <f>COUNTIF(C$4:C7431,Tabela3[[#This Row],[COMANDA]])</f>
        <v>1</v>
      </c>
      <c r="E7431" t="s">
        <v>90</v>
      </c>
      <c r="F7431" t="s">
        <v>98</v>
      </c>
      <c r="G7431" t="s">
        <v>8</v>
      </c>
      <c r="H7431" t="s">
        <v>84</v>
      </c>
      <c r="I7431" s="2">
        <v>1</v>
      </c>
      <c r="J7431" t="s">
        <v>11</v>
      </c>
      <c r="K7431" s="21">
        <f>INDEX(LISTAS!$H:$Q,MATCH(BASE!H7431,LISTAS!$G:$G,0),MATCH(BASE!J7431,LISTAS!$H$3:$Q$3,0))*Tabela3[[#This Row],[QUANTIDADE]]</f>
        <v>16</v>
      </c>
      <c r="L7431" s="2" t="str">
        <f>TEXT(Tabela3[[#This Row],[DATA]],"MM")</f>
        <v>06</v>
      </c>
      <c r="M7431" s="2">
        <f>WEEKNUM(Tabela3[[#This Row],[DATA]])</f>
        <v>22</v>
      </c>
      <c r="N7431" s="18">
        <f>YEAR(Tabela3[[#This Row],[DATA]])</f>
        <v>2023</v>
      </c>
    </row>
    <row r="7432" spans="2:14">
      <c r="B7432" s="1">
        <v>45078</v>
      </c>
      <c r="C7432">
        <v>15265</v>
      </c>
      <c r="D7432">
        <f>COUNTIF(C$4:C7432,Tabela3[[#This Row],[COMANDA]])</f>
        <v>2</v>
      </c>
      <c r="E7432" t="s">
        <v>90</v>
      </c>
      <c r="F7432" t="s">
        <v>98</v>
      </c>
      <c r="G7432" t="s">
        <v>9</v>
      </c>
      <c r="H7432" t="s">
        <v>138</v>
      </c>
      <c r="I7432" s="2">
        <v>1</v>
      </c>
      <c r="J7432" t="s">
        <v>11</v>
      </c>
      <c r="K7432" s="21">
        <f>INDEX(LISTAS!$H:$Q,MATCH(BASE!H7432,LISTAS!$G:$G,0),MATCH(BASE!J7432,LISTAS!$H$3:$Q$3,0))*Tabela3[[#This Row],[QUANTIDADE]]</f>
        <v>4</v>
      </c>
      <c r="L7432" s="2" t="str">
        <f>TEXT(Tabela3[[#This Row],[DATA]],"MM")</f>
        <v>06</v>
      </c>
      <c r="M7432" s="2">
        <f>WEEKNUM(Tabela3[[#This Row],[DATA]])</f>
        <v>22</v>
      </c>
      <c r="N7432" s="18">
        <f>YEAR(Tabela3[[#This Row],[DATA]])</f>
        <v>2023</v>
      </c>
    </row>
    <row r="7433" spans="2:14">
      <c r="B7433" s="1">
        <v>45078</v>
      </c>
      <c r="C7433">
        <v>15266</v>
      </c>
      <c r="D7433">
        <f>COUNTIF(C$4:C7433,Tabela3[[#This Row],[COMANDA]])</f>
        <v>1</v>
      </c>
      <c r="E7433" t="s">
        <v>90</v>
      </c>
      <c r="F7433" t="s">
        <v>98</v>
      </c>
      <c r="G7433" t="s">
        <v>8</v>
      </c>
      <c r="H7433" t="s">
        <v>42</v>
      </c>
      <c r="I7433" s="2">
        <v>1</v>
      </c>
      <c r="J7433" t="s">
        <v>11</v>
      </c>
      <c r="K7433" s="21">
        <f>INDEX(LISTAS!$H:$Q,MATCH(BASE!H7433,LISTAS!$G:$G,0),MATCH(BASE!J7433,LISTAS!$H$3:$Q$3,0))*Tabela3[[#This Row],[QUANTIDADE]]</f>
        <v>16</v>
      </c>
      <c r="L7433" s="2" t="str">
        <f>TEXT(Tabela3[[#This Row],[DATA]],"MM")</f>
        <v>06</v>
      </c>
      <c r="M7433" s="2">
        <f>WEEKNUM(Tabela3[[#This Row],[DATA]])</f>
        <v>22</v>
      </c>
      <c r="N7433" s="18">
        <f>YEAR(Tabela3[[#This Row],[DATA]])</f>
        <v>2023</v>
      </c>
    </row>
    <row r="7434" spans="2:14">
      <c r="B7434" s="1">
        <v>45078</v>
      </c>
      <c r="C7434">
        <v>15267</v>
      </c>
      <c r="D7434">
        <f>COUNTIF(C$4:C7434,Tabela3[[#This Row],[COMANDA]])</f>
        <v>1</v>
      </c>
      <c r="E7434" t="s">
        <v>90</v>
      </c>
      <c r="F7434" t="s">
        <v>375</v>
      </c>
      <c r="G7434" t="s">
        <v>8</v>
      </c>
      <c r="H7434" t="s">
        <v>211</v>
      </c>
      <c r="I7434" s="2">
        <v>1</v>
      </c>
      <c r="J7434" t="s">
        <v>12</v>
      </c>
      <c r="K7434" s="21">
        <f>INDEX(LISTAS!$H:$Q,MATCH(BASE!H7434,LISTAS!$G:$G,0),MATCH(BASE!J7434,LISTAS!$H$3:$Q$3,0))*Tabela3[[#This Row],[QUANTIDADE]]</f>
        <v>18</v>
      </c>
      <c r="L7434" s="2" t="str">
        <f>TEXT(Tabela3[[#This Row],[DATA]],"MM")</f>
        <v>06</v>
      </c>
      <c r="M7434" s="2">
        <f>WEEKNUM(Tabela3[[#This Row],[DATA]])</f>
        <v>22</v>
      </c>
      <c r="N7434" s="18">
        <f>YEAR(Tabela3[[#This Row],[DATA]])</f>
        <v>2023</v>
      </c>
    </row>
    <row r="7435" spans="2:14">
      <c r="B7435" s="1">
        <v>45078</v>
      </c>
      <c r="C7435">
        <v>15268</v>
      </c>
      <c r="D7435">
        <f>COUNTIF(C$4:C7435,Tabela3[[#This Row],[COMANDA]])</f>
        <v>1</v>
      </c>
      <c r="E7435" t="s">
        <v>89</v>
      </c>
      <c r="F7435" t="s">
        <v>99</v>
      </c>
      <c r="G7435" t="s">
        <v>8</v>
      </c>
      <c r="H7435" t="s">
        <v>47</v>
      </c>
      <c r="I7435" s="2">
        <v>1</v>
      </c>
      <c r="J7435" t="s">
        <v>11</v>
      </c>
      <c r="K7435" s="21">
        <f>INDEX(LISTAS!$H:$Q,MATCH(BASE!H7435,LISTAS!$G:$G,0),MATCH(BASE!J7435,LISTAS!$H$3:$Q$3,0))*Tabela3[[#This Row],[QUANTIDADE]]</f>
        <v>16</v>
      </c>
      <c r="L7435" s="2" t="str">
        <f>TEXT(Tabela3[[#This Row],[DATA]],"MM")</f>
        <v>06</v>
      </c>
      <c r="M7435" s="2">
        <f>WEEKNUM(Tabela3[[#This Row],[DATA]])</f>
        <v>22</v>
      </c>
      <c r="N7435" s="18">
        <f>YEAR(Tabela3[[#This Row],[DATA]])</f>
        <v>2023</v>
      </c>
    </row>
    <row r="7436" spans="2:14">
      <c r="B7436" s="1">
        <v>45078</v>
      </c>
      <c r="C7436">
        <v>15268</v>
      </c>
      <c r="D7436">
        <f>COUNTIF(C$4:C7436,Tabela3[[#This Row],[COMANDA]])</f>
        <v>2</v>
      </c>
      <c r="E7436" t="s">
        <v>89</v>
      </c>
      <c r="F7436" t="s">
        <v>99</v>
      </c>
      <c r="G7436" t="s">
        <v>9</v>
      </c>
      <c r="H7436" t="s">
        <v>132</v>
      </c>
      <c r="I7436" s="2">
        <v>1</v>
      </c>
      <c r="J7436" t="s">
        <v>11</v>
      </c>
      <c r="K7436" s="21">
        <f>INDEX(LISTAS!$H:$Q,MATCH(BASE!H7436,LISTAS!$G:$G,0),MATCH(BASE!J7436,LISTAS!$H$3:$Q$3,0))*Tabela3[[#This Row],[QUANTIDADE]]</f>
        <v>3</v>
      </c>
      <c r="L7436" s="2" t="str">
        <f>TEXT(Tabela3[[#This Row],[DATA]],"MM")</f>
        <v>06</v>
      </c>
      <c r="M7436" s="2">
        <f>WEEKNUM(Tabela3[[#This Row],[DATA]])</f>
        <v>22</v>
      </c>
      <c r="N7436" s="18">
        <f>YEAR(Tabela3[[#This Row],[DATA]])</f>
        <v>2023</v>
      </c>
    </row>
    <row r="7437" spans="2:14">
      <c r="B7437" s="1">
        <v>45078</v>
      </c>
      <c r="C7437">
        <v>15269</v>
      </c>
      <c r="D7437">
        <f>COUNTIF(C$4:C7437,Tabela3[[#This Row],[COMANDA]])</f>
        <v>1</v>
      </c>
      <c r="E7437" t="s">
        <v>90</v>
      </c>
      <c r="F7437" t="s">
        <v>375</v>
      </c>
      <c r="G7437" t="s">
        <v>8</v>
      </c>
      <c r="H7437" t="s">
        <v>206</v>
      </c>
      <c r="I7437" s="2">
        <v>2</v>
      </c>
      <c r="J7437" t="s">
        <v>11</v>
      </c>
      <c r="K7437" s="21">
        <f>INDEX(LISTAS!$H:$Q,MATCH(BASE!H7437,LISTAS!$G:$G,0),MATCH(BASE!J7437,LISTAS!$H$3:$Q$3,0))*Tabela3[[#This Row],[QUANTIDADE]]</f>
        <v>36</v>
      </c>
      <c r="L7437" s="2" t="str">
        <f>TEXT(Tabela3[[#This Row],[DATA]],"MM")</f>
        <v>06</v>
      </c>
      <c r="M7437" s="2">
        <f>WEEKNUM(Tabela3[[#This Row],[DATA]])</f>
        <v>22</v>
      </c>
      <c r="N7437" s="18">
        <f>YEAR(Tabela3[[#This Row],[DATA]])</f>
        <v>2023</v>
      </c>
    </row>
    <row r="7438" spans="2:14">
      <c r="B7438" s="1">
        <v>45078</v>
      </c>
      <c r="C7438">
        <v>15269</v>
      </c>
      <c r="D7438">
        <f>COUNTIF(C$4:C7438,Tabela3[[#This Row],[COMANDA]])</f>
        <v>2</v>
      </c>
      <c r="E7438" t="s">
        <v>90</v>
      </c>
      <c r="F7438" t="s">
        <v>375</v>
      </c>
      <c r="G7438" t="s">
        <v>61</v>
      </c>
      <c r="H7438" t="s">
        <v>163</v>
      </c>
      <c r="I7438" s="2">
        <v>2</v>
      </c>
      <c r="J7438" t="s">
        <v>11</v>
      </c>
      <c r="K7438" s="21">
        <f>INDEX(LISTAS!$H:$Q,MATCH(BASE!H7438,LISTAS!$G:$G,0),MATCH(BASE!J7438,LISTAS!$H$3:$Q$3,0))*Tabela3[[#This Row],[QUANTIDADE]]</f>
        <v>8</v>
      </c>
      <c r="L7438" s="2" t="str">
        <f>TEXT(Tabela3[[#This Row],[DATA]],"MM")</f>
        <v>06</v>
      </c>
      <c r="M7438" s="2">
        <f>WEEKNUM(Tabela3[[#This Row],[DATA]])</f>
        <v>22</v>
      </c>
      <c r="N7438" s="18">
        <f>YEAR(Tabela3[[#This Row],[DATA]])</f>
        <v>2023</v>
      </c>
    </row>
    <row r="7439" spans="2:14">
      <c r="B7439" s="1">
        <v>45078</v>
      </c>
      <c r="C7439">
        <v>15269</v>
      </c>
      <c r="D7439">
        <f>COUNTIF(C$4:C7439,Tabela3[[#This Row],[COMANDA]])</f>
        <v>3</v>
      </c>
      <c r="E7439" t="s">
        <v>90</v>
      </c>
      <c r="F7439" t="s">
        <v>375</v>
      </c>
      <c r="G7439" t="s">
        <v>9</v>
      </c>
      <c r="H7439" t="s">
        <v>126</v>
      </c>
      <c r="I7439" s="2">
        <v>1</v>
      </c>
      <c r="J7439" t="s">
        <v>11</v>
      </c>
      <c r="K7439" s="21">
        <f>INDEX(LISTAS!$H:$Q,MATCH(BASE!H7439,LISTAS!$G:$G,0),MATCH(BASE!J7439,LISTAS!$H$3:$Q$3,0))*Tabela3[[#This Row],[QUANTIDADE]]</f>
        <v>3.5</v>
      </c>
      <c r="L7439" s="2" t="str">
        <f>TEXT(Tabela3[[#This Row],[DATA]],"MM")</f>
        <v>06</v>
      </c>
      <c r="M7439" s="2">
        <f>WEEKNUM(Tabela3[[#This Row],[DATA]])</f>
        <v>22</v>
      </c>
      <c r="N7439" s="18">
        <f>YEAR(Tabela3[[#This Row],[DATA]])</f>
        <v>2023</v>
      </c>
    </row>
    <row r="7440" spans="2:14">
      <c r="B7440" s="1">
        <v>45078</v>
      </c>
      <c r="C7440">
        <v>15269</v>
      </c>
      <c r="D7440">
        <f>COUNTIF(C$4:C7440,Tabela3[[#This Row],[COMANDA]])</f>
        <v>4</v>
      </c>
      <c r="E7440" t="s">
        <v>90</v>
      </c>
      <c r="F7440" t="s">
        <v>375</v>
      </c>
      <c r="G7440" t="s">
        <v>9</v>
      </c>
      <c r="H7440" t="s">
        <v>135</v>
      </c>
      <c r="I7440" s="2">
        <v>1</v>
      </c>
      <c r="J7440" t="s">
        <v>11</v>
      </c>
      <c r="K7440" s="21">
        <f>INDEX(LISTAS!$H:$Q,MATCH(BASE!H7440,LISTAS!$G:$G,0),MATCH(BASE!J7440,LISTAS!$H$3:$Q$3,0))*Tabela3[[#This Row],[QUANTIDADE]]</f>
        <v>4</v>
      </c>
      <c r="L7440" s="2" t="str">
        <f>TEXT(Tabela3[[#This Row],[DATA]],"MM")</f>
        <v>06</v>
      </c>
      <c r="M7440" s="2">
        <f>WEEKNUM(Tabela3[[#This Row],[DATA]])</f>
        <v>22</v>
      </c>
      <c r="N7440" s="18">
        <f>YEAR(Tabela3[[#This Row],[DATA]])</f>
        <v>2023</v>
      </c>
    </row>
    <row r="7441" spans="2:14">
      <c r="B7441" s="1">
        <v>45078</v>
      </c>
      <c r="C7441">
        <v>15270</v>
      </c>
      <c r="D7441">
        <f>COUNTIF(C$4:C7441,Tabela3[[#This Row],[COMANDA]])</f>
        <v>1</v>
      </c>
      <c r="E7441" t="s">
        <v>90</v>
      </c>
      <c r="F7441" t="s">
        <v>100</v>
      </c>
      <c r="G7441" t="s">
        <v>8</v>
      </c>
      <c r="H7441" t="s">
        <v>43</v>
      </c>
      <c r="I7441" s="2">
        <v>1</v>
      </c>
      <c r="J7441" t="s">
        <v>11</v>
      </c>
      <c r="K7441" s="21">
        <f>INDEX(LISTAS!$H:$Q,MATCH(BASE!H7441,LISTAS!$G:$G,0),MATCH(BASE!J7441,LISTAS!$H$3:$Q$3,0))*Tabela3[[#This Row],[QUANTIDADE]]</f>
        <v>18</v>
      </c>
      <c r="L7441" s="2" t="str">
        <f>TEXT(Tabela3[[#This Row],[DATA]],"MM")</f>
        <v>06</v>
      </c>
      <c r="M7441" s="2">
        <f>WEEKNUM(Tabela3[[#This Row],[DATA]])</f>
        <v>22</v>
      </c>
      <c r="N7441" s="18">
        <f>YEAR(Tabela3[[#This Row],[DATA]])</f>
        <v>2023</v>
      </c>
    </row>
    <row r="7442" spans="2:14">
      <c r="B7442" s="1">
        <v>45078</v>
      </c>
      <c r="C7442">
        <v>15271</v>
      </c>
      <c r="D7442">
        <f>COUNTIF(C$4:C7442,Tabela3[[#This Row],[COMANDA]])</f>
        <v>1</v>
      </c>
      <c r="E7442" t="s">
        <v>89</v>
      </c>
      <c r="F7442" t="s">
        <v>375</v>
      </c>
      <c r="G7442" t="s">
        <v>8</v>
      </c>
      <c r="H7442" t="s">
        <v>206</v>
      </c>
      <c r="I7442" s="2">
        <v>2</v>
      </c>
      <c r="J7442" t="s">
        <v>12</v>
      </c>
      <c r="K7442" s="21">
        <f>INDEX(LISTAS!$H:$Q,MATCH(BASE!H7442,LISTAS!$G:$G,0),MATCH(BASE!J7442,LISTAS!$H$3:$Q$3,0))*Tabela3[[#This Row],[QUANTIDADE]]</f>
        <v>32.4</v>
      </c>
      <c r="L7442" s="2" t="str">
        <f>TEXT(Tabela3[[#This Row],[DATA]],"MM")</f>
        <v>06</v>
      </c>
      <c r="M7442" s="2">
        <f>WEEKNUM(Tabela3[[#This Row],[DATA]])</f>
        <v>22</v>
      </c>
      <c r="N7442" s="18">
        <f>YEAR(Tabela3[[#This Row],[DATA]])</f>
        <v>2023</v>
      </c>
    </row>
    <row r="7443" spans="2:14">
      <c r="B7443" s="1">
        <v>45078</v>
      </c>
      <c r="C7443">
        <v>15272</v>
      </c>
      <c r="D7443">
        <f>COUNTIF(C$4:C7443,Tabela3[[#This Row],[COMANDA]])</f>
        <v>1</v>
      </c>
      <c r="E7443" t="s">
        <v>89</v>
      </c>
      <c r="F7443" t="s">
        <v>98</v>
      </c>
      <c r="G7443" t="s">
        <v>8</v>
      </c>
      <c r="H7443" t="s">
        <v>202</v>
      </c>
      <c r="I7443" s="2">
        <v>1</v>
      </c>
      <c r="J7443" t="s">
        <v>11</v>
      </c>
      <c r="K7443" s="21">
        <f>INDEX(LISTAS!$H:$Q,MATCH(BASE!H7443,LISTAS!$G:$G,0),MATCH(BASE!J7443,LISTAS!$H$3:$Q$3,0))*Tabela3[[#This Row],[QUANTIDADE]]</f>
        <v>20</v>
      </c>
      <c r="L7443" s="2" t="str">
        <f>TEXT(Tabela3[[#This Row],[DATA]],"MM")</f>
        <v>06</v>
      </c>
      <c r="M7443" s="2">
        <f>WEEKNUM(Tabela3[[#This Row],[DATA]])</f>
        <v>22</v>
      </c>
      <c r="N7443" s="18">
        <f>YEAR(Tabela3[[#This Row],[DATA]])</f>
        <v>2023</v>
      </c>
    </row>
    <row r="7444" spans="2:14">
      <c r="B7444" s="1">
        <v>45078</v>
      </c>
      <c r="C7444">
        <v>15273</v>
      </c>
      <c r="D7444">
        <f>COUNTIF(C$4:C7444,Tabela3[[#This Row],[COMANDA]])</f>
        <v>1</v>
      </c>
      <c r="E7444" t="s">
        <v>90</v>
      </c>
      <c r="F7444" t="s">
        <v>98</v>
      </c>
      <c r="G7444" t="s">
        <v>8</v>
      </c>
      <c r="H7444" t="s">
        <v>204</v>
      </c>
      <c r="I7444" s="2">
        <v>1</v>
      </c>
      <c r="J7444" t="s">
        <v>11</v>
      </c>
      <c r="K7444" s="21">
        <f>INDEX(LISTAS!$H:$Q,MATCH(BASE!H7444,LISTAS!$G:$G,0),MATCH(BASE!J7444,LISTAS!$H$3:$Q$3,0))*Tabela3[[#This Row],[QUANTIDADE]]</f>
        <v>18</v>
      </c>
      <c r="L7444" s="2" t="str">
        <f>TEXT(Tabela3[[#This Row],[DATA]],"MM")</f>
        <v>06</v>
      </c>
      <c r="M7444" s="2">
        <f>WEEKNUM(Tabela3[[#This Row],[DATA]])</f>
        <v>22</v>
      </c>
      <c r="N7444" s="18">
        <f>YEAR(Tabela3[[#This Row],[DATA]])</f>
        <v>2023</v>
      </c>
    </row>
    <row r="7445" spans="2:14">
      <c r="B7445" s="1">
        <v>45078</v>
      </c>
      <c r="C7445">
        <v>15273</v>
      </c>
      <c r="D7445">
        <f>COUNTIF(C$4:C7445,Tabela3[[#This Row],[COMANDA]])</f>
        <v>2</v>
      </c>
      <c r="E7445" t="s">
        <v>90</v>
      </c>
      <c r="F7445" t="s">
        <v>98</v>
      </c>
      <c r="G7445" t="s">
        <v>9</v>
      </c>
      <c r="H7445" t="s">
        <v>53</v>
      </c>
      <c r="I7445" s="2">
        <v>1</v>
      </c>
      <c r="J7445" t="s">
        <v>11</v>
      </c>
      <c r="K7445" s="21">
        <f>INDEX(LISTAS!$H:$Q,MATCH(BASE!H7445,LISTAS!$G:$G,0),MATCH(BASE!J7445,LISTAS!$H$3:$Q$3,0))*Tabela3[[#This Row],[QUANTIDADE]]</f>
        <v>7</v>
      </c>
      <c r="L7445" s="2" t="str">
        <f>TEXT(Tabela3[[#This Row],[DATA]],"MM")</f>
        <v>06</v>
      </c>
      <c r="M7445" s="2">
        <f>WEEKNUM(Tabela3[[#This Row],[DATA]])</f>
        <v>22</v>
      </c>
      <c r="N7445" s="18">
        <f>YEAR(Tabela3[[#This Row],[DATA]])</f>
        <v>2023</v>
      </c>
    </row>
    <row r="7446" spans="2:14">
      <c r="B7446" s="1">
        <v>45078</v>
      </c>
      <c r="C7446">
        <v>15274</v>
      </c>
      <c r="D7446">
        <f>COUNTIF(C$4:C7446,Tabela3[[#This Row],[COMANDA]])</f>
        <v>1</v>
      </c>
      <c r="E7446" t="s">
        <v>90</v>
      </c>
      <c r="F7446" t="s">
        <v>99</v>
      </c>
      <c r="G7446" t="s">
        <v>8</v>
      </c>
      <c r="H7446" t="s">
        <v>40</v>
      </c>
      <c r="I7446" s="2">
        <v>1</v>
      </c>
      <c r="J7446" t="s">
        <v>11</v>
      </c>
      <c r="K7446" s="21">
        <f>INDEX(LISTAS!$H:$Q,MATCH(BASE!H7446,LISTAS!$G:$G,0),MATCH(BASE!J7446,LISTAS!$H$3:$Q$3,0))*Tabela3[[#This Row],[QUANTIDADE]]</f>
        <v>14</v>
      </c>
      <c r="L7446" s="2" t="str">
        <f>TEXT(Tabela3[[#This Row],[DATA]],"MM")</f>
        <v>06</v>
      </c>
      <c r="M7446" s="2">
        <f>WEEKNUM(Tabela3[[#This Row],[DATA]])</f>
        <v>22</v>
      </c>
      <c r="N7446" s="18">
        <f>YEAR(Tabela3[[#This Row],[DATA]])</f>
        <v>2023</v>
      </c>
    </row>
    <row r="7447" spans="2:14">
      <c r="B7447" s="1">
        <v>45078</v>
      </c>
      <c r="C7447">
        <v>15275</v>
      </c>
      <c r="D7447">
        <f>COUNTIF(C$4:C7447,Tabela3[[#This Row],[COMANDA]])</f>
        <v>1</v>
      </c>
      <c r="E7447" t="s">
        <v>90</v>
      </c>
      <c r="F7447" t="s">
        <v>98</v>
      </c>
      <c r="G7447" t="s">
        <v>8</v>
      </c>
      <c r="H7447" t="s">
        <v>206</v>
      </c>
      <c r="I7447" s="2">
        <v>1</v>
      </c>
      <c r="J7447" t="s">
        <v>11</v>
      </c>
      <c r="K7447" s="21">
        <f>INDEX(LISTAS!$H:$Q,MATCH(BASE!H7447,LISTAS!$G:$G,0),MATCH(BASE!J7447,LISTAS!$H$3:$Q$3,0))*Tabela3[[#This Row],[QUANTIDADE]]</f>
        <v>18</v>
      </c>
      <c r="L7447" s="2" t="str">
        <f>TEXT(Tabela3[[#This Row],[DATA]],"MM")</f>
        <v>06</v>
      </c>
      <c r="M7447" s="2">
        <f>WEEKNUM(Tabela3[[#This Row],[DATA]])</f>
        <v>22</v>
      </c>
      <c r="N7447" s="18">
        <f>YEAR(Tabela3[[#This Row],[DATA]])</f>
        <v>2023</v>
      </c>
    </row>
    <row r="7448" spans="2:14">
      <c r="B7448" s="1">
        <v>45078</v>
      </c>
      <c r="C7448">
        <v>15276</v>
      </c>
      <c r="D7448">
        <f>COUNTIF(C$4:C7448,Tabela3[[#This Row],[COMANDA]])</f>
        <v>1</v>
      </c>
      <c r="E7448" t="s">
        <v>90</v>
      </c>
      <c r="F7448" t="s">
        <v>99</v>
      </c>
      <c r="G7448" t="s">
        <v>8</v>
      </c>
      <c r="H7448" t="s">
        <v>204</v>
      </c>
      <c r="I7448" s="2">
        <v>1</v>
      </c>
      <c r="J7448" t="s">
        <v>11</v>
      </c>
      <c r="K7448" s="21">
        <f>INDEX(LISTAS!$H:$Q,MATCH(BASE!H7448,LISTAS!$G:$G,0),MATCH(BASE!J7448,LISTAS!$H$3:$Q$3,0))*Tabela3[[#This Row],[QUANTIDADE]]</f>
        <v>18</v>
      </c>
      <c r="L7448" s="2" t="str">
        <f>TEXT(Tabela3[[#This Row],[DATA]],"MM")</f>
        <v>06</v>
      </c>
      <c r="M7448" s="2">
        <f>WEEKNUM(Tabela3[[#This Row],[DATA]])</f>
        <v>22</v>
      </c>
      <c r="N7448" s="18">
        <f>YEAR(Tabela3[[#This Row],[DATA]])</f>
        <v>2023</v>
      </c>
    </row>
    <row r="7449" spans="2:14">
      <c r="B7449" s="1">
        <v>45078</v>
      </c>
      <c r="C7449">
        <v>15276</v>
      </c>
      <c r="D7449">
        <f>COUNTIF(C$4:C7449,Tabela3[[#This Row],[COMANDA]])</f>
        <v>2</v>
      </c>
      <c r="E7449" t="s">
        <v>90</v>
      </c>
      <c r="F7449" t="s">
        <v>99</v>
      </c>
      <c r="G7449" t="s">
        <v>9</v>
      </c>
      <c r="H7449" t="s">
        <v>138</v>
      </c>
      <c r="I7449" s="2">
        <v>1</v>
      </c>
      <c r="J7449" t="s">
        <v>11</v>
      </c>
      <c r="K7449" s="21">
        <f>INDEX(LISTAS!$H:$Q,MATCH(BASE!H7449,LISTAS!$G:$G,0),MATCH(BASE!J7449,LISTAS!$H$3:$Q$3,0))*Tabela3[[#This Row],[QUANTIDADE]]</f>
        <v>4</v>
      </c>
      <c r="L7449" s="2" t="str">
        <f>TEXT(Tabela3[[#This Row],[DATA]],"MM")</f>
        <v>06</v>
      </c>
      <c r="M7449" s="2">
        <f>WEEKNUM(Tabela3[[#This Row],[DATA]])</f>
        <v>22</v>
      </c>
      <c r="N7449" s="18">
        <f>YEAR(Tabela3[[#This Row],[DATA]])</f>
        <v>2023</v>
      </c>
    </row>
    <row r="7450" spans="2:14">
      <c r="B7450" s="1">
        <v>45078</v>
      </c>
      <c r="C7450">
        <v>15277</v>
      </c>
      <c r="D7450">
        <f>COUNTIF(C$4:C7450,Tabela3[[#This Row],[COMANDA]])</f>
        <v>1</v>
      </c>
      <c r="E7450" t="s">
        <v>90</v>
      </c>
      <c r="F7450" t="s">
        <v>375</v>
      </c>
      <c r="G7450" t="s">
        <v>8</v>
      </c>
      <c r="H7450" t="s">
        <v>204</v>
      </c>
      <c r="I7450" s="2">
        <v>1</v>
      </c>
      <c r="J7450" t="s">
        <v>11</v>
      </c>
      <c r="K7450" s="21">
        <f>INDEX(LISTAS!$H:$Q,MATCH(BASE!H7450,LISTAS!$G:$G,0),MATCH(BASE!J7450,LISTAS!$H$3:$Q$3,0))*Tabela3[[#This Row],[QUANTIDADE]]</f>
        <v>18</v>
      </c>
      <c r="L7450" s="2" t="str">
        <f>TEXT(Tabela3[[#This Row],[DATA]],"MM")</f>
        <v>06</v>
      </c>
      <c r="M7450" s="2">
        <f>WEEKNUM(Tabela3[[#This Row],[DATA]])</f>
        <v>22</v>
      </c>
      <c r="N7450" s="18">
        <f>YEAR(Tabela3[[#This Row],[DATA]])</f>
        <v>2023</v>
      </c>
    </row>
    <row r="7451" spans="2:14">
      <c r="B7451" s="1">
        <v>45078</v>
      </c>
      <c r="C7451">
        <v>15278</v>
      </c>
      <c r="D7451">
        <f>COUNTIF(C$4:C7451,Tabela3[[#This Row],[COMANDA]])</f>
        <v>1</v>
      </c>
      <c r="E7451" t="s">
        <v>90</v>
      </c>
      <c r="F7451" t="s">
        <v>99</v>
      </c>
      <c r="G7451" t="s">
        <v>8</v>
      </c>
      <c r="H7451" t="s">
        <v>39</v>
      </c>
      <c r="I7451" s="2">
        <v>1</v>
      </c>
      <c r="J7451" t="s">
        <v>11</v>
      </c>
      <c r="K7451" s="21">
        <f>INDEX(LISTAS!$H:$Q,MATCH(BASE!H7451,LISTAS!$G:$G,0),MATCH(BASE!J7451,LISTAS!$H$3:$Q$3,0))*Tabela3[[#This Row],[QUANTIDADE]]</f>
        <v>12</v>
      </c>
      <c r="L7451" s="2" t="str">
        <f>TEXT(Tabela3[[#This Row],[DATA]],"MM")</f>
        <v>06</v>
      </c>
      <c r="M7451" s="2">
        <f>WEEKNUM(Tabela3[[#This Row],[DATA]])</f>
        <v>22</v>
      </c>
      <c r="N7451" s="18">
        <f>YEAR(Tabela3[[#This Row],[DATA]])</f>
        <v>2023</v>
      </c>
    </row>
    <row r="7452" spans="2:14">
      <c r="B7452" s="1">
        <v>45078</v>
      </c>
      <c r="C7452">
        <v>15278</v>
      </c>
      <c r="D7452">
        <f>COUNTIF(C$4:C7452,Tabela3[[#This Row],[COMANDA]])</f>
        <v>2</v>
      </c>
      <c r="E7452" t="s">
        <v>90</v>
      </c>
      <c r="F7452" t="s">
        <v>99</v>
      </c>
      <c r="G7452" t="s">
        <v>61</v>
      </c>
      <c r="H7452" t="s">
        <v>166</v>
      </c>
      <c r="I7452" s="2">
        <v>1</v>
      </c>
      <c r="J7452" t="s">
        <v>11</v>
      </c>
      <c r="K7452" s="21">
        <f>INDEX(LISTAS!$H:$Q,MATCH(BASE!H7452,LISTAS!$G:$G,0),MATCH(BASE!J7452,LISTAS!$H$3:$Q$3,0))*Tabela3[[#This Row],[QUANTIDADE]]</f>
        <v>8</v>
      </c>
      <c r="L7452" s="2" t="str">
        <f>TEXT(Tabela3[[#This Row],[DATA]],"MM")</f>
        <v>06</v>
      </c>
      <c r="M7452" s="2">
        <f>WEEKNUM(Tabela3[[#This Row],[DATA]])</f>
        <v>22</v>
      </c>
      <c r="N7452" s="18">
        <f>YEAR(Tabela3[[#This Row],[DATA]])</f>
        <v>2023</v>
      </c>
    </row>
    <row r="7453" spans="2:14">
      <c r="B7453" s="1">
        <v>45078</v>
      </c>
      <c r="C7453">
        <v>15279</v>
      </c>
      <c r="D7453">
        <f>COUNTIF(C$4:C7453,Tabela3[[#This Row],[COMANDA]])</f>
        <v>1</v>
      </c>
      <c r="E7453" t="s">
        <v>90</v>
      </c>
      <c r="G7453" t="s">
        <v>8</v>
      </c>
      <c r="H7453" t="s">
        <v>204</v>
      </c>
      <c r="I7453" s="2">
        <v>1</v>
      </c>
      <c r="J7453" t="s">
        <v>11</v>
      </c>
      <c r="K7453" s="21">
        <f>INDEX(LISTAS!$H:$Q,MATCH(BASE!H7453,LISTAS!$G:$G,0),MATCH(BASE!J7453,LISTAS!$H$3:$Q$3,0))*Tabela3[[#This Row],[QUANTIDADE]]</f>
        <v>18</v>
      </c>
      <c r="L7453" s="2" t="str">
        <f>TEXT(Tabela3[[#This Row],[DATA]],"MM")</f>
        <v>06</v>
      </c>
      <c r="M7453" s="2">
        <f>WEEKNUM(Tabela3[[#This Row],[DATA]])</f>
        <v>22</v>
      </c>
      <c r="N7453" s="18">
        <f>YEAR(Tabela3[[#This Row],[DATA]])</f>
        <v>2023</v>
      </c>
    </row>
    <row r="7454" spans="2:14">
      <c r="B7454" s="1">
        <v>45078</v>
      </c>
      <c r="C7454">
        <v>15280</v>
      </c>
      <c r="D7454">
        <f>COUNTIF(C$4:C7454,Tabela3[[#This Row],[COMANDA]])</f>
        <v>1</v>
      </c>
      <c r="E7454" t="s">
        <v>90</v>
      </c>
      <c r="F7454" t="s">
        <v>375</v>
      </c>
      <c r="G7454" t="s">
        <v>8</v>
      </c>
      <c r="H7454" t="s">
        <v>202</v>
      </c>
      <c r="I7454" s="2">
        <v>1</v>
      </c>
      <c r="J7454" t="s">
        <v>11</v>
      </c>
      <c r="K7454" s="21">
        <f>INDEX(LISTAS!$H:$Q,MATCH(BASE!H7454,LISTAS!$G:$G,0),MATCH(BASE!J7454,LISTAS!$H$3:$Q$3,0))*Tabela3[[#This Row],[QUANTIDADE]]</f>
        <v>20</v>
      </c>
      <c r="L7454" s="2" t="str">
        <f>TEXT(Tabela3[[#This Row],[DATA]],"MM")</f>
        <v>06</v>
      </c>
      <c r="M7454" s="2">
        <f>WEEKNUM(Tabela3[[#This Row],[DATA]])</f>
        <v>22</v>
      </c>
      <c r="N7454" s="18">
        <f>YEAR(Tabela3[[#This Row],[DATA]])</f>
        <v>2023</v>
      </c>
    </row>
    <row r="7455" spans="2:14">
      <c r="B7455" s="1">
        <v>45078</v>
      </c>
      <c r="C7455">
        <v>15281</v>
      </c>
      <c r="D7455">
        <f>COUNTIF(C$4:C7455,Tabela3[[#This Row],[COMANDA]])</f>
        <v>1</v>
      </c>
      <c r="E7455" t="s">
        <v>90</v>
      </c>
      <c r="F7455" t="s">
        <v>99</v>
      </c>
      <c r="G7455" t="s">
        <v>8</v>
      </c>
      <c r="H7455" t="s">
        <v>204</v>
      </c>
      <c r="I7455" s="2">
        <v>1</v>
      </c>
      <c r="J7455" t="s">
        <v>11</v>
      </c>
      <c r="K7455" s="21">
        <f>INDEX(LISTAS!$H:$Q,MATCH(BASE!H7455,LISTAS!$G:$G,0),MATCH(BASE!J7455,LISTAS!$H$3:$Q$3,0))*Tabela3[[#This Row],[QUANTIDADE]]</f>
        <v>18</v>
      </c>
      <c r="L7455" s="2" t="str">
        <f>TEXT(Tabela3[[#This Row],[DATA]],"MM")</f>
        <v>06</v>
      </c>
      <c r="M7455" s="2">
        <f>WEEKNUM(Tabela3[[#This Row],[DATA]])</f>
        <v>22</v>
      </c>
      <c r="N7455" s="18">
        <f>YEAR(Tabela3[[#This Row],[DATA]])</f>
        <v>2023</v>
      </c>
    </row>
    <row r="7456" spans="2:14">
      <c r="B7456" s="1">
        <v>45078</v>
      </c>
      <c r="C7456">
        <v>15281</v>
      </c>
      <c r="D7456">
        <f>COUNTIF(C$4:C7456,Tabela3[[#This Row],[COMANDA]])</f>
        <v>2</v>
      </c>
      <c r="E7456" t="s">
        <v>90</v>
      </c>
      <c r="F7456" t="s">
        <v>99</v>
      </c>
      <c r="G7456" t="s">
        <v>9</v>
      </c>
      <c r="H7456" t="s">
        <v>142</v>
      </c>
      <c r="I7456" s="2">
        <v>1</v>
      </c>
      <c r="J7456" t="s">
        <v>11</v>
      </c>
      <c r="K7456" s="21">
        <f>INDEX(LISTAS!$H:$Q,MATCH(BASE!H7456,LISTAS!$G:$G,0),MATCH(BASE!J7456,LISTAS!$H$3:$Q$3,0))*Tabela3[[#This Row],[QUANTIDADE]]</f>
        <v>6</v>
      </c>
      <c r="L7456" s="2" t="str">
        <f>TEXT(Tabela3[[#This Row],[DATA]],"MM")</f>
        <v>06</v>
      </c>
      <c r="M7456" s="2">
        <f>WEEKNUM(Tabela3[[#This Row],[DATA]])</f>
        <v>22</v>
      </c>
      <c r="N7456" s="18">
        <f>YEAR(Tabela3[[#This Row],[DATA]])</f>
        <v>2023</v>
      </c>
    </row>
    <row r="7457" spans="2:14">
      <c r="B7457" s="1">
        <v>45078</v>
      </c>
      <c r="C7457">
        <v>15281</v>
      </c>
      <c r="D7457">
        <f>COUNTIF(C$4:C7457,Tabela3[[#This Row],[COMANDA]])</f>
        <v>3</v>
      </c>
      <c r="E7457" t="s">
        <v>90</v>
      </c>
      <c r="F7457" t="s">
        <v>99</v>
      </c>
      <c r="G7457" t="s">
        <v>10</v>
      </c>
      <c r="H7457" t="s">
        <v>125</v>
      </c>
      <c r="I7457" s="2">
        <v>1</v>
      </c>
      <c r="J7457" t="s">
        <v>11</v>
      </c>
      <c r="K7457" s="21">
        <f>INDEX(LISTAS!$H:$Q,MATCH(BASE!H7457,LISTAS!$G:$G,0),MATCH(BASE!J7457,LISTAS!$H$3:$Q$3,0))*Tabela3[[#This Row],[QUANTIDADE]]</f>
        <v>3</v>
      </c>
      <c r="L7457" s="2" t="str">
        <f>TEXT(Tabela3[[#This Row],[DATA]],"MM")</f>
        <v>06</v>
      </c>
      <c r="M7457" s="2">
        <f>WEEKNUM(Tabela3[[#This Row],[DATA]])</f>
        <v>22</v>
      </c>
      <c r="N7457" s="18">
        <f>YEAR(Tabela3[[#This Row],[DATA]])</f>
        <v>2023</v>
      </c>
    </row>
    <row r="7458" spans="2:14">
      <c r="B7458" s="1">
        <v>45078</v>
      </c>
      <c r="C7458">
        <v>15282</v>
      </c>
      <c r="D7458">
        <f>COUNTIF(C$4:C7458,Tabela3[[#This Row],[COMANDA]])</f>
        <v>1</v>
      </c>
      <c r="E7458" t="s">
        <v>90</v>
      </c>
      <c r="F7458" t="s">
        <v>98</v>
      </c>
      <c r="G7458" t="s">
        <v>8</v>
      </c>
      <c r="H7458" t="s">
        <v>203</v>
      </c>
      <c r="I7458" s="2">
        <v>1</v>
      </c>
      <c r="J7458" t="s">
        <v>11</v>
      </c>
      <c r="K7458" s="21">
        <f>INDEX(LISTAS!$H:$Q,MATCH(BASE!H7458,LISTAS!$G:$G,0),MATCH(BASE!J7458,LISTAS!$H$3:$Q$3,0))*Tabela3[[#This Row],[QUANTIDADE]]</f>
        <v>20</v>
      </c>
      <c r="L7458" s="2" t="str">
        <f>TEXT(Tabela3[[#This Row],[DATA]],"MM")</f>
        <v>06</v>
      </c>
      <c r="M7458" s="2">
        <f>WEEKNUM(Tabela3[[#This Row],[DATA]])</f>
        <v>22</v>
      </c>
      <c r="N7458" s="18">
        <f>YEAR(Tabela3[[#This Row],[DATA]])</f>
        <v>2023</v>
      </c>
    </row>
    <row r="7459" spans="2:14">
      <c r="B7459" s="1">
        <v>45078</v>
      </c>
      <c r="C7459">
        <v>15283</v>
      </c>
      <c r="D7459">
        <f>COUNTIF(C$4:C7459,Tabela3[[#This Row],[COMANDA]])</f>
        <v>1</v>
      </c>
      <c r="E7459" t="s">
        <v>90</v>
      </c>
      <c r="F7459" t="s">
        <v>99</v>
      </c>
      <c r="G7459" t="s">
        <v>8</v>
      </c>
      <c r="H7459" t="s">
        <v>204</v>
      </c>
      <c r="I7459" s="2">
        <v>1</v>
      </c>
      <c r="J7459" t="s">
        <v>11</v>
      </c>
      <c r="K7459" s="21">
        <f>INDEX(LISTAS!$H:$Q,MATCH(BASE!H7459,LISTAS!$G:$G,0),MATCH(BASE!J7459,LISTAS!$H$3:$Q$3,0))*Tabela3[[#This Row],[QUANTIDADE]]</f>
        <v>18</v>
      </c>
      <c r="L7459" s="2" t="str">
        <f>TEXT(Tabela3[[#This Row],[DATA]],"MM")</f>
        <v>06</v>
      </c>
      <c r="M7459" s="2">
        <f>WEEKNUM(Tabela3[[#This Row],[DATA]])</f>
        <v>22</v>
      </c>
      <c r="N7459" s="18">
        <f>YEAR(Tabela3[[#This Row],[DATA]])</f>
        <v>2023</v>
      </c>
    </row>
    <row r="7460" spans="2:14">
      <c r="B7460" s="1">
        <v>45078</v>
      </c>
      <c r="C7460">
        <v>15283</v>
      </c>
      <c r="D7460">
        <f>COUNTIF(C$4:C7460,Tabela3[[#This Row],[COMANDA]])</f>
        <v>2</v>
      </c>
      <c r="E7460" t="s">
        <v>90</v>
      </c>
      <c r="F7460" t="s">
        <v>99</v>
      </c>
      <c r="G7460" t="s">
        <v>61</v>
      </c>
      <c r="H7460" t="s">
        <v>199</v>
      </c>
      <c r="I7460" s="2">
        <v>1</v>
      </c>
      <c r="J7460" t="s">
        <v>11</v>
      </c>
      <c r="K7460" s="21">
        <f>INDEX(LISTAS!$H:$Q,MATCH(BASE!H7460,LISTAS!$G:$G,0),MATCH(BASE!J7460,LISTAS!$H$3:$Q$3,0))*Tabela3[[#This Row],[QUANTIDADE]]</f>
        <v>1</v>
      </c>
      <c r="L7460" s="2" t="str">
        <f>TEXT(Tabela3[[#This Row],[DATA]],"MM")</f>
        <v>06</v>
      </c>
      <c r="M7460" s="2">
        <f>WEEKNUM(Tabela3[[#This Row],[DATA]])</f>
        <v>22</v>
      </c>
      <c r="N7460" s="18">
        <f>YEAR(Tabela3[[#This Row],[DATA]])</f>
        <v>2023</v>
      </c>
    </row>
    <row r="7461" spans="2:14">
      <c r="B7461" s="1">
        <v>45078</v>
      </c>
      <c r="C7461">
        <v>15284</v>
      </c>
      <c r="D7461">
        <f>COUNTIF(C$4:C7461,Tabela3[[#This Row],[COMANDA]])</f>
        <v>1</v>
      </c>
      <c r="E7461" t="s">
        <v>90</v>
      </c>
      <c r="F7461" t="s">
        <v>98</v>
      </c>
      <c r="G7461" t="s">
        <v>8</v>
      </c>
      <c r="H7461" t="s">
        <v>204</v>
      </c>
      <c r="I7461" s="2">
        <v>1</v>
      </c>
      <c r="J7461" t="s">
        <v>11</v>
      </c>
      <c r="K7461" s="21">
        <f>INDEX(LISTAS!$H:$Q,MATCH(BASE!H7461,LISTAS!$G:$G,0),MATCH(BASE!J7461,LISTAS!$H$3:$Q$3,0))*Tabela3[[#This Row],[QUANTIDADE]]</f>
        <v>18</v>
      </c>
      <c r="L7461" s="2" t="str">
        <f>TEXT(Tabela3[[#This Row],[DATA]],"MM")</f>
        <v>06</v>
      </c>
      <c r="M7461" s="2">
        <f>WEEKNUM(Tabela3[[#This Row],[DATA]])</f>
        <v>22</v>
      </c>
      <c r="N7461" s="18">
        <f>YEAR(Tabela3[[#This Row],[DATA]])</f>
        <v>2023</v>
      </c>
    </row>
    <row r="7462" spans="2:14">
      <c r="B7462" s="1">
        <v>45078</v>
      </c>
      <c r="C7462">
        <v>15284</v>
      </c>
      <c r="D7462">
        <f>COUNTIF(C$4:C7462,Tabela3[[#This Row],[COMANDA]])</f>
        <v>2</v>
      </c>
      <c r="E7462" t="s">
        <v>90</v>
      </c>
      <c r="F7462" t="s">
        <v>98</v>
      </c>
      <c r="G7462" t="s">
        <v>8</v>
      </c>
      <c r="H7462" t="s">
        <v>203</v>
      </c>
      <c r="I7462" s="2">
        <v>1</v>
      </c>
      <c r="J7462" t="s">
        <v>11</v>
      </c>
      <c r="K7462" s="21">
        <f>INDEX(LISTAS!$H:$Q,MATCH(BASE!H7462,LISTAS!$G:$G,0),MATCH(BASE!J7462,LISTAS!$H$3:$Q$3,0))*Tabela3[[#This Row],[QUANTIDADE]]</f>
        <v>20</v>
      </c>
      <c r="L7462" s="2" t="str">
        <f>TEXT(Tabela3[[#This Row],[DATA]],"MM")</f>
        <v>06</v>
      </c>
      <c r="M7462" s="2">
        <f>WEEKNUM(Tabela3[[#This Row],[DATA]])</f>
        <v>22</v>
      </c>
      <c r="N7462" s="18">
        <f>YEAR(Tabela3[[#This Row],[DATA]])</f>
        <v>2023</v>
      </c>
    </row>
    <row r="7463" spans="2:14">
      <c r="B7463" s="1">
        <v>45078</v>
      </c>
      <c r="C7463">
        <v>15284</v>
      </c>
      <c r="D7463">
        <f>COUNTIF(C$4:C7463,Tabela3[[#This Row],[COMANDA]])</f>
        <v>3</v>
      </c>
      <c r="E7463" t="s">
        <v>90</v>
      </c>
      <c r="F7463" t="s">
        <v>98</v>
      </c>
      <c r="G7463" t="s">
        <v>9</v>
      </c>
      <c r="H7463" t="s">
        <v>52</v>
      </c>
      <c r="I7463" s="2">
        <v>1</v>
      </c>
      <c r="J7463" t="s">
        <v>11</v>
      </c>
      <c r="K7463" s="21">
        <f>INDEX(LISTAS!$H:$Q,MATCH(BASE!H7463,LISTAS!$G:$G,0),MATCH(BASE!J7463,LISTAS!$H$3:$Q$3,0))*Tabela3[[#This Row],[QUANTIDADE]]</f>
        <v>8</v>
      </c>
      <c r="L7463" s="2" t="str">
        <f>TEXT(Tabela3[[#This Row],[DATA]],"MM")</f>
        <v>06</v>
      </c>
      <c r="M7463" s="2">
        <f>WEEKNUM(Tabela3[[#This Row],[DATA]])</f>
        <v>22</v>
      </c>
      <c r="N7463" s="18">
        <f>YEAR(Tabela3[[#This Row],[DATA]])</f>
        <v>2023</v>
      </c>
    </row>
    <row r="7464" spans="2:14">
      <c r="B7464" s="1">
        <v>45078</v>
      </c>
      <c r="C7464">
        <v>15285</v>
      </c>
      <c r="D7464">
        <f>COUNTIF(C$4:C7464,Tabela3[[#This Row],[COMANDA]])</f>
        <v>1</v>
      </c>
      <c r="E7464" t="s">
        <v>89</v>
      </c>
      <c r="F7464" t="s">
        <v>99</v>
      </c>
      <c r="G7464" t="s">
        <v>8</v>
      </c>
      <c r="H7464" t="s">
        <v>202</v>
      </c>
      <c r="I7464" s="2">
        <v>1</v>
      </c>
      <c r="J7464" t="s">
        <v>11</v>
      </c>
      <c r="K7464" s="21">
        <f>INDEX(LISTAS!$H:$Q,MATCH(BASE!H7464,LISTAS!$G:$G,0),MATCH(BASE!J7464,LISTAS!$H$3:$Q$3,0))*Tabela3[[#This Row],[QUANTIDADE]]</f>
        <v>20</v>
      </c>
      <c r="L7464" s="2" t="str">
        <f>TEXT(Tabela3[[#This Row],[DATA]],"MM")</f>
        <v>06</v>
      </c>
      <c r="M7464" s="2">
        <f>WEEKNUM(Tabela3[[#This Row],[DATA]])</f>
        <v>22</v>
      </c>
      <c r="N7464" s="18">
        <f>YEAR(Tabela3[[#This Row],[DATA]])</f>
        <v>2023</v>
      </c>
    </row>
    <row r="7465" spans="2:14">
      <c r="B7465" s="1">
        <v>45078</v>
      </c>
      <c r="C7465">
        <v>15286</v>
      </c>
      <c r="D7465">
        <f>COUNTIF(C$4:C7465,Tabela3[[#This Row],[COMANDA]])</f>
        <v>1</v>
      </c>
      <c r="E7465" t="s">
        <v>90</v>
      </c>
      <c r="G7465" t="s">
        <v>8</v>
      </c>
      <c r="H7465" t="s">
        <v>202</v>
      </c>
      <c r="I7465" s="2">
        <v>1</v>
      </c>
      <c r="J7465" t="s">
        <v>11</v>
      </c>
      <c r="K7465" s="21">
        <f>INDEX(LISTAS!$H:$Q,MATCH(BASE!H7465,LISTAS!$G:$G,0),MATCH(BASE!J7465,LISTAS!$H$3:$Q$3,0))*Tabela3[[#This Row],[QUANTIDADE]]</f>
        <v>20</v>
      </c>
      <c r="L7465" s="2" t="str">
        <f>TEXT(Tabela3[[#This Row],[DATA]],"MM")</f>
        <v>06</v>
      </c>
      <c r="M7465" s="2">
        <f>WEEKNUM(Tabela3[[#This Row],[DATA]])</f>
        <v>22</v>
      </c>
      <c r="N7465" s="18">
        <f>YEAR(Tabela3[[#This Row],[DATA]])</f>
        <v>2023</v>
      </c>
    </row>
    <row r="7466" spans="2:14">
      <c r="B7466" s="1">
        <v>45078</v>
      </c>
      <c r="C7466">
        <v>15287</v>
      </c>
      <c r="D7466">
        <f>COUNTIF(C$4:C7466,Tabela3[[#This Row],[COMANDA]])</f>
        <v>1</v>
      </c>
      <c r="E7466" t="s">
        <v>90</v>
      </c>
      <c r="G7466" t="s">
        <v>8</v>
      </c>
      <c r="H7466" t="s">
        <v>203</v>
      </c>
      <c r="I7466" s="2">
        <v>1</v>
      </c>
      <c r="J7466" t="s">
        <v>11</v>
      </c>
      <c r="K7466" s="21">
        <f>INDEX(LISTAS!$H:$Q,MATCH(BASE!H7466,LISTAS!$G:$G,0),MATCH(BASE!J7466,LISTAS!$H$3:$Q$3,0))*Tabela3[[#This Row],[QUANTIDADE]]</f>
        <v>20</v>
      </c>
      <c r="L7466" s="2" t="str">
        <f>TEXT(Tabela3[[#This Row],[DATA]],"MM")</f>
        <v>06</v>
      </c>
      <c r="M7466" s="2">
        <f>WEEKNUM(Tabela3[[#This Row],[DATA]])</f>
        <v>22</v>
      </c>
      <c r="N7466" s="18">
        <f>YEAR(Tabela3[[#This Row],[DATA]])</f>
        <v>2023</v>
      </c>
    </row>
    <row r="7467" spans="2:14">
      <c r="B7467" s="1">
        <v>45078</v>
      </c>
      <c r="C7467">
        <v>15287</v>
      </c>
      <c r="D7467">
        <f>COUNTIF(C$4:C7467,Tabela3[[#This Row],[COMANDA]])</f>
        <v>2</v>
      </c>
      <c r="E7467" t="s">
        <v>90</v>
      </c>
      <c r="G7467" t="s">
        <v>9</v>
      </c>
      <c r="H7467" t="s">
        <v>138</v>
      </c>
      <c r="I7467" s="2">
        <v>1</v>
      </c>
      <c r="J7467" t="s">
        <v>11</v>
      </c>
      <c r="K7467" s="21">
        <f>INDEX(LISTAS!$H:$Q,MATCH(BASE!H7467,LISTAS!$G:$G,0),MATCH(BASE!J7467,LISTAS!$H$3:$Q$3,0))*Tabela3[[#This Row],[QUANTIDADE]]</f>
        <v>4</v>
      </c>
      <c r="L7467" s="2" t="str">
        <f>TEXT(Tabela3[[#This Row],[DATA]],"MM")</f>
        <v>06</v>
      </c>
      <c r="M7467" s="2">
        <f>WEEKNUM(Tabela3[[#This Row],[DATA]])</f>
        <v>22</v>
      </c>
      <c r="N7467" s="18">
        <f>YEAR(Tabela3[[#This Row],[DATA]])</f>
        <v>2023</v>
      </c>
    </row>
    <row r="7468" spans="2:14">
      <c r="B7468" s="1">
        <v>45078</v>
      </c>
      <c r="C7468" t="s">
        <v>534</v>
      </c>
      <c r="D7468">
        <f>COUNTIF(C$4:C7468,Tabela3[[#This Row],[COMANDA]])</f>
        <v>2</v>
      </c>
      <c r="E7468" t="s">
        <v>1</v>
      </c>
      <c r="G7468" t="s">
        <v>63</v>
      </c>
      <c r="H7468" t="s">
        <v>182</v>
      </c>
      <c r="I7468" s="2">
        <v>1</v>
      </c>
      <c r="J7468" t="s">
        <v>11</v>
      </c>
      <c r="K7468" s="21">
        <f>INDEX(LISTAS!$H:$Q,MATCH(BASE!H7468,LISTAS!$G:$G,0),MATCH(BASE!J7468,LISTAS!$H$3:$Q$3,0))*Tabela3[[#This Row],[QUANTIDADE]]</f>
        <v>12</v>
      </c>
      <c r="L7468" s="2" t="str">
        <f>TEXT(Tabela3[[#This Row],[DATA]],"MM")</f>
        <v>06</v>
      </c>
      <c r="M7468" s="2">
        <f>WEEKNUM(Tabela3[[#This Row],[DATA]])</f>
        <v>22</v>
      </c>
      <c r="N7468" s="18">
        <f>YEAR(Tabela3[[#This Row],[DATA]])</f>
        <v>2023</v>
      </c>
    </row>
    <row r="7469" spans="2:14">
      <c r="B7469" s="1">
        <v>45078</v>
      </c>
      <c r="C7469" t="s">
        <v>534</v>
      </c>
      <c r="D7469">
        <f>COUNTIF(C$4:C7469,Tabela3[[#This Row],[COMANDA]])</f>
        <v>3</v>
      </c>
      <c r="E7469" t="s">
        <v>1</v>
      </c>
      <c r="G7469" t="s">
        <v>77</v>
      </c>
      <c r="H7469" t="s">
        <v>224</v>
      </c>
      <c r="I7469" s="2">
        <v>24</v>
      </c>
      <c r="J7469" t="s">
        <v>11</v>
      </c>
      <c r="K7469" s="21">
        <f>INDEX(LISTAS!$H:$Q,MATCH(BASE!H7469,LISTAS!$G:$G,0),MATCH(BASE!J7469,LISTAS!$H$3:$Q$3,0))*Tabela3[[#This Row],[QUANTIDADE]]</f>
        <v>132</v>
      </c>
      <c r="L7469" s="2" t="str">
        <f>TEXT(Tabela3[[#This Row],[DATA]],"MM")</f>
        <v>06</v>
      </c>
      <c r="M7469" s="2">
        <f>WEEKNUM(Tabela3[[#This Row],[DATA]])</f>
        <v>22</v>
      </c>
      <c r="N7469" s="18">
        <f>YEAR(Tabela3[[#This Row],[DATA]])</f>
        <v>2023</v>
      </c>
    </row>
    <row r="7470" spans="2:14">
      <c r="B7470" s="1">
        <v>45078</v>
      </c>
      <c r="C7470" t="s">
        <v>534</v>
      </c>
      <c r="D7470">
        <f>COUNTIF(C$4:C7470,Tabela3[[#This Row],[COMANDA]])</f>
        <v>4</v>
      </c>
      <c r="E7470" t="s">
        <v>1</v>
      </c>
      <c r="G7470" t="s">
        <v>9</v>
      </c>
      <c r="H7470" t="s">
        <v>214</v>
      </c>
      <c r="I7470" s="2">
        <v>6</v>
      </c>
      <c r="J7470" t="s">
        <v>11</v>
      </c>
      <c r="K7470" s="21">
        <f>INDEX(LISTAS!$H:$Q,MATCH(BASE!H7470,LISTAS!$G:$G,0),MATCH(BASE!J7470,LISTAS!$H$3:$Q$3,0))*Tabela3[[#This Row],[QUANTIDADE]]</f>
        <v>6</v>
      </c>
      <c r="L7470" s="2" t="str">
        <f>TEXT(Tabela3[[#This Row],[DATA]],"MM")</f>
        <v>06</v>
      </c>
      <c r="M7470" s="2">
        <f>WEEKNUM(Tabela3[[#This Row],[DATA]])</f>
        <v>22</v>
      </c>
      <c r="N7470" s="18">
        <f>YEAR(Tabela3[[#This Row],[DATA]])</f>
        <v>2023</v>
      </c>
    </row>
    <row r="7471" spans="2:14">
      <c r="B7471" s="1">
        <v>45078</v>
      </c>
      <c r="C7471" t="s">
        <v>534</v>
      </c>
      <c r="D7471">
        <f>COUNTIF(C$4:C7471,Tabela3[[#This Row],[COMANDA]])</f>
        <v>5</v>
      </c>
      <c r="E7471" t="s">
        <v>1</v>
      </c>
      <c r="G7471" t="s">
        <v>74</v>
      </c>
      <c r="H7471" t="s">
        <v>120</v>
      </c>
      <c r="I7471" s="2">
        <v>3</v>
      </c>
      <c r="J7471" t="s">
        <v>11</v>
      </c>
      <c r="K7471" s="21">
        <f>INDEX(LISTAS!$H:$Q,MATCH(BASE!H7471,LISTAS!$G:$G,0),MATCH(BASE!J7471,LISTAS!$H$3:$Q$3,0))*Tabela3[[#This Row],[QUANTIDADE]]</f>
        <v>9</v>
      </c>
      <c r="L7471" s="2" t="str">
        <f>TEXT(Tabela3[[#This Row],[DATA]],"MM")</f>
        <v>06</v>
      </c>
      <c r="M7471" s="2">
        <f>WEEKNUM(Tabela3[[#This Row],[DATA]])</f>
        <v>22</v>
      </c>
      <c r="N7471" s="18">
        <f>YEAR(Tabela3[[#This Row],[DATA]])</f>
        <v>2023</v>
      </c>
    </row>
    <row r="7472" spans="2:14">
      <c r="B7472" s="1">
        <v>45078</v>
      </c>
      <c r="C7472" t="s">
        <v>534</v>
      </c>
      <c r="D7472">
        <f>COUNTIF(C$4:C7472,Tabela3[[#This Row],[COMANDA]])</f>
        <v>6</v>
      </c>
      <c r="E7472" t="s">
        <v>1</v>
      </c>
      <c r="G7472" t="s">
        <v>9</v>
      </c>
      <c r="H7472" t="s">
        <v>55</v>
      </c>
      <c r="I7472" s="2">
        <v>3</v>
      </c>
      <c r="J7472" t="s">
        <v>11</v>
      </c>
      <c r="K7472" s="21">
        <f>INDEX(LISTAS!$H:$Q,MATCH(BASE!H7472,LISTAS!$G:$G,0),MATCH(BASE!J7472,LISTAS!$H$3:$Q$3,0))*Tabela3[[#This Row],[QUANTIDADE]]</f>
        <v>9</v>
      </c>
      <c r="L7472" s="2" t="str">
        <f>TEXT(Tabela3[[#This Row],[DATA]],"MM")</f>
        <v>06</v>
      </c>
      <c r="M7472" s="2">
        <f>WEEKNUM(Tabela3[[#This Row],[DATA]])</f>
        <v>22</v>
      </c>
      <c r="N7472" s="18">
        <f>YEAR(Tabela3[[#This Row],[DATA]])</f>
        <v>2023</v>
      </c>
    </row>
    <row r="7473" spans="2:14">
      <c r="B7473" s="1">
        <v>45078</v>
      </c>
      <c r="C7473" t="s">
        <v>534</v>
      </c>
      <c r="D7473">
        <f>COUNTIF(C$4:C7473,Tabela3[[#This Row],[COMANDA]])</f>
        <v>7</v>
      </c>
      <c r="E7473" t="s">
        <v>1</v>
      </c>
      <c r="G7473" t="s">
        <v>63</v>
      </c>
      <c r="H7473" t="s">
        <v>179</v>
      </c>
      <c r="I7473" s="2">
        <v>2</v>
      </c>
      <c r="J7473" t="s">
        <v>11</v>
      </c>
      <c r="K7473" s="21">
        <f>INDEX(LISTAS!$H:$Q,MATCH(BASE!H7473,LISTAS!$G:$G,0),MATCH(BASE!J7473,LISTAS!$H$3:$Q$3,0))*Tabela3[[#This Row],[QUANTIDADE]]</f>
        <v>13</v>
      </c>
      <c r="L7473" s="2" t="str">
        <f>TEXT(Tabela3[[#This Row],[DATA]],"MM")</f>
        <v>06</v>
      </c>
      <c r="M7473" s="2">
        <f>WEEKNUM(Tabela3[[#This Row],[DATA]])</f>
        <v>22</v>
      </c>
      <c r="N7473" s="18">
        <f>YEAR(Tabela3[[#This Row],[DATA]])</f>
        <v>2023</v>
      </c>
    </row>
    <row r="7474" spans="2:14">
      <c r="B7474" s="1">
        <v>45078</v>
      </c>
      <c r="C7474" t="s">
        <v>534</v>
      </c>
      <c r="D7474">
        <f>COUNTIF(C$4:C7474,Tabela3[[#This Row],[COMANDA]])</f>
        <v>8</v>
      </c>
      <c r="E7474" t="s">
        <v>1</v>
      </c>
      <c r="G7474" t="s">
        <v>10</v>
      </c>
      <c r="H7474" t="s">
        <v>116</v>
      </c>
      <c r="I7474" s="2">
        <v>1</v>
      </c>
      <c r="J7474" t="s">
        <v>11</v>
      </c>
      <c r="K7474" s="21">
        <f>INDEX(LISTAS!$H:$Q,MATCH(BASE!H7474,LISTAS!$G:$G,0),MATCH(BASE!J7474,LISTAS!$H$3:$Q$3,0))*Tabela3[[#This Row],[QUANTIDADE]]</f>
        <v>2.5</v>
      </c>
      <c r="L7474" s="2" t="str">
        <f>TEXT(Tabela3[[#This Row],[DATA]],"MM")</f>
        <v>06</v>
      </c>
      <c r="M7474" s="2">
        <f>WEEKNUM(Tabela3[[#This Row],[DATA]])</f>
        <v>22</v>
      </c>
      <c r="N7474" s="18">
        <f>YEAR(Tabela3[[#This Row],[DATA]])</f>
        <v>2023</v>
      </c>
    </row>
    <row r="7475" spans="2:14">
      <c r="B7475" s="1">
        <v>45078</v>
      </c>
      <c r="C7475" t="s">
        <v>534</v>
      </c>
      <c r="D7475">
        <f>COUNTIF(C$4:C7475,Tabela3[[#This Row],[COMANDA]])</f>
        <v>9</v>
      </c>
      <c r="E7475" t="s">
        <v>1</v>
      </c>
      <c r="G7475" t="s">
        <v>74</v>
      </c>
      <c r="H7475" t="s">
        <v>76</v>
      </c>
      <c r="I7475" s="2">
        <v>1</v>
      </c>
      <c r="J7475" t="s">
        <v>11</v>
      </c>
      <c r="K7475" s="21">
        <f>INDEX(LISTAS!$H:$Q,MATCH(BASE!H7475,LISTAS!$G:$G,0),MATCH(BASE!J7475,LISTAS!$H$3:$Q$3,0))*Tabela3[[#This Row],[QUANTIDADE]]</f>
        <v>2</v>
      </c>
      <c r="L7475" s="2" t="str">
        <f>TEXT(Tabela3[[#This Row],[DATA]],"MM")</f>
        <v>06</v>
      </c>
      <c r="M7475" s="2">
        <f>WEEKNUM(Tabela3[[#This Row],[DATA]])</f>
        <v>22</v>
      </c>
      <c r="N7475" s="18">
        <f>YEAR(Tabela3[[#This Row],[DATA]])</f>
        <v>2023</v>
      </c>
    </row>
    <row r="7476" spans="2:14">
      <c r="B7476" s="1">
        <v>45078</v>
      </c>
      <c r="C7476" t="s">
        <v>534</v>
      </c>
      <c r="D7476">
        <f>COUNTIF(C$4:C7476,Tabela3[[#This Row],[COMANDA]])</f>
        <v>10</v>
      </c>
      <c r="E7476" t="s">
        <v>1</v>
      </c>
      <c r="G7476" t="s">
        <v>10</v>
      </c>
      <c r="H7476" t="s">
        <v>119</v>
      </c>
      <c r="I7476" s="2">
        <v>30</v>
      </c>
      <c r="J7476" t="s">
        <v>11</v>
      </c>
      <c r="K7476" s="21">
        <f>INDEX(LISTAS!$H:$Q,MATCH(BASE!H7476,LISTAS!$G:$G,0),MATCH(BASE!J7476,LISTAS!$H$3:$Q$3,0))*Tabela3[[#This Row],[QUANTIDADE]]</f>
        <v>180</v>
      </c>
      <c r="L7476" s="2" t="str">
        <f>TEXT(Tabela3[[#This Row],[DATA]],"MM")</f>
        <v>06</v>
      </c>
      <c r="M7476" s="2">
        <f>WEEKNUM(Tabela3[[#This Row],[DATA]])</f>
        <v>22</v>
      </c>
      <c r="N7476" s="18">
        <f>YEAR(Tabela3[[#This Row],[DATA]])</f>
        <v>2023</v>
      </c>
    </row>
    <row r="7477" spans="2:14">
      <c r="B7477" s="1">
        <v>45078</v>
      </c>
      <c r="C7477" t="s">
        <v>534</v>
      </c>
      <c r="D7477">
        <f>COUNTIF(C$4:C7477,Tabela3[[#This Row],[COMANDA]])</f>
        <v>11</v>
      </c>
      <c r="E7477" t="s">
        <v>1</v>
      </c>
      <c r="G7477" t="s">
        <v>9</v>
      </c>
      <c r="H7477" t="s">
        <v>58</v>
      </c>
      <c r="I7477" s="2">
        <v>3</v>
      </c>
      <c r="J7477" t="s">
        <v>11</v>
      </c>
      <c r="K7477" s="21">
        <f>INDEX(LISTAS!$H:$Q,MATCH(BASE!H7477,LISTAS!$G:$G,0),MATCH(BASE!J7477,LISTAS!$H$3:$Q$3,0))*Tabela3[[#This Row],[QUANTIDADE]]</f>
        <v>15</v>
      </c>
      <c r="L7477" s="2" t="str">
        <f>TEXT(Tabela3[[#This Row],[DATA]],"MM")</f>
        <v>06</v>
      </c>
      <c r="M7477" s="2">
        <f>WEEKNUM(Tabela3[[#This Row],[DATA]])</f>
        <v>22</v>
      </c>
      <c r="N7477" s="18">
        <f>YEAR(Tabela3[[#This Row],[DATA]])</f>
        <v>2023</v>
      </c>
    </row>
    <row r="7478" spans="2:14">
      <c r="B7478" s="1">
        <v>45078</v>
      </c>
      <c r="C7478" t="s">
        <v>534</v>
      </c>
      <c r="D7478">
        <f>COUNTIF(C$4:C7478,Tabela3[[#This Row],[COMANDA]])</f>
        <v>12</v>
      </c>
      <c r="E7478" t="s">
        <v>1</v>
      </c>
      <c r="G7478" t="s">
        <v>77</v>
      </c>
      <c r="H7478" t="s">
        <v>79</v>
      </c>
      <c r="I7478" s="2">
        <v>5</v>
      </c>
      <c r="J7478" t="s">
        <v>11</v>
      </c>
      <c r="K7478" s="21">
        <f>INDEX(LISTAS!$H:$Q,MATCH(BASE!H7478,LISTAS!$G:$G,0),MATCH(BASE!J7478,LISTAS!$H$3:$Q$3,0))*Tabela3[[#This Row],[QUANTIDADE]]</f>
        <v>22.5</v>
      </c>
      <c r="L7478" s="2" t="str">
        <f>TEXT(Tabela3[[#This Row],[DATA]],"MM")</f>
        <v>06</v>
      </c>
      <c r="M7478" s="2">
        <f>WEEKNUM(Tabela3[[#This Row],[DATA]])</f>
        <v>22</v>
      </c>
      <c r="N7478" s="18">
        <f>YEAR(Tabela3[[#This Row],[DATA]])</f>
        <v>2023</v>
      </c>
    </row>
    <row r="7479" spans="2:14">
      <c r="B7479" s="1">
        <v>45078</v>
      </c>
      <c r="C7479" t="s">
        <v>534</v>
      </c>
      <c r="D7479">
        <f>COUNTIF(C$4:C7479,Tabela3[[#This Row],[COMANDA]])</f>
        <v>13</v>
      </c>
      <c r="E7479" t="s">
        <v>1</v>
      </c>
      <c r="G7479" t="s">
        <v>10</v>
      </c>
      <c r="H7479" t="s">
        <v>282</v>
      </c>
      <c r="I7479" s="2">
        <v>2</v>
      </c>
      <c r="J7479" t="s">
        <v>11</v>
      </c>
      <c r="K7479" s="21">
        <f>INDEX(LISTAS!$H:$Q,MATCH(BASE!H7479,LISTAS!$G:$G,0),MATCH(BASE!J7479,LISTAS!$H$3:$Q$3,0))*Tabela3[[#This Row],[QUANTIDADE]]</f>
        <v>8</v>
      </c>
      <c r="L7479" s="2" t="str">
        <f>TEXT(Tabela3[[#This Row],[DATA]],"MM")</f>
        <v>06</v>
      </c>
      <c r="M7479" s="2">
        <f>WEEKNUM(Tabela3[[#This Row],[DATA]])</f>
        <v>22</v>
      </c>
      <c r="N7479" s="18">
        <f>YEAR(Tabela3[[#This Row],[DATA]])</f>
        <v>2023</v>
      </c>
    </row>
    <row r="7480" spans="2:14">
      <c r="B7480" s="1">
        <v>45078</v>
      </c>
      <c r="C7480" t="s">
        <v>534</v>
      </c>
      <c r="D7480">
        <f>COUNTIF(C$4:C7480,Tabela3[[#This Row],[COMANDA]])</f>
        <v>14</v>
      </c>
      <c r="E7480" t="s">
        <v>1</v>
      </c>
      <c r="G7480" t="s">
        <v>9</v>
      </c>
      <c r="H7480" t="s">
        <v>138</v>
      </c>
      <c r="I7480" s="2">
        <v>4</v>
      </c>
      <c r="J7480" t="s">
        <v>11</v>
      </c>
      <c r="K7480" s="21">
        <f>INDEX(LISTAS!$H:$Q,MATCH(BASE!H7480,LISTAS!$G:$G,0),MATCH(BASE!J7480,LISTAS!$H$3:$Q$3,0))*Tabela3[[#This Row],[QUANTIDADE]]</f>
        <v>16</v>
      </c>
      <c r="L7480" s="2" t="str">
        <f>TEXT(Tabela3[[#This Row],[DATA]],"MM")</f>
        <v>06</v>
      </c>
      <c r="M7480" s="2">
        <f>WEEKNUM(Tabela3[[#This Row],[DATA]])</f>
        <v>22</v>
      </c>
      <c r="N7480" s="18">
        <f>YEAR(Tabela3[[#This Row],[DATA]])</f>
        <v>2023</v>
      </c>
    </row>
    <row r="7481" spans="2:14">
      <c r="B7481" s="1">
        <v>45078</v>
      </c>
      <c r="C7481" t="s">
        <v>534</v>
      </c>
      <c r="D7481">
        <f>COUNTIF(C$4:C7481,Tabela3[[#This Row],[COMANDA]])</f>
        <v>15</v>
      </c>
      <c r="E7481" t="s">
        <v>1</v>
      </c>
      <c r="G7481" t="s">
        <v>10</v>
      </c>
      <c r="H7481" t="s">
        <v>225</v>
      </c>
      <c r="I7481" s="2">
        <v>4</v>
      </c>
      <c r="J7481" t="s">
        <v>11</v>
      </c>
      <c r="K7481" s="21">
        <f>INDEX(LISTAS!$H:$Q,MATCH(BASE!H7481,LISTAS!$G:$G,0),MATCH(BASE!J7481,LISTAS!$H$3:$Q$3,0))*Tabela3[[#This Row],[QUANTIDADE]]</f>
        <v>48</v>
      </c>
      <c r="L7481" s="2" t="str">
        <f>TEXT(Tabela3[[#This Row],[DATA]],"MM")</f>
        <v>06</v>
      </c>
      <c r="M7481" s="2">
        <f>WEEKNUM(Tabela3[[#This Row],[DATA]])</f>
        <v>22</v>
      </c>
      <c r="N7481" s="18">
        <f>YEAR(Tabela3[[#This Row],[DATA]])</f>
        <v>2023</v>
      </c>
    </row>
    <row r="7482" spans="2:14">
      <c r="B7482" s="1">
        <v>45078</v>
      </c>
      <c r="C7482" t="s">
        <v>534</v>
      </c>
      <c r="D7482">
        <f>COUNTIF(C$4:C7482,Tabela3[[#This Row],[COMANDA]])</f>
        <v>16</v>
      </c>
      <c r="E7482" t="s">
        <v>1</v>
      </c>
      <c r="G7482" t="s">
        <v>74</v>
      </c>
      <c r="H7482" t="s">
        <v>75</v>
      </c>
      <c r="I7482" s="2">
        <v>10</v>
      </c>
      <c r="J7482" t="s">
        <v>11</v>
      </c>
      <c r="K7482" s="21">
        <f>INDEX(LISTAS!$H:$Q,MATCH(BASE!H7482,LISTAS!$G:$G,0),MATCH(BASE!J7482,LISTAS!$H$3:$Q$3,0))*Tabela3[[#This Row],[QUANTIDADE]]</f>
        <v>60</v>
      </c>
      <c r="L7482" s="2" t="str">
        <f>TEXT(Tabela3[[#This Row],[DATA]],"MM")</f>
        <v>06</v>
      </c>
      <c r="M7482" s="2">
        <f>WEEKNUM(Tabela3[[#This Row],[DATA]])</f>
        <v>22</v>
      </c>
      <c r="N7482" s="18">
        <f>YEAR(Tabela3[[#This Row],[DATA]])</f>
        <v>2023</v>
      </c>
    </row>
    <row r="7483" spans="2:14">
      <c r="B7483" s="1">
        <v>45078</v>
      </c>
      <c r="C7483" t="s">
        <v>534</v>
      </c>
      <c r="D7483">
        <f>COUNTIF(C$4:C7483,Tabela3[[#This Row],[COMANDA]])</f>
        <v>17</v>
      </c>
      <c r="E7483" t="s">
        <v>1</v>
      </c>
      <c r="G7483" t="s">
        <v>63</v>
      </c>
      <c r="H7483" t="s">
        <v>183</v>
      </c>
      <c r="I7483" s="2">
        <v>1</v>
      </c>
      <c r="J7483" t="s">
        <v>11</v>
      </c>
      <c r="K7483" s="21">
        <f>INDEX(LISTAS!$H:$Q,MATCH(BASE!H7483,LISTAS!$G:$G,0),MATCH(BASE!J7483,LISTAS!$H$3:$Q$3,0))*Tabela3[[#This Row],[QUANTIDADE]]</f>
        <v>7</v>
      </c>
      <c r="L7483" s="2" t="str">
        <f>TEXT(Tabela3[[#This Row],[DATA]],"MM")</f>
        <v>06</v>
      </c>
      <c r="M7483" s="2">
        <f>WEEKNUM(Tabela3[[#This Row],[DATA]])</f>
        <v>22</v>
      </c>
      <c r="N7483" s="18">
        <f>YEAR(Tabela3[[#This Row],[DATA]])</f>
        <v>2023</v>
      </c>
    </row>
    <row r="7484" spans="2:14">
      <c r="B7484" s="1">
        <v>45078</v>
      </c>
      <c r="C7484" t="s">
        <v>534</v>
      </c>
      <c r="D7484">
        <f>COUNTIF(C$4:C7484,Tabela3[[#This Row],[COMANDA]])</f>
        <v>18</v>
      </c>
      <c r="E7484" t="s">
        <v>1</v>
      </c>
      <c r="G7484" t="s">
        <v>63</v>
      </c>
      <c r="H7484" t="s">
        <v>184</v>
      </c>
      <c r="I7484" s="2">
        <v>2</v>
      </c>
      <c r="J7484" t="s">
        <v>11</v>
      </c>
      <c r="K7484" s="21">
        <f>INDEX(LISTAS!$H:$Q,MATCH(BASE!H7484,LISTAS!$G:$G,0),MATCH(BASE!J7484,LISTAS!$H$3:$Q$3,0))*Tabela3[[#This Row],[QUANTIDADE]]</f>
        <v>16</v>
      </c>
      <c r="L7484" s="2" t="str">
        <f>TEXT(Tabela3[[#This Row],[DATA]],"MM")</f>
        <v>06</v>
      </c>
      <c r="M7484" s="2">
        <f>WEEKNUM(Tabela3[[#This Row],[DATA]])</f>
        <v>22</v>
      </c>
      <c r="N7484" s="18">
        <f>YEAR(Tabela3[[#This Row],[DATA]])</f>
        <v>2023</v>
      </c>
    </row>
    <row r="7485" spans="2:14">
      <c r="B7485" s="1">
        <v>45078</v>
      </c>
      <c r="C7485" t="s">
        <v>534</v>
      </c>
      <c r="D7485">
        <f>COUNTIF(C$4:C7485,Tabela3[[#This Row],[COMANDA]])</f>
        <v>19</v>
      </c>
      <c r="E7485" t="s">
        <v>1</v>
      </c>
      <c r="G7485" t="s">
        <v>10</v>
      </c>
      <c r="H7485" t="s">
        <v>229</v>
      </c>
      <c r="I7485" s="2">
        <v>1</v>
      </c>
      <c r="J7485" t="s">
        <v>11</v>
      </c>
      <c r="K7485" s="21">
        <f>INDEX(LISTAS!$H:$Q,MATCH(BASE!H7485,LISTAS!$G:$G,0),MATCH(BASE!J7485,LISTAS!$H$3:$Q$3,0))*Tabela3[[#This Row],[QUANTIDADE]]</f>
        <v>7</v>
      </c>
      <c r="L7485" s="2" t="str">
        <f>TEXT(Tabela3[[#This Row],[DATA]],"MM")</f>
        <v>06</v>
      </c>
      <c r="M7485" s="2">
        <f>WEEKNUM(Tabela3[[#This Row],[DATA]])</f>
        <v>22</v>
      </c>
      <c r="N7485" s="18">
        <f>YEAR(Tabela3[[#This Row],[DATA]])</f>
        <v>2023</v>
      </c>
    </row>
    <row r="7486" spans="2:14">
      <c r="B7486" s="1">
        <v>45078</v>
      </c>
      <c r="C7486" t="s">
        <v>534</v>
      </c>
      <c r="D7486">
        <f>COUNTIF(C$4:C7486,Tabela3[[#This Row],[COMANDA]])</f>
        <v>20</v>
      </c>
      <c r="E7486" t="s">
        <v>1</v>
      </c>
      <c r="G7486" t="s">
        <v>9</v>
      </c>
      <c r="H7486" t="s">
        <v>85</v>
      </c>
      <c r="I7486" s="2">
        <v>4</v>
      </c>
      <c r="J7486" t="s">
        <v>11</v>
      </c>
      <c r="K7486" s="21">
        <f>INDEX(LISTAS!$H:$Q,MATCH(BASE!H7486,LISTAS!$G:$G,0),MATCH(BASE!J7486,LISTAS!$H$3:$Q$3,0))*Tabela3[[#This Row],[QUANTIDADE]]</f>
        <v>40</v>
      </c>
      <c r="L7486" s="2" t="str">
        <f>TEXT(Tabela3[[#This Row],[DATA]],"MM")</f>
        <v>06</v>
      </c>
      <c r="M7486" s="2">
        <f>WEEKNUM(Tabela3[[#This Row],[DATA]])</f>
        <v>22</v>
      </c>
      <c r="N7486" s="18">
        <f>YEAR(Tabela3[[#This Row],[DATA]])</f>
        <v>2023</v>
      </c>
    </row>
    <row r="7487" spans="2:14">
      <c r="B7487" s="1">
        <v>45078</v>
      </c>
      <c r="C7487" t="s">
        <v>534</v>
      </c>
      <c r="D7487">
        <f>COUNTIF(C$4:C7487,Tabela3[[#This Row],[COMANDA]])</f>
        <v>21</v>
      </c>
      <c r="E7487" t="s">
        <v>1</v>
      </c>
      <c r="G7487" t="s">
        <v>9</v>
      </c>
      <c r="H7487" t="s">
        <v>69</v>
      </c>
      <c r="I7487" s="2">
        <v>1</v>
      </c>
      <c r="J7487" t="s">
        <v>11</v>
      </c>
      <c r="K7487" s="21">
        <f>INDEX(LISTAS!$H:$Q,MATCH(BASE!H7487,LISTAS!$G:$G,0),MATCH(BASE!J7487,LISTAS!$H$3:$Q$3,0))*Tabela3[[#This Row],[QUANTIDADE]]</f>
        <v>4</v>
      </c>
      <c r="L7487" s="2" t="str">
        <f>TEXT(Tabela3[[#This Row],[DATA]],"MM")</f>
        <v>06</v>
      </c>
      <c r="M7487" s="2">
        <f>WEEKNUM(Tabela3[[#This Row],[DATA]])</f>
        <v>22</v>
      </c>
      <c r="N7487" s="18">
        <f>YEAR(Tabela3[[#This Row],[DATA]])</f>
        <v>2023</v>
      </c>
    </row>
    <row r="7488" spans="2:14">
      <c r="B7488" s="1">
        <v>45078</v>
      </c>
      <c r="C7488" t="s">
        <v>534</v>
      </c>
      <c r="D7488">
        <f>COUNTIF(C$4:C7488,Tabela3[[#This Row],[COMANDA]])</f>
        <v>22</v>
      </c>
      <c r="E7488" t="s">
        <v>1</v>
      </c>
      <c r="G7488" t="s">
        <v>9</v>
      </c>
      <c r="H7488" t="s">
        <v>132</v>
      </c>
      <c r="I7488" s="2">
        <v>7</v>
      </c>
      <c r="J7488" t="s">
        <v>11</v>
      </c>
      <c r="K7488" s="21">
        <f>INDEX(LISTAS!$H:$Q,MATCH(BASE!H7488,LISTAS!$G:$G,0),MATCH(BASE!J7488,LISTAS!$H$3:$Q$3,0))*Tabela3[[#This Row],[QUANTIDADE]]</f>
        <v>21</v>
      </c>
      <c r="L7488" s="2" t="str">
        <f>TEXT(Tabela3[[#This Row],[DATA]],"MM")</f>
        <v>06</v>
      </c>
      <c r="M7488" s="2">
        <f>WEEKNUM(Tabela3[[#This Row],[DATA]])</f>
        <v>22</v>
      </c>
      <c r="N7488" s="18">
        <f>YEAR(Tabela3[[#This Row],[DATA]])</f>
        <v>2023</v>
      </c>
    </row>
    <row r="7489" spans="2:14">
      <c r="B7489" s="1">
        <v>45078</v>
      </c>
      <c r="C7489" t="s">
        <v>534</v>
      </c>
      <c r="D7489">
        <f>COUNTIF(C$4:C7489,Tabela3[[#This Row],[COMANDA]])</f>
        <v>23</v>
      </c>
      <c r="E7489" t="s">
        <v>1</v>
      </c>
      <c r="G7489" t="s">
        <v>10</v>
      </c>
      <c r="H7489" t="s">
        <v>128</v>
      </c>
      <c r="I7489" s="2">
        <v>1</v>
      </c>
      <c r="J7489" t="s">
        <v>11</v>
      </c>
      <c r="K7489" s="21">
        <f>INDEX(LISTAS!$H:$Q,MATCH(BASE!H7489,LISTAS!$G:$G,0),MATCH(BASE!J7489,LISTAS!$H$3:$Q$3,0))*Tabela3[[#This Row],[QUANTIDADE]]</f>
        <v>5</v>
      </c>
      <c r="L7489" s="2" t="str">
        <f>TEXT(Tabela3[[#This Row],[DATA]],"MM")</f>
        <v>06</v>
      </c>
      <c r="M7489" s="2">
        <f>WEEKNUM(Tabela3[[#This Row],[DATA]])</f>
        <v>22</v>
      </c>
      <c r="N7489" s="18">
        <f>YEAR(Tabela3[[#This Row],[DATA]])</f>
        <v>2023</v>
      </c>
    </row>
    <row r="7490" spans="2:14">
      <c r="B7490" s="1">
        <v>45078</v>
      </c>
      <c r="C7490" t="s">
        <v>534</v>
      </c>
      <c r="D7490">
        <f>COUNTIF(C$4:C7490,Tabela3[[#This Row],[COMANDA]])</f>
        <v>24</v>
      </c>
      <c r="E7490" t="s">
        <v>1</v>
      </c>
      <c r="G7490" t="s">
        <v>10</v>
      </c>
      <c r="H7490" t="s">
        <v>125</v>
      </c>
      <c r="I7490" s="2">
        <v>3</v>
      </c>
      <c r="J7490" t="s">
        <v>11</v>
      </c>
      <c r="K7490" s="21">
        <f>INDEX(LISTAS!$H:$Q,MATCH(BASE!H7490,LISTAS!$G:$G,0),MATCH(BASE!J7490,LISTAS!$H$3:$Q$3,0))*Tabela3[[#This Row],[QUANTIDADE]]</f>
        <v>9</v>
      </c>
      <c r="L7490" s="2" t="str">
        <f>TEXT(Tabela3[[#This Row],[DATA]],"MM")</f>
        <v>06</v>
      </c>
      <c r="M7490" s="2">
        <f>WEEKNUM(Tabela3[[#This Row],[DATA]])</f>
        <v>22</v>
      </c>
      <c r="N7490" s="18">
        <f>YEAR(Tabela3[[#This Row],[DATA]])</f>
        <v>2023</v>
      </c>
    </row>
    <row r="7491" spans="2:14">
      <c r="B7491" s="1">
        <v>45078</v>
      </c>
      <c r="C7491" t="s">
        <v>534</v>
      </c>
      <c r="D7491">
        <f>COUNTIF(C$4:C7491,Tabela3[[#This Row],[COMANDA]])</f>
        <v>25</v>
      </c>
      <c r="E7491" t="s">
        <v>1</v>
      </c>
      <c r="G7491" t="s">
        <v>10</v>
      </c>
      <c r="H7491" t="s">
        <v>101</v>
      </c>
      <c r="I7491" s="2">
        <v>3</v>
      </c>
      <c r="J7491" t="s">
        <v>12</v>
      </c>
      <c r="K7491" s="21">
        <f>INDEX(LISTAS!$H:$Q,MATCH(BASE!H7491,LISTAS!$G:$G,0),MATCH(BASE!J7491,LISTAS!$H$3:$Q$3,0))*Tabela3[[#This Row],[QUANTIDADE]]</f>
        <v>9</v>
      </c>
      <c r="L7491" s="2" t="str">
        <f>TEXT(Tabela3[[#This Row],[DATA]],"MM")</f>
        <v>06</v>
      </c>
      <c r="M7491" s="2">
        <f>WEEKNUM(Tabela3[[#This Row],[DATA]])</f>
        <v>22</v>
      </c>
      <c r="N7491" s="18">
        <f>YEAR(Tabela3[[#This Row],[DATA]])</f>
        <v>2023</v>
      </c>
    </row>
    <row r="7492" spans="2:14">
      <c r="B7492" s="1">
        <v>45078</v>
      </c>
      <c r="C7492" t="s">
        <v>534</v>
      </c>
      <c r="D7492">
        <f>COUNTIF(C$4:C7492,Tabela3[[#This Row],[COMANDA]])</f>
        <v>26</v>
      </c>
      <c r="E7492" t="s">
        <v>1</v>
      </c>
      <c r="G7492" t="s">
        <v>9</v>
      </c>
      <c r="H7492" t="s">
        <v>51</v>
      </c>
      <c r="I7492" s="2">
        <v>1</v>
      </c>
      <c r="J7492" t="s">
        <v>11</v>
      </c>
      <c r="K7492" s="21">
        <f>INDEX(LISTAS!$H:$Q,MATCH(BASE!H7492,LISTAS!$G:$G,0),MATCH(BASE!J7492,LISTAS!$H$3:$Q$3,0))*Tabela3[[#This Row],[QUANTIDADE]]</f>
        <v>10</v>
      </c>
      <c r="L7492" s="2" t="str">
        <f>TEXT(Tabela3[[#This Row],[DATA]],"MM")</f>
        <v>06</v>
      </c>
      <c r="M7492" s="2">
        <f>WEEKNUM(Tabela3[[#This Row],[DATA]])</f>
        <v>22</v>
      </c>
      <c r="N7492" s="18">
        <f>YEAR(Tabela3[[#This Row],[DATA]])</f>
        <v>2023</v>
      </c>
    </row>
    <row r="7493" spans="2:14">
      <c r="B7493" s="1">
        <v>45078</v>
      </c>
      <c r="C7493" t="s">
        <v>534</v>
      </c>
      <c r="D7493">
        <f>COUNTIF(C$4:C7493,Tabela3[[#This Row],[COMANDA]])</f>
        <v>27</v>
      </c>
      <c r="E7493" t="s">
        <v>1</v>
      </c>
      <c r="G7493" t="s">
        <v>9</v>
      </c>
      <c r="H7493" t="s">
        <v>385</v>
      </c>
      <c r="I7493" s="2">
        <v>1</v>
      </c>
      <c r="J7493" t="s">
        <v>11</v>
      </c>
      <c r="K7493" s="21">
        <f>INDEX(LISTAS!$H:$Q,MATCH(BASE!H7493,LISTAS!$G:$G,0),MATCH(BASE!J7493,LISTAS!$H$3:$Q$3,0))*Tabela3[[#This Row],[QUANTIDADE]]</f>
        <v>3</v>
      </c>
      <c r="L7493" s="2" t="str">
        <f>TEXT(Tabela3[[#This Row],[DATA]],"MM")</f>
        <v>06</v>
      </c>
      <c r="M7493" s="2">
        <f>WEEKNUM(Tabela3[[#This Row],[DATA]])</f>
        <v>22</v>
      </c>
      <c r="N7493" s="18">
        <f>YEAR(Tabela3[[#This Row],[DATA]])</f>
        <v>2023</v>
      </c>
    </row>
    <row r="7494" spans="2:14">
      <c r="B7494" s="1">
        <v>45078</v>
      </c>
      <c r="C7494" t="s">
        <v>534</v>
      </c>
      <c r="D7494">
        <f>COUNTIF(C$4:C7494,Tabela3[[#This Row],[COMANDA]])</f>
        <v>28</v>
      </c>
      <c r="E7494" t="s">
        <v>1</v>
      </c>
      <c r="G7494" t="s">
        <v>9</v>
      </c>
      <c r="H7494" t="s">
        <v>148</v>
      </c>
      <c r="I7494" s="2">
        <v>1</v>
      </c>
      <c r="J7494" t="s">
        <v>11</v>
      </c>
      <c r="K7494" s="21">
        <f>INDEX(LISTAS!$H:$Q,MATCH(BASE!H7494,LISTAS!$G:$G,0),MATCH(BASE!J7494,LISTAS!$H$3:$Q$3,0))*Tabela3[[#This Row],[QUANTIDADE]]</f>
        <v>3</v>
      </c>
      <c r="L7494" s="2" t="str">
        <f>TEXT(Tabela3[[#This Row],[DATA]],"MM")</f>
        <v>06</v>
      </c>
      <c r="M7494" s="2">
        <f>WEEKNUM(Tabela3[[#This Row],[DATA]])</f>
        <v>22</v>
      </c>
      <c r="N7494" s="18">
        <f>YEAR(Tabela3[[#This Row],[DATA]])</f>
        <v>2023</v>
      </c>
    </row>
    <row r="7495" spans="2:14">
      <c r="B7495" s="1">
        <v>45078</v>
      </c>
      <c r="C7495" t="s">
        <v>534</v>
      </c>
      <c r="D7495">
        <f>COUNTIF(C$4:C7495,Tabela3[[#This Row],[COMANDA]])</f>
        <v>29</v>
      </c>
      <c r="E7495" t="s">
        <v>1</v>
      </c>
      <c r="G7495" t="s">
        <v>74</v>
      </c>
      <c r="H7495" t="s">
        <v>546</v>
      </c>
      <c r="I7495" s="2">
        <v>1</v>
      </c>
      <c r="J7495" t="s">
        <v>11</v>
      </c>
      <c r="K7495" s="21">
        <v>3</v>
      </c>
      <c r="L7495" s="2" t="str">
        <f>TEXT(Tabela3[[#This Row],[DATA]],"MM")</f>
        <v>06</v>
      </c>
      <c r="M7495" s="2">
        <f>WEEKNUM(Tabela3[[#This Row],[DATA]])</f>
        <v>22</v>
      </c>
      <c r="N7495" s="18">
        <f>YEAR(Tabela3[[#This Row],[DATA]])</f>
        <v>2023</v>
      </c>
    </row>
    <row r="7496" spans="2:14">
      <c r="B7496" s="1">
        <v>45078</v>
      </c>
      <c r="C7496" t="s">
        <v>534</v>
      </c>
      <c r="D7496">
        <f>COUNTIF(C$4:C7496,Tabela3[[#This Row],[COMANDA]])</f>
        <v>30</v>
      </c>
      <c r="E7496" t="s">
        <v>1</v>
      </c>
      <c r="G7496" t="s">
        <v>9</v>
      </c>
      <c r="H7496" t="s">
        <v>132</v>
      </c>
      <c r="I7496" s="2">
        <v>1</v>
      </c>
      <c r="J7496" t="s">
        <v>11</v>
      </c>
      <c r="K7496" s="21">
        <f>INDEX(LISTAS!$H:$Q,MATCH(BASE!H7496,LISTAS!$G:$G,0),MATCH(BASE!J7496,LISTAS!$H$3:$Q$3,0))*Tabela3[[#This Row],[QUANTIDADE]]</f>
        <v>3</v>
      </c>
      <c r="L7496" s="2" t="str">
        <f>TEXT(Tabela3[[#This Row],[DATA]],"MM")</f>
        <v>06</v>
      </c>
      <c r="M7496" s="2">
        <f>WEEKNUM(Tabela3[[#This Row],[DATA]])</f>
        <v>22</v>
      </c>
      <c r="N7496" s="18">
        <f>YEAR(Tabela3[[#This Row],[DATA]])</f>
        <v>2023</v>
      </c>
    </row>
    <row r="7497" spans="2:14">
      <c r="B7497" s="1">
        <v>45078</v>
      </c>
      <c r="C7497" t="s">
        <v>534</v>
      </c>
      <c r="D7497">
        <f>COUNTIF(C$4:C7497,Tabela3[[#This Row],[COMANDA]])</f>
        <v>31</v>
      </c>
      <c r="E7497" t="s">
        <v>1</v>
      </c>
      <c r="G7497" t="s">
        <v>10</v>
      </c>
      <c r="H7497" t="s">
        <v>108</v>
      </c>
      <c r="I7497" s="2">
        <v>2</v>
      </c>
      <c r="J7497" t="s">
        <v>11</v>
      </c>
      <c r="K7497" s="21">
        <f>INDEX(LISTAS!$H:$Q,MATCH(BASE!H7497,LISTAS!$G:$G,0),MATCH(BASE!J7497,LISTAS!$H$3:$Q$3,0))*Tabela3[[#This Row],[QUANTIDADE]]</f>
        <v>5</v>
      </c>
      <c r="L7497" s="2" t="str">
        <f>TEXT(Tabela3[[#This Row],[DATA]],"MM")</f>
        <v>06</v>
      </c>
      <c r="M7497" s="2">
        <f>WEEKNUM(Tabela3[[#This Row],[DATA]])</f>
        <v>22</v>
      </c>
      <c r="N7497" s="18">
        <f>YEAR(Tabela3[[#This Row],[DATA]])</f>
        <v>2023</v>
      </c>
    </row>
    <row r="7498" spans="2:14">
      <c r="B7498" s="1">
        <v>45078</v>
      </c>
      <c r="C7498" t="s">
        <v>534</v>
      </c>
      <c r="D7498">
        <f>COUNTIF(C$4:C7498,Tabela3[[#This Row],[COMANDA]])</f>
        <v>32</v>
      </c>
      <c r="E7498" t="s">
        <v>1</v>
      </c>
      <c r="G7498" t="s">
        <v>9</v>
      </c>
      <c r="H7498" t="s">
        <v>56</v>
      </c>
      <c r="I7498" s="2">
        <v>1</v>
      </c>
      <c r="J7498" t="s">
        <v>11</v>
      </c>
      <c r="K7498" s="21">
        <f>INDEX(LISTAS!$H:$Q,MATCH(BASE!H7498,LISTAS!$G:$G,0),MATCH(BASE!J7498,LISTAS!$H$3:$Q$3,0))*Tabela3[[#This Row],[QUANTIDADE]]</f>
        <v>3</v>
      </c>
      <c r="L7498" s="2" t="str">
        <f>TEXT(Tabela3[[#This Row],[DATA]],"MM")</f>
        <v>06</v>
      </c>
      <c r="M7498" s="2">
        <f>WEEKNUM(Tabela3[[#This Row],[DATA]])</f>
        <v>22</v>
      </c>
      <c r="N7498" s="18">
        <f>YEAR(Tabela3[[#This Row],[DATA]])</f>
        <v>2023</v>
      </c>
    </row>
    <row r="7499" spans="2:14">
      <c r="B7499" s="1">
        <v>45078</v>
      </c>
      <c r="C7499" t="s">
        <v>534</v>
      </c>
      <c r="D7499">
        <f>COUNTIF(C$4:C7499,Tabela3[[#This Row],[COMANDA]])</f>
        <v>33</v>
      </c>
      <c r="E7499" t="s">
        <v>1</v>
      </c>
      <c r="G7499" t="s">
        <v>10</v>
      </c>
      <c r="H7499" t="s">
        <v>123</v>
      </c>
      <c r="I7499" s="2">
        <v>5</v>
      </c>
      <c r="J7499" t="s">
        <v>11</v>
      </c>
      <c r="K7499" s="21">
        <f>INDEX(LISTAS!$H:$Q,MATCH(BASE!H7499,LISTAS!$G:$G,0),MATCH(BASE!J7499,LISTAS!$H$3:$Q$3,0))*Tabela3[[#This Row],[QUANTIDADE]]</f>
        <v>5</v>
      </c>
      <c r="L7499" s="2" t="str">
        <f>TEXT(Tabela3[[#This Row],[DATA]],"MM")</f>
        <v>06</v>
      </c>
      <c r="M7499" s="2">
        <f>WEEKNUM(Tabela3[[#This Row],[DATA]])</f>
        <v>22</v>
      </c>
      <c r="N7499" s="18">
        <f>YEAR(Tabela3[[#This Row],[DATA]])</f>
        <v>2023</v>
      </c>
    </row>
    <row r="7500" spans="2:14">
      <c r="B7500" s="1">
        <v>45079</v>
      </c>
      <c r="C7500">
        <v>15288</v>
      </c>
      <c r="D7500">
        <f>COUNTIF(C$4:C7500,Tabela3[[#This Row],[COMANDA]])</f>
        <v>1</v>
      </c>
      <c r="E7500" t="s">
        <v>89</v>
      </c>
      <c r="G7500" t="s">
        <v>8</v>
      </c>
      <c r="H7500" t="s">
        <v>203</v>
      </c>
      <c r="I7500" s="2">
        <v>1</v>
      </c>
      <c r="J7500" t="s">
        <v>11</v>
      </c>
      <c r="K7500" s="21">
        <f>INDEX(LISTAS!$H:$Q,MATCH(BASE!H7500,LISTAS!$G:$G,0),MATCH(BASE!J7500,LISTAS!$H$3:$Q$3,0))*Tabela3[[#This Row],[QUANTIDADE]]</f>
        <v>20</v>
      </c>
      <c r="L7500" s="2" t="str">
        <f>TEXT(Tabela3[[#This Row],[DATA]],"MM")</f>
        <v>06</v>
      </c>
      <c r="M7500" s="2">
        <f>WEEKNUM(Tabela3[[#This Row],[DATA]])</f>
        <v>22</v>
      </c>
      <c r="N7500" s="18">
        <f>YEAR(Tabela3[[#This Row],[DATA]])</f>
        <v>2023</v>
      </c>
    </row>
    <row r="7501" spans="2:14">
      <c r="B7501" s="1">
        <v>45079</v>
      </c>
      <c r="C7501">
        <v>15288</v>
      </c>
      <c r="D7501">
        <f>COUNTIF(C$4:C7501,Tabela3[[#This Row],[COMANDA]])</f>
        <v>2</v>
      </c>
      <c r="E7501" t="s">
        <v>89</v>
      </c>
      <c r="G7501" t="s">
        <v>8</v>
      </c>
      <c r="H7501" t="s">
        <v>47</v>
      </c>
      <c r="I7501" s="2">
        <v>1</v>
      </c>
      <c r="J7501" t="s">
        <v>11</v>
      </c>
      <c r="K7501" s="21">
        <f>INDEX(LISTAS!$H:$Q,MATCH(BASE!H7501,LISTAS!$G:$G,0),MATCH(BASE!J7501,LISTAS!$H$3:$Q$3,0))*Tabela3[[#This Row],[QUANTIDADE]]</f>
        <v>16</v>
      </c>
      <c r="L7501" s="2" t="str">
        <f>TEXT(Tabela3[[#This Row],[DATA]],"MM")</f>
        <v>06</v>
      </c>
      <c r="M7501" s="2">
        <f>WEEKNUM(Tabela3[[#This Row],[DATA]])</f>
        <v>22</v>
      </c>
      <c r="N7501" s="18">
        <f>YEAR(Tabela3[[#This Row],[DATA]])</f>
        <v>2023</v>
      </c>
    </row>
    <row r="7502" spans="2:14">
      <c r="B7502" s="1">
        <v>45079</v>
      </c>
      <c r="C7502">
        <v>15288</v>
      </c>
      <c r="D7502">
        <f>COUNTIF(C$4:C7502,Tabela3[[#This Row],[COMANDA]])</f>
        <v>3</v>
      </c>
      <c r="E7502" t="s">
        <v>89</v>
      </c>
      <c r="G7502" t="s">
        <v>9</v>
      </c>
      <c r="H7502" t="s">
        <v>54</v>
      </c>
      <c r="I7502" s="2">
        <v>1</v>
      </c>
      <c r="J7502" t="s">
        <v>11</v>
      </c>
      <c r="K7502" s="21">
        <f>INDEX(LISTAS!$H:$Q,MATCH(BASE!H7502,LISTAS!$G:$G,0),MATCH(BASE!J7502,LISTAS!$H$3:$Q$3,0))*Tabela3[[#This Row],[QUANTIDADE]]</f>
        <v>3</v>
      </c>
      <c r="L7502" s="2" t="str">
        <f>TEXT(Tabela3[[#This Row],[DATA]],"MM")</f>
        <v>06</v>
      </c>
      <c r="M7502" s="2">
        <f>WEEKNUM(Tabela3[[#This Row],[DATA]])</f>
        <v>22</v>
      </c>
      <c r="N7502" s="18">
        <f>YEAR(Tabela3[[#This Row],[DATA]])</f>
        <v>2023</v>
      </c>
    </row>
    <row r="7503" spans="2:14">
      <c r="B7503" s="1">
        <v>45079</v>
      </c>
      <c r="C7503">
        <v>15289</v>
      </c>
      <c r="D7503">
        <f>COUNTIF(C$4:C7503,Tabela3[[#This Row],[COMANDA]])</f>
        <v>1</v>
      </c>
      <c r="E7503" t="s">
        <v>89</v>
      </c>
      <c r="F7503" t="s">
        <v>98</v>
      </c>
      <c r="G7503" t="s">
        <v>8</v>
      </c>
      <c r="H7503" t="s">
        <v>47</v>
      </c>
      <c r="I7503" s="2">
        <v>1</v>
      </c>
      <c r="J7503" t="s">
        <v>11</v>
      </c>
      <c r="K7503" s="21">
        <f>INDEX(LISTAS!$H:$Q,MATCH(BASE!H7503,LISTAS!$G:$G,0),MATCH(BASE!J7503,LISTAS!$H$3:$Q$3,0))*Tabela3[[#This Row],[QUANTIDADE]]</f>
        <v>16</v>
      </c>
      <c r="L7503" s="2" t="str">
        <f>TEXT(Tabela3[[#This Row],[DATA]],"MM")</f>
        <v>06</v>
      </c>
      <c r="M7503" s="2">
        <f>WEEKNUM(Tabela3[[#This Row],[DATA]])</f>
        <v>22</v>
      </c>
      <c r="N7503" s="18">
        <f>YEAR(Tabela3[[#This Row],[DATA]])</f>
        <v>2023</v>
      </c>
    </row>
    <row r="7504" spans="2:14">
      <c r="B7504" s="1">
        <v>45079</v>
      </c>
      <c r="C7504">
        <v>15289</v>
      </c>
      <c r="D7504">
        <f>COUNTIF(C$4:C7504,Tabela3[[#This Row],[COMANDA]])</f>
        <v>2</v>
      </c>
      <c r="E7504" t="s">
        <v>89</v>
      </c>
      <c r="F7504" t="s">
        <v>98</v>
      </c>
      <c r="G7504" t="s">
        <v>9</v>
      </c>
      <c r="H7504" t="s">
        <v>132</v>
      </c>
      <c r="I7504" s="2">
        <v>1</v>
      </c>
      <c r="J7504" t="s">
        <v>11</v>
      </c>
      <c r="K7504" s="21">
        <f>INDEX(LISTAS!$H:$Q,MATCH(BASE!H7504,LISTAS!$G:$G,0),MATCH(BASE!J7504,LISTAS!$H$3:$Q$3,0))*Tabela3[[#This Row],[QUANTIDADE]]</f>
        <v>3</v>
      </c>
      <c r="L7504" s="2" t="str">
        <f>TEXT(Tabela3[[#This Row],[DATA]],"MM")</f>
        <v>06</v>
      </c>
      <c r="M7504" s="2">
        <f>WEEKNUM(Tabela3[[#This Row],[DATA]])</f>
        <v>22</v>
      </c>
      <c r="N7504" s="18">
        <f>YEAR(Tabela3[[#This Row],[DATA]])</f>
        <v>2023</v>
      </c>
    </row>
    <row r="7505" spans="2:14">
      <c r="B7505" s="1">
        <v>45079</v>
      </c>
      <c r="C7505">
        <v>15290</v>
      </c>
      <c r="D7505">
        <f>COUNTIF(C$4:C7505,Tabela3[[#This Row],[COMANDA]])</f>
        <v>1</v>
      </c>
      <c r="E7505" t="s">
        <v>89</v>
      </c>
      <c r="G7505" t="s">
        <v>8</v>
      </c>
      <c r="H7505" t="s">
        <v>538</v>
      </c>
      <c r="I7505" s="2">
        <v>1</v>
      </c>
      <c r="J7505" t="s">
        <v>11</v>
      </c>
      <c r="K7505" s="21">
        <f>INDEX(LISTAS!$H:$Q,MATCH(BASE!H7505,LISTAS!$G:$G,0),MATCH(BASE!J7505,LISTAS!$H$3:$Q$3,0))*Tabela3[[#This Row],[QUANTIDADE]]</f>
        <v>8</v>
      </c>
      <c r="L7505" s="2" t="str">
        <f>TEXT(Tabela3[[#This Row],[DATA]],"MM")</f>
        <v>06</v>
      </c>
      <c r="M7505" s="2">
        <f>WEEKNUM(Tabela3[[#This Row],[DATA]])</f>
        <v>22</v>
      </c>
      <c r="N7505" s="18">
        <f>YEAR(Tabela3[[#This Row],[DATA]])</f>
        <v>2023</v>
      </c>
    </row>
    <row r="7506" spans="2:14">
      <c r="B7506" s="1">
        <v>45079</v>
      </c>
      <c r="C7506">
        <v>15291</v>
      </c>
      <c r="D7506">
        <f>COUNTIF(C$4:C7506,Tabela3[[#This Row],[COMANDA]])</f>
        <v>1</v>
      </c>
      <c r="E7506" t="s">
        <v>89</v>
      </c>
      <c r="G7506" t="s">
        <v>8</v>
      </c>
      <c r="H7506" t="s">
        <v>47</v>
      </c>
      <c r="I7506" s="2">
        <v>3</v>
      </c>
      <c r="J7506" t="s">
        <v>11</v>
      </c>
      <c r="K7506" s="21">
        <f>INDEX(LISTAS!$H:$Q,MATCH(BASE!H7506,LISTAS!$G:$G,0),MATCH(BASE!J7506,LISTAS!$H$3:$Q$3,0))*Tabela3[[#This Row],[QUANTIDADE]]</f>
        <v>48</v>
      </c>
      <c r="L7506" s="2" t="str">
        <f>TEXT(Tabela3[[#This Row],[DATA]],"MM")</f>
        <v>06</v>
      </c>
      <c r="M7506" s="2">
        <f>WEEKNUM(Tabela3[[#This Row],[DATA]])</f>
        <v>22</v>
      </c>
      <c r="N7506" s="18">
        <f>YEAR(Tabela3[[#This Row],[DATA]])</f>
        <v>2023</v>
      </c>
    </row>
    <row r="7507" spans="2:14">
      <c r="B7507" s="1">
        <v>45079</v>
      </c>
      <c r="C7507">
        <v>15292</v>
      </c>
      <c r="D7507">
        <f>COUNTIF(C$4:C7507,Tabela3[[#This Row],[COMANDA]])</f>
        <v>1</v>
      </c>
      <c r="E7507" t="s">
        <v>89</v>
      </c>
      <c r="F7507" t="s">
        <v>100</v>
      </c>
      <c r="G7507" t="s">
        <v>8</v>
      </c>
      <c r="H7507" t="s">
        <v>40</v>
      </c>
      <c r="I7507" s="2">
        <v>1</v>
      </c>
      <c r="J7507" t="s">
        <v>11</v>
      </c>
      <c r="K7507" s="21">
        <f>INDEX(LISTAS!$H:$Q,MATCH(BASE!H7507,LISTAS!$G:$G,0),MATCH(BASE!J7507,LISTAS!$H$3:$Q$3,0))*Tabela3[[#This Row],[QUANTIDADE]]</f>
        <v>14</v>
      </c>
      <c r="L7507" s="2" t="str">
        <f>TEXT(Tabela3[[#This Row],[DATA]],"MM")</f>
        <v>06</v>
      </c>
      <c r="M7507" s="2">
        <f>WEEKNUM(Tabela3[[#This Row],[DATA]])</f>
        <v>22</v>
      </c>
      <c r="N7507" s="18">
        <f>YEAR(Tabela3[[#This Row],[DATA]])</f>
        <v>2023</v>
      </c>
    </row>
    <row r="7508" spans="2:14">
      <c r="B7508" s="1">
        <v>45079</v>
      </c>
      <c r="C7508">
        <v>15292</v>
      </c>
      <c r="D7508">
        <f>COUNTIF(C$4:C7508,Tabela3[[#This Row],[COMANDA]])</f>
        <v>2</v>
      </c>
      <c r="E7508" t="s">
        <v>89</v>
      </c>
      <c r="F7508" t="s">
        <v>100</v>
      </c>
      <c r="G7508" t="s">
        <v>61</v>
      </c>
      <c r="H7508" t="s">
        <v>199</v>
      </c>
      <c r="I7508" s="2">
        <v>1</v>
      </c>
      <c r="J7508" t="s">
        <v>11</v>
      </c>
      <c r="K7508" s="21">
        <f>INDEX(LISTAS!$H:$Q,MATCH(BASE!H7508,LISTAS!$G:$G,0),MATCH(BASE!J7508,LISTAS!$H$3:$Q$3,0))*Tabela3[[#This Row],[QUANTIDADE]]</f>
        <v>1</v>
      </c>
      <c r="L7508" s="2" t="str">
        <f>TEXT(Tabela3[[#This Row],[DATA]],"MM")</f>
        <v>06</v>
      </c>
      <c r="M7508" s="2">
        <f>WEEKNUM(Tabela3[[#This Row],[DATA]])</f>
        <v>22</v>
      </c>
      <c r="N7508" s="18">
        <f>YEAR(Tabela3[[#This Row],[DATA]])</f>
        <v>2023</v>
      </c>
    </row>
    <row r="7509" spans="2:14">
      <c r="B7509" s="1">
        <v>45079</v>
      </c>
      <c r="C7509">
        <v>15293</v>
      </c>
      <c r="D7509">
        <f>COUNTIF(C$4:C7509,Tabela3[[#This Row],[COMANDA]])</f>
        <v>1</v>
      </c>
      <c r="E7509" t="s">
        <v>90</v>
      </c>
      <c r="F7509" t="s">
        <v>100</v>
      </c>
      <c r="G7509" t="s">
        <v>8</v>
      </c>
      <c r="H7509" t="s">
        <v>39</v>
      </c>
      <c r="I7509" s="2">
        <v>1</v>
      </c>
      <c r="J7509" t="s">
        <v>11</v>
      </c>
      <c r="K7509" s="21">
        <f>INDEX(LISTAS!$H:$Q,MATCH(BASE!H7509,LISTAS!$G:$G,0),MATCH(BASE!J7509,LISTAS!$H$3:$Q$3,0))*Tabela3[[#This Row],[QUANTIDADE]]</f>
        <v>12</v>
      </c>
      <c r="L7509" s="2" t="str">
        <f>TEXT(Tabela3[[#This Row],[DATA]],"MM")</f>
        <v>06</v>
      </c>
      <c r="M7509" s="2">
        <f>WEEKNUM(Tabela3[[#This Row],[DATA]])</f>
        <v>22</v>
      </c>
      <c r="N7509" s="18">
        <f>YEAR(Tabela3[[#This Row],[DATA]])</f>
        <v>2023</v>
      </c>
    </row>
    <row r="7510" spans="2:14">
      <c r="B7510" s="1">
        <v>45079</v>
      </c>
      <c r="C7510">
        <v>15294</v>
      </c>
      <c r="D7510">
        <f>COUNTIF(C$4:C7510,Tabela3[[#This Row],[COMANDA]])</f>
        <v>1</v>
      </c>
      <c r="E7510" t="s">
        <v>89</v>
      </c>
      <c r="F7510" t="s">
        <v>98</v>
      </c>
      <c r="G7510" t="s">
        <v>8</v>
      </c>
      <c r="H7510" t="s">
        <v>42</v>
      </c>
      <c r="I7510" s="2">
        <v>1</v>
      </c>
      <c r="J7510" t="s">
        <v>11</v>
      </c>
      <c r="K7510" s="21">
        <f>INDEX(LISTAS!$H:$Q,MATCH(BASE!H7510,LISTAS!$G:$G,0),MATCH(BASE!J7510,LISTAS!$H$3:$Q$3,0))*Tabela3[[#This Row],[QUANTIDADE]]</f>
        <v>16</v>
      </c>
      <c r="L7510" s="2" t="str">
        <f>TEXT(Tabela3[[#This Row],[DATA]],"MM")</f>
        <v>06</v>
      </c>
      <c r="M7510" s="2">
        <f>WEEKNUM(Tabela3[[#This Row],[DATA]])</f>
        <v>22</v>
      </c>
      <c r="N7510" s="18">
        <f>YEAR(Tabela3[[#This Row],[DATA]])</f>
        <v>2023</v>
      </c>
    </row>
    <row r="7511" spans="2:14">
      <c r="B7511" s="1">
        <v>45079</v>
      </c>
      <c r="C7511">
        <v>15295</v>
      </c>
      <c r="D7511">
        <f>COUNTIF(C$4:C7511,Tabela3[[#This Row],[COMANDA]])</f>
        <v>1</v>
      </c>
      <c r="E7511" t="s">
        <v>90</v>
      </c>
      <c r="F7511" t="s">
        <v>98</v>
      </c>
      <c r="G7511" t="s">
        <v>8</v>
      </c>
      <c r="H7511" t="s">
        <v>204</v>
      </c>
      <c r="I7511" s="2">
        <v>1</v>
      </c>
      <c r="J7511" t="s">
        <v>11</v>
      </c>
      <c r="K7511" s="21">
        <f>INDEX(LISTAS!$H:$Q,MATCH(BASE!H7511,LISTAS!$G:$G,0),MATCH(BASE!J7511,LISTAS!$H$3:$Q$3,0))*Tabela3[[#This Row],[QUANTIDADE]]</f>
        <v>18</v>
      </c>
      <c r="L7511" s="2" t="str">
        <f>TEXT(Tabela3[[#This Row],[DATA]],"MM")</f>
        <v>06</v>
      </c>
      <c r="M7511" s="2">
        <f>WEEKNUM(Tabela3[[#This Row],[DATA]])</f>
        <v>22</v>
      </c>
      <c r="N7511" s="18">
        <f>YEAR(Tabela3[[#This Row],[DATA]])</f>
        <v>2023</v>
      </c>
    </row>
    <row r="7512" spans="2:14">
      <c r="B7512" s="1">
        <v>45079</v>
      </c>
      <c r="C7512">
        <v>15295</v>
      </c>
      <c r="D7512">
        <f>COUNTIF(C$4:C7512,Tabela3[[#This Row],[COMANDA]])</f>
        <v>2</v>
      </c>
      <c r="E7512" t="s">
        <v>90</v>
      </c>
      <c r="F7512" t="s">
        <v>98</v>
      </c>
      <c r="G7512" t="s">
        <v>8</v>
      </c>
      <c r="H7512" t="s">
        <v>47</v>
      </c>
      <c r="I7512" s="2">
        <v>2</v>
      </c>
      <c r="J7512" t="s">
        <v>11</v>
      </c>
      <c r="K7512" s="21">
        <f>INDEX(LISTAS!$H:$Q,MATCH(BASE!H7512,LISTAS!$G:$G,0),MATCH(BASE!J7512,LISTAS!$H$3:$Q$3,0))*Tabela3[[#This Row],[QUANTIDADE]]</f>
        <v>32</v>
      </c>
      <c r="L7512" s="2" t="str">
        <f>TEXT(Tabela3[[#This Row],[DATA]],"MM")</f>
        <v>06</v>
      </c>
      <c r="M7512" s="2">
        <f>WEEKNUM(Tabela3[[#This Row],[DATA]])</f>
        <v>22</v>
      </c>
      <c r="N7512" s="18">
        <f>YEAR(Tabela3[[#This Row],[DATA]])</f>
        <v>2023</v>
      </c>
    </row>
    <row r="7513" spans="2:14">
      <c r="B7513" s="1">
        <v>45079</v>
      </c>
      <c r="C7513">
        <v>15295</v>
      </c>
      <c r="D7513">
        <f>COUNTIF(C$4:C7513,Tabela3[[#This Row],[COMANDA]])</f>
        <v>3</v>
      </c>
      <c r="E7513" t="s">
        <v>90</v>
      </c>
      <c r="F7513" t="s">
        <v>98</v>
      </c>
      <c r="G7513" t="s">
        <v>9</v>
      </c>
      <c r="H7513" t="s">
        <v>154</v>
      </c>
      <c r="I7513" s="2">
        <v>1</v>
      </c>
      <c r="J7513" t="s">
        <v>11</v>
      </c>
      <c r="K7513" s="21">
        <f>INDEX(LISTAS!$H:$Q,MATCH(BASE!H7513,LISTAS!$G:$G,0),MATCH(BASE!J7513,LISTAS!$H$3:$Q$3,0))*Tabela3[[#This Row],[QUANTIDADE]]</f>
        <v>6</v>
      </c>
      <c r="L7513" s="2" t="str">
        <f>TEXT(Tabela3[[#This Row],[DATA]],"MM")</f>
        <v>06</v>
      </c>
      <c r="M7513" s="2">
        <f>WEEKNUM(Tabela3[[#This Row],[DATA]])</f>
        <v>22</v>
      </c>
      <c r="N7513" s="18">
        <f>YEAR(Tabela3[[#This Row],[DATA]])</f>
        <v>2023</v>
      </c>
    </row>
    <row r="7514" spans="2:14">
      <c r="B7514" s="1">
        <v>45079</v>
      </c>
      <c r="C7514">
        <v>15295</v>
      </c>
      <c r="D7514">
        <f>COUNTIF(C$4:C7514,Tabela3[[#This Row],[COMANDA]])</f>
        <v>4</v>
      </c>
      <c r="E7514" t="s">
        <v>90</v>
      </c>
      <c r="F7514" t="s">
        <v>98</v>
      </c>
      <c r="G7514" t="s">
        <v>9</v>
      </c>
      <c r="H7514" t="s">
        <v>138</v>
      </c>
      <c r="I7514" s="2">
        <v>1</v>
      </c>
      <c r="J7514" t="s">
        <v>11</v>
      </c>
      <c r="K7514" s="21">
        <f>INDEX(LISTAS!$H:$Q,MATCH(BASE!H7514,LISTAS!$G:$G,0),MATCH(BASE!J7514,LISTAS!$H$3:$Q$3,0))*Tabela3[[#This Row],[QUANTIDADE]]</f>
        <v>4</v>
      </c>
      <c r="L7514" s="2" t="str">
        <f>TEXT(Tabela3[[#This Row],[DATA]],"MM")</f>
        <v>06</v>
      </c>
      <c r="M7514" s="2">
        <f>WEEKNUM(Tabela3[[#This Row],[DATA]])</f>
        <v>22</v>
      </c>
      <c r="N7514" s="18">
        <f>YEAR(Tabela3[[#This Row],[DATA]])</f>
        <v>2023</v>
      </c>
    </row>
    <row r="7515" spans="2:14">
      <c r="B7515" s="1">
        <v>45079</v>
      </c>
      <c r="C7515">
        <v>15295</v>
      </c>
      <c r="D7515">
        <f>COUNTIF(C$4:C7515,Tabela3[[#This Row],[COMANDA]])</f>
        <v>5</v>
      </c>
      <c r="E7515" t="s">
        <v>90</v>
      </c>
      <c r="F7515" t="s">
        <v>98</v>
      </c>
      <c r="G7515" t="s">
        <v>9</v>
      </c>
      <c r="H7515" t="s">
        <v>132</v>
      </c>
      <c r="I7515" s="2">
        <v>1</v>
      </c>
      <c r="J7515" t="s">
        <v>11</v>
      </c>
      <c r="K7515" s="21">
        <f>INDEX(LISTAS!$H:$Q,MATCH(BASE!H7515,LISTAS!$G:$G,0),MATCH(BASE!J7515,LISTAS!$H$3:$Q$3,0))*Tabela3[[#This Row],[QUANTIDADE]]</f>
        <v>3</v>
      </c>
      <c r="L7515" s="2" t="str">
        <f>TEXT(Tabela3[[#This Row],[DATA]],"MM")</f>
        <v>06</v>
      </c>
      <c r="M7515" s="2">
        <f>WEEKNUM(Tabela3[[#This Row],[DATA]])</f>
        <v>22</v>
      </c>
      <c r="N7515" s="18">
        <f>YEAR(Tabela3[[#This Row],[DATA]])</f>
        <v>2023</v>
      </c>
    </row>
    <row r="7516" spans="2:14">
      <c r="B7516" s="1">
        <v>45079</v>
      </c>
      <c r="C7516">
        <v>15296</v>
      </c>
      <c r="D7516">
        <f>COUNTIF(C$4:C7516,Tabela3[[#This Row],[COMANDA]])</f>
        <v>1</v>
      </c>
      <c r="E7516" t="s">
        <v>90</v>
      </c>
      <c r="F7516" t="s">
        <v>100</v>
      </c>
      <c r="G7516" t="s">
        <v>8</v>
      </c>
      <c r="H7516" t="s">
        <v>47</v>
      </c>
      <c r="I7516" s="2">
        <v>1</v>
      </c>
      <c r="J7516" t="s">
        <v>11</v>
      </c>
      <c r="K7516" s="21">
        <f>INDEX(LISTAS!$H:$Q,MATCH(BASE!H7516,LISTAS!$G:$G,0),MATCH(BASE!J7516,LISTAS!$H$3:$Q$3,0))*Tabela3[[#This Row],[QUANTIDADE]]</f>
        <v>16</v>
      </c>
      <c r="L7516" s="2" t="str">
        <f>TEXT(Tabela3[[#This Row],[DATA]],"MM")</f>
        <v>06</v>
      </c>
      <c r="M7516" s="2">
        <f>WEEKNUM(Tabela3[[#This Row],[DATA]])</f>
        <v>22</v>
      </c>
      <c r="N7516" s="18">
        <f>YEAR(Tabela3[[#This Row],[DATA]])</f>
        <v>2023</v>
      </c>
    </row>
    <row r="7517" spans="2:14">
      <c r="B7517" s="1">
        <v>45079</v>
      </c>
      <c r="C7517">
        <v>15297</v>
      </c>
      <c r="D7517">
        <f>COUNTIF(C$4:C7517,Tabela3[[#This Row],[COMANDA]])</f>
        <v>1</v>
      </c>
      <c r="E7517" t="s">
        <v>89</v>
      </c>
      <c r="F7517" t="s">
        <v>99</v>
      </c>
      <c r="G7517" t="s">
        <v>8</v>
      </c>
      <c r="H7517" t="s">
        <v>42</v>
      </c>
      <c r="I7517" s="2">
        <v>1</v>
      </c>
      <c r="J7517" t="s">
        <v>11</v>
      </c>
      <c r="K7517" s="21">
        <f>INDEX(LISTAS!$H:$Q,MATCH(BASE!H7517,LISTAS!$G:$G,0),MATCH(BASE!J7517,LISTAS!$H$3:$Q$3,0))*Tabela3[[#This Row],[QUANTIDADE]]</f>
        <v>16</v>
      </c>
      <c r="L7517" s="2" t="str">
        <f>TEXT(Tabela3[[#This Row],[DATA]],"MM")</f>
        <v>06</v>
      </c>
      <c r="M7517" s="2">
        <f>WEEKNUM(Tabela3[[#This Row],[DATA]])</f>
        <v>22</v>
      </c>
      <c r="N7517" s="18">
        <f>YEAR(Tabela3[[#This Row],[DATA]])</f>
        <v>2023</v>
      </c>
    </row>
    <row r="7518" spans="2:14">
      <c r="B7518" s="1">
        <v>45079</v>
      </c>
      <c r="C7518">
        <v>15298</v>
      </c>
      <c r="D7518">
        <f>COUNTIF(C$4:C7518,Tabela3[[#This Row],[COMANDA]])</f>
        <v>1</v>
      </c>
      <c r="E7518" t="s">
        <v>89</v>
      </c>
      <c r="F7518" t="s">
        <v>98</v>
      </c>
      <c r="G7518" t="s">
        <v>8</v>
      </c>
      <c r="H7518" t="s">
        <v>47</v>
      </c>
      <c r="I7518" s="2">
        <v>1</v>
      </c>
      <c r="J7518" t="s">
        <v>11</v>
      </c>
      <c r="K7518" s="21">
        <f>INDEX(LISTAS!$H:$Q,MATCH(BASE!H7518,LISTAS!$G:$G,0),MATCH(BASE!J7518,LISTAS!$H$3:$Q$3,0))*Tabela3[[#This Row],[QUANTIDADE]]</f>
        <v>16</v>
      </c>
      <c r="L7518" s="2" t="str">
        <f>TEXT(Tabela3[[#This Row],[DATA]],"MM")</f>
        <v>06</v>
      </c>
      <c r="M7518" s="2">
        <f>WEEKNUM(Tabela3[[#This Row],[DATA]])</f>
        <v>22</v>
      </c>
      <c r="N7518" s="18">
        <f>YEAR(Tabela3[[#This Row],[DATA]])</f>
        <v>2023</v>
      </c>
    </row>
    <row r="7519" spans="2:14">
      <c r="B7519" s="1">
        <v>45079</v>
      </c>
      <c r="C7519">
        <v>15299</v>
      </c>
      <c r="D7519">
        <f>COUNTIF(C$4:C7519,Tabela3[[#This Row],[COMANDA]])</f>
        <v>1</v>
      </c>
      <c r="E7519" t="s">
        <v>90</v>
      </c>
      <c r="F7519" t="s">
        <v>99</v>
      </c>
      <c r="G7519" t="s">
        <v>8</v>
      </c>
      <c r="H7519" t="s">
        <v>43</v>
      </c>
      <c r="I7519" s="2">
        <v>1</v>
      </c>
      <c r="J7519" t="s">
        <v>11</v>
      </c>
      <c r="K7519" s="21">
        <f>INDEX(LISTAS!$H:$Q,MATCH(BASE!H7519,LISTAS!$G:$G,0),MATCH(BASE!J7519,LISTAS!$H$3:$Q$3,0))*Tabela3[[#This Row],[QUANTIDADE]]</f>
        <v>18</v>
      </c>
      <c r="L7519" s="2" t="str">
        <f>TEXT(Tabela3[[#This Row],[DATA]],"MM")</f>
        <v>06</v>
      </c>
      <c r="M7519" s="2">
        <f>WEEKNUM(Tabela3[[#This Row],[DATA]])</f>
        <v>22</v>
      </c>
      <c r="N7519" s="18">
        <f>YEAR(Tabela3[[#This Row],[DATA]])</f>
        <v>2023</v>
      </c>
    </row>
    <row r="7520" spans="2:14">
      <c r="B7520" s="1">
        <v>45079</v>
      </c>
      <c r="C7520">
        <v>15299</v>
      </c>
      <c r="D7520">
        <f>COUNTIF(C$4:C7520,Tabela3[[#This Row],[COMANDA]])</f>
        <v>2</v>
      </c>
      <c r="E7520" t="s">
        <v>90</v>
      </c>
      <c r="F7520" t="s">
        <v>99</v>
      </c>
      <c r="G7520" t="s">
        <v>8</v>
      </c>
      <c r="H7520" t="s">
        <v>204</v>
      </c>
      <c r="I7520" s="2">
        <v>1</v>
      </c>
      <c r="J7520" t="s">
        <v>11</v>
      </c>
      <c r="K7520" s="21">
        <f>INDEX(LISTAS!$H:$Q,MATCH(BASE!H7520,LISTAS!$G:$G,0),MATCH(BASE!J7520,LISTAS!$H$3:$Q$3,0))*Tabela3[[#This Row],[QUANTIDADE]]</f>
        <v>18</v>
      </c>
      <c r="L7520" s="2" t="str">
        <f>TEXT(Tabela3[[#This Row],[DATA]],"MM")</f>
        <v>06</v>
      </c>
      <c r="M7520" s="2">
        <f>WEEKNUM(Tabela3[[#This Row],[DATA]])</f>
        <v>22</v>
      </c>
      <c r="N7520" s="18">
        <f>YEAR(Tabela3[[#This Row],[DATA]])</f>
        <v>2023</v>
      </c>
    </row>
    <row r="7521" spans="2:14">
      <c r="B7521" s="1">
        <v>45079</v>
      </c>
      <c r="C7521">
        <v>15300</v>
      </c>
      <c r="D7521">
        <f>COUNTIF(C$4:C7521,Tabela3[[#This Row],[COMANDA]])</f>
        <v>1</v>
      </c>
      <c r="E7521" t="s">
        <v>90</v>
      </c>
      <c r="F7521" t="s">
        <v>98</v>
      </c>
      <c r="G7521" t="s">
        <v>8</v>
      </c>
      <c r="H7521" t="s">
        <v>39</v>
      </c>
      <c r="I7521" s="2">
        <v>1</v>
      </c>
      <c r="J7521" t="s">
        <v>11</v>
      </c>
      <c r="K7521" s="21">
        <f>INDEX(LISTAS!$H:$Q,MATCH(BASE!H7521,LISTAS!$G:$G,0),MATCH(BASE!J7521,LISTAS!$H$3:$Q$3,0))*Tabela3[[#This Row],[QUANTIDADE]]</f>
        <v>12</v>
      </c>
      <c r="L7521" s="2" t="str">
        <f>TEXT(Tabela3[[#This Row],[DATA]],"MM")</f>
        <v>06</v>
      </c>
      <c r="M7521" s="2">
        <f>WEEKNUM(Tabela3[[#This Row],[DATA]])</f>
        <v>22</v>
      </c>
      <c r="N7521" s="18">
        <f>YEAR(Tabela3[[#This Row],[DATA]])</f>
        <v>2023</v>
      </c>
    </row>
    <row r="7522" spans="2:14">
      <c r="B7522" s="1">
        <v>45079</v>
      </c>
      <c r="C7522">
        <v>15300</v>
      </c>
      <c r="D7522">
        <f>COUNTIF(C$4:C7522,Tabela3[[#This Row],[COMANDA]])</f>
        <v>2</v>
      </c>
      <c r="E7522" t="s">
        <v>90</v>
      </c>
      <c r="F7522" t="s">
        <v>98</v>
      </c>
      <c r="G7522" t="s">
        <v>61</v>
      </c>
      <c r="H7522" t="s">
        <v>163</v>
      </c>
      <c r="I7522" s="2">
        <v>1</v>
      </c>
      <c r="J7522" t="s">
        <v>11</v>
      </c>
      <c r="K7522" s="21">
        <f>INDEX(LISTAS!$H:$Q,MATCH(BASE!H7522,LISTAS!$G:$G,0),MATCH(BASE!J7522,LISTAS!$H$3:$Q$3,0))*Tabela3[[#This Row],[QUANTIDADE]]</f>
        <v>4</v>
      </c>
      <c r="L7522" s="2" t="str">
        <f>TEXT(Tabela3[[#This Row],[DATA]],"MM")</f>
        <v>06</v>
      </c>
      <c r="M7522" s="2">
        <f>WEEKNUM(Tabela3[[#This Row],[DATA]])</f>
        <v>22</v>
      </c>
      <c r="N7522" s="18">
        <f>YEAR(Tabela3[[#This Row],[DATA]])</f>
        <v>2023</v>
      </c>
    </row>
    <row r="7523" spans="2:14">
      <c r="B7523" s="1">
        <v>45079</v>
      </c>
      <c r="C7523">
        <v>15301</v>
      </c>
      <c r="D7523">
        <f>COUNTIF(C$4:C7523,Tabela3[[#This Row],[COMANDA]])</f>
        <v>1</v>
      </c>
      <c r="E7523" t="s">
        <v>90</v>
      </c>
      <c r="F7523" t="s">
        <v>99</v>
      </c>
      <c r="G7523" t="s">
        <v>8</v>
      </c>
      <c r="H7523" t="s">
        <v>204</v>
      </c>
      <c r="I7523" s="2">
        <v>1</v>
      </c>
      <c r="J7523" t="s">
        <v>11</v>
      </c>
      <c r="K7523" s="21">
        <f>INDEX(LISTAS!$H:$Q,MATCH(BASE!H7523,LISTAS!$G:$G,0),MATCH(BASE!J7523,LISTAS!$H$3:$Q$3,0))*Tabela3[[#This Row],[QUANTIDADE]]</f>
        <v>18</v>
      </c>
      <c r="L7523" s="2" t="str">
        <f>TEXT(Tabela3[[#This Row],[DATA]],"MM")</f>
        <v>06</v>
      </c>
      <c r="M7523" s="2">
        <f>WEEKNUM(Tabela3[[#This Row],[DATA]])</f>
        <v>22</v>
      </c>
      <c r="N7523" s="18">
        <f>YEAR(Tabela3[[#This Row],[DATA]])</f>
        <v>2023</v>
      </c>
    </row>
    <row r="7524" spans="2:14">
      <c r="B7524" s="1">
        <v>45079</v>
      </c>
      <c r="C7524">
        <v>15301</v>
      </c>
      <c r="D7524">
        <f>COUNTIF(C$4:C7524,Tabela3[[#This Row],[COMANDA]])</f>
        <v>2</v>
      </c>
      <c r="E7524" t="s">
        <v>90</v>
      </c>
      <c r="F7524" t="s">
        <v>99</v>
      </c>
      <c r="G7524" t="s">
        <v>9</v>
      </c>
      <c r="H7524" t="s">
        <v>140</v>
      </c>
      <c r="I7524" s="2">
        <v>1</v>
      </c>
      <c r="J7524" t="s">
        <v>11</v>
      </c>
      <c r="K7524" s="21">
        <f>INDEX(LISTAS!$H:$Q,MATCH(BASE!H7524,LISTAS!$G:$G,0),MATCH(BASE!J7524,LISTAS!$H$3:$Q$3,0))*Tabela3[[#This Row],[QUANTIDADE]]</f>
        <v>3</v>
      </c>
      <c r="L7524" s="2" t="str">
        <f>TEXT(Tabela3[[#This Row],[DATA]],"MM")</f>
        <v>06</v>
      </c>
      <c r="M7524" s="2">
        <f>WEEKNUM(Tabela3[[#This Row],[DATA]])</f>
        <v>22</v>
      </c>
      <c r="N7524" s="18">
        <f>YEAR(Tabela3[[#This Row],[DATA]])</f>
        <v>2023</v>
      </c>
    </row>
    <row r="7525" spans="2:14">
      <c r="B7525" s="1">
        <v>45079</v>
      </c>
      <c r="C7525">
        <v>15302</v>
      </c>
      <c r="D7525">
        <f>COUNTIF(C$4:C7525,Tabela3[[#This Row],[COMANDA]])</f>
        <v>1</v>
      </c>
      <c r="E7525" t="s">
        <v>89</v>
      </c>
      <c r="F7525" t="s">
        <v>98</v>
      </c>
      <c r="G7525" t="s">
        <v>8</v>
      </c>
      <c r="H7525" t="s">
        <v>47</v>
      </c>
      <c r="I7525" s="2">
        <v>1</v>
      </c>
      <c r="J7525" t="s">
        <v>11</v>
      </c>
      <c r="K7525" s="21">
        <f>INDEX(LISTAS!$H:$Q,MATCH(BASE!H7525,LISTAS!$G:$G,0),MATCH(BASE!J7525,LISTAS!$H$3:$Q$3,0))*Tabela3[[#This Row],[QUANTIDADE]]</f>
        <v>16</v>
      </c>
      <c r="L7525" s="2" t="str">
        <f>TEXT(Tabela3[[#This Row],[DATA]],"MM")</f>
        <v>06</v>
      </c>
      <c r="M7525" s="2">
        <f>WEEKNUM(Tabela3[[#This Row],[DATA]])</f>
        <v>22</v>
      </c>
      <c r="N7525" s="18">
        <f>YEAR(Tabela3[[#This Row],[DATA]])</f>
        <v>2023</v>
      </c>
    </row>
    <row r="7526" spans="2:14">
      <c r="B7526" s="1">
        <v>45079</v>
      </c>
      <c r="C7526">
        <v>15303</v>
      </c>
      <c r="D7526">
        <f>COUNTIF(C$4:C7526,Tabela3[[#This Row],[COMANDA]])</f>
        <v>1</v>
      </c>
      <c r="E7526" t="s">
        <v>89</v>
      </c>
      <c r="F7526" t="s">
        <v>100</v>
      </c>
      <c r="G7526" t="s">
        <v>8</v>
      </c>
      <c r="H7526" t="s">
        <v>203</v>
      </c>
      <c r="I7526" s="2">
        <v>1</v>
      </c>
      <c r="J7526" t="s">
        <v>11</v>
      </c>
      <c r="K7526" s="21">
        <f>INDEX(LISTAS!$H:$Q,MATCH(BASE!H7526,LISTAS!$G:$G,0),MATCH(BASE!J7526,LISTAS!$H$3:$Q$3,0))*Tabela3[[#This Row],[QUANTIDADE]]</f>
        <v>20</v>
      </c>
      <c r="L7526" s="2" t="str">
        <f>TEXT(Tabela3[[#This Row],[DATA]],"MM")</f>
        <v>06</v>
      </c>
      <c r="M7526" s="2">
        <f>WEEKNUM(Tabela3[[#This Row],[DATA]])</f>
        <v>22</v>
      </c>
      <c r="N7526" s="18">
        <f>YEAR(Tabela3[[#This Row],[DATA]])</f>
        <v>2023</v>
      </c>
    </row>
    <row r="7527" spans="2:14">
      <c r="B7527" s="1">
        <v>45079</v>
      </c>
      <c r="C7527">
        <v>15303</v>
      </c>
      <c r="D7527">
        <f>COUNTIF(C$4:C7527,Tabela3[[#This Row],[COMANDA]])</f>
        <v>2</v>
      </c>
      <c r="E7527" t="s">
        <v>89</v>
      </c>
      <c r="F7527" t="s">
        <v>375</v>
      </c>
      <c r="G7527" t="s">
        <v>8</v>
      </c>
      <c r="H7527" t="s">
        <v>202</v>
      </c>
      <c r="I7527" s="2">
        <v>1</v>
      </c>
      <c r="J7527" t="s">
        <v>11</v>
      </c>
      <c r="K7527" s="21">
        <f>INDEX(LISTAS!$H:$Q,MATCH(BASE!H7527,LISTAS!$G:$G,0),MATCH(BASE!J7527,LISTAS!$H$3:$Q$3,0))*Tabela3[[#This Row],[QUANTIDADE]]</f>
        <v>20</v>
      </c>
      <c r="L7527" s="2" t="str">
        <f>TEXT(Tabela3[[#This Row],[DATA]],"MM")</f>
        <v>06</v>
      </c>
      <c r="M7527" s="2">
        <f>WEEKNUM(Tabela3[[#This Row],[DATA]])</f>
        <v>22</v>
      </c>
      <c r="N7527" s="18">
        <f>YEAR(Tabela3[[#This Row],[DATA]])</f>
        <v>2023</v>
      </c>
    </row>
    <row r="7528" spans="2:14">
      <c r="B7528" s="1">
        <v>45079</v>
      </c>
      <c r="C7528">
        <v>15304</v>
      </c>
      <c r="D7528">
        <f>COUNTIF(C$4:C7528,Tabela3[[#This Row],[COMANDA]])</f>
        <v>1</v>
      </c>
      <c r="E7528" t="s">
        <v>90</v>
      </c>
      <c r="F7528" t="s">
        <v>99</v>
      </c>
      <c r="G7528" t="s">
        <v>8</v>
      </c>
      <c r="H7528" t="s">
        <v>206</v>
      </c>
      <c r="I7528" s="2">
        <v>1</v>
      </c>
      <c r="J7528" t="s">
        <v>11</v>
      </c>
      <c r="K7528" s="21">
        <f>INDEX(LISTAS!$H:$Q,MATCH(BASE!H7528,LISTAS!$G:$G,0),MATCH(BASE!J7528,LISTAS!$H$3:$Q$3,0))*Tabela3[[#This Row],[QUANTIDADE]]</f>
        <v>18</v>
      </c>
      <c r="L7528" s="2" t="str">
        <f>TEXT(Tabela3[[#This Row],[DATA]],"MM")</f>
        <v>06</v>
      </c>
      <c r="M7528" s="2">
        <f>WEEKNUM(Tabela3[[#This Row],[DATA]])</f>
        <v>22</v>
      </c>
      <c r="N7528" s="18">
        <f>YEAR(Tabela3[[#This Row],[DATA]])</f>
        <v>2023</v>
      </c>
    </row>
    <row r="7529" spans="2:14">
      <c r="B7529" s="1">
        <v>45079</v>
      </c>
      <c r="C7529">
        <v>15304</v>
      </c>
      <c r="D7529">
        <f>COUNTIF(C$4:C7529,Tabela3[[#This Row],[COMANDA]])</f>
        <v>2</v>
      </c>
      <c r="E7529" t="s">
        <v>90</v>
      </c>
      <c r="F7529" t="s">
        <v>99</v>
      </c>
      <c r="G7529" t="s">
        <v>61</v>
      </c>
      <c r="H7529" t="s">
        <v>163</v>
      </c>
      <c r="I7529" s="2">
        <v>1</v>
      </c>
      <c r="J7529" t="s">
        <v>11</v>
      </c>
      <c r="K7529" s="21">
        <f>INDEX(LISTAS!$H:$Q,MATCH(BASE!H7529,LISTAS!$G:$G,0),MATCH(BASE!J7529,LISTAS!$H$3:$Q$3,0))*Tabela3[[#This Row],[QUANTIDADE]]</f>
        <v>4</v>
      </c>
      <c r="L7529" s="2" t="str">
        <f>TEXT(Tabela3[[#This Row],[DATA]],"MM")</f>
        <v>06</v>
      </c>
      <c r="M7529" s="2">
        <f>WEEKNUM(Tabela3[[#This Row],[DATA]])</f>
        <v>22</v>
      </c>
      <c r="N7529" s="18">
        <f>YEAR(Tabela3[[#This Row],[DATA]])</f>
        <v>2023</v>
      </c>
    </row>
    <row r="7530" spans="2:14">
      <c r="B7530" s="1">
        <v>45079</v>
      </c>
      <c r="C7530">
        <v>15304</v>
      </c>
      <c r="D7530">
        <f>COUNTIF(C$4:C7530,Tabela3[[#This Row],[COMANDA]])</f>
        <v>3</v>
      </c>
      <c r="E7530" t="s">
        <v>90</v>
      </c>
      <c r="F7530" t="s">
        <v>99</v>
      </c>
      <c r="G7530" t="s">
        <v>9</v>
      </c>
      <c r="H7530" t="s">
        <v>126</v>
      </c>
      <c r="I7530" s="2">
        <v>1</v>
      </c>
      <c r="J7530" t="s">
        <v>11</v>
      </c>
      <c r="K7530" s="21">
        <f>INDEX(LISTAS!$H:$Q,MATCH(BASE!H7530,LISTAS!$G:$G,0),MATCH(BASE!J7530,LISTAS!$H$3:$Q$3,0))*Tabela3[[#This Row],[QUANTIDADE]]</f>
        <v>3.5</v>
      </c>
      <c r="L7530" s="2" t="str">
        <f>TEXT(Tabela3[[#This Row],[DATA]],"MM")</f>
        <v>06</v>
      </c>
      <c r="M7530" s="2">
        <f>WEEKNUM(Tabela3[[#This Row],[DATA]])</f>
        <v>22</v>
      </c>
      <c r="N7530" s="18">
        <f>YEAR(Tabela3[[#This Row],[DATA]])</f>
        <v>2023</v>
      </c>
    </row>
    <row r="7531" spans="2:14">
      <c r="B7531" s="1">
        <v>45079</v>
      </c>
      <c r="C7531">
        <v>15305</v>
      </c>
      <c r="D7531">
        <f>COUNTIF(C$4:C7531,Tabela3[[#This Row],[COMANDA]])</f>
        <v>1</v>
      </c>
      <c r="E7531" t="s">
        <v>90</v>
      </c>
      <c r="F7531" t="s">
        <v>375</v>
      </c>
      <c r="G7531" t="s">
        <v>8</v>
      </c>
      <c r="H7531" t="s">
        <v>43</v>
      </c>
      <c r="I7531" s="2">
        <v>1</v>
      </c>
      <c r="J7531" t="s">
        <v>11</v>
      </c>
      <c r="K7531" s="21">
        <f>INDEX(LISTAS!$H:$Q,MATCH(BASE!H7531,LISTAS!$G:$G,0),MATCH(BASE!J7531,LISTAS!$H$3:$Q$3,0))*Tabela3[[#This Row],[QUANTIDADE]]</f>
        <v>18</v>
      </c>
      <c r="L7531" s="2" t="str">
        <f>TEXT(Tabela3[[#This Row],[DATA]],"MM")</f>
        <v>06</v>
      </c>
      <c r="M7531" s="2">
        <f>WEEKNUM(Tabela3[[#This Row],[DATA]])</f>
        <v>22</v>
      </c>
      <c r="N7531" s="18">
        <f>YEAR(Tabela3[[#This Row],[DATA]])</f>
        <v>2023</v>
      </c>
    </row>
    <row r="7532" spans="2:14">
      <c r="B7532" s="1">
        <v>45079</v>
      </c>
      <c r="C7532">
        <v>15305</v>
      </c>
      <c r="D7532">
        <f>COUNTIF(C$4:C7532,Tabela3[[#This Row],[COMANDA]])</f>
        <v>2</v>
      </c>
      <c r="E7532" t="s">
        <v>90</v>
      </c>
      <c r="F7532" t="s">
        <v>375</v>
      </c>
      <c r="G7532" t="s">
        <v>9</v>
      </c>
      <c r="H7532" t="s">
        <v>126</v>
      </c>
      <c r="I7532" s="2">
        <v>1</v>
      </c>
      <c r="J7532" t="s">
        <v>11</v>
      </c>
      <c r="K7532" s="21">
        <f>INDEX(LISTAS!$H:$Q,MATCH(BASE!H7532,LISTAS!$G:$G,0),MATCH(BASE!J7532,LISTAS!$H$3:$Q$3,0))*Tabela3[[#This Row],[QUANTIDADE]]</f>
        <v>3.5</v>
      </c>
      <c r="L7532" s="2" t="str">
        <f>TEXT(Tabela3[[#This Row],[DATA]],"MM")</f>
        <v>06</v>
      </c>
      <c r="M7532" s="2">
        <f>WEEKNUM(Tabela3[[#This Row],[DATA]])</f>
        <v>22</v>
      </c>
      <c r="N7532" s="18">
        <f>YEAR(Tabela3[[#This Row],[DATA]])</f>
        <v>2023</v>
      </c>
    </row>
    <row r="7533" spans="2:14">
      <c r="B7533" s="1">
        <v>45079</v>
      </c>
      <c r="C7533">
        <v>15306</v>
      </c>
      <c r="D7533">
        <f>COUNTIF(C$4:C7533,Tabela3[[#This Row],[COMANDA]])</f>
        <v>1</v>
      </c>
      <c r="E7533" t="s">
        <v>90</v>
      </c>
      <c r="F7533" t="s">
        <v>99</v>
      </c>
      <c r="G7533" t="s">
        <v>8</v>
      </c>
      <c r="H7533" t="s">
        <v>47</v>
      </c>
      <c r="I7533" s="2">
        <v>1</v>
      </c>
      <c r="J7533" t="s">
        <v>11</v>
      </c>
      <c r="K7533" s="21">
        <f>INDEX(LISTAS!$H:$Q,MATCH(BASE!H7533,LISTAS!$G:$G,0),MATCH(BASE!J7533,LISTAS!$H$3:$Q$3,0))*Tabela3[[#This Row],[QUANTIDADE]]</f>
        <v>16</v>
      </c>
      <c r="L7533" s="2" t="str">
        <f>TEXT(Tabela3[[#This Row],[DATA]],"MM")</f>
        <v>06</v>
      </c>
      <c r="M7533" s="2">
        <f>WEEKNUM(Tabela3[[#This Row],[DATA]])</f>
        <v>22</v>
      </c>
      <c r="N7533" s="18">
        <f>YEAR(Tabela3[[#This Row],[DATA]])</f>
        <v>2023</v>
      </c>
    </row>
    <row r="7534" spans="2:14">
      <c r="B7534" s="1">
        <v>45079</v>
      </c>
      <c r="C7534">
        <v>15306</v>
      </c>
      <c r="D7534">
        <f>COUNTIF(C$4:C7534,Tabela3[[#This Row],[COMANDA]])</f>
        <v>2</v>
      </c>
      <c r="E7534" t="s">
        <v>90</v>
      </c>
      <c r="F7534" t="s">
        <v>99</v>
      </c>
      <c r="G7534" t="s">
        <v>9</v>
      </c>
      <c r="H7534" t="s">
        <v>132</v>
      </c>
      <c r="I7534" s="2">
        <v>1</v>
      </c>
      <c r="J7534" t="s">
        <v>11</v>
      </c>
      <c r="K7534" s="21">
        <f>INDEX(LISTAS!$H:$Q,MATCH(BASE!H7534,LISTAS!$G:$G,0),MATCH(BASE!J7534,LISTAS!$H$3:$Q$3,0))*Tabela3[[#This Row],[QUANTIDADE]]</f>
        <v>3</v>
      </c>
      <c r="L7534" s="2" t="str">
        <f>TEXT(Tabela3[[#This Row],[DATA]],"MM")</f>
        <v>06</v>
      </c>
      <c r="M7534" s="2">
        <f>WEEKNUM(Tabela3[[#This Row],[DATA]])</f>
        <v>22</v>
      </c>
      <c r="N7534" s="18">
        <f>YEAR(Tabela3[[#This Row],[DATA]])</f>
        <v>2023</v>
      </c>
    </row>
    <row r="7535" spans="2:14">
      <c r="B7535" s="1">
        <v>45079</v>
      </c>
      <c r="C7535">
        <v>15307</v>
      </c>
      <c r="D7535">
        <f>COUNTIF(C$4:C7535,Tabela3[[#This Row],[COMANDA]])</f>
        <v>1</v>
      </c>
      <c r="E7535" t="s">
        <v>90</v>
      </c>
      <c r="F7535" t="s">
        <v>98</v>
      </c>
      <c r="G7535" t="s">
        <v>8</v>
      </c>
      <c r="H7535" t="s">
        <v>206</v>
      </c>
      <c r="I7535" s="2">
        <v>1</v>
      </c>
      <c r="J7535" t="s">
        <v>11</v>
      </c>
      <c r="K7535" s="21">
        <f>INDEX(LISTAS!$H:$Q,MATCH(BASE!H7535,LISTAS!$G:$G,0),MATCH(BASE!J7535,LISTAS!$H$3:$Q$3,0))*Tabela3[[#This Row],[QUANTIDADE]]</f>
        <v>18</v>
      </c>
      <c r="L7535" s="2" t="str">
        <f>TEXT(Tabela3[[#This Row],[DATA]],"MM")</f>
        <v>06</v>
      </c>
      <c r="M7535" s="2">
        <f>WEEKNUM(Tabela3[[#This Row],[DATA]])</f>
        <v>22</v>
      </c>
      <c r="N7535" s="18">
        <f>YEAR(Tabela3[[#This Row],[DATA]])</f>
        <v>2023</v>
      </c>
    </row>
    <row r="7536" spans="2:14">
      <c r="B7536" s="1">
        <v>45079</v>
      </c>
      <c r="C7536">
        <v>15307</v>
      </c>
      <c r="D7536">
        <f>COUNTIF(C$4:C7536,Tabela3[[#This Row],[COMANDA]])</f>
        <v>2</v>
      </c>
      <c r="E7536" t="s">
        <v>90</v>
      </c>
      <c r="F7536" t="s">
        <v>98</v>
      </c>
      <c r="G7536" t="s">
        <v>9</v>
      </c>
      <c r="H7536" t="s">
        <v>85</v>
      </c>
      <c r="I7536" s="2">
        <v>1</v>
      </c>
      <c r="J7536" t="s">
        <v>11</v>
      </c>
      <c r="K7536" s="21">
        <f>INDEX(LISTAS!$H:$Q,MATCH(BASE!H7536,LISTAS!$G:$G,0),MATCH(BASE!J7536,LISTAS!$H$3:$Q$3,0))*Tabela3[[#This Row],[QUANTIDADE]]</f>
        <v>10</v>
      </c>
      <c r="L7536" s="2" t="str">
        <f>TEXT(Tabela3[[#This Row],[DATA]],"MM")</f>
        <v>06</v>
      </c>
      <c r="M7536" s="2">
        <f>WEEKNUM(Tabela3[[#This Row],[DATA]])</f>
        <v>22</v>
      </c>
      <c r="N7536" s="18">
        <f>YEAR(Tabela3[[#This Row],[DATA]])</f>
        <v>2023</v>
      </c>
    </row>
    <row r="7537" spans="2:14">
      <c r="B7537" s="1">
        <v>45079</v>
      </c>
      <c r="C7537">
        <v>15308</v>
      </c>
      <c r="D7537">
        <f>COUNTIF(C$4:C7537,Tabela3[[#This Row],[COMANDA]])</f>
        <v>1</v>
      </c>
      <c r="E7537" t="s">
        <v>90</v>
      </c>
      <c r="F7537" t="s">
        <v>98</v>
      </c>
      <c r="G7537" t="s">
        <v>8</v>
      </c>
      <c r="H7537" t="s">
        <v>47</v>
      </c>
      <c r="I7537" s="2">
        <v>1</v>
      </c>
      <c r="J7537" t="s">
        <v>11</v>
      </c>
      <c r="K7537" s="21">
        <f>INDEX(LISTAS!$H:$Q,MATCH(BASE!H7537,LISTAS!$G:$G,0),MATCH(BASE!J7537,LISTAS!$H$3:$Q$3,0))*Tabela3[[#This Row],[QUANTIDADE]]</f>
        <v>16</v>
      </c>
      <c r="L7537" s="2" t="str">
        <f>TEXT(Tabela3[[#This Row],[DATA]],"MM")</f>
        <v>06</v>
      </c>
      <c r="M7537" s="2">
        <f>WEEKNUM(Tabela3[[#This Row],[DATA]])</f>
        <v>22</v>
      </c>
      <c r="N7537" s="18">
        <f>YEAR(Tabela3[[#This Row],[DATA]])</f>
        <v>2023</v>
      </c>
    </row>
    <row r="7538" spans="2:14">
      <c r="B7538" s="1">
        <v>45079</v>
      </c>
      <c r="C7538">
        <v>15308</v>
      </c>
      <c r="D7538">
        <f>COUNTIF(C$4:C7538,Tabela3[[#This Row],[COMANDA]])</f>
        <v>2</v>
      </c>
      <c r="E7538" t="s">
        <v>90</v>
      </c>
      <c r="F7538" t="s">
        <v>98</v>
      </c>
      <c r="G7538" t="s">
        <v>9</v>
      </c>
      <c r="H7538" t="s">
        <v>208</v>
      </c>
      <c r="I7538" s="2">
        <v>1</v>
      </c>
      <c r="J7538" t="s">
        <v>11</v>
      </c>
      <c r="K7538" s="21">
        <f>INDEX(LISTAS!$H:$Q,MATCH(BASE!H7538,LISTAS!$G:$G,0),MATCH(BASE!J7538,LISTAS!$H$3:$Q$3,0))*Tabela3[[#This Row],[QUANTIDADE]]</f>
        <v>4</v>
      </c>
      <c r="L7538" s="2" t="str">
        <f>TEXT(Tabela3[[#This Row],[DATA]],"MM")</f>
        <v>06</v>
      </c>
      <c r="M7538" s="2">
        <f>WEEKNUM(Tabela3[[#This Row],[DATA]])</f>
        <v>22</v>
      </c>
      <c r="N7538" s="18">
        <f>YEAR(Tabela3[[#This Row],[DATA]])</f>
        <v>2023</v>
      </c>
    </row>
    <row r="7539" spans="2:14">
      <c r="B7539" s="1">
        <v>45079</v>
      </c>
      <c r="C7539">
        <v>15309</v>
      </c>
      <c r="D7539">
        <f>COUNTIF(C$4:C7539,Tabela3[[#This Row],[COMANDA]])</f>
        <v>1</v>
      </c>
      <c r="E7539" t="s">
        <v>90</v>
      </c>
      <c r="F7539" t="s">
        <v>99</v>
      </c>
      <c r="G7539" t="s">
        <v>8</v>
      </c>
      <c r="H7539" t="s">
        <v>206</v>
      </c>
      <c r="I7539" s="2">
        <v>1</v>
      </c>
      <c r="J7539" t="s">
        <v>11</v>
      </c>
      <c r="K7539" s="21">
        <f>INDEX(LISTAS!$H:$Q,MATCH(BASE!H7539,LISTAS!$G:$G,0),MATCH(BASE!J7539,LISTAS!$H$3:$Q$3,0))*Tabela3[[#This Row],[QUANTIDADE]]</f>
        <v>18</v>
      </c>
      <c r="L7539" s="2" t="str">
        <f>TEXT(Tabela3[[#This Row],[DATA]],"MM")</f>
        <v>06</v>
      </c>
      <c r="M7539" s="2">
        <f>WEEKNUM(Tabela3[[#This Row],[DATA]])</f>
        <v>22</v>
      </c>
      <c r="N7539" s="18">
        <f>YEAR(Tabela3[[#This Row],[DATA]])</f>
        <v>2023</v>
      </c>
    </row>
    <row r="7540" spans="2:14">
      <c r="B7540" s="1">
        <v>45079</v>
      </c>
      <c r="C7540">
        <v>15310</v>
      </c>
      <c r="D7540">
        <f>COUNTIF(C$4:C7540,Tabela3[[#This Row],[COMANDA]])</f>
        <v>1</v>
      </c>
      <c r="E7540" t="s">
        <v>90</v>
      </c>
      <c r="F7540" t="s">
        <v>99</v>
      </c>
      <c r="G7540" t="s">
        <v>8</v>
      </c>
      <c r="H7540" t="s">
        <v>206</v>
      </c>
      <c r="I7540" s="2">
        <v>1</v>
      </c>
      <c r="J7540" t="s">
        <v>11</v>
      </c>
      <c r="K7540" s="21">
        <f>INDEX(LISTAS!$H:$Q,MATCH(BASE!H7540,LISTAS!$G:$G,0),MATCH(BASE!J7540,LISTAS!$H$3:$Q$3,0))*Tabela3[[#This Row],[QUANTIDADE]]</f>
        <v>18</v>
      </c>
      <c r="L7540" s="2" t="str">
        <f>TEXT(Tabela3[[#This Row],[DATA]],"MM")</f>
        <v>06</v>
      </c>
      <c r="M7540" s="2">
        <f>WEEKNUM(Tabela3[[#This Row],[DATA]])</f>
        <v>22</v>
      </c>
      <c r="N7540" s="18">
        <f>YEAR(Tabela3[[#This Row],[DATA]])</f>
        <v>2023</v>
      </c>
    </row>
    <row r="7541" spans="2:14">
      <c r="B7541" s="1">
        <v>45079</v>
      </c>
      <c r="C7541">
        <v>15310</v>
      </c>
      <c r="D7541">
        <f>COUNTIF(C$4:C7541,Tabela3[[#This Row],[COMANDA]])</f>
        <v>2</v>
      </c>
      <c r="E7541" t="s">
        <v>90</v>
      </c>
      <c r="F7541" t="s">
        <v>99</v>
      </c>
      <c r="G7541" t="s">
        <v>10</v>
      </c>
      <c r="H7541" t="s">
        <v>477</v>
      </c>
      <c r="I7541" s="2">
        <v>1</v>
      </c>
      <c r="J7541" t="s">
        <v>11</v>
      </c>
      <c r="K7541" s="21">
        <f>INDEX(LISTAS!$H:$Q,MATCH(BASE!H7541,LISTAS!$G:$G,0),MATCH(BASE!J7541,LISTAS!$H$3:$Q$3,0))*Tabela3[[#This Row],[QUANTIDADE]]</f>
        <v>3</v>
      </c>
      <c r="L7541" s="2" t="str">
        <f>TEXT(Tabela3[[#This Row],[DATA]],"MM")</f>
        <v>06</v>
      </c>
      <c r="M7541" s="2">
        <f>WEEKNUM(Tabela3[[#This Row],[DATA]])</f>
        <v>22</v>
      </c>
      <c r="N7541" s="18">
        <f>YEAR(Tabela3[[#This Row],[DATA]])</f>
        <v>2023</v>
      </c>
    </row>
    <row r="7542" spans="2:14">
      <c r="B7542" s="1">
        <v>45079</v>
      </c>
      <c r="C7542">
        <v>15311</v>
      </c>
      <c r="D7542">
        <f>COUNTIF(C$4:C7542,Tabela3[[#This Row],[COMANDA]])</f>
        <v>1</v>
      </c>
      <c r="E7542" t="s">
        <v>90</v>
      </c>
      <c r="F7542" t="s">
        <v>98</v>
      </c>
      <c r="G7542" t="s">
        <v>8</v>
      </c>
      <c r="H7542" t="s">
        <v>204</v>
      </c>
      <c r="I7542" s="2">
        <v>1</v>
      </c>
      <c r="J7542" t="s">
        <v>11</v>
      </c>
      <c r="K7542" s="21">
        <f>INDEX(LISTAS!$H:$Q,MATCH(BASE!H7542,LISTAS!$G:$G,0),MATCH(BASE!J7542,LISTAS!$H$3:$Q$3,0))*Tabela3[[#This Row],[QUANTIDADE]]</f>
        <v>18</v>
      </c>
      <c r="L7542" s="2" t="str">
        <f>TEXT(Tabela3[[#This Row],[DATA]],"MM")</f>
        <v>06</v>
      </c>
      <c r="M7542" s="2">
        <f>WEEKNUM(Tabela3[[#This Row],[DATA]])</f>
        <v>22</v>
      </c>
      <c r="N7542" s="18">
        <f>YEAR(Tabela3[[#This Row],[DATA]])</f>
        <v>2023</v>
      </c>
    </row>
    <row r="7543" spans="2:14">
      <c r="B7543" s="1">
        <v>45079</v>
      </c>
      <c r="C7543">
        <v>15312</v>
      </c>
      <c r="D7543">
        <f>COUNTIF(C$4:C7543,Tabela3[[#This Row],[COMANDA]])</f>
        <v>1</v>
      </c>
      <c r="E7543" t="s">
        <v>90</v>
      </c>
      <c r="F7543" t="s">
        <v>98</v>
      </c>
      <c r="G7543" t="s">
        <v>8</v>
      </c>
      <c r="H7543" t="s">
        <v>40</v>
      </c>
      <c r="I7543" s="2">
        <v>1</v>
      </c>
      <c r="J7543" t="s">
        <v>11</v>
      </c>
      <c r="K7543" s="21">
        <f>INDEX(LISTAS!$H:$Q,MATCH(BASE!H7543,LISTAS!$G:$G,0),MATCH(BASE!J7543,LISTAS!$H$3:$Q$3,0))*Tabela3[[#This Row],[QUANTIDADE]]</f>
        <v>14</v>
      </c>
      <c r="L7543" s="2" t="str">
        <f>TEXT(Tabela3[[#This Row],[DATA]],"MM")</f>
        <v>06</v>
      </c>
      <c r="M7543" s="2">
        <f>WEEKNUM(Tabela3[[#This Row],[DATA]])</f>
        <v>22</v>
      </c>
      <c r="N7543" s="18">
        <f>YEAR(Tabela3[[#This Row],[DATA]])</f>
        <v>2023</v>
      </c>
    </row>
    <row r="7544" spans="2:14">
      <c r="B7544" s="1">
        <v>45079</v>
      </c>
      <c r="C7544">
        <v>15312</v>
      </c>
      <c r="D7544">
        <f>COUNTIF(C$4:C7544,Tabela3[[#This Row],[COMANDA]])</f>
        <v>2</v>
      </c>
      <c r="E7544" t="s">
        <v>90</v>
      </c>
      <c r="F7544" t="s">
        <v>98</v>
      </c>
      <c r="G7544" t="s">
        <v>8</v>
      </c>
      <c r="H7544" t="s">
        <v>47</v>
      </c>
      <c r="I7544" s="2">
        <v>1</v>
      </c>
      <c r="J7544" t="s">
        <v>11</v>
      </c>
      <c r="K7544" s="21">
        <f>INDEX(LISTAS!$H:$Q,MATCH(BASE!H7544,LISTAS!$G:$G,0),MATCH(BASE!J7544,LISTAS!$H$3:$Q$3,0))*Tabela3[[#This Row],[QUANTIDADE]]</f>
        <v>16</v>
      </c>
      <c r="L7544" s="2" t="str">
        <f>TEXT(Tabela3[[#This Row],[DATA]],"MM")</f>
        <v>06</v>
      </c>
      <c r="M7544" s="2">
        <f>WEEKNUM(Tabela3[[#This Row],[DATA]])</f>
        <v>22</v>
      </c>
      <c r="N7544" s="18">
        <f>YEAR(Tabela3[[#This Row],[DATA]])</f>
        <v>2023</v>
      </c>
    </row>
    <row r="7545" spans="2:14">
      <c r="B7545" s="1">
        <v>45079</v>
      </c>
      <c r="C7545">
        <v>15312</v>
      </c>
      <c r="D7545">
        <f>COUNTIF(C$4:C7545,Tabela3[[#This Row],[COMANDA]])</f>
        <v>3</v>
      </c>
      <c r="E7545" t="s">
        <v>90</v>
      </c>
      <c r="F7545" t="s">
        <v>98</v>
      </c>
      <c r="G7545" t="s">
        <v>9</v>
      </c>
      <c r="H7545" t="s">
        <v>138</v>
      </c>
      <c r="I7545" s="2">
        <v>2</v>
      </c>
      <c r="J7545" t="s">
        <v>11</v>
      </c>
      <c r="K7545" s="21">
        <f>INDEX(LISTAS!$H:$Q,MATCH(BASE!H7545,LISTAS!$G:$G,0),MATCH(BASE!J7545,LISTAS!$H$3:$Q$3,0))*Tabela3[[#This Row],[QUANTIDADE]]</f>
        <v>8</v>
      </c>
      <c r="L7545" s="2" t="str">
        <f>TEXT(Tabela3[[#This Row],[DATA]],"MM")</f>
        <v>06</v>
      </c>
      <c r="M7545" s="2">
        <f>WEEKNUM(Tabela3[[#This Row],[DATA]])</f>
        <v>22</v>
      </c>
      <c r="N7545" s="18">
        <f>YEAR(Tabela3[[#This Row],[DATA]])</f>
        <v>2023</v>
      </c>
    </row>
    <row r="7546" spans="2:14">
      <c r="B7546" s="1">
        <v>45079</v>
      </c>
      <c r="C7546">
        <v>15313</v>
      </c>
      <c r="D7546">
        <f>COUNTIF(C$4:C7546,Tabela3[[#This Row],[COMANDA]])</f>
        <v>1</v>
      </c>
      <c r="E7546" t="s">
        <v>90</v>
      </c>
      <c r="F7546" t="s">
        <v>375</v>
      </c>
      <c r="G7546" t="s">
        <v>8</v>
      </c>
      <c r="H7546" t="s">
        <v>47</v>
      </c>
      <c r="I7546" s="2">
        <v>1</v>
      </c>
      <c r="J7546" t="s">
        <v>11</v>
      </c>
      <c r="K7546" s="21">
        <f>INDEX(LISTAS!$H:$Q,MATCH(BASE!H7546,LISTAS!$G:$G,0),MATCH(BASE!J7546,LISTAS!$H$3:$Q$3,0))*Tabela3[[#This Row],[QUANTIDADE]]</f>
        <v>16</v>
      </c>
      <c r="L7546" s="2" t="str">
        <f>TEXT(Tabela3[[#This Row],[DATA]],"MM")</f>
        <v>06</v>
      </c>
      <c r="M7546" s="2">
        <f>WEEKNUM(Tabela3[[#This Row],[DATA]])</f>
        <v>22</v>
      </c>
      <c r="N7546" s="18">
        <f>YEAR(Tabela3[[#This Row],[DATA]])</f>
        <v>2023</v>
      </c>
    </row>
    <row r="7547" spans="2:14">
      <c r="B7547" s="1">
        <v>45079</v>
      </c>
      <c r="C7547">
        <v>15314</v>
      </c>
      <c r="D7547">
        <f>COUNTIF(C$4:C7547,Tabela3[[#This Row],[COMANDA]])</f>
        <v>1</v>
      </c>
      <c r="E7547" t="s">
        <v>90</v>
      </c>
      <c r="G7547" t="s">
        <v>8</v>
      </c>
      <c r="H7547" t="s">
        <v>47</v>
      </c>
      <c r="I7547" s="2">
        <v>1</v>
      </c>
      <c r="J7547" t="s">
        <v>11</v>
      </c>
      <c r="K7547" s="21">
        <f>INDEX(LISTAS!$H:$Q,MATCH(BASE!H7547,LISTAS!$G:$G,0),MATCH(BASE!J7547,LISTAS!$H$3:$Q$3,0))*Tabela3[[#This Row],[QUANTIDADE]]</f>
        <v>16</v>
      </c>
      <c r="L7547" s="2" t="str">
        <f>TEXT(Tabela3[[#This Row],[DATA]],"MM")</f>
        <v>06</v>
      </c>
      <c r="M7547" s="2">
        <f>WEEKNUM(Tabela3[[#This Row],[DATA]])</f>
        <v>22</v>
      </c>
      <c r="N7547" s="18">
        <f>YEAR(Tabela3[[#This Row],[DATA]])</f>
        <v>2023</v>
      </c>
    </row>
    <row r="7548" spans="2:14">
      <c r="B7548" s="1">
        <v>45079</v>
      </c>
      <c r="C7548">
        <v>15315</v>
      </c>
      <c r="D7548">
        <f>COUNTIF(C$4:C7548,Tabela3[[#This Row],[COMANDA]])</f>
        <v>1</v>
      </c>
      <c r="E7548" t="s">
        <v>90</v>
      </c>
      <c r="F7548" t="s">
        <v>375</v>
      </c>
      <c r="G7548" t="s">
        <v>8</v>
      </c>
      <c r="H7548" t="s">
        <v>202</v>
      </c>
      <c r="I7548" s="2">
        <v>2</v>
      </c>
      <c r="J7548" t="s">
        <v>12</v>
      </c>
      <c r="K7548" s="21">
        <f>INDEX(LISTAS!$H:$Q,MATCH(BASE!H7548,LISTAS!$G:$G,0),MATCH(BASE!J7548,LISTAS!$H$3:$Q$3,0))*Tabela3[[#This Row],[QUANTIDADE]]</f>
        <v>36</v>
      </c>
      <c r="L7548" s="2" t="str">
        <f>TEXT(Tabela3[[#This Row],[DATA]],"MM")</f>
        <v>06</v>
      </c>
      <c r="M7548" s="2">
        <f>WEEKNUM(Tabela3[[#This Row],[DATA]])</f>
        <v>22</v>
      </c>
      <c r="N7548" s="18">
        <f>YEAR(Tabela3[[#This Row],[DATA]])</f>
        <v>2023</v>
      </c>
    </row>
    <row r="7549" spans="2:14">
      <c r="B7549" s="1">
        <v>45079</v>
      </c>
      <c r="C7549">
        <v>15316</v>
      </c>
      <c r="D7549">
        <f>COUNTIF(C$4:C7549,Tabela3[[#This Row],[COMANDA]])</f>
        <v>1</v>
      </c>
      <c r="E7549" t="s">
        <v>90</v>
      </c>
      <c r="F7549" t="s">
        <v>99</v>
      </c>
      <c r="G7549" t="s">
        <v>8</v>
      </c>
      <c r="H7549" t="s">
        <v>203</v>
      </c>
      <c r="I7549" s="2">
        <v>1</v>
      </c>
      <c r="J7549" t="s">
        <v>11</v>
      </c>
      <c r="K7549" s="21">
        <f>INDEX(LISTAS!$H:$Q,MATCH(BASE!H7549,LISTAS!$G:$G,0),MATCH(BASE!J7549,LISTAS!$H$3:$Q$3,0))*Tabela3[[#This Row],[QUANTIDADE]]</f>
        <v>20</v>
      </c>
      <c r="L7549" s="2" t="str">
        <f>TEXT(Tabela3[[#This Row],[DATA]],"MM")</f>
        <v>06</v>
      </c>
      <c r="M7549" s="2">
        <f>WEEKNUM(Tabela3[[#This Row],[DATA]])</f>
        <v>22</v>
      </c>
      <c r="N7549" s="18">
        <f>YEAR(Tabela3[[#This Row],[DATA]])</f>
        <v>2023</v>
      </c>
    </row>
    <row r="7550" spans="2:14">
      <c r="B7550" s="1">
        <v>45079</v>
      </c>
      <c r="C7550">
        <v>15316</v>
      </c>
      <c r="D7550">
        <f>COUNTIF(C$4:C7550,Tabela3[[#This Row],[COMANDA]])</f>
        <v>2</v>
      </c>
      <c r="E7550" t="s">
        <v>90</v>
      </c>
      <c r="F7550" t="s">
        <v>99</v>
      </c>
      <c r="G7550" t="s">
        <v>9</v>
      </c>
      <c r="H7550" t="s">
        <v>132</v>
      </c>
      <c r="I7550" s="2">
        <v>1</v>
      </c>
      <c r="J7550" t="s">
        <v>11</v>
      </c>
      <c r="K7550" s="21">
        <f>INDEX(LISTAS!$H:$Q,MATCH(BASE!H7550,LISTAS!$G:$G,0),MATCH(BASE!J7550,LISTAS!$H$3:$Q$3,0))*Tabela3[[#This Row],[QUANTIDADE]]</f>
        <v>3</v>
      </c>
      <c r="L7550" s="2" t="str">
        <f>TEXT(Tabela3[[#This Row],[DATA]],"MM")</f>
        <v>06</v>
      </c>
      <c r="M7550" s="2">
        <f>WEEKNUM(Tabela3[[#This Row],[DATA]])</f>
        <v>22</v>
      </c>
      <c r="N7550" s="18">
        <f>YEAR(Tabela3[[#This Row],[DATA]])</f>
        <v>2023</v>
      </c>
    </row>
    <row r="7551" spans="2:14">
      <c r="B7551" s="1">
        <v>45079</v>
      </c>
      <c r="C7551">
        <v>15317</v>
      </c>
      <c r="D7551">
        <f>COUNTIF(C$4:C7551,Tabela3[[#This Row],[COMANDA]])</f>
        <v>1</v>
      </c>
      <c r="E7551" t="s">
        <v>90</v>
      </c>
      <c r="F7551" t="s">
        <v>98</v>
      </c>
      <c r="G7551" t="s">
        <v>8</v>
      </c>
      <c r="H7551" t="s">
        <v>211</v>
      </c>
      <c r="I7551" s="2">
        <v>1</v>
      </c>
      <c r="J7551" t="s">
        <v>11</v>
      </c>
      <c r="K7551" s="21">
        <f>INDEX(LISTAS!$H:$Q,MATCH(BASE!H7551,LISTAS!$G:$G,0),MATCH(BASE!J7551,LISTAS!$H$3:$Q$3,0))*Tabela3[[#This Row],[QUANTIDADE]]</f>
        <v>20</v>
      </c>
      <c r="L7551" s="2" t="str">
        <f>TEXT(Tabela3[[#This Row],[DATA]],"MM")</f>
        <v>06</v>
      </c>
      <c r="M7551" s="2">
        <f>WEEKNUM(Tabela3[[#This Row],[DATA]])</f>
        <v>22</v>
      </c>
      <c r="N7551" s="18">
        <f>YEAR(Tabela3[[#This Row],[DATA]])</f>
        <v>2023</v>
      </c>
    </row>
    <row r="7552" spans="2:14">
      <c r="B7552" s="1">
        <v>45079</v>
      </c>
      <c r="C7552">
        <v>15317</v>
      </c>
      <c r="D7552">
        <f>COUNTIF(C$4:C7552,Tabela3[[#This Row],[COMANDA]])</f>
        <v>2</v>
      </c>
      <c r="E7552" t="s">
        <v>90</v>
      </c>
      <c r="F7552" t="s">
        <v>98</v>
      </c>
      <c r="G7552" t="s">
        <v>8</v>
      </c>
      <c r="H7552" t="s">
        <v>84</v>
      </c>
      <c r="I7552" s="2">
        <v>1</v>
      </c>
      <c r="J7552" t="s">
        <v>11</v>
      </c>
      <c r="K7552" s="21">
        <f>INDEX(LISTAS!$H:$Q,MATCH(BASE!H7552,LISTAS!$G:$G,0),MATCH(BASE!J7552,LISTAS!$H$3:$Q$3,0))*Tabela3[[#This Row],[QUANTIDADE]]</f>
        <v>16</v>
      </c>
      <c r="L7552" s="2" t="str">
        <f>TEXT(Tabela3[[#This Row],[DATA]],"MM")</f>
        <v>06</v>
      </c>
      <c r="M7552" s="2">
        <f>WEEKNUM(Tabela3[[#This Row],[DATA]])</f>
        <v>22</v>
      </c>
      <c r="N7552" s="18">
        <f>YEAR(Tabela3[[#This Row],[DATA]])</f>
        <v>2023</v>
      </c>
    </row>
    <row r="7553" spans="2:14">
      <c r="B7553" s="1">
        <v>45079</v>
      </c>
      <c r="C7553">
        <v>15317</v>
      </c>
      <c r="D7553">
        <f>COUNTIF(C$4:C7553,Tabela3[[#This Row],[COMANDA]])</f>
        <v>3</v>
      </c>
      <c r="E7553" t="s">
        <v>90</v>
      </c>
      <c r="F7553" t="s">
        <v>98</v>
      </c>
      <c r="G7553" t="s">
        <v>61</v>
      </c>
      <c r="H7553" t="s">
        <v>163</v>
      </c>
      <c r="I7553" s="2">
        <v>1</v>
      </c>
      <c r="J7553" t="s">
        <v>11</v>
      </c>
      <c r="K7553" s="21">
        <f>INDEX(LISTAS!$H:$Q,MATCH(BASE!H7553,LISTAS!$G:$G,0),MATCH(BASE!J7553,LISTAS!$H$3:$Q$3,0))*Tabela3[[#This Row],[QUANTIDADE]]</f>
        <v>4</v>
      </c>
      <c r="L7553" s="2" t="str">
        <f>TEXT(Tabela3[[#This Row],[DATA]],"MM")</f>
        <v>06</v>
      </c>
      <c r="M7553" s="2">
        <f>WEEKNUM(Tabela3[[#This Row],[DATA]])</f>
        <v>22</v>
      </c>
      <c r="N7553" s="18">
        <f>YEAR(Tabela3[[#This Row],[DATA]])</f>
        <v>2023</v>
      </c>
    </row>
    <row r="7554" spans="2:14">
      <c r="B7554" s="1">
        <v>45079</v>
      </c>
      <c r="C7554">
        <v>15317</v>
      </c>
      <c r="D7554">
        <f>COUNTIF(C$4:C7554,Tabela3[[#This Row],[COMANDA]])</f>
        <v>4</v>
      </c>
      <c r="E7554" t="s">
        <v>90</v>
      </c>
      <c r="F7554" t="s">
        <v>98</v>
      </c>
      <c r="G7554" t="s">
        <v>9</v>
      </c>
      <c r="H7554" t="s">
        <v>142</v>
      </c>
      <c r="I7554" s="2">
        <v>1</v>
      </c>
      <c r="J7554" t="s">
        <v>11</v>
      </c>
      <c r="K7554" s="21">
        <f>INDEX(LISTAS!$H:$Q,MATCH(BASE!H7554,LISTAS!$G:$G,0),MATCH(BASE!J7554,LISTAS!$H$3:$Q$3,0))*Tabela3[[#This Row],[QUANTIDADE]]</f>
        <v>6</v>
      </c>
      <c r="L7554" s="2" t="str">
        <f>TEXT(Tabela3[[#This Row],[DATA]],"MM")</f>
        <v>06</v>
      </c>
      <c r="M7554" s="2">
        <f>WEEKNUM(Tabela3[[#This Row],[DATA]])</f>
        <v>22</v>
      </c>
      <c r="N7554" s="18">
        <f>YEAR(Tabela3[[#This Row],[DATA]])</f>
        <v>2023</v>
      </c>
    </row>
    <row r="7555" spans="2:14">
      <c r="B7555" s="1">
        <v>45079</v>
      </c>
      <c r="C7555">
        <v>15318</v>
      </c>
      <c r="D7555">
        <f>COUNTIF(C$4:C7555,Tabela3[[#This Row],[COMANDA]])</f>
        <v>1</v>
      </c>
      <c r="E7555" t="s">
        <v>90</v>
      </c>
      <c r="F7555" t="s">
        <v>99</v>
      </c>
      <c r="G7555" t="s">
        <v>8</v>
      </c>
      <c r="H7555" t="s">
        <v>47</v>
      </c>
      <c r="I7555" s="2">
        <v>1</v>
      </c>
      <c r="J7555" t="s">
        <v>11</v>
      </c>
      <c r="K7555" s="21">
        <f>INDEX(LISTAS!$H:$Q,MATCH(BASE!H7555,LISTAS!$G:$G,0),MATCH(BASE!J7555,LISTAS!$H$3:$Q$3,0))*Tabela3[[#This Row],[QUANTIDADE]]</f>
        <v>16</v>
      </c>
      <c r="L7555" s="2" t="str">
        <f>TEXT(Tabela3[[#This Row],[DATA]],"MM")</f>
        <v>06</v>
      </c>
      <c r="M7555" s="2">
        <f>WEEKNUM(Tabela3[[#This Row],[DATA]])</f>
        <v>22</v>
      </c>
      <c r="N7555" s="18">
        <f>YEAR(Tabela3[[#This Row],[DATA]])</f>
        <v>2023</v>
      </c>
    </row>
    <row r="7556" spans="2:14">
      <c r="B7556" s="1">
        <v>45079</v>
      </c>
      <c r="C7556">
        <v>15318</v>
      </c>
      <c r="D7556">
        <f>COUNTIF(C$4:C7556,Tabela3[[#This Row],[COMANDA]])</f>
        <v>2</v>
      </c>
      <c r="E7556" t="s">
        <v>90</v>
      </c>
      <c r="F7556" t="s">
        <v>99</v>
      </c>
      <c r="G7556" t="s">
        <v>9</v>
      </c>
      <c r="H7556" t="s">
        <v>148</v>
      </c>
      <c r="I7556" s="2">
        <v>1</v>
      </c>
      <c r="J7556" t="s">
        <v>11</v>
      </c>
      <c r="K7556" s="21">
        <f>INDEX(LISTAS!$H:$Q,MATCH(BASE!H7556,LISTAS!$G:$G,0),MATCH(BASE!J7556,LISTAS!$H$3:$Q$3,0))*Tabela3[[#This Row],[QUANTIDADE]]</f>
        <v>3</v>
      </c>
      <c r="L7556" s="2" t="str">
        <f>TEXT(Tabela3[[#This Row],[DATA]],"MM")</f>
        <v>06</v>
      </c>
      <c r="M7556" s="2">
        <f>WEEKNUM(Tabela3[[#This Row],[DATA]])</f>
        <v>22</v>
      </c>
      <c r="N7556" s="18">
        <f>YEAR(Tabela3[[#This Row],[DATA]])</f>
        <v>2023</v>
      </c>
    </row>
    <row r="7557" spans="2:14">
      <c r="B7557" s="1">
        <v>45079</v>
      </c>
      <c r="C7557">
        <v>15319</v>
      </c>
      <c r="D7557">
        <f>COUNTIF(C$4:C7557,Tabela3[[#This Row],[COMANDA]])</f>
        <v>1</v>
      </c>
      <c r="E7557" t="s">
        <v>90</v>
      </c>
      <c r="F7557" t="s">
        <v>98</v>
      </c>
      <c r="G7557" t="s">
        <v>8</v>
      </c>
      <c r="H7557" t="s">
        <v>206</v>
      </c>
      <c r="I7557" s="2">
        <v>1</v>
      </c>
      <c r="J7557" t="s">
        <v>11</v>
      </c>
      <c r="K7557" s="21">
        <f>INDEX(LISTAS!$H:$Q,MATCH(BASE!H7557,LISTAS!$G:$G,0),MATCH(BASE!J7557,LISTAS!$H$3:$Q$3,0))*Tabela3[[#This Row],[QUANTIDADE]]</f>
        <v>18</v>
      </c>
      <c r="L7557" s="2" t="str">
        <f>TEXT(Tabela3[[#This Row],[DATA]],"MM")</f>
        <v>06</v>
      </c>
      <c r="M7557" s="2">
        <f>WEEKNUM(Tabela3[[#This Row],[DATA]])</f>
        <v>22</v>
      </c>
      <c r="N7557" s="18">
        <f>YEAR(Tabela3[[#This Row],[DATA]])</f>
        <v>2023</v>
      </c>
    </row>
    <row r="7558" spans="2:14">
      <c r="B7558" s="1">
        <v>45079</v>
      </c>
      <c r="C7558">
        <v>15319</v>
      </c>
      <c r="D7558">
        <f>COUNTIF(C$4:C7558,Tabela3[[#This Row],[COMANDA]])</f>
        <v>2</v>
      </c>
      <c r="E7558" t="s">
        <v>90</v>
      </c>
      <c r="F7558" t="s">
        <v>98</v>
      </c>
      <c r="G7558" t="s">
        <v>9</v>
      </c>
      <c r="H7558" t="s">
        <v>138</v>
      </c>
      <c r="I7558" s="2">
        <v>1</v>
      </c>
      <c r="J7558" t="s">
        <v>11</v>
      </c>
      <c r="K7558" s="21">
        <f>INDEX(LISTAS!$H:$Q,MATCH(BASE!H7558,LISTAS!$G:$G,0),MATCH(BASE!J7558,LISTAS!$H$3:$Q$3,0))*Tabela3[[#This Row],[QUANTIDADE]]</f>
        <v>4</v>
      </c>
      <c r="L7558" s="2" t="str">
        <f>TEXT(Tabela3[[#This Row],[DATA]],"MM")</f>
        <v>06</v>
      </c>
      <c r="M7558" s="2">
        <f>WEEKNUM(Tabela3[[#This Row],[DATA]])</f>
        <v>22</v>
      </c>
      <c r="N7558" s="18">
        <f>YEAR(Tabela3[[#This Row],[DATA]])</f>
        <v>2023</v>
      </c>
    </row>
    <row r="7559" spans="2:14">
      <c r="B7559" s="1">
        <v>45079</v>
      </c>
      <c r="C7559">
        <v>15320</v>
      </c>
      <c r="D7559">
        <f>COUNTIF(C$4:C7559,Tabela3[[#This Row],[COMANDA]])</f>
        <v>1</v>
      </c>
      <c r="E7559" t="s">
        <v>90</v>
      </c>
      <c r="F7559" t="s">
        <v>98</v>
      </c>
      <c r="G7559" t="s">
        <v>8</v>
      </c>
      <c r="H7559" t="s">
        <v>202</v>
      </c>
      <c r="I7559" s="2">
        <v>1</v>
      </c>
      <c r="J7559" t="s">
        <v>11</v>
      </c>
      <c r="K7559" s="21">
        <f>INDEX(LISTAS!$H:$Q,MATCH(BASE!H7559,LISTAS!$G:$G,0),MATCH(BASE!J7559,LISTAS!$H$3:$Q$3,0))*Tabela3[[#This Row],[QUANTIDADE]]</f>
        <v>20</v>
      </c>
      <c r="L7559" s="2" t="str">
        <f>TEXT(Tabela3[[#This Row],[DATA]],"MM")</f>
        <v>06</v>
      </c>
      <c r="M7559" s="2">
        <f>WEEKNUM(Tabela3[[#This Row],[DATA]])</f>
        <v>22</v>
      </c>
      <c r="N7559" s="18">
        <f>YEAR(Tabela3[[#This Row],[DATA]])</f>
        <v>2023</v>
      </c>
    </row>
    <row r="7560" spans="2:14">
      <c r="B7560" s="1">
        <v>45079</v>
      </c>
      <c r="C7560">
        <v>15320</v>
      </c>
      <c r="D7560">
        <f>COUNTIF(C$4:C7560,Tabela3[[#This Row],[COMANDA]])</f>
        <v>2</v>
      </c>
      <c r="E7560" t="s">
        <v>90</v>
      </c>
      <c r="F7560" t="s">
        <v>98</v>
      </c>
      <c r="G7560" t="s">
        <v>61</v>
      </c>
      <c r="H7560" t="s">
        <v>199</v>
      </c>
      <c r="I7560" s="2">
        <v>2</v>
      </c>
      <c r="J7560" t="s">
        <v>11</v>
      </c>
      <c r="K7560" s="21">
        <f>INDEX(LISTAS!$H:$Q,MATCH(BASE!H7560,LISTAS!$G:$G,0),MATCH(BASE!J7560,LISTAS!$H$3:$Q$3,0))*Tabela3[[#This Row],[QUANTIDADE]]</f>
        <v>2</v>
      </c>
      <c r="L7560" s="2" t="str">
        <f>TEXT(Tabela3[[#This Row],[DATA]],"MM")</f>
        <v>06</v>
      </c>
      <c r="M7560" s="2">
        <f>WEEKNUM(Tabela3[[#This Row],[DATA]])</f>
        <v>22</v>
      </c>
      <c r="N7560" s="18">
        <f>YEAR(Tabela3[[#This Row],[DATA]])</f>
        <v>2023</v>
      </c>
    </row>
    <row r="7561" spans="2:14">
      <c r="B7561" s="1">
        <v>45079</v>
      </c>
      <c r="C7561">
        <v>15320</v>
      </c>
      <c r="D7561">
        <f>COUNTIF(C$4:C7561,Tabela3[[#This Row],[COMANDA]])</f>
        <v>3</v>
      </c>
      <c r="E7561" t="s">
        <v>90</v>
      </c>
      <c r="F7561" t="s">
        <v>98</v>
      </c>
      <c r="G7561" t="s">
        <v>9</v>
      </c>
      <c r="H7561" t="s">
        <v>240</v>
      </c>
      <c r="I7561" s="2">
        <v>1</v>
      </c>
      <c r="J7561" t="s">
        <v>12</v>
      </c>
      <c r="K7561" s="21">
        <f>INDEX(LISTAS!$H:$Q,MATCH(BASE!H7561,LISTAS!$G:$G,0),MATCH(BASE!J7561,LISTAS!$H$3:$Q$3,0))*Tabela3[[#This Row],[QUANTIDADE]]</f>
        <v>8</v>
      </c>
      <c r="L7561" s="2" t="str">
        <f>TEXT(Tabela3[[#This Row],[DATA]],"MM")</f>
        <v>06</v>
      </c>
      <c r="M7561" s="2">
        <f>WEEKNUM(Tabela3[[#This Row],[DATA]])</f>
        <v>22</v>
      </c>
      <c r="N7561" s="18">
        <f>YEAR(Tabela3[[#This Row],[DATA]])</f>
        <v>2023</v>
      </c>
    </row>
    <row r="7562" spans="2:14">
      <c r="B7562" s="1">
        <v>45079</v>
      </c>
      <c r="C7562">
        <v>15321</v>
      </c>
      <c r="D7562">
        <f>COUNTIF(C$4:C7562,Tabela3[[#This Row],[COMANDA]])</f>
        <v>1</v>
      </c>
      <c r="E7562" t="s">
        <v>90</v>
      </c>
      <c r="F7562" t="s">
        <v>99</v>
      </c>
      <c r="G7562" t="s">
        <v>8</v>
      </c>
      <c r="H7562" t="s">
        <v>204</v>
      </c>
      <c r="I7562" s="2">
        <v>1</v>
      </c>
      <c r="J7562" t="s">
        <v>11</v>
      </c>
      <c r="K7562" s="21">
        <f>INDEX(LISTAS!$H:$Q,MATCH(BASE!H7562,LISTAS!$G:$G,0),MATCH(BASE!J7562,LISTAS!$H$3:$Q$3,0))*Tabela3[[#This Row],[QUANTIDADE]]</f>
        <v>18</v>
      </c>
      <c r="L7562" s="2" t="str">
        <f>TEXT(Tabela3[[#This Row],[DATA]],"MM")</f>
        <v>06</v>
      </c>
      <c r="M7562" s="2">
        <f>WEEKNUM(Tabela3[[#This Row],[DATA]])</f>
        <v>22</v>
      </c>
      <c r="N7562" s="18">
        <f>YEAR(Tabela3[[#This Row],[DATA]])</f>
        <v>2023</v>
      </c>
    </row>
    <row r="7563" spans="2:14">
      <c r="B7563" s="1">
        <v>45079</v>
      </c>
      <c r="C7563">
        <v>15322</v>
      </c>
      <c r="D7563">
        <f>COUNTIF(C$4:C7563,Tabela3[[#This Row],[COMANDA]])</f>
        <v>1</v>
      </c>
      <c r="E7563" t="s">
        <v>90</v>
      </c>
      <c r="F7563" t="s">
        <v>98</v>
      </c>
      <c r="G7563" t="s">
        <v>8</v>
      </c>
      <c r="H7563" t="s">
        <v>47</v>
      </c>
      <c r="I7563" s="2">
        <v>1</v>
      </c>
      <c r="J7563" t="s">
        <v>11</v>
      </c>
      <c r="K7563" s="21">
        <f>INDEX(LISTAS!$H:$Q,MATCH(BASE!H7563,LISTAS!$G:$G,0),MATCH(BASE!J7563,LISTAS!$H$3:$Q$3,0))*Tabela3[[#This Row],[QUANTIDADE]]</f>
        <v>16</v>
      </c>
      <c r="L7563" s="2" t="str">
        <f>TEXT(Tabela3[[#This Row],[DATA]],"MM")</f>
        <v>06</v>
      </c>
      <c r="M7563" s="2">
        <f>WEEKNUM(Tabela3[[#This Row],[DATA]])</f>
        <v>22</v>
      </c>
      <c r="N7563" s="18">
        <f>YEAR(Tabela3[[#This Row],[DATA]])</f>
        <v>2023</v>
      </c>
    </row>
    <row r="7564" spans="2:14">
      <c r="B7564" s="1">
        <v>45079</v>
      </c>
      <c r="C7564">
        <v>15323</v>
      </c>
      <c r="D7564">
        <f>COUNTIF(C$4:C7564,Tabela3[[#This Row],[COMANDA]])</f>
        <v>1</v>
      </c>
      <c r="E7564" t="s">
        <v>90</v>
      </c>
      <c r="F7564" t="s">
        <v>100</v>
      </c>
      <c r="G7564" t="s">
        <v>8</v>
      </c>
      <c r="H7564" t="s">
        <v>47</v>
      </c>
      <c r="I7564" s="2">
        <v>1</v>
      </c>
      <c r="J7564" t="s">
        <v>11</v>
      </c>
      <c r="K7564" s="21">
        <f>INDEX(LISTAS!$H:$Q,MATCH(BASE!H7564,LISTAS!$G:$G,0),MATCH(BASE!J7564,LISTAS!$H$3:$Q$3,0))*Tabela3[[#This Row],[QUANTIDADE]]</f>
        <v>16</v>
      </c>
      <c r="L7564" s="2" t="str">
        <f>TEXT(Tabela3[[#This Row],[DATA]],"MM")</f>
        <v>06</v>
      </c>
      <c r="M7564" s="2">
        <f>WEEKNUM(Tabela3[[#This Row],[DATA]])</f>
        <v>22</v>
      </c>
      <c r="N7564" s="18">
        <f>YEAR(Tabela3[[#This Row],[DATA]])</f>
        <v>2023</v>
      </c>
    </row>
    <row r="7565" spans="2:14">
      <c r="B7565" s="1">
        <v>45079</v>
      </c>
      <c r="C7565">
        <v>15323</v>
      </c>
      <c r="D7565">
        <f>COUNTIF(C$4:C7565,Tabela3[[#This Row],[COMANDA]])</f>
        <v>2</v>
      </c>
      <c r="E7565" t="s">
        <v>90</v>
      </c>
      <c r="F7565" t="s">
        <v>100</v>
      </c>
      <c r="G7565" t="s">
        <v>9</v>
      </c>
      <c r="H7565" t="s">
        <v>138</v>
      </c>
      <c r="I7565" s="2">
        <v>1</v>
      </c>
      <c r="J7565" t="s">
        <v>11</v>
      </c>
      <c r="K7565" s="21">
        <f>INDEX(LISTAS!$H:$Q,MATCH(BASE!H7565,LISTAS!$G:$G,0),MATCH(BASE!J7565,LISTAS!$H$3:$Q$3,0))*Tabela3[[#This Row],[QUANTIDADE]]</f>
        <v>4</v>
      </c>
      <c r="L7565" s="2" t="str">
        <f>TEXT(Tabela3[[#This Row],[DATA]],"MM")</f>
        <v>06</v>
      </c>
      <c r="M7565" s="2">
        <f>WEEKNUM(Tabela3[[#This Row],[DATA]])</f>
        <v>22</v>
      </c>
      <c r="N7565" s="18">
        <f>YEAR(Tabela3[[#This Row],[DATA]])</f>
        <v>2023</v>
      </c>
    </row>
    <row r="7566" spans="2:14">
      <c r="B7566" s="1">
        <v>45079</v>
      </c>
      <c r="C7566">
        <v>15324</v>
      </c>
      <c r="D7566">
        <f>COUNTIF(C$4:C7566,Tabela3[[#This Row],[COMANDA]])</f>
        <v>1</v>
      </c>
      <c r="E7566" t="s">
        <v>90</v>
      </c>
      <c r="F7566" t="s">
        <v>99</v>
      </c>
      <c r="G7566" t="s">
        <v>8</v>
      </c>
      <c r="H7566" t="s">
        <v>203</v>
      </c>
      <c r="I7566" s="2">
        <v>1</v>
      </c>
      <c r="J7566" t="s">
        <v>11</v>
      </c>
      <c r="K7566" s="21">
        <f>INDEX(LISTAS!$H:$Q,MATCH(BASE!H7566,LISTAS!$G:$G,0),MATCH(BASE!J7566,LISTAS!$H$3:$Q$3,0))*Tabela3[[#This Row],[QUANTIDADE]]</f>
        <v>20</v>
      </c>
      <c r="L7566" s="2" t="str">
        <f>TEXT(Tabela3[[#This Row],[DATA]],"MM")</f>
        <v>06</v>
      </c>
      <c r="M7566" s="2">
        <f>WEEKNUM(Tabela3[[#This Row],[DATA]])</f>
        <v>22</v>
      </c>
      <c r="N7566" s="18">
        <f>YEAR(Tabela3[[#This Row],[DATA]])</f>
        <v>2023</v>
      </c>
    </row>
    <row r="7567" spans="2:14">
      <c r="B7567" s="1">
        <v>45079</v>
      </c>
      <c r="C7567">
        <v>15324</v>
      </c>
      <c r="D7567">
        <f>COUNTIF(C$4:C7567,Tabela3[[#This Row],[COMANDA]])</f>
        <v>2</v>
      </c>
      <c r="E7567" t="s">
        <v>90</v>
      </c>
      <c r="F7567" t="s">
        <v>99</v>
      </c>
      <c r="G7567" t="s">
        <v>9</v>
      </c>
      <c r="H7567" t="s">
        <v>126</v>
      </c>
      <c r="I7567" s="2">
        <v>1</v>
      </c>
      <c r="J7567" t="s">
        <v>11</v>
      </c>
      <c r="K7567" s="21">
        <f>INDEX(LISTAS!$H:$Q,MATCH(BASE!H7567,LISTAS!$G:$G,0),MATCH(BASE!J7567,LISTAS!$H$3:$Q$3,0))*Tabela3[[#This Row],[QUANTIDADE]]</f>
        <v>3.5</v>
      </c>
      <c r="L7567" s="2" t="str">
        <f>TEXT(Tabela3[[#This Row],[DATA]],"MM")</f>
        <v>06</v>
      </c>
      <c r="M7567" s="2">
        <f>WEEKNUM(Tabela3[[#This Row],[DATA]])</f>
        <v>22</v>
      </c>
      <c r="N7567" s="18">
        <f>YEAR(Tabela3[[#This Row],[DATA]])</f>
        <v>2023</v>
      </c>
    </row>
    <row r="7568" spans="2:14">
      <c r="B7568" s="1">
        <v>45079</v>
      </c>
      <c r="C7568">
        <v>15325</v>
      </c>
      <c r="D7568">
        <f>COUNTIF(C$4:C7568,Tabela3[[#This Row],[COMANDA]])</f>
        <v>1</v>
      </c>
      <c r="E7568" t="s">
        <v>89</v>
      </c>
      <c r="F7568" t="s">
        <v>375</v>
      </c>
      <c r="G7568" t="s">
        <v>8</v>
      </c>
      <c r="H7568" t="s">
        <v>202</v>
      </c>
      <c r="I7568" s="2">
        <v>1</v>
      </c>
      <c r="J7568" t="s">
        <v>12</v>
      </c>
      <c r="K7568" s="21">
        <f>INDEX(LISTAS!$H:$Q,MATCH(BASE!H7568,LISTAS!$G:$G,0),MATCH(BASE!J7568,LISTAS!$H$3:$Q$3,0))*Tabela3[[#This Row],[QUANTIDADE]]</f>
        <v>18</v>
      </c>
      <c r="L7568" s="2" t="str">
        <f>TEXT(Tabela3[[#This Row],[DATA]],"MM")</f>
        <v>06</v>
      </c>
      <c r="M7568" s="2">
        <f>WEEKNUM(Tabela3[[#This Row],[DATA]])</f>
        <v>22</v>
      </c>
      <c r="N7568" s="18">
        <f>YEAR(Tabela3[[#This Row],[DATA]])</f>
        <v>2023</v>
      </c>
    </row>
    <row r="7569" spans="2:14">
      <c r="B7569" s="1">
        <v>45079</v>
      </c>
      <c r="C7569">
        <v>15326</v>
      </c>
      <c r="D7569">
        <f>COUNTIF(C$4:C7569,Tabela3[[#This Row],[COMANDA]])</f>
        <v>1</v>
      </c>
      <c r="E7569" t="s">
        <v>90</v>
      </c>
      <c r="F7569" t="s">
        <v>99</v>
      </c>
      <c r="G7569" t="s">
        <v>8</v>
      </c>
      <c r="H7569" t="s">
        <v>39</v>
      </c>
      <c r="I7569" s="2">
        <v>1</v>
      </c>
      <c r="J7569" t="s">
        <v>11</v>
      </c>
      <c r="K7569" s="21">
        <f>INDEX(LISTAS!$H:$Q,MATCH(BASE!H7569,LISTAS!$G:$G,0),MATCH(BASE!J7569,LISTAS!$H$3:$Q$3,0))*Tabela3[[#This Row],[QUANTIDADE]]</f>
        <v>12</v>
      </c>
      <c r="L7569" s="2" t="str">
        <f>TEXT(Tabela3[[#This Row],[DATA]],"MM")</f>
        <v>06</v>
      </c>
      <c r="M7569" s="2">
        <f>WEEKNUM(Tabela3[[#This Row],[DATA]])</f>
        <v>22</v>
      </c>
      <c r="N7569" s="18">
        <f>YEAR(Tabela3[[#This Row],[DATA]])</f>
        <v>2023</v>
      </c>
    </row>
    <row r="7570" spans="2:14">
      <c r="B7570" s="1">
        <v>45079</v>
      </c>
      <c r="C7570">
        <v>15326</v>
      </c>
      <c r="D7570">
        <f>COUNTIF(C$4:C7570,Tabela3[[#This Row],[COMANDA]])</f>
        <v>2</v>
      </c>
      <c r="E7570" t="s">
        <v>90</v>
      </c>
      <c r="F7570" t="s">
        <v>99</v>
      </c>
      <c r="G7570" t="s">
        <v>8</v>
      </c>
      <c r="H7570" t="s">
        <v>204</v>
      </c>
      <c r="I7570" s="2">
        <v>1</v>
      </c>
      <c r="J7570" t="s">
        <v>11</v>
      </c>
      <c r="K7570" s="21">
        <f>INDEX(LISTAS!$H:$Q,MATCH(BASE!H7570,LISTAS!$G:$G,0),MATCH(BASE!J7570,LISTAS!$H$3:$Q$3,0))*Tabela3[[#This Row],[QUANTIDADE]]</f>
        <v>18</v>
      </c>
      <c r="L7570" s="2" t="str">
        <f>TEXT(Tabela3[[#This Row],[DATA]],"MM")</f>
        <v>06</v>
      </c>
      <c r="M7570" s="2">
        <f>WEEKNUM(Tabela3[[#This Row],[DATA]])</f>
        <v>22</v>
      </c>
      <c r="N7570" s="18">
        <f>YEAR(Tabela3[[#This Row],[DATA]])</f>
        <v>2023</v>
      </c>
    </row>
    <row r="7571" spans="2:14">
      <c r="B7571" s="1">
        <v>45079</v>
      </c>
      <c r="C7571">
        <v>15326</v>
      </c>
      <c r="D7571">
        <f>COUNTIF(C$4:C7571,Tabela3[[#This Row],[COMANDA]])</f>
        <v>3</v>
      </c>
      <c r="E7571" t="s">
        <v>90</v>
      </c>
      <c r="F7571" t="s">
        <v>99</v>
      </c>
      <c r="G7571" t="s">
        <v>9</v>
      </c>
      <c r="H7571" t="s">
        <v>127</v>
      </c>
      <c r="I7571" s="2">
        <v>1</v>
      </c>
      <c r="J7571" t="s">
        <v>11</v>
      </c>
      <c r="K7571" s="21">
        <f>INDEX(LISTAS!$H:$Q,MATCH(BASE!H7571,LISTAS!$G:$G,0),MATCH(BASE!J7571,LISTAS!$H$3:$Q$3,0))*Tabela3[[#This Row],[QUANTIDADE]]</f>
        <v>4.5</v>
      </c>
      <c r="L7571" s="2" t="str">
        <f>TEXT(Tabela3[[#This Row],[DATA]],"MM")</f>
        <v>06</v>
      </c>
      <c r="M7571" s="2">
        <f>WEEKNUM(Tabela3[[#This Row],[DATA]])</f>
        <v>22</v>
      </c>
      <c r="N7571" s="18">
        <f>YEAR(Tabela3[[#This Row],[DATA]])</f>
        <v>2023</v>
      </c>
    </row>
    <row r="7572" spans="2:14">
      <c r="B7572" s="1">
        <v>45079</v>
      </c>
      <c r="C7572">
        <v>15327</v>
      </c>
      <c r="D7572">
        <f>COUNTIF(C$4:C7572,Tabela3[[#This Row],[COMANDA]])</f>
        <v>1</v>
      </c>
      <c r="E7572" t="s">
        <v>90</v>
      </c>
      <c r="F7572" t="s">
        <v>98</v>
      </c>
      <c r="G7572" t="s">
        <v>8</v>
      </c>
      <c r="H7572" t="s">
        <v>211</v>
      </c>
      <c r="I7572" s="2">
        <v>1</v>
      </c>
      <c r="J7572" t="s">
        <v>11</v>
      </c>
      <c r="K7572" s="21">
        <f>INDEX(LISTAS!$H:$Q,MATCH(BASE!H7572,LISTAS!$G:$G,0),MATCH(BASE!J7572,LISTAS!$H$3:$Q$3,0))*Tabela3[[#This Row],[QUANTIDADE]]</f>
        <v>20</v>
      </c>
      <c r="L7572" s="2" t="str">
        <f>TEXT(Tabela3[[#This Row],[DATA]],"MM")</f>
        <v>06</v>
      </c>
      <c r="M7572" s="2">
        <f>WEEKNUM(Tabela3[[#This Row],[DATA]])</f>
        <v>22</v>
      </c>
      <c r="N7572" s="18">
        <f>YEAR(Tabela3[[#This Row],[DATA]])</f>
        <v>2023</v>
      </c>
    </row>
    <row r="7573" spans="2:14">
      <c r="B7573" s="1">
        <v>45079</v>
      </c>
      <c r="C7573">
        <v>15327</v>
      </c>
      <c r="D7573">
        <f>COUNTIF(C$4:C7573,Tabela3[[#This Row],[COMANDA]])</f>
        <v>2</v>
      </c>
      <c r="E7573" t="s">
        <v>90</v>
      </c>
      <c r="F7573" t="s">
        <v>98</v>
      </c>
      <c r="G7573" t="s">
        <v>61</v>
      </c>
      <c r="H7573" t="s">
        <v>199</v>
      </c>
      <c r="I7573" s="2">
        <v>2</v>
      </c>
      <c r="J7573" t="s">
        <v>11</v>
      </c>
      <c r="K7573" s="21">
        <f>INDEX(LISTAS!$H:$Q,MATCH(BASE!H7573,LISTAS!$G:$G,0),MATCH(BASE!J7573,LISTAS!$H$3:$Q$3,0))*Tabela3[[#This Row],[QUANTIDADE]]</f>
        <v>2</v>
      </c>
      <c r="L7573" s="2" t="str">
        <f>TEXT(Tabela3[[#This Row],[DATA]],"MM")</f>
        <v>06</v>
      </c>
      <c r="M7573" s="2">
        <f>WEEKNUM(Tabela3[[#This Row],[DATA]])</f>
        <v>22</v>
      </c>
      <c r="N7573" s="18">
        <f>YEAR(Tabela3[[#This Row],[DATA]])</f>
        <v>2023</v>
      </c>
    </row>
    <row r="7574" spans="2:14">
      <c r="B7574" s="1">
        <v>45079</v>
      </c>
      <c r="C7574">
        <v>15327</v>
      </c>
      <c r="D7574">
        <f>COUNTIF(C$4:C7574,Tabela3[[#This Row],[COMANDA]])</f>
        <v>3</v>
      </c>
      <c r="E7574" t="s">
        <v>90</v>
      </c>
      <c r="F7574" t="s">
        <v>98</v>
      </c>
      <c r="G7574" t="s">
        <v>9</v>
      </c>
      <c r="H7574" t="s">
        <v>55</v>
      </c>
      <c r="I7574" s="2">
        <v>1</v>
      </c>
      <c r="J7574" t="s">
        <v>11</v>
      </c>
      <c r="K7574" s="21">
        <f>INDEX(LISTAS!$H:$Q,MATCH(BASE!H7574,LISTAS!$G:$G,0),MATCH(BASE!J7574,LISTAS!$H$3:$Q$3,0))*Tabela3[[#This Row],[QUANTIDADE]]</f>
        <v>3</v>
      </c>
      <c r="L7574" s="2" t="str">
        <f>TEXT(Tabela3[[#This Row],[DATA]],"MM")</f>
        <v>06</v>
      </c>
      <c r="M7574" s="2">
        <f>WEEKNUM(Tabela3[[#This Row],[DATA]])</f>
        <v>22</v>
      </c>
      <c r="N7574" s="18">
        <f>YEAR(Tabela3[[#This Row],[DATA]])</f>
        <v>2023</v>
      </c>
    </row>
    <row r="7575" spans="2:14">
      <c r="B7575" s="1">
        <v>45079</v>
      </c>
      <c r="C7575">
        <v>15328</v>
      </c>
      <c r="D7575">
        <f>COUNTIF(C$4:C7575,Tabela3[[#This Row],[COMANDA]])</f>
        <v>1</v>
      </c>
      <c r="E7575" t="s">
        <v>90</v>
      </c>
      <c r="F7575" t="s">
        <v>99</v>
      </c>
      <c r="G7575" t="s">
        <v>8</v>
      </c>
      <c r="H7575" t="s">
        <v>47</v>
      </c>
      <c r="I7575" s="2">
        <v>1</v>
      </c>
      <c r="J7575" t="s">
        <v>11</v>
      </c>
      <c r="K7575" s="21">
        <f>INDEX(LISTAS!$H:$Q,MATCH(BASE!H7575,LISTAS!$G:$G,0),MATCH(BASE!J7575,LISTAS!$H$3:$Q$3,0))*Tabela3[[#This Row],[QUANTIDADE]]</f>
        <v>16</v>
      </c>
      <c r="L7575" s="2" t="str">
        <f>TEXT(Tabela3[[#This Row],[DATA]],"MM")</f>
        <v>06</v>
      </c>
      <c r="M7575" s="2">
        <f>WEEKNUM(Tabela3[[#This Row],[DATA]])</f>
        <v>22</v>
      </c>
      <c r="N7575" s="18">
        <f>YEAR(Tabela3[[#This Row],[DATA]])</f>
        <v>2023</v>
      </c>
    </row>
    <row r="7576" spans="2:14">
      <c r="B7576" s="1">
        <v>45079</v>
      </c>
      <c r="C7576">
        <v>15329</v>
      </c>
      <c r="D7576">
        <f>COUNTIF(C$4:C7576,Tabela3[[#This Row],[COMANDA]])</f>
        <v>1</v>
      </c>
      <c r="E7576" t="s">
        <v>90</v>
      </c>
      <c r="F7576" t="s">
        <v>99</v>
      </c>
      <c r="G7576" t="s">
        <v>8</v>
      </c>
      <c r="H7576" t="s">
        <v>204</v>
      </c>
      <c r="I7576" s="2">
        <v>1</v>
      </c>
      <c r="J7576" t="s">
        <v>11</v>
      </c>
      <c r="K7576" s="21">
        <f>INDEX(LISTAS!$H:$Q,MATCH(BASE!H7576,LISTAS!$G:$G,0),MATCH(BASE!J7576,LISTAS!$H$3:$Q$3,0))*Tabela3[[#This Row],[QUANTIDADE]]</f>
        <v>18</v>
      </c>
      <c r="L7576" s="2" t="str">
        <f>TEXT(Tabela3[[#This Row],[DATA]],"MM")</f>
        <v>06</v>
      </c>
      <c r="M7576" s="2">
        <f>WEEKNUM(Tabela3[[#This Row],[DATA]])</f>
        <v>22</v>
      </c>
      <c r="N7576" s="18">
        <f>YEAR(Tabela3[[#This Row],[DATA]])</f>
        <v>2023</v>
      </c>
    </row>
    <row r="7577" spans="2:14">
      <c r="B7577" s="1">
        <v>45079</v>
      </c>
      <c r="C7577">
        <v>15329</v>
      </c>
      <c r="D7577">
        <f>COUNTIF(C$4:C7577,Tabela3[[#This Row],[COMANDA]])</f>
        <v>2</v>
      </c>
      <c r="E7577" t="s">
        <v>90</v>
      </c>
      <c r="F7577" t="s">
        <v>99</v>
      </c>
      <c r="G7577" t="s">
        <v>8</v>
      </c>
      <c r="H7577" t="s">
        <v>206</v>
      </c>
      <c r="I7577" s="2">
        <v>1</v>
      </c>
      <c r="J7577" t="s">
        <v>11</v>
      </c>
      <c r="K7577" s="21">
        <f>INDEX(LISTAS!$H:$Q,MATCH(BASE!H7577,LISTAS!$G:$G,0),MATCH(BASE!J7577,LISTAS!$H$3:$Q$3,0))*Tabela3[[#This Row],[QUANTIDADE]]</f>
        <v>18</v>
      </c>
      <c r="L7577" s="2" t="str">
        <f>TEXT(Tabela3[[#This Row],[DATA]],"MM")</f>
        <v>06</v>
      </c>
      <c r="M7577" s="2">
        <f>WEEKNUM(Tabela3[[#This Row],[DATA]])</f>
        <v>22</v>
      </c>
      <c r="N7577" s="18">
        <f>YEAR(Tabela3[[#This Row],[DATA]])</f>
        <v>2023</v>
      </c>
    </row>
    <row r="7578" spans="2:14">
      <c r="B7578" s="1">
        <v>45079</v>
      </c>
      <c r="C7578">
        <v>15330</v>
      </c>
      <c r="D7578">
        <f>COUNTIF(C$4:C7578,Tabela3[[#This Row],[COMANDA]])</f>
        <v>1</v>
      </c>
      <c r="E7578" t="s">
        <v>90</v>
      </c>
      <c r="F7578" t="s">
        <v>98</v>
      </c>
      <c r="G7578" t="s">
        <v>8</v>
      </c>
      <c r="H7578" t="s">
        <v>205</v>
      </c>
      <c r="I7578" s="2">
        <v>1</v>
      </c>
      <c r="J7578" t="s">
        <v>11</v>
      </c>
      <c r="K7578" s="21">
        <f>INDEX(LISTAS!$H:$Q,MATCH(BASE!H7578,LISTAS!$G:$G,0),MATCH(BASE!J7578,LISTAS!$H$3:$Q$3,0))*Tabela3[[#This Row],[QUANTIDADE]]</f>
        <v>22</v>
      </c>
      <c r="L7578" s="2" t="str">
        <f>TEXT(Tabela3[[#This Row],[DATA]],"MM")</f>
        <v>06</v>
      </c>
      <c r="M7578" s="2">
        <f>WEEKNUM(Tabela3[[#This Row],[DATA]])</f>
        <v>22</v>
      </c>
      <c r="N7578" s="18">
        <f>YEAR(Tabela3[[#This Row],[DATA]])</f>
        <v>2023</v>
      </c>
    </row>
    <row r="7579" spans="2:14">
      <c r="B7579" s="1">
        <v>45079</v>
      </c>
      <c r="C7579">
        <v>15331</v>
      </c>
      <c r="D7579">
        <f>COUNTIF(C$4:C7579,Tabela3[[#This Row],[COMANDA]])</f>
        <v>1</v>
      </c>
      <c r="E7579" t="s">
        <v>90</v>
      </c>
      <c r="F7579" t="s">
        <v>375</v>
      </c>
      <c r="G7579" t="s">
        <v>8</v>
      </c>
      <c r="H7579" t="s">
        <v>41</v>
      </c>
      <c r="I7579" s="2">
        <v>1</v>
      </c>
      <c r="J7579" t="s">
        <v>11</v>
      </c>
      <c r="K7579" s="21">
        <f>INDEX(LISTAS!$H:$Q,MATCH(BASE!H7579,LISTAS!$G:$G,0),MATCH(BASE!J7579,LISTAS!$H$3:$Q$3,0))*Tabela3[[#This Row],[QUANTIDADE]]</f>
        <v>14</v>
      </c>
      <c r="L7579" s="2" t="str">
        <f>TEXT(Tabela3[[#This Row],[DATA]],"MM")</f>
        <v>06</v>
      </c>
      <c r="M7579" s="2">
        <f>WEEKNUM(Tabela3[[#This Row],[DATA]])</f>
        <v>22</v>
      </c>
      <c r="N7579" s="18">
        <f>YEAR(Tabela3[[#This Row],[DATA]])</f>
        <v>2023</v>
      </c>
    </row>
    <row r="7580" spans="2:14">
      <c r="B7580" s="1">
        <v>45079</v>
      </c>
      <c r="C7580">
        <v>15331</v>
      </c>
      <c r="D7580">
        <f>COUNTIF(C$4:C7580,Tabela3[[#This Row],[COMANDA]])</f>
        <v>2</v>
      </c>
      <c r="E7580" t="s">
        <v>90</v>
      </c>
      <c r="F7580" t="s">
        <v>375</v>
      </c>
      <c r="G7580" t="s">
        <v>9</v>
      </c>
      <c r="H7580" t="s">
        <v>214</v>
      </c>
      <c r="I7580" s="2">
        <v>1</v>
      </c>
      <c r="J7580" t="s">
        <v>11</v>
      </c>
      <c r="K7580" s="21">
        <f>INDEX(LISTAS!$H:$Q,MATCH(BASE!H7580,LISTAS!$G:$G,0),MATCH(BASE!J7580,LISTAS!$H$3:$Q$3,0))*Tabela3[[#This Row],[QUANTIDADE]]</f>
        <v>1</v>
      </c>
      <c r="L7580" s="2" t="str">
        <f>TEXT(Tabela3[[#This Row],[DATA]],"MM")</f>
        <v>06</v>
      </c>
      <c r="M7580" s="2">
        <f>WEEKNUM(Tabela3[[#This Row],[DATA]])</f>
        <v>22</v>
      </c>
      <c r="N7580" s="18">
        <f>YEAR(Tabela3[[#This Row],[DATA]])</f>
        <v>2023</v>
      </c>
    </row>
    <row r="7581" spans="2:14">
      <c r="B7581" s="1">
        <v>45079</v>
      </c>
      <c r="C7581">
        <v>15332</v>
      </c>
      <c r="D7581">
        <f>COUNTIF(C$4:C7581,Tabela3[[#This Row],[COMANDA]])</f>
        <v>1</v>
      </c>
      <c r="E7581" t="s">
        <v>90</v>
      </c>
      <c r="F7581" t="s">
        <v>99</v>
      </c>
      <c r="G7581" t="s">
        <v>8</v>
      </c>
      <c r="H7581" t="s">
        <v>204</v>
      </c>
      <c r="I7581" s="2">
        <v>1</v>
      </c>
      <c r="J7581" t="s">
        <v>11</v>
      </c>
      <c r="K7581" s="21">
        <f>INDEX(LISTAS!$H:$Q,MATCH(BASE!H7581,LISTAS!$G:$G,0),MATCH(BASE!J7581,LISTAS!$H$3:$Q$3,0))*Tabela3[[#This Row],[QUANTIDADE]]</f>
        <v>18</v>
      </c>
      <c r="L7581" s="2" t="str">
        <f>TEXT(Tabela3[[#This Row],[DATA]],"MM")</f>
        <v>06</v>
      </c>
      <c r="M7581" s="2">
        <f>WEEKNUM(Tabela3[[#This Row],[DATA]])</f>
        <v>22</v>
      </c>
      <c r="N7581" s="18">
        <f>YEAR(Tabela3[[#This Row],[DATA]])</f>
        <v>2023</v>
      </c>
    </row>
    <row r="7582" spans="2:14">
      <c r="B7582" s="1">
        <v>45079</v>
      </c>
      <c r="C7582">
        <v>15332</v>
      </c>
      <c r="D7582">
        <f>COUNTIF(C$4:C7582,Tabela3[[#This Row],[COMANDA]])</f>
        <v>2</v>
      </c>
      <c r="E7582" t="s">
        <v>90</v>
      </c>
      <c r="F7582" t="s">
        <v>99</v>
      </c>
      <c r="G7582" t="s">
        <v>9</v>
      </c>
      <c r="H7582" t="s">
        <v>242</v>
      </c>
      <c r="I7582" s="2">
        <v>1</v>
      </c>
      <c r="J7582" t="s">
        <v>12</v>
      </c>
      <c r="K7582" s="21">
        <f>INDEX(LISTAS!$H:$Q,MATCH(BASE!H7582,LISTAS!$G:$G,0),MATCH(BASE!J7582,LISTAS!$H$3:$Q$3,0))*Tabela3[[#This Row],[QUANTIDADE]]</f>
        <v>6</v>
      </c>
      <c r="L7582" s="2" t="str">
        <f>TEXT(Tabela3[[#This Row],[DATA]],"MM")</f>
        <v>06</v>
      </c>
      <c r="M7582" s="2">
        <f>WEEKNUM(Tabela3[[#This Row],[DATA]])</f>
        <v>22</v>
      </c>
      <c r="N7582" s="18">
        <f>YEAR(Tabela3[[#This Row],[DATA]])</f>
        <v>2023</v>
      </c>
    </row>
    <row r="7583" spans="2:14">
      <c r="B7583" s="1">
        <v>45079</v>
      </c>
      <c r="C7583">
        <v>15333</v>
      </c>
      <c r="D7583">
        <f>COUNTIF(C$4:C7583,Tabela3[[#This Row],[COMANDA]])</f>
        <v>1</v>
      </c>
      <c r="E7583" t="s">
        <v>90</v>
      </c>
      <c r="F7583" t="s">
        <v>99</v>
      </c>
      <c r="G7583" t="s">
        <v>8</v>
      </c>
      <c r="H7583" t="s">
        <v>206</v>
      </c>
      <c r="I7583" s="2">
        <v>1</v>
      </c>
      <c r="J7583" t="s">
        <v>11</v>
      </c>
      <c r="K7583" s="21">
        <f>INDEX(LISTAS!$H:$Q,MATCH(BASE!H7583,LISTAS!$G:$G,0),MATCH(BASE!J7583,LISTAS!$H$3:$Q$3,0))*Tabela3[[#This Row],[QUANTIDADE]]</f>
        <v>18</v>
      </c>
      <c r="L7583" s="2" t="str">
        <f>TEXT(Tabela3[[#This Row],[DATA]],"MM")</f>
        <v>06</v>
      </c>
      <c r="M7583" s="2">
        <f>WEEKNUM(Tabela3[[#This Row],[DATA]])</f>
        <v>22</v>
      </c>
      <c r="N7583" s="18">
        <f>YEAR(Tabela3[[#This Row],[DATA]])</f>
        <v>2023</v>
      </c>
    </row>
    <row r="7584" spans="2:14">
      <c r="B7584" s="1">
        <v>45079</v>
      </c>
      <c r="C7584">
        <v>15333</v>
      </c>
      <c r="D7584">
        <f>COUNTIF(C$4:C7584,Tabela3[[#This Row],[COMANDA]])</f>
        <v>2</v>
      </c>
      <c r="E7584" t="s">
        <v>90</v>
      </c>
      <c r="F7584" t="s">
        <v>99</v>
      </c>
      <c r="G7584" t="s">
        <v>61</v>
      </c>
      <c r="H7584" t="s">
        <v>163</v>
      </c>
      <c r="I7584" s="2">
        <v>1</v>
      </c>
      <c r="J7584" t="s">
        <v>11</v>
      </c>
      <c r="K7584" s="21">
        <f>INDEX(LISTAS!$H:$Q,MATCH(BASE!H7584,LISTAS!$G:$G,0),MATCH(BASE!J7584,LISTAS!$H$3:$Q$3,0))*Tabela3[[#This Row],[QUANTIDADE]]</f>
        <v>4</v>
      </c>
      <c r="L7584" s="2" t="str">
        <f>TEXT(Tabela3[[#This Row],[DATA]],"MM")</f>
        <v>06</v>
      </c>
      <c r="M7584" s="2">
        <f>WEEKNUM(Tabela3[[#This Row],[DATA]])</f>
        <v>22</v>
      </c>
      <c r="N7584" s="18">
        <f>YEAR(Tabela3[[#This Row],[DATA]])</f>
        <v>2023</v>
      </c>
    </row>
    <row r="7585" spans="2:14">
      <c r="B7585" s="1">
        <v>45079</v>
      </c>
      <c r="C7585">
        <v>15334</v>
      </c>
      <c r="D7585">
        <f>COUNTIF(C$4:C7585,Tabela3[[#This Row],[COMANDA]])</f>
        <v>1</v>
      </c>
      <c r="E7585" t="s">
        <v>90</v>
      </c>
      <c r="F7585" t="s">
        <v>98</v>
      </c>
      <c r="G7585" t="s">
        <v>8</v>
      </c>
      <c r="H7585" t="s">
        <v>204</v>
      </c>
      <c r="I7585" s="2">
        <v>1</v>
      </c>
      <c r="J7585" t="s">
        <v>11</v>
      </c>
      <c r="K7585" s="21">
        <f>INDEX(LISTAS!$H:$Q,MATCH(BASE!H7585,LISTAS!$G:$G,0),MATCH(BASE!J7585,LISTAS!$H$3:$Q$3,0))*Tabela3[[#This Row],[QUANTIDADE]]</f>
        <v>18</v>
      </c>
      <c r="L7585" s="2" t="str">
        <f>TEXT(Tabela3[[#This Row],[DATA]],"MM")</f>
        <v>06</v>
      </c>
      <c r="M7585" s="2">
        <f>WEEKNUM(Tabela3[[#This Row],[DATA]])</f>
        <v>22</v>
      </c>
      <c r="N7585" s="18">
        <f>YEAR(Tabela3[[#This Row],[DATA]])</f>
        <v>2023</v>
      </c>
    </row>
    <row r="7586" spans="2:14">
      <c r="B7586" s="1">
        <v>45079</v>
      </c>
      <c r="C7586">
        <v>15334</v>
      </c>
      <c r="D7586">
        <f>COUNTIF(C$4:C7586,Tabela3[[#This Row],[COMANDA]])</f>
        <v>2</v>
      </c>
      <c r="E7586" t="s">
        <v>90</v>
      </c>
      <c r="F7586" t="s">
        <v>98</v>
      </c>
      <c r="G7586" t="s">
        <v>9</v>
      </c>
      <c r="H7586" t="s">
        <v>138</v>
      </c>
      <c r="I7586" s="2">
        <v>1</v>
      </c>
      <c r="J7586" t="s">
        <v>11</v>
      </c>
      <c r="K7586" s="21">
        <f>INDEX(LISTAS!$H:$Q,MATCH(BASE!H7586,LISTAS!$G:$G,0),MATCH(BASE!J7586,LISTAS!$H$3:$Q$3,0))*Tabela3[[#This Row],[QUANTIDADE]]</f>
        <v>4</v>
      </c>
      <c r="L7586" s="2" t="str">
        <f>TEXT(Tabela3[[#This Row],[DATA]],"MM")</f>
        <v>06</v>
      </c>
      <c r="M7586" s="2">
        <f>WEEKNUM(Tabela3[[#This Row],[DATA]])</f>
        <v>22</v>
      </c>
      <c r="N7586" s="18">
        <f>YEAR(Tabela3[[#This Row],[DATA]])</f>
        <v>2023</v>
      </c>
    </row>
    <row r="7587" spans="2:14">
      <c r="B7587" s="1">
        <v>45079</v>
      </c>
      <c r="C7587">
        <v>15335</v>
      </c>
      <c r="D7587">
        <f>COUNTIF(C$4:C7587,Tabela3[[#This Row],[COMANDA]])</f>
        <v>1</v>
      </c>
      <c r="E7587" t="s">
        <v>90</v>
      </c>
      <c r="F7587" t="s">
        <v>99</v>
      </c>
      <c r="G7587" t="s">
        <v>8</v>
      </c>
      <c r="H7587" t="s">
        <v>39</v>
      </c>
      <c r="I7587" s="2">
        <v>1</v>
      </c>
      <c r="J7587" t="s">
        <v>11</v>
      </c>
      <c r="K7587" s="21">
        <f>INDEX(LISTAS!$H:$Q,MATCH(BASE!H7587,LISTAS!$G:$G,0),MATCH(BASE!J7587,LISTAS!$H$3:$Q$3,0))*Tabela3[[#This Row],[QUANTIDADE]]</f>
        <v>12</v>
      </c>
      <c r="L7587" s="2" t="str">
        <f>TEXT(Tabela3[[#This Row],[DATA]],"MM")</f>
        <v>06</v>
      </c>
      <c r="M7587" s="2">
        <f>WEEKNUM(Tabela3[[#This Row],[DATA]])</f>
        <v>22</v>
      </c>
      <c r="N7587" s="18">
        <f>YEAR(Tabela3[[#This Row],[DATA]])</f>
        <v>2023</v>
      </c>
    </row>
    <row r="7588" spans="2:14">
      <c r="B7588" s="1">
        <v>45079</v>
      </c>
      <c r="C7588">
        <v>15336</v>
      </c>
      <c r="D7588">
        <f>COUNTIF(C$4:C7588,Tabela3[[#This Row],[COMANDA]])</f>
        <v>1</v>
      </c>
      <c r="E7588" t="s">
        <v>89</v>
      </c>
      <c r="F7588" t="s">
        <v>99</v>
      </c>
      <c r="G7588" t="s">
        <v>8</v>
      </c>
      <c r="H7588" t="s">
        <v>47</v>
      </c>
      <c r="I7588" s="2">
        <v>1</v>
      </c>
      <c r="J7588" t="s">
        <v>11</v>
      </c>
      <c r="K7588" s="21">
        <f>INDEX(LISTAS!$H:$Q,MATCH(BASE!H7588,LISTAS!$G:$G,0),MATCH(BASE!J7588,LISTAS!$H$3:$Q$3,0))*Tabela3[[#This Row],[QUANTIDADE]]</f>
        <v>16</v>
      </c>
      <c r="L7588" s="2" t="str">
        <f>TEXT(Tabela3[[#This Row],[DATA]],"MM")</f>
        <v>06</v>
      </c>
      <c r="M7588" s="2">
        <f>WEEKNUM(Tabela3[[#This Row],[DATA]])</f>
        <v>22</v>
      </c>
      <c r="N7588" s="18">
        <f>YEAR(Tabela3[[#This Row],[DATA]])</f>
        <v>2023</v>
      </c>
    </row>
    <row r="7589" spans="2:14">
      <c r="B7589" s="1">
        <v>45079</v>
      </c>
      <c r="C7589">
        <v>15336</v>
      </c>
      <c r="D7589">
        <f>COUNTIF(C$4:C7589,Tabela3[[#This Row],[COMANDA]])</f>
        <v>2</v>
      </c>
      <c r="E7589" t="s">
        <v>89</v>
      </c>
      <c r="F7589" t="s">
        <v>99</v>
      </c>
      <c r="G7589" t="s">
        <v>9</v>
      </c>
      <c r="H7589" t="s">
        <v>138</v>
      </c>
      <c r="I7589" s="2">
        <v>1</v>
      </c>
      <c r="J7589" t="s">
        <v>11</v>
      </c>
      <c r="K7589" s="21">
        <f>INDEX(LISTAS!$H:$Q,MATCH(BASE!H7589,LISTAS!$G:$G,0),MATCH(BASE!J7589,LISTAS!$H$3:$Q$3,0))*Tabela3[[#This Row],[QUANTIDADE]]</f>
        <v>4</v>
      </c>
      <c r="L7589" s="2" t="str">
        <f>TEXT(Tabela3[[#This Row],[DATA]],"MM")</f>
        <v>06</v>
      </c>
      <c r="M7589" s="2">
        <f>WEEKNUM(Tabela3[[#This Row],[DATA]])</f>
        <v>22</v>
      </c>
      <c r="N7589" s="18">
        <f>YEAR(Tabela3[[#This Row],[DATA]])</f>
        <v>2023</v>
      </c>
    </row>
    <row r="7590" spans="2:14">
      <c r="B7590" s="1">
        <v>45079</v>
      </c>
      <c r="C7590">
        <v>15338</v>
      </c>
      <c r="D7590">
        <f>COUNTIF(C$4:C7590,Tabela3[[#This Row],[COMANDA]])</f>
        <v>1</v>
      </c>
      <c r="E7590" t="s">
        <v>89</v>
      </c>
      <c r="F7590" t="s">
        <v>98</v>
      </c>
      <c r="G7590" t="s">
        <v>8</v>
      </c>
      <c r="H7590" t="s">
        <v>47</v>
      </c>
      <c r="I7590" s="2">
        <v>1</v>
      </c>
      <c r="J7590" t="s">
        <v>11</v>
      </c>
      <c r="K7590" s="21">
        <f>INDEX(LISTAS!$H:$Q,MATCH(BASE!H7590,LISTAS!$G:$G,0),MATCH(BASE!J7590,LISTAS!$H$3:$Q$3,0))*Tabela3[[#This Row],[QUANTIDADE]]</f>
        <v>16</v>
      </c>
      <c r="L7590" s="2" t="str">
        <f>TEXT(Tabela3[[#This Row],[DATA]],"MM")</f>
        <v>06</v>
      </c>
      <c r="M7590" s="2">
        <f>WEEKNUM(Tabela3[[#This Row],[DATA]])</f>
        <v>22</v>
      </c>
      <c r="N7590" s="18">
        <f>YEAR(Tabela3[[#This Row],[DATA]])</f>
        <v>2023</v>
      </c>
    </row>
    <row r="7591" spans="2:14">
      <c r="B7591" s="1">
        <v>45079</v>
      </c>
      <c r="C7591">
        <v>15339</v>
      </c>
      <c r="D7591">
        <f>COUNTIF(C$4:C7591,Tabela3[[#This Row],[COMANDA]])</f>
        <v>1</v>
      </c>
      <c r="E7591" t="s">
        <v>90</v>
      </c>
      <c r="G7591" t="s">
        <v>8</v>
      </c>
      <c r="H7591" t="s">
        <v>47</v>
      </c>
      <c r="I7591" s="2">
        <v>2</v>
      </c>
      <c r="J7591" t="s">
        <v>11</v>
      </c>
      <c r="K7591" s="21">
        <f>INDEX(LISTAS!$H:$Q,MATCH(BASE!H7591,LISTAS!$G:$G,0),MATCH(BASE!J7591,LISTAS!$H$3:$Q$3,0))*Tabela3[[#This Row],[QUANTIDADE]]</f>
        <v>32</v>
      </c>
      <c r="L7591" s="2" t="str">
        <f>TEXT(Tabela3[[#This Row],[DATA]],"MM")</f>
        <v>06</v>
      </c>
      <c r="M7591" s="2">
        <f>WEEKNUM(Tabela3[[#This Row],[DATA]])</f>
        <v>22</v>
      </c>
      <c r="N7591" s="18">
        <f>YEAR(Tabela3[[#This Row],[DATA]])</f>
        <v>2023</v>
      </c>
    </row>
    <row r="7592" spans="2:14">
      <c r="B7592" s="1">
        <v>45079</v>
      </c>
      <c r="C7592" t="s">
        <v>535</v>
      </c>
      <c r="D7592">
        <f>COUNTIF(C$4:C7592,Tabela3[[#This Row],[COMANDA]])</f>
        <v>1</v>
      </c>
      <c r="E7592" t="s">
        <v>1</v>
      </c>
      <c r="G7592" t="s">
        <v>63</v>
      </c>
      <c r="H7592" t="s">
        <v>184</v>
      </c>
      <c r="I7592" s="2">
        <v>1</v>
      </c>
      <c r="J7592" t="s">
        <v>11</v>
      </c>
      <c r="K7592" s="21">
        <f>INDEX(LISTAS!$H:$Q,MATCH(BASE!H7592,LISTAS!$G:$G,0),MATCH(BASE!J7592,LISTAS!$H$3:$Q$3,0))*Tabela3[[#This Row],[QUANTIDADE]]</f>
        <v>8</v>
      </c>
      <c r="L7592" s="2" t="str">
        <f>TEXT(Tabela3[[#This Row],[DATA]],"MM")</f>
        <v>06</v>
      </c>
      <c r="M7592" s="2">
        <f>WEEKNUM(Tabela3[[#This Row],[DATA]])</f>
        <v>22</v>
      </c>
      <c r="N7592" s="18">
        <f>YEAR(Tabela3[[#This Row],[DATA]])</f>
        <v>2023</v>
      </c>
    </row>
    <row r="7593" spans="2:14">
      <c r="B7593" s="1">
        <v>45079</v>
      </c>
      <c r="C7593" t="s">
        <v>535</v>
      </c>
      <c r="D7593">
        <f>COUNTIF(C$4:C7593,Tabela3[[#This Row],[COMANDA]])</f>
        <v>2</v>
      </c>
      <c r="E7593" t="s">
        <v>1</v>
      </c>
      <c r="G7593" t="s">
        <v>9</v>
      </c>
      <c r="H7593" t="s">
        <v>242</v>
      </c>
      <c r="I7593" s="2">
        <v>1</v>
      </c>
      <c r="J7593" t="s">
        <v>12</v>
      </c>
      <c r="K7593" s="21">
        <f>INDEX(LISTAS!$H:$Q,MATCH(BASE!H7593,LISTAS!$G:$G,0),MATCH(BASE!J7593,LISTAS!$H$3:$Q$3,0))*Tabela3[[#This Row],[QUANTIDADE]]</f>
        <v>6</v>
      </c>
      <c r="L7593" s="2" t="str">
        <f>TEXT(Tabela3[[#This Row],[DATA]],"MM")</f>
        <v>06</v>
      </c>
      <c r="M7593" s="2">
        <f>WEEKNUM(Tabela3[[#This Row],[DATA]])</f>
        <v>22</v>
      </c>
      <c r="N7593" s="18">
        <f>YEAR(Tabela3[[#This Row],[DATA]])</f>
        <v>2023</v>
      </c>
    </row>
    <row r="7594" spans="2:14">
      <c r="B7594" s="1">
        <v>45079</v>
      </c>
      <c r="C7594" t="s">
        <v>535</v>
      </c>
      <c r="D7594">
        <f>COUNTIF(C$4:C7594,Tabela3[[#This Row],[COMANDA]])</f>
        <v>3</v>
      </c>
      <c r="E7594" t="s">
        <v>1</v>
      </c>
      <c r="G7594" t="s">
        <v>63</v>
      </c>
      <c r="H7594" t="s">
        <v>180</v>
      </c>
      <c r="I7594" s="2">
        <v>1</v>
      </c>
      <c r="J7594" t="s">
        <v>11</v>
      </c>
      <c r="K7594" s="21">
        <f>INDEX(LISTAS!$H:$Q,MATCH(BASE!H7594,LISTAS!$G:$G,0),MATCH(BASE!J7594,LISTAS!$H$3:$Q$3,0))*Tabela3[[#This Row],[QUANTIDADE]]</f>
        <v>6</v>
      </c>
      <c r="L7594" s="2" t="str">
        <f>TEXT(Tabela3[[#This Row],[DATA]],"MM")</f>
        <v>06</v>
      </c>
      <c r="M7594" s="2">
        <f>WEEKNUM(Tabela3[[#This Row],[DATA]])</f>
        <v>22</v>
      </c>
      <c r="N7594" s="18">
        <f>YEAR(Tabela3[[#This Row],[DATA]])</f>
        <v>2023</v>
      </c>
    </row>
    <row r="7595" spans="2:14">
      <c r="B7595" s="1">
        <v>45079</v>
      </c>
      <c r="C7595" t="s">
        <v>535</v>
      </c>
      <c r="D7595">
        <f>COUNTIF(C$4:C7595,Tabela3[[#This Row],[COMANDA]])</f>
        <v>4</v>
      </c>
      <c r="E7595" t="s">
        <v>1</v>
      </c>
      <c r="G7595" t="s">
        <v>74</v>
      </c>
      <c r="H7595" t="s">
        <v>120</v>
      </c>
      <c r="I7595" s="2">
        <v>7</v>
      </c>
      <c r="J7595" t="s">
        <v>11</v>
      </c>
      <c r="K7595" s="21">
        <f>INDEX(LISTAS!$H:$Q,MATCH(BASE!H7595,LISTAS!$G:$G,0),MATCH(BASE!J7595,LISTAS!$H$3:$Q$3,0))*Tabela3[[#This Row],[QUANTIDADE]]</f>
        <v>21</v>
      </c>
      <c r="L7595" s="2" t="str">
        <f>TEXT(Tabela3[[#This Row],[DATA]],"MM")</f>
        <v>06</v>
      </c>
      <c r="M7595" s="2">
        <f>WEEKNUM(Tabela3[[#This Row],[DATA]])</f>
        <v>22</v>
      </c>
      <c r="N7595" s="18">
        <f>YEAR(Tabela3[[#This Row],[DATA]])</f>
        <v>2023</v>
      </c>
    </row>
    <row r="7596" spans="2:14">
      <c r="B7596" s="1">
        <v>45079</v>
      </c>
      <c r="C7596" t="s">
        <v>535</v>
      </c>
      <c r="D7596">
        <f>COUNTIF(C$4:C7596,Tabela3[[#This Row],[COMANDA]])</f>
        <v>5</v>
      </c>
      <c r="E7596" t="s">
        <v>1</v>
      </c>
      <c r="G7596" t="s">
        <v>74</v>
      </c>
      <c r="H7596" t="s">
        <v>76</v>
      </c>
      <c r="I7596" s="2">
        <v>6</v>
      </c>
      <c r="J7596" t="s">
        <v>11</v>
      </c>
      <c r="K7596" s="21">
        <f>INDEX(LISTAS!$H:$Q,MATCH(BASE!H7596,LISTAS!$G:$G,0),MATCH(BASE!J7596,LISTAS!$H$3:$Q$3,0))*Tabela3[[#This Row],[QUANTIDADE]]</f>
        <v>12</v>
      </c>
      <c r="L7596" s="2" t="str">
        <f>TEXT(Tabela3[[#This Row],[DATA]],"MM")</f>
        <v>06</v>
      </c>
      <c r="M7596" s="2">
        <f>WEEKNUM(Tabela3[[#This Row],[DATA]])</f>
        <v>22</v>
      </c>
      <c r="N7596" s="18">
        <f>YEAR(Tabela3[[#This Row],[DATA]])</f>
        <v>2023</v>
      </c>
    </row>
    <row r="7597" spans="2:14">
      <c r="B7597" s="1">
        <v>45079</v>
      </c>
      <c r="C7597" t="s">
        <v>535</v>
      </c>
      <c r="D7597">
        <f>COUNTIF(C$4:C7597,Tabela3[[#This Row],[COMANDA]])</f>
        <v>6</v>
      </c>
      <c r="E7597" t="s">
        <v>1</v>
      </c>
      <c r="G7597" t="s">
        <v>9</v>
      </c>
      <c r="H7597" t="s">
        <v>68</v>
      </c>
      <c r="I7597" s="2">
        <v>5</v>
      </c>
      <c r="J7597" t="s">
        <v>11</v>
      </c>
      <c r="K7597" s="21">
        <f>INDEX(LISTAS!$H:$Q,MATCH(BASE!H7597,LISTAS!$G:$G,0),MATCH(BASE!J7597,LISTAS!$H$3:$Q$3,0))*Tabela3[[#This Row],[QUANTIDADE]]</f>
        <v>15</v>
      </c>
      <c r="L7597" s="2" t="str">
        <f>TEXT(Tabela3[[#This Row],[DATA]],"MM")</f>
        <v>06</v>
      </c>
      <c r="M7597" s="2">
        <f>WEEKNUM(Tabela3[[#This Row],[DATA]])</f>
        <v>22</v>
      </c>
      <c r="N7597" s="18">
        <f>YEAR(Tabela3[[#This Row],[DATA]])</f>
        <v>2023</v>
      </c>
    </row>
    <row r="7598" spans="2:14">
      <c r="B7598" s="1">
        <v>45079</v>
      </c>
      <c r="C7598" t="s">
        <v>535</v>
      </c>
      <c r="D7598">
        <f>COUNTIF(C$4:C7598,Tabela3[[#This Row],[COMANDA]])</f>
        <v>7</v>
      </c>
      <c r="E7598" t="s">
        <v>1</v>
      </c>
      <c r="G7598" t="s">
        <v>77</v>
      </c>
      <c r="H7598" t="s">
        <v>224</v>
      </c>
      <c r="I7598" s="2">
        <v>8</v>
      </c>
      <c r="J7598" t="s">
        <v>11</v>
      </c>
      <c r="K7598" s="21">
        <f>INDEX(LISTAS!$H:$Q,MATCH(BASE!H7598,LISTAS!$G:$G,0),MATCH(BASE!J7598,LISTAS!$H$3:$Q$3,0))*Tabela3[[#This Row],[QUANTIDADE]]</f>
        <v>44</v>
      </c>
      <c r="L7598" s="2" t="str">
        <f>TEXT(Tabela3[[#This Row],[DATA]],"MM")</f>
        <v>06</v>
      </c>
      <c r="M7598" s="2">
        <f>WEEKNUM(Tabela3[[#This Row],[DATA]])</f>
        <v>22</v>
      </c>
      <c r="N7598" s="18">
        <f>YEAR(Tabela3[[#This Row],[DATA]])</f>
        <v>2023</v>
      </c>
    </row>
    <row r="7599" spans="2:14">
      <c r="B7599" s="1">
        <v>45079</v>
      </c>
      <c r="C7599" t="s">
        <v>535</v>
      </c>
      <c r="D7599">
        <f>COUNTIF(C$4:C7599,Tabela3[[#This Row],[COMANDA]])</f>
        <v>8</v>
      </c>
      <c r="E7599" t="s">
        <v>1</v>
      </c>
      <c r="G7599" t="s">
        <v>9</v>
      </c>
      <c r="H7599" t="s">
        <v>214</v>
      </c>
      <c r="I7599" s="2">
        <v>8</v>
      </c>
      <c r="J7599" t="s">
        <v>11</v>
      </c>
      <c r="K7599" s="21">
        <f>INDEX(LISTAS!$H:$Q,MATCH(BASE!H7599,LISTAS!$G:$G,0),MATCH(BASE!J7599,LISTAS!$H$3:$Q$3,0))*Tabela3[[#This Row],[QUANTIDADE]]</f>
        <v>8</v>
      </c>
      <c r="L7599" s="2" t="str">
        <f>TEXT(Tabela3[[#This Row],[DATA]],"MM")</f>
        <v>06</v>
      </c>
      <c r="M7599" s="2">
        <f>WEEKNUM(Tabela3[[#This Row],[DATA]])</f>
        <v>22</v>
      </c>
      <c r="N7599" s="18">
        <f>YEAR(Tabela3[[#This Row],[DATA]])</f>
        <v>2023</v>
      </c>
    </row>
    <row r="7600" spans="2:14">
      <c r="B7600" s="1">
        <v>45079</v>
      </c>
      <c r="C7600" t="s">
        <v>535</v>
      </c>
      <c r="D7600">
        <f>COUNTIF(C$4:C7600,Tabela3[[#This Row],[COMANDA]])</f>
        <v>9</v>
      </c>
      <c r="E7600" t="s">
        <v>1</v>
      </c>
      <c r="G7600" t="s">
        <v>63</v>
      </c>
      <c r="H7600" t="s">
        <v>183</v>
      </c>
      <c r="I7600" s="2">
        <v>1</v>
      </c>
      <c r="J7600" t="s">
        <v>11</v>
      </c>
      <c r="K7600" s="21">
        <f>INDEX(LISTAS!$H:$Q,MATCH(BASE!H7600,LISTAS!$G:$G,0),MATCH(BASE!J7600,LISTAS!$H$3:$Q$3,0))*Tabela3[[#This Row],[QUANTIDADE]]</f>
        <v>7</v>
      </c>
      <c r="L7600" s="2" t="str">
        <f>TEXT(Tabela3[[#This Row],[DATA]],"MM")</f>
        <v>06</v>
      </c>
      <c r="M7600" s="2">
        <f>WEEKNUM(Tabela3[[#This Row],[DATA]])</f>
        <v>22</v>
      </c>
      <c r="N7600" s="18">
        <f>YEAR(Tabela3[[#This Row],[DATA]])</f>
        <v>2023</v>
      </c>
    </row>
    <row r="7601" spans="2:14">
      <c r="B7601" s="1">
        <v>45079</v>
      </c>
      <c r="C7601" t="s">
        <v>535</v>
      </c>
      <c r="D7601">
        <f>COUNTIF(C$4:C7601,Tabela3[[#This Row],[COMANDA]])</f>
        <v>10</v>
      </c>
      <c r="E7601" t="s">
        <v>1</v>
      </c>
      <c r="G7601" t="s">
        <v>77</v>
      </c>
      <c r="H7601" t="s">
        <v>79</v>
      </c>
      <c r="I7601" s="2">
        <v>4</v>
      </c>
      <c r="J7601" t="s">
        <v>11</v>
      </c>
      <c r="K7601" s="21">
        <f>INDEX(LISTAS!$H:$Q,MATCH(BASE!H7601,LISTAS!$G:$G,0),MATCH(BASE!J7601,LISTAS!$H$3:$Q$3,0))*Tabela3[[#This Row],[QUANTIDADE]]</f>
        <v>18</v>
      </c>
      <c r="L7601" s="2" t="str">
        <f>TEXT(Tabela3[[#This Row],[DATA]],"MM")</f>
        <v>06</v>
      </c>
      <c r="M7601" s="2">
        <f>WEEKNUM(Tabela3[[#This Row],[DATA]])</f>
        <v>22</v>
      </c>
      <c r="N7601" s="18">
        <f>YEAR(Tabela3[[#This Row],[DATA]])</f>
        <v>2023</v>
      </c>
    </row>
    <row r="7602" spans="2:14">
      <c r="B7602" s="1">
        <v>45079</v>
      </c>
      <c r="C7602" t="s">
        <v>535</v>
      </c>
      <c r="D7602">
        <f>COUNTIF(C$4:C7602,Tabela3[[#This Row],[COMANDA]])</f>
        <v>11</v>
      </c>
      <c r="E7602" t="s">
        <v>1</v>
      </c>
      <c r="G7602" t="s">
        <v>10</v>
      </c>
      <c r="H7602" t="s">
        <v>119</v>
      </c>
      <c r="I7602" s="2">
        <v>9</v>
      </c>
      <c r="J7602" t="s">
        <v>11</v>
      </c>
      <c r="K7602" s="21">
        <f>INDEX(LISTAS!$H:$Q,MATCH(BASE!H7602,LISTAS!$G:$G,0),MATCH(BASE!J7602,LISTAS!$H$3:$Q$3,0))*Tabela3[[#This Row],[QUANTIDADE]]</f>
        <v>54</v>
      </c>
      <c r="L7602" s="2" t="str">
        <f>TEXT(Tabela3[[#This Row],[DATA]],"MM")</f>
        <v>06</v>
      </c>
      <c r="M7602" s="2">
        <f>WEEKNUM(Tabela3[[#This Row],[DATA]])</f>
        <v>22</v>
      </c>
      <c r="N7602" s="18">
        <f>YEAR(Tabela3[[#This Row],[DATA]])</f>
        <v>2023</v>
      </c>
    </row>
    <row r="7603" spans="2:14">
      <c r="B7603" s="1">
        <v>45079</v>
      </c>
      <c r="C7603" t="s">
        <v>535</v>
      </c>
      <c r="D7603">
        <f>COUNTIF(C$4:C7603,Tabela3[[#This Row],[COMANDA]])</f>
        <v>12</v>
      </c>
      <c r="E7603" t="s">
        <v>1</v>
      </c>
      <c r="G7603" t="s">
        <v>63</v>
      </c>
      <c r="H7603" t="s">
        <v>187</v>
      </c>
      <c r="I7603" s="2">
        <v>1</v>
      </c>
      <c r="J7603" t="s">
        <v>11</v>
      </c>
      <c r="K7603" s="21">
        <f>INDEX(LISTAS!$H:$Q,MATCH(BASE!H7603,LISTAS!$G:$G,0),MATCH(BASE!J7603,LISTAS!$H$3:$Q$3,0))*Tabela3[[#This Row],[QUANTIDADE]]</f>
        <v>13</v>
      </c>
      <c r="L7603" s="2" t="str">
        <f>TEXT(Tabela3[[#This Row],[DATA]],"MM")</f>
        <v>06</v>
      </c>
      <c r="M7603" s="2">
        <f>WEEKNUM(Tabela3[[#This Row],[DATA]])</f>
        <v>22</v>
      </c>
      <c r="N7603" s="18">
        <f>YEAR(Tabela3[[#This Row],[DATA]])</f>
        <v>2023</v>
      </c>
    </row>
    <row r="7604" spans="2:14">
      <c r="B7604" s="1">
        <v>45079</v>
      </c>
      <c r="C7604" t="s">
        <v>535</v>
      </c>
      <c r="D7604">
        <f>COUNTIF(C$4:C7604,Tabela3[[#This Row],[COMANDA]])</f>
        <v>13</v>
      </c>
      <c r="E7604" t="s">
        <v>1</v>
      </c>
      <c r="G7604" t="s">
        <v>9</v>
      </c>
      <c r="H7604" t="s">
        <v>104</v>
      </c>
      <c r="I7604" s="2">
        <v>1</v>
      </c>
      <c r="J7604" t="s">
        <v>11</v>
      </c>
      <c r="K7604" s="21">
        <f>INDEX(LISTAS!$H:$Q,MATCH(BASE!H7604,LISTAS!$G:$G,0),MATCH(BASE!J7604,LISTAS!$H$3:$Q$3,0))*Tabela3[[#This Row],[QUANTIDADE]]</f>
        <v>4</v>
      </c>
      <c r="L7604" s="2" t="str">
        <f>TEXT(Tabela3[[#This Row],[DATA]],"MM")</f>
        <v>06</v>
      </c>
      <c r="M7604" s="2">
        <f>WEEKNUM(Tabela3[[#This Row],[DATA]])</f>
        <v>22</v>
      </c>
      <c r="N7604" s="18">
        <f>YEAR(Tabela3[[#This Row],[DATA]])</f>
        <v>2023</v>
      </c>
    </row>
    <row r="7605" spans="2:14">
      <c r="B7605" s="1">
        <v>45079</v>
      </c>
      <c r="C7605" t="s">
        <v>535</v>
      </c>
      <c r="D7605">
        <f>COUNTIF(C$4:C7605,Tabela3[[#This Row],[COMANDA]])</f>
        <v>14</v>
      </c>
      <c r="E7605" t="s">
        <v>1</v>
      </c>
      <c r="G7605" t="s">
        <v>74</v>
      </c>
      <c r="H7605" t="s">
        <v>75</v>
      </c>
      <c r="I7605" s="2">
        <v>4</v>
      </c>
      <c r="J7605" t="s">
        <v>11</v>
      </c>
      <c r="K7605" s="21">
        <f>INDEX(LISTAS!$H:$Q,MATCH(BASE!H7605,LISTAS!$G:$G,0),MATCH(BASE!J7605,LISTAS!$H$3:$Q$3,0))*Tabela3[[#This Row],[QUANTIDADE]]</f>
        <v>24</v>
      </c>
      <c r="L7605" s="2" t="str">
        <f>TEXT(Tabela3[[#This Row],[DATA]],"MM")</f>
        <v>06</v>
      </c>
      <c r="M7605" s="2">
        <f>WEEKNUM(Tabela3[[#This Row],[DATA]])</f>
        <v>22</v>
      </c>
      <c r="N7605" s="18">
        <f>YEAR(Tabela3[[#This Row],[DATA]])</f>
        <v>2023</v>
      </c>
    </row>
    <row r="7606" spans="2:14">
      <c r="B7606" s="1">
        <v>45079</v>
      </c>
      <c r="C7606" t="s">
        <v>535</v>
      </c>
      <c r="D7606">
        <f>COUNTIF(C$4:C7606,Tabela3[[#This Row],[COMANDA]])</f>
        <v>15</v>
      </c>
      <c r="E7606" t="s">
        <v>1</v>
      </c>
      <c r="G7606" t="s">
        <v>9</v>
      </c>
      <c r="H7606" t="s">
        <v>85</v>
      </c>
      <c r="I7606" s="2">
        <v>1</v>
      </c>
      <c r="J7606" t="s">
        <v>11</v>
      </c>
      <c r="K7606" s="21">
        <f>INDEX(LISTAS!$H:$Q,MATCH(BASE!H7606,LISTAS!$G:$G,0),MATCH(BASE!J7606,LISTAS!$H$3:$Q$3,0))*Tabela3[[#This Row],[QUANTIDADE]]</f>
        <v>10</v>
      </c>
      <c r="L7606" s="2" t="str">
        <f>TEXT(Tabela3[[#This Row],[DATA]],"MM")</f>
        <v>06</v>
      </c>
      <c r="M7606" s="2">
        <f>WEEKNUM(Tabela3[[#This Row],[DATA]])</f>
        <v>22</v>
      </c>
      <c r="N7606" s="18">
        <f>YEAR(Tabela3[[#This Row],[DATA]])</f>
        <v>2023</v>
      </c>
    </row>
    <row r="7607" spans="2:14">
      <c r="B7607" s="1">
        <v>45079</v>
      </c>
      <c r="C7607" t="s">
        <v>535</v>
      </c>
      <c r="D7607">
        <f>COUNTIF(C$4:C7607,Tabela3[[#This Row],[COMANDA]])</f>
        <v>16</v>
      </c>
      <c r="E7607" t="s">
        <v>1</v>
      </c>
      <c r="G7607" t="s">
        <v>9</v>
      </c>
      <c r="H7607" t="s">
        <v>58</v>
      </c>
      <c r="I7607" s="2">
        <v>3</v>
      </c>
      <c r="J7607" t="s">
        <v>11</v>
      </c>
      <c r="K7607" s="21">
        <f>INDEX(LISTAS!$H:$Q,MATCH(BASE!H7607,LISTAS!$G:$G,0),MATCH(BASE!J7607,LISTAS!$H$3:$Q$3,0))*Tabela3[[#This Row],[QUANTIDADE]]</f>
        <v>15</v>
      </c>
      <c r="L7607" s="2" t="str">
        <f>TEXT(Tabela3[[#This Row],[DATA]],"MM")</f>
        <v>06</v>
      </c>
      <c r="M7607" s="2">
        <f>WEEKNUM(Tabela3[[#This Row],[DATA]])</f>
        <v>22</v>
      </c>
      <c r="N7607" s="18">
        <f>YEAR(Tabela3[[#This Row],[DATA]])</f>
        <v>2023</v>
      </c>
    </row>
    <row r="7608" spans="2:14">
      <c r="B7608" s="1">
        <v>45079</v>
      </c>
      <c r="C7608" t="s">
        <v>535</v>
      </c>
      <c r="D7608">
        <f>COUNTIF(C$4:C7608,Tabela3[[#This Row],[COMANDA]])</f>
        <v>17</v>
      </c>
      <c r="E7608" t="s">
        <v>1</v>
      </c>
      <c r="G7608" t="s">
        <v>9</v>
      </c>
      <c r="H7608" t="s">
        <v>138</v>
      </c>
      <c r="I7608" s="2">
        <v>1</v>
      </c>
      <c r="J7608" t="s">
        <v>11</v>
      </c>
      <c r="K7608" s="21">
        <f>INDEX(LISTAS!$H:$Q,MATCH(BASE!H7608,LISTAS!$G:$G,0),MATCH(BASE!J7608,LISTAS!$H$3:$Q$3,0))*Tabela3[[#This Row],[QUANTIDADE]]</f>
        <v>4</v>
      </c>
      <c r="L7608" s="2" t="str">
        <f>TEXT(Tabela3[[#This Row],[DATA]],"MM")</f>
        <v>06</v>
      </c>
      <c r="M7608" s="2">
        <f>WEEKNUM(Tabela3[[#This Row],[DATA]])</f>
        <v>22</v>
      </c>
      <c r="N7608" s="18">
        <f>YEAR(Tabela3[[#This Row],[DATA]])</f>
        <v>2023</v>
      </c>
    </row>
    <row r="7609" spans="2:14">
      <c r="B7609" s="1">
        <v>45079</v>
      </c>
      <c r="C7609" t="s">
        <v>535</v>
      </c>
      <c r="D7609">
        <f>COUNTIF(C$4:C7609,Tabela3[[#This Row],[COMANDA]])</f>
        <v>18</v>
      </c>
      <c r="E7609" t="s">
        <v>1</v>
      </c>
      <c r="G7609" t="s">
        <v>10</v>
      </c>
      <c r="H7609" t="s">
        <v>282</v>
      </c>
      <c r="I7609" s="2">
        <v>2</v>
      </c>
      <c r="J7609" t="s">
        <v>11</v>
      </c>
      <c r="K7609" s="21">
        <f>INDEX(LISTAS!$H:$Q,MATCH(BASE!H7609,LISTAS!$G:$G,0),MATCH(BASE!J7609,LISTAS!$H$3:$Q$3,0))*Tabela3[[#This Row],[QUANTIDADE]]</f>
        <v>8</v>
      </c>
      <c r="L7609" s="2" t="str">
        <f>TEXT(Tabela3[[#This Row],[DATA]],"MM")</f>
        <v>06</v>
      </c>
      <c r="M7609" s="2">
        <f>WEEKNUM(Tabela3[[#This Row],[DATA]])</f>
        <v>22</v>
      </c>
      <c r="N7609" s="18">
        <f>YEAR(Tabela3[[#This Row],[DATA]])</f>
        <v>2023</v>
      </c>
    </row>
    <row r="7610" spans="2:14">
      <c r="B7610" s="1">
        <v>45079</v>
      </c>
      <c r="C7610" t="s">
        <v>535</v>
      </c>
      <c r="D7610">
        <f>COUNTIF(C$4:C7610,Tabela3[[#This Row],[COMANDA]])</f>
        <v>19</v>
      </c>
      <c r="E7610" t="s">
        <v>1</v>
      </c>
      <c r="G7610" t="s">
        <v>9</v>
      </c>
      <c r="H7610" t="s">
        <v>55</v>
      </c>
      <c r="I7610" s="2">
        <v>2</v>
      </c>
      <c r="J7610" t="s">
        <v>11</v>
      </c>
      <c r="K7610" s="21">
        <f>INDEX(LISTAS!$H:$Q,MATCH(BASE!H7610,LISTAS!$G:$G,0),MATCH(BASE!J7610,LISTAS!$H$3:$Q$3,0))*Tabela3[[#This Row],[QUANTIDADE]]</f>
        <v>6</v>
      </c>
      <c r="L7610" s="2" t="str">
        <f>TEXT(Tabela3[[#This Row],[DATA]],"MM")</f>
        <v>06</v>
      </c>
      <c r="M7610" s="2">
        <f>WEEKNUM(Tabela3[[#This Row],[DATA]])</f>
        <v>22</v>
      </c>
      <c r="N7610" s="18">
        <f>YEAR(Tabela3[[#This Row],[DATA]])</f>
        <v>2023</v>
      </c>
    </row>
    <row r="7611" spans="2:14">
      <c r="B7611" s="1">
        <v>45079</v>
      </c>
      <c r="C7611" t="s">
        <v>535</v>
      </c>
      <c r="D7611">
        <f>COUNTIF(C$4:C7611,Tabela3[[#This Row],[COMANDA]])</f>
        <v>20</v>
      </c>
      <c r="E7611" t="s">
        <v>1</v>
      </c>
      <c r="G7611" t="s">
        <v>9</v>
      </c>
      <c r="H7611" t="s">
        <v>132</v>
      </c>
      <c r="I7611" s="2">
        <v>2</v>
      </c>
      <c r="J7611" t="s">
        <v>11</v>
      </c>
      <c r="K7611" s="21">
        <f>INDEX(LISTAS!$H:$Q,MATCH(BASE!H7611,LISTAS!$G:$G,0),MATCH(BASE!J7611,LISTAS!$H$3:$Q$3,0))*Tabela3[[#This Row],[QUANTIDADE]]</f>
        <v>6</v>
      </c>
      <c r="L7611" s="2" t="str">
        <f>TEXT(Tabela3[[#This Row],[DATA]],"MM")</f>
        <v>06</v>
      </c>
      <c r="M7611" s="2">
        <f>WEEKNUM(Tabela3[[#This Row],[DATA]])</f>
        <v>22</v>
      </c>
      <c r="N7611" s="18">
        <f>YEAR(Tabela3[[#This Row],[DATA]])</f>
        <v>2023</v>
      </c>
    </row>
    <row r="7612" spans="2:14">
      <c r="B7612" s="1">
        <v>45079</v>
      </c>
      <c r="C7612" t="s">
        <v>535</v>
      </c>
      <c r="D7612">
        <f>COUNTIF(C$4:C7612,Tabela3[[#This Row],[COMANDA]])</f>
        <v>21</v>
      </c>
      <c r="E7612" t="s">
        <v>1</v>
      </c>
      <c r="G7612" t="s">
        <v>9</v>
      </c>
      <c r="H7612" t="s">
        <v>228</v>
      </c>
      <c r="I7612" s="2">
        <v>1</v>
      </c>
      <c r="J7612" t="s">
        <v>11</v>
      </c>
      <c r="K7612" s="21">
        <f>INDEX(LISTAS!$H:$Q,MATCH(BASE!H7612,LISTAS!$G:$G,0),MATCH(BASE!J7612,LISTAS!$H$3:$Q$3,0))*Tabela3[[#This Row],[QUANTIDADE]]</f>
        <v>6</v>
      </c>
      <c r="L7612" s="2" t="str">
        <f>TEXT(Tabela3[[#This Row],[DATA]],"MM")</f>
        <v>06</v>
      </c>
      <c r="M7612" s="2">
        <f>WEEKNUM(Tabela3[[#This Row],[DATA]])</f>
        <v>22</v>
      </c>
      <c r="N7612" s="18">
        <f>YEAR(Tabela3[[#This Row],[DATA]])</f>
        <v>2023</v>
      </c>
    </row>
    <row r="7613" spans="2:14">
      <c r="B7613" s="1">
        <v>45079</v>
      </c>
      <c r="C7613" t="s">
        <v>535</v>
      </c>
      <c r="D7613">
        <f>COUNTIF(C$4:C7613,Tabela3[[#This Row],[COMANDA]])</f>
        <v>22</v>
      </c>
      <c r="E7613" t="s">
        <v>1</v>
      </c>
      <c r="G7613" t="s">
        <v>10</v>
      </c>
      <c r="H7613" t="s">
        <v>93</v>
      </c>
      <c r="I7613" s="2">
        <v>1</v>
      </c>
      <c r="J7613" t="s">
        <v>11</v>
      </c>
      <c r="K7613" s="21">
        <f>INDEX(LISTAS!$H:$Q,MATCH(BASE!H7613,LISTAS!$G:$G,0),MATCH(BASE!J7613,LISTAS!$H$3:$Q$3,0))*Tabela3[[#This Row],[QUANTIDADE]]</f>
        <v>0.5</v>
      </c>
      <c r="L7613" s="2" t="str">
        <f>TEXT(Tabela3[[#This Row],[DATA]],"MM")</f>
        <v>06</v>
      </c>
      <c r="M7613" s="2">
        <f>WEEKNUM(Tabela3[[#This Row],[DATA]])</f>
        <v>22</v>
      </c>
      <c r="N7613" s="18">
        <f>YEAR(Tabela3[[#This Row],[DATA]])</f>
        <v>2023</v>
      </c>
    </row>
    <row r="7614" spans="2:14">
      <c r="B7614" s="1">
        <v>45079</v>
      </c>
      <c r="C7614" t="s">
        <v>535</v>
      </c>
      <c r="D7614">
        <f>COUNTIF(C$4:C7614,Tabela3[[#This Row],[COMANDA]])</f>
        <v>23</v>
      </c>
      <c r="E7614" t="s">
        <v>1</v>
      </c>
      <c r="G7614" t="s">
        <v>9</v>
      </c>
      <c r="H7614" t="s">
        <v>148</v>
      </c>
      <c r="I7614" s="2">
        <v>2</v>
      </c>
      <c r="J7614" t="s">
        <v>11</v>
      </c>
      <c r="K7614" s="21">
        <f>INDEX(LISTAS!$H:$Q,MATCH(BASE!H7614,LISTAS!$G:$G,0),MATCH(BASE!J7614,LISTAS!$H$3:$Q$3,0))*Tabela3[[#This Row],[QUANTIDADE]]</f>
        <v>6</v>
      </c>
      <c r="L7614" s="2" t="str">
        <f>TEXT(Tabela3[[#This Row],[DATA]],"MM")</f>
        <v>06</v>
      </c>
      <c r="M7614" s="2">
        <f>WEEKNUM(Tabela3[[#This Row],[DATA]])</f>
        <v>22</v>
      </c>
      <c r="N7614" s="18">
        <f>YEAR(Tabela3[[#This Row],[DATA]])</f>
        <v>2023</v>
      </c>
    </row>
    <row r="7615" spans="2:14">
      <c r="B7615" s="1">
        <v>45079</v>
      </c>
      <c r="C7615" t="s">
        <v>535</v>
      </c>
      <c r="D7615">
        <f>COUNTIF(C$4:C7615,Tabela3[[#This Row],[COMANDA]])</f>
        <v>24</v>
      </c>
      <c r="E7615" t="s">
        <v>1</v>
      </c>
      <c r="G7615" t="s">
        <v>10</v>
      </c>
      <c r="H7615" t="s">
        <v>125</v>
      </c>
      <c r="I7615" s="2">
        <v>3</v>
      </c>
      <c r="J7615" t="s">
        <v>11</v>
      </c>
      <c r="K7615" s="21">
        <f>INDEX(LISTAS!$H:$Q,MATCH(BASE!H7615,LISTAS!$G:$G,0),MATCH(BASE!J7615,LISTAS!$H$3:$Q$3,0))*Tabela3[[#This Row],[QUANTIDADE]]</f>
        <v>9</v>
      </c>
      <c r="L7615" s="2" t="str">
        <f>TEXT(Tabela3[[#This Row],[DATA]],"MM")</f>
        <v>06</v>
      </c>
      <c r="M7615" s="2">
        <f>WEEKNUM(Tabela3[[#This Row],[DATA]])</f>
        <v>22</v>
      </c>
      <c r="N7615" s="18">
        <f>YEAR(Tabela3[[#This Row],[DATA]])</f>
        <v>2023</v>
      </c>
    </row>
    <row r="7616" spans="2:14">
      <c r="B7616" s="1">
        <v>45079</v>
      </c>
      <c r="C7616" t="s">
        <v>535</v>
      </c>
      <c r="D7616">
        <f>COUNTIF(C$4:C7616,Tabela3[[#This Row],[COMANDA]])</f>
        <v>25</v>
      </c>
      <c r="E7616" t="s">
        <v>1</v>
      </c>
      <c r="G7616" t="s">
        <v>9</v>
      </c>
      <c r="H7616" t="s">
        <v>142</v>
      </c>
      <c r="I7616" s="2">
        <v>1</v>
      </c>
      <c r="J7616" t="s">
        <v>11</v>
      </c>
      <c r="K7616" s="21">
        <f>INDEX(LISTAS!$H:$Q,MATCH(BASE!H7616,LISTAS!$G:$G,0),MATCH(BASE!J7616,LISTAS!$H$3:$Q$3,0))*Tabela3[[#This Row],[QUANTIDADE]]</f>
        <v>6</v>
      </c>
      <c r="L7616" s="2" t="str">
        <f>TEXT(Tabela3[[#This Row],[DATA]],"MM")</f>
        <v>06</v>
      </c>
      <c r="M7616" s="2">
        <f>WEEKNUM(Tabela3[[#This Row],[DATA]])</f>
        <v>22</v>
      </c>
      <c r="N7616" s="18">
        <f>YEAR(Tabela3[[#This Row],[DATA]])</f>
        <v>2023</v>
      </c>
    </row>
    <row r="7617" spans="2:14">
      <c r="B7617" s="1">
        <v>45079</v>
      </c>
      <c r="C7617" t="s">
        <v>535</v>
      </c>
      <c r="D7617">
        <f>COUNTIF(C$4:C7617,Tabela3[[#This Row],[COMANDA]])</f>
        <v>26</v>
      </c>
      <c r="E7617" t="s">
        <v>1</v>
      </c>
      <c r="G7617" t="s">
        <v>10</v>
      </c>
      <c r="H7617" t="s">
        <v>432</v>
      </c>
      <c r="I7617" s="2">
        <v>2</v>
      </c>
      <c r="J7617" t="s">
        <v>11</v>
      </c>
      <c r="K7617" s="21">
        <f>INDEX(LISTAS!$H:$Q,MATCH(BASE!H7617,LISTAS!$G:$G,0),MATCH(BASE!J7617,LISTAS!$H$3:$Q$3,0))*Tabela3[[#This Row],[QUANTIDADE]]</f>
        <v>6</v>
      </c>
      <c r="L7617" s="2" t="str">
        <f>TEXT(Tabela3[[#This Row],[DATA]],"MM")</f>
        <v>06</v>
      </c>
      <c r="M7617" s="2">
        <f>WEEKNUM(Tabela3[[#This Row],[DATA]])</f>
        <v>22</v>
      </c>
      <c r="N7617" s="18">
        <f>YEAR(Tabela3[[#This Row],[DATA]])</f>
        <v>2023</v>
      </c>
    </row>
    <row r="7618" spans="2:14">
      <c r="B7618" s="1">
        <v>45079</v>
      </c>
      <c r="C7618" t="s">
        <v>535</v>
      </c>
      <c r="D7618">
        <f>COUNTIF(C$4:C7618,Tabela3[[#This Row],[COMANDA]])</f>
        <v>27</v>
      </c>
      <c r="E7618" t="s">
        <v>1</v>
      </c>
      <c r="G7618" t="s">
        <v>10</v>
      </c>
      <c r="H7618" t="s">
        <v>94</v>
      </c>
      <c r="I7618" s="2">
        <v>2</v>
      </c>
      <c r="J7618" t="s">
        <v>11</v>
      </c>
      <c r="K7618" s="21">
        <f>INDEX(LISTAS!$H:$Q,MATCH(BASE!H7618,LISTAS!$G:$G,0),MATCH(BASE!J7618,LISTAS!$H$3:$Q$3,0))*Tabela3[[#This Row],[QUANTIDADE]]</f>
        <v>5</v>
      </c>
      <c r="L7618" s="2" t="str">
        <f>TEXT(Tabela3[[#This Row],[DATA]],"MM")</f>
        <v>06</v>
      </c>
      <c r="M7618" s="2">
        <f>WEEKNUM(Tabela3[[#This Row],[DATA]])</f>
        <v>22</v>
      </c>
      <c r="N7618" s="18">
        <f>YEAR(Tabela3[[#This Row],[DATA]])</f>
        <v>2023</v>
      </c>
    </row>
    <row r="7619" spans="2:14">
      <c r="B7619" s="1">
        <v>45079</v>
      </c>
      <c r="C7619" t="s">
        <v>535</v>
      </c>
      <c r="D7619">
        <f>COUNTIF(C$4:C7619,Tabela3[[#This Row],[COMANDA]])</f>
        <v>28</v>
      </c>
      <c r="E7619" t="s">
        <v>1</v>
      </c>
      <c r="G7619" t="s">
        <v>10</v>
      </c>
      <c r="H7619" t="s">
        <v>220</v>
      </c>
      <c r="I7619" s="2">
        <v>1</v>
      </c>
      <c r="J7619" t="s">
        <v>11</v>
      </c>
      <c r="K7619" s="21">
        <f>INDEX(LISTAS!$H:$Q,MATCH(BASE!H7619,LISTAS!$G:$G,0),MATCH(BASE!J7619,LISTAS!$H$3:$Q$3,0))*Tabela3[[#This Row],[QUANTIDADE]]</f>
        <v>4</v>
      </c>
      <c r="L7619" s="2" t="str">
        <f>TEXT(Tabela3[[#This Row],[DATA]],"MM")</f>
        <v>06</v>
      </c>
      <c r="M7619" s="2">
        <f>WEEKNUM(Tabela3[[#This Row],[DATA]])</f>
        <v>22</v>
      </c>
      <c r="N7619" s="18">
        <f>YEAR(Tabela3[[#This Row],[DATA]])</f>
        <v>2023</v>
      </c>
    </row>
    <row r="7620" spans="2:14">
      <c r="B7620" s="1">
        <v>45079</v>
      </c>
      <c r="C7620" t="s">
        <v>535</v>
      </c>
      <c r="D7620">
        <f>COUNTIF(C$4:C7620,Tabela3[[#This Row],[COMANDA]])</f>
        <v>29</v>
      </c>
      <c r="E7620" t="s">
        <v>1</v>
      </c>
      <c r="G7620" t="s">
        <v>9</v>
      </c>
      <c r="H7620" t="s">
        <v>242</v>
      </c>
      <c r="I7620" s="2">
        <v>3</v>
      </c>
      <c r="J7620" t="s">
        <v>12</v>
      </c>
      <c r="K7620" s="21">
        <f>INDEX(LISTAS!$H:$Q,MATCH(BASE!H7620,LISTAS!$G:$G,0),MATCH(BASE!J7620,LISTAS!$H$3:$Q$3,0))*Tabela3[[#This Row],[QUANTIDADE]]</f>
        <v>18</v>
      </c>
      <c r="L7620" s="2" t="str">
        <f>TEXT(Tabela3[[#This Row],[DATA]],"MM")</f>
        <v>06</v>
      </c>
      <c r="M7620" s="2">
        <f>WEEKNUM(Tabela3[[#This Row],[DATA]])</f>
        <v>22</v>
      </c>
      <c r="N7620" s="18">
        <f>YEAR(Tabela3[[#This Row],[DATA]])</f>
        <v>2023</v>
      </c>
    </row>
    <row r="7621" spans="2:14">
      <c r="B7621" s="1">
        <v>45079</v>
      </c>
      <c r="C7621" t="s">
        <v>535</v>
      </c>
      <c r="D7621">
        <f>COUNTIF(C$4:C7621,Tabela3[[#This Row],[COMANDA]])</f>
        <v>30</v>
      </c>
      <c r="E7621" t="s">
        <v>1</v>
      </c>
      <c r="G7621" t="s">
        <v>10</v>
      </c>
      <c r="H7621" t="s">
        <v>97</v>
      </c>
      <c r="I7621" s="2">
        <v>4</v>
      </c>
      <c r="J7621" t="s">
        <v>11</v>
      </c>
      <c r="K7621" s="21">
        <f>INDEX(LISTAS!$H:$Q,MATCH(BASE!H7621,LISTAS!$G:$G,0),MATCH(BASE!J7621,LISTAS!$H$3:$Q$3,0))*Tabela3[[#This Row],[QUANTIDADE]]</f>
        <v>10</v>
      </c>
      <c r="L7621" s="2" t="str">
        <f>TEXT(Tabela3[[#This Row],[DATA]],"MM")</f>
        <v>06</v>
      </c>
      <c r="M7621" s="2">
        <f>WEEKNUM(Tabela3[[#This Row],[DATA]])</f>
        <v>22</v>
      </c>
      <c r="N7621" s="18">
        <f>YEAR(Tabela3[[#This Row],[DATA]])</f>
        <v>2023</v>
      </c>
    </row>
    <row r="7622" spans="2:14">
      <c r="B7622" s="1">
        <v>45079</v>
      </c>
      <c r="C7622">
        <v>15337</v>
      </c>
      <c r="D7622">
        <f>COUNTIF(C$4:C7622,Tabela3[[#This Row],[COMANDA]])</f>
        <v>1</v>
      </c>
      <c r="E7622" t="s">
        <v>90</v>
      </c>
      <c r="F7622" t="s">
        <v>99</v>
      </c>
      <c r="G7622" t="s">
        <v>8</v>
      </c>
      <c r="H7622" t="s">
        <v>41</v>
      </c>
      <c r="I7622" s="2">
        <v>1</v>
      </c>
      <c r="J7622" t="s">
        <v>11</v>
      </c>
      <c r="K7622" s="21">
        <f>INDEX(LISTAS!$H:$Q,MATCH(BASE!H7622,LISTAS!$G:$G,0),MATCH(BASE!J7622,LISTAS!$H$3:$Q$3,0))*Tabela3[[#This Row],[QUANTIDADE]]</f>
        <v>14</v>
      </c>
      <c r="L7622" s="2" t="str">
        <f>TEXT(Tabela3[[#This Row],[DATA]],"MM")</f>
        <v>06</v>
      </c>
      <c r="M7622" s="2">
        <f>WEEKNUM(Tabela3[[#This Row],[DATA]])</f>
        <v>22</v>
      </c>
      <c r="N7622" s="18">
        <f>YEAR(Tabela3[[#This Row],[DATA]])</f>
        <v>2023</v>
      </c>
    </row>
    <row r="7623" spans="2:14">
      <c r="B7623" s="1">
        <v>45079</v>
      </c>
      <c r="C7623">
        <v>15337</v>
      </c>
      <c r="D7623">
        <f>COUNTIF(C$4:C7623,Tabela3[[#This Row],[COMANDA]])</f>
        <v>2</v>
      </c>
      <c r="E7623" t="s">
        <v>90</v>
      </c>
      <c r="F7623" t="s">
        <v>99</v>
      </c>
      <c r="G7623" t="s">
        <v>8</v>
      </c>
      <c r="H7623" t="s">
        <v>47</v>
      </c>
      <c r="I7623" s="2">
        <v>1</v>
      </c>
      <c r="J7623" t="s">
        <v>11</v>
      </c>
      <c r="K7623" s="21">
        <f>INDEX(LISTAS!$H:$Q,MATCH(BASE!H7623,LISTAS!$G:$G,0),MATCH(BASE!J7623,LISTAS!$H$3:$Q$3,0))*Tabela3[[#This Row],[QUANTIDADE]]</f>
        <v>16</v>
      </c>
      <c r="L7623" s="2" t="str">
        <f>TEXT(Tabela3[[#This Row],[DATA]],"MM")</f>
        <v>06</v>
      </c>
      <c r="M7623" s="2">
        <f>WEEKNUM(Tabela3[[#This Row],[DATA]])</f>
        <v>22</v>
      </c>
      <c r="N7623" s="18">
        <f>YEAR(Tabela3[[#This Row],[DATA]])</f>
        <v>2023</v>
      </c>
    </row>
    <row r="7624" spans="2:14">
      <c r="B7624" s="1">
        <v>45079</v>
      </c>
      <c r="C7624">
        <v>15337</v>
      </c>
      <c r="D7624">
        <f>COUNTIF(C$4:C7624,Tabela3[[#This Row],[COMANDA]])</f>
        <v>3</v>
      </c>
      <c r="E7624" t="s">
        <v>90</v>
      </c>
      <c r="F7624" t="s">
        <v>99</v>
      </c>
      <c r="G7624" t="s">
        <v>9</v>
      </c>
      <c r="H7624" t="s">
        <v>56</v>
      </c>
      <c r="I7624" s="2">
        <v>1</v>
      </c>
      <c r="J7624" t="s">
        <v>11</v>
      </c>
      <c r="K7624" s="21">
        <f>INDEX(LISTAS!$H:$Q,MATCH(BASE!H7624,LISTAS!$G:$G,0),MATCH(BASE!J7624,LISTAS!$H$3:$Q$3,0))*Tabela3[[#This Row],[QUANTIDADE]]</f>
        <v>3</v>
      </c>
      <c r="L7624" s="2" t="str">
        <f>TEXT(Tabela3[[#This Row],[DATA]],"MM")</f>
        <v>06</v>
      </c>
      <c r="M7624" s="2">
        <f>WEEKNUM(Tabela3[[#This Row],[DATA]])</f>
        <v>22</v>
      </c>
      <c r="N7624" s="18">
        <f>YEAR(Tabela3[[#This Row],[DATA]])</f>
        <v>2023</v>
      </c>
    </row>
    <row r="7625" spans="2:14">
      <c r="B7625" s="1">
        <v>45080</v>
      </c>
      <c r="C7625">
        <v>15340</v>
      </c>
      <c r="D7625">
        <f>COUNTIF(C$4:C7625,Tabela3[[#This Row],[COMANDA]])</f>
        <v>1</v>
      </c>
      <c r="E7625" t="s">
        <v>90</v>
      </c>
      <c r="F7625" t="s">
        <v>99</v>
      </c>
      <c r="G7625" t="s">
        <v>8</v>
      </c>
      <c r="H7625" t="s">
        <v>203</v>
      </c>
      <c r="I7625" s="2">
        <v>1</v>
      </c>
      <c r="J7625" t="s">
        <v>11</v>
      </c>
      <c r="K7625" s="21">
        <f>INDEX(LISTAS!$H:$Q,MATCH(BASE!H7625,LISTAS!$G:$G,0),MATCH(BASE!J7625,LISTAS!$H$3:$Q$3,0))*Tabela3[[#This Row],[QUANTIDADE]]</f>
        <v>20</v>
      </c>
      <c r="L7625" s="2" t="str">
        <f>TEXT(Tabela3[[#This Row],[DATA]],"MM")</f>
        <v>06</v>
      </c>
      <c r="M7625" s="2">
        <f>WEEKNUM(Tabela3[[#This Row],[DATA]])</f>
        <v>22</v>
      </c>
      <c r="N7625" s="18">
        <f>YEAR(Tabela3[[#This Row],[DATA]])</f>
        <v>2023</v>
      </c>
    </row>
    <row r="7626" spans="2:14">
      <c r="B7626" s="1">
        <v>45080</v>
      </c>
      <c r="C7626">
        <v>15340</v>
      </c>
      <c r="D7626">
        <f>COUNTIF(C$4:C7626,Tabela3[[#This Row],[COMANDA]])</f>
        <v>2</v>
      </c>
      <c r="E7626" t="s">
        <v>90</v>
      </c>
      <c r="F7626" t="s">
        <v>99</v>
      </c>
      <c r="G7626" t="s">
        <v>9</v>
      </c>
      <c r="H7626" t="s">
        <v>132</v>
      </c>
      <c r="I7626" s="2">
        <v>1</v>
      </c>
      <c r="J7626" t="s">
        <v>11</v>
      </c>
      <c r="K7626" s="21">
        <f>INDEX(LISTAS!$H:$Q,MATCH(BASE!H7626,LISTAS!$G:$G,0),MATCH(BASE!J7626,LISTAS!$H$3:$Q$3,0))*Tabela3[[#This Row],[QUANTIDADE]]</f>
        <v>3</v>
      </c>
      <c r="L7626" s="2" t="str">
        <f>TEXT(Tabela3[[#This Row],[DATA]],"MM")</f>
        <v>06</v>
      </c>
      <c r="M7626" s="2">
        <f>WEEKNUM(Tabela3[[#This Row],[DATA]])</f>
        <v>22</v>
      </c>
      <c r="N7626" s="18">
        <f>YEAR(Tabela3[[#This Row],[DATA]])</f>
        <v>2023</v>
      </c>
    </row>
    <row r="7627" spans="2:14">
      <c r="B7627" s="1">
        <v>45080</v>
      </c>
      <c r="C7627">
        <v>15341</v>
      </c>
      <c r="D7627">
        <f>COUNTIF(C$4:C7627,Tabela3[[#This Row],[COMANDA]])</f>
        <v>1</v>
      </c>
      <c r="E7627" t="s">
        <v>90</v>
      </c>
      <c r="F7627" t="s">
        <v>99</v>
      </c>
      <c r="G7627" t="s">
        <v>8</v>
      </c>
      <c r="H7627" t="s">
        <v>203</v>
      </c>
      <c r="I7627" s="2">
        <v>1</v>
      </c>
      <c r="J7627" t="s">
        <v>11</v>
      </c>
      <c r="K7627" s="21">
        <f>INDEX(LISTAS!$H:$Q,MATCH(BASE!H7627,LISTAS!$G:$G,0),MATCH(BASE!J7627,LISTAS!$H$3:$Q$3,0))*Tabela3[[#This Row],[QUANTIDADE]]</f>
        <v>20</v>
      </c>
      <c r="L7627" s="2" t="str">
        <f>TEXT(Tabela3[[#This Row],[DATA]],"MM")</f>
        <v>06</v>
      </c>
      <c r="M7627" s="2">
        <f>WEEKNUM(Tabela3[[#This Row],[DATA]])</f>
        <v>22</v>
      </c>
      <c r="N7627" s="18">
        <f>YEAR(Tabela3[[#This Row],[DATA]])</f>
        <v>2023</v>
      </c>
    </row>
    <row r="7628" spans="2:14">
      <c r="B7628" s="1">
        <v>45080</v>
      </c>
      <c r="C7628">
        <v>15341</v>
      </c>
      <c r="D7628">
        <f>COUNTIF(C$4:C7628,Tabela3[[#This Row],[COMANDA]])</f>
        <v>2</v>
      </c>
      <c r="E7628" t="s">
        <v>90</v>
      </c>
      <c r="F7628" t="s">
        <v>99</v>
      </c>
      <c r="G7628" t="s">
        <v>9</v>
      </c>
      <c r="H7628" t="s">
        <v>58</v>
      </c>
      <c r="I7628" s="2">
        <v>1</v>
      </c>
      <c r="J7628" t="s">
        <v>11</v>
      </c>
      <c r="K7628" s="21">
        <f>INDEX(LISTAS!$H:$Q,MATCH(BASE!H7628,LISTAS!$G:$G,0),MATCH(BASE!J7628,LISTAS!$H$3:$Q$3,0))*Tabela3[[#This Row],[QUANTIDADE]]</f>
        <v>5</v>
      </c>
      <c r="L7628" s="2" t="str">
        <f>TEXT(Tabela3[[#This Row],[DATA]],"MM")</f>
        <v>06</v>
      </c>
      <c r="M7628" s="2">
        <f>WEEKNUM(Tabela3[[#This Row],[DATA]])</f>
        <v>22</v>
      </c>
      <c r="N7628" s="18">
        <f>YEAR(Tabela3[[#This Row],[DATA]])</f>
        <v>2023</v>
      </c>
    </row>
    <row r="7629" spans="2:14">
      <c r="B7629" s="1">
        <v>45080</v>
      </c>
      <c r="C7629">
        <v>15342</v>
      </c>
      <c r="D7629">
        <f>COUNTIF(C$4:C7629,Tabela3[[#This Row],[COMANDA]])</f>
        <v>1</v>
      </c>
      <c r="E7629" t="s">
        <v>90</v>
      </c>
      <c r="F7629" t="s">
        <v>100</v>
      </c>
      <c r="G7629" t="s">
        <v>8</v>
      </c>
      <c r="H7629" t="s">
        <v>202</v>
      </c>
      <c r="I7629" s="2">
        <v>1</v>
      </c>
      <c r="J7629" t="s">
        <v>11</v>
      </c>
      <c r="K7629" s="21">
        <f>INDEX(LISTAS!$H:$Q,MATCH(BASE!H7629,LISTAS!$G:$G,0),MATCH(BASE!J7629,LISTAS!$H$3:$Q$3,0))*Tabela3[[#This Row],[QUANTIDADE]]</f>
        <v>20</v>
      </c>
      <c r="L7629" s="2" t="str">
        <f>TEXT(Tabela3[[#This Row],[DATA]],"MM")</f>
        <v>06</v>
      </c>
      <c r="M7629" s="2">
        <f>WEEKNUM(Tabela3[[#This Row],[DATA]])</f>
        <v>22</v>
      </c>
      <c r="N7629" s="18">
        <f>YEAR(Tabela3[[#This Row],[DATA]])</f>
        <v>2023</v>
      </c>
    </row>
    <row r="7630" spans="2:14">
      <c r="B7630" s="1">
        <v>45080</v>
      </c>
      <c r="C7630">
        <v>15342</v>
      </c>
      <c r="D7630">
        <f>COUNTIF(C$4:C7630,Tabela3[[#This Row],[COMANDA]])</f>
        <v>2</v>
      </c>
      <c r="E7630" t="s">
        <v>90</v>
      </c>
      <c r="F7630" t="s">
        <v>100</v>
      </c>
      <c r="G7630" t="s">
        <v>9</v>
      </c>
      <c r="H7630" t="s">
        <v>208</v>
      </c>
      <c r="I7630" s="2">
        <v>1</v>
      </c>
      <c r="J7630" t="s">
        <v>12</v>
      </c>
      <c r="K7630" s="21">
        <f>INDEX(LISTAS!$H:$Q,MATCH(BASE!H7630,LISTAS!$G:$G,0),MATCH(BASE!J7630,LISTAS!$H$3:$Q$3,0))*Tabela3[[#This Row],[QUANTIDADE]]</f>
        <v>4.5</v>
      </c>
      <c r="L7630" s="2" t="str">
        <f>TEXT(Tabela3[[#This Row],[DATA]],"MM")</f>
        <v>06</v>
      </c>
      <c r="M7630" s="2">
        <f>WEEKNUM(Tabela3[[#This Row],[DATA]])</f>
        <v>22</v>
      </c>
      <c r="N7630" s="18">
        <f>YEAR(Tabela3[[#This Row],[DATA]])</f>
        <v>2023</v>
      </c>
    </row>
    <row r="7631" spans="2:14">
      <c r="B7631" s="1">
        <v>45080</v>
      </c>
      <c r="C7631">
        <v>15343</v>
      </c>
      <c r="D7631">
        <f>COUNTIF(C$4:C7631,Tabela3[[#This Row],[COMANDA]])</f>
        <v>1</v>
      </c>
      <c r="E7631" t="s">
        <v>90</v>
      </c>
      <c r="F7631" t="s">
        <v>98</v>
      </c>
      <c r="G7631" t="s">
        <v>8</v>
      </c>
      <c r="H7631" t="s">
        <v>204</v>
      </c>
      <c r="I7631" s="2">
        <v>1</v>
      </c>
      <c r="J7631" t="s">
        <v>11</v>
      </c>
      <c r="K7631" s="21">
        <f>INDEX(LISTAS!$H:$Q,MATCH(BASE!H7631,LISTAS!$G:$G,0),MATCH(BASE!J7631,LISTAS!$H$3:$Q$3,0))*Tabela3[[#This Row],[QUANTIDADE]]</f>
        <v>18</v>
      </c>
      <c r="L7631" s="2" t="str">
        <f>TEXT(Tabela3[[#This Row],[DATA]],"MM")</f>
        <v>06</v>
      </c>
      <c r="M7631" s="2">
        <f>WEEKNUM(Tabela3[[#This Row],[DATA]])</f>
        <v>22</v>
      </c>
      <c r="N7631" s="18">
        <f>YEAR(Tabela3[[#This Row],[DATA]])</f>
        <v>2023</v>
      </c>
    </row>
    <row r="7632" spans="2:14">
      <c r="B7632" s="1">
        <v>45080</v>
      </c>
      <c r="C7632">
        <v>15344</v>
      </c>
      <c r="D7632">
        <f>COUNTIF(C$4:C7632,Tabela3[[#This Row],[COMANDA]])</f>
        <v>1</v>
      </c>
      <c r="E7632" t="s">
        <v>90</v>
      </c>
      <c r="F7632" t="s">
        <v>100</v>
      </c>
      <c r="G7632" t="s">
        <v>8</v>
      </c>
      <c r="H7632" t="s">
        <v>203</v>
      </c>
      <c r="I7632" s="2">
        <v>1</v>
      </c>
      <c r="J7632" t="s">
        <v>11</v>
      </c>
      <c r="K7632" s="21">
        <f>INDEX(LISTAS!$H:$Q,MATCH(BASE!H7632,LISTAS!$G:$G,0),MATCH(BASE!J7632,LISTAS!$H$3:$Q$3,0))*Tabela3[[#This Row],[QUANTIDADE]]</f>
        <v>20</v>
      </c>
      <c r="L7632" s="2" t="str">
        <f>TEXT(Tabela3[[#This Row],[DATA]],"MM")</f>
        <v>06</v>
      </c>
      <c r="M7632" s="2">
        <f>WEEKNUM(Tabela3[[#This Row],[DATA]])</f>
        <v>22</v>
      </c>
      <c r="N7632" s="18">
        <f>YEAR(Tabela3[[#This Row],[DATA]])</f>
        <v>2023</v>
      </c>
    </row>
    <row r="7633" spans="2:14">
      <c r="B7633" s="1">
        <v>45080</v>
      </c>
      <c r="C7633">
        <v>15344</v>
      </c>
      <c r="D7633">
        <f>COUNTIF(C$4:C7633,Tabela3[[#This Row],[COMANDA]])</f>
        <v>2</v>
      </c>
      <c r="E7633" t="s">
        <v>90</v>
      </c>
      <c r="F7633" t="s">
        <v>100</v>
      </c>
      <c r="G7633" t="s">
        <v>8</v>
      </c>
      <c r="H7633" t="s">
        <v>202</v>
      </c>
      <c r="I7633" s="2">
        <v>1</v>
      </c>
      <c r="J7633" t="s">
        <v>11</v>
      </c>
      <c r="K7633" s="21">
        <f>INDEX(LISTAS!$H:$Q,MATCH(BASE!H7633,LISTAS!$G:$G,0),MATCH(BASE!J7633,LISTAS!$H$3:$Q$3,0))*Tabela3[[#This Row],[QUANTIDADE]]</f>
        <v>20</v>
      </c>
      <c r="L7633" s="2" t="str">
        <f>TEXT(Tabela3[[#This Row],[DATA]],"MM")</f>
        <v>06</v>
      </c>
      <c r="M7633" s="2">
        <f>WEEKNUM(Tabela3[[#This Row],[DATA]])</f>
        <v>22</v>
      </c>
      <c r="N7633" s="18">
        <f>YEAR(Tabela3[[#This Row],[DATA]])</f>
        <v>2023</v>
      </c>
    </row>
    <row r="7634" spans="2:14">
      <c r="B7634" s="1">
        <v>45080</v>
      </c>
      <c r="C7634">
        <v>15345</v>
      </c>
      <c r="D7634">
        <f>COUNTIF(C$4:C7634,Tabela3[[#This Row],[COMANDA]])</f>
        <v>1</v>
      </c>
      <c r="E7634" t="s">
        <v>89</v>
      </c>
      <c r="F7634" t="s">
        <v>99</v>
      </c>
      <c r="G7634" t="s">
        <v>8</v>
      </c>
      <c r="H7634" t="s">
        <v>42</v>
      </c>
      <c r="I7634" s="2">
        <v>1</v>
      </c>
      <c r="J7634" t="s">
        <v>11</v>
      </c>
      <c r="K7634" s="21">
        <f>INDEX(LISTAS!$H:$Q,MATCH(BASE!H7634,LISTAS!$G:$G,0),MATCH(BASE!J7634,LISTAS!$H$3:$Q$3,0))*Tabela3[[#This Row],[QUANTIDADE]]</f>
        <v>16</v>
      </c>
      <c r="L7634" s="2" t="str">
        <f>TEXT(Tabela3[[#This Row],[DATA]],"MM")</f>
        <v>06</v>
      </c>
      <c r="M7634" s="2">
        <f>WEEKNUM(Tabela3[[#This Row],[DATA]])</f>
        <v>22</v>
      </c>
      <c r="N7634" s="18">
        <f>YEAR(Tabela3[[#This Row],[DATA]])</f>
        <v>2023</v>
      </c>
    </row>
    <row r="7635" spans="2:14">
      <c r="B7635" s="1">
        <v>45080</v>
      </c>
      <c r="C7635">
        <v>15345</v>
      </c>
      <c r="D7635">
        <f>COUNTIF(C$4:C7635,Tabela3[[#This Row],[COMANDA]])</f>
        <v>2</v>
      </c>
      <c r="E7635" t="s">
        <v>89</v>
      </c>
      <c r="F7635" t="s">
        <v>99</v>
      </c>
      <c r="G7635" t="s">
        <v>8</v>
      </c>
      <c r="H7635" t="s">
        <v>203</v>
      </c>
      <c r="I7635" s="2">
        <v>1</v>
      </c>
      <c r="J7635" t="s">
        <v>11</v>
      </c>
      <c r="K7635" s="21">
        <f>INDEX(LISTAS!$H:$Q,MATCH(BASE!H7635,LISTAS!$G:$G,0),MATCH(BASE!J7635,LISTAS!$H$3:$Q$3,0))*Tabela3[[#This Row],[QUANTIDADE]]</f>
        <v>20</v>
      </c>
      <c r="L7635" s="2" t="str">
        <f>TEXT(Tabela3[[#This Row],[DATA]],"MM")</f>
        <v>06</v>
      </c>
      <c r="M7635" s="2">
        <f>WEEKNUM(Tabela3[[#This Row],[DATA]])</f>
        <v>22</v>
      </c>
      <c r="N7635" s="18">
        <f>YEAR(Tabela3[[#This Row],[DATA]])</f>
        <v>2023</v>
      </c>
    </row>
    <row r="7636" spans="2:14">
      <c r="B7636" s="1">
        <v>45080</v>
      </c>
      <c r="C7636">
        <v>15345</v>
      </c>
      <c r="D7636">
        <f>COUNTIF(C$4:C7636,Tabela3[[#This Row],[COMANDA]])</f>
        <v>3</v>
      </c>
      <c r="E7636" t="s">
        <v>89</v>
      </c>
      <c r="F7636" t="s">
        <v>99</v>
      </c>
      <c r="G7636" t="s">
        <v>8</v>
      </c>
      <c r="H7636" t="s">
        <v>84</v>
      </c>
      <c r="I7636" s="2">
        <v>1</v>
      </c>
      <c r="J7636" t="s">
        <v>11</v>
      </c>
      <c r="K7636" s="21">
        <f>INDEX(LISTAS!$H:$Q,MATCH(BASE!H7636,LISTAS!$G:$G,0),MATCH(BASE!J7636,LISTAS!$H$3:$Q$3,0))*Tabela3[[#This Row],[QUANTIDADE]]</f>
        <v>16</v>
      </c>
      <c r="L7636" s="2" t="str">
        <f>TEXT(Tabela3[[#This Row],[DATA]],"MM")</f>
        <v>06</v>
      </c>
      <c r="M7636" s="2">
        <f>WEEKNUM(Tabela3[[#This Row],[DATA]])</f>
        <v>22</v>
      </c>
      <c r="N7636" s="18">
        <f>YEAR(Tabela3[[#This Row],[DATA]])</f>
        <v>2023</v>
      </c>
    </row>
    <row r="7637" spans="2:14">
      <c r="B7637" s="1">
        <v>45080</v>
      </c>
      <c r="C7637">
        <v>15345</v>
      </c>
      <c r="D7637">
        <f>COUNTIF(C$4:C7637,Tabela3[[#This Row],[COMANDA]])</f>
        <v>4</v>
      </c>
      <c r="E7637" t="s">
        <v>89</v>
      </c>
      <c r="F7637" t="s">
        <v>99</v>
      </c>
      <c r="G7637" t="s">
        <v>61</v>
      </c>
      <c r="H7637" t="s">
        <v>199</v>
      </c>
      <c r="I7637" s="2">
        <v>1</v>
      </c>
      <c r="J7637" t="s">
        <v>11</v>
      </c>
      <c r="K7637" s="21">
        <f>INDEX(LISTAS!$H:$Q,MATCH(BASE!H7637,LISTAS!$G:$G,0),MATCH(BASE!J7637,LISTAS!$H$3:$Q$3,0))*Tabela3[[#This Row],[QUANTIDADE]]</f>
        <v>1</v>
      </c>
      <c r="L7637" s="2" t="str">
        <f>TEXT(Tabela3[[#This Row],[DATA]],"MM")</f>
        <v>06</v>
      </c>
      <c r="M7637" s="2">
        <f>WEEKNUM(Tabela3[[#This Row],[DATA]])</f>
        <v>22</v>
      </c>
      <c r="N7637" s="18">
        <f>YEAR(Tabela3[[#This Row],[DATA]])</f>
        <v>2023</v>
      </c>
    </row>
    <row r="7638" spans="2:14">
      <c r="B7638" s="1">
        <v>45080</v>
      </c>
      <c r="C7638">
        <v>15346</v>
      </c>
      <c r="D7638">
        <f>COUNTIF(C$4:C7638,Tabela3[[#This Row],[COMANDA]])</f>
        <v>1</v>
      </c>
      <c r="E7638" t="s">
        <v>89</v>
      </c>
      <c r="F7638" t="s">
        <v>98</v>
      </c>
      <c r="G7638" t="s">
        <v>8</v>
      </c>
      <c r="H7638" t="s">
        <v>202</v>
      </c>
      <c r="I7638" s="2">
        <v>1</v>
      </c>
      <c r="J7638" t="s">
        <v>11</v>
      </c>
      <c r="K7638" s="21">
        <f>INDEX(LISTAS!$H:$Q,MATCH(BASE!H7638,LISTAS!$G:$G,0),MATCH(BASE!J7638,LISTAS!$H$3:$Q$3,0))*Tabela3[[#This Row],[QUANTIDADE]]</f>
        <v>20</v>
      </c>
      <c r="L7638" s="2" t="str">
        <f>TEXT(Tabela3[[#This Row],[DATA]],"MM")</f>
        <v>06</v>
      </c>
      <c r="M7638" s="2">
        <f>WEEKNUM(Tabela3[[#This Row],[DATA]])</f>
        <v>22</v>
      </c>
      <c r="N7638" s="18">
        <f>YEAR(Tabela3[[#This Row],[DATA]])</f>
        <v>2023</v>
      </c>
    </row>
    <row r="7639" spans="2:14">
      <c r="B7639" s="1">
        <v>45080</v>
      </c>
      <c r="C7639">
        <v>15346</v>
      </c>
      <c r="D7639">
        <f>COUNTIF(C$4:C7639,Tabela3[[#This Row],[COMANDA]])</f>
        <v>2</v>
      </c>
      <c r="E7639" t="s">
        <v>89</v>
      </c>
      <c r="F7639" t="s">
        <v>98</v>
      </c>
      <c r="G7639" t="s">
        <v>9</v>
      </c>
      <c r="H7639" t="s">
        <v>138</v>
      </c>
      <c r="I7639" s="2">
        <v>1</v>
      </c>
      <c r="J7639" t="s">
        <v>12</v>
      </c>
      <c r="K7639" s="21">
        <f>INDEX(LISTAS!$H:$Q,MATCH(BASE!H7639,LISTAS!$G:$G,0),MATCH(BASE!J7639,LISTAS!$H$3:$Q$3,0))*Tabela3[[#This Row],[QUANTIDADE]]</f>
        <v>4.5</v>
      </c>
      <c r="L7639" s="2" t="str">
        <f>TEXT(Tabela3[[#This Row],[DATA]],"MM")</f>
        <v>06</v>
      </c>
      <c r="M7639" s="2">
        <f>WEEKNUM(Tabela3[[#This Row],[DATA]])</f>
        <v>22</v>
      </c>
      <c r="N7639" s="18">
        <f>YEAR(Tabela3[[#This Row],[DATA]])</f>
        <v>2023</v>
      </c>
    </row>
    <row r="7640" spans="2:14">
      <c r="B7640" s="1">
        <v>45080</v>
      </c>
      <c r="C7640">
        <v>15347</v>
      </c>
      <c r="D7640">
        <f>COUNTIF(C$4:C7640,Tabela3[[#This Row],[COMANDA]])</f>
        <v>1</v>
      </c>
      <c r="E7640" t="s">
        <v>90</v>
      </c>
      <c r="F7640" t="s">
        <v>98</v>
      </c>
      <c r="G7640" t="s">
        <v>8</v>
      </c>
      <c r="H7640" t="s">
        <v>84</v>
      </c>
      <c r="I7640" s="2">
        <v>1</v>
      </c>
      <c r="J7640" t="s">
        <v>11</v>
      </c>
      <c r="K7640" s="21">
        <f>INDEX(LISTAS!$H:$Q,MATCH(BASE!H7640,LISTAS!$G:$G,0),MATCH(BASE!J7640,LISTAS!$H$3:$Q$3,0))*Tabela3[[#This Row],[QUANTIDADE]]</f>
        <v>16</v>
      </c>
      <c r="L7640" s="2" t="str">
        <f>TEXT(Tabela3[[#This Row],[DATA]],"MM")</f>
        <v>06</v>
      </c>
      <c r="M7640" s="2">
        <f>WEEKNUM(Tabela3[[#This Row],[DATA]])</f>
        <v>22</v>
      </c>
      <c r="N7640" s="18">
        <f>YEAR(Tabela3[[#This Row],[DATA]])</f>
        <v>2023</v>
      </c>
    </row>
    <row r="7641" spans="2:14">
      <c r="B7641" s="1">
        <v>45080</v>
      </c>
      <c r="C7641">
        <v>15348</v>
      </c>
      <c r="D7641">
        <f>COUNTIF(C$4:C7641,Tabela3[[#This Row],[COMANDA]])</f>
        <v>1</v>
      </c>
      <c r="E7641" t="s">
        <v>90</v>
      </c>
      <c r="F7641" t="s">
        <v>100</v>
      </c>
      <c r="G7641" t="s">
        <v>8</v>
      </c>
      <c r="H7641" t="s">
        <v>41</v>
      </c>
      <c r="I7641" s="2">
        <v>1</v>
      </c>
      <c r="J7641" t="s">
        <v>11</v>
      </c>
      <c r="K7641" s="21">
        <f>INDEX(LISTAS!$H:$Q,MATCH(BASE!H7641,LISTAS!$G:$G,0),MATCH(BASE!J7641,LISTAS!$H$3:$Q$3,0))*Tabela3[[#This Row],[QUANTIDADE]]</f>
        <v>14</v>
      </c>
      <c r="L7641" s="2" t="str">
        <f>TEXT(Tabela3[[#This Row],[DATA]],"MM")</f>
        <v>06</v>
      </c>
      <c r="M7641" s="2">
        <f>WEEKNUM(Tabela3[[#This Row],[DATA]])</f>
        <v>22</v>
      </c>
      <c r="N7641" s="18">
        <f>YEAR(Tabela3[[#This Row],[DATA]])</f>
        <v>2023</v>
      </c>
    </row>
    <row r="7642" spans="2:14">
      <c r="B7642" s="1">
        <v>45080</v>
      </c>
      <c r="C7642">
        <v>15348</v>
      </c>
      <c r="D7642">
        <f>COUNTIF(C$4:C7642,Tabela3[[#This Row],[COMANDA]])</f>
        <v>2</v>
      </c>
      <c r="E7642" t="s">
        <v>90</v>
      </c>
      <c r="F7642" t="s">
        <v>100</v>
      </c>
      <c r="G7642" t="s">
        <v>9</v>
      </c>
      <c r="H7642" t="s">
        <v>140</v>
      </c>
      <c r="I7642" s="2">
        <v>1</v>
      </c>
      <c r="J7642" t="s">
        <v>12</v>
      </c>
      <c r="K7642" s="21">
        <f>INDEX(LISTAS!$H:$Q,MATCH(BASE!H7642,LISTAS!$G:$G,0),MATCH(BASE!J7642,LISTAS!$H$3:$Q$3,0))*Tabela3[[#This Row],[QUANTIDADE]]</f>
        <v>3.5</v>
      </c>
      <c r="L7642" s="2" t="str">
        <f>TEXT(Tabela3[[#This Row],[DATA]],"MM")</f>
        <v>06</v>
      </c>
      <c r="M7642" s="2">
        <f>WEEKNUM(Tabela3[[#This Row],[DATA]])</f>
        <v>22</v>
      </c>
      <c r="N7642" s="18">
        <f>YEAR(Tabela3[[#This Row],[DATA]])</f>
        <v>2023</v>
      </c>
    </row>
    <row r="7643" spans="2:14">
      <c r="B7643" s="1">
        <v>45080</v>
      </c>
      <c r="C7643">
        <v>15349</v>
      </c>
      <c r="D7643">
        <f>COUNTIF(C$4:C7643,Tabela3[[#This Row],[COMANDA]])</f>
        <v>1</v>
      </c>
      <c r="E7643" t="s">
        <v>90</v>
      </c>
      <c r="F7643" t="s">
        <v>98</v>
      </c>
      <c r="G7643" t="s">
        <v>8</v>
      </c>
      <c r="H7643" t="s">
        <v>206</v>
      </c>
      <c r="I7643" s="2">
        <v>1</v>
      </c>
      <c r="J7643" t="s">
        <v>11</v>
      </c>
      <c r="K7643" s="21">
        <f>INDEX(LISTAS!$H:$Q,MATCH(BASE!H7643,LISTAS!$G:$G,0),MATCH(BASE!J7643,LISTAS!$H$3:$Q$3,0))*Tabela3[[#This Row],[QUANTIDADE]]</f>
        <v>18</v>
      </c>
      <c r="L7643" s="2" t="str">
        <f>TEXT(Tabela3[[#This Row],[DATA]],"MM")</f>
        <v>06</v>
      </c>
      <c r="M7643" s="2">
        <f>WEEKNUM(Tabela3[[#This Row],[DATA]])</f>
        <v>22</v>
      </c>
      <c r="N7643" s="18">
        <f>YEAR(Tabela3[[#This Row],[DATA]])</f>
        <v>2023</v>
      </c>
    </row>
    <row r="7644" spans="2:14">
      <c r="B7644" s="1">
        <v>45080</v>
      </c>
      <c r="C7644">
        <v>15350</v>
      </c>
      <c r="D7644">
        <f>COUNTIF(C$4:C7644,Tabela3[[#This Row],[COMANDA]])</f>
        <v>1</v>
      </c>
      <c r="E7644" t="s">
        <v>90</v>
      </c>
      <c r="F7644" t="s">
        <v>100</v>
      </c>
      <c r="G7644" t="s">
        <v>8</v>
      </c>
      <c r="H7644" t="s">
        <v>41</v>
      </c>
      <c r="I7644" s="2">
        <v>1</v>
      </c>
      <c r="J7644" t="s">
        <v>11</v>
      </c>
      <c r="K7644" s="21">
        <f>INDEX(LISTAS!$H:$Q,MATCH(BASE!H7644,LISTAS!$G:$G,0),MATCH(BASE!J7644,LISTAS!$H$3:$Q$3,0))*Tabela3[[#This Row],[QUANTIDADE]]</f>
        <v>14</v>
      </c>
      <c r="L7644" s="2" t="str">
        <f>TEXT(Tabela3[[#This Row],[DATA]],"MM")</f>
        <v>06</v>
      </c>
      <c r="M7644" s="2">
        <f>WEEKNUM(Tabela3[[#This Row],[DATA]])</f>
        <v>22</v>
      </c>
      <c r="N7644" s="18">
        <f>YEAR(Tabela3[[#This Row],[DATA]])</f>
        <v>2023</v>
      </c>
    </row>
    <row r="7645" spans="2:14">
      <c r="B7645" s="1">
        <v>45080</v>
      </c>
      <c r="C7645">
        <v>15350</v>
      </c>
      <c r="D7645">
        <f>COUNTIF(C$4:C7645,Tabela3[[#This Row],[COMANDA]])</f>
        <v>2</v>
      </c>
      <c r="E7645" t="s">
        <v>90</v>
      </c>
      <c r="F7645" t="s">
        <v>100</v>
      </c>
      <c r="G7645" t="s">
        <v>10</v>
      </c>
      <c r="H7645" t="s">
        <v>108</v>
      </c>
      <c r="I7645" s="2">
        <v>1</v>
      </c>
      <c r="J7645" t="s">
        <v>12</v>
      </c>
      <c r="K7645" s="21">
        <v>3</v>
      </c>
      <c r="L7645" s="2" t="str">
        <f>TEXT(Tabela3[[#This Row],[DATA]],"MM")</f>
        <v>06</v>
      </c>
      <c r="M7645" s="2">
        <f>WEEKNUM(Tabela3[[#This Row],[DATA]])</f>
        <v>22</v>
      </c>
      <c r="N7645" s="18">
        <f>YEAR(Tabela3[[#This Row],[DATA]])</f>
        <v>2023</v>
      </c>
    </row>
    <row r="7646" spans="2:14">
      <c r="B7646" s="1">
        <v>45080</v>
      </c>
      <c r="C7646">
        <v>15350</v>
      </c>
      <c r="D7646">
        <f>COUNTIF(C$4:C7646,Tabela3[[#This Row],[COMANDA]])</f>
        <v>3</v>
      </c>
      <c r="E7646" t="s">
        <v>90</v>
      </c>
      <c r="F7646" t="s">
        <v>100</v>
      </c>
      <c r="G7646" t="s">
        <v>10</v>
      </c>
      <c r="H7646" t="s">
        <v>124</v>
      </c>
      <c r="I7646" s="2">
        <v>2</v>
      </c>
      <c r="J7646" t="s">
        <v>11</v>
      </c>
      <c r="K7646" s="21">
        <f>INDEX(LISTAS!$H:$Q,MATCH(BASE!H7646,LISTAS!$G:$G,0),MATCH(BASE!J7646,LISTAS!$H$3:$Q$3,0))*Tabela3[[#This Row],[QUANTIDADE]]</f>
        <v>6</v>
      </c>
      <c r="L7646" s="2" t="str">
        <f>TEXT(Tabela3[[#This Row],[DATA]],"MM")</f>
        <v>06</v>
      </c>
      <c r="M7646" s="2">
        <f>WEEKNUM(Tabela3[[#This Row],[DATA]])</f>
        <v>22</v>
      </c>
      <c r="N7646" s="18">
        <f>YEAR(Tabela3[[#This Row],[DATA]])</f>
        <v>2023</v>
      </c>
    </row>
    <row r="7647" spans="2:14">
      <c r="B7647" s="1">
        <v>45080</v>
      </c>
      <c r="C7647">
        <v>15351</v>
      </c>
      <c r="D7647">
        <f>COUNTIF(C$4:C7647,Tabela3[[#This Row],[COMANDA]])</f>
        <v>1</v>
      </c>
      <c r="E7647" t="s">
        <v>90</v>
      </c>
      <c r="F7647" t="s">
        <v>98</v>
      </c>
      <c r="G7647" t="s">
        <v>8</v>
      </c>
      <c r="H7647" t="s">
        <v>206</v>
      </c>
      <c r="I7647" s="2">
        <v>1</v>
      </c>
      <c r="J7647" t="s">
        <v>11</v>
      </c>
      <c r="K7647" s="21">
        <f>INDEX(LISTAS!$H:$Q,MATCH(BASE!H7647,LISTAS!$G:$G,0),MATCH(BASE!J7647,LISTAS!$H$3:$Q$3,0))*Tabela3[[#This Row],[QUANTIDADE]]</f>
        <v>18</v>
      </c>
      <c r="L7647" s="2" t="str">
        <f>TEXT(Tabela3[[#This Row],[DATA]],"MM")</f>
        <v>06</v>
      </c>
      <c r="M7647" s="2">
        <f>WEEKNUM(Tabela3[[#This Row],[DATA]])</f>
        <v>22</v>
      </c>
      <c r="N7647" s="18">
        <f>YEAR(Tabela3[[#This Row],[DATA]])</f>
        <v>2023</v>
      </c>
    </row>
    <row r="7648" spans="2:14">
      <c r="B7648" s="1">
        <v>45080</v>
      </c>
      <c r="C7648">
        <v>15352</v>
      </c>
      <c r="D7648">
        <f>COUNTIF(C$4:C7648,Tabela3[[#This Row],[COMANDA]])</f>
        <v>1</v>
      </c>
      <c r="E7648" t="s">
        <v>90</v>
      </c>
      <c r="F7648" t="s">
        <v>100</v>
      </c>
      <c r="G7648" t="s">
        <v>8</v>
      </c>
      <c r="H7648" t="s">
        <v>211</v>
      </c>
      <c r="I7648" s="2">
        <v>1</v>
      </c>
      <c r="J7648" t="s">
        <v>11</v>
      </c>
      <c r="K7648" s="21">
        <f>INDEX(LISTAS!$H:$Q,MATCH(BASE!H7648,LISTAS!$G:$G,0),MATCH(BASE!J7648,LISTAS!$H$3:$Q$3,0))*Tabela3[[#This Row],[QUANTIDADE]]</f>
        <v>20</v>
      </c>
      <c r="L7648" s="2" t="str">
        <f>TEXT(Tabela3[[#This Row],[DATA]],"MM")</f>
        <v>06</v>
      </c>
      <c r="M7648" s="2">
        <f>WEEKNUM(Tabela3[[#This Row],[DATA]])</f>
        <v>22</v>
      </c>
      <c r="N7648" s="18">
        <f>YEAR(Tabela3[[#This Row],[DATA]])</f>
        <v>2023</v>
      </c>
    </row>
    <row r="7649" spans="2:14">
      <c r="B7649" s="1">
        <v>45080</v>
      </c>
      <c r="C7649">
        <v>15352</v>
      </c>
      <c r="D7649">
        <f>COUNTIF(C$4:C7649,Tabela3[[#This Row],[COMANDA]])</f>
        <v>2</v>
      </c>
      <c r="E7649" t="s">
        <v>90</v>
      </c>
      <c r="F7649" t="s">
        <v>98</v>
      </c>
      <c r="G7649" t="s">
        <v>8</v>
      </c>
      <c r="H7649" t="s">
        <v>211</v>
      </c>
      <c r="I7649" s="2">
        <v>1</v>
      </c>
      <c r="J7649" t="s">
        <v>11</v>
      </c>
      <c r="K7649" s="21">
        <f>INDEX(LISTAS!$H:$Q,MATCH(BASE!H7649,LISTAS!$G:$G,0),MATCH(BASE!J7649,LISTAS!$H$3:$Q$3,0))*Tabela3[[#This Row],[QUANTIDADE]]</f>
        <v>20</v>
      </c>
      <c r="L7649" s="2" t="str">
        <f>TEXT(Tabela3[[#This Row],[DATA]],"MM")</f>
        <v>06</v>
      </c>
      <c r="M7649" s="2">
        <f>WEEKNUM(Tabela3[[#This Row],[DATA]])</f>
        <v>22</v>
      </c>
      <c r="N7649" s="18">
        <f>YEAR(Tabela3[[#This Row],[DATA]])</f>
        <v>2023</v>
      </c>
    </row>
    <row r="7650" spans="2:14">
      <c r="B7650" s="1">
        <v>45080</v>
      </c>
      <c r="C7650">
        <v>15352</v>
      </c>
      <c r="D7650">
        <f>COUNTIF(C$4:C7650,Tabela3[[#This Row],[COMANDA]])</f>
        <v>3</v>
      </c>
      <c r="E7650" t="s">
        <v>90</v>
      </c>
      <c r="F7650" t="s">
        <v>100</v>
      </c>
      <c r="G7650" t="s">
        <v>9</v>
      </c>
      <c r="H7650" t="s">
        <v>138</v>
      </c>
      <c r="I7650" s="2">
        <v>1</v>
      </c>
      <c r="J7650" t="s">
        <v>12</v>
      </c>
      <c r="K7650" s="21">
        <f>INDEX(LISTAS!$H:$Q,MATCH(BASE!H7650,LISTAS!$G:$G,0),MATCH(BASE!J7650,LISTAS!$H$3:$Q$3,0))*Tabela3[[#This Row],[QUANTIDADE]]</f>
        <v>4.5</v>
      </c>
      <c r="L7650" s="2" t="str">
        <f>TEXT(Tabela3[[#This Row],[DATA]],"MM")</f>
        <v>06</v>
      </c>
      <c r="M7650" s="2">
        <f>WEEKNUM(Tabela3[[#This Row],[DATA]])</f>
        <v>22</v>
      </c>
      <c r="N7650" s="18">
        <f>YEAR(Tabela3[[#This Row],[DATA]])</f>
        <v>2023</v>
      </c>
    </row>
    <row r="7651" spans="2:14">
      <c r="B7651" s="1">
        <v>45080</v>
      </c>
      <c r="C7651">
        <v>15352</v>
      </c>
      <c r="D7651">
        <f>COUNTIF(C$4:C7651,Tabela3[[#This Row],[COMANDA]])</f>
        <v>4</v>
      </c>
      <c r="E7651" t="s">
        <v>90</v>
      </c>
      <c r="F7651" t="s">
        <v>98</v>
      </c>
      <c r="G7651" t="s">
        <v>9</v>
      </c>
      <c r="H7651" t="s">
        <v>138</v>
      </c>
      <c r="I7651" s="2">
        <v>1</v>
      </c>
      <c r="J7651" t="s">
        <v>12</v>
      </c>
      <c r="K7651" s="21">
        <f>INDEX(LISTAS!$H:$Q,MATCH(BASE!H7651,LISTAS!$G:$G,0),MATCH(BASE!J7651,LISTAS!$H$3:$Q$3,0))*Tabela3[[#This Row],[QUANTIDADE]]</f>
        <v>4.5</v>
      </c>
      <c r="L7651" s="2" t="str">
        <f>TEXT(Tabela3[[#This Row],[DATA]],"MM")</f>
        <v>06</v>
      </c>
      <c r="M7651" s="2">
        <f>WEEKNUM(Tabela3[[#This Row],[DATA]])</f>
        <v>22</v>
      </c>
      <c r="N7651" s="18">
        <f>YEAR(Tabela3[[#This Row],[DATA]])</f>
        <v>2023</v>
      </c>
    </row>
    <row r="7652" spans="2:14">
      <c r="B7652" s="1">
        <v>45080</v>
      </c>
      <c r="C7652">
        <v>15353</v>
      </c>
      <c r="D7652">
        <f>COUNTIF(C$4:C7652,Tabela3[[#This Row],[COMANDA]])</f>
        <v>1</v>
      </c>
      <c r="E7652" t="s">
        <v>90</v>
      </c>
      <c r="F7652" t="s">
        <v>100</v>
      </c>
      <c r="G7652" t="s">
        <v>8</v>
      </c>
      <c r="H7652" t="s">
        <v>84</v>
      </c>
      <c r="I7652" s="2">
        <v>1</v>
      </c>
      <c r="J7652" t="s">
        <v>11</v>
      </c>
      <c r="K7652" s="21">
        <f>INDEX(LISTAS!$H:$Q,MATCH(BASE!H7652,LISTAS!$G:$G,0),MATCH(BASE!J7652,LISTAS!$H$3:$Q$3,0))*Tabela3[[#This Row],[QUANTIDADE]]</f>
        <v>16</v>
      </c>
      <c r="L7652" s="2" t="str">
        <f>TEXT(Tabela3[[#This Row],[DATA]],"MM")</f>
        <v>06</v>
      </c>
      <c r="M7652" s="2">
        <f>WEEKNUM(Tabela3[[#This Row],[DATA]])</f>
        <v>22</v>
      </c>
      <c r="N7652" s="18">
        <f>YEAR(Tabela3[[#This Row],[DATA]])</f>
        <v>2023</v>
      </c>
    </row>
    <row r="7653" spans="2:14">
      <c r="B7653" s="1">
        <v>45080</v>
      </c>
      <c r="C7653">
        <v>15353</v>
      </c>
      <c r="D7653">
        <f>COUNTIF(C$4:C7653,Tabela3[[#This Row],[COMANDA]])</f>
        <v>2</v>
      </c>
      <c r="E7653" t="s">
        <v>90</v>
      </c>
      <c r="F7653" t="s">
        <v>100</v>
      </c>
      <c r="G7653" t="s">
        <v>9</v>
      </c>
      <c r="H7653" t="s">
        <v>138</v>
      </c>
      <c r="I7653" s="2">
        <v>1</v>
      </c>
      <c r="J7653" t="s">
        <v>12</v>
      </c>
      <c r="K7653" s="21">
        <f>INDEX(LISTAS!$H:$Q,MATCH(BASE!H7653,LISTAS!$G:$G,0),MATCH(BASE!J7653,LISTAS!$H$3:$Q$3,0))*Tabela3[[#This Row],[QUANTIDADE]]</f>
        <v>4.5</v>
      </c>
      <c r="L7653" s="2" t="str">
        <f>TEXT(Tabela3[[#This Row],[DATA]],"MM")</f>
        <v>06</v>
      </c>
      <c r="M7653" s="2">
        <f>WEEKNUM(Tabela3[[#This Row],[DATA]])</f>
        <v>22</v>
      </c>
      <c r="N7653" s="18">
        <f>YEAR(Tabela3[[#This Row],[DATA]])</f>
        <v>2023</v>
      </c>
    </row>
    <row r="7654" spans="2:14">
      <c r="B7654" s="1">
        <v>45080</v>
      </c>
      <c r="C7654">
        <v>15354</v>
      </c>
      <c r="D7654">
        <f>COUNTIF(C$4:C7654,Tabela3[[#This Row],[COMANDA]])</f>
        <v>1</v>
      </c>
      <c r="E7654" t="s">
        <v>90</v>
      </c>
      <c r="F7654" t="s">
        <v>100</v>
      </c>
      <c r="G7654" t="s">
        <v>8</v>
      </c>
      <c r="H7654" t="s">
        <v>206</v>
      </c>
      <c r="I7654" s="2">
        <v>1</v>
      </c>
      <c r="J7654" t="s">
        <v>11</v>
      </c>
      <c r="K7654" s="21">
        <f>INDEX(LISTAS!$H:$Q,MATCH(BASE!H7654,LISTAS!$G:$G,0),MATCH(BASE!J7654,LISTAS!$H$3:$Q$3,0))*Tabela3[[#This Row],[QUANTIDADE]]</f>
        <v>18</v>
      </c>
      <c r="L7654" s="2" t="str">
        <f>TEXT(Tabela3[[#This Row],[DATA]],"MM")</f>
        <v>06</v>
      </c>
      <c r="M7654" s="2">
        <f>WEEKNUM(Tabela3[[#This Row],[DATA]])</f>
        <v>22</v>
      </c>
      <c r="N7654" s="18">
        <f>YEAR(Tabela3[[#This Row],[DATA]])</f>
        <v>2023</v>
      </c>
    </row>
    <row r="7655" spans="2:14">
      <c r="B7655" s="1">
        <v>45080</v>
      </c>
      <c r="C7655">
        <v>15354</v>
      </c>
      <c r="D7655">
        <f>COUNTIF(C$4:C7655,Tabela3[[#This Row],[COMANDA]])</f>
        <v>2</v>
      </c>
      <c r="E7655" t="s">
        <v>90</v>
      </c>
      <c r="F7655" t="s">
        <v>100</v>
      </c>
      <c r="G7655" t="s">
        <v>61</v>
      </c>
      <c r="H7655" t="s">
        <v>163</v>
      </c>
      <c r="I7655" s="2">
        <v>1</v>
      </c>
      <c r="J7655" t="s">
        <v>11</v>
      </c>
      <c r="K7655" s="21">
        <f>INDEX(LISTAS!$H:$Q,MATCH(BASE!H7655,LISTAS!$G:$G,0),MATCH(BASE!J7655,LISTAS!$H$3:$Q$3,0))*Tabela3[[#This Row],[QUANTIDADE]]</f>
        <v>4</v>
      </c>
      <c r="L7655" s="2" t="str">
        <f>TEXT(Tabela3[[#This Row],[DATA]],"MM")</f>
        <v>06</v>
      </c>
      <c r="M7655" s="2">
        <f>WEEKNUM(Tabela3[[#This Row],[DATA]])</f>
        <v>22</v>
      </c>
      <c r="N7655" s="18">
        <f>YEAR(Tabela3[[#This Row],[DATA]])</f>
        <v>2023</v>
      </c>
    </row>
    <row r="7656" spans="2:14">
      <c r="B7656" s="1">
        <v>45080</v>
      </c>
      <c r="C7656">
        <v>15355</v>
      </c>
      <c r="D7656">
        <f>COUNTIF(C$4:C7656,Tabela3[[#This Row],[COMANDA]])</f>
        <v>1</v>
      </c>
      <c r="E7656" t="s">
        <v>90</v>
      </c>
      <c r="F7656" t="s">
        <v>100</v>
      </c>
      <c r="G7656" t="s">
        <v>8</v>
      </c>
      <c r="H7656" t="s">
        <v>206</v>
      </c>
      <c r="I7656" s="2">
        <v>1</v>
      </c>
      <c r="J7656" t="s">
        <v>11</v>
      </c>
      <c r="K7656" s="21">
        <f>INDEX(LISTAS!$H:$Q,MATCH(BASE!H7656,LISTAS!$G:$G,0),MATCH(BASE!J7656,LISTAS!$H$3:$Q$3,0))*Tabela3[[#This Row],[QUANTIDADE]]</f>
        <v>18</v>
      </c>
      <c r="L7656" s="2" t="str">
        <f>TEXT(Tabela3[[#This Row],[DATA]],"MM")</f>
        <v>06</v>
      </c>
      <c r="M7656" s="2">
        <f>WEEKNUM(Tabela3[[#This Row],[DATA]])</f>
        <v>22</v>
      </c>
      <c r="N7656" s="18">
        <f>YEAR(Tabela3[[#This Row],[DATA]])</f>
        <v>2023</v>
      </c>
    </row>
    <row r="7657" spans="2:14">
      <c r="B7657" s="1">
        <v>45080</v>
      </c>
      <c r="C7657">
        <v>15355</v>
      </c>
      <c r="D7657">
        <f>COUNTIF(C$4:C7657,Tabela3[[#This Row],[COMANDA]])</f>
        <v>2</v>
      </c>
      <c r="E7657" t="s">
        <v>90</v>
      </c>
      <c r="F7657" t="s">
        <v>100</v>
      </c>
      <c r="G7657" t="s">
        <v>8</v>
      </c>
      <c r="H7657" t="s">
        <v>84</v>
      </c>
      <c r="I7657" s="2">
        <v>1</v>
      </c>
      <c r="J7657" t="s">
        <v>11</v>
      </c>
      <c r="K7657" s="21">
        <f>INDEX(LISTAS!$H:$Q,MATCH(BASE!H7657,LISTAS!$G:$G,0),MATCH(BASE!J7657,LISTAS!$H$3:$Q$3,0))*Tabela3[[#This Row],[QUANTIDADE]]</f>
        <v>16</v>
      </c>
      <c r="L7657" s="2" t="str">
        <f>TEXT(Tabela3[[#This Row],[DATA]],"MM")</f>
        <v>06</v>
      </c>
      <c r="M7657" s="2">
        <f>WEEKNUM(Tabela3[[#This Row],[DATA]])</f>
        <v>22</v>
      </c>
      <c r="N7657" s="18">
        <f>YEAR(Tabela3[[#This Row],[DATA]])</f>
        <v>2023</v>
      </c>
    </row>
    <row r="7658" spans="2:14">
      <c r="B7658" s="1">
        <v>45080</v>
      </c>
      <c r="C7658">
        <v>15355</v>
      </c>
      <c r="D7658">
        <f>COUNTIF(C$4:C7658,Tabela3[[#This Row],[COMANDA]])</f>
        <v>3</v>
      </c>
      <c r="E7658" t="s">
        <v>90</v>
      </c>
      <c r="F7658" t="s">
        <v>100</v>
      </c>
      <c r="G7658" t="s">
        <v>9</v>
      </c>
      <c r="H7658" t="s">
        <v>138</v>
      </c>
      <c r="I7658" s="2">
        <v>1</v>
      </c>
      <c r="J7658" t="s">
        <v>12</v>
      </c>
      <c r="K7658" s="21">
        <f>INDEX(LISTAS!$H:$Q,MATCH(BASE!H7658,LISTAS!$G:$G,0),MATCH(BASE!J7658,LISTAS!$H$3:$Q$3,0))*Tabela3[[#This Row],[QUANTIDADE]]</f>
        <v>4.5</v>
      </c>
      <c r="L7658" s="2" t="str">
        <f>TEXT(Tabela3[[#This Row],[DATA]],"MM")</f>
        <v>06</v>
      </c>
      <c r="M7658" s="2">
        <f>WEEKNUM(Tabela3[[#This Row],[DATA]])</f>
        <v>22</v>
      </c>
      <c r="N7658" s="18">
        <f>YEAR(Tabela3[[#This Row],[DATA]])</f>
        <v>2023</v>
      </c>
    </row>
    <row r="7659" spans="2:14">
      <c r="B7659" s="1">
        <v>45080</v>
      </c>
      <c r="C7659">
        <v>15355</v>
      </c>
      <c r="D7659">
        <f>COUNTIF(C$4:C7659,Tabela3[[#This Row],[COMANDA]])</f>
        <v>4</v>
      </c>
      <c r="E7659" t="s">
        <v>90</v>
      </c>
      <c r="F7659" t="s">
        <v>100</v>
      </c>
      <c r="G7659" t="s">
        <v>9</v>
      </c>
      <c r="H7659" t="s">
        <v>55</v>
      </c>
      <c r="I7659" s="2">
        <v>1</v>
      </c>
      <c r="J7659" t="s">
        <v>11</v>
      </c>
      <c r="K7659" s="21">
        <f>INDEX(LISTAS!$H:$Q,MATCH(BASE!H7659,LISTAS!$G:$G,0),MATCH(BASE!J7659,LISTAS!$H$3:$Q$3,0))*Tabela3[[#This Row],[QUANTIDADE]]</f>
        <v>3</v>
      </c>
      <c r="L7659" s="2" t="str">
        <f>TEXT(Tabela3[[#This Row],[DATA]],"MM")</f>
        <v>06</v>
      </c>
      <c r="M7659" s="2">
        <f>WEEKNUM(Tabela3[[#This Row],[DATA]])</f>
        <v>22</v>
      </c>
      <c r="N7659" s="18">
        <f>YEAR(Tabela3[[#This Row],[DATA]])</f>
        <v>2023</v>
      </c>
    </row>
    <row r="7660" spans="2:14">
      <c r="B7660" s="1">
        <v>45080</v>
      </c>
      <c r="C7660">
        <v>15355</v>
      </c>
      <c r="D7660">
        <f>COUNTIF(C$4:C7660,Tabela3[[#This Row],[COMANDA]])</f>
        <v>5</v>
      </c>
      <c r="E7660" t="s">
        <v>90</v>
      </c>
      <c r="F7660" t="s">
        <v>100</v>
      </c>
      <c r="G7660" t="s">
        <v>10</v>
      </c>
      <c r="H7660" t="s">
        <v>117</v>
      </c>
      <c r="I7660" s="2">
        <v>2</v>
      </c>
      <c r="J7660" t="s">
        <v>11</v>
      </c>
      <c r="K7660" s="21">
        <f>INDEX(LISTAS!$H:$Q,MATCH(BASE!H7660,LISTAS!$G:$G,0),MATCH(BASE!J7660,LISTAS!$H$3:$Q$3,0))*Tabela3[[#This Row],[QUANTIDADE]]</f>
        <v>1</v>
      </c>
      <c r="L7660" s="2" t="str">
        <f>TEXT(Tabela3[[#This Row],[DATA]],"MM")</f>
        <v>06</v>
      </c>
      <c r="M7660" s="2">
        <f>WEEKNUM(Tabela3[[#This Row],[DATA]])</f>
        <v>22</v>
      </c>
      <c r="N7660" s="18">
        <f>YEAR(Tabela3[[#This Row],[DATA]])</f>
        <v>2023</v>
      </c>
    </row>
    <row r="7661" spans="2:14">
      <c r="B7661" s="1">
        <v>45080</v>
      </c>
      <c r="C7661">
        <v>15356</v>
      </c>
      <c r="D7661">
        <f>COUNTIF(C$4:C7661,Tabela3[[#This Row],[COMANDA]])</f>
        <v>1</v>
      </c>
      <c r="E7661" t="s">
        <v>90</v>
      </c>
      <c r="F7661" t="s">
        <v>100</v>
      </c>
      <c r="G7661" t="s">
        <v>8</v>
      </c>
      <c r="H7661" t="s">
        <v>206</v>
      </c>
      <c r="I7661" s="2">
        <v>1</v>
      </c>
      <c r="J7661" t="s">
        <v>11</v>
      </c>
      <c r="K7661" s="21">
        <f>INDEX(LISTAS!$H:$Q,MATCH(BASE!H7661,LISTAS!$G:$G,0),MATCH(BASE!J7661,LISTAS!$H$3:$Q$3,0))*Tabela3[[#This Row],[QUANTIDADE]]</f>
        <v>18</v>
      </c>
      <c r="L7661" s="2" t="str">
        <f>TEXT(Tabela3[[#This Row],[DATA]],"MM")</f>
        <v>06</v>
      </c>
      <c r="M7661" s="2">
        <f>WEEKNUM(Tabela3[[#This Row],[DATA]])</f>
        <v>22</v>
      </c>
      <c r="N7661" s="18">
        <f>YEAR(Tabela3[[#This Row],[DATA]])</f>
        <v>2023</v>
      </c>
    </row>
    <row r="7662" spans="2:14">
      <c r="B7662" s="1">
        <v>45080</v>
      </c>
      <c r="C7662">
        <v>15356</v>
      </c>
      <c r="D7662">
        <f>COUNTIF(C$4:C7662,Tabela3[[#This Row],[COMANDA]])</f>
        <v>2</v>
      </c>
      <c r="E7662" t="s">
        <v>90</v>
      </c>
      <c r="F7662" t="s">
        <v>100</v>
      </c>
      <c r="G7662" t="s">
        <v>9</v>
      </c>
      <c r="H7662" t="s">
        <v>148</v>
      </c>
      <c r="I7662" s="2">
        <v>1</v>
      </c>
      <c r="J7662" t="s">
        <v>12</v>
      </c>
      <c r="K7662" s="21">
        <f>INDEX(LISTAS!$H:$Q,MATCH(BASE!H7662,LISTAS!$G:$G,0),MATCH(BASE!J7662,LISTAS!$H$3:$Q$3,0))*Tabela3[[#This Row],[QUANTIDADE]]</f>
        <v>3.5</v>
      </c>
      <c r="L7662" s="2" t="str">
        <f>TEXT(Tabela3[[#This Row],[DATA]],"MM")</f>
        <v>06</v>
      </c>
      <c r="M7662" s="2">
        <f>WEEKNUM(Tabela3[[#This Row],[DATA]])</f>
        <v>22</v>
      </c>
      <c r="N7662" s="18">
        <f>YEAR(Tabela3[[#This Row],[DATA]])</f>
        <v>2023</v>
      </c>
    </row>
    <row r="7663" spans="2:14">
      <c r="B7663" s="1">
        <v>45080</v>
      </c>
      <c r="C7663">
        <v>15356</v>
      </c>
      <c r="D7663">
        <f>COUNTIF(C$4:C7663,Tabela3[[#This Row],[COMANDA]])</f>
        <v>3</v>
      </c>
      <c r="E7663" t="s">
        <v>90</v>
      </c>
      <c r="F7663" t="s">
        <v>100</v>
      </c>
      <c r="G7663" t="s">
        <v>10</v>
      </c>
      <c r="H7663" t="s">
        <v>432</v>
      </c>
      <c r="I7663" s="2">
        <v>1</v>
      </c>
      <c r="J7663" t="s">
        <v>11</v>
      </c>
      <c r="K7663" s="21">
        <f>INDEX(LISTAS!$H:$Q,MATCH(BASE!H7663,LISTAS!$G:$G,0),MATCH(BASE!J7663,LISTAS!$H$3:$Q$3,0))*Tabela3[[#This Row],[QUANTIDADE]]</f>
        <v>3</v>
      </c>
      <c r="L7663" s="2" t="str">
        <f>TEXT(Tabela3[[#This Row],[DATA]],"MM")</f>
        <v>06</v>
      </c>
      <c r="M7663" s="2">
        <f>WEEKNUM(Tabela3[[#This Row],[DATA]])</f>
        <v>22</v>
      </c>
      <c r="N7663" s="18">
        <f>YEAR(Tabela3[[#This Row],[DATA]])</f>
        <v>2023</v>
      </c>
    </row>
    <row r="7664" spans="2:14">
      <c r="B7664" s="1">
        <v>45080</v>
      </c>
      <c r="C7664">
        <v>15357</v>
      </c>
      <c r="D7664">
        <f>COUNTIF(C$4:C7664,Tabela3[[#This Row],[COMANDA]])</f>
        <v>1</v>
      </c>
      <c r="E7664" t="s">
        <v>90</v>
      </c>
      <c r="F7664" t="s">
        <v>100</v>
      </c>
      <c r="G7664" t="s">
        <v>8</v>
      </c>
      <c r="H7664" t="s">
        <v>204</v>
      </c>
      <c r="I7664" s="2">
        <v>1</v>
      </c>
      <c r="J7664" t="s">
        <v>11</v>
      </c>
      <c r="K7664" s="21">
        <f>INDEX(LISTAS!$H:$Q,MATCH(BASE!H7664,LISTAS!$G:$G,0),MATCH(BASE!J7664,LISTAS!$H$3:$Q$3,0))*Tabela3[[#This Row],[QUANTIDADE]]</f>
        <v>18</v>
      </c>
      <c r="L7664" s="2" t="str">
        <f>TEXT(Tabela3[[#This Row],[DATA]],"MM")</f>
        <v>06</v>
      </c>
      <c r="M7664" s="2">
        <f>WEEKNUM(Tabela3[[#This Row],[DATA]])</f>
        <v>22</v>
      </c>
      <c r="N7664" s="18">
        <f>YEAR(Tabela3[[#This Row],[DATA]])</f>
        <v>2023</v>
      </c>
    </row>
    <row r="7665" spans="2:14">
      <c r="B7665" s="1">
        <v>45080</v>
      </c>
      <c r="C7665">
        <v>15357</v>
      </c>
      <c r="D7665">
        <f>COUNTIF(C$4:C7665,Tabela3[[#This Row],[COMANDA]])</f>
        <v>2</v>
      </c>
      <c r="E7665" t="s">
        <v>90</v>
      </c>
      <c r="F7665" t="s">
        <v>100</v>
      </c>
      <c r="G7665" t="s">
        <v>9</v>
      </c>
      <c r="H7665" t="s">
        <v>138</v>
      </c>
      <c r="I7665" s="2">
        <v>1</v>
      </c>
      <c r="J7665" t="s">
        <v>12</v>
      </c>
      <c r="K7665" s="21">
        <f>INDEX(LISTAS!$H:$Q,MATCH(BASE!H7665,LISTAS!$G:$G,0),MATCH(BASE!J7665,LISTAS!$H$3:$Q$3,0))*Tabela3[[#This Row],[QUANTIDADE]]</f>
        <v>4.5</v>
      </c>
      <c r="L7665" s="2" t="str">
        <f>TEXT(Tabela3[[#This Row],[DATA]],"MM")</f>
        <v>06</v>
      </c>
      <c r="M7665" s="2">
        <f>WEEKNUM(Tabela3[[#This Row],[DATA]])</f>
        <v>22</v>
      </c>
      <c r="N7665" s="18">
        <f>YEAR(Tabela3[[#This Row],[DATA]])</f>
        <v>2023</v>
      </c>
    </row>
    <row r="7666" spans="2:14">
      <c r="B7666" s="1">
        <v>45080</v>
      </c>
      <c r="C7666">
        <v>15357</v>
      </c>
      <c r="D7666">
        <f>COUNTIF(C$4:C7666,Tabela3[[#This Row],[COMANDA]])</f>
        <v>3</v>
      </c>
      <c r="E7666" t="s">
        <v>90</v>
      </c>
      <c r="F7666" t="s">
        <v>100</v>
      </c>
      <c r="G7666" t="s">
        <v>10</v>
      </c>
      <c r="H7666" t="s">
        <v>119</v>
      </c>
      <c r="I7666" s="2">
        <v>1</v>
      </c>
      <c r="J7666" t="s">
        <v>11</v>
      </c>
      <c r="K7666" s="21">
        <f>INDEX(LISTAS!$H:$Q,MATCH(BASE!H7666,LISTAS!$G:$G,0),MATCH(BASE!J7666,LISTAS!$H$3:$Q$3,0))*Tabela3[[#This Row],[QUANTIDADE]]</f>
        <v>6</v>
      </c>
      <c r="L7666" s="2" t="str">
        <f>TEXT(Tabela3[[#This Row],[DATA]],"MM")</f>
        <v>06</v>
      </c>
      <c r="M7666" s="2">
        <f>WEEKNUM(Tabela3[[#This Row],[DATA]])</f>
        <v>22</v>
      </c>
      <c r="N7666" s="18">
        <f>YEAR(Tabela3[[#This Row],[DATA]])</f>
        <v>2023</v>
      </c>
    </row>
    <row r="7667" spans="2:14">
      <c r="B7667" s="1">
        <v>45080</v>
      </c>
      <c r="C7667">
        <v>15358</v>
      </c>
      <c r="D7667">
        <f>COUNTIF(C$4:C7667,Tabela3[[#This Row],[COMANDA]])</f>
        <v>1</v>
      </c>
      <c r="E7667" t="s">
        <v>90</v>
      </c>
      <c r="F7667" t="s">
        <v>99</v>
      </c>
      <c r="G7667" t="s">
        <v>8</v>
      </c>
      <c r="H7667" t="s">
        <v>206</v>
      </c>
      <c r="I7667" s="2">
        <v>1</v>
      </c>
      <c r="J7667" t="s">
        <v>11</v>
      </c>
      <c r="K7667" s="21">
        <f>INDEX(LISTAS!$H:$Q,MATCH(BASE!H7667,LISTAS!$G:$G,0),MATCH(BASE!J7667,LISTAS!$H$3:$Q$3,0))*Tabela3[[#This Row],[QUANTIDADE]]</f>
        <v>18</v>
      </c>
      <c r="L7667" s="2" t="str">
        <f>TEXT(Tabela3[[#This Row],[DATA]],"MM")</f>
        <v>06</v>
      </c>
      <c r="M7667" s="2">
        <f>WEEKNUM(Tabela3[[#This Row],[DATA]])</f>
        <v>22</v>
      </c>
      <c r="N7667" s="18">
        <f>YEAR(Tabela3[[#This Row],[DATA]])</f>
        <v>2023</v>
      </c>
    </row>
    <row r="7668" spans="2:14">
      <c r="B7668" s="1">
        <v>45080</v>
      </c>
      <c r="C7668">
        <v>15358</v>
      </c>
      <c r="D7668">
        <f>COUNTIF(C$4:C7668,Tabela3[[#This Row],[COMANDA]])</f>
        <v>2</v>
      </c>
      <c r="E7668" t="s">
        <v>90</v>
      </c>
      <c r="F7668" t="s">
        <v>99</v>
      </c>
      <c r="G7668" t="s">
        <v>8</v>
      </c>
      <c r="H7668" t="s">
        <v>84</v>
      </c>
      <c r="I7668" s="2">
        <v>1</v>
      </c>
      <c r="J7668" t="s">
        <v>11</v>
      </c>
      <c r="K7668" s="21">
        <f>INDEX(LISTAS!$H:$Q,MATCH(BASE!H7668,LISTAS!$G:$G,0),MATCH(BASE!J7668,LISTAS!$H$3:$Q$3,0))*Tabela3[[#This Row],[QUANTIDADE]]</f>
        <v>16</v>
      </c>
      <c r="L7668" s="2" t="str">
        <f>TEXT(Tabela3[[#This Row],[DATA]],"MM")</f>
        <v>06</v>
      </c>
      <c r="M7668" s="2">
        <f>WEEKNUM(Tabela3[[#This Row],[DATA]])</f>
        <v>22</v>
      </c>
      <c r="N7668" s="18">
        <f>YEAR(Tabela3[[#This Row],[DATA]])</f>
        <v>2023</v>
      </c>
    </row>
    <row r="7669" spans="2:14">
      <c r="B7669" s="1">
        <v>45080</v>
      </c>
      <c r="C7669">
        <v>15358</v>
      </c>
      <c r="D7669">
        <f>COUNTIF(C$4:C7669,Tabela3[[#This Row],[COMANDA]])</f>
        <v>3</v>
      </c>
      <c r="E7669" t="s">
        <v>90</v>
      </c>
      <c r="F7669" t="s">
        <v>99</v>
      </c>
      <c r="G7669" t="s">
        <v>61</v>
      </c>
      <c r="H7669" t="s">
        <v>199</v>
      </c>
      <c r="I7669" s="2">
        <v>1</v>
      </c>
      <c r="J7669" t="s">
        <v>11</v>
      </c>
      <c r="K7669" s="21">
        <f>INDEX(LISTAS!$H:$Q,MATCH(BASE!H7669,LISTAS!$G:$G,0),MATCH(BASE!J7669,LISTAS!$H$3:$Q$3,0))*Tabela3[[#This Row],[QUANTIDADE]]</f>
        <v>1</v>
      </c>
      <c r="L7669" s="2" t="str">
        <f>TEXT(Tabela3[[#This Row],[DATA]],"MM")</f>
        <v>06</v>
      </c>
      <c r="M7669" s="2">
        <f>WEEKNUM(Tabela3[[#This Row],[DATA]])</f>
        <v>22</v>
      </c>
      <c r="N7669" s="18">
        <f>YEAR(Tabela3[[#This Row],[DATA]])</f>
        <v>2023</v>
      </c>
    </row>
    <row r="7670" spans="2:14">
      <c r="B7670" s="1">
        <v>45080</v>
      </c>
      <c r="C7670">
        <v>15358</v>
      </c>
      <c r="D7670">
        <f>COUNTIF(C$4:C7670,Tabela3[[#This Row],[COMANDA]])</f>
        <v>4</v>
      </c>
      <c r="E7670" t="s">
        <v>90</v>
      </c>
      <c r="F7670" t="s">
        <v>99</v>
      </c>
      <c r="G7670" t="s">
        <v>9</v>
      </c>
      <c r="H7670" t="s">
        <v>528</v>
      </c>
      <c r="I7670" s="2">
        <v>2</v>
      </c>
      <c r="J7670" t="s">
        <v>11</v>
      </c>
      <c r="K7670" s="21">
        <f>INDEX(LISTAS!$H:$Q,MATCH(BASE!H7670,LISTAS!$G:$G,0),MATCH(BASE!J7670,LISTAS!$H$3:$Q$3,0))*Tabela3[[#This Row],[QUANTIDADE]]</f>
        <v>10</v>
      </c>
      <c r="L7670" s="2" t="str">
        <f>TEXT(Tabela3[[#This Row],[DATA]],"MM")</f>
        <v>06</v>
      </c>
      <c r="M7670" s="2">
        <f>WEEKNUM(Tabela3[[#This Row],[DATA]])</f>
        <v>22</v>
      </c>
      <c r="N7670" s="18">
        <f>YEAR(Tabela3[[#This Row],[DATA]])</f>
        <v>2023</v>
      </c>
    </row>
    <row r="7671" spans="2:14">
      <c r="B7671" s="1">
        <v>45080</v>
      </c>
      <c r="C7671">
        <v>15359</v>
      </c>
      <c r="D7671">
        <f>COUNTIF(C$4:C7671,Tabela3[[#This Row],[COMANDA]])</f>
        <v>1</v>
      </c>
      <c r="E7671" t="s">
        <v>90</v>
      </c>
      <c r="F7671" t="s">
        <v>99</v>
      </c>
      <c r="G7671" t="s">
        <v>8</v>
      </c>
      <c r="H7671" t="s">
        <v>40</v>
      </c>
      <c r="I7671" s="2">
        <v>1</v>
      </c>
      <c r="J7671" t="s">
        <v>11</v>
      </c>
      <c r="K7671" s="21">
        <f>INDEX(LISTAS!$H:$Q,MATCH(BASE!H7671,LISTAS!$G:$G,0),MATCH(BASE!J7671,LISTAS!$H$3:$Q$3,0))*Tabela3[[#This Row],[QUANTIDADE]]</f>
        <v>14</v>
      </c>
      <c r="L7671" s="2" t="str">
        <f>TEXT(Tabela3[[#This Row],[DATA]],"MM")</f>
        <v>06</v>
      </c>
      <c r="M7671" s="2">
        <f>WEEKNUM(Tabela3[[#This Row],[DATA]])</f>
        <v>22</v>
      </c>
      <c r="N7671" s="18">
        <f>YEAR(Tabela3[[#This Row],[DATA]])</f>
        <v>2023</v>
      </c>
    </row>
    <row r="7672" spans="2:14">
      <c r="B7672" s="1">
        <v>45080</v>
      </c>
      <c r="C7672">
        <v>15359</v>
      </c>
      <c r="D7672">
        <f>COUNTIF(C$4:C7672,Tabela3[[#This Row],[COMANDA]])</f>
        <v>2</v>
      </c>
      <c r="E7672" t="s">
        <v>90</v>
      </c>
      <c r="F7672" t="s">
        <v>99</v>
      </c>
      <c r="G7672" t="s">
        <v>9</v>
      </c>
      <c r="H7672" t="s">
        <v>138</v>
      </c>
      <c r="I7672" s="2">
        <v>1</v>
      </c>
      <c r="J7672" t="s">
        <v>12</v>
      </c>
      <c r="K7672" s="21">
        <f>INDEX(LISTAS!$H:$Q,MATCH(BASE!H7672,LISTAS!$G:$G,0),MATCH(BASE!J7672,LISTAS!$H$3:$Q$3,0))*Tabela3[[#This Row],[QUANTIDADE]]</f>
        <v>4.5</v>
      </c>
      <c r="L7672" s="2" t="str">
        <f>TEXT(Tabela3[[#This Row],[DATA]],"MM")</f>
        <v>06</v>
      </c>
      <c r="M7672" s="2">
        <f>WEEKNUM(Tabela3[[#This Row],[DATA]])</f>
        <v>22</v>
      </c>
      <c r="N7672" s="18">
        <f>YEAR(Tabela3[[#This Row],[DATA]])</f>
        <v>2023</v>
      </c>
    </row>
    <row r="7673" spans="2:14">
      <c r="B7673" s="1">
        <v>45080</v>
      </c>
      <c r="C7673">
        <v>15360</v>
      </c>
      <c r="D7673">
        <f>COUNTIF(C$4:C7673,Tabela3[[#This Row],[COMANDA]])</f>
        <v>1</v>
      </c>
      <c r="E7673" t="s">
        <v>90</v>
      </c>
      <c r="F7673" t="s">
        <v>98</v>
      </c>
      <c r="G7673" t="s">
        <v>8</v>
      </c>
      <c r="H7673" t="s">
        <v>203</v>
      </c>
      <c r="I7673" s="2">
        <v>1</v>
      </c>
      <c r="J7673" t="s">
        <v>11</v>
      </c>
      <c r="K7673" s="21">
        <f>INDEX(LISTAS!$H:$Q,MATCH(BASE!H7673,LISTAS!$G:$G,0),MATCH(BASE!J7673,LISTAS!$H$3:$Q$3,0))*Tabela3[[#This Row],[QUANTIDADE]]</f>
        <v>20</v>
      </c>
      <c r="L7673" s="2" t="str">
        <f>TEXT(Tabela3[[#This Row],[DATA]],"MM")</f>
        <v>06</v>
      </c>
      <c r="M7673" s="2">
        <f>WEEKNUM(Tabela3[[#This Row],[DATA]])</f>
        <v>22</v>
      </c>
      <c r="N7673" s="18">
        <f>YEAR(Tabela3[[#This Row],[DATA]])</f>
        <v>2023</v>
      </c>
    </row>
    <row r="7674" spans="2:14">
      <c r="B7674" s="1">
        <v>45080</v>
      </c>
      <c r="C7674">
        <v>15360</v>
      </c>
      <c r="D7674">
        <f>COUNTIF(C$4:C7674,Tabela3[[#This Row],[COMANDA]])</f>
        <v>2</v>
      </c>
      <c r="E7674" t="s">
        <v>90</v>
      </c>
      <c r="F7674" t="s">
        <v>98</v>
      </c>
      <c r="G7674" t="s">
        <v>9</v>
      </c>
      <c r="H7674" t="s">
        <v>59</v>
      </c>
      <c r="I7674" s="2">
        <v>1</v>
      </c>
      <c r="J7674" t="s">
        <v>11</v>
      </c>
      <c r="K7674" s="21">
        <f>INDEX(LISTAS!$H:$Q,MATCH(BASE!H7674,LISTAS!$G:$G,0),MATCH(BASE!J7674,LISTAS!$H$3:$Q$3,0))*Tabela3[[#This Row],[QUANTIDADE]]</f>
        <v>3</v>
      </c>
      <c r="L7674" s="2" t="str">
        <f>TEXT(Tabela3[[#This Row],[DATA]],"MM")</f>
        <v>06</v>
      </c>
      <c r="M7674" s="2">
        <f>WEEKNUM(Tabela3[[#This Row],[DATA]])</f>
        <v>22</v>
      </c>
      <c r="N7674" s="18">
        <f>YEAR(Tabela3[[#This Row],[DATA]])</f>
        <v>2023</v>
      </c>
    </row>
    <row r="7675" spans="2:14">
      <c r="B7675" s="1">
        <v>45080</v>
      </c>
      <c r="C7675">
        <v>15360</v>
      </c>
      <c r="D7675">
        <f>COUNTIF(C$4:C7675,Tabela3[[#This Row],[COMANDA]])</f>
        <v>3</v>
      </c>
      <c r="E7675" t="s">
        <v>90</v>
      </c>
      <c r="F7675" t="s">
        <v>98</v>
      </c>
      <c r="G7675" t="s">
        <v>10</v>
      </c>
      <c r="H7675" t="s">
        <v>119</v>
      </c>
      <c r="I7675" s="2">
        <v>1</v>
      </c>
      <c r="J7675" t="s">
        <v>11</v>
      </c>
      <c r="K7675" s="21">
        <f>INDEX(LISTAS!$H:$Q,MATCH(BASE!H7675,LISTAS!$G:$G,0),MATCH(BASE!J7675,LISTAS!$H$3:$Q$3,0))*Tabela3[[#This Row],[QUANTIDADE]]</f>
        <v>6</v>
      </c>
      <c r="L7675" s="2" t="str">
        <f>TEXT(Tabela3[[#This Row],[DATA]],"MM")</f>
        <v>06</v>
      </c>
      <c r="M7675" s="2">
        <f>WEEKNUM(Tabela3[[#This Row],[DATA]])</f>
        <v>22</v>
      </c>
      <c r="N7675" s="18">
        <f>YEAR(Tabela3[[#This Row],[DATA]])</f>
        <v>2023</v>
      </c>
    </row>
    <row r="7676" spans="2:14">
      <c r="B7676" s="1">
        <v>45080</v>
      </c>
      <c r="C7676">
        <v>15361</v>
      </c>
      <c r="D7676">
        <f>COUNTIF(C$4:C7676,Tabela3[[#This Row],[COMANDA]])</f>
        <v>1</v>
      </c>
      <c r="E7676" t="s">
        <v>90</v>
      </c>
      <c r="F7676" t="s">
        <v>100</v>
      </c>
      <c r="G7676" t="s">
        <v>8</v>
      </c>
      <c r="H7676" t="s">
        <v>205</v>
      </c>
      <c r="I7676" s="2">
        <v>1</v>
      </c>
      <c r="J7676" t="s">
        <v>11</v>
      </c>
      <c r="K7676" s="21">
        <f>INDEX(LISTAS!$H:$Q,MATCH(BASE!H7676,LISTAS!$G:$G,0),MATCH(BASE!J7676,LISTAS!$H$3:$Q$3,0))*Tabela3[[#This Row],[QUANTIDADE]]</f>
        <v>22</v>
      </c>
      <c r="L7676" s="2" t="str">
        <f>TEXT(Tabela3[[#This Row],[DATA]],"MM")</f>
        <v>06</v>
      </c>
      <c r="M7676" s="2">
        <f>WEEKNUM(Tabela3[[#This Row],[DATA]])</f>
        <v>22</v>
      </c>
      <c r="N7676" s="18">
        <f>YEAR(Tabela3[[#This Row],[DATA]])</f>
        <v>2023</v>
      </c>
    </row>
    <row r="7677" spans="2:14">
      <c r="B7677" s="1">
        <v>45080</v>
      </c>
      <c r="C7677">
        <v>15361</v>
      </c>
      <c r="D7677">
        <f>COUNTIF(C$4:C7677,Tabela3[[#This Row],[COMANDA]])</f>
        <v>2</v>
      </c>
      <c r="E7677" t="s">
        <v>90</v>
      </c>
      <c r="F7677" t="s">
        <v>100</v>
      </c>
      <c r="G7677" t="s">
        <v>61</v>
      </c>
      <c r="H7677" t="s">
        <v>161</v>
      </c>
      <c r="I7677" s="2">
        <v>1</v>
      </c>
      <c r="J7677" t="s">
        <v>11</v>
      </c>
      <c r="K7677" s="21">
        <f>INDEX(LISTAS!$H:$Q,MATCH(BASE!H7677,LISTAS!$G:$G,0),MATCH(BASE!J7677,LISTAS!$H$3:$Q$3,0))*Tabela3[[#This Row],[QUANTIDADE]]</f>
        <v>3</v>
      </c>
      <c r="L7677" s="2" t="str">
        <f>TEXT(Tabela3[[#This Row],[DATA]],"MM")</f>
        <v>06</v>
      </c>
      <c r="M7677" s="2">
        <f>WEEKNUM(Tabela3[[#This Row],[DATA]])</f>
        <v>22</v>
      </c>
      <c r="N7677" s="18">
        <f>YEAR(Tabela3[[#This Row],[DATA]])</f>
        <v>2023</v>
      </c>
    </row>
    <row r="7678" spans="2:14">
      <c r="B7678" s="1">
        <v>45080</v>
      </c>
      <c r="C7678">
        <v>15361</v>
      </c>
      <c r="D7678">
        <f>COUNTIF(C$4:C7678,Tabela3[[#This Row],[COMANDA]])</f>
        <v>3</v>
      </c>
      <c r="E7678" t="s">
        <v>90</v>
      </c>
      <c r="F7678" t="s">
        <v>100</v>
      </c>
      <c r="G7678" t="s">
        <v>10</v>
      </c>
      <c r="H7678" t="s">
        <v>119</v>
      </c>
      <c r="I7678" s="2">
        <v>1</v>
      </c>
      <c r="J7678" t="s">
        <v>11</v>
      </c>
      <c r="K7678" s="21">
        <f>INDEX(LISTAS!$H:$Q,MATCH(BASE!H7678,LISTAS!$G:$G,0),MATCH(BASE!J7678,LISTAS!$H$3:$Q$3,0))*Tabela3[[#This Row],[QUANTIDADE]]</f>
        <v>6</v>
      </c>
      <c r="L7678" s="2" t="str">
        <f>TEXT(Tabela3[[#This Row],[DATA]],"MM")</f>
        <v>06</v>
      </c>
      <c r="M7678" s="2">
        <f>WEEKNUM(Tabela3[[#This Row],[DATA]])</f>
        <v>22</v>
      </c>
      <c r="N7678" s="18">
        <f>YEAR(Tabela3[[#This Row],[DATA]])</f>
        <v>2023</v>
      </c>
    </row>
    <row r="7679" spans="2:14">
      <c r="B7679" s="1">
        <v>45080</v>
      </c>
      <c r="C7679">
        <v>15361</v>
      </c>
      <c r="D7679">
        <f>COUNTIF(C$4:C7679,Tabela3[[#This Row],[COMANDA]])</f>
        <v>4</v>
      </c>
      <c r="E7679" t="s">
        <v>90</v>
      </c>
      <c r="F7679" t="s">
        <v>100</v>
      </c>
      <c r="G7679" t="s">
        <v>10</v>
      </c>
      <c r="H7679" t="s">
        <v>124</v>
      </c>
      <c r="I7679" s="2">
        <v>1</v>
      </c>
      <c r="J7679" t="s">
        <v>11</v>
      </c>
      <c r="K7679" s="21">
        <f>INDEX(LISTAS!$H:$Q,MATCH(BASE!H7679,LISTAS!$G:$G,0),MATCH(BASE!J7679,LISTAS!$H$3:$Q$3,0))*Tabela3[[#This Row],[QUANTIDADE]]</f>
        <v>3</v>
      </c>
      <c r="L7679" s="2" t="str">
        <f>TEXT(Tabela3[[#This Row],[DATA]],"MM")</f>
        <v>06</v>
      </c>
      <c r="M7679" s="2">
        <f>WEEKNUM(Tabela3[[#This Row],[DATA]])</f>
        <v>22</v>
      </c>
      <c r="N7679" s="18">
        <f>YEAR(Tabela3[[#This Row],[DATA]])</f>
        <v>2023</v>
      </c>
    </row>
    <row r="7680" spans="2:14">
      <c r="B7680" s="1">
        <v>45080</v>
      </c>
      <c r="C7680">
        <v>15362</v>
      </c>
      <c r="D7680">
        <f>COUNTIF(C$4:C7680,Tabela3[[#This Row],[COMANDA]])</f>
        <v>1</v>
      </c>
      <c r="E7680" t="s">
        <v>90</v>
      </c>
      <c r="F7680" t="s">
        <v>98</v>
      </c>
      <c r="G7680" t="s">
        <v>8</v>
      </c>
      <c r="H7680" t="s">
        <v>202</v>
      </c>
      <c r="I7680" s="2">
        <v>1</v>
      </c>
      <c r="J7680" t="s">
        <v>11</v>
      </c>
      <c r="K7680" s="21">
        <f>INDEX(LISTAS!$H:$Q,MATCH(BASE!H7680,LISTAS!$G:$G,0),MATCH(BASE!J7680,LISTAS!$H$3:$Q$3,0))*Tabela3[[#This Row],[QUANTIDADE]]</f>
        <v>20</v>
      </c>
      <c r="L7680" s="2" t="str">
        <f>TEXT(Tabela3[[#This Row],[DATA]],"MM")</f>
        <v>06</v>
      </c>
      <c r="M7680" s="2">
        <f>WEEKNUM(Tabela3[[#This Row],[DATA]])</f>
        <v>22</v>
      </c>
      <c r="N7680" s="18">
        <f>YEAR(Tabela3[[#This Row],[DATA]])</f>
        <v>2023</v>
      </c>
    </row>
    <row r="7681" spans="2:14">
      <c r="B7681" s="1">
        <v>45080</v>
      </c>
      <c r="C7681">
        <v>15362</v>
      </c>
      <c r="D7681">
        <f>COUNTIF(C$4:C7681,Tabela3[[#This Row],[COMANDA]])</f>
        <v>2</v>
      </c>
      <c r="E7681" t="s">
        <v>90</v>
      </c>
      <c r="F7681" t="s">
        <v>98</v>
      </c>
      <c r="G7681" t="s">
        <v>9</v>
      </c>
      <c r="H7681" t="s">
        <v>138</v>
      </c>
      <c r="I7681" s="2">
        <v>1</v>
      </c>
      <c r="J7681" t="s">
        <v>12</v>
      </c>
      <c r="K7681" s="21">
        <f>INDEX(LISTAS!$H:$Q,MATCH(BASE!H7681,LISTAS!$G:$G,0),MATCH(BASE!J7681,LISTAS!$H$3:$Q$3,0))*Tabela3[[#This Row],[QUANTIDADE]]</f>
        <v>4.5</v>
      </c>
      <c r="L7681" s="2" t="str">
        <f>TEXT(Tabela3[[#This Row],[DATA]],"MM")</f>
        <v>06</v>
      </c>
      <c r="M7681" s="2">
        <f>WEEKNUM(Tabela3[[#This Row],[DATA]])</f>
        <v>22</v>
      </c>
      <c r="N7681" s="18">
        <f>YEAR(Tabela3[[#This Row],[DATA]])</f>
        <v>2023</v>
      </c>
    </row>
    <row r="7682" spans="2:14">
      <c r="B7682" s="1">
        <v>45080</v>
      </c>
      <c r="C7682">
        <v>15362</v>
      </c>
      <c r="D7682">
        <f>COUNTIF(C$4:C7682,Tabela3[[#This Row],[COMANDA]])</f>
        <v>3</v>
      </c>
      <c r="E7682" t="s">
        <v>90</v>
      </c>
      <c r="F7682" t="s">
        <v>98</v>
      </c>
      <c r="G7682" t="s">
        <v>10</v>
      </c>
      <c r="H7682" t="s">
        <v>119</v>
      </c>
      <c r="I7682" s="2">
        <v>2</v>
      </c>
      <c r="J7682" t="s">
        <v>11</v>
      </c>
      <c r="K7682" s="21">
        <f>INDEX(LISTAS!$H:$Q,MATCH(BASE!H7682,LISTAS!$G:$G,0),MATCH(BASE!J7682,LISTAS!$H$3:$Q$3,0))*Tabela3[[#This Row],[QUANTIDADE]]</f>
        <v>12</v>
      </c>
      <c r="L7682" s="2" t="str">
        <f>TEXT(Tabela3[[#This Row],[DATA]],"MM")</f>
        <v>06</v>
      </c>
      <c r="M7682" s="2">
        <f>WEEKNUM(Tabela3[[#This Row],[DATA]])</f>
        <v>22</v>
      </c>
      <c r="N7682" s="18">
        <f>YEAR(Tabela3[[#This Row],[DATA]])</f>
        <v>2023</v>
      </c>
    </row>
    <row r="7683" spans="2:14">
      <c r="B7683" s="1">
        <v>45080</v>
      </c>
      <c r="C7683">
        <v>15363</v>
      </c>
      <c r="D7683">
        <f>COUNTIF(C$4:C7683,Tabela3[[#This Row],[COMANDA]])</f>
        <v>1</v>
      </c>
      <c r="E7683" t="s">
        <v>90</v>
      </c>
      <c r="F7683" t="s">
        <v>99</v>
      </c>
      <c r="G7683" t="s">
        <v>8</v>
      </c>
      <c r="H7683" t="s">
        <v>203</v>
      </c>
      <c r="I7683" s="2">
        <v>1</v>
      </c>
      <c r="J7683" t="s">
        <v>11</v>
      </c>
      <c r="K7683" s="21">
        <f>INDEX(LISTAS!$H:$Q,MATCH(BASE!H7683,LISTAS!$G:$G,0),MATCH(BASE!J7683,LISTAS!$H$3:$Q$3,0))*Tabela3[[#This Row],[QUANTIDADE]]</f>
        <v>20</v>
      </c>
      <c r="L7683" s="2" t="str">
        <f>TEXT(Tabela3[[#This Row],[DATA]],"MM")</f>
        <v>06</v>
      </c>
      <c r="M7683" s="2">
        <f>WEEKNUM(Tabela3[[#This Row],[DATA]])</f>
        <v>22</v>
      </c>
      <c r="N7683" s="18">
        <f>YEAR(Tabela3[[#This Row],[DATA]])</f>
        <v>2023</v>
      </c>
    </row>
    <row r="7684" spans="2:14">
      <c r="B7684" s="1">
        <v>45080</v>
      </c>
      <c r="C7684">
        <v>15363</v>
      </c>
      <c r="D7684">
        <f>COUNTIF(C$4:C7684,Tabela3[[#This Row],[COMANDA]])</f>
        <v>2</v>
      </c>
      <c r="E7684" t="s">
        <v>90</v>
      </c>
      <c r="F7684" t="s">
        <v>99</v>
      </c>
      <c r="G7684" t="s">
        <v>9</v>
      </c>
      <c r="H7684" t="s">
        <v>464</v>
      </c>
      <c r="I7684" s="2">
        <v>1</v>
      </c>
      <c r="J7684" t="s">
        <v>11</v>
      </c>
      <c r="K7684" s="21">
        <f>INDEX(LISTAS!$H:$Q,MATCH(BASE!H7684,LISTAS!$G:$G,0),MATCH(BASE!J7684,LISTAS!$H$3:$Q$3,0))*Tabela3[[#This Row],[QUANTIDADE]]</f>
        <v>5</v>
      </c>
      <c r="L7684" s="2" t="str">
        <f>TEXT(Tabela3[[#This Row],[DATA]],"MM")</f>
        <v>06</v>
      </c>
      <c r="M7684" s="2">
        <f>WEEKNUM(Tabela3[[#This Row],[DATA]])</f>
        <v>22</v>
      </c>
      <c r="N7684" s="18">
        <f>YEAR(Tabela3[[#This Row],[DATA]])</f>
        <v>2023</v>
      </c>
    </row>
    <row r="7685" spans="2:14">
      <c r="B7685" s="1">
        <v>45080</v>
      </c>
      <c r="C7685">
        <v>15364</v>
      </c>
      <c r="D7685">
        <f>COUNTIF(C$4:C7685,Tabela3[[#This Row],[COMANDA]])</f>
        <v>1</v>
      </c>
      <c r="E7685" t="s">
        <v>90</v>
      </c>
      <c r="F7685" t="s">
        <v>99</v>
      </c>
      <c r="G7685" t="s">
        <v>8</v>
      </c>
      <c r="H7685" t="s">
        <v>211</v>
      </c>
      <c r="I7685" s="2">
        <v>1</v>
      </c>
      <c r="J7685" t="s">
        <v>11</v>
      </c>
      <c r="K7685" s="21">
        <f>INDEX(LISTAS!$H:$Q,MATCH(BASE!H7685,LISTAS!$G:$G,0),MATCH(BASE!J7685,LISTAS!$H$3:$Q$3,0))*Tabela3[[#This Row],[QUANTIDADE]]</f>
        <v>20</v>
      </c>
      <c r="L7685" s="2" t="str">
        <f>TEXT(Tabela3[[#This Row],[DATA]],"MM")</f>
        <v>06</v>
      </c>
      <c r="M7685" s="2">
        <f>WEEKNUM(Tabela3[[#This Row],[DATA]])</f>
        <v>22</v>
      </c>
      <c r="N7685" s="18">
        <f>YEAR(Tabela3[[#This Row],[DATA]])</f>
        <v>2023</v>
      </c>
    </row>
    <row r="7686" spans="2:14">
      <c r="B7686" s="1">
        <v>45080</v>
      </c>
      <c r="C7686">
        <v>15364</v>
      </c>
      <c r="D7686">
        <f>COUNTIF(C$4:C7686,Tabela3[[#This Row],[COMANDA]])</f>
        <v>2</v>
      </c>
      <c r="E7686" t="s">
        <v>90</v>
      </c>
      <c r="F7686" t="s">
        <v>99</v>
      </c>
      <c r="G7686" t="s">
        <v>9</v>
      </c>
      <c r="H7686" t="s">
        <v>138</v>
      </c>
      <c r="I7686" s="2">
        <v>1</v>
      </c>
      <c r="J7686" t="s">
        <v>12</v>
      </c>
      <c r="K7686" s="21">
        <f>INDEX(LISTAS!$H:$Q,MATCH(BASE!H7686,LISTAS!$G:$G,0),MATCH(BASE!J7686,LISTAS!$H$3:$Q$3,0))*Tabela3[[#This Row],[QUANTIDADE]]</f>
        <v>4.5</v>
      </c>
      <c r="L7686" s="2" t="str">
        <f>TEXT(Tabela3[[#This Row],[DATA]],"MM")</f>
        <v>06</v>
      </c>
      <c r="M7686" s="2">
        <f>WEEKNUM(Tabela3[[#This Row],[DATA]])</f>
        <v>22</v>
      </c>
      <c r="N7686" s="18">
        <f>YEAR(Tabela3[[#This Row],[DATA]])</f>
        <v>2023</v>
      </c>
    </row>
    <row r="7687" spans="2:14">
      <c r="B7687" s="1">
        <v>45080</v>
      </c>
      <c r="C7687">
        <v>15365</v>
      </c>
      <c r="D7687">
        <f>COUNTIF(C$4:C7687,Tabela3[[#This Row],[COMANDA]])</f>
        <v>1</v>
      </c>
      <c r="E7687" t="s">
        <v>90</v>
      </c>
      <c r="F7687" t="s">
        <v>100</v>
      </c>
      <c r="G7687" t="s">
        <v>8</v>
      </c>
      <c r="H7687" t="s">
        <v>42</v>
      </c>
      <c r="I7687" s="2">
        <v>1</v>
      </c>
      <c r="J7687" t="s">
        <v>11</v>
      </c>
      <c r="K7687" s="21">
        <f>INDEX(LISTAS!$H:$Q,MATCH(BASE!H7687,LISTAS!$G:$G,0),MATCH(BASE!J7687,LISTAS!$H$3:$Q$3,0))*Tabela3[[#This Row],[QUANTIDADE]]</f>
        <v>16</v>
      </c>
      <c r="L7687" s="2" t="str">
        <f>TEXT(Tabela3[[#This Row],[DATA]],"MM")</f>
        <v>06</v>
      </c>
      <c r="M7687" s="2">
        <f>WEEKNUM(Tabela3[[#This Row],[DATA]])</f>
        <v>22</v>
      </c>
      <c r="N7687" s="18">
        <f>YEAR(Tabela3[[#This Row],[DATA]])</f>
        <v>2023</v>
      </c>
    </row>
    <row r="7688" spans="2:14">
      <c r="B7688" s="1">
        <v>45080</v>
      </c>
      <c r="C7688">
        <v>15365</v>
      </c>
      <c r="D7688">
        <f>COUNTIF(C$4:C7688,Tabela3[[#This Row],[COMANDA]])</f>
        <v>2</v>
      </c>
      <c r="E7688" t="s">
        <v>90</v>
      </c>
      <c r="F7688" t="s">
        <v>100</v>
      </c>
      <c r="G7688" t="s">
        <v>9</v>
      </c>
      <c r="H7688" t="s">
        <v>138</v>
      </c>
      <c r="I7688" s="2">
        <v>1</v>
      </c>
      <c r="J7688" t="s">
        <v>12</v>
      </c>
      <c r="K7688" s="21">
        <f>INDEX(LISTAS!$H:$Q,MATCH(BASE!H7688,LISTAS!$G:$G,0),MATCH(BASE!J7688,LISTAS!$H$3:$Q$3,0))*Tabela3[[#This Row],[QUANTIDADE]]</f>
        <v>4.5</v>
      </c>
      <c r="L7688" s="2" t="str">
        <f>TEXT(Tabela3[[#This Row],[DATA]],"MM")</f>
        <v>06</v>
      </c>
      <c r="M7688" s="2">
        <f>WEEKNUM(Tabela3[[#This Row],[DATA]])</f>
        <v>22</v>
      </c>
      <c r="N7688" s="18">
        <f>YEAR(Tabela3[[#This Row],[DATA]])</f>
        <v>2023</v>
      </c>
    </row>
    <row r="7689" spans="2:14">
      <c r="B7689" s="1">
        <v>45080</v>
      </c>
      <c r="C7689">
        <v>15366</v>
      </c>
      <c r="D7689">
        <f>COUNTIF(C$4:C7689,Tabela3[[#This Row],[COMANDA]])</f>
        <v>1</v>
      </c>
      <c r="E7689" t="s">
        <v>90</v>
      </c>
      <c r="F7689" t="s">
        <v>99</v>
      </c>
      <c r="G7689" t="s">
        <v>8</v>
      </c>
      <c r="H7689" t="s">
        <v>211</v>
      </c>
      <c r="I7689" s="2">
        <v>2</v>
      </c>
      <c r="J7689" t="s">
        <v>11</v>
      </c>
      <c r="K7689" s="21">
        <f>INDEX(LISTAS!$H:$Q,MATCH(BASE!H7689,LISTAS!$G:$G,0),MATCH(BASE!J7689,LISTAS!$H$3:$Q$3,0))*Tabela3[[#This Row],[QUANTIDADE]]</f>
        <v>40</v>
      </c>
      <c r="L7689" s="2" t="str">
        <f>TEXT(Tabela3[[#This Row],[DATA]],"MM")</f>
        <v>06</v>
      </c>
      <c r="M7689" s="2">
        <f>WEEKNUM(Tabela3[[#This Row],[DATA]])</f>
        <v>22</v>
      </c>
      <c r="N7689" s="18">
        <f>YEAR(Tabela3[[#This Row],[DATA]])</f>
        <v>2023</v>
      </c>
    </row>
    <row r="7690" spans="2:14">
      <c r="B7690" s="1">
        <v>45080</v>
      </c>
      <c r="C7690">
        <v>15366</v>
      </c>
      <c r="D7690">
        <f>COUNTIF(C$4:C7690,Tabela3[[#This Row],[COMANDA]])</f>
        <v>2</v>
      </c>
      <c r="E7690" t="s">
        <v>90</v>
      </c>
      <c r="F7690" t="s">
        <v>99</v>
      </c>
      <c r="G7690" t="s">
        <v>9</v>
      </c>
      <c r="H7690" t="s">
        <v>142</v>
      </c>
      <c r="I7690" s="2">
        <v>2</v>
      </c>
      <c r="J7690" t="s">
        <v>12</v>
      </c>
      <c r="K7690" s="21">
        <f>INDEX(LISTAS!$H:$Q,MATCH(BASE!H7690,LISTAS!$G:$G,0),MATCH(BASE!J7690,LISTAS!$H$3:$Q$3,0))*Tabela3[[#This Row],[QUANTIDADE]]</f>
        <v>14</v>
      </c>
      <c r="L7690" s="2" t="str">
        <f>TEXT(Tabela3[[#This Row],[DATA]],"MM")</f>
        <v>06</v>
      </c>
      <c r="M7690" s="2">
        <f>WEEKNUM(Tabela3[[#This Row],[DATA]])</f>
        <v>22</v>
      </c>
      <c r="N7690" s="18">
        <f>YEAR(Tabela3[[#This Row],[DATA]])</f>
        <v>2023</v>
      </c>
    </row>
    <row r="7691" spans="2:14">
      <c r="B7691" s="1">
        <v>45080</v>
      </c>
      <c r="C7691">
        <v>15367</v>
      </c>
      <c r="D7691">
        <f>COUNTIF(C$4:C7691,Tabela3[[#This Row],[COMANDA]])</f>
        <v>1</v>
      </c>
      <c r="E7691" t="s">
        <v>90</v>
      </c>
      <c r="F7691" t="s">
        <v>100</v>
      </c>
      <c r="G7691" t="s">
        <v>8</v>
      </c>
      <c r="H7691" t="s">
        <v>42</v>
      </c>
      <c r="I7691" s="2">
        <v>1</v>
      </c>
      <c r="J7691" t="s">
        <v>11</v>
      </c>
      <c r="K7691" s="21">
        <f>INDEX(LISTAS!$H:$Q,MATCH(BASE!H7691,LISTAS!$G:$G,0),MATCH(BASE!J7691,LISTAS!$H$3:$Q$3,0))*Tabela3[[#This Row],[QUANTIDADE]]</f>
        <v>16</v>
      </c>
      <c r="L7691" s="2" t="str">
        <f>TEXT(Tabela3[[#This Row],[DATA]],"MM")</f>
        <v>06</v>
      </c>
      <c r="M7691" s="2">
        <f>WEEKNUM(Tabela3[[#This Row],[DATA]])</f>
        <v>22</v>
      </c>
      <c r="N7691" s="18">
        <f>YEAR(Tabela3[[#This Row],[DATA]])</f>
        <v>2023</v>
      </c>
    </row>
    <row r="7692" spans="2:14">
      <c r="B7692" s="1">
        <v>45080</v>
      </c>
      <c r="C7692">
        <v>15368</v>
      </c>
      <c r="D7692">
        <f>COUNTIF(C$4:C7692,Tabela3[[#This Row],[COMANDA]])</f>
        <v>1</v>
      </c>
      <c r="E7692" t="s">
        <v>90</v>
      </c>
      <c r="F7692" t="s">
        <v>100</v>
      </c>
      <c r="G7692" t="s">
        <v>9</v>
      </c>
      <c r="H7692" t="s">
        <v>154</v>
      </c>
      <c r="I7692" s="2">
        <v>1</v>
      </c>
      <c r="J7692" t="s">
        <v>12</v>
      </c>
      <c r="K7692" s="21">
        <f>INDEX(LISTAS!$H:$Q,MATCH(BASE!H7692,LISTAS!$G:$G,0),MATCH(BASE!J7692,LISTAS!$H$3:$Q$3,0))*Tabela3[[#This Row],[QUANTIDADE]]</f>
        <v>7</v>
      </c>
      <c r="L7692" s="2" t="str">
        <f>TEXT(Tabela3[[#This Row],[DATA]],"MM")</f>
        <v>06</v>
      </c>
      <c r="M7692" s="2">
        <f>WEEKNUM(Tabela3[[#This Row],[DATA]])</f>
        <v>22</v>
      </c>
      <c r="N7692" s="18">
        <f>YEAR(Tabela3[[#This Row],[DATA]])</f>
        <v>2023</v>
      </c>
    </row>
    <row r="7693" spans="2:14">
      <c r="B7693" s="1">
        <v>45080</v>
      </c>
      <c r="C7693">
        <v>15368</v>
      </c>
      <c r="D7693">
        <f>COUNTIF(C$4:C7693,Tabela3[[#This Row],[COMANDA]])</f>
        <v>2</v>
      </c>
      <c r="E7693" t="s">
        <v>90</v>
      </c>
      <c r="F7693" t="s">
        <v>100</v>
      </c>
      <c r="G7693" t="s">
        <v>9</v>
      </c>
      <c r="H7693" t="s">
        <v>56</v>
      </c>
      <c r="I7693" s="2">
        <v>1</v>
      </c>
      <c r="J7693" t="s">
        <v>11</v>
      </c>
      <c r="K7693" s="21">
        <f>INDEX(LISTAS!$H:$Q,MATCH(BASE!H7693,LISTAS!$G:$G,0),MATCH(BASE!J7693,LISTAS!$H$3:$Q$3,0))*Tabela3[[#This Row],[QUANTIDADE]]</f>
        <v>3</v>
      </c>
      <c r="L7693" s="2" t="str">
        <f>TEXT(Tabela3[[#This Row],[DATA]],"MM")</f>
        <v>06</v>
      </c>
      <c r="M7693" s="2">
        <f>WEEKNUM(Tabela3[[#This Row],[DATA]])</f>
        <v>22</v>
      </c>
      <c r="N7693" s="18">
        <f>YEAR(Tabela3[[#This Row],[DATA]])</f>
        <v>2023</v>
      </c>
    </row>
    <row r="7694" spans="2:14">
      <c r="B7694" s="1">
        <v>45080</v>
      </c>
      <c r="C7694">
        <v>15368</v>
      </c>
      <c r="D7694">
        <f>COUNTIF(C$4:C7694,Tabela3[[#This Row],[COMANDA]])</f>
        <v>3</v>
      </c>
      <c r="E7694" t="s">
        <v>90</v>
      </c>
      <c r="F7694" t="s">
        <v>100</v>
      </c>
      <c r="G7694" t="s">
        <v>62</v>
      </c>
      <c r="H7694" t="s">
        <v>196</v>
      </c>
      <c r="I7694" s="2">
        <v>1</v>
      </c>
      <c r="J7694" t="s">
        <v>11</v>
      </c>
      <c r="K7694" s="21">
        <f>INDEX(LISTAS!$H:$Q,MATCH(BASE!H7694,LISTAS!$G:$G,0),MATCH(BASE!J7694,LISTAS!$H$3:$Q$3,0))*Tabela3[[#This Row],[QUANTIDADE]]</f>
        <v>10</v>
      </c>
      <c r="L7694" s="2" t="str">
        <f>TEXT(Tabela3[[#This Row],[DATA]],"MM")</f>
        <v>06</v>
      </c>
      <c r="M7694" s="2">
        <f>WEEKNUM(Tabela3[[#This Row],[DATA]])</f>
        <v>22</v>
      </c>
      <c r="N7694" s="18">
        <f>YEAR(Tabela3[[#This Row],[DATA]])</f>
        <v>2023</v>
      </c>
    </row>
    <row r="7695" spans="2:14">
      <c r="B7695" s="1">
        <v>45080</v>
      </c>
      <c r="C7695">
        <v>15368</v>
      </c>
      <c r="D7695">
        <f>COUNTIF(C$4:C7695,Tabela3[[#This Row],[COMANDA]])</f>
        <v>4</v>
      </c>
      <c r="E7695" t="s">
        <v>90</v>
      </c>
      <c r="F7695" t="s">
        <v>100</v>
      </c>
      <c r="G7695" t="s">
        <v>62</v>
      </c>
      <c r="H7695" t="s">
        <v>189</v>
      </c>
      <c r="I7695" s="2">
        <v>1</v>
      </c>
      <c r="J7695" t="s">
        <v>11</v>
      </c>
      <c r="K7695" s="21">
        <f>INDEX(LISTAS!$H:$Q,MATCH(BASE!H7695,LISTAS!$G:$G,0),MATCH(BASE!J7695,LISTAS!$H$3:$Q$3,0))*Tabela3[[#This Row],[QUANTIDADE]]</f>
        <v>2</v>
      </c>
      <c r="L7695" s="2" t="str">
        <f>TEXT(Tabela3[[#This Row],[DATA]],"MM")</f>
        <v>06</v>
      </c>
      <c r="M7695" s="2">
        <f>WEEKNUM(Tabela3[[#This Row],[DATA]])</f>
        <v>22</v>
      </c>
      <c r="N7695" s="18">
        <f>YEAR(Tabela3[[#This Row],[DATA]])</f>
        <v>2023</v>
      </c>
    </row>
    <row r="7696" spans="2:14">
      <c r="B7696" s="1">
        <v>45080</v>
      </c>
      <c r="C7696">
        <v>15368</v>
      </c>
      <c r="D7696">
        <f>COUNTIF(C$4:C7696,Tabela3[[#This Row],[COMANDA]])</f>
        <v>5</v>
      </c>
      <c r="E7696" t="s">
        <v>90</v>
      </c>
      <c r="F7696" t="s">
        <v>100</v>
      </c>
      <c r="G7696" t="s">
        <v>62</v>
      </c>
      <c r="H7696" t="s">
        <v>190</v>
      </c>
      <c r="I7696" s="2">
        <v>1</v>
      </c>
      <c r="J7696" t="s">
        <v>11</v>
      </c>
      <c r="K7696" s="21">
        <f>INDEX(LISTAS!$H:$Q,MATCH(BASE!H7696,LISTAS!$G:$G,0),MATCH(BASE!J7696,LISTAS!$H$3:$Q$3,0))*Tabela3[[#This Row],[QUANTIDADE]]</f>
        <v>3</v>
      </c>
      <c r="L7696" s="2" t="str">
        <f>TEXT(Tabela3[[#This Row],[DATA]],"MM")</f>
        <v>06</v>
      </c>
      <c r="M7696" s="2">
        <f>WEEKNUM(Tabela3[[#This Row],[DATA]])</f>
        <v>22</v>
      </c>
      <c r="N7696" s="18">
        <f>YEAR(Tabela3[[#This Row],[DATA]])</f>
        <v>2023</v>
      </c>
    </row>
    <row r="7697" spans="2:14">
      <c r="B7697" s="1">
        <v>45080</v>
      </c>
      <c r="C7697">
        <v>15369</v>
      </c>
      <c r="D7697">
        <f>COUNTIF(C$4:C7697,Tabela3[[#This Row],[COMANDA]])</f>
        <v>1</v>
      </c>
      <c r="E7697" t="s">
        <v>89</v>
      </c>
      <c r="F7697" t="s">
        <v>99</v>
      </c>
      <c r="G7697" t="s">
        <v>8</v>
      </c>
      <c r="H7697" t="s">
        <v>204</v>
      </c>
      <c r="I7697" s="2">
        <v>1</v>
      </c>
      <c r="J7697" t="s">
        <v>11</v>
      </c>
      <c r="K7697" s="21">
        <f>INDEX(LISTAS!$H:$Q,MATCH(BASE!H7697,LISTAS!$G:$G,0),MATCH(BASE!J7697,LISTAS!$H$3:$Q$3,0))*Tabela3[[#This Row],[QUANTIDADE]]</f>
        <v>18</v>
      </c>
      <c r="L7697" s="2" t="str">
        <f>TEXT(Tabela3[[#This Row],[DATA]],"MM")</f>
        <v>06</v>
      </c>
      <c r="M7697" s="2">
        <f>WEEKNUM(Tabela3[[#This Row],[DATA]])</f>
        <v>22</v>
      </c>
      <c r="N7697" s="18">
        <f>YEAR(Tabela3[[#This Row],[DATA]])</f>
        <v>2023</v>
      </c>
    </row>
    <row r="7698" spans="2:14">
      <c r="B7698" s="1">
        <v>45080</v>
      </c>
      <c r="C7698">
        <v>15369</v>
      </c>
      <c r="D7698">
        <f>COUNTIF(C$4:C7698,Tabela3[[#This Row],[COMANDA]])</f>
        <v>2</v>
      </c>
      <c r="E7698" t="s">
        <v>89</v>
      </c>
      <c r="F7698" t="s">
        <v>99</v>
      </c>
      <c r="G7698" t="s">
        <v>9</v>
      </c>
      <c r="H7698" t="s">
        <v>385</v>
      </c>
      <c r="I7698" s="2">
        <v>1</v>
      </c>
      <c r="J7698" t="s">
        <v>12</v>
      </c>
      <c r="K7698" s="21">
        <f>INDEX(LISTAS!$H:$Q,MATCH(BASE!H7698,LISTAS!$G:$G,0),MATCH(BASE!J7698,LISTAS!$H$3:$Q$3,0))*Tabela3[[#This Row],[QUANTIDADE]]</f>
        <v>3.5</v>
      </c>
      <c r="L7698" s="2" t="str">
        <f>TEXT(Tabela3[[#This Row],[DATA]],"MM")</f>
        <v>06</v>
      </c>
      <c r="M7698" s="2">
        <f>WEEKNUM(Tabela3[[#This Row],[DATA]])</f>
        <v>22</v>
      </c>
      <c r="N7698" s="18">
        <f>YEAR(Tabela3[[#This Row],[DATA]])</f>
        <v>2023</v>
      </c>
    </row>
    <row r="7699" spans="2:14">
      <c r="B7699" s="1">
        <v>45080</v>
      </c>
      <c r="C7699">
        <v>15370</v>
      </c>
      <c r="D7699">
        <f>COUNTIF(C$4:C7699,Tabela3[[#This Row],[COMANDA]])</f>
        <v>1</v>
      </c>
      <c r="E7699" t="s">
        <v>90</v>
      </c>
      <c r="F7699" t="s">
        <v>98</v>
      </c>
      <c r="G7699" t="s">
        <v>8</v>
      </c>
      <c r="H7699" t="s">
        <v>205</v>
      </c>
      <c r="I7699" s="2">
        <v>1</v>
      </c>
      <c r="J7699" t="s">
        <v>11</v>
      </c>
      <c r="K7699" s="21">
        <f>INDEX(LISTAS!$H:$Q,MATCH(BASE!H7699,LISTAS!$G:$G,0),MATCH(BASE!J7699,LISTAS!$H$3:$Q$3,0))*Tabela3[[#This Row],[QUANTIDADE]]</f>
        <v>22</v>
      </c>
      <c r="L7699" s="2" t="str">
        <f>TEXT(Tabela3[[#This Row],[DATA]],"MM")</f>
        <v>06</v>
      </c>
      <c r="M7699" s="2">
        <f>WEEKNUM(Tabela3[[#This Row],[DATA]])</f>
        <v>22</v>
      </c>
      <c r="N7699" s="18">
        <f>YEAR(Tabela3[[#This Row],[DATA]])</f>
        <v>2023</v>
      </c>
    </row>
    <row r="7700" spans="2:14">
      <c r="B7700" s="1">
        <v>45080</v>
      </c>
      <c r="C7700">
        <v>15370</v>
      </c>
      <c r="D7700">
        <f>COUNTIF(C$4:C7700,Tabela3[[#This Row],[COMANDA]])</f>
        <v>2</v>
      </c>
      <c r="E7700" t="s">
        <v>90</v>
      </c>
      <c r="F7700" t="s">
        <v>98</v>
      </c>
      <c r="G7700" t="s">
        <v>8</v>
      </c>
      <c r="H7700" t="s">
        <v>206</v>
      </c>
      <c r="I7700" s="2">
        <v>1</v>
      </c>
      <c r="J7700" t="s">
        <v>11</v>
      </c>
      <c r="K7700" s="21">
        <f>INDEX(LISTAS!$H:$Q,MATCH(BASE!H7700,LISTAS!$G:$G,0),MATCH(BASE!J7700,LISTAS!$H$3:$Q$3,0))*Tabela3[[#This Row],[QUANTIDADE]]</f>
        <v>18</v>
      </c>
      <c r="L7700" s="2" t="str">
        <f>TEXT(Tabela3[[#This Row],[DATA]],"MM")</f>
        <v>06</v>
      </c>
      <c r="M7700" s="2">
        <f>WEEKNUM(Tabela3[[#This Row],[DATA]])</f>
        <v>22</v>
      </c>
      <c r="N7700" s="18">
        <f>YEAR(Tabela3[[#This Row],[DATA]])</f>
        <v>2023</v>
      </c>
    </row>
    <row r="7701" spans="2:14">
      <c r="B7701" s="1">
        <v>45080</v>
      </c>
      <c r="C7701">
        <v>15370</v>
      </c>
      <c r="D7701">
        <f>COUNTIF(C$4:C7701,Tabela3[[#This Row],[COMANDA]])</f>
        <v>3</v>
      </c>
      <c r="E7701" t="s">
        <v>90</v>
      </c>
      <c r="F7701" t="s">
        <v>98</v>
      </c>
      <c r="G7701" t="s">
        <v>9</v>
      </c>
      <c r="H7701" t="s">
        <v>133</v>
      </c>
      <c r="I7701" s="2">
        <v>1</v>
      </c>
      <c r="J7701" t="s">
        <v>12</v>
      </c>
      <c r="K7701" s="21">
        <f>INDEX(LISTAS!$H:$Q,MATCH(BASE!H7701,LISTAS!$G:$G,0),MATCH(BASE!J7701,LISTAS!$H$3:$Q$3,0))*Tabela3[[#This Row],[QUANTIDADE]]</f>
        <v>7</v>
      </c>
      <c r="L7701" s="2" t="str">
        <f>TEXT(Tabela3[[#This Row],[DATA]],"MM")</f>
        <v>06</v>
      </c>
      <c r="M7701" s="2">
        <f>WEEKNUM(Tabela3[[#This Row],[DATA]])</f>
        <v>22</v>
      </c>
      <c r="N7701" s="18">
        <f>YEAR(Tabela3[[#This Row],[DATA]])</f>
        <v>2023</v>
      </c>
    </row>
    <row r="7702" spans="2:14">
      <c r="B7702" s="1">
        <v>45080</v>
      </c>
      <c r="C7702">
        <v>15371</v>
      </c>
      <c r="D7702">
        <f>COUNTIF(C$4:C7702,Tabela3[[#This Row],[COMANDA]])</f>
        <v>1</v>
      </c>
      <c r="E7702" t="s">
        <v>90</v>
      </c>
      <c r="F7702" t="s">
        <v>99</v>
      </c>
      <c r="G7702" t="s">
        <v>8</v>
      </c>
      <c r="H7702" t="s">
        <v>204</v>
      </c>
      <c r="I7702" s="2">
        <v>1</v>
      </c>
      <c r="J7702" t="s">
        <v>11</v>
      </c>
      <c r="K7702" s="21">
        <f>INDEX(LISTAS!$H:$Q,MATCH(BASE!H7702,LISTAS!$G:$G,0),MATCH(BASE!J7702,LISTAS!$H$3:$Q$3,0))*Tabela3[[#This Row],[QUANTIDADE]]</f>
        <v>18</v>
      </c>
      <c r="L7702" s="2" t="str">
        <f>TEXT(Tabela3[[#This Row],[DATA]],"MM")</f>
        <v>06</v>
      </c>
      <c r="M7702" s="2">
        <f>WEEKNUM(Tabela3[[#This Row],[DATA]])</f>
        <v>22</v>
      </c>
      <c r="N7702" s="18">
        <f>YEAR(Tabela3[[#This Row],[DATA]])</f>
        <v>2023</v>
      </c>
    </row>
    <row r="7703" spans="2:14">
      <c r="B7703" s="1">
        <v>45080</v>
      </c>
      <c r="C7703">
        <v>15371</v>
      </c>
      <c r="D7703">
        <f>COUNTIF(C$4:C7703,Tabela3[[#This Row],[COMANDA]])</f>
        <v>2</v>
      </c>
      <c r="E7703" t="s">
        <v>90</v>
      </c>
      <c r="F7703" t="s">
        <v>99</v>
      </c>
      <c r="G7703" t="s">
        <v>8</v>
      </c>
      <c r="H7703" t="s">
        <v>202</v>
      </c>
      <c r="I7703" s="2">
        <v>3</v>
      </c>
      <c r="J7703" t="s">
        <v>11</v>
      </c>
      <c r="K7703" s="21">
        <f>INDEX(LISTAS!$H:$Q,MATCH(BASE!H7703,LISTAS!$G:$G,0),MATCH(BASE!J7703,LISTAS!$H$3:$Q$3,0))*Tabela3[[#This Row],[QUANTIDADE]]</f>
        <v>60</v>
      </c>
      <c r="L7703" s="2" t="str">
        <f>TEXT(Tabela3[[#This Row],[DATA]],"MM")</f>
        <v>06</v>
      </c>
      <c r="M7703" s="2">
        <f>WEEKNUM(Tabela3[[#This Row],[DATA]])</f>
        <v>22</v>
      </c>
      <c r="N7703" s="18">
        <f>YEAR(Tabela3[[#This Row],[DATA]])</f>
        <v>2023</v>
      </c>
    </row>
    <row r="7704" spans="2:14">
      <c r="B7704" s="1">
        <v>45080</v>
      </c>
      <c r="C7704">
        <v>15371</v>
      </c>
      <c r="D7704">
        <f>COUNTIF(C$4:C7704,Tabela3[[#This Row],[COMANDA]])</f>
        <v>3</v>
      </c>
      <c r="E7704" t="s">
        <v>90</v>
      </c>
      <c r="F7704" t="s">
        <v>99</v>
      </c>
      <c r="G7704" t="s">
        <v>8</v>
      </c>
      <c r="H7704" t="s">
        <v>206</v>
      </c>
      <c r="I7704" s="2">
        <v>1</v>
      </c>
      <c r="J7704" t="s">
        <v>11</v>
      </c>
      <c r="K7704" s="21">
        <f>INDEX(LISTAS!$H:$Q,MATCH(BASE!H7704,LISTAS!$G:$G,0),MATCH(BASE!J7704,LISTAS!$H$3:$Q$3,0))*Tabela3[[#This Row],[QUANTIDADE]]</f>
        <v>18</v>
      </c>
      <c r="L7704" s="2" t="str">
        <f>TEXT(Tabela3[[#This Row],[DATA]],"MM")</f>
        <v>06</v>
      </c>
      <c r="M7704" s="2">
        <f>WEEKNUM(Tabela3[[#This Row],[DATA]])</f>
        <v>22</v>
      </c>
      <c r="N7704" s="18">
        <f>YEAR(Tabela3[[#This Row],[DATA]])</f>
        <v>2023</v>
      </c>
    </row>
    <row r="7705" spans="2:14">
      <c r="B7705" s="1">
        <v>45080</v>
      </c>
      <c r="C7705">
        <v>15371</v>
      </c>
      <c r="D7705">
        <f>COUNTIF(C$4:C7705,Tabela3[[#This Row],[COMANDA]])</f>
        <v>4</v>
      </c>
      <c r="E7705" t="s">
        <v>90</v>
      </c>
      <c r="F7705" t="s">
        <v>99</v>
      </c>
      <c r="G7705" t="s">
        <v>9</v>
      </c>
      <c r="H7705" t="s">
        <v>56</v>
      </c>
      <c r="I7705" s="2">
        <v>2</v>
      </c>
      <c r="J7705" t="s">
        <v>11</v>
      </c>
      <c r="K7705" s="21">
        <f>INDEX(LISTAS!$H:$Q,MATCH(BASE!H7705,LISTAS!$G:$G,0),MATCH(BASE!J7705,LISTAS!$H$3:$Q$3,0))*Tabela3[[#This Row],[QUANTIDADE]]</f>
        <v>6</v>
      </c>
      <c r="L7705" s="2" t="str">
        <f>TEXT(Tabela3[[#This Row],[DATA]],"MM")</f>
        <v>06</v>
      </c>
      <c r="M7705" s="2">
        <f>WEEKNUM(Tabela3[[#This Row],[DATA]])</f>
        <v>22</v>
      </c>
      <c r="N7705" s="18">
        <f>YEAR(Tabela3[[#This Row],[DATA]])</f>
        <v>2023</v>
      </c>
    </row>
    <row r="7706" spans="2:14">
      <c r="B7706" s="1">
        <v>45080</v>
      </c>
      <c r="C7706">
        <v>15372</v>
      </c>
      <c r="D7706">
        <f>COUNTIF(C$4:C7706,Tabela3[[#This Row],[COMANDA]])</f>
        <v>1</v>
      </c>
      <c r="E7706" t="s">
        <v>90</v>
      </c>
      <c r="F7706" t="s">
        <v>99</v>
      </c>
      <c r="G7706" t="s">
        <v>8</v>
      </c>
      <c r="H7706" t="s">
        <v>203</v>
      </c>
      <c r="I7706" s="2">
        <v>1</v>
      </c>
      <c r="J7706" t="s">
        <v>11</v>
      </c>
      <c r="K7706" s="21">
        <f>INDEX(LISTAS!$H:$Q,MATCH(BASE!H7706,LISTAS!$G:$G,0),MATCH(BASE!J7706,LISTAS!$H$3:$Q$3,0))*Tabela3[[#This Row],[QUANTIDADE]]</f>
        <v>20</v>
      </c>
      <c r="L7706" s="2" t="str">
        <f>TEXT(Tabela3[[#This Row],[DATA]],"MM")</f>
        <v>06</v>
      </c>
      <c r="M7706" s="2">
        <f>WEEKNUM(Tabela3[[#This Row],[DATA]])</f>
        <v>22</v>
      </c>
      <c r="N7706" s="18">
        <f>YEAR(Tabela3[[#This Row],[DATA]])</f>
        <v>2023</v>
      </c>
    </row>
    <row r="7707" spans="2:14">
      <c r="B7707" s="1">
        <v>45080</v>
      </c>
      <c r="C7707">
        <v>15372</v>
      </c>
      <c r="D7707">
        <f>COUNTIF(C$4:C7707,Tabela3[[#This Row],[COMANDA]])</f>
        <v>2</v>
      </c>
      <c r="E7707" t="s">
        <v>90</v>
      </c>
      <c r="F7707" t="s">
        <v>99</v>
      </c>
      <c r="G7707" t="s">
        <v>8</v>
      </c>
      <c r="H7707" t="s">
        <v>202</v>
      </c>
      <c r="I7707" s="2">
        <v>1</v>
      </c>
      <c r="J7707" t="s">
        <v>11</v>
      </c>
      <c r="K7707" s="21">
        <f>INDEX(LISTAS!$H:$Q,MATCH(BASE!H7707,LISTAS!$G:$G,0),MATCH(BASE!J7707,LISTAS!$H$3:$Q$3,0))*Tabela3[[#This Row],[QUANTIDADE]]</f>
        <v>20</v>
      </c>
      <c r="L7707" s="2" t="str">
        <f>TEXT(Tabela3[[#This Row],[DATA]],"MM")</f>
        <v>06</v>
      </c>
      <c r="M7707" s="2">
        <f>WEEKNUM(Tabela3[[#This Row],[DATA]])</f>
        <v>22</v>
      </c>
      <c r="N7707" s="18">
        <f>YEAR(Tabela3[[#This Row],[DATA]])</f>
        <v>2023</v>
      </c>
    </row>
    <row r="7708" spans="2:14">
      <c r="B7708" s="1">
        <v>45080</v>
      </c>
      <c r="C7708">
        <v>15372</v>
      </c>
      <c r="D7708">
        <f>COUNTIF(C$4:C7708,Tabela3[[#This Row],[COMANDA]])</f>
        <v>3</v>
      </c>
      <c r="E7708" t="s">
        <v>90</v>
      </c>
      <c r="F7708" t="s">
        <v>99</v>
      </c>
      <c r="G7708" t="s">
        <v>9</v>
      </c>
      <c r="H7708" t="s">
        <v>521</v>
      </c>
      <c r="I7708" s="2">
        <v>1</v>
      </c>
      <c r="J7708" t="s">
        <v>12</v>
      </c>
      <c r="K7708" s="21">
        <f>INDEX(LISTAS!$H:$Q,MATCH(BASE!H7708,LISTAS!$G:$G,0),MATCH(BASE!J7708,LISTAS!$H$3:$Q$3,0))*Tabela3[[#This Row],[QUANTIDADE]]</f>
        <v>7</v>
      </c>
      <c r="L7708" s="2" t="str">
        <f>TEXT(Tabela3[[#This Row],[DATA]],"MM")</f>
        <v>06</v>
      </c>
      <c r="M7708" s="2">
        <f>WEEKNUM(Tabela3[[#This Row],[DATA]])</f>
        <v>22</v>
      </c>
      <c r="N7708" s="18">
        <f>YEAR(Tabela3[[#This Row],[DATA]])</f>
        <v>2023</v>
      </c>
    </row>
    <row r="7709" spans="2:14">
      <c r="B7709" s="1">
        <v>45080</v>
      </c>
      <c r="C7709">
        <v>15373</v>
      </c>
      <c r="D7709">
        <f>COUNTIF(C$4:C7709,Tabela3[[#This Row],[COMANDA]])</f>
        <v>1</v>
      </c>
      <c r="E7709" t="s">
        <v>90</v>
      </c>
      <c r="F7709" t="s">
        <v>98</v>
      </c>
      <c r="G7709" t="s">
        <v>8</v>
      </c>
      <c r="H7709" t="s">
        <v>203</v>
      </c>
      <c r="I7709" s="2">
        <v>2</v>
      </c>
      <c r="J7709" t="s">
        <v>11</v>
      </c>
      <c r="K7709" s="21">
        <f>INDEX(LISTAS!$H:$Q,MATCH(BASE!H7709,LISTAS!$G:$G,0),MATCH(BASE!J7709,LISTAS!$H$3:$Q$3,0))*Tabela3[[#This Row],[QUANTIDADE]]</f>
        <v>40</v>
      </c>
      <c r="L7709" s="2" t="str">
        <f>TEXT(Tabela3[[#This Row],[DATA]],"MM")</f>
        <v>06</v>
      </c>
      <c r="M7709" s="2">
        <f>WEEKNUM(Tabela3[[#This Row],[DATA]])</f>
        <v>22</v>
      </c>
      <c r="N7709" s="18">
        <f>YEAR(Tabela3[[#This Row],[DATA]])</f>
        <v>2023</v>
      </c>
    </row>
    <row r="7710" spans="2:14">
      <c r="B7710" s="1">
        <v>45080</v>
      </c>
      <c r="C7710">
        <v>15373</v>
      </c>
      <c r="D7710">
        <f>COUNTIF(C$4:C7710,Tabela3[[#This Row],[COMANDA]])</f>
        <v>2</v>
      </c>
      <c r="E7710" t="s">
        <v>90</v>
      </c>
      <c r="F7710" t="s">
        <v>98</v>
      </c>
      <c r="G7710" t="s">
        <v>8</v>
      </c>
      <c r="H7710" t="s">
        <v>202</v>
      </c>
      <c r="I7710" s="2">
        <v>4</v>
      </c>
      <c r="J7710" t="s">
        <v>11</v>
      </c>
      <c r="K7710" s="21">
        <f>INDEX(LISTAS!$H:$Q,MATCH(BASE!H7710,LISTAS!$G:$G,0),MATCH(BASE!J7710,LISTAS!$H$3:$Q$3,0))*Tabela3[[#This Row],[QUANTIDADE]]</f>
        <v>80</v>
      </c>
      <c r="L7710" s="2" t="str">
        <f>TEXT(Tabela3[[#This Row],[DATA]],"MM")</f>
        <v>06</v>
      </c>
      <c r="M7710" s="2">
        <f>WEEKNUM(Tabela3[[#This Row],[DATA]])</f>
        <v>22</v>
      </c>
      <c r="N7710" s="18">
        <f>YEAR(Tabela3[[#This Row],[DATA]])</f>
        <v>2023</v>
      </c>
    </row>
    <row r="7711" spans="2:14">
      <c r="B7711" s="1">
        <v>45080</v>
      </c>
      <c r="C7711">
        <v>15373</v>
      </c>
      <c r="D7711">
        <f>COUNTIF(C$4:C7711,Tabela3[[#This Row],[COMANDA]])</f>
        <v>3</v>
      </c>
      <c r="E7711" t="s">
        <v>90</v>
      </c>
      <c r="F7711" t="s">
        <v>98</v>
      </c>
      <c r="G7711" t="s">
        <v>8</v>
      </c>
      <c r="H7711" t="s">
        <v>84</v>
      </c>
      <c r="I7711" s="2">
        <v>1</v>
      </c>
      <c r="J7711" t="s">
        <v>11</v>
      </c>
      <c r="K7711" s="21">
        <f>INDEX(LISTAS!$H:$Q,MATCH(BASE!H7711,LISTAS!$G:$G,0),MATCH(BASE!J7711,LISTAS!$H$3:$Q$3,0))*Tabela3[[#This Row],[QUANTIDADE]]</f>
        <v>16</v>
      </c>
      <c r="L7711" s="2" t="str">
        <f>TEXT(Tabela3[[#This Row],[DATA]],"MM")</f>
        <v>06</v>
      </c>
      <c r="M7711" s="2">
        <f>WEEKNUM(Tabela3[[#This Row],[DATA]])</f>
        <v>22</v>
      </c>
      <c r="N7711" s="18">
        <f>YEAR(Tabela3[[#This Row],[DATA]])</f>
        <v>2023</v>
      </c>
    </row>
    <row r="7712" spans="2:14">
      <c r="B7712" s="1">
        <v>45080</v>
      </c>
      <c r="C7712">
        <v>15374</v>
      </c>
      <c r="D7712">
        <f>COUNTIF(C$4:C7712,Tabela3[[#This Row],[COMANDA]])</f>
        <v>1</v>
      </c>
      <c r="E7712" t="s">
        <v>90</v>
      </c>
      <c r="F7712" t="s">
        <v>99</v>
      </c>
      <c r="G7712" t="s">
        <v>8</v>
      </c>
      <c r="H7712" t="s">
        <v>84</v>
      </c>
      <c r="I7712" s="2">
        <v>1</v>
      </c>
      <c r="J7712" t="s">
        <v>11</v>
      </c>
      <c r="K7712" s="21">
        <f>INDEX(LISTAS!$H:$Q,MATCH(BASE!H7712,LISTAS!$G:$G,0),MATCH(BASE!J7712,LISTAS!$H$3:$Q$3,0))*Tabela3[[#This Row],[QUANTIDADE]]</f>
        <v>16</v>
      </c>
      <c r="L7712" s="2" t="str">
        <f>TEXT(Tabela3[[#This Row],[DATA]],"MM")</f>
        <v>06</v>
      </c>
      <c r="M7712" s="2">
        <f>WEEKNUM(Tabela3[[#This Row],[DATA]])</f>
        <v>22</v>
      </c>
      <c r="N7712" s="18">
        <f>YEAR(Tabela3[[#This Row],[DATA]])</f>
        <v>2023</v>
      </c>
    </row>
    <row r="7713" spans="2:14">
      <c r="B7713" s="1">
        <v>45080</v>
      </c>
      <c r="C7713">
        <v>15374</v>
      </c>
      <c r="D7713">
        <f>COUNTIF(C$4:C7713,Tabela3[[#This Row],[COMANDA]])</f>
        <v>2</v>
      </c>
      <c r="E7713" t="s">
        <v>90</v>
      </c>
      <c r="F7713" t="s">
        <v>99</v>
      </c>
      <c r="G7713" t="s">
        <v>10</v>
      </c>
      <c r="H7713" t="s">
        <v>431</v>
      </c>
      <c r="I7713" s="2">
        <v>1</v>
      </c>
      <c r="J7713" t="s">
        <v>11</v>
      </c>
      <c r="K7713" s="21">
        <f>INDEX(LISTAS!$H:$Q,MATCH(BASE!H7713,LISTAS!$G:$G,0),MATCH(BASE!J7713,LISTAS!$H$3:$Q$3,0))*Tabela3[[#This Row],[QUANTIDADE]]</f>
        <v>4</v>
      </c>
      <c r="L7713" s="2" t="str">
        <f>TEXT(Tabela3[[#This Row],[DATA]],"MM")</f>
        <v>06</v>
      </c>
      <c r="M7713" s="2">
        <f>WEEKNUM(Tabela3[[#This Row],[DATA]])</f>
        <v>22</v>
      </c>
      <c r="N7713" s="18">
        <f>YEAR(Tabela3[[#This Row],[DATA]])</f>
        <v>2023</v>
      </c>
    </row>
    <row r="7714" spans="2:14">
      <c r="B7714" s="1">
        <v>45080</v>
      </c>
      <c r="C7714">
        <v>15374</v>
      </c>
      <c r="D7714">
        <f>COUNTIF(C$4:C7714,Tabela3[[#This Row],[COMANDA]])</f>
        <v>3</v>
      </c>
      <c r="E7714" t="s">
        <v>90</v>
      </c>
      <c r="F7714" t="s">
        <v>99</v>
      </c>
      <c r="G7714" t="s">
        <v>10</v>
      </c>
      <c r="H7714" t="s">
        <v>108</v>
      </c>
      <c r="I7714" s="2">
        <v>1</v>
      </c>
      <c r="J7714" t="s">
        <v>12</v>
      </c>
      <c r="K7714" s="21">
        <v>3</v>
      </c>
      <c r="L7714" s="2" t="str">
        <f>TEXT(Tabela3[[#This Row],[DATA]],"MM")</f>
        <v>06</v>
      </c>
      <c r="M7714" s="2">
        <f>WEEKNUM(Tabela3[[#This Row],[DATA]])</f>
        <v>22</v>
      </c>
      <c r="N7714" s="18">
        <f>YEAR(Tabela3[[#This Row],[DATA]])</f>
        <v>2023</v>
      </c>
    </row>
    <row r="7715" spans="2:14">
      <c r="B7715" s="1">
        <v>45080</v>
      </c>
      <c r="C7715">
        <v>15375</v>
      </c>
      <c r="D7715">
        <f>COUNTIF(C$4:C7715,Tabela3[[#This Row],[COMANDA]])</f>
        <v>1</v>
      </c>
      <c r="E7715" t="s">
        <v>90</v>
      </c>
      <c r="F7715" t="s">
        <v>100</v>
      </c>
      <c r="G7715" t="s">
        <v>8</v>
      </c>
      <c r="H7715" t="s">
        <v>202</v>
      </c>
      <c r="I7715" s="2">
        <v>1</v>
      </c>
      <c r="J7715" t="s">
        <v>11</v>
      </c>
      <c r="K7715" s="21">
        <f>INDEX(LISTAS!$H:$Q,MATCH(BASE!H7715,LISTAS!$G:$G,0),MATCH(BASE!J7715,LISTAS!$H$3:$Q$3,0))*Tabela3[[#This Row],[QUANTIDADE]]</f>
        <v>20</v>
      </c>
      <c r="L7715" s="2" t="str">
        <f>TEXT(Tabela3[[#This Row],[DATA]],"MM")</f>
        <v>06</v>
      </c>
      <c r="M7715" s="2">
        <f>WEEKNUM(Tabela3[[#This Row],[DATA]])</f>
        <v>22</v>
      </c>
      <c r="N7715" s="18">
        <f>YEAR(Tabela3[[#This Row],[DATA]])</f>
        <v>2023</v>
      </c>
    </row>
    <row r="7716" spans="2:14">
      <c r="B7716" s="1">
        <v>45080</v>
      </c>
      <c r="C7716">
        <v>15375</v>
      </c>
      <c r="D7716">
        <f>COUNTIF(C$4:C7716,Tabela3[[#This Row],[COMANDA]])</f>
        <v>2</v>
      </c>
      <c r="E7716" t="s">
        <v>90</v>
      </c>
      <c r="F7716" t="s">
        <v>100</v>
      </c>
      <c r="G7716" t="s">
        <v>10</v>
      </c>
      <c r="H7716" t="s">
        <v>123</v>
      </c>
      <c r="I7716" s="2">
        <v>2</v>
      </c>
      <c r="J7716" t="s">
        <v>11</v>
      </c>
      <c r="K7716" s="21">
        <f>INDEX(LISTAS!$H:$Q,MATCH(BASE!H7716,LISTAS!$G:$G,0),MATCH(BASE!J7716,LISTAS!$H$3:$Q$3,0))*Tabela3[[#This Row],[QUANTIDADE]]</f>
        <v>2</v>
      </c>
      <c r="L7716" s="2" t="str">
        <f>TEXT(Tabela3[[#This Row],[DATA]],"MM")</f>
        <v>06</v>
      </c>
      <c r="M7716" s="2">
        <f>WEEKNUM(Tabela3[[#This Row],[DATA]])</f>
        <v>22</v>
      </c>
      <c r="N7716" s="18">
        <f>YEAR(Tabela3[[#This Row],[DATA]])</f>
        <v>2023</v>
      </c>
    </row>
    <row r="7717" spans="2:14">
      <c r="B7717" s="1">
        <v>45080</v>
      </c>
      <c r="C7717">
        <v>15376</v>
      </c>
      <c r="D7717">
        <f>COUNTIF(C$4:C7717,Tabela3[[#This Row],[COMANDA]])</f>
        <v>1</v>
      </c>
      <c r="E7717" t="s">
        <v>90</v>
      </c>
      <c r="F7717" t="s">
        <v>99</v>
      </c>
      <c r="G7717" t="s">
        <v>8</v>
      </c>
      <c r="H7717" t="s">
        <v>204</v>
      </c>
      <c r="I7717" s="2">
        <v>1</v>
      </c>
      <c r="J7717" t="s">
        <v>11</v>
      </c>
      <c r="K7717" s="21">
        <f>INDEX(LISTAS!$H:$Q,MATCH(BASE!H7717,LISTAS!$G:$G,0),MATCH(BASE!J7717,LISTAS!$H$3:$Q$3,0))*Tabela3[[#This Row],[QUANTIDADE]]</f>
        <v>18</v>
      </c>
      <c r="L7717" s="2" t="str">
        <f>TEXT(Tabela3[[#This Row],[DATA]],"MM")</f>
        <v>06</v>
      </c>
      <c r="M7717" s="2">
        <f>WEEKNUM(Tabela3[[#This Row],[DATA]])</f>
        <v>22</v>
      </c>
      <c r="N7717" s="18">
        <f>YEAR(Tabela3[[#This Row],[DATA]])</f>
        <v>2023</v>
      </c>
    </row>
    <row r="7718" spans="2:14">
      <c r="B7718" s="1">
        <v>45080</v>
      </c>
      <c r="C7718">
        <v>15377</v>
      </c>
      <c r="D7718">
        <f>COUNTIF(C$4:C7718,Tabela3[[#This Row],[COMANDA]])</f>
        <v>1</v>
      </c>
      <c r="E7718" t="s">
        <v>90</v>
      </c>
      <c r="F7718" t="s">
        <v>100</v>
      </c>
      <c r="G7718" t="s">
        <v>8</v>
      </c>
      <c r="H7718" t="s">
        <v>202</v>
      </c>
      <c r="I7718" s="2">
        <v>1</v>
      </c>
      <c r="J7718" t="s">
        <v>11</v>
      </c>
      <c r="K7718" s="21">
        <f>INDEX(LISTAS!$H:$Q,MATCH(BASE!H7718,LISTAS!$G:$G,0),MATCH(BASE!J7718,LISTAS!$H$3:$Q$3,0))*Tabela3[[#This Row],[QUANTIDADE]]</f>
        <v>20</v>
      </c>
      <c r="L7718" s="2" t="str">
        <f>TEXT(Tabela3[[#This Row],[DATA]],"MM")</f>
        <v>06</v>
      </c>
      <c r="M7718" s="2">
        <f>WEEKNUM(Tabela3[[#This Row],[DATA]])</f>
        <v>22</v>
      </c>
      <c r="N7718" s="18">
        <f>YEAR(Tabela3[[#This Row],[DATA]])</f>
        <v>2023</v>
      </c>
    </row>
    <row r="7719" spans="2:14">
      <c r="B7719" s="1">
        <v>45080</v>
      </c>
      <c r="C7719">
        <v>15378</v>
      </c>
      <c r="D7719">
        <f>COUNTIF(C$4:C7719,Tabela3[[#This Row],[COMANDA]])</f>
        <v>1</v>
      </c>
      <c r="E7719" t="s">
        <v>90</v>
      </c>
      <c r="F7719" t="s">
        <v>98</v>
      </c>
      <c r="G7719" t="s">
        <v>8</v>
      </c>
      <c r="H7719" t="s">
        <v>206</v>
      </c>
      <c r="I7719" s="2">
        <v>1</v>
      </c>
      <c r="J7719" t="s">
        <v>11</v>
      </c>
      <c r="K7719" s="21">
        <f>INDEX(LISTAS!$H:$Q,MATCH(BASE!H7719,LISTAS!$G:$G,0),MATCH(BASE!J7719,LISTAS!$H$3:$Q$3,0))*Tabela3[[#This Row],[QUANTIDADE]]</f>
        <v>18</v>
      </c>
      <c r="L7719" s="2" t="str">
        <f>TEXT(Tabela3[[#This Row],[DATA]],"MM")</f>
        <v>06</v>
      </c>
      <c r="M7719" s="2">
        <f>WEEKNUM(Tabela3[[#This Row],[DATA]])</f>
        <v>22</v>
      </c>
      <c r="N7719" s="18">
        <f>YEAR(Tabela3[[#This Row],[DATA]])</f>
        <v>2023</v>
      </c>
    </row>
    <row r="7720" spans="2:14">
      <c r="B7720" s="1">
        <v>45080</v>
      </c>
      <c r="C7720">
        <v>15379</v>
      </c>
      <c r="D7720">
        <f>COUNTIF(C$4:C7720,Tabela3[[#This Row],[COMANDA]])</f>
        <v>1</v>
      </c>
      <c r="E7720" t="s">
        <v>90</v>
      </c>
      <c r="F7720" t="s">
        <v>99</v>
      </c>
      <c r="G7720" t="s">
        <v>8</v>
      </c>
      <c r="H7720" t="s">
        <v>202</v>
      </c>
      <c r="I7720" s="2">
        <v>1</v>
      </c>
      <c r="J7720" t="s">
        <v>11</v>
      </c>
      <c r="K7720" s="21">
        <f>INDEX(LISTAS!$H:$Q,MATCH(BASE!H7720,LISTAS!$G:$G,0),MATCH(BASE!J7720,LISTAS!$H$3:$Q$3,0))*Tabela3[[#This Row],[QUANTIDADE]]</f>
        <v>20</v>
      </c>
      <c r="L7720" s="2" t="str">
        <f>TEXT(Tabela3[[#This Row],[DATA]],"MM")</f>
        <v>06</v>
      </c>
      <c r="M7720" s="2">
        <f>WEEKNUM(Tabela3[[#This Row],[DATA]])</f>
        <v>22</v>
      </c>
      <c r="N7720" s="18">
        <f>YEAR(Tabela3[[#This Row],[DATA]])</f>
        <v>2023</v>
      </c>
    </row>
    <row r="7721" spans="2:14">
      <c r="B7721" s="1">
        <v>45080</v>
      </c>
      <c r="C7721">
        <v>15380</v>
      </c>
      <c r="D7721">
        <f>COUNTIF(C$4:C7721,Tabela3[[#This Row],[COMANDA]])</f>
        <v>1</v>
      </c>
      <c r="E7721" t="s">
        <v>90</v>
      </c>
      <c r="F7721" t="s">
        <v>100</v>
      </c>
      <c r="G7721" t="s">
        <v>8</v>
      </c>
      <c r="H7721" t="s">
        <v>202</v>
      </c>
      <c r="I7721" s="2">
        <v>1</v>
      </c>
      <c r="J7721" t="s">
        <v>11</v>
      </c>
      <c r="K7721" s="21">
        <f>INDEX(LISTAS!$H:$Q,MATCH(BASE!H7721,LISTAS!$G:$G,0),MATCH(BASE!J7721,LISTAS!$H$3:$Q$3,0))*Tabela3[[#This Row],[QUANTIDADE]]</f>
        <v>20</v>
      </c>
      <c r="L7721" s="2" t="str">
        <f>TEXT(Tabela3[[#This Row],[DATA]],"MM")</f>
        <v>06</v>
      </c>
      <c r="M7721" s="2">
        <f>WEEKNUM(Tabela3[[#This Row],[DATA]])</f>
        <v>22</v>
      </c>
      <c r="N7721" s="18">
        <f>YEAR(Tabela3[[#This Row],[DATA]])</f>
        <v>2023</v>
      </c>
    </row>
    <row r="7722" spans="2:14">
      <c r="B7722" s="1">
        <v>45080</v>
      </c>
      <c r="C7722">
        <v>15381</v>
      </c>
      <c r="D7722">
        <f>COUNTIF(C$4:C7722,Tabela3[[#This Row],[COMANDA]])</f>
        <v>1</v>
      </c>
      <c r="E7722" t="s">
        <v>90</v>
      </c>
      <c r="F7722" t="s">
        <v>98</v>
      </c>
      <c r="G7722" t="s">
        <v>8</v>
      </c>
      <c r="H7722" t="s">
        <v>202</v>
      </c>
      <c r="I7722" s="2">
        <v>1</v>
      </c>
      <c r="J7722" t="s">
        <v>11</v>
      </c>
      <c r="K7722" s="21">
        <f>INDEX(LISTAS!$H:$Q,MATCH(BASE!H7722,LISTAS!$G:$G,0),MATCH(BASE!J7722,LISTAS!$H$3:$Q$3,0))*Tabela3[[#This Row],[QUANTIDADE]]</f>
        <v>20</v>
      </c>
      <c r="L7722" s="2" t="str">
        <f>TEXT(Tabela3[[#This Row],[DATA]],"MM")</f>
        <v>06</v>
      </c>
      <c r="M7722" s="2">
        <f>WEEKNUM(Tabela3[[#This Row],[DATA]])</f>
        <v>22</v>
      </c>
      <c r="N7722" s="18">
        <f>YEAR(Tabela3[[#This Row],[DATA]])</f>
        <v>2023</v>
      </c>
    </row>
    <row r="7723" spans="2:14">
      <c r="B7723" s="1">
        <v>45080</v>
      </c>
      <c r="C7723">
        <v>15381</v>
      </c>
      <c r="D7723">
        <f>COUNTIF(C$4:C7723,Tabela3[[#This Row],[COMANDA]])</f>
        <v>2</v>
      </c>
      <c r="E7723" t="s">
        <v>90</v>
      </c>
      <c r="F7723" t="s">
        <v>98</v>
      </c>
      <c r="G7723" t="s">
        <v>9</v>
      </c>
      <c r="H7723" t="s">
        <v>148</v>
      </c>
      <c r="I7723" s="2">
        <v>1</v>
      </c>
      <c r="J7723" t="s">
        <v>12</v>
      </c>
      <c r="K7723" s="21">
        <f>INDEX(LISTAS!$H:$Q,MATCH(BASE!H7723,LISTAS!$G:$G,0),MATCH(BASE!J7723,LISTAS!$H$3:$Q$3,0))*Tabela3[[#This Row],[QUANTIDADE]]</f>
        <v>3.5</v>
      </c>
      <c r="L7723" s="2" t="str">
        <f>TEXT(Tabela3[[#This Row],[DATA]],"MM")</f>
        <v>06</v>
      </c>
      <c r="M7723" s="2">
        <f>WEEKNUM(Tabela3[[#This Row],[DATA]])</f>
        <v>22</v>
      </c>
      <c r="N7723" s="18">
        <f>YEAR(Tabela3[[#This Row],[DATA]])</f>
        <v>2023</v>
      </c>
    </row>
    <row r="7724" spans="2:14">
      <c r="B7724" s="1">
        <v>45080</v>
      </c>
      <c r="C7724">
        <v>15382</v>
      </c>
      <c r="D7724">
        <f>COUNTIF(C$4:C7724,Tabela3[[#This Row],[COMANDA]])</f>
        <v>1</v>
      </c>
      <c r="E7724" t="s">
        <v>90</v>
      </c>
      <c r="F7724" t="s">
        <v>99</v>
      </c>
      <c r="G7724" t="s">
        <v>8</v>
      </c>
      <c r="H7724" t="s">
        <v>206</v>
      </c>
      <c r="I7724" s="2">
        <v>1</v>
      </c>
      <c r="J7724" t="s">
        <v>11</v>
      </c>
      <c r="K7724" s="21">
        <f>INDEX(LISTAS!$H:$Q,MATCH(BASE!H7724,LISTAS!$G:$G,0),MATCH(BASE!J7724,LISTAS!$H$3:$Q$3,0))*Tabela3[[#This Row],[QUANTIDADE]]</f>
        <v>18</v>
      </c>
      <c r="L7724" s="2" t="str">
        <f>TEXT(Tabela3[[#This Row],[DATA]],"MM")</f>
        <v>06</v>
      </c>
      <c r="M7724" s="2">
        <f>WEEKNUM(Tabela3[[#This Row],[DATA]])</f>
        <v>22</v>
      </c>
      <c r="N7724" s="18">
        <f>YEAR(Tabela3[[#This Row],[DATA]])</f>
        <v>2023</v>
      </c>
    </row>
    <row r="7725" spans="2:14">
      <c r="B7725" s="1">
        <v>45080</v>
      </c>
      <c r="C7725">
        <v>15383</v>
      </c>
      <c r="D7725">
        <f>COUNTIF(C$4:C7725,Tabela3[[#This Row],[COMANDA]])</f>
        <v>1</v>
      </c>
      <c r="E7725" t="s">
        <v>90</v>
      </c>
      <c r="F7725" t="s">
        <v>98</v>
      </c>
      <c r="G7725" t="s">
        <v>8</v>
      </c>
      <c r="H7725" t="s">
        <v>204</v>
      </c>
      <c r="I7725" s="2">
        <v>1</v>
      </c>
      <c r="J7725" t="s">
        <v>11</v>
      </c>
      <c r="K7725" s="21">
        <f>INDEX(LISTAS!$H:$Q,MATCH(BASE!H7725,LISTAS!$G:$G,0),MATCH(BASE!J7725,LISTAS!$H$3:$Q$3,0))*Tabela3[[#This Row],[QUANTIDADE]]</f>
        <v>18</v>
      </c>
      <c r="L7725" s="2" t="str">
        <f>TEXT(Tabela3[[#This Row],[DATA]],"MM")</f>
        <v>06</v>
      </c>
      <c r="M7725" s="2">
        <f>WEEKNUM(Tabela3[[#This Row],[DATA]])</f>
        <v>22</v>
      </c>
      <c r="N7725" s="18">
        <f>YEAR(Tabela3[[#This Row],[DATA]])</f>
        <v>2023</v>
      </c>
    </row>
    <row r="7726" spans="2:14">
      <c r="B7726" s="1">
        <v>45080</v>
      </c>
      <c r="C7726">
        <v>15383</v>
      </c>
      <c r="D7726">
        <f>COUNTIF(C$4:C7726,Tabela3[[#This Row],[COMANDA]])</f>
        <v>2</v>
      </c>
      <c r="E7726" t="s">
        <v>90</v>
      </c>
      <c r="F7726" t="s">
        <v>98</v>
      </c>
      <c r="G7726" t="s">
        <v>9</v>
      </c>
      <c r="H7726" t="s">
        <v>138</v>
      </c>
      <c r="I7726" s="2">
        <v>1</v>
      </c>
      <c r="J7726" t="s">
        <v>12</v>
      </c>
      <c r="K7726" s="21">
        <f>INDEX(LISTAS!$H:$Q,MATCH(BASE!H7726,LISTAS!$G:$G,0),MATCH(BASE!J7726,LISTAS!$H$3:$Q$3,0))*Tabela3[[#This Row],[QUANTIDADE]]</f>
        <v>4.5</v>
      </c>
      <c r="L7726" s="2" t="str">
        <f>TEXT(Tabela3[[#This Row],[DATA]],"MM")</f>
        <v>06</v>
      </c>
      <c r="M7726" s="2">
        <f>WEEKNUM(Tabela3[[#This Row],[DATA]])</f>
        <v>22</v>
      </c>
      <c r="N7726" s="18">
        <f>YEAR(Tabela3[[#This Row],[DATA]])</f>
        <v>2023</v>
      </c>
    </row>
    <row r="7727" spans="2:14">
      <c r="B7727" s="1">
        <v>45080</v>
      </c>
      <c r="C7727">
        <v>15384</v>
      </c>
      <c r="D7727">
        <f>COUNTIF(C$4:C7727,Tabela3[[#This Row],[COMANDA]])</f>
        <v>1</v>
      </c>
      <c r="E7727" t="s">
        <v>90</v>
      </c>
      <c r="F7727" t="s">
        <v>100</v>
      </c>
      <c r="G7727" t="s">
        <v>8</v>
      </c>
      <c r="H7727" t="s">
        <v>203</v>
      </c>
      <c r="I7727" s="2">
        <v>1</v>
      </c>
      <c r="J7727" t="s">
        <v>11</v>
      </c>
      <c r="K7727" s="21">
        <f>INDEX(LISTAS!$H:$Q,MATCH(BASE!H7727,LISTAS!$G:$G,0),MATCH(BASE!J7727,LISTAS!$H$3:$Q$3,0))*Tabela3[[#This Row],[QUANTIDADE]]</f>
        <v>20</v>
      </c>
      <c r="L7727" s="2" t="str">
        <f>TEXT(Tabela3[[#This Row],[DATA]],"MM")</f>
        <v>06</v>
      </c>
      <c r="M7727" s="2">
        <f>WEEKNUM(Tabela3[[#This Row],[DATA]])</f>
        <v>22</v>
      </c>
      <c r="N7727" s="18">
        <f>YEAR(Tabela3[[#This Row],[DATA]])</f>
        <v>2023</v>
      </c>
    </row>
    <row r="7728" spans="2:14">
      <c r="B7728" s="1">
        <v>45080</v>
      </c>
      <c r="C7728">
        <v>15385</v>
      </c>
      <c r="D7728">
        <f>COUNTIF(C$4:C7728,Tabela3[[#This Row],[COMANDA]])</f>
        <v>1</v>
      </c>
      <c r="E7728" t="s">
        <v>90</v>
      </c>
      <c r="F7728" t="s">
        <v>98</v>
      </c>
      <c r="G7728" t="s">
        <v>8</v>
      </c>
      <c r="H7728" t="s">
        <v>43</v>
      </c>
      <c r="I7728" s="2">
        <v>1</v>
      </c>
      <c r="J7728" t="s">
        <v>11</v>
      </c>
      <c r="K7728" s="21">
        <f>INDEX(LISTAS!$H:$Q,MATCH(BASE!H7728,LISTAS!$G:$G,0),MATCH(BASE!J7728,LISTAS!$H$3:$Q$3,0))*Tabela3[[#This Row],[QUANTIDADE]]</f>
        <v>18</v>
      </c>
      <c r="L7728" s="2" t="str">
        <f>TEXT(Tabela3[[#This Row],[DATA]],"MM")</f>
        <v>06</v>
      </c>
      <c r="M7728" s="2">
        <f>WEEKNUM(Tabela3[[#This Row],[DATA]])</f>
        <v>22</v>
      </c>
      <c r="N7728" s="18">
        <f>YEAR(Tabela3[[#This Row],[DATA]])</f>
        <v>2023</v>
      </c>
    </row>
    <row r="7729" spans="2:14">
      <c r="B7729" s="1">
        <v>45080</v>
      </c>
      <c r="C7729">
        <v>15385</v>
      </c>
      <c r="D7729">
        <f>COUNTIF(C$4:C7729,Tabela3[[#This Row],[COMANDA]])</f>
        <v>2</v>
      </c>
      <c r="E7729" t="s">
        <v>90</v>
      </c>
      <c r="F7729" t="s">
        <v>98</v>
      </c>
      <c r="G7729" t="s">
        <v>10</v>
      </c>
      <c r="H7729" t="s">
        <v>220</v>
      </c>
      <c r="I7729" s="2">
        <v>1</v>
      </c>
      <c r="J7729" t="s">
        <v>11</v>
      </c>
      <c r="K7729" s="21">
        <f>INDEX(LISTAS!$H:$Q,MATCH(BASE!H7729,LISTAS!$G:$G,0),MATCH(BASE!J7729,LISTAS!$H$3:$Q$3,0))*Tabela3[[#This Row],[QUANTIDADE]]</f>
        <v>4</v>
      </c>
      <c r="L7729" s="2" t="str">
        <f>TEXT(Tabela3[[#This Row],[DATA]],"MM")</f>
        <v>06</v>
      </c>
      <c r="M7729" s="2">
        <f>WEEKNUM(Tabela3[[#This Row],[DATA]])</f>
        <v>22</v>
      </c>
      <c r="N7729" s="18">
        <f>YEAR(Tabela3[[#This Row],[DATA]])</f>
        <v>2023</v>
      </c>
    </row>
    <row r="7730" spans="2:14">
      <c r="B7730" s="1">
        <v>45080</v>
      </c>
      <c r="C7730">
        <v>15386</v>
      </c>
      <c r="D7730">
        <f>COUNTIF(C$4:C7730,Tabela3[[#This Row],[COMANDA]])</f>
        <v>1</v>
      </c>
      <c r="E7730" t="s">
        <v>90</v>
      </c>
      <c r="F7730" t="s">
        <v>98</v>
      </c>
      <c r="G7730" t="s">
        <v>8</v>
      </c>
      <c r="H7730" t="s">
        <v>206</v>
      </c>
      <c r="I7730" s="2">
        <v>1</v>
      </c>
      <c r="J7730" t="s">
        <v>11</v>
      </c>
      <c r="K7730" s="21">
        <f>INDEX(LISTAS!$H:$Q,MATCH(BASE!H7730,LISTAS!$G:$G,0),MATCH(BASE!J7730,LISTAS!$H$3:$Q$3,0))*Tabela3[[#This Row],[QUANTIDADE]]</f>
        <v>18</v>
      </c>
      <c r="L7730" s="2" t="str">
        <f>TEXT(Tabela3[[#This Row],[DATA]],"MM")</f>
        <v>06</v>
      </c>
      <c r="M7730" s="2">
        <f>WEEKNUM(Tabela3[[#This Row],[DATA]])</f>
        <v>22</v>
      </c>
      <c r="N7730" s="18">
        <f>YEAR(Tabela3[[#This Row],[DATA]])</f>
        <v>2023</v>
      </c>
    </row>
    <row r="7731" spans="2:14">
      <c r="B7731" s="1">
        <v>45080</v>
      </c>
      <c r="C7731">
        <v>15386</v>
      </c>
      <c r="D7731">
        <f>COUNTIF(C$4:C7731,Tabela3[[#This Row],[COMANDA]])</f>
        <v>2</v>
      </c>
      <c r="E7731" t="s">
        <v>90</v>
      </c>
      <c r="F7731" t="s">
        <v>98</v>
      </c>
      <c r="G7731" t="s">
        <v>10</v>
      </c>
      <c r="H7731" t="s">
        <v>123</v>
      </c>
      <c r="I7731" s="2">
        <v>1</v>
      </c>
      <c r="J7731" t="s">
        <v>11</v>
      </c>
      <c r="K7731" s="21">
        <f>INDEX(LISTAS!$H:$Q,MATCH(BASE!H7731,LISTAS!$G:$G,0),MATCH(BASE!J7731,LISTAS!$H$3:$Q$3,0))*Tabela3[[#This Row],[QUANTIDADE]]</f>
        <v>1</v>
      </c>
      <c r="L7731" s="2" t="str">
        <f>TEXT(Tabela3[[#This Row],[DATA]],"MM")</f>
        <v>06</v>
      </c>
      <c r="M7731" s="2">
        <f>WEEKNUM(Tabela3[[#This Row],[DATA]])</f>
        <v>22</v>
      </c>
      <c r="N7731" s="18">
        <f>YEAR(Tabela3[[#This Row],[DATA]])</f>
        <v>2023</v>
      </c>
    </row>
    <row r="7732" spans="2:14">
      <c r="B7732" s="1">
        <v>45080</v>
      </c>
      <c r="C7732">
        <v>15386</v>
      </c>
      <c r="D7732">
        <f>COUNTIF(C$4:C7732,Tabela3[[#This Row],[COMANDA]])</f>
        <v>3</v>
      </c>
      <c r="E7732" t="s">
        <v>90</v>
      </c>
      <c r="F7732" t="s">
        <v>98</v>
      </c>
      <c r="G7732" t="s">
        <v>9</v>
      </c>
      <c r="H7732" t="s">
        <v>126</v>
      </c>
      <c r="I7732" s="2">
        <v>1</v>
      </c>
      <c r="J7732" t="s">
        <v>12</v>
      </c>
      <c r="K7732" s="21">
        <f>INDEX(LISTAS!$H:$Q,MATCH(BASE!H7732,LISTAS!$G:$G,0),MATCH(BASE!J7732,LISTAS!$H$3:$Q$3,0))*Tabela3[[#This Row],[QUANTIDADE]]</f>
        <v>4</v>
      </c>
      <c r="L7732" s="2" t="str">
        <f>TEXT(Tabela3[[#This Row],[DATA]],"MM")</f>
        <v>06</v>
      </c>
      <c r="M7732" s="2">
        <f>WEEKNUM(Tabela3[[#This Row],[DATA]])</f>
        <v>22</v>
      </c>
      <c r="N7732" s="18">
        <f>YEAR(Tabela3[[#This Row],[DATA]])</f>
        <v>2023</v>
      </c>
    </row>
    <row r="7733" spans="2:14">
      <c r="B7733" s="1">
        <v>45080</v>
      </c>
      <c r="C7733">
        <v>15387</v>
      </c>
      <c r="D7733">
        <f>COUNTIF(C$4:C7733,Tabela3[[#This Row],[COMANDA]])</f>
        <v>1</v>
      </c>
      <c r="E7733" t="s">
        <v>90</v>
      </c>
      <c r="F7733" t="s">
        <v>98</v>
      </c>
      <c r="G7733" t="s">
        <v>8</v>
      </c>
      <c r="H7733" t="s">
        <v>206</v>
      </c>
      <c r="I7733" s="2">
        <v>1</v>
      </c>
      <c r="J7733" t="s">
        <v>11</v>
      </c>
      <c r="K7733" s="21">
        <f>INDEX(LISTAS!$H:$Q,MATCH(BASE!H7733,LISTAS!$G:$G,0),MATCH(BASE!J7733,LISTAS!$H$3:$Q$3,0))*Tabela3[[#This Row],[QUANTIDADE]]</f>
        <v>18</v>
      </c>
      <c r="L7733" s="2" t="str">
        <f>TEXT(Tabela3[[#This Row],[DATA]],"MM")</f>
        <v>06</v>
      </c>
      <c r="M7733" s="2">
        <f>WEEKNUM(Tabela3[[#This Row],[DATA]])</f>
        <v>22</v>
      </c>
      <c r="N7733" s="18">
        <f>YEAR(Tabela3[[#This Row],[DATA]])</f>
        <v>2023</v>
      </c>
    </row>
    <row r="7734" spans="2:14">
      <c r="B7734" s="1">
        <v>45080</v>
      </c>
      <c r="C7734">
        <v>15387</v>
      </c>
      <c r="D7734">
        <f>COUNTIF(C$4:C7734,Tabela3[[#This Row],[COMANDA]])</f>
        <v>2</v>
      </c>
      <c r="E7734" t="s">
        <v>90</v>
      </c>
      <c r="F7734" t="s">
        <v>98</v>
      </c>
      <c r="G7734" t="s">
        <v>9</v>
      </c>
      <c r="H7734" t="s">
        <v>59</v>
      </c>
      <c r="I7734" s="2">
        <v>1</v>
      </c>
      <c r="J7734" t="s">
        <v>11</v>
      </c>
      <c r="K7734" s="21">
        <f>INDEX(LISTAS!$H:$Q,MATCH(BASE!H7734,LISTAS!$G:$G,0),MATCH(BASE!J7734,LISTAS!$H$3:$Q$3,0))*Tabela3[[#This Row],[QUANTIDADE]]</f>
        <v>3</v>
      </c>
      <c r="L7734" s="2" t="str">
        <f>TEXT(Tabela3[[#This Row],[DATA]],"MM")</f>
        <v>06</v>
      </c>
      <c r="M7734" s="2">
        <f>WEEKNUM(Tabela3[[#This Row],[DATA]])</f>
        <v>22</v>
      </c>
      <c r="N7734" s="18">
        <f>YEAR(Tabela3[[#This Row],[DATA]])</f>
        <v>2023</v>
      </c>
    </row>
    <row r="7735" spans="2:14">
      <c r="B7735" s="1">
        <v>45080</v>
      </c>
      <c r="C7735">
        <v>15387</v>
      </c>
      <c r="D7735">
        <f>COUNTIF(C$4:C7735,Tabela3[[#This Row],[COMANDA]])</f>
        <v>3</v>
      </c>
      <c r="E7735" t="s">
        <v>90</v>
      </c>
      <c r="F7735" t="s">
        <v>98</v>
      </c>
      <c r="G7735" t="s">
        <v>10</v>
      </c>
      <c r="H7735" t="s">
        <v>119</v>
      </c>
      <c r="I7735" s="2">
        <v>1</v>
      </c>
      <c r="J7735" t="s">
        <v>11</v>
      </c>
      <c r="K7735" s="21">
        <f>INDEX(LISTAS!$H:$Q,MATCH(BASE!H7735,LISTAS!$G:$G,0),MATCH(BASE!J7735,LISTAS!$H$3:$Q$3,0))*Tabela3[[#This Row],[QUANTIDADE]]</f>
        <v>6</v>
      </c>
      <c r="L7735" s="2" t="str">
        <f>TEXT(Tabela3[[#This Row],[DATA]],"MM")</f>
        <v>06</v>
      </c>
      <c r="M7735" s="2">
        <f>WEEKNUM(Tabela3[[#This Row],[DATA]])</f>
        <v>22</v>
      </c>
      <c r="N7735" s="18">
        <f>YEAR(Tabela3[[#This Row],[DATA]])</f>
        <v>2023</v>
      </c>
    </row>
    <row r="7736" spans="2:14">
      <c r="B7736" s="1">
        <v>45080</v>
      </c>
      <c r="C7736">
        <v>15388</v>
      </c>
      <c r="D7736">
        <f>COUNTIF(C$4:C7736,Tabela3[[#This Row],[COMANDA]])</f>
        <v>1</v>
      </c>
      <c r="E7736" t="s">
        <v>90</v>
      </c>
      <c r="F7736" t="s">
        <v>99</v>
      </c>
      <c r="G7736" t="s">
        <v>8</v>
      </c>
      <c r="H7736" t="s">
        <v>206</v>
      </c>
      <c r="I7736" s="2">
        <v>1</v>
      </c>
      <c r="J7736" t="s">
        <v>11</v>
      </c>
      <c r="K7736" s="21">
        <f>INDEX(LISTAS!$H:$Q,MATCH(BASE!H7736,LISTAS!$G:$G,0),MATCH(BASE!J7736,LISTAS!$H$3:$Q$3,0))*Tabela3[[#This Row],[QUANTIDADE]]</f>
        <v>18</v>
      </c>
      <c r="L7736" s="2" t="str">
        <f>TEXT(Tabela3[[#This Row],[DATA]],"MM")</f>
        <v>06</v>
      </c>
      <c r="M7736" s="2">
        <f>WEEKNUM(Tabela3[[#This Row],[DATA]])</f>
        <v>22</v>
      </c>
      <c r="N7736" s="18">
        <f>YEAR(Tabela3[[#This Row],[DATA]])</f>
        <v>2023</v>
      </c>
    </row>
    <row r="7737" spans="2:14">
      <c r="B7737" s="1">
        <v>45080</v>
      </c>
      <c r="C7737">
        <v>15388</v>
      </c>
      <c r="D7737">
        <f>COUNTIF(C$4:C7737,Tabela3[[#This Row],[COMANDA]])</f>
        <v>2</v>
      </c>
      <c r="E7737" t="s">
        <v>90</v>
      </c>
      <c r="F7737" t="s">
        <v>99</v>
      </c>
      <c r="G7737" t="s">
        <v>9</v>
      </c>
      <c r="H7737" t="s">
        <v>58</v>
      </c>
      <c r="I7737" s="2">
        <v>1</v>
      </c>
      <c r="J7737" t="s">
        <v>11</v>
      </c>
      <c r="K7737" s="21">
        <f>INDEX(LISTAS!$H:$Q,MATCH(BASE!H7737,LISTAS!$G:$G,0),MATCH(BASE!J7737,LISTAS!$H$3:$Q$3,0))*Tabela3[[#This Row],[QUANTIDADE]]</f>
        <v>5</v>
      </c>
      <c r="L7737" s="2" t="str">
        <f>TEXT(Tabela3[[#This Row],[DATA]],"MM")</f>
        <v>06</v>
      </c>
      <c r="M7737" s="2">
        <f>WEEKNUM(Tabela3[[#This Row],[DATA]])</f>
        <v>22</v>
      </c>
      <c r="N7737" s="18">
        <f>YEAR(Tabela3[[#This Row],[DATA]])</f>
        <v>2023</v>
      </c>
    </row>
    <row r="7738" spans="2:14">
      <c r="B7738" s="1">
        <v>45080</v>
      </c>
      <c r="C7738">
        <v>15389</v>
      </c>
      <c r="D7738">
        <f>COUNTIF(C$4:C7738,Tabela3[[#This Row],[COMANDA]])</f>
        <v>1</v>
      </c>
      <c r="E7738" t="s">
        <v>90</v>
      </c>
      <c r="F7738" t="s">
        <v>100</v>
      </c>
      <c r="G7738" t="s">
        <v>8</v>
      </c>
      <c r="H7738" t="s">
        <v>204</v>
      </c>
      <c r="I7738" s="2">
        <v>1</v>
      </c>
      <c r="J7738" t="s">
        <v>11</v>
      </c>
      <c r="K7738" s="21">
        <f>INDEX(LISTAS!$H:$Q,MATCH(BASE!H7738,LISTAS!$G:$G,0),MATCH(BASE!J7738,LISTAS!$H$3:$Q$3,0))*Tabela3[[#This Row],[QUANTIDADE]]</f>
        <v>18</v>
      </c>
      <c r="L7738" s="2" t="str">
        <f>TEXT(Tabela3[[#This Row],[DATA]],"MM")</f>
        <v>06</v>
      </c>
      <c r="M7738" s="2">
        <f>WEEKNUM(Tabela3[[#This Row],[DATA]])</f>
        <v>22</v>
      </c>
      <c r="N7738" s="18">
        <f>YEAR(Tabela3[[#This Row],[DATA]])</f>
        <v>2023</v>
      </c>
    </row>
    <row r="7739" spans="2:14">
      <c r="B7739" s="1">
        <v>45080</v>
      </c>
      <c r="C7739">
        <v>15389</v>
      </c>
      <c r="D7739">
        <f>COUNTIF(C$4:C7739,Tabela3[[#This Row],[COMANDA]])</f>
        <v>2</v>
      </c>
      <c r="E7739" t="s">
        <v>90</v>
      </c>
      <c r="F7739" t="s">
        <v>100</v>
      </c>
      <c r="G7739" t="s">
        <v>9</v>
      </c>
      <c r="H7739" t="s">
        <v>131</v>
      </c>
      <c r="I7739" s="2">
        <v>1</v>
      </c>
      <c r="J7739" t="s">
        <v>12</v>
      </c>
      <c r="K7739" s="21">
        <f>INDEX(LISTAS!$H:$Q,MATCH(BASE!H7739,LISTAS!$G:$G,0),MATCH(BASE!J7739,LISTAS!$H$3:$Q$3,0))*Tabela3[[#This Row],[QUANTIDADE]]</f>
        <v>4.5</v>
      </c>
      <c r="L7739" s="2" t="str">
        <f>TEXT(Tabela3[[#This Row],[DATA]],"MM")</f>
        <v>06</v>
      </c>
      <c r="M7739" s="2">
        <f>WEEKNUM(Tabela3[[#This Row],[DATA]])</f>
        <v>22</v>
      </c>
      <c r="N7739" s="18">
        <f>YEAR(Tabela3[[#This Row],[DATA]])</f>
        <v>2023</v>
      </c>
    </row>
    <row r="7740" spans="2:14">
      <c r="B7740" s="1">
        <v>45080</v>
      </c>
      <c r="C7740">
        <v>15390</v>
      </c>
      <c r="D7740">
        <f>COUNTIF(C$4:C7740,Tabela3[[#This Row],[COMANDA]])</f>
        <v>1</v>
      </c>
      <c r="E7740" t="s">
        <v>90</v>
      </c>
      <c r="F7740" t="s">
        <v>99</v>
      </c>
      <c r="G7740" t="s">
        <v>8</v>
      </c>
      <c r="H7740" t="s">
        <v>40</v>
      </c>
      <c r="I7740" s="2">
        <v>1</v>
      </c>
      <c r="J7740" t="s">
        <v>11</v>
      </c>
      <c r="K7740" s="21">
        <f>INDEX(LISTAS!$H:$Q,MATCH(BASE!H7740,LISTAS!$G:$G,0),MATCH(BASE!J7740,LISTAS!$H$3:$Q$3,0))*Tabela3[[#This Row],[QUANTIDADE]]</f>
        <v>14</v>
      </c>
      <c r="L7740" s="2" t="str">
        <f>TEXT(Tabela3[[#This Row],[DATA]],"MM")</f>
        <v>06</v>
      </c>
      <c r="M7740" s="2">
        <f>WEEKNUM(Tabela3[[#This Row],[DATA]])</f>
        <v>22</v>
      </c>
      <c r="N7740" s="18">
        <f>YEAR(Tabela3[[#This Row],[DATA]])</f>
        <v>2023</v>
      </c>
    </row>
    <row r="7741" spans="2:14">
      <c r="B7741" s="1">
        <v>45080</v>
      </c>
      <c r="C7741">
        <v>15390</v>
      </c>
      <c r="D7741">
        <f>COUNTIF(C$4:C7741,Tabela3[[#This Row],[COMANDA]])</f>
        <v>2</v>
      </c>
      <c r="E7741" t="s">
        <v>90</v>
      </c>
      <c r="F7741" t="s">
        <v>99</v>
      </c>
      <c r="G7741" t="s">
        <v>9</v>
      </c>
      <c r="H7741" t="s">
        <v>140</v>
      </c>
      <c r="I7741" s="2">
        <v>1</v>
      </c>
      <c r="J7741" t="s">
        <v>12</v>
      </c>
      <c r="K7741" s="21">
        <f>INDEX(LISTAS!$H:$Q,MATCH(BASE!H7741,LISTAS!$G:$G,0),MATCH(BASE!J7741,LISTAS!$H$3:$Q$3,0))*Tabela3[[#This Row],[QUANTIDADE]]</f>
        <v>3.5</v>
      </c>
      <c r="L7741" s="2" t="str">
        <f>TEXT(Tabela3[[#This Row],[DATA]],"MM")</f>
        <v>06</v>
      </c>
      <c r="M7741" s="2">
        <f>WEEKNUM(Tabela3[[#This Row],[DATA]])</f>
        <v>22</v>
      </c>
      <c r="N7741" s="18">
        <f>YEAR(Tabela3[[#This Row],[DATA]])</f>
        <v>2023</v>
      </c>
    </row>
    <row r="7742" spans="2:14">
      <c r="B7742" s="1">
        <v>45080</v>
      </c>
      <c r="C7742">
        <v>15391</v>
      </c>
      <c r="D7742">
        <f>COUNTIF(C$4:C7742,Tabela3[[#This Row],[COMANDA]])</f>
        <v>1</v>
      </c>
      <c r="E7742" t="s">
        <v>90</v>
      </c>
      <c r="F7742" t="s">
        <v>99</v>
      </c>
      <c r="G7742" t="s">
        <v>8</v>
      </c>
      <c r="H7742" t="s">
        <v>206</v>
      </c>
      <c r="I7742" s="2">
        <v>1</v>
      </c>
      <c r="J7742" t="s">
        <v>11</v>
      </c>
      <c r="K7742" s="21">
        <f>INDEX(LISTAS!$H:$Q,MATCH(BASE!H7742,LISTAS!$G:$G,0),MATCH(BASE!J7742,LISTAS!$H$3:$Q$3,0))*Tabela3[[#This Row],[QUANTIDADE]]</f>
        <v>18</v>
      </c>
      <c r="L7742" s="2" t="str">
        <f>TEXT(Tabela3[[#This Row],[DATA]],"MM")</f>
        <v>06</v>
      </c>
      <c r="M7742" s="2">
        <f>WEEKNUM(Tabela3[[#This Row],[DATA]])</f>
        <v>22</v>
      </c>
      <c r="N7742" s="18">
        <f>YEAR(Tabela3[[#This Row],[DATA]])</f>
        <v>2023</v>
      </c>
    </row>
    <row r="7743" spans="2:14">
      <c r="B7743" s="1">
        <v>45080</v>
      </c>
      <c r="C7743">
        <v>15391</v>
      </c>
      <c r="D7743">
        <f>COUNTIF(C$4:C7743,Tabela3[[#This Row],[COMANDA]])</f>
        <v>2</v>
      </c>
      <c r="E7743" t="s">
        <v>90</v>
      </c>
      <c r="F7743" t="s">
        <v>99</v>
      </c>
      <c r="G7743" t="s">
        <v>9</v>
      </c>
      <c r="H7743" t="s">
        <v>140</v>
      </c>
      <c r="I7743" s="2">
        <v>1</v>
      </c>
      <c r="J7743" t="s">
        <v>12</v>
      </c>
      <c r="K7743" s="21">
        <f>INDEX(LISTAS!$H:$Q,MATCH(BASE!H7743,LISTAS!$G:$G,0),MATCH(BASE!J7743,LISTAS!$H$3:$Q$3,0))*Tabela3[[#This Row],[QUANTIDADE]]</f>
        <v>3.5</v>
      </c>
      <c r="L7743" s="2" t="str">
        <f>TEXT(Tabela3[[#This Row],[DATA]],"MM")</f>
        <v>06</v>
      </c>
      <c r="M7743" s="2">
        <f>WEEKNUM(Tabela3[[#This Row],[DATA]])</f>
        <v>22</v>
      </c>
      <c r="N7743" s="18">
        <f>YEAR(Tabela3[[#This Row],[DATA]])</f>
        <v>2023</v>
      </c>
    </row>
    <row r="7744" spans="2:14">
      <c r="B7744" s="1">
        <v>45080</v>
      </c>
      <c r="C7744">
        <v>15392</v>
      </c>
      <c r="D7744">
        <f>COUNTIF(C$4:C7744,Tabela3[[#This Row],[COMANDA]])</f>
        <v>1</v>
      </c>
      <c r="E7744" t="s">
        <v>90</v>
      </c>
      <c r="F7744" t="s">
        <v>98</v>
      </c>
      <c r="G7744" t="s">
        <v>8</v>
      </c>
      <c r="H7744" t="s">
        <v>204</v>
      </c>
      <c r="I7744" s="2">
        <v>1</v>
      </c>
      <c r="J7744" t="s">
        <v>11</v>
      </c>
      <c r="K7744" s="21">
        <f>INDEX(LISTAS!$H:$Q,MATCH(BASE!H7744,LISTAS!$G:$G,0),MATCH(BASE!J7744,LISTAS!$H$3:$Q$3,0))*Tabela3[[#This Row],[QUANTIDADE]]</f>
        <v>18</v>
      </c>
      <c r="L7744" s="2" t="str">
        <f>TEXT(Tabela3[[#This Row],[DATA]],"MM")</f>
        <v>06</v>
      </c>
      <c r="M7744" s="2">
        <f>WEEKNUM(Tabela3[[#This Row],[DATA]])</f>
        <v>22</v>
      </c>
      <c r="N7744" s="18">
        <f>YEAR(Tabela3[[#This Row],[DATA]])</f>
        <v>2023</v>
      </c>
    </row>
    <row r="7745" spans="2:14">
      <c r="B7745" s="1">
        <v>45080</v>
      </c>
      <c r="C7745">
        <v>15392</v>
      </c>
      <c r="D7745">
        <f>COUNTIF(C$4:C7745,Tabela3[[#This Row],[COMANDA]])</f>
        <v>2</v>
      </c>
      <c r="E7745" t="s">
        <v>90</v>
      </c>
      <c r="F7745" t="s">
        <v>98</v>
      </c>
      <c r="G7745" t="s">
        <v>9</v>
      </c>
      <c r="H7745" t="s">
        <v>54</v>
      </c>
      <c r="I7745" s="2">
        <v>1</v>
      </c>
      <c r="J7745" t="s">
        <v>11</v>
      </c>
      <c r="K7745" s="21">
        <f>INDEX(LISTAS!$H:$Q,MATCH(BASE!H7745,LISTAS!$G:$G,0),MATCH(BASE!J7745,LISTAS!$H$3:$Q$3,0))*Tabela3[[#This Row],[QUANTIDADE]]</f>
        <v>3</v>
      </c>
      <c r="L7745" s="2" t="str">
        <f>TEXT(Tabela3[[#This Row],[DATA]],"MM")</f>
        <v>06</v>
      </c>
      <c r="M7745" s="2">
        <f>WEEKNUM(Tabela3[[#This Row],[DATA]])</f>
        <v>22</v>
      </c>
      <c r="N7745" s="18">
        <f>YEAR(Tabela3[[#This Row],[DATA]])</f>
        <v>2023</v>
      </c>
    </row>
    <row r="7746" spans="2:14">
      <c r="B7746" s="1">
        <v>45080</v>
      </c>
      <c r="C7746">
        <v>15392</v>
      </c>
      <c r="D7746">
        <f>COUNTIF(C$4:C7746,Tabela3[[#This Row],[COMANDA]])</f>
        <v>3</v>
      </c>
      <c r="E7746" t="s">
        <v>90</v>
      </c>
      <c r="F7746" t="s">
        <v>98</v>
      </c>
      <c r="G7746" t="s">
        <v>10</v>
      </c>
      <c r="H7746" t="s">
        <v>119</v>
      </c>
      <c r="I7746" s="2">
        <v>1</v>
      </c>
      <c r="J7746" t="s">
        <v>11</v>
      </c>
      <c r="K7746" s="21">
        <f>INDEX(LISTAS!$H:$Q,MATCH(BASE!H7746,LISTAS!$G:$G,0),MATCH(BASE!J7746,LISTAS!$H$3:$Q$3,0))*Tabela3[[#This Row],[QUANTIDADE]]</f>
        <v>6</v>
      </c>
      <c r="L7746" s="2" t="str">
        <f>TEXT(Tabela3[[#This Row],[DATA]],"MM")</f>
        <v>06</v>
      </c>
      <c r="M7746" s="2">
        <f>WEEKNUM(Tabela3[[#This Row],[DATA]])</f>
        <v>22</v>
      </c>
      <c r="N7746" s="18">
        <f>YEAR(Tabela3[[#This Row],[DATA]])</f>
        <v>2023</v>
      </c>
    </row>
    <row r="7747" spans="2:14">
      <c r="B7747" s="1">
        <v>45080</v>
      </c>
      <c r="C7747">
        <v>15393</v>
      </c>
      <c r="D7747">
        <f>COUNTIF(C$4:C7747,Tabela3[[#This Row],[COMANDA]])</f>
        <v>1</v>
      </c>
      <c r="E7747" t="s">
        <v>90</v>
      </c>
      <c r="F7747" t="s">
        <v>100</v>
      </c>
      <c r="G7747" t="s">
        <v>8</v>
      </c>
      <c r="H7747" t="s">
        <v>202</v>
      </c>
      <c r="I7747" s="2">
        <v>1</v>
      </c>
      <c r="J7747" t="s">
        <v>11</v>
      </c>
      <c r="K7747" s="21">
        <f>INDEX(LISTAS!$H:$Q,MATCH(BASE!H7747,LISTAS!$G:$G,0),MATCH(BASE!J7747,LISTAS!$H$3:$Q$3,0))*Tabela3[[#This Row],[QUANTIDADE]]</f>
        <v>20</v>
      </c>
      <c r="L7747" s="2" t="str">
        <f>TEXT(Tabela3[[#This Row],[DATA]],"MM")</f>
        <v>06</v>
      </c>
      <c r="M7747" s="2">
        <f>WEEKNUM(Tabela3[[#This Row],[DATA]])</f>
        <v>22</v>
      </c>
      <c r="N7747" s="18">
        <f>YEAR(Tabela3[[#This Row],[DATA]])</f>
        <v>2023</v>
      </c>
    </row>
    <row r="7748" spans="2:14">
      <c r="B7748" s="1">
        <v>45080</v>
      </c>
      <c r="C7748">
        <v>15394</v>
      </c>
      <c r="D7748">
        <f>COUNTIF(C$4:C7748,Tabela3[[#This Row],[COMANDA]])</f>
        <v>1</v>
      </c>
      <c r="E7748" t="s">
        <v>90</v>
      </c>
      <c r="F7748" t="s">
        <v>99</v>
      </c>
      <c r="G7748" t="s">
        <v>8</v>
      </c>
      <c r="H7748" t="s">
        <v>202</v>
      </c>
      <c r="I7748" s="2">
        <v>1</v>
      </c>
      <c r="J7748" t="s">
        <v>11</v>
      </c>
      <c r="K7748" s="21">
        <f>INDEX(LISTAS!$H:$Q,MATCH(BASE!H7748,LISTAS!$G:$G,0),MATCH(BASE!J7748,LISTAS!$H$3:$Q$3,0))*Tabela3[[#This Row],[QUANTIDADE]]</f>
        <v>20</v>
      </c>
      <c r="L7748" s="2" t="str">
        <f>TEXT(Tabela3[[#This Row],[DATA]],"MM")</f>
        <v>06</v>
      </c>
      <c r="M7748" s="2">
        <f>WEEKNUM(Tabela3[[#This Row],[DATA]])</f>
        <v>22</v>
      </c>
      <c r="N7748" s="18">
        <f>YEAR(Tabela3[[#This Row],[DATA]])</f>
        <v>2023</v>
      </c>
    </row>
    <row r="7749" spans="2:14">
      <c r="B7749" s="1">
        <v>45080</v>
      </c>
      <c r="C7749">
        <v>15395</v>
      </c>
      <c r="D7749">
        <f>COUNTIF(C$4:C7749,Tabela3[[#This Row],[COMANDA]])</f>
        <v>1</v>
      </c>
      <c r="E7749" t="s">
        <v>90</v>
      </c>
      <c r="F7749" t="s">
        <v>99</v>
      </c>
      <c r="G7749" t="s">
        <v>8</v>
      </c>
      <c r="H7749" t="s">
        <v>203</v>
      </c>
      <c r="I7749" s="2">
        <v>1</v>
      </c>
      <c r="J7749" t="s">
        <v>11</v>
      </c>
      <c r="K7749" s="21">
        <f>INDEX(LISTAS!$H:$Q,MATCH(BASE!H7749,LISTAS!$G:$G,0),MATCH(BASE!J7749,LISTAS!$H$3:$Q$3,0))*Tabela3[[#This Row],[QUANTIDADE]]</f>
        <v>20</v>
      </c>
      <c r="L7749" s="2" t="str">
        <f>TEXT(Tabela3[[#This Row],[DATA]],"MM")</f>
        <v>06</v>
      </c>
      <c r="M7749" s="2">
        <f>WEEKNUM(Tabela3[[#This Row],[DATA]])</f>
        <v>22</v>
      </c>
      <c r="N7749" s="18">
        <f>YEAR(Tabela3[[#This Row],[DATA]])</f>
        <v>2023</v>
      </c>
    </row>
    <row r="7750" spans="2:14">
      <c r="B7750" s="1">
        <v>45080</v>
      </c>
      <c r="C7750">
        <v>15396</v>
      </c>
      <c r="D7750">
        <f>COUNTIF(C$4:C7750,Tabela3[[#This Row],[COMANDA]])</f>
        <v>1</v>
      </c>
      <c r="E7750" t="s">
        <v>90</v>
      </c>
      <c r="F7750" t="s">
        <v>99</v>
      </c>
      <c r="G7750" t="s">
        <v>8</v>
      </c>
      <c r="H7750" t="s">
        <v>203</v>
      </c>
      <c r="I7750" s="2">
        <v>1</v>
      </c>
      <c r="J7750" t="s">
        <v>11</v>
      </c>
      <c r="K7750" s="21">
        <f>INDEX(LISTAS!$H:$Q,MATCH(BASE!H7750,LISTAS!$G:$G,0),MATCH(BASE!J7750,LISTAS!$H$3:$Q$3,0))*Tabela3[[#This Row],[QUANTIDADE]]</f>
        <v>20</v>
      </c>
      <c r="L7750" s="2" t="str">
        <f>TEXT(Tabela3[[#This Row],[DATA]],"MM")</f>
        <v>06</v>
      </c>
      <c r="M7750" s="2">
        <f>WEEKNUM(Tabela3[[#This Row],[DATA]])</f>
        <v>22</v>
      </c>
      <c r="N7750" s="18">
        <f>YEAR(Tabela3[[#This Row],[DATA]])</f>
        <v>2023</v>
      </c>
    </row>
    <row r="7751" spans="2:14">
      <c r="B7751" s="1">
        <v>45080</v>
      </c>
      <c r="C7751">
        <v>15396</v>
      </c>
      <c r="D7751">
        <f>COUNTIF(C$4:C7751,Tabela3[[#This Row],[COMANDA]])</f>
        <v>2</v>
      </c>
      <c r="E7751" t="s">
        <v>90</v>
      </c>
      <c r="F7751" t="s">
        <v>99</v>
      </c>
      <c r="G7751" t="s">
        <v>9</v>
      </c>
      <c r="H7751" t="s">
        <v>131</v>
      </c>
      <c r="I7751" s="2">
        <v>1</v>
      </c>
      <c r="J7751" t="s">
        <v>12</v>
      </c>
      <c r="K7751" s="21">
        <f>INDEX(LISTAS!$H:$Q,MATCH(BASE!H7751,LISTAS!$G:$G,0),MATCH(BASE!J7751,LISTAS!$H$3:$Q$3,0))*Tabela3[[#This Row],[QUANTIDADE]]</f>
        <v>4.5</v>
      </c>
      <c r="L7751" s="2" t="str">
        <f>TEXT(Tabela3[[#This Row],[DATA]],"MM")</f>
        <v>06</v>
      </c>
      <c r="M7751" s="2">
        <f>WEEKNUM(Tabela3[[#This Row],[DATA]])</f>
        <v>22</v>
      </c>
      <c r="N7751" s="18">
        <f>YEAR(Tabela3[[#This Row],[DATA]])</f>
        <v>2023</v>
      </c>
    </row>
    <row r="7752" spans="2:14">
      <c r="B7752" s="1">
        <v>45080</v>
      </c>
      <c r="C7752">
        <v>15396</v>
      </c>
      <c r="D7752">
        <f>COUNTIF(C$4:C7752,Tabela3[[#This Row],[COMANDA]])</f>
        <v>3</v>
      </c>
      <c r="E7752" t="s">
        <v>90</v>
      </c>
      <c r="F7752" t="s">
        <v>99</v>
      </c>
      <c r="G7752" t="s">
        <v>10</v>
      </c>
      <c r="H7752" t="s">
        <v>282</v>
      </c>
      <c r="I7752" s="2">
        <v>1</v>
      </c>
      <c r="J7752" t="s">
        <v>11</v>
      </c>
      <c r="K7752" s="21">
        <f>INDEX(LISTAS!$H:$Q,MATCH(BASE!H7752,LISTAS!$G:$G,0),MATCH(BASE!J7752,LISTAS!$H$3:$Q$3,0))*Tabela3[[#This Row],[QUANTIDADE]]</f>
        <v>4</v>
      </c>
      <c r="L7752" s="2" t="str">
        <f>TEXT(Tabela3[[#This Row],[DATA]],"MM")</f>
        <v>06</v>
      </c>
      <c r="M7752" s="2">
        <f>WEEKNUM(Tabela3[[#This Row],[DATA]])</f>
        <v>22</v>
      </c>
      <c r="N7752" s="18">
        <f>YEAR(Tabela3[[#This Row],[DATA]])</f>
        <v>2023</v>
      </c>
    </row>
    <row r="7753" spans="2:14">
      <c r="B7753" s="1">
        <v>45080</v>
      </c>
      <c r="C7753">
        <v>15397</v>
      </c>
      <c r="D7753">
        <f>COUNTIF(C$4:C7753,Tabela3[[#This Row],[COMANDA]])</f>
        <v>1</v>
      </c>
      <c r="E7753" t="s">
        <v>90</v>
      </c>
      <c r="F7753" t="s">
        <v>98</v>
      </c>
      <c r="G7753" t="s">
        <v>8</v>
      </c>
      <c r="H7753" t="s">
        <v>204</v>
      </c>
      <c r="I7753" s="2">
        <v>1</v>
      </c>
      <c r="J7753" t="s">
        <v>11</v>
      </c>
      <c r="K7753" s="21">
        <f>INDEX(LISTAS!$H:$Q,MATCH(BASE!H7753,LISTAS!$G:$G,0),MATCH(BASE!J7753,LISTAS!$H$3:$Q$3,0))*Tabela3[[#This Row],[QUANTIDADE]]</f>
        <v>18</v>
      </c>
      <c r="L7753" s="2" t="str">
        <f>TEXT(Tabela3[[#This Row],[DATA]],"MM")</f>
        <v>06</v>
      </c>
      <c r="M7753" s="2">
        <f>WEEKNUM(Tabela3[[#This Row],[DATA]])</f>
        <v>22</v>
      </c>
      <c r="N7753" s="18">
        <f>YEAR(Tabela3[[#This Row],[DATA]])</f>
        <v>2023</v>
      </c>
    </row>
    <row r="7754" spans="2:14">
      <c r="B7754" s="1">
        <v>45080</v>
      </c>
      <c r="C7754">
        <v>15397</v>
      </c>
      <c r="D7754">
        <f>COUNTIF(C$4:C7754,Tabela3[[#This Row],[COMANDA]])</f>
        <v>2</v>
      </c>
      <c r="E7754" t="s">
        <v>90</v>
      </c>
      <c r="F7754" t="s">
        <v>98</v>
      </c>
      <c r="G7754" t="s">
        <v>10</v>
      </c>
      <c r="H7754" t="s">
        <v>220</v>
      </c>
      <c r="I7754" s="2">
        <v>1</v>
      </c>
      <c r="J7754" t="s">
        <v>11</v>
      </c>
      <c r="K7754" s="21">
        <f>INDEX(LISTAS!$H:$Q,MATCH(BASE!H7754,LISTAS!$G:$G,0),MATCH(BASE!J7754,LISTAS!$H$3:$Q$3,0))*Tabela3[[#This Row],[QUANTIDADE]]</f>
        <v>4</v>
      </c>
      <c r="L7754" s="2" t="str">
        <f>TEXT(Tabela3[[#This Row],[DATA]],"MM")</f>
        <v>06</v>
      </c>
      <c r="M7754" s="2">
        <f>WEEKNUM(Tabela3[[#This Row],[DATA]])</f>
        <v>22</v>
      </c>
      <c r="N7754" s="18">
        <f>YEAR(Tabela3[[#This Row],[DATA]])</f>
        <v>2023</v>
      </c>
    </row>
    <row r="7755" spans="2:14">
      <c r="B7755" s="1">
        <v>45080</v>
      </c>
      <c r="C7755">
        <v>15397</v>
      </c>
      <c r="D7755">
        <f>COUNTIF(C$4:C7755,Tabela3[[#This Row],[COMANDA]])</f>
        <v>3</v>
      </c>
      <c r="E7755" t="s">
        <v>90</v>
      </c>
      <c r="F7755" t="s">
        <v>98</v>
      </c>
      <c r="G7755" t="s">
        <v>9</v>
      </c>
      <c r="H7755" t="s">
        <v>104</v>
      </c>
      <c r="I7755" s="2">
        <v>1</v>
      </c>
      <c r="J7755" t="s">
        <v>11</v>
      </c>
      <c r="K7755" s="21">
        <f>INDEX(LISTAS!$H:$Q,MATCH(BASE!H7755,LISTAS!$G:$G,0),MATCH(BASE!J7755,LISTAS!$H$3:$Q$3,0))*Tabela3[[#This Row],[QUANTIDADE]]</f>
        <v>4</v>
      </c>
      <c r="L7755" s="2" t="str">
        <f>TEXT(Tabela3[[#This Row],[DATA]],"MM")</f>
        <v>06</v>
      </c>
      <c r="M7755" s="2">
        <f>WEEKNUM(Tabela3[[#This Row],[DATA]])</f>
        <v>22</v>
      </c>
      <c r="N7755" s="18">
        <f>YEAR(Tabela3[[#This Row],[DATA]])</f>
        <v>2023</v>
      </c>
    </row>
    <row r="7756" spans="2:14">
      <c r="B7756" s="1">
        <v>45080</v>
      </c>
      <c r="C7756">
        <v>15398</v>
      </c>
      <c r="D7756">
        <f>COUNTIF(C$4:C7756,Tabela3[[#This Row],[COMANDA]])</f>
        <v>1</v>
      </c>
      <c r="E7756" t="s">
        <v>90</v>
      </c>
      <c r="F7756" t="s">
        <v>100</v>
      </c>
      <c r="G7756" t="s">
        <v>8</v>
      </c>
      <c r="H7756" t="s">
        <v>203</v>
      </c>
      <c r="I7756" s="2">
        <v>1</v>
      </c>
      <c r="J7756" t="s">
        <v>11</v>
      </c>
      <c r="K7756" s="21">
        <f>INDEX(LISTAS!$H:$Q,MATCH(BASE!H7756,LISTAS!$G:$G,0),MATCH(BASE!J7756,LISTAS!$H$3:$Q$3,0))*Tabela3[[#This Row],[QUANTIDADE]]</f>
        <v>20</v>
      </c>
      <c r="L7756" s="2" t="str">
        <f>TEXT(Tabela3[[#This Row],[DATA]],"MM")</f>
        <v>06</v>
      </c>
      <c r="M7756" s="2">
        <f>WEEKNUM(Tabela3[[#This Row],[DATA]])</f>
        <v>22</v>
      </c>
      <c r="N7756" s="18">
        <f>YEAR(Tabela3[[#This Row],[DATA]])</f>
        <v>2023</v>
      </c>
    </row>
    <row r="7757" spans="2:14">
      <c r="B7757" s="1">
        <v>45080</v>
      </c>
      <c r="C7757">
        <v>15398</v>
      </c>
      <c r="D7757">
        <f>COUNTIF(C$4:C7757,Tabela3[[#This Row],[COMANDA]])</f>
        <v>2</v>
      </c>
      <c r="E7757" t="s">
        <v>90</v>
      </c>
      <c r="F7757" t="s">
        <v>100</v>
      </c>
      <c r="G7757" t="s">
        <v>9</v>
      </c>
      <c r="H7757" t="s">
        <v>208</v>
      </c>
      <c r="I7757" s="2">
        <v>1</v>
      </c>
      <c r="J7757" t="s">
        <v>12</v>
      </c>
      <c r="K7757" s="21">
        <f>INDEX(LISTAS!$H:$Q,MATCH(BASE!H7757,LISTAS!$G:$G,0),MATCH(BASE!J7757,LISTAS!$H$3:$Q$3,0))*Tabela3[[#This Row],[QUANTIDADE]]</f>
        <v>4.5</v>
      </c>
      <c r="L7757" s="2" t="str">
        <f>TEXT(Tabela3[[#This Row],[DATA]],"MM")</f>
        <v>06</v>
      </c>
      <c r="M7757" s="2">
        <f>WEEKNUM(Tabela3[[#This Row],[DATA]])</f>
        <v>22</v>
      </c>
      <c r="N7757" s="18">
        <f>YEAR(Tabela3[[#This Row],[DATA]])</f>
        <v>2023</v>
      </c>
    </row>
    <row r="7758" spans="2:14">
      <c r="B7758" s="1">
        <v>45080</v>
      </c>
      <c r="C7758">
        <v>15398</v>
      </c>
      <c r="D7758">
        <f>COUNTIF(C$4:C7758,Tabela3[[#This Row],[COMANDA]])</f>
        <v>3</v>
      </c>
      <c r="E7758" t="s">
        <v>90</v>
      </c>
      <c r="F7758" t="s">
        <v>99</v>
      </c>
      <c r="G7758" t="s">
        <v>8</v>
      </c>
      <c r="H7758" t="s">
        <v>203</v>
      </c>
      <c r="I7758" s="2">
        <v>1</v>
      </c>
      <c r="J7758" t="s">
        <v>11</v>
      </c>
      <c r="K7758" s="21">
        <f>INDEX(LISTAS!$H:$Q,MATCH(BASE!H7758,LISTAS!$G:$G,0),MATCH(BASE!J7758,LISTAS!$H$3:$Q$3,0))*Tabela3[[#This Row],[QUANTIDADE]]</f>
        <v>20</v>
      </c>
      <c r="L7758" s="2" t="str">
        <f>TEXT(Tabela3[[#This Row],[DATA]],"MM")</f>
        <v>06</v>
      </c>
      <c r="M7758" s="2">
        <f>WEEKNUM(Tabela3[[#This Row],[DATA]])</f>
        <v>22</v>
      </c>
      <c r="N7758" s="18">
        <f>YEAR(Tabela3[[#This Row],[DATA]])</f>
        <v>2023</v>
      </c>
    </row>
    <row r="7759" spans="2:14">
      <c r="B7759" s="1">
        <v>45080</v>
      </c>
      <c r="C7759">
        <v>15398</v>
      </c>
      <c r="D7759">
        <f>COUNTIF(C$4:C7759,Tabela3[[#This Row],[COMANDA]])</f>
        <v>4</v>
      </c>
      <c r="E7759" t="s">
        <v>90</v>
      </c>
      <c r="F7759" t="s">
        <v>99</v>
      </c>
      <c r="G7759" t="s">
        <v>9</v>
      </c>
      <c r="H7759" t="s">
        <v>208</v>
      </c>
      <c r="I7759" s="2">
        <v>1</v>
      </c>
      <c r="J7759" t="s">
        <v>12</v>
      </c>
      <c r="K7759" s="21">
        <f>INDEX(LISTAS!$H:$Q,MATCH(BASE!H7759,LISTAS!$G:$G,0),MATCH(BASE!J7759,LISTAS!$H$3:$Q$3,0))*Tabela3[[#This Row],[QUANTIDADE]]</f>
        <v>4.5</v>
      </c>
      <c r="L7759" s="2" t="str">
        <f>TEXT(Tabela3[[#This Row],[DATA]],"MM")</f>
        <v>06</v>
      </c>
      <c r="M7759" s="2">
        <f>WEEKNUM(Tabela3[[#This Row],[DATA]])</f>
        <v>22</v>
      </c>
      <c r="N7759" s="18">
        <f>YEAR(Tabela3[[#This Row],[DATA]])</f>
        <v>2023</v>
      </c>
    </row>
    <row r="7760" spans="2:14">
      <c r="B7760" s="1">
        <v>45080</v>
      </c>
      <c r="C7760">
        <v>15399</v>
      </c>
      <c r="D7760">
        <f>COUNTIF(C$4:C7760,Tabela3[[#This Row],[COMANDA]])</f>
        <v>1</v>
      </c>
      <c r="E7760" t="s">
        <v>90</v>
      </c>
      <c r="F7760" t="s">
        <v>100</v>
      </c>
      <c r="G7760" t="s">
        <v>8</v>
      </c>
      <c r="H7760" t="s">
        <v>204</v>
      </c>
      <c r="I7760" s="2">
        <v>1</v>
      </c>
      <c r="J7760" t="s">
        <v>11</v>
      </c>
      <c r="K7760" s="21">
        <f>INDEX(LISTAS!$H:$Q,MATCH(BASE!H7760,LISTAS!$G:$G,0),MATCH(BASE!J7760,LISTAS!$H$3:$Q$3,0))*Tabela3[[#This Row],[QUANTIDADE]]</f>
        <v>18</v>
      </c>
      <c r="L7760" s="2" t="str">
        <f>TEXT(Tabela3[[#This Row],[DATA]],"MM")</f>
        <v>06</v>
      </c>
      <c r="M7760" s="2">
        <f>WEEKNUM(Tabela3[[#This Row],[DATA]])</f>
        <v>22</v>
      </c>
      <c r="N7760" s="18">
        <f>YEAR(Tabela3[[#This Row],[DATA]])</f>
        <v>2023</v>
      </c>
    </row>
    <row r="7761" spans="2:14">
      <c r="B7761" s="1">
        <v>45080</v>
      </c>
      <c r="C7761">
        <v>15399</v>
      </c>
      <c r="D7761">
        <f>COUNTIF(C$4:C7761,Tabela3[[#This Row],[COMANDA]])</f>
        <v>2</v>
      </c>
      <c r="E7761" t="s">
        <v>90</v>
      </c>
      <c r="F7761" t="s">
        <v>100</v>
      </c>
      <c r="G7761" t="s">
        <v>9</v>
      </c>
      <c r="H7761" t="s">
        <v>127</v>
      </c>
      <c r="I7761" s="2">
        <v>1</v>
      </c>
      <c r="J7761" t="s">
        <v>12</v>
      </c>
      <c r="K7761" s="21">
        <f>INDEX(LISTAS!$H:$Q,MATCH(BASE!H7761,LISTAS!$G:$G,0),MATCH(BASE!J7761,LISTAS!$H$3:$Q$3,0))*Tabela3[[#This Row],[QUANTIDADE]]</f>
        <v>5</v>
      </c>
      <c r="L7761" s="2" t="str">
        <f>TEXT(Tabela3[[#This Row],[DATA]],"MM")</f>
        <v>06</v>
      </c>
      <c r="M7761" s="2">
        <f>WEEKNUM(Tabela3[[#This Row],[DATA]])</f>
        <v>22</v>
      </c>
      <c r="N7761" s="18">
        <f>YEAR(Tabela3[[#This Row],[DATA]])</f>
        <v>2023</v>
      </c>
    </row>
    <row r="7762" spans="2:14">
      <c r="B7762" s="1">
        <v>45080</v>
      </c>
      <c r="C7762">
        <v>15400</v>
      </c>
      <c r="D7762">
        <f>COUNTIF(C$4:C7762,Tabela3[[#This Row],[COMANDA]])</f>
        <v>1</v>
      </c>
      <c r="E7762" t="s">
        <v>90</v>
      </c>
      <c r="F7762" t="s">
        <v>100</v>
      </c>
      <c r="G7762" t="s">
        <v>8</v>
      </c>
      <c r="H7762" t="s">
        <v>39</v>
      </c>
      <c r="I7762" s="2">
        <v>1</v>
      </c>
      <c r="J7762" t="s">
        <v>11</v>
      </c>
      <c r="K7762" s="21">
        <f>INDEX(LISTAS!$H:$Q,MATCH(BASE!H7762,LISTAS!$G:$G,0),MATCH(BASE!J7762,LISTAS!$H$3:$Q$3,0))*Tabela3[[#This Row],[QUANTIDADE]]</f>
        <v>12</v>
      </c>
      <c r="L7762" s="2" t="str">
        <f>TEXT(Tabela3[[#This Row],[DATA]],"MM")</f>
        <v>06</v>
      </c>
      <c r="M7762" s="2">
        <f>WEEKNUM(Tabela3[[#This Row],[DATA]])</f>
        <v>22</v>
      </c>
      <c r="N7762" s="18">
        <f>YEAR(Tabela3[[#This Row],[DATA]])</f>
        <v>2023</v>
      </c>
    </row>
    <row r="7763" spans="2:14">
      <c r="B7763" s="1">
        <v>45080</v>
      </c>
      <c r="C7763">
        <v>15400</v>
      </c>
      <c r="D7763">
        <f>COUNTIF(C$4:C7763,Tabela3[[#This Row],[COMANDA]])</f>
        <v>2</v>
      </c>
      <c r="E7763" t="s">
        <v>90</v>
      </c>
      <c r="F7763" t="s">
        <v>100</v>
      </c>
      <c r="G7763" t="s">
        <v>62</v>
      </c>
      <c r="H7763" t="s">
        <v>192</v>
      </c>
      <c r="I7763" s="2">
        <v>1</v>
      </c>
      <c r="J7763" t="s">
        <v>11</v>
      </c>
      <c r="K7763" s="21">
        <f>INDEX(LISTAS!$H:$Q,MATCH(BASE!H7763,LISTAS!$G:$G,0),MATCH(BASE!J7763,LISTAS!$H$3:$Q$3,0))*Tabela3[[#This Row],[QUANTIDADE]]</f>
        <v>6</v>
      </c>
      <c r="L7763" s="2" t="str">
        <f>TEXT(Tabela3[[#This Row],[DATA]],"MM")</f>
        <v>06</v>
      </c>
      <c r="M7763" s="2">
        <f>WEEKNUM(Tabela3[[#This Row],[DATA]])</f>
        <v>22</v>
      </c>
      <c r="N7763" s="18">
        <f>YEAR(Tabela3[[#This Row],[DATA]])</f>
        <v>2023</v>
      </c>
    </row>
    <row r="7764" spans="2:14">
      <c r="B7764" s="1">
        <v>45080</v>
      </c>
      <c r="C7764">
        <v>15400</v>
      </c>
      <c r="D7764">
        <f>COUNTIF(C$4:C7764,Tabela3[[#This Row],[COMANDA]])</f>
        <v>3</v>
      </c>
      <c r="E7764" t="s">
        <v>90</v>
      </c>
      <c r="F7764" t="s">
        <v>100</v>
      </c>
      <c r="G7764" t="s">
        <v>9</v>
      </c>
      <c r="H7764" t="s">
        <v>521</v>
      </c>
      <c r="I7764" s="2">
        <v>1</v>
      </c>
      <c r="J7764" t="s">
        <v>12</v>
      </c>
      <c r="K7764" s="21">
        <f>INDEX(LISTAS!$H:$Q,MATCH(BASE!H7764,LISTAS!$G:$G,0),MATCH(BASE!J7764,LISTAS!$H$3:$Q$3,0))*Tabela3[[#This Row],[QUANTIDADE]]</f>
        <v>7</v>
      </c>
      <c r="L7764" s="2" t="str">
        <f>TEXT(Tabela3[[#This Row],[DATA]],"MM")</f>
        <v>06</v>
      </c>
      <c r="M7764" s="2">
        <f>WEEKNUM(Tabela3[[#This Row],[DATA]])</f>
        <v>22</v>
      </c>
      <c r="N7764" s="18">
        <f>YEAR(Tabela3[[#This Row],[DATA]])</f>
        <v>2023</v>
      </c>
    </row>
    <row r="7765" spans="2:14">
      <c r="B7765" s="1">
        <v>45080</v>
      </c>
      <c r="C7765">
        <v>15401</v>
      </c>
      <c r="D7765">
        <f>COUNTIF(C$4:C7765,Tabela3[[#This Row],[COMANDA]])</f>
        <v>1</v>
      </c>
      <c r="E7765" t="s">
        <v>90</v>
      </c>
      <c r="F7765" t="s">
        <v>100</v>
      </c>
      <c r="G7765" t="s">
        <v>8</v>
      </c>
      <c r="H7765" t="s">
        <v>202</v>
      </c>
      <c r="I7765" s="2">
        <v>1</v>
      </c>
      <c r="J7765" t="s">
        <v>11</v>
      </c>
      <c r="K7765" s="21">
        <f>INDEX(LISTAS!$H:$Q,MATCH(BASE!H7765,LISTAS!$G:$G,0),MATCH(BASE!J7765,LISTAS!$H$3:$Q$3,0))*Tabela3[[#This Row],[QUANTIDADE]]</f>
        <v>20</v>
      </c>
      <c r="L7765" s="2" t="str">
        <f>TEXT(Tabela3[[#This Row],[DATA]],"MM")</f>
        <v>06</v>
      </c>
      <c r="M7765" s="2">
        <f>WEEKNUM(Tabela3[[#This Row],[DATA]])</f>
        <v>22</v>
      </c>
      <c r="N7765" s="18">
        <f>YEAR(Tabela3[[#This Row],[DATA]])</f>
        <v>2023</v>
      </c>
    </row>
    <row r="7766" spans="2:14">
      <c r="B7766" s="1">
        <v>45080</v>
      </c>
      <c r="C7766">
        <v>15402</v>
      </c>
      <c r="D7766">
        <f>COUNTIF(C$4:C7766,Tabela3[[#This Row],[COMANDA]])</f>
        <v>1</v>
      </c>
      <c r="E7766" t="s">
        <v>90</v>
      </c>
      <c r="F7766" t="s">
        <v>100</v>
      </c>
      <c r="G7766" t="s">
        <v>8</v>
      </c>
      <c r="H7766" t="s">
        <v>202</v>
      </c>
      <c r="I7766" s="2">
        <v>1</v>
      </c>
      <c r="J7766" t="s">
        <v>11</v>
      </c>
      <c r="K7766" s="21">
        <f>INDEX(LISTAS!$H:$Q,MATCH(BASE!H7766,LISTAS!$G:$G,0),MATCH(BASE!J7766,LISTAS!$H$3:$Q$3,0))*Tabela3[[#This Row],[QUANTIDADE]]</f>
        <v>20</v>
      </c>
      <c r="L7766" s="2" t="str">
        <f>TEXT(Tabela3[[#This Row],[DATA]],"MM")</f>
        <v>06</v>
      </c>
      <c r="M7766" s="2">
        <f>WEEKNUM(Tabela3[[#This Row],[DATA]])</f>
        <v>22</v>
      </c>
      <c r="N7766" s="18">
        <f>YEAR(Tabela3[[#This Row],[DATA]])</f>
        <v>2023</v>
      </c>
    </row>
    <row r="7767" spans="2:14">
      <c r="B7767" s="1">
        <v>45080</v>
      </c>
      <c r="C7767">
        <v>15402</v>
      </c>
      <c r="D7767">
        <f>COUNTIF(C$4:C7767,Tabela3[[#This Row],[COMANDA]])</f>
        <v>2</v>
      </c>
      <c r="E7767" t="s">
        <v>90</v>
      </c>
      <c r="F7767" t="s">
        <v>100</v>
      </c>
      <c r="G7767" t="s">
        <v>10</v>
      </c>
      <c r="H7767" t="s">
        <v>128</v>
      </c>
      <c r="I7767" s="2">
        <v>1</v>
      </c>
      <c r="J7767" t="s">
        <v>11</v>
      </c>
      <c r="K7767" s="21">
        <f>INDEX(LISTAS!$H:$Q,MATCH(BASE!H7767,LISTAS!$G:$G,0),MATCH(BASE!J7767,LISTAS!$H$3:$Q$3,0))*Tabela3[[#This Row],[QUANTIDADE]]</f>
        <v>5</v>
      </c>
      <c r="L7767" s="2" t="str">
        <f>TEXT(Tabela3[[#This Row],[DATA]],"MM")</f>
        <v>06</v>
      </c>
      <c r="M7767" s="2">
        <f>WEEKNUM(Tabela3[[#This Row],[DATA]])</f>
        <v>22</v>
      </c>
      <c r="N7767" s="18">
        <f>YEAR(Tabela3[[#This Row],[DATA]])</f>
        <v>2023</v>
      </c>
    </row>
    <row r="7768" spans="2:14">
      <c r="B7768" s="1">
        <v>45080</v>
      </c>
      <c r="C7768">
        <v>15403</v>
      </c>
      <c r="D7768">
        <f>COUNTIF(C$4:C7768,Tabela3[[#This Row],[COMANDA]])</f>
        <v>1</v>
      </c>
      <c r="E7768" t="s">
        <v>90</v>
      </c>
      <c r="F7768" t="s">
        <v>100</v>
      </c>
      <c r="G7768" t="s">
        <v>8</v>
      </c>
      <c r="H7768" t="s">
        <v>204</v>
      </c>
      <c r="I7768" s="2">
        <v>1</v>
      </c>
      <c r="J7768" t="s">
        <v>11</v>
      </c>
      <c r="K7768" s="21">
        <f>INDEX(LISTAS!$H:$Q,MATCH(BASE!H7768,LISTAS!$G:$G,0),MATCH(BASE!J7768,LISTAS!$H$3:$Q$3,0))*Tabela3[[#This Row],[QUANTIDADE]]</f>
        <v>18</v>
      </c>
      <c r="L7768" s="2" t="str">
        <f>TEXT(Tabela3[[#This Row],[DATA]],"MM")</f>
        <v>06</v>
      </c>
      <c r="M7768" s="2">
        <f>WEEKNUM(Tabela3[[#This Row],[DATA]])</f>
        <v>22</v>
      </c>
      <c r="N7768" s="18">
        <f>YEAR(Tabela3[[#This Row],[DATA]])</f>
        <v>2023</v>
      </c>
    </row>
    <row r="7769" spans="2:14">
      <c r="B7769" s="1">
        <v>45080</v>
      </c>
      <c r="C7769">
        <v>15403</v>
      </c>
      <c r="D7769">
        <f>COUNTIF(C$4:C7769,Tabela3[[#This Row],[COMANDA]])</f>
        <v>2</v>
      </c>
      <c r="E7769" t="s">
        <v>90</v>
      </c>
      <c r="F7769" t="s">
        <v>100</v>
      </c>
      <c r="G7769" t="s">
        <v>10</v>
      </c>
      <c r="H7769" t="s">
        <v>128</v>
      </c>
      <c r="I7769" s="2">
        <v>1</v>
      </c>
      <c r="J7769" t="s">
        <v>11</v>
      </c>
      <c r="K7769" s="21">
        <f>INDEX(LISTAS!$H:$Q,MATCH(BASE!H7769,LISTAS!$G:$G,0),MATCH(BASE!J7769,LISTAS!$H$3:$Q$3,0))*Tabela3[[#This Row],[QUANTIDADE]]</f>
        <v>5</v>
      </c>
      <c r="L7769" s="2" t="str">
        <f>TEXT(Tabela3[[#This Row],[DATA]],"MM")</f>
        <v>06</v>
      </c>
      <c r="M7769" s="2">
        <f>WEEKNUM(Tabela3[[#This Row],[DATA]])</f>
        <v>22</v>
      </c>
      <c r="N7769" s="18">
        <f>YEAR(Tabela3[[#This Row],[DATA]])</f>
        <v>2023</v>
      </c>
    </row>
    <row r="7770" spans="2:14">
      <c r="B7770" s="1">
        <v>45080</v>
      </c>
      <c r="C7770">
        <v>15404</v>
      </c>
      <c r="D7770">
        <f>COUNTIF(C$4:C7770,Tabela3[[#This Row],[COMANDA]])</f>
        <v>1</v>
      </c>
      <c r="E7770" t="s">
        <v>90</v>
      </c>
      <c r="F7770" t="s">
        <v>100</v>
      </c>
      <c r="G7770" t="s">
        <v>8</v>
      </c>
      <c r="H7770" t="s">
        <v>206</v>
      </c>
      <c r="I7770" s="2">
        <v>1</v>
      </c>
      <c r="J7770" t="s">
        <v>11</v>
      </c>
      <c r="K7770" s="21">
        <f>INDEX(LISTAS!$H:$Q,MATCH(BASE!H7770,LISTAS!$G:$G,0),MATCH(BASE!J7770,LISTAS!$H$3:$Q$3,0))*Tabela3[[#This Row],[QUANTIDADE]]</f>
        <v>18</v>
      </c>
      <c r="L7770" s="2" t="str">
        <f>TEXT(Tabela3[[#This Row],[DATA]],"MM")</f>
        <v>06</v>
      </c>
      <c r="M7770" s="2">
        <f>WEEKNUM(Tabela3[[#This Row],[DATA]])</f>
        <v>22</v>
      </c>
      <c r="N7770" s="18">
        <f>YEAR(Tabela3[[#This Row],[DATA]])</f>
        <v>2023</v>
      </c>
    </row>
    <row r="7771" spans="2:14">
      <c r="B7771" s="1">
        <v>45080</v>
      </c>
      <c r="C7771">
        <v>15404</v>
      </c>
      <c r="D7771">
        <f>COUNTIF(C$4:C7771,Tabela3[[#This Row],[COMANDA]])</f>
        <v>2</v>
      </c>
      <c r="E7771" t="s">
        <v>90</v>
      </c>
      <c r="F7771" t="s">
        <v>100</v>
      </c>
      <c r="G7771" t="s">
        <v>10</v>
      </c>
      <c r="H7771" t="s">
        <v>282</v>
      </c>
      <c r="I7771" s="2">
        <v>1</v>
      </c>
      <c r="J7771" t="s">
        <v>11</v>
      </c>
      <c r="K7771" s="21">
        <f>INDEX(LISTAS!$H:$Q,MATCH(BASE!H7771,LISTAS!$G:$G,0),MATCH(BASE!J7771,LISTAS!$H$3:$Q$3,0))*Tabela3[[#This Row],[QUANTIDADE]]</f>
        <v>4</v>
      </c>
      <c r="L7771" s="2" t="str">
        <f>TEXT(Tabela3[[#This Row],[DATA]],"MM")</f>
        <v>06</v>
      </c>
      <c r="M7771" s="2">
        <f>WEEKNUM(Tabela3[[#This Row],[DATA]])</f>
        <v>22</v>
      </c>
      <c r="N7771" s="18">
        <f>YEAR(Tabela3[[#This Row],[DATA]])</f>
        <v>2023</v>
      </c>
    </row>
    <row r="7772" spans="2:14">
      <c r="B7772" s="1">
        <v>45080</v>
      </c>
      <c r="C7772">
        <v>15405</v>
      </c>
      <c r="D7772">
        <f>COUNTIF(C$4:C7772,Tabela3[[#This Row],[COMANDA]])</f>
        <v>1</v>
      </c>
      <c r="E7772" t="s">
        <v>90</v>
      </c>
      <c r="F7772" t="s">
        <v>99</v>
      </c>
      <c r="G7772" t="s">
        <v>8</v>
      </c>
      <c r="H7772" t="s">
        <v>42</v>
      </c>
      <c r="I7772" s="2">
        <v>1</v>
      </c>
      <c r="J7772" t="s">
        <v>11</v>
      </c>
      <c r="K7772" s="21">
        <f>INDEX(LISTAS!$H:$Q,MATCH(BASE!H7772,LISTAS!$G:$G,0),MATCH(BASE!J7772,LISTAS!$H$3:$Q$3,0))*Tabela3[[#This Row],[QUANTIDADE]]</f>
        <v>16</v>
      </c>
      <c r="L7772" s="2" t="str">
        <f>TEXT(Tabela3[[#This Row],[DATA]],"MM")</f>
        <v>06</v>
      </c>
      <c r="M7772" s="2">
        <f>WEEKNUM(Tabela3[[#This Row],[DATA]])</f>
        <v>22</v>
      </c>
      <c r="N7772" s="18">
        <f>YEAR(Tabela3[[#This Row],[DATA]])</f>
        <v>2023</v>
      </c>
    </row>
    <row r="7773" spans="2:14">
      <c r="B7773" s="1">
        <v>45080</v>
      </c>
      <c r="C7773">
        <v>15406</v>
      </c>
      <c r="D7773">
        <f>COUNTIF(C$4:C7773,Tabela3[[#This Row],[COMANDA]])</f>
        <v>1</v>
      </c>
      <c r="E7773" t="s">
        <v>90</v>
      </c>
      <c r="F7773" t="s">
        <v>99</v>
      </c>
      <c r="G7773" t="s">
        <v>8</v>
      </c>
      <c r="H7773" t="s">
        <v>202</v>
      </c>
      <c r="I7773" s="2">
        <v>1</v>
      </c>
      <c r="J7773" t="s">
        <v>11</v>
      </c>
      <c r="K7773" s="21">
        <f>INDEX(LISTAS!$H:$Q,MATCH(BASE!H7773,LISTAS!$G:$G,0),MATCH(BASE!J7773,LISTAS!$H$3:$Q$3,0))*Tabela3[[#This Row],[QUANTIDADE]]</f>
        <v>20</v>
      </c>
      <c r="L7773" s="2" t="str">
        <f>TEXT(Tabela3[[#This Row],[DATA]],"MM")</f>
        <v>06</v>
      </c>
      <c r="M7773" s="2">
        <f>WEEKNUM(Tabela3[[#This Row],[DATA]])</f>
        <v>22</v>
      </c>
      <c r="N7773" s="18">
        <f>YEAR(Tabela3[[#This Row],[DATA]])</f>
        <v>2023</v>
      </c>
    </row>
    <row r="7774" spans="2:14">
      <c r="B7774" s="1">
        <v>45080</v>
      </c>
      <c r="C7774">
        <v>15406</v>
      </c>
      <c r="D7774">
        <f>COUNTIF(C$4:C7774,Tabela3[[#This Row],[COMANDA]])</f>
        <v>2</v>
      </c>
      <c r="E7774" t="s">
        <v>90</v>
      </c>
      <c r="F7774" t="s">
        <v>99</v>
      </c>
      <c r="G7774" t="s">
        <v>9</v>
      </c>
      <c r="H7774" t="s">
        <v>131</v>
      </c>
      <c r="I7774" s="2">
        <v>1</v>
      </c>
      <c r="J7774" t="s">
        <v>12</v>
      </c>
      <c r="K7774" s="21">
        <f>INDEX(LISTAS!$H:$Q,MATCH(BASE!H7774,LISTAS!$G:$G,0),MATCH(BASE!J7774,LISTAS!$H$3:$Q$3,0))*Tabela3[[#This Row],[QUANTIDADE]]</f>
        <v>4.5</v>
      </c>
      <c r="L7774" s="2" t="str">
        <f>TEXT(Tabela3[[#This Row],[DATA]],"MM")</f>
        <v>06</v>
      </c>
      <c r="M7774" s="2">
        <f>WEEKNUM(Tabela3[[#This Row],[DATA]])</f>
        <v>22</v>
      </c>
      <c r="N7774" s="18">
        <f>YEAR(Tabela3[[#This Row],[DATA]])</f>
        <v>2023</v>
      </c>
    </row>
    <row r="7775" spans="2:14">
      <c r="B7775" s="1">
        <v>45080</v>
      </c>
      <c r="C7775">
        <v>15406</v>
      </c>
      <c r="D7775">
        <f>COUNTIF(C$4:C7775,Tabela3[[#This Row],[COMANDA]])</f>
        <v>3</v>
      </c>
      <c r="E7775" t="s">
        <v>90</v>
      </c>
      <c r="F7775" t="s">
        <v>99</v>
      </c>
      <c r="G7775" t="s">
        <v>10</v>
      </c>
      <c r="H7775" t="s">
        <v>119</v>
      </c>
      <c r="I7775" s="2">
        <v>1</v>
      </c>
      <c r="J7775" t="s">
        <v>11</v>
      </c>
      <c r="K7775" s="21">
        <f>INDEX(LISTAS!$H:$Q,MATCH(BASE!H7775,LISTAS!$G:$G,0),MATCH(BASE!J7775,LISTAS!$H$3:$Q$3,0))*Tabela3[[#This Row],[QUANTIDADE]]</f>
        <v>6</v>
      </c>
      <c r="L7775" s="2" t="str">
        <f>TEXT(Tabela3[[#This Row],[DATA]],"MM")</f>
        <v>06</v>
      </c>
      <c r="M7775" s="2">
        <f>WEEKNUM(Tabela3[[#This Row],[DATA]])</f>
        <v>22</v>
      </c>
      <c r="N7775" s="18">
        <f>YEAR(Tabela3[[#This Row],[DATA]])</f>
        <v>2023</v>
      </c>
    </row>
    <row r="7776" spans="2:14">
      <c r="B7776" s="1">
        <v>45080</v>
      </c>
      <c r="C7776">
        <v>15407</v>
      </c>
      <c r="D7776">
        <f>COUNTIF(C$4:C7776,Tabela3[[#This Row],[COMANDA]])</f>
        <v>1</v>
      </c>
      <c r="E7776" t="s">
        <v>90</v>
      </c>
      <c r="F7776" t="s">
        <v>99</v>
      </c>
      <c r="G7776" t="s">
        <v>8</v>
      </c>
      <c r="H7776" t="s">
        <v>42</v>
      </c>
      <c r="I7776" s="2">
        <v>1</v>
      </c>
      <c r="J7776" t="s">
        <v>11</v>
      </c>
      <c r="K7776" s="21">
        <f>INDEX(LISTAS!$H:$Q,MATCH(BASE!H7776,LISTAS!$G:$G,0),MATCH(BASE!J7776,LISTAS!$H$3:$Q$3,0))*Tabela3[[#This Row],[QUANTIDADE]]</f>
        <v>16</v>
      </c>
      <c r="L7776" s="2" t="str">
        <f>TEXT(Tabela3[[#This Row],[DATA]],"MM")</f>
        <v>06</v>
      </c>
      <c r="M7776" s="2">
        <f>WEEKNUM(Tabela3[[#This Row],[DATA]])</f>
        <v>22</v>
      </c>
      <c r="N7776" s="18">
        <f>YEAR(Tabela3[[#This Row],[DATA]])</f>
        <v>2023</v>
      </c>
    </row>
    <row r="7777" spans="2:14">
      <c r="B7777" s="1">
        <v>45080</v>
      </c>
      <c r="C7777">
        <v>15408</v>
      </c>
      <c r="D7777">
        <f>COUNTIF(C$4:C7777,Tabela3[[#This Row],[COMANDA]])</f>
        <v>1</v>
      </c>
      <c r="E7777" t="s">
        <v>90</v>
      </c>
      <c r="F7777" t="s">
        <v>99</v>
      </c>
      <c r="G7777" t="s">
        <v>8</v>
      </c>
      <c r="H7777" t="s">
        <v>205</v>
      </c>
      <c r="I7777" s="2">
        <v>1</v>
      </c>
      <c r="J7777" t="s">
        <v>11</v>
      </c>
      <c r="K7777" s="21">
        <f>INDEX(LISTAS!$H:$Q,MATCH(BASE!H7777,LISTAS!$G:$G,0),MATCH(BASE!J7777,LISTAS!$H$3:$Q$3,0))*Tabela3[[#This Row],[QUANTIDADE]]</f>
        <v>22</v>
      </c>
      <c r="L7777" s="2" t="str">
        <f>TEXT(Tabela3[[#This Row],[DATA]],"MM")</f>
        <v>06</v>
      </c>
      <c r="M7777" s="2">
        <f>WEEKNUM(Tabela3[[#This Row],[DATA]])</f>
        <v>22</v>
      </c>
      <c r="N7777" s="18">
        <f>YEAR(Tabela3[[#This Row],[DATA]])</f>
        <v>2023</v>
      </c>
    </row>
    <row r="7778" spans="2:14">
      <c r="B7778" s="1">
        <v>45080</v>
      </c>
      <c r="C7778">
        <v>15408</v>
      </c>
      <c r="D7778">
        <f>COUNTIF(C$4:C7778,Tabela3[[#This Row],[COMANDA]])</f>
        <v>2</v>
      </c>
      <c r="E7778" t="s">
        <v>90</v>
      </c>
      <c r="F7778" t="s">
        <v>99</v>
      </c>
      <c r="G7778" t="s">
        <v>9</v>
      </c>
      <c r="H7778" t="s">
        <v>154</v>
      </c>
      <c r="I7778" s="2">
        <v>1</v>
      </c>
      <c r="J7778" t="s">
        <v>12</v>
      </c>
      <c r="K7778" s="21">
        <f>INDEX(LISTAS!$H:$Q,MATCH(BASE!H7778,LISTAS!$G:$G,0),MATCH(BASE!J7778,LISTAS!$H$3:$Q$3,0))*Tabela3[[#This Row],[QUANTIDADE]]</f>
        <v>7</v>
      </c>
      <c r="L7778" s="2" t="str">
        <f>TEXT(Tabela3[[#This Row],[DATA]],"MM")</f>
        <v>06</v>
      </c>
      <c r="M7778" s="2">
        <f>WEEKNUM(Tabela3[[#This Row],[DATA]])</f>
        <v>22</v>
      </c>
      <c r="N7778" s="18">
        <f>YEAR(Tabela3[[#This Row],[DATA]])</f>
        <v>2023</v>
      </c>
    </row>
    <row r="7779" spans="2:14">
      <c r="B7779" s="1">
        <v>45080</v>
      </c>
      <c r="C7779">
        <v>15409</v>
      </c>
      <c r="D7779">
        <f>COUNTIF(C$4:C7779,Tabela3[[#This Row],[COMANDA]])</f>
        <v>1</v>
      </c>
      <c r="E7779" t="s">
        <v>90</v>
      </c>
      <c r="F7779" t="s">
        <v>98</v>
      </c>
      <c r="G7779" t="s">
        <v>8</v>
      </c>
      <c r="H7779" t="s">
        <v>206</v>
      </c>
      <c r="I7779" s="2">
        <v>1</v>
      </c>
      <c r="J7779" t="s">
        <v>11</v>
      </c>
      <c r="K7779" s="21">
        <f>INDEX(LISTAS!$H:$Q,MATCH(BASE!H7779,LISTAS!$G:$G,0),MATCH(BASE!J7779,LISTAS!$H$3:$Q$3,0))*Tabela3[[#This Row],[QUANTIDADE]]</f>
        <v>18</v>
      </c>
      <c r="L7779" s="2" t="str">
        <f>TEXT(Tabela3[[#This Row],[DATA]],"MM")</f>
        <v>06</v>
      </c>
      <c r="M7779" s="2">
        <f>WEEKNUM(Tabela3[[#This Row],[DATA]])</f>
        <v>22</v>
      </c>
      <c r="N7779" s="18">
        <f>YEAR(Tabela3[[#This Row],[DATA]])</f>
        <v>2023</v>
      </c>
    </row>
    <row r="7780" spans="2:14">
      <c r="B7780" s="1">
        <v>45080</v>
      </c>
      <c r="C7780">
        <v>15409</v>
      </c>
      <c r="D7780">
        <f>COUNTIF(C$4:C7780,Tabela3[[#This Row],[COMANDA]])</f>
        <v>2</v>
      </c>
      <c r="E7780" t="s">
        <v>90</v>
      </c>
      <c r="F7780" t="s">
        <v>98</v>
      </c>
      <c r="G7780" t="s">
        <v>61</v>
      </c>
      <c r="H7780" t="s">
        <v>163</v>
      </c>
      <c r="I7780" s="2">
        <v>1</v>
      </c>
      <c r="J7780" t="s">
        <v>11</v>
      </c>
      <c r="K7780" s="21">
        <f>INDEX(LISTAS!$H:$Q,MATCH(BASE!H7780,LISTAS!$G:$G,0),MATCH(BASE!J7780,LISTAS!$H$3:$Q$3,0))*Tabela3[[#This Row],[QUANTIDADE]]</f>
        <v>4</v>
      </c>
      <c r="L7780" s="2" t="str">
        <f>TEXT(Tabela3[[#This Row],[DATA]],"MM")</f>
        <v>06</v>
      </c>
      <c r="M7780" s="2">
        <f>WEEKNUM(Tabela3[[#This Row],[DATA]])</f>
        <v>22</v>
      </c>
      <c r="N7780" s="18">
        <f>YEAR(Tabela3[[#This Row],[DATA]])</f>
        <v>2023</v>
      </c>
    </row>
    <row r="7781" spans="2:14">
      <c r="B7781" s="1">
        <v>45080</v>
      </c>
      <c r="C7781">
        <v>15409</v>
      </c>
      <c r="D7781">
        <f>COUNTIF(C$4:C7781,Tabela3[[#This Row],[COMANDA]])</f>
        <v>3</v>
      </c>
      <c r="E7781" t="s">
        <v>90</v>
      </c>
      <c r="F7781" t="s">
        <v>98</v>
      </c>
      <c r="G7781" t="s">
        <v>9</v>
      </c>
      <c r="H7781" t="s">
        <v>138</v>
      </c>
      <c r="I7781" s="2">
        <v>1</v>
      </c>
      <c r="J7781" t="s">
        <v>12</v>
      </c>
      <c r="K7781" s="21">
        <f>INDEX(LISTAS!$H:$Q,MATCH(BASE!H7781,LISTAS!$G:$G,0),MATCH(BASE!J7781,LISTAS!$H$3:$Q$3,0))*Tabela3[[#This Row],[QUANTIDADE]]</f>
        <v>4.5</v>
      </c>
      <c r="L7781" s="2" t="str">
        <f>TEXT(Tabela3[[#This Row],[DATA]],"MM")</f>
        <v>06</v>
      </c>
      <c r="M7781" s="2">
        <f>WEEKNUM(Tabela3[[#This Row],[DATA]])</f>
        <v>22</v>
      </c>
      <c r="N7781" s="18">
        <f>YEAR(Tabela3[[#This Row],[DATA]])</f>
        <v>2023</v>
      </c>
    </row>
    <row r="7782" spans="2:14">
      <c r="B7782" s="1">
        <v>45080</v>
      </c>
      <c r="C7782">
        <v>15409</v>
      </c>
      <c r="D7782">
        <f>COUNTIF(C$4:C7782,Tabela3[[#This Row],[COMANDA]])</f>
        <v>4</v>
      </c>
      <c r="E7782" t="s">
        <v>90</v>
      </c>
      <c r="F7782" t="s">
        <v>98</v>
      </c>
      <c r="G7782" t="s">
        <v>9</v>
      </c>
      <c r="H7782" t="s">
        <v>212</v>
      </c>
      <c r="I7782" s="2">
        <v>1</v>
      </c>
      <c r="J7782" t="s">
        <v>12</v>
      </c>
      <c r="K7782" s="21">
        <f>INDEX(LISTAS!$H:$Q,MATCH(BASE!H7782,LISTAS!$G:$G,0),MATCH(BASE!J7782,LISTAS!$H$3:$Q$3,0))*Tabela3[[#This Row],[QUANTIDADE]]</f>
        <v>4.5</v>
      </c>
      <c r="L7782" s="2" t="str">
        <f>TEXT(Tabela3[[#This Row],[DATA]],"MM")</f>
        <v>06</v>
      </c>
      <c r="M7782" s="2">
        <f>WEEKNUM(Tabela3[[#This Row],[DATA]])</f>
        <v>22</v>
      </c>
      <c r="N7782" s="18">
        <f>YEAR(Tabela3[[#This Row],[DATA]])</f>
        <v>2023</v>
      </c>
    </row>
    <row r="7783" spans="2:14">
      <c r="B7783" s="1">
        <v>45080</v>
      </c>
      <c r="C7783">
        <v>15410</v>
      </c>
      <c r="D7783">
        <f>COUNTIF(C$4:C7783,Tabela3[[#This Row],[COMANDA]])</f>
        <v>1</v>
      </c>
      <c r="E7783" t="s">
        <v>90</v>
      </c>
      <c r="F7783" t="s">
        <v>375</v>
      </c>
      <c r="G7783" t="s">
        <v>8</v>
      </c>
      <c r="H7783" t="s">
        <v>41</v>
      </c>
      <c r="I7783" s="2">
        <v>1</v>
      </c>
      <c r="J7783" t="s">
        <v>11</v>
      </c>
      <c r="K7783" s="21">
        <f>INDEX(LISTAS!$H:$Q,MATCH(BASE!H7783,LISTAS!$G:$G,0),MATCH(BASE!J7783,LISTAS!$H$3:$Q$3,0))*Tabela3[[#This Row],[QUANTIDADE]]</f>
        <v>14</v>
      </c>
      <c r="L7783" s="2" t="str">
        <f>TEXT(Tabela3[[#This Row],[DATA]],"MM")</f>
        <v>06</v>
      </c>
      <c r="M7783" s="2">
        <f>WEEKNUM(Tabela3[[#This Row],[DATA]])</f>
        <v>22</v>
      </c>
      <c r="N7783" s="18">
        <f>YEAR(Tabela3[[#This Row],[DATA]])</f>
        <v>2023</v>
      </c>
    </row>
    <row r="7784" spans="2:14">
      <c r="B7784" s="1">
        <v>45080</v>
      </c>
      <c r="C7784">
        <v>15410</v>
      </c>
      <c r="D7784">
        <f>COUNTIF(C$4:C7784,Tabela3[[#This Row],[COMANDA]])</f>
        <v>2</v>
      </c>
      <c r="E7784" t="s">
        <v>90</v>
      </c>
      <c r="F7784" t="s">
        <v>375</v>
      </c>
      <c r="G7784" t="s">
        <v>61</v>
      </c>
      <c r="H7784" t="s">
        <v>163</v>
      </c>
      <c r="I7784" s="2">
        <v>1</v>
      </c>
      <c r="J7784" t="s">
        <v>11</v>
      </c>
      <c r="K7784" s="21">
        <f>INDEX(LISTAS!$H:$Q,MATCH(BASE!H7784,LISTAS!$G:$G,0),MATCH(BASE!J7784,LISTAS!$H$3:$Q$3,0))*Tabela3[[#This Row],[QUANTIDADE]]</f>
        <v>4</v>
      </c>
      <c r="L7784" s="2" t="str">
        <f>TEXT(Tabela3[[#This Row],[DATA]],"MM")</f>
        <v>06</v>
      </c>
      <c r="M7784" s="2">
        <f>WEEKNUM(Tabela3[[#This Row],[DATA]])</f>
        <v>22</v>
      </c>
      <c r="N7784" s="18">
        <f>YEAR(Tabela3[[#This Row],[DATA]])</f>
        <v>2023</v>
      </c>
    </row>
    <row r="7785" spans="2:14">
      <c r="B7785" s="1">
        <v>45080</v>
      </c>
      <c r="C7785">
        <v>15411</v>
      </c>
      <c r="D7785">
        <f>COUNTIF(C$4:C7785,Tabela3[[#This Row],[COMANDA]])</f>
        <v>1</v>
      </c>
      <c r="E7785" t="s">
        <v>90</v>
      </c>
      <c r="F7785" t="s">
        <v>99</v>
      </c>
      <c r="G7785" t="s">
        <v>8</v>
      </c>
      <c r="H7785" t="s">
        <v>206</v>
      </c>
      <c r="I7785" s="2">
        <v>1</v>
      </c>
      <c r="J7785" t="s">
        <v>11</v>
      </c>
      <c r="K7785" s="21">
        <f>INDEX(LISTAS!$H:$Q,MATCH(BASE!H7785,LISTAS!$G:$G,0),MATCH(BASE!J7785,LISTAS!$H$3:$Q$3,0))*Tabela3[[#This Row],[QUANTIDADE]]</f>
        <v>18</v>
      </c>
      <c r="L7785" s="2" t="str">
        <f>TEXT(Tabela3[[#This Row],[DATA]],"MM")</f>
        <v>06</v>
      </c>
      <c r="M7785" s="2">
        <f>WEEKNUM(Tabela3[[#This Row],[DATA]])</f>
        <v>22</v>
      </c>
      <c r="N7785" s="18">
        <f>YEAR(Tabela3[[#This Row],[DATA]])</f>
        <v>2023</v>
      </c>
    </row>
    <row r="7786" spans="2:14">
      <c r="B7786" s="1">
        <v>45080</v>
      </c>
      <c r="C7786">
        <v>15411</v>
      </c>
      <c r="D7786">
        <f>COUNTIF(C$4:C7786,Tabela3[[#This Row],[COMANDA]])</f>
        <v>2</v>
      </c>
      <c r="E7786" t="s">
        <v>90</v>
      </c>
      <c r="F7786" t="s">
        <v>99</v>
      </c>
      <c r="G7786" t="s">
        <v>10</v>
      </c>
      <c r="H7786" t="s">
        <v>128</v>
      </c>
      <c r="I7786" s="2">
        <v>1</v>
      </c>
      <c r="J7786" t="s">
        <v>11</v>
      </c>
      <c r="K7786" s="21">
        <f>INDEX(LISTAS!$H:$Q,MATCH(BASE!H7786,LISTAS!$G:$G,0),MATCH(BASE!J7786,LISTAS!$H$3:$Q$3,0))*Tabela3[[#This Row],[QUANTIDADE]]</f>
        <v>5</v>
      </c>
      <c r="L7786" s="2" t="str">
        <f>TEXT(Tabela3[[#This Row],[DATA]],"MM")</f>
        <v>06</v>
      </c>
      <c r="M7786" s="2">
        <f>WEEKNUM(Tabela3[[#This Row],[DATA]])</f>
        <v>22</v>
      </c>
      <c r="N7786" s="18">
        <f>YEAR(Tabela3[[#This Row],[DATA]])</f>
        <v>2023</v>
      </c>
    </row>
    <row r="7787" spans="2:14">
      <c r="B7787" s="1">
        <v>45080</v>
      </c>
      <c r="C7787">
        <v>15412</v>
      </c>
      <c r="D7787">
        <f>COUNTIF(C$4:C7787,Tabela3[[#This Row],[COMANDA]])</f>
        <v>1</v>
      </c>
      <c r="E7787" t="s">
        <v>90</v>
      </c>
      <c r="F7787" t="s">
        <v>98</v>
      </c>
      <c r="G7787" t="s">
        <v>8</v>
      </c>
      <c r="H7787" t="s">
        <v>42</v>
      </c>
      <c r="I7787" s="2">
        <v>1</v>
      </c>
      <c r="J7787" t="s">
        <v>11</v>
      </c>
      <c r="K7787" s="21">
        <f>INDEX(LISTAS!$H:$Q,MATCH(BASE!H7787,LISTAS!$G:$G,0),MATCH(BASE!J7787,LISTAS!$H$3:$Q$3,0))*Tabela3[[#This Row],[QUANTIDADE]]</f>
        <v>16</v>
      </c>
      <c r="L7787" s="2" t="str">
        <f>TEXT(Tabela3[[#This Row],[DATA]],"MM")</f>
        <v>06</v>
      </c>
      <c r="M7787" s="2">
        <f>WEEKNUM(Tabela3[[#This Row],[DATA]])</f>
        <v>22</v>
      </c>
      <c r="N7787" s="18">
        <f>YEAR(Tabela3[[#This Row],[DATA]])</f>
        <v>2023</v>
      </c>
    </row>
    <row r="7788" spans="2:14">
      <c r="B7788" s="1">
        <v>45080</v>
      </c>
      <c r="C7788">
        <v>15412</v>
      </c>
      <c r="D7788">
        <f>COUNTIF(C$4:C7788,Tabela3[[#This Row],[COMANDA]])</f>
        <v>2</v>
      </c>
      <c r="E7788" t="s">
        <v>90</v>
      </c>
      <c r="F7788" t="s">
        <v>98</v>
      </c>
      <c r="G7788" t="s">
        <v>8</v>
      </c>
      <c r="H7788" t="s">
        <v>204</v>
      </c>
      <c r="I7788" s="2">
        <v>2</v>
      </c>
      <c r="J7788" t="s">
        <v>11</v>
      </c>
      <c r="K7788" s="21">
        <f>INDEX(LISTAS!$H:$Q,MATCH(BASE!H7788,LISTAS!$G:$G,0),MATCH(BASE!J7788,LISTAS!$H$3:$Q$3,0))*Tabela3[[#This Row],[QUANTIDADE]]</f>
        <v>36</v>
      </c>
      <c r="L7788" s="2" t="str">
        <f>TEXT(Tabela3[[#This Row],[DATA]],"MM")</f>
        <v>06</v>
      </c>
      <c r="M7788" s="2">
        <f>WEEKNUM(Tabela3[[#This Row],[DATA]])</f>
        <v>22</v>
      </c>
      <c r="N7788" s="18">
        <f>YEAR(Tabela3[[#This Row],[DATA]])</f>
        <v>2023</v>
      </c>
    </row>
    <row r="7789" spans="2:14">
      <c r="B7789" s="1">
        <v>45080</v>
      </c>
      <c r="C7789">
        <v>15412</v>
      </c>
      <c r="D7789">
        <f>COUNTIF(C$4:C7789,Tabela3[[#This Row],[COMANDA]])</f>
        <v>3</v>
      </c>
      <c r="E7789" t="s">
        <v>90</v>
      </c>
      <c r="F7789" t="s">
        <v>98</v>
      </c>
      <c r="G7789" t="s">
        <v>9</v>
      </c>
      <c r="H7789" t="s">
        <v>521</v>
      </c>
      <c r="I7789" s="2">
        <v>2</v>
      </c>
      <c r="J7789" t="s">
        <v>12</v>
      </c>
      <c r="K7789" s="21">
        <f>INDEX(LISTAS!$H:$Q,MATCH(BASE!H7789,LISTAS!$G:$G,0),MATCH(BASE!J7789,LISTAS!$H$3:$Q$3,0))*Tabela3[[#This Row],[QUANTIDADE]]</f>
        <v>14</v>
      </c>
      <c r="L7789" s="2" t="str">
        <f>TEXT(Tabela3[[#This Row],[DATA]],"MM")</f>
        <v>06</v>
      </c>
      <c r="M7789" s="2">
        <f>WEEKNUM(Tabela3[[#This Row],[DATA]])</f>
        <v>22</v>
      </c>
      <c r="N7789" s="18">
        <f>YEAR(Tabela3[[#This Row],[DATA]])</f>
        <v>2023</v>
      </c>
    </row>
    <row r="7790" spans="2:14">
      <c r="B7790" s="1">
        <v>45080</v>
      </c>
      <c r="C7790">
        <v>15412</v>
      </c>
      <c r="D7790">
        <f>COUNTIF(C$4:C7790,Tabela3[[#This Row],[COMANDA]])</f>
        <v>4</v>
      </c>
      <c r="E7790" t="s">
        <v>90</v>
      </c>
      <c r="F7790" t="s">
        <v>98</v>
      </c>
      <c r="G7790" t="s">
        <v>10</v>
      </c>
      <c r="H7790" t="s">
        <v>119</v>
      </c>
      <c r="I7790" s="2">
        <v>2</v>
      </c>
      <c r="J7790" t="s">
        <v>11</v>
      </c>
      <c r="K7790" s="21">
        <f>INDEX(LISTAS!$H:$Q,MATCH(BASE!H7790,LISTAS!$G:$G,0),MATCH(BASE!J7790,LISTAS!$H$3:$Q$3,0))*Tabela3[[#This Row],[QUANTIDADE]]</f>
        <v>12</v>
      </c>
      <c r="L7790" s="2" t="str">
        <f>TEXT(Tabela3[[#This Row],[DATA]],"MM")</f>
        <v>06</v>
      </c>
      <c r="M7790" s="2">
        <f>WEEKNUM(Tabela3[[#This Row],[DATA]])</f>
        <v>22</v>
      </c>
      <c r="N7790" s="18">
        <f>YEAR(Tabela3[[#This Row],[DATA]])</f>
        <v>2023</v>
      </c>
    </row>
    <row r="7791" spans="2:14">
      <c r="B7791" s="1">
        <v>45080</v>
      </c>
      <c r="C7791">
        <v>15412</v>
      </c>
      <c r="D7791">
        <f>COUNTIF(C$4:C7791,Tabela3[[#This Row],[COMANDA]])</f>
        <v>5</v>
      </c>
      <c r="E7791" t="s">
        <v>90</v>
      </c>
      <c r="F7791" t="s">
        <v>98</v>
      </c>
      <c r="G7791" t="s">
        <v>10</v>
      </c>
      <c r="H7791" t="s">
        <v>94</v>
      </c>
      <c r="I7791" s="2">
        <v>1</v>
      </c>
      <c r="J7791" t="s">
        <v>12</v>
      </c>
      <c r="K7791" s="21">
        <f>INDEX(LISTAS!$H:$Q,MATCH(BASE!H7791,LISTAS!$G:$G,0),MATCH(BASE!J7791,LISTAS!$H$3:$Q$3,0))*Tabela3[[#This Row],[QUANTIDADE]]</f>
        <v>3</v>
      </c>
      <c r="L7791" s="2" t="str">
        <f>TEXT(Tabela3[[#This Row],[DATA]],"MM")</f>
        <v>06</v>
      </c>
      <c r="M7791" s="2">
        <f>WEEKNUM(Tabela3[[#This Row],[DATA]])</f>
        <v>22</v>
      </c>
      <c r="N7791" s="18">
        <f>YEAR(Tabela3[[#This Row],[DATA]])</f>
        <v>2023</v>
      </c>
    </row>
    <row r="7792" spans="2:14">
      <c r="B7792" s="1">
        <v>45080</v>
      </c>
      <c r="C7792">
        <v>15413</v>
      </c>
      <c r="D7792">
        <f>COUNTIF(C$4:C7792,Tabela3[[#This Row],[COMANDA]])</f>
        <v>1</v>
      </c>
      <c r="E7792" t="s">
        <v>90</v>
      </c>
      <c r="F7792" t="s">
        <v>99</v>
      </c>
      <c r="G7792" t="s">
        <v>8</v>
      </c>
      <c r="H7792" t="s">
        <v>204</v>
      </c>
      <c r="I7792" s="2">
        <v>1</v>
      </c>
      <c r="J7792" t="s">
        <v>11</v>
      </c>
      <c r="K7792" s="21">
        <f>INDEX(LISTAS!$H:$Q,MATCH(BASE!H7792,LISTAS!$G:$G,0),MATCH(BASE!J7792,LISTAS!$H$3:$Q$3,0))*Tabela3[[#This Row],[QUANTIDADE]]</f>
        <v>18</v>
      </c>
      <c r="L7792" s="2" t="str">
        <f>TEXT(Tabela3[[#This Row],[DATA]],"MM")</f>
        <v>06</v>
      </c>
      <c r="M7792" s="2">
        <f>WEEKNUM(Tabela3[[#This Row],[DATA]])</f>
        <v>22</v>
      </c>
      <c r="N7792" s="18">
        <f>YEAR(Tabela3[[#This Row],[DATA]])</f>
        <v>2023</v>
      </c>
    </row>
    <row r="7793" spans="2:14">
      <c r="B7793" s="1">
        <v>45080</v>
      </c>
      <c r="C7793">
        <v>15413</v>
      </c>
      <c r="D7793">
        <f>COUNTIF(C$4:C7793,Tabela3[[#This Row],[COMANDA]])</f>
        <v>2</v>
      </c>
      <c r="E7793" t="s">
        <v>90</v>
      </c>
      <c r="F7793" t="s">
        <v>99</v>
      </c>
      <c r="G7793" t="s">
        <v>8</v>
      </c>
      <c r="H7793" t="s">
        <v>202</v>
      </c>
      <c r="I7793" s="2">
        <v>1</v>
      </c>
      <c r="J7793" t="s">
        <v>11</v>
      </c>
      <c r="K7793" s="21">
        <f>INDEX(LISTAS!$H:$Q,MATCH(BASE!H7793,LISTAS!$G:$G,0),MATCH(BASE!J7793,LISTAS!$H$3:$Q$3,0))*Tabela3[[#This Row],[QUANTIDADE]]</f>
        <v>20</v>
      </c>
      <c r="L7793" s="2" t="str">
        <f>TEXT(Tabela3[[#This Row],[DATA]],"MM")</f>
        <v>06</v>
      </c>
      <c r="M7793" s="2">
        <f>WEEKNUM(Tabela3[[#This Row],[DATA]])</f>
        <v>22</v>
      </c>
      <c r="N7793" s="18">
        <f>YEAR(Tabela3[[#This Row],[DATA]])</f>
        <v>2023</v>
      </c>
    </row>
    <row r="7794" spans="2:14">
      <c r="B7794" s="1">
        <v>45080</v>
      </c>
      <c r="C7794">
        <v>15413</v>
      </c>
      <c r="D7794">
        <f>COUNTIF(C$4:C7794,Tabela3[[#This Row],[COMANDA]])</f>
        <v>3</v>
      </c>
      <c r="E7794" t="s">
        <v>90</v>
      </c>
      <c r="F7794" t="s">
        <v>99</v>
      </c>
      <c r="G7794" t="s">
        <v>61</v>
      </c>
      <c r="H7794" t="s">
        <v>469</v>
      </c>
      <c r="I7794" s="2">
        <v>1</v>
      </c>
      <c r="J7794" t="s">
        <v>11</v>
      </c>
      <c r="K7794" s="21">
        <f>INDEX(LISTAS!$H:$Q,MATCH(BASE!H7794,LISTAS!$G:$G,0),MATCH(BASE!J7794,LISTAS!$H$3:$Q$3,0))*Tabela3[[#This Row],[QUANTIDADE]]</f>
        <v>6</v>
      </c>
      <c r="L7794" s="2" t="str">
        <f>TEXT(Tabela3[[#This Row],[DATA]],"MM")</f>
        <v>06</v>
      </c>
      <c r="M7794" s="2">
        <f>WEEKNUM(Tabela3[[#This Row],[DATA]])</f>
        <v>22</v>
      </c>
      <c r="N7794" s="18">
        <f>YEAR(Tabela3[[#This Row],[DATA]])</f>
        <v>2023</v>
      </c>
    </row>
    <row r="7795" spans="2:14">
      <c r="B7795" s="1">
        <v>45080</v>
      </c>
      <c r="C7795">
        <v>15413</v>
      </c>
      <c r="D7795">
        <f>COUNTIF(C$4:C7795,Tabela3[[#This Row],[COMANDA]])</f>
        <v>4</v>
      </c>
      <c r="E7795" t="s">
        <v>90</v>
      </c>
      <c r="F7795" t="s">
        <v>99</v>
      </c>
      <c r="G7795" t="s">
        <v>9</v>
      </c>
      <c r="H7795" t="s">
        <v>140</v>
      </c>
      <c r="I7795" s="2">
        <v>1</v>
      </c>
      <c r="J7795" t="s">
        <v>12</v>
      </c>
      <c r="K7795" s="21">
        <f>INDEX(LISTAS!$H:$Q,MATCH(BASE!H7795,LISTAS!$G:$G,0),MATCH(BASE!J7795,LISTAS!$H$3:$Q$3,0))*Tabela3[[#This Row],[QUANTIDADE]]</f>
        <v>3.5</v>
      </c>
      <c r="L7795" s="2" t="str">
        <f>TEXT(Tabela3[[#This Row],[DATA]],"MM")</f>
        <v>06</v>
      </c>
      <c r="M7795" s="2">
        <f>WEEKNUM(Tabela3[[#This Row],[DATA]])</f>
        <v>22</v>
      </c>
      <c r="N7795" s="18">
        <f>YEAR(Tabela3[[#This Row],[DATA]])</f>
        <v>2023</v>
      </c>
    </row>
    <row r="7796" spans="2:14">
      <c r="B7796" s="1">
        <v>45080</v>
      </c>
      <c r="C7796">
        <v>15414</v>
      </c>
      <c r="D7796">
        <f>COUNTIF(C$4:C7796,Tabela3[[#This Row],[COMANDA]])</f>
        <v>1</v>
      </c>
      <c r="E7796" t="s">
        <v>90</v>
      </c>
      <c r="F7796" t="s">
        <v>100</v>
      </c>
      <c r="G7796" t="s">
        <v>8</v>
      </c>
      <c r="H7796" t="s">
        <v>202</v>
      </c>
      <c r="I7796" s="2">
        <v>1</v>
      </c>
      <c r="J7796" t="s">
        <v>11</v>
      </c>
      <c r="K7796" s="21">
        <f>INDEX(LISTAS!$H:$Q,MATCH(BASE!H7796,LISTAS!$G:$G,0),MATCH(BASE!J7796,LISTAS!$H$3:$Q$3,0))*Tabela3[[#This Row],[QUANTIDADE]]</f>
        <v>20</v>
      </c>
      <c r="L7796" s="2" t="str">
        <f>TEXT(Tabela3[[#This Row],[DATA]],"MM")</f>
        <v>06</v>
      </c>
      <c r="M7796" s="2">
        <f>WEEKNUM(Tabela3[[#This Row],[DATA]])</f>
        <v>22</v>
      </c>
      <c r="N7796" s="18">
        <f>YEAR(Tabela3[[#This Row],[DATA]])</f>
        <v>2023</v>
      </c>
    </row>
    <row r="7797" spans="2:14">
      <c r="B7797" s="1">
        <v>45080</v>
      </c>
      <c r="C7797">
        <v>15414</v>
      </c>
      <c r="D7797">
        <f>COUNTIF(C$4:C7797,Tabela3[[#This Row],[COMANDA]])</f>
        <v>2</v>
      </c>
      <c r="E7797" t="s">
        <v>90</v>
      </c>
      <c r="F7797" t="s">
        <v>100</v>
      </c>
      <c r="G7797" t="s">
        <v>9</v>
      </c>
      <c r="H7797" t="s">
        <v>133</v>
      </c>
      <c r="I7797" s="2">
        <v>1</v>
      </c>
      <c r="J7797" t="s">
        <v>12</v>
      </c>
      <c r="K7797" s="21">
        <f>INDEX(LISTAS!$H:$Q,MATCH(BASE!H7797,LISTAS!$G:$G,0),MATCH(BASE!J7797,LISTAS!$H$3:$Q$3,0))*Tabela3[[#This Row],[QUANTIDADE]]</f>
        <v>7</v>
      </c>
      <c r="L7797" s="2" t="str">
        <f>TEXT(Tabela3[[#This Row],[DATA]],"MM")</f>
        <v>06</v>
      </c>
      <c r="M7797" s="2">
        <f>WEEKNUM(Tabela3[[#This Row],[DATA]])</f>
        <v>22</v>
      </c>
      <c r="N7797" s="18">
        <f>YEAR(Tabela3[[#This Row],[DATA]])</f>
        <v>2023</v>
      </c>
    </row>
    <row r="7798" spans="2:14">
      <c r="B7798" s="1">
        <v>45080</v>
      </c>
      <c r="C7798">
        <v>15414</v>
      </c>
      <c r="D7798">
        <f>COUNTIF(C$4:C7798,Tabela3[[#This Row],[COMANDA]])</f>
        <v>3</v>
      </c>
      <c r="E7798" t="s">
        <v>90</v>
      </c>
      <c r="F7798" t="s">
        <v>100</v>
      </c>
      <c r="G7798" t="s">
        <v>10</v>
      </c>
      <c r="H7798" t="s">
        <v>119</v>
      </c>
      <c r="I7798" s="2">
        <v>2</v>
      </c>
      <c r="J7798" t="s">
        <v>11</v>
      </c>
      <c r="K7798" s="21">
        <f>INDEX(LISTAS!$H:$Q,MATCH(BASE!H7798,LISTAS!$G:$G,0),MATCH(BASE!J7798,LISTAS!$H$3:$Q$3,0))*Tabela3[[#This Row],[QUANTIDADE]]</f>
        <v>12</v>
      </c>
      <c r="L7798" s="2" t="str">
        <f>TEXT(Tabela3[[#This Row],[DATA]],"MM")</f>
        <v>06</v>
      </c>
      <c r="M7798" s="2">
        <f>WEEKNUM(Tabela3[[#This Row],[DATA]])</f>
        <v>22</v>
      </c>
      <c r="N7798" s="18">
        <f>YEAR(Tabela3[[#This Row],[DATA]])</f>
        <v>2023</v>
      </c>
    </row>
    <row r="7799" spans="2:14">
      <c r="B7799" s="1">
        <v>45080</v>
      </c>
      <c r="C7799">
        <v>15415</v>
      </c>
      <c r="D7799">
        <f>COUNTIF(C$4:C7799,Tabela3[[#This Row],[COMANDA]])</f>
        <v>1</v>
      </c>
      <c r="E7799" t="s">
        <v>90</v>
      </c>
      <c r="F7799" t="s">
        <v>99</v>
      </c>
      <c r="G7799" t="s">
        <v>8</v>
      </c>
      <c r="H7799" t="s">
        <v>204</v>
      </c>
      <c r="I7799" s="2">
        <v>1</v>
      </c>
      <c r="J7799" t="s">
        <v>11</v>
      </c>
      <c r="K7799" s="21">
        <f>INDEX(LISTAS!$H:$Q,MATCH(BASE!H7799,LISTAS!$G:$G,0),MATCH(BASE!J7799,LISTAS!$H$3:$Q$3,0))*Tabela3[[#This Row],[QUANTIDADE]]</f>
        <v>18</v>
      </c>
      <c r="L7799" s="2" t="str">
        <f>TEXT(Tabela3[[#This Row],[DATA]],"MM")</f>
        <v>06</v>
      </c>
      <c r="M7799" s="2">
        <f>WEEKNUM(Tabela3[[#This Row],[DATA]])</f>
        <v>22</v>
      </c>
      <c r="N7799" s="18">
        <f>YEAR(Tabela3[[#This Row],[DATA]])</f>
        <v>2023</v>
      </c>
    </row>
    <row r="7800" spans="2:14">
      <c r="B7800" s="1">
        <v>45080</v>
      </c>
      <c r="C7800">
        <v>15416</v>
      </c>
      <c r="D7800">
        <f>COUNTIF(C$4:C7800,Tabela3[[#This Row],[COMANDA]])</f>
        <v>1</v>
      </c>
      <c r="E7800" t="s">
        <v>90</v>
      </c>
      <c r="F7800" t="s">
        <v>100</v>
      </c>
      <c r="G7800" t="s">
        <v>8</v>
      </c>
      <c r="H7800" t="s">
        <v>204</v>
      </c>
      <c r="I7800" s="2">
        <v>1</v>
      </c>
      <c r="J7800" t="s">
        <v>11</v>
      </c>
      <c r="K7800" s="21">
        <f>INDEX(LISTAS!$H:$Q,MATCH(BASE!H7800,LISTAS!$G:$G,0),MATCH(BASE!J7800,LISTAS!$H$3:$Q$3,0))*Tabela3[[#This Row],[QUANTIDADE]]</f>
        <v>18</v>
      </c>
      <c r="L7800" s="2" t="str">
        <f>TEXT(Tabela3[[#This Row],[DATA]],"MM")</f>
        <v>06</v>
      </c>
      <c r="M7800" s="2">
        <f>WEEKNUM(Tabela3[[#This Row],[DATA]])</f>
        <v>22</v>
      </c>
      <c r="N7800" s="18">
        <f>YEAR(Tabela3[[#This Row],[DATA]])</f>
        <v>2023</v>
      </c>
    </row>
    <row r="7801" spans="2:14">
      <c r="B7801" s="1">
        <v>45080</v>
      </c>
      <c r="C7801">
        <v>15416</v>
      </c>
      <c r="D7801">
        <f>COUNTIF(C$4:C7801,Tabela3[[#This Row],[COMANDA]])</f>
        <v>2</v>
      </c>
      <c r="E7801" t="s">
        <v>90</v>
      </c>
      <c r="F7801" t="s">
        <v>100</v>
      </c>
      <c r="G7801" t="s">
        <v>9</v>
      </c>
      <c r="H7801" t="s">
        <v>528</v>
      </c>
      <c r="I7801" s="2">
        <v>1</v>
      </c>
      <c r="J7801" t="s">
        <v>11</v>
      </c>
      <c r="K7801" s="21">
        <f>INDEX(LISTAS!$H:$Q,MATCH(BASE!H7801,LISTAS!$G:$G,0),MATCH(BASE!J7801,LISTAS!$H$3:$Q$3,0))*Tabela3[[#This Row],[QUANTIDADE]]</f>
        <v>5</v>
      </c>
      <c r="L7801" s="2" t="str">
        <f>TEXT(Tabela3[[#This Row],[DATA]],"MM")</f>
        <v>06</v>
      </c>
      <c r="M7801" s="2">
        <f>WEEKNUM(Tabela3[[#This Row],[DATA]])</f>
        <v>22</v>
      </c>
      <c r="N7801" s="18">
        <f>YEAR(Tabela3[[#This Row],[DATA]])</f>
        <v>2023</v>
      </c>
    </row>
    <row r="7802" spans="2:14">
      <c r="B7802" s="1">
        <v>45080</v>
      </c>
      <c r="C7802">
        <v>15417</v>
      </c>
      <c r="D7802">
        <f>COUNTIF(C$4:C7802,Tabela3[[#This Row],[COMANDA]])</f>
        <v>1</v>
      </c>
      <c r="E7802" t="s">
        <v>90</v>
      </c>
      <c r="F7802" t="s">
        <v>100</v>
      </c>
      <c r="G7802" t="s">
        <v>8</v>
      </c>
      <c r="H7802" t="s">
        <v>206</v>
      </c>
      <c r="I7802" s="2">
        <v>1</v>
      </c>
      <c r="J7802" t="s">
        <v>11</v>
      </c>
      <c r="K7802" s="21">
        <f>INDEX(LISTAS!$H:$Q,MATCH(BASE!H7802,LISTAS!$G:$G,0),MATCH(BASE!J7802,LISTAS!$H$3:$Q$3,0))*Tabela3[[#This Row],[QUANTIDADE]]</f>
        <v>18</v>
      </c>
      <c r="L7802" s="2" t="str">
        <f>TEXT(Tabela3[[#This Row],[DATA]],"MM")</f>
        <v>06</v>
      </c>
      <c r="M7802" s="2">
        <f>WEEKNUM(Tabela3[[#This Row],[DATA]])</f>
        <v>22</v>
      </c>
      <c r="N7802" s="18">
        <f>YEAR(Tabela3[[#This Row],[DATA]])</f>
        <v>2023</v>
      </c>
    </row>
    <row r="7803" spans="2:14">
      <c r="B7803" s="1">
        <v>45080</v>
      </c>
      <c r="C7803">
        <v>15418</v>
      </c>
      <c r="D7803">
        <f>COUNTIF(C$4:C7803,Tabela3[[#This Row],[COMANDA]])</f>
        <v>1</v>
      </c>
      <c r="E7803" t="s">
        <v>90</v>
      </c>
      <c r="F7803" t="s">
        <v>98</v>
      </c>
      <c r="G7803" t="s">
        <v>8</v>
      </c>
      <c r="H7803" t="s">
        <v>206</v>
      </c>
      <c r="I7803" s="2">
        <v>1</v>
      </c>
      <c r="J7803" t="s">
        <v>11</v>
      </c>
      <c r="K7803" s="21">
        <f>INDEX(LISTAS!$H:$Q,MATCH(BASE!H7803,LISTAS!$G:$G,0),MATCH(BASE!J7803,LISTAS!$H$3:$Q$3,0))*Tabela3[[#This Row],[QUANTIDADE]]</f>
        <v>18</v>
      </c>
      <c r="L7803" s="2" t="str">
        <f>TEXT(Tabela3[[#This Row],[DATA]],"MM")</f>
        <v>06</v>
      </c>
      <c r="M7803" s="2">
        <f>WEEKNUM(Tabela3[[#This Row],[DATA]])</f>
        <v>22</v>
      </c>
      <c r="N7803" s="18">
        <f>YEAR(Tabela3[[#This Row],[DATA]])</f>
        <v>2023</v>
      </c>
    </row>
    <row r="7804" spans="2:14">
      <c r="B7804" s="1">
        <v>45080</v>
      </c>
      <c r="C7804">
        <v>15419</v>
      </c>
      <c r="D7804">
        <f>COUNTIF(C$4:C7804,Tabela3[[#This Row],[COMANDA]])</f>
        <v>1</v>
      </c>
      <c r="E7804" t="s">
        <v>90</v>
      </c>
      <c r="F7804" t="s">
        <v>98</v>
      </c>
      <c r="G7804" t="s">
        <v>8</v>
      </c>
      <c r="H7804" t="s">
        <v>203</v>
      </c>
      <c r="I7804" s="2">
        <v>2</v>
      </c>
      <c r="J7804" t="s">
        <v>11</v>
      </c>
      <c r="K7804" s="21">
        <f>INDEX(LISTAS!$H:$Q,MATCH(BASE!H7804,LISTAS!$G:$G,0),MATCH(BASE!J7804,LISTAS!$H$3:$Q$3,0))*Tabela3[[#This Row],[QUANTIDADE]]</f>
        <v>40</v>
      </c>
      <c r="L7804" s="2" t="str">
        <f>TEXT(Tabela3[[#This Row],[DATA]],"MM")</f>
        <v>06</v>
      </c>
      <c r="M7804" s="2">
        <f>WEEKNUM(Tabela3[[#This Row],[DATA]])</f>
        <v>22</v>
      </c>
      <c r="N7804" s="18">
        <f>YEAR(Tabela3[[#This Row],[DATA]])</f>
        <v>2023</v>
      </c>
    </row>
    <row r="7805" spans="2:14">
      <c r="B7805" s="1">
        <v>45080</v>
      </c>
      <c r="C7805">
        <v>15419</v>
      </c>
      <c r="D7805">
        <f>COUNTIF(C$4:C7805,Tabela3[[#This Row],[COMANDA]])</f>
        <v>2</v>
      </c>
      <c r="E7805" t="s">
        <v>90</v>
      </c>
      <c r="F7805" t="s">
        <v>98</v>
      </c>
      <c r="G7805" t="s">
        <v>9</v>
      </c>
      <c r="H7805" t="s">
        <v>131</v>
      </c>
      <c r="I7805" s="2">
        <v>1</v>
      </c>
      <c r="J7805" t="s">
        <v>12</v>
      </c>
      <c r="K7805" s="21">
        <f>INDEX(LISTAS!$H:$Q,MATCH(BASE!H7805,LISTAS!$G:$G,0),MATCH(BASE!J7805,LISTAS!$H$3:$Q$3,0))*Tabela3[[#This Row],[QUANTIDADE]]</f>
        <v>4.5</v>
      </c>
      <c r="L7805" s="2" t="str">
        <f>TEXT(Tabela3[[#This Row],[DATA]],"MM")</f>
        <v>06</v>
      </c>
      <c r="M7805" s="2">
        <f>WEEKNUM(Tabela3[[#This Row],[DATA]])</f>
        <v>22</v>
      </c>
      <c r="N7805" s="18">
        <f>YEAR(Tabela3[[#This Row],[DATA]])</f>
        <v>2023</v>
      </c>
    </row>
    <row r="7806" spans="2:14">
      <c r="B7806" s="1">
        <v>45080</v>
      </c>
      <c r="C7806">
        <v>15420</v>
      </c>
      <c r="D7806">
        <f>COUNTIF(C$4:C7806,Tabela3[[#This Row],[COMANDA]])</f>
        <v>1</v>
      </c>
      <c r="E7806" t="s">
        <v>90</v>
      </c>
      <c r="F7806" t="s">
        <v>99</v>
      </c>
      <c r="G7806" t="s">
        <v>8</v>
      </c>
      <c r="H7806" t="s">
        <v>41</v>
      </c>
      <c r="I7806" s="2">
        <v>2</v>
      </c>
      <c r="J7806" t="s">
        <v>11</v>
      </c>
      <c r="K7806" s="21">
        <f>INDEX(LISTAS!$H:$Q,MATCH(BASE!H7806,LISTAS!$G:$G,0),MATCH(BASE!J7806,LISTAS!$H$3:$Q$3,0))*Tabela3[[#This Row],[QUANTIDADE]]</f>
        <v>28</v>
      </c>
      <c r="L7806" s="2" t="str">
        <f>TEXT(Tabela3[[#This Row],[DATA]],"MM")</f>
        <v>06</v>
      </c>
      <c r="M7806" s="2">
        <f>WEEKNUM(Tabela3[[#This Row],[DATA]])</f>
        <v>22</v>
      </c>
      <c r="N7806" s="18">
        <f>YEAR(Tabela3[[#This Row],[DATA]])</f>
        <v>2023</v>
      </c>
    </row>
    <row r="7807" spans="2:14">
      <c r="B7807" s="1">
        <v>45080</v>
      </c>
      <c r="C7807">
        <v>15420</v>
      </c>
      <c r="D7807">
        <f>COUNTIF(C$4:C7807,Tabela3[[#This Row],[COMANDA]])</f>
        <v>2</v>
      </c>
      <c r="E7807" t="s">
        <v>90</v>
      </c>
      <c r="F7807" t="s">
        <v>99</v>
      </c>
      <c r="G7807" t="s">
        <v>61</v>
      </c>
      <c r="H7807" t="s">
        <v>163</v>
      </c>
      <c r="I7807" s="2">
        <v>1</v>
      </c>
      <c r="J7807" t="s">
        <v>11</v>
      </c>
      <c r="K7807" s="21">
        <f>INDEX(LISTAS!$H:$Q,MATCH(BASE!H7807,LISTAS!$G:$G,0),MATCH(BASE!J7807,LISTAS!$H$3:$Q$3,0))*Tabela3[[#This Row],[QUANTIDADE]]</f>
        <v>4</v>
      </c>
      <c r="L7807" s="2" t="str">
        <f>TEXT(Tabela3[[#This Row],[DATA]],"MM")</f>
        <v>06</v>
      </c>
      <c r="M7807" s="2">
        <f>WEEKNUM(Tabela3[[#This Row],[DATA]])</f>
        <v>22</v>
      </c>
      <c r="N7807" s="18">
        <f>YEAR(Tabela3[[#This Row],[DATA]])</f>
        <v>2023</v>
      </c>
    </row>
    <row r="7808" spans="2:14">
      <c r="B7808" s="1">
        <v>45080</v>
      </c>
      <c r="C7808">
        <v>15420</v>
      </c>
      <c r="D7808">
        <f>COUNTIF(C$4:C7808,Tabela3[[#This Row],[COMANDA]])</f>
        <v>3</v>
      </c>
      <c r="E7808" t="s">
        <v>90</v>
      </c>
      <c r="F7808" t="s">
        <v>99</v>
      </c>
      <c r="G7808" t="s">
        <v>61</v>
      </c>
      <c r="H7808" t="s">
        <v>199</v>
      </c>
      <c r="I7808" s="2">
        <v>2</v>
      </c>
      <c r="J7808" t="s">
        <v>11</v>
      </c>
      <c r="K7808" s="21">
        <f>INDEX(LISTAS!$H:$Q,MATCH(BASE!H7808,LISTAS!$G:$G,0),MATCH(BASE!J7808,LISTAS!$H$3:$Q$3,0))*Tabela3[[#This Row],[QUANTIDADE]]</f>
        <v>2</v>
      </c>
      <c r="L7808" s="2" t="str">
        <f>TEXT(Tabela3[[#This Row],[DATA]],"MM")</f>
        <v>06</v>
      </c>
      <c r="M7808" s="2">
        <f>WEEKNUM(Tabela3[[#This Row],[DATA]])</f>
        <v>22</v>
      </c>
      <c r="N7808" s="18">
        <f>YEAR(Tabela3[[#This Row],[DATA]])</f>
        <v>2023</v>
      </c>
    </row>
    <row r="7809" spans="2:14">
      <c r="B7809" s="1">
        <v>45080</v>
      </c>
      <c r="C7809">
        <v>15420</v>
      </c>
      <c r="D7809">
        <f>COUNTIF(C$4:C7809,Tabela3[[#This Row],[COMANDA]])</f>
        <v>4</v>
      </c>
      <c r="E7809" t="s">
        <v>90</v>
      </c>
      <c r="F7809" t="s">
        <v>99</v>
      </c>
      <c r="G7809" t="s">
        <v>10</v>
      </c>
      <c r="H7809" t="s">
        <v>125</v>
      </c>
      <c r="I7809" s="2">
        <v>1</v>
      </c>
      <c r="J7809" t="s">
        <v>11</v>
      </c>
      <c r="K7809" s="21">
        <f>INDEX(LISTAS!$H:$Q,MATCH(BASE!H7809,LISTAS!$G:$G,0),MATCH(BASE!J7809,LISTAS!$H$3:$Q$3,0))*Tabela3[[#This Row],[QUANTIDADE]]</f>
        <v>3</v>
      </c>
      <c r="L7809" s="2" t="str">
        <f>TEXT(Tabela3[[#This Row],[DATA]],"MM")</f>
        <v>06</v>
      </c>
      <c r="M7809" s="2">
        <f>WEEKNUM(Tabela3[[#This Row],[DATA]])</f>
        <v>22</v>
      </c>
      <c r="N7809" s="18">
        <f>YEAR(Tabela3[[#This Row],[DATA]])</f>
        <v>2023</v>
      </c>
    </row>
    <row r="7810" spans="2:14">
      <c r="B7810" s="1">
        <v>45080</v>
      </c>
      <c r="C7810">
        <v>15420</v>
      </c>
      <c r="D7810">
        <f>COUNTIF(C$4:C7810,Tabela3[[#This Row],[COMANDA]])</f>
        <v>5</v>
      </c>
      <c r="E7810" t="s">
        <v>90</v>
      </c>
      <c r="F7810" t="s">
        <v>99</v>
      </c>
      <c r="G7810" t="s">
        <v>10</v>
      </c>
      <c r="H7810" t="s">
        <v>119</v>
      </c>
      <c r="I7810" s="2">
        <v>1</v>
      </c>
      <c r="J7810" t="s">
        <v>11</v>
      </c>
      <c r="K7810" s="21">
        <f>INDEX(LISTAS!$H:$Q,MATCH(BASE!H7810,LISTAS!$G:$G,0),MATCH(BASE!J7810,LISTAS!$H$3:$Q$3,0))*Tabela3[[#This Row],[QUANTIDADE]]</f>
        <v>6</v>
      </c>
      <c r="L7810" s="2" t="str">
        <f>TEXT(Tabela3[[#This Row],[DATA]],"MM")</f>
        <v>06</v>
      </c>
      <c r="M7810" s="2">
        <f>WEEKNUM(Tabela3[[#This Row],[DATA]])</f>
        <v>22</v>
      </c>
      <c r="N7810" s="18">
        <f>YEAR(Tabela3[[#This Row],[DATA]])</f>
        <v>2023</v>
      </c>
    </row>
    <row r="7811" spans="2:14">
      <c r="B7811" s="1">
        <v>45080</v>
      </c>
      <c r="C7811">
        <v>15421</v>
      </c>
      <c r="D7811">
        <f>COUNTIF(C$4:C7811,Tabela3[[#This Row],[COMANDA]])</f>
        <v>1</v>
      </c>
      <c r="E7811" t="s">
        <v>90</v>
      </c>
      <c r="F7811" t="s">
        <v>98</v>
      </c>
      <c r="G7811" t="s">
        <v>8</v>
      </c>
      <c r="H7811" t="s">
        <v>204</v>
      </c>
      <c r="I7811" s="2">
        <v>1</v>
      </c>
      <c r="J7811" t="s">
        <v>11</v>
      </c>
      <c r="K7811" s="21">
        <f>INDEX(LISTAS!$H:$Q,MATCH(BASE!H7811,LISTAS!$G:$G,0),MATCH(BASE!J7811,LISTAS!$H$3:$Q$3,0))*Tabela3[[#This Row],[QUANTIDADE]]</f>
        <v>18</v>
      </c>
      <c r="L7811" s="2" t="str">
        <f>TEXT(Tabela3[[#This Row],[DATA]],"MM")</f>
        <v>06</v>
      </c>
      <c r="M7811" s="2">
        <f>WEEKNUM(Tabela3[[#This Row],[DATA]])</f>
        <v>22</v>
      </c>
      <c r="N7811" s="18">
        <f>YEAR(Tabela3[[#This Row],[DATA]])</f>
        <v>2023</v>
      </c>
    </row>
    <row r="7812" spans="2:14">
      <c r="B7812" s="1">
        <v>45080</v>
      </c>
      <c r="C7812">
        <v>15421</v>
      </c>
      <c r="D7812">
        <f>COUNTIF(C$4:C7812,Tabela3[[#This Row],[COMANDA]])</f>
        <v>2</v>
      </c>
      <c r="E7812" t="s">
        <v>90</v>
      </c>
      <c r="F7812" t="s">
        <v>98</v>
      </c>
      <c r="G7812" t="s">
        <v>9</v>
      </c>
      <c r="H7812" t="s">
        <v>132</v>
      </c>
      <c r="I7812" s="2">
        <v>1</v>
      </c>
      <c r="J7812" t="s">
        <v>12</v>
      </c>
      <c r="K7812" s="21">
        <f>INDEX(LISTAS!$H:$Q,MATCH(BASE!H7812,LISTAS!$G:$G,0),MATCH(BASE!J7812,LISTAS!$H$3:$Q$3,0))*Tabela3[[#This Row],[QUANTIDADE]]</f>
        <v>3.5</v>
      </c>
      <c r="L7812" s="2" t="str">
        <f>TEXT(Tabela3[[#This Row],[DATA]],"MM")</f>
        <v>06</v>
      </c>
      <c r="M7812" s="2">
        <f>WEEKNUM(Tabela3[[#This Row],[DATA]])</f>
        <v>22</v>
      </c>
      <c r="N7812" s="18">
        <f>YEAR(Tabela3[[#This Row],[DATA]])</f>
        <v>2023</v>
      </c>
    </row>
    <row r="7813" spans="2:14">
      <c r="B7813" s="1">
        <v>45080</v>
      </c>
      <c r="C7813">
        <v>15422</v>
      </c>
      <c r="D7813">
        <f>COUNTIF(C$4:C7813,Tabela3[[#This Row],[COMANDA]])</f>
        <v>1</v>
      </c>
      <c r="E7813" t="s">
        <v>90</v>
      </c>
      <c r="F7813" t="s">
        <v>98</v>
      </c>
      <c r="G7813" t="s">
        <v>8</v>
      </c>
      <c r="H7813" t="s">
        <v>206</v>
      </c>
      <c r="I7813" s="2">
        <v>1</v>
      </c>
      <c r="J7813" t="s">
        <v>11</v>
      </c>
      <c r="K7813" s="21">
        <f>INDEX(LISTAS!$H:$Q,MATCH(BASE!H7813,LISTAS!$G:$G,0),MATCH(BASE!J7813,LISTAS!$H$3:$Q$3,0))*Tabela3[[#This Row],[QUANTIDADE]]</f>
        <v>18</v>
      </c>
      <c r="L7813" s="2" t="str">
        <f>TEXT(Tabela3[[#This Row],[DATA]],"MM")</f>
        <v>06</v>
      </c>
      <c r="M7813" s="2">
        <f>WEEKNUM(Tabela3[[#This Row],[DATA]])</f>
        <v>22</v>
      </c>
      <c r="N7813" s="18">
        <f>YEAR(Tabela3[[#This Row],[DATA]])</f>
        <v>2023</v>
      </c>
    </row>
    <row r="7814" spans="2:14">
      <c r="B7814" s="1">
        <v>45080</v>
      </c>
      <c r="C7814">
        <v>15422</v>
      </c>
      <c r="D7814">
        <f>COUNTIF(C$4:C7814,Tabela3[[#This Row],[COMANDA]])</f>
        <v>2</v>
      </c>
      <c r="E7814" t="s">
        <v>90</v>
      </c>
      <c r="F7814" t="s">
        <v>98</v>
      </c>
      <c r="G7814" t="s">
        <v>9</v>
      </c>
      <c r="H7814" t="s">
        <v>138</v>
      </c>
      <c r="I7814" s="2">
        <v>1</v>
      </c>
      <c r="J7814" t="s">
        <v>12</v>
      </c>
      <c r="K7814" s="21">
        <f>INDEX(LISTAS!$H:$Q,MATCH(BASE!H7814,LISTAS!$G:$G,0),MATCH(BASE!J7814,LISTAS!$H$3:$Q$3,0))*Tabela3[[#This Row],[QUANTIDADE]]</f>
        <v>4.5</v>
      </c>
      <c r="L7814" s="2" t="str">
        <f>TEXT(Tabela3[[#This Row],[DATA]],"MM")</f>
        <v>06</v>
      </c>
      <c r="M7814" s="2">
        <f>WEEKNUM(Tabela3[[#This Row],[DATA]])</f>
        <v>22</v>
      </c>
      <c r="N7814" s="18">
        <f>YEAR(Tabela3[[#This Row],[DATA]])</f>
        <v>2023</v>
      </c>
    </row>
    <row r="7815" spans="2:14">
      <c r="B7815" s="1">
        <v>45080</v>
      </c>
      <c r="C7815">
        <v>15423</v>
      </c>
      <c r="D7815">
        <f>COUNTIF(C$4:C7815,Tabela3[[#This Row],[COMANDA]])</f>
        <v>1</v>
      </c>
      <c r="E7815" t="s">
        <v>90</v>
      </c>
      <c r="F7815" t="s">
        <v>98</v>
      </c>
      <c r="G7815" t="s">
        <v>8</v>
      </c>
      <c r="H7815" t="s">
        <v>202</v>
      </c>
      <c r="I7815" s="2">
        <v>1</v>
      </c>
      <c r="J7815" t="s">
        <v>11</v>
      </c>
      <c r="K7815" s="21">
        <f>INDEX(LISTAS!$H:$Q,MATCH(BASE!H7815,LISTAS!$G:$G,0),MATCH(BASE!J7815,LISTAS!$H$3:$Q$3,0))*Tabela3[[#This Row],[QUANTIDADE]]</f>
        <v>20</v>
      </c>
      <c r="L7815" s="2" t="str">
        <f>TEXT(Tabela3[[#This Row],[DATA]],"MM")</f>
        <v>06</v>
      </c>
      <c r="M7815" s="2">
        <f>WEEKNUM(Tabela3[[#This Row],[DATA]])</f>
        <v>22</v>
      </c>
      <c r="N7815" s="18">
        <f>YEAR(Tabela3[[#This Row],[DATA]])</f>
        <v>2023</v>
      </c>
    </row>
    <row r="7816" spans="2:14">
      <c r="B7816" s="1">
        <v>45080</v>
      </c>
      <c r="C7816">
        <v>15423</v>
      </c>
      <c r="D7816">
        <f>COUNTIF(C$4:C7816,Tabela3[[#This Row],[COMANDA]])</f>
        <v>2</v>
      </c>
      <c r="E7816" t="s">
        <v>90</v>
      </c>
      <c r="F7816" t="s">
        <v>98</v>
      </c>
      <c r="G7816" t="s">
        <v>9</v>
      </c>
      <c r="H7816" t="s">
        <v>131</v>
      </c>
      <c r="I7816" s="2">
        <v>1</v>
      </c>
      <c r="J7816" t="s">
        <v>12</v>
      </c>
      <c r="K7816" s="21">
        <f>INDEX(LISTAS!$H:$Q,MATCH(BASE!H7816,LISTAS!$G:$G,0),MATCH(BASE!J7816,LISTAS!$H$3:$Q$3,0))*Tabela3[[#This Row],[QUANTIDADE]]</f>
        <v>4.5</v>
      </c>
      <c r="L7816" s="2" t="str">
        <f>TEXT(Tabela3[[#This Row],[DATA]],"MM")</f>
        <v>06</v>
      </c>
      <c r="M7816" s="2">
        <f>WEEKNUM(Tabela3[[#This Row],[DATA]])</f>
        <v>22</v>
      </c>
      <c r="N7816" s="18">
        <f>YEAR(Tabela3[[#This Row],[DATA]])</f>
        <v>2023</v>
      </c>
    </row>
    <row r="7817" spans="2:14">
      <c r="B7817" s="1">
        <v>45080</v>
      </c>
      <c r="C7817">
        <v>15424</v>
      </c>
      <c r="D7817">
        <f>COUNTIF(C$4:C7817,Tabela3[[#This Row],[COMANDA]])</f>
        <v>1</v>
      </c>
      <c r="E7817" t="s">
        <v>90</v>
      </c>
      <c r="F7817" t="s">
        <v>98</v>
      </c>
      <c r="G7817" t="s">
        <v>8</v>
      </c>
      <c r="H7817" t="s">
        <v>204</v>
      </c>
      <c r="I7817" s="2">
        <v>1</v>
      </c>
      <c r="J7817" t="s">
        <v>11</v>
      </c>
      <c r="K7817" s="21">
        <f>INDEX(LISTAS!$H:$Q,MATCH(BASE!H7817,LISTAS!$G:$G,0),MATCH(BASE!J7817,LISTAS!$H$3:$Q$3,0))*Tabela3[[#This Row],[QUANTIDADE]]</f>
        <v>18</v>
      </c>
      <c r="L7817" s="2" t="str">
        <f>TEXT(Tabela3[[#This Row],[DATA]],"MM")</f>
        <v>06</v>
      </c>
      <c r="M7817" s="2">
        <f>WEEKNUM(Tabela3[[#This Row],[DATA]])</f>
        <v>22</v>
      </c>
      <c r="N7817" s="18">
        <f>YEAR(Tabela3[[#This Row],[DATA]])</f>
        <v>2023</v>
      </c>
    </row>
    <row r="7818" spans="2:14">
      <c r="B7818" s="1">
        <v>45080</v>
      </c>
      <c r="C7818">
        <v>15424</v>
      </c>
      <c r="D7818">
        <f>COUNTIF(C$4:C7818,Tabela3[[#This Row],[COMANDA]])</f>
        <v>2</v>
      </c>
      <c r="E7818" t="s">
        <v>90</v>
      </c>
      <c r="F7818" t="s">
        <v>100</v>
      </c>
      <c r="G7818" t="s">
        <v>8</v>
      </c>
      <c r="H7818" t="s">
        <v>203</v>
      </c>
      <c r="I7818" s="2">
        <v>2</v>
      </c>
      <c r="J7818" t="s">
        <v>11</v>
      </c>
      <c r="K7818" s="21">
        <f>INDEX(LISTAS!$H:$Q,MATCH(BASE!H7818,LISTAS!$G:$G,0),MATCH(BASE!J7818,LISTAS!$H$3:$Q$3,0))*Tabela3[[#This Row],[QUANTIDADE]]</f>
        <v>40</v>
      </c>
      <c r="L7818" s="2" t="str">
        <f>TEXT(Tabela3[[#This Row],[DATA]],"MM")</f>
        <v>06</v>
      </c>
      <c r="M7818" s="2">
        <f>WEEKNUM(Tabela3[[#This Row],[DATA]])</f>
        <v>22</v>
      </c>
      <c r="N7818" s="18">
        <f>YEAR(Tabela3[[#This Row],[DATA]])</f>
        <v>2023</v>
      </c>
    </row>
    <row r="7819" spans="2:14">
      <c r="B7819" s="1">
        <v>45080</v>
      </c>
      <c r="C7819">
        <v>15424</v>
      </c>
      <c r="D7819">
        <f>COUNTIF(C$4:C7819,Tabela3[[#This Row],[COMANDA]])</f>
        <v>3</v>
      </c>
      <c r="E7819" t="s">
        <v>90</v>
      </c>
      <c r="F7819" t="s">
        <v>99</v>
      </c>
      <c r="G7819" t="s">
        <v>8</v>
      </c>
      <c r="H7819" t="s">
        <v>206</v>
      </c>
      <c r="I7819" s="2">
        <v>1</v>
      </c>
      <c r="J7819" t="s">
        <v>11</v>
      </c>
      <c r="K7819" s="21">
        <f>INDEX(LISTAS!$H:$Q,MATCH(BASE!H7819,LISTAS!$G:$G,0),MATCH(BASE!J7819,LISTAS!$H$3:$Q$3,0))*Tabela3[[#This Row],[QUANTIDADE]]</f>
        <v>18</v>
      </c>
      <c r="L7819" s="2" t="str">
        <f>TEXT(Tabela3[[#This Row],[DATA]],"MM")</f>
        <v>06</v>
      </c>
      <c r="M7819" s="2">
        <f>WEEKNUM(Tabela3[[#This Row],[DATA]])</f>
        <v>22</v>
      </c>
      <c r="N7819" s="18">
        <f>YEAR(Tabela3[[#This Row],[DATA]])</f>
        <v>2023</v>
      </c>
    </row>
    <row r="7820" spans="2:14">
      <c r="B7820" s="1">
        <v>45080</v>
      </c>
      <c r="C7820">
        <v>15424</v>
      </c>
      <c r="D7820">
        <f>COUNTIF(C$4:C7820,Tabela3[[#This Row],[COMANDA]])</f>
        <v>4</v>
      </c>
      <c r="E7820" t="s">
        <v>90</v>
      </c>
      <c r="F7820" t="s">
        <v>99</v>
      </c>
      <c r="G7820" t="s">
        <v>61</v>
      </c>
      <c r="H7820" t="s">
        <v>163</v>
      </c>
      <c r="I7820" s="2">
        <v>1</v>
      </c>
      <c r="J7820" t="s">
        <v>11</v>
      </c>
      <c r="K7820" s="21">
        <f>INDEX(LISTAS!$H:$Q,MATCH(BASE!H7820,LISTAS!$G:$G,0),MATCH(BASE!J7820,LISTAS!$H$3:$Q$3,0))*Tabela3[[#This Row],[QUANTIDADE]]</f>
        <v>4</v>
      </c>
      <c r="L7820" s="2" t="str">
        <f>TEXT(Tabela3[[#This Row],[DATA]],"MM")</f>
        <v>06</v>
      </c>
      <c r="M7820" s="2">
        <f>WEEKNUM(Tabela3[[#This Row],[DATA]])</f>
        <v>22</v>
      </c>
      <c r="N7820" s="18">
        <f>YEAR(Tabela3[[#This Row],[DATA]])</f>
        <v>2023</v>
      </c>
    </row>
    <row r="7821" spans="2:14">
      <c r="B7821" s="1">
        <v>45080</v>
      </c>
      <c r="C7821">
        <v>15424</v>
      </c>
      <c r="D7821">
        <f>COUNTIF(C$4:C7821,Tabela3[[#This Row],[COMANDA]])</f>
        <v>5</v>
      </c>
      <c r="E7821" t="s">
        <v>90</v>
      </c>
      <c r="F7821" t="s">
        <v>99</v>
      </c>
      <c r="G7821" t="s">
        <v>10</v>
      </c>
      <c r="H7821" t="s">
        <v>125</v>
      </c>
      <c r="I7821" s="2">
        <v>1</v>
      </c>
      <c r="J7821" t="s">
        <v>11</v>
      </c>
      <c r="K7821" s="21">
        <f>INDEX(LISTAS!$H:$Q,MATCH(BASE!H7821,LISTAS!$G:$G,0),MATCH(BASE!J7821,LISTAS!$H$3:$Q$3,0))*Tabela3[[#This Row],[QUANTIDADE]]</f>
        <v>3</v>
      </c>
      <c r="L7821" s="2" t="str">
        <f>TEXT(Tabela3[[#This Row],[DATA]],"MM")</f>
        <v>06</v>
      </c>
      <c r="M7821" s="2">
        <f>WEEKNUM(Tabela3[[#This Row],[DATA]])</f>
        <v>22</v>
      </c>
      <c r="N7821" s="18">
        <f>YEAR(Tabela3[[#This Row],[DATA]])</f>
        <v>2023</v>
      </c>
    </row>
    <row r="7822" spans="2:14">
      <c r="B7822" s="1">
        <v>45080</v>
      </c>
      <c r="C7822">
        <v>15425</v>
      </c>
      <c r="D7822">
        <f>COUNTIF(C$4:C7822,Tabela3[[#This Row],[COMANDA]])</f>
        <v>1</v>
      </c>
      <c r="E7822" t="s">
        <v>90</v>
      </c>
      <c r="F7822" t="s">
        <v>100</v>
      </c>
      <c r="G7822" t="s">
        <v>8</v>
      </c>
      <c r="H7822" t="s">
        <v>41</v>
      </c>
      <c r="I7822" s="2">
        <v>1</v>
      </c>
      <c r="J7822" t="s">
        <v>11</v>
      </c>
      <c r="K7822" s="21">
        <f>INDEX(LISTAS!$H:$Q,MATCH(BASE!H7822,LISTAS!$G:$G,0),MATCH(BASE!J7822,LISTAS!$H$3:$Q$3,0))*Tabela3[[#This Row],[QUANTIDADE]]</f>
        <v>14</v>
      </c>
      <c r="L7822" s="2" t="str">
        <f>TEXT(Tabela3[[#This Row],[DATA]],"MM")</f>
        <v>06</v>
      </c>
      <c r="M7822" s="2">
        <f>WEEKNUM(Tabela3[[#This Row],[DATA]])</f>
        <v>22</v>
      </c>
      <c r="N7822" s="18">
        <f>YEAR(Tabela3[[#This Row],[DATA]])</f>
        <v>2023</v>
      </c>
    </row>
    <row r="7823" spans="2:14">
      <c r="B7823" s="1">
        <v>45080</v>
      </c>
      <c r="C7823">
        <v>15426</v>
      </c>
      <c r="D7823">
        <f>COUNTIF(C$4:C7823,Tabela3[[#This Row],[COMANDA]])</f>
        <v>1</v>
      </c>
      <c r="E7823" t="s">
        <v>90</v>
      </c>
      <c r="F7823" t="s">
        <v>98</v>
      </c>
      <c r="G7823" t="s">
        <v>8</v>
      </c>
      <c r="H7823" t="s">
        <v>204</v>
      </c>
      <c r="I7823" s="2">
        <v>2</v>
      </c>
      <c r="J7823" t="s">
        <v>11</v>
      </c>
      <c r="K7823" s="21">
        <f>INDEX(LISTAS!$H:$Q,MATCH(BASE!H7823,LISTAS!$G:$G,0),MATCH(BASE!J7823,LISTAS!$H$3:$Q$3,0))*Tabela3[[#This Row],[QUANTIDADE]]</f>
        <v>36</v>
      </c>
      <c r="L7823" s="2" t="str">
        <f>TEXT(Tabela3[[#This Row],[DATA]],"MM")</f>
        <v>06</v>
      </c>
      <c r="M7823" s="2">
        <f>WEEKNUM(Tabela3[[#This Row],[DATA]])</f>
        <v>22</v>
      </c>
      <c r="N7823" s="18">
        <f>YEAR(Tabela3[[#This Row],[DATA]])</f>
        <v>2023</v>
      </c>
    </row>
    <row r="7824" spans="2:14">
      <c r="B7824" s="1">
        <v>45080</v>
      </c>
      <c r="C7824">
        <v>15426</v>
      </c>
      <c r="D7824">
        <f>COUNTIF(C$4:C7824,Tabela3[[#This Row],[COMANDA]])</f>
        <v>2</v>
      </c>
      <c r="E7824" t="s">
        <v>90</v>
      </c>
      <c r="F7824" t="s">
        <v>98</v>
      </c>
      <c r="G7824" t="s">
        <v>9</v>
      </c>
      <c r="H7824" t="s">
        <v>104</v>
      </c>
      <c r="I7824" s="2">
        <v>1</v>
      </c>
      <c r="J7824" t="s">
        <v>11</v>
      </c>
      <c r="K7824" s="21">
        <f>INDEX(LISTAS!$H:$Q,MATCH(BASE!H7824,LISTAS!$G:$G,0),MATCH(BASE!J7824,LISTAS!$H$3:$Q$3,0))*Tabela3[[#This Row],[QUANTIDADE]]</f>
        <v>4</v>
      </c>
      <c r="L7824" s="2" t="str">
        <f>TEXT(Tabela3[[#This Row],[DATA]],"MM")</f>
        <v>06</v>
      </c>
      <c r="M7824" s="2">
        <f>WEEKNUM(Tabela3[[#This Row],[DATA]])</f>
        <v>22</v>
      </c>
      <c r="N7824" s="18">
        <f>YEAR(Tabela3[[#This Row],[DATA]])</f>
        <v>2023</v>
      </c>
    </row>
    <row r="7825" spans="2:14">
      <c r="B7825" s="1">
        <v>45080</v>
      </c>
      <c r="C7825">
        <v>15427</v>
      </c>
      <c r="D7825">
        <f>COUNTIF(C$4:C7825,Tabela3[[#This Row],[COMANDA]])</f>
        <v>1</v>
      </c>
      <c r="E7825" t="s">
        <v>90</v>
      </c>
      <c r="F7825" t="s">
        <v>99</v>
      </c>
      <c r="G7825" t="s">
        <v>8</v>
      </c>
      <c r="H7825" t="s">
        <v>204</v>
      </c>
      <c r="I7825" s="2">
        <v>1</v>
      </c>
      <c r="J7825" t="s">
        <v>11</v>
      </c>
      <c r="K7825" s="21">
        <f>INDEX(LISTAS!$H:$Q,MATCH(BASE!H7825,LISTAS!$G:$G,0),MATCH(BASE!J7825,LISTAS!$H$3:$Q$3,0))*Tabela3[[#This Row],[QUANTIDADE]]</f>
        <v>18</v>
      </c>
      <c r="L7825" s="2" t="str">
        <f>TEXT(Tabela3[[#This Row],[DATA]],"MM")</f>
        <v>06</v>
      </c>
      <c r="M7825" s="2">
        <f>WEEKNUM(Tabela3[[#This Row],[DATA]])</f>
        <v>22</v>
      </c>
      <c r="N7825" s="18">
        <f>YEAR(Tabela3[[#This Row],[DATA]])</f>
        <v>2023</v>
      </c>
    </row>
    <row r="7826" spans="2:14">
      <c r="B7826" s="1">
        <v>45080</v>
      </c>
      <c r="C7826">
        <v>15427</v>
      </c>
      <c r="D7826">
        <f>COUNTIF(C$4:C7826,Tabela3[[#This Row],[COMANDA]])</f>
        <v>2</v>
      </c>
      <c r="E7826" t="s">
        <v>90</v>
      </c>
      <c r="F7826" t="s">
        <v>99</v>
      </c>
      <c r="G7826" t="s">
        <v>9</v>
      </c>
      <c r="H7826" t="s">
        <v>208</v>
      </c>
      <c r="I7826" s="2">
        <v>1</v>
      </c>
      <c r="J7826" t="s">
        <v>11</v>
      </c>
      <c r="K7826" s="21">
        <f>INDEX(LISTAS!$H:$Q,MATCH(BASE!H7826,LISTAS!$G:$G,0),MATCH(BASE!J7826,LISTAS!$H$3:$Q$3,0))*Tabela3[[#This Row],[QUANTIDADE]]</f>
        <v>4</v>
      </c>
      <c r="L7826" s="2" t="str">
        <f>TEXT(Tabela3[[#This Row],[DATA]],"MM")</f>
        <v>06</v>
      </c>
      <c r="M7826" s="2">
        <f>WEEKNUM(Tabela3[[#This Row],[DATA]])</f>
        <v>22</v>
      </c>
      <c r="N7826" s="18">
        <f>YEAR(Tabela3[[#This Row],[DATA]])</f>
        <v>2023</v>
      </c>
    </row>
    <row r="7827" spans="2:14">
      <c r="B7827" s="1">
        <v>45080</v>
      </c>
      <c r="C7827">
        <v>15428</v>
      </c>
      <c r="D7827">
        <f>COUNTIF(C$4:C7827,Tabela3[[#This Row],[COMANDA]])</f>
        <v>1</v>
      </c>
      <c r="E7827" t="s">
        <v>90</v>
      </c>
      <c r="F7827" t="s">
        <v>375</v>
      </c>
      <c r="G7827" t="s">
        <v>8</v>
      </c>
      <c r="H7827" t="s">
        <v>203</v>
      </c>
      <c r="I7827" s="2">
        <v>1</v>
      </c>
      <c r="J7827" t="s">
        <v>11</v>
      </c>
      <c r="K7827" s="21">
        <f>INDEX(LISTAS!$H:$Q,MATCH(BASE!H7827,LISTAS!$G:$G,0),MATCH(BASE!J7827,LISTAS!$H$3:$Q$3,0))*Tabela3[[#This Row],[QUANTIDADE]]</f>
        <v>20</v>
      </c>
      <c r="L7827" s="2" t="str">
        <f>TEXT(Tabela3[[#This Row],[DATA]],"MM")</f>
        <v>06</v>
      </c>
      <c r="M7827" s="2">
        <f>WEEKNUM(Tabela3[[#This Row],[DATA]])</f>
        <v>22</v>
      </c>
      <c r="N7827" s="18">
        <f>YEAR(Tabela3[[#This Row],[DATA]])</f>
        <v>2023</v>
      </c>
    </row>
    <row r="7828" spans="2:14">
      <c r="B7828" s="1">
        <v>45080</v>
      </c>
      <c r="C7828">
        <v>15428</v>
      </c>
      <c r="D7828">
        <f>COUNTIF(C$4:C7828,Tabela3[[#This Row],[COMANDA]])</f>
        <v>2</v>
      </c>
      <c r="E7828" t="s">
        <v>90</v>
      </c>
      <c r="F7828" t="s">
        <v>375</v>
      </c>
      <c r="G7828" t="s">
        <v>61</v>
      </c>
      <c r="H7828" t="s">
        <v>163</v>
      </c>
      <c r="I7828" s="2">
        <v>1</v>
      </c>
      <c r="J7828" t="s">
        <v>11</v>
      </c>
      <c r="K7828" s="21">
        <f>INDEX(LISTAS!$H:$Q,MATCH(BASE!H7828,LISTAS!$G:$G,0),MATCH(BASE!J7828,LISTAS!$H$3:$Q$3,0))*Tabela3[[#This Row],[QUANTIDADE]]</f>
        <v>4</v>
      </c>
      <c r="L7828" s="2" t="str">
        <f>TEXT(Tabela3[[#This Row],[DATA]],"MM")</f>
        <v>06</v>
      </c>
      <c r="M7828" s="2">
        <f>WEEKNUM(Tabela3[[#This Row],[DATA]])</f>
        <v>22</v>
      </c>
      <c r="N7828" s="18">
        <f>YEAR(Tabela3[[#This Row],[DATA]])</f>
        <v>2023</v>
      </c>
    </row>
    <row r="7829" spans="2:14">
      <c r="B7829" s="1">
        <v>45080</v>
      </c>
      <c r="C7829">
        <v>15428</v>
      </c>
      <c r="D7829">
        <f>COUNTIF(C$4:C7829,Tabela3[[#This Row],[COMANDA]])</f>
        <v>3</v>
      </c>
      <c r="E7829" t="s">
        <v>90</v>
      </c>
      <c r="F7829" t="s">
        <v>375</v>
      </c>
      <c r="G7829" t="s">
        <v>9</v>
      </c>
      <c r="H7829" t="s">
        <v>154</v>
      </c>
      <c r="I7829" s="2">
        <v>1</v>
      </c>
      <c r="J7829" t="s">
        <v>12</v>
      </c>
      <c r="K7829" s="21">
        <f>INDEX(LISTAS!$H:$Q,MATCH(BASE!H7829,LISTAS!$G:$G,0),MATCH(BASE!J7829,LISTAS!$H$3:$Q$3,0))*Tabela3[[#This Row],[QUANTIDADE]]</f>
        <v>7</v>
      </c>
      <c r="L7829" s="2" t="str">
        <f>TEXT(Tabela3[[#This Row],[DATA]],"MM")</f>
        <v>06</v>
      </c>
      <c r="M7829" s="2">
        <f>WEEKNUM(Tabela3[[#This Row],[DATA]])</f>
        <v>22</v>
      </c>
      <c r="N7829" s="18">
        <f>YEAR(Tabela3[[#This Row],[DATA]])</f>
        <v>2023</v>
      </c>
    </row>
    <row r="7830" spans="2:14">
      <c r="B7830" s="1">
        <v>45080</v>
      </c>
      <c r="C7830">
        <v>15429</v>
      </c>
      <c r="D7830">
        <f>COUNTIF(C$4:C7830,Tabela3[[#This Row],[COMANDA]])</f>
        <v>1</v>
      </c>
      <c r="E7830" t="s">
        <v>90</v>
      </c>
      <c r="F7830" t="s">
        <v>99</v>
      </c>
      <c r="G7830" t="s">
        <v>8</v>
      </c>
      <c r="H7830" t="s">
        <v>43</v>
      </c>
      <c r="I7830" s="2">
        <v>1</v>
      </c>
      <c r="J7830" t="s">
        <v>11</v>
      </c>
      <c r="K7830" s="21">
        <f>INDEX(LISTAS!$H:$Q,MATCH(BASE!H7830,LISTAS!$G:$G,0),MATCH(BASE!J7830,LISTAS!$H$3:$Q$3,0))*Tabela3[[#This Row],[QUANTIDADE]]</f>
        <v>18</v>
      </c>
      <c r="L7830" s="2" t="str">
        <f>TEXT(Tabela3[[#This Row],[DATA]],"MM")</f>
        <v>06</v>
      </c>
      <c r="M7830" s="2">
        <f>WEEKNUM(Tabela3[[#This Row],[DATA]])</f>
        <v>22</v>
      </c>
      <c r="N7830" s="18">
        <f>YEAR(Tabela3[[#This Row],[DATA]])</f>
        <v>2023</v>
      </c>
    </row>
    <row r="7831" spans="2:14">
      <c r="B7831" s="1">
        <v>45080</v>
      </c>
      <c r="C7831">
        <v>15429</v>
      </c>
      <c r="D7831">
        <f>COUNTIF(C$4:C7831,Tabela3[[#This Row],[COMANDA]])</f>
        <v>2</v>
      </c>
      <c r="E7831" t="s">
        <v>90</v>
      </c>
      <c r="F7831" t="s">
        <v>99</v>
      </c>
      <c r="G7831" t="s">
        <v>8</v>
      </c>
      <c r="H7831" t="s">
        <v>202</v>
      </c>
      <c r="I7831" s="2">
        <v>1</v>
      </c>
      <c r="J7831" t="s">
        <v>11</v>
      </c>
      <c r="K7831" s="21">
        <f>INDEX(LISTAS!$H:$Q,MATCH(BASE!H7831,LISTAS!$G:$G,0),MATCH(BASE!J7831,LISTAS!$H$3:$Q$3,0))*Tabela3[[#This Row],[QUANTIDADE]]</f>
        <v>20</v>
      </c>
      <c r="L7831" s="2" t="str">
        <f>TEXT(Tabela3[[#This Row],[DATA]],"MM")</f>
        <v>06</v>
      </c>
      <c r="M7831" s="2">
        <f>WEEKNUM(Tabela3[[#This Row],[DATA]])</f>
        <v>22</v>
      </c>
      <c r="N7831" s="18">
        <f>YEAR(Tabela3[[#This Row],[DATA]])</f>
        <v>2023</v>
      </c>
    </row>
    <row r="7832" spans="2:14">
      <c r="B7832" s="1">
        <v>45080</v>
      </c>
      <c r="C7832">
        <v>15429</v>
      </c>
      <c r="D7832">
        <f>COUNTIF(C$4:C7832,Tabela3[[#This Row],[COMANDA]])</f>
        <v>3</v>
      </c>
      <c r="E7832" t="s">
        <v>90</v>
      </c>
      <c r="F7832" t="s">
        <v>99</v>
      </c>
      <c r="G7832" t="s">
        <v>9</v>
      </c>
      <c r="H7832" t="s">
        <v>228</v>
      </c>
      <c r="I7832" s="2">
        <v>1</v>
      </c>
      <c r="J7832" t="s">
        <v>536</v>
      </c>
      <c r="K7832" s="21">
        <f>INDEX(LISTAS!$H:$Q,MATCH(BASE!H7832,LISTAS!$G:$G,0),MATCH(BASE!J7832,LISTAS!$H$3:$Q$3,0))*Tabela3[[#This Row],[QUANTIDADE]]</f>
        <v>7</v>
      </c>
      <c r="L7832" s="2" t="str">
        <f>TEXT(Tabela3[[#This Row],[DATA]],"MM")</f>
        <v>06</v>
      </c>
      <c r="M7832" s="2">
        <f>WEEKNUM(Tabela3[[#This Row],[DATA]])</f>
        <v>22</v>
      </c>
      <c r="N7832" s="18">
        <f>YEAR(Tabela3[[#This Row],[DATA]])</f>
        <v>2023</v>
      </c>
    </row>
    <row r="7833" spans="2:14">
      <c r="B7833" s="1">
        <v>45080</v>
      </c>
      <c r="C7833">
        <v>15430</v>
      </c>
      <c r="D7833">
        <f>COUNTIF(C$4:C7833,Tabela3[[#This Row],[COMANDA]])</f>
        <v>1</v>
      </c>
      <c r="E7833" t="s">
        <v>90</v>
      </c>
      <c r="F7833" t="s">
        <v>99</v>
      </c>
      <c r="G7833" t="s">
        <v>8</v>
      </c>
      <c r="H7833" t="s">
        <v>204</v>
      </c>
      <c r="I7833" s="2">
        <v>1</v>
      </c>
      <c r="J7833" t="s">
        <v>11</v>
      </c>
      <c r="K7833" s="21">
        <f>INDEX(LISTAS!$H:$Q,MATCH(BASE!H7833,LISTAS!$G:$G,0),MATCH(BASE!J7833,LISTAS!$H$3:$Q$3,0))*Tabela3[[#This Row],[QUANTIDADE]]</f>
        <v>18</v>
      </c>
      <c r="L7833" s="2" t="str">
        <f>TEXT(Tabela3[[#This Row],[DATA]],"MM")</f>
        <v>06</v>
      </c>
      <c r="M7833" s="2">
        <f>WEEKNUM(Tabela3[[#This Row],[DATA]])</f>
        <v>22</v>
      </c>
      <c r="N7833" s="18">
        <f>YEAR(Tabela3[[#This Row],[DATA]])</f>
        <v>2023</v>
      </c>
    </row>
    <row r="7834" spans="2:14">
      <c r="B7834" s="1">
        <v>45080</v>
      </c>
      <c r="C7834">
        <v>15431</v>
      </c>
      <c r="D7834">
        <f>COUNTIF(C$4:C7834,Tabela3[[#This Row],[COMANDA]])</f>
        <v>1</v>
      </c>
      <c r="E7834" t="s">
        <v>90</v>
      </c>
      <c r="F7834" t="s">
        <v>99</v>
      </c>
      <c r="G7834" t="s">
        <v>8</v>
      </c>
      <c r="H7834" t="s">
        <v>205</v>
      </c>
      <c r="I7834" s="2">
        <v>1</v>
      </c>
      <c r="J7834" t="s">
        <v>11</v>
      </c>
      <c r="K7834" s="21">
        <f>INDEX(LISTAS!$H:$Q,MATCH(BASE!H7834,LISTAS!$G:$G,0),MATCH(BASE!J7834,LISTAS!$H$3:$Q$3,0))*Tabela3[[#This Row],[QUANTIDADE]]</f>
        <v>22</v>
      </c>
      <c r="L7834" s="2" t="str">
        <f>TEXT(Tabela3[[#This Row],[DATA]],"MM")</f>
        <v>06</v>
      </c>
      <c r="M7834" s="2">
        <f>WEEKNUM(Tabela3[[#This Row],[DATA]])</f>
        <v>22</v>
      </c>
      <c r="N7834" s="18">
        <f>YEAR(Tabela3[[#This Row],[DATA]])</f>
        <v>2023</v>
      </c>
    </row>
    <row r="7835" spans="2:14">
      <c r="B7835" s="1">
        <v>45080</v>
      </c>
      <c r="C7835">
        <v>15431</v>
      </c>
      <c r="D7835">
        <f>COUNTIF(C$4:C7835,Tabela3[[#This Row],[COMANDA]])</f>
        <v>2</v>
      </c>
      <c r="E7835" t="s">
        <v>90</v>
      </c>
      <c r="F7835" t="s">
        <v>99</v>
      </c>
      <c r="G7835" t="s">
        <v>9</v>
      </c>
      <c r="H7835" t="s">
        <v>131</v>
      </c>
      <c r="I7835" s="2">
        <v>1</v>
      </c>
      <c r="J7835" t="s">
        <v>12</v>
      </c>
      <c r="K7835" s="21">
        <f>INDEX(LISTAS!$H:$Q,MATCH(BASE!H7835,LISTAS!$G:$G,0),MATCH(BASE!J7835,LISTAS!$H$3:$Q$3,0))*Tabela3[[#This Row],[QUANTIDADE]]</f>
        <v>4.5</v>
      </c>
      <c r="L7835" s="2" t="str">
        <f>TEXT(Tabela3[[#This Row],[DATA]],"MM")</f>
        <v>06</v>
      </c>
      <c r="M7835" s="2">
        <f>WEEKNUM(Tabela3[[#This Row],[DATA]])</f>
        <v>22</v>
      </c>
      <c r="N7835" s="18">
        <f>YEAR(Tabela3[[#This Row],[DATA]])</f>
        <v>2023</v>
      </c>
    </row>
    <row r="7836" spans="2:14">
      <c r="B7836" s="1">
        <v>45080</v>
      </c>
      <c r="C7836">
        <v>15432</v>
      </c>
      <c r="D7836">
        <f>COUNTIF(C$4:C7836,Tabela3[[#This Row],[COMANDA]])</f>
        <v>1</v>
      </c>
      <c r="E7836" t="s">
        <v>90</v>
      </c>
      <c r="F7836" t="s">
        <v>99</v>
      </c>
      <c r="G7836" t="s">
        <v>8</v>
      </c>
      <c r="H7836" t="s">
        <v>42</v>
      </c>
      <c r="I7836" s="2">
        <v>1</v>
      </c>
      <c r="J7836" t="s">
        <v>11</v>
      </c>
      <c r="K7836" s="21">
        <f>INDEX(LISTAS!$H:$Q,MATCH(BASE!H7836,LISTAS!$G:$G,0),MATCH(BASE!J7836,LISTAS!$H$3:$Q$3,0))*Tabela3[[#This Row],[QUANTIDADE]]</f>
        <v>16</v>
      </c>
      <c r="L7836" s="2" t="str">
        <f>TEXT(Tabela3[[#This Row],[DATA]],"MM")</f>
        <v>06</v>
      </c>
      <c r="M7836" s="2">
        <f>WEEKNUM(Tabela3[[#This Row],[DATA]])</f>
        <v>22</v>
      </c>
      <c r="N7836" s="18">
        <f>YEAR(Tabela3[[#This Row],[DATA]])</f>
        <v>2023</v>
      </c>
    </row>
    <row r="7837" spans="2:14">
      <c r="B7837" s="1">
        <v>45080</v>
      </c>
      <c r="C7837">
        <v>15432</v>
      </c>
      <c r="D7837">
        <f>COUNTIF(C$4:C7837,Tabela3[[#This Row],[COMANDA]])</f>
        <v>2</v>
      </c>
      <c r="E7837" t="s">
        <v>90</v>
      </c>
      <c r="F7837" t="s">
        <v>99</v>
      </c>
      <c r="G7837" t="s">
        <v>61</v>
      </c>
      <c r="H7837" t="s">
        <v>163</v>
      </c>
      <c r="I7837" s="2">
        <v>1</v>
      </c>
      <c r="J7837" t="s">
        <v>11</v>
      </c>
      <c r="K7837" s="21">
        <f>INDEX(LISTAS!$H:$Q,MATCH(BASE!H7837,LISTAS!$G:$G,0),MATCH(BASE!J7837,LISTAS!$H$3:$Q$3,0))*Tabela3[[#This Row],[QUANTIDADE]]</f>
        <v>4</v>
      </c>
      <c r="L7837" s="2" t="str">
        <f>TEXT(Tabela3[[#This Row],[DATA]],"MM")</f>
        <v>06</v>
      </c>
      <c r="M7837" s="2">
        <f>WEEKNUM(Tabela3[[#This Row],[DATA]])</f>
        <v>22</v>
      </c>
      <c r="N7837" s="18">
        <f>YEAR(Tabela3[[#This Row],[DATA]])</f>
        <v>2023</v>
      </c>
    </row>
    <row r="7838" spans="2:14">
      <c r="B7838" s="1">
        <v>45080</v>
      </c>
      <c r="C7838">
        <v>15432</v>
      </c>
      <c r="D7838">
        <f>COUNTIF(C$4:C7838,Tabela3[[#This Row],[COMANDA]])</f>
        <v>3</v>
      </c>
      <c r="E7838" t="s">
        <v>90</v>
      </c>
      <c r="F7838" t="s">
        <v>99</v>
      </c>
      <c r="G7838" t="s">
        <v>10</v>
      </c>
      <c r="H7838" t="s">
        <v>220</v>
      </c>
      <c r="I7838" s="2">
        <v>1</v>
      </c>
      <c r="J7838" t="s">
        <v>11</v>
      </c>
      <c r="K7838" s="21">
        <f>INDEX(LISTAS!$H:$Q,MATCH(BASE!H7838,LISTAS!$G:$G,0),MATCH(BASE!J7838,LISTAS!$H$3:$Q$3,0))*Tabela3[[#This Row],[QUANTIDADE]]</f>
        <v>4</v>
      </c>
      <c r="L7838" s="2" t="str">
        <f>TEXT(Tabela3[[#This Row],[DATA]],"MM")</f>
        <v>06</v>
      </c>
      <c r="M7838" s="2">
        <f>WEEKNUM(Tabela3[[#This Row],[DATA]])</f>
        <v>22</v>
      </c>
      <c r="N7838" s="18">
        <f>YEAR(Tabela3[[#This Row],[DATA]])</f>
        <v>2023</v>
      </c>
    </row>
    <row r="7839" spans="2:14">
      <c r="B7839" s="1">
        <v>45080</v>
      </c>
      <c r="C7839">
        <v>15433</v>
      </c>
      <c r="D7839">
        <f>COUNTIF(C$4:C7839,Tabela3[[#This Row],[COMANDA]])</f>
        <v>1</v>
      </c>
      <c r="E7839" t="s">
        <v>90</v>
      </c>
      <c r="F7839" t="s">
        <v>98</v>
      </c>
      <c r="G7839" t="s">
        <v>8</v>
      </c>
      <c r="H7839" t="s">
        <v>43</v>
      </c>
      <c r="I7839" s="2">
        <v>1</v>
      </c>
      <c r="J7839" t="s">
        <v>11</v>
      </c>
      <c r="K7839" s="21">
        <f>INDEX(LISTAS!$H:$Q,MATCH(BASE!H7839,LISTAS!$G:$G,0),MATCH(BASE!J7839,LISTAS!$H$3:$Q$3,0))*Tabela3[[#This Row],[QUANTIDADE]]</f>
        <v>18</v>
      </c>
      <c r="L7839" s="2" t="str">
        <f>TEXT(Tabela3[[#This Row],[DATA]],"MM")</f>
        <v>06</v>
      </c>
      <c r="M7839" s="2">
        <f>WEEKNUM(Tabela3[[#This Row],[DATA]])</f>
        <v>22</v>
      </c>
      <c r="N7839" s="18">
        <f>YEAR(Tabela3[[#This Row],[DATA]])</f>
        <v>2023</v>
      </c>
    </row>
    <row r="7840" spans="2:14">
      <c r="B7840" s="1">
        <v>45080</v>
      </c>
      <c r="C7840">
        <v>15434</v>
      </c>
      <c r="D7840">
        <f>COUNTIF(C$4:C7840,Tabela3[[#This Row],[COMANDA]])</f>
        <v>1</v>
      </c>
      <c r="E7840" t="s">
        <v>90</v>
      </c>
      <c r="F7840" t="s">
        <v>99</v>
      </c>
      <c r="G7840" t="s">
        <v>8</v>
      </c>
      <c r="H7840" t="s">
        <v>204</v>
      </c>
      <c r="I7840" s="2">
        <v>1</v>
      </c>
      <c r="J7840" t="s">
        <v>11</v>
      </c>
      <c r="K7840" s="21">
        <f>INDEX(LISTAS!$H:$Q,MATCH(BASE!H7840,LISTAS!$G:$G,0),MATCH(BASE!J7840,LISTAS!$H$3:$Q$3,0))*Tabela3[[#This Row],[QUANTIDADE]]</f>
        <v>18</v>
      </c>
      <c r="L7840" s="2" t="str">
        <f>TEXT(Tabela3[[#This Row],[DATA]],"MM")</f>
        <v>06</v>
      </c>
      <c r="M7840" s="2">
        <f>WEEKNUM(Tabela3[[#This Row],[DATA]])</f>
        <v>22</v>
      </c>
      <c r="N7840" s="18">
        <f>YEAR(Tabela3[[#This Row],[DATA]])</f>
        <v>2023</v>
      </c>
    </row>
    <row r="7841" spans="2:14">
      <c r="B7841" s="1">
        <v>45080</v>
      </c>
      <c r="C7841">
        <v>15435</v>
      </c>
      <c r="D7841">
        <f>COUNTIF(C$4:C7841,Tabela3[[#This Row],[COMANDA]])</f>
        <v>1</v>
      </c>
      <c r="E7841" t="s">
        <v>90</v>
      </c>
      <c r="F7841" t="s">
        <v>100</v>
      </c>
      <c r="G7841" t="s">
        <v>8</v>
      </c>
      <c r="H7841" t="s">
        <v>43</v>
      </c>
      <c r="I7841" s="2">
        <v>1</v>
      </c>
      <c r="J7841" t="s">
        <v>11</v>
      </c>
      <c r="K7841" s="21">
        <f>INDEX(LISTAS!$H:$Q,MATCH(BASE!H7841,LISTAS!$G:$G,0),MATCH(BASE!J7841,LISTAS!$H$3:$Q$3,0))*Tabela3[[#This Row],[QUANTIDADE]]</f>
        <v>18</v>
      </c>
      <c r="L7841" s="2" t="str">
        <f>TEXT(Tabela3[[#This Row],[DATA]],"MM")</f>
        <v>06</v>
      </c>
      <c r="M7841" s="2">
        <f>WEEKNUM(Tabela3[[#This Row],[DATA]])</f>
        <v>22</v>
      </c>
      <c r="N7841" s="18">
        <f>YEAR(Tabela3[[#This Row],[DATA]])</f>
        <v>2023</v>
      </c>
    </row>
    <row r="7842" spans="2:14">
      <c r="B7842" s="1">
        <v>45080</v>
      </c>
      <c r="C7842">
        <v>15436</v>
      </c>
      <c r="D7842">
        <f>COUNTIF(C$4:C7842,Tabela3[[#This Row],[COMANDA]])</f>
        <v>1</v>
      </c>
      <c r="E7842" t="s">
        <v>90</v>
      </c>
      <c r="G7842" t="s">
        <v>8</v>
      </c>
      <c r="H7842" t="s">
        <v>206</v>
      </c>
      <c r="I7842" s="2">
        <v>1</v>
      </c>
      <c r="J7842" t="s">
        <v>11</v>
      </c>
      <c r="K7842" s="21">
        <f>INDEX(LISTAS!$H:$Q,MATCH(BASE!H7842,LISTAS!$G:$G,0),MATCH(BASE!J7842,LISTAS!$H$3:$Q$3,0))*Tabela3[[#This Row],[QUANTIDADE]]</f>
        <v>18</v>
      </c>
      <c r="L7842" s="2" t="str">
        <f>TEXT(Tabela3[[#This Row],[DATA]],"MM")</f>
        <v>06</v>
      </c>
      <c r="M7842" s="2">
        <f>WEEKNUM(Tabela3[[#This Row],[DATA]])</f>
        <v>22</v>
      </c>
      <c r="N7842" s="18">
        <f>YEAR(Tabela3[[#This Row],[DATA]])</f>
        <v>2023</v>
      </c>
    </row>
    <row r="7843" spans="2:14">
      <c r="B7843" s="1">
        <v>45080</v>
      </c>
      <c r="C7843">
        <v>15436</v>
      </c>
      <c r="D7843">
        <f>COUNTIF(C$4:C7843,Tabela3[[#This Row],[COMANDA]])</f>
        <v>2</v>
      </c>
      <c r="E7843" t="s">
        <v>90</v>
      </c>
      <c r="G7843" t="s">
        <v>9</v>
      </c>
      <c r="H7843" t="s">
        <v>464</v>
      </c>
      <c r="I7843" s="2">
        <v>1</v>
      </c>
      <c r="J7843" t="s">
        <v>11</v>
      </c>
      <c r="K7843" s="21">
        <f>INDEX(LISTAS!$H:$Q,MATCH(BASE!H7843,LISTAS!$G:$G,0),MATCH(BASE!J7843,LISTAS!$H$3:$Q$3,0))*Tabela3[[#This Row],[QUANTIDADE]]</f>
        <v>5</v>
      </c>
      <c r="L7843" s="2" t="str">
        <f>TEXT(Tabela3[[#This Row],[DATA]],"MM")</f>
        <v>06</v>
      </c>
      <c r="M7843" s="2">
        <f>WEEKNUM(Tabela3[[#This Row],[DATA]])</f>
        <v>22</v>
      </c>
      <c r="N7843" s="18">
        <f>YEAR(Tabela3[[#This Row],[DATA]])</f>
        <v>2023</v>
      </c>
    </row>
    <row r="7844" spans="2:14">
      <c r="B7844" s="1">
        <v>45080</v>
      </c>
      <c r="C7844" t="s">
        <v>547</v>
      </c>
      <c r="D7844">
        <f>COUNTIF(C$4:C7844,Tabela3[[#This Row],[COMANDA]])</f>
        <v>1</v>
      </c>
      <c r="E7844" t="s">
        <v>1</v>
      </c>
      <c r="G7844" t="s">
        <v>9</v>
      </c>
      <c r="H7844" t="s">
        <v>55</v>
      </c>
      <c r="I7844" s="2">
        <v>2</v>
      </c>
      <c r="J7844" t="s">
        <v>11</v>
      </c>
      <c r="K7844" s="21">
        <f>INDEX(LISTAS!$H:$Q,MATCH(BASE!H7844,LISTAS!$G:$G,0),MATCH(BASE!J7844,LISTAS!$H$3:$Q$3,0))*Tabela3[[#This Row],[QUANTIDADE]]</f>
        <v>6</v>
      </c>
      <c r="L7844" s="2" t="str">
        <f>TEXT(Tabela3[[#This Row],[DATA]],"MM")</f>
        <v>06</v>
      </c>
      <c r="M7844" s="2">
        <f>WEEKNUM(Tabela3[[#This Row],[DATA]])</f>
        <v>22</v>
      </c>
      <c r="N7844" s="18">
        <f>YEAR(Tabela3[[#This Row],[DATA]])</f>
        <v>2023</v>
      </c>
    </row>
    <row r="7845" spans="2:14">
      <c r="B7845" s="1">
        <v>45080</v>
      </c>
      <c r="C7845" t="s">
        <v>547</v>
      </c>
      <c r="D7845">
        <f>COUNTIF(C$4:C7845,Tabela3[[#This Row],[COMANDA]])</f>
        <v>2</v>
      </c>
      <c r="E7845" t="s">
        <v>1</v>
      </c>
      <c r="G7845" t="s">
        <v>74</v>
      </c>
      <c r="H7845" t="s">
        <v>75</v>
      </c>
      <c r="I7845" s="2">
        <v>6</v>
      </c>
      <c r="J7845" t="s">
        <v>11</v>
      </c>
      <c r="K7845" s="21">
        <f>INDEX(LISTAS!$H:$Q,MATCH(BASE!H7845,LISTAS!$G:$G,0),MATCH(BASE!J7845,LISTAS!$H$3:$Q$3,0))*Tabela3[[#This Row],[QUANTIDADE]]</f>
        <v>36</v>
      </c>
      <c r="L7845" s="2" t="str">
        <f>TEXT(Tabela3[[#This Row],[DATA]],"MM")</f>
        <v>06</v>
      </c>
      <c r="M7845" s="2">
        <f>WEEKNUM(Tabela3[[#This Row],[DATA]])</f>
        <v>22</v>
      </c>
      <c r="N7845" s="18">
        <f>YEAR(Tabela3[[#This Row],[DATA]])</f>
        <v>2023</v>
      </c>
    </row>
    <row r="7846" spans="2:14">
      <c r="B7846" s="1">
        <v>45080</v>
      </c>
      <c r="C7846" t="s">
        <v>547</v>
      </c>
      <c r="D7846">
        <f>COUNTIF(C$4:C7846,Tabela3[[#This Row],[COMANDA]])</f>
        <v>3</v>
      </c>
      <c r="E7846" t="s">
        <v>1</v>
      </c>
      <c r="G7846" t="s">
        <v>10</v>
      </c>
      <c r="H7846" t="s">
        <v>93</v>
      </c>
      <c r="I7846" s="2">
        <v>4</v>
      </c>
      <c r="J7846" t="s">
        <v>11</v>
      </c>
      <c r="K7846" s="21">
        <f>INDEX(LISTAS!$H:$Q,MATCH(BASE!H7846,LISTAS!$G:$G,0),MATCH(BASE!J7846,LISTAS!$H$3:$Q$3,0))*Tabela3[[#This Row],[QUANTIDADE]]</f>
        <v>2</v>
      </c>
      <c r="L7846" s="2" t="str">
        <f>TEXT(Tabela3[[#This Row],[DATA]],"MM")</f>
        <v>06</v>
      </c>
      <c r="M7846" s="2">
        <f>WEEKNUM(Tabela3[[#This Row],[DATA]])</f>
        <v>22</v>
      </c>
      <c r="N7846" s="18">
        <f>YEAR(Tabela3[[#This Row],[DATA]])</f>
        <v>2023</v>
      </c>
    </row>
    <row r="7847" spans="2:14">
      <c r="B7847" s="1">
        <v>45080</v>
      </c>
      <c r="C7847" t="s">
        <v>547</v>
      </c>
      <c r="D7847">
        <f>COUNTIF(C$4:C7847,Tabela3[[#This Row],[COMANDA]])</f>
        <v>4</v>
      </c>
      <c r="E7847" t="s">
        <v>1</v>
      </c>
      <c r="G7847" t="s">
        <v>10</v>
      </c>
      <c r="H7847" t="s">
        <v>432</v>
      </c>
      <c r="I7847" s="2">
        <v>5</v>
      </c>
      <c r="J7847" t="s">
        <v>11</v>
      </c>
      <c r="K7847" s="21">
        <f>INDEX(LISTAS!$H:$Q,MATCH(BASE!H7847,LISTAS!$G:$G,0),MATCH(BASE!J7847,LISTAS!$H$3:$Q$3,0))*Tabela3[[#This Row],[QUANTIDADE]]</f>
        <v>15</v>
      </c>
      <c r="L7847" s="2" t="str">
        <f>TEXT(Tabela3[[#This Row],[DATA]],"MM")</f>
        <v>06</v>
      </c>
      <c r="M7847" s="2">
        <f>WEEKNUM(Tabela3[[#This Row],[DATA]])</f>
        <v>22</v>
      </c>
      <c r="N7847" s="18">
        <f>YEAR(Tabela3[[#This Row],[DATA]])</f>
        <v>2023</v>
      </c>
    </row>
    <row r="7848" spans="2:14">
      <c r="B7848" s="1">
        <v>45080</v>
      </c>
      <c r="C7848" t="s">
        <v>547</v>
      </c>
      <c r="D7848">
        <f>COUNTIF(C$4:C7848,Tabela3[[#This Row],[COMANDA]])</f>
        <v>5</v>
      </c>
      <c r="E7848" t="s">
        <v>1</v>
      </c>
      <c r="G7848" t="s">
        <v>10</v>
      </c>
      <c r="H7848" t="s">
        <v>124</v>
      </c>
      <c r="I7848" s="2">
        <v>5</v>
      </c>
      <c r="J7848" t="s">
        <v>11</v>
      </c>
      <c r="K7848" s="21">
        <f>INDEX(LISTAS!$H:$Q,MATCH(BASE!H7848,LISTAS!$G:$G,0),MATCH(BASE!J7848,LISTAS!$H$3:$Q$3,0))*Tabela3[[#This Row],[QUANTIDADE]]</f>
        <v>15</v>
      </c>
      <c r="L7848" s="2" t="str">
        <f>TEXT(Tabela3[[#This Row],[DATA]],"MM")</f>
        <v>06</v>
      </c>
      <c r="M7848" s="2">
        <f>WEEKNUM(Tabela3[[#This Row],[DATA]])</f>
        <v>22</v>
      </c>
      <c r="N7848" s="18">
        <f>YEAR(Tabela3[[#This Row],[DATA]])</f>
        <v>2023</v>
      </c>
    </row>
    <row r="7849" spans="2:14">
      <c r="B7849" s="1">
        <v>45080</v>
      </c>
      <c r="C7849" t="s">
        <v>547</v>
      </c>
      <c r="D7849">
        <f>COUNTIF(C$4:C7849,Tabela3[[#This Row],[COMANDA]])</f>
        <v>6</v>
      </c>
      <c r="E7849" t="s">
        <v>1</v>
      </c>
      <c r="G7849" t="s">
        <v>10</v>
      </c>
      <c r="H7849" t="s">
        <v>119</v>
      </c>
      <c r="I7849" s="2">
        <v>13</v>
      </c>
      <c r="J7849" t="s">
        <v>11</v>
      </c>
      <c r="K7849" s="21">
        <f>INDEX(LISTAS!$H:$Q,MATCH(BASE!H7849,LISTAS!$G:$G,0),MATCH(BASE!J7849,LISTAS!$H$3:$Q$3,0))*Tabela3[[#This Row],[QUANTIDADE]]</f>
        <v>78</v>
      </c>
      <c r="L7849" s="2" t="str">
        <f>TEXT(Tabela3[[#This Row],[DATA]],"MM")</f>
        <v>06</v>
      </c>
      <c r="M7849" s="2">
        <f>WEEKNUM(Tabela3[[#This Row],[DATA]])</f>
        <v>22</v>
      </c>
      <c r="N7849" s="18">
        <f>YEAR(Tabela3[[#This Row],[DATA]])</f>
        <v>2023</v>
      </c>
    </row>
    <row r="7850" spans="2:14">
      <c r="B7850" s="1">
        <v>45080</v>
      </c>
      <c r="C7850" t="s">
        <v>547</v>
      </c>
      <c r="D7850">
        <f>COUNTIF(C$4:C7850,Tabela3[[#This Row],[COMANDA]])</f>
        <v>7</v>
      </c>
      <c r="E7850" t="s">
        <v>1</v>
      </c>
      <c r="G7850" t="s">
        <v>10</v>
      </c>
      <c r="H7850" t="s">
        <v>248</v>
      </c>
      <c r="I7850" s="2">
        <v>3</v>
      </c>
      <c r="J7850" t="s">
        <v>11</v>
      </c>
      <c r="K7850" s="21">
        <f>INDEX(LISTAS!$H:$Q,MATCH(BASE!H7850,LISTAS!$G:$G,0),MATCH(BASE!J7850,LISTAS!$H$3:$Q$3,0))*Tabela3[[#This Row],[QUANTIDADE]]</f>
        <v>3</v>
      </c>
      <c r="L7850" s="2" t="str">
        <f>TEXT(Tabela3[[#This Row],[DATA]],"MM")</f>
        <v>06</v>
      </c>
      <c r="M7850" s="2">
        <f>WEEKNUM(Tabela3[[#This Row],[DATA]])</f>
        <v>22</v>
      </c>
      <c r="N7850" s="18">
        <f>YEAR(Tabela3[[#This Row],[DATA]])</f>
        <v>2023</v>
      </c>
    </row>
    <row r="7851" spans="2:14">
      <c r="B7851" s="1">
        <v>45080</v>
      </c>
      <c r="C7851" t="s">
        <v>547</v>
      </c>
      <c r="D7851">
        <f>COUNTIF(C$4:C7851,Tabela3[[#This Row],[COMANDA]])</f>
        <v>8</v>
      </c>
      <c r="E7851" t="s">
        <v>1</v>
      </c>
      <c r="G7851" t="s">
        <v>9</v>
      </c>
      <c r="H7851" t="s">
        <v>58</v>
      </c>
      <c r="I7851" s="2">
        <v>2</v>
      </c>
      <c r="J7851" t="s">
        <v>11</v>
      </c>
      <c r="K7851" s="21">
        <f>INDEX(LISTAS!$H:$Q,MATCH(BASE!H7851,LISTAS!$G:$G,0),MATCH(BASE!J7851,LISTAS!$H$3:$Q$3,0))*Tabela3[[#This Row],[QUANTIDADE]]</f>
        <v>10</v>
      </c>
      <c r="L7851" s="2" t="str">
        <f>TEXT(Tabela3[[#This Row],[DATA]],"MM")</f>
        <v>06</v>
      </c>
      <c r="M7851" s="2">
        <f>WEEKNUM(Tabela3[[#This Row],[DATA]])</f>
        <v>22</v>
      </c>
      <c r="N7851" s="18">
        <f>YEAR(Tabela3[[#This Row],[DATA]])</f>
        <v>2023</v>
      </c>
    </row>
    <row r="7852" spans="2:14">
      <c r="B7852" s="1">
        <v>45080</v>
      </c>
      <c r="C7852" t="s">
        <v>547</v>
      </c>
      <c r="D7852">
        <f>COUNTIF(C$4:C7852,Tabela3[[#This Row],[COMANDA]])</f>
        <v>9</v>
      </c>
      <c r="E7852" t="s">
        <v>1</v>
      </c>
      <c r="G7852" t="s">
        <v>10</v>
      </c>
      <c r="H7852" t="s">
        <v>125</v>
      </c>
      <c r="I7852" s="2">
        <v>5</v>
      </c>
      <c r="J7852" t="s">
        <v>11</v>
      </c>
      <c r="K7852" s="21">
        <f>INDEX(LISTAS!$H:$Q,MATCH(BASE!H7852,LISTAS!$G:$G,0),MATCH(BASE!J7852,LISTAS!$H$3:$Q$3,0))*Tabela3[[#This Row],[QUANTIDADE]]</f>
        <v>15</v>
      </c>
      <c r="L7852" s="2" t="str">
        <f>TEXT(Tabela3[[#This Row],[DATA]],"MM")</f>
        <v>06</v>
      </c>
      <c r="M7852" s="2">
        <f>WEEKNUM(Tabela3[[#This Row],[DATA]])</f>
        <v>22</v>
      </c>
      <c r="N7852" s="18">
        <f>YEAR(Tabela3[[#This Row],[DATA]])</f>
        <v>2023</v>
      </c>
    </row>
    <row r="7853" spans="2:14">
      <c r="B7853" s="1">
        <v>45080</v>
      </c>
      <c r="C7853" t="s">
        <v>547</v>
      </c>
      <c r="D7853">
        <f>COUNTIF(C$4:C7853,Tabela3[[#This Row],[COMANDA]])</f>
        <v>10</v>
      </c>
      <c r="E7853" t="s">
        <v>1</v>
      </c>
      <c r="G7853" t="s">
        <v>9</v>
      </c>
      <c r="H7853" t="s">
        <v>131</v>
      </c>
      <c r="I7853" s="2">
        <v>2</v>
      </c>
      <c r="J7853" t="s">
        <v>11</v>
      </c>
      <c r="K7853" s="21">
        <f>INDEX(LISTAS!$H:$Q,MATCH(BASE!H7853,LISTAS!$G:$G,0),MATCH(BASE!J7853,LISTAS!$H$3:$Q$3,0))*Tabela3[[#This Row],[QUANTIDADE]]</f>
        <v>8</v>
      </c>
      <c r="L7853" s="2" t="str">
        <f>TEXT(Tabela3[[#This Row],[DATA]],"MM")</f>
        <v>06</v>
      </c>
      <c r="M7853" s="2">
        <f>WEEKNUM(Tabela3[[#This Row],[DATA]])</f>
        <v>22</v>
      </c>
      <c r="N7853" s="18">
        <f>YEAR(Tabela3[[#This Row],[DATA]])</f>
        <v>2023</v>
      </c>
    </row>
    <row r="7854" spans="2:14">
      <c r="B7854" s="1">
        <v>45080</v>
      </c>
      <c r="C7854" t="s">
        <v>547</v>
      </c>
      <c r="D7854">
        <f>COUNTIF(C$4:C7854,Tabela3[[#This Row],[COMANDA]])</f>
        <v>11</v>
      </c>
      <c r="E7854" t="s">
        <v>1</v>
      </c>
      <c r="G7854" t="s">
        <v>10</v>
      </c>
      <c r="H7854" t="s">
        <v>431</v>
      </c>
      <c r="I7854" s="2">
        <v>7</v>
      </c>
      <c r="J7854" t="s">
        <v>11</v>
      </c>
      <c r="K7854" s="21">
        <f>INDEX(LISTAS!$H:$Q,MATCH(BASE!H7854,LISTAS!$G:$G,0),MATCH(BASE!J7854,LISTAS!$H$3:$Q$3,0))*Tabela3[[#This Row],[QUANTIDADE]]</f>
        <v>28</v>
      </c>
      <c r="L7854" s="2" t="str">
        <f>TEXT(Tabela3[[#This Row],[DATA]],"MM")</f>
        <v>06</v>
      </c>
      <c r="M7854" s="2">
        <f>WEEKNUM(Tabela3[[#This Row],[DATA]])</f>
        <v>22</v>
      </c>
      <c r="N7854" s="18">
        <f>YEAR(Tabela3[[#This Row],[DATA]])</f>
        <v>2023</v>
      </c>
    </row>
    <row r="7855" spans="2:14">
      <c r="B7855" s="1">
        <v>45080</v>
      </c>
      <c r="C7855" t="s">
        <v>547</v>
      </c>
      <c r="D7855">
        <f>COUNTIF(C$4:C7855,Tabela3[[#This Row],[COMANDA]])</f>
        <v>12</v>
      </c>
      <c r="E7855" t="s">
        <v>1</v>
      </c>
      <c r="G7855" t="s">
        <v>9</v>
      </c>
      <c r="H7855" t="s">
        <v>140</v>
      </c>
      <c r="I7855" s="2">
        <v>1</v>
      </c>
      <c r="J7855" t="s">
        <v>11</v>
      </c>
      <c r="K7855" s="21">
        <f>INDEX(LISTAS!$H:$Q,MATCH(BASE!H7855,LISTAS!$G:$G,0),MATCH(BASE!J7855,LISTAS!$H$3:$Q$3,0))*Tabela3[[#This Row],[QUANTIDADE]]</f>
        <v>3</v>
      </c>
      <c r="L7855" s="2" t="str">
        <f>TEXT(Tabela3[[#This Row],[DATA]],"MM")</f>
        <v>06</v>
      </c>
      <c r="M7855" s="2">
        <f>WEEKNUM(Tabela3[[#This Row],[DATA]])</f>
        <v>22</v>
      </c>
      <c r="N7855" s="18">
        <f>YEAR(Tabela3[[#This Row],[DATA]])</f>
        <v>2023</v>
      </c>
    </row>
    <row r="7856" spans="2:14">
      <c r="B7856" s="1">
        <v>45080</v>
      </c>
      <c r="C7856" t="s">
        <v>547</v>
      </c>
      <c r="D7856">
        <f>COUNTIF(C$4:C7856,Tabela3[[#This Row],[COMANDA]])</f>
        <v>13</v>
      </c>
      <c r="E7856" t="s">
        <v>1</v>
      </c>
      <c r="G7856" t="s">
        <v>9</v>
      </c>
      <c r="H7856" t="s">
        <v>138</v>
      </c>
      <c r="I7856" s="2">
        <v>4</v>
      </c>
      <c r="J7856" t="s">
        <v>11</v>
      </c>
      <c r="K7856" s="21">
        <f>INDEX(LISTAS!$H:$Q,MATCH(BASE!H7856,LISTAS!$G:$G,0),MATCH(BASE!J7856,LISTAS!$H$3:$Q$3,0))*Tabela3[[#This Row],[QUANTIDADE]]</f>
        <v>16</v>
      </c>
      <c r="L7856" s="2" t="str">
        <f>TEXT(Tabela3[[#This Row],[DATA]],"MM")</f>
        <v>06</v>
      </c>
      <c r="M7856" s="2">
        <f>WEEKNUM(Tabela3[[#This Row],[DATA]])</f>
        <v>22</v>
      </c>
      <c r="N7856" s="18">
        <f>YEAR(Tabela3[[#This Row],[DATA]])</f>
        <v>2023</v>
      </c>
    </row>
    <row r="7857" spans="2:14">
      <c r="B7857" s="1">
        <v>45080</v>
      </c>
      <c r="C7857" t="s">
        <v>547</v>
      </c>
      <c r="D7857">
        <f>COUNTIF(C$4:C7857,Tabela3[[#This Row],[COMANDA]])</f>
        <v>14</v>
      </c>
      <c r="E7857" t="s">
        <v>1</v>
      </c>
      <c r="G7857" t="s">
        <v>10</v>
      </c>
      <c r="H7857" t="s">
        <v>108</v>
      </c>
      <c r="I7857" s="2">
        <v>1</v>
      </c>
      <c r="J7857" t="s">
        <v>11</v>
      </c>
      <c r="K7857" s="21">
        <f>INDEX(LISTAS!$H:$Q,MATCH(BASE!H7857,LISTAS!$G:$G,0),MATCH(BASE!J7857,LISTAS!$H$3:$Q$3,0))*Tabela3[[#This Row],[QUANTIDADE]]</f>
        <v>2.5</v>
      </c>
      <c r="L7857" s="2" t="str">
        <f>TEXT(Tabela3[[#This Row],[DATA]],"MM")</f>
        <v>06</v>
      </c>
      <c r="M7857" s="2">
        <f>WEEKNUM(Tabela3[[#This Row],[DATA]])</f>
        <v>22</v>
      </c>
      <c r="N7857" s="18">
        <f>YEAR(Tabela3[[#This Row],[DATA]])</f>
        <v>2023</v>
      </c>
    </row>
    <row r="7858" spans="2:14">
      <c r="B7858" s="1">
        <v>45080</v>
      </c>
      <c r="C7858" t="s">
        <v>547</v>
      </c>
      <c r="D7858">
        <f>COUNTIF(C$4:C7858,Tabela3[[#This Row],[COMANDA]])</f>
        <v>15</v>
      </c>
      <c r="E7858" t="s">
        <v>1</v>
      </c>
      <c r="G7858" t="s">
        <v>10</v>
      </c>
      <c r="H7858" t="s">
        <v>225</v>
      </c>
      <c r="I7858" s="2">
        <v>3</v>
      </c>
      <c r="J7858" t="s">
        <v>11</v>
      </c>
      <c r="K7858" s="21">
        <f>INDEX(LISTAS!$H:$Q,MATCH(BASE!H7858,LISTAS!$G:$G,0),MATCH(BASE!J7858,LISTAS!$H$3:$Q$3,0))*Tabela3[[#This Row],[QUANTIDADE]]</f>
        <v>36</v>
      </c>
      <c r="L7858" s="2" t="str">
        <f>TEXT(Tabela3[[#This Row],[DATA]],"MM")</f>
        <v>06</v>
      </c>
      <c r="M7858" s="2">
        <f>WEEKNUM(Tabela3[[#This Row],[DATA]])</f>
        <v>22</v>
      </c>
      <c r="N7858" s="18">
        <f>YEAR(Tabela3[[#This Row],[DATA]])</f>
        <v>2023</v>
      </c>
    </row>
    <row r="7859" spans="2:14">
      <c r="B7859" s="1">
        <v>45080</v>
      </c>
      <c r="C7859" t="s">
        <v>547</v>
      </c>
      <c r="D7859">
        <f>COUNTIF(C$4:C7859,Tabela3[[#This Row],[COMANDA]])</f>
        <v>16</v>
      </c>
      <c r="E7859" t="s">
        <v>1</v>
      </c>
      <c r="G7859" t="s">
        <v>10</v>
      </c>
      <c r="H7859" t="s">
        <v>150</v>
      </c>
      <c r="I7859" s="2">
        <v>2</v>
      </c>
      <c r="J7859" t="s">
        <v>11</v>
      </c>
      <c r="K7859" s="21">
        <f>INDEX(LISTAS!$H:$Q,MATCH(BASE!H7859,LISTAS!$G:$G,0),MATCH(BASE!J7859,LISTAS!$H$3:$Q$3,0))*Tabela3[[#This Row],[QUANTIDADE]]</f>
        <v>2</v>
      </c>
      <c r="L7859" s="2" t="str">
        <f>TEXT(Tabela3[[#This Row],[DATA]],"MM")</f>
        <v>06</v>
      </c>
      <c r="M7859" s="2">
        <f>WEEKNUM(Tabela3[[#This Row],[DATA]])</f>
        <v>22</v>
      </c>
      <c r="N7859" s="18">
        <f>YEAR(Tabela3[[#This Row],[DATA]])</f>
        <v>2023</v>
      </c>
    </row>
    <row r="7860" spans="2:14">
      <c r="B7860" s="1">
        <v>45080</v>
      </c>
      <c r="C7860" t="s">
        <v>547</v>
      </c>
      <c r="D7860">
        <f>COUNTIF(C$4:C7860,Tabela3[[#This Row],[COMANDA]])</f>
        <v>17</v>
      </c>
      <c r="E7860" t="s">
        <v>1</v>
      </c>
      <c r="G7860" t="s">
        <v>10</v>
      </c>
      <c r="H7860" t="s">
        <v>118</v>
      </c>
      <c r="I7860" s="2">
        <v>1</v>
      </c>
      <c r="J7860" t="s">
        <v>11</v>
      </c>
      <c r="K7860" s="21">
        <f>INDEX(LISTAS!$H:$Q,MATCH(BASE!H7860,LISTAS!$G:$G,0),MATCH(BASE!J7860,LISTAS!$H$3:$Q$3,0))*Tabela3[[#This Row],[QUANTIDADE]]</f>
        <v>1.5</v>
      </c>
      <c r="L7860" s="2" t="str">
        <f>TEXT(Tabela3[[#This Row],[DATA]],"MM")</f>
        <v>06</v>
      </c>
      <c r="M7860" s="2">
        <f>WEEKNUM(Tabela3[[#This Row],[DATA]])</f>
        <v>22</v>
      </c>
      <c r="N7860" s="18">
        <f>YEAR(Tabela3[[#This Row],[DATA]])</f>
        <v>2023</v>
      </c>
    </row>
    <row r="7861" spans="2:14">
      <c r="B7861" s="1">
        <v>45080</v>
      </c>
      <c r="C7861" t="s">
        <v>547</v>
      </c>
      <c r="D7861">
        <f>COUNTIF(C$4:C7861,Tabela3[[#This Row],[COMANDA]])</f>
        <v>18</v>
      </c>
      <c r="E7861" t="s">
        <v>1</v>
      </c>
      <c r="G7861" t="s">
        <v>10</v>
      </c>
      <c r="H7861" t="s">
        <v>282</v>
      </c>
      <c r="I7861" s="2">
        <v>1</v>
      </c>
      <c r="J7861" t="s">
        <v>11</v>
      </c>
      <c r="K7861" s="21">
        <f>INDEX(LISTAS!$H:$Q,MATCH(BASE!H7861,LISTAS!$G:$G,0),MATCH(BASE!J7861,LISTAS!$H$3:$Q$3,0))*Tabela3[[#This Row],[QUANTIDADE]]</f>
        <v>4</v>
      </c>
      <c r="L7861" s="2" t="str">
        <f>TEXT(Tabela3[[#This Row],[DATA]],"MM")</f>
        <v>06</v>
      </c>
      <c r="M7861" s="2">
        <f>WEEKNUM(Tabela3[[#This Row],[DATA]])</f>
        <v>22</v>
      </c>
      <c r="N7861" s="18">
        <f>YEAR(Tabela3[[#This Row],[DATA]])</f>
        <v>2023</v>
      </c>
    </row>
    <row r="7862" spans="2:14">
      <c r="B7862" s="1">
        <v>45080</v>
      </c>
      <c r="C7862" t="s">
        <v>547</v>
      </c>
      <c r="D7862">
        <f>COUNTIF(C$4:C7862,Tabela3[[#This Row],[COMANDA]])</f>
        <v>19</v>
      </c>
      <c r="E7862" t="s">
        <v>1</v>
      </c>
      <c r="G7862" t="s">
        <v>10</v>
      </c>
      <c r="H7862" t="s">
        <v>476</v>
      </c>
      <c r="I7862" s="2">
        <v>1</v>
      </c>
      <c r="J7862" t="s">
        <v>11</v>
      </c>
      <c r="K7862" s="21">
        <f>INDEX(LISTAS!$H:$Q,MATCH(BASE!H7862,LISTAS!$G:$G,0),MATCH(BASE!J7862,LISTAS!$H$3:$Q$3,0))*Tabela3[[#This Row],[QUANTIDADE]]</f>
        <v>3</v>
      </c>
      <c r="L7862" s="2" t="str">
        <f>TEXT(Tabela3[[#This Row],[DATA]],"MM")</f>
        <v>06</v>
      </c>
      <c r="M7862" s="2">
        <f>WEEKNUM(Tabela3[[#This Row],[DATA]])</f>
        <v>22</v>
      </c>
      <c r="N7862" s="18">
        <f>YEAR(Tabela3[[#This Row],[DATA]])</f>
        <v>2023</v>
      </c>
    </row>
    <row r="7863" spans="2:14">
      <c r="B7863" s="1">
        <v>45080</v>
      </c>
      <c r="C7863" t="s">
        <v>547</v>
      </c>
      <c r="D7863">
        <f>COUNTIF(C$4:C7863,Tabela3[[#This Row],[COMANDA]])</f>
        <v>20</v>
      </c>
      <c r="E7863" t="s">
        <v>1</v>
      </c>
      <c r="G7863" t="s">
        <v>10</v>
      </c>
      <c r="H7863" t="s">
        <v>123</v>
      </c>
      <c r="I7863" s="2">
        <v>4</v>
      </c>
      <c r="J7863" t="s">
        <v>11</v>
      </c>
      <c r="K7863" s="21">
        <f>INDEX(LISTAS!$H:$Q,MATCH(BASE!H7863,LISTAS!$G:$G,0),MATCH(BASE!J7863,LISTAS!$H$3:$Q$3,0))*Tabela3[[#This Row],[QUANTIDADE]]</f>
        <v>4</v>
      </c>
      <c r="L7863" s="2" t="str">
        <f>TEXT(Tabela3[[#This Row],[DATA]],"MM")</f>
        <v>06</v>
      </c>
      <c r="M7863" s="2">
        <f>WEEKNUM(Tabela3[[#This Row],[DATA]])</f>
        <v>22</v>
      </c>
      <c r="N7863" s="18">
        <f>YEAR(Tabela3[[#This Row],[DATA]])</f>
        <v>2023</v>
      </c>
    </row>
    <row r="7864" spans="2:14">
      <c r="B7864" s="1">
        <v>45080</v>
      </c>
      <c r="C7864" t="s">
        <v>547</v>
      </c>
      <c r="D7864">
        <f>COUNTIF(C$4:C7864,Tabela3[[#This Row],[COMANDA]])</f>
        <v>21</v>
      </c>
      <c r="E7864" t="s">
        <v>1</v>
      </c>
      <c r="G7864" t="s">
        <v>10</v>
      </c>
      <c r="H7864" t="s">
        <v>117</v>
      </c>
      <c r="I7864" s="2">
        <v>1</v>
      </c>
      <c r="J7864" t="s">
        <v>11</v>
      </c>
      <c r="K7864" s="21">
        <f>INDEX(LISTAS!$H:$Q,MATCH(BASE!H7864,LISTAS!$G:$G,0),MATCH(BASE!J7864,LISTAS!$H$3:$Q$3,0))*Tabela3[[#This Row],[QUANTIDADE]]</f>
        <v>0.5</v>
      </c>
      <c r="L7864" s="2" t="str">
        <f>TEXT(Tabela3[[#This Row],[DATA]],"MM")</f>
        <v>06</v>
      </c>
      <c r="M7864" s="2">
        <f>WEEKNUM(Tabela3[[#This Row],[DATA]])</f>
        <v>22</v>
      </c>
      <c r="N7864" s="18">
        <f>YEAR(Tabela3[[#This Row],[DATA]])</f>
        <v>2023</v>
      </c>
    </row>
    <row r="7865" spans="2:14">
      <c r="B7865" s="1">
        <v>45080</v>
      </c>
      <c r="C7865" t="s">
        <v>547</v>
      </c>
      <c r="D7865">
        <f>COUNTIF(C$4:C7865,Tabela3[[#This Row],[COMANDA]])</f>
        <v>22</v>
      </c>
      <c r="E7865" t="s">
        <v>1</v>
      </c>
      <c r="G7865" t="s">
        <v>9</v>
      </c>
      <c r="H7865" t="s">
        <v>107</v>
      </c>
      <c r="I7865" s="2">
        <v>1</v>
      </c>
      <c r="J7865" t="s">
        <v>11</v>
      </c>
      <c r="K7865" s="21">
        <f>INDEX(LISTAS!$H:$Q,MATCH(BASE!H7865,LISTAS!$G:$G,0),MATCH(BASE!J7865,LISTAS!$H$3:$Q$3,0))*Tabela3[[#This Row],[QUANTIDADE]]</f>
        <v>1</v>
      </c>
      <c r="L7865" s="2" t="str">
        <f>TEXT(Tabela3[[#This Row],[DATA]],"MM")</f>
        <v>06</v>
      </c>
      <c r="M7865" s="2">
        <f>WEEKNUM(Tabela3[[#This Row],[DATA]])</f>
        <v>22</v>
      </c>
      <c r="N7865" s="18">
        <f>YEAR(Tabela3[[#This Row],[DATA]])</f>
        <v>2023</v>
      </c>
    </row>
    <row r="7866" spans="2:14">
      <c r="B7866" s="1">
        <v>45080</v>
      </c>
      <c r="C7866" t="s">
        <v>547</v>
      </c>
      <c r="D7866">
        <f>COUNTIF(C$4:C7866,Tabela3[[#This Row],[COMANDA]])</f>
        <v>23</v>
      </c>
      <c r="E7866" t="s">
        <v>1</v>
      </c>
      <c r="G7866" t="s">
        <v>10</v>
      </c>
      <c r="H7866" t="s">
        <v>101</v>
      </c>
      <c r="I7866" s="2">
        <v>1</v>
      </c>
      <c r="J7866" t="s">
        <v>12</v>
      </c>
      <c r="K7866" s="21">
        <f>INDEX(LISTAS!$H:$Q,MATCH(BASE!H7866,LISTAS!$G:$G,0),MATCH(BASE!J7866,LISTAS!$H$3:$Q$3,0))*Tabela3[[#This Row],[QUANTIDADE]]</f>
        <v>3</v>
      </c>
      <c r="L7866" s="2" t="str">
        <f>TEXT(Tabela3[[#This Row],[DATA]],"MM")</f>
        <v>06</v>
      </c>
      <c r="M7866" s="2">
        <f>WEEKNUM(Tabela3[[#This Row],[DATA]])</f>
        <v>22</v>
      </c>
      <c r="N7866" s="18">
        <f>YEAR(Tabela3[[#This Row],[DATA]])</f>
        <v>2023</v>
      </c>
    </row>
    <row r="7867" spans="2:14">
      <c r="B7867" s="1">
        <v>45080</v>
      </c>
      <c r="C7867" t="s">
        <v>547</v>
      </c>
      <c r="D7867">
        <f>COUNTIF(C$4:C7867,Tabela3[[#This Row],[COMANDA]])</f>
        <v>24</v>
      </c>
      <c r="E7867" t="s">
        <v>1</v>
      </c>
      <c r="G7867" t="s">
        <v>74</v>
      </c>
      <c r="H7867" t="s">
        <v>120</v>
      </c>
      <c r="I7867" s="2">
        <v>1</v>
      </c>
      <c r="J7867" t="s">
        <v>11</v>
      </c>
      <c r="K7867" s="21">
        <f>INDEX(LISTAS!$H:$Q,MATCH(BASE!H7867,LISTAS!$G:$G,0),MATCH(BASE!J7867,LISTAS!$H$3:$Q$3,0))*Tabela3[[#This Row],[QUANTIDADE]]</f>
        <v>3</v>
      </c>
      <c r="L7867" s="2" t="str">
        <f>TEXT(Tabela3[[#This Row],[DATA]],"MM")</f>
        <v>06</v>
      </c>
      <c r="M7867" s="2">
        <f>WEEKNUM(Tabela3[[#This Row],[DATA]])</f>
        <v>22</v>
      </c>
      <c r="N7867" s="18">
        <f>YEAR(Tabela3[[#This Row],[DATA]])</f>
        <v>2023</v>
      </c>
    </row>
    <row r="7868" spans="2:14">
      <c r="B7868" s="1">
        <v>45080</v>
      </c>
      <c r="C7868" t="s">
        <v>547</v>
      </c>
      <c r="D7868">
        <f>COUNTIF(C$4:C7868,Tabela3[[#This Row],[COMANDA]])</f>
        <v>25</v>
      </c>
      <c r="E7868" t="s">
        <v>1</v>
      </c>
      <c r="G7868" t="s">
        <v>9</v>
      </c>
      <c r="H7868" t="s">
        <v>85</v>
      </c>
      <c r="I7868" s="2">
        <v>1</v>
      </c>
      <c r="J7868" t="s">
        <v>11</v>
      </c>
      <c r="K7868" s="21">
        <f>INDEX(LISTAS!$H:$Q,MATCH(BASE!H7868,LISTAS!$G:$G,0),MATCH(BASE!J7868,LISTAS!$H$3:$Q$3,0))*Tabela3[[#This Row],[QUANTIDADE]]</f>
        <v>10</v>
      </c>
      <c r="L7868" s="2" t="str">
        <f>TEXT(Tabela3[[#This Row],[DATA]],"MM")</f>
        <v>06</v>
      </c>
      <c r="M7868" s="2">
        <f>WEEKNUM(Tabela3[[#This Row],[DATA]])</f>
        <v>22</v>
      </c>
      <c r="N7868" s="18">
        <f>YEAR(Tabela3[[#This Row],[DATA]])</f>
        <v>2023</v>
      </c>
    </row>
    <row r="7869" spans="2:14">
      <c r="B7869" s="1">
        <v>45080</v>
      </c>
      <c r="C7869" t="s">
        <v>547</v>
      </c>
      <c r="D7869">
        <f>COUNTIF(C$4:C7869,Tabela3[[#This Row],[COMANDA]])</f>
        <v>26</v>
      </c>
      <c r="E7869" t="s">
        <v>1</v>
      </c>
      <c r="G7869" t="s">
        <v>9</v>
      </c>
      <c r="H7869" t="s">
        <v>464</v>
      </c>
      <c r="I7869" s="2">
        <v>1</v>
      </c>
      <c r="J7869" t="s">
        <v>11</v>
      </c>
      <c r="K7869" s="21">
        <f>INDEX(LISTAS!$H:$Q,MATCH(BASE!H7869,LISTAS!$G:$G,0),MATCH(BASE!J7869,LISTAS!$H$3:$Q$3,0))*Tabela3[[#This Row],[QUANTIDADE]]</f>
        <v>5</v>
      </c>
      <c r="L7869" s="2" t="str">
        <f>TEXT(Tabela3[[#This Row],[DATA]],"MM")</f>
        <v>06</v>
      </c>
      <c r="M7869" s="2">
        <f>WEEKNUM(Tabela3[[#This Row],[DATA]])</f>
        <v>22</v>
      </c>
      <c r="N7869" s="18">
        <f>YEAR(Tabela3[[#This Row],[DATA]])</f>
        <v>2023</v>
      </c>
    </row>
    <row r="7870" spans="2:14">
      <c r="B7870" s="1">
        <v>45082</v>
      </c>
      <c r="C7870">
        <v>15437</v>
      </c>
      <c r="D7870">
        <f>COUNTIF(C$4:C7870,Tabela3[[#This Row],[COMANDA]])</f>
        <v>1</v>
      </c>
      <c r="E7870" t="s">
        <v>90</v>
      </c>
      <c r="F7870" t="s">
        <v>100</v>
      </c>
      <c r="G7870" t="s">
        <v>8</v>
      </c>
      <c r="H7870" t="s">
        <v>202</v>
      </c>
      <c r="I7870" s="2">
        <v>1</v>
      </c>
      <c r="J7870" t="s">
        <v>11</v>
      </c>
      <c r="K7870" s="21">
        <f>INDEX(LISTAS!$H:$Q,MATCH(BASE!H7870,LISTAS!$G:$G,0),MATCH(BASE!J7870,LISTAS!$H$3:$Q$3,0))*Tabela3[[#This Row],[QUANTIDADE]]</f>
        <v>20</v>
      </c>
      <c r="L7870" s="2" t="str">
        <f>TEXT(Tabela3[[#This Row],[DATA]],"MM")</f>
        <v>06</v>
      </c>
      <c r="M7870" s="2">
        <f>WEEKNUM(Tabela3[[#This Row],[DATA]])</f>
        <v>23</v>
      </c>
      <c r="N7870" s="18">
        <f>YEAR(Tabela3[[#This Row],[DATA]])</f>
        <v>2023</v>
      </c>
    </row>
    <row r="7871" spans="2:14">
      <c r="B7871" s="1">
        <v>45082</v>
      </c>
      <c r="C7871">
        <v>15438</v>
      </c>
      <c r="D7871">
        <f>COUNTIF(C$4:C7871,Tabela3[[#This Row],[COMANDA]])</f>
        <v>1</v>
      </c>
      <c r="E7871" t="s">
        <v>89</v>
      </c>
      <c r="G7871" t="s">
        <v>8</v>
      </c>
      <c r="H7871" t="s">
        <v>40</v>
      </c>
      <c r="I7871" s="2">
        <v>1</v>
      </c>
      <c r="J7871" t="s">
        <v>11</v>
      </c>
      <c r="K7871" s="21">
        <f>INDEX(LISTAS!$H:$Q,MATCH(BASE!H7871,LISTAS!$G:$G,0),MATCH(BASE!J7871,LISTAS!$H$3:$Q$3,0))*Tabela3[[#This Row],[QUANTIDADE]]</f>
        <v>14</v>
      </c>
      <c r="L7871" s="2" t="str">
        <f>TEXT(Tabela3[[#This Row],[DATA]],"MM")</f>
        <v>06</v>
      </c>
      <c r="M7871" s="2">
        <f>WEEKNUM(Tabela3[[#This Row],[DATA]])</f>
        <v>23</v>
      </c>
      <c r="N7871" s="18">
        <f>YEAR(Tabela3[[#This Row],[DATA]])</f>
        <v>2023</v>
      </c>
    </row>
    <row r="7872" spans="2:14">
      <c r="B7872" s="1">
        <v>45082</v>
      </c>
      <c r="C7872">
        <v>15438</v>
      </c>
      <c r="D7872">
        <f>COUNTIF(C$4:C7872,Tabela3[[#This Row],[COMANDA]])</f>
        <v>2</v>
      </c>
      <c r="E7872" t="s">
        <v>89</v>
      </c>
      <c r="G7872" t="s">
        <v>61</v>
      </c>
      <c r="H7872" t="s">
        <v>199</v>
      </c>
      <c r="I7872" s="2">
        <v>1</v>
      </c>
      <c r="J7872" t="s">
        <v>11</v>
      </c>
      <c r="K7872" s="21">
        <f>INDEX(LISTAS!$H:$Q,MATCH(BASE!H7872,LISTAS!$G:$G,0),MATCH(BASE!J7872,LISTAS!$H$3:$Q$3,0))*Tabela3[[#This Row],[QUANTIDADE]]</f>
        <v>1</v>
      </c>
      <c r="L7872" s="2" t="str">
        <f>TEXT(Tabela3[[#This Row],[DATA]],"MM")</f>
        <v>06</v>
      </c>
      <c r="M7872" s="2">
        <f>WEEKNUM(Tabela3[[#This Row],[DATA]])</f>
        <v>23</v>
      </c>
      <c r="N7872" s="18">
        <f>YEAR(Tabela3[[#This Row],[DATA]])</f>
        <v>2023</v>
      </c>
    </row>
    <row r="7873" spans="2:14">
      <c r="B7873" s="1">
        <v>45082</v>
      </c>
      <c r="C7873">
        <v>15439</v>
      </c>
      <c r="D7873">
        <f>COUNTIF(C$4:C7873,Tabela3[[#This Row],[COMANDA]])</f>
        <v>1</v>
      </c>
      <c r="E7873" t="s">
        <v>89</v>
      </c>
      <c r="G7873" t="s">
        <v>8</v>
      </c>
      <c r="H7873" t="s">
        <v>43</v>
      </c>
      <c r="I7873" s="2">
        <v>2</v>
      </c>
      <c r="J7873" t="s">
        <v>11</v>
      </c>
      <c r="K7873" s="21">
        <f>INDEX(LISTAS!$H:$Q,MATCH(BASE!H7873,LISTAS!$G:$G,0),MATCH(BASE!J7873,LISTAS!$H$3:$Q$3,0))*Tabela3[[#This Row],[QUANTIDADE]]</f>
        <v>36</v>
      </c>
      <c r="L7873" s="2" t="str">
        <f>TEXT(Tabela3[[#This Row],[DATA]],"MM")</f>
        <v>06</v>
      </c>
      <c r="M7873" s="2">
        <f>WEEKNUM(Tabela3[[#This Row],[DATA]])</f>
        <v>23</v>
      </c>
      <c r="N7873" s="18">
        <f>YEAR(Tabela3[[#This Row],[DATA]])</f>
        <v>2023</v>
      </c>
    </row>
    <row r="7874" spans="2:14">
      <c r="B7874" s="1">
        <v>45082</v>
      </c>
      <c r="C7874">
        <v>15440</v>
      </c>
      <c r="D7874">
        <f>COUNTIF(C$4:C7874,Tabela3[[#This Row],[COMANDA]])</f>
        <v>1</v>
      </c>
      <c r="E7874" t="s">
        <v>90</v>
      </c>
      <c r="F7874" t="s">
        <v>100</v>
      </c>
      <c r="G7874" t="s">
        <v>8</v>
      </c>
      <c r="H7874" t="s">
        <v>47</v>
      </c>
      <c r="I7874" s="2">
        <v>1</v>
      </c>
      <c r="J7874" t="s">
        <v>11</v>
      </c>
      <c r="K7874" s="21">
        <f>INDEX(LISTAS!$H:$Q,MATCH(BASE!H7874,LISTAS!$G:$G,0),MATCH(BASE!J7874,LISTAS!$H$3:$Q$3,0))*Tabela3[[#This Row],[QUANTIDADE]]</f>
        <v>16</v>
      </c>
      <c r="L7874" s="2" t="str">
        <f>TEXT(Tabela3[[#This Row],[DATA]],"MM")</f>
        <v>06</v>
      </c>
      <c r="M7874" s="2">
        <f>WEEKNUM(Tabela3[[#This Row],[DATA]])</f>
        <v>23</v>
      </c>
      <c r="N7874" s="18">
        <f>YEAR(Tabela3[[#This Row],[DATA]])</f>
        <v>2023</v>
      </c>
    </row>
    <row r="7875" spans="2:14">
      <c r="B7875" s="1">
        <v>45082</v>
      </c>
      <c r="C7875">
        <v>15441</v>
      </c>
      <c r="D7875">
        <f>COUNTIF(C$4:C7875,Tabela3[[#This Row],[COMANDA]])</f>
        <v>1</v>
      </c>
      <c r="E7875" t="s">
        <v>90</v>
      </c>
      <c r="F7875" t="s">
        <v>98</v>
      </c>
      <c r="G7875" t="s">
        <v>8</v>
      </c>
      <c r="H7875" t="s">
        <v>202</v>
      </c>
      <c r="I7875" s="2">
        <v>1</v>
      </c>
      <c r="J7875" t="s">
        <v>11</v>
      </c>
      <c r="K7875" s="21">
        <f>INDEX(LISTAS!$H:$Q,MATCH(BASE!H7875,LISTAS!$G:$G,0),MATCH(BASE!J7875,LISTAS!$H$3:$Q$3,0))*Tabela3[[#This Row],[QUANTIDADE]]</f>
        <v>20</v>
      </c>
      <c r="L7875" s="2" t="str">
        <f>TEXT(Tabela3[[#This Row],[DATA]],"MM")</f>
        <v>06</v>
      </c>
      <c r="M7875" s="2">
        <f>WEEKNUM(Tabela3[[#This Row],[DATA]])</f>
        <v>23</v>
      </c>
      <c r="N7875" s="18">
        <f>YEAR(Tabela3[[#This Row],[DATA]])</f>
        <v>2023</v>
      </c>
    </row>
    <row r="7876" spans="2:14">
      <c r="B7876" s="1">
        <v>45082</v>
      </c>
      <c r="C7876">
        <v>15442</v>
      </c>
      <c r="D7876">
        <f>COUNTIF(C$4:C7876,Tabela3[[#This Row],[COMANDA]])</f>
        <v>1</v>
      </c>
      <c r="E7876" t="s">
        <v>90</v>
      </c>
      <c r="F7876" t="s">
        <v>98</v>
      </c>
      <c r="G7876" t="s">
        <v>8</v>
      </c>
      <c r="H7876" t="s">
        <v>202</v>
      </c>
      <c r="I7876" s="2">
        <v>1</v>
      </c>
      <c r="J7876" t="s">
        <v>11</v>
      </c>
      <c r="K7876" s="21">
        <f>INDEX(LISTAS!$H:$Q,MATCH(BASE!H7876,LISTAS!$G:$G,0),MATCH(BASE!J7876,LISTAS!$H$3:$Q$3,0))*Tabela3[[#This Row],[QUANTIDADE]]</f>
        <v>20</v>
      </c>
      <c r="L7876" s="2" t="str">
        <f>TEXT(Tabela3[[#This Row],[DATA]],"MM")</f>
        <v>06</v>
      </c>
      <c r="M7876" s="2">
        <f>WEEKNUM(Tabela3[[#This Row],[DATA]])</f>
        <v>23</v>
      </c>
      <c r="N7876" s="18">
        <f>YEAR(Tabela3[[#This Row],[DATA]])</f>
        <v>2023</v>
      </c>
    </row>
    <row r="7877" spans="2:14">
      <c r="B7877" s="1">
        <v>45082</v>
      </c>
      <c r="C7877">
        <v>15442</v>
      </c>
      <c r="D7877">
        <f>COUNTIF(C$4:C7877,Tabela3[[#This Row],[COMANDA]])</f>
        <v>2</v>
      </c>
      <c r="E7877" t="s">
        <v>90</v>
      </c>
      <c r="F7877" t="s">
        <v>98</v>
      </c>
      <c r="G7877" t="s">
        <v>8</v>
      </c>
      <c r="H7877" t="s">
        <v>47</v>
      </c>
      <c r="I7877" s="2">
        <v>1</v>
      </c>
      <c r="J7877" t="s">
        <v>11</v>
      </c>
      <c r="K7877" s="21">
        <f>INDEX(LISTAS!$H:$Q,MATCH(BASE!H7877,LISTAS!$G:$G,0),MATCH(BASE!J7877,LISTAS!$H$3:$Q$3,0))*Tabela3[[#This Row],[QUANTIDADE]]</f>
        <v>16</v>
      </c>
      <c r="L7877" s="2" t="str">
        <f>TEXT(Tabela3[[#This Row],[DATA]],"MM")</f>
        <v>06</v>
      </c>
      <c r="M7877" s="2">
        <f>WEEKNUM(Tabela3[[#This Row],[DATA]])</f>
        <v>23</v>
      </c>
      <c r="N7877" s="18">
        <f>YEAR(Tabela3[[#This Row],[DATA]])</f>
        <v>2023</v>
      </c>
    </row>
    <row r="7878" spans="2:14">
      <c r="B7878" s="1">
        <v>45082</v>
      </c>
      <c r="C7878">
        <v>15443</v>
      </c>
      <c r="D7878">
        <f>COUNTIF(C$4:C7878,Tabela3[[#This Row],[COMANDA]])</f>
        <v>1</v>
      </c>
      <c r="E7878" t="s">
        <v>90</v>
      </c>
      <c r="F7878" t="s">
        <v>100</v>
      </c>
      <c r="G7878" t="s">
        <v>8</v>
      </c>
      <c r="H7878" t="s">
        <v>47</v>
      </c>
      <c r="I7878" s="2">
        <v>1</v>
      </c>
      <c r="J7878" t="s">
        <v>11</v>
      </c>
      <c r="K7878" s="21">
        <f>INDEX(LISTAS!$H:$Q,MATCH(BASE!H7878,LISTAS!$G:$G,0),MATCH(BASE!J7878,LISTAS!$H$3:$Q$3,0))*Tabela3[[#This Row],[QUANTIDADE]]</f>
        <v>16</v>
      </c>
      <c r="L7878" s="2" t="str">
        <f>TEXT(Tabela3[[#This Row],[DATA]],"MM")</f>
        <v>06</v>
      </c>
      <c r="M7878" s="2">
        <f>WEEKNUM(Tabela3[[#This Row],[DATA]])</f>
        <v>23</v>
      </c>
      <c r="N7878" s="18">
        <f>YEAR(Tabela3[[#This Row],[DATA]])</f>
        <v>2023</v>
      </c>
    </row>
    <row r="7879" spans="2:14">
      <c r="B7879" s="1">
        <v>45082</v>
      </c>
      <c r="C7879">
        <v>15444</v>
      </c>
      <c r="D7879">
        <f>COUNTIF(C$4:C7879,Tabela3[[#This Row],[COMANDA]])</f>
        <v>1</v>
      </c>
      <c r="E7879" t="s">
        <v>89</v>
      </c>
      <c r="F7879" t="s">
        <v>98</v>
      </c>
      <c r="G7879" t="s">
        <v>8</v>
      </c>
      <c r="H7879" t="s">
        <v>206</v>
      </c>
      <c r="I7879" s="2">
        <v>1</v>
      </c>
      <c r="J7879" t="s">
        <v>11</v>
      </c>
      <c r="K7879" s="21">
        <f>INDEX(LISTAS!$H:$Q,MATCH(BASE!H7879,LISTAS!$G:$G,0),MATCH(BASE!J7879,LISTAS!$H$3:$Q$3,0))*Tabela3[[#This Row],[QUANTIDADE]]</f>
        <v>18</v>
      </c>
      <c r="L7879" s="2" t="str">
        <f>TEXT(Tabela3[[#This Row],[DATA]],"MM")</f>
        <v>06</v>
      </c>
      <c r="M7879" s="2">
        <f>WEEKNUM(Tabela3[[#This Row],[DATA]])</f>
        <v>23</v>
      </c>
      <c r="N7879" s="18">
        <f>YEAR(Tabela3[[#This Row],[DATA]])</f>
        <v>2023</v>
      </c>
    </row>
    <row r="7880" spans="2:14">
      <c r="B7880" s="1">
        <v>45082</v>
      </c>
      <c r="C7880">
        <v>15445</v>
      </c>
      <c r="D7880">
        <f>COUNTIF(C$4:C7880,Tabela3[[#This Row],[COMANDA]])</f>
        <v>1</v>
      </c>
      <c r="E7880" t="s">
        <v>90</v>
      </c>
      <c r="F7880" t="s">
        <v>98</v>
      </c>
      <c r="G7880" t="s">
        <v>8</v>
      </c>
      <c r="H7880" t="s">
        <v>202</v>
      </c>
      <c r="I7880" s="2">
        <v>1</v>
      </c>
      <c r="J7880" t="s">
        <v>11</v>
      </c>
      <c r="K7880" s="21">
        <f>INDEX(LISTAS!$H:$Q,MATCH(BASE!H7880,LISTAS!$G:$G,0),MATCH(BASE!J7880,LISTAS!$H$3:$Q$3,0))*Tabela3[[#This Row],[QUANTIDADE]]</f>
        <v>20</v>
      </c>
      <c r="L7880" s="2" t="str">
        <f>TEXT(Tabela3[[#This Row],[DATA]],"MM")</f>
        <v>06</v>
      </c>
      <c r="M7880" s="2">
        <f>WEEKNUM(Tabela3[[#This Row],[DATA]])</f>
        <v>23</v>
      </c>
      <c r="N7880" s="18">
        <f>YEAR(Tabela3[[#This Row],[DATA]])</f>
        <v>2023</v>
      </c>
    </row>
    <row r="7881" spans="2:14">
      <c r="B7881" s="1">
        <v>45082</v>
      </c>
      <c r="C7881">
        <v>15445</v>
      </c>
      <c r="D7881">
        <f>COUNTIF(C$4:C7881,Tabela3[[#This Row],[COMANDA]])</f>
        <v>2</v>
      </c>
      <c r="E7881" t="s">
        <v>90</v>
      </c>
      <c r="F7881" t="s">
        <v>98</v>
      </c>
      <c r="G7881" t="s">
        <v>61</v>
      </c>
      <c r="H7881" t="s">
        <v>199</v>
      </c>
      <c r="I7881" s="2">
        <v>1</v>
      </c>
      <c r="J7881" t="s">
        <v>11</v>
      </c>
      <c r="K7881" s="21">
        <f>INDEX(LISTAS!$H:$Q,MATCH(BASE!H7881,LISTAS!$G:$G,0),MATCH(BASE!J7881,LISTAS!$H$3:$Q$3,0))*Tabela3[[#This Row],[QUANTIDADE]]</f>
        <v>1</v>
      </c>
      <c r="L7881" s="2" t="str">
        <f>TEXT(Tabela3[[#This Row],[DATA]],"MM")</f>
        <v>06</v>
      </c>
      <c r="M7881" s="2">
        <f>WEEKNUM(Tabela3[[#This Row],[DATA]])</f>
        <v>23</v>
      </c>
      <c r="N7881" s="18">
        <f>YEAR(Tabela3[[#This Row],[DATA]])</f>
        <v>2023</v>
      </c>
    </row>
    <row r="7882" spans="2:14">
      <c r="B7882" s="1">
        <v>45082</v>
      </c>
      <c r="C7882">
        <v>15445</v>
      </c>
      <c r="D7882">
        <f>COUNTIF(C$4:C7882,Tabela3[[#This Row],[COMANDA]])</f>
        <v>3</v>
      </c>
      <c r="E7882" t="s">
        <v>90</v>
      </c>
      <c r="F7882" t="s">
        <v>98</v>
      </c>
      <c r="G7882" t="s">
        <v>9</v>
      </c>
      <c r="H7882" t="s">
        <v>240</v>
      </c>
      <c r="I7882" s="2">
        <v>1</v>
      </c>
      <c r="J7882" t="s">
        <v>12</v>
      </c>
      <c r="K7882" s="21">
        <f>INDEX(LISTAS!$H:$Q,MATCH(BASE!H7882,LISTAS!$G:$G,0),MATCH(BASE!J7882,LISTAS!$H$3:$Q$3,0))*Tabela3[[#This Row],[QUANTIDADE]]</f>
        <v>8</v>
      </c>
      <c r="L7882" s="2" t="str">
        <f>TEXT(Tabela3[[#This Row],[DATA]],"MM")</f>
        <v>06</v>
      </c>
      <c r="M7882" s="2">
        <f>WEEKNUM(Tabela3[[#This Row],[DATA]])</f>
        <v>23</v>
      </c>
      <c r="N7882" s="18">
        <f>YEAR(Tabela3[[#This Row],[DATA]])</f>
        <v>2023</v>
      </c>
    </row>
    <row r="7883" spans="2:14">
      <c r="B7883" s="1">
        <v>45082</v>
      </c>
      <c r="C7883">
        <v>15446</v>
      </c>
      <c r="D7883">
        <f>COUNTIF(C$4:C7883,Tabela3[[#This Row],[COMANDA]])</f>
        <v>1</v>
      </c>
      <c r="E7883" t="s">
        <v>89</v>
      </c>
      <c r="F7883" t="s">
        <v>99</v>
      </c>
      <c r="G7883" t="s">
        <v>8</v>
      </c>
      <c r="H7883" t="s">
        <v>40</v>
      </c>
      <c r="I7883" s="2">
        <v>3</v>
      </c>
      <c r="J7883" t="s">
        <v>11</v>
      </c>
      <c r="K7883" s="21">
        <f>INDEX(LISTAS!$H:$Q,MATCH(BASE!H7883,LISTAS!$G:$G,0),MATCH(BASE!J7883,LISTAS!$H$3:$Q$3,0))*Tabela3[[#This Row],[QUANTIDADE]]</f>
        <v>42</v>
      </c>
      <c r="L7883" s="2" t="str">
        <f>TEXT(Tabela3[[#This Row],[DATA]],"MM")</f>
        <v>06</v>
      </c>
      <c r="M7883" s="2">
        <f>WEEKNUM(Tabela3[[#This Row],[DATA]])</f>
        <v>23</v>
      </c>
      <c r="N7883" s="18">
        <f>YEAR(Tabela3[[#This Row],[DATA]])</f>
        <v>2023</v>
      </c>
    </row>
    <row r="7884" spans="2:14">
      <c r="B7884" s="1">
        <v>45082</v>
      </c>
      <c r="C7884">
        <v>15447</v>
      </c>
      <c r="D7884">
        <f>COUNTIF(C$4:C7884,Tabela3[[#This Row],[COMANDA]])</f>
        <v>1</v>
      </c>
      <c r="E7884" t="s">
        <v>90</v>
      </c>
      <c r="F7884" t="s">
        <v>99</v>
      </c>
      <c r="G7884" t="s">
        <v>8</v>
      </c>
      <c r="H7884" t="s">
        <v>202</v>
      </c>
      <c r="I7884" s="2">
        <v>1</v>
      </c>
      <c r="J7884" t="s">
        <v>11</v>
      </c>
      <c r="K7884" s="21">
        <f>INDEX(LISTAS!$H:$Q,MATCH(BASE!H7884,LISTAS!$G:$G,0),MATCH(BASE!J7884,LISTAS!$H$3:$Q$3,0))*Tabela3[[#This Row],[QUANTIDADE]]</f>
        <v>20</v>
      </c>
      <c r="L7884" s="2" t="str">
        <f>TEXT(Tabela3[[#This Row],[DATA]],"MM")</f>
        <v>06</v>
      </c>
      <c r="M7884" s="2">
        <f>WEEKNUM(Tabela3[[#This Row],[DATA]])</f>
        <v>23</v>
      </c>
      <c r="N7884" s="18">
        <f>YEAR(Tabela3[[#This Row],[DATA]])</f>
        <v>2023</v>
      </c>
    </row>
    <row r="7885" spans="2:14">
      <c r="B7885" s="1">
        <v>45082</v>
      </c>
      <c r="C7885">
        <v>15447</v>
      </c>
      <c r="D7885">
        <f>COUNTIF(C$4:C7885,Tabela3[[#This Row],[COMANDA]])</f>
        <v>2</v>
      </c>
      <c r="E7885" t="s">
        <v>90</v>
      </c>
      <c r="F7885" t="s">
        <v>99</v>
      </c>
      <c r="G7885" t="s">
        <v>9</v>
      </c>
      <c r="H7885" t="s">
        <v>242</v>
      </c>
      <c r="I7885" s="2">
        <v>1</v>
      </c>
      <c r="J7885" t="s">
        <v>12</v>
      </c>
      <c r="K7885" s="21">
        <f>INDEX(LISTAS!$H:$Q,MATCH(BASE!H7885,LISTAS!$G:$G,0),MATCH(BASE!J7885,LISTAS!$H$3:$Q$3,0))*Tabela3[[#This Row],[QUANTIDADE]]</f>
        <v>6</v>
      </c>
      <c r="L7885" s="2" t="str">
        <f>TEXT(Tabela3[[#This Row],[DATA]],"MM")</f>
        <v>06</v>
      </c>
      <c r="M7885" s="2">
        <f>WEEKNUM(Tabela3[[#This Row],[DATA]])</f>
        <v>23</v>
      </c>
      <c r="N7885" s="18">
        <f>YEAR(Tabela3[[#This Row],[DATA]])</f>
        <v>2023</v>
      </c>
    </row>
    <row r="7886" spans="2:14">
      <c r="B7886" s="1">
        <v>45082</v>
      </c>
      <c r="C7886">
        <v>15448</v>
      </c>
      <c r="D7886">
        <f>COUNTIF(C$4:C7886,Tabela3[[#This Row],[COMANDA]])</f>
        <v>1</v>
      </c>
      <c r="E7886" t="s">
        <v>90</v>
      </c>
      <c r="F7886" t="s">
        <v>98</v>
      </c>
      <c r="G7886" t="s">
        <v>8</v>
      </c>
      <c r="H7886" t="s">
        <v>211</v>
      </c>
      <c r="I7886" s="2">
        <v>1</v>
      </c>
      <c r="J7886" t="s">
        <v>11</v>
      </c>
      <c r="K7886" s="21">
        <f>INDEX(LISTAS!$H:$Q,MATCH(BASE!H7886,LISTAS!$G:$G,0),MATCH(BASE!J7886,LISTAS!$H$3:$Q$3,0))*Tabela3[[#This Row],[QUANTIDADE]]</f>
        <v>20</v>
      </c>
      <c r="L7886" s="2" t="str">
        <f>TEXT(Tabela3[[#This Row],[DATA]],"MM")</f>
        <v>06</v>
      </c>
      <c r="M7886" s="2">
        <f>WEEKNUM(Tabela3[[#This Row],[DATA]])</f>
        <v>23</v>
      </c>
      <c r="N7886" s="18">
        <f>YEAR(Tabela3[[#This Row],[DATA]])</f>
        <v>2023</v>
      </c>
    </row>
    <row r="7887" spans="2:14">
      <c r="B7887" s="1">
        <v>45082</v>
      </c>
      <c r="C7887">
        <v>15448</v>
      </c>
      <c r="D7887">
        <f>COUNTIF(C$4:C7887,Tabela3[[#This Row],[COMANDA]])</f>
        <v>2</v>
      </c>
      <c r="E7887" t="s">
        <v>90</v>
      </c>
      <c r="F7887" t="s">
        <v>98</v>
      </c>
      <c r="G7887" t="s">
        <v>61</v>
      </c>
      <c r="H7887" t="s">
        <v>163</v>
      </c>
      <c r="I7887" s="2">
        <v>1</v>
      </c>
      <c r="J7887" t="s">
        <v>11</v>
      </c>
      <c r="K7887" s="21">
        <f>INDEX(LISTAS!$H:$Q,MATCH(BASE!H7887,LISTAS!$G:$G,0),MATCH(BASE!J7887,LISTAS!$H$3:$Q$3,0))*Tabela3[[#This Row],[QUANTIDADE]]</f>
        <v>4</v>
      </c>
      <c r="L7887" s="2" t="str">
        <f>TEXT(Tabela3[[#This Row],[DATA]],"MM")</f>
        <v>06</v>
      </c>
      <c r="M7887" s="2">
        <f>WEEKNUM(Tabela3[[#This Row],[DATA]])</f>
        <v>23</v>
      </c>
      <c r="N7887" s="18">
        <f>YEAR(Tabela3[[#This Row],[DATA]])</f>
        <v>2023</v>
      </c>
    </row>
    <row r="7888" spans="2:14">
      <c r="B7888" s="1">
        <v>45082</v>
      </c>
      <c r="C7888">
        <v>15449</v>
      </c>
      <c r="D7888">
        <f>COUNTIF(C$4:C7888,Tabela3[[#This Row],[COMANDA]])</f>
        <v>1</v>
      </c>
      <c r="E7888" t="s">
        <v>90</v>
      </c>
      <c r="F7888" t="s">
        <v>98</v>
      </c>
      <c r="G7888" t="s">
        <v>8</v>
      </c>
      <c r="H7888" t="s">
        <v>42</v>
      </c>
      <c r="I7888" s="2">
        <v>2</v>
      </c>
      <c r="J7888" t="s">
        <v>11</v>
      </c>
      <c r="K7888" s="21">
        <f>INDEX(LISTAS!$H:$Q,MATCH(BASE!H7888,LISTAS!$G:$G,0),MATCH(BASE!J7888,LISTAS!$H$3:$Q$3,0))*Tabela3[[#This Row],[QUANTIDADE]]</f>
        <v>32</v>
      </c>
      <c r="L7888" s="2" t="str">
        <f>TEXT(Tabela3[[#This Row],[DATA]],"MM")</f>
        <v>06</v>
      </c>
      <c r="M7888" s="2">
        <f>WEEKNUM(Tabela3[[#This Row],[DATA]])</f>
        <v>23</v>
      </c>
      <c r="N7888" s="18">
        <f>YEAR(Tabela3[[#This Row],[DATA]])</f>
        <v>2023</v>
      </c>
    </row>
    <row r="7889" spans="2:14">
      <c r="B7889" s="1">
        <v>45082</v>
      </c>
      <c r="C7889">
        <v>15450</v>
      </c>
      <c r="D7889">
        <f>COUNTIF(C$4:C7889,Tabela3[[#This Row],[COMANDA]])</f>
        <v>1</v>
      </c>
      <c r="E7889" t="s">
        <v>90</v>
      </c>
      <c r="F7889" t="s">
        <v>375</v>
      </c>
      <c r="G7889" t="s">
        <v>8</v>
      </c>
      <c r="H7889" t="s">
        <v>204</v>
      </c>
      <c r="I7889" s="2">
        <v>1</v>
      </c>
      <c r="J7889" t="s">
        <v>11</v>
      </c>
      <c r="K7889" s="21">
        <f>INDEX(LISTAS!$H:$Q,MATCH(BASE!H7889,LISTAS!$G:$G,0),MATCH(BASE!J7889,LISTAS!$H$3:$Q$3,0))*Tabela3[[#This Row],[QUANTIDADE]]</f>
        <v>18</v>
      </c>
      <c r="L7889" s="2" t="str">
        <f>TEXT(Tabela3[[#This Row],[DATA]],"MM")</f>
        <v>06</v>
      </c>
      <c r="M7889" s="2">
        <f>WEEKNUM(Tabela3[[#This Row],[DATA]])</f>
        <v>23</v>
      </c>
      <c r="N7889" s="18">
        <f>YEAR(Tabela3[[#This Row],[DATA]])</f>
        <v>2023</v>
      </c>
    </row>
    <row r="7890" spans="2:14">
      <c r="B7890" s="1">
        <v>45082</v>
      </c>
      <c r="C7890">
        <v>15451</v>
      </c>
      <c r="D7890">
        <f>COUNTIF(C$4:C7890,Tabela3[[#This Row],[COMANDA]])</f>
        <v>1</v>
      </c>
      <c r="E7890" t="s">
        <v>90</v>
      </c>
      <c r="F7890" t="s">
        <v>99</v>
      </c>
      <c r="G7890" t="s">
        <v>8</v>
      </c>
      <c r="H7890" t="s">
        <v>204</v>
      </c>
      <c r="I7890" s="2">
        <v>1</v>
      </c>
      <c r="J7890" t="s">
        <v>11</v>
      </c>
      <c r="K7890" s="21">
        <f>INDEX(LISTAS!$H:$Q,MATCH(BASE!H7890,LISTAS!$G:$G,0),MATCH(BASE!J7890,LISTAS!$H$3:$Q$3,0))*Tabela3[[#This Row],[QUANTIDADE]]</f>
        <v>18</v>
      </c>
      <c r="L7890" s="2" t="str">
        <f>TEXT(Tabela3[[#This Row],[DATA]],"MM")</f>
        <v>06</v>
      </c>
      <c r="M7890" s="2">
        <f>WEEKNUM(Tabela3[[#This Row],[DATA]])</f>
        <v>23</v>
      </c>
      <c r="N7890" s="18">
        <f>YEAR(Tabela3[[#This Row],[DATA]])</f>
        <v>2023</v>
      </c>
    </row>
    <row r="7891" spans="2:14">
      <c r="B7891" s="1">
        <v>45082</v>
      </c>
      <c r="C7891">
        <v>15452</v>
      </c>
      <c r="D7891">
        <f>COUNTIF(C$4:C7891,Tabela3[[#This Row],[COMANDA]])</f>
        <v>1</v>
      </c>
      <c r="E7891" t="s">
        <v>90</v>
      </c>
      <c r="F7891" t="s">
        <v>99</v>
      </c>
      <c r="G7891" t="s">
        <v>8</v>
      </c>
      <c r="H7891" t="s">
        <v>206</v>
      </c>
      <c r="I7891" s="2">
        <v>1</v>
      </c>
      <c r="J7891" t="s">
        <v>11</v>
      </c>
      <c r="K7891" s="21">
        <f>INDEX(LISTAS!$H:$Q,MATCH(BASE!H7891,LISTAS!$G:$G,0),MATCH(BASE!J7891,LISTAS!$H$3:$Q$3,0))*Tabela3[[#This Row],[QUANTIDADE]]</f>
        <v>18</v>
      </c>
      <c r="L7891" s="2" t="str">
        <f>TEXT(Tabela3[[#This Row],[DATA]],"MM")</f>
        <v>06</v>
      </c>
      <c r="M7891" s="2">
        <f>WEEKNUM(Tabela3[[#This Row],[DATA]])</f>
        <v>23</v>
      </c>
      <c r="N7891" s="18">
        <f>YEAR(Tabela3[[#This Row],[DATA]])</f>
        <v>2023</v>
      </c>
    </row>
    <row r="7892" spans="2:14">
      <c r="B7892" s="1">
        <v>45082</v>
      </c>
      <c r="C7892">
        <v>15452</v>
      </c>
      <c r="D7892">
        <f>COUNTIF(C$4:C7892,Tabela3[[#This Row],[COMANDA]])</f>
        <v>2</v>
      </c>
      <c r="E7892" t="s">
        <v>90</v>
      </c>
      <c r="F7892" t="s">
        <v>99</v>
      </c>
      <c r="G7892" t="s">
        <v>9</v>
      </c>
      <c r="H7892" t="s">
        <v>55</v>
      </c>
      <c r="I7892" s="2">
        <v>1</v>
      </c>
      <c r="J7892" t="s">
        <v>11</v>
      </c>
      <c r="K7892" s="21">
        <f>INDEX(LISTAS!$H:$Q,MATCH(BASE!H7892,LISTAS!$G:$G,0),MATCH(BASE!J7892,LISTAS!$H$3:$Q$3,0))*Tabela3[[#This Row],[QUANTIDADE]]</f>
        <v>3</v>
      </c>
      <c r="L7892" s="2" t="str">
        <f>TEXT(Tabela3[[#This Row],[DATA]],"MM")</f>
        <v>06</v>
      </c>
      <c r="M7892" s="2">
        <f>WEEKNUM(Tabela3[[#This Row],[DATA]])</f>
        <v>23</v>
      </c>
      <c r="N7892" s="18">
        <f>YEAR(Tabela3[[#This Row],[DATA]])</f>
        <v>2023</v>
      </c>
    </row>
    <row r="7893" spans="2:14">
      <c r="B7893" s="1">
        <v>45082</v>
      </c>
      <c r="C7893">
        <v>15453</v>
      </c>
      <c r="D7893">
        <f>COUNTIF(C$4:C7893,Tabela3[[#This Row],[COMANDA]])</f>
        <v>1</v>
      </c>
      <c r="E7893" t="s">
        <v>89</v>
      </c>
      <c r="F7893" t="s">
        <v>98</v>
      </c>
      <c r="G7893" t="s">
        <v>8</v>
      </c>
      <c r="H7893" t="s">
        <v>204</v>
      </c>
      <c r="I7893" s="2">
        <v>2</v>
      </c>
      <c r="J7893" t="s">
        <v>11</v>
      </c>
      <c r="K7893" s="21">
        <f>INDEX(LISTAS!$H:$Q,MATCH(BASE!H7893,LISTAS!$G:$G,0),MATCH(BASE!J7893,LISTAS!$H$3:$Q$3,0))*Tabela3[[#This Row],[QUANTIDADE]]</f>
        <v>36</v>
      </c>
      <c r="L7893" s="2" t="str">
        <f>TEXT(Tabela3[[#This Row],[DATA]],"MM")</f>
        <v>06</v>
      </c>
      <c r="M7893" s="2">
        <f>WEEKNUM(Tabela3[[#This Row],[DATA]])</f>
        <v>23</v>
      </c>
      <c r="N7893" s="18">
        <f>YEAR(Tabela3[[#This Row],[DATA]])</f>
        <v>2023</v>
      </c>
    </row>
    <row r="7894" spans="2:14">
      <c r="B7894" s="1">
        <v>45082</v>
      </c>
      <c r="C7894">
        <v>15454</v>
      </c>
      <c r="D7894">
        <f>COUNTIF(C$4:C7894,Tabela3[[#This Row],[COMANDA]])</f>
        <v>1</v>
      </c>
      <c r="E7894" t="s">
        <v>90</v>
      </c>
      <c r="G7894" t="s">
        <v>8</v>
      </c>
      <c r="H7894" t="s">
        <v>42</v>
      </c>
      <c r="I7894" s="2">
        <v>1</v>
      </c>
      <c r="J7894" t="s">
        <v>11</v>
      </c>
      <c r="K7894" s="21">
        <f>INDEX(LISTAS!$H:$Q,MATCH(BASE!H7894,LISTAS!$G:$G,0),MATCH(BASE!J7894,LISTAS!$H$3:$Q$3,0))*Tabela3[[#This Row],[QUANTIDADE]]</f>
        <v>16</v>
      </c>
      <c r="L7894" s="2" t="str">
        <f>TEXT(Tabela3[[#This Row],[DATA]],"MM")</f>
        <v>06</v>
      </c>
      <c r="M7894" s="2">
        <f>WEEKNUM(Tabela3[[#This Row],[DATA]])</f>
        <v>23</v>
      </c>
      <c r="N7894" s="18">
        <f>YEAR(Tabela3[[#This Row],[DATA]])</f>
        <v>2023</v>
      </c>
    </row>
    <row r="7895" spans="2:14">
      <c r="B7895" s="1">
        <v>45082</v>
      </c>
      <c r="C7895">
        <v>15454</v>
      </c>
      <c r="D7895">
        <f>COUNTIF(C$4:C7895,Tabela3[[#This Row],[COMANDA]])</f>
        <v>2</v>
      </c>
      <c r="E7895" t="s">
        <v>90</v>
      </c>
      <c r="G7895" t="s">
        <v>9</v>
      </c>
      <c r="H7895" t="s">
        <v>56</v>
      </c>
      <c r="I7895" s="2">
        <v>1</v>
      </c>
      <c r="J7895" t="s">
        <v>11</v>
      </c>
      <c r="K7895" s="21">
        <f>INDEX(LISTAS!$H:$Q,MATCH(BASE!H7895,LISTAS!$G:$G,0),MATCH(BASE!J7895,LISTAS!$H$3:$Q$3,0))*Tabela3[[#This Row],[QUANTIDADE]]</f>
        <v>3</v>
      </c>
      <c r="L7895" s="2" t="str">
        <f>TEXT(Tabela3[[#This Row],[DATA]],"MM")</f>
        <v>06</v>
      </c>
      <c r="M7895" s="2">
        <f>WEEKNUM(Tabela3[[#This Row],[DATA]])</f>
        <v>23</v>
      </c>
      <c r="N7895" s="18">
        <f>YEAR(Tabela3[[#This Row],[DATA]])</f>
        <v>2023</v>
      </c>
    </row>
    <row r="7896" spans="2:14">
      <c r="B7896" s="1">
        <v>45082</v>
      </c>
      <c r="C7896">
        <v>15455</v>
      </c>
      <c r="D7896">
        <f>COUNTIF(C$4:C7896,Tabela3[[#This Row],[COMANDA]])</f>
        <v>1</v>
      </c>
      <c r="E7896" t="s">
        <v>90</v>
      </c>
      <c r="F7896" t="s">
        <v>98</v>
      </c>
      <c r="G7896" t="s">
        <v>8</v>
      </c>
      <c r="H7896" t="s">
        <v>204</v>
      </c>
      <c r="I7896" s="2">
        <v>2</v>
      </c>
      <c r="J7896" t="s">
        <v>11</v>
      </c>
      <c r="K7896" s="21">
        <f>INDEX(LISTAS!$H:$Q,MATCH(BASE!H7896,LISTAS!$G:$G,0),MATCH(BASE!J7896,LISTAS!$H$3:$Q$3,0))*Tabela3[[#This Row],[QUANTIDADE]]</f>
        <v>36</v>
      </c>
      <c r="L7896" s="2" t="str">
        <f>TEXT(Tabela3[[#This Row],[DATA]],"MM")</f>
        <v>06</v>
      </c>
      <c r="M7896" s="2">
        <f>WEEKNUM(Tabela3[[#This Row],[DATA]])</f>
        <v>23</v>
      </c>
      <c r="N7896" s="18">
        <f>YEAR(Tabela3[[#This Row],[DATA]])</f>
        <v>2023</v>
      </c>
    </row>
    <row r="7897" spans="2:14">
      <c r="B7897" s="1">
        <v>45082</v>
      </c>
      <c r="C7897">
        <v>15455</v>
      </c>
      <c r="D7897">
        <f>COUNTIF(C$4:C7897,Tabela3[[#This Row],[COMANDA]])</f>
        <v>2</v>
      </c>
      <c r="E7897" t="s">
        <v>90</v>
      </c>
      <c r="F7897" t="s">
        <v>98</v>
      </c>
      <c r="G7897" t="s">
        <v>9</v>
      </c>
      <c r="H7897" t="s">
        <v>378</v>
      </c>
      <c r="I7897" s="2">
        <v>1</v>
      </c>
      <c r="J7897" t="s">
        <v>11</v>
      </c>
      <c r="K7897" s="21">
        <f>INDEX(LISTAS!$H:$Q,MATCH(BASE!H7897,LISTAS!$G:$G,0),MATCH(BASE!J7897,LISTAS!$H$3:$Q$3,0))*Tabela3[[#This Row],[QUANTIDADE]]</f>
        <v>6</v>
      </c>
      <c r="L7897" s="2" t="str">
        <f>TEXT(Tabela3[[#This Row],[DATA]],"MM")</f>
        <v>06</v>
      </c>
      <c r="M7897" s="2">
        <f>WEEKNUM(Tabela3[[#This Row],[DATA]])</f>
        <v>23</v>
      </c>
      <c r="N7897" s="18">
        <f>YEAR(Tabela3[[#This Row],[DATA]])</f>
        <v>2023</v>
      </c>
    </row>
    <row r="7898" spans="2:14">
      <c r="B7898" s="1">
        <v>45082</v>
      </c>
      <c r="C7898">
        <v>15456</v>
      </c>
      <c r="D7898">
        <f>COUNTIF(C$4:C7898,Tabela3[[#This Row],[COMANDA]])</f>
        <v>1</v>
      </c>
      <c r="E7898" t="s">
        <v>90</v>
      </c>
      <c r="F7898" t="s">
        <v>100</v>
      </c>
      <c r="G7898" t="s">
        <v>8</v>
      </c>
      <c r="H7898" t="s">
        <v>211</v>
      </c>
      <c r="I7898" s="2">
        <v>1</v>
      </c>
      <c r="J7898" t="s">
        <v>11</v>
      </c>
      <c r="K7898" s="21">
        <f>INDEX(LISTAS!$H:$Q,MATCH(BASE!H7898,LISTAS!$G:$G,0),MATCH(BASE!J7898,LISTAS!$H$3:$Q$3,0))*Tabela3[[#This Row],[QUANTIDADE]]</f>
        <v>20</v>
      </c>
      <c r="L7898" s="2" t="str">
        <f>TEXT(Tabela3[[#This Row],[DATA]],"MM")</f>
        <v>06</v>
      </c>
      <c r="M7898" s="2">
        <f>WEEKNUM(Tabela3[[#This Row],[DATA]])</f>
        <v>23</v>
      </c>
      <c r="N7898" s="18">
        <f>YEAR(Tabela3[[#This Row],[DATA]])</f>
        <v>2023</v>
      </c>
    </row>
    <row r="7899" spans="2:14">
      <c r="B7899" s="1">
        <v>45082</v>
      </c>
      <c r="C7899">
        <v>15456</v>
      </c>
      <c r="D7899">
        <f>COUNTIF(C$4:C7899,Tabela3[[#This Row],[COMANDA]])</f>
        <v>2</v>
      </c>
      <c r="E7899" t="s">
        <v>90</v>
      </c>
      <c r="F7899" t="s">
        <v>100</v>
      </c>
      <c r="G7899" t="s">
        <v>9</v>
      </c>
      <c r="H7899" t="s">
        <v>152</v>
      </c>
      <c r="I7899" s="2">
        <v>1</v>
      </c>
      <c r="J7899" t="s">
        <v>11</v>
      </c>
      <c r="K7899" s="21">
        <f>INDEX(LISTAS!$H:$Q,MATCH(BASE!H7899,LISTAS!$G:$G,0),MATCH(BASE!J7899,LISTAS!$H$3:$Q$3,0))*Tabela3[[#This Row],[QUANTIDADE]]</f>
        <v>6</v>
      </c>
      <c r="L7899" s="2" t="str">
        <f>TEXT(Tabela3[[#This Row],[DATA]],"MM")</f>
        <v>06</v>
      </c>
      <c r="M7899" s="2">
        <f>WEEKNUM(Tabela3[[#This Row],[DATA]])</f>
        <v>23</v>
      </c>
      <c r="N7899" s="18">
        <f>YEAR(Tabela3[[#This Row],[DATA]])</f>
        <v>2023</v>
      </c>
    </row>
    <row r="7900" spans="2:14">
      <c r="B7900" s="1">
        <v>45082</v>
      </c>
      <c r="C7900">
        <v>15457</v>
      </c>
      <c r="D7900">
        <f>COUNTIF(C$4:C7900,Tabela3[[#This Row],[COMANDA]])</f>
        <v>1</v>
      </c>
      <c r="E7900" t="s">
        <v>90</v>
      </c>
      <c r="F7900" t="s">
        <v>98</v>
      </c>
      <c r="G7900" t="s">
        <v>8</v>
      </c>
      <c r="H7900" t="s">
        <v>203</v>
      </c>
      <c r="I7900" s="2">
        <v>1</v>
      </c>
      <c r="J7900" t="s">
        <v>11</v>
      </c>
      <c r="K7900" s="21">
        <f>INDEX(LISTAS!$H:$Q,MATCH(BASE!H7900,LISTAS!$G:$G,0),MATCH(BASE!J7900,LISTAS!$H$3:$Q$3,0))*Tabela3[[#This Row],[QUANTIDADE]]</f>
        <v>20</v>
      </c>
      <c r="L7900" s="2" t="str">
        <f>TEXT(Tabela3[[#This Row],[DATA]],"MM")</f>
        <v>06</v>
      </c>
      <c r="M7900" s="2">
        <f>WEEKNUM(Tabela3[[#This Row],[DATA]])</f>
        <v>23</v>
      </c>
      <c r="N7900" s="18">
        <f>YEAR(Tabela3[[#This Row],[DATA]])</f>
        <v>2023</v>
      </c>
    </row>
    <row r="7901" spans="2:14">
      <c r="B7901" s="1">
        <v>45082</v>
      </c>
      <c r="C7901">
        <v>15457</v>
      </c>
      <c r="D7901">
        <f>COUNTIF(C$4:C7901,Tabela3[[#This Row],[COMANDA]])</f>
        <v>2</v>
      </c>
      <c r="E7901" t="s">
        <v>90</v>
      </c>
      <c r="F7901" t="s">
        <v>98</v>
      </c>
      <c r="G7901" t="s">
        <v>8</v>
      </c>
      <c r="H7901" t="s">
        <v>205</v>
      </c>
      <c r="I7901" s="2">
        <v>1</v>
      </c>
      <c r="J7901" t="s">
        <v>11</v>
      </c>
      <c r="K7901" s="21">
        <f>INDEX(LISTAS!$H:$Q,MATCH(BASE!H7901,LISTAS!$G:$G,0),MATCH(BASE!J7901,LISTAS!$H$3:$Q$3,0))*Tabela3[[#This Row],[QUANTIDADE]]</f>
        <v>22</v>
      </c>
      <c r="L7901" s="2" t="str">
        <f>TEXT(Tabela3[[#This Row],[DATA]],"MM")</f>
        <v>06</v>
      </c>
      <c r="M7901" s="2">
        <f>WEEKNUM(Tabela3[[#This Row],[DATA]])</f>
        <v>23</v>
      </c>
      <c r="N7901" s="18">
        <f>YEAR(Tabela3[[#This Row],[DATA]])</f>
        <v>2023</v>
      </c>
    </row>
    <row r="7902" spans="2:14">
      <c r="B7902" s="1">
        <v>45082</v>
      </c>
      <c r="C7902">
        <v>15457</v>
      </c>
      <c r="D7902">
        <f>COUNTIF(C$4:C7902,Tabela3[[#This Row],[COMANDA]])</f>
        <v>3</v>
      </c>
      <c r="E7902" t="s">
        <v>90</v>
      </c>
      <c r="F7902" t="s">
        <v>98</v>
      </c>
      <c r="G7902" t="s">
        <v>9</v>
      </c>
      <c r="H7902" t="s">
        <v>242</v>
      </c>
      <c r="I7902" s="2">
        <v>1</v>
      </c>
      <c r="J7902" t="s">
        <v>12</v>
      </c>
      <c r="K7902" s="21">
        <f>INDEX(LISTAS!$H:$Q,MATCH(BASE!H7902,LISTAS!$G:$G,0),MATCH(BASE!J7902,LISTAS!$H$3:$Q$3,0))*Tabela3[[#This Row],[QUANTIDADE]]</f>
        <v>6</v>
      </c>
      <c r="L7902" s="2" t="str">
        <f>TEXT(Tabela3[[#This Row],[DATA]],"MM")</f>
        <v>06</v>
      </c>
      <c r="M7902" s="2">
        <f>WEEKNUM(Tabela3[[#This Row],[DATA]])</f>
        <v>23</v>
      </c>
      <c r="N7902" s="18">
        <f>YEAR(Tabela3[[#This Row],[DATA]])</f>
        <v>2023</v>
      </c>
    </row>
    <row r="7903" spans="2:14">
      <c r="B7903" s="1">
        <v>45082</v>
      </c>
      <c r="C7903">
        <v>15458</v>
      </c>
      <c r="D7903">
        <f>COUNTIF(C$4:C7903,Tabela3[[#This Row],[COMANDA]])</f>
        <v>1</v>
      </c>
      <c r="E7903" t="s">
        <v>89</v>
      </c>
      <c r="F7903" t="s">
        <v>99</v>
      </c>
      <c r="G7903" t="s">
        <v>8</v>
      </c>
      <c r="H7903" t="s">
        <v>42</v>
      </c>
      <c r="I7903" s="2">
        <v>1</v>
      </c>
      <c r="J7903" t="s">
        <v>11</v>
      </c>
      <c r="K7903" s="21">
        <f>INDEX(LISTAS!$H:$Q,MATCH(BASE!H7903,LISTAS!$G:$G,0),MATCH(BASE!J7903,LISTAS!$H$3:$Q$3,0))*Tabela3[[#This Row],[QUANTIDADE]]</f>
        <v>16</v>
      </c>
      <c r="L7903" s="2" t="str">
        <f>TEXT(Tabela3[[#This Row],[DATA]],"MM")</f>
        <v>06</v>
      </c>
      <c r="M7903" s="2">
        <f>WEEKNUM(Tabela3[[#This Row],[DATA]])</f>
        <v>23</v>
      </c>
      <c r="N7903" s="18">
        <f>YEAR(Tabela3[[#This Row],[DATA]])</f>
        <v>2023</v>
      </c>
    </row>
    <row r="7904" spans="2:14">
      <c r="B7904" s="1">
        <v>45082</v>
      </c>
      <c r="C7904">
        <v>15458</v>
      </c>
      <c r="D7904">
        <f>COUNTIF(C$4:C7904,Tabela3[[#This Row],[COMANDA]])</f>
        <v>2</v>
      </c>
      <c r="E7904" t="s">
        <v>89</v>
      </c>
      <c r="F7904" t="s">
        <v>99</v>
      </c>
      <c r="G7904" t="s">
        <v>8</v>
      </c>
      <c r="H7904" t="s">
        <v>204</v>
      </c>
      <c r="I7904" s="2">
        <v>1</v>
      </c>
      <c r="J7904" t="s">
        <v>11</v>
      </c>
      <c r="K7904" s="21">
        <f>INDEX(LISTAS!$H:$Q,MATCH(BASE!H7904,LISTAS!$G:$G,0),MATCH(BASE!J7904,LISTAS!$H$3:$Q$3,0))*Tabela3[[#This Row],[QUANTIDADE]]</f>
        <v>18</v>
      </c>
      <c r="L7904" s="2" t="str">
        <f>TEXT(Tabela3[[#This Row],[DATA]],"MM")</f>
        <v>06</v>
      </c>
      <c r="M7904" s="2">
        <f>WEEKNUM(Tabela3[[#This Row],[DATA]])</f>
        <v>23</v>
      </c>
      <c r="N7904" s="18">
        <f>YEAR(Tabela3[[#This Row],[DATA]])</f>
        <v>2023</v>
      </c>
    </row>
    <row r="7905" spans="2:14">
      <c r="B7905" s="1">
        <v>45082</v>
      </c>
      <c r="C7905">
        <v>15459</v>
      </c>
      <c r="D7905">
        <f>COUNTIF(C$4:C7905,Tabela3[[#This Row],[COMANDA]])</f>
        <v>1</v>
      </c>
      <c r="E7905" t="s">
        <v>90</v>
      </c>
      <c r="F7905" t="s">
        <v>98</v>
      </c>
      <c r="G7905" t="s">
        <v>8</v>
      </c>
      <c r="H7905" t="s">
        <v>206</v>
      </c>
      <c r="I7905" s="2">
        <v>1</v>
      </c>
      <c r="J7905" t="s">
        <v>11</v>
      </c>
      <c r="K7905" s="21">
        <f>INDEX(LISTAS!$H:$Q,MATCH(BASE!H7905,LISTAS!$G:$G,0),MATCH(BASE!J7905,LISTAS!$H$3:$Q$3,0))*Tabela3[[#This Row],[QUANTIDADE]]</f>
        <v>18</v>
      </c>
      <c r="L7905" s="2" t="str">
        <f>TEXT(Tabela3[[#This Row],[DATA]],"MM")</f>
        <v>06</v>
      </c>
      <c r="M7905" s="2">
        <f>WEEKNUM(Tabela3[[#This Row],[DATA]])</f>
        <v>23</v>
      </c>
      <c r="N7905" s="18">
        <f>YEAR(Tabela3[[#This Row],[DATA]])</f>
        <v>2023</v>
      </c>
    </row>
    <row r="7906" spans="2:14">
      <c r="B7906" s="1">
        <v>45082</v>
      </c>
      <c r="C7906">
        <v>15460</v>
      </c>
      <c r="D7906">
        <f>COUNTIF(C$4:C7906,Tabela3[[#This Row],[COMANDA]])</f>
        <v>1</v>
      </c>
      <c r="E7906" t="s">
        <v>90</v>
      </c>
      <c r="F7906" t="s">
        <v>99</v>
      </c>
      <c r="G7906" t="s">
        <v>8</v>
      </c>
      <c r="H7906" t="s">
        <v>204</v>
      </c>
      <c r="I7906" s="2">
        <v>1</v>
      </c>
      <c r="J7906" t="s">
        <v>11</v>
      </c>
      <c r="K7906" s="21">
        <f>INDEX(LISTAS!$H:$Q,MATCH(BASE!H7906,LISTAS!$G:$G,0),MATCH(BASE!J7906,LISTAS!$H$3:$Q$3,0))*Tabela3[[#This Row],[QUANTIDADE]]</f>
        <v>18</v>
      </c>
      <c r="L7906" s="2" t="str">
        <f>TEXT(Tabela3[[#This Row],[DATA]],"MM")</f>
        <v>06</v>
      </c>
      <c r="M7906" s="2">
        <f>WEEKNUM(Tabela3[[#This Row],[DATA]])</f>
        <v>23</v>
      </c>
      <c r="N7906" s="18">
        <f>YEAR(Tabela3[[#This Row],[DATA]])</f>
        <v>2023</v>
      </c>
    </row>
    <row r="7907" spans="2:14">
      <c r="B7907" s="1">
        <v>45082</v>
      </c>
      <c r="C7907">
        <v>15460</v>
      </c>
      <c r="D7907">
        <f>COUNTIF(C$4:C7907,Tabela3[[#This Row],[COMANDA]])</f>
        <v>2</v>
      </c>
      <c r="E7907" t="s">
        <v>90</v>
      </c>
      <c r="F7907" t="s">
        <v>99</v>
      </c>
      <c r="G7907" t="s">
        <v>9</v>
      </c>
      <c r="H7907" t="s">
        <v>126</v>
      </c>
      <c r="I7907" s="2">
        <v>1</v>
      </c>
      <c r="J7907" t="s">
        <v>11</v>
      </c>
      <c r="K7907" s="21">
        <f>INDEX(LISTAS!$H:$Q,MATCH(BASE!H7907,LISTAS!$G:$G,0),MATCH(BASE!J7907,LISTAS!$H$3:$Q$3,0))*Tabela3[[#This Row],[QUANTIDADE]]</f>
        <v>3.5</v>
      </c>
      <c r="L7907" s="2" t="str">
        <f>TEXT(Tabela3[[#This Row],[DATA]],"MM")</f>
        <v>06</v>
      </c>
      <c r="M7907" s="2">
        <f>WEEKNUM(Tabela3[[#This Row],[DATA]])</f>
        <v>23</v>
      </c>
      <c r="N7907" s="18">
        <f>YEAR(Tabela3[[#This Row],[DATA]])</f>
        <v>2023</v>
      </c>
    </row>
    <row r="7908" spans="2:14">
      <c r="B7908" s="1">
        <v>45082</v>
      </c>
      <c r="C7908">
        <v>15461</v>
      </c>
      <c r="D7908">
        <f>COUNTIF(C$4:C7908,Tabela3[[#This Row],[COMANDA]])</f>
        <v>1</v>
      </c>
      <c r="E7908" t="s">
        <v>90</v>
      </c>
      <c r="F7908" t="s">
        <v>99</v>
      </c>
      <c r="G7908" t="s">
        <v>8</v>
      </c>
      <c r="H7908" t="s">
        <v>206</v>
      </c>
      <c r="I7908" s="2">
        <v>1</v>
      </c>
      <c r="J7908" t="s">
        <v>11</v>
      </c>
      <c r="K7908" s="21">
        <f>INDEX(LISTAS!$H:$Q,MATCH(BASE!H7908,LISTAS!$G:$G,0),MATCH(BASE!J7908,LISTAS!$H$3:$Q$3,0))*Tabela3[[#This Row],[QUANTIDADE]]</f>
        <v>18</v>
      </c>
      <c r="L7908" s="2" t="str">
        <f>TEXT(Tabela3[[#This Row],[DATA]],"MM")</f>
        <v>06</v>
      </c>
      <c r="M7908" s="2">
        <f>WEEKNUM(Tabela3[[#This Row],[DATA]])</f>
        <v>23</v>
      </c>
      <c r="N7908" s="18">
        <f>YEAR(Tabela3[[#This Row],[DATA]])</f>
        <v>2023</v>
      </c>
    </row>
    <row r="7909" spans="2:14">
      <c r="B7909" s="1">
        <v>45082</v>
      </c>
      <c r="C7909">
        <v>15462</v>
      </c>
      <c r="D7909">
        <f>COUNTIF(C$4:C7909,Tabela3[[#This Row],[COMANDA]])</f>
        <v>1</v>
      </c>
      <c r="E7909" t="s">
        <v>89</v>
      </c>
      <c r="F7909" t="s">
        <v>98</v>
      </c>
      <c r="G7909" t="s">
        <v>8</v>
      </c>
      <c r="H7909" t="s">
        <v>42</v>
      </c>
      <c r="I7909" s="2">
        <v>1</v>
      </c>
      <c r="J7909" t="s">
        <v>11</v>
      </c>
      <c r="K7909" s="21">
        <f>INDEX(LISTAS!$H:$Q,MATCH(BASE!H7909,LISTAS!$G:$G,0),MATCH(BASE!J7909,LISTAS!$H$3:$Q$3,0))*Tabela3[[#This Row],[QUANTIDADE]]</f>
        <v>16</v>
      </c>
      <c r="L7909" s="2" t="str">
        <f>TEXT(Tabela3[[#This Row],[DATA]],"MM")</f>
        <v>06</v>
      </c>
      <c r="M7909" s="2">
        <f>WEEKNUM(Tabela3[[#This Row],[DATA]])</f>
        <v>23</v>
      </c>
      <c r="N7909" s="18">
        <f>YEAR(Tabela3[[#This Row],[DATA]])</f>
        <v>2023</v>
      </c>
    </row>
    <row r="7910" spans="2:14">
      <c r="B7910" s="1">
        <v>45082</v>
      </c>
      <c r="C7910">
        <v>15462</v>
      </c>
      <c r="D7910">
        <f>COUNTIF(C$4:C7910,Tabela3[[#This Row],[COMANDA]])</f>
        <v>2</v>
      </c>
      <c r="E7910" t="s">
        <v>89</v>
      </c>
      <c r="F7910" t="s">
        <v>98</v>
      </c>
      <c r="G7910" t="s">
        <v>9</v>
      </c>
      <c r="H7910" t="s">
        <v>132</v>
      </c>
      <c r="I7910" s="2">
        <v>1</v>
      </c>
      <c r="J7910" t="s">
        <v>11</v>
      </c>
      <c r="K7910" s="21">
        <f>INDEX(LISTAS!$H:$Q,MATCH(BASE!H7910,LISTAS!$G:$G,0),MATCH(BASE!J7910,LISTAS!$H$3:$Q$3,0))*Tabela3[[#This Row],[QUANTIDADE]]</f>
        <v>3</v>
      </c>
      <c r="L7910" s="2" t="str">
        <f>TEXT(Tabela3[[#This Row],[DATA]],"MM")</f>
        <v>06</v>
      </c>
      <c r="M7910" s="2">
        <f>WEEKNUM(Tabela3[[#This Row],[DATA]])</f>
        <v>23</v>
      </c>
      <c r="N7910" s="18">
        <f>YEAR(Tabela3[[#This Row],[DATA]])</f>
        <v>2023</v>
      </c>
    </row>
    <row r="7911" spans="2:14">
      <c r="B7911" s="1">
        <v>45082</v>
      </c>
      <c r="C7911">
        <v>15463</v>
      </c>
      <c r="D7911">
        <f>COUNTIF(C$4:C7911,Tabela3[[#This Row],[COMANDA]])</f>
        <v>1</v>
      </c>
      <c r="E7911" t="s">
        <v>90</v>
      </c>
      <c r="F7911" t="s">
        <v>98</v>
      </c>
      <c r="G7911" t="s">
        <v>62</v>
      </c>
      <c r="H7911" t="s">
        <v>194</v>
      </c>
      <c r="I7911" s="2">
        <v>1</v>
      </c>
      <c r="J7911" t="s">
        <v>11</v>
      </c>
      <c r="K7911" s="21">
        <f>INDEX(LISTAS!$H:$Q,MATCH(BASE!H7911,LISTAS!$G:$G,0),MATCH(BASE!J7911,LISTAS!$H$3:$Q$3,0))*Tabela3[[#This Row],[QUANTIDADE]]</f>
        <v>8</v>
      </c>
      <c r="L7911" s="2" t="str">
        <f>TEXT(Tabela3[[#This Row],[DATA]],"MM")</f>
        <v>06</v>
      </c>
      <c r="M7911" s="2">
        <f>WEEKNUM(Tabela3[[#This Row],[DATA]])</f>
        <v>23</v>
      </c>
      <c r="N7911" s="18">
        <f>YEAR(Tabela3[[#This Row],[DATA]])</f>
        <v>2023</v>
      </c>
    </row>
    <row r="7912" spans="2:14">
      <c r="B7912" s="1">
        <v>45082</v>
      </c>
      <c r="C7912">
        <v>15463</v>
      </c>
      <c r="D7912">
        <f>COUNTIF(C$4:C7912,Tabela3[[#This Row],[COMANDA]])</f>
        <v>2</v>
      </c>
      <c r="E7912" t="s">
        <v>90</v>
      </c>
      <c r="F7912" t="s">
        <v>98</v>
      </c>
      <c r="G7912" t="s">
        <v>62</v>
      </c>
      <c r="H7912" t="s">
        <v>189</v>
      </c>
      <c r="I7912" s="2">
        <v>1</v>
      </c>
      <c r="J7912" t="s">
        <v>11</v>
      </c>
      <c r="K7912" s="21">
        <f>INDEX(LISTAS!$H:$Q,MATCH(BASE!H7912,LISTAS!$G:$G,0),MATCH(BASE!J7912,LISTAS!$H$3:$Q$3,0))*Tabela3[[#This Row],[QUANTIDADE]]</f>
        <v>2</v>
      </c>
      <c r="L7912" s="2" t="str">
        <f>TEXT(Tabela3[[#This Row],[DATA]],"MM")</f>
        <v>06</v>
      </c>
      <c r="M7912" s="2">
        <f>WEEKNUM(Tabela3[[#This Row],[DATA]])</f>
        <v>23</v>
      </c>
      <c r="N7912" s="18">
        <f>YEAR(Tabela3[[#This Row],[DATA]])</f>
        <v>2023</v>
      </c>
    </row>
    <row r="7913" spans="2:14">
      <c r="B7913" s="1">
        <v>45082</v>
      </c>
      <c r="C7913">
        <v>15463</v>
      </c>
      <c r="D7913">
        <f>COUNTIF(C$4:C7913,Tabela3[[#This Row],[COMANDA]])</f>
        <v>3</v>
      </c>
      <c r="E7913" t="s">
        <v>90</v>
      </c>
      <c r="F7913" t="s">
        <v>98</v>
      </c>
      <c r="G7913" t="s">
        <v>62</v>
      </c>
      <c r="H7913" t="s">
        <v>190</v>
      </c>
      <c r="I7913" s="2">
        <v>1</v>
      </c>
      <c r="J7913" t="s">
        <v>11</v>
      </c>
      <c r="K7913" s="21">
        <f>INDEX(LISTAS!$H:$Q,MATCH(BASE!H7913,LISTAS!$G:$G,0),MATCH(BASE!J7913,LISTAS!$H$3:$Q$3,0))*Tabela3[[#This Row],[QUANTIDADE]]</f>
        <v>3</v>
      </c>
      <c r="L7913" s="2" t="str">
        <f>TEXT(Tabela3[[#This Row],[DATA]],"MM")</f>
        <v>06</v>
      </c>
      <c r="M7913" s="2">
        <f>WEEKNUM(Tabela3[[#This Row],[DATA]])</f>
        <v>23</v>
      </c>
      <c r="N7913" s="18">
        <f>YEAR(Tabela3[[#This Row],[DATA]])</f>
        <v>2023</v>
      </c>
    </row>
    <row r="7914" spans="2:14">
      <c r="B7914" s="1">
        <v>45082</v>
      </c>
      <c r="C7914">
        <v>15464</v>
      </c>
      <c r="D7914">
        <f>COUNTIF(C$4:C7914,Tabela3[[#This Row],[COMANDA]])</f>
        <v>1</v>
      </c>
      <c r="E7914" t="s">
        <v>90</v>
      </c>
      <c r="F7914" t="s">
        <v>375</v>
      </c>
      <c r="G7914" t="s">
        <v>8</v>
      </c>
      <c r="H7914" t="s">
        <v>39</v>
      </c>
      <c r="I7914" s="2">
        <v>1</v>
      </c>
      <c r="J7914" t="s">
        <v>11</v>
      </c>
      <c r="K7914" s="21">
        <f>INDEX(LISTAS!$H:$Q,MATCH(BASE!H7914,LISTAS!$G:$G,0),MATCH(BASE!J7914,LISTAS!$H$3:$Q$3,0))*Tabela3[[#This Row],[QUANTIDADE]]</f>
        <v>12</v>
      </c>
      <c r="L7914" s="2" t="str">
        <f>TEXT(Tabela3[[#This Row],[DATA]],"MM")</f>
        <v>06</v>
      </c>
      <c r="M7914" s="2">
        <f>WEEKNUM(Tabela3[[#This Row],[DATA]])</f>
        <v>23</v>
      </c>
      <c r="N7914" s="18">
        <f>YEAR(Tabela3[[#This Row],[DATA]])</f>
        <v>2023</v>
      </c>
    </row>
    <row r="7915" spans="2:14">
      <c r="B7915" s="1">
        <v>45082</v>
      </c>
      <c r="C7915">
        <v>15465</v>
      </c>
      <c r="D7915">
        <f>COUNTIF(C$4:C7915,Tabela3[[#This Row],[COMANDA]])</f>
        <v>1</v>
      </c>
      <c r="E7915" t="s">
        <v>90</v>
      </c>
      <c r="F7915" t="s">
        <v>375</v>
      </c>
      <c r="G7915" t="s">
        <v>8</v>
      </c>
      <c r="H7915" t="s">
        <v>211</v>
      </c>
      <c r="I7915" s="2">
        <v>2</v>
      </c>
      <c r="J7915" t="s">
        <v>12</v>
      </c>
      <c r="K7915" s="21">
        <f>INDEX(LISTAS!$H:$Q,MATCH(BASE!H7915,LISTAS!$G:$G,0),MATCH(BASE!J7915,LISTAS!$H$3:$Q$3,0))*Tabela3[[#This Row],[QUANTIDADE]]</f>
        <v>36</v>
      </c>
      <c r="L7915" s="2" t="str">
        <f>TEXT(Tabela3[[#This Row],[DATA]],"MM")</f>
        <v>06</v>
      </c>
      <c r="M7915" s="2">
        <f>WEEKNUM(Tabela3[[#This Row],[DATA]])</f>
        <v>23</v>
      </c>
      <c r="N7915" s="18">
        <f>YEAR(Tabela3[[#This Row],[DATA]])</f>
        <v>2023</v>
      </c>
    </row>
    <row r="7916" spans="2:14">
      <c r="B7916" s="1">
        <v>45082</v>
      </c>
      <c r="C7916">
        <v>15466</v>
      </c>
      <c r="D7916">
        <f>COUNTIF(C$4:C7916,Tabela3[[#This Row],[COMANDA]])</f>
        <v>1</v>
      </c>
      <c r="E7916" t="s">
        <v>90</v>
      </c>
      <c r="F7916" t="s">
        <v>99</v>
      </c>
      <c r="G7916" t="s">
        <v>8</v>
      </c>
      <c r="H7916" t="s">
        <v>204</v>
      </c>
      <c r="I7916" s="2">
        <v>1</v>
      </c>
      <c r="J7916" t="s">
        <v>11</v>
      </c>
      <c r="K7916" s="21">
        <f>INDEX(LISTAS!$H:$Q,MATCH(BASE!H7916,LISTAS!$G:$G,0),MATCH(BASE!J7916,LISTAS!$H$3:$Q$3,0))*Tabela3[[#This Row],[QUANTIDADE]]</f>
        <v>18</v>
      </c>
      <c r="L7916" s="2" t="str">
        <f>TEXT(Tabela3[[#This Row],[DATA]],"MM")</f>
        <v>06</v>
      </c>
      <c r="M7916" s="2">
        <f>WEEKNUM(Tabela3[[#This Row],[DATA]])</f>
        <v>23</v>
      </c>
      <c r="N7916" s="18">
        <f>YEAR(Tabela3[[#This Row],[DATA]])</f>
        <v>2023</v>
      </c>
    </row>
    <row r="7917" spans="2:14">
      <c r="B7917" s="1">
        <v>45082</v>
      </c>
      <c r="C7917">
        <v>15466</v>
      </c>
      <c r="D7917">
        <f>COUNTIF(C$4:C7917,Tabela3[[#This Row],[COMANDA]])</f>
        <v>2</v>
      </c>
      <c r="E7917" t="s">
        <v>90</v>
      </c>
      <c r="F7917" t="s">
        <v>99</v>
      </c>
      <c r="G7917" t="s">
        <v>9</v>
      </c>
      <c r="H7917" t="s">
        <v>219</v>
      </c>
      <c r="I7917" s="2">
        <v>1</v>
      </c>
      <c r="J7917" t="s">
        <v>11</v>
      </c>
      <c r="K7917" s="21">
        <f>INDEX(LISTAS!$H:$Q,MATCH(BASE!H7917,LISTAS!$G:$G,0),MATCH(BASE!J7917,LISTAS!$H$3:$Q$3,0))*Tabela3[[#This Row],[QUANTIDADE]]</f>
        <v>5</v>
      </c>
      <c r="L7917" s="2" t="str">
        <f>TEXT(Tabela3[[#This Row],[DATA]],"MM")</f>
        <v>06</v>
      </c>
      <c r="M7917" s="2">
        <f>WEEKNUM(Tabela3[[#This Row],[DATA]])</f>
        <v>23</v>
      </c>
      <c r="N7917" s="18">
        <f>YEAR(Tabela3[[#This Row],[DATA]])</f>
        <v>2023</v>
      </c>
    </row>
    <row r="7918" spans="2:14">
      <c r="B7918" s="1">
        <v>45082</v>
      </c>
      <c r="C7918">
        <v>15467</v>
      </c>
      <c r="D7918">
        <f>COUNTIF(C$4:C7918,Tabela3[[#This Row],[COMANDA]])</f>
        <v>1</v>
      </c>
      <c r="E7918" t="s">
        <v>90</v>
      </c>
      <c r="F7918" t="s">
        <v>98</v>
      </c>
      <c r="G7918" t="s">
        <v>8</v>
      </c>
      <c r="H7918" t="s">
        <v>84</v>
      </c>
      <c r="I7918" s="2">
        <v>1</v>
      </c>
      <c r="J7918" t="s">
        <v>11</v>
      </c>
      <c r="K7918" s="21">
        <f>INDEX(LISTAS!$H:$Q,MATCH(BASE!H7918,LISTAS!$G:$G,0),MATCH(BASE!J7918,LISTAS!$H$3:$Q$3,0))*Tabela3[[#This Row],[QUANTIDADE]]</f>
        <v>16</v>
      </c>
      <c r="L7918" s="2" t="str">
        <f>TEXT(Tabela3[[#This Row],[DATA]],"MM")</f>
        <v>06</v>
      </c>
      <c r="M7918" s="2">
        <f>WEEKNUM(Tabela3[[#This Row],[DATA]])</f>
        <v>23</v>
      </c>
      <c r="N7918" s="18">
        <f>YEAR(Tabela3[[#This Row],[DATA]])</f>
        <v>2023</v>
      </c>
    </row>
    <row r="7919" spans="2:14">
      <c r="B7919" s="1">
        <v>45082</v>
      </c>
      <c r="C7919">
        <v>15467</v>
      </c>
      <c r="D7919">
        <f>COUNTIF(C$4:C7919,Tabela3[[#This Row],[COMANDA]])</f>
        <v>2</v>
      </c>
      <c r="E7919" t="s">
        <v>90</v>
      </c>
      <c r="F7919" t="s">
        <v>98</v>
      </c>
      <c r="G7919" t="s">
        <v>61</v>
      </c>
      <c r="H7919" t="s">
        <v>162</v>
      </c>
      <c r="I7919" s="2">
        <v>2</v>
      </c>
      <c r="J7919" t="s">
        <v>11</v>
      </c>
      <c r="K7919" s="21">
        <f>INDEX(LISTAS!$H:$Q,MATCH(BASE!H7919,LISTAS!$G:$G,0),MATCH(BASE!J7919,LISTAS!$H$3:$Q$3,0))*Tabela3[[#This Row],[QUANTIDADE]]</f>
        <v>3</v>
      </c>
      <c r="L7919" s="2" t="str">
        <f>TEXT(Tabela3[[#This Row],[DATA]],"MM")</f>
        <v>06</v>
      </c>
      <c r="M7919" s="2">
        <f>WEEKNUM(Tabela3[[#This Row],[DATA]])</f>
        <v>23</v>
      </c>
      <c r="N7919" s="18">
        <f>YEAR(Tabela3[[#This Row],[DATA]])</f>
        <v>2023</v>
      </c>
    </row>
    <row r="7920" spans="2:14">
      <c r="B7920" s="1">
        <v>45082</v>
      </c>
      <c r="C7920">
        <v>15467</v>
      </c>
      <c r="D7920">
        <f>COUNTIF(C$4:C7920,Tabela3[[#This Row],[COMANDA]])</f>
        <v>3</v>
      </c>
      <c r="E7920" t="s">
        <v>90</v>
      </c>
      <c r="F7920" t="s">
        <v>98</v>
      </c>
      <c r="G7920" t="s">
        <v>9</v>
      </c>
      <c r="H7920" t="s">
        <v>138</v>
      </c>
      <c r="I7920" s="2">
        <v>1</v>
      </c>
      <c r="J7920" t="s">
        <v>11</v>
      </c>
      <c r="K7920" s="21">
        <f>INDEX(LISTAS!$H:$Q,MATCH(BASE!H7920,LISTAS!$G:$G,0),MATCH(BASE!J7920,LISTAS!$H$3:$Q$3,0))*Tabela3[[#This Row],[QUANTIDADE]]</f>
        <v>4</v>
      </c>
      <c r="L7920" s="2" t="str">
        <f>TEXT(Tabela3[[#This Row],[DATA]],"MM")</f>
        <v>06</v>
      </c>
      <c r="M7920" s="2">
        <f>WEEKNUM(Tabela3[[#This Row],[DATA]])</f>
        <v>23</v>
      </c>
      <c r="N7920" s="18">
        <f>YEAR(Tabela3[[#This Row],[DATA]])</f>
        <v>2023</v>
      </c>
    </row>
    <row r="7921" spans="2:14">
      <c r="B7921" s="1">
        <v>45082</v>
      </c>
      <c r="C7921">
        <v>15467</v>
      </c>
      <c r="D7921">
        <f>COUNTIF(C$4:C7921,Tabela3[[#This Row],[COMANDA]])</f>
        <v>4</v>
      </c>
      <c r="E7921" t="s">
        <v>90</v>
      </c>
      <c r="F7921" t="s">
        <v>98</v>
      </c>
      <c r="G7921" t="s">
        <v>9</v>
      </c>
      <c r="H7921" t="s">
        <v>142</v>
      </c>
      <c r="I7921" s="2">
        <v>1</v>
      </c>
      <c r="J7921" t="s">
        <v>11</v>
      </c>
      <c r="K7921" s="21">
        <f>INDEX(LISTAS!$H:$Q,MATCH(BASE!H7921,LISTAS!$G:$G,0),MATCH(BASE!J7921,LISTAS!$H$3:$Q$3,0))*Tabela3[[#This Row],[QUANTIDADE]]</f>
        <v>6</v>
      </c>
      <c r="L7921" s="2" t="str">
        <f>TEXT(Tabela3[[#This Row],[DATA]],"MM")</f>
        <v>06</v>
      </c>
      <c r="M7921" s="2">
        <f>WEEKNUM(Tabela3[[#This Row],[DATA]])</f>
        <v>23</v>
      </c>
      <c r="N7921" s="18">
        <f>YEAR(Tabela3[[#This Row],[DATA]])</f>
        <v>2023</v>
      </c>
    </row>
    <row r="7922" spans="2:14">
      <c r="B7922" s="1">
        <v>45082</v>
      </c>
      <c r="C7922">
        <v>15468</v>
      </c>
      <c r="D7922">
        <f>COUNTIF(C$4:C7922,Tabela3[[#This Row],[COMANDA]])</f>
        <v>1</v>
      </c>
      <c r="E7922" t="s">
        <v>90</v>
      </c>
      <c r="F7922" t="s">
        <v>375</v>
      </c>
      <c r="G7922" t="s">
        <v>8</v>
      </c>
      <c r="H7922" t="s">
        <v>202</v>
      </c>
      <c r="I7922" s="2">
        <v>1</v>
      </c>
      <c r="J7922" t="s">
        <v>11</v>
      </c>
      <c r="K7922" s="21">
        <f>INDEX(LISTAS!$H:$Q,MATCH(BASE!H7922,LISTAS!$G:$G,0),MATCH(BASE!J7922,LISTAS!$H$3:$Q$3,0))*Tabela3[[#This Row],[QUANTIDADE]]</f>
        <v>20</v>
      </c>
      <c r="L7922" s="2" t="str">
        <f>TEXT(Tabela3[[#This Row],[DATA]],"MM")</f>
        <v>06</v>
      </c>
      <c r="M7922" s="2">
        <f>WEEKNUM(Tabela3[[#This Row],[DATA]])</f>
        <v>23</v>
      </c>
      <c r="N7922" s="18">
        <f>YEAR(Tabela3[[#This Row],[DATA]])</f>
        <v>2023</v>
      </c>
    </row>
    <row r="7923" spans="2:14">
      <c r="B7923" s="1">
        <v>45082</v>
      </c>
      <c r="C7923">
        <v>15469</v>
      </c>
      <c r="D7923">
        <f>COUNTIF(C$4:C7923,Tabela3[[#This Row],[COMANDA]])</f>
        <v>1</v>
      </c>
      <c r="E7923" t="s">
        <v>90</v>
      </c>
      <c r="F7923" t="s">
        <v>99</v>
      </c>
      <c r="G7923" t="s">
        <v>8</v>
      </c>
      <c r="H7923" t="s">
        <v>202</v>
      </c>
      <c r="I7923" s="2">
        <v>1</v>
      </c>
      <c r="J7923" t="s">
        <v>11</v>
      </c>
      <c r="K7923" s="21">
        <f>INDEX(LISTAS!$H:$Q,MATCH(BASE!H7923,LISTAS!$G:$G,0),MATCH(BASE!J7923,LISTAS!$H$3:$Q$3,0))*Tabela3[[#This Row],[QUANTIDADE]]</f>
        <v>20</v>
      </c>
      <c r="L7923" s="2" t="str">
        <f>TEXT(Tabela3[[#This Row],[DATA]],"MM")</f>
        <v>06</v>
      </c>
      <c r="M7923" s="2">
        <f>WEEKNUM(Tabela3[[#This Row],[DATA]])</f>
        <v>23</v>
      </c>
      <c r="N7923" s="18">
        <f>YEAR(Tabela3[[#This Row],[DATA]])</f>
        <v>2023</v>
      </c>
    </row>
    <row r="7924" spans="2:14">
      <c r="B7924" s="1">
        <v>45082</v>
      </c>
      <c r="C7924">
        <v>15469</v>
      </c>
      <c r="D7924">
        <f>COUNTIF(C$4:C7924,Tabela3[[#This Row],[COMANDA]])</f>
        <v>2</v>
      </c>
      <c r="E7924" t="s">
        <v>90</v>
      </c>
      <c r="F7924" t="s">
        <v>99</v>
      </c>
      <c r="G7924" t="s">
        <v>9</v>
      </c>
      <c r="H7924" t="s">
        <v>138</v>
      </c>
      <c r="I7924" s="2">
        <v>1</v>
      </c>
      <c r="J7924" t="s">
        <v>11</v>
      </c>
      <c r="K7924" s="21">
        <f>INDEX(LISTAS!$H:$Q,MATCH(BASE!H7924,LISTAS!$G:$G,0),MATCH(BASE!J7924,LISTAS!$H$3:$Q$3,0))*Tabela3[[#This Row],[QUANTIDADE]]</f>
        <v>4</v>
      </c>
      <c r="L7924" s="2" t="str">
        <f>TEXT(Tabela3[[#This Row],[DATA]],"MM")</f>
        <v>06</v>
      </c>
      <c r="M7924" s="2">
        <f>WEEKNUM(Tabela3[[#This Row],[DATA]])</f>
        <v>23</v>
      </c>
      <c r="N7924" s="18">
        <f>YEAR(Tabela3[[#This Row],[DATA]])</f>
        <v>2023</v>
      </c>
    </row>
    <row r="7925" spans="2:14">
      <c r="B7925" s="1">
        <v>45082</v>
      </c>
      <c r="C7925">
        <v>15470</v>
      </c>
      <c r="D7925">
        <f>COUNTIF(C$4:C7925,Tabela3[[#This Row],[COMANDA]])</f>
        <v>1</v>
      </c>
      <c r="E7925" t="s">
        <v>90</v>
      </c>
      <c r="F7925" t="s">
        <v>98</v>
      </c>
      <c r="G7925" t="s">
        <v>8</v>
      </c>
      <c r="H7925" t="s">
        <v>204</v>
      </c>
      <c r="I7925" s="2">
        <v>1</v>
      </c>
      <c r="J7925" t="s">
        <v>11</v>
      </c>
      <c r="K7925" s="21">
        <f>INDEX(LISTAS!$H:$Q,MATCH(BASE!H7925,LISTAS!$G:$G,0),MATCH(BASE!J7925,LISTAS!$H$3:$Q$3,0))*Tabela3[[#This Row],[QUANTIDADE]]</f>
        <v>18</v>
      </c>
      <c r="L7925" s="2" t="str">
        <f>TEXT(Tabela3[[#This Row],[DATA]],"MM")</f>
        <v>06</v>
      </c>
      <c r="M7925" s="2">
        <f>WEEKNUM(Tabela3[[#This Row],[DATA]])</f>
        <v>23</v>
      </c>
      <c r="N7925" s="18">
        <f>YEAR(Tabela3[[#This Row],[DATA]])</f>
        <v>2023</v>
      </c>
    </row>
    <row r="7926" spans="2:14">
      <c r="B7926" s="1">
        <v>45082</v>
      </c>
      <c r="C7926">
        <v>15470</v>
      </c>
      <c r="D7926">
        <f>COUNTIF(C$4:C7926,Tabela3[[#This Row],[COMANDA]])</f>
        <v>2</v>
      </c>
      <c r="E7926" t="s">
        <v>90</v>
      </c>
      <c r="F7926" t="s">
        <v>98</v>
      </c>
      <c r="G7926" t="s">
        <v>9</v>
      </c>
      <c r="H7926" t="s">
        <v>138</v>
      </c>
      <c r="I7926" s="2">
        <v>1</v>
      </c>
      <c r="J7926" t="s">
        <v>11</v>
      </c>
      <c r="K7926" s="21">
        <f>INDEX(LISTAS!$H:$Q,MATCH(BASE!H7926,LISTAS!$G:$G,0),MATCH(BASE!J7926,LISTAS!$H$3:$Q$3,0))*Tabela3[[#This Row],[QUANTIDADE]]</f>
        <v>4</v>
      </c>
      <c r="L7926" s="2" t="str">
        <f>TEXT(Tabela3[[#This Row],[DATA]],"MM")</f>
        <v>06</v>
      </c>
      <c r="M7926" s="2">
        <f>WEEKNUM(Tabela3[[#This Row],[DATA]])</f>
        <v>23</v>
      </c>
      <c r="N7926" s="18">
        <f>YEAR(Tabela3[[#This Row],[DATA]])</f>
        <v>2023</v>
      </c>
    </row>
    <row r="7927" spans="2:14">
      <c r="B7927" s="1">
        <v>45082</v>
      </c>
      <c r="C7927">
        <v>15471</v>
      </c>
      <c r="D7927">
        <f>COUNTIF(C$4:C7927,Tabela3[[#This Row],[COMANDA]])</f>
        <v>1</v>
      </c>
      <c r="E7927" t="s">
        <v>90</v>
      </c>
      <c r="G7927" t="s">
        <v>8</v>
      </c>
      <c r="H7927" t="s">
        <v>204</v>
      </c>
      <c r="I7927" s="2">
        <v>1</v>
      </c>
      <c r="J7927" t="s">
        <v>11</v>
      </c>
      <c r="K7927" s="21">
        <f>INDEX(LISTAS!$H:$Q,MATCH(BASE!H7927,LISTAS!$G:$G,0),MATCH(BASE!J7927,LISTAS!$H$3:$Q$3,0))*Tabela3[[#This Row],[QUANTIDADE]]</f>
        <v>18</v>
      </c>
      <c r="L7927" s="2" t="str">
        <f>TEXT(Tabela3[[#This Row],[DATA]],"MM")</f>
        <v>06</v>
      </c>
      <c r="M7927" s="2">
        <f>WEEKNUM(Tabela3[[#This Row],[DATA]])</f>
        <v>23</v>
      </c>
      <c r="N7927" s="18">
        <f>YEAR(Tabela3[[#This Row],[DATA]])</f>
        <v>2023</v>
      </c>
    </row>
    <row r="7928" spans="2:14">
      <c r="B7928" s="1">
        <v>45082</v>
      </c>
      <c r="C7928">
        <v>15471</v>
      </c>
      <c r="D7928">
        <f>COUNTIF(C$4:C7928,Tabela3[[#This Row],[COMANDA]])</f>
        <v>2</v>
      </c>
      <c r="E7928" t="s">
        <v>90</v>
      </c>
      <c r="G7928" t="s">
        <v>9</v>
      </c>
      <c r="H7928" t="s">
        <v>528</v>
      </c>
      <c r="I7928" s="2">
        <v>1</v>
      </c>
      <c r="J7928" t="s">
        <v>12</v>
      </c>
      <c r="K7928" s="21">
        <v>5</v>
      </c>
      <c r="L7928" s="2" t="str">
        <f>TEXT(Tabela3[[#This Row],[DATA]],"MM")</f>
        <v>06</v>
      </c>
      <c r="M7928" s="2">
        <f>WEEKNUM(Tabela3[[#This Row],[DATA]])</f>
        <v>23</v>
      </c>
      <c r="N7928" s="18">
        <f>YEAR(Tabela3[[#This Row],[DATA]])</f>
        <v>2023</v>
      </c>
    </row>
    <row r="7929" spans="2:14">
      <c r="B7929" s="1">
        <v>45082</v>
      </c>
      <c r="C7929">
        <v>15472</v>
      </c>
      <c r="D7929">
        <f>COUNTIF(C$4:C7929,Tabela3[[#This Row],[COMANDA]])</f>
        <v>1</v>
      </c>
      <c r="E7929" t="s">
        <v>90</v>
      </c>
      <c r="F7929" t="s">
        <v>98</v>
      </c>
      <c r="G7929" t="s">
        <v>8</v>
      </c>
      <c r="H7929" t="s">
        <v>39</v>
      </c>
      <c r="I7929" s="2">
        <v>1</v>
      </c>
      <c r="J7929" t="s">
        <v>11</v>
      </c>
      <c r="K7929" s="21">
        <f>INDEX(LISTAS!$H:$Q,MATCH(BASE!H7929,LISTAS!$G:$G,0),MATCH(BASE!J7929,LISTAS!$H$3:$Q$3,0))*Tabela3[[#This Row],[QUANTIDADE]]</f>
        <v>12</v>
      </c>
      <c r="L7929" s="2" t="str">
        <f>TEXT(Tabela3[[#This Row],[DATA]],"MM")</f>
        <v>06</v>
      </c>
      <c r="M7929" s="2">
        <f>WEEKNUM(Tabela3[[#This Row],[DATA]])</f>
        <v>23</v>
      </c>
      <c r="N7929" s="18">
        <f>YEAR(Tabela3[[#This Row],[DATA]])</f>
        <v>2023</v>
      </c>
    </row>
    <row r="7930" spans="2:14">
      <c r="B7930" s="1">
        <v>45082</v>
      </c>
      <c r="C7930">
        <v>15473</v>
      </c>
      <c r="D7930">
        <f>COUNTIF(C$4:C7930,Tabela3[[#This Row],[COMANDA]])</f>
        <v>1</v>
      </c>
      <c r="E7930" t="s">
        <v>90</v>
      </c>
      <c r="G7930" t="s">
        <v>8</v>
      </c>
      <c r="H7930" t="s">
        <v>43</v>
      </c>
      <c r="I7930" s="2">
        <v>1</v>
      </c>
      <c r="J7930" t="s">
        <v>11</v>
      </c>
      <c r="K7930" s="21">
        <f>INDEX(LISTAS!$H:$Q,MATCH(BASE!H7930,LISTAS!$G:$G,0),MATCH(BASE!J7930,LISTAS!$H$3:$Q$3,0))*Tabela3[[#This Row],[QUANTIDADE]]</f>
        <v>18</v>
      </c>
      <c r="L7930" s="2" t="str">
        <f>TEXT(Tabela3[[#This Row],[DATA]],"MM")</f>
        <v>06</v>
      </c>
      <c r="M7930" s="2">
        <f>WEEKNUM(Tabela3[[#This Row],[DATA]])</f>
        <v>23</v>
      </c>
      <c r="N7930" s="18">
        <f>YEAR(Tabela3[[#This Row],[DATA]])</f>
        <v>2023</v>
      </c>
    </row>
    <row r="7931" spans="2:14">
      <c r="B7931" s="1">
        <v>45082</v>
      </c>
      <c r="C7931">
        <v>15474</v>
      </c>
      <c r="D7931">
        <f>COUNTIF(C$4:C7931,Tabela3[[#This Row],[COMANDA]])</f>
        <v>1</v>
      </c>
      <c r="E7931" t="s">
        <v>89</v>
      </c>
      <c r="F7931" t="s">
        <v>375</v>
      </c>
      <c r="G7931" t="s">
        <v>8</v>
      </c>
      <c r="H7931" t="s">
        <v>42</v>
      </c>
      <c r="I7931" s="2">
        <v>1</v>
      </c>
      <c r="J7931" t="s">
        <v>12</v>
      </c>
      <c r="K7931" s="21">
        <f>INDEX(LISTAS!$H:$Q,MATCH(BASE!H7931,LISTAS!$G:$G,0),MATCH(BASE!J7931,LISTAS!$H$3:$Q$3,0))*Tabela3[[#This Row],[QUANTIDADE]]</f>
        <v>14.4</v>
      </c>
      <c r="L7931" s="2" t="str">
        <f>TEXT(Tabela3[[#This Row],[DATA]],"MM")</f>
        <v>06</v>
      </c>
      <c r="M7931" s="2">
        <f>WEEKNUM(Tabela3[[#This Row],[DATA]])</f>
        <v>23</v>
      </c>
      <c r="N7931" s="18">
        <f>YEAR(Tabela3[[#This Row],[DATA]])</f>
        <v>2023</v>
      </c>
    </row>
    <row r="7932" spans="2:14">
      <c r="B7932" s="1">
        <v>45082</v>
      </c>
      <c r="C7932">
        <v>15475</v>
      </c>
      <c r="D7932">
        <f>COUNTIF(C$4:C7932,Tabela3[[#This Row],[COMANDA]])</f>
        <v>1</v>
      </c>
      <c r="E7932" t="s">
        <v>90</v>
      </c>
      <c r="G7932" t="s">
        <v>8</v>
      </c>
      <c r="H7932" t="s">
        <v>206</v>
      </c>
      <c r="I7932" s="2">
        <v>1</v>
      </c>
      <c r="J7932" t="s">
        <v>11</v>
      </c>
      <c r="K7932" s="21">
        <f>INDEX(LISTAS!$H:$Q,MATCH(BASE!H7932,LISTAS!$G:$G,0),MATCH(BASE!J7932,LISTAS!$H$3:$Q$3,0))*Tabela3[[#This Row],[QUANTIDADE]]</f>
        <v>18</v>
      </c>
      <c r="L7932" s="2" t="str">
        <f>TEXT(Tabela3[[#This Row],[DATA]],"MM")</f>
        <v>06</v>
      </c>
      <c r="M7932" s="2">
        <f>WEEKNUM(Tabela3[[#This Row],[DATA]])</f>
        <v>23</v>
      </c>
      <c r="N7932" s="18">
        <f>YEAR(Tabela3[[#This Row],[DATA]])</f>
        <v>2023</v>
      </c>
    </row>
    <row r="7933" spans="2:14">
      <c r="B7933" s="1">
        <v>45082</v>
      </c>
      <c r="C7933" t="s">
        <v>548</v>
      </c>
      <c r="D7933">
        <f>COUNTIF(C$4:C7933,Tabela3[[#This Row],[COMANDA]])</f>
        <v>1</v>
      </c>
      <c r="E7933" t="s">
        <v>1</v>
      </c>
      <c r="G7933" t="s">
        <v>74</v>
      </c>
      <c r="H7933" t="s">
        <v>76</v>
      </c>
      <c r="I7933" s="2">
        <v>9</v>
      </c>
      <c r="J7933" t="s">
        <v>11</v>
      </c>
      <c r="K7933" s="21">
        <f>INDEX(LISTAS!$H:$Q,MATCH(BASE!H7933,LISTAS!$G:$G,0),MATCH(BASE!J7933,LISTAS!$H$3:$Q$3,0))*Tabela3[[#This Row],[QUANTIDADE]]</f>
        <v>18</v>
      </c>
      <c r="L7933" s="2" t="str">
        <f>TEXT(Tabela3[[#This Row],[DATA]],"MM")</f>
        <v>06</v>
      </c>
      <c r="M7933" s="2">
        <f>WEEKNUM(Tabela3[[#This Row],[DATA]])</f>
        <v>23</v>
      </c>
      <c r="N7933" s="18">
        <f>YEAR(Tabela3[[#This Row],[DATA]])</f>
        <v>2023</v>
      </c>
    </row>
    <row r="7934" spans="2:14">
      <c r="B7934" s="1">
        <v>45082</v>
      </c>
      <c r="C7934" t="s">
        <v>548</v>
      </c>
      <c r="D7934">
        <f>COUNTIF(C$4:C7934,Tabela3[[#This Row],[COMANDA]])</f>
        <v>2</v>
      </c>
      <c r="E7934" t="s">
        <v>1</v>
      </c>
      <c r="G7934" t="s">
        <v>74</v>
      </c>
      <c r="H7934" t="s">
        <v>120</v>
      </c>
      <c r="I7934" s="2">
        <v>9</v>
      </c>
      <c r="J7934" t="s">
        <v>11</v>
      </c>
      <c r="K7934" s="21">
        <f>INDEX(LISTAS!$H:$Q,MATCH(BASE!H7934,LISTAS!$G:$G,0),MATCH(BASE!J7934,LISTAS!$H$3:$Q$3,0))*Tabela3[[#This Row],[QUANTIDADE]]</f>
        <v>27</v>
      </c>
      <c r="L7934" s="2" t="str">
        <f>TEXT(Tabela3[[#This Row],[DATA]],"MM")</f>
        <v>06</v>
      </c>
      <c r="M7934" s="2">
        <f>WEEKNUM(Tabela3[[#This Row],[DATA]])</f>
        <v>23</v>
      </c>
      <c r="N7934" s="18">
        <f>YEAR(Tabela3[[#This Row],[DATA]])</f>
        <v>2023</v>
      </c>
    </row>
    <row r="7935" spans="2:14">
      <c r="B7935" s="1">
        <v>45082</v>
      </c>
      <c r="C7935" t="s">
        <v>548</v>
      </c>
      <c r="D7935">
        <f>COUNTIF(C$4:C7935,Tabela3[[#This Row],[COMANDA]])</f>
        <v>3</v>
      </c>
      <c r="E7935" t="s">
        <v>1</v>
      </c>
      <c r="G7935" t="s">
        <v>9</v>
      </c>
      <c r="H7935" t="s">
        <v>214</v>
      </c>
      <c r="I7935" s="2">
        <v>26</v>
      </c>
      <c r="J7935" t="s">
        <v>11</v>
      </c>
      <c r="K7935" s="21">
        <f>INDEX(LISTAS!$H:$Q,MATCH(BASE!H7935,LISTAS!$G:$G,0),MATCH(BASE!J7935,LISTAS!$H$3:$Q$3,0))*Tabela3[[#This Row],[QUANTIDADE]]</f>
        <v>26</v>
      </c>
      <c r="L7935" s="2" t="str">
        <f>TEXT(Tabela3[[#This Row],[DATA]],"MM")</f>
        <v>06</v>
      </c>
      <c r="M7935" s="2">
        <f>WEEKNUM(Tabela3[[#This Row],[DATA]])</f>
        <v>23</v>
      </c>
      <c r="N7935" s="18">
        <f>YEAR(Tabela3[[#This Row],[DATA]])</f>
        <v>2023</v>
      </c>
    </row>
    <row r="7936" spans="2:14">
      <c r="B7936" s="1">
        <v>45082</v>
      </c>
      <c r="C7936" t="s">
        <v>548</v>
      </c>
      <c r="D7936">
        <f>COUNTIF(C$4:C7936,Tabela3[[#This Row],[COMANDA]])</f>
        <v>4</v>
      </c>
      <c r="E7936" t="s">
        <v>1</v>
      </c>
      <c r="G7936" t="s">
        <v>77</v>
      </c>
      <c r="H7936" t="s">
        <v>83</v>
      </c>
      <c r="I7936" s="2">
        <v>2</v>
      </c>
      <c r="J7936" t="s">
        <v>11</v>
      </c>
      <c r="K7936" s="21">
        <f>INDEX(LISTAS!$H:$Q,MATCH(BASE!H7936,LISTAS!$G:$G,0),MATCH(BASE!J7936,LISTAS!$H$3:$Q$3,0))*Tabela3[[#This Row],[QUANTIDADE]]</f>
        <v>9</v>
      </c>
      <c r="L7936" s="2" t="str">
        <f>TEXT(Tabela3[[#This Row],[DATA]],"MM")</f>
        <v>06</v>
      </c>
      <c r="M7936" s="2">
        <f>WEEKNUM(Tabela3[[#This Row],[DATA]])</f>
        <v>23</v>
      </c>
      <c r="N7936" s="18">
        <f>YEAR(Tabela3[[#This Row],[DATA]])</f>
        <v>2023</v>
      </c>
    </row>
    <row r="7937" spans="2:14">
      <c r="B7937" s="1">
        <v>45082</v>
      </c>
      <c r="C7937" t="s">
        <v>548</v>
      </c>
      <c r="D7937">
        <f>COUNTIF(C$4:C7937,Tabela3[[#This Row],[COMANDA]])</f>
        <v>5</v>
      </c>
      <c r="E7937" t="s">
        <v>1</v>
      </c>
      <c r="G7937" t="s">
        <v>77</v>
      </c>
      <c r="H7937" t="s">
        <v>224</v>
      </c>
      <c r="I7937" s="2">
        <v>18</v>
      </c>
      <c r="J7937" t="s">
        <v>11</v>
      </c>
      <c r="K7937" s="21">
        <f>INDEX(LISTAS!$H:$Q,MATCH(BASE!H7937,LISTAS!$G:$G,0),MATCH(BASE!J7937,LISTAS!$H$3:$Q$3,0))*Tabela3[[#This Row],[QUANTIDADE]]</f>
        <v>99</v>
      </c>
      <c r="L7937" s="2" t="str">
        <f>TEXT(Tabela3[[#This Row],[DATA]],"MM")</f>
        <v>06</v>
      </c>
      <c r="M7937" s="2">
        <f>WEEKNUM(Tabela3[[#This Row],[DATA]])</f>
        <v>23</v>
      </c>
      <c r="N7937" s="18">
        <f>YEAR(Tabela3[[#This Row],[DATA]])</f>
        <v>2023</v>
      </c>
    </row>
    <row r="7938" spans="2:14">
      <c r="B7938" s="1">
        <v>45082</v>
      </c>
      <c r="C7938" t="s">
        <v>548</v>
      </c>
      <c r="D7938">
        <f>COUNTIF(C$4:C7938,Tabela3[[#This Row],[COMANDA]])</f>
        <v>6</v>
      </c>
      <c r="E7938" t="s">
        <v>1</v>
      </c>
      <c r="G7938" t="s">
        <v>77</v>
      </c>
      <c r="H7938" t="s">
        <v>79</v>
      </c>
      <c r="I7938" s="2">
        <v>6</v>
      </c>
      <c r="J7938" t="s">
        <v>11</v>
      </c>
      <c r="K7938" s="21">
        <f>INDEX(LISTAS!$H:$Q,MATCH(BASE!H7938,LISTAS!$G:$G,0),MATCH(BASE!J7938,LISTAS!$H$3:$Q$3,0))*Tabela3[[#This Row],[QUANTIDADE]]</f>
        <v>27</v>
      </c>
      <c r="L7938" s="2" t="str">
        <f>TEXT(Tabela3[[#This Row],[DATA]],"MM")</f>
        <v>06</v>
      </c>
      <c r="M7938" s="2">
        <f>WEEKNUM(Tabela3[[#This Row],[DATA]])</f>
        <v>23</v>
      </c>
      <c r="N7938" s="18">
        <f>YEAR(Tabela3[[#This Row],[DATA]])</f>
        <v>2023</v>
      </c>
    </row>
    <row r="7939" spans="2:14">
      <c r="B7939" s="1">
        <v>45082</v>
      </c>
      <c r="C7939" t="s">
        <v>548</v>
      </c>
      <c r="D7939">
        <f>COUNTIF(C$4:C7939,Tabela3[[#This Row],[COMANDA]])</f>
        <v>7</v>
      </c>
      <c r="E7939" t="s">
        <v>1</v>
      </c>
      <c r="G7939" t="s">
        <v>74</v>
      </c>
      <c r="H7939" t="s">
        <v>75</v>
      </c>
      <c r="I7939" s="2">
        <v>29</v>
      </c>
      <c r="J7939" t="s">
        <v>11</v>
      </c>
      <c r="K7939" s="21">
        <f>INDEX(LISTAS!$H:$Q,MATCH(BASE!H7939,LISTAS!$G:$G,0),MATCH(BASE!J7939,LISTAS!$H$3:$Q$3,0))*Tabela3[[#This Row],[QUANTIDADE]]</f>
        <v>174</v>
      </c>
      <c r="L7939" s="2" t="str">
        <f>TEXT(Tabela3[[#This Row],[DATA]],"MM")</f>
        <v>06</v>
      </c>
      <c r="M7939" s="2">
        <f>WEEKNUM(Tabela3[[#This Row],[DATA]])</f>
        <v>23</v>
      </c>
      <c r="N7939" s="18">
        <f>YEAR(Tabela3[[#This Row],[DATA]])</f>
        <v>2023</v>
      </c>
    </row>
    <row r="7940" spans="2:14">
      <c r="B7940" s="1">
        <v>45082</v>
      </c>
      <c r="C7940" t="s">
        <v>548</v>
      </c>
      <c r="D7940">
        <f>COUNTIF(C$4:C7940,Tabela3[[#This Row],[COMANDA]])</f>
        <v>8</v>
      </c>
      <c r="E7940" t="s">
        <v>1</v>
      </c>
      <c r="G7940" t="s">
        <v>63</v>
      </c>
      <c r="H7940" t="s">
        <v>180</v>
      </c>
      <c r="I7940" s="2">
        <v>1</v>
      </c>
      <c r="J7940" t="s">
        <v>11</v>
      </c>
      <c r="K7940" s="21">
        <f>INDEX(LISTAS!$H:$Q,MATCH(BASE!H7940,LISTAS!$G:$G,0),MATCH(BASE!J7940,LISTAS!$H$3:$Q$3,0))*Tabela3[[#This Row],[QUANTIDADE]]</f>
        <v>6</v>
      </c>
      <c r="L7940" s="2" t="str">
        <f>TEXT(Tabela3[[#This Row],[DATA]],"MM")</f>
        <v>06</v>
      </c>
      <c r="M7940" s="2">
        <f>WEEKNUM(Tabela3[[#This Row],[DATA]])</f>
        <v>23</v>
      </c>
      <c r="N7940" s="18">
        <f>YEAR(Tabela3[[#This Row],[DATA]])</f>
        <v>2023</v>
      </c>
    </row>
    <row r="7941" spans="2:14">
      <c r="B7941" s="1">
        <v>45082</v>
      </c>
      <c r="C7941" t="s">
        <v>548</v>
      </c>
      <c r="D7941">
        <f>COUNTIF(C$4:C7941,Tabela3[[#This Row],[COMANDA]])</f>
        <v>9</v>
      </c>
      <c r="E7941" t="s">
        <v>1</v>
      </c>
      <c r="G7941" t="s">
        <v>9</v>
      </c>
      <c r="H7941" t="s">
        <v>131</v>
      </c>
      <c r="I7941" s="2">
        <v>1</v>
      </c>
      <c r="J7941" t="s">
        <v>11</v>
      </c>
      <c r="K7941" s="21">
        <f>INDEX(LISTAS!$H:$Q,MATCH(BASE!H7941,LISTAS!$G:$G,0),MATCH(BASE!J7941,LISTAS!$H$3:$Q$3,0))*Tabela3[[#This Row],[QUANTIDADE]]</f>
        <v>4</v>
      </c>
      <c r="L7941" s="2" t="str">
        <f>TEXT(Tabela3[[#This Row],[DATA]],"MM")</f>
        <v>06</v>
      </c>
      <c r="M7941" s="2">
        <f>WEEKNUM(Tabela3[[#This Row],[DATA]])</f>
        <v>23</v>
      </c>
      <c r="N7941" s="18">
        <f>YEAR(Tabela3[[#This Row],[DATA]])</f>
        <v>2023</v>
      </c>
    </row>
    <row r="7942" spans="2:14">
      <c r="B7942" s="1">
        <v>45082</v>
      </c>
      <c r="C7942" t="s">
        <v>548</v>
      </c>
      <c r="D7942">
        <f>COUNTIF(C$4:C7942,Tabela3[[#This Row],[COMANDA]])</f>
        <v>10</v>
      </c>
      <c r="E7942" t="s">
        <v>1</v>
      </c>
      <c r="G7942" t="s">
        <v>9</v>
      </c>
      <c r="H7942" t="s">
        <v>146</v>
      </c>
      <c r="I7942" s="2">
        <v>4</v>
      </c>
      <c r="J7942" t="s">
        <v>11</v>
      </c>
      <c r="K7942" s="21">
        <f>INDEX(LISTAS!$H:$Q,MATCH(BASE!H7942,LISTAS!$G:$G,0),MATCH(BASE!J7942,LISTAS!$H$3:$Q$3,0))*Tabela3[[#This Row],[QUANTIDADE]]</f>
        <v>16</v>
      </c>
      <c r="L7942" s="2" t="str">
        <f>TEXT(Tabela3[[#This Row],[DATA]],"MM")</f>
        <v>06</v>
      </c>
      <c r="M7942" s="2">
        <f>WEEKNUM(Tabela3[[#This Row],[DATA]])</f>
        <v>23</v>
      </c>
      <c r="N7942" s="18">
        <f>YEAR(Tabela3[[#This Row],[DATA]])</f>
        <v>2023</v>
      </c>
    </row>
    <row r="7943" spans="2:14">
      <c r="B7943" s="1">
        <v>45082</v>
      </c>
      <c r="C7943" t="s">
        <v>548</v>
      </c>
      <c r="D7943">
        <f>COUNTIF(C$4:C7943,Tabela3[[#This Row],[COMANDA]])</f>
        <v>11</v>
      </c>
      <c r="E7943" t="s">
        <v>1</v>
      </c>
      <c r="G7943" t="s">
        <v>9</v>
      </c>
      <c r="H7943" t="s">
        <v>55</v>
      </c>
      <c r="I7943" s="2">
        <v>3</v>
      </c>
      <c r="J7943" t="s">
        <v>11</v>
      </c>
      <c r="K7943" s="21">
        <f>INDEX(LISTAS!$H:$Q,MATCH(BASE!H7943,LISTAS!$G:$G,0),MATCH(BASE!J7943,LISTAS!$H$3:$Q$3,0))*Tabela3[[#This Row],[QUANTIDADE]]</f>
        <v>9</v>
      </c>
      <c r="L7943" s="2" t="str">
        <f>TEXT(Tabela3[[#This Row],[DATA]],"MM")</f>
        <v>06</v>
      </c>
      <c r="M7943" s="2">
        <f>WEEKNUM(Tabela3[[#This Row],[DATA]])</f>
        <v>23</v>
      </c>
      <c r="N7943" s="18">
        <f>YEAR(Tabela3[[#This Row],[DATA]])</f>
        <v>2023</v>
      </c>
    </row>
    <row r="7944" spans="2:14">
      <c r="B7944" s="1">
        <v>45082</v>
      </c>
      <c r="C7944" t="s">
        <v>548</v>
      </c>
      <c r="D7944">
        <f>COUNTIF(C$4:C7944,Tabela3[[#This Row],[COMANDA]])</f>
        <v>12</v>
      </c>
      <c r="E7944" t="s">
        <v>1</v>
      </c>
      <c r="G7944" t="s">
        <v>9</v>
      </c>
      <c r="H7944" t="s">
        <v>139</v>
      </c>
      <c r="I7944" s="2">
        <v>1</v>
      </c>
      <c r="J7944" t="s">
        <v>11</v>
      </c>
      <c r="K7944" s="21">
        <f>INDEX(LISTAS!$H:$Q,MATCH(BASE!H7944,LISTAS!$G:$G,0),MATCH(BASE!J7944,LISTAS!$H$3:$Q$3,0))*Tabela3[[#This Row],[QUANTIDADE]]</f>
        <v>6</v>
      </c>
      <c r="L7944" s="2" t="str">
        <f>TEXT(Tabela3[[#This Row],[DATA]],"MM")</f>
        <v>06</v>
      </c>
      <c r="M7944" s="2">
        <f>WEEKNUM(Tabela3[[#This Row],[DATA]])</f>
        <v>23</v>
      </c>
      <c r="N7944" s="18">
        <f>YEAR(Tabela3[[#This Row],[DATA]])</f>
        <v>2023</v>
      </c>
    </row>
    <row r="7945" spans="2:14">
      <c r="B7945" s="1">
        <v>45082</v>
      </c>
      <c r="C7945" t="s">
        <v>548</v>
      </c>
      <c r="D7945">
        <f>COUNTIF(C$4:C7945,Tabela3[[#This Row],[COMANDA]])</f>
        <v>13</v>
      </c>
      <c r="E7945" t="s">
        <v>1</v>
      </c>
      <c r="G7945" t="s">
        <v>10</v>
      </c>
      <c r="H7945" t="s">
        <v>119</v>
      </c>
      <c r="I7945" s="2">
        <v>13</v>
      </c>
      <c r="J7945" t="s">
        <v>11</v>
      </c>
      <c r="K7945" s="21">
        <f>INDEX(LISTAS!$H:$Q,MATCH(BASE!H7945,LISTAS!$G:$G,0),MATCH(BASE!J7945,LISTAS!$H$3:$Q$3,0))*Tabela3[[#This Row],[QUANTIDADE]]</f>
        <v>78</v>
      </c>
      <c r="L7945" s="2" t="str">
        <f>TEXT(Tabela3[[#This Row],[DATA]],"MM")</f>
        <v>06</v>
      </c>
      <c r="M7945" s="2">
        <f>WEEKNUM(Tabela3[[#This Row],[DATA]])</f>
        <v>23</v>
      </c>
      <c r="N7945" s="18">
        <f>YEAR(Tabela3[[#This Row],[DATA]])</f>
        <v>2023</v>
      </c>
    </row>
    <row r="7946" spans="2:14">
      <c r="B7946" s="1">
        <v>45082</v>
      </c>
      <c r="C7946" t="s">
        <v>548</v>
      </c>
      <c r="D7946">
        <f>COUNTIF(C$4:C7946,Tabela3[[#This Row],[COMANDA]])</f>
        <v>14</v>
      </c>
      <c r="E7946" t="s">
        <v>1</v>
      </c>
      <c r="G7946" t="s">
        <v>10</v>
      </c>
      <c r="H7946" t="s">
        <v>124</v>
      </c>
      <c r="I7946" s="2">
        <v>2</v>
      </c>
      <c r="J7946" t="s">
        <v>11</v>
      </c>
      <c r="K7946" s="21">
        <f>INDEX(LISTAS!$H:$Q,MATCH(BASE!H7946,LISTAS!$G:$G,0),MATCH(BASE!J7946,LISTAS!$H$3:$Q$3,0))*Tabela3[[#This Row],[QUANTIDADE]]</f>
        <v>6</v>
      </c>
      <c r="L7946" s="2" t="str">
        <f>TEXT(Tabela3[[#This Row],[DATA]],"MM")</f>
        <v>06</v>
      </c>
      <c r="M7946" s="2">
        <f>WEEKNUM(Tabela3[[#This Row],[DATA]])</f>
        <v>23</v>
      </c>
      <c r="N7946" s="18">
        <f>YEAR(Tabela3[[#This Row],[DATA]])</f>
        <v>2023</v>
      </c>
    </row>
    <row r="7947" spans="2:14">
      <c r="B7947" s="1">
        <v>45082</v>
      </c>
      <c r="C7947" t="s">
        <v>548</v>
      </c>
      <c r="D7947">
        <f>COUNTIF(C$4:C7947,Tabela3[[#This Row],[COMANDA]])</f>
        <v>15</v>
      </c>
      <c r="E7947" t="s">
        <v>1</v>
      </c>
      <c r="G7947" t="s">
        <v>10</v>
      </c>
      <c r="H7947" t="s">
        <v>125</v>
      </c>
      <c r="I7947" s="2">
        <v>1</v>
      </c>
      <c r="J7947" t="s">
        <v>11</v>
      </c>
      <c r="K7947" s="21">
        <f>INDEX(LISTAS!$H:$Q,MATCH(BASE!H7947,LISTAS!$G:$G,0),MATCH(BASE!J7947,LISTAS!$H$3:$Q$3,0))*Tabela3[[#This Row],[QUANTIDADE]]</f>
        <v>3</v>
      </c>
      <c r="L7947" s="2" t="str">
        <f>TEXT(Tabela3[[#This Row],[DATA]],"MM")</f>
        <v>06</v>
      </c>
      <c r="M7947" s="2">
        <f>WEEKNUM(Tabela3[[#This Row],[DATA]])</f>
        <v>23</v>
      </c>
      <c r="N7947" s="18">
        <f>YEAR(Tabela3[[#This Row],[DATA]])</f>
        <v>2023</v>
      </c>
    </row>
    <row r="7948" spans="2:14">
      <c r="B7948" s="1">
        <v>45082</v>
      </c>
      <c r="C7948" t="s">
        <v>548</v>
      </c>
      <c r="D7948">
        <f>COUNTIF(C$4:C7948,Tabela3[[#This Row],[COMANDA]])</f>
        <v>16</v>
      </c>
      <c r="E7948" t="s">
        <v>1</v>
      </c>
      <c r="G7948" t="s">
        <v>77</v>
      </c>
      <c r="H7948" t="s">
        <v>217</v>
      </c>
      <c r="I7948" s="2">
        <v>1</v>
      </c>
      <c r="J7948" t="s">
        <v>11</v>
      </c>
      <c r="K7948" s="21">
        <f>INDEX(LISTAS!$H:$Q,MATCH(BASE!H7948,LISTAS!$G:$G,0),MATCH(BASE!J7948,LISTAS!$H$3:$Q$3,0))*Tabela3[[#This Row],[QUANTIDADE]]</f>
        <v>6</v>
      </c>
      <c r="L7948" s="2" t="str">
        <f>TEXT(Tabela3[[#This Row],[DATA]],"MM")</f>
        <v>06</v>
      </c>
      <c r="M7948" s="2">
        <f>WEEKNUM(Tabela3[[#This Row],[DATA]])</f>
        <v>23</v>
      </c>
      <c r="N7948" s="18">
        <f>YEAR(Tabela3[[#This Row],[DATA]])</f>
        <v>2023</v>
      </c>
    </row>
    <row r="7949" spans="2:14">
      <c r="B7949" s="1">
        <v>45082</v>
      </c>
      <c r="C7949" t="s">
        <v>548</v>
      </c>
      <c r="D7949">
        <f>COUNTIF(C$4:C7949,Tabela3[[#This Row],[COMANDA]])</f>
        <v>17</v>
      </c>
      <c r="E7949" t="s">
        <v>1</v>
      </c>
      <c r="G7949" t="s">
        <v>9</v>
      </c>
      <c r="H7949" t="s">
        <v>69</v>
      </c>
      <c r="I7949" s="2">
        <v>1</v>
      </c>
      <c r="J7949" t="s">
        <v>11</v>
      </c>
      <c r="K7949" s="21">
        <f>INDEX(LISTAS!$H:$Q,MATCH(BASE!H7949,LISTAS!$G:$G,0),MATCH(BASE!J7949,LISTAS!$H$3:$Q$3,0))*Tabela3[[#This Row],[QUANTIDADE]]</f>
        <v>4</v>
      </c>
      <c r="L7949" s="2" t="str">
        <f>TEXT(Tabela3[[#This Row],[DATA]],"MM")</f>
        <v>06</v>
      </c>
      <c r="M7949" s="2">
        <f>WEEKNUM(Tabela3[[#This Row],[DATA]])</f>
        <v>23</v>
      </c>
      <c r="N7949" s="18">
        <f>YEAR(Tabela3[[#This Row],[DATA]])</f>
        <v>2023</v>
      </c>
    </row>
    <row r="7950" spans="2:14">
      <c r="B7950" s="1">
        <v>45082</v>
      </c>
      <c r="C7950" t="s">
        <v>548</v>
      </c>
      <c r="D7950">
        <f>COUNTIF(C$4:C7950,Tabela3[[#This Row],[COMANDA]])</f>
        <v>18</v>
      </c>
      <c r="E7950" t="s">
        <v>1</v>
      </c>
      <c r="G7950" t="s">
        <v>9</v>
      </c>
      <c r="H7950" t="s">
        <v>142</v>
      </c>
      <c r="I7950" s="2">
        <v>1</v>
      </c>
      <c r="J7950" t="s">
        <v>11</v>
      </c>
      <c r="K7950" s="21">
        <f>INDEX(LISTAS!$H:$Q,MATCH(BASE!H7950,LISTAS!$G:$G,0),MATCH(BASE!J7950,LISTAS!$H$3:$Q$3,0))*Tabela3[[#This Row],[QUANTIDADE]]</f>
        <v>6</v>
      </c>
      <c r="L7950" s="2" t="str">
        <f>TEXT(Tabela3[[#This Row],[DATA]],"MM")</f>
        <v>06</v>
      </c>
      <c r="M7950" s="2">
        <f>WEEKNUM(Tabela3[[#This Row],[DATA]])</f>
        <v>23</v>
      </c>
      <c r="N7950" s="18">
        <f>YEAR(Tabela3[[#This Row],[DATA]])</f>
        <v>2023</v>
      </c>
    </row>
    <row r="7951" spans="2:14">
      <c r="B7951" s="1">
        <v>45082</v>
      </c>
      <c r="C7951" t="s">
        <v>548</v>
      </c>
      <c r="D7951">
        <f>COUNTIF(C$4:C7951,Tabela3[[#This Row],[COMANDA]])</f>
        <v>19</v>
      </c>
      <c r="E7951" t="s">
        <v>1</v>
      </c>
      <c r="G7951" t="s">
        <v>10</v>
      </c>
      <c r="H7951" t="s">
        <v>105</v>
      </c>
      <c r="I7951" s="2">
        <v>1</v>
      </c>
      <c r="J7951" t="s">
        <v>11</v>
      </c>
      <c r="K7951" s="21">
        <f>INDEX(LISTAS!$H:$Q,MATCH(BASE!H7951,LISTAS!$G:$G,0),MATCH(BASE!J7951,LISTAS!$H$3:$Q$3,0))*Tabela3[[#This Row],[QUANTIDADE]]</f>
        <v>3</v>
      </c>
      <c r="L7951" s="2" t="str">
        <f>TEXT(Tabela3[[#This Row],[DATA]],"MM")</f>
        <v>06</v>
      </c>
      <c r="M7951" s="2">
        <f>WEEKNUM(Tabela3[[#This Row],[DATA]])</f>
        <v>23</v>
      </c>
      <c r="N7951" s="18">
        <f>YEAR(Tabela3[[#This Row],[DATA]])</f>
        <v>2023</v>
      </c>
    </row>
    <row r="7952" spans="2:14">
      <c r="B7952" s="1">
        <v>45082</v>
      </c>
      <c r="C7952" t="s">
        <v>548</v>
      </c>
      <c r="D7952">
        <f>COUNTIF(C$4:C7952,Tabela3[[#This Row],[COMANDA]])</f>
        <v>20</v>
      </c>
      <c r="E7952" t="s">
        <v>1</v>
      </c>
      <c r="G7952" t="s">
        <v>10</v>
      </c>
      <c r="H7952" t="s">
        <v>248</v>
      </c>
      <c r="I7952" s="2">
        <v>1</v>
      </c>
      <c r="J7952" t="s">
        <v>11</v>
      </c>
      <c r="K7952" s="21">
        <f>INDEX(LISTAS!$H:$Q,MATCH(BASE!H7952,LISTAS!$G:$G,0),MATCH(BASE!J7952,LISTAS!$H$3:$Q$3,0))*Tabela3[[#This Row],[QUANTIDADE]]</f>
        <v>1</v>
      </c>
      <c r="L7952" s="2" t="str">
        <f>TEXT(Tabela3[[#This Row],[DATA]],"MM")</f>
        <v>06</v>
      </c>
      <c r="M7952" s="2">
        <f>WEEKNUM(Tabela3[[#This Row],[DATA]])</f>
        <v>23</v>
      </c>
      <c r="N7952" s="18">
        <f>YEAR(Tabela3[[#This Row],[DATA]])</f>
        <v>2023</v>
      </c>
    </row>
    <row r="7953" spans="2:14">
      <c r="B7953" s="1">
        <v>45082</v>
      </c>
      <c r="C7953" t="s">
        <v>548</v>
      </c>
      <c r="D7953">
        <f>COUNTIF(C$4:C7953,Tabela3[[#This Row],[COMANDA]])</f>
        <v>21</v>
      </c>
      <c r="E7953" t="s">
        <v>1</v>
      </c>
      <c r="G7953" t="s">
        <v>10</v>
      </c>
      <c r="H7953" t="s">
        <v>282</v>
      </c>
      <c r="I7953" s="2">
        <v>2</v>
      </c>
      <c r="J7953" t="s">
        <v>11</v>
      </c>
      <c r="K7953" s="21">
        <f>INDEX(LISTAS!$H:$Q,MATCH(BASE!H7953,LISTAS!$G:$G,0),MATCH(BASE!J7953,LISTAS!$H$3:$Q$3,0))*Tabela3[[#This Row],[QUANTIDADE]]</f>
        <v>8</v>
      </c>
      <c r="L7953" s="2" t="str">
        <f>TEXT(Tabela3[[#This Row],[DATA]],"MM")</f>
        <v>06</v>
      </c>
      <c r="M7953" s="2">
        <f>WEEKNUM(Tabela3[[#This Row],[DATA]])</f>
        <v>23</v>
      </c>
      <c r="N7953" s="18">
        <f>YEAR(Tabela3[[#This Row],[DATA]])</f>
        <v>2023</v>
      </c>
    </row>
    <row r="7954" spans="2:14">
      <c r="B7954" s="1">
        <v>45082</v>
      </c>
      <c r="C7954" t="s">
        <v>548</v>
      </c>
      <c r="D7954">
        <f>COUNTIF(C$4:C7954,Tabela3[[#This Row],[COMANDA]])</f>
        <v>22</v>
      </c>
      <c r="E7954" t="s">
        <v>1</v>
      </c>
      <c r="G7954" t="s">
        <v>10</v>
      </c>
      <c r="H7954" t="s">
        <v>108</v>
      </c>
      <c r="I7954" s="2">
        <v>6</v>
      </c>
      <c r="J7954" t="s">
        <v>11</v>
      </c>
      <c r="K7954" s="21">
        <f>INDEX(LISTAS!$H:$Q,MATCH(BASE!H7954,LISTAS!$G:$G,0),MATCH(BASE!J7954,LISTAS!$H$3:$Q$3,0))*Tabela3[[#This Row],[QUANTIDADE]]</f>
        <v>15</v>
      </c>
      <c r="L7954" s="2" t="str">
        <f>TEXT(Tabela3[[#This Row],[DATA]],"MM")</f>
        <v>06</v>
      </c>
      <c r="M7954" s="2">
        <f>WEEKNUM(Tabela3[[#This Row],[DATA]])</f>
        <v>23</v>
      </c>
      <c r="N7954" s="18">
        <f>YEAR(Tabela3[[#This Row],[DATA]])</f>
        <v>2023</v>
      </c>
    </row>
    <row r="7955" spans="2:14">
      <c r="B7955" s="1">
        <v>45082</v>
      </c>
      <c r="C7955" t="s">
        <v>548</v>
      </c>
      <c r="D7955">
        <f>COUNTIF(C$4:C7955,Tabela3[[#This Row],[COMANDA]])</f>
        <v>23</v>
      </c>
      <c r="E7955" t="s">
        <v>1</v>
      </c>
      <c r="G7955" t="s">
        <v>9</v>
      </c>
      <c r="H7955" t="s">
        <v>138</v>
      </c>
      <c r="I7955" s="2">
        <v>7</v>
      </c>
      <c r="J7955" t="s">
        <v>11</v>
      </c>
      <c r="K7955" s="21">
        <f>INDEX(LISTAS!$H:$Q,MATCH(BASE!H7955,LISTAS!$G:$G,0),MATCH(BASE!J7955,LISTAS!$H$3:$Q$3,0))*Tabela3[[#This Row],[QUANTIDADE]]</f>
        <v>28</v>
      </c>
      <c r="L7955" s="2" t="str">
        <f>TEXT(Tabela3[[#This Row],[DATA]],"MM")</f>
        <v>06</v>
      </c>
      <c r="M7955" s="2">
        <f>WEEKNUM(Tabela3[[#This Row],[DATA]])</f>
        <v>23</v>
      </c>
      <c r="N7955" s="18">
        <f>YEAR(Tabela3[[#This Row],[DATA]])</f>
        <v>2023</v>
      </c>
    </row>
    <row r="7956" spans="2:14">
      <c r="B7956" s="1">
        <v>45082</v>
      </c>
      <c r="C7956" t="s">
        <v>548</v>
      </c>
      <c r="D7956">
        <f>COUNTIF(C$4:C7956,Tabela3[[#This Row],[COMANDA]])</f>
        <v>24</v>
      </c>
      <c r="E7956" t="s">
        <v>1</v>
      </c>
      <c r="G7956" t="s">
        <v>10</v>
      </c>
      <c r="H7956" t="s">
        <v>460</v>
      </c>
      <c r="I7956" s="2">
        <v>2</v>
      </c>
      <c r="J7956" t="s">
        <v>11</v>
      </c>
      <c r="K7956" s="21">
        <f>INDEX(LISTAS!$H:$Q,MATCH(BASE!H7956,LISTAS!$G:$G,0),MATCH(BASE!J7956,LISTAS!$H$3:$Q$3,0))*Tabela3[[#This Row],[QUANTIDADE]]</f>
        <v>14</v>
      </c>
      <c r="L7956" s="2" t="str">
        <f>TEXT(Tabela3[[#This Row],[DATA]],"MM")</f>
        <v>06</v>
      </c>
      <c r="M7956" s="2">
        <f>WEEKNUM(Tabela3[[#This Row],[DATA]])</f>
        <v>23</v>
      </c>
      <c r="N7956" s="18">
        <f>YEAR(Tabela3[[#This Row],[DATA]])</f>
        <v>2023</v>
      </c>
    </row>
    <row r="7957" spans="2:14">
      <c r="B7957" s="1">
        <v>45082</v>
      </c>
      <c r="C7957" t="s">
        <v>548</v>
      </c>
      <c r="D7957">
        <f>COUNTIF(C$4:C7957,Tabela3[[#This Row],[COMANDA]])</f>
        <v>25</v>
      </c>
      <c r="E7957" t="s">
        <v>1</v>
      </c>
      <c r="G7957" t="s">
        <v>9</v>
      </c>
      <c r="H7957" t="s">
        <v>54</v>
      </c>
      <c r="I7957" s="2">
        <v>1</v>
      </c>
      <c r="J7957" t="s">
        <v>11</v>
      </c>
      <c r="K7957" s="21">
        <f>INDEX(LISTAS!$H:$Q,MATCH(BASE!H7957,LISTAS!$G:$G,0),MATCH(BASE!J7957,LISTAS!$H$3:$Q$3,0))*Tabela3[[#This Row],[QUANTIDADE]]</f>
        <v>3</v>
      </c>
      <c r="L7957" s="2" t="str">
        <f>TEXT(Tabela3[[#This Row],[DATA]],"MM")</f>
        <v>06</v>
      </c>
      <c r="M7957" s="2">
        <f>WEEKNUM(Tabela3[[#This Row],[DATA]])</f>
        <v>23</v>
      </c>
      <c r="N7957" s="18">
        <f>YEAR(Tabela3[[#This Row],[DATA]])</f>
        <v>2023</v>
      </c>
    </row>
    <row r="7958" spans="2:14">
      <c r="B7958" s="1">
        <v>45082</v>
      </c>
      <c r="C7958" t="s">
        <v>548</v>
      </c>
      <c r="D7958">
        <f>COUNTIF(C$4:C7958,Tabela3[[#This Row],[COMANDA]])</f>
        <v>26</v>
      </c>
      <c r="E7958" t="s">
        <v>1</v>
      </c>
      <c r="G7958" t="s">
        <v>74</v>
      </c>
      <c r="H7958" t="s">
        <v>256</v>
      </c>
      <c r="I7958" s="2">
        <v>1</v>
      </c>
      <c r="J7958" t="s">
        <v>11</v>
      </c>
      <c r="K7958" s="21">
        <f>INDEX(LISTAS!$H:$Q,MATCH(BASE!H7958,LISTAS!$G:$G,0),MATCH(BASE!J7958,LISTAS!$H$3:$Q$3,0))*Tabela3[[#This Row],[QUANTIDADE]]</f>
        <v>4</v>
      </c>
      <c r="L7958" s="2" t="str">
        <f>TEXT(Tabela3[[#This Row],[DATA]],"MM")</f>
        <v>06</v>
      </c>
      <c r="M7958" s="2">
        <f>WEEKNUM(Tabela3[[#This Row],[DATA]])</f>
        <v>23</v>
      </c>
      <c r="N7958" s="18">
        <f>YEAR(Tabela3[[#This Row],[DATA]])</f>
        <v>2023</v>
      </c>
    </row>
    <row r="7959" spans="2:14">
      <c r="B7959" s="1">
        <v>45082</v>
      </c>
      <c r="C7959" t="s">
        <v>548</v>
      </c>
      <c r="D7959">
        <f>COUNTIF(C$4:C7959,Tabela3[[#This Row],[COMANDA]])</f>
        <v>27</v>
      </c>
      <c r="E7959" t="s">
        <v>1</v>
      </c>
      <c r="G7959" t="s">
        <v>9</v>
      </c>
      <c r="H7959" t="s">
        <v>58</v>
      </c>
      <c r="I7959" s="2">
        <v>4</v>
      </c>
      <c r="J7959" t="s">
        <v>11</v>
      </c>
      <c r="K7959" s="21">
        <f>INDEX(LISTAS!$H:$Q,MATCH(BASE!H7959,LISTAS!$G:$G,0),MATCH(BASE!J7959,LISTAS!$H$3:$Q$3,0))*Tabela3[[#This Row],[QUANTIDADE]]</f>
        <v>20</v>
      </c>
      <c r="L7959" s="2" t="str">
        <f>TEXT(Tabela3[[#This Row],[DATA]],"MM")</f>
        <v>06</v>
      </c>
      <c r="M7959" s="2">
        <f>WEEKNUM(Tabela3[[#This Row],[DATA]])</f>
        <v>23</v>
      </c>
      <c r="N7959" s="18">
        <f>YEAR(Tabela3[[#This Row],[DATA]])</f>
        <v>2023</v>
      </c>
    </row>
    <row r="7960" spans="2:14">
      <c r="B7960" s="1">
        <v>45082</v>
      </c>
      <c r="C7960" t="s">
        <v>548</v>
      </c>
      <c r="D7960">
        <f>COUNTIF(C$4:C7960,Tabela3[[#This Row],[COMANDA]])</f>
        <v>28</v>
      </c>
      <c r="E7960" t="s">
        <v>1</v>
      </c>
      <c r="G7960" t="s">
        <v>9</v>
      </c>
      <c r="H7960" t="s">
        <v>154</v>
      </c>
      <c r="I7960" s="2">
        <v>1</v>
      </c>
      <c r="J7960" t="s">
        <v>11</v>
      </c>
      <c r="K7960" s="21">
        <f>INDEX(LISTAS!$H:$Q,MATCH(BASE!H7960,LISTAS!$G:$G,0),MATCH(BASE!J7960,LISTAS!$H$3:$Q$3,0))*Tabela3[[#This Row],[QUANTIDADE]]</f>
        <v>6</v>
      </c>
      <c r="L7960" s="2" t="str">
        <f>TEXT(Tabela3[[#This Row],[DATA]],"MM")</f>
        <v>06</v>
      </c>
      <c r="M7960" s="2">
        <f>WEEKNUM(Tabela3[[#This Row],[DATA]])</f>
        <v>23</v>
      </c>
      <c r="N7960" s="18">
        <f>YEAR(Tabela3[[#This Row],[DATA]])</f>
        <v>2023</v>
      </c>
    </row>
    <row r="7961" spans="2:14">
      <c r="B7961" s="1">
        <v>45082</v>
      </c>
      <c r="C7961" t="s">
        <v>548</v>
      </c>
      <c r="D7961">
        <f>COUNTIF(C$4:C7961,Tabela3[[#This Row],[COMANDA]])</f>
        <v>29</v>
      </c>
      <c r="E7961" t="s">
        <v>1</v>
      </c>
      <c r="G7961" t="s">
        <v>10</v>
      </c>
      <c r="H7961" t="s">
        <v>101</v>
      </c>
      <c r="I7961" s="2">
        <v>1</v>
      </c>
      <c r="J7961" t="s">
        <v>12</v>
      </c>
      <c r="K7961" s="21">
        <f>INDEX(LISTAS!$H:$Q,MATCH(BASE!H7961,LISTAS!$G:$G,0),MATCH(BASE!J7961,LISTAS!$H$3:$Q$3,0))*Tabela3[[#This Row],[QUANTIDADE]]</f>
        <v>3</v>
      </c>
      <c r="L7961" s="2" t="str">
        <f>TEXT(Tabela3[[#This Row],[DATA]],"MM")</f>
        <v>06</v>
      </c>
      <c r="M7961" s="2">
        <f>WEEKNUM(Tabela3[[#This Row],[DATA]])</f>
        <v>23</v>
      </c>
      <c r="N7961" s="18">
        <f>YEAR(Tabela3[[#This Row],[DATA]])</f>
        <v>2023</v>
      </c>
    </row>
    <row r="7962" spans="2:14">
      <c r="B7962" s="1">
        <v>45082</v>
      </c>
      <c r="C7962" t="s">
        <v>548</v>
      </c>
      <c r="D7962">
        <f>COUNTIF(C$4:C7962,Tabela3[[#This Row],[COMANDA]])</f>
        <v>30</v>
      </c>
      <c r="E7962" t="s">
        <v>1</v>
      </c>
      <c r="G7962" t="s">
        <v>9</v>
      </c>
      <c r="H7962" t="s">
        <v>228</v>
      </c>
      <c r="I7962" s="2">
        <v>1</v>
      </c>
      <c r="J7962" t="s">
        <v>11</v>
      </c>
      <c r="K7962" s="21">
        <f>INDEX(LISTAS!$H:$Q,MATCH(BASE!H7962,LISTAS!$G:$G,0),MATCH(BASE!J7962,LISTAS!$H$3:$Q$3,0))*Tabela3[[#This Row],[QUANTIDADE]]</f>
        <v>6</v>
      </c>
      <c r="L7962" s="2" t="str">
        <f>TEXT(Tabela3[[#This Row],[DATA]],"MM")</f>
        <v>06</v>
      </c>
      <c r="M7962" s="2">
        <f>WEEKNUM(Tabela3[[#This Row],[DATA]])</f>
        <v>23</v>
      </c>
      <c r="N7962" s="18">
        <f>YEAR(Tabela3[[#This Row],[DATA]])</f>
        <v>2023</v>
      </c>
    </row>
    <row r="7963" spans="2:14">
      <c r="B7963" s="1">
        <v>45082</v>
      </c>
      <c r="C7963" t="s">
        <v>548</v>
      </c>
      <c r="D7963">
        <f>COUNTIF(C$4:C7963,Tabela3[[#This Row],[COMANDA]])</f>
        <v>31</v>
      </c>
      <c r="E7963" t="s">
        <v>1</v>
      </c>
      <c r="G7963" t="s">
        <v>10</v>
      </c>
      <c r="H7963" t="s">
        <v>431</v>
      </c>
      <c r="I7963" s="2">
        <v>2</v>
      </c>
      <c r="J7963" t="s">
        <v>11</v>
      </c>
      <c r="K7963" s="21">
        <f>INDEX(LISTAS!$H:$Q,MATCH(BASE!H7963,LISTAS!$G:$G,0),MATCH(BASE!J7963,LISTAS!$H$3:$Q$3,0))*Tabela3[[#This Row],[QUANTIDADE]]</f>
        <v>8</v>
      </c>
      <c r="L7963" s="2" t="str">
        <f>TEXT(Tabela3[[#This Row],[DATA]],"MM")</f>
        <v>06</v>
      </c>
      <c r="M7963" s="2">
        <f>WEEKNUM(Tabela3[[#This Row],[DATA]])</f>
        <v>23</v>
      </c>
      <c r="N7963" s="18">
        <f>YEAR(Tabela3[[#This Row],[DATA]])</f>
        <v>2023</v>
      </c>
    </row>
    <row r="7964" spans="2:14">
      <c r="B7964" s="1">
        <v>45082</v>
      </c>
      <c r="C7964" t="s">
        <v>548</v>
      </c>
      <c r="D7964">
        <f>COUNTIF(C$4:C7964,Tabela3[[#This Row],[COMANDA]])</f>
        <v>32</v>
      </c>
      <c r="E7964" t="s">
        <v>1</v>
      </c>
      <c r="G7964" t="s">
        <v>9</v>
      </c>
      <c r="H7964" t="s">
        <v>104</v>
      </c>
      <c r="I7964" s="2">
        <v>2</v>
      </c>
      <c r="J7964" t="s">
        <v>11</v>
      </c>
      <c r="K7964" s="21">
        <f>INDEX(LISTAS!$H:$Q,MATCH(BASE!H7964,LISTAS!$G:$G,0),MATCH(BASE!J7964,LISTAS!$H$3:$Q$3,0))*Tabela3[[#This Row],[QUANTIDADE]]</f>
        <v>8</v>
      </c>
      <c r="L7964" s="2" t="str">
        <f>TEXT(Tabela3[[#This Row],[DATA]],"MM")</f>
        <v>06</v>
      </c>
      <c r="M7964" s="2">
        <f>WEEKNUM(Tabela3[[#This Row],[DATA]])</f>
        <v>23</v>
      </c>
      <c r="N7964" s="18">
        <f>YEAR(Tabela3[[#This Row],[DATA]])</f>
        <v>2023</v>
      </c>
    </row>
    <row r="7965" spans="2:14">
      <c r="B7965" s="1">
        <v>45083</v>
      </c>
      <c r="C7965">
        <v>15476</v>
      </c>
      <c r="D7965">
        <f>COUNTIF(C$4:C7965,Tabela3[[#This Row],[COMANDA]])</f>
        <v>1</v>
      </c>
      <c r="E7965" t="s">
        <v>89</v>
      </c>
      <c r="F7965" t="s">
        <v>99</v>
      </c>
      <c r="G7965" t="s">
        <v>8</v>
      </c>
      <c r="H7965" t="s">
        <v>204</v>
      </c>
      <c r="I7965" s="2">
        <v>1</v>
      </c>
      <c r="J7965" t="s">
        <v>11</v>
      </c>
      <c r="K7965" s="21">
        <f>INDEX(LISTAS!$H:$Q,MATCH(BASE!H7965,LISTAS!$G:$G,0),MATCH(BASE!J7965,LISTAS!$H$3:$Q$3,0))*Tabela3[[#This Row],[QUANTIDADE]]</f>
        <v>18</v>
      </c>
      <c r="L7965" s="2" t="str">
        <f>TEXT(Tabela3[[#This Row],[DATA]],"MM")</f>
        <v>06</v>
      </c>
      <c r="M7965" s="2">
        <f>WEEKNUM(Tabela3[[#This Row],[DATA]])</f>
        <v>23</v>
      </c>
      <c r="N7965" s="18">
        <f>YEAR(Tabela3[[#This Row],[DATA]])</f>
        <v>2023</v>
      </c>
    </row>
    <row r="7966" spans="2:14">
      <c r="B7966" s="1">
        <v>45083</v>
      </c>
      <c r="C7966">
        <v>15476</v>
      </c>
      <c r="D7966">
        <f>COUNTIF(C$4:C7966,Tabela3[[#This Row],[COMANDA]])</f>
        <v>2</v>
      </c>
      <c r="E7966" t="s">
        <v>89</v>
      </c>
      <c r="F7966" t="s">
        <v>99</v>
      </c>
      <c r="G7966" t="s">
        <v>8</v>
      </c>
      <c r="H7966" t="s">
        <v>203</v>
      </c>
      <c r="I7966" s="2">
        <v>2</v>
      </c>
      <c r="J7966" t="s">
        <v>11</v>
      </c>
      <c r="K7966" s="21">
        <f>INDEX(LISTAS!$H:$Q,MATCH(BASE!H7966,LISTAS!$G:$G,0),MATCH(BASE!J7966,LISTAS!$H$3:$Q$3,0))*Tabela3[[#This Row],[QUANTIDADE]]</f>
        <v>40</v>
      </c>
      <c r="L7966" s="2" t="str">
        <f>TEXT(Tabela3[[#This Row],[DATA]],"MM")</f>
        <v>06</v>
      </c>
      <c r="M7966" s="2">
        <f>WEEKNUM(Tabela3[[#This Row],[DATA]])</f>
        <v>23</v>
      </c>
      <c r="N7966" s="18">
        <f>YEAR(Tabela3[[#This Row],[DATA]])</f>
        <v>2023</v>
      </c>
    </row>
    <row r="7967" spans="2:14">
      <c r="B7967" s="1">
        <v>45083</v>
      </c>
      <c r="C7967">
        <v>15477</v>
      </c>
      <c r="D7967">
        <f>COUNTIF(C$4:C7967,Tabela3[[#This Row],[COMANDA]])</f>
        <v>1</v>
      </c>
      <c r="E7967" t="s">
        <v>89</v>
      </c>
      <c r="G7967" t="s">
        <v>8</v>
      </c>
      <c r="H7967" t="s">
        <v>47</v>
      </c>
      <c r="I7967" s="2">
        <v>1</v>
      </c>
      <c r="J7967" t="s">
        <v>11</v>
      </c>
      <c r="K7967" s="21">
        <f>INDEX(LISTAS!$H:$Q,MATCH(BASE!H7967,LISTAS!$G:$G,0),MATCH(BASE!J7967,LISTAS!$H$3:$Q$3,0))*Tabela3[[#This Row],[QUANTIDADE]]</f>
        <v>16</v>
      </c>
      <c r="L7967" s="2" t="str">
        <f>TEXT(Tabela3[[#This Row],[DATA]],"MM")</f>
        <v>06</v>
      </c>
      <c r="M7967" s="2">
        <f>WEEKNUM(Tabela3[[#This Row],[DATA]])</f>
        <v>23</v>
      </c>
      <c r="N7967" s="18">
        <f>YEAR(Tabela3[[#This Row],[DATA]])</f>
        <v>2023</v>
      </c>
    </row>
    <row r="7968" spans="2:14">
      <c r="B7968" s="1">
        <v>45083</v>
      </c>
      <c r="C7968">
        <v>15478</v>
      </c>
      <c r="D7968">
        <f>COUNTIF(C$4:C7968,Tabela3[[#This Row],[COMANDA]])</f>
        <v>1</v>
      </c>
      <c r="E7968" t="s">
        <v>89</v>
      </c>
      <c r="F7968" t="s">
        <v>98</v>
      </c>
      <c r="G7968" t="s">
        <v>8</v>
      </c>
      <c r="H7968" t="s">
        <v>47</v>
      </c>
      <c r="I7968" s="2">
        <v>1</v>
      </c>
      <c r="J7968" t="s">
        <v>11</v>
      </c>
      <c r="K7968" s="21">
        <f>INDEX(LISTAS!$H:$Q,MATCH(BASE!H7968,LISTAS!$G:$G,0),MATCH(BASE!J7968,LISTAS!$H$3:$Q$3,0))*Tabela3[[#This Row],[QUANTIDADE]]</f>
        <v>16</v>
      </c>
      <c r="L7968" s="2" t="str">
        <f>TEXT(Tabela3[[#This Row],[DATA]],"MM")</f>
        <v>06</v>
      </c>
      <c r="M7968" s="2">
        <f>WEEKNUM(Tabela3[[#This Row],[DATA]])</f>
        <v>23</v>
      </c>
      <c r="N7968" s="18">
        <f>YEAR(Tabela3[[#This Row],[DATA]])</f>
        <v>2023</v>
      </c>
    </row>
    <row r="7969" spans="2:14">
      <c r="B7969" s="1">
        <v>45083</v>
      </c>
      <c r="C7969">
        <v>15479</v>
      </c>
      <c r="D7969">
        <f>COUNTIF(C$4:C7969,Tabela3[[#This Row],[COMANDA]])</f>
        <v>1</v>
      </c>
      <c r="E7969" t="s">
        <v>89</v>
      </c>
      <c r="F7969" t="s">
        <v>375</v>
      </c>
      <c r="G7969" t="s">
        <v>8</v>
      </c>
      <c r="H7969" t="s">
        <v>47</v>
      </c>
      <c r="I7969" s="2">
        <v>1</v>
      </c>
      <c r="J7969" t="s">
        <v>11</v>
      </c>
      <c r="K7969" s="21">
        <f>INDEX(LISTAS!$H:$Q,MATCH(BASE!H7969,LISTAS!$G:$G,0),MATCH(BASE!J7969,LISTAS!$H$3:$Q$3,0))*Tabela3[[#This Row],[QUANTIDADE]]</f>
        <v>16</v>
      </c>
      <c r="L7969" s="2" t="str">
        <f>TEXT(Tabela3[[#This Row],[DATA]],"MM")</f>
        <v>06</v>
      </c>
      <c r="M7969" s="2">
        <f>WEEKNUM(Tabela3[[#This Row],[DATA]])</f>
        <v>23</v>
      </c>
      <c r="N7969" s="18">
        <f>YEAR(Tabela3[[#This Row],[DATA]])</f>
        <v>2023</v>
      </c>
    </row>
    <row r="7970" spans="2:14">
      <c r="B7970" s="1">
        <v>45083</v>
      </c>
      <c r="C7970">
        <v>15479</v>
      </c>
      <c r="D7970">
        <f>COUNTIF(C$4:C7970,Tabela3[[#This Row],[COMANDA]])</f>
        <v>2</v>
      </c>
      <c r="E7970" t="s">
        <v>89</v>
      </c>
      <c r="F7970" t="s">
        <v>375</v>
      </c>
      <c r="G7970" t="s">
        <v>9</v>
      </c>
      <c r="H7970" t="s">
        <v>136</v>
      </c>
      <c r="I7970" s="2">
        <v>1</v>
      </c>
      <c r="J7970" t="s">
        <v>11</v>
      </c>
      <c r="K7970" s="21">
        <f>INDEX(LISTAS!$H:$Q,MATCH(BASE!H7970,LISTAS!$G:$G,0),MATCH(BASE!J7970,LISTAS!$H$3:$Q$3,0))*Tabela3[[#This Row],[QUANTIDADE]]</f>
        <v>4</v>
      </c>
      <c r="L7970" s="2" t="str">
        <f>TEXT(Tabela3[[#This Row],[DATA]],"MM")</f>
        <v>06</v>
      </c>
      <c r="M7970" s="2">
        <f>WEEKNUM(Tabela3[[#This Row],[DATA]])</f>
        <v>23</v>
      </c>
      <c r="N7970" s="18">
        <f>YEAR(Tabela3[[#This Row],[DATA]])</f>
        <v>2023</v>
      </c>
    </row>
    <row r="7971" spans="2:14">
      <c r="B7971" s="1">
        <v>45083</v>
      </c>
      <c r="C7971">
        <v>15480</v>
      </c>
      <c r="D7971">
        <f>COUNTIF(C$4:C7971,Tabela3[[#This Row],[COMANDA]])</f>
        <v>1</v>
      </c>
      <c r="E7971" t="s">
        <v>90</v>
      </c>
      <c r="F7971" t="s">
        <v>100</v>
      </c>
      <c r="G7971" t="s">
        <v>8</v>
      </c>
      <c r="H7971" t="s">
        <v>47</v>
      </c>
      <c r="I7971" s="2">
        <v>1</v>
      </c>
      <c r="J7971" t="s">
        <v>11</v>
      </c>
      <c r="K7971" s="21">
        <f>INDEX(LISTAS!$H:$Q,MATCH(BASE!H7971,LISTAS!$G:$G,0),MATCH(BASE!J7971,LISTAS!$H$3:$Q$3,0))*Tabela3[[#This Row],[QUANTIDADE]]</f>
        <v>16</v>
      </c>
      <c r="L7971" s="2" t="str">
        <f>TEXT(Tabela3[[#This Row],[DATA]],"MM")</f>
        <v>06</v>
      </c>
      <c r="M7971" s="2">
        <f>WEEKNUM(Tabela3[[#This Row],[DATA]])</f>
        <v>23</v>
      </c>
      <c r="N7971" s="18">
        <f>YEAR(Tabela3[[#This Row],[DATA]])</f>
        <v>2023</v>
      </c>
    </row>
    <row r="7972" spans="2:14">
      <c r="B7972" s="1">
        <v>45083</v>
      </c>
      <c r="C7972">
        <v>15481</v>
      </c>
      <c r="D7972">
        <f>COUNTIF(C$4:C7972,Tabela3[[#This Row],[COMANDA]])</f>
        <v>1</v>
      </c>
      <c r="E7972" t="s">
        <v>90</v>
      </c>
      <c r="G7972" t="s">
        <v>8</v>
      </c>
      <c r="H7972" t="s">
        <v>84</v>
      </c>
      <c r="I7972" s="2">
        <v>1</v>
      </c>
      <c r="J7972" t="s">
        <v>11</v>
      </c>
      <c r="K7972" s="21">
        <f>INDEX(LISTAS!$H:$Q,MATCH(BASE!H7972,LISTAS!$G:$G,0),MATCH(BASE!J7972,LISTAS!$H$3:$Q$3,0))*Tabela3[[#This Row],[QUANTIDADE]]</f>
        <v>16</v>
      </c>
      <c r="L7972" s="2" t="str">
        <f>TEXT(Tabela3[[#This Row],[DATA]],"MM")</f>
        <v>06</v>
      </c>
      <c r="M7972" s="2">
        <f>WEEKNUM(Tabela3[[#This Row],[DATA]])</f>
        <v>23</v>
      </c>
      <c r="N7972" s="18">
        <f>YEAR(Tabela3[[#This Row],[DATA]])</f>
        <v>2023</v>
      </c>
    </row>
    <row r="7973" spans="2:14">
      <c r="B7973" s="1">
        <v>45083</v>
      </c>
      <c r="C7973">
        <v>15482</v>
      </c>
      <c r="D7973">
        <f>COUNTIF(C$4:C7973,Tabela3[[#This Row],[COMANDA]])</f>
        <v>1</v>
      </c>
      <c r="E7973" t="s">
        <v>89</v>
      </c>
      <c r="F7973" t="s">
        <v>98</v>
      </c>
      <c r="G7973" t="s">
        <v>8</v>
      </c>
      <c r="H7973" t="s">
        <v>206</v>
      </c>
      <c r="I7973" s="2">
        <v>1</v>
      </c>
      <c r="J7973" t="s">
        <v>11</v>
      </c>
      <c r="K7973" s="21">
        <f>INDEX(LISTAS!$H:$Q,MATCH(BASE!H7973,LISTAS!$G:$G,0),MATCH(BASE!J7973,LISTAS!$H$3:$Q$3,0))*Tabela3[[#This Row],[QUANTIDADE]]</f>
        <v>18</v>
      </c>
      <c r="L7973" s="2" t="str">
        <f>TEXT(Tabela3[[#This Row],[DATA]],"MM")</f>
        <v>06</v>
      </c>
      <c r="M7973" s="2">
        <f>WEEKNUM(Tabela3[[#This Row],[DATA]])</f>
        <v>23</v>
      </c>
      <c r="N7973" s="18">
        <f>YEAR(Tabela3[[#This Row],[DATA]])</f>
        <v>2023</v>
      </c>
    </row>
    <row r="7974" spans="2:14">
      <c r="B7974" s="1">
        <v>45083</v>
      </c>
      <c r="C7974">
        <v>15482</v>
      </c>
      <c r="D7974">
        <f>COUNTIF(C$4:C7974,Tabela3[[#This Row],[COMANDA]])</f>
        <v>2</v>
      </c>
      <c r="E7974" t="s">
        <v>89</v>
      </c>
      <c r="F7974" t="s">
        <v>98</v>
      </c>
      <c r="G7974" t="s">
        <v>9</v>
      </c>
      <c r="H7974" t="s">
        <v>142</v>
      </c>
      <c r="I7974" s="2">
        <v>1</v>
      </c>
      <c r="J7974" t="s">
        <v>11</v>
      </c>
      <c r="K7974" s="21">
        <f>INDEX(LISTAS!$H:$Q,MATCH(BASE!H7974,LISTAS!$G:$G,0),MATCH(BASE!J7974,LISTAS!$H$3:$Q$3,0))*Tabela3[[#This Row],[QUANTIDADE]]</f>
        <v>6</v>
      </c>
      <c r="L7974" s="2" t="str">
        <f>TEXT(Tabela3[[#This Row],[DATA]],"MM")</f>
        <v>06</v>
      </c>
      <c r="M7974" s="2">
        <f>WEEKNUM(Tabela3[[#This Row],[DATA]])</f>
        <v>23</v>
      </c>
      <c r="N7974" s="18">
        <f>YEAR(Tabela3[[#This Row],[DATA]])</f>
        <v>2023</v>
      </c>
    </row>
    <row r="7975" spans="2:14">
      <c r="B7975" s="1">
        <v>45083</v>
      </c>
      <c r="C7975">
        <v>15483</v>
      </c>
      <c r="D7975">
        <f>COUNTIF(C$4:C7975,Tabela3[[#This Row],[COMANDA]])</f>
        <v>1</v>
      </c>
      <c r="E7975" t="s">
        <v>90</v>
      </c>
      <c r="F7975" t="s">
        <v>375</v>
      </c>
      <c r="G7975" t="s">
        <v>8</v>
      </c>
      <c r="H7975" t="s">
        <v>211</v>
      </c>
      <c r="I7975" s="2">
        <v>1</v>
      </c>
      <c r="J7975" t="s">
        <v>12</v>
      </c>
      <c r="K7975" s="21">
        <f>INDEX(LISTAS!$H:$Q,MATCH(BASE!H7975,LISTAS!$G:$G,0),MATCH(BASE!J7975,LISTAS!$H$3:$Q$3,0))*Tabela3[[#This Row],[QUANTIDADE]]</f>
        <v>18</v>
      </c>
      <c r="L7975" s="2" t="str">
        <f>TEXT(Tabela3[[#This Row],[DATA]],"MM")</f>
        <v>06</v>
      </c>
      <c r="M7975" s="2">
        <f>WEEKNUM(Tabela3[[#This Row],[DATA]])</f>
        <v>23</v>
      </c>
      <c r="N7975" s="18">
        <f>YEAR(Tabela3[[#This Row],[DATA]])</f>
        <v>2023</v>
      </c>
    </row>
    <row r="7976" spans="2:14">
      <c r="B7976" s="1">
        <v>45083</v>
      </c>
      <c r="C7976">
        <v>15484</v>
      </c>
      <c r="D7976">
        <f>COUNTIF(C$4:C7976,Tabela3[[#This Row],[COMANDA]])</f>
        <v>1</v>
      </c>
      <c r="E7976" t="s">
        <v>89</v>
      </c>
      <c r="F7976" t="s">
        <v>100</v>
      </c>
      <c r="G7976" t="s">
        <v>8</v>
      </c>
      <c r="H7976" t="s">
        <v>204</v>
      </c>
      <c r="I7976" s="2">
        <v>1</v>
      </c>
      <c r="J7976" t="s">
        <v>11</v>
      </c>
      <c r="K7976" s="21">
        <f>INDEX(LISTAS!$H:$Q,MATCH(BASE!H7976,LISTAS!$G:$G,0),MATCH(BASE!J7976,LISTAS!$H$3:$Q$3,0))*Tabela3[[#This Row],[QUANTIDADE]]</f>
        <v>18</v>
      </c>
      <c r="L7976" s="2" t="str">
        <f>TEXT(Tabela3[[#This Row],[DATA]],"MM")</f>
        <v>06</v>
      </c>
      <c r="M7976" s="2">
        <f>WEEKNUM(Tabela3[[#This Row],[DATA]])</f>
        <v>23</v>
      </c>
      <c r="N7976" s="18">
        <f>YEAR(Tabela3[[#This Row],[DATA]])</f>
        <v>2023</v>
      </c>
    </row>
    <row r="7977" spans="2:14">
      <c r="B7977" s="1">
        <v>45083</v>
      </c>
      <c r="C7977">
        <v>15484</v>
      </c>
      <c r="D7977">
        <f>COUNTIF(C$4:C7977,Tabela3[[#This Row],[COMANDA]])</f>
        <v>2</v>
      </c>
      <c r="E7977" t="s">
        <v>89</v>
      </c>
      <c r="F7977" t="s">
        <v>100</v>
      </c>
      <c r="G7977" t="s">
        <v>8</v>
      </c>
      <c r="H7977" t="s">
        <v>47</v>
      </c>
      <c r="I7977" s="2">
        <v>1</v>
      </c>
      <c r="J7977" t="s">
        <v>11</v>
      </c>
      <c r="K7977" s="21">
        <f>INDEX(LISTAS!$H:$Q,MATCH(BASE!H7977,LISTAS!$G:$G,0),MATCH(BASE!J7977,LISTAS!$H$3:$Q$3,0))*Tabela3[[#This Row],[QUANTIDADE]]</f>
        <v>16</v>
      </c>
      <c r="L7977" s="2" t="str">
        <f>TEXT(Tabela3[[#This Row],[DATA]],"MM")</f>
        <v>06</v>
      </c>
      <c r="M7977" s="2">
        <f>WEEKNUM(Tabela3[[#This Row],[DATA]])</f>
        <v>23</v>
      </c>
      <c r="N7977" s="18">
        <f>YEAR(Tabela3[[#This Row],[DATA]])</f>
        <v>2023</v>
      </c>
    </row>
    <row r="7978" spans="2:14">
      <c r="B7978" s="1">
        <v>45083</v>
      </c>
      <c r="C7978">
        <v>15485</v>
      </c>
      <c r="D7978">
        <f>COUNTIF(C$4:C7978,Tabela3[[#This Row],[COMANDA]])</f>
        <v>1</v>
      </c>
      <c r="E7978" t="s">
        <v>90</v>
      </c>
      <c r="F7978" t="s">
        <v>100</v>
      </c>
      <c r="G7978" t="s">
        <v>8</v>
      </c>
      <c r="H7978" t="s">
        <v>47</v>
      </c>
      <c r="I7978" s="2">
        <v>1</v>
      </c>
      <c r="J7978" t="s">
        <v>11</v>
      </c>
      <c r="K7978" s="21">
        <f>INDEX(LISTAS!$H:$Q,MATCH(BASE!H7978,LISTAS!$G:$G,0),MATCH(BASE!J7978,LISTAS!$H$3:$Q$3,0))*Tabela3[[#This Row],[QUANTIDADE]]</f>
        <v>16</v>
      </c>
      <c r="L7978" s="2" t="str">
        <f>TEXT(Tabela3[[#This Row],[DATA]],"MM")</f>
        <v>06</v>
      </c>
      <c r="M7978" s="2">
        <f>WEEKNUM(Tabela3[[#This Row],[DATA]])</f>
        <v>23</v>
      </c>
      <c r="N7978" s="18">
        <f>YEAR(Tabela3[[#This Row],[DATA]])</f>
        <v>2023</v>
      </c>
    </row>
    <row r="7979" spans="2:14">
      <c r="B7979" s="1">
        <v>45083</v>
      </c>
      <c r="C7979">
        <v>15485</v>
      </c>
      <c r="D7979">
        <f>COUNTIF(C$4:C7979,Tabela3[[#This Row],[COMANDA]])</f>
        <v>2</v>
      </c>
      <c r="E7979" t="s">
        <v>90</v>
      </c>
      <c r="F7979" t="s">
        <v>98</v>
      </c>
      <c r="G7979" t="s">
        <v>8</v>
      </c>
      <c r="H7979" t="s">
        <v>47</v>
      </c>
      <c r="I7979" s="2">
        <v>1</v>
      </c>
      <c r="J7979" t="s">
        <v>11</v>
      </c>
      <c r="K7979" s="21">
        <f>INDEX(LISTAS!$H:$Q,MATCH(BASE!H7979,LISTAS!$G:$G,0),MATCH(BASE!J7979,LISTAS!$H$3:$Q$3,0))*Tabela3[[#This Row],[QUANTIDADE]]</f>
        <v>16</v>
      </c>
      <c r="L7979" s="2" t="str">
        <f>TEXT(Tabela3[[#This Row],[DATA]],"MM")</f>
        <v>06</v>
      </c>
      <c r="M7979" s="2">
        <f>WEEKNUM(Tabela3[[#This Row],[DATA]])</f>
        <v>23</v>
      </c>
      <c r="N7979" s="18">
        <f>YEAR(Tabela3[[#This Row],[DATA]])</f>
        <v>2023</v>
      </c>
    </row>
    <row r="7980" spans="2:14">
      <c r="B7980" s="1">
        <v>45083</v>
      </c>
      <c r="C7980">
        <v>15485</v>
      </c>
      <c r="D7980">
        <f>COUNTIF(C$4:C7980,Tabela3[[#This Row],[COMANDA]])</f>
        <v>3</v>
      </c>
      <c r="E7980" t="s">
        <v>1</v>
      </c>
      <c r="F7980" t="s">
        <v>375</v>
      </c>
      <c r="G7980" t="s">
        <v>10</v>
      </c>
      <c r="H7980" t="s">
        <v>225</v>
      </c>
      <c r="I7980" s="2">
        <v>1</v>
      </c>
      <c r="J7980" t="s">
        <v>11</v>
      </c>
      <c r="K7980" s="21">
        <f>INDEX(LISTAS!$H:$Q,MATCH(BASE!H7980,LISTAS!$G:$G,0),MATCH(BASE!J7980,LISTAS!$H$3:$Q$3,0))*Tabela3[[#This Row],[QUANTIDADE]]</f>
        <v>12</v>
      </c>
      <c r="L7980" s="2" t="str">
        <f>TEXT(Tabela3[[#This Row],[DATA]],"MM")</f>
        <v>06</v>
      </c>
      <c r="M7980" s="2">
        <f>WEEKNUM(Tabela3[[#This Row],[DATA]])</f>
        <v>23</v>
      </c>
      <c r="N7980" s="18">
        <f>YEAR(Tabela3[[#This Row],[DATA]])</f>
        <v>2023</v>
      </c>
    </row>
    <row r="7981" spans="2:14">
      <c r="B7981" s="1">
        <v>45083</v>
      </c>
      <c r="C7981">
        <v>15486</v>
      </c>
      <c r="D7981">
        <f>COUNTIF(C$4:C7981,Tabela3[[#This Row],[COMANDA]])</f>
        <v>1</v>
      </c>
      <c r="E7981" t="s">
        <v>90</v>
      </c>
      <c r="F7981" t="s">
        <v>375</v>
      </c>
      <c r="G7981" t="s">
        <v>8</v>
      </c>
      <c r="H7981" t="s">
        <v>84</v>
      </c>
      <c r="I7981" s="2">
        <v>1</v>
      </c>
      <c r="J7981" t="s">
        <v>11</v>
      </c>
      <c r="K7981" s="21">
        <f>INDEX(LISTAS!$H:$Q,MATCH(BASE!H7981,LISTAS!$G:$G,0),MATCH(BASE!J7981,LISTAS!$H$3:$Q$3,0))*Tabela3[[#This Row],[QUANTIDADE]]</f>
        <v>16</v>
      </c>
      <c r="L7981" s="2" t="str">
        <f>TEXT(Tabela3[[#This Row],[DATA]],"MM")</f>
        <v>06</v>
      </c>
      <c r="M7981" s="2">
        <f>WEEKNUM(Tabela3[[#This Row],[DATA]])</f>
        <v>23</v>
      </c>
      <c r="N7981" s="18">
        <f>YEAR(Tabela3[[#This Row],[DATA]])</f>
        <v>2023</v>
      </c>
    </row>
    <row r="7982" spans="2:14">
      <c r="B7982" s="1">
        <v>45083</v>
      </c>
      <c r="C7982">
        <v>15487</v>
      </c>
      <c r="D7982">
        <f>COUNTIF(C$4:C7982,Tabela3[[#This Row],[COMANDA]])</f>
        <v>1</v>
      </c>
      <c r="E7982" t="s">
        <v>90</v>
      </c>
      <c r="F7982" t="s">
        <v>98</v>
      </c>
      <c r="G7982" t="s">
        <v>8</v>
      </c>
      <c r="H7982" t="s">
        <v>204</v>
      </c>
      <c r="I7982" s="2">
        <v>1</v>
      </c>
      <c r="J7982" t="s">
        <v>11</v>
      </c>
      <c r="K7982" s="21">
        <f>INDEX(LISTAS!$H:$Q,MATCH(BASE!H7982,LISTAS!$G:$G,0),MATCH(BASE!J7982,LISTAS!$H$3:$Q$3,0))*Tabela3[[#This Row],[QUANTIDADE]]</f>
        <v>18</v>
      </c>
      <c r="L7982" s="2" t="str">
        <f>TEXT(Tabela3[[#This Row],[DATA]],"MM")</f>
        <v>06</v>
      </c>
      <c r="M7982" s="2">
        <f>WEEKNUM(Tabela3[[#This Row],[DATA]])</f>
        <v>23</v>
      </c>
      <c r="N7982" s="18">
        <f>YEAR(Tabela3[[#This Row],[DATA]])</f>
        <v>2023</v>
      </c>
    </row>
    <row r="7983" spans="2:14">
      <c r="B7983" s="1">
        <v>45083</v>
      </c>
      <c r="C7983">
        <v>15487</v>
      </c>
      <c r="D7983">
        <f>COUNTIF(C$4:C7983,Tabela3[[#This Row],[COMANDA]])</f>
        <v>2</v>
      </c>
      <c r="E7983" t="s">
        <v>90</v>
      </c>
      <c r="F7983" t="s">
        <v>98</v>
      </c>
      <c r="G7983" t="s">
        <v>8</v>
      </c>
      <c r="H7983" t="s">
        <v>203</v>
      </c>
      <c r="I7983" s="2">
        <v>1</v>
      </c>
      <c r="J7983" t="s">
        <v>11</v>
      </c>
      <c r="K7983" s="21">
        <f>INDEX(LISTAS!$H:$Q,MATCH(BASE!H7983,LISTAS!$G:$G,0),MATCH(BASE!J7983,LISTAS!$H$3:$Q$3,0))*Tabela3[[#This Row],[QUANTIDADE]]</f>
        <v>20</v>
      </c>
      <c r="L7983" s="2" t="str">
        <f>TEXT(Tabela3[[#This Row],[DATA]],"MM")</f>
        <v>06</v>
      </c>
      <c r="M7983" s="2">
        <f>WEEKNUM(Tabela3[[#This Row],[DATA]])</f>
        <v>23</v>
      </c>
      <c r="N7983" s="18">
        <f>YEAR(Tabela3[[#This Row],[DATA]])</f>
        <v>2023</v>
      </c>
    </row>
    <row r="7984" spans="2:14">
      <c r="B7984" s="1">
        <v>45083</v>
      </c>
      <c r="C7984">
        <v>15488</v>
      </c>
      <c r="D7984">
        <f>COUNTIF(C$4:C7984,Tabela3[[#This Row],[COMANDA]])</f>
        <v>1</v>
      </c>
      <c r="E7984" t="s">
        <v>90</v>
      </c>
      <c r="F7984" t="s">
        <v>100</v>
      </c>
      <c r="G7984" t="s">
        <v>8</v>
      </c>
      <c r="H7984" t="s">
        <v>39</v>
      </c>
      <c r="I7984" s="2">
        <v>1</v>
      </c>
      <c r="J7984" t="s">
        <v>11</v>
      </c>
      <c r="K7984" s="21">
        <f>INDEX(LISTAS!$H:$Q,MATCH(BASE!H7984,LISTAS!$G:$G,0),MATCH(BASE!J7984,LISTAS!$H$3:$Q$3,0))*Tabela3[[#This Row],[QUANTIDADE]]</f>
        <v>12</v>
      </c>
      <c r="L7984" s="2" t="str">
        <f>TEXT(Tabela3[[#This Row],[DATA]],"MM")</f>
        <v>06</v>
      </c>
      <c r="M7984" s="2">
        <f>WEEKNUM(Tabela3[[#This Row],[DATA]])</f>
        <v>23</v>
      </c>
      <c r="N7984" s="18">
        <f>YEAR(Tabela3[[#This Row],[DATA]])</f>
        <v>2023</v>
      </c>
    </row>
    <row r="7985" spans="2:14">
      <c r="B7985" s="1">
        <v>45083</v>
      </c>
      <c r="C7985">
        <v>15489</v>
      </c>
      <c r="D7985">
        <f>COUNTIF(C$4:C7985,Tabela3[[#This Row],[COMANDA]])</f>
        <v>1</v>
      </c>
      <c r="E7985" t="s">
        <v>90</v>
      </c>
      <c r="F7985" t="s">
        <v>99</v>
      </c>
      <c r="G7985" t="s">
        <v>8</v>
      </c>
      <c r="H7985" t="s">
        <v>206</v>
      </c>
      <c r="I7985" s="2">
        <v>1</v>
      </c>
      <c r="J7985" t="s">
        <v>11</v>
      </c>
      <c r="K7985" s="21">
        <f>INDEX(LISTAS!$H:$Q,MATCH(BASE!H7985,LISTAS!$G:$G,0),MATCH(BASE!J7985,LISTAS!$H$3:$Q$3,0))*Tabela3[[#This Row],[QUANTIDADE]]</f>
        <v>18</v>
      </c>
      <c r="L7985" s="2" t="str">
        <f>TEXT(Tabela3[[#This Row],[DATA]],"MM")</f>
        <v>06</v>
      </c>
      <c r="M7985" s="2">
        <f>WEEKNUM(Tabela3[[#This Row],[DATA]])</f>
        <v>23</v>
      </c>
      <c r="N7985" s="18">
        <f>YEAR(Tabela3[[#This Row],[DATA]])</f>
        <v>2023</v>
      </c>
    </row>
    <row r="7986" spans="2:14">
      <c r="B7986" s="1">
        <v>45083</v>
      </c>
      <c r="C7986">
        <v>15490</v>
      </c>
      <c r="D7986">
        <f>COUNTIF(C$4:C7986,Tabela3[[#This Row],[COMANDA]])</f>
        <v>1</v>
      </c>
      <c r="E7986" t="s">
        <v>89</v>
      </c>
      <c r="F7986" t="s">
        <v>99</v>
      </c>
      <c r="G7986" t="s">
        <v>8</v>
      </c>
      <c r="H7986" t="s">
        <v>202</v>
      </c>
      <c r="I7986" s="2">
        <v>1</v>
      </c>
      <c r="J7986" t="s">
        <v>11</v>
      </c>
      <c r="K7986" s="21">
        <f>INDEX(LISTAS!$H:$Q,MATCH(BASE!H7986,LISTAS!$G:$G,0),MATCH(BASE!J7986,LISTAS!$H$3:$Q$3,0))*Tabela3[[#This Row],[QUANTIDADE]]</f>
        <v>20</v>
      </c>
      <c r="L7986" s="2" t="str">
        <f>TEXT(Tabela3[[#This Row],[DATA]],"MM")</f>
        <v>06</v>
      </c>
      <c r="M7986" s="2">
        <f>WEEKNUM(Tabela3[[#This Row],[DATA]])</f>
        <v>23</v>
      </c>
      <c r="N7986" s="18">
        <f>YEAR(Tabela3[[#This Row],[DATA]])</f>
        <v>2023</v>
      </c>
    </row>
    <row r="7987" spans="2:14">
      <c r="B7987" s="1">
        <v>45083</v>
      </c>
      <c r="C7987">
        <v>15491</v>
      </c>
      <c r="D7987">
        <f>COUNTIF(C$4:C7987,Tabela3[[#This Row],[COMANDA]])</f>
        <v>1</v>
      </c>
      <c r="E7987" t="s">
        <v>90</v>
      </c>
      <c r="F7987" t="s">
        <v>100</v>
      </c>
      <c r="G7987" t="s">
        <v>8</v>
      </c>
      <c r="H7987" t="s">
        <v>43</v>
      </c>
      <c r="I7987" s="2">
        <v>1</v>
      </c>
      <c r="J7987" t="s">
        <v>11</v>
      </c>
      <c r="K7987" s="21">
        <f>INDEX(LISTAS!$H:$Q,MATCH(BASE!H7987,LISTAS!$G:$G,0),MATCH(BASE!J7987,LISTAS!$H$3:$Q$3,0))*Tabela3[[#This Row],[QUANTIDADE]]</f>
        <v>18</v>
      </c>
      <c r="L7987" s="2" t="str">
        <f>TEXT(Tabela3[[#This Row],[DATA]],"MM")</f>
        <v>06</v>
      </c>
      <c r="M7987" s="2">
        <f>WEEKNUM(Tabela3[[#This Row],[DATA]])</f>
        <v>23</v>
      </c>
      <c r="N7987" s="18">
        <f>YEAR(Tabela3[[#This Row],[DATA]])</f>
        <v>2023</v>
      </c>
    </row>
    <row r="7988" spans="2:14">
      <c r="B7988" s="1">
        <v>45083</v>
      </c>
      <c r="C7988">
        <v>15491</v>
      </c>
      <c r="D7988">
        <f>COUNTIF(C$4:C7988,Tabela3[[#This Row],[COMANDA]])</f>
        <v>2</v>
      </c>
      <c r="E7988" t="s">
        <v>90</v>
      </c>
      <c r="F7988" t="s">
        <v>100</v>
      </c>
      <c r="G7988" t="s">
        <v>8</v>
      </c>
      <c r="H7988" t="s">
        <v>204</v>
      </c>
      <c r="I7988" s="2">
        <v>1</v>
      </c>
      <c r="J7988" t="s">
        <v>11</v>
      </c>
      <c r="K7988" s="21">
        <f>INDEX(LISTAS!$H:$Q,MATCH(BASE!H7988,LISTAS!$G:$G,0),MATCH(BASE!J7988,LISTAS!$H$3:$Q$3,0))*Tabela3[[#This Row],[QUANTIDADE]]</f>
        <v>18</v>
      </c>
      <c r="L7988" s="2" t="str">
        <f>TEXT(Tabela3[[#This Row],[DATA]],"MM")</f>
        <v>06</v>
      </c>
      <c r="M7988" s="2">
        <f>WEEKNUM(Tabela3[[#This Row],[DATA]])</f>
        <v>23</v>
      </c>
      <c r="N7988" s="18">
        <f>YEAR(Tabela3[[#This Row],[DATA]])</f>
        <v>2023</v>
      </c>
    </row>
    <row r="7989" spans="2:14">
      <c r="B7989" s="1">
        <v>45083</v>
      </c>
      <c r="C7989">
        <v>15491</v>
      </c>
      <c r="D7989">
        <f>COUNTIF(C$4:C7989,Tabela3[[#This Row],[COMANDA]])</f>
        <v>3</v>
      </c>
      <c r="E7989" t="s">
        <v>90</v>
      </c>
      <c r="F7989" t="s">
        <v>100</v>
      </c>
      <c r="G7989" t="s">
        <v>9</v>
      </c>
      <c r="H7989" t="s">
        <v>138</v>
      </c>
      <c r="I7989" s="2">
        <v>2</v>
      </c>
      <c r="J7989" t="s">
        <v>11</v>
      </c>
      <c r="K7989" s="21">
        <f>INDEX(LISTAS!$H:$Q,MATCH(BASE!H7989,LISTAS!$G:$G,0),MATCH(BASE!J7989,LISTAS!$H$3:$Q$3,0))*Tabela3[[#This Row],[QUANTIDADE]]</f>
        <v>8</v>
      </c>
      <c r="L7989" s="2" t="str">
        <f>TEXT(Tabela3[[#This Row],[DATA]],"MM")</f>
        <v>06</v>
      </c>
      <c r="M7989" s="2">
        <f>WEEKNUM(Tabela3[[#This Row],[DATA]])</f>
        <v>23</v>
      </c>
      <c r="N7989" s="18">
        <f>YEAR(Tabela3[[#This Row],[DATA]])</f>
        <v>2023</v>
      </c>
    </row>
    <row r="7990" spans="2:14">
      <c r="B7990" s="1">
        <v>45083</v>
      </c>
      <c r="C7990">
        <v>15492</v>
      </c>
      <c r="D7990">
        <f>COUNTIF(C$4:C7990,Tabela3[[#This Row],[COMANDA]])</f>
        <v>1</v>
      </c>
      <c r="E7990" t="s">
        <v>89</v>
      </c>
      <c r="F7990" t="s">
        <v>98</v>
      </c>
      <c r="G7990" t="s">
        <v>8</v>
      </c>
      <c r="H7990" t="s">
        <v>40</v>
      </c>
      <c r="I7990" s="2">
        <v>2</v>
      </c>
      <c r="J7990" t="s">
        <v>11</v>
      </c>
      <c r="K7990" s="21">
        <f>INDEX(LISTAS!$H:$Q,MATCH(BASE!H7990,LISTAS!$G:$G,0),MATCH(BASE!J7990,LISTAS!$H$3:$Q$3,0))*Tabela3[[#This Row],[QUANTIDADE]]</f>
        <v>28</v>
      </c>
      <c r="L7990" s="2" t="str">
        <f>TEXT(Tabela3[[#This Row],[DATA]],"MM")</f>
        <v>06</v>
      </c>
      <c r="M7990" s="2">
        <f>WEEKNUM(Tabela3[[#This Row],[DATA]])</f>
        <v>23</v>
      </c>
      <c r="N7990" s="18">
        <f>YEAR(Tabela3[[#This Row],[DATA]])</f>
        <v>2023</v>
      </c>
    </row>
    <row r="7991" spans="2:14">
      <c r="B7991" s="1">
        <v>45083</v>
      </c>
      <c r="C7991">
        <v>15492</v>
      </c>
      <c r="D7991">
        <f>COUNTIF(C$4:C7991,Tabela3[[#This Row],[COMANDA]])</f>
        <v>2</v>
      </c>
      <c r="E7991" t="s">
        <v>89</v>
      </c>
      <c r="F7991" t="s">
        <v>98</v>
      </c>
      <c r="G7991" t="s">
        <v>8</v>
      </c>
      <c r="H7991" t="s">
        <v>209</v>
      </c>
      <c r="I7991" s="2">
        <v>1</v>
      </c>
      <c r="J7991" t="s">
        <v>11</v>
      </c>
      <c r="K7991" s="21">
        <f>INDEX(LISTAS!$H:$Q,MATCH(BASE!H7991,LISTAS!$G:$G,0),MATCH(BASE!J7991,LISTAS!$H$3:$Q$3,0))*Tabela3[[#This Row],[QUANTIDADE]]</f>
        <v>8</v>
      </c>
      <c r="L7991" s="2" t="str">
        <f>TEXT(Tabela3[[#This Row],[DATA]],"MM")</f>
        <v>06</v>
      </c>
      <c r="M7991" s="2">
        <f>WEEKNUM(Tabela3[[#This Row],[DATA]])</f>
        <v>23</v>
      </c>
      <c r="N7991" s="18">
        <f>YEAR(Tabela3[[#This Row],[DATA]])</f>
        <v>2023</v>
      </c>
    </row>
    <row r="7992" spans="2:14">
      <c r="B7992" s="1">
        <v>45083</v>
      </c>
      <c r="C7992">
        <v>15493</v>
      </c>
      <c r="D7992">
        <f>COUNTIF(C$4:C7992,Tabela3[[#This Row],[COMANDA]])</f>
        <v>1</v>
      </c>
      <c r="E7992" t="s">
        <v>90</v>
      </c>
      <c r="F7992" t="s">
        <v>375</v>
      </c>
      <c r="G7992" t="s">
        <v>8</v>
      </c>
      <c r="H7992" t="s">
        <v>206</v>
      </c>
      <c r="I7992" s="2">
        <v>1</v>
      </c>
      <c r="J7992" t="s">
        <v>11</v>
      </c>
      <c r="K7992" s="21">
        <f>INDEX(LISTAS!$H:$Q,MATCH(BASE!H7992,LISTAS!$G:$G,0),MATCH(BASE!J7992,LISTAS!$H$3:$Q$3,0))*Tabela3[[#This Row],[QUANTIDADE]]</f>
        <v>18</v>
      </c>
      <c r="L7992" s="2" t="str">
        <f>TEXT(Tabela3[[#This Row],[DATA]],"MM")</f>
        <v>06</v>
      </c>
      <c r="M7992" s="2">
        <f>WEEKNUM(Tabela3[[#This Row],[DATA]])</f>
        <v>23</v>
      </c>
      <c r="N7992" s="18">
        <f>YEAR(Tabela3[[#This Row],[DATA]])</f>
        <v>2023</v>
      </c>
    </row>
    <row r="7993" spans="2:14">
      <c r="B7993" s="1">
        <v>45083</v>
      </c>
      <c r="C7993">
        <v>15493</v>
      </c>
      <c r="D7993">
        <f>COUNTIF(C$4:C7993,Tabela3[[#This Row],[COMANDA]])</f>
        <v>2</v>
      </c>
      <c r="E7993" t="s">
        <v>90</v>
      </c>
      <c r="F7993" t="s">
        <v>375</v>
      </c>
      <c r="G7993" t="s">
        <v>61</v>
      </c>
      <c r="H7993" t="s">
        <v>163</v>
      </c>
      <c r="I7993" s="2">
        <v>1</v>
      </c>
      <c r="J7993" t="s">
        <v>11</v>
      </c>
      <c r="K7993" s="21">
        <f>INDEX(LISTAS!$H:$Q,MATCH(BASE!H7993,LISTAS!$G:$G,0),MATCH(BASE!J7993,LISTAS!$H$3:$Q$3,0))*Tabela3[[#This Row],[QUANTIDADE]]</f>
        <v>4</v>
      </c>
      <c r="L7993" s="2" t="str">
        <f>TEXT(Tabela3[[#This Row],[DATA]],"MM")</f>
        <v>06</v>
      </c>
      <c r="M7993" s="2">
        <f>WEEKNUM(Tabela3[[#This Row],[DATA]])</f>
        <v>23</v>
      </c>
      <c r="N7993" s="18">
        <f>YEAR(Tabela3[[#This Row],[DATA]])</f>
        <v>2023</v>
      </c>
    </row>
    <row r="7994" spans="2:14">
      <c r="B7994" s="1">
        <v>45083</v>
      </c>
      <c r="C7994">
        <v>15493</v>
      </c>
      <c r="D7994">
        <f>COUNTIF(C$4:C7994,Tabela3[[#This Row],[COMANDA]])</f>
        <v>3</v>
      </c>
      <c r="E7994" t="s">
        <v>90</v>
      </c>
      <c r="F7994" t="s">
        <v>375</v>
      </c>
      <c r="G7994" t="s">
        <v>9</v>
      </c>
      <c r="H7994" t="s">
        <v>59</v>
      </c>
      <c r="I7994" s="2">
        <v>1</v>
      </c>
      <c r="J7994" t="s">
        <v>11</v>
      </c>
      <c r="K7994" s="21">
        <f>INDEX(LISTAS!$H:$Q,MATCH(BASE!H7994,LISTAS!$G:$G,0),MATCH(BASE!J7994,LISTAS!$H$3:$Q$3,0))*Tabela3[[#This Row],[QUANTIDADE]]</f>
        <v>3</v>
      </c>
      <c r="L7994" s="2" t="str">
        <f>TEXT(Tabela3[[#This Row],[DATA]],"MM")</f>
        <v>06</v>
      </c>
      <c r="M7994" s="2">
        <f>WEEKNUM(Tabela3[[#This Row],[DATA]])</f>
        <v>23</v>
      </c>
      <c r="N7994" s="18">
        <f>YEAR(Tabela3[[#This Row],[DATA]])</f>
        <v>2023</v>
      </c>
    </row>
    <row r="7995" spans="2:14">
      <c r="B7995" s="1">
        <v>45083</v>
      </c>
      <c r="C7995">
        <v>15494</v>
      </c>
      <c r="D7995">
        <f>COUNTIF(C$4:C7995,Tabela3[[#This Row],[COMANDA]])</f>
        <v>1</v>
      </c>
      <c r="E7995" t="s">
        <v>89</v>
      </c>
      <c r="F7995" t="s">
        <v>98</v>
      </c>
      <c r="G7995" t="s">
        <v>8</v>
      </c>
      <c r="H7995" t="s">
        <v>211</v>
      </c>
      <c r="I7995" s="2">
        <v>1</v>
      </c>
      <c r="J7995" t="s">
        <v>11</v>
      </c>
      <c r="K7995" s="21">
        <f>INDEX(LISTAS!$H:$Q,MATCH(BASE!H7995,LISTAS!$G:$G,0),MATCH(BASE!J7995,LISTAS!$H$3:$Q$3,0))*Tabela3[[#This Row],[QUANTIDADE]]</f>
        <v>20</v>
      </c>
      <c r="L7995" s="2" t="str">
        <f>TEXT(Tabela3[[#This Row],[DATA]],"MM")</f>
        <v>06</v>
      </c>
      <c r="M7995" s="2">
        <f>WEEKNUM(Tabela3[[#This Row],[DATA]])</f>
        <v>23</v>
      </c>
      <c r="N7995" s="18">
        <f>YEAR(Tabela3[[#This Row],[DATA]])</f>
        <v>2023</v>
      </c>
    </row>
    <row r="7996" spans="2:14">
      <c r="B7996" s="1">
        <v>45083</v>
      </c>
      <c r="C7996">
        <v>15495</v>
      </c>
      <c r="D7996">
        <f>COUNTIF(C$4:C7996,Tabela3[[#This Row],[COMANDA]])</f>
        <v>1</v>
      </c>
      <c r="E7996" t="s">
        <v>90</v>
      </c>
      <c r="F7996" t="s">
        <v>99</v>
      </c>
      <c r="G7996" t="s">
        <v>8</v>
      </c>
      <c r="H7996" t="s">
        <v>203</v>
      </c>
      <c r="I7996" s="2">
        <v>1</v>
      </c>
      <c r="J7996" t="s">
        <v>11</v>
      </c>
      <c r="K7996" s="21">
        <f>INDEX(LISTAS!$H:$Q,MATCH(BASE!H7996,LISTAS!$G:$G,0),MATCH(BASE!J7996,LISTAS!$H$3:$Q$3,0))*Tabela3[[#This Row],[QUANTIDADE]]</f>
        <v>20</v>
      </c>
      <c r="L7996" s="2" t="str">
        <f>TEXT(Tabela3[[#This Row],[DATA]],"MM")</f>
        <v>06</v>
      </c>
      <c r="M7996" s="2">
        <f>WEEKNUM(Tabela3[[#This Row],[DATA]])</f>
        <v>23</v>
      </c>
      <c r="N7996" s="18">
        <f>YEAR(Tabela3[[#This Row],[DATA]])</f>
        <v>2023</v>
      </c>
    </row>
    <row r="7997" spans="2:14">
      <c r="B7997" s="1">
        <v>45083</v>
      </c>
      <c r="C7997">
        <v>15495</v>
      </c>
      <c r="D7997">
        <f>COUNTIF(C$4:C7997,Tabela3[[#This Row],[COMANDA]])</f>
        <v>2</v>
      </c>
      <c r="E7997" t="s">
        <v>90</v>
      </c>
      <c r="F7997" t="s">
        <v>99</v>
      </c>
      <c r="G7997" t="s">
        <v>9</v>
      </c>
      <c r="H7997" t="s">
        <v>132</v>
      </c>
      <c r="I7997" s="2">
        <v>1</v>
      </c>
      <c r="J7997" t="s">
        <v>11</v>
      </c>
      <c r="K7997" s="21">
        <f>INDEX(LISTAS!$H:$Q,MATCH(BASE!H7997,LISTAS!$G:$G,0),MATCH(BASE!J7997,LISTAS!$H$3:$Q$3,0))*Tabela3[[#This Row],[QUANTIDADE]]</f>
        <v>3</v>
      </c>
      <c r="L7997" s="2" t="str">
        <f>TEXT(Tabela3[[#This Row],[DATA]],"MM")</f>
        <v>06</v>
      </c>
      <c r="M7997" s="2">
        <f>WEEKNUM(Tabela3[[#This Row],[DATA]])</f>
        <v>23</v>
      </c>
      <c r="N7997" s="18">
        <f>YEAR(Tabela3[[#This Row],[DATA]])</f>
        <v>2023</v>
      </c>
    </row>
    <row r="7998" spans="2:14">
      <c r="B7998" s="1">
        <v>45083</v>
      </c>
      <c r="C7998">
        <v>15496</v>
      </c>
      <c r="D7998">
        <f>COUNTIF(C$4:C7998,Tabela3[[#This Row],[COMANDA]])</f>
        <v>1</v>
      </c>
      <c r="E7998" t="s">
        <v>90</v>
      </c>
      <c r="F7998" t="s">
        <v>99</v>
      </c>
      <c r="G7998" t="s">
        <v>8</v>
      </c>
      <c r="H7998" t="s">
        <v>204</v>
      </c>
      <c r="I7998" s="2">
        <v>1</v>
      </c>
      <c r="J7998" t="s">
        <v>11</v>
      </c>
      <c r="K7998" s="21">
        <f>INDEX(LISTAS!$H:$Q,MATCH(BASE!H7998,LISTAS!$G:$G,0),MATCH(BASE!J7998,LISTAS!$H$3:$Q$3,0))*Tabela3[[#This Row],[QUANTIDADE]]</f>
        <v>18</v>
      </c>
      <c r="L7998" s="2" t="str">
        <f>TEXT(Tabela3[[#This Row],[DATA]],"MM")</f>
        <v>06</v>
      </c>
      <c r="M7998" s="2">
        <f>WEEKNUM(Tabela3[[#This Row],[DATA]])</f>
        <v>23</v>
      </c>
      <c r="N7998" s="18">
        <f>YEAR(Tabela3[[#This Row],[DATA]])</f>
        <v>2023</v>
      </c>
    </row>
    <row r="7999" spans="2:14">
      <c r="B7999" s="1">
        <v>45083</v>
      </c>
      <c r="C7999">
        <v>15496</v>
      </c>
      <c r="D7999">
        <f>COUNTIF(C$4:C7999,Tabela3[[#This Row],[COMANDA]])</f>
        <v>2</v>
      </c>
      <c r="E7999" t="s">
        <v>90</v>
      </c>
      <c r="F7999" t="s">
        <v>99</v>
      </c>
      <c r="G7999" t="s">
        <v>61</v>
      </c>
      <c r="H7999" t="s">
        <v>199</v>
      </c>
      <c r="I7999" s="2">
        <v>1</v>
      </c>
      <c r="J7999" t="s">
        <v>11</v>
      </c>
      <c r="K7999" s="21">
        <f>INDEX(LISTAS!$H:$Q,MATCH(BASE!H7999,LISTAS!$G:$G,0),MATCH(BASE!J7999,LISTAS!$H$3:$Q$3,0))*Tabela3[[#This Row],[QUANTIDADE]]</f>
        <v>1</v>
      </c>
      <c r="L7999" s="2" t="str">
        <f>TEXT(Tabela3[[#This Row],[DATA]],"MM")</f>
        <v>06</v>
      </c>
      <c r="M7999" s="2">
        <f>WEEKNUM(Tabela3[[#This Row],[DATA]])</f>
        <v>23</v>
      </c>
      <c r="N7999" s="18">
        <f>YEAR(Tabela3[[#This Row],[DATA]])</f>
        <v>2023</v>
      </c>
    </row>
    <row r="8000" spans="2:14">
      <c r="B8000" s="1">
        <v>45083</v>
      </c>
      <c r="C8000">
        <v>15496</v>
      </c>
      <c r="D8000">
        <f>COUNTIF(C$4:C8000,Tabela3[[#This Row],[COMANDA]])</f>
        <v>3</v>
      </c>
      <c r="E8000" t="s">
        <v>90</v>
      </c>
      <c r="F8000" t="s">
        <v>98</v>
      </c>
      <c r="G8000" t="s">
        <v>8</v>
      </c>
      <c r="H8000" t="s">
        <v>204</v>
      </c>
      <c r="I8000" s="2">
        <v>1</v>
      </c>
      <c r="J8000" t="s">
        <v>11</v>
      </c>
      <c r="K8000" s="21">
        <f>INDEX(LISTAS!$H:$Q,MATCH(BASE!H8000,LISTAS!$G:$G,0),MATCH(BASE!J8000,LISTAS!$H$3:$Q$3,0))*Tabela3[[#This Row],[QUANTIDADE]]</f>
        <v>18</v>
      </c>
      <c r="L8000" s="2" t="str">
        <f>TEXT(Tabela3[[#This Row],[DATA]],"MM")</f>
        <v>06</v>
      </c>
      <c r="M8000" s="2">
        <f>WEEKNUM(Tabela3[[#This Row],[DATA]])</f>
        <v>23</v>
      </c>
      <c r="N8000" s="18">
        <f>YEAR(Tabela3[[#This Row],[DATA]])</f>
        <v>2023</v>
      </c>
    </row>
    <row r="8001" spans="2:14">
      <c r="B8001" s="1">
        <v>45083</v>
      </c>
      <c r="C8001">
        <v>15496</v>
      </c>
      <c r="D8001">
        <f>COUNTIF(C$4:C8001,Tabela3[[#This Row],[COMANDA]])</f>
        <v>4</v>
      </c>
      <c r="E8001" t="s">
        <v>90</v>
      </c>
      <c r="F8001" t="s">
        <v>98</v>
      </c>
      <c r="G8001" t="s">
        <v>61</v>
      </c>
      <c r="H8001" t="s">
        <v>199</v>
      </c>
      <c r="I8001" s="2">
        <v>1</v>
      </c>
      <c r="J8001" t="s">
        <v>11</v>
      </c>
      <c r="K8001" s="21">
        <f>INDEX(LISTAS!$H:$Q,MATCH(BASE!H8001,LISTAS!$G:$G,0),MATCH(BASE!J8001,LISTAS!$H$3:$Q$3,0))*Tabela3[[#This Row],[QUANTIDADE]]</f>
        <v>1</v>
      </c>
      <c r="L8001" s="2" t="str">
        <f>TEXT(Tabela3[[#This Row],[DATA]],"MM")</f>
        <v>06</v>
      </c>
      <c r="M8001" s="2">
        <f>WEEKNUM(Tabela3[[#This Row],[DATA]])</f>
        <v>23</v>
      </c>
      <c r="N8001" s="18">
        <f>YEAR(Tabela3[[#This Row],[DATA]])</f>
        <v>2023</v>
      </c>
    </row>
    <row r="8002" spans="2:14">
      <c r="B8002" s="1">
        <v>45083</v>
      </c>
      <c r="C8002">
        <v>15497</v>
      </c>
      <c r="D8002">
        <f>COUNTIF(C$4:C8002,Tabela3[[#This Row],[COMANDA]])</f>
        <v>1</v>
      </c>
      <c r="E8002" t="s">
        <v>90</v>
      </c>
      <c r="F8002" t="s">
        <v>98</v>
      </c>
      <c r="G8002" t="s">
        <v>8</v>
      </c>
      <c r="H8002" t="s">
        <v>204</v>
      </c>
      <c r="I8002" s="2">
        <v>2</v>
      </c>
      <c r="J8002" t="s">
        <v>11</v>
      </c>
      <c r="K8002" s="21">
        <f>INDEX(LISTAS!$H:$Q,MATCH(BASE!H8002,LISTAS!$G:$G,0),MATCH(BASE!J8002,LISTAS!$H$3:$Q$3,0))*Tabela3[[#This Row],[QUANTIDADE]]</f>
        <v>36</v>
      </c>
      <c r="L8002" s="2" t="str">
        <f>TEXT(Tabela3[[#This Row],[DATA]],"MM")</f>
        <v>06</v>
      </c>
      <c r="M8002" s="2">
        <f>WEEKNUM(Tabela3[[#This Row],[DATA]])</f>
        <v>23</v>
      </c>
      <c r="N8002" s="18">
        <f>YEAR(Tabela3[[#This Row],[DATA]])</f>
        <v>2023</v>
      </c>
    </row>
    <row r="8003" spans="2:14">
      <c r="B8003" s="1">
        <v>45083</v>
      </c>
      <c r="C8003">
        <v>15497</v>
      </c>
      <c r="D8003">
        <f>COUNTIF(C$4:C8003,Tabela3[[#This Row],[COMANDA]])</f>
        <v>2</v>
      </c>
      <c r="E8003" t="s">
        <v>90</v>
      </c>
      <c r="F8003" t="s">
        <v>98</v>
      </c>
      <c r="G8003" t="s">
        <v>9</v>
      </c>
      <c r="H8003" t="s">
        <v>142</v>
      </c>
      <c r="I8003" s="2">
        <v>1</v>
      </c>
      <c r="J8003" t="s">
        <v>11</v>
      </c>
      <c r="K8003" s="21">
        <f>INDEX(LISTAS!$H:$Q,MATCH(BASE!H8003,LISTAS!$G:$G,0),MATCH(BASE!J8003,LISTAS!$H$3:$Q$3,0))*Tabela3[[#This Row],[QUANTIDADE]]</f>
        <v>6</v>
      </c>
      <c r="L8003" s="2" t="str">
        <f>TEXT(Tabela3[[#This Row],[DATA]],"MM")</f>
        <v>06</v>
      </c>
      <c r="M8003" s="2">
        <f>WEEKNUM(Tabela3[[#This Row],[DATA]])</f>
        <v>23</v>
      </c>
      <c r="N8003" s="18">
        <f>YEAR(Tabela3[[#This Row],[DATA]])</f>
        <v>2023</v>
      </c>
    </row>
    <row r="8004" spans="2:14">
      <c r="B8004" s="1">
        <v>45083</v>
      </c>
      <c r="C8004">
        <v>15498</v>
      </c>
      <c r="D8004">
        <f>COUNTIF(C$4:C8004,Tabela3[[#This Row],[COMANDA]])</f>
        <v>1</v>
      </c>
      <c r="E8004" t="s">
        <v>90</v>
      </c>
      <c r="F8004" t="s">
        <v>375</v>
      </c>
      <c r="G8004" t="s">
        <v>8</v>
      </c>
      <c r="H8004" t="s">
        <v>205</v>
      </c>
      <c r="I8004" s="2">
        <v>1</v>
      </c>
      <c r="J8004" t="s">
        <v>11</v>
      </c>
      <c r="K8004" s="21">
        <f>INDEX(LISTAS!$H:$Q,MATCH(BASE!H8004,LISTAS!$G:$G,0),MATCH(BASE!J8004,LISTAS!$H$3:$Q$3,0))*Tabela3[[#This Row],[QUANTIDADE]]</f>
        <v>22</v>
      </c>
      <c r="L8004" s="2" t="str">
        <f>TEXT(Tabela3[[#This Row],[DATA]],"MM")</f>
        <v>06</v>
      </c>
      <c r="M8004" s="2">
        <f>WEEKNUM(Tabela3[[#This Row],[DATA]])</f>
        <v>23</v>
      </c>
      <c r="N8004" s="18">
        <f>YEAR(Tabela3[[#This Row],[DATA]])</f>
        <v>2023</v>
      </c>
    </row>
    <row r="8005" spans="2:14">
      <c r="B8005" s="1">
        <v>45083</v>
      </c>
      <c r="C8005">
        <v>15498</v>
      </c>
      <c r="D8005">
        <f>COUNTIF(C$4:C8005,Tabela3[[#This Row],[COMANDA]])</f>
        <v>2</v>
      </c>
      <c r="E8005" t="s">
        <v>90</v>
      </c>
      <c r="F8005" t="s">
        <v>375</v>
      </c>
      <c r="G8005" t="s">
        <v>61</v>
      </c>
      <c r="H8005" t="s">
        <v>163</v>
      </c>
      <c r="I8005" s="2">
        <v>1</v>
      </c>
      <c r="J8005" t="s">
        <v>11</v>
      </c>
      <c r="K8005" s="21">
        <f>INDEX(LISTAS!$H:$Q,MATCH(BASE!H8005,LISTAS!$G:$G,0),MATCH(BASE!J8005,LISTAS!$H$3:$Q$3,0))*Tabela3[[#This Row],[QUANTIDADE]]</f>
        <v>4</v>
      </c>
      <c r="L8005" s="2" t="str">
        <f>TEXT(Tabela3[[#This Row],[DATA]],"MM")</f>
        <v>06</v>
      </c>
      <c r="M8005" s="2">
        <f>WEEKNUM(Tabela3[[#This Row],[DATA]])</f>
        <v>23</v>
      </c>
      <c r="N8005" s="18">
        <f>YEAR(Tabela3[[#This Row],[DATA]])</f>
        <v>2023</v>
      </c>
    </row>
    <row r="8006" spans="2:14">
      <c r="B8006" s="1">
        <v>45083</v>
      </c>
      <c r="C8006">
        <v>15498</v>
      </c>
      <c r="D8006">
        <f>COUNTIF(C$4:C8006,Tabela3[[#This Row],[COMANDA]])</f>
        <v>3</v>
      </c>
      <c r="E8006" t="s">
        <v>90</v>
      </c>
      <c r="F8006" t="s">
        <v>375</v>
      </c>
      <c r="G8006" t="s">
        <v>9</v>
      </c>
      <c r="H8006" t="s">
        <v>378</v>
      </c>
      <c r="I8006" s="2">
        <v>1</v>
      </c>
      <c r="J8006" t="s">
        <v>11</v>
      </c>
      <c r="K8006" s="21">
        <f>INDEX(LISTAS!$H:$Q,MATCH(BASE!H8006,LISTAS!$G:$G,0),MATCH(BASE!J8006,LISTAS!$H$3:$Q$3,0))*Tabela3[[#This Row],[QUANTIDADE]]</f>
        <v>6</v>
      </c>
      <c r="L8006" s="2" t="str">
        <f>TEXT(Tabela3[[#This Row],[DATA]],"MM")</f>
        <v>06</v>
      </c>
      <c r="M8006" s="2">
        <f>WEEKNUM(Tabela3[[#This Row],[DATA]])</f>
        <v>23</v>
      </c>
      <c r="N8006" s="18">
        <f>YEAR(Tabela3[[#This Row],[DATA]])</f>
        <v>2023</v>
      </c>
    </row>
    <row r="8007" spans="2:14">
      <c r="B8007" s="1">
        <v>45083</v>
      </c>
      <c r="C8007">
        <v>15499</v>
      </c>
      <c r="D8007">
        <f>COUNTIF(C$4:C8007,Tabela3[[#This Row],[COMANDA]])</f>
        <v>1</v>
      </c>
      <c r="E8007" t="s">
        <v>90</v>
      </c>
      <c r="F8007" t="s">
        <v>375</v>
      </c>
      <c r="G8007" t="s">
        <v>8</v>
      </c>
      <c r="H8007" t="s">
        <v>84</v>
      </c>
      <c r="I8007" s="2">
        <v>1</v>
      </c>
      <c r="J8007" t="s">
        <v>11</v>
      </c>
      <c r="K8007" s="21">
        <f>INDEX(LISTAS!$H:$Q,MATCH(BASE!H8007,LISTAS!$G:$G,0),MATCH(BASE!J8007,LISTAS!$H$3:$Q$3,0))*Tabela3[[#This Row],[QUANTIDADE]]</f>
        <v>16</v>
      </c>
      <c r="L8007" s="2" t="str">
        <f>TEXT(Tabela3[[#This Row],[DATA]],"MM")</f>
        <v>06</v>
      </c>
      <c r="M8007" s="2">
        <f>WEEKNUM(Tabela3[[#This Row],[DATA]])</f>
        <v>23</v>
      </c>
      <c r="N8007" s="18">
        <f>YEAR(Tabela3[[#This Row],[DATA]])</f>
        <v>2023</v>
      </c>
    </row>
    <row r="8008" spans="2:14">
      <c r="B8008" s="1">
        <v>45083</v>
      </c>
      <c r="C8008">
        <v>15550</v>
      </c>
      <c r="D8008">
        <f>COUNTIF(C$4:C8008,Tabela3[[#This Row],[COMANDA]])</f>
        <v>1</v>
      </c>
      <c r="E8008" t="s">
        <v>90</v>
      </c>
      <c r="F8008" t="s">
        <v>98</v>
      </c>
      <c r="G8008" t="s">
        <v>8</v>
      </c>
      <c r="H8008" t="s">
        <v>39</v>
      </c>
      <c r="I8008" s="2">
        <v>1</v>
      </c>
      <c r="J8008" t="s">
        <v>11</v>
      </c>
      <c r="K8008" s="21">
        <f>INDEX(LISTAS!$H:$Q,MATCH(BASE!H8008,LISTAS!$G:$G,0),MATCH(BASE!J8008,LISTAS!$H$3:$Q$3,0))*Tabela3[[#This Row],[QUANTIDADE]]</f>
        <v>12</v>
      </c>
      <c r="L8008" s="2" t="str">
        <f>TEXT(Tabela3[[#This Row],[DATA]],"MM")</f>
        <v>06</v>
      </c>
      <c r="M8008" s="2">
        <f>WEEKNUM(Tabela3[[#This Row],[DATA]])</f>
        <v>23</v>
      </c>
      <c r="N8008" s="18">
        <f>YEAR(Tabela3[[#This Row],[DATA]])</f>
        <v>2023</v>
      </c>
    </row>
    <row r="8009" spans="2:14">
      <c r="B8009" s="1">
        <v>45083</v>
      </c>
      <c r="C8009">
        <v>15501</v>
      </c>
      <c r="D8009">
        <f>COUNTIF(C$4:C8009,Tabela3[[#This Row],[COMANDA]])</f>
        <v>1</v>
      </c>
      <c r="E8009" t="s">
        <v>90</v>
      </c>
      <c r="F8009" t="s">
        <v>99</v>
      </c>
      <c r="G8009" t="s">
        <v>8</v>
      </c>
      <c r="H8009" t="s">
        <v>47</v>
      </c>
      <c r="I8009" s="2">
        <v>1</v>
      </c>
      <c r="J8009" t="s">
        <v>11</v>
      </c>
      <c r="K8009" s="21">
        <f>INDEX(LISTAS!$H:$Q,MATCH(BASE!H8009,LISTAS!$G:$G,0),MATCH(BASE!J8009,LISTAS!$H$3:$Q$3,0))*Tabela3[[#This Row],[QUANTIDADE]]</f>
        <v>16</v>
      </c>
      <c r="L8009" s="2" t="str">
        <f>TEXT(Tabela3[[#This Row],[DATA]],"MM")</f>
        <v>06</v>
      </c>
      <c r="M8009" s="2">
        <f>WEEKNUM(Tabela3[[#This Row],[DATA]])</f>
        <v>23</v>
      </c>
      <c r="N8009" s="18">
        <f>YEAR(Tabela3[[#This Row],[DATA]])</f>
        <v>2023</v>
      </c>
    </row>
    <row r="8010" spans="2:14">
      <c r="B8010" s="1">
        <v>45083</v>
      </c>
      <c r="C8010">
        <v>15501</v>
      </c>
      <c r="D8010">
        <f>COUNTIF(C$4:C8010,Tabela3[[#This Row],[COMANDA]])</f>
        <v>2</v>
      </c>
      <c r="E8010" t="s">
        <v>90</v>
      </c>
      <c r="F8010" t="s">
        <v>98</v>
      </c>
      <c r="G8010" t="s">
        <v>8</v>
      </c>
      <c r="H8010" t="s">
        <v>47</v>
      </c>
      <c r="I8010" s="2">
        <v>1</v>
      </c>
      <c r="J8010" t="s">
        <v>11</v>
      </c>
      <c r="K8010" s="21">
        <f>INDEX(LISTAS!$H:$Q,MATCH(BASE!H8010,LISTAS!$G:$G,0),MATCH(BASE!J8010,LISTAS!$H$3:$Q$3,0))*Tabela3[[#This Row],[QUANTIDADE]]</f>
        <v>16</v>
      </c>
      <c r="L8010" s="2" t="str">
        <f>TEXT(Tabela3[[#This Row],[DATA]],"MM")</f>
        <v>06</v>
      </c>
      <c r="M8010" s="2">
        <f>WEEKNUM(Tabela3[[#This Row],[DATA]])</f>
        <v>23</v>
      </c>
      <c r="N8010" s="18">
        <f>YEAR(Tabela3[[#This Row],[DATA]])</f>
        <v>2023</v>
      </c>
    </row>
    <row r="8011" spans="2:14">
      <c r="B8011" s="1">
        <v>45083</v>
      </c>
      <c r="C8011">
        <v>15501</v>
      </c>
      <c r="D8011">
        <f>COUNTIF(C$4:C8011,Tabela3[[#This Row],[COMANDA]])</f>
        <v>3</v>
      </c>
      <c r="E8011" t="s">
        <v>90</v>
      </c>
      <c r="F8011" t="s">
        <v>99</v>
      </c>
      <c r="G8011" t="s">
        <v>61</v>
      </c>
      <c r="H8011" t="s">
        <v>199</v>
      </c>
      <c r="I8011" s="2">
        <v>1</v>
      </c>
      <c r="J8011" t="s">
        <v>11</v>
      </c>
      <c r="K8011" s="21">
        <f>INDEX(LISTAS!$H:$Q,MATCH(BASE!H8011,LISTAS!$G:$G,0),MATCH(BASE!J8011,LISTAS!$H$3:$Q$3,0))*Tabela3[[#This Row],[QUANTIDADE]]</f>
        <v>1</v>
      </c>
      <c r="L8011" s="2" t="str">
        <f>TEXT(Tabela3[[#This Row],[DATA]],"MM")</f>
        <v>06</v>
      </c>
      <c r="M8011" s="2">
        <f>WEEKNUM(Tabela3[[#This Row],[DATA]])</f>
        <v>23</v>
      </c>
      <c r="N8011" s="18">
        <f>YEAR(Tabela3[[#This Row],[DATA]])</f>
        <v>2023</v>
      </c>
    </row>
    <row r="8012" spans="2:14">
      <c r="B8012" s="1">
        <v>45083</v>
      </c>
      <c r="C8012">
        <v>15501</v>
      </c>
      <c r="D8012">
        <f>COUNTIF(C$4:C8012,Tabela3[[#This Row],[COMANDA]])</f>
        <v>4</v>
      </c>
      <c r="E8012" t="s">
        <v>90</v>
      </c>
      <c r="F8012" t="s">
        <v>99</v>
      </c>
      <c r="G8012" t="s">
        <v>9</v>
      </c>
      <c r="H8012" t="s">
        <v>132</v>
      </c>
      <c r="I8012" s="2">
        <v>1</v>
      </c>
      <c r="J8012" t="s">
        <v>11</v>
      </c>
      <c r="K8012" s="21">
        <f>INDEX(LISTAS!$H:$Q,MATCH(BASE!H8012,LISTAS!$G:$G,0),MATCH(BASE!J8012,LISTAS!$H$3:$Q$3,0))*Tabela3[[#This Row],[QUANTIDADE]]</f>
        <v>3</v>
      </c>
      <c r="L8012" s="2" t="str">
        <f>TEXT(Tabela3[[#This Row],[DATA]],"MM")</f>
        <v>06</v>
      </c>
      <c r="M8012" s="2">
        <f>WEEKNUM(Tabela3[[#This Row],[DATA]])</f>
        <v>23</v>
      </c>
      <c r="N8012" s="18">
        <f>YEAR(Tabela3[[#This Row],[DATA]])</f>
        <v>2023</v>
      </c>
    </row>
    <row r="8013" spans="2:14">
      <c r="B8013" s="1">
        <v>45083</v>
      </c>
      <c r="C8013">
        <v>15501</v>
      </c>
      <c r="D8013">
        <f>COUNTIF(C$4:C8013,Tabela3[[#This Row],[COMANDA]])</f>
        <v>5</v>
      </c>
      <c r="E8013" t="s">
        <v>90</v>
      </c>
      <c r="F8013" t="s">
        <v>98</v>
      </c>
      <c r="G8013" t="s">
        <v>9</v>
      </c>
      <c r="H8013" t="s">
        <v>385</v>
      </c>
      <c r="I8013" s="2">
        <v>1</v>
      </c>
      <c r="J8013" t="s">
        <v>11</v>
      </c>
      <c r="K8013" s="21">
        <f>INDEX(LISTAS!$H:$Q,MATCH(BASE!H8013,LISTAS!$G:$G,0),MATCH(BASE!J8013,LISTAS!$H$3:$Q$3,0))*Tabela3[[#This Row],[QUANTIDADE]]</f>
        <v>3</v>
      </c>
      <c r="L8013" s="2" t="str">
        <f>TEXT(Tabela3[[#This Row],[DATA]],"MM")</f>
        <v>06</v>
      </c>
      <c r="M8013" s="2">
        <f>WEEKNUM(Tabela3[[#This Row],[DATA]])</f>
        <v>23</v>
      </c>
      <c r="N8013" s="18">
        <f>YEAR(Tabela3[[#This Row],[DATA]])</f>
        <v>2023</v>
      </c>
    </row>
    <row r="8014" spans="2:14">
      <c r="B8014" s="1">
        <v>45083</v>
      </c>
      <c r="C8014">
        <v>15502</v>
      </c>
      <c r="D8014">
        <f>COUNTIF(C$4:C8014,Tabela3[[#This Row],[COMANDA]])</f>
        <v>1</v>
      </c>
      <c r="E8014" t="s">
        <v>90</v>
      </c>
      <c r="F8014" t="s">
        <v>99</v>
      </c>
      <c r="G8014" t="s">
        <v>8</v>
      </c>
      <c r="H8014" t="s">
        <v>204</v>
      </c>
      <c r="I8014" s="2">
        <v>2</v>
      </c>
      <c r="J8014" t="s">
        <v>11</v>
      </c>
      <c r="K8014" s="21">
        <f>INDEX(LISTAS!$H:$Q,MATCH(BASE!H8014,LISTAS!$G:$G,0),MATCH(BASE!J8014,LISTAS!$H$3:$Q$3,0))*Tabela3[[#This Row],[QUANTIDADE]]</f>
        <v>36</v>
      </c>
      <c r="L8014" s="2" t="str">
        <f>TEXT(Tabela3[[#This Row],[DATA]],"MM")</f>
        <v>06</v>
      </c>
      <c r="M8014" s="2">
        <f>WEEKNUM(Tabela3[[#This Row],[DATA]])</f>
        <v>23</v>
      </c>
      <c r="N8014" s="18">
        <f>YEAR(Tabela3[[#This Row],[DATA]])</f>
        <v>2023</v>
      </c>
    </row>
    <row r="8015" spans="2:14">
      <c r="B8015" s="1">
        <v>45083</v>
      </c>
      <c r="C8015">
        <v>15503</v>
      </c>
      <c r="D8015">
        <f>COUNTIF(C$4:C8015,Tabela3[[#This Row],[COMANDA]])</f>
        <v>1</v>
      </c>
      <c r="E8015" t="s">
        <v>90</v>
      </c>
      <c r="F8015" t="s">
        <v>98</v>
      </c>
      <c r="G8015" t="s">
        <v>8</v>
      </c>
      <c r="H8015" t="s">
        <v>206</v>
      </c>
      <c r="I8015" s="2">
        <v>1</v>
      </c>
      <c r="J8015" t="s">
        <v>11</v>
      </c>
      <c r="K8015" s="21">
        <f>INDEX(LISTAS!$H:$Q,MATCH(BASE!H8015,LISTAS!$G:$G,0),MATCH(BASE!J8015,LISTAS!$H$3:$Q$3,0))*Tabela3[[#This Row],[QUANTIDADE]]</f>
        <v>18</v>
      </c>
      <c r="L8015" s="2" t="str">
        <f>TEXT(Tabela3[[#This Row],[DATA]],"MM")</f>
        <v>06</v>
      </c>
      <c r="M8015" s="2">
        <f>WEEKNUM(Tabela3[[#This Row],[DATA]])</f>
        <v>23</v>
      </c>
      <c r="N8015" s="18">
        <f>YEAR(Tabela3[[#This Row],[DATA]])</f>
        <v>2023</v>
      </c>
    </row>
    <row r="8016" spans="2:14">
      <c r="B8016" s="1">
        <v>45083</v>
      </c>
      <c r="C8016">
        <v>15503</v>
      </c>
      <c r="D8016">
        <f>COUNTIF(C$4:C8016,Tabela3[[#This Row],[COMANDA]])</f>
        <v>2</v>
      </c>
      <c r="E8016" t="s">
        <v>90</v>
      </c>
      <c r="F8016" t="s">
        <v>98</v>
      </c>
      <c r="G8016" t="s">
        <v>9</v>
      </c>
      <c r="H8016" t="s">
        <v>208</v>
      </c>
      <c r="I8016" s="2">
        <v>1</v>
      </c>
      <c r="J8016" t="s">
        <v>11</v>
      </c>
      <c r="K8016" s="21">
        <f>INDEX(LISTAS!$H:$Q,MATCH(BASE!H8016,LISTAS!$G:$G,0),MATCH(BASE!J8016,LISTAS!$H$3:$Q$3,0))*Tabela3[[#This Row],[QUANTIDADE]]</f>
        <v>4</v>
      </c>
      <c r="L8016" s="2" t="str">
        <f>TEXT(Tabela3[[#This Row],[DATA]],"MM")</f>
        <v>06</v>
      </c>
      <c r="M8016" s="2">
        <f>WEEKNUM(Tabela3[[#This Row],[DATA]])</f>
        <v>23</v>
      </c>
      <c r="N8016" s="18">
        <f>YEAR(Tabela3[[#This Row],[DATA]])</f>
        <v>2023</v>
      </c>
    </row>
    <row r="8017" spans="2:14">
      <c r="B8017" s="1">
        <v>45083</v>
      </c>
      <c r="C8017">
        <v>15503</v>
      </c>
      <c r="D8017">
        <f>COUNTIF(C$4:C8017,Tabela3[[#This Row],[COMANDA]])</f>
        <v>3</v>
      </c>
      <c r="E8017" t="s">
        <v>90</v>
      </c>
      <c r="F8017" t="s">
        <v>98</v>
      </c>
      <c r="G8017" t="s">
        <v>9</v>
      </c>
      <c r="H8017" t="s">
        <v>55</v>
      </c>
      <c r="I8017" s="2">
        <v>1</v>
      </c>
      <c r="J8017" t="s">
        <v>11</v>
      </c>
      <c r="K8017" s="21">
        <f>INDEX(LISTAS!$H:$Q,MATCH(BASE!H8017,LISTAS!$G:$G,0),MATCH(BASE!J8017,LISTAS!$H$3:$Q$3,0))*Tabela3[[#This Row],[QUANTIDADE]]</f>
        <v>3</v>
      </c>
      <c r="L8017" s="2" t="str">
        <f>TEXT(Tabela3[[#This Row],[DATA]],"MM")</f>
        <v>06</v>
      </c>
      <c r="M8017" s="2">
        <f>WEEKNUM(Tabela3[[#This Row],[DATA]])</f>
        <v>23</v>
      </c>
      <c r="N8017" s="18">
        <f>YEAR(Tabela3[[#This Row],[DATA]])</f>
        <v>2023</v>
      </c>
    </row>
    <row r="8018" spans="2:14">
      <c r="B8018" s="1">
        <v>45083</v>
      </c>
      <c r="C8018">
        <v>15504</v>
      </c>
      <c r="D8018">
        <f>COUNTIF(C$4:C8018,Tabela3[[#This Row],[COMANDA]])</f>
        <v>1</v>
      </c>
      <c r="E8018" t="s">
        <v>90</v>
      </c>
      <c r="F8018" t="s">
        <v>98</v>
      </c>
      <c r="G8018" t="s">
        <v>8</v>
      </c>
      <c r="H8018" t="s">
        <v>42</v>
      </c>
      <c r="I8018" s="2">
        <v>1</v>
      </c>
      <c r="J8018" t="s">
        <v>11</v>
      </c>
      <c r="K8018" s="21">
        <f>INDEX(LISTAS!$H:$Q,MATCH(BASE!H8018,LISTAS!$G:$G,0),MATCH(BASE!J8018,LISTAS!$H$3:$Q$3,0))*Tabela3[[#This Row],[QUANTIDADE]]</f>
        <v>16</v>
      </c>
      <c r="L8018" s="2" t="str">
        <f>TEXT(Tabela3[[#This Row],[DATA]],"MM")</f>
        <v>06</v>
      </c>
      <c r="M8018" s="2">
        <f>WEEKNUM(Tabela3[[#This Row],[DATA]])</f>
        <v>23</v>
      </c>
      <c r="N8018" s="18">
        <f>YEAR(Tabela3[[#This Row],[DATA]])</f>
        <v>2023</v>
      </c>
    </row>
    <row r="8019" spans="2:14">
      <c r="B8019" s="1">
        <v>45083</v>
      </c>
      <c r="C8019">
        <v>15504</v>
      </c>
      <c r="D8019">
        <f>COUNTIF(C$4:C8019,Tabela3[[#This Row],[COMANDA]])</f>
        <v>2</v>
      </c>
      <c r="E8019" t="s">
        <v>90</v>
      </c>
      <c r="F8019" t="s">
        <v>98</v>
      </c>
      <c r="G8019" t="s">
        <v>9</v>
      </c>
      <c r="H8019" t="s">
        <v>131</v>
      </c>
      <c r="I8019" s="2">
        <v>1</v>
      </c>
      <c r="J8019" t="s">
        <v>11</v>
      </c>
      <c r="K8019" s="21">
        <f>INDEX(LISTAS!$H:$Q,MATCH(BASE!H8019,LISTAS!$G:$G,0),MATCH(BASE!J8019,LISTAS!$H$3:$Q$3,0))*Tabela3[[#This Row],[QUANTIDADE]]</f>
        <v>4</v>
      </c>
      <c r="L8019" s="2" t="str">
        <f>TEXT(Tabela3[[#This Row],[DATA]],"MM")</f>
        <v>06</v>
      </c>
      <c r="M8019" s="2">
        <f>WEEKNUM(Tabela3[[#This Row],[DATA]])</f>
        <v>23</v>
      </c>
      <c r="N8019" s="18">
        <f>YEAR(Tabela3[[#This Row],[DATA]])</f>
        <v>2023</v>
      </c>
    </row>
    <row r="8020" spans="2:14">
      <c r="B8020" s="1">
        <v>45083</v>
      </c>
      <c r="C8020">
        <v>15505</v>
      </c>
      <c r="D8020">
        <f>COUNTIF(C$4:C8020,Tabela3[[#This Row],[COMANDA]])</f>
        <v>1</v>
      </c>
      <c r="E8020" t="s">
        <v>89</v>
      </c>
      <c r="F8020" t="s">
        <v>98</v>
      </c>
      <c r="G8020" t="s">
        <v>8</v>
      </c>
      <c r="H8020" t="s">
        <v>40</v>
      </c>
      <c r="I8020" s="2">
        <v>1</v>
      </c>
      <c r="J8020" t="s">
        <v>11</v>
      </c>
      <c r="K8020" s="21">
        <f>INDEX(LISTAS!$H:$Q,MATCH(BASE!H8020,LISTAS!$G:$G,0),MATCH(BASE!J8020,LISTAS!$H$3:$Q$3,0))*Tabela3[[#This Row],[QUANTIDADE]]</f>
        <v>14</v>
      </c>
      <c r="L8020" s="2" t="str">
        <f>TEXT(Tabela3[[#This Row],[DATA]],"MM")</f>
        <v>06</v>
      </c>
      <c r="M8020" s="2">
        <f>WEEKNUM(Tabela3[[#This Row],[DATA]])</f>
        <v>23</v>
      </c>
      <c r="N8020" s="18">
        <f>YEAR(Tabela3[[#This Row],[DATA]])</f>
        <v>2023</v>
      </c>
    </row>
    <row r="8021" spans="2:14">
      <c r="B8021" s="1">
        <v>45083</v>
      </c>
      <c r="C8021">
        <v>15506</v>
      </c>
      <c r="D8021">
        <f>COUNTIF(C$4:C8021,Tabela3[[#This Row],[COMANDA]])</f>
        <v>1</v>
      </c>
      <c r="E8021" t="s">
        <v>90</v>
      </c>
      <c r="F8021" t="s">
        <v>98</v>
      </c>
      <c r="G8021" t="s">
        <v>8</v>
      </c>
      <c r="H8021" t="s">
        <v>203</v>
      </c>
      <c r="I8021" s="2">
        <v>1</v>
      </c>
      <c r="J8021" t="s">
        <v>11</v>
      </c>
      <c r="K8021" s="21">
        <f>INDEX(LISTAS!$H:$Q,MATCH(BASE!H8021,LISTAS!$G:$G,0),MATCH(BASE!J8021,LISTAS!$H$3:$Q$3,0))*Tabela3[[#This Row],[QUANTIDADE]]</f>
        <v>20</v>
      </c>
      <c r="L8021" s="2" t="str">
        <f>TEXT(Tabela3[[#This Row],[DATA]],"MM")</f>
        <v>06</v>
      </c>
      <c r="M8021" s="2">
        <f>WEEKNUM(Tabela3[[#This Row],[DATA]])</f>
        <v>23</v>
      </c>
      <c r="N8021" s="18">
        <f>YEAR(Tabela3[[#This Row],[DATA]])</f>
        <v>2023</v>
      </c>
    </row>
    <row r="8022" spans="2:14">
      <c r="B8022" s="1">
        <v>45083</v>
      </c>
      <c r="C8022">
        <v>15507</v>
      </c>
      <c r="D8022">
        <f>COUNTIF(C$4:C8022,Tabela3[[#This Row],[COMANDA]])</f>
        <v>1</v>
      </c>
      <c r="E8022" t="s">
        <v>90</v>
      </c>
      <c r="F8022" t="s">
        <v>98</v>
      </c>
      <c r="G8022" t="s">
        <v>8</v>
      </c>
      <c r="H8022" t="s">
        <v>202</v>
      </c>
      <c r="I8022" s="2">
        <v>1</v>
      </c>
      <c r="J8022" t="s">
        <v>11</v>
      </c>
      <c r="K8022" s="21">
        <f>INDEX(LISTAS!$H:$Q,MATCH(BASE!H8022,LISTAS!$G:$G,0),MATCH(BASE!J8022,LISTAS!$H$3:$Q$3,0))*Tabela3[[#This Row],[QUANTIDADE]]</f>
        <v>20</v>
      </c>
      <c r="L8022" s="2" t="str">
        <f>TEXT(Tabela3[[#This Row],[DATA]],"MM")</f>
        <v>06</v>
      </c>
      <c r="M8022" s="2">
        <f>WEEKNUM(Tabela3[[#This Row],[DATA]])</f>
        <v>23</v>
      </c>
      <c r="N8022" s="18">
        <f>YEAR(Tabela3[[#This Row],[DATA]])</f>
        <v>2023</v>
      </c>
    </row>
    <row r="8023" spans="2:14">
      <c r="B8023" s="1">
        <v>45083</v>
      </c>
      <c r="C8023">
        <v>15508</v>
      </c>
      <c r="D8023">
        <f>COUNTIF(C$4:C8023,Tabela3[[#This Row],[COMANDA]])</f>
        <v>1</v>
      </c>
      <c r="E8023" t="s">
        <v>90</v>
      </c>
      <c r="F8023" t="s">
        <v>98</v>
      </c>
      <c r="G8023" t="s">
        <v>8</v>
      </c>
      <c r="H8023" t="s">
        <v>47</v>
      </c>
      <c r="I8023" s="2">
        <v>1</v>
      </c>
      <c r="J8023" t="s">
        <v>11</v>
      </c>
      <c r="K8023" s="21">
        <f>INDEX(LISTAS!$H:$Q,MATCH(BASE!H8023,LISTAS!$G:$G,0),MATCH(BASE!J8023,LISTAS!$H$3:$Q$3,0))*Tabela3[[#This Row],[QUANTIDADE]]</f>
        <v>16</v>
      </c>
      <c r="L8023" s="2" t="str">
        <f>TEXT(Tabela3[[#This Row],[DATA]],"MM")</f>
        <v>06</v>
      </c>
      <c r="M8023" s="2">
        <f>WEEKNUM(Tabela3[[#This Row],[DATA]])</f>
        <v>23</v>
      </c>
      <c r="N8023" s="18">
        <f>YEAR(Tabela3[[#This Row],[DATA]])</f>
        <v>2023</v>
      </c>
    </row>
    <row r="8024" spans="2:14">
      <c r="B8024" s="1">
        <v>45083</v>
      </c>
      <c r="C8024">
        <v>15509</v>
      </c>
      <c r="D8024">
        <f>COUNTIF(C$4:C8024,Tabela3[[#This Row],[COMANDA]])</f>
        <v>1</v>
      </c>
      <c r="E8024" t="s">
        <v>90</v>
      </c>
      <c r="F8024" t="s">
        <v>98</v>
      </c>
      <c r="G8024" t="s">
        <v>8</v>
      </c>
      <c r="H8024" t="s">
        <v>43</v>
      </c>
      <c r="I8024" s="2">
        <v>1</v>
      </c>
      <c r="J8024" t="s">
        <v>11</v>
      </c>
      <c r="K8024" s="21">
        <f>INDEX(LISTAS!$H:$Q,MATCH(BASE!H8024,LISTAS!$G:$G,0),MATCH(BASE!J8024,LISTAS!$H$3:$Q$3,0))*Tabela3[[#This Row],[QUANTIDADE]]</f>
        <v>18</v>
      </c>
      <c r="L8024" s="2" t="str">
        <f>TEXT(Tabela3[[#This Row],[DATA]],"MM")</f>
        <v>06</v>
      </c>
      <c r="M8024" s="2">
        <f>WEEKNUM(Tabela3[[#This Row],[DATA]])</f>
        <v>23</v>
      </c>
      <c r="N8024" s="18">
        <f>YEAR(Tabela3[[#This Row],[DATA]])</f>
        <v>2023</v>
      </c>
    </row>
    <row r="8025" spans="2:14">
      <c r="B8025" s="1">
        <v>45083</v>
      </c>
      <c r="C8025">
        <v>15509</v>
      </c>
      <c r="D8025">
        <f>COUNTIF(C$4:C8025,Tabela3[[#This Row],[COMANDA]])</f>
        <v>2</v>
      </c>
      <c r="E8025" t="s">
        <v>90</v>
      </c>
      <c r="F8025" t="s">
        <v>98</v>
      </c>
      <c r="G8025" t="s">
        <v>9</v>
      </c>
      <c r="H8025" t="s">
        <v>58</v>
      </c>
      <c r="I8025" s="2">
        <v>1</v>
      </c>
      <c r="J8025" t="s">
        <v>11</v>
      </c>
      <c r="K8025" s="21">
        <f>INDEX(LISTAS!$H:$Q,MATCH(BASE!H8025,LISTAS!$G:$G,0),MATCH(BASE!J8025,LISTAS!$H$3:$Q$3,0))*Tabela3[[#This Row],[QUANTIDADE]]</f>
        <v>5</v>
      </c>
      <c r="L8025" s="2" t="str">
        <f>TEXT(Tabela3[[#This Row],[DATA]],"MM")</f>
        <v>06</v>
      </c>
      <c r="M8025" s="2">
        <f>WEEKNUM(Tabela3[[#This Row],[DATA]])</f>
        <v>23</v>
      </c>
      <c r="N8025" s="18">
        <f>YEAR(Tabela3[[#This Row],[DATA]])</f>
        <v>2023</v>
      </c>
    </row>
    <row r="8026" spans="2:14">
      <c r="B8026" s="1">
        <v>45083</v>
      </c>
      <c r="C8026">
        <v>15510</v>
      </c>
      <c r="D8026">
        <f>COUNTIF(C$4:C8026,Tabela3[[#This Row],[COMANDA]])</f>
        <v>1</v>
      </c>
      <c r="E8026" t="s">
        <v>90</v>
      </c>
      <c r="F8026" t="s">
        <v>98</v>
      </c>
      <c r="G8026" t="s">
        <v>8</v>
      </c>
      <c r="H8026" t="s">
        <v>43</v>
      </c>
      <c r="I8026" s="2">
        <v>1</v>
      </c>
      <c r="J8026" t="s">
        <v>11</v>
      </c>
      <c r="K8026" s="21">
        <f>INDEX(LISTAS!$H:$Q,MATCH(BASE!H8026,LISTAS!$G:$G,0),MATCH(BASE!J8026,LISTAS!$H$3:$Q$3,0))*Tabela3[[#This Row],[QUANTIDADE]]</f>
        <v>18</v>
      </c>
      <c r="L8026" s="2" t="str">
        <f>TEXT(Tabela3[[#This Row],[DATA]],"MM")</f>
        <v>06</v>
      </c>
      <c r="M8026" s="2">
        <f>WEEKNUM(Tabela3[[#This Row],[DATA]])</f>
        <v>23</v>
      </c>
      <c r="N8026" s="18">
        <f>YEAR(Tabela3[[#This Row],[DATA]])</f>
        <v>2023</v>
      </c>
    </row>
    <row r="8027" spans="2:14">
      <c r="B8027" s="1">
        <v>45083</v>
      </c>
      <c r="C8027">
        <v>15510</v>
      </c>
      <c r="D8027">
        <f>COUNTIF(C$4:C8027,Tabela3[[#This Row],[COMANDA]])</f>
        <v>2</v>
      </c>
      <c r="E8027" t="s">
        <v>90</v>
      </c>
      <c r="F8027" t="s">
        <v>99</v>
      </c>
      <c r="G8027" t="s">
        <v>8</v>
      </c>
      <c r="H8027" t="s">
        <v>204</v>
      </c>
      <c r="I8027" s="2">
        <v>2</v>
      </c>
      <c r="J8027" t="s">
        <v>11</v>
      </c>
      <c r="K8027" s="21">
        <f>INDEX(LISTAS!$H:$Q,MATCH(BASE!H8027,LISTAS!$G:$G,0),MATCH(BASE!J8027,LISTAS!$H$3:$Q$3,0))*Tabela3[[#This Row],[QUANTIDADE]]</f>
        <v>36</v>
      </c>
      <c r="L8027" s="2" t="str">
        <f>TEXT(Tabela3[[#This Row],[DATA]],"MM")</f>
        <v>06</v>
      </c>
      <c r="M8027" s="2">
        <f>WEEKNUM(Tabela3[[#This Row],[DATA]])</f>
        <v>23</v>
      </c>
      <c r="N8027" s="18">
        <f>YEAR(Tabela3[[#This Row],[DATA]])</f>
        <v>2023</v>
      </c>
    </row>
    <row r="8028" spans="2:14">
      <c r="B8028" s="1">
        <v>45083</v>
      </c>
      <c r="C8028">
        <v>15510</v>
      </c>
      <c r="D8028">
        <f>COUNTIF(C$4:C8028,Tabela3[[#This Row],[COMANDA]])</f>
        <v>3</v>
      </c>
      <c r="E8028" t="s">
        <v>90</v>
      </c>
      <c r="F8028" t="s">
        <v>99</v>
      </c>
      <c r="G8028" t="s">
        <v>9</v>
      </c>
      <c r="H8028" t="s">
        <v>127</v>
      </c>
      <c r="I8028" s="2">
        <v>1</v>
      </c>
      <c r="J8028" t="s">
        <v>11</v>
      </c>
      <c r="K8028" s="21">
        <f>INDEX(LISTAS!$H:$Q,MATCH(BASE!H8028,LISTAS!$G:$G,0),MATCH(BASE!J8028,LISTAS!$H$3:$Q$3,0))*Tabela3[[#This Row],[QUANTIDADE]]</f>
        <v>4.5</v>
      </c>
      <c r="L8028" s="2" t="str">
        <f>TEXT(Tabela3[[#This Row],[DATA]],"MM")</f>
        <v>06</v>
      </c>
      <c r="M8028" s="2">
        <f>WEEKNUM(Tabela3[[#This Row],[DATA]])</f>
        <v>23</v>
      </c>
      <c r="N8028" s="18">
        <f>YEAR(Tabela3[[#This Row],[DATA]])</f>
        <v>2023</v>
      </c>
    </row>
    <row r="8029" spans="2:14">
      <c r="B8029" s="1">
        <v>45083</v>
      </c>
      <c r="C8029">
        <v>15511</v>
      </c>
      <c r="D8029">
        <f>COUNTIF(C$4:C8029,Tabela3[[#This Row],[COMANDA]])</f>
        <v>1</v>
      </c>
      <c r="E8029" t="s">
        <v>90</v>
      </c>
      <c r="F8029" t="s">
        <v>100</v>
      </c>
      <c r="G8029" t="s">
        <v>8</v>
      </c>
      <c r="H8029" t="s">
        <v>47</v>
      </c>
      <c r="I8029" s="2">
        <v>1</v>
      </c>
      <c r="J8029" t="s">
        <v>11</v>
      </c>
      <c r="K8029" s="21">
        <f>INDEX(LISTAS!$H:$Q,MATCH(BASE!H8029,LISTAS!$G:$G,0),MATCH(BASE!J8029,LISTAS!$H$3:$Q$3,0))*Tabela3[[#This Row],[QUANTIDADE]]</f>
        <v>16</v>
      </c>
      <c r="L8029" s="2" t="str">
        <f>TEXT(Tabela3[[#This Row],[DATA]],"MM")</f>
        <v>06</v>
      </c>
      <c r="M8029" s="2">
        <f>WEEKNUM(Tabela3[[#This Row],[DATA]])</f>
        <v>23</v>
      </c>
      <c r="N8029" s="18">
        <f>YEAR(Tabela3[[#This Row],[DATA]])</f>
        <v>2023</v>
      </c>
    </row>
    <row r="8030" spans="2:14">
      <c r="B8030" s="1">
        <v>45083</v>
      </c>
      <c r="C8030">
        <v>15511</v>
      </c>
      <c r="D8030">
        <f>COUNTIF(C$4:C8030,Tabela3[[#This Row],[COMANDA]])</f>
        <v>2</v>
      </c>
      <c r="E8030" t="s">
        <v>90</v>
      </c>
      <c r="F8030" t="s">
        <v>100</v>
      </c>
      <c r="G8030" t="s">
        <v>10</v>
      </c>
      <c r="H8030" t="s">
        <v>238</v>
      </c>
      <c r="I8030" s="2">
        <v>4</v>
      </c>
      <c r="J8030" t="s">
        <v>11</v>
      </c>
      <c r="K8030" s="21">
        <f>INDEX(LISTAS!$H:$Q,MATCH(BASE!H8030,LISTAS!$G:$G,0),MATCH(BASE!J8030,LISTAS!$H$3:$Q$3,0))*Tabela3[[#This Row],[QUANTIDADE]]</f>
        <v>1</v>
      </c>
      <c r="L8030" s="2" t="str">
        <f>TEXT(Tabela3[[#This Row],[DATA]],"MM")</f>
        <v>06</v>
      </c>
      <c r="M8030" s="2">
        <f>WEEKNUM(Tabela3[[#This Row],[DATA]])</f>
        <v>23</v>
      </c>
      <c r="N8030" s="18">
        <f>YEAR(Tabela3[[#This Row],[DATA]])</f>
        <v>2023</v>
      </c>
    </row>
    <row r="8031" spans="2:14">
      <c r="B8031" s="1">
        <v>45083</v>
      </c>
      <c r="C8031">
        <v>15512</v>
      </c>
      <c r="D8031">
        <f>COUNTIF(C$4:C8031,Tabela3[[#This Row],[COMANDA]])</f>
        <v>1</v>
      </c>
      <c r="E8031" t="s">
        <v>90</v>
      </c>
      <c r="F8031" t="s">
        <v>375</v>
      </c>
      <c r="G8031" t="s">
        <v>8</v>
      </c>
      <c r="H8031" t="s">
        <v>41</v>
      </c>
      <c r="I8031" s="2">
        <v>1</v>
      </c>
      <c r="J8031" t="s">
        <v>11</v>
      </c>
      <c r="K8031" s="21">
        <f>INDEX(LISTAS!$H:$Q,MATCH(BASE!H8031,LISTAS!$G:$G,0),MATCH(BASE!J8031,LISTAS!$H$3:$Q$3,0))*Tabela3[[#This Row],[QUANTIDADE]]</f>
        <v>14</v>
      </c>
      <c r="L8031" s="2" t="str">
        <f>TEXT(Tabela3[[#This Row],[DATA]],"MM")</f>
        <v>06</v>
      </c>
      <c r="M8031" s="2">
        <f>WEEKNUM(Tabela3[[#This Row],[DATA]])</f>
        <v>23</v>
      </c>
      <c r="N8031" s="18">
        <f>YEAR(Tabela3[[#This Row],[DATA]])</f>
        <v>2023</v>
      </c>
    </row>
    <row r="8032" spans="2:14">
      <c r="B8032" s="1">
        <v>45083</v>
      </c>
      <c r="C8032">
        <v>15512</v>
      </c>
      <c r="D8032">
        <f>COUNTIF(C$4:C8032,Tabela3[[#This Row],[COMANDA]])</f>
        <v>2</v>
      </c>
      <c r="E8032" t="s">
        <v>90</v>
      </c>
      <c r="F8032" t="s">
        <v>375</v>
      </c>
      <c r="G8032" t="s">
        <v>8</v>
      </c>
      <c r="H8032" t="s">
        <v>202</v>
      </c>
      <c r="I8032" s="2">
        <v>1</v>
      </c>
      <c r="J8032" t="s">
        <v>11</v>
      </c>
      <c r="K8032" s="21">
        <f>INDEX(LISTAS!$H:$Q,MATCH(BASE!H8032,LISTAS!$G:$G,0),MATCH(BASE!J8032,LISTAS!$H$3:$Q$3,0))*Tabela3[[#This Row],[QUANTIDADE]]</f>
        <v>20</v>
      </c>
      <c r="L8032" s="2" t="str">
        <f>TEXT(Tabela3[[#This Row],[DATA]],"MM")</f>
        <v>06</v>
      </c>
      <c r="M8032" s="2">
        <f>WEEKNUM(Tabela3[[#This Row],[DATA]])</f>
        <v>23</v>
      </c>
      <c r="N8032" s="18">
        <f>YEAR(Tabela3[[#This Row],[DATA]])</f>
        <v>2023</v>
      </c>
    </row>
    <row r="8033" spans="2:14">
      <c r="B8033" s="1">
        <v>45083</v>
      </c>
      <c r="C8033">
        <v>15512</v>
      </c>
      <c r="D8033">
        <f>COUNTIF(C$4:C8033,Tabela3[[#This Row],[COMANDA]])</f>
        <v>3</v>
      </c>
      <c r="E8033" t="s">
        <v>90</v>
      </c>
      <c r="F8033" t="s">
        <v>375</v>
      </c>
      <c r="G8033" t="s">
        <v>61</v>
      </c>
      <c r="H8033" t="s">
        <v>199</v>
      </c>
      <c r="I8033" s="2">
        <v>1</v>
      </c>
      <c r="J8033" t="s">
        <v>11</v>
      </c>
      <c r="K8033" s="21">
        <f>INDEX(LISTAS!$H:$Q,MATCH(BASE!H8033,LISTAS!$G:$G,0),MATCH(BASE!J8033,LISTAS!$H$3:$Q$3,0))*Tabela3[[#This Row],[QUANTIDADE]]</f>
        <v>1</v>
      </c>
      <c r="L8033" s="2" t="str">
        <f>TEXT(Tabela3[[#This Row],[DATA]],"MM")</f>
        <v>06</v>
      </c>
      <c r="M8033" s="2">
        <f>WEEKNUM(Tabela3[[#This Row],[DATA]])</f>
        <v>23</v>
      </c>
      <c r="N8033" s="18">
        <f>YEAR(Tabela3[[#This Row],[DATA]])</f>
        <v>2023</v>
      </c>
    </row>
    <row r="8034" spans="2:14">
      <c r="B8034" s="1">
        <v>45083</v>
      </c>
      <c r="C8034">
        <v>15512</v>
      </c>
      <c r="D8034">
        <f>COUNTIF(C$4:C8034,Tabela3[[#This Row],[COMANDA]])</f>
        <v>4</v>
      </c>
      <c r="E8034" t="s">
        <v>90</v>
      </c>
      <c r="F8034" t="s">
        <v>375</v>
      </c>
      <c r="G8034" t="s">
        <v>61</v>
      </c>
      <c r="H8034" t="s">
        <v>161</v>
      </c>
      <c r="I8034" s="2">
        <v>1</v>
      </c>
      <c r="J8034" t="s">
        <v>11</v>
      </c>
      <c r="K8034" s="21">
        <f>INDEX(LISTAS!$H:$Q,MATCH(BASE!H8034,LISTAS!$G:$G,0),MATCH(BASE!J8034,LISTAS!$H$3:$Q$3,0))*Tabela3[[#This Row],[QUANTIDADE]]</f>
        <v>3</v>
      </c>
      <c r="L8034" s="2" t="str">
        <f>TEXT(Tabela3[[#This Row],[DATA]],"MM")</f>
        <v>06</v>
      </c>
      <c r="M8034" s="2">
        <f>WEEKNUM(Tabela3[[#This Row],[DATA]])</f>
        <v>23</v>
      </c>
      <c r="N8034" s="18">
        <f>YEAR(Tabela3[[#This Row],[DATA]])</f>
        <v>2023</v>
      </c>
    </row>
    <row r="8035" spans="2:14">
      <c r="B8035" s="1">
        <v>45083</v>
      </c>
      <c r="C8035">
        <v>15512</v>
      </c>
      <c r="D8035">
        <f>COUNTIF(C$4:C8035,Tabela3[[#This Row],[COMANDA]])</f>
        <v>5</v>
      </c>
      <c r="E8035" t="s">
        <v>90</v>
      </c>
      <c r="F8035" t="s">
        <v>375</v>
      </c>
      <c r="G8035" t="s">
        <v>61</v>
      </c>
      <c r="H8035" t="s">
        <v>162</v>
      </c>
      <c r="I8035" s="2">
        <v>1</v>
      </c>
      <c r="J8035" t="s">
        <v>11</v>
      </c>
      <c r="K8035" s="21">
        <f>INDEX(LISTAS!$H:$Q,MATCH(BASE!H8035,LISTAS!$G:$G,0),MATCH(BASE!J8035,LISTAS!$H$3:$Q$3,0))*Tabela3[[#This Row],[QUANTIDADE]]</f>
        <v>1.5</v>
      </c>
      <c r="L8035" s="2" t="str">
        <f>TEXT(Tabela3[[#This Row],[DATA]],"MM")</f>
        <v>06</v>
      </c>
      <c r="M8035" s="2">
        <f>WEEKNUM(Tabela3[[#This Row],[DATA]])</f>
        <v>23</v>
      </c>
      <c r="N8035" s="18">
        <f>YEAR(Tabela3[[#This Row],[DATA]])</f>
        <v>2023</v>
      </c>
    </row>
    <row r="8036" spans="2:14">
      <c r="B8036" s="1">
        <v>45083</v>
      </c>
      <c r="C8036">
        <v>15512</v>
      </c>
      <c r="D8036">
        <f>COUNTIF(C$4:C8036,Tabela3[[#This Row],[COMANDA]])</f>
        <v>6</v>
      </c>
      <c r="E8036" t="s">
        <v>90</v>
      </c>
      <c r="F8036" t="s">
        <v>375</v>
      </c>
      <c r="G8036" t="s">
        <v>61</v>
      </c>
      <c r="H8036" t="s">
        <v>163</v>
      </c>
      <c r="I8036" s="2">
        <v>1</v>
      </c>
      <c r="J8036" t="s">
        <v>11</v>
      </c>
      <c r="K8036" s="21">
        <f>INDEX(LISTAS!$H:$Q,MATCH(BASE!H8036,LISTAS!$G:$G,0),MATCH(BASE!J8036,LISTAS!$H$3:$Q$3,0))*Tabela3[[#This Row],[QUANTIDADE]]</f>
        <v>4</v>
      </c>
      <c r="L8036" s="2" t="str">
        <f>TEXT(Tabela3[[#This Row],[DATA]],"MM")</f>
        <v>06</v>
      </c>
      <c r="M8036" s="2">
        <f>WEEKNUM(Tabela3[[#This Row],[DATA]])</f>
        <v>23</v>
      </c>
      <c r="N8036" s="18">
        <f>YEAR(Tabela3[[#This Row],[DATA]])</f>
        <v>2023</v>
      </c>
    </row>
    <row r="8037" spans="2:14">
      <c r="B8037" s="1">
        <v>45083</v>
      </c>
      <c r="C8037">
        <v>15513</v>
      </c>
      <c r="D8037">
        <f>COUNTIF(C$4:C8037,Tabela3[[#This Row],[COMANDA]])</f>
        <v>1</v>
      </c>
      <c r="E8037" t="s">
        <v>90</v>
      </c>
      <c r="F8037" t="s">
        <v>99</v>
      </c>
      <c r="G8037" t="s">
        <v>8</v>
      </c>
      <c r="H8037" t="s">
        <v>204</v>
      </c>
      <c r="I8037" s="2">
        <v>1</v>
      </c>
      <c r="J8037" t="s">
        <v>11</v>
      </c>
      <c r="K8037" s="21">
        <f>INDEX(LISTAS!$H:$Q,MATCH(BASE!H8037,LISTAS!$G:$G,0),MATCH(BASE!J8037,LISTAS!$H$3:$Q$3,0))*Tabela3[[#This Row],[QUANTIDADE]]</f>
        <v>18</v>
      </c>
      <c r="L8037" s="2" t="str">
        <f>TEXT(Tabela3[[#This Row],[DATA]],"MM")</f>
        <v>06</v>
      </c>
      <c r="M8037" s="2">
        <f>WEEKNUM(Tabela3[[#This Row],[DATA]])</f>
        <v>23</v>
      </c>
      <c r="N8037" s="18">
        <f>YEAR(Tabela3[[#This Row],[DATA]])</f>
        <v>2023</v>
      </c>
    </row>
    <row r="8038" spans="2:14">
      <c r="B8038" s="1">
        <v>45083</v>
      </c>
      <c r="C8038">
        <v>15513</v>
      </c>
      <c r="D8038">
        <f>COUNTIF(C$4:C8038,Tabela3[[#This Row],[COMANDA]])</f>
        <v>2</v>
      </c>
      <c r="E8038" t="s">
        <v>90</v>
      </c>
      <c r="F8038" t="s">
        <v>99</v>
      </c>
      <c r="G8038" t="s">
        <v>9</v>
      </c>
      <c r="H8038" t="s">
        <v>385</v>
      </c>
      <c r="I8038" s="2">
        <v>1</v>
      </c>
      <c r="J8038" t="s">
        <v>11</v>
      </c>
      <c r="K8038" s="21">
        <f>INDEX(LISTAS!$H:$Q,MATCH(BASE!H8038,LISTAS!$G:$G,0),MATCH(BASE!J8038,LISTAS!$H$3:$Q$3,0))*Tabela3[[#This Row],[QUANTIDADE]]</f>
        <v>3</v>
      </c>
      <c r="L8038" s="2" t="str">
        <f>TEXT(Tabela3[[#This Row],[DATA]],"MM")</f>
        <v>06</v>
      </c>
      <c r="M8038" s="2">
        <f>WEEKNUM(Tabela3[[#This Row],[DATA]])</f>
        <v>23</v>
      </c>
      <c r="N8038" s="18">
        <f>YEAR(Tabela3[[#This Row],[DATA]])</f>
        <v>2023</v>
      </c>
    </row>
    <row r="8039" spans="2:14">
      <c r="B8039" s="1">
        <v>45083</v>
      </c>
      <c r="C8039">
        <v>15514</v>
      </c>
      <c r="D8039">
        <f>COUNTIF(C$4:C8039,Tabela3[[#This Row],[COMANDA]])</f>
        <v>1</v>
      </c>
      <c r="E8039" t="s">
        <v>90</v>
      </c>
      <c r="F8039" t="s">
        <v>375</v>
      </c>
      <c r="G8039" t="s">
        <v>8</v>
      </c>
      <c r="H8039" t="s">
        <v>206</v>
      </c>
      <c r="I8039" s="2">
        <v>1</v>
      </c>
      <c r="J8039" t="s">
        <v>11</v>
      </c>
      <c r="K8039" s="21">
        <f>INDEX(LISTAS!$H:$Q,MATCH(BASE!H8039,LISTAS!$G:$G,0),MATCH(BASE!J8039,LISTAS!$H$3:$Q$3,0))*Tabela3[[#This Row],[QUANTIDADE]]</f>
        <v>18</v>
      </c>
      <c r="L8039" s="2" t="str">
        <f>TEXT(Tabela3[[#This Row],[DATA]],"MM")</f>
        <v>06</v>
      </c>
      <c r="M8039" s="2">
        <f>WEEKNUM(Tabela3[[#This Row],[DATA]])</f>
        <v>23</v>
      </c>
      <c r="N8039" s="18">
        <f>YEAR(Tabela3[[#This Row],[DATA]])</f>
        <v>2023</v>
      </c>
    </row>
    <row r="8040" spans="2:14">
      <c r="B8040" s="1">
        <v>45083</v>
      </c>
      <c r="C8040">
        <v>15514</v>
      </c>
      <c r="D8040">
        <f>COUNTIF(C$4:C8040,Tabela3[[#This Row],[COMANDA]])</f>
        <v>2</v>
      </c>
      <c r="E8040" t="s">
        <v>90</v>
      </c>
      <c r="F8040" t="s">
        <v>99</v>
      </c>
      <c r="G8040" t="s">
        <v>62</v>
      </c>
      <c r="H8040" t="s">
        <v>192</v>
      </c>
      <c r="I8040" s="2">
        <v>1</v>
      </c>
      <c r="J8040" t="s">
        <v>11</v>
      </c>
      <c r="K8040" s="21">
        <f>INDEX(LISTAS!$H:$Q,MATCH(BASE!H8040,LISTAS!$G:$G,0),MATCH(BASE!J8040,LISTAS!$H$3:$Q$3,0))*Tabela3[[#This Row],[QUANTIDADE]]</f>
        <v>6</v>
      </c>
      <c r="L8040" s="2" t="str">
        <f>TEXT(Tabela3[[#This Row],[DATA]],"MM")</f>
        <v>06</v>
      </c>
      <c r="M8040" s="2">
        <f>WEEKNUM(Tabela3[[#This Row],[DATA]])</f>
        <v>23</v>
      </c>
      <c r="N8040" s="18">
        <f>YEAR(Tabela3[[#This Row],[DATA]])</f>
        <v>2023</v>
      </c>
    </row>
    <row r="8041" spans="2:14">
      <c r="B8041" s="1">
        <v>45083</v>
      </c>
      <c r="C8041">
        <v>15514</v>
      </c>
      <c r="D8041">
        <f>COUNTIF(C$4:C8041,Tabela3[[#This Row],[COMANDA]])</f>
        <v>3</v>
      </c>
      <c r="E8041" t="s">
        <v>90</v>
      </c>
      <c r="F8041" t="s">
        <v>99</v>
      </c>
      <c r="G8041" t="s">
        <v>9</v>
      </c>
      <c r="H8041" t="s">
        <v>127</v>
      </c>
      <c r="I8041" s="2">
        <v>1</v>
      </c>
      <c r="J8041" t="s">
        <v>11</v>
      </c>
      <c r="K8041" s="21">
        <f>INDEX(LISTAS!$H:$Q,MATCH(BASE!H8041,LISTAS!$G:$G,0),MATCH(BASE!J8041,LISTAS!$H$3:$Q$3,0))*Tabela3[[#This Row],[QUANTIDADE]]</f>
        <v>4.5</v>
      </c>
      <c r="L8041" s="2" t="str">
        <f>TEXT(Tabela3[[#This Row],[DATA]],"MM")</f>
        <v>06</v>
      </c>
      <c r="M8041" s="2">
        <f>WEEKNUM(Tabela3[[#This Row],[DATA]])</f>
        <v>23</v>
      </c>
      <c r="N8041" s="18">
        <f>YEAR(Tabela3[[#This Row],[DATA]])</f>
        <v>2023</v>
      </c>
    </row>
    <row r="8042" spans="2:14">
      <c r="B8042" s="1">
        <v>45083</v>
      </c>
      <c r="C8042">
        <v>15514</v>
      </c>
      <c r="D8042">
        <f>COUNTIF(C$4:C8042,Tabela3[[#This Row],[COMANDA]])</f>
        <v>4</v>
      </c>
      <c r="E8042" t="s">
        <v>90</v>
      </c>
      <c r="F8042" t="s">
        <v>375</v>
      </c>
      <c r="G8042" t="s">
        <v>9</v>
      </c>
      <c r="H8042" t="s">
        <v>127</v>
      </c>
      <c r="I8042" s="2">
        <v>1</v>
      </c>
      <c r="J8042" t="s">
        <v>11</v>
      </c>
      <c r="K8042" s="21">
        <f>INDEX(LISTAS!$H:$Q,MATCH(BASE!H8042,LISTAS!$G:$G,0),MATCH(BASE!J8042,LISTAS!$H$3:$Q$3,0))*Tabela3[[#This Row],[QUANTIDADE]]</f>
        <v>4.5</v>
      </c>
      <c r="L8042" s="2" t="str">
        <f>TEXT(Tabela3[[#This Row],[DATA]],"MM")</f>
        <v>06</v>
      </c>
      <c r="M8042" s="2">
        <f>WEEKNUM(Tabela3[[#This Row],[DATA]])</f>
        <v>23</v>
      </c>
      <c r="N8042" s="18">
        <f>YEAR(Tabela3[[#This Row],[DATA]])</f>
        <v>2023</v>
      </c>
    </row>
    <row r="8043" spans="2:14">
      <c r="B8043" s="1">
        <v>45083</v>
      </c>
      <c r="C8043">
        <v>15515</v>
      </c>
      <c r="D8043">
        <f>COUNTIF(C$4:C8043,Tabela3[[#This Row],[COMANDA]])</f>
        <v>1</v>
      </c>
      <c r="E8043" t="s">
        <v>90</v>
      </c>
      <c r="F8043" t="s">
        <v>98</v>
      </c>
      <c r="G8043" t="s">
        <v>8</v>
      </c>
      <c r="H8043" t="s">
        <v>39</v>
      </c>
      <c r="I8043" s="2">
        <v>1</v>
      </c>
      <c r="J8043" t="s">
        <v>11</v>
      </c>
      <c r="K8043" s="21">
        <f>INDEX(LISTAS!$H:$Q,MATCH(BASE!H8043,LISTAS!$G:$G,0),MATCH(BASE!J8043,LISTAS!$H$3:$Q$3,0))*Tabela3[[#This Row],[QUANTIDADE]]</f>
        <v>12</v>
      </c>
      <c r="L8043" s="2" t="str">
        <f>TEXT(Tabela3[[#This Row],[DATA]],"MM")</f>
        <v>06</v>
      </c>
      <c r="M8043" s="2">
        <f>WEEKNUM(Tabela3[[#This Row],[DATA]])</f>
        <v>23</v>
      </c>
      <c r="N8043" s="18">
        <f>YEAR(Tabela3[[#This Row],[DATA]])</f>
        <v>2023</v>
      </c>
    </row>
    <row r="8044" spans="2:14">
      <c r="B8044" s="1">
        <v>45083</v>
      </c>
      <c r="C8044">
        <v>15516</v>
      </c>
      <c r="D8044">
        <f>COUNTIF(C$4:C8044,Tabela3[[#This Row],[COMANDA]])</f>
        <v>1</v>
      </c>
      <c r="E8044" t="s">
        <v>90</v>
      </c>
      <c r="F8044" t="s">
        <v>99</v>
      </c>
      <c r="G8044" t="s">
        <v>8</v>
      </c>
      <c r="H8044" t="s">
        <v>204</v>
      </c>
      <c r="I8044" s="2">
        <v>1</v>
      </c>
      <c r="J8044" t="s">
        <v>11</v>
      </c>
      <c r="K8044" s="21">
        <f>INDEX(LISTAS!$H:$Q,MATCH(BASE!H8044,LISTAS!$G:$G,0),MATCH(BASE!J8044,LISTAS!$H$3:$Q$3,0))*Tabela3[[#This Row],[QUANTIDADE]]</f>
        <v>18</v>
      </c>
      <c r="L8044" s="2" t="str">
        <f>TEXT(Tabela3[[#This Row],[DATA]],"MM")</f>
        <v>06</v>
      </c>
      <c r="M8044" s="2">
        <f>WEEKNUM(Tabela3[[#This Row],[DATA]])</f>
        <v>23</v>
      </c>
      <c r="N8044" s="18">
        <f>YEAR(Tabela3[[#This Row],[DATA]])</f>
        <v>2023</v>
      </c>
    </row>
    <row r="8045" spans="2:14">
      <c r="B8045" s="1">
        <v>45083</v>
      </c>
      <c r="C8045">
        <v>15516</v>
      </c>
      <c r="D8045">
        <f>COUNTIF(C$4:C8045,Tabela3[[#This Row],[COMANDA]])</f>
        <v>2</v>
      </c>
      <c r="E8045" t="s">
        <v>90</v>
      </c>
      <c r="F8045" t="s">
        <v>99</v>
      </c>
      <c r="G8045" t="s">
        <v>61</v>
      </c>
      <c r="H8045" t="s">
        <v>199</v>
      </c>
      <c r="I8045" s="2">
        <v>1</v>
      </c>
      <c r="J8045" t="s">
        <v>11</v>
      </c>
      <c r="K8045" s="21">
        <f>INDEX(LISTAS!$H:$Q,MATCH(BASE!H8045,LISTAS!$G:$G,0),MATCH(BASE!J8045,LISTAS!$H$3:$Q$3,0))*Tabela3[[#This Row],[QUANTIDADE]]</f>
        <v>1</v>
      </c>
      <c r="L8045" s="2" t="str">
        <f>TEXT(Tabela3[[#This Row],[DATA]],"MM")</f>
        <v>06</v>
      </c>
      <c r="M8045" s="2">
        <f>WEEKNUM(Tabela3[[#This Row],[DATA]])</f>
        <v>23</v>
      </c>
      <c r="N8045" s="18">
        <f>YEAR(Tabela3[[#This Row],[DATA]])</f>
        <v>2023</v>
      </c>
    </row>
    <row r="8046" spans="2:14">
      <c r="B8046" s="1">
        <v>45083</v>
      </c>
      <c r="C8046">
        <v>15517</v>
      </c>
      <c r="D8046">
        <f>COUNTIF(C$4:C8046,Tabela3[[#This Row],[COMANDA]])</f>
        <v>1</v>
      </c>
      <c r="E8046" t="s">
        <v>90</v>
      </c>
      <c r="F8046" t="s">
        <v>99</v>
      </c>
      <c r="G8046" t="s">
        <v>8</v>
      </c>
      <c r="H8046" t="s">
        <v>43</v>
      </c>
      <c r="I8046" s="2">
        <v>1</v>
      </c>
      <c r="J8046" t="s">
        <v>11</v>
      </c>
      <c r="K8046" s="21">
        <f>INDEX(LISTAS!$H:$Q,MATCH(BASE!H8046,LISTAS!$G:$G,0),MATCH(BASE!J8046,LISTAS!$H$3:$Q$3,0))*Tabela3[[#This Row],[QUANTIDADE]]</f>
        <v>18</v>
      </c>
      <c r="L8046" s="2" t="str">
        <f>TEXT(Tabela3[[#This Row],[DATA]],"MM")</f>
        <v>06</v>
      </c>
      <c r="M8046" s="2">
        <f>WEEKNUM(Tabela3[[#This Row],[DATA]])</f>
        <v>23</v>
      </c>
      <c r="N8046" s="18">
        <f>YEAR(Tabela3[[#This Row],[DATA]])</f>
        <v>2023</v>
      </c>
    </row>
    <row r="8047" spans="2:14">
      <c r="B8047" s="1">
        <v>45083</v>
      </c>
      <c r="C8047">
        <v>15517</v>
      </c>
      <c r="D8047">
        <f>COUNTIF(C$4:C8047,Tabela3[[#This Row],[COMANDA]])</f>
        <v>2</v>
      </c>
      <c r="E8047" t="s">
        <v>90</v>
      </c>
      <c r="F8047" t="s">
        <v>98</v>
      </c>
      <c r="G8047" t="s">
        <v>8</v>
      </c>
      <c r="H8047" t="s">
        <v>206</v>
      </c>
      <c r="I8047" s="2">
        <v>1</v>
      </c>
      <c r="J8047" t="s">
        <v>11</v>
      </c>
      <c r="K8047" s="21">
        <f>INDEX(LISTAS!$H:$Q,MATCH(BASE!H8047,LISTAS!$G:$G,0),MATCH(BASE!J8047,LISTAS!$H$3:$Q$3,0))*Tabela3[[#This Row],[QUANTIDADE]]</f>
        <v>18</v>
      </c>
      <c r="L8047" s="2" t="str">
        <f>TEXT(Tabela3[[#This Row],[DATA]],"MM")</f>
        <v>06</v>
      </c>
      <c r="M8047" s="2">
        <f>WEEKNUM(Tabela3[[#This Row],[DATA]])</f>
        <v>23</v>
      </c>
      <c r="N8047" s="18">
        <f>YEAR(Tabela3[[#This Row],[DATA]])</f>
        <v>2023</v>
      </c>
    </row>
    <row r="8048" spans="2:14">
      <c r="B8048" s="1">
        <v>45083</v>
      </c>
      <c r="C8048">
        <v>15518</v>
      </c>
      <c r="D8048">
        <f>COUNTIF(C$4:C8048,Tabela3[[#This Row],[COMANDA]])</f>
        <v>1</v>
      </c>
      <c r="E8048" t="s">
        <v>90</v>
      </c>
      <c r="F8048" t="s">
        <v>375</v>
      </c>
      <c r="G8048" t="s">
        <v>8</v>
      </c>
      <c r="H8048" t="s">
        <v>206</v>
      </c>
      <c r="I8048" s="2">
        <v>1</v>
      </c>
      <c r="J8048" t="s">
        <v>11</v>
      </c>
      <c r="K8048" s="21">
        <f>INDEX(LISTAS!$H:$Q,MATCH(BASE!H8048,LISTAS!$G:$G,0),MATCH(BASE!J8048,LISTAS!$H$3:$Q$3,0))*Tabela3[[#This Row],[QUANTIDADE]]</f>
        <v>18</v>
      </c>
      <c r="L8048" s="2" t="str">
        <f>TEXT(Tabela3[[#This Row],[DATA]],"MM")</f>
        <v>06</v>
      </c>
      <c r="M8048" s="2">
        <f>WEEKNUM(Tabela3[[#This Row],[DATA]])</f>
        <v>23</v>
      </c>
      <c r="N8048" s="18">
        <f>YEAR(Tabela3[[#This Row],[DATA]])</f>
        <v>2023</v>
      </c>
    </row>
    <row r="8049" spans="2:14">
      <c r="B8049" s="1">
        <v>45083</v>
      </c>
      <c r="C8049">
        <v>15519</v>
      </c>
      <c r="D8049">
        <f>COUNTIF(C$4:C8049,Tabela3[[#This Row],[COMANDA]])</f>
        <v>1</v>
      </c>
      <c r="E8049" t="s">
        <v>90</v>
      </c>
      <c r="G8049" t="s">
        <v>8</v>
      </c>
      <c r="H8049" t="s">
        <v>47</v>
      </c>
      <c r="I8049" s="2">
        <v>1</v>
      </c>
      <c r="J8049" t="s">
        <v>11</v>
      </c>
      <c r="K8049" s="21">
        <f>INDEX(LISTAS!$H:$Q,MATCH(BASE!H8049,LISTAS!$G:$G,0),MATCH(BASE!J8049,LISTAS!$H$3:$Q$3,0))*Tabela3[[#This Row],[QUANTIDADE]]</f>
        <v>16</v>
      </c>
      <c r="L8049" s="2" t="str">
        <f>TEXT(Tabela3[[#This Row],[DATA]],"MM")</f>
        <v>06</v>
      </c>
      <c r="M8049" s="2">
        <f>WEEKNUM(Tabela3[[#This Row],[DATA]])</f>
        <v>23</v>
      </c>
      <c r="N8049" s="18">
        <f>YEAR(Tabela3[[#This Row],[DATA]])</f>
        <v>2023</v>
      </c>
    </row>
    <row r="8050" spans="2:14">
      <c r="B8050" s="1">
        <v>45083</v>
      </c>
      <c r="C8050">
        <v>15520</v>
      </c>
      <c r="D8050">
        <f>COUNTIF(C$4:C8050,Tabela3[[#This Row],[COMANDA]])</f>
        <v>1</v>
      </c>
      <c r="E8050" t="s">
        <v>89</v>
      </c>
      <c r="F8050" t="s">
        <v>98</v>
      </c>
      <c r="G8050" t="s">
        <v>8</v>
      </c>
      <c r="H8050" t="s">
        <v>84</v>
      </c>
      <c r="I8050" s="2">
        <v>1</v>
      </c>
      <c r="J8050" t="s">
        <v>11</v>
      </c>
      <c r="K8050" s="21">
        <f>INDEX(LISTAS!$H:$Q,MATCH(BASE!H8050,LISTAS!$G:$G,0),MATCH(BASE!J8050,LISTAS!$H$3:$Q$3,0))*Tabela3[[#This Row],[QUANTIDADE]]</f>
        <v>16</v>
      </c>
      <c r="L8050" s="2" t="str">
        <f>TEXT(Tabela3[[#This Row],[DATA]],"MM")</f>
        <v>06</v>
      </c>
      <c r="M8050" s="2">
        <f>WEEKNUM(Tabela3[[#This Row],[DATA]])</f>
        <v>23</v>
      </c>
      <c r="N8050" s="18">
        <f>YEAR(Tabela3[[#This Row],[DATA]])</f>
        <v>2023</v>
      </c>
    </row>
    <row r="8051" spans="2:14">
      <c r="B8051" s="1">
        <v>45083</v>
      </c>
      <c r="C8051">
        <v>15521</v>
      </c>
      <c r="D8051">
        <f>COUNTIF(C$4:C8051,Tabela3[[#This Row],[COMANDA]])</f>
        <v>1</v>
      </c>
      <c r="E8051" t="s">
        <v>90</v>
      </c>
      <c r="F8051" t="s">
        <v>98</v>
      </c>
      <c r="G8051" t="s">
        <v>8</v>
      </c>
      <c r="H8051" t="s">
        <v>204</v>
      </c>
      <c r="I8051" s="2">
        <v>1</v>
      </c>
      <c r="J8051" t="s">
        <v>11</v>
      </c>
      <c r="K8051" s="21">
        <f>INDEX(LISTAS!$H:$Q,MATCH(BASE!H8051,LISTAS!$G:$G,0),MATCH(BASE!J8051,LISTAS!$H$3:$Q$3,0))*Tabela3[[#This Row],[QUANTIDADE]]</f>
        <v>18</v>
      </c>
      <c r="L8051" s="2" t="str">
        <f>TEXT(Tabela3[[#This Row],[DATA]],"MM")</f>
        <v>06</v>
      </c>
      <c r="M8051" s="2">
        <f>WEEKNUM(Tabela3[[#This Row],[DATA]])</f>
        <v>23</v>
      </c>
      <c r="N8051" s="18">
        <f>YEAR(Tabela3[[#This Row],[DATA]])</f>
        <v>2023</v>
      </c>
    </row>
    <row r="8052" spans="2:14">
      <c r="B8052" s="1">
        <v>45083</v>
      </c>
      <c r="C8052">
        <v>15521</v>
      </c>
      <c r="D8052">
        <f>COUNTIF(C$4:C8052,Tabela3[[#This Row],[COMANDA]])</f>
        <v>2</v>
      </c>
      <c r="E8052" t="s">
        <v>90</v>
      </c>
      <c r="F8052" t="s">
        <v>98</v>
      </c>
      <c r="G8052" t="s">
        <v>9</v>
      </c>
      <c r="H8052" t="s">
        <v>56</v>
      </c>
      <c r="I8052" s="2">
        <v>1</v>
      </c>
      <c r="J8052" t="s">
        <v>11</v>
      </c>
      <c r="K8052" s="21">
        <f>INDEX(LISTAS!$H:$Q,MATCH(BASE!H8052,LISTAS!$G:$G,0),MATCH(BASE!J8052,LISTAS!$H$3:$Q$3,0))*Tabela3[[#This Row],[QUANTIDADE]]</f>
        <v>3</v>
      </c>
      <c r="L8052" s="2" t="str">
        <f>TEXT(Tabela3[[#This Row],[DATA]],"MM")</f>
        <v>06</v>
      </c>
      <c r="M8052" s="2">
        <f>WEEKNUM(Tabela3[[#This Row],[DATA]])</f>
        <v>23</v>
      </c>
      <c r="N8052" s="18">
        <f>YEAR(Tabela3[[#This Row],[DATA]])</f>
        <v>2023</v>
      </c>
    </row>
    <row r="8053" spans="2:14">
      <c r="B8053" s="1">
        <v>45083</v>
      </c>
      <c r="C8053">
        <v>15522</v>
      </c>
      <c r="D8053">
        <f>COUNTIF(C$4:C8053,Tabela3[[#This Row],[COMANDA]])</f>
        <v>1</v>
      </c>
      <c r="E8053" t="s">
        <v>89</v>
      </c>
      <c r="F8053" t="s">
        <v>375</v>
      </c>
      <c r="G8053" t="s">
        <v>8</v>
      </c>
      <c r="H8053" t="s">
        <v>206</v>
      </c>
      <c r="I8053" s="2">
        <v>1</v>
      </c>
      <c r="J8053" t="s">
        <v>12</v>
      </c>
      <c r="K8053" s="21">
        <f>INDEX(LISTAS!$H:$Q,MATCH(BASE!H8053,LISTAS!$G:$G,0),MATCH(BASE!J8053,LISTAS!$H$3:$Q$3,0))*Tabela3[[#This Row],[QUANTIDADE]]</f>
        <v>16.2</v>
      </c>
      <c r="L8053" s="2" t="str">
        <f>TEXT(Tabela3[[#This Row],[DATA]],"MM")</f>
        <v>06</v>
      </c>
      <c r="M8053" s="2">
        <f>WEEKNUM(Tabela3[[#This Row],[DATA]])</f>
        <v>23</v>
      </c>
      <c r="N8053" s="18">
        <f>YEAR(Tabela3[[#This Row],[DATA]])</f>
        <v>2023</v>
      </c>
    </row>
    <row r="8054" spans="2:14">
      <c r="B8054" s="1">
        <v>45083</v>
      </c>
      <c r="C8054">
        <v>15522</v>
      </c>
      <c r="D8054">
        <f>COUNTIF(C$4:C8054,Tabela3[[#This Row],[COMANDA]])</f>
        <v>2</v>
      </c>
      <c r="E8054" t="s">
        <v>89</v>
      </c>
      <c r="F8054" t="s">
        <v>375</v>
      </c>
      <c r="G8054" t="s">
        <v>61</v>
      </c>
      <c r="H8054" t="s">
        <v>163</v>
      </c>
      <c r="I8054" s="2">
        <v>1</v>
      </c>
      <c r="J8054" t="s">
        <v>11</v>
      </c>
      <c r="K8054" s="21">
        <f>INDEX(LISTAS!$H:$Q,MATCH(BASE!H8054,LISTAS!$G:$G,0),MATCH(BASE!J8054,LISTAS!$H$3:$Q$3,0))*Tabela3[[#This Row],[QUANTIDADE]]</f>
        <v>4</v>
      </c>
      <c r="L8054" s="2" t="str">
        <f>TEXT(Tabela3[[#This Row],[DATA]],"MM")</f>
        <v>06</v>
      </c>
      <c r="M8054" s="2">
        <f>WEEKNUM(Tabela3[[#This Row],[DATA]])</f>
        <v>23</v>
      </c>
      <c r="N8054" s="18">
        <f>YEAR(Tabela3[[#This Row],[DATA]])</f>
        <v>2023</v>
      </c>
    </row>
    <row r="8055" spans="2:14">
      <c r="B8055" s="1">
        <v>45083</v>
      </c>
      <c r="C8055">
        <v>15523</v>
      </c>
      <c r="D8055">
        <f>COUNTIF(C$4:C8055,Tabela3[[#This Row],[COMANDA]])</f>
        <v>1</v>
      </c>
      <c r="E8055" t="s">
        <v>90</v>
      </c>
      <c r="F8055" t="s">
        <v>375</v>
      </c>
      <c r="G8055" t="s">
        <v>8</v>
      </c>
      <c r="H8055" t="s">
        <v>203</v>
      </c>
      <c r="I8055" s="2">
        <v>1</v>
      </c>
      <c r="J8055" t="s">
        <v>11</v>
      </c>
      <c r="K8055" s="21">
        <f>INDEX(LISTAS!$H:$Q,MATCH(BASE!H8055,LISTAS!$G:$G,0),MATCH(BASE!J8055,LISTAS!$H$3:$Q$3,0))*Tabela3[[#This Row],[QUANTIDADE]]</f>
        <v>20</v>
      </c>
      <c r="L8055" s="2" t="str">
        <f>TEXT(Tabela3[[#This Row],[DATA]],"MM")</f>
        <v>06</v>
      </c>
      <c r="M8055" s="2">
        <f>WEEKNUM(Tabela3[[#This Row],[DATA]])</f>
        <v>23</v>
      </c>
      <c r="N8055" s="18">
        <f>YEAR(Tabela3[[#This Row],[DATA]])</f>
        <v>2023</v>
      </c>
    </row>
    <row r="8056" spans="2:14">
      <c r="B8056" s="1">
        <v>45083</v>
      </c>
      <c r="C8056">
        <v>15524</v>
      </c>
      <c r="D8056">
        <f>COUNTIF(C$4:C8056,Tabela3[[#This Row],[COMANDA]])</f>
        <v>1</v>
      </c>
      <c r="E8056" t="s">
        <v>90</v>
      </c>
      <c r="F8056" t="s">
        <v>98</v>
      </c>
      <c r="G8056" t="s">
        <v>8</v>
      </c>
      <c r="H8056" t="s">
        <v>202</v>
      </c>
      <c r="I8056" s="2">
        <v>1</v>
      </c>
      <c r="J8056" t="s">
        <v>11</v>
      </c>
      <c r="K8056" s="21">
        <f>INDEX(LISTAS!$H:$Q,MATCH(BASE!H8056,LISTAS!$G:$G,0),MATCH(BASE!J8056,LISTAS!$H$3:$Q$3,0))*Tabela3[[#This Row],[QUANTIDADE]]</f>
        <v>20</v>
      </c>
      <c r="L8056" s="2" t="str">
        <f>TEXT(Tabela3[[#This Row],[DATA]],"MM")</f>
        <v>06</v>
      </c>
      <c r="M8056" s="2">
        <f>WEEKNUM(Tabela3[[#This Row],[DATA]])</f>
        <v>23</v>
      </c>
      <c r="N8056" s="18">
        <f>YEAR(Tabela3[[#This Row],[DATA]])</f>
        <v>2023</v>
      </c>
    </row>
    <row r="8057" spans="2:14">
      <c r="B8057" s="1">
        <v>45083</v>
      </c>
      <c r="C8057">
        <v>15524</v>
      </c>
      <c r="D8057">
        <f>COUNTIF(C$4:C8057,Tabela3[[#This Row],[COMANDA]])</f>
        <v>2</v>
      </c>
      <c r="E8057" t="s">
        <v>90</v>
      </c>
      <c r="F8057" t="s">
        <v>98</v>
      </c>
      <c r="G8057" t="s">
        <v>9</v>
      </c>
      <c r="H8057" t="s">
        <v>142</v>
      </c>
      <c r="I8057" s="2">
        <v>1</v>
      </c>
      <c r="J8057" t="s">
        <v>11</v>
      </c>
      <c r="K8057" s="21">
        <f>INDEX(LISTAS!$H:$Q,MATCH(BASE!H8057,LISTAS!$G:$G,0),MATCH(BASE!J8057,LISTAS!$H$3:$Q$3,0))*Tabela3[[#This Row],[QUANTIDADE]]</f>
        <v>6</v>
      </c>
      <c r="L8057" s="2" t="str">
        <f>TEXT(Tabela3[[#This Row],[DATA]],"MM")</f>
        <v>06</v>
      </c>
      <c r="M8057" s="2">
        <f>WEEKNUM(Tabela3[[#This Row],[DATA]])</f>
        <v>23</v>
      </c>
      <c r="N8057" s="18">
        <f>YEAR(Tabela3[[#This Row],[DATA]])</f>
        <v>2023</v>
      </c>
    </row>
    <row r="8058" spans="2:14">
      <c r="B8058" s="1">
        <v>45083</v>
      </c>
      <c r="C8058">
        <v>15525</v>
      </c>
      <c r="D8058">
        <f>COUNTIF(C$4:C8058,Tabela3[[#This Row],[COMANDA]])</f>
        <v>1</v>
      </c>
      <c r="E8058" t="s">
        <v>90</v>
      </c>
      <c r="F8058" t="s">
        <v>375</v>
      </c>
      <c r="G8058" t="s">
        <v>8</v>
      </c>
      <c r="H8058" t="s">
        <v>211</v>
      </c>
      <c r="I8058" s="2">
        <v>1</v>
      </c>
      <c r="J8058" t="s">
        <v>12</v>
      </c>
      <c r="K8058" s="21">
        <f>INDEX(LISTAS!$H:$Q,MATCH(BASE!H8058,LISTAS!$G:$G,0),MATCH(BASE!J8058,LISTAS!$H$3:$Q$3,0))*Tabela3[[#This Row],[QUANTIDADE]]</f>
        <v>18</v>
      </c>
      <c r="L8058" s="2" t="str">
        <f>TEXT(Tabela3[[#This Row],[DATA]],"MM")</f>
        <v>06</v>
      </c>
      <c r="M8058" s="2">
        <f>WEEKNUM(Tabela3[[#This Row],[DATA]])</f>
        <v>23</v>
      </c>
      <c r="N8058" s="18">
        <f>YEAR(Tabela3[[#This Row],[DATA]])</f>
        <v>2023</v>
      </c>
    </row>
    <row r="8059" spans="2:14">
      <c r="B8059" s="1">
        <v>45083</v>
      </c>
      <c r="C8059">
        <v>15526</v>
      </c>
      <c r="D8059">
        <f>COUNTIF(C$4:C8059,Tabela3[[#This Row],[COMANDA]])</f>
        <v>1</v>
      </c>
      <c r="E8059" t="s">
        <v>90</v>
      </c>
      <c r="F8059" t="s">
        <v>98</v>
      </c>
      <c r="G8059" t="s">
        <v>8</v>
      </c>
      <c r="H8059" t="s">
        <v>47</v>
      </c>
      <c r="I8059" s="2">
        <v>1</v>
      </c>
      <c r="J8059" t="s">
        <v>11</v>
      </c>
      <c r="K8059" s="21">
        <f>INDEX(LISTAS!$H:$Q,MATCH(BASE!H8059,LISTAS!$G:$G,0),MATCH(BASE!J8059,LISTAS!$H$3:$Q$3,0))*Tabela3[[#This Row],[QUANTIDADE]]</f>
        <v>16</v>
      </c>
      <c r="L8059" s="2" t="str">
        <f>TEXT(Tabela3[[#This Row],[DATA]],"MM")</f>
        <v>06</v>
      </c>
      <c r="M8059" s="2">
        <f>WEEKNUM(Tabela3[[#This Row],[DATA]])</f>
        <v>23</v>
      </c>
      <c r="N8059" s="18">
        <f>YEAR(Tabela3[[#This Row],[DATA]])</f>
        <v>2023</v>
      </c>
    </row>
    <row r="8060" spans="2:14">
      <c r="B8060" s="1">
        <v>45083</v>
      </c>
      <c r="C8060">
        <v>15527</v>
      </c>
      <c r="D8060">
        <f>COUNTIF(C$4:C8060,Tabela3[[#This Row],[COMANDA]])</f>
        <v>1</v>
      </c>
      <c r="E8060" t="s">
        <v>90</v>
      </c>
      <c r="F8060" t="s">
        <v>98</v>
      </c>
      <c r="G8060" t="s">
        <v>8</v>
      </c>
      <c r="H8060" t="s">
        <v>204</v>
      </c>
      <c r="I8060" s="2">
        <v>1</v>
      </c>
      <c r="J8060" t="s">
        <v>11</v>
      </c>
      <c r="K8060" s="21">
        <f>INDEX(LISTAS!$H:$Q,MATCH(BASE!H8060,LISTAS!$G:$G,0),MATCH(BASE!J8060,LISTAS!$H$3:$Q$3,0))*Tabela3[[#This Row],[QUANTIDADE]]</f>
        <v>18</v>
      </c>
      <c r="L8060" s="2" t="str">
        <f>TEXT(Tabela3[[#This Row],[DATA]],"MM")</f>
        <v>06</v>
      </c>
      <c r="M8060" s="2">
        <f>WEEKNUM(Tabela3[[#This Row],[DATA]])</f>
        <v>23</v>
      </c>
      <c r="N8060" s="18">
        <f>YEAR(Tabela3[[#This Row],[DATA]])</f>
        <v>2023</v>
      </c>
    </row>
    <row r="8061" spans="2:14">
      <c r="B8061" s="1">
        <v>45083</v>
      </c>
      <c r="C8061">
        <v>15528</v>
      </c>
      <c r="D8061">
        <f>COUNTIF(C$4:C8061,Tabela3[[#This Row],[COMANDA]])</f>
        <v>1</v>
      </c>
      <c r="E8061" t="s">
        <v>90</v>
      </c>
      <c r="F8061" t="s">
        <v>99</v>
      </c>
      <c r="G8061" t="s">
        <v>8</v>
      </c>
      <c r="H8061" t="s">
        <v>206</v>
      </c>
      <c r="I8061" s="2">
        <v>1</v>
      </c>
      <c r="J8061" t="s">
        <v>11</v>
      </c>
      <c r="K8061" s="21">
        <f>INDEX(LISTAS!$H:$Q,MATCH(BASE!H8061,LISTAS!$G:$G,0),MATCH(BASE!J8061,LISTAS!$H$3:$Q$3,0))*Tabela3[[#This Row],[QUANTIDADE]]</f>
        <v>18</v>
      </c>
      <c r="L8061" s="2" t="str">
        <f>TEXT(Tabela3[[#This Row],[DATA]],"MM")</f>
        <v>06</v>
      </c>
      <c r="M8061" s="2">
        <f>WEEKNUM(Tabela3[[#This Row],[DATA]])</f>
        <v>23</v>
      </c>
      <c r="N8061" s="18">
        <f>YEAR(Tabela3[[#This Row],[DATA]])</f>
        <v>2023</v>
      </c>
    </row>
    <row r="8062" spans="2:14">
      <c r="B8062" s="1">
        <v>45083</v>
      </c>
      <c r="C8062">
        <v>15528</v>
      </c>
      <c r="D8062">
        <f>COUNTIF(C$4:C8062,Tabela3[[#This Row],[COMANDA]])</f>
        <v>2</v>
      </c>
      <c r="E8062" t="s">
        <v>90</v>
      </c>
      <c r="F8062" t="s">
        <v>99</v>
      </c>
      <c r="G8062" t="s">
        <v>9</v>
      </c>
      <c r="H8062" t="s">
        <v>131</v>
      </c>
      <c r="I8062" s="2">
        <v>1</v>
      </c>
      <c r="J8062" t="s">
        <v>11</v>
      </c>
      <c r="K8062" s="21">
        <f>INDEX(LISTAS!$H:$Q,MATCH(BASE!H8062,LISTAS!$G:$G,0),MATCH(BASE!J8062,LISTAS!$H$3:$Q$3,0))*Tabela3[[#This Row],[QUANTIDADE]]</f>
        <v>4</v>
      </c>
      <c r="L8062" s="2" t="str">
        <f>TEXT(Tabela3[[#This Row],[DATA]],"MM")</f>
        <v>06</v>
      </c>
      <c r="M8062" s="2">
        <f>WEEKNUM(Tabela3[[#This Row],[DATA]])</f>
        <v>23</v>
      </c>
      <c r="N8062" s="18">
        <f>YEAR(Tabela3[[#This Row],[DATA]])</f>
        <v>2023</v>
      </c>
    </row>
    <row r="8063" spans="2:14">
      <c r="B8063" s="1">
        <v>45083</v>
      </c>
      <c r="C8063">
        <v>15529</v>
      </c>
      <c r="D8063">
        <f>COUNTIF(C$4:C8063,Tabela3[[#This Row],[COMANDA]])</f>
        <v>1</v>
      </c>
      <c r="E8063" t="s">
        <v>90</v>
      </c>
      <c r="F8063" t="s">
        <v>99</v>
      </c>
      <c r="G8063" t="s">
        <v>8</v>
      </c>
      <c r="H8063" t="s">
        <v>204</v>
      </c>
      <c r="I8063" s="2">
        <v>1</v>
      </c>
      <c r="J8063" t="s">
        <v>11</v>
      </c>
      <c r="K8063" s="21">
        <f>INDEX(LISTAS!$H:$Q,MATCH(BASE!H8063,LISTAS!$G:$G,0),MATCH(BASE!J8063,LISTAS!$H$3:$Q$3,0))*Tabela3[[#This Row],[QUANTIDADE]]</f>
        <v>18</v>
      </c>
      <c r="L8063" s="2" t="str">
        <f>TEXT(Tabela3[[#This Row],[DATA]],"MM")</f>
        <v>06</v>
      </c>
      <c r="M8063" s="2">
        <f>WEEKNUM(Tabela3[[#This Row],[DATA]])</f>
        <v>23</v>
      </c>
      <c r="N8063" s="18">
        <f>YEAR(Tabela3[[#This Row],[DATA]])</f>
        <v>2023</v>
      </c>
    </row>
    <row r="8064" spans="2:14">
      <c r="B8064" s="1">
        <v>45083</v>
      </c>
      <c r="C8064">
        <v>15529</v>
      </c>
      <c r="D8064">
        <f>COUNTIF(C$4:C8064,Tabela3[[#This Row],[COMANDA]])</f>
        <v>2</v>
      </c>
      <c r="E8064" t="s">
        <v>90</v>
      </c>
      <c r="F8064" t="s">
        <v>99</v>
      </c>
      <c r="G8064" t="s">
        <v>9</v>
      </c>
      <c r="H8064" t="s">
        <v>56</v>
      </c>
      <c r="I8064" s="2">
        <v>1</v>
      </c>
      <c r="J8064" t="s">
        <v>11</v>
      </c>
      <c r="K8064" s="21">
        <f>INDEX(LISTAS!$H:$Q,MATCH(BASE!H8064,LISTAS!$G:$G,0),MATCH(BASE!J8064,LISTAS!$H$3:$Q$3,0))*Tabela3[[#This Row],[QUANTIDADE]]</f>
        <v>3</v>
      </c>
      <c r="L8064" s="2" t="str">
        <f>TEXT(Tabela3[[#This Row],[DATA]],"MM")</f>
        <v>06</v>
      </c>
      <c r="M8064" s="2">
        <f>WEEKNUM(Tabela3[[#This Row],[DATA]])</f>
        <v>23</v>
      </c>
      <c r="N8064" s="18">
        <f>YEAR(Tabela3[[#This Row],[DATA]])</f>
        <v>2023</v>
      </c>
    </row>
    <row r="8065" spans="2:14">
      <c r="B8065" s="1">
        <v>45083</v>
      </c>
      <c r="C8065">
        <v>15530</v>
      </c>
      <c r="D8065">
        <f>COUNTIF(C$4:C8065,Tabela3[[#This Row],[COMANDA]])</f>
        <v>1</v>
      </c>
      <c r="E8065" t="s">
        <v>90</v>
      </c>
      <c r="F8065" t="s">
        <v>375</v>
      </c>
      <c r="G8065" t="s">
        <v>8</v>
      </c>
      <c r="H8065" t="s">
        <v>42</v>
      </c>
      <c r="I8065" s="2">
        <v>1</v>
      </c>
      <c r="J8065" t="s">
        <v>11</v>
      </c>
      <c r="K8065" s="21">
        <f>INDEX(LISTAS!$H:$Q,MATCH(BASE!H8065,LISTAS!$G:$G,0),MATCH(BASE!J8065,LISTAS!$H$3:$Q$3,0))*Tabela3[[#This Row],[QUANTIDADE]]</f>
        <v>16</v>
      </c>
      <c r="L8065" s="2" t="str">
        <f>TEXT(Tabela3[[#This Row],[DATA]],"MM")</f>
        <v>06</v>
      </c>
      <c r="M8065" s="2">
        <f>WEEKNUM(Tabela3[[#This Row],[DATA]])</f>
        <v>23</v>
      </c>
      <c r="N8065" s="18">
        <f>YEAR(Tabela3[[#This Row],[DATA]])</f>
        <v>2023</v>
      </c>
    </row>
    <row r="8066" spans="2:14">
      <c r="B8066" s="1">
        <v>45083</v>
      </c>
      <c r="C8066">
        <v>15531</v>
      </c>
      <c r="D8066">
        <f>COUNTIF(C$4:C8066,Tabela3[[#This Row],[COMANDA]])</f>
        <v>1</v>
      </c>
      <c r="E8066" t="s">
        <v>89</v>
      </c>
      <c r="F8066" t="s">
        <v>98</v>
      </c>
      <c r="G8066" t="s">
        <v>8</v>
      </c>
      <c r="H8066" t="s">
        <v>206</v>
      </c>
      <c r="I8066" s="2">
        <v>1</v>
      </c>
      <c r="J8066" t="s">
        <v>11</v>
      </c>
      <c r="K8066" s="21">
        <f>INDEX(LISTAS!$H:$Q,MATCH(BASE!H8066,LISTAS!$G:$G,0),MATCH(BASE!J8066,LISTAS!$H$3:$Q$3,0))*Tabela3[[#This Row],[QUANTIDADE]]</f>
        <v>18</v>
      </c>
      <c r="L8066" s="2" t="str">
        <f>TEXT(Tabela3[[#This Row],[DATA]],"MM")</f>
        <v>06</v>
      </c>
      <c r="M8066" s="2">
        <f>WEEKNUM(Tabela3[[#This Row],[DATA]])</f>
        <v>23</v>
      </c>
      <c r="N8066" s="18">
        <f>YEAR(Tabela3[[#This Row],[DATA]])</f>
        <v>2023</v>
      </c>
    </row>
    <row r="8067" spans="2:14">
      <c r="B8067" s="1">
        <v>45083</v>
      </c>
      <c r="C8067">
        <v>15532</v>
      </c>
      <c r="D8067">
        <f>COUNTIF(C$4:C8067,Tabela3[[#This Row],[COMANDA]])</f>
        <v>1</v>
      </c>
      <c r="E8067" t="s">
        <v>90</v>
      </c>
      <c r="F8067" t="s">
        <v>99</v>
      </c>
      <c r="G8067" t="s">
        <v>8</v>
      </c>
      <c r="H8067" t="s">
        <v>84</v>
      </c>
      <c r="I8067" s="2">
        <v>1</v>
      </c>
      <c r="J8067" t="s">
        <v>11</v>
      </c>
      <c r="K8067" s="21">
        <f>INDEX(LISTAS!$H:$Q,MATCH(BASE!H8067,LISTAS!$G:$G,0),MATCH(BASE!J8067,LISTAS!$H$3:$Q$3,0))*Tabela3[[#This Row],[QUANTIDADE]]</f>
        <v>16</v>
      </c>
      <c r="L8067" s="2" t="str">
        <f>TEXT(Tabela3[[#This Row],[DATA]],"MM")</f>
        <v>06</v>
      </c>
      <c r="M8067" s="2">
        <f>WEEKNUM(Tabela3[[#This Row],[DATA]])</f>
        <v>23</v>
      </c>
      <c r="N8067" s="18">
        <f>YEAR(Tabela3[[#This Row],[DATA]])</f>
        <v>2023</v>
      </c>
    </row>
    <row r="8068" spans="2:14">
      <c r="B8068" s="1">
        <v>45083</v>
      </c>
      <c r="C8068">
        <v>15533</v>
      </c>
      <c r="D8068">
        <f>COUNTIF(C$4:C8068,Tabela3[[#This Row],[COMANDA]])</f>
        <v>1</v>
      </c>
      <c r="E8068" t="s">
        <v>90</v>
      </c>
      <c r="F8068" t="s">
        <v>98</v>
      </c>
      <c r="G8068" t="s">
        <v>8</v>
      </c>
      <c r="H8068" t="s">
        <v>84</v>
      </c>
      <c r="I8068" s="2">
        <v>1</v>
      </c>
      <c r="J8068" t="s">
        <v>11</v>
      </c>
      <c r="K8068" s="21">
        <f>INDEX(LISTAS!$H:$Q,MATCH(BASE!H8068,LISTAS!$G:$G,0),MATCH(BASE!J8068,LISTAS!$H$3:$Q$3,0))*Tabela3[[#This Row],[QUANTIDADE]]</f>
        <v>16</v>
      </c>
      <c r="L8068" s="2" t="str">
        <f>TEXT(Tabela3[[#This Row],[DATA]],"MM")</f>
        <v>06</v>
      </c>
      <c r="M8068" s="2">
        <f>WEEKNUM(Tabela3[[#This Row],[DATA]])</f>
        <v>23</v>
      </c>
      <c r="N8068" s="18">
        <f>YEAR(Tabela3[[#This Row],[DATA]])</f>
        <v>2023</v>
      </c>
    </row>
    <row r="8069" spans="2:14">
      <c r="B8069" s="1">
        <v>45083</v>
      </c>
      <c r="C8069">
        <v>15533</v>
      </c>
      <c r="D8069">
        <f>COUNTIF(C$4:C8069,Tabela3[[#This Row],[COMANDA]])</f>
        <v>2</v>
      </c>
      <c r="E8069" t="s">
        <v>90</v>
      </c>
      <c r="F8069" t="s">
        <v>98</v>
      </c>
      <c r="G8069" t="s">
        <v>9</v>
      </c>
      <c r="H8069" t="s">
        <v>242</v>
      </c>
      <c r="I8069" s="2">
        <v>1</v>
      </c>
      <c r="J8069" t="s">
        <v>12</v>
      </c>
      <c r="K8069" s="21">
        <f>INDEX(LISTAS!$H:$Q,MATCH(BASE!H8069,LISTAS!$G:$G,0),MATCH(BASE!J8069,LISTAS!$H$3:$Q$3,0))*Tabela3[[#This Row],[QUANTIDADE]]</f>
        <v>6</v>
      </c>
      <c r="L8069" s="2" t="str">
        <f>TEXT(Tabela3[[#This Row],[DATA]],"MM")</f>
        <v>06</v>
      </c>
      <c r="M8069" s="2">
        <f>WEEKNUM(Tabela3[[#This Row],[DATA]])</f>
        <v>23</v>
      </c>
      <c r="N8069" s="18">
        <f>YEAR(Tabela3[[#This Row],[DATA]])</f>
        <v>2023</v>
      </c>
    </row>
    <row r="8070" spans="2:14">
      <c r="B8070" s="1">
        <v>45083</v>
      </c>
      <c r="C8070">
        <v>15534</v>
      </c>
      <c r="D8070">
        <f>COUNTIF(C$4:C8070,Tabela3[[#This Row],[COMANDA]])</f>
        <v>1</v>
      </c>
      <c r="E8070" t="s">
        <v>90</v>
      </c>
      <c r="F8070" t="s">
        <v>99</v>
      </c>
      <c r="G8070" t="s">
        <v>8</v>
      </c>
      <c r="H8070" t="s">
        <v>84</v>
      </c>
      <c r="I8070" s="2">
        <v>1</v>
      </c>
      <c r="J8070" t="s">
        <v>11</v>
      </c>
      <c r="K8070" s="21">
        <f>INDEX(LISTAS!$H:$Q,MATCH(BASE!H8070,LISTAS!$G:$G,0),MATCH(BASE!J8070,LISTAS!$H$3:$Q$3,0))*Tabela3[[#This Row],[QUANTIDADE]]</f>
        <v>16</v>
      </c>
      <c r="L8070" s="2" t="str">
        <f>TEXT(Tabela3[[#This Row],[DATA]],"MM")</f>
        <v>06</v>
      </c>
      <c r="M8070" s="2">
        <f>WEEKNUM(Tabela3[[#This Row],[DATA]])</f>
        <v>23</v>
      </c>
      <c r="N8070" s="18">
        <f>YEAR(Tabela3[[#This Row],[DATA]])</f>
        <v>2023</v>
      </c>
    </row>
    <row r="8071" spans="2:14">
      <c r="B8071" s="1">
        <v>45083</v>
      </c>
      <c r="C8071">
        <v>15534</v>
      </c>
      <c r="D8071">
        <f>COUNTIF(C$4:C8071,Tabela3[[#This Row],[COMANDA]])</f>
        <v>2</v>
      </c>
      <c r="E8071" t="s">
        <v>90</v>
      </c>
      <c r="F8071" t="s">
        <v>98</v>
      </c>
      <c r="G8071" t="s">
        <v>8</v>
      </c>
      <c r="H8071" t="s">
        <v>84</v>
      </c>
      <c r="I8071" s="2">
        <v>1</v>
      </c>
      <c r="J8071" t="s">
        <v>11</v>
      </c>
      <c r="K8071" s="21">
        <f>INDEX(LISTAS!$H:$Q,MATCH(BASE!H8071,LISTAS!$G:$G,0),MATCH(BASE!J8071,LISTAS!$H$3:$Q$3,0))*Tabela3[[#This Row],[QUANTIDADE]]</f>
        <v>16</v>
      </c>
      <c r="L8071" s="2" t="str">
        <f>TEXT(Tabela3[[#This Row],[DATA]],"MM")</f>
        <v>06</v>
      </c>
      <c r="M8071" s="2">
        <f>WEEKNUM(Tabela3[[#This Row],[DATA]])</f>
        <v>23</v>
      </c>
      <c r="N8071" s="18">
        <f>YEAR(Tabela3[[#This Row],[DATA]])</f>
        <v>2023</v>
      </c>
    </row>
    <row r="8072" spans="2:14">
      <c r="B8072" s="1">
        <v>45083</v>
      </c>
      <c r="C8072">
        <v>15535</v>
      </c>
      <c r="D8072">
        <f>COUNTIF(C$4:C8072,Tabela3[[#This Row],[COMANDA]])</f>
        <v>1</v>
      </c>
      <c r="E8072" t="s">
        <v>90</v>
      </c>
      <c r="F8072" t="s">
        <v>99</v>
      </c>
      <c r="G8072" t="s">
        <v>8</v>
      </c>
      <c r="H8072" t="s">
        <v>205</v>
      </c>
      <c r="I8072" s="2">
        <v>1</v>
      </c>
      <c r="J8072" t="s">
        <v>11</v>
      </c>
      <c r="K8072" s="21">
        <f>INDEX(LISTAS!$H:$Q,MATCH(BASE!H8072,LISTAS!$G:$G,0),MATCH(BASE!J8072,LISTAS!$H$3:$Q$3,0))*Tabela3[[#This Row],[QUANTIDADE]]</f>
        <v>22</v>
      </c>
      <c r="L8072" s="2" t="str">
        <f>TEXT(Tabela3[[#This Row],[DATA]],"MM")</f>
        <v>06</v>
      </c>
      <c r="M8072" s="2">
        <f>WEEKNUM(Tabela3[[#This Row],[DATA]])</f>
        <v>23</v>
      </c>
      <c r="N8072" s="18">
        <f>YEAR(Tabela3[[#This Row],[DATA]])</f>
        <v>2023</v>
      </c>
    </row>
    <row r="8073" spans="2:14">
      <c r="B8073" s="1">
        <v>45083</v>
      </c>
      <c r="C8073">
        <v>15535</v>
      </c>
      <c r="D8073">
        <f>COUNTIF(C$4:C8073,Tabela3[[#This Row],[COMANDA]])</f>
        <v>2</v>
      </c>
      <c r="E8073" t="s">
        <v>90</v>
      </c>
      <c r="F8073" t="s">
        <v>99</v>
      </c>
      <c r="G8073" t="s">
        <v>9</v>
      </c>
      <c r="H8073" t="s">
        <v>142</v>
      </c>
      <c r="I8073" s="2">
        <v>1</v>
      </c>
      <c r="J8073" t="s">
        <v>11</v>
      </c>
      <c r="K8073" s="21">
        <f>INDEX(LISTAS!$H:$Q,MATCH(BASE!H8073,LISTAS!$G:$G,0),MATCH(BASE!J8073,LISTAS!$H$3:$Q$3,0))*Tabela3[[#This Row],[QUANTIDADE]]</f>
        <v>6</v>
      </c>
      <c r="L8073" s="2" t="str">
        <f>TEXT(Tabela3[[#This Row],[DATA]],"MM")</f>
        <v>06</v>
      </c>
      <c r="M8073" s="2">
        <f>WEEKNUM(Tabela3[[#This Row],[DATA]])</f>
        <v>23</v>
      </c>
      <c r="N8073" s="18">
        <f>YEAR(Tabela3[[#This Row],[DATA]])</f>
        <v>2023</v>
      </c>
    </row>
    <row r="8074" spans="2:14">
      <c r="B8074" s="1">
        <v>45083</v>
      </c>
      <c r="C8074">
        <v>15536</v>
      </c>
      <c r="D8074">
        <f>COUNTIF(C$4:C8074,Tabela3[[#This Row],[COMANDA]])</f>
        <v>1</v>
      </c>
      <c r="E8074" t="s">
        <v>90</v>
      </c>
      <c r="F8074" t="s">
        <v>98</v>
      </c>
      <c r="G8074" t="s">
        <v>8</v>
      </c>
      <c r="H8074" t="s">
        <v>203</v>
      </c>
      <c r="I8074" s="2">
        <v>1</v>
      </c>
      <c r="J8074" t="s">
        <v>11</v>
      </c>
      <c r="K8074" s="21">
        <f>INDEX(LISTAS!$H:$Q,MATCH(BASE!H8074,LISTAS!$G:$G,0),MATCH(BASE!J8074,LISTAS!$H$3:$Q$3,0))*Tabela3[[#This Row],[QUANTIDADE]]</f>
        <v>20</v>
      </c>
      <c r="L8074" s="2" t="str">
        <f>TEXT(Tabela3[[#This Row],[DATA]],"MM")</f>
        <v>06</v>
      </c>
      <c r="M8074" s="2">
        <f>WEEKNUM(Tabela3[[#This Row],[DATA]])</f>
        <v>23</v>
      </c>
      <c r="N8074" s="18">
        <f>YEAR(Tabela3[[#This Row],[DATA]])</f>
        <v>2023</v>
      </c>
    </row>
    <row r="8075" spans="2:14">
      <c r="B8075" s="1">
        <v>45083</v>
      </c>
      <c r="C8075">
        <v>15536</v>
      </c>
      <c r="D8075">
        <f>COUNTIF(C$4:C8075,Tabela3[[#This Row],[COMANDA]])</f>
        <v>2</v>
      </c>
      <c r="E8075" t="s">
        <v>89</v>
      </c>
      <c r="F8075" t="s">
        <v>98</v>
      </c>
      <c r="G8075" t="s">
        <v>8</v>
      </c>
      <c r="H8075" t="s">
        <v>211</v>
      </c>
      <c r="I8075" s="2">
        <v>1</v>
      </c>
      <c r="J8075" t="s">
        <v>11</v>
      </c>
      <c r="K8075" s="21">
        <f>INDEX(LISTAS!$H:$Q,MATCH(BASE!H8075,LISTAS!$G:$G,0),MATCH(BASE!J8075,LISTAS!$H$3:$Q$3,0))*Tabela3[[#This Row],[QUANTIDADE]]</f>
        <v>20</v>
      </c>
      <c r="L8075" s="2" t="str">
        <f>TEXT(Tabela3[[#This Row],[DATA]],"MM")</f>
        <v>06</v>
      </c>
      <c r="M8075" s="2">
        <f>WEEKNUM(Tabela3[[#This Row],[DATA]])</f>
        <v>23</v>
      </c>
      <c r="N8075" s="18">
        <f>YEAR(Tabela3[[#This Row],[DATA]])</f>
        <v>2023</v>
      </c>
    </row>
    <row r="8076" spans="2:14">
      <c r="B8076" s="1">
        <v>45083</v>
      </c>
      <c r="C8076">
        <v>15536</v>
      </c>
      <c r="D8076">
        <f>COUNTIF(C$4:C8076,Tabela3[[#This Row],[COMANDA]])</f>
        <v>3</v>
      </c>
      <c r="E8076" t="s">
        <v>90</v>
      </c>
      <c r="F8076" t="s">
        <v>98</v>
      </c>
      <c r="G8076" t="s">
        <v>9</v>
      </c>
      <c r="H8076" t="s">
        <v>378</v>
      </c>
      <c r="I8076" s="2">
        <v>1</v>
      </c>
      <c r="J8076" t="s">
        <v>11</v>
      </c>
      <c r="K8076" s="21">
        <f>INDEX(LISTAS!$H:$Q,MATCH(BASE!H8076,LISTAS!$G:$G,0),MATCH(BASE!J8076,LISTAS!$H$3:$Q$3,0))*Tabela3[[#This Row],[QUANTIDADE]]</f>
        <v>6</v>
      </c>
      <c r="L8076" s="2" t="str">
        <f>TEXT(Tabela3[[#This Row],[DATA]],"MM")</f>
        <v>06</v>
      </c>
      <c r="M8076" s="2">
        <f>WEEKNUM(Tabela3[[#This Row],[DATA]])</f>
        <v>23</v>
      </c>
      <c r="N8076" s="18">
        <f>YEAR(Tabela3[[#This Row],[DATA]])</f>
        <v>2023</v>
      </c>
    </row>
    <row r="8077" spans="2:14">
      <c r="B8077" s="1">
        <v>45083</v>
      </c>
      <c r="C8077">
        <v>15537</v>
      </c>
      <c r="D8077">
        <f>COUNTIF(C$4:C8077,Tabela3[[#This Row],[COMANDA]])</f>
        <v>1</v>
      </c>
      <c r="E8077" t="s">
        <v>90</v>
      </c>
      <c r="F8077" t="s">
        <v>99</v>
      </c>
      <c r="G8077" t="s">
        <v>8</v>
      </c>
      <c r="H8077" t="s">
        <v>202</v>
      </c>
      <c r="I8077" s="2">
        <v>2</v>
      </c>
      <c r="J8077" t="s">
        <v>11</v>
      </c>
      <c r="K8077" s="21">
        <f>INDEX(LISTAS!$H:$Q,MATCH(BASE!H8077,LISTAS!$G:$G,0),MATCH(BASE!J8077,LISTAS!$H$3:$Q$3,0))*Tabela3[[#This Row],[QUANTIDADE]]</f>
        <v>40</v>
      </c>
      <c r="L8077" s="2" t="str">
        <f>TEXT(Tabela3[[#This Row],[DATA]],"MM")</f>
        <v>06</v>
      </c>
      <c r="M8077" s="2">
        <f>WEEKNUM(Tabela3[[#This Row],[DATA]])</f>
        <v>23</v>
      </c>
      <c r="N8077" s="18">
        <f>YEAR(Tabela3[[#This Row],[DATA]])</f>
        <v>2023</v>
      </c>
    </row>
    <row r="8078" spans="2:14">
      <c r="B8078" s="1">
        <v>45083</v>
      </c>
      <c r="C8078">
        <v>15537</v>
      </c>
      <c r="D8078">
        <f>COUNTIF(C$4:C8078,Tabela3[[#This Row],[COMANDA]])</f>
        <v>2</v>
      </c>
      <c r="E8078" t="s">
        <v>90</v>
      </c>
      <c r="F8078" t="s">
        <v>99</v>
      </c>
      <c r="G8078" t="s">
        <v>9</v>
      </c>
      <c r="H8078" t="s">
        <v>148</v>
      </c>
      <c r="I8078" s="2">
        <v>2</v>
      </c>
      <c r="J8078" t="s">
        <v>11</v>
      </c>
      <c r="K8078" s="21">
        <f>INDEX(LISTAS!$H:$Q,MATCH(BASE!H8078,LISTAS!$G:$G,0),MATCH(BASE!J8078,LISTAS!$H$3:$Q$3,0))*Tabela3[[#This Row],[QUANTIDADE]]</f>
        <v>6</v>
      </c>
      <c r="L8078" s="2" t="str">
        <f>TEXT(Tabela3[[#This Row],[DATA]],"MM")</f>
        <v>06</v>
      </c>
      <c r="M8078" s="2">
        <f>WEEKNUM(Tabela3[[#This Row],[DATA]])</f>
        <v>23</v>
      </c>
      <c r="N8078" s="18">
        <f>YEAR(Tabela3[[#This Row],[DATA]])</f>
        <v>2023</v>
      </c>
    </row>
    <row r="8079" spans="2:14">
      <c r="B8079" s="1">
        <v>45083</v>
      </c>
      <c r="C8079">
        <v>15538</v>
      </c>
      <c r="D8079">
        <f>COUNTIF(C$4:C8079,Tabela3[[#This Row],[COMANDA]])</f>
        <v>1</v>
      </c>
      <c r="E8079" t="s">
        <v>89</v>
      </c>
      <c r="F8079" t="s">
        <v>100</v>
      </c>
      <c r="G8079" t="s">
        <v>8</v>
      </c>
      <c r="H8079" t="s">
        <v>211</v>
      </c>
      <c r="I8079" s="2">
        <v>2</v>
      </c>
      <c r="J8079" t="s">
        <v>11</v>
      </c>
      <c r="K8079" s="21">
        <f>INDEX(LISTAS!$H:$Q,MATCH(BASE!H8079,LISTAS!$G:$G,0),MATCH(BASE!J8079,LISTAS!$H$3:$Q$3,0))*Tabela3[[#This Row],[QUANTIDADE]]</f>
        <v>40</v>
      </c>
      <c r="L8079" s="2" t="str">
        <f>TEXT(Tabela3[[#This Row],[DATA]],"MM")</f>
        <v>06</v>
      </c>
      <c r="M8079" s="2">
        <f>WEEKNUM(Tabela3[[#This Row],[DATA]])</f>
        <v>23</v>
      </c>
      <c r="N8079" s="18">
        <f>YEAR(Tabela3[[#This Row],[DATA]])</f>
        <v>2023</v>
      </c>
    </row>
    <row r="8080" spans="2:14">
      <c r="B8080" s="1">
        <v>45083</v>
      </c>
      <c r="C8080">
        <v>15539</v>
      </c>
      <c r="D8080">
        <f>COUNTIF(C$4:C8080,Tabela3[[#This Row],[COMANDA]])</f>
        <v>1</v>
      </c>
      <c r="E8080" t="s">
        <v>90</v>
      </c>
      <c r="F8080" t="s">
        <v>100</v>
      </c>
      <c r="G8080" t="s">
        <v>8</v>
      </c>
      <c r="H8080" t="s">
        <v>202</v>
      </c>
      <c r="I8080" s="2">
        <v>1</v>
      </c>
      <c r="J8080" t="s">
        <v>11</v>
      </c>
      <c r="K8080" s="21">
        <f>INDEX(LISTAS!$H:$Q,MATCH(BASE!H8080,LISTAS!$G:$G,0),MATCH(BASE!J8080,LISTAS!$H$3:$Q$3,0))*Tabela3[[#This Row],[QUANTIDADE]]</f>
        <v>20</v>
      </c>
      <c r="L8080" s="2" t="str">
        <f>TEXT(Tabela3[[#This Row],[DATA]],"MM")</f>
        <v>06</v>
      </c>
      <c r="M8080" s="2">
        <f>WEEKNUM(Tabela3[[#This Row],[DATA]])</f>
        <v>23</v>
      </c>
      <c r="N8080" s="18">
        <f>YEAR(Tabela3[[#This Row],[DATA]])</f>
        <v>2023</v>
      </c>
    </row>
    <row r="8081" spans="2:14">
      <c r="B8081" s="1">
        <v>45083</v>
      </c>
      <c r="C8081">
        <v>15541</v>
      </c>
      <c r="D8081">
        <f>COUNTIF(C$4:C8081,Tabela3[[#This Row],[COMANDA]])</f>
        <v>1</v>
      </c>
      <c r="E8081" t="s">
        <v>90</v>
      </c>
      <c r="F8081" t="s">
        <v>99</v>
      </c>
      <c r="G8081" t="s">
        <v>8</v>
      </c>
      <c r="H8081" t="s">
        <v>39</v>
      </c>
      <c r="I8081" s="2">
        <v>1</v>
      </c>
      <c r="J8081" t="s">
        <v>11</v>
      </c>
      <c r="K8081" s="21">
        <f>INDEX(LISTAS!$H:$Q,MATCH(BASE!H8081,LISTAS!$G:$G,0),MATCH(BASE!J8081,LISTAS!$H$3:$Q$3,0))*Tabela3[[#This Row],[QUANTIDADE]]</f>
        <v>12</v>
      </c>
      <c r="L8081" s="2" t="str">
        <f>TEXT(Tabela3[[#This Row],[DATA]],"MM")</f>
        <v>06</v>
      </c>
      <c r="M8081" s="2">
        <f>WEEKNUM(Tabela3[[#This Row],[DATA]])</f>
        <v>23</v>
      </c>
      <c r="N8081" s="18">
        <f>YEAR(Tabela3[[#This Row],[DATA]])</f>
        <v>2023</v>
      </c>
    </row>
    <row r="8082" spans="2:14">
      <c r="B8082" s="1">
        <v>45083</v>
      </c>
      <c r="C8082">
        <v>15541</v>
      </c>
      <c r="D8082">
        <f>COUNTIF(C$4:C8082,Tabela3[[#This Row],[COMANDA]])</f>
        <v>2</v>
      </c>
      <c r="E8082" t="s">
        <v>90</v>
      </c>
      <c r="F8082" t="s">
        <v>99</v>
      </c>
      <c r="G8082" t="s">
        <v>61</v>
      </c>
      <c r="H8082" t="s">
        <v>166</v>
      </c>
      <c r="I8082" s="2">
        <v>1</v>
      </c>
      <c r="J8082" t="s">
        <v>11</v>
      </c>
      <c r="K8082" s="21">
        <f>INDEX(LISTAS!$H:$Q,MATCH(BASE!H8082,LISTAS!$G:$G,0),MATCH(BASE!J8082,LISTAS!$H$3:$Q$3,0))*Tabela3[[#This Row],[QUANTIDADE]]</f>
        <v>8</v>
      </c>
      <c r="L8082" s="2" t="str">
        <f>TEXT(Tabela3[[#This Row],[DATA]],"MM")</f>
        <v>06</v>
      </c>
      <c r="M8082" s="2">
        <f>WEEKNUM(Tabela3[[#This Row],[DATA]])</f>
        <v>23</v>
      </c>
      <c r="N8082" s="18">
        <f>YEAR(Tabela3[[#This Row],[DATA]])</f>
        <v>2023</v>
      </c>
    </row>
    <row r="8083" spans="2:14">
      <c r="B8083" s="1">
        <v>45083</v>
      </c>
      <c r="C8083">
        <v>15542</v>
      </c>
      <c r="D8083">
        <f>COUNTIF(C$4:C8083,Tabela3[[#This Row],[COMANDA]])</f>
        <v>1</v>
      </c>
      <c r="E8083" t="s">
        <v>89</v>
      </c>
      <c r="F8083" t="s">
        <v>375</v>
      </c>
      <c r="G8083" t="s">
        <v>8</v>
      </c>
      <c r="H8083" t="s">
        <v>202</v>
      </c>
      <c r="I8083" s="2">
        <v>1</v>
      </c>
      <c r="J8083" t="s">
        <v>12</v>
      </c>
      <c r="K8083" s="21">
        <f>INDEX(LISTAS!$H:$Q,MATCH(BASE!H8083,LISTAS!$G:$G,0),MATCH(BASE!J8083,LISTAS!$H$3:$Q$3,0))*Tabela3[[#This Row],[QUANTIDADE]]</f>
        <v>18</v>
      </c>
      <c r="L8083" s="2" t="str">
        <f>TEXT(Tabela3[[#This Row],[DATA]],"MM")</f>
        <v>06</v>
      </c>
      <c r="M8083" s="2">
        <f>WEEKNUM(Tabela3[[#This Row],[DATA]])</f>
        <v>23</v>
      </c>
      <c r="N8083" s="18">
        <f>YEAR(Tabela3[[#This Row],[DATA]])</f>
        <v>2023</v>
      </c>
    </row>
    <row r="8084" spans="2:14">
      <c r="B8084" s="1">
        <v>45083</v>
      </c>
      <c r="C8084">
        <v>15543</v>
      </c>
      <c r="D8084">
        <f>COUNTIF(C$4:C8084,Tabela3[[#This Row],[COMANDA]])</f>
        <v>1</v>
      </c>
      <c r="E8084" t="s">
        <v>90</v>
      </c>
      <c r="F8084" t="s">
        <v>99</v>
      </c>
      <c r="G8084" t="s">
        <v>8</v>
      </c>
      <c r="H8084" t="s">
        <v>204</v>
      </c>
      <c r="I8084" s="2">
        <v>1</v>
      </c>
      <c r="J8084" t="s">
        <v>11</v>
      </c>
      <c r="K8084" s="21">
        <f>INDEX(LISTAS!$H:$Q,MATCH(BASE!H8084,LISTAS!$G:$G,0),MATCH(BASE!J8084,LISTAS!$H$3:$Q$3,0))*Tabela3[[#This Row],[QUANTIDADE]]</f>
        <v>18</v>
      </c>
      <c r="L8084" s="2" t="str">
        <f>TEXT(Tabela3[[#This Row],[DATA]],"MM")</f>
        <v>06</v>
      </c>
      <c r="M8084" s="2">
        <f>WEEKNUM(Tabela3[[#This Row],[DATA]])</f>
        <v>23</v>
      </c>
      <c r="N8084" s="18">
        <f>YEAR(Tabela3[[#This Row],[DATA]])</f>
        <v>2023</v>
      </c>
    </row>
    <row r="8085" spans="2:14">
      <c r="B8085" s="1">
        <v>45083</v>
      </c>
      <c r="C8085">
        <v>15543</v>
      </c>
      <c r="D8085">
        <f>COUNTIF(C$4:C8085,Tabela3[[#This Row],[COMANDA]])</f>
        <v>2</v>
      </c>
      <c r="E8085" t="s">
        <v>90</v>
      </c>
      <c r="F8085" t="s">
        <v>99</v>
      </c>
      <c r="G8085" t="s">
        <v>61</v>
      </c>
      <c r="H8085" t="s">
        <v>162</v>
      </c>
      <c r="I8085" s="2">
        <v>1</v>
      </c>
      <c r="J8085" t="s">
        <v>11</v>
      </c>
      <c r="K8085" s="21">
        <f>INDEX(LISTAS!$H:$Q,MATCH(BASE!H8085,LISTAS!$G:$G,0),MATCH(BASE!J8085,LISTAS!$H$3:$Q$3,0))*Tabela3[[#This Row],[QUANTIDADE]]</f>
        <v>1.5</v>
      </c>
      <c r="L8085" s="2" t="str">
        <f>TEXT(Tabela3[[#This Row],[DATA]],"MM")</f>
        <v>06</v>
      </c>
      <c r="M8085" s="2">
        <f>WEEKNUM(Tabela3[[#This Row],[DATA]])</f>
        <v>23</v>
      </c>
      <c r="N8085" s="18">
        <f>YEAR(Tabela3[[#This Row],[DATA]])</f>
        <v>2023</v>
      </c>
    </row>
    <row r="8086" spans="2:14">
      <c r="B8086" s="1">
        <v>45083</v>
      </c>
      <c r="C8086">
        <v>15543</v>
      </c>
      <c r="D8086">
        <f>COUNTIF(C$4:C8086,Tabela3[[#This Row],[COMANDA]])</f>
        <v>3</v>
      </c>
      <c r="E8086" t="s">
        <v>90</v>
      </c>
      <c r="F8086" t="s">
        <v>99</v>
      </c>
      <c r="G8086" t="s">
        <v>61</v>
      </c>
      <c r="H8086" t="s">
        <v>199</v>
      </c>
      <c r="I8086" s="2">
        <v>1</v>
      </c>
      <c r="J8086" t="s">
        <v>11</v>
      </c>
      <c r="K8086" s="21">
        <f>INDEX(LISTAS!$H:$Q,MATCH(BASE!H8086,LISTAS!$G:$G,0),MATCH(BASE!J8086,LISTAS!$H$3:$Q$3,0))*Tabela3[[#This Row],[QUANTIDADE]]</f>
        <v>1</v>
      </c>
      <c r="L8086" s="2" t="str">
        <f>TEXT(Tabela3[[#This Row],[DATA]],"MM")</f>
        <v>06</v>
      </c>
      <c r="M8086" s="2">
        <f>WEEKNUM(Tabela3[[#This Row],[DATA]])</f>
        <v>23</v>
      </c>
      <c r="N8086" s="18">
        <f>YEAR(Tabela3[[#This Row],[DATA]])</f>
        <v>2023</v>
      </c>
    </row>
    <row r="8087" spans="2:14">
      <c r="B8087" s="1">
        <v>45083</v>
      </c>
      <c r="C8087">
        <v>15544</v>
      </c>
      <c r="D8087">
        <f>COUNTIF(C$4:C8087,Tabela3[[#This Row],[COMANDA]])</f>
        <v>1</v>
      </c>
      <c r="E8087" t="s">
        <v>90</v>
      </c>
      <c r="F8087" t="s">
        <v>98</v>
      </c>
      <c r="G8087" t="s">
        <v>8</v>
      </c>
      <c r="H8087" t="s">
        <v>204</v>
      </c>
      <c r="I8087" s="2">
        <v>1</v>
      </c>
      <c r="J8087" t="s">
        <v>11</v>
      </c>
      <c r="K8087" s="21">
        <f>INDEX(LISTAS!$H:$Q,MATCH(BASE!H8087,LISTAS!$G:$G,0),MATCH(BASE!J8087,LISTAS!$H$3:$Q$3,0))*Tabela3[[#This Row],[QUANTIDADE]]</f>
        <v>18</v>
      </c>
      <c r="L8087" s="2" t="str">
        <f>TEXT(Tabela3[[#This Row],[DATA]],"MM")</f>
        <v>06</v>
      </c>
      <c r="M8087" s="2">
        <f>WEEKNUM(Tabela3[[#This Row],[DATA]])</f>
        <v>23</v>
      </c>
      <c r="N8087" s="18">
        <f>YEAR(Tabela3[[#This Row],[DATA]])</f>
        <v>2023</v>
      </c>
    </row>
    <row r="8088" spans="2:14">
      <c r="B8088" s="1">
        <v>45083</v>
      </c>
      <c r="C8088">
        <v>15544</v>
      </c>
      <c r="D8088">
        <f>COUNTIF(C$4:C8088,Tabela3[[#This Row],[COMANDA]])</f>
        <v>2</v>
      </c>
      <c r="E8088" t="s">
        <v>90</v>
      </c>
      <c r="F8088" t="s">
        <v>375</v>
      </c>
      <c r="G8088" t="s">
        <v>8</v>
      </c>
      <c r="H8088" t="s">
        <v>204</v>
      </c>
      <c r="I8088" s="2">
        <v>1</v>
      </c>
      <c r="J8088" t="s">
        <v>11</v>
      </c>
      <c r="K8088" s="21">
        <f>INDEX(LISTAS!$H:$Q,MATCH(BASE!H8088,LISTAS!$G:$G,0),MATCH(BASE!J8088,LISTAS!$H$3:$Q$3,0))*Tabela3[[#This Row],[QUANTIDADE]]</f>
        <v>18</v>
      </c>
      <c r="L8088" s="2" t="str">
        <f>TEXT(Tabela3[[#This Row],[DATA]],"MM")</f>
        <v>06</v>
      </c>
      <c r="M8088" s="2">
        <f>WEEKNUM(Tabela3[[#This Row],[DATA]])</f>
        <v>23</v>
      </c>
      <c r="N8088" s="18">
        <f>YEAR(Tabela3[[#This Row],[DATA]])</f>
        <v>2023</v>
      </c>
    </row>
    <row r="8089" spans="2:14">
      <c r="B8089" s="1">
        <v>45083</v>
      </c>
      <c r="C8089">
        <v>15545</v>
      </c>
      <c r="D8089">
        <f>COUNTIF(C$4:C8089,Tabela3[[#This Row],[COMANDA]])</f>
        <v>1</v>
      </c>
      <c r="E8089" t="s">
        <v>89</v>
      </c>
      <c r="G8089" t="s">
        <v>8</v>
      </c>
      <c r="H8089" t="s">
        <v>47</v>
      </c>
      <c r="I8089" s="2">
        <v>1</v>
      </c>
      <c r="J8089" t="s">
        <v>11</v>
      </c>
      <c r="K8089" s="21">
        <f>INDEX(LISTAS!$H:$Q,MATCH(BASE!H8089,LISTAS!$G:$G,0),MATCH(BASE!J8089,LISTAS!$H$3:$Q$3,0))*Tabela3[[#This Row],[QUANTIDADE]]</f>
        <v>16</v>
      </c>
      <c r="L8089" s="2" t="str">
        <f>TEXT(Tabela3[[#This Row],[DATA]],"MM")</f>
        <v>06</v>
      </c>
      <c r="M8089" s="2">
        <f>WEEKNUM(Tabela3[[#This Row],[DATA]])</f>
        <v>23</v>
      </c>
      <c r="N8089" s="18">
        <f>YEAR(Tabela3[[#This Row],[DATA]])</f>
        <v>2023</v>
      </c>
    </row>
    <row r="8090" spans="2:14">
      <c r="B8090" s="1">
        <v>45083</v>
      </c>
      <c r="C8090">
        <v>15546</v>
      </c>
      <c r="D8090">
        <f>COUNTIF(C$4:C8090,Tabela3[[#This Row],[COMANDA]])</f>
        <v>1</v>
      </c>
      <c r="E8090" t="s">
        <v>90</v>
      </c>
      <c r="F8090" t="s">
        <v>375</v>
      </c>
      <c r="G8090" t="s">
        <v>8</v>
      </c>
      <c r="H8090" t="s">
        <v>203</v>
      </c>
      <c r="I8090" s="2">
        <v>1</v>
      </c>
      <c r="J8090" t="s">
        <v>11</v>
      </c>
      <c r="K8090" s="21">
        <f>INDEX(LISTAS!$H:$Q,MATCH(BASE!H8090,LISTAS!$G:$G,0),MATCH(BASE!J8090,LISTAS!$H$3:$Q$3,0))*Tabela3[[#This Row],[QUANTIDADE]]</f>
        <v>20</v>
      </c>
      <c r="L8090" s="2" t="str">
        <f>TEXT(Tabela3[[#This Row],[DATA]],"MM")</f>
        <v>06</v>
      </c>
      <c r="M8090" s="2">
        <f>WEEKNUM(Tabela3[[#This Row],[DATA]])</f>
        <v>23</v>
      </c>
      <c r="N8090" s="18">
        <f>YEAR(Tabela3[[#This Row],[DATA]])</f>
        <v>2023</v>
      </c>
    </row>
    <row r="8091" spans="2:14">
      <c r="B8091" s="1">
        <v>45083</v>
      </c>
      <c r="C8091">
        <v>15547</v>
      </c>
      <c r="D8091">
        <f>COUNTIF(C$4:C8091,Tabela3[[#This Row],[COMANDA]])</f>
        <v>1</v>
      </c>
      <c r="E8091" t="s">
        <v>89</v>
      </c>
      <c r="G8091" t="s">
        <v>8</v>
      </c>
      <c r="H8091" t="s">
        <v>204</v>
      </c>
      <c r="I8091" s="2">
        <v>1</v>
      </c>
      <c r="J8091" t="s">
        <v>11</v>
      </c>
      <c r="K8091" s="21">
        <f>INDEX(LISTAS!$H:$Q,MATCH(BASE!H8091,LISTAS!$G:$G,0),MATCH(BASE!J8091,LISTAS!$H$3:$Q$3,0))*Tabela3[[#This Row],[QUANTIDADE]]</f>
        <v>18</v>
      </c>
      <c r="L8091" s="2" t="str">
        <f>TEXT(Tabela3[[#This Row],[DATA]],"MM")</f>
        <v>06</v>
      </c>
      <c r="M8091" s="2">
        <f>WEEKNUM(Tabela3[[#This Row],[DATA]])</f>
        <v>23</v>
      </c>
      <c r="N8091" s="18">
        <f>YEAR(Tabela3[[#This Row],[DATA]])</f>
        <v>2023</v>
      </c>
    </row>
    <row r="8092" spans="2:14">
      <c r="B8092" s="1">
        <v>45083</v>
      </c>
      <c r="C8092" t="s">
        <v>549</v>
      </c>
      <c r="D8092">
        <f>COUNTIF(C$4:C8092,Tabela3[[#This Row],[COMANDA]])</f>
        <v>1</v>
      </c>
      <c r="E8092" t="s">
        <v>1</v>
      </c>
      <c r="G8092" t="s">
        <v>77</v>
      </c>
      <c r="H8092" t="s">
        <v>224</v>
      </c>
      <c r="I8092" s="2">
        <v>14</v>
      </c>
      <c r="J8092" t="s">
        <v>11</v>
      </c>
      <c r="K8092" s="21">
        <f>INDEX(LISTAS!$H:$Q,MATCH(BASE!H8092,LISTAS!$G:$G,0),MATCH(BASE!J8092,LISTAS!$H$3:$Q$3,0))*Tabela3[[#This Row],[QUANTIDADE]]</f>
        <v>77</v>
      </c>
      <c r="L8092" s="2" t="str">
        <f>TEXT(Tabela3[[#This Row],[DATA]],"MM")</f>
        <v>06</v>
      </c>
      <c r="M8092" s="2">
        <f>WEEKNUM(Tabela3[[#This Row],[DATA]])</f>
        <v>23</v>
      </c>
      <c r="N8092" s="18">
        <f>YEAR(Tabela3[[#This Row],[DATA]])</f>
        <v>2023</v>
      </c>
    </row>
    <row r="8093" spans="2:14">
      <c r="B8093" s="1">
        <v>45083</v>
      </c>
      <c r="C8093" t="s">
        <v>549</v>
      </c>
      <c r="D8093">
        <f>COUNTIF(C$4:C8093,Tabela3[[#This Row],[COMANDA]])</f>
        <v>2</v>
      </c>
      <c r="E8093" t="s">
        <v>1</v>
      </c>
      <c r="G8093" t="s">
        <v>9</v>
      </c>
      <c r="H8093" t="s">
        <v>214</v>
      </c>
      <c r="I8093" s="2">
        <v>17</v>
      </c>
      <c r="J8093" t="s">
        <v>11</v>
      </c>
      <c r="K8093" s="21">
        <f>INDEX(LISTAS!$H:$Q,MATCH(BASE!H8093,LISTAS!$G:$G,0),MATCH(BASE!J8093,LISTAS!$H$3:$Q$3,0))*Tabela3[[#This Row],[QUANTIDADE]]</f>
        <v>17</v>
      </c>
      <c r="L8093" s="2" t="str">
        <f>TEXT(Tabela3[[#This Row],[DATA]],"MM")</f>
        <v>06</v>
      </c>
      <c r="M8093" s="2">
        <f>WEEKNUM(Tabela3[[#This Row],[DATA]])</f>
        <v>23</v>
      </c>
      <c r="N8093" s="18">
        <f>YEAR(Tabela3[[#This Row],[DATA]])</f>
        <v>2023</v>
      </c>
    </row>
    <row r="8094" spans="2:14">
      <c r="B8094" s="1">
        <v>45083</v>
      </c>
      <c r="C8094" t="s">
        <v>549</v>
      </c>
      <c r="D8094">
        <f>COUNTIF(C$4:C8094,Tabela3[[#This Row],[COMANDA]])</f>
        <v>3</v>
      </c>
      <c r="E8094" t="s">
        <v>1</v>
      </c>
      <c r="G8094" t="s">
        <v>9</v>
      </c>
      <c r="H8094" t="s">
        <v>68</v>
      </c>
      <c r="I8094" s="2">
        <v>7</v>
      </c>
      <c r="J8094" t="s">
        <v>11</v>
      </c>
      <c r="K8094" s="21">
        <f>INDEX(LISTAS!$H:$Q,MATCH(BASE!H8094,LISTAS!$G:$G,0),MATCH(BASE!J8094,LISTAS!$H$3:$Q$3,0))*Tabela3[[#This Row],[QUANTIDADE]]</f>
        <v>21</v>
      </c>
      <c r="L8094" s="2" t="str">
        <f>TEXT(Tabela3[[#This Row],[DATA]],"MM")</f>
        <v>06</v>
      </c>
      <c r="M8094" s="2">
        <f>WEEKNUM(Tabela3[[#This Row],[DATA]])</f>
        <v>23</v>
      </c>
      <c r="N8094" s="18">
        <f>YEAR(Tabela3[[#This Row],[DATA]])</f>
        <v>2023</v>
      </c>
    </row>
    <row r="8095" spans="2:14">
      <c r="B8095" s="1">
        <v>45083</v>
      </c>
      <c r="C8095" t="s">
        <v>549</v>
      </c>
      <c r="D8095">
        <f>COUNTIF(C$4:C8095,Tabela3[[#This Row],[COMANDA]])</f>
        <v>4</v>
      </c>
      <c r="E8095" t="s">
        <v>1</v>
      </c>
      <c r="G8095" t="s">
        <v>10</v>
      </c>
      <c r="H8095" t="s">
        <v>119</v>
      </c>
      <c r="I8095" s="2">
        <v>14</v>
      </c>
      <c r="J8095" t="s">
        <v>11</v>
      </c>
      <c r="K8095" s="21">
        <f>INDEX(LISTAS!$H:$Q,MATCH(BASE!H8095,LISTAS!$G:$G,0),MATCH(BASE!J8095,LISTAS!$H$3:$Q$3,0))*Tabela3[[#This Row],[QUANTIDADE]]</f>
        <v>84</v>
      </c>
      <c r="L8095" s="2" t="str">
        <f>TEXT(Tabela3[[#This Row],[DATA]],"MM")</f>
        <v>06</v>
      </c>
      <c r="M8095" s="2">
        <f>WEEKNUM(Tabela3[[#This Row],[DATA]])</f>
        <v>23</v>
      </c>
      <c r="N8095" s="18">
        <f>YEAR(Tabela3[[#This Row],[DATA]])</f>
        <v>2023</v>
      </c>
    </row>
    <row r="8096" spans="2:14">
      <c r="B8096" s="1">
        <v>45083</v>
      </c>
      <c r="C8096" t="s">
        <v>549</v>
      </c>
      <c r="D8096">
        <f>COUNTIF(C$4:C8096,Tabela3[[#This Row],[COMANDA]])</f>
        <v>5</v>
      </c>
      <c r="E8096" t="s">
        <v>1</v>
      </c>
      <c r="G8096" t="s">
        <v>77</v>
      </c>
      <c r="H8096" t="s">
        <v>79</v>
      </c>
      <c r="I8096" s="2">
        <v>9</v>
      </c>
      <c r="J8096" t="s">
        <v>11</v>
      </c>
      <c r="K8096" s="21">
        <f>INDEX(LISTAS!$H:$Q,MATCH(BASE!H8096,LISTAS!$G:$G,0),MATCH(BASE!J8096,LISTAS!$H$3:$Q$3,0))*Tabela3[[#This Row],[QUANTIDADE]]</f>
        <v>40.5</v>
      </c>
      <c r="L8096" s="2" t="str">
        <f>TEXT(Tabela3[[#This Row],[DATA]],"MM")</f>
        <v>06</v>
      </c>
      <c r="M8096" s="2">
        <f>WEEKNUM(Tabela3[[#This Row],[DATA]])</f>
        <v>23</v>
      </c>
      <c r="N8096" s="18">
        <f>YEAR(Tabela3[[#This Row],[DATA]])</f>
        <v>2023</v>
      </c>
    </row>
    <row r="8097" spans="2:14">
      <c r="B8097" s="1">
        <v>45083</v>
      </c>
      <c r="C8097" t="s">
        <v>549</v>
      </c>
      <c r="D8097">
        <f>COUNTIF(C$4:C8097,Tabela3[[#This Row],[COMANDA]])</f>
        <v>6</v>
      </c>
      <c r="E8097" t="s">
        <v>1</v>
      </c>
      <c r="G8097" t="s">
        <v>9</v>
      </c>
      <c r="H8097" t="s">
        <v>58</v>
      </c>
      <c r="I8097" s="2">
        <v>3</v>
      </c>
      <c r="J8097" t="s">
        <v>11</v>
      </c>
      <c r="K8097" s="21">
        <f>INDEX(LISTAS!$H:$Q,MATCH(BASE!H8097,LISTAS!$G:$G,0),MATCH(BASE!J8097,LISTAS!$H$3:$Q$3,0))*Tabela3[[#This Row],[QUANTIDADE]]</f>
        <v>15</v>
      </c>
      <c r="L8097" s="2" t="str">
        <f>TEXT(Tabela3[[#This Row],[DATA]],"MM")</f>
        <v>06</v>
      </c>
      <c r="M8097" s="2">
        <f>WEEKNUM(Tabela3[[#This Row],[DATA]])</f>
        <v>23</v>
      </c>
      <c r="N8097" s="18">
        <f>YEAR(Tabela3[[#This Row],[DATA]])</f>
        <v>2023</v>
      </c>
    </row>
    <row r="8098" spans="2:14">
      <c r="B8098" s="1">
        <v>45083</v>
      </c>
      <c r="C8098" t="s">
        <v>549</v>
      </c>
      <c r="D8098">
        <f>COUNTIF(C$4:C8098,Tabela3[[#This Row],[COMANDA]])</f>
        <v>7</v>
      </c>
      <c r="E8098" t="s">
        <v>1</v>
      </c>
      <c r="G8098" t="s">
        <v>74</v>
      </c>
      <c r="H8098" t="s">
        <v>120</v>
      </c>
      <c r="I8098" s="2">
        <v>6</v>
      </c>
      <c r="J8098" t="s">
        <v>11</v>
      </c>
      <c r="K8098" s="21">
        <f>INDEX(LISTAS!$H:$Q,MATCH(BASE!H8098,LISTAS!$G:$G,0),MATCH(BASE!J8098,LISTAS!$H$3:$Q$3,0))*Tabela3[[#This Row],[QUANTIDADE]]</f>
        <v>18</v>
      </c>
      <c r="L8098" s="2" t="str">
        <f>TEXT(Tabela3[[#This Row],[DATA]],"MM")</f>
        <v>06</v>
      </c>
      <c r="M8098" s="2">
        <f>WEEKNUM(Tabela3[[#This Row],[DATA]])</f>
        <v>23</v>
      </c>
      <c r="N8098" s="18">
        <f>YEAR(Tabela3[[#This Row],[DATA]])</f>
        <v>2023</v>
      </c>
    </row>
    <row r="8099" spans="2:14">
      <c r="B8099" s="1">
        <v>45083</v>
      </c>
      <c r="C8099" t="s">
        <v>549</v>
      </c>
      <c r="D8099">
        <f>COUNTIF(C$4:C8099,Tabela3[[#This Row],[COMANDA]])</f>
        <v>8</v>
      </c>
      <c r="E8099" t="s">
        <v>1</v>
      </c>
      <c r="G8099" t="s">
        <v>74</v>
      </c>
      <c r="H8099" t="s">
        <v>76</v>
      </c>
      <c r="I8099" s="2">
        <v>4</v>
      </c>
      <c r="J8099" t="s">
        <v>11</v>
      </c>
      <c r="K8099" s="21">
        <f>INDEX(LISTAS!$H:$Q,MATCH(BASE!H8099,LISTAS!$G:$G,0),MATCH(BASE!J8099,LISTAS!$H$3:$Q$3,0))*Tabela3[[#This Row],[QUANTIDADE]]</f>
        <v>8</v>
      </c>
      <c r="L8099" s="2" t="str">
        <f>TEXT(Tabela3[[#This Row],[DATA]],"MM")</f>
        <v>06</v>
      </c>
      <c r="M8099" s="2">
        <f>WEEKNUM(Tabela3[[#This Row],[DATA]])</f>
        <v>23</v>
      </c>
      <c r="N8099" s="18">
        <f>YEAR(Tabela3[[#This Row],[DATA]])</f>
        <v>2023</v>
      </c>
    </row>
    <row r="8100" spans="2:14">
      <c r="B8100" s="1">
        <v>45083</v>
      </c>
      <c r="C8100" t="s">
        <v>549</v>
      </c>
      <c r="D8100">
        <f>COUNTIF(C$4:C8100,Tabela3[[#This Row],[COMANDA]])</f>
        <v>9</v>
      </c>
      <c r="E8100" t="s">
        <v>1</v>
      </c>
      <c r="G8100" t="s">
        <v>9</v>
      </c>
      <c r="H8100" t="s">
        <v>59</v>
      </c>
      <c r="I8100" s="2">
        <v>1</v>
      </c>
      <c r="J8100" t="s">
        <v>11</v>
      </c>
      <c r="K8100" s="21">
        <f>INDEX(LISTAS!$H:$Q,MATCH(BASE!H8100,LISTAS!$G:$G,0),MATCH(BASE!J8100,LISTAS!$H$3:$Q$3,0))*Tabela3[[#This Row],[QUANTIDADE]]</f>
        <v>3</v>
      </c>
      <c r="L8100" s="2" t="str">
        <f>TEXT(Tabela3[[#This Row],[DATA]],"MM")</f>
        <v>06</v>
      </c>
      <c r="M8100" s="2">
        <f>WEEKNUM(Tabela3[[#This Row],[DATA]])</f>
        <v>23</v>
      </c>
      <c r="N8100" s="18">
        <f>YEAR(Tabela3[[#This Row],[DATA]])</f>
        <v>2023</v>
      </c>
    </row>
    <row r="8101" spans="2:14">
      <c r="B8101" s="1">
        <v>45083</v>
      </c>
      <c r="C8101" t="s">
        <v>549</v>
      </c>
      <c r="D8101">
        <f>COUNTIF(C$4:C8101,Tabela3[[#This Row],[COMANDA]])</f>
        <v>10</v>
      </c>
      <c r="E8101" t="s">
        <v>1</v>
      </c>
      <c r="G8101" t="s">
        <v>77</v>
      </c>
      <c r="H8101" t="s">
        <v>83</v>
      </c>
      <c r="I8101" s="2">
        <v>1</v>
      </c>
      <c r="J8101" t="s">
        <v>11</v>
      </c>
      <c r="K8101" s="21">
        <f>INDEX(LISTAS!$H:$Q,MATCH(BASE!H8101,LISTAS!$G:$G,0),MATCH(BASE!J8101,LISTAS!$H$3:$Q$3,0))*Tabela3[[#This Row],[QUANTIDADE]]</f>
        <v>4.5</v>
      </c>
      <c r="L8101" s="2" t="str">
        <f>TEXT(Tabela3[[#This Row],[DATA]],"MM")</f>
        <v>06</v>
      </c>
      <c r="M8101" s="2">
        <f>WEEKNUM(Tabela3[[#This Row],[DATA]])</f>
        <v>23</v>
      </c>
      <c r="N8101" s="18">
        <f>YEAR(Tabela3[[#This Row],[DATA]])</f>
        <v>2023</v>
      </c>
    </row>
    <row r="8102" spans="2:14">
      <c r="B8102" s="1">
        <v>45083</v>
      </c>
      <c r="C8102" t="s">
        <v>549</v>
      </c>
      <c r="D8102">
        <f>COUNTIF(C$4:C8102,Tabela3[[#This Row],[COMANDA]])</f>
        <v>11</v>
      </c>
      <c r="E8102" t="s">
        <v>1</v>
      </c>
      <c r="G8102" t="s">
        <v>77</v>
      </c>
      <c r="H8102" t="s">
        <v>217</v>
      </c>
      <c r="I8102" s="2">
        <v>2</v>
      </c>
      <c r="J8102" t="s">
        <v>11</v>
      </c>
      <c r="K8102" s="21">
        <f>INDEX(LISTAS!$H:$Q,MATCH(BASE!H8102,LISTAS!$G:$G,0),MATCH(BASE!J8102,LISTAS!$H$3:$Q$3,0))*Tabela3[[#This Row],[QUANTIDADE]]</f>
        <v>12</v>
      </c>
      <c r="L8102" s="2" t="str">
        <f>TEXT(Tabela3[[#This Row],[DATA]],"MM")</f>
        <v>06</v>
      </c>
      <c r="M8102" s="2">
        <f>WEEKNUM(Tabela3[[#This Row],[DATA]])</f>
        <v>23</v>
      </c>
      <c r="N8102" s="18">
        <f>YEAR(Tabela3[[#This Row],[DATA]])</f>
        <v>2023</v>
      </c>
    </row>
    <row r="8103" spans="2:14">
      <c r="B8103" s="1">
        <v>45083</v>
      </c>
      <c r="C8103" t="s">
        <v>549</v>
      </c>
      <c r="D8103">
        <f>COUNTIF(C$4:C8103,Tabela3[[#This Row],[COMANDA]])</f>
        <v>12</v>
      </c>
      <c r="E8103" t="s">
        <v>1</v>
      </c>
      <c r="G8103" t="s">
        <v>77</v>
      </c>
      <c r="H8103" t="s">
        <v>236</v>
      </c>
      <c r="I8103" s="2">
        <v>1</v>
      </c>
      <c r="J8103" t="s">
        <v>11</v>
      </c>
      <c r="K8103" s="21">
        <f>INDEX(LISTAS!$H:$Q,MATCH(BASE!H8103,LISTAS!$G:$G,0),MATCH(BASE!J8103,LISTAS!$H$3:$Q$3,0))*Tabela3[[#This Row],[QUANTIDADE]]</f>
        <v>5</v>
      </c>
      <c r="L8103" s="2" t="str">
        <f>TEXT(Tabela3[[#This Row],[DATA]],"MM")</f>
        <v>06</v>
      </c>
      <c r="M8103" s="2">
        <f>WEEKNUM(Tabela3[[#This Row],[DATA]])</f>
        <v>23</v>
      </c>
      <c r="N8103" s="18">
        <f>YEAR(Tabela3[[#This Row],[DATA]])</f>
        <v>2023</v>
      </c>
    </row>
    <row r="8104" spans="2:14">
      <c r="B8104" s="1">
        <v>45083</v>
      </c>
      <c r="C8104" t="s">
        <v>549</v>
      </c>
      <c r="D8104">
        <f>COUNTIF(C$4:C8104,Tabela3[[#This Row],[COMANDA]])</f>
        <v>13</v>
      </c>
      <c r="E8104" t="s">
        <v>1</v>
      </c>
      <c r="G8104" t="s">
        <v>9</v>
      </c>
      <c r="H8104" t="s">
        <v>69</v>
      </c>
      <c r="I8104" s="2">
        <v>1</v>
      </c>
      <c r="J8104" t="s">
        <v>11</v>
      </c>
      <c r="K8104" s="21">
        <f>INDEX(LISTAS!$H:$Q,MATCH(BASE!H8104,LISTAS!$G:$G,0),MATCH(BASE!J8104,LISTAS!$H$3:$Q$3,0))*Tabela3[[#This Row],[QUANTIDADE]]</f>
        <v>4</v>
      </c>
      <c r="L8104" s="2" t="str">
        <f>TEXT(Tabela3[[#This Row],[DATA]],"MM")</f>
        <v>06</v>
      </c>
      <c r="M8104" s="2">
        <f>WEEKNUM(Tabela3[[#This Row],[DATA]])</f>
        <v>23</v>
      </c>
      <c r="N8104" s="18">
        <f>YEAR(Tabela3[[#This Row],[DATA]])</f>
        <v>2023</v>
      </c>
    </row>
    <row r="8105" spans="2:14">
      <c r="B8105" s="1">
        <v>45083</v>
      </c>
      <c r="C8105" t="s">
        <v>549</v>
      </c>
      <c r="D8105">
        <f>COUNTIF(C$4:C8105,Tabela3[[#This Row],[COMANDA]])</f>
        <v>14</v>
      </c>
      <c r="E8105" t="s">
        <v>1</v>
      </c>
      <c r="G8105" t="s">
        <v>9</v>
      </c>
      <c r="H8105" t="s">
        <v>127</v>
      </c>
      <c r="I8105" s="2">
        <v>2</v>
      </c>
      <c r="J8105" t="s">
        <v>11</v>
      </c>
      <c r="K8105" s="21">
        <f>INDEX(LISTAS!$H:$Q,MATCH(BASE!H8105,LISTAS!$G:$G,0),MATCH(BASE!J8105,LISTAS!$H$3:$Q$3,0))*Tabela3[[#This Row],[QUANTIDADE]]</f>
        <v>9</v>
      </c>
      <c r="L8105" s="2" t="str">
        <f>TEXT(Tabela3[[#This Row],[DATA]],"MM")</f>
        <v>06</v>
      </c>
      <c r="M8105" s="2">
        <f>WEEKNUM(Tabela3[[#This Row],[DATA]])</f>
        <v>23</v>
      </c>
      <c r="N8105" s="18">
        <f>YEAR(Tabela3[[#This Row],[DATA]])</f>
        <v>2023</v>
      </c>
    </row>
    <row r="8106" spans="2:14">
      <c r="B8106" s="1">
        <v>45083</v>
      </c>
      <c r="C8106" t="s">
        <v>549</v>
      </c>
      <c r="D8106">
        <f>COUNTIF(C$4:C8106,Tabela3[[#This Row],[COMANDA]])</f>
        <v>15</v>
      </c>
      <c r="E8106" t="s">
        <v>1</v>
      </c>
      <c r="G8106" t="s">
        <v>9</v>
      </c>
      <c r="H8106" t="s">
        <v>51</v>
      </c>
      <c r="I8106" s="2">
        <v>2</v>
      </c>
      <c r="J8106" t="s">
        <v>11</v>
      </c>
      <c r="K8106" s="21">
        <f>INDEX(LISTAS!$H:$Q,MATCH(BASE!H8106,LISTAS!$G:$G,0),MATCH(BASE!J8106,LISTAS!$H$3:$Q$3,0))*Tabela3[[#This Row],[QUANTIDADE]]</f>
        <v>20</v>
      </c>
      <c r="L8106" s="2" t="str">
        <f>TEXT(Tabela3[[#This Row],[DATA]],"MM")</f>
        <v>06</v>
      </c>
      <c r="M8106" s="2">
        <f>WEEKNUM(Tabela3[[#This Row],[DATA]])</f>
        <v>23</v>
      </c>
      <c r="N8106" s="18">
        <f>YEAR(Tabela3[[#This Row],[DATA]])</f>
        <v>2023</v>
      </c>
    </row>
    <row r="8107" spans="2:14">
      <c r="B8107" s="1">
        <v>45083</v>
      </c>
      <c r="C8107" t="s">
        <v>549</v>
      </c>
      <c r="D8107">
        <f>COUNTIF(C$4:C8107,Tabela3[[#This Row],[COMANDA]])</f>
        <v>16</v>
      </c>
      <c r="E8107" t="s">
        <v>1</v>
      </c>
      <c r="G8107" t="s">
        <v>74</v>
      </c>
      <c r="H8107" t="s">
        <v>546</v>
      </c>
      <c r="I8107" s="2">
        <v>1</v>
      </c>
      <c r="J8107" t="s">
        <v>11</v>
      </c>
      <c r="K8107" s="21">
        <v>3</v>
      </c>
      <c r="L8107" s="2" t="str">
        <f>TEXT(Tabela3[[#This Row],[DATA]],"MM")</f>
        <v>06</v>
      </c>
      <c r="M8107" s="2">
        <f>WEEKNUM(Tabela3[[#This Row],[DATA]])</f>
        <v>23</v>
      </c>
      <c r="N8107" s="18">
        <f>YEAR(Tabela3[[#This Row],[DATA]])</f>
        <v>2023</v>
      </c>
    </row>
    <row r="8108" spans="2:14">
      <c r="B8108" s="1">
        <v>45083</v>
      </c>
      <c r="C8108" t="s">
        <v>549</v>
      </c>
      <c r="D8108">
        <f>COUNTIF(C$4:C8108,Tabela3[[#This Row],[COMANDA]])</f>
        <v>17</v>
      </c>
      <c r="E8108" t="s">
        <v>1</v>
      </c>
      <c r="G8108" t="s">
        <v>9</v>
      </c>
      <c r="H8108" t="s">
        <v>212</v>
      </c>
      <c r="I8108" s="2">
        <v>1</v>
      </c>
      <c r="J8108" t="s">
        <v>11</v>
      </c>
      <c r="K8108" s="21">
        <f>INDEX(LISTAS!$H:$Q,MATCH(BASE!H8108,LISTAS!$G:$G,0),MATCH(BASE!J8108,LISTAS!$H$3:$Q$3,0))*Tabela3[[#This Row],[QUANTIDADE]]</f>
        <v>4</v>
      </c>
      <c r="L8108" s="2" t="str">
        <f>TEXT(Tabela3[[#This Row],[DATA]],"MM")</f>
        <v>06</v>
      </c>
      <c r="M8108" s="2">
        <f>WEEKNUM(Tabela3[[#This Row],[DATA]])</f>
        <v>23</v>
      </c>
      <c r="N8108" s="18">
        <f>YEAR(Tabela3[[#This Row],[DATA]])</f>
        <v>2023</v>
      </c>
    </row>
    <row r="8109" spans="2:14">
      <c r="B8109" s="1">
        <v>45083</v>
      </c>
      <c r="C8109" t="s">
        <v>549</v>
      </c>
      <c r="D8109">
        <f>COUNTIF(C$4:C8109,Tabela3[[#This Row],[COMANDA]])</f>
        <v>18</v>
      </c>
      <c r="E8109" t="s">
        <v>1</v>
      </c>
      <c r="G8109" t="s">
        <v>9</v>
      </c>
      <c r="H8109" t="s">
        <v>154</v>
      </c>
      <c r="I8109" s="2">
        <v>1</v>
      </c>
      <c r="J8109" t="s">
        <v>11</v>
      </c>
      <c r="K8109" s="21">
        <f>INDEX(LISTAS!$H:$Q,MATCH(BASE!H8109,LISTAS!$G:$G,0),MATCH(BASE!J8109,LISTAS!$H$3:$Q$3,0))*Tabela3[[#This Row],[QUANTIDADE]]</f>
        <v>6</v>
      </c>
      <c r="L8109" s="2" t="str">
        <f>TEXT(Tabela3[[#This Row],[DATA]],"MM")</f>
        <v>06</v>
      </c>
      <c r="M8109" s="2">
        <f>WEEKNUM(Tabela3[[#This Row],[DATA]])</f>
        <v>23</v>
      </c>
      <c r="N8109" s="18">
        <f>YEAR(Tabela3[[#This Row],[DATA]])</f>
        <v>2023</v>
      </c>
    </row>
    <row r="8110" spans="2:14">
      <c r="B8110" s="1">
        <v>45083</v>
      </c>
      <c r="C8110" t="s">
        <v>549</v>
      </c>
      <c r="D8110">
        <f>COUNTIF(C$4:C8110,Tabela3[[#This Row],[COMANDA]])</f>
        <v>19</v>
      </c>
      <c r="E8110" t="s">
        <v>1</v>
      </c>
      <c r="G8110" t="s">
        <v>10</v>
      </c>
      <c r="H8110" t="s">
        <v>128</v>
      </c>
      <c r="I8110" s="2">
        <v>1</v>
      </c>
      <c r="J8110" t="s">
        <v>11</v>
      </c>
      <c r="K8110" s="21">
        <f>INDEX(LISTAS!$H:$Q,MATCH(BASE!H8110,LISTAS!$G:$G,0),MATCH(BASE!J8110,LISTAS!$H$3:$Q$3,0))*Tabela3[[#This Row],[QUANTIDADE]]</f>
        <v>5</v>
      </c>
      <c r="L8110" s="2" t="str">
        <f>TEXT(Tabela3[[#This Row],[DATA]],"MM")</f>
        <v>06</v>
      </c>
      <c r="M8110" s="2">
        <f>WEEKNUM(Tabela3[[#This Row],[DATA]])</f>
        <v>23</v>
      </c>
      <c r="N8110" s="18">
        <f>YEAR(Tabela3[[#This Row],[DATA]])</f>
        <v>2023</v>
      </c>
    </row>
    <row r="8111" spans="2:14">
      <c r="B8111" s="1">
        <v>45083</v>
      </c>
      <c r="C8111" t="s">
        <v>549</v>
      </c>
      <c r="D8111">
        <f>COUNTIF(C$4:C8111,Tabela3[[#This Row],[COMANDA]])</f>
        <v>20</v>
      </c>
      <c r="E8111" t="s">
        <v>1</v>
      </c>
      <c r="G8111" t="s">
        <v>10</v>
      </c>
      <c r="H8111" t="s">
        <v>125</v>
      </c>
      <c r="I8111" s="2">
        <v>2</v>
      </c>
      <c r="J8111" t="s">
        <v>11</v>
      </c>
      <c r="K8111" s="21">
        <f>INDEX(LISTAS!$H:$Q,MATCH(BASE!H8111,LISTAS!$G:$G,0),MATCH(BASE!J8111,LISTAS!$H$3:$Q$3,0))*Tabela3[[#This Row],[QUANTIDADE]]</f>
        <v>6</v>
      </c>
      <c r="L8111" s="2" t="str">
        <f>TEXT(Tabela3[[#This Row],[DATA]],"MM")</f>
        <v>06</v>
      </c>
      <c r="M8111" s="2">
        <f>WEEKNUM(Tabela3[[#This Row],[DATA]])</f>
        <v>23</v>
      </c>
      <c r="N8111" s="18">
        <f>YEAR(Tabela3[[#This Row],[DATA]])</f>
        <v>2023</v>
      </c>
    </row>
    <row r="8112" spans="2:14">
      <c r="B8112" s="1">
        <v>45083</v>
      </c>
      <c r="C8112" t="s">
        <v>549</v>
      </c>
      <c r="D8112">
        <f>COUNTIF(C$4:C8112,Tabela3[[#This Row],[COMANDA]])</f>
        <v>21</v>
      </c>
      <c r="E8112" t="s">
        <v>1</v>
      </c>
      <c r="G8112" t="s">
        <v>9</v>
      </c>
      <c r="H8112" t="s">
        <v>132</v>
      </c>
      <c r="I8112" s="2">
        <v>3</v>
      </c>
      <c r="J8112" t="s">
        <v>11</v>
      </c>
      <c r="K8112" s="21">
        <f>INDEX(LISTAS!$H:$Q,MATCH(BASE!H8112,LISTAS!$G:$G,0),MATCH(BASE!J8112,LISTAS!$H$3:$Q$3,0))*Tabela3[[#This Row],[QUANTIDADE]]</f>
        <v>9</v>
      </c>
      <c r="L8112" s="2" t="str">
        <f>TEXT(Tabela3[[#This Row],[DATA]],"MM")</f>
        <v>06</v>
      </c>
      <c r="M8112" s="2">
        <f>WEEKNUM(Tabela3[[#This Row],[DATA]])</f>
        <v>23</v>
      </c>
      <c r="N8112" s="18">
        <f>YEAR(Tabela3[[#This Row],[DATA]])</f>
        <v>2023</v>
      </c>
    </row>
    <row r="8113" spans="2:14">
      <c r="B8113" s="1">
        <v>45083</v>
      </c>
      <c r="C8113" t="s">
        <v>549</v>
      </c>
      <c r="D8113">
        <f>COUNTIF(C$4:C8113,Tabela3[[#This Row],[COMANDA]])</f>
        <v>22</v>
      </c>
      <c r="E8113" t="s">
        <v>1</v>
      </c>
      <c r="G8113" t="s">
        <v>9</v>
      </c>
      <c r="H8113" t="s">
        <v>142</v>
      </c>
      <c r="I8113" s="2">
        <v>4</v>
      </c>
      <c r="J8113" t="s">
        <v>11</v>
      </c>
      <c r="K8113" s="21">
        <f>INDEX(LISTAS!$H:$Q,MATCH(BASE!H8113,LISTAS!$G:$G,0),MATCH(BASE!J8113,LISTAS!$H$3:$Q$3,0))*Tabela3[[#This Row],[QUANTIDADE]]</f>
        <v>24</v>
      </c>
      <c r="L8113" s="2" t="str">
        <f>TEXT(Tabela3[[#This Row],[DATA]],"MM")</f>
        <v>06</v>
      </c>
      <c r="M8113" s="2">
        <f>WEEKNUM(Tabela3[[#This Row],[DATA]])</f>
        <v>23</v>
      </c>
      <c r="N8113" s="18">
        <f>YEAR(Tabela3[[#This Row],[DATA]])</f>
        <v>2023</v>
      </c>
    </row>
    <row r="8114" spans="2:14">
      <c r="B8114" s="1">
        <v>45083</v>
      </c>
      <c r="C8114" t="s">
        <v>549</v>
      </c>
      <c r="D8114">
        <f>COUNTIF(C$4:C8114,Tabela3[[#This Row],[COMANDA]])</f>
        <v>23</v>
      </c>
      <c r="E8114" t="s">
        <v>1</v>
      </c>
      <c r="G8114" t="s">
        <v>10</v>
      </c>
      <c r="H8114" t="s">
        <v>431</v>
      </c>
      <c r="I8114" s="2">
        <v>2</v>
      </c>
      <c r="J8114" t="s">
        <v>11</v>
      </c>
      <c r="K8114" s="21">
        <f>INDEX(LISTAS!$H:$Q,MATCH(BASE!H8114,LISTAS!$G:$G,0),MATCH(BASE!J8114,LISTAS!$H$3:$Q$3,0))*Tabela3[[#This Row],[QUANTIDADE]]</f>
        <v>8</v>
      </c>
      <c r="L8114" s="2" t="str">
        <f>TEXT(Tabela3[[#This Row],[DATA]],"MM")</f>
        <v>06</v>
      </c>
      <c r="M8114" s="2">
        <f>WEEKNUM(Tabela3[[#This Row],[DATA]])</f>
        <v>23</v>
      </c>
      <c r="N8114" s="18">
        <f>YEAR(Tabela3[[#This Row],[DATA]])</f>
        <v>2023</v>
      </c>
    </row>
    <row r="8115" spans="2:14">
      <c r="B8115" s="1">
        <v>45083</v>
      </c>
      <c r="C8115" t="s">
        <v>549</v>
      </c>
      <c r="D8115">
        <f>COUNTIF(C$4:C8115,Tabela3[[#This Row],[COMANDA]])</f>
        <v>24</v>
      </c>
      <c r="E8115" t="s">
        <v>1</v>
      </c>
      <c r="G8115" t="s">
        <v>10</v>
      </c>
      <c r="H8115" t="s">
        <v>93</v>
      </c>
      <c r="I8115" s="2">
        <v>1</v>
      </c>
      <c r="J8115" t="s">
        <v>11</v>
      </c>
      <c r="K8115" s="21">
        <f>INDEX(LISTAS!$H:$Q,MATCH(BASE!H8115,LISTAS!$G:$G,0),MATCH(BASE!J8115,LISTAS!$H$3:$Q$3,0))*Tabela3[[#This Row],[QUANTIDADE]]</f>
        <v>0.5</v>
      </c>
      <c r="L8115" s="2" t="str">
        <f>TEXT(Tabela3[[#This Row],[DATA]],"MM")</f>
        <v>06</v>
      </c>
      <c r="M8115" s="2">
        <f>WEEKNUM(Tabela3[[#This Row],[DATA]])</f>
        <v>23</v>
      </c>
      <c r="N8115" s="18">
        <f>YEAR(Tabela3[[#This Row],[DATA]])</f>
        <v>2023</v>
      </c>
    </row>
    <row r="8116" spans="2:14">
      <c r="B8116" s="1">
        <v>45083</v>
      </c>
      <c r="C8116" t="s">
        <v>549</v>
      </c>
      <c r="D8116">
        <f>COUNTIF(C$4:C8116,Tabela3[[#This Row],[COMANDA]])</f>
        <v>25</v>
      </c>
      <c r="E8116" t="s">
        <v>1</v>
      </c>
      <c r="G8116" t="s">
        <v>9</v>
      </c>
      <c r="H8116" t="s">
        <v>107</v>
      </c>
      <c r="I8116" s="2">
        <v>1</v>
      </c>
      <c r="J8116" t="s">
        <v>11</v>
      </c>
      <c r="K8116" s="21">
        <f>INDEX(LISTAS!$H:$Q,MATCH(BASE!H8116,LISTAS!$G:$G,0),MATCH(BASE!J8116,LISTAS!$H$3:$Q$3,0))*Tabela3[[#This Row],[QUANTIDADE]]</f>
        <v>1</v>
      </c>
      <c r="L8116" s="2" t="str">
        <f>TEXT(Tabela3[[#This Row],[DATA]],"MM")</f>
        <v>06</v>
      </c>
      <c r="M8116" s="2">
        <f>WEEKNUM(Tabela3[[#This Row],[DATA]])</f>
        <v>23</v>
      </c>
      <c r="N8116" s="18">
        <f>YEAR(Tabela3[[#This Row],[DATA]])</f>
        <v>2023</v>
      </c>
    </row>
    <row r="8117" spans="2:14">
      <c r="B8117" s="1">
        <v>45083</v>
      </c>
      <c r="C8117" t="s">
        <v>549</v>
      </c>
      <c r="D8117">
        <f>COUNTIF(C$4:C8117,Tabela3[[#This Row],[COMANDA]])</f>
        <v>26</v>
      </c>
      <c r="E8117" t="s">
        <v>1</v>
      </c>
      <c r="G8117" t="s">
        <v>10</v>
      </c>
      <c r="H8117" t="s">
        <v>282</v>
      </c>
      <c r="I8117" s="2">
        <v>1</v>
      </c>
      <c r="J8117" t="s">
        <v>11</v>
      </c>
      <c r="K8117" s="21">
        <f>INDEX(LISTAS!$H:$Q,MATCH(BASE!H8117,LISTAS!$G:$G,0),MATCH(BASE!J8117,LISTAS!$H$3:$Q$3,0))*Tabela3[[#This Row],[QUANTIDADE]]</f>
        <v>4</v>
      </c>
      <c r="L8117" s="2" t="str">
        <f>TEXT(Tabela3[[#This Row],[DATA]],"MM")</f>
        <v>06</v>
      </c>
      <c r="M8117" s="2">
        <f>WEEKNUM(Tabela3[[#This Row],[DATA]])</f>
        <v>23</v>
      </c>
      <c r="N8117" s="18">
        <f>YEAR(Tabela3[[#This Row],[DATA]])</f>
        <v>2023</v>
      </c>
    </row>
    <row r="8118" spans="2:14">
      <c r="B8118" s="1">
        <v>45083</v>
      </c>
      <c r="C8118" t="s">
        <v>549</v>
      </c>
      <c r="D8118">
        <f>COUNTIF(C$4:C8118,Tabela3[[#This Row],[COMANDA]])</f>
        <v>27</v>
      </c>
      <c r="E8118" t="s">
        <v>1</v>
      </c>
      <c r="G8118" t="s">
        <v>10</v>
      </c>
      <c r="H8118" t="s">
        <v>101</v>
      </c>
      <c r="I8118" s="2">
        <v>2</v>
      </c>
      <c r="J8118" t="s">
        <v>12</v>
      </c>
      <c r="K8118" s="21">
        <f>INDEX(LISTAS!$H:$Q,MATCH(BASE!H8118,LISTAS!$G:$G,0),MATCH(BASE!J8118,LISTAS!$H$3:$Q$3,0))*Tabela3[[#This Row],[QUANTIDADE]]</f>
        <v>6</v>
      </c>
      <c r="L8118" s="2" t="str">
        <f>TEXT(Tabela3[[#This Row],[DATA]],"MM")</f>
        <v>06</v>
      </c>
      <c r="M8118" s="2">
        <f>WEEKNUM(Tabela3[[#This Row],[DATA]])</f>
        <v>23</v>
      </c>
      <c r="N8118" s="18">
        <f>YEAR(Tabela3[[#This Row],[DATA]])</f>
        <v>2023</v>
      </c>
    </row>
    <row r="8119" spans="2:14">
      <c r="B8119" s="1">
        <v>45083</v>
      </c>
      <c r="C8119" t="s">
        <v>549</v>
      </c>
      <c r="D8119">
        <f>COUNTIF(C$4:C8119,Tabela3[[#This Row],[COMANDA]])</f>
        <v>28</v>
      </c>
      <c r="E8119" t="s">
        <v>1</v>
      </c>
      <c r="G8119" t="s">
        <v>74</v>
      </c>
      <c r="H8119" t="s">
        <v>75</v>
      </c>
      <c r="I8119" s="2">
        <v>14</v>
      </c>
      <c r="J8119" t="s">
        <v>11</v>
      </c>
      <c r="K8119" s="21">
        <f>INDEX(LISTAS!$H:$Q,MATCH(BASE!H8119,LISTAS!$G:$G,0),MATCH(BASE!J8119,LISTAS!$H$3:$Q$3,0))*Tabela3[[#This Row],[QUANTIDADE]]</f>
        <v>84</v>
      </c>
      <c r="L8119" s="2" t="str">
        <f>TEXT(Tabela3[[#This Row],[DATA]],"MM")</f>
        <v>06</v>
      </c>
      <c r="M8119" s="2">
        <f>WEEKNUM(Tabela3[[#This Row],[DATA]])</f>
        <v>23</v>
      </c>
      <c r="N8119" s="18">
        <f>YEAR(Tabela3[[#This Row],[DATA]])</f>
        <v>2023</v>
      </c>
    </row>
    <row r="8120" spans="2:14">
      <c r="B8120" s="1">
        <v>45083</v>
      </c>
      <c r="C8120" t="s">
        <v>549</v>
      </c>
      <c r="D8120">
        <f>COUNTIF(C$4:C8120,Tabela3[[#This Row],[COMANDA]])</f>
        <v>29</v>
      </c>
      <c r="E8120" t="s">
        <v>1</v>
      </c>
      <c r="G8120" t="s">
        <v>9</v>
      </c>
      <c r="H8120" t="s">
        <v>155</v>
      </c>
      <c r="I8120" s="2">
        <v>1</v>
      </c>
      <c r="J8120" t="s">
        <v>11</v>
      </c>
      <c r="K8120" s="21">
        <f>INDEX(LISTAS!$H:$Q,MATCH(BASE!H8120,LISTAS!$G:$G,0),MATCH(BASE!J8120,LISTAS!$H$3:$Q$3,0))*Tabela3[[#This Row],[QUANTIDADE]]</f>
        <v>4</v>
      </c>
      <c r="L8120" s="2" t="str">
        <f>TEXT(Tabela3[[#This Row],[DATA]],"MM")</f>
        <v>06</v>
      </c>
      <c r="M8120" s="2">
        <f>WEEKNUM(Tabela3[[#This Row],[DATA]])</f>
        <v>23</v>
      </c>
      <c r="N8120" s="18">
        <f>YEAR(Tabela3[[#This Row],[DATA]])</f>
        <v>2023</v>
      </c>
    </row>
    <row r="8121" spans="2:14">
      <c r="B8121" s="1">
        <v>45083</v>
      </c>
      <c r="C8121" t="s">
        <v>549</v>
      </c>
      <c r="D8121">
        <f>COUNTIF(C$4:C8121,Tabela3[[#This Row],[COMANDA]])</f>
        <v>30</v>
      </c>
      <c r="E8121" t="s">
        <v>1</v>
      </c>
      <c r="G8121" t="s">
        <v>9</v>
      </c>
      <c r="H8121" t="s">
        <v>138</v>
      </c>
      <c r="I8121" s="2">
        <v>4</v>
      </c>
      <c r="J8121" t="s">
        <v>11</v>
      </c>
      <c r="K8121" s="21">
        <f>INDEX(LISTAS!$H:$Q,MATCH(BASE!H8121,LISTAS!$G:$G,0),MATCH(BASE!J8121,LISTAS!$H$3:$Q$3,0))*Tabela3[[#This Row],[QUANTIDADE]]</f>
        <v>16</v>
      </c>
      <c r="L8121" s="2" t="str">
        <f>TEXT(Tabela3[[#This Row],[DATA]],"MM")</f>
        <v>06</v>
      </c>
      <c r="M8121" s="2">
        <f>WEEKNUM(Tabela3[[#This Row],[DATA]])</f>
        <v>23</v>
      </c>
      <c r="N8121" s="18">
        <f>YEAR(Tabela3[[#This Row],[DATA]])</f>
        <v>2023</v>
      </c>
    </row>
    <row r="8122" spans="2:14">
      <c r="B8122" s="1">
        <v>45083</v>
      </c>
      <c r="C8122" t="s">
        <v>549</v>
      </c>
      <c r="D8122">
        <f>COUNTIF(C$4:C8122,Tabela3[[#This Row],[COMANDA]])</f>
        <v>31</v>
      </c>
      <c r="E8122" t="s">
        <v>1</v>
      </c>
      <c r="G8122" t="s">
        <v>9</v>
      </c>
      <c r="H8122" t="s">
        <v>55</v>
      </c>
      <c r="I8122" s="2">
        <v>2</v>
      </c>
      <c r="J8122" t="s">
        <v>11</v>
      </c>
      <c r="K8122" s="21">
        <f>INDEX(LISTAS!$H:$Q,MATCH(BASE!H8122,LISTAS!$G:$G,0),MATCH(BASE!J8122,LISTAS!$H$3:$Q$3,0))*Tabela3[[#This Row],[QUANTIDADE]]</f>
        <v>6</v>
      </c>
      <c r="L8122" s="2" t="str">
        <f>TEXT(Tabela3[[#This Row],[DATA]],"MM")</f>
        <v>06</v>
      </c>
      <c r="M8122" s="2">
        <f>WEEKNUM(Tabela3[[#This Row],[DATA]])</f>
        <v>23</v>
      </c>
      <c r="N8122" s="18">
        <f>YEAR(Tabela3[[#This Row],[DATA]])</f>
        <v>2023</v>
      </c>
    </row>
    <row r="8123" spans="2:14">
      <c r="B8123" s="1">
        <v>45083</v>
      </c>
      <c r="C8123" t="s">
        <v>549</v>
      </c>
      <c r="D8123">
        <f>COUNTIF(C$4:C8123,Tabela3[[#This Row],[COMANDA]])</f>
        <v>32</v>
      </c>
      <c r="E8123" t="s">
        <v>1</v>
      </c>
      <c r="G8123" t="s">
        <v>64</v>
      </c>
      <c r="H8123" t="s">
        <v>215</v>
      </c>
      <c r="I8123" s="2">
        <v>1</v>
      </c>
      <c r="J8123" t="s">
        <v>11</v>
      </c>
      <c r="K8123" s="21">
        <f>INDEX(LISTAS!$H:$Q,MATCH(BASE!H8123,LISTAS!$G:$G,0),MATCH(BASE!J8123,LISTAS!$H$3:$Q$3,0))*Tabela3[[#This Row],[QUANTIDADE]]</f>
        <v>5</v>
      </c>
      <c r="L8123" s="2" t="str">
        <f>TEXT(Tabela3[[#This Row],[DATA]],"MM")</f>
        <v>06</v>
      </c>
      <c r="M8123" s="2">
        <f>WEEKNUM(Tabela3[[#This Row],[DATA]])</f>
        <v>23</v>
      </c>
      <c r="N8123" s="18">
        <f>YEAR(Tabela3[[#This Row],[DATA]])</f>
        <v>2023</v>
      </c>
    </row>
    <row r="8124" spans="2:14">
      <c r="B8124" s="1">
        <v>45083</v>
      </c>
      <c r="C8124" t="s">
        <v>549</v>
      </c>
      <c r="D8124">
        <f>COUNTIF(C$4:C8124,Tabela3[[#This Row],[COMANDA]])</f>
        <v>33</v>
      </c>
      <c r="E8124" t="s">
        <v>1</v>
      </c>
      <c r="G8124" t="s">
        <v>63</v>
      </c>
      <c r="H8124" t="s">
        <v>179</v>
      </c>
      <c r="I8124" s="2">
        <v>1</v>
      </c>
      <c r="J8124" t="s">
        <v>11</v>
      </c>
      <c r="K8124" s="21">
        <f>INDEX(LISTAS!$H:$Q,MATCH(BASE!H8124,LISTAS!$G:$G,0),MATCH(BASE!J8124,LISTAS!$H$3:$Q$3,0))*Tabela3[[#This Row],[QUANTIDADE]]</f>
        <v>6.5</v>
      </c>
      <c r="L8124" s="2" t="str">
        <f>TEXT(Tabela3[[#This Row],[DATA]],"MM")</f>
        <v>06</v>
      </c>
      <c r="M8124" s="2">
        <f>WEEKNUM(Tabela3[[#This Row],[DATA]])</f>
        <v>23</v>
      </c>
      <c r="N8124" s="18">
        <f>YEAR(Tabela3[[#This Row],[DATA]])</f>
        <v>2023</v>
      </c>
    </row>
    <row r="8125" spans="2:14">
      <c r="B8125" s="1">
        <v>45083</v>
      </c>
      <c r="C8125" t="s">
        <v>549</v>
      </c>
      <c r="D8125">
        <f>COUNTIF(C$4:C8125,Tabela3[[#This Row],[COMANDA]])</f>
        <v>34</v>
      </c>
      <c r="E8125" t="s">
        <v>1</v>
      </c>
      <c r="G8125" t="s">
        <v>63</v>
      </c>
      <c r="H8125" t="s">
        <v>182</v>
      </c>
      <c r="I8125" s="2">
        <v>1</v>
      </c>
      <c r="J8125" t="s">
        <v>11</v>
      </c>
      <c r="K8125" s="21">
        <f>INDEX(LISTAS!$H:$Q,MATCH(BASE!H8125,LISTAS!$G:$G,0),MATCH(BASE!J8125,LISTAS!$H$3:$Q$3,0))*Tabela3[[#This Row],[QUANTIDADE]]</f>
        <v>12</v>
      </c>
      <c r="L8125" s="2" t="str">
        <f>TEXT(Tabela3[[#This Row],[DATA]],"MM")</f>
        <v>06</v>
      </c>
      <c r="M8125" s="2">
        <f>WEEKNUM(Tabela3[[#This Row],[DATA]])</f>
        <v>23</v>
      </c>
      <c r="N8125" s="18">
        <f>YEAR(Tabela3[[#This Row],[DATA]])</f>
        <v>2023</v>
      </c>
    </row>
    <row r="8126" spans="2:14">
      <c r="B8126" s="1">
        <v>45083</v>
      </c>
      <c r="C8126" t="s">
        <v>549</v>
      </c>
      <c r="D8126">
        <f>COUNTIF(C$4:C8126,Tabela3[[#This Row],[COMANDA]])</f>
        <v>35</v>
      </c>
      <c r="E8126" t="s">
        <v>1</v>
      </c>
      <c r="G8126" t="s">
        <v>9</v>
      </c>
      <c r="H8126" t="s">
        <v>54</v>
      </c>
      <c r="I8126" s="2">
        <v>1</v>
      </c>
      <c r="J8126" t="s">
        <v>11</v>
      </c>
      <c r="K8126" s="21">
        <f>INDEX(LISTAS!$H:$Q,MATCH(BASE!H8126,LISTAS!$G:$G,0),MATCH(BASE!J8126,LISTAS!$H$3:$Q$3,0))*Tabela3[[#This Row],[QUANTIDADE]]</f>
        <v>3</v>
      </c>
      <c r="L8126" s="2" t="str">
        <f>TEXT(Tabela3[[#This Row],[DATA]],"MM")</f>
        <v>06</v>
      </c>
      <c r="M8126" s="2">
        <f>WEEKNUM(Tabela3[[#This Row],[DATA]])</f>
        <v>23</v>
      </c>
      <c r="N8126" s="18">
        <f>YEAR(Tabela3[[#This Row],[DATA]])</f>
        <v>2023</v>
      </c>
    </row>
    <row r="8127" spans="2:14">
      <c r="B8127" s="1">
        <v>45083</v>
      </c>
      <c r="C8127" t="s">
        <v>549</v>
      </c>
      <c r="D8127">
        <f>COUNTIF(C$4:C8127,Tabela3[[#This Row],[COMANDA]])</f>
        <v>36</v>
      </c>
      <c r="E8127" t="s">
        <v>1</v>
      </c>
      <c r="G8127" t="s">
        <v>10</v>
      </c>
      <c r="H8127" t="s">
        <v>436</v>
      </c>
      <c r="I8127" s="2">
        <v>1</v>
      </c>
      <c r="J8127" t="s">
        <v>11</v>
      </c>
      <c r="K8127" s="21">
        <f>INDEX(LISTAS!$H:$Q,MATCH(BASE!H8127,LISTAS!$G:$G,0),MATCH(BASE!J8127,LISTAS!$H$3:$Q$3,0))*Tabela3[[#This Row],[QUANTIDADE]]</f>
        <v>3.5</v>
      </c>
      <c r="L8127" s="2" t="str">
        <f>TEXT(Tabela3[[#This Row],[DATA]],"MM")</f>
        <v>06</v>
      </c>
      <c r="M8127" s="2">
        <f>WEEKNUM(Tabela3[[#This Row],[DATA]])</f>
        <v>23</v>
      </c>
      <c r="N8127" s="18">
        <f>YEAR(Tabela3[[#This Row],[DATA]])</f>
        <v>2023</v>
      </c>
    </row>
    <row r="8128" spans="2:14">
      <c r="B8128" s="1">
        <v>45084</v>
      </c>
      <c r="C8128">
        <v>15548</v>
      </c>
      <c r="D8128">
        <f>COUNTIF(C$4:C8128,Tabela3[[#This Row],[COMANDA]])</f>
        <v>1</v>
      </c>
      <c r="E8128" t="s">
        <v>89</v>
      </c>
      <c r="F8128" t="s">
        <v>375</v>
      </c>
      <c r="G8128" t="s">
        <v>8</v>
      </c>
      <c r="H8128" t="s">
        <v>47</v>
      </c>
      <c r="I8128" s="2">
        <v>1</v>
      </c>
      <c r="J8128" t="s">
        <v>11</v>
      </c>
      <c r="K8128" s="21">
        <f>INDEX(LISTAS!$H:$Q,MATCH(BASE!H8128,LISTAS!$G:$G,0),MATCH(BASE!J8128,LISTAS!$H$3:$Q$3,0))*Tabela3[[#This Row],[QUANTIDADE]]</f>
        <v>16</v>
      </c>
      <c r="L8128" s="2" t="str">
        <f>TEXT(Tabela3[[#This Row],[DATA]],"MM")</f>
        <v>06</v>
      </c>
      <c r="M8128" s="2">
        <f>WEEKNUM(Tabela3[[#This Row],[DATA]])</f>
        <v>23</v>
      </c>
      <c r="N8128" s="18">
        <f>YEAR(Tabela3[[#This Row],[DATA]])</f>
        <v>2023</v>
      </c>
    </row>
    <row r="8129" spans="2:14">
      <c r="B8129" s="1">
        <v>45084</v>
      </c>
      <c r="C8129">
        <v>15548</v>
      </c>
      <c r="D8129">
        <f>COUNTIF(C$4:C8129,Tabela3[[#This Row],[COMANDA]])</f>
        <v>2</v>
      </c>
      <c r="E8129" t="s">
        <v>89</v>
      </c>
      <c r="F8129" t="s">
        <v>375</v>
      </c>
      <c r="G8129" t="s">
        <v>9</v>
      </c>
      <c r="H8129" t="s">
        <v>142</v>
      </c>
      <c r="I8129" s="2">
        <v>1</v>
      </c>
      <c r="J8129" t="s">
        <v>11</v>
      </c>
      <c r="K8129" s="21">
        <f>INDEX(LISTAS!$H:$Q,MATCH(BASE!H8129,LISTAS!$G:$G,0),MATCH(BASE!J8129,LISTAS!$H$3:$Q$3,0))*Tabela3[[#This Row],[QUANTIDADE]]</f>
        <v>6</v>
      </c>
      <c r="L8129" s="2" t="str">
        <f>TEXT(Tabela3[[#This Row],[DATA]],"MM")</f>
        <v>06</v>
      </c>
      <c r="M8129" s="2">
        <f>WEEKNUM(Tabela3[[#This Row],[DATA]])</f>
        <v>23</v>
      </c>
      <c r="N8129" s="18">
        <f>YEAR(Tabela3[[#This Row],[DATA]])</f>
        <v>2023</v>
      </c>
    </row>
    <row r="8130" spans="2:14">
      <c r="B8130" s="1">
        <v>45084</v>
      </c>
      <c r="C8130">
        <v>15549</v>
      </c>
      <c r="D8130">
        <f>COUNTIF(C$4:C8130,Tabela3[[#This Row],[COMANDA]])</f>
        <v>1</v>
      </c>
      <c r="E8130" t="s">
        <v>90</v>
      </c>
      <c r="F8130" t="s">
        <v>375</v>
      </c>
      <c r="G8130" t="s">
        <v>8</v>
      </c>
      <c r="H8130" t="s">
        <v>211</v>
      </c>
      <c r="I8130" s="2">
        <v>1</v>
      </c>
      <c r="J8130" t="s">
        <v>12</v>
      </c>
      <c r="K8130" s="21">
        <f>INDEX(LISTAS!$H:$Q,MATCH(BASE!H8130,LISTAS!$G:$G,0),MATCH(BASE!J8130,LISTAS!$H$3:$Q$3,0))*Tabela3[[#This Row],[QUANTIDADE]]</f>
        <v>18</v>
      </c>
      <c r="L8130" s="2" t="str">
        <f>TEXT(Tabela3[[#This Row],[DATA]],"MM")</f>
        <v>06</v>
      </c>
      <c r="M8130" s="2">
        <f>WEEKNUM(Tabela3[[#This Row],[DATA]])</f>
        <v>23</v>
      </c>
      <c r="N8130" s="18">
        <f>YEAR(Tabela3[[#This Row],[DATA]])</f>
        <v>2023</v>
      </c>
    </row>
    <row r="8131" spans="2:14">
      <c r="B8131" s="1">
        <v>45084</v>
      </c>
      <c r="C8131">
        <v>15550</v>
      </c>
      <c r="D8131">
        <f>COUNTIF(C$4:C8131,Tabela3[[#This Row],[COMANDA]])</f>
        <v>2</v>
      </c>
      <c r="E8131" t="s">
        <v>90</v>
      </c>
      <c r="F8131" t="s">
        <v>98</v>
      </c>
      <c r="G8131" t="s">
        <v>8</v>
      </c>
      <c r="H8131" t="s">
        <v>47</v>
      </c>
      <c r="I8131" s="2">
        <v>1</v>
      </c>
      <c r="J8131" t="s">
        <v>11</v>
      </c>
      <c r="K8131" s="21">
        <f>INDEX(LISTAS!$H:$Q,MATCH(BASE!H8131,LISTAS!$G:$G,0),MATCH(BASE!J8131,LISTAS!$H$3:$Q$3,0))*Tabela3[[#This Row],[QUANTIDADE]]</f>
        <v>16</v>
      </c>
      <c r="L8131" s="2" t="str">
        <f>TEXT(Tabela3[[#This Row],[DATA]],"MM")</f>
        <v>06</v>
      </c>
      <c r="M8131" s="2">
        <f>WEEKNUM(Tabela3[[#This Row],[DATA]])</f>
        <v>23</v>
      </c>
      <c r="N8131" s="18">
        <f>YEAR(Tabela3[[#This Row],[DATA]])</f>
        <v>2023</v>
      </c>
    </row>
    <row r="8132" spans="2:14">
      <c r="B8132" s="1">
        <v>45084</v>
      </c>
      <c r="C8132">
        <v>15551</v>
      </c>
      <c r="D8132">
        <f>COUNTIF(C$4:C8132,Tabela3[[#This Row],[COMANDA]])</f>
        <v>1</v>
      </c>
      <c r="E8132" t="s">
        <v>90</v>
      </c>
      <c r="F8132" t="s">
        <v>98</v>
      </c>
      <c r="G8132" t="s">
        <v>8</v>
      </c>
      <c r="H8132" t="s">
        <v>204</v>
      </c>
      <c r="I8132" s="2">
        <v>1</v>
      </c>
      <c r="J8132" t="s">
        <v>11</v>
      </c>
      <c r="K8132" s="21">
        <f>INDEX(LISTAS!$H:$Q,MATCH(BASE!H8132,LISTAS!$G:$G,0),MATCH(BASE!J8132,LISTAS!$H$3:$Q$3,0))*Tabela3[[#This Row],[QUANTIDADE]]</f>
        <v>18</v>
      </c>
      <c r="L8132" s="2" t="str">
        <f>TEXT(Tabela3[[#This Row],[DATA]],"MM")</f>
        <v>06</v>
      </c>
      <c r="M8132" s="2">
        <f>WEEKNUM(Tabela3[[#This Row],[DATA]])</f>
        <v>23</v>
      </c>
      <c r="N8132" s="18">
        <f>YEAR(Tabela3[[#This Row],[DATA]])</f>
        <v>2023</v>
      </c>
    </row>
    <row r="8133" spans="2:14">
      <c r="B8133" s="1">
        <v>45084</v>
      </c>
      <c r="C8133">
        <v>15551</v>
      </c>
      <c r="D8133">
        <f>COUNTIF(C$4:C8133,Tabela3[[#This Row],[COMANDA]])</f>
        <v>2</v>
      </c>
      <c r="E8133" t="s">
        <v>90</v>
      </c>
      <c r="F8133" t="s">
        <v>98</v>
      </c>
      <c r="G8133" t="s">
        <v>8</v>
      </c>
      <c r="H8133" t="s">
        <v>47</v>
      </c>
      <c r="I8133" s="2">
        <v>1</v>
      </c>
      <c r="J8133" t="s">
        <v>11</v>
      </c>
      <c r="K8133" s="21">
        <f>INDEX(LISTAS!$H:$Q,MATCH(BASE!H8133,LISTAS!$G:$G,0),MATCH(BASE!J8133,LISTAS!$H$3:$Q$3,0))*Tabela3[[#This Row],[QUANTIDADE]]</f>
        <v>16</v>
      </c>
      <c r="L8133" s="2" t="str">
        <f>TEXT(Tabela3[[#This Row],[DATA]],"MM")</f>
        <v>06</v>
      </c>
      <c r="M8133" s="2">
        <f>WEEKNUM(Tabela3[[#This Row],[DATA]])</f>
        <v>23</v>
      </c>
      <c r="N8133" s="18">
        <f>YEAR(Tabela3[[#This Row],[DATA]])</f>
        <v>2023</v>
      </c>
    </row>
    <row r="8134" spans="2:14">
      <c r="B8134" s="1">
        <v>45084</v>
      </c>
      <c r="C8134">
        <v>15551</v>
      </c>
      <c r="D8134">
        <f>COUNTIF(C$4:C8134,Tabela3[[#This Row],[COMANDA]])</f>
        <v>3</v>
      </c>
      <c r="E8134" t="s">
        <v>90</v>
      </c>
      <c r="F8134" t="s">
        <v>98</v>
      </c>
      <c r="G8134" t="s">
        <v>9</v>
      </c>
      <c r="H8134" t="s">
        <v>135</v>
      </c>
      <c r="I8134" s="2">
        <v>1</v>
      </c>
      <c r="J8134" t="s">
        <v>11</v>
      </c>
      <c r="K8134" s="21">
        <f>INDEX(LISTAS!$H:$Q,MATCH(BASE!H8134,LISTAS!$G:$G,0),MATCH(BASE!J8134,LISTAS!$H$3:$Q$3,0))*Tabela3[[#This Row],[QUANTIDADE]]</f>
        <v>4</v>
      </c>
      <c r="L8134" s="2" t="str">
        <f>TEXT(Tabela3[[#This Row],[DATA]],"MM")</f>
        <v>06</v>
      </c>
      <c r="M8134" s="2">
        <f>WEEKNUM(Tabela3[[#This Row],[DATA]])</f>
        <v>23</v>
      </c>
      <c r="N8134" s="18">
        <f>YEAR(Tabela3[[#This Row],[DATA]])</f>
        <v>2023</v>
      </c>
    </row>
    <row r="8135" spans="2:14">
      <c r="B8135" s="1">
        <v>45084</v>
      </c>
      <c r="C8135">
        <v>15551</v>
      </c>
      <c r="D8135">
        <f>COUNTIF(C$4:C8135,Tabela3[[#This Row],[COMANDA]])</f>
        <v>4</v>
      </c>
      <c r="E8135" t="s">
        <v>90</v>
      </c>
      <c r="F8135" t="s">
        <v>98</v>
      </c>
      <c r="G8135" t="s">
        <v>10</v>
      </c>
      <c r="H8135" t="s">
        <v>225</v>
      </c>
      <c r="I8135" s="2">
        <v>1</v>
      </c>
      <c r="J8135" t="s">
        <v>11</v>
      </c>
      <c r="K8135" s="21">
        <f>INDEX(LISTAS!$H:$Q,MATCH(BASE!H8135,LISTAS!$G:$G,0),MATCH(BASE!J8135,LISTAS!$H$3:$Q$3,0))*Tabela3[[#This Row],[QUANTIDADE]]</f>
        <v>12</v>
      </c>
      <c r="L8135" s="2" t="str">
        <f>TEXT(Tabela3[[#This Row],[DATA]],"MM")</f>
        <v>06</v>
      </c>
      <c r="M8135" s="2">
        <f>WEEKNUM(Tabela3[[#This Row],[DATA]])</f>
        <v>23</v>
      </c>
      <c r="N8135" s="18">
        <f>YEAR(Tabela3[[#This Row],[DATA]])</f>
        <v>2023</v>
      </c>
    </row>
    <row r="8136" spans="2:14">
      <c r="B8136" s="1">
        <v>45084</v>
      </c>
      <c r="C8136">
        <v>15552</v>
      </c>
      <c r="D8136">
        <f>COUNTIF(C$4:C8136,Tabela3[[#This Row],[COMANDA]])</f>
        <v>1</v>
      </c>
      <c r="E8136" t="s">
        <v>89</v>
      </c>
      <c r="G8136" t="s">
        <v>8</v>
      </c>
      <c r="H8136" t="s">
        <v>40</v>
      </c>
      <c r="I8136" s="2">
        <v>2</v>
      </c>
      <c r="J8136" t="s">
        <v>11</v>
      </c>
      <c r="K8136" s="21">
        <f>INDEX(LISTAS!$H:$Q,MATCH(BASE!H8136,LISTAS!$G:$G,0),MATCH(BASE!J8136,LISTAS!$H$3:$Q$3,0))*Tabela3[[#This Row],[QUANTIDADE]]</f>
        <v>28</v>
      </c>
      <c r="L8136" s="2" t="str">
        <f>TEXT(Tabela3[[#This Row],[DATA]],"MM")</f>
        <v>06</v>
      </c>
      <c r="M8136" s="2">
        <f>WEEKNUM(Tabela3[[#This Row],[DATA]])</f>
        <v>23</v>
      </c>
      <c r="N8136" s="18">
        <f>YEAR(Tabela3[[#This Row],[DATA]])</f>
        <v>2023</v>
      </c>
    </row>
    <row r="8137" spans="2:14">
      <c r="B8137" s="1">
        <v>45084</v>
      </c>
      <c r="C8137">
        <v>15553</v>
      </c>
      <c r="D8137">
        <f>COUNTIF(C$4:C8137,Tabela3[[#This Row],[COMANDA]])</f>
        <v>1</v>
      </c>
      <c r="E8137" t="s">
        <v>90</v>
      </c>
      <c r="F8137" t="s">
        <v>100</v>
      </c>
      <c r="G8137" t="s">
        <v>8</v>
      </c>
      <c r="H8137" t="s">
        <v>41</v>
      </c>
      <c r="I8137" s="2">
        <v>1</v>
      </c>
      <c r="J8137" t="s">
        <v>11</v>
      </c>
      <c r="K8137" s="21">
        <f>INDEX(LISTAS!$H:$Q,MATCH(BASE!H8137,LISTAS!$G:$G,0),MATCH(BASE!J8137,LISTAS!$H$3:$Q$3,0))*Tabela3[[#This Row],[QUANTIDADE]]</f>
        <v>14</v>
      </c>
      <c r="L8137" s="2" t="str">
        <f>TEXT(Tabela3[[#This Row],[DATA]],"MM")</f>
        <v>06</v>
      </c>
      <c r="M8137" s="2">
        <f>WEEKNUM(Tabela3[[#This Row],[DATA]])</f>
        <v>23</v>
      </c>
      <c r="N8137" s="18">
        <f>YEAR(Tabela3[[#This Row],[DATA]])</f>
        <v>2023</v>
      </c>
    </row>
    <row r="8138" spans="2:14">
      <c r="B8138" s="1">
        <v>45084</v>
      </c>
      <c r="C8138">
        <v>15553</v>
      </c>
      <c r="D8138">
        <f>COUNTIF(C$4:C8138,Tabela3[[#This Row],[COMANDA]])</f>
        <v>2</v>
      </c>
      <c r="E8138" t="s">
        <v>90</v>
      </c>
      <c r="F8138" t="s">
        <v>100</v>
      </c>
      <c r="G8138" t="s">
        <v>9</v>
      </c>
      <c r="H8138" t="s">
        <v>208</v>
      </c>
      <c r="I8138" s="2">
        <v>1</v>
      </c>
      <c r="J8138" t="s">
        <v>11</v>
      </c>
      <c r="K8138" s="21">
        <f>INDEX(LISTAS!$H:$Q,MATCH(BASE!H8138,LISTAS!$G:$G,0),MATCH(BASE!J8138,LISTAS!$H$3:$Q$3,0))*Tabela3[[#This Row],[QUANTIDADE]]</f>
        <v>4</v>
      </c>
      <c r="L8138" s="2" t="str">
        <f>TEXT(Tabela3[[#This Row],[DATA]],"MM")</f>
        <v>06</v>
      </c>
      <c r="M8138" s="2">
        <f>WEEKNUM(Tabela3[[#This Row],[DATA]])</f>
        <v>23</v>
      </c>
      <c r="N8138" s="18">
        <f>YEAR(Tabela3[[#This Row],[DATA]])</f>
        <v>2023</v>
      </c>
    </row>
    <row r="8139" spans="2:14">
      <c r="B8139" s="1">
        <v>45084</v>
      </c>
      <c r="C8139">
        <v>15554</v>
      </c>
      <c r="D8139">
        <f>COUNTIF(C$4:C8139,Tabela3[[#This Row],[COMANDA]])</f>
        <v>1</v>
      </c>
      <c r="E8139" t="s">
        <v>90</v>
      </c>
      <c r="F8139" t="s">
        <v>375</v>
      </c>
      <c r="G8139" t="s">
        <v>8</v>
      </c>
      <c r="H8139" t="s">
        <v>42</v>
      </c>
      <c r="I8139" s="2">
        <v>1</v>
      </c>
      <c r="J8139" t="s">
        <v>11</v>
      </c>
      <c r="K8139" s="21">
        <f>INDEX(LISTAS!$H:$Q,MATCH(BASE!H8139,LISTAS!$G:$G,0),MATCH(BASE!J8139,LISTAS!$H$3:$Q$3,0))*Tabela3[[#This Row],[QUANTIDADE]]</f>
        <v>16</v>
      </c>
      <c r="L8139" s="2" t="str">
        <f>TEXT(Tabela3[[#This Row],[DATA]],"MM")</f>
        <v>06</v>
      </c>
      <c r="M8139" s="2">
        <f>WEEKNUM(Tabela3[[#This Row],[DATA]])</f>
        <v>23</v>
      </c>
      <c r="N8139" s="18">
        <f>YEAR(Tabela3[[#This Row],[DATA]])</f>
        <v>2023</v>
      </c>
    </row>
    <row r="8140" spans="2:14">
      <c r="B8140" s="1">
        <v>45084</v>
      </c>
      <c r="C8140">
        <v>15555</v>
      </c>
      <c r="D8140">
        <f>COUNTIF(C$4:C8140,Tabela3[[#This Row],[COMANDA]])</f>
        <v>1</v>
      </c>
      <c r="E8140" t="s">
        <v>90</v>
      </c>
      <c r="F8140" t="s">
        <v>99</v>
      </c>
      <c r="G8140" t="s">
        <v>8</v>
      </c>
      <c r="H8140" t="s">
        <v>43</v>
      </c>
      <c r="I8140" s="2">
        <v>1</v>
      </c>
      <c r="J8140" t="s">
        <v>11</v>
      </c>
      <c r="K8140" s="21">
        <f>INDEX(LISTAS!$H:$Q,MATCH(BASE!H8140,LISTAS!$G:$G,0),MATCH(BASE!J8140,LISTAS!$H$3:$Q$3,0))*Tabela3[[#This Row],[QUANTIDADE]]</f>
        <v>18</v>
      </c>
      <c r="L8140" s="2" t="str">
        <f>TEXT(Tabela3[[#This Row],[DATA]],"MM")</f>
        <v>06</v>
      </c>
      <c r="M8140" s="2">
        <f>WEEKNUM(Tabela3[[#This Row],[DATA]])</f>
        <v>23</v>
      </c>
      <c r="N8140" s="18">
        <f>YEAR(Tabela3[[#This Row],[DATA]])</f>
        <v>2023</v>
      </c>
    </row>
    <row r="8141" spans="2:14">
      <c r="B8141" s="1">
        <v>45084</v>
      </c>
      <c r="C8141">
        <v>15555</v>
      </c>
      <c r="D8141">
        <f>COUNTIF(C$4:C8141,Tabela3[[#This Row],[COMANDA]])</f>
        <v>2</v>
      </c>
      <c r="E8141" t="s">
        <v>90</v>
      </c>
      <c r="F8141" t="s">
        <v>98</v>
      </c>
      <c r="G8141" t="s">
        <v>8</v>
      </c>
      <c r="H8141" t="s">
        <v>211</v>
      </c>
      <c r="I8141" s="2">
        <v>1</v>
      </c>
      <c r="J8141" t="s">
        <v>11</v>
      </c>
      <c r="K8141" s="21">
        <f>INDEX(LISTAS!$H:$Q,MATCH(BASE!H8141,LISTAS!$G:$G,0),MATCH(BASE!J8141,LISTAS!$H$3:$Q$3,0))*Tabela3[[#This Row],[QUANTIDADE]]</f>
        <v>20</v>
      </c>
      <c r="L8141" s="2" t="str">
        <f>TEXT(Tabela3[[#This Row],[DATA]],"MM")</f>
        <v>06</v>
      </c>
      <c r="M8141" s="2">
        <f>WEEKNUM(Tabela3[[#This Row],[DATA]])</f>
        <v>23</v>
      </c>
      <c r="N8141" s="18">
        <f>YEAR(Tabela3[[#This Row],[DATA]])</f>
        <v>2023</v>
      </c>
    </row>
    <row r="8142" spans="2:14">
      <c r="B8142" s="1">
        <v>45084</v>
      </c>
      <c r="C8142">
        <v>15555</v>
      </c>
      <c r="D8142">
        <f>COUNTIF(C$4:C8142,Tabela3[[#This Row],[COMANDA]])</f>
        <v>3</v>
      </c>
      <c r="E8142" t="s">
        <v>90</v>
      </c>
      <c r="F8142" t="s">
        <v>98</v>
      </c>
      <c r="G8142" t="s">
        <v>62</v>
      </c>
      <c r="H8142" t="s">
        <v>192</v>
      </c>
      <c r="I8142" s="2">
        <v>1</v>
      </c>
      <c r="J8142" t="s">
        <v>11</v>
      </c>
      <c r="K8142" s="21">
        <f>INDEX(LISTAS!$H:$Q,MATCH(BASE!H8142,LISTAS!$G:$G,0),MATCH(BASE!J8142,LISTAS!$H$3:$Q$3,0))*Tabela3[[#This Row],[QUANTIDADE]]</f>
        <v>6</v>
      </c>
      <c r="L8142" s="2" t="str">
        <f>TEXT(Tabela3[[#This Row],[DATA]],"MM")</f>
        <v>06</v>
      </c>
      <c r="M8142" s="2">
        <f>WEEKNUM(Tabela3[[#This Row],[DATA]])</f>
        <v>23</v>
      </c>
      <c r="N8142" s="18">
        <f>YEAR(Tabela3[[#This Row],[DATA]])</f>
        <v>2023</v>
      </c>
    </row>
    <row r="8143" spans="2:14">
      <c r="B8143" s="1">
        <v>45084</v>
      </c>
      <c r="C8143">
        <v>15555</v>
      </c>
      <c r="D8143">
        <f>COUNTIF(C$4:C8143,Tabela3[[#This Row],[COMANDA]])</f>
        <v>4</v>
      </c>
      <c r="E8143" t="s">
        <v>90</v>
      </c>
      <c r="F8143" t="s">
        <v>99</v>
      </c>
      <c r="G8143" t="s">
        <v>9</v>
      </c>
      <c r="H8143" t="s">
        <v>131</v>
      </c>
      <c r="I8143" s="2">
        <v>1</v>
      </c>
      <c r="J8143" t="s">
        <v>11</v>
      </c>
      <c r="K8143" s="21">
        <f>INDEX(LISTAS!$H:$Q,MATCH(BASE!H8143,LISTAS!$G:$G,0),MATCH(BASE!J8143,LISTAS!$H$3:$Q$3,0))*Tabela3[[#This Row],[QUANTIDADE]]</f>
        <v>4</v>
      </c>
      <c r="L8143" s="2" t="str">
        <f>TEXT(Tabela3[[#This Row],[DATA]],"MM")</f>
        <v>06</v>
      </c>
      <c r="M8143" s="2">
        <f>WEEKNUM(Tabela3[[#This Row],[DATA]])</f>
        <v>23</v>
      </c>
      <c r="N8143" s="18">
        <f>YEAR(Tabela3[[#This Row],[DATA]])</f>
        <v>2023</v>
      </c>
    </row>
    <row r="8144" spans="2:14">
      <c r="B8144" s="1">
        <v>45084</v>
      </c>
      <c r="C8144">
        <v>15556</v>
      </c>
      <c r="D8144">
        <f>COUNTIF(C$4:C8144,Tabela3[[#This Row],[COMANDA]])</f>
        <v>1</v>
      </c>
      <c r="E8144" t="s">
        <v>90</v>
      </c>
      <c r="F8144" t="s">
        <v>375</v>
      </c>
      <c r="G8144" t="s">
        <v>8</v>
      </c>
      <c r="H8144" t="s">
        <v>202</v>
      </c>
      <c r="I8144" s="2">
        <v>3</v>
      </c>
      <c r="J8144" t="s">
        <v>11</v>
      </c>
      <c r="K8144" s="21">
        <f>INDEX(LISTAS!$H:$Q,MATCH(BASE!H8144,LISTAS!$G:$G,0),MATCH(BASE!J8144,LISTAS!$H$3:$Q$3,0))*Tabela3[[#This Row],[QUANTIDADE]]</f>
        <v>60</v>
      </c>
      <c r="L8144" s="2" t="str">
        <f>TEXT(Tabela3[[#This Row],[DATA]],"MM")</f>
        <v>06</v>
      </c>
      <c r="M8144" s="2">
        <f>WEEKNUM(Tabela3[[#This Row],[DATA]])</f>
        <v>23</v>
      </c>
      <c r="N8144" s="18">
        <f>YEAR(Tabela3[[#This Row],[DATA]])</f>
        <v>2023</v>
      </c>
    </row>
    <row r="8145" spans="2:14">
      <c r="B8145" s="1">
        <v>45084</v>
      </c>
      <c r="C8145">
        <v>15556</v>
      </c>
      <c r="D8145">
        <f>COUNTIF(C$4:C8145,Tabela3[[#This Row],[COMANDA]])</f>
        <v>2</v>
      </c>
      <c r="E8145" t="s">
        <v>90</v>
      </c>
      <c r="F8145" t="s">
        <v>375</v>
      </c>
      <c r="G8145" t="s">
        <v>9</v>
      </c>
      <c r="H8145" t="s">
        <v>142</v>
      </c>
      <c r="I8145" s="2">
        <v>1</v>
      </c>
      <c r="J8145" t="s">
        <v>11</v>
      </c>
      <c r="K8145" s="21">
        <f>INDEX(LISTAS!$H:$Q,MATCH(BASE!H8145,LISTAS!$G:$G,0),MATCH(BASE!J8145,LISTAS!$H$3:$Q$3,0))*Tabela3[[#This Row],[QUANTIDADE]]</f>
        <v>6</v>
      </c>
      <c r="L8145" s="2" t="str">
        <f>TEXT(Tabela3[[#This Row],[DATA]],"MM")</f>
        <v>06</v>
      </c>
      <c r="M8145" s="2">
        <f>WEEKNUM(Tabela3[[#This Row],[DATA]])</f>
        <v>23</v>
      </c>
      <c r="N8145" s="18">
        <f>YEAR(Tabela3[[#This Row],[DATA]])</f>
        <v>2023</v>
      </c>
    </row>
    <row r="8146" spans="2:14">
      <c r="B8146" s="1">
        <v>45084</v>
      </c>
      <c r="C8146">
        <v>15557</v>
      </c>
      <c r="D8146">
        <f>COUNTIF(C$4:C8146,Tabela3[[#This Row],[COMANDA]])</f>
        <v>1</v>
      </c>
      <c r="E8146" t="s">
        <v>89</v>
      </c>
      <c r="F8146" t="s">
        <v>100</v>
      </c>
      <c r="G8146" t="s">
        <v>8</v>
      </c>
      <c r="H8146" t="s">
        <v>47</v>
      </c>
      <c r="I8146" s="2">
        <v>1</v>
      </c>
      <c r="J8146" t="s">
        <v>11</v>
      </c>
      <c r="K8146" s="21">
        <f>INDEX(LISTAS!$H:$Q,MATCH(BASE!H8146,LISTAS!$G:$G,0),MATCH(BASE!J8146,LISTAS!$H$3:$Q$3,0))*Tabela3[[#This Row],[QUANTIDADE]]</f>
        <v>16</v>
      </c>
      <c r="L8146" s="2" t="str">
        <f>TEXT(Tabela3[[#This Row],[DATA]],"MM")</f>
        <v>06</v>
      </c>
      <c r="M8146" s="2">
        <f>WEEKNUM(Tabela3[[#This Row],[DATA]])</f>
        <v>23</v>
      </c>
      <c r="N8146" s="18">
        <f>YEAR(Tabela3[[#This Row],[DATA]])</f>
        <v>2023</v>
      </c>
    </row>
    <row r="8147" spans="2:14">
      <c r="B8147" s="1">
        <v>45084</v>
      </c>
      <c r="C8147">
        <v>15558</v>
      </c>
      <c r="D8147">
        <f>COUNTIF(C$4:C8147,Tabela3[[#This Row],[COMANDA]])</f>
        <v>1</v>
      </c>
      <c r="E8147" t="s">
        <v>90</v>
      </c>
      <c r="F8147" t="s">
        <v>98</v>
      </c>
      <c r="G8147" t="s">
        <v>8</v>
      </c>
      <c r="H8147" t="s">
        <v>84</v>
      </c>
      <c r="I8147" s="2">
        <v>1</v>
      </c>
      <c r="J8147" t="s">
        <v>11</v>
      </c>
      <c r="K8147" s="21">
        <f>INDEX(LISTAS!$H:$Q,MATCH(BASE!H8147,LISTAS!$G:$G,0),MATCH(BASE!J8147,LISTAS!$H$3:$Q$3,0))*Tabela3[[#This Row],[QUANTIDADE]]</f>
        <v>16</v>
      </c>
      <c r="L8147" s="2" t="str">
        <f>TEXT(Tabela3[[#This Row],[DATA]],"MM")</f>
        <v>06</v>
      </c>
      <c r="M8147" s="2">
        <f>WEEKNUM(Tabela3[[#This Row],[DATA]])</f>
        <v>23</v>
      </c>
      <c r="N8147" s="18">
        <f>YEAR(Tabela3[[#This Row],[DATA]])</f>
        <v>2023</v>
      </c>
    </row>
    <row r="8148" spans="2:14">
      <c r="B8148" s="1">
        <v>45084</v>
      </c>
      <c r="C8148">
        <v>15559</v>
      </c>
      <c r="D8148">
        <f>COUNTIF(C$4:C8148,Tabela3[[#This Row],[COMANDA]])</f>
        <v>1</v>
      </c>
      <c r="E8148" t="s">
        <v>90</v>
      </c>
      <c r="F8148" t="s">
        <v>98</v>
      </c>
      <c r="G8148" t="s">
        <v>8</v>
      </c>
      <c r="H8148" t="s">
        <v>211</v>
      </c>
      <c r="I8148" s="2">
        <v>1</v>
      </c>
      <c r="J8148" t="s">
        <v>11</v>
      </c>
      <c r="K8148" s="21">
        <f>INDEX(LISTAS!$H:$Q,MATCH(BASE!H8148,LISTAS!$G:$G,0),MATCH(BASE!J8148,LISTAS!$H$3:$Q$3,0))*Tabela3[[#This Row],[QUANTIDADE]]</f>
        <v>20</v>
      </c>
      <c r="L8148" s="2" t="str">
        <f>TEXT(Tabela3[[#This Row],[DATA]],"MM")</f>
        <v>06</v>
      </c>
      <c r="M8148" s="2">
        <f>WEEKNUM(Tabela3[[#This Row],[DATA]])</f>
        <v>23</v>
      </c>
      <c r="N8148" s="18">
        <f>YEAR(Tabela3[[#This Row],[DATA]])</f>
        <v>2023</v>
      </c>
    </row>
    <row r="8149" spans="2:14">
      <c r="B8149" s="1">
        <v>45084</v>
      </c>
      <c r="C8149">
        <v>15560</v>
      </c>
      <c r="D8149">
        <f>COUNTIF(C$4:C8149,Tabela3[[#This Row],[COMANDA]])</f>
        <v>1</v>
      </c>
      <c r="E8149" t="s">
        <v>89</v>
      </c>
      <c r="G8149" t="s">
        <v>8</v>
      </c>
      <c r="H8149" t="s">
        <v>40</v>
      </c>
      <c r="I8149" s="2">
        <v>1</v>
      </c>
      <c r="J8149" t="s">
        <v>11</v>
      </c>
      <c r="K8149" s="21">
        <f>INDEX(LISTAS!$H:$Q,MATCH(BASE!H8149,LISTAS!$G:$G,0),MATCH(BASE!J8149,LISTAS!$H$3:$Q$3,0))*Tabela3[[#This Row],[QUANTIDADE]]</f>
        <v>14</v>
      </c>
      <c r="L8149" s="2" t="str">
        <f>TEXT(Tabela3[[#This Row],[DATA]],"MM")</f>
        <v>06</v>
      </c>
      <c r="M8149" s="2">
        <f>WEEKNUM(Tabela3[[#This Row],[DATA]])</f>
        <v>23</v>
      </c>
      <c r="N8149" s="18">
        <f>YEAR(Tabela3[[#This Row],[DATA]])</f>
        <v>2023</v>
      </c>
    </row>
    <row r="8150" spans="2:14">
      <c r="B8150" s="1">
        <v>45084</v>
      </c>
      <c r="C8150">
        <v>15560</v>
      </c>
      <c r="D8150">
        <f>COUNTIF(C$4:C8150,Tabela3[[#This Row],[COMANDA]])</f>
        <v>2</v>
      </c>
      <c r="E8150" t="s">
        <v>89</v>
      </c>
      <c r="G8150" t="s">
        <v>61</v>
      </c>
      <c r="H8150" t="s">
        <v>199</v>
      </c>
      <c r="I8150" s="2">
        <v>1</v>
      </c>
      <c r="J8150" t="s">
        <v>11</v>
      </c>
      <c r="K8150" s="21">
        <f>INDEX(LISTAS!$H:$Q,MATCH(BASE!H8150,LISTAS!$G:$G,0),MATCH(BASE!J8150,LISTAS!$H$3:$Q$3,0))*Tabela3[[#This Row],[QUANTIDADE]]</f>
        <v>1</v>
      </c>
      <c r="L8150" s="2" t="str">
        <f>TEXT(Tabela3[[#This Row],[DATA]],"MM")</f>
        <v>06</v>
      </c>
      <c r="M8150" s="2">
        <f>WEEKNUM(Tabela3[[#This Row],[DATA]])</f>
        <v>23</v>
      </c>
      <c r="N8150" s="18">
        <f>YEAR(Tabela3[[#This Row],[DATA]])</f>
        <v>2023</v>
      </c>
    </row>
    <row r="8151" spans="2:14">
      <c r="B8151" s="1">
        <v>45084</v>
      </c>
      <c r="C8151">
        <v>15561</v>
      </c>
      <c r="D8151">
        <f>COUNTIF(C$4:C8151,Tabela3[[#This Row],[COMANDA]])</f>
        <v>1</v>
      </c>
      <c r="E8151" t="s">
        <v>90</v>
      </c>
      <c r="F8151" t="s">
        <v>100</v>
      </c>
      <c r="G8151" t="s">
        <v>8</v>
      </c>
      <c r="H8151" t="s">
        <v>47</v>
      </c>
      <c r="I8151" s="2">
        <v>1</v>
      </c>
      <c r="J8151" t="s">
        <v>11</v>
      </c>
      <c r="K8151" s="21">
        <f>INDEX(LISTAS!$H:$Q,MATCH(BASE!H8151,LISTAS!$G:$G,0),MATCH(BASE!J8151,LISTAS!$H$3:$Q$3,0))*Tabela3[[#This Row],[QUANTIDADE]]</f>
        <v>16</v>
      </c>
      <c r="L8151" s="2" t="str">
        <f>TEXT(Tabela3[[#This Row],[DATA]],"MM")</f>
        <v>06</v>
      </c>
      <c r="M8151" s="2">
        <f>WEEKNUM(Tabela3[[#This Row],[DATA]])</f>
        <v>23</v>
      </c>
      <c r="N8151" s="18">
        <f>YEAR(Tabela3[[#This Row],[DATA]])</f>
        <v>2023</v>
      </c>
    </row>
    <row r="8152" spans="2:14">
      <c r="B8152" s="1">
        <v>45084</v>
      </c>
      <c r="C8152">
        <v>15561</v>
      </c>
      <c r="D8152">
        <f>COUNTIF(C$4:C8152,Tabela3[[#This Row],[COMANDA]])</f>
        <v>2</v>
      </c>
      <c r="E8152" t="s">
        <v>90</v>
      </c>
      <c r="F8152" t="s">
        <v>100</v>
      </c>
      <c r="G8152" t="s">
        <v>9</v>
      </c>
      <c r="H8152" t="s">
        <v>138</v>
      </c>
      <c r="I8152" s="2">
        <v>1</v>
      </c>
      <c r="J8152" t="s">
        <v>11</v>
      </c>
      <c r="K8152" s="21">
        <f>INDEX(LISTAS!$H:$Q,MATCH(BASE!H8152,LISTAS!$G:$G,0),MATCH(BASE!J8152,LISTAS!$H$3:$Q$3,0))*Tabela3[[#This Row],[QUANTIDADE]]</f>
        <v>4</v>
      </c>
      <c r="L8152" s="2" t="str">
        <f>TEXT(Tabela3[[#This Row],[DATA]],"MM")</f>
        <v>06</v>
      </c>
      <c r="M8152" s="2">
        <f>WEEKNUM(Tabela3[[#This Row],[DATA]])</f>
        <v>23</v>
      </c>
      <c r="N8152" s="18">
        <f>YEAR(Tabela3[[#This Row],[DATA]])</f>
        <v>2023</v>
      </c>
    </row>
    <row r="8153" spans="2:14">
      <c r="B8153" s="1">
        <v>45084</v>
      </c>
      <c r="C8153">
        <v>15562</v>
      </c>
      <c r="D8153">
        <f>COUNTIF(C$4:C8153,Tabela3[[#This Row],[COMANDA]])</f>
        <v>1</v>
      </c>
      <c r="E8153" t="s">
        <v>90</v>
      </c>
      <c r="F8153" t="s">
        <v>98</v>
      </c>
      <c r="G8153" t="s">
        <v>8</v>
      </c>
      <c r="H8153" t="s">
        <v>203</v>
      </c>
      <c r="I8153" s="2">
        <v>1</v>
      </c>
      <c r="J8153" t="s">
        <v>11</v>
      </c>
      <c r="K8153" s="21">
        <f>INDEX(LISTAS!$H:$Q,MATCH(BASE!H8153,LISTAS!$G:$G,0),MATCH(BASE!J8153,LISTAS!$H$3:$Q$3,0))*Tabela3[[#This Row],[QUANTIDADE]]</f>
        <v>20</v>
      </c>
      <c r="L8153" s="2" t="str">
        <f>TEXT(Tabela3[[#This Row],[DATA]],"MM")</f>
        <v>06</v>
      </c>
      <c r="M8153" s="2">
        <f>WEEKNUM(Tabela3[[#This Row],[DATA]])</f>
        <v>23</v>
      </c>
      <c r="N8153" s="18">
        <f>YEAR(Tabela3[[#This Row],[DATA]])</f>
        <v>2023</v>
      </c>
    </row>
    <row r="8154" spans="2:14">
      <c r="B8154" s="1">
        <v>45084</v>
      </c>
      <c r="C8154">
        <v>15562</v>
      </c>
      <c r="D8154">
        <f>COUNTIF(C$4:C8154,Tabela3[[#This Row],[COMANDA]])</f>
        <v>2</v>
      </c>
      <c r="E8154" t="s">
        <v>90</v>
      </c>
      <c r="F8154" t="s">
        <v>98</v>
      </c>
      <c r="G8154" t="s">
        <v>9</v>
      </c>
      <c r="H8154" t="s">
        <v>142</v>
      </c>
      <c r="I8154" s="2">
        <v>1</v>
      </c>
      <c r="J8154" t="s">
        <v>11</v>
      </c>
      <c r="K8154" s="21">
        <f>INDEX(LISTAS!$H:$Q,MATCH(BASE!H8154,LISTAS!$G:$G,0),MATCH(BASE!J8154,LISTAS!$H$3:$Q$3,0))*Tabela3[[#This Row],[QUANTIDADE]]</f>
        <v>6</v>
      </c>
      <c r="L8154" s="2" t="str">
        <f>TEXT(Tabela3[[#This Row],[DATA]],"MM")</f>
        <v>06</v>
      </c>
      <c r="M8154" s="2">
        <f>WEEKNUM(Tabela3[[#This Row],[DATA]])</f>
        <v>23</v>
      </c>
      <c r="N8154" s="18">
        <f>YEAR(Tabela3[[#This Row],[DATA]])</f>
        <v>2023</v>
      </c>
    </row>
    <row r="8155" spans="2:14">
      <c r="B8155" s="1">
        <v>45084</v>
      </c>
      <c r="C8155">
        <v>15563</v>
      </c>
      <c r="D8155">
        <f>COUNTIF(C$4:C8155,Tabela3[[#This Row],[COMANDA]])</f>
        <v>1</v>
      </c>
      <c r="E8155" t="s">
        <v>90</v>
      </c>
      <c r="F8155" t="s">
        <v>98</v>
      </c>
      <c r="G8155" t="s">
        <v>8</v>
      </c>
      <c r="H8155" t="s">
        <v>202</v>
      </c>
      <c r="I8155" s="2">
        <v>1</v>
      </c>
      <c r="J8155" t="s">
        <v>11</v>
      </c>
      <c r="K8155" s="21">
        <f>INDEX(LISTAS!$H:$Q,MATCH(BASE!H8155,LISTAS!$G:$G,0),MATCH(BASE!J8155,LISTAS!$H$3:$Q$3,0))*Tabela3[[#This Row],[QUANTIDADE]]</f>
        <v>20</v>
      </c>
      <c r="L8155" s="2" t="str">
        <f>TEXT(Tabela3[[#This Row],[DATA]],"MM")</f>
        <v>06</v>
      </c>
      <c r="M8155" s="2">
        <f>WEEKNUM(Tabela3[[#This Row],[DATA]])</f>
        <v>23</v>
      </c>
      <c r="N8155" s="18">
        <f>YEAR(Tabela3[[#This Row],[DATA]])</f>
        <v>2023</v>
      </c>
    </row>
    <row r="8156" spans="2:14">
      <c r="B8156" s="1">
        <v>45084</v>
      </c>
      <c r="C8156">
        <v>15564</v>
      </c>
      <c r="D8156">
        <f>COUNTIF(C$4:C8156,Tabela3[[#This Row],[COMANDA]])</f>
        <v>1</v>
      </c>
      <c r="E8156" t="s">
        <v>90</v>
      </c>
      <c r="F8156" t="s">
        <v>99</v>
      </c>
      <c r="G8156" t="s">
        <v>8</v>
      </c>
      <c r="H8156" t="s">
        <v>206</v>
      </c>
      <c r="I8156" s="2">
        <v>1</v>
      </c>
      <c r="J8156" t="s">
        <v>11</v>
      </c>
      <c r="K8156" s="21">
        <f>INDEX(LISTAS!$H:$Q,MATCH(BASE!H8156,LISTAS!$G:$G,0),MATCH(BASE!J8156,LISTAS!$H$3:$Q$3,0))*Tabela3[[#This Row],[QUANTIDADE]]</f>
        <v>18</v>
      </c>
      <c r="L8156" s="2" t="str">
        <f>TEXT(Tabela3[[#This Row],[DATA]],"MM")</f>
        <v>06</v>
      </c>
      <c r="M8156" s="2">
        <f>WEEKNUM(Tabela3[[#This Row],[DATA]])</f>
        <v>23</v>
      </c>
      <c r="N8156" s="18">
        <f>YEAR(Tabela3[[#This Row],[DATA]])</f>
        <v>2023</v>
      </c>
    </row>
    <row r="8157" spans="2:14">
      <c r="B8157" s="1">
        <v>45084</v>
      </c>
      <c r="C8157">
        <v>15564</v>
      </c>
      <c r="D8157">
        <f>COUNTIF(C$4:C8157,Tabela3[[#This Row],[COMANDA]])</f>
        <v>2</v>
      </c>
      <c r="E8157" t="s">
        <v>90</v>
      </c>
      <c r="F8157" t="s">
        <v>99</v>
      </c>
      <c r="G8157" t="s">
        <v>9</v>
      </c>
      <c r="H8157" t="s">
        <v>58</v>
      </c>
      <c r="I8157" s="2">
        <v>1</v>
      </c>
      <c r="J8157" t="s">
        <v>11</v>
      </c>
      <c r="K8157" s="21">
        <f>INDEX(LISTAS!$H:$Q,MATCH(BASE!H8157,LISTAS!$G:$G,0),MATCH(BASE!J8157,LISTAS!$H$3:$Q$3,0))*Tabela3[[#This Row],[QUANTIDADE]]</f>
        <v>5</v>
      </c>
      <c r="L8157" s="2" t="str">
        <f>TEXT(Tabela3[[#This Row],[DATA]],"MM")</f>
        <v>06</v>
      </c>
      <c r="M8157" s="2">
        <f>WEEKNUM(Tabela3[[#This Row],[DATA]])</f>
        <v>23</v>
      </c>
      <c r="N8157" s="18">
        <f>YEAR(Tabela3[[#This Row],[DATA]])</f>
        <v>2023</v>
      </c>
    </row>
    <row r="8158" spans="2:14">
      <c r="B8158" s="1">
        <v>45084</v>
      </c>
      <c r="C8158">
        <v>15565</v>
      </c>
      <c r="D8158">
        <f>COUNTIF(C$4:C8158,Tabela3[[#This Row],[COMANDA]])</f>
        <v>1</v>
      </c>
      <c r="E8158" t="s">
        <v>90</v>
      </c>
      <c r="F8158" t="s">
        <v>98</v>
      </c>
      <c r="G8158" t="s">
        <v>8</v>
      </c>
      <c r="H8158" t="s">
        <v>204</v>
      </c>
      <c r="I8158" s="2">
        <v>1</v>
      </c>
      <c r="J8158" t="s">
        <v>11</v>
      </c>
      <c r="K8158" s="21">
        <f>INDEX(LISTAS!$H:$Q,MATCH(BASE!H8158,LISTAS!$G:$G,0),MATCH(BASE!J8158,LISTAS!$H$3:$Q$3,0))*Tabela3[[#This Row],[QUANTIDADE]]</f>
        <v>18</v>
      </c>
      <c r="L8158" s="2" t="str">
        <f>TEXT(Tabela3[[#This Row],[DATA]],"MM")</f>
        <v>06</v>
      </c>
      <c r="M8158" s="2">
        <f>WEEKNUM(Tabela3[[#This Row],[DATA]])</f>
        <v>23</v>
      </c>
      <c r="N8158" s="18">
        <f>YEAR(Tabela3[[#This Row],[DATA]])</f>
        <v>2023</v>
      </c>
    </row>
    <row r="8159" spans="2:14">
      <c r="B8159" s="1">
        <v>45084</v>
      </c>
      <c r="C8159">
        <v>15566</v>
      </c>
      <c r="D8159">
        <f>COUNTIF(C$4:C8159,Tabela3[[#This Row],[COMANDA]])</f>
        <v>1</v>
      </c>
      <c r="E8159" t="s">
        <v>90</v>
      </c>
      <c r="F8159" t="s">
        <v>99</v>
      </c>
      <c r="G8159" t="s">
        <v>8</v>
      </c>
      <c r="H8159" t="s">
        <v>50</v>
      </c>
      <c r="I8159" s="2">
        <v>1</v>
      </c>
      <c r="J8159" t="s">
        <v>11</v>
      </c>
      <c r="K8159" s="21">
        <f>INDEX(LISTAS!$H:$Q,MATCH(BASE!H8159,LISTAS!$G:$G,0),MATCH(BASE!J8159,LISTAS!$H$3:$Q$3,0))*Tabela3[[#This Row],[QUANTIDADE]]</f>
        <v>18</v>
      </c>
      <c r="L8159" s="2" t="str">
        <f>TEXT(Tabela3[[#This Row],[DATA]],"MM")</f>
        <v>06</v>
      </c>
      <c r="M8159" s="2">
        <f>WEEKNUM(Tabela3[[#This Row],[DATA]])</f>
        <v>23</v>
      </c>
      <c r="N8159" s="18">
        <f>YEAR(Tabela3[[#This Row],[DATA]])</f>
        <v>2023</v>
      </c>
    </row>
    <row r="8160" spans="2:14">
      <c r="B8160" s="1">
        <v>45084</v>
      </c>
      <c r="C8160">
        <v>15566</v>
      </c>
      <c r="D8160">
        <f>COUNTIF(C$4:C8160,Tabela3[[#This Row],[COMANDA]])</f>
        <v>2</v>
      </c>
      <c r="E8160" t="s">
        <v>90</v>
      </c>
      <c r="F8160" t="s">
        <v>99</v>
      </c>
      <c r="G8160" t="s">
        <v>9</v>
      </c>
      <c r="H8160" t="s">
        <v>59</v>
      </c>
      <c r="I8160" s="2">
        <v>1</v>
      </c>
      <c r="J8160" t="s">
        <v>11</v>
      </c>
      <c r="K8160" s="21">
        <f>INDEX(LISTAS!$H:$Q,MATCH(BASE!H8160,LISTAS!$G:$G,0),MATCH(BASE!J8160,LISTAS!$H$3:$Q$3,0))*Tabela3[[#This Row],[QUANTIDADE]]</f>
        <v>3</v>
      </c>
      <c r="L8160" s="2" t="str">
        <f>TEXT(Tabela3[[#This Row],[DATA]],"MM")</f>
        <v>06</v>
      </c>
      <c r="M8160" s="2">
        <f>WEEKNUM(Tabela3[[#This Row],[DATA]])</f>
        <v>23</v>
      </c>
      <c r="N8160" s="18">
        <f>YEAR(Tabela3[[#This Row],[DATA]])</f>
        <v>2023</v>
      </c>
    </row>
    <row r="8161" spans="2:14">
      <c r="B8161" s="1">
        <v>45084</v>
      </c>
      <c r="C8161">
        <v>15566</v>
      </c>
      <c r="D8161">
        <f>COUNTIF(C$4:C8161,Tabela3[[#This Row],[COMANDA]])</f>
        <v>3</v>
      </c>
      <c r="E8161" t="s">
        <v>90</v>
      </c>
      <c r="F8161" t="s">
        <v>99</v>
      </c>
      <c r="G8161" t="s">
        <v>62</v>
      </c>
      <c r="H8161" t="s">
        <v>192</v>
      </c>
      <c r="I8161" s="2">
        <v>1</v>
      </c>
      <c r="J8161" t="s">
        <v>11</v>
      </c>
      <c r="K8161" s="21">
        <f>INDEX(LISTAS!$H:$Q,MATCH(BASE!H8161,LISTAS!$G:$G,0),MATCH(BASE!J8161,LISTAS!$H$3:$Q$3,0))*Tabela3[[#This Row],[QUANTIDADE]]</f>
        <v>6</v>
      </c>
      <c r="L8161" s="2" t="str">
        <f>TEXT(Tabela3[[#This Row],[DATA]],"MM")</f>
        <v>06</v>
      </c>
      <c r="M8161" s="2">
        <f>WEEKNUM(Tabela3[[#This Row],[DATA]])</f>
        <v>23</v>
      </c>
      <c r="N8161" s="18">
        <f>YEAR(Tabela3[[#This Row],[DATA]])</f>
        <v>2023</v>
      </c>
    </row>
    <row r="8162" spans="2:14">
      <c r="B8162" s="1">
        <v>45084</v>
      </c>
      <c r="C8162">
        <v>15567</v>
      </c>
      <c r="D8162">
        <f>COUNTIF(C$4:C8162,Tabela3[[#This Row],[COMANDA]])</f>
        <v>1</v>
      </c>
      <c r="E8162" t="s">
        <v>90</v>
      </c>
      <c r="F8162" t="s">
        <v>99</v>
      </c>
      <c r="G8162" t="s">
        <v>8</v>
      </c>
      <c r="H8162" t="s">
        <v>39</v>
      </c>
      <c r="I8162" s="2">
        <v>1</v>
      </c>
      <c r="J8162" t="s">
        <v>11</v>
      </c>
      <c r="K8162" s="21">
        <f>INDEX(LISTAS!$H:$Q,MATCH(BASE!H8162,LISTAS!$G:$G,0),MATCH(BASE!J8162,LISTAS!$H$3:$Q$3,0))*Tabela3[[#This Row],[QUANTIDADE]]</f>
        <v>12</v>
      </c>
      <c r="L8162" s="2" t="str">
        <f>TEXT(Tabela3[[#This Row],[DATA]],"MM")</f>
        <v>06</v>
      </c>
      <c r="M8162" s="2">
        <f>WEEKNUM(Tabela3[[#This Row],[DATA]])</f>
        <v>23</v>
      </c>
      <c r="N8162" s="18">
        <f>YEAR(Tabela3[[#This Row],[DATA]])</f>
        <v>2023</v>
      </c>
    </row>
    <row r="8163" spans="2:14">
      <c r="B8163" s="1">
        <v>45084</v>
      </c>
      <c r="C8163">
        <v>15567</v>
      </c>
      <c r="D8163">
        <f>COUNTIF(C$4:C8163,Tabela3[[#This Row],[COMANDA]])</f>
        <v>2</v>
      </c>
      <c r="E8163" t="s">
        <v>90</v>
      </c>
      <c r="F8163" t="s">
        <v>99</v>
      </c>
      <c r="G8163" t="s">
        <v>10</v>
      </c>
      <c r="H8163" t="s">
        <v>123</v>
      </c>
      <c r="I8163" s="2">
        <v>1</v>
      </c>
      <c r="J8163" t="s">
        <v>11</v>
      </c>
      <c r="K8163" s="21">
        <f>INDEX(LISTAS!$H:$Q,MATCH(BASE!H8163,LISTAS!$G:$G,0),MATCH(BASE!J8163,LISTAS!$H$3:$Q$3,0))*Tabela3[[#This Row],[QUANTIDADE]]</f>
        <v>1</v>
      </c>
      <c r="L8163" s="2" t="str">
        <f>TEXT(Tabela3[[#This Row],[DATA]],"MM")</f>
        <v>06</v>
      </c>
      <c r="M8163" s="2">
        <f>WEEKNUM(Tabela3[[#This Row],[DATA]])</f>
        <v>23</v>
      </c>
      <c r="N8163" s="18">
        <f>YEAR(Tabela3[[#This Row],[DATA]])</f>
        <v>2023</v>
      </c>
    </row>
    <row r="8164" spans="2:14">
      <c r="B8164" s="1">
        <v>45084</v>
      </c>
      <c r="C8164">
        <v>15568</v>
      </c>
      <c r="D8164">
        <f>COUNTIF(C$4:C8164,Tabela3[[#This Row],[COMANDA]])</f>
        <v>1</v>
      </c>
      <c r="E8164" t="s">
        <v>90</v>
      </c>
      <c r="F8164" t="s">
        <v>99</v>
      </c>
      <c r="G8164" t="s">
        <v>8</v>
      </c>
      <c r="H8164" t="s">
        <v>47</v>
      </c>
      <c r="I8164" s="2">
        <v>1</v>
      </c>
      <c r="J8164" t="s">
        <v>11</v>
      </c>
      <c r="K8164" s="21">
        <f>INDEX(LISTAS!$H:$Q,MATCH(BASE!H8164,LISTAS!$G:$G,0),MATCH(BASE!J8164,LISTAS!$H$3:$Q$3,0))*Tabela3[[#This Row],[QUANTIDADE]]</f>
        <v>16</v>
      </c>
      <c r="L8164" s="2" t="str">
        <f>TEXT(Tabela3[[#This Row],[DATA]],"MM")</f>
        <v>06</v>
      </c>
      <c r="M8164" s="2">
        <f>WEEKNUM(Tabela3[[#This Row],[DATA]])</f>
        <v>23</v>
      </c>
      <c r="N8164" s="18">
        <f>YEAR(Tabela3[[#This Row],[DATA]])</f>
        <v>2023</v>
      </c>
    </row>
    <row r="8165" spans="2:14">
      <c r="B8165" s="1">
        <v>45084</v>
      </c>
      <c r="C8165">
        <v>15568</v>
      </c>
      <c r="D8165">
        <f>COUNTIF(C$4:C8165,Tabela3[[#This Row],[COMANDA]])</f>
        <v>2</v>
      </c>
      <c r="E8165" t="s">
        <v>90</v>
      </c>
      <c r="F8165" t="s">
        <v>98</v>
      </c>
      <c r="G8165" t="s">
        <v>8</v>
      </c>
      <c r="H8165" t="s">
        <v>47</v>
      </c>
      <c r="I8165" s="2">
        <v>1</v>
      </c>
      <c r="J8165" t="s">
        <v>11</v>
      </c>
      <c r="K8165" s="21">
        <f>INDEX(LISTAS!$H:$Q,MATCH(BASE!H8165,LISTAS!$G:$G,0),MATCH(BASE!J8165,LISTAS!$H$3:$Q$3,0))*Tabela3[[#This Row],[QUANTIDADE]]</f>
        <v>16</v>
      </c>
      <c r="L8165" s="2" t="str">
        <f>TEXT(Tabela3[[#This Row],[DATA]],"MM")</f>
        <v>06</v>
      </c>
      <c r="M8165" s="2">
        <f>WEEKNUM(Tabela3[[#This Row],[DATA]])</f>
        <v>23</v>
      </c>
      <c r="N8165" s="18">
        <f>YEAR(Tabela3[[#This Row],[DATA]])</f>
        <v>2023</v>
      </c>
    </row>
    <row r="8166" spans="2:14">
      <c r="B8166" s="1">
        <v>45084</v>
      </c>
      <c r="C8166">
        <v>15568</v>
      </c>
      <c r="D8166">
        <f>COUNTIF(C$4:C8166,Tabela3[[#This Row],[COMANDA]])</f>
        <v>3</v>
      </c>
      <c r="E8166" t="s">
        <v>90</v>
      </c>
      <c r="F8166" t="s">
        <v>99</v>
      </c>
      <c r="G8166" t="s">
        <v>61</v>
      </c>
      <c r="H8166" t="s">
        <v>199</v>
      </c>
      <c r="I8166" s="2">
        <v>1</v>
      </c>
      <c r="J8166" t="s">
        <v>11</v>
      </c>
      <c r="K8166" s="21">
        <f>INDEX(LISTAS!$H:$Q,MATCH(BASE!H8166,LISTAS!$G:$G,0),MATCH(BASE!J8166,LISTAS!$H$3:$Q$3,0))*Tabela3[[#This Row],[QUANTIDADE]]</f>
        <v>1</v>
      </c>
      <c r="L8166" s="2" t="str">
        <f>TEXT(Tabela3[[#This Row],[DATA]],"MM")</f>
        <v>06</v>
      </c>
      <c r="M8166" s="2">
        <f>WEEKNUM(Tabela3[[#This Row],[DATA]])</f>
        <v>23</v>
      </c>
      <c r="N8166" s="18">
        <f>YEAR(Tabela3[[#This Row],[DATA]])</f>
        <v>2023</v>
      </c>
    </row>
    <row r="8167" spans="2:14">
      <c r="B8167" s="1">
        <v>45084</v>
      </c>
      <c r="C8167">
        <v>15568</v>
      </c>
      <c r="D8167">
        <f>COUNTIF(C$4:C8167,Tabela3[[#This Row],[COMANDA]])</f>
        <v>4</v>
      </c>
      <c r="E8167" t="s">
        <v>90</v>
      </c>
      <c r="F8167" t="s">
        <v>98</v>
      </c>
      <c r="G8167" t="s">
        <v>9</v>
      </c>
      <c r="H8167" t="s">
        <v>385</v>
      </c>
      <c r="I8167" s="2">
        <v>1</v>
      </c>
      <c r="J8167" t="s">
        <v>11</v>
      </c>
      <c r="K8167" s="21">
        <f>INDEX(LISTAS!$H:$Q,MATCH(BASE!H8167,LISTAS!$G:$G,0),MATCH(BASE!J8167,LISTAS!$H$3:$Q$3,0))*Tabela3[[#This Row],[QUANTIDADE]]</f>
        <v>3</v>
      </c>
      <c r="L8167" s="2" t="str">
        <f>TEXT(Tabela3[[#This Row],[DATA]],"MM")</f>
        <v>06</v>
      </c>
      <c r="M8167" s="2">
        <f>WEEKNUM(Tabela3[[#This Row],[DATA]])</f>
        <v>23</v>
      </c>
      <c r="N8167" s="18">
        <f>YEAR(Tabela3[[#This Row],[DATA]])</f>
        <v>2023</v>
      </c>
    </row>
    <row r="8168" spans="2:14">
      <c r="B8168" s="1">
        <v>45084</v>
      </c>
      <c r="C8168">
        <v>15568</v>
      </c>
      <c r="D8168">
        <f>COUNTIF(C$4:C8168,Tabela3[[#This Row],[COMANDA]])</f>
        <v>5</v>
      </c>
      <c r="E8168" t="s">
        <v>90</v>
      </c>
      <c r="F8168" t="s">
        <v>99</v>
      </c>
      <c r="G8168" t="s">
        <v>9</v>
      </c>
      <c r="H8168" t="s">
        <v>132</v>
      </c>
      <c r="I8168" s="2">
        <v>1</v>
      </c>
      <c r="J8168" t="s">
        <v>11</v>
      </c>
      <c r="K8168" s="21">
        <f>INDEX(LISTAS!$H:$Q,MATCH(BASE!H8168,LISTAS!$G:$G,0),MATCH(BASE!J8168,LISTAS!$H$3:$Q$3,0))*Tabela3[[#This Row],[QUANTIDADE]]</f>
        <v>3</v>
      </c>
      <c r="L8168" s="2" t="str">
        <f>TEXT(Tabela3[[#This Row],[DATA]],"MM")</f>
        <v>06</v>
      </c>
      <c r="M8168" s="2">
        <f>WEEKNUM(Tabela3[[#This Row],[DATA]])</f>
        <v>23</v>
      </c>
      <c r="N8168" s="18">
        <f>YEAR(Tabela3[[#This Row],[DATA]])</f>
        <v>2023</v>
      </c>
    </row>
    <row r="8169" spans="2:14">
      <c r="B8169" s="1">
        <v>45084</v>
      </c>
      <c r="C8169">
        <v>15568</v>
      </c>
      <c r="D8169">
        <f>COUNTIF(C$4:C8169,Tabela3[[#This Row],[COMANDA]])</f>
        <v>6</v>
      </c>
      <c r="E8169" t="s">
        <v>90</v>
      </c>
      <c r="F8169" t="s">
        <v>99</v>
      </c>
      <c r="G8169" t="s">
        <v>10</v>
      </c>
      <c r="H8169" t="s">
        <v>537</v>
      </c>
      <c r="I8169" s="2">
        <v>1</v>
      </c>
      <c r="J8169" t="s">
        <v>11</v>
      </c>
      <c r="K8169" s="21">
        <v>2.5</v>
      </c>
      <c r="L8169" s="2" t="str">
        <f>TEXT(Tabela3[[#This Row],[DATA]],"MM")</f>
        <v>06</v>
      </c>
      <c r="M8169" s="2">
        <f>WEEKNUM(Tabela3[[#This Row],[DATA]])</f>
        <v>23</v>
      </c>
      <c r="N8169" s="18">
        <f>YEAR(Tabela3[[#This Row],[DATA]])</f>
        <v>2023</v>
      </c>
    </row>
    <row r="8170" spans="2:14">
      <c r="B8170" s="1">
        <v>45084</v>
      </c>
      <c r="C8170">
        <v>15569</v>
      </c>
      <c r="D8170">
        <f>COUNTIF(C$4:C8170,Tabela3[[#This Row],[COMANDA]])</f>
        <v>1</v>
      </c>
      <c r="E8170" t="s">
        <v>90</v>
      </c>
      <c r="F8170" t="s">
        <v>99</v>
      </c>
      <c r="G8170" t="s">
        <v>8</v>
      </c>
      <c r="H8170" t="s">
        <v>204</v>
      </c>
      <c r="I8170" s="2">
        <v>1</v>
      </c>
      <c r="J8170" t="s">
        <v>11</v>
      </c>
      <c r="K8170" s="21">
        <f>INDEX(LISTAS!$H:$Q,MATCH(BASE!H8170,LISTAS!$G:$G,0),MATCH(BASE!J8170,LISTAS!$H$3:$Q$3,0))*Tabela3[[#This Row],[QUANTIDADE]]</f>
        <v>18</v>
      </c>
      <c r="L8170" s="2" t="str">
        <f>TEXT(Tabela3[[#This Row],[DATA]],"MM")</f>
        <v>06</v>
      </c>
      <c r="M8170" s="2">
        <f>WEEKNUM(Tabela3[[#This Row],[DATA]])</f>
        <v>23</v>
      </c>
      <c r="N8170" s="18">
        <f>YEAR(Tabela3[[#This Row],[DATA]])</f>
        <v>2023</v>
      </c>
    </row>
    <row r="8171" spans="2:14">
      <c r="B8171" s="1">
        <v>45084</v>
      </c>
      <c r="C8171">
        <v>15569</v>
      </c>
      <c r="D8171">
        <f>COUNTIF(C$4:C8171,Tabela3[[#This Row],[COMANDA]])</f>
        <v>2</v>
      </c>
      <c r="E8171" t="s">
        <v>90</v>
      </c>
      <c r="F8171" t="s">
        <v>99</v>
      </c>
      <c r="G8171" t="s">
        <v>9</v>
      </c>
      <c r="H8171" t="s">
        <v>528</v>
      </c>
      <c r="I8171" s="2">
        <v>1</v>
      </c>
      <c r="J8171" t="s">
        <v>12</v>
      </c>
      <c r="K8171" s="21">
        <v>5</v>
      </c>
      <c r="L8171" s="2" t="str">
        <f>TEXT(Tabela3[[#This Row],[DATA]],"MM")</f>
        <v>06</v>
      </c>
      <c r="M8171" s="2">
        <f>WEEKNUM(Tabela3[[#This Row],[DATA]])</f>
        <v>23</v>
      </c>
      <c r="N8171" s="18">
        <f>YEAR(Tabela3[[#This Row],[DATA]])</f>
        <v>2023</v>
      </c>
    </row>
    <row r="8172" spans="2:14">
      <c r="B8172" s="1">
        <v>45084</v>
      </c>
      <c r="C8172">
        <v>15570</v>
      </c>
      <c r="D8172">
        <f>COUNTIF(C$4:C8172,Tabela3[[#This Row],[COMANDA]])</f>
        <v>1</v>
      </c>
      <c r="E8172" t="s">
        <v>90</v>
      </c>
      <c r="F8172" t="s">
        <v>98</v>
      </c>
      <c r="G8172" t="s">
        <v>8</v>
      </c>
      <c r="H8172" t="s">
        <v>39</v>
      </c>
      <c r="I8172" s="2">
        <v>1</v>
      </c>
      <c r="J8172" t="s">
        <v>11</v>
      </c>
      <c r="K8172" s="21">
        <f>INDEX(LISTAS!$H:$Q,MATCH(BASE!H8172,LISTAS!$G:$G,0),MATCH(BASE!J8172,LISTAS!$H$3:$Q$3,0))*Tabela3[[#This Row],[QUANTIDADE]]</f>
        <v>12</v>
      </c>
      <c r="L8172" s="2" t="str">
        <f>TEXT(Tabela3[[#This Row],[DATA]],"MM")</f>
        <v>06</v>
      </c>
      <c r="M8172" s="2">
        <f>WEEKNUM(Tabela3[[#This Row],[DATA]])</f>
        <v>23</v>
      </c>
      <c r="N8172" s="18">
        <f>YEAR(Tabela3[[#This Row],[DATA]])</f>
        <v>2023</v>
      </c>
    </row>
    <row r="8173" spans="2:14">
      <c r="B8173" s="1">
        <v>45084</v>
      </c>
      <c r="C8173">
        <v>15570</v>
      </c>
      <c r="D8173">
        <f>COUNTIF(C$4:C8173,Tabela3[[#This Row],[COMANDA]])</f>
        <v>2</v>
      </c>
      <c r="E8173" t="s">
        <v>90</v>
      </c>
      <c r="F8173" t="s">
        <v>98</v>
      </c>
      <c r="G8173" t="s">
        <v>61</v>
      </c>
      <c r="H8173" t="s">
        <v>163</v>
      </c>
      <c r="I8173" s="2">
        <v>1</v>
      </c>
      <c r="J8173" t="s">
        <v>11</v>
      </c>
      <c r="K8173" s="21">
        <f>INDEX(LISTAS!$H:$Q,MATCH(BASE!H8173,LISTAS!$G:$G,0),MATCH(BASE!J8173,LISTAS!$H$3:$Q$3,0))*Tabela3[[#This Row],[QUANTIDADE]]</f>
        <v>4</v>
      </c>
      <c r="L8173" s="2" t="str">
        <f>TEXT(Tabela3[[#This Row],[DATA]],"MM")</f>
        <v>06</v>
      </c>
      <c r="M8173" s="2">
        <f>WEEKNUM(Tabela3[[#This Row],[DATA]])</f>
        <v>23</v>
      </c>
      <c r="N8173" s="18">
        <f>YEAR(Tabela3[[#This Row],[DATA]])</f>
        <v>2023</v>
      </c>
    </row>
    <row r="8174" spans="2:14">
      <c r="B8174" s="1">
        <v>45084</v>
      </c>
      <c r="C8174">
        <v>15571</v>
      </c>
      <c r="D8174">
        <f>COUNTIF(C$4:C8174,Tabela3[[#This Row],[COMANDA]])</f>
        <v>1</v>
      </c>
      <c r="E8174" t="s">
        <v>89</v>
      </c>
      <c r="F8174" t="s">
        <v>98</v>
      </c>
      <c r="G8174" t="s">
        <v>8</v>
      </c>
      <c r="H8174" t="s">
        <v>202</v>
      </c>
      <c r="I8174" s="2">
        <v>1</v>
      </c>
      <c r="J8174" t="s">
        <v>11</v>
      </c>
      <c r="K8174" s="21">
        <f>INDEX(LISTAS!$H:$Q,MATCH(BASE!H8174,LISTAS!$G:$G,0),MATCH(BASE!J8174,LISTAS!$H$3:$Q$3,0))*Tabela3[[#This Row],[QUANTIDADE]]</f>
        <v>20</v>
      </c>
      <c r="L8174" s="2" t="str">
        <f>TEXT(Tabela3[[#This Row],[DATA]],"MM")</f>
        <v>06</v>
      </c>
      <c r="M8174" s="2">
        <f>WEEKNUM(Tabela3[[#This Row],[DATA]])</f>
        <v>23</v>
      </c>
      <c r="N8174" s="18">
        <f>YEAR(Tabela3[[#This Row],[DATA]])</f>
        <v>2023</v>
      </c>
    </row>
    <row r="8175" spans="2:14">
      <c r="B8175" s="1">
        <v>45084</v>
      </c>
      <c r="C8175">
        <v>15572</v>
      </c>
      <c r="D8175">
        <f>COUNTIF(C$4:C8175,Tabela3[[#This Row],[COMANDA]])</f>
        <v>1</v>
      </c>
      <c r="E8175" t="s">
        <v>90</v>
      </c>
      <c r="F8175" t="s">
        <v>98</v>
      </c>
      <c r="G8175" t="s">
        <v>8</v>
      </c>
      <c r="H8175" t="s">
        <v>84</v>
      </c>
      <c r="I8175" s="2">
        <v>1</v>
      </c>
      <c r="J8175" t="s">
        <v>11</v>
      </c>
      <c r="K8175" s="21">
        <f>INDEX(LISTAS!$H:$Q,MATCH(BASE!H8175,LISTAS!$G:$G,0),MATCH(BASE!J8175,LISTAS!$H$3:$Q$3,0))*Tabela3[[#This Row],[QUANTIDADE]]</f>
        <v>16</v>
      </c>
      <c r="L8175" s="2" t="str">
        <f>TEXT(Tabela3[[#This Row],[DATA]],"MM")</f>
        <v>06</v>
      </c>
      <c r="M8175" s="2">
        <f>WEEKNUM(Tabela3[[#This Row],[DATA]])</f>
        <v>23</v>
      </c>
      <c r="N8175" s="18">
        <f>YEAR(Tabela3[[#This Row],[DATA]])</f>
        <v>2023</v>
      </c>
    </row>
    <row r="8176" spans="2:14">
      <c r="B8176" s="1">
        <v>45084</v>
      </c>
      <c r="C8176">
        <v>15572</v>
      </c>
      <c r="D8176">
        <f>COUNTIF(C$4:C8176,Tabela3[[#This Row],[COMANDA]])</f>
        <v>2</v>
      </c>
      <c r="E8176" t="s">
        <v>90</v>
      </c>
      <c r="F8176" t="s">
        <v>99</v>
      </c>
      <c r="G8176" t="s">
        <v>8</v>
      </c>
      <c r="H8176" t="s">
        <v>84</v>
      </c>
      <c r="I8176" s="2">
        <v>1</v>
      </c>
      <c r="J8176" t="s">
        <v>11</v>
      </c>
      <c r="K8176" s="21">
        <f>INDEX(LISTAS!$H:$Q,MATCH(BASE!H8176,LISTAS!$G:$G,0),MATCH(BASE!J8176,LISTAS!$H$3:$Q$3,0))*Tabela3[[#This Row],[QUANTIDADE]]</f>
        <v>16</v>
      </c>
      <c r="L8176" s="2" t="str">
        <f>TEXT(Tabela3[[#This Row],[DATA]],"MM")</f>
        <v>06</v>
      </c>
      <c r="M8176" s="2">
        <f>WEEKNUM(Tabela3[[#This Row],[DATA]])</f>
        <v>23</v>
      </c>
      <c r="N8176" s="18">
        <f>YEAR(Tabela3[[#This Row],[DATA]])</f>
        <v>2023</v>
      </c>
    </row>
    <row r="8177" spans="2:14">
      <c r="B8177" s="1">
        <v>45084</v>
      </c>
      <c r="C8177">
        <v>15573</v>
      </c>
      <c r="D8177">
        <f>COUNTIF(C$4:C8177,Tabela3[[#This Row],[COMANDA]])</f>
        <v>1</v>
      </c>
      <c r="E8177" t="s">
        <v>89</v>
      </c>
      <c r="F8177" t="s">
        <v>98</v>
      </c>
      <c r="G8177" t="s">
        <v>8</v>
      </c>
      <c r="H8177" t="s">
        <v>204</v>
      </c>
      <c r="I8177" s="2">
        <v>1</v>
      </c>
      <c r="J8177" t="s">
        <v>11</v>
      </c>
      <c r="K8177" s="21">
        <f>INDEX(LISTAS!$H:$Q,MATCH(BASE!H8177,LISTAS!$G:$G,0),MATCH(BASE!J8177,LISTAS!$H$3:$Q$3,0))*Tabela3[[#This Row],[QUANTIDADE]]</f>
        <v>18</v>
      </c>
      <c r="L8177" s="2" t="str">
        <f>TEXT(Tabela3[[#This Row],[DATA]],"MM")</f>
        <v>06</v>
      </c>
      <c r="M8177" s="2">
        <f>WEEKNUM(Tabela3[[#This Row],[DATA]])</f>
        <v>23</v>
      </c>
      <c r="N8177" s="18">
        <f>YEAR(Tabela3[[#This Row],[DATA]])</f>
        <v>2023</v>
      </c>
    </row>
    <row r="8178" spans="2:14">
      <c r="B8178" s="1">
        <v>45084</v>
      </c>
      <c r="C8178">
        <v>15574</v>
      </c>
      <c r="D8178">
        <f>COUNTIF(C$4:C8178,Tabela3[[#This Row],[COMANDA]])</f>
        <v>1</v>
      </c>
      <c r="E8178" t="s">
        <v>90</v>
      </c>
      <c r="F8178" t="s">
        <v>98</v>
      </c>
      <c r="G8178" t="s">
        <v>8</v>
      </c>
      <c r="H8178" t="s">
        <v>84</v>
      </c>
      <c r="I8178" s="2">
        <v>1</v>
      </c>
      <c r="J8178" t="s">
        <v>11</v>
      </c>
      <c r="K8178" s="21">
        <f>INDEX(LISTAS!$H:$Q,MATCH(BASE!H8178,LISTAS!$G:$G,0),MATCH(BASE!J8178,LISTAS!$H$3:$Q$3,0))*Tabela3[[#This Row],[QUANTIDADE]]</f>
        <v>16</v>
      </c>
      <c r="L8178" s="2" t="str">
        <f>TEXT(Tabela3[[#This Row],[DATA]],"MM")</f>
        <v>06</v>
      </c>
      <c r="M8178" s="2">
        <f>WEEKNUM(Tabela3[[#This Row],[DATA]])</f>
        <v>23</v>
      </c>
      <c r="N8178" s="18">
        <f>YEAR(Tabela3[[#This Row],[DATA]])</f>
        <v>2023</v>
      </c>
    </row>
    <row r="8179" spans="2:14">
      <c r="B8179" s="1">
        <v>45084</v>
      </c>
      <c r="C8179">
        <v>15574</v>
      </c>
      <c r="D8179">
        <f>COUNTIF(C$4:C8179,Tabela3[[#This Row],[COMANDA]])</f>
        <v>2</v>
      </c>
      <c r="E8179" t="s">
        <v>90</v>
      </c>
      <c r="F8179" t="s">
        <v>98</v>
      </c>
      <c r="G8179" t="s">
        <v>9</v>
      </c>
      <c r="H8179" t="s">
        <v>528</v>
      </c>
      <c r="I8179" s="2">
        <v>1</v>
      </c>
      <c r="J8179" t="s">
        <v>12</v>
      </c>
      <c r="K8179" s="21">
        <v>5</v>
      </c>
      <c r="L8179" s="2" t="str">
        <f>TEXT(Tabela3[[#This Row],[DATA]],"MM")</f>
        <v>06</v>
      </c>
      <c r="M8179" s="2">
        <f>WEEKNUM(Tabela3[[#This Row],[DATA]])</f>
        <v>23</v>
      </c>
      <c r="N8179" s="18">
        <f>YEAR(Tabela3[[#This Row],[DATA]])</f>
        <v>2023</v>
      </c>
    </row>
    <row r="8180" spans="2:14">
      <c r="B8180" s="1">
        <v>45084</v>
      </c>
      <c r="C8180">
        <v>15575</v>
      </c>
      <c r="D8180">
        <f>COUNTIF(C$4:C8180,Tabela3[[#This Row],[COMANDA]])</f>
        <v>1</v>
      </c>
      <c r="E8180" t="s">
        <v>90</v>
      </c>
      <c r="F8180" t="s">
        <v>100</v>
      </c>
      <c r="G8180" t="s">
        <v>62</v>
      </c>
      <c r="H8180" t="s">
        <v>84</v>
      </c>
      <c r="I8180" s="2">
        <v>1</v>
      </c>
      <c r="J8180" t="s">
        <v>11</v>
      </c>
      <c r="K8180" s="21">
        <v>4</v>
      </c>
      <c r="L8180" s="2" t="str">
        <f>TEXT(Tabela3[[#This Row],[DATA]],"MM")</f>
        <v>06</v>
      </c>
      <c r="M8180" s="2">
        <f>WEEKNUM(Tabela3[[#This Row],[DATA]])</f>
        <v>23</v>
      </c>
      <c r="N8180" s="18">
        <f>YEAR(Tabela3[[#This Row],[DATA]])</f>
        <v>2023</v>
      </c>
    </row>
    <row r="8181" spans="2:14">
      <c r="B8181" s="1">
        <v>45084</v>
      </c>
      <c r="C8181">
        <v>15576</v>
      </c>
      <c r="D8181">
        <f>COUNTIF(C$4:C8181,Tabela3[[#This Row],[COMANDA]])</f>
        <v>1</v>
      </c>
      <c r="E8181" t="s">
        <v>89</v>
      </c>
      <c r="F8181" t="s">
        <v>100</v>
      </c>
      <c r="G8181" t="s">
        <v>8</v>
      </c>
      <c r="H8181" t="s">
        <v>211</v>
      </c>
      <c r="I8181" s="2">
        <v>1</v>
      </c>
      <c r="J8181" t="s">
        <v>11</v>
      </c>
      <c r="K8181" s="21">
        <f>INDEX(LISTAS!$H:$Q,MATCH(BASE!H8181,LISTAS!$G:$G,0),MATCH(BASE!J8181,LISTAS!$H$3:$Q$3,0))*Tabela3[[#This Row],[QUANTIDADE]]</f>
        <v>20</v>
      </c>
      <c r="L8181" s="2" t="str">
        <f>TEXT(Tabela3[[#This Row],[DATA]],"MM")</f>
        <v>06</v>
      </c>
      <c r="M8181" s="2">
        <f>WEEKNUM(Tabela3[[#This Row],[DATA]])</f>
        <v>23</v>
      </c>
      <c r="N8181" s="18">
        <f>YEAR(Tabela3[[#This Row],[DATA]])</f>
        <v>2023</v>
      </c>
    </row>
    <row r="8182" spans="2:14">
      <c r="B8182" s="1">
        <v>45084</v>
      </c>
      <c r="C8182">
        <v>15577</v>
      </c>
      <c r="D8182">
        <f>COUNTIF(C$4:C8182,Tabela3[[#This Row],[COMANDA]])</f>
        <v>1</v>
      </c>
      <c r="E8182" t="s">
        <v>90</v>
      </c>
      <c r="F8182" t="s">
        <v>98</v>
      </c>
      <c r="G8182" t="s">
        <v>8</v>
      </c>
      <c r="H8182" t="s">
        <v>206</v>
      </c>
      <c r="I8182" s="2">
        <v>1</v>
      </c>
      <c r="J8182" t="s">
        <v>11</v>
      </c>
      <c r="K8182" s="21">
        <f>INDEX(LISTAS!$H:$Q,MATCH(BASE!H8182,LISTAS!$G:$G,0),MATCH(BASE!J8182,LISTAS!$H$3:$Q$3,0))*Tabela3[[#This Row],[QUANTIDADE]]</f>
        <v>18</v>
      </c>
      <c r="L8182" s="2" t="str">
        <f>TEXT(Tabela3[[#This Row],[DATA]],"MM")</f>
        <v>06</v>
      </c>
      <c r="M8182" s="2">
        <f>WEEKNUM(Tabela3[[#This Row],[DATA]])</f>
        <v>23</v>
      </c>
      <c r="N8182" s="18">
        <f>YEAR(Tabela3[[#This Row],[DATA]])</f>
        <v>2023</v>
      </c>
    </row>
    <row r="8183" spans="2:14">
      <c r="B8183" s="1">
        <v>45084</v>
      </c>
      <c r="C8183">
        <v>15577</v>
      </c>
      <c r="D8183">
        <f>COUNTIF(C$4:C8183,Tabela3[[#This Row],[COMANDA]])</f>
        <v>2</v>
      </c>
      <c r="E8183" t="s">
        <v>90</v>
      </c>
      <c r="F8183" t="s">
        <v>98</v>
      </c>
      <c r="G8183" t="s">
        <v>9</v>
      </c>
      <c r="H8183" t="s">
        <v>138</v>
      </c>
      <c r="I8183" s="2">
        <v>1</v>
      </c>
      <c r="J8183" t="s">
        <v>11</v>
      </c>
      <c r="K8183" s="21">
        <f>INDEX(LISTAS!$H:$Q,MATCH(BASE!H8183,LISTAS!$G:$G,0),MATCH(BASE!J8183,LISTAS!$H$3:$Q$3,0))*Tabela3[[#This Row],[QUANTIDADE]]</f>
        <v>4</v>
      </c>
      <c r="L8183" s="2" t="str">
        <f>TEXT(Tabela3[[#This Row],[DATA]],"MM")</f>
        <v>06</v>
      </c>
      <c r="M8183" s="2">
        <f>WEEKNUM(Tabela3[[#This Row],[DATA]])</f>
        <v>23</v>
      </c>
      <c r="N8183" s="18">
        <f>YEAR(Tabela3[[#This Row],[DATA]])</f>
        <v>2023</v>
      </c>
    </row>
    <row r="8184" spans="2:14">
      <c r="B8184" s="1">
        <v>45084</v>
      </c>
      <c r="C8184">
        <v>15578</v>
      </c>
      <c r="D8184">
        <f>COUNTIF(C$4:C8184,Tabela3[[#This Row],[COMANDA]])</f>
        <v>1</v>
      </c>
      <c r="E8184" t="s">
        <v>90</v>
      </c>
      <c r="F8184" t="s">
        <v>99</v>
      </c>
      <c r="G8184" t="s">
        <v>8</v>
      </c>
      <c r="H8184" t="s">
        <v>39</v>
      </c>
      <c r="I8184" s="2">
        <v>1</v>
      </c>
      <c r="J8184" t="s">
        <v>11</v>
      </c>
      <c r="K8184" s="21">
        <f>INDEX(LISTAS!$H:$Q,MATCH(BASE!H8184,LISTAS!$G:$G,0),MATCH(BASE!J8184,LISTAS!$H$3:$Q$3,0))*Tabela3[[#This Row],[QUANTIDADE]]</f>
        <v>12</v>
      </c>
      <c r="L8184" s="2" t="str">
        <f>TEXT(Tabela3[[#This Row],[DATA]],"MM")</f>
        <v>06</v>
      </c>
      <c r="M8184" s="2">
        <f>WEEKNUM(Tabela3[[#This Row],[DATA]])</f>
        <v>23</v>
      </c>
      <c r="N8184" s="18">
        <f>YEAR(Tabela3[[#This Row],[DATA]])</f>
        <v>2023</v>
      </c>
    </row>
    <row r="8185" spans="2:14">
      <c r="B8185" s="1">
        <v>45084</v>
      </c>
      <c r="C8185">
        <v>15578</v>
      </c>
      <c r="D8185">
        <f>COUNTIF(C$4:C8185,Tabela3[[#This Row],[COMANDA]])</f>
        <v>2</v>
      </c>
      <c r="E8185" t="s">
        <v>90</v>
      </c>
      <c r="F8185" t="s">
        <v>99</v>
      </c>
      <c r="G8185" t="s">
        <v>61</v>
      </c>
      <c r="H8185" t="s">
        <v>163</v>
      </c>
      <c r="I8185" s="2">
        <v>1</v>
      </c>
      <c r="J8185" t="s">
        <v>11</v>
      </c>
      <c r="K8185" s="21">
        <f>INDEX(LISTAS!$H:$Q,MATCH(BASE!H8185,LISTAS!$G:$G,0),MATCH(BASE!J8185,LISTAS!$H$3:$Q$3,0))*Tabela3[[#This Row],[QUANTIDADE]]</f>
        <v>4</v>
      </c>
      <c r="L8185" s="2" t="str">
        <f>TEXT(Tabela3[[#This Row],[DATA]],"MM")</f>
        <v>06</v>
      </c>
      <c r="M8185" s="2">
        <f>WEEKNUM(Tabela3[[#This Row],[DATA]])</f>
        <v>23</v>
      </c>
      <c r="N8185" s="18">
        <f>YEAR(Tabela3[[#This Row],[DATA]])</f>
        <v>2023</v>
      </c>
    </row>
    <row r="8186" spans="2:14">
      <c r="B8186" s="1">
        <v>45084</v>
      </c>
      <c r="C8186">
        <v>15578</v>
      </c>
      <c r="D8186">
        <f>COUNTIF(C$4:C8186,Tabela3[[#This Row],[COMANDA]])</f>
        <v>3</v>
      </c>
      <c r="E8186" t="s">
        <v>90</v>
      </c>
      <c r="F8186" t="s">
        <v>99</v>
      </c>
      <c r="G8186" t="s">
        <v>9</v>
      </c>
      <c r="H8186" t="s">
        <v>240</v>
      </c>
      <c r="I8186" s="2">
        <v>1</v>
      </c>
      <c r="J8186" t="s">
        <v>12</v>
      </c>
      <c r="K8186" s="21">
        <f>INDEX(LISTAS!$H:$Q,MATCH(BASE!H8186,LISTAS!$G:$G,0),MATCH(BASE!J8186,LISTAS!$H$3:$Q$3,0))*Tabela3[[#This Row],[QUANTIDADE]]</f>
        <v>8</v>
      </c>
      <c r="L8186" s="2" t="str">
        <f>TEXT(Tabela3[[#This Row],[DATA]],"MM")</f>
        <v>06</v>
      </c>
      <c r="M8186" s="2">
        <f>WEEKNUM(Tabela3[[#This Row],[DATA]])</f>
        <v>23</v>
      </c>
      <c r="N8186" s="18">
        <f>YEAR(Tabela3[[#This Row],[DATA]])</f>
        <v>2023</v>
      </c>
    </row>
    <row r="8187" spans="2:14">
      <c r="B8187" s="1">
        <v>45084</v>
      </c>
      <c r="C8187">
        <v>15579</v>
      </c>
      <c r="D8187">
        <f>COUNTIF(C$4:C8187,Tabela3[[#This Row],[COMANDA]])</f>
        <v>1</v>
      </c>
      <c r="E8187" t="s">
        <v>89</v>
      </c>
      <c r="F8187" t="s">
        <v>98</v>
      </c>
      <c r="G8187" t="s">
        <v>8</v>
      </c>
      <c r="H8187" t="s">
        <v>43</v>
      </c>
      <c r="I8187" s="2">
        <v>1</v>
      </c>
      <c r="J8187" t="s">
        <v>11</v>
      </c>
      <c r="K8187" s="21">
        <f>INDEX(LISTAS!$H:$Q,MATCH(BASE!H8187,LISTAS!$G:$G,0),MATCH(BASE!J8187,LISTAS!$H$3:$Q$3,0))*Tabela3[[#This Row],[QUANTIDADE]]</f>
        <v>18</v>
      </c>
      <c r="L8187" s="2" t="str">
        <f>TEXT(Tabela3[[#This Row],[DATA]],"MM")</f>
        <v>06</v>
      </c>
      <c r="M8187" s="2">
        <f>WEEKNUM(Tabela3[[#This Row],[DATA]])</f>
        <v>23</v>
      </c>
      <c r="N8187" s="18">
        <f>YEAR(Tabela3[[#This Row],[DATA]])</f>
        <v>2023</v>
      </c>
    </row>
    <row r="8188" spans="2:14">
      <c r="B8188" s="1">
        <v>45084</v>
      </c>
      <c r="C8188">
        <v>15580</v>
      </c>
      <c r="D8188">
        <f>COUNTIF(C$4:C8188,Tabela3[[#This Row],[COMANDA]])</f>
        <v>1</v>
      </c>
      <c r="E8188" t="s">
        <v>90</v>
      </c>
      <c r="F8188" t="s">
        <v>99</v>
      </c>
      <c r="G8188" t="s">
        <v>8</v>
      </c>
      <c r="H8188" t="s">
        <v>84</v>
      </c>
      <c r="I8188" s="2">
        <v>1</v>
      </c>
      <c r="J8188" t="s">
        <v>11</v>
      </c>
      <c r="K8188" s="21">
        <f>INDEX(LISTAS!$H:$Q,MATCH(BASE!H8188,LISTAS!$G:$G,0),MATCH(BASE!J8188,LISTAS!$H$3:$Q$3,0))*Tabela3[[#This Row],[QUANTIDADE]]</f>
        <v>16</v>
      </c>
      <c r="L8188" s="2" t="str">
        <f>TEXT(Tabela3[[#This Row],[DATA]],"MM")</f>
        <v>06</v>
      </c>
      <c r="M8188" s="2">
        <f>WEEKNUM(Tabela3[[#This Row],[DATA]])</f>
        <v>23</v>
      </c>
      <c r="N8188" s="18">
        <f>YEAR(Tabela3[[#This Row],[DATA]])</f>
        <v>2023</v>
      </c>
    </row>
    <row r="8189" spans="2:14">
      <c r="B8189" s="1">
        <v>45084</v>
      </c>
      <c r="C8189">
        <v>15581</v>
      </c>
      <c r="D8189">
        <f>COUNTIF(C$4:C8189,Tabela3[[#This Row],[COMANDA]])</f>
        <v>1</v>
      </c>
      <c r="E8189" t="s">
        <v>90</v>
      </c>
      <c r="F8189" t="s">
        <v>98</v>
      </c>
      <c r="G8189" t="s">
        <v>8</v>
      </c>
      <c r="H8189" t="s">
        <v>43</v>
      </c>
      <c r="I8189" s="2">
        <v>1</v>
      </c>
      <c r="J8189" t="s">
        <v>11</v>
      </c>
      <c r="K8189" s="21">
        <f>INDEX(LISTAS!$H:$Q,MATCH(BASE!H8189,LISTAS!$G:$G,0),MATCH(BASE!J8189,LISTAS!$H$3:$Q$3,0))*Tabela3[[#This Row],[QUANTIDADE]]</f>
        <v>18</v>
      </c>
      <c r="L8189" s="2" t="str">
        <f>TEXT(Tabela3[[#This Row],[DATA]],"MM")</f>
        <v>06</v>
      </c>
      <c r="M8189" s="2">
        <f>WEEKNUM(Tabela3[[#This Row],[DATA]])</f>
        <v>23</v>
      </c>
      <c r="N8189" s="18">
        <f>YEAR(Tabela3[[#This Row],[DATA]])</f>
        <v>2023</v>
      </c>
    </row>
    <row r="8190" spans="2:14">
      <c r="B8190" s="1">
        <v>45084</v>
      </c>
      <c r="C8190">
        <v>15582</v>
      </c>
      <c r="D8190">
        <f>COUNTIF(C$4:C8190,Tabela3[[#This Row],[COMANDA]])</f>
        <v>1</v>
      </c>
      <c r="E8190" t="s">
        <v>90</v>
      </c>
      <c r="F8190" t="s">
        <v>98</v>
      </c>
      <c r="G8190" t="s">
        <v>8</v>
      </c>
      <c r="H8190" t="s">
        <v>204</v>
      </c>
      <c r="I8190" s="2">
        <v>1</v>
      </c>
      <c r="J8190" t="s">
        <v>11</v>
      </c>
      <c r="K8190" s="21">
        <f>INDEX(LISTAS!$H:$Q,MATCH(BASE!H8190,LISTAS!$G:$G,0),MATCH(BASE!J8190,LISTAS!$H$3:$Q$3,0))*Tabela3[[#This Row],[QUANTIDADE]]</f>
        <v>18</v>
      </c>
      <c r="L8190" s="2" t="str">
        <f>TEXT(Tabela3[[#This Row],[DATA]],"MM")</f>
        <v>06</v>
      </c>
      <c r="M8190" s="2">
        <f>WEEKNUM(Tabela3[[#This Row],[DATA]])</f>
        <v>23</v>
      </c>
      <c r="N8190" s="18">
        <f>YEAR(Tabela3[[#This Row],[DATA]])</f>
        <v>2023</v>
      </c>
    </row>
    <row r="8191" spans="2:14">
      <c r="B8191" s="1">
        <v>45084</v>
      </c>
      <c r="C8191">
        <v>15582</v>
      </c>
      <c r="D8191">
        <f>COUNTIF(C$4:C8191,Tabela3[[#This Row],[COMANDA]])</f>
        <v>2</v>
      </c>
      <c r="E8191" t="s">
        <v>90</v>
      </c>
      <c r="F8191" t="s">
        <v>98</v>
      </c>
      <c r="G8191" t="s">
        <v>9</v>
      </c>
      <c r="H8191" t="s">
        <v>138</v>
      </c>
      <c r="I8191" s="2">
        <v>1</v>
      </c>
      <c r="J8191" t="s">
        <v>11</v>
      </c>
      <c r="K8191" s="21">
        <f>INDEX(LISTAS!$H:$Q,MATCH(BASE!H8191,LISTAS!$G:$G,0),MATCH(BASE!J8191,LISTAS!$H$3:$Q$3,0))*Tabela3[[#This Row],[QUANTIDADE]]</f>
        <v>4</v>
      </c>
      <c r="L8191" s="2" t="str">
        <f>TEXT(Tabela3[[#This Row],[DATA]],"MM")</f>
        <v>06</v>
      </c>
      <c r="M8191" s="2">
        <f>WEEKNUM(Tabela3[[#This Row],[DATA]])</f>
        <v>23</v>
      </c>
      <c r="N8191" s="18">
        <f>YEAR(Tabela3[[#This Row],[DATA]])</f>
        <v>2023</v>
      </c>
    </row>
    <row r="8192" spans="2:14">
      <c r="B8192" s="1">
        <v>45084</v>
      </c>
      <c r="C8192">
        <v>15583</v>
      </c>
      <c r="D8192">
        <f>COUNTIF(C$4:C8192,Tabela3[[#This Row],[COMANDA]])</f>
        <v>1</v>
      </c>
      <c r="E8192" t="s">
        <v>90</v>
      </c>
      <c r="F8192" t="s">
        <v>375</v>
      </c>
      <c r="G8192" t="s">
        <v>8</v>
      </c>
      <c r="H8192" t="s">
        <v>202</v>
      </c>
      <c r="I8192" s="2">
        <v>1</v>
      </c>
      <c r="J8192" t="s">
        <v>12</v>
      </c>
      <c r="K8192" s="21">
        <f>INDEX(LISTAS!$H:$Q,MATCH(BASE!H8192,LISTAS!$G:$G,0),MATCH(BASE!J8192,LISTAS!$H$3:$Q$3,0))*Tabela3[[#This Row],[QUANTIDADE]]</f>
        <v>18</v>
      </c>
      <c r="L8192" s="2" t="str">
        <f>TEXT(Tabela3[[#This Row],[DATA]],"MM")</f>
        <v>06</v>
      </c>
      <c r="M8192" s="2">
        <f>WEEKNUM(Tabela3[[#This Row],[DATA]])</f>
        <v>23</v>
      </c>
      <c r="N8192" s="18">
        <f>YEAR(Tabela3[[#This Row],[DATA]])</f>
        <v>2023</v>
      </c>
    </row>
    <row r="8193" spans="2:14">
      <c r="B8193" s="1">
        <v>45084</v>
      </c>
      <c r="C8193">
        <v>15584</v>
      </c>
      <c r="D8193">
        <f>COUNTIF(C$4:C8193,Tabela3[[#This Row],[COMANDA]])</f>
        <v>1</v>
      </c>
      <c r="E8193" t="s">
        <v>90</v>
      </c>
      <c r="F8193" t="s">
        <v>375</v>
      </c>
      <c r="G8193" t="s">
        <v>8</v>
      </c>
      <c r="H8193" t="s">
        <v>203</v>
      </c>
      <c r="I8193" s="2">
        <v>1</v>
      </c>
      <c r="J8193" t="s">
        <v>11</v>
      </c>
      <c r="K8193" s="21">
        <f>INDEX(LISTAS!$H:$Q,MATCH(BASE!H8193,LISTAS!$G:$G,0),MATCH(BASE!J8193,LISTAS!$H$3:$Q$3,0))*Tabela3[[#This Row],[QUANTIDADE]]</f>
        <v>20</v>
      </c>
      <c r="L8193" s="2" t="str">
        <f>TEXT(Tabela3[[#This Row],[DATA]],"MM")</f>
        <v>06</v>
      </c>
      <c r="M8193" s="2">
        <f>WEEKNUM(Tabela3[[#This Row],[DATA]])</f>
        <v>23</v>
      </c>
      <c r="N8193" s="18">
        <f>YEAR(Tabela3[[#This Row],[DATA]])</f>
        <v>2023</v>
      </c>
    </row>
    <row r="8194" spans="2:14">
      <c r="B8194" s="1">
        <v>45084</v>
      </c>
      <c r="C8194">
        <v>15584</v>
      </c>
      <c r="D8194">
        <f>COUNTIF(C$4:C8194,Tabela3[[#This Row],[COMANDA]])</f>
        <v>2</v>
      </c>
      <c r="E8194" t="s">
        <v>90</v>
      </c>
      <c r="F8194" t="s">
        <v>375</v>
      </c>
      <c r="G8194" t="s">
        <v>9</v>
      </c>
      <c r="H8194" t="s">
        <v>135</v>
      </c>
      <c r="I8194" s="2">
        <v>1</v>
      </c>
      <c r="J8194" t="s">
        <v>11</v>
      </c>
      <c r="K8194" s="21">
        <f>INDEX(LISTAS!$H:$Q,MATCH(BASE!H8194,LISTAS!$G:$G,0),MATCH(BASE!J8194,LISTAS!$H$3:$Q$3,0))*Tabela3[[#This Row],[QUANTIDADE]]</f>
        <v>4</v>
      </c>
      <c r="L8194" s="2" t="str">
        <f>TEXT(Tabela3[[#This Row],[DATA]],"MM")</f>
        <v>06</v>
      </c>
      <c r="M8194" s="2">
        <f>WEEKNUM(Tabela3[[#This Row],[DATA]])</f>
        <v>23</v>
      </c>
      <c r="N8194" s="18">
        <f>YEAR(Tabela3[[#This Row],[DATA]])</f>
        <v>2023</v>
      </c>
    </row>
    <row r="8195" spans="2:14">
      <c r="B8195" s="1">
        <v>45084</v>
      </c>
      <c r="C8195">
        <v>15585</v>
      </c>
      <c r="D8195">
        <f>COUNTIF(C$4:C8195,Tabela3[[#This Row],[COMANDA]])</f>
        <v>1</v>
      </c>
      <c r="E8195" t="s">
        <v>90</v>
      </c>
      <c r="F8195" t="s">
        <v>99</v>
      </c>
      <c r="G8195" t="s">
        <v>8</v>
      </c>
      <c r="H8195" t="s">
        <v>206</v>
      </c>
      <c r="I8195" s="2">
        <v>1</v>
      </c>
      <c r="J8195" t="s">
        <v>11</v>
      </c>
      <c r="K8195" s="21">
        <f>INDEX(LISTAS!$H:$Q,MATCH(BASE!H8195,LISTAS!$G:$G,0),MATCH(BASE!J8195,LISTAS!$H$3:$Q$3,0))*Tabela3[[#This Row],[QUANTIDADE]]</f>
        <v>18</v>
      </c>
      <c r="L8195" s="2" t="str">
        <f>TEXT(Tabela3[[#This Row],[DATA]],"MM")</f>
        <v>06</v>
      </c>
      <c r="M8195" s="2">
        <f>WEEKNUM(Tabela3[[#This Row],[DATA]])</f>
        <v>23</v>
      </c>
      <c r="N8195" s="18">
        <f>YEAR(Tabela3[[#This Row],[DATA]])</f>
        <v>2023</v>
      </c>
    </row>
    <row r="8196" spans="2:14">
      <c r="B8196" s="1">
        <v>45084</v>
      </c>
      <c r="C8196">
        <v>15586</v>
      </c>
      <c r="D8196">
        <f>COUNTIF(C$4:C8196,Tabela3[[#This Row],[COMANDA]])</f>
        <v>1</v>
      </c>
      <c r="E8196" t="s">
        <v>90</v>
      </c>
      <c r="F8196" t="s">
        <v>98</v>
      </c>
      <c r="G8196" t="s">
        <v>8</v>
      </c>
      <c r="H8196" t="s">
        <v>202</v>
      </c>
      <c r="I8196" s="2">
        <v>1</v>
      </c>
      <c r="J8196" t="s">
        <v>11</v>
      </c>
      <c r="K8196" s="21">
        <f>INDEX(LISTAS!$H:$Q,MATCH(BASE!H8196,LISTAS!$G:$G,0),MATCH(BASE!J8196,LISTAS!$H$3:$Q$3,0))*Tabela3[[#This Row],[QUANTIDADE]]</f>
        <v>20</v>
      </c>
      <c r="L8196" s="2" t="str">
        <f>TEXT(Tabela3[[#This Row],[DATA]],"MM")</f>
        <v>06</v>
      </c>
      <c r="M8196" s="2">
        <f>WEEKNUM(Tabela3[[#This Row],[DATA]])</f>
        <v>23</v>
      </c>
      <c r="N8196" s="18">
        <f>YEAR(Tabela3[[#This Row],[DATA]])</f>
        <v>2023</v>
      </c>
    </row>
    <row r="8197" spans="2:14">
      <c r="B8197" s="1">
        <v>45084</v>
      </c>
      <c r="C8197">
        <v>15586</v>
      </c>
      <c r="D8197">
        <f>COUNTIF(C$4:C8197,Tabela3[[#This Row],[COMANDA]])</f>
        <v>2</v>
      </c>
      <c r="E8197" t="s">
        <v>90</v>
      </c>
      <c r="F8197" t="s">
        <v>98</v>
      </c>
      <c r="G8197" t="s">
        <v>9</v>
      </c>
      <c r="H8197" t="s">
        <v>385</v>
      </c>
      <c r="I8197" s="2">
        <v>1</v>
      </c>
      <c r="J8197" t="s">
        <v>11</v>
      </c>
      <c r="K8197" s="21">
        <f>INDEX(LISTAS!$H:$Q,MATCH(BASE!H8197,LISTAS!$G:$G,0),MATCH(BASE!J8197,LISTAS!$H$3:$Q$3,0))*Tabela3[[#This Row],[QUANTIDADE]]</f>
        <v>3</v>
      </c>
      <c r="L8197" s="2" t="str">
        <f>TEXT(Tabela3[[#This Row],[DATA]],"MM")</f>
        <v>06</v>
      </c>
      <c r="M8197" s="2">
        <f>WEEKNUM(Tabela3[[#This Row],[DATA]])</f>
        <v>23</v>
      </c>
      <c r="N8197" s="18">
        <f>YEAR(Tabela3[[#This Row],[DATA]])</f>
        <v>2023</v>
      </c>
    </row>
    <row r="8198" spans="2:14">
      <c r="B8198" s="1">
        <v>45084</v>
      </c>
      <c r="C8198">
        <v>15587</v>
      </c>
      <c r="D8198">
        <f>COUNTIF(C$4:C8198,Tabela3[[#This Row],[COMANDA]])</f>
        <v>1</v>
      </c>
      <c r="E8198" t="s">
        <v>90</v>
      </c>
      <c r="F8198" t="s">
        <v>98</v>
      </c>
      <c r="G8198" t="s">
        <v>8</v>
      </c>
      <c r="H8198" t="s">
        <v>202</v>
      </c>
      <c r="I8198" s="2">
        <v>1</v>
      </c>
      <c r="J8198" t="s">
        <v>11</v>
      </c>
      <c r="K8198" s="21">
        <f>INDEX(LISTAS!$H:$Q,MATCH(BASE!H8198,LISTAS!$G:$G,0),MATCH(BASE!J8198,LISTAS!$H$3:$Q$3,0))*Tabela3[[#This Row],[QUANTIDADE]]</f>
        <v>20</v>
      </c>
      <c r="L8198" s="2" t="str">
        <f>TEXT(Tabela3[[#This Row],[DATA]],"MM")</f>
        <v>06</v>
      </c>
      <c r="M8198" s="2">
        <f>WEEKNUM(Tabela3[[#This Row],[DATA]])</f>
        <v>23</v>
      </c>
      <c r="N8198" s="18">
        <f>YEAR(Tabela3[[#This Row],[DATA]])</f>
        <v>2023</v>
      </c>
    </row>
    <row r="8199" spans="2:14">
      <c r="B8199" s="1">
        <v>45084</v>
      </c>
      <c r="C8199">
        <v>15587</v>
      </c>
      <c r="D8199">
        <f>COUNTIF(C$4:C8199,Tabela3[[#This Row],[COMANDA]])</f>
        <v>2</v>
      </c>
      <c r="E8199" t="s">
        <v>90</v>
      </c>
      <c r="F8199" t="s">
        <v>98</v>
      </c>
      <c r="G8199" t="s">
        <v>8</v>
      </c>
      <c r="H8199" t="s">
        <v>84</v>
      </c>
      <c r="I8199" s="2">
        <v>1</v>
      </c>
      <c r="J8199" t="s">
        <v>11</v>
      </c>
      <c r="K8199" s="21">
        <f>INDEX(LISTAS!$H:$Q,MATCH(BASE!H8199,LISTAS!$G:$G,0),MATCH(BASE!J8199,LISTAS!$H$3:$Q$3,0))*Tabela3[[#This Row],[QUANTIDADE]]</f>
        <v>16</v>
      </c>
      <c r="L8199" s="2" t="str">
        <f>TEXT(Tabela3[[#This Row],[DATA]],"MM")</f>
        <v>06</v>
      </c>
      <c r="M8199" s="2">
        <f>WEEKNUM(Tabela3[[#This Row],[DATA]])</f>
        <v>23</v>
      </c>
      <c r="N8199" s="18">
        <f>YEAR(Tabela3[[#This Row],[DATA]])</f>
        <v>2023</v>
      </c>
    </row>
    <row r="8200" spans="2:14">
      <c r="B8200" s="1">
        <v>45084</v>
      </c>
      <c r="C8200">
        <v>15587</v>
      </c>
      <c r="D8200">
        <f>COUNTIF(C$4:C8200,Tabela3[[#This Row],[COMANDA]])</f>
        <v>3</v>
      </c>
      <c r="E8200" t="s">
        <v>90</v>
      </c>
      <c r="F8200" t="s">
        <v>98</v>
      </c>
      <c r="G8200" t="s">
        <v>9</v>
      </c>
      <c r="H8200" t="s">
        <v>378</v>
      </c>
      <c r="I8200" s="2">
        <v>1</v>
      </c>
      <c r="J8200" t="s">
        <v>11</v>
      </c>
      <c r="K8200" s="21">
        <f>INDEX(LISTAS!$H:$Q,MATCH(BASE!H8200,LISTAS!$G:$G,0),MATCH(BASE!J8200,LISTAS!$H$3:$Q$3,0))*Tabela3[[#This Row],[QUANTIDADE]]</f>
        <v>6</v>
      </c>
      <c r="L8200" s="2" t="str">
        <f>TEXT(Tabela3[[#This Row],[DATA]],"MM")</f>
        <v>06</v>
      </c>
      <c r="M8200" s="2">
        <f>WEEKNUM(Tabela3[[#This Row],[DATA]])</f>
        <v>23</v>
      </c>
      <c r="N8200" s="18">
        <f>YEAR(Tabela3[[#This Row],[DATA]])</f>
        <v>2023</v>
      </c>
    </row>
    <row r="8201" spans="2:14">
      <c r="B8201" s="1">
        <v>45084</v>
      </c>
      <c r="C8201">
        <v>15589</v>
      </c>
      <c r="D8201">
        <f>COUNTIF(C$4:C8201,Tabela3[[#This Row],[COMANDA]])</f>
        <v>1</v>
      </c>
      <c r="E8201" t="s">
        <v>90</v>
      </c>
      <c r="F8201" t="s">
        <v>99</v>
      </c>
      <c r="G8201" t="s">
        <v>8</v>
      </c>
      <c r="H8201" t="s">
        <v>204</v>
      </c>
      <c r="I8201" s="2">
        <v>1</v>
      </c>
      <c r="J8201" t="s">
        <v>11</v>
      </c>
      <c r="K8201" s="21">
        <f>INDEX(LISTAS!$H:$Q,MATCH(BASE!H8201,LISTAS!$G:$G,0),MATCH(BASE!J8201,LISTAS!$H$3:$Q$3,0))*Tabela3[[#This Row],[QUANTIDADE]]</f>
        <v>18</v>
      </c>
      <c r="L8201" s="2" t="str">
        <f>TEXT(Tabela3[[#This Row],[DATA]],"MM")</f>
        <v>06</v>
      </c>
      <c r="M8201" s="2">
        <f>WEEKNUM(Tabela3[[#This Row],[DATA]])</f>
        <v>23</v>
      </c>
      <c r="N8201" s="18">
        <f>YEAR(Tabela3[[#This Row],[DATA]])</f>
        <v>2023</v>
      </c>
    </row>
    <row r="8202" spans="2:14">
      <c r="B8202" s="1">
        <v>45084</v>
      </c>
      <c r="C8202">
        <v>15590</v>
      </c>
      <c r="D8202">
        <f>COUNTIF(C$4:C8202,Tabela3[[#This Row],[COMANDA]])</f>
        <v>1</v>
      </c>
      <c r="E8202" t="s">
        <v>89</v>
      </c>
      <c r="F8202" t="s">
        <v>375</v>
      </c>
      <c r="G8202" t="s">
        <v>8</v>
      </c>
      <c r="H8202" t="s">
        <v>204</v>
      </c>
      <c r="I8202" s="2">
        <v>1</v>
      </c>
      <c r="J8202" t="s">
        <v>12</v>
      </c>
      <c r="K8202" s="21">
        <f>INDEX(LISTAS!$H:$Q,MATCH(BASE!H8202,LISTAS!$G:$G,0),MATCH(BASE!J8202,LISTAS!$H$3:$Q$3,0))*Tabela3[[#This Row],[QUANTIDADE]]</f>
        <v>16.2</v>
      </c>
      <c r="L8202" s="2" t="str">
        <f>TEXT(Tabela3[[#This Row],[DATA]],"MM")</f>
        <v>06</v>
      </c>
      <c r="M8202" s="2">
        <f>WEEKNUM(Tabela3[[#This Row],[DATA]])</f>
        <v>23</v>
      </c>
      <c r="N8202" s="18">
        <f>YEAR(Tabela3[[#This Row],[DATA]])</f>
        <v>2023</v>
      </c>
    </row>
    <row r="8203" spans="2:14">
      <c r="B8203" s="1">
        <v>45084</v>
      </c>
      <c r="C8203">
        <v>15591</v>
      </c>
      <c r="D8203">
        <f>COUNTIF(C$4:C8203,Tabela3[[#This Row],[COMANDA]])</f>
        <v>1</v>
      </c>
      <c r="E8203" t="s">
        <v>90</v>
      </c>
      <c r="G8203" t="s">
        <v>8</v>
      </c>
      <c r="H8203" t="s">
        <v>43</v>
      </c>
      <c r="I8203" s="2">
        <v>1</v>
      </c>
      <c r="J8203" t="s">
        <v>11</v>
      </c>
      <c r="K8203" s="21">
        <f>INDEX(LISTAS!$H:$Q,MATCH(BASE!H8203,LISTAS!$G:$G,0),MATCH(BASE!J8203,LISTAS!$H$3:$Q$3,0))*Tabela3[[#This Row],[QUANTIDADE]]</f>
        <v>18</v>
      </c>
      <c r="L8203" s="2" t="str">
        <f>TEXT(Tabela3[[#This Row],[DATA]],"MM")</f>
        <v>06</v>
      </c>
      <c r="M8203" s="2">
        <f>WEEKNUM(Tabela3[[#This Row],[DATA]])</f>
        <v>23</v>
      </c>
      <c r="N8203" s="18">
        <f>YEAR(Tabela3[[#This Row],[DATA]])</f>
        <v>2023</v>
      </c>
    </row>
    <row r="8204" spans="2:14">
      <c r="B8204" s="1">
        <v>45084</v>
      </c>
      <c r="C8204">
        <v>15592</v>
      </c>
      <c r="D8204">
        <f>COUNTIF(C$4:C8204,Tabela3[[#This Row],[COMANDA]])</f>
        <v>1</v>
      </c>
      <c r="E8204" t="s">
        <v>90</v>
      </c>
      <c r="F8204" t="s">
        <v>375</v>
      </c>
      <c r="G8204" t="s">
        <v>8</v>
      </c>
      <c r="H8204" t="s">
        <v>204</v>
      </c>
      <c r="I8204" s="2">
        <v>1</v>
      </c>
      <c r="J8204" t="s">
        <v>11</v>
      </c>
      <c r="K8204" s="21">
        <f>INDEX(LISTAS!$H:$Q,MATCH(BASE!H8204,LISTAS!$G:$G,0),MATCH(BASE!J8204,LISTAS!$H$3:$Q$3,0))*Tabela3[[#This Row],[QUANTIDADE]]</f>
        <v>18</v>
      </c>
      <c r="L8204" s="2" t="str">
        <f>TEXT(Tabela3[[#This Row],[DATA]],"MM")</f>
        <v>06</v>
      </c>
      <c r="M8204" s="2">
        <f>WEEKNUM(Tabela3[[#This Row],[DATA]])</f>
        <v>23</v>
      </c>
      <c r="N8204" s="18">
        <f>YEAR(Tabela3[[#This Row],[DATA]])</f>
        <v>2023</v>
      </c>
    </row>
    <row r="8205" spans="2:14">
      <c r="B8205" s="1">
        <v>45084</v>
      </c>
      <c r="C8205" t="s">
        <v>551</v>
      </c>
      <c r="D8205">
        <f>COUNTIF(C$4:C8205,Tabela3[[#This Row],[COMANDA]])</f>
        <v>1</v>
      </c>
      <c r="E8205" t="s">
        <v>1</v>
      </c>
      <c r="G8205" t="s">
        <v>9</v>
      </c>
      <c r="H8205" t="s">
        <v>147</v>
      </c>
      <c r="I8205" s="2">
        <v>3</v>
      </c>
      <c r="J8205" t="s">
        <v>11</v>
      </c>
      <c r="K8205" s="21">
        <f>INDEX(LISTAS!$H:$Q,MATCH(BASE!H8205,LISTAS!$G:$G,0),MATCH(BASE!J8205,LISTAS!$H$3:$Q$3,0))*Tabela3[[#This Row],[QUANTIDADE]]</f>
        <v>13.5</v>
      </c>
      <c r="L8205" s="2" t="str">
        <f>TEXT(Tabela3[[#This Row],[DATA]],"MM")</f>
        <v>06</v>
      </c>
      <c r="M8205" s="2">
        <f>WEEKNUM(Tabela3[[#This Row],[DATA]])</f>
        <v>23</v>
      </c>
      <c r="N8205" s="18">
        <f>YEAR(Tabela3[[#This Row],[DATA]])</f>
        <v>2023</v>
      </c>
    </row>
    <row r="8206" spans="2:14">
      <c r="B8206" s="1">
        <v>45084</v>
      </c>
      <c r="C8206" t="s">
        <v>551</v>
      </c>
      <c r="D8206">
        <f>COUNTIF(C$4:C8206,Tabela3[[#This Row],[COMANDA]])</f>
        <v>2</v>
      </c>
      <c r="E8206" t="s">
        <v>1</v>
      </c>
      <c r="G8206" t="s">
        <v>77</v>
      </c>
      <c r="H8206" t="s">
        <v>224</v>
      </c>
      <c r="I8206" s="2">
        <v>9</v>
      </c>
      <c r="J8206" t="s">
        <v>11</v>
      </c>
      <c r="K8206" s="21">
        <f>INDEX(LISTAS!$H:$Q,MATCH(BASE!H8206,LISTAS!$G:$G,0),MATCH(BASE!J8206,LISTAS!$H$3:$Q$3,0))*Tabela3[[#This Row],[QUANTIDADE]]</f>
        <v>49.5</v>
      </c>
      <c r="L8206" s="2" t="str">
        <f>TEXT(Tabela3[[#This Row],[DATA]],"MM")</f>
        <v>06</v>
      </c>
      <c r="M8206" s="2">
        <f>WEEKNUM(Tabela3[[#This Row],[DATA]])</f>
        <v>23</v>
      </c>
      <c r="N8206" s="18">
        <f>YEAR(Tabela3[[#This Row],[DATA]])</f>
        <v>2023</v>
      </c>
    </row>
    <row r="8207" spans="2:14">
      <c r="B8207" s="1">
        <v>45084</v>
      </c>
      <c r="C8207" t="s">
        <v>551</v>
      </c>
      <c r="D8207">
        <f>COUNTIF(C$4:C8207,Tabela3[[#This Row],[COMANDA]])</f>
        <v>3</v>
      </c>
      <c r="E8207" t="s">
        <v>1</v>
      </c>
      <c r="G8207" t="s">
        <v>10</v>
      </c>
      <c r="H8207" t="s">
        <v>119</v>
      </c>
      <c r="I8207" s="2">
        <v>6</v>
      </c>
      <c r="J8207" t="s">
        <v>11</v>
      </c>
      <c r="K8207" s="21">
        <f>INDEX(LISTAS!$H:$Q,MATCH(BASE!H8207,LISTAS!$G:$G,0),MATCH(BASE!J8207,LISTAS!$H$3:$Q$3,0))*Tabela3[[#This Row],[QUANTIDADE]]</f>
        <v>36</v>
      </c>
      <c r="L8207" s="2" t="str">
        <f>TEXT(Tabela3[[#This Row],[DATA]],"MM")</f>
        <v>06</v>
      </c>
      <c r="M8207" s="2">
        <f>WEEKNUM(Tabela3[[#This Row],[DATA]])</f>
        <v>23</v>
      </c>
      <c r="N8207" s="18">
        <f>YEAR(Tabela3[[#This Row],[DATA]])</f>
        <v>2023</v>
      </c>
    </row>
    <row r="8208" spans="2:14">
      <c r="B8208" s="1">
        <v>45084</v>
      </c>
      <c r="C8208" t="s">
        <v>551</v>
      </c>
      <c r="D8208">
        <f>COUNTIF(C$4:C8208,Tabela3[[#This Row],[COMANDA]])</f>
        <v>4</v>
      </c>
      <c r="E8208" t="s">
        <v>1</v>
      </c>
      <c r="G8208" t="s">
        <v>77</v>
      </c>
      <c r="H8208" t="s">
        <v>79</v>
      </c>
      <c r="I8208" s="2">
        <v>3</v>
      </c>
      <c r="J8208" t="s">
        <v>11</v>
      </c>
      <c r="K8208" s="21">
        <f>INDEX(LISTAS!$H:$Q,MATCH(BASE!H8208,LISTAS!$G:$G,0),MATCH(BASE!J8208,LISTAS!$H$3:$Q$3,0))*Tabela3[[#This Row],[QUANTIDADE]]</f>
        <v>13.5</v>
      </c>
      <c r="L8208" s="2" t="str">
        <f>TEXT(Tabela3[[#This Row],[DATA]],"MM")</f>
        <v>06</v>
      </c>
      <c r="M8208" s="2">
        <f>WEEKNUM(Tabela3[[#This Row],[DATA]])</f>
        <v>23</v>
      </c>
      <c r="N8208" s="18">
        <f>YEAR(Tabela3[[#This Row],[DATA]])</f>
        <v>2023</v>
      </c>
    </row>
    <row r="8209" spans="2:14">
      <c r="B8209" s="1">
        <v>45084</v>
      </c>
      <c r="C8209" t="s">
        <v>551</v>
      </c>
      <c r="D8209">
        <f>COUNTIF(C$4:C8209,Tabela3[[#This Row],[COMANDA]])</f>
        <v>5</v>
      </c>
      <c r="E8209" t="s">
        <v>1</v>
      </c>
      <c r="G8209" t="s">
        <v>74</v>
      </c>
      <c r="H8209" t="s">
        <v>76</v>
      </c>
      <c r="I8209" s="2">
        <v>7</v>
      </c>
      <c r="J8209" t="s">
        <v>11</v>
      </c>
      <c r="K8209" s="21">
        <f>INDEX(LISTAS!$H:$Q,MATCH(BASE!H8209,LISTAS!$G:$G,0),MATCH(BASE!J8209,LISTAS!$H$3:$Q$3,0))*Tabela3[[#This Row],[QUANTIDADE]]</f>
        <v>14</v>
      </c>
      <c r="L8209" s="2" t="str">
        <f>TEXT(Tabela3[[#This Row],[DATA]],"MM")</f>
        <v>06</v>
      </c>
      <c r="M8209" s="2">
        <f>WEEKNUM(Tabela3[[#This Row],[DATA]])</f>
        <v>23</v>
      </c>
      <c r="N8209" s="18">
        <f>YEAR(Tabela3[[#This Row],[DATA]])</f>
        <v>2023</v>
      </c>
    </row>
    <row r="8210" spans="2:14">
      <c r="B8210" s="1">
        <v>45084</v>
      </c>
      <c r="C8210" t="s">
        <v>551</v>
      </c>
      <c r="D8210">
        <f>COUNTIF(C$4:C8210,Tabela3[[#This Row],[COMANDA]])</f>
        <v>6</v>
      </c>
      <c r="E8210" t="s">
        <v>1</v>
      </c>
      <c r="G8210" t="s">
        <v>9</v>
      </c>
      <c r="H8210" t="s">
        <v>214</v>
      </c>
      <c r="I8210" s="2">
        <v>11</v>
      </c>
      <c r="J8210" t="s">
        <v>11</v>
      </c>
      <c r="K8210" s="21">
        <f>INDEX(LISTAS!$H:$Q,MATCH(BASE!H8210,LISTAS!$G:$G,0),MATCH(BASE!J8210,LISTAS!$H$3:$Q$3,0))*Tabela3[[#This Row],[QUANTIDADE]]</f>
        <v>11</v>
      </c>
      <c r="L8210" s="2" t="str">
        <f>TEXT(Tabela3[[#This Row],[DATA]],"MM")</f>
        <v>06</v>
      </c>
      <c r="M8210" s="2">
        <f>WEEKNUM(Tabela3[[#This Row],[DATA]])</f>
        <v>23</v>
      </c>
      <c r="N8210" s="18">
        <f>YEAR(Tabela3[[#This Row],[DATA]])</f>
        <v>2023</v>
      </c>
    </row>
    <row r="8211" spans="2:14">
      <c r="B8211" s="1">
        <v>45084</v>
      </c>
      <c r="C8211" t="s">
        <v>551</v>
      </c>
      <c r="D8211">
        <f>COUNTIF(C$4:C8211,Tabela3[[#This Row],[COMANDA]])</f>
        <v>7</v>
      </c>
      <c r="E8211" t="s">
        <v>1</v>
      </c>
      <c r="G8211" t="s">
        <v>10</v>
      </c>
      <c r="H8211" t="s">
        <v>225</v>
      </c>
      <c r="I8211" s="2">
        <v>1</v>
      </c>
      <c r="J8211" t="s">
        <v>11</v>
      </c>
      <c r="K8211" s="21">
        <f>INDEX(LISTAS!$H:$Q,MATCH(BASE!H8211,LISTAS!$G:$G,0),MATCH(BASE!J8211,LISTAS!$H$3:$Q$3,0))*Tabela3[[#This Row],[QUANTIDADE]]</f>
        <v>12</v>
      </c>
      <c r="L8211" s="2" t="str">
        <f>TEXT(Tabela3[[#This Row],[DATA]],"MM")</f>
        <v>06</v>
      </c>
      <c r="M8211" s="2">
        <f>WEEKNUM(Tabela3[[#This Row],[DATA]])</f>
        <v>23</v>
      </c>
      <c r="N8211" s="18">
        <f>YEAR(Tabela3[[#This Row],[DATA]])</f>
        <v>2023</v>
      </c>
    </row>
    <row r="8212" spans="2:14">
      <c r="B8212" s="1">
        <v>45084</v>
      </c>
      <c r="C8212" t="s">
        <v>551</v>
      </c>
      <c r="D8212">
        <f>COUNTIF(C$4:C8212,Tabela3[[#This Row],[COMANDA]])</f>
        <v>8</v>
      </c>
      <c r="E8212" t="s">
        <v>1</v>
      </c>
      <c r="G8212" t="s">
        <v>63</v>
      </c>
      <c r="H8212" t="s">
        <v>187</v>
      </c>
      <c r="I8212" s="2">
        <v>1</v>
      </c>
      <c r="J8212" t="s">
        <v>11</v>
      </c>
      <c r="K8212" s="21">
        <f>INDEX(LISTAS!$H:$Q,MATCH(BASE!H8212,LISTAS!$G:$G,0),MATCH(BASE!J8212,LISTAS!$H$3:$Q$3,0))*Tabela3[[#This Row],[QUANTIDADE]]</f>
        <v>13</v>
      </c>
      <c r="L8212" s="2" t="str">
        <f>TEXT(Tabela3[[#This Row],[DATA]],"MM")</f>
        <v>06</v>
      </c>
      <c r="M8212" s="2">
        <f>WEEKNUM(Tabela3[[#This Row],[DATA]])</f>
        <v>23</v>
      </c>
      <c r="N8212" s="18">
        <f>YEAR(Tabela3[[#This Row],[DATA]])</f>
        <v>2023</v>
      </c>
    </row>
    <row r="8213" spans="2:14">
      <c r="B8213" s="1">
        <v>45084</v>
      </c>
      <c r="C8213" t="s">
        <v>551</v>
      </c>
      <c r="D8213">
        <f>COUNTIF(C$4:C8213,Tabela3[[#This Row],[COMANDA]])</f>
        <v>9</v>
      </c>
      <c r="E8213" t="s">
        <v>1</v>
      </c>
      <c r="G8213" t="s">
        <v>9</v>
      </c>
      <c r="H8213" t="s">
        <v>59</v>
      </c>
      <c r="I8213" s="2">
        <v>1</v>
      </c>
      <c r="J8213" t="s">
        <v>11</v>
      </c>
      <c r="K8213" s="21">
        <f>INDEX(LISTAS!$H:$Q,MATCH(BASE!H8213,LISTAS!$G:$G,0),MATCH(BASE!J8213,LISTAS!$H$3:$Q$3,0))*Tabela3[[#This Row],[QUANTIDADE]]</f>
        <v>3</v>
      </c>
      <c r="L8213" s="2" t="str">
        <f>TEXT(Tabela3[[#This Row],[DATA]],"MM")</f>
        <v>06</v>
      </c>
      <c r="M8213" s="2">
        <f>WEEKNUM(Tabela3[[#This Row],[DATA]])</f>
        <v>23</v>
      </c>
      <c r="N8213" s="18">
        <f>YEAR(Tabela3[[#This Row],[DATA]])</f>
        <v>2023</v>
      </c>
    </row>
    <row r="8214" spans="2:14">
      <c r="B8214" s="1">
        <v>45084</v>
      </c>
      <c r="C8214" t="s">
        <v>551</v>
      </c>
      <c r="D8214">
        <f>COUNTIF(C$4:C8214,Tabela3[[#This Row],[COMANDA]])</f>
        <v>10</v>
      </c>
      <c r="E8214" t="s">
        <v>1</v>
      </c>
      <c r="G8214" t="s">
        <v>9</v>
      </c>
      <c r="H8214" t="s">
        <v>58</v>
      </c>
      <c r="I8214" s="2">
        <v>1</v>
      </c>
      <c r="J8214" t="s">
        <v>11</v>
      </c>
      <c r="K8214" s="21">
        <f>INDEX(LISTAS!$H:$Q,MATCH(BASE!H8214,LISTAS!$G:$G,0),MATCH(BASE!J8214,LISTAS!$H$3:$Q$3,0))*Tabela3[[#This Row],[QUANTIDADE]]</f>
        <v>5</v>
      </c>
      <c r="L8214" s="2" t="str">
        <f>TEXT(Tabela3[[#This Row],[DATA]],"MM")</f>
        <v>06</v>
      </c>
      <c r="M8214" s="2">
        <f>WEEKNUM(Tabela3[[#This Row],[DATA]])</f>
        <v>23</v>
      </c>
      <c r="N8214" s="18">
        <f>YEAR(Tabela3[[#This Row],[DATA]])</f>
        <v>2023</v>
      </c>
    </row>
    <row r="8215" spans="2:14">
      <c r="B8215" s="1">
        <v>45084</v>
      </c>
      <c r="C8215" t="s">
        <v>551</v>
      </c>
      <c r="D8215">
        <f>COUNTIF(C$4:C8215,Tabela3[[#This Row],[COMANDA]])</f>
        <v>11</v>
      </c>
      <c r="E8215" t="s">
        <v>1</v>
      </c>
      <c r="G8215" t="s">
        <v>9</v>
      </c>
      <c r="H8215" t="s">
        <v>68</v>
      </c>
      <c r="I8215" s="2">
        <v>5</v>
      </c>
      <c r="J8215" t="s">
        <v>11</v>
      </c>
      <c r="K8215" s="21">
        <f>INDEX(LISTAS!$H:$Q,MATCH(BASE!H8215,LISTAS!$G:$G,0),MATCH(BASE!J8215,LISTAS!$H$3:$Q$3,0))*Tabela3[[#This Row],[QUANTIDADE]]</f>
        <v>15</v>
      </c>
      <c r="L8215" s="2" t="str">
        <f>TEXT(Tabela3[[#This Row],[DATA]],"MM")</f>
        <v>06</v>
      </c>
      <c r="M8215" s="2">
        <f>WEEKNUM(Tabela3[[#This Row],[DATA]])</f>
        <v>23</v>
      </c>
      <c r="N8215" s="18">
        <f>YEAR(Tabela3[[#This Row],[DATA]])</f>
        <v>2023</v>
      </c>
    </row>
    <row r="8216" spans="2:14">
      <c r="B8216" s="1">
        <v>45084</v>
      </c>
      <c r="C8216" t="s">
        <v>551</v>
      </c>
      <c r="D8216">
        <f>COUNTIF(C$4:C8216,Tabela3[[#This Row],[COMANDA]])</f>
        <v>12</v>
      </c>
      <c r="E8216" t="s">
        <v>1</v>
      </c>
      <c r="G8216" t="s">
        <v>63</v>
      </c>
      <c r="H8216" t="s">
        <v>178</v>
      </c>
      <c r="I8216" s="2">
        <v>1</v>
      </c>
      <c r="J8216" t="s">
        <v>11</v>
      </c>
      <c r="K8216" s="21">
        <f>INDEX(LISTAS!$H:$Q,MATCH(BASE!H8216,LISTAS!$G:$G,0),MATCH(BASE!J8216,LISTAS!$H$3:$Q$3,0))*Tabela3[[#This Row],[QUANTIDADE]]</f>
        <v>5</v>
      </c>
      <c r="L8216" s="2" t="str">
        <f>TEXT(Tabela3[[#This Row],[DATA]],"MM")</f>
        <v>06</v>
      </c>
      <c r="M8216" s="2">
        <f>WEEKNUM(Tabela3[[#This Row],[DATA]])</f>
        <v>23</v>
      </c>
      <c r="N8216" s="18">
        <f>YEAR(Tabela3[[#This Row],[DATA]])</f>
        <v>2023</v>
      </c>
    </row>
    <row r="8217" spans="2:14">
      <c r="B8217" s="1">
        <v>45084</v>
      </c>
      <c r="C8217" t="s">
        <v>551</v>
      </c>
      <c r="D8217">
        <f>COUNTIF(C$4:C8217,Tabela3[[#This Row],[COMANDA]])</f>
        <v>13</v>
      </c>
      <c r="E8217" t="s">
        <v>1</v>
      </c>
      <c r="G8217" t="s">
        <v>9</v>
      </c>
      <c r="H8217" t="s">
        <v>58</v>
      </c>
      <c r="I8217" s="2">
        <v>2</v>
      </c>
      <c r="J8217" t="s">
        <v>11</v>
      </c>
      <c r="K8217" s="21">
        <f>INDEX(LISTAS!$H:$Q,MATCH(BASE!H8217,LISTAS!$G:$G,0),MATCH(BASE!J8217,LISTAS!$H$3:$Q$3,0))*Tabela3[[#This Row],[QUANTIDADE]]</f>
        <v>10</v>
      </c>
      <c r="L8217" s="2" t="str">
        <f>TEXT(Tabela3[[#This Row],[DATA]],"MM")</f>
        <v>06</v>
      </c>
      <c r="M8217" s="2">
        <f>WEEKNUM(Tabela3[[#This Row],[DATA]])</f>
        <v>23</v>
      </c>
      <c r="N8217" s="18">
        <f>YEAR(Tabela3[[#This Row],[DATA]])</f>
        <v>2023</v>
      </c>
    </row>
    <row r="8218" spans="2:14">
      <c r="B8218" s="1">
        <v>45084</v>
      </c>
      <c r="C8218" t="s">
        <v>551</v>
      </c>
      <c r="D8218">
        <f>COUNTIF(C$4:C8218,Tabela3[[#This Row],[COMANDA]])</f>
        <v>14</v>
      </c>
      <c r="E8218" t="s">
        <v>1</v>
      </c>
      <c r="G8218" t="s">
        <v>10</v>
      </c>
      <c r="H8218" t="s">
        <v>128</v>
      </c>
      <c r="I8218" s="2">
        <v>2</v>
      </c>
      <c r="J8218" t="s">
        <v>11</v>
      </c>
      <c r="K8218" s="21">
        <f>INDEX(LISTAS!$H:$Q,MATCH(BASE!H8218,LISTAS!$G:$G,0),MATCH(BASE!J8218,LISTAS!$H$3:$Q$3,0))*Tabela3[[#This Row],[QUANTIDADE]]</f>
        <v>10</v>
      </c>
      <c r="L8218" s="2" t="str">
        <f>TEXT(Tabela3[[#This Row],[DATA]],"MM")</f>
        <v>06</v>
      </c>
      <c r="M8218" s="2">
        <f>WEEKNUM(Tabela3[[#This Row],[DATA]])</f>
        <v>23</v>
      </c>
      <c r="N8218" s="18">
        <f>YEAR(Tabela3[[#This Row],[DATA]])</f>
        <v>2023</v>
      </c>
    </row>
    <row r="8219" spans="2:14">
      <c r="B8219" s="1">
        <v>45084</v>
      </c>
      <c r="C8219" t="s">
        <v>551</v>
      </c>
      <c r="D8219">
        <f>COUNTIF(C$4:C8219,Tabela3[[#This Row],[COMANDA]])</f>
        <v>15</v>
      </c>
      <c r="E8219" t="s">
        <v>1</v>
      </c>
      <c r="G8219" t="s">
        <v>9</v>
      </c>
      <c r="H8219" t="s">
        <v>135</v>
      </c>
      <c r="I8219" s="2">
        <v>1</v>
      </c>
      <c r="J8219" t="s">
        <v>11</v>
      </c>
      <c r="K8219" s="21">
        <f>INDEX(LISTAS!$H:$Q,MATCH(BASE!H8219,LISTAS!$G:$G,0),MATCH(BASE!J8219,LISTAS!$H$3:$Q$3,0))*Tabela3[[#This Row],[QUANTIDADE]]</f>
        <v>4</v>
      </c>
      <c r="L8219" s="2" t="str">
        <f>TEXT(Tabela3[[#This Row],[DATA]],"MM")</f>
        <v>06</v>
      </c>
      <c r="M8219" s="2">
        <f>WEEKNUM(Tabela3[[#This Row],[DATA]])</f>
        <v>23</v>
      </c>
      <c r="N8219" s="18">
        <f>YEAR(Tabela3[[#This Row],[DATA]])</f>
        <v>2023</v>
      </c>
    </row>
    <row r="8220" spans="2:14">
      <c r="B8220" s="1">
        <v>45084</v>
      </c>
      <c r="C8220" t="s">
        <v>551</v>
      </c>
      <c r="D8220">
        <f>COUNTIF(C$4:C8220,Tabela3[[#This Row],[COMANDA]])</f>
        <v>16</v>
      </c>
      <c r="E8220" t="s">
        <v>1</v>
      </c>
      <c r="G8220" t="s">
        <v>9</v>
      </c>
      <c r="H8220" t="s">
        <v>67</v>
      </c>
      <c r="I8220" s="2">
        <v>1</v>
      </c>
      <c r="J8220" t="s">
        <v>11</v>
      </c>
      <c r="K8220" s="21">
        <f>INDEX(LISTAS!$H:$Q,MATCH(BASE!H8220,LISTAS!$G:$G,0),MATCH(BASE!J8220,LISTAS!$H$3:$Q$3,0))*Tabela3[[#This Row],[QUANTIDADE]]</f>
        <v>1.5</v>
      </c>
      <c r="L8220" s="2" t="str">
        <f>TEXT(Tabela3[[#This Row],[DATA]],"MM")</f>
        <v>06</v>
      </c>
      <c r="M8220" s="2">
        <f>WEEKNUM(Tabela3[[#This Row],[DATA]])</f>
        <v>23</v>
      </c>
      <c r="N8220" s="18">
        <f>YEAR(Tabela3[[#This Row],[DATA]])</f>
        <v>2023</v>
      </c>
    </row>
    <row r="8221" spans="2:14">
      <c r="B8221" s="1">
        <v>45084</v>
      </c>
      <c r="C8221" t="s">
        <v>551</v>
      </c>
      <c r="D8221">
        <f>COUNTIF(C$4:C8221,Tabela3[[#This Row],[COMANDA]])</f>
        <v>17</v>
      </c>
      <c r="E8221" t="s">
        <v>1</v>
      </c>
      <c r="G8221" t="s">
        <v>74</v>
      </c>
      <c r="H8221" t="s">
        <v>550</v>
      </c>
      <c r="I8221" s="2">
        <v>1</v>
      </c>
      <c r="J8221" t="s">
        <v>11</v>
      </c>
      <c r="K8221" s="21">
        <v>0.8</v>
      </c>
      <c r="L8221" s="2" t="str">
        <f>TEXT(Tabela3[[#This Row],[DATA]],"MM")</f>
        <v>06</v>
      </c>
      <c r="M8221" s="2">
        <f>WEEKNUM(Tabela3[[#This Row],[DATA]])</f>
        <v>23</v>
      </c>
      <c r="N8221" s="18">
        <f>YEAR(Tabela3[[#This Row],[DATA]])</f>
        <v>2023</v>
      </c>
    </row>
    <row r="8222" spans="2:14">
      <c r="B8222" s="1">
        <v>45084</v>
      </c>
      <c r="C8222" t="s">
        <v>551</v>
      </c>
      <c r="D8222">
        <f>COUNTIF(C$4:C8222,Tabela3[[#This Row],[COMANDA]])</f>
        <v>18</v>
      </c>
      <c r="E8222" t="s">
        <v>1</v>
      </c>
      <c r="G8222" t="s">
        <v>74</v>
      </c>
      <c r="H8222" t="s">
        <v>75</v>
      </c>
      <c r="I8222" s="2">
        <v>2</v>
      </c>
      <c r="J8222" t="s">
        <v>11</v>
      </c>
      <c r="K8222" s="21">
        <f>INDEX(LISTAS!$H:$Q,MATCH(BASE!H8222,LISTAS!$G:$G,0),MATCH(BASE!J8222,LISTAS!$H$3:$Q$3,0))*Tabela3[[#This Row],[QUANTIDADE]]</f>
        <v>12</v>
      </c>
      <c r="L8222" s="2" t="str">
        <f>TEXT(Tabela3[[#This Row],[DATA]],"MM")</f>
        <v>06</v>
      </c>
      <c r="M8222" s="2">
        <f>WEEKNUM(Tabela3[[#This Row],[DATA]])</f>
        <v>23</v>
      </c>
      <c r="N8222" s="18">
        <f>YEAR(Tabela3[[#This Row],[DATA]])</f>
        <v>2023</v>
      </c>
    </row>
    <row r="8223" spans="2:14">
      <c r="B8223" s="1">
        <v>45084</v>
      </c>
      <c r="C8223" t="s">
        <v>551</v>
      </c>
      <c r="D8223">
        <f>COUNTIF(C$4:C8223,Tabela3[[#This Row],[COMANDA]])</f>
        <v>19</v>
      </c>
      <c r="E8223" t="s">
        <v>1</v>
      </c>
      <c r="G8223" t="s">
        <v>63</v>
      </c>
      <c r="H8223" t="s">
        <v>180</v>
      </c>
      <c r="I8223" s="2">
        <v>1</v>
      </c>
      <c r="J8223" t="s">
        <v>11</v>
      </c>
      <c r="K8223" s="21">
        <f>INDEX(LISTAS!$H:$Q,MATCH(BASE!H8223,LISTAS!$G:$G,0),MATCH(BASE!J8223,LISTAS!$H$3:$Q$3,0))*Tabela3[[#This Row],[QUANTIDADE]]</f>
        <v>6</v>
      </c>
      <c r="L8223" s="2" t="str">
        <f>TEXT(Tabela3[[#This Row],[DATA]],"MM")</f>
        <v>06</v>
      </c>
      <c r="M8223" s="2">
        <f>WEEKNUM(Tabela3[[#This Row],[DATA]])</f>
        <v>23</v>
      </c>
      <c r="N8223" s="18">
        <f>YEAR(Tabela3[[#This Row],[DATA]])</f>
        <v>2023</v>
      </c>
    </row>
    <row r="8224" spans="2:14">
      <c r="B8224" s="1">
        <v>45084</v>
      </c>
      <c r="C8224" t="s">
        <v>551</v>
      </c>
      <c r="D8224">
        <f>COUNTIF(C$4:C8224,Tabela3[[#This Row],[COMANDA]])</f>
        <v>20</v>
      </c>
      <c r="E8224" t="s">
        <v>1</v>
      </c>
      <c r="G8224" t="s">
        <v>9</v>
      </c>
      <c r="H8224" t="s">
        <v>142</v>
      </c>
      <c r="I8224" s="2">
        <v>3</v>
      </c>
      <c r="J8224" t="s">
        <v>11</v>
      </c>
      <c r="K8224" s="21">
        <f>INDEX(LISTAS!$H:$Q,MATCH(BASE!H8224,LISTAS!$G:$G,0),MATCH(BASE!J8224,LISTAS!$H$3:$Q$3,0))*Tabela3[[#This Row],[QUANTIDADE]]</f>
        <v>18</v>
      </c>
      <c r="L8224" s="2" t="str">
        <f>TEXT(Tabela3[[#This Row],[DATA]],"MM")</f>
        <v>06</v>
      </c>
      <c r="M8224" s="2">
        <f>WEEKNUM(Tabela3[[#This Row],[DATA]])</f>
        <v>23</v>
      </c>
      <c r="N8224" s="18">
        <f>YEAR(Tabela3[[#This Row],[DATA]])</f>
        <v>2023</v>
      </c>
    </row>
    <row r="8225" spans="2:14">
      <c r="B8225" s="1">
        <v>45084</v>
      </c>
      <c r="C8225" t="s">
        <v>551</v>
      </c>
      <c r="D8225">
        <f>COUNTIF(C$4:C8225,Tabela3[[#This Row],[COMANDA]])</f>
        <v>21</v>
      </c>
      <c r="E8225" t="s">
        <v>1</v>
      </c>
      <c r="G8225" t="s">
        <v>10</v>
      </c>
      <c r="H8225" t="s">
        <v>116</v>
      </c>
      <c r="I8225" s="2">
        <v>2</v>
      </c>
      <c r="J8225" t="s">
        <v>11</v>
      </c>
      <c r="K8225" s="21">
        <f>INDEX(LISTAS!$H:$Q,MATCH(BASE!H8225,LISTAS!$G:$G,0),MATCH(BASE!J8225,LISTAS!$H$3:$Q$3,0))*Tabela3[[#This Row],[QUANTIDADE]]</f>
        <v>5</v>
      </c>
      <c r="L8225" s="2" t="str">
        <f>TEXT(Tabela3[[#This Row],[DATA]],"MM")</f>
        <v>06</v>
      </c>
      <c r="M8225" s="2">
        <f>WEEKNUM(Tabela3[[#This Row],[DATA]])</f>
        <v>23</v>
      </c>
      <c r="N8225" s="18">
        <f>YEAR(Tabela3[[#This Row],[DATA]])</f>
        <v>2023</v>
      </c>
    </row>
    <row r="8226" spans="2:14">
      <c r="B8226" s="1">
        <v>45084</v>
      </c>
      <c r="C8226" t="s">
        <v>551</v>
      </c>
      <c r="D8226">
        <f>COUNTIF(C$4:C8226,Tabela3[[#This Row],[COMANDA]])</f>
        <v>22</v>
      </c>
      <c r="E8226" t="s">
        <v>1</v>
      </c>
      <c r="G8226" t="s">
        <v>9</v>
      </c>
      <c r="H8226" t="s">
        <v>131</v>
      </c>
      <c r="I8226" s="2">
        <v>1</v>
      </c>
      <c r="J8226" t="s">
        <v>11</v>
      </c>
      <c r="K8226" s="21">
        <f>INDEX(LISTAS!$H:$Q,MATCH(BASE!H8226,LISTAS!$G:$G,0),MATCH(BASE!J8226,LISTAS!$H$3:$Q$3,0))*Tabela3[[#This Row],[QUANTIDADE]]</f>
        <v>4</v>
      </c>
      <c r="L8226" s="2" t="str">
        <f>TEXT(Tabela3[[#This Row],[DATA]],"MM")</f>
        <v>06</v>
      </c>
      <c r="M8226" s="2">
        <f>WEEKNUM(Tabela3[[#This Row],[DATA]])</f>
        <v>23</v>
      </c>
      <c r="N8226" s="18">
        <f>YEAR(Tabela3[[#This Row],[DATA]])</f>
        <v>2023</v>
      </c>
    </row>
    <row r="8227" spans="2:14">
      <c r="B8227" s="1">
        <v>45084</v>
      </c>
      <c r="C8227" t="s">
        <v>551</v>
      </c>
      <c r="D8227">
        <f>COUNTIF(C$4:C8227,Tabela3[[#This Row],[COMANDA]])</f>
        <v>23</v>
      </c>
      <c r="E8227" t="s">
        <v>1</v>
      </c>
      <c r="G8227" t="s">
        <v>9</v>
      </c>
      <c r="H8227" t="s">
        <v>138</v>
      </c>
      <c r="I8227" s="2">
        <v>2</v>
      </c>
      <c r="J8227" t="s">
        <v>11</v>
      </c>
      <c r="K8227" s="21">
        <f>INDEX(LISTAS!$H:$Q,MATCH(BASE!H8227,LISTAS!$G:$G,0),MATCH(BASE!J8227,LISTAS!$H$3:$Q$3,0))*Tabela3[[#This Row],[QUANTIDADE]]</f>
        <v>8</v>
      </c>
      <c r="L8227" s="2" t="str">
        <f>TEXT(Tabela3[[#This Row],[DATA]],"MM")</f>
        <v>06</v>
      </c>
      <c r="M8227" s="2">
        <f>WEEKNUM(Tabela3[[#This Row],[DATA]])</f>
        <v>23</v>
      </c>
      <c r="N8227" s="18">
        <f>YEAR(Tabela3[[#This Row],[DATA]])</f>
        <v>2023</v>
      </c>
    </row>
    <row r="8228" spans="2:14">
      <c r="B8228" s="1">
        <v>45084</v>
      </c>
      <c r="C8228" t="s">
        <v>551</v>
      </c>
      <c r="D8228">
        <f>COUNTIF(C$4:C8228,Tabela3[[#This Row],[COMANDA]])</f>
        <v>24</v>
      </c>
      <c r="E8228" t="s">
        <v>1</v>
      </c>
      <c r="G8228" t="s">
        <v>9</v>
      </c>
      <c r="H8228" t="s">
        <v>51</v>
      </c>
      <c r="I8228" s="2">
        <v>1</v>
      </c>
      <c r="J8228" t="s">
        <v>11</v>
      </c>
      <c r="K8228" s="21">
        <f>INDEX(LISTAS!$H:$Q,MATCH(BASE!H8228,LISTAS!$G:$G,0),MATCH(BASE!J8228,LISTAS!$H$3:$Q$3,0))*Tabela3[[#This Row],[QUANTIDADE]]</f>
        <v>10</v>
      </c>
      <c r="L8228" s="2" t="str">
        <f>TEXT(Tabela3[[#This Row],[DATA]],"MM")</f>
        <v>06</v>
      </c>
      <c r="M8228" s="2">
        <f>WEEKNUM(Tabela3[[#This Row],[DATA]])</f>
        <v>23</v>
      </c>
      <c r="N8228" s="18">
        <f>YEAR(Tabela3[[#This Row],[DATA]])</f>
        <v>2023</v>
      </c>
    </row>
    <row r="8229" spans="2:14">
      <c r="B8229" s="1">
        <v>45084</v>
      </c>
      <c r="C8229" t="s">
        <v>551</v>
      </c>
      <c r="D8229">
        <f>COUNTIF(C$4:C8229,Tabela3[[#This Row],[COMANDA]])</f>
        <v>25</v>
      </c>
      <c r="E8229" t="s">
        <v>1</v>
      </c>
      <c r="G8229" t="s">
        <v>9</v>
      </c>
      <c r="H8229" t="s">
        <v>52</v>
      </c>
      <c r="I8229" s="2">
        <v>1</v>
      </c>
      <c r="J8229" t="s">
        <v>11</v>
      </c>
      <c r="K8229" s="21">
        <f>INDEX(LISTAS!$H:$Q,MATCH(BASE!H8229,LISTAS!$G:$G,0),MATCH(BASE!J8229,LISTAS!$H$3:$Q$3,0))*Tabela3[[#This Row],[QUANTIDADE]]</f>
        <v>8</v>
      </c>
      <c r="L8229" s="2" t="str">
        <f>TEXT(Tabela3[[#This Row],[DATA]],"MM")</f>
        <v>06</v>
      </c>
      <c r="M8229" s="2">
        <f>WEEKNUM(Tabela3[[#This Row],[DATA]])</f>
        <v>23</v>
      </c>
      <c r="N8229" s="18">
        <f>YEAR(Tabela3[[#This Row],[DATA]])</f>
        <v>2023</v>
      </c>
    </row>
    <row r="8230" spans="2:14">
      <c r="B8230" s="1">
        <v>45084</v>
      </c>
      <c r="C8230" t="s">
        <v>551</v>
      </c>
      <c r="D8230">
        <f>COUNTIF(C$4:C8230,Tabela3[[#This Row],[COMANDA]])</f>
        <v>26</v>
      </c>
      <c r="E8230" t="s">
        <v>1</v>
      </c>
      <c r="G8230" t="s">
        <v>9</v>
      </c>
      <c r="H8230" t="s">
        <v>127</v>
      </c>
      <c r="I8230" s="2">
        <v>1</v>
      </c>
      <c r="J8230" t="s">
        <v>11</v>
      </c>
      <c r="K8230" s="21">
        <f>INDEX(LISTAS!$H:$Q,MATCH(BASE!H8230,LISTAS!$G:$G,0),MATCH(BASE!J8230,LISTAS!$H$3:$Q$3,0))*Tabela3[[#This Row],[QUANTIDADE]]</f>
        <v>4.5</v>
      </c>
      <c r="L8230" s="2" t="str">
        <f>TEXT(Tabela3[[#This Row],[DATA]],"MM")</f>
        <v>06</v>
      </c>
      <c r="M8230" s="2">
        <f>WEEKNUM(Tabela3[[#This Row],[DATA]])</f>
        <v>23</v>
      </c>
      <c r="N8230" s="18">
        <f>YEAR(Tabela3[[#This Row],[DATA]])</f>
        <v>2023</v>
      </c>
    </row>
    <row r="8231" spans="2:14">
      <c r="B8231" s="1">
        <v>45084</v>
      </c>
      <c r="C8231" t="s">
        <v>551</v>
      </c>
      <c r="D8231">
        <f>COUNTIF(C$4:C8231,Tabela3[[#This Row],[COMANDA]])</f>
        <v>27</v>
      </c>
      <c r="E8231" t="s">
        <v>1</v>
      </c>
      <c r="G8231" t="s">
        <v>9</v>
      </c>
      <c r="H8231" t="s">
        <v>385</v>
      </c>
      <c r="I8231" s="2">
        <v>1</v>
      </c>
      <c r="J8231" t="s">
        <v>11</v>
      </c>
      <c r="K8231" s="21">
        <f>INDEX(LISTAS!$H:$Q,MATCH(BASE!H8231,LISTAS!$G:$G,0),MATCH(BASE!J8231,LISTAS!$H$3:$Q$3,0))*Tabela3[[#This Row],[QUANTIDADE]]</f>
        <v>3</v>
      </c>
      <c r="L8231" s="2" t="str">
        <f>TEXT(Tabela3[[#This Row],[DATA]],"MM")</f>
        <v>06</v>
      </c>
      <c r="M8231" s="2">
        <f>WEEKNUM(Tabela3[[#This Row],[DATA]])</f>
        <v>23</v>
      </c>
      <c r="N8231" s="18">
        <f>YEAR(Tabela3[[#This Row],[DATA]])</f>
        <v>2023</v>
      </c>
    </row>
    <row r="8232" spans="2:14">
      <c r="B8232" s="1">
        <v>45084</v>
      </c>
      <c r="C8232" t="s">
        <v>551</v>
      </c>
      <c r="D8232">
        <f>COUNTIF(C$4:C8232,Tabela3[[#This Row],[COMANDA]])</f>
        <v>28</v>
      </c>
      <c r="E8232" t="s">
        <v>1</v>
      </c>
      <c r="G8232" t="s">
        <v>10</v>
      </c>
      <c r="H8232" t="s">
        <v>124</v>
      </c>
      <c r="I8232" s="2">
        <v>1</v>
      </c>
      <c r="J8232" t="s">
        <v>11</v>
      </c>
      <c r="K8232" s="21">
        <f>INDEX(LISTAS!$H:$Q,MATCH(BASE!H8232,LISTAS!$G:$G,0),MATCH(BASE!J8232,LISTAS!$H$3:$Q$3,0))*Tabela3[[#This Row],[QUANTIDADE]]</f>
        <v>3</v>
      </c>
      <c r="L8232" s="2" t="str">
        <f>TEXT(Tabela3[[#This Row],[DATA]],"MM")</f>
        <v>06</v>
      </c>
      <c r="M8232" s="2">
        <f>WEEKNUM(Tabela3[[#This Row],[DATA]])</f>
        <v>23</v>
      </c>
      <c r="N8232" s="18">
        <f>YEAR(Tabela3[[#This Row],[DATA]])</f>
        <v>2023</v>
      </c>
    </row>
    <row r="8233" spans="2:14">
      <c r="B8233" s="1">
        <v>45084</v>
      </c>
      <c r="C8233" t="s">
        <v>551</v>
      </c>
      <c r="D8233">
        <f>COUNTIF(C$4:C8233,Tabela3[[#This Row],[COMANDA]])</f>
        <v>29</v>
      </c>
      <c r="E8233" t="s">
        <v>1</v>
      </c>
      <c r="G8233" t="s">
        <v>10</v>
      </c>
      <c r="H8233" t="s">
        <v>125</v>
      </c>
      <c r="I8233" s="2">
        <v>1</v>
      </c>
      <c r="J8233" t="s">
        <v>11</v>
      </c>
      <c r="K8233" s="21">
        <f>INDEX(LISTAS!$H:$Q,MATCH(BASE!H8233,LISTAS!$G:$G,0),MATCH(BASE!J8233,LISTAS!$H$3:$Q$3,0))*Tabela3[[#This Row],[QUANTIDADE]]</f>
        <v>3</v>
      </c>
      <c r="L8233" s="2" t="str">
        <f>TEXT(Tabela3[[#This Row],[DATA]],"MM")</f>
        <v>06</v>
      </c>
      <c r="M8233" s="2">
        <f>WEEKNUM(Tabela3[[#This Row],[DATA]])</f>
        <v>23</v>
      </c>
      <c r="N8233" s="18">
        <f>YEAR(Tabela3[[#This Row],[DATA]])</f>
        <v>2023</v>
      </c>
    </row>
    <row r="8234" spans="2:14">
      <c r="B8234" s="1">
        <v>45084</v>
      </c>
      <c r="C8234" t="s">
        <v>551</v>
      </c>
      <c r="D8234">
        <f>COUNTIF(C$4:C8234,Tabela3[[#This Row],[COMANDA]])</f>
        <v>30</v>
      </c>
      <c r="E8234" t="s">
        <v>1</v>
      </c>
      <c r="G8234" t="s">
        <v>10</v>
      </c>
      <c r="H8234" t="s">
        <v>108</v>
      </c>
      <c r="I8234" s="2">
        <v>2</v>
      </c>
      <c r="J8234" t="s">
        <v>11</v>
      </c>
      <c r="K8234" s="21">
        <f>INDEX(LISTAS!$H:$Q,MATCH(BASE!H8234,LISTAS!$G:$G,0),MATCH(BASE!J8234,LISTAS!$H$3:$Q$3,0))*Tabela3[[#This Row],[QUANTIDADE]]</f>
        <v>5</v>
      </c>
      <c r="L8234" s="2" t="str">
        <f>TEXT(Tabela3[[#This Row],[DATA]],"MM")</f>
        <v>06</v>
      </c>
      <c r="M8234" s="2">
        <f>WEEKNUM(Tabela3[[#This Row],[DATA]])</f>
        <v>23</v>
      </c>
      <c r="N8234" s="18">
        <f>YEAR(Tabela3[[#This Row],[DATA]])</f>
        <v>2023</v>
      </c>
    </row>
    <row r="8235" spans="2:14">
      <c r="B8235" s="1">
        <v>45084</v>
      </c>
      <c r="C8235" t="s">
        <v>551</v>
      </c>
      <c r="D8235">
        <f>COUNTIF(C$4:C8235,Tabela3[[#This Row],[COMANDA]])</f>
        <v>31</v>
      </c>
      <c r="E8235" t="s">
        <v>1</v>
      </c>
      <c r="G8235" t="s">
        <v>9</v>
      </c>
      <c r="H8235" t="s">
        <v>154</v>
      </c>
      <c r="I8235" s="2">
        <v>1</v>
      </c>
      <c r="J8235" t="s">
        <v>11</v>
      </c>
      <c r="K8235" s="21">
        <f>INDEX(LISTAS!$H:$Q,MATCH(BASE!H8235,LISTAS!$G:$G,0),MATCH(BASE!J8235,LISTAS!$H$3:$Q$3,0))*Tabela3[[#This Row],[QUANTIDADE]]</f>
        <v>6</v>
      </c>
      <c r="L8235" s="2" t="str">
        <f>TEXT(Tabela3[[#This Row],[DATA]],"MM")</f>
        <v>06</v>
      </c>
      <c r="M8235" s="2">
        <f>WEEKNUM(Tabela3[[#This Row],[DATA]])</f>
        <v>23</v>
      </c>
      <c r="N8235" s="18">
        <f>YEAR(Tabela3[[#This Row],[DATA]])</f>
        <v>2023</v>
      </c>
    </row>
    <row r="8236" spans="2:14">
      <c r="B8236" s="1">
        <v>45084</v>
      </c>
      <c r="C8236" t="s">
        <v>551</v>
      </c>
      <c r="D8236">
        <f>COUNTIF(C$4:C8236,Tabela3[[#This Row],[COMANDA]])</f>
        <v>32</v>
      </c>
      <c r="E8236" t="s">
        <v>1</v>
      </c>
      <c r="G8236" t="s">
        <v>9</v>
      </c>
      <c r="H8236" t="s">
        <v>133</v>
      </c>
      <c r="I8236" s="2">
        <v>1</v>
      </c>
      <c r="J8236" t="s">
        <v>11</v>
      </c>
      <c r="K8236" s="21">
        <f>INDEX(LISTAS!$H:$Q,MATCH(BASE!H8236,LISTAS!$G:$G,0),MATCH(BASE!J8236,LISTAS!$H$3:$Q$3,0))*Tabela3[[#This Row],[QUANTIDADE]]</f>
        <v>6</v>
      </c>
      <c r="L8236" s="2" t="str">
        <f>TEXT(Tabela3[[#This Row],[DATA]],"MM")</f>
        <v>06</v>
      </c>
      <c r="M8236" s="2">
        <f>WEEKNUM(Tabela3[[#This Row],[DATA]])</f>
        <v>23</v>
      </c>
      <c r="N8236" s="18">
        <f>YEAR(Tabela3[[#This Row],[DATA]])</f>
        <v>2023</v>
      </c>
    </row>
    <row r="8237" spans="2:14">
      <c r="B8237" s="1">
        <v>45090</v>
      </c>
      <c r="C8237">
        <v>15645</v>
      </c>
      <c r="D8237">
        <f>COUNTIF(C$4:C8237,Tabela3[[#This Row],[COMANDA]])</f>
        <v>1</v>
      </c>
      <c r="E8237" t="s">
        <v>90</v>
      </c>
      <c r="F8237" t="s">
        <v>98</v>
      </c>
      <c r="G8237" t="s">
        <v>8</v>
      </c>
      <c r="H8237" t="s">
        <v>202</v>
      </c>
      <c r="I8237" s="2">
        <v>1</v>
      </c>
      <c r="J8237" t="s">
        <v>11</v>
      </c>
      <c r="K8237" s="21">
        <f>INDEX(LISTAS!$H:$Q,MATCH(BASE!H8237,LISTAS!$G:$G,0),MATCH(BASE!J8237,LISTAS!$H$3:$Q$3,0))*Tabela3[[#This Row],[QUANTIDADE]]</f>
        <v>20</v>
      </c>
      <c r="L8237" s="2" t="str">
        <f>TEXT(Tabela3[[#This Row],[DATA]],"MM")</f>
        <v>06</v>
      </c>
      <c r="M8237" s="2">
        <f>WEEKNUM(Tabela3[[#This Row],[DATA]])</f>
        <v>24</v>
      </c>
      <c r="N8237" s="18">
        <f>YEAR(Tabela3[[#This Row],[DATA]])</f>
        <v>2023</v>
      </c>
    </row>
    <row r="8238" spans="2:14">
      <c r="B8238" s="1">
        <v>45090</v>
      </c>
      <c r="C8238">
        <v>15645</v>
      </c>
      <c r="D8238">
        <f>COUNTIF(C$4:C8238,Tabela3[[#This Row],[COMANDA]])</f>
        <v>2</v>
      </c>
      <c r="E8238" t="s">
        <v>90</v>
      </c>
      <c r="F8238" t="s">
        <v>98</v>
      </c>
      <c r="G8238" t="s">
        <v>8</v>
      </c>
      <c r="H8238" t="s">
        <v>47</v>
      </c>
      <c r="I8238" s="2">
        <v>1</v>
      </c>
      <c r="J8238" t="s">
        <v>11</v>
      </c>
      <c r="K8238" s="21">
        <f>INDEX(LISTAS!$H:$Q,MATCH(BASE!H8238,LISTAS!$G:$G,0),MATCH(BASE!J8238,LISTAS!$H$3:$Q$3,0))*Tabela3[[#This Row],[QUANTIDADE]]</f>
        <v>16</v>
      </c>
      <c r="L8238" s="2" t="str">
        <f>TEXT(Tabela3[[#This Row],[DATA]],"MM")</f>
        <v>06</v>
      </c>
      <c r="M8238" s="2">
        <f>WEEKNUM(Tabela3[[#This Row],[DATA]])</f>
        <v>24</v>
      </c>
      <c r="N8238" s="18">
        <f>YEAR(Tabela3[[#This Row],[DATA]])</f>
        <v>2023</v>
      </c>
    </row>
    <row r="8239" spans="2:14">
      <c r="B8239" s="1">
        <v>45090</v>
      </c>
      <c r="C8239">
        <v>15645</v>
      </c>
      <c r="D8239">
        <f>COUNTIF(C$4:C8239,Tabela3[[#This Row],[COMANDA]])</f>
        <v>3</v>
      </c>
      <c r="E8239" t="s">
        <v>90</v>
      </c>
      <c r="F8239" t="s">
        <v>98</v>
      </c>
      <c r="G8239" t="s">
        <v>10</v>
      </c>
      <c r="H8239" t="s">
        <v>225</v>
      </c>
      <c r="I8239" s="2">
        <v>1</v>
      </c>
      <c r="J8239" t="s">
        <v>11</v>
      </c>
      <c r="K8239" s="21">
        <f>INDEX(LISTAS!$H:$Q,MATCH(BASE!H8239,LISTAS!$G:$G,0),MATCH(BASE!J8239,LISTAS!$H$3:$Q$3,0))*Tabela3[[#This Row],[QUANTIDADE]]</f>
        <v>12</v>
      </c>
      <c r="L8239" s="2" t="str">
        <f>TEXT(Tabela3[[#This Row],[DATA]],"MM")</f>
        <v>06</v>
      </c>
      <c r="M8239" s="2">
        <f>WEEKNUM(Tabela3[[#This Row],[DATA]])</f>
        <v>24</v>
      </c>
      <c r="N8239" s="18">
        <f>YEAR(Tabela3[[#This Row],[DATA]])</f>
        <v>2023</v>
      </c>
    </row>
    <row r="8240" spans="2:14">
      <c r="B8240" s="1">
        <v>45090</v>
      </c>
      <c r="C8240">
        <v>15646</v>
      </c>
      <c r="D8240">
        <f>COUNTIF(C$4:C8240,Tabela3[[#This Row],[COMANDA]])</f>
        <v>1</v>
      </c>
      <c r="E8240" t="s">
        <v>90</v>
      </c>
      <c r="F8240" t="s">
        <v>100</v>
      </c>
      <c r="G8240" t="s">
        <v>8</v>
      </c>
      <c r="H8240" t="s">
        <v>47</v>
      </c>
      <c r="I8240" s="2">
        <v>1</v>
      </c>
      <c r="J8240" t="s">
        <v>11</v>
      </c>
      <c r="K8240" s="21">
        <f>INDEX(LISTAS!$H:$Q,MATCH(BASE!H8240,LISTAS!$G:$G,0),MATCH(BASE!J8240,LISTAS!$H$3:$Q$3,0))*Tabela3[[#This Row],[QUANTIDADE]]</f>
        <v>16</v>
      </c>
      <c r="L8240" s="2" t="str">
        <f>TEXT(Tabela3[[#This Row],[DATA]],"MM")</f>
        <v>06</v>
      </c>
      <c r="M8240" s="2">
        <f>WEEKNUM(Tabela3[[#This Row],[DATA]])</f>
        <v>24</v>
      </c>
      <c r="N8240" s="18">
        <f>YEAR(Tabela3[[#This Row],[DATA]])</f>
        <v>2023</v>
      </c>
    </row>
    <row r="8241" spans="2:14">
      <c r="B8241" s="1">
        <v>45090</v>
      </c>
      <c r="C8241">
        <v>15647</v>
      </c>
      <c r="D8241">
        <f>COUNTIF(C$4:C8241,Tabela3[[#This Row],[COMANDA]])</f>
        <v>1</v>
      </c>
      <c r="E8241" t="s">
        <v>90</v>
      </c>
      <c r="F8241" t="s">
        <v>99</v>
      </c>
      <c r="G8241" t="s">
        <v>8</v>
      </c>
      <c r="H8241" t="s">
        <v>47</v>
      </c>
      <c r="I8241" s="2">
        <v>1</v>
      </c>
      <c r="J8241" t="s">
        <v>11</v>
      </c>
      <c r="K8241" s="21">
        <f>INDEX(LISTAS!$H:$Q,MATCH(BASE!H8241,LISTAS!$G:$G,0),MATCH(BASE!J8241,LISTAS!$H$3:$Q$3,0))*Tabela3[[#This Row],[QUANTIDADE]]</f>
        <v>16</v>
      </c>
      <c r="L8241" s="2" t="str">
        <f>TEXT(Tabela3[[#This Row],[DATA]],"MM")</f>
        <v>06</v>
      </c>
      <c r="M8241" s="2">
        <f>WEEKNUM(Tabela3[[#This Row],[DATA]])</f>
        <v>24</v>
      </c>
      <c r="N8241" s="18">
        <f>YEAR(Tabela3[[#This Row],[DATA]])</f>
        <v>2023</v>
      </c>
    </row>
    <row r="8242" spans="2:14">
      <c r="B8242" s="1">
        <v>45090</v>
      </c>
      <c r="C8242">
        <v>15648</v>
      </c>
      <c r="D8242">
        <f>COUNTIF(C$4:C8242,Tabela3[[#This Row],[COMANDA]])</f>
        <v>1</v>
      </c>
      <c r="E8242" t="s">
        <v>90</v>
      </c>
      <c r="F8242" t="s">
        <v>98</v>
      </c>
      <c r="G8242" t="s">
        <v>8</v>
      </c>
      <c r="H8242" t="s">
        <v>205</v>
      </c>
      <c r="I8242" s="2">
        <v>1</v>
      </c>
      <c r="J8242" t="s">
        <v>11</v>
      </c>
      <c r="K8242" s="21">
        <f>INDEX(LISTAS!$H:$Q,MATCH(BASE!H8242,LISTAS!$G:$G,0),MATCH(BASE!J8242,LISTAS!$H$3:$Q$3,0))*Tabela3[[#This Row],[QUANTIDADE]]</f>
        <v>22</v>
      </c>
      <c r="L8242" s="2" t="str">
        <f>TEXT(Tabela3[[#This Row],[DATA]],"MM")</f>
        <v>06</v>
      </c>
      <c r="M8242" s="2">
        <f>WEEKNUM(Tabela3[[#This Row],[DATA]])</f>
        <v>24</v>
      </c>
      <c r="N8242" s="18">
        <f>YEAR(Tabela3[[#This Row],[DATA]])</f>
        <v>2023</v>
      </c>
    </row>
    <row r="8243" spans="2:14">
      <c r="B8243" s="1">
        <v>45090</v>
      </c>
      <c r="C8243">
        <v>15649</v>
      </c>
      <c r="D8243">
        <f>COUNTIF(C$4:C8243,Tabela3[[#This Row],[COMANDA]])</f>
        <v>1</v>
      </c>
      <c r="E8243" t="s">
        <v>90</v>
      </c>
      <c r="G8243" t="s">
        <v>8</v>
      </c>
      <c r="H8243" t="s">
        <v>202</v>
      </c>
      <c r="I8243" s="2">
        <v>1</v>
      </c>
      <c r="J8243" t="s">
        <v>11</v>
      </c>
      <c r="K8243" s="21">
        <f>INDEX(LISTAS!$H:$Q,MATCH(BASE!H8243,LISTAS!$G:$G,0),MATCH(BASE!J8243,LISTAS!$H$3:$Q$3,0))*Tabela3[[#This Row],[QUANTIDADE]]</f>
        <v>20</v>
      </c>
      <c r="L8243" s="2" t="str">
        <f>TEXT(Tabela3[[#This Row],[DATA]],"MM")</f>
        <v>06</v>
      </c>
      <c r="M8243" s="2">
        <f>WEEKNUM(Tabela3[[#This Row],[DATA]])</f>
        <v>24</v>
      </c>
      <c r="N8243" s="18">
        <f>YEAR(Tabela3[[#This Row],[DATA]])</f>
        <v>2023</v>
      </c>
    </row>
    <row r="8244" spans="2:14">
      <c r="B8244" s="1">
        <v>45090</v>
      </c>
      <c r="C8244">
        <v>15649</v>
      </c>
      <c r="D8244">
        <f>COUNTIF(C$4:C8244,Tabela3[[#This Row],[COMANDA]])</f>
        <v>2</v>
      </c>
      <c r="E8244" t="s">
        <v>90</v>
      </c>
      <c r="G8244" t="s">
        <v>62</v>
      </c>
      <c r="H8244" t="s">
        <v>192</v>
      </c>
      <c r="I8244" s="2">
        <v>1</v>
      </c>
      <c r="J8244" t="s">
        <v>11</v>
      </c>
      <c r="K8244" s="21">
        <f>INDEX(LISTAS!$H:$Q,MATCH(BASE!H8244,LISTAS!$G:$G,0),MATCH(BASE!J8244,LISTAS!$H$3:$Q$3,0))*Tabela3[[#This Row],[QUANTIDADE]]</f>
        <v>6</v>
      </c>
      <c r="L8244" s="2" t="str">
        <f>TEXT(Tabela3[[#This Row],[DATA]],"MM")</f>
        <v>06</v>
      </c>
      <c r="M8244" s="2">
        <f>WEEKNUM(Tabela3[[#This Row],[DATA]])</f>
        <v>24</v>
      </c>
      <c r="N8244" s="18">
        <f>YEAR(Tabela3[[#This Row],[DATA]])</f>
        <v>2023</v>
      </c>
    </row>
    <row r="8245" spans="2:14">
      <c r="B8245" s="1">
        <v>45090</v>
      </c>
      <c r="C8245">
        <v>15650</v>
      </c>
      <c r="D8245">
        <f>COUNTIF(C$4:C8245,Tabela3[[#This Row],[COMANDA]])</f>
        <v>1</v>
      </c>
      <c r="E8245" t="s">
        <v>89</v>
      </c>
      <c r="F8245" t="s">
        <v>98</v>
      </c>
      <c r="G8245" t="s">
        <v>8</v>
      </c>
      <c r="H8245" t="s">
        <v>43</v>
      </c>
      <c r="I8245" s="2">
        <v>1</v>
      </c>
      <c r="J8245" t="s">
        <v>11</v>
      </c>
      <c r="K8245" s="21">
        <f>INDEX(LISTAS!$H:$Q,MATCH(BASE!H8245,LISTAS!$G:$G,0),MATCH(BASE!J8245,LISTAS!$H$3:$Q$3,0))*Tabela3[[#This Row],[QUANTIDADE]]</f>
        <v>18</v>
      </c>
      <c r="L8245" s="2" t="str">
        <f>TEXT(Tabela3[[#This Row],[DATA]],"MM")</f>
        <v>06</v>
      </c>
      <c r="M8245" s="2">
        <f>WEEKNUM(Tabela3[[#This Row],[DATA]])</f>
        <v>24</v>
      </c>
      <c r="N8245" s="18">
        <f>YEAR(Tabela3[[#This Row],[DATA]])</f>
        <v>2023</v>
      </c>
    </row>
    <row r="8246" spans="2:14">
      <c r="B8246" s="1">
        <v>45090</v>
      </c>
      <c r="C8246">
        <v>15652</v>
      </c>
      <c r="D8246">
        <f>COUNTIF(C$4:C8246,Tabela3[[#This Row],[COMANDA]])</f>
        <v>1</v>
      </c>
      <c r="E8246" t="s">
        <v>90</v>
      </c>
      <c r="F8246" t="s">
        <v>98</v>
      </c>
      <c r="G8246" t="s">
        <v>8</v>
      </c>
      <c r="H8246" t="s">
        <v>202</v>
      </c>
      <c r="I8246" s="2">
        <v>1</v>
      </c>
      <c r="J8246" t="s">
        <v>11</v>
      </c>
      <c r="K8246" s="21">
        <f>INDEX(LISTAS!$H:$Q,MATCH(BASE!H8246,LISTAS!$G:$G,0),MATCH(BASE!J8246,LISTAS!$H$3:$Q$3,0))*Tabela3[[#This Row],[QUANTIDADE]]</f>
        <v>20</v>
      </c>
      <c r="L8246" s="2" t="str">
        <f>TEXT(Tabela3[[#This Row],[DATA]],"MM")</f>
        <v>06</v>
      </c>
      <c r="M8246" s="2">
        <f>WEEKNUM(Tabela3[[#This Row],[DATA]])</f>
        <v>24</v>
      </c>
      <c r="N8246" s="18">
        <f>YEAR(Tabela3[[#This Row],[DATA]])</f>
        <v>2023</v>
      </c>
    </row>
    <row r="8247" spans="2:14">
      <c r="B8247" s="1">
        <v>45090</v>
      </c>
      <c r="C8247">
        <v>15653</v>
      </c>
      <c r="D8247">
        <f>COUNTIF(C$4:C8247,Tabela3[[#This Row],[COMANDA]])</f>
        <v>1</v>
      </c>
      <c r="E8247" t="s">
        <v>90</v>
      </c>
      <c r="F8247" t="s">
        <v>99</v>
      </c>
      <c r="G8247" t="s">
        <v>8</v>
      </c>
      <c r="H8247" t="s">
        <v>211</v>
      </c>
      <c r="I8247" s="2">
        <v>1</v>
      </c>
      <c r="J8247" t="s">
        <v>11</v>
      </c>
      <c r="K8247" s="21">
        <f>INDEX(LISTAS!$H:$Q,MATCH(BASE!H8247,LISTAS!$G:$G,0),MATCH(BASE!J8247,LISTAS!$H$3:$Q$3,0))*Tabela3[[#This Row],[QUANTIDADE]]</f>
        <v>20</v>
      </c>
      <c r="L8247" s="2" t="str">
        <f>TEXT(Tabela3[[#This Row],[DATA]],"MM")</f>
        <v>06</v>
      </c>
      <c r="M8247" s="2">
        <f>WEEKNUM(Tabela3[[#This Row],[DATA]])</f>
        <v>24</v>
      </c>
      <c r="N8247" s="18">
        <f>YEAR(Tabela3[[#This Row],[DATA]])</f>
        <v>2023</v>
      </c>
    </row>
    <row r="8248" spans="2:14">
      <c r="B8248" s="1">
        <v>45090</v>
      </c>
      <c r="C8248">
        <v>15653</v>
      </c>
      <c r="D8248">
        <f>COUNTIF(C$4:C8248,Tabela3[[#This Row],[COMANDA]])</f>
        <v>2</v>
      </c>
      <c r="E8248" t="s">
        <v>90</v>
      </c>
      <c r="F8248" t="s">
        <v>99</v>
      </c>
      <c r="G8248" t="s">
        <v>9</v>
      </c>
      <c r="H8248" t="s">
        <v>152</v>
      </c>
      <c r="I8248" s="2">
        <v>1</v>
      </c>
      <c r="J8248" t="s">
        <v>11</v>
      </c>
      <c r="K8248" s="21">
        <f>INDEX(LISTAS!$H:$Q,MATCH(BASE!H8248,LISTAS!$G:$G,0),MATCH(BASE!J8248,LISTAS!$H$3:$Q$3,0))*Tabela3[[#This Row],[QUANTIDADE]]</f>
        <v>6</v>
      </c>
      <c r="L8248" s="2" t="str">
        <f>TEXT(Tabela3[[#This Row],[DATA]],"MM")</f>
        <v>06</v>
      </c>
      <c r="M8248" s="2">
        <f>WEEKNUM(Tabela3[[#This Row],[DATA]])</f>
        <v>24</v>
      </c>
      <c r="N8248" s="18">
        <f>YEAR(Tabela3[[#This Row],[DATA]])</f>
        <v>2023</v>
      </c>
    </row>
    <row r="8249" spans="2:14">
      <c r="B8249" s="1">
        <v>45090</v>
      </c>
      <c r="C8249">
        <v>15654</v>
      </c>
      <c r="D8249">
        <f>COUNTIF(C$4:C8249,Tabela3[[#This Row],[COMANDA]])</f>
        <v>1</v>
      </c>
      <c r="E8249" t="s">
        <v>90</v>
      </c>
      <c r="F8249" t="s">
        <v>99</v>
      </c>
      <c r="G8249" t="s">
        <v>8</v>
      </c>
      <c r="H8249" t="s">
        <v>206</v>
      </c>
      <c r="I8249" s="2">
        <v>1</v>
      </c>
      <c r="J8249" t="s">
        <v>11</v>
      </c>
      <c r="K8249" s="21">
        <f>INDEX(LISTAS!$H:$Q,MATCH(BASE!H8249,LISTAS!$G:$G,0),MATCH(BASE!J8249,LISTAS!$H$3:$Q$3,0))*Tabela3[[#This Row],[QUANTIDADE]]</f>
        <v>18</v>
      </c>
      <c r="L8249" s="2" t="str">
        <f>TEXT(Tabela3[[#This Row],[DATA]],"MM")</f>
        <v>06</v>
      </c>
      <c r="M8249" s="2">
        <f>WEEKNUM(Tabela3[[#This Row],[DATA]])</f>
        <v>24</v>
      </c>
      <c r="N8249" s="18">
        <f>YEAR(Tabela3[[#This Row],[DATA]])</f>
        <v>2023</v>
      </c>
    </row>
    <row r="8250" spans="2:14">
      <c r="B8250" s="1">
        <v>45090</v>
      </c>
      <c r="C8250">
        <v>15655</v>
      </c>
      <c r="D8250">
        <f>COUNTIF(C$4:C8250,Tabela3[[#This Row],[COMANDA]])</f>
        <v>1</v>
      </c>
      <c r="E8250" t="s">
        <v>90</v>
      </c>
      <c r="F8250" t="s">
        <v>98</v>
      </c>
      <c r="G8250" t="s">
        <v>8</v>
      </c>
      <c r="H8250" t="s">
        <v>202</v>
      </c>
      <c r="I8250" s="2">
        <v>1</v>
      </c>
      <c r="J8250" t="s">
        <v>11</v>
      </c>
      <c r="K8250" s="21">
        <f>INDEX(LISTAS!$H:$Q,MATCH(BASE!H8250,LISTAS!$G:$G,0),MATCH(BASE!J8250,LISTAS!$H$3:$Q$3,0))*Tabela3[[#This Row],[QUANTIDADE]]</f>
        <v>20</v>
      </c>
      <c r="L8250" s="2" t="str">
        <f>TEXT(Tabela3[[#This Row],[DATA]],"MM")</f>
        <v>06</v>
      </c>
      <c r="M8250" s="2">
        <f>WEEKNUM(Tabela3[[#This Row],[DATA]])</f>
        <v>24</v>
      </c>
      <c r="N8250" s="18">
        <f>YEAR(Tabela3[[#This Row],[DATA]])</f>
        <v>2023</v>
      </c>
    </row>
    <row r="8251" spans="2:14">
      <c r="B8251" s="1">
        <v>45090</v>
      </c>
      <c r="C8251">
        <v>15656</v>
      </c>
      <c r="D8251">
        <f>COUNTIF(C$4:C8251,Tabela3[[#This Row],[COMANDA]])</f>
        <v>1</v>
      </c>
      <c r="E8251" t="s">
        <v>90</v>
      </c>
      <c r="F8251" t="s">
        <v>99</v>
      </c>
      <c r="G8251" t="s">
        <v>8</v>
      </c>
      <c r="H8251" t="s">
        <v>43</v>
      </c>
      <c r="I8251" s="2">
        <v>1</v>
      </c>
      <c r="J8251" t="s">
        <v>11</v>
      </c>
      <c r="K8251" s="21">
        <f>INDEX(LISTAS!$H:$Q,MATCH(BASE!H8251,LISTAS!$G:$G,0),MATCH(BASE!J8251,LISTAS!$H$3:$Q$3,0))*Tabela3[[#This Row],[QUANTIDADE]]</f>
        <v>18</v>
      </c>
      <c r="L8251" s="2" t="str">
        <f>TEXT(Tabela3[[#This Row],[DATA]],"MM")</f>
        <v>06</v>
      </c>
      <c r="M8251" s="2">
        <f>WEEKNUM(Tabela3[[#This Row],[DATA]])</f>
        <v>24</v>
      </c>
      <c r="N8251" s="18">
        <f>YEAR(Tabela3[[#This Row],[DATA]])</f>
        <v>2023</v>
      </c>
    </row>
    <row r="8252" spans="2:14">
      <c r="B8252" s="1">
        <v>45090</v>
      </c>
      <c r="C8252">
        <v>15656</v>
      </c>
      <c r="D8252">
        <f>COUNTIF(C$4:C8252,Tabela3[[#This Row],[COMANDA]])</f>
        <v>2</v>
      </c>
      <c r="E8252" t="s">
        <v>90</v>
      </c>
      <c r="F8252" t="s">
        <v>99</v>
      </c>
      <c r="G8252" t="s">
        <v>10</v>
      </c>
      <c r="H8252" t="s">
        <v>477</v>
      </c>
      <c r="I8252" s="2">
        <v>1</v>
      </c>
      <c r="J8252" t="s">
        <v>11</v>
      </c>
      <c r="K8252" s="21">
        <f>INDEX(LISTAS!$H:$Q,MATCH(BASE!H8252,LISTAS!$G:$G,0),MATCH(BASE!J8252,LISTAS!$H$3:$Q$3,0))*Tabela3[[#This Row],[QUANTIDADE]]</f>
        <v>3</v>
      </c>
      <c r="L8252" s="2" t="str">
        <f>TEXT(Tabela3[[#This Row],[DATA]],"MM")</f>
        <v>06</v>
      </c>
      <c r="M8252" s="2">
        <f>WEEKNUM(Tabela3[[#This Row],[DATA]])</f>
        <v>24</v>
      </c>
      <c r="N8252" s="18">
        <f>YEAR(Tabela3[[#This Row],[DATA]])</f>
        <v>2023</v>
      </c>
    </row>
    <row r="8253" spans="2:14">
      <c r="B8253" s="1">
        <v>45090</v>
      </c>
      <c r="C8253">
        <v>15657</v>
      </c>
      <c r="D8253">
        <f>COUNTIF(C$4:C8253,Tabela3[[#This Row],[COMANDA]])</f>
        <v>1</v>
      </c>
      <c r="E8253" t="s">
        <v>90</v>
      </c>
      <c r="F8253" t="s">
        <v>99</v>
      </c>
      <c r="G8253" t="s">
        <v>8</v>
      </c>
      <c r="H8253" t="s">
        <v>206</v>
      </c>
      <c r="I8253" s="2">
        <v>1</v>
      </c>
      <c r="J8253" t="s">
        <v>11</v>
      </c>
      <c r="K8253" s="21">
        <f>INDEX(LISTAS!$H:$Q,MATCH(BASE!H8253,LISTAS!$G:$G,0),MATCH(BASE!J8253,LISTAS!$H$3:$Q$3,0))*Tabela3[[#This Row],[QUANTIDADE]]</f>
        <v>18</v>
      </c>
      <c r="L8253" s="2" t="str">
        <f>TEXT(Tabela3[[#This Row],[DATA]],"MM")</f>
        <v>06</v>
      </c>
      <c r="M8253" s="2">
        <f>WEEKNUM(Tabela3[[#This Row],[DATA]])</f>
        <v>24</v>
      </c>
      <c r="N8253" s="18">
        <f>YEAR(Tabela3[[#This Row],[DATA]])</f>
        <v>2023</v>
      </c>
    </row>
    <row r="8254" spans="2:14">
      <c r="B8254" s="1">
        <v>45090</v>
      </c>
      <c r="C8254">
        <v>15657</v>
      </c>
      <c r="D8254">
        <f>COUNTIF(C$4:C8254,Tabela3[[#This Row],[COMANDA]])</f>
        <v>2</v>
      </c>
      <c r="E8254" t="s">
        <v>90</v>
      </c>
      <c r="F8254" t="s">
        <v>99</v>
      </c>
      <c r="G8254" t="s">
        <v>9</v>
      </c>
      <c r="H8254" t="s">
        <v>385</v>
      </c>
      <c r="I8254" s="2">
        <v>1</v>
      </c>
      <c r="J8254" t="s">
        <v>11</v>
      </c>
      <c r="K8254" s="21">
        <f>INDEX(LISTAS!$H:$Q,MATCH(BASE!H8254,LISTAS!$G:$G,0),MATCH(BASE!J8254,LISTAS!$H$3:$Q$3,0))*Tabela3[[#This Row],[QUANTIDADE]]</f>
        <v>3</v>
      </c>
      <c r="L8254" s="2" t="str">
        <f>TEXT(Tabela3[[#This Row],[DATA]],"MM")</f>
        <v>06</v>
      </c>
      <c r="M8254" s="2">
        <f>WEEKNUM(Tabela3[[#This Row],[DATA]])</f>
        <v>24</v>
      </c>
      <c r="N8254" s="18">
        <f>YEAR(Tabela3[[#This Row],[DATA]])</f>
        <v>2023</v>
      </c>
    </row>
    <row r="8255" spans="2:14">
      <c r="B8255" s="1">
        <v>45090</v>
      </c>
      <c r="C8255">
        <v>15658</v>
      </c>
      <c r="D8255">
        <f>COUNTIF(C$4:C8255,Tabela3[[#This Row],[COMANDA]])</f>
        <v>1</v>
      </c>
      <c r="E8255" t="s">
        <v>90</v>
      </c>
      <c r="F8255" t="s">
        <v>99</v>
      </c>
      <c r="G8255" t="s">
        <v>8</v>
      </c>
      <c r="H8255" t="s">
        <v>202</v>
      </c>
      <c r="I8255" s="2">
        <v>2</v>
      </c>
      <c r="J8255" t="s">
        <v>11</v>
      </c>
      <c r="K8255" s="21">
        <f>INDEX(LISTAS!$H:$Q,MATCH(BASE!H8255,LISTAS!$G:$G,0),MATCH(BASE!J8255,LISTAS!$H$3:$Q$3,0))*Tabela3[[#This Row],[QUANTIDADE]]</f>
        <v>40</v>
      </c>
      <c r="L8255" s="2" t="str">
        <f>TEXT(Tabela3[[#This Row],[DATA]],"MM")</f>
        <v>06</v>
      </c>
      <c r="M8255" s="2">
        <f>WEEKNUM(Tabela3[[#This Row],[DATA]])</f>
        <v>24</v>
      </c>
      <c r="N8255" s="18">
        <f>YEAR(Tabela3[[#This Row],[DATA]])</f>
        <v>2023</v>
      </c>
    </row>
    <row r="8256" spans="2:14">
      <c r="B8256" s="1">
        <v>45090</v>
      </c>
      <c r="C8256">
        <v>15658</v>
      </c>
      <c r="D8256">
        <f>COUNTIF(C$4:C8256,Tabela3[[#This Row],[COMANDA]])</f>
        <v>2</v>
      </c>
      <c r="E8256" t="s">
        <v>90</v>
      </c>
      <c r="F8256" t="s">
        <v>99</v>
      </c>
      <c r="G8256" t="s">
        <v>9</v>
      </c>
      <c r="H8256" t="s">
        <v>142</v>
      </c>
      <c r="I8256" s="2">
        <v>1</v>
      </c>
      <c r="J8256" t="s">
        <v>11</v>
      </c>
      <c r="K8256" s="21">
        <f>INDEX(LISTAS!$H:$Q,MATCH(BASE!H8256,LISTAS!$G:$G,0),MATCH(BASE!J8256,LISTAS!$H$3:$Q$3,0))*Tabela3[[#This Row],[QUANTIDADE]]</f>
        <v>6</v>
      </c>
      <c r="L8256" s="2" t="str">
        <f>TEXT(Tabela3[[#This Row],[DATA]],"MM")</f>
        <v>06</v>
      </c>
      <c r="M8256" s="2">
        <f>WEEKNUM(Tabela3[[#This Row],[DATA]])</f>
        <v>24</v>
      </c>
      <c r="N8256" s="18">
        <f>YEAR(Tabela3[[#This Row],[DATA]])</f>
        <v>2023</v>
      </c>
    </row>
    <row r="8257" spans="2:14">
      <c r="B8257" s="1">
        <v>45090</v>
      </c>
      <c r="C8257">
        <v>15659</v>
      </c>
      <c r="D8257">
        <f>COUNTIF(C$4:C8257,Tabela3[[#This Row],[COMANDA]])</f>
        <v>1</v>
      </c>
      <c r="E8257" t="s">
        <v>90</v>
      </c>
      <c r="F8257" t="s">
        <v>99</v>
      </c>
      <c r="G8257" t="s">
        <v>8</v>
      </c>
      <c r="H8257" t="s">
        <v>202</v>
      </c>
      <c r="I8257" s="2">
        <v>1</v>
      </c>
      <c r="J8257" t="s">
        <v>11</v>
      </c>
      <c r="K8257" s="21">
        <f>INDEX(LISTAS!$H:$Q,MATCH(BASE!H8257,LISTAS!$G:$G,0),MATCH(BASE!J8257,LISTAS!$H$3:$Q$3,0))*Tabela3[[#This Row],[QUANTIDADE]]</f>
        <v>20</v>
      </c>
      <c r="L8257" s="2" t="str">
        <f>TEXT(Tabela3[[#This Row],[DATA]],"MM")</f>
        <v>06</v>
      </c>
      <c r="M8257" s="2">
        <f>WEEKNUM(Tabela3[[#This Row],[DATA]])</f>
        <v>24</v>
      </c>
      <c r="N8257" s="18">
        <f>YEAR(Tabela3[[#This Row],[DATA]])</f>
        <v>2023</v>
      </c>
    </row>
    <row r="8258" spans="2:14">
      <c r="B8258" s="1">
        <v>45090</v>
      </c>
      <c r="C8258">
        <v>15660</v>
      </c>
      <c r="D8258">
        <f>COUNTIF(C$4:C8258,Tabela3[[#This Row],[COMANDA]])</f>
        <v>1</v>
      </c>
      <c r="E8258" t="s">
        <v>90</v>
      </c>
      <c r="F8258" t="s">
        <v>98</v>
      </c>
      <c r="G8258" t="s">
        <v>8</v>
      </c>
      <c r="H8258" t="s">
        <v>206</v>
      </c>
      <c r="I8258" s="2">
        <v>1</v>
      </c>
      <c r="J8258" t="s">
        <v>11</v>
      </c>
      <c r="K8258" s="21">
        <f>INDEX(LISTAS!$H:$Q,MATCH(BASE!H8258,LISTAS!$G:$G,0),MATCH(BASE!J8258,LISTAS!$H$3:$Q$3,0))*Tabela3[[#This Row],[QUANTIDADE]]</f>
        <v>18</v>
      </c>
      <c r="L8258" s="2" t="str">
        <f>TEXT(Tabela3[[#This Row],[DATA]],"MM")</f>
        <v>06</v>
      </c>
      <c r="M8258" s="2">
        <f>WEEKNUM(Tabela3[[#This Row],[DATA]])</f>
        <v>24</v>
      </c>
      <c r="N8258" s="18">
        <f>YEAR(Tabela3[[#This Row],[DATA]])</f>
        <v>2023</v>
      </c>
    </row>
    <row r="8259" spans="2:14">
      <c r="B8259" s="1">
        <v>45090</v>
      </c>
      <c r="C8259">
        <v>15660</v>
      </c>
      <c r="D8259">
        <f>COUNTIF(C$4:C8259,Tabela3[[#This Row],[COMANDA]])</f>
        <v>2</v>
      </c>
      <c r="E8259" t="s">
        <v>90</v>
      </c>
      <c r="F8259" t="s">
        <v>98</v>
      </c>
      <c r="G8259" t="s">
        <v>9</v>
      </c>
      <c r="H8259" t="s">
        <v>142</v>
      </c>
      <c r="I8259" s="2">
        <v>1</v>
      </c>
      <c r="J8259" t="s">
        <v>11</v>
      </c>
      <c r="K8259" s="21">
        <f>INDEX(LISTAS!$H:$Q,MATCH(BASE!H8259,LISTAS!$G:$G,0),MATCH(BASE!J8259,LISTAS!$H$3:$Q$3,0))*Tabela3[[#This Row],[QUANTIDADE]]</f>
        <v>6</v>
      </c>
      <c r="L8259" s="2" t="str">
        <f>TEXT(Tabela3[[#This Row],[DATA]],"MM")</f>
        <v>06</v>
      </c>
      <c r="M8259" s="2">
        <f>WEEKNUM(Tabela3[[#This Row],[DATA]])</f>
        <v>24</v>
      </c>
      <c r="N8259" s="18">
        <f>YEAR(Tabela3[[#This Row],[DATA]])</f>
        <v>2023</v>
      </c>
    </row>
    <row r="8260" spans="2:14">
      <c r="B8260" s="1">
        <v>45090</v>
      </c>
      <c r="C8260">
        <v>15661</v>
      </c>
      <c r="D8260">
        <f>COUNTIF(C$4:C8260,Tabela3[[#This Row],[COMANDA]])</f>
        <v>1</v>
      </c>
      <c r="E8260" t="s">
        <v>90</v>
      </c>
      <c r="F8260" t="s">
        <v>98</v>
      </c>
      <c r="G8260" t="s">
        <v>8</v>
      </c>
      <c r="H8260" t="s">
        <v>204</v>
      </c>
      <c r="I8260" s="2">
        <v>1</v>
      </c>
      <c r="J8260" t="s">
        <v>11</v>
      </c>
      <c r="K8260" s="21">
        <f>INDEX(LISTAS!$H:$Q,MATCH(BASE!H8260,LISTAS!$G:$G,0),MATCH(BASE!J8260,LISTAS!$H$3:$Q$3,0))*Tabela3[[#This Row],[QUANTIDADE]]</f>
        <v>18</v>
      </c>
      <c r="L8260" s="2" t="str">
        <f>TEXT(Tabela3[[#This Row],[DATA]],"MM")</f>
        <v>06</v>
      </c>
      <c r="M8260" s="2">
        <f>WEEKNUM(Tabela3[[#This Row],[DATA]])</f>
        <v>24</v>
      </c>
      <c r="N8260" s="18">
        <f>YEAR(Tabela3[[#This Row],[DATA]])</f>
        <v>2023</v>
      </c>
    </row>
    <row r="8261" spans="2:14">
      <c r="B8261" s="1">
        <v>45090</v>
      </c>
      <c r="C8261">
        <v>15661</v>
      </c>
      <c r="D8261">
        <f>COUNTIF(C$4:C8261,Tabela3[[#This Row],[COMANDA]])</f>
        <v>2</v>
      </c>
      <c r="E8261" t="s">
        <v>90</v>
      </c>
      <c r="F8261" t="s">
        <v>99</v>
      </c>
      <c r="G8261" t="s">
        <v>8</v>
      </c>
      <c r="H8261" t="s">
        <v>206</v>
      </c>
      <c r="I8261" s="2">
        <v>1</v>
      </c>
      <c r="J8261" t="s">
        <v>11</v>
      </c>
      <c r="K8261" s="21">
        <f>INDEX(LISTAS!$H:$Q,MATCH(BASE!H8261,LISTAS!$G:$G,0),MATCH(BASE!J8261,LISTAS!$H$3:$Q$3,0))*Tabela3[[#This Row],[QUANTIDADE]]</f>
        <v>18</v>
      </c>
      <c r="L8261" s="2" t="str">
        <f>TEXT(Tabela3[[#This Row],[DATA]],"MM")</f>
        <v>06</v>
      </c>
      <c r="M8261" s="2">
        <f>WEEKNUM(Tabela3[[#This Row],[DATA]])</f>
        <v>24</v>
      </c>
      <c r="N8261" s="18">
        <f>YEAR(Tabela3[[#This Row],[DATA]])</f>
        <v>2023</v>
      </c>
    </row>
    <row r="8262" spans="2:14">
      <c r="B8262" s="1">
        <v>45090</v>
      </c>
      <c r="C8262">
        <v>15661</v>
      </c>
      <c r="D8262">
        <f>COUNTIF(C$4:C8262,Tabela3[[#This Row],[COMANDA]])</f>
        <v>3</v>
      </c>
      <c r="E8262" t="s">
        <v>90</v>
      </c>
      <c r="F8262" t="s">
        <v>99</v>
      </c>
      <c r="G8262" t="s">
        <v>61</v>
      </c>
      <c r="H8262" t="s">
        <v>200</v>
      </c>
      <c r="I8262" s="2">
        <v>1</v>
      </c>
      <c r="J8262" t="s">
        <v>11</v>
      </c>
      <c r="K8262" s="21">
        <f>INDEX(LISTAS!$H:$Q,MATCH(BASE!H8262,LISTAS!$G:$G,0),MATCH(BASE!J8262,LISTAS!$H$3:$Q$3,0))*Tabela3[[#This Row],[QUANTIDADE]]</f>
        <v>2</v>
      </c>
      <c r="L8262" s="2" t="str">
        <f>TEXT(Tabela3[[#This Row],[DATA]],"MM")</f>
        <v>06</v>
      </c>
      <c r="M8262" s="2">
        <f>WEEKNUM(Tabela3[[#This Row],[DATA]])</f>
        <v>24</v>
      </c>
      <c r="N8262" s="18">
        <f>YEAR(Tabela3[[#This Row],[DATA]])</f>
        <v>2023</v>
      </c>
    </row>
    <row r="8263" spans="2:14">
      <c r="B8263" s="1">
        <v>45090</v>
      </c>
      <c r="C8263">
        <v>15661</v>
      </c>
      <c r="D8263">
        <f>COUNTIF(C$4:C8263,Tabela3[[#This Row],[COMANDA]])</f>
        <v>4</v>
      </c>
      <c r="E8263" t="s">
        <v>90</v>
      </c>
      <c r="F8263" t="s">
        <v>98</v>
      </c>
      <c r="G8263" t="s">
        <v>9</v>
      </c>
      <c r="H8263" t="s">
        <v>138</v>
      </c>
      <c r="I8263" s="2">
        <v>1</v>
      </c>
      <c r="J8263" t="s">
        <v>11</v>
      </c>
      <c r="K8263" s="21">
        <f>INDEX(LISTAS!$H:$Q,MATCH(BASE!H8263,LISTAS!$G:$G,0),MATCH(BASE!J8263,LISTAS!$H$3:$Q$3,0))*Tabela3[[#This Row],[QUANTIDADE]]</f>
        <v>4</v>
      </c>
      <c r="L8263" s="2" t="str">
        <f>TEXT(Tabela3[[#This Row],[DATA]],"MM")</f>
        <v>06</v>
      </c>
      <c r="M8263" s="2">
        <f>WEEKNUM(Tabela3[[#This Row],[DATA]])</f>
        <v>24</v>
      </c>
      <c r="N8263" s="18">
        <f>YEAR(Tabela3[[#This Row],[DATA]])</f>
        <v>2023</v>
      </c>
    </row>
    <row r="8264" spans="2:14">
      <c r="B8264" s="1">
        <v>45090</v>
      </c>
      <c r="C8264">
        <v>15661</v>
      </c>
      <c r="D8264">
        <f>COUNTIF(C$4:C8264,Tabela3[[#This Row],[COMANDA]])</f>
        <v>5</v>
      </c>
      <c r="E8264" t="s">
        <v>90</v>
      </c>
      <c r="F8264" t="s">
        <v>99</v>
      </c>
      <c r="G8264" t="s">
        <v>9</v>
      </c>
      <c r="H8264" t="s">
        <v>240</v>
      </c>
      <c r="I8264" s="2">
        <v>1</v>
      </c>
      <c r="J8264" t="s">
        <v>11</v>
      </c>
      <c r="K8264" s="21">
        <f>INDEX(LISTAS!$H:$Q,MATCH(BASE!H8264,LISTAS!$G:$G,0),MATCH(BASE!J8264,LISTAS!$H$3:$Q$3,0))*Tabela3[[#This Row],[QUANTIDADE]]</f>
        <v>6</v>
      </c>
      <c r="L8264" s="2" t="str">
        <f>TEXT(Tabela3[[#This Row],[DATA]],"MM")</f>
        <v>06</v>
      </c>
      <c r="M8264" s="2">
        <f>WEEKNUM(Tabela3[[#This Row],[DATA]])</f>
        <v>24</v>
      </c>
      <c r="N8264" s="18">
        <f>YEAR(Tabela3[[#This Row],[DATA]])</f>
        <v>2023</v>
      </c>
    </row>
    <row r="8265" spans="2:14">
      <c r="B8265" s="1">
        <v>45090</v>
      </c>
      <c r="C8265">
        <v>15662</v>
      </c>
      <c r="D8265">
        <f>COUNTIF(C$4:C8265,Tabela3[[#This Row],[COMANDA]])</f>
        <v>1</v>
      </c>
      <c r="E8265" t="s">
        <v>90</v>
      </c>
      <c r="F8265" t="s">
        <v>98</v>
      </c>
      <c r="G8265" t="s">
        <v>8</v>
      </c>
      <c r="H8265" t="s">
        <v>203</v>
      </c>
      <c r="I8265" s="2">
        <v>1</v>
      </c>
      <c r="J8265" t="s">
        <v>11</v>
      </c>
      <c r="K8265" s="21">
        <f>INDEX(LISTAS!$H:$Q,MATCH(BASE!H8265,LISTAS!$G:$G,0),MATCH(BASE!J8265,LISTAS!$H$3:$Q$3,0))*Tabela3[[#This Row],[QUANTIDADE]]</f>
        <v>20</v>
      </c>
      <c r="L8265" s="2" t="str">
        <f>TEXT(Tabela3[[#This Row],[DATA]],"MM")</f>
        <v>06</v>
      </c>
      <c r="M8265" s="2">
        <f>WEEKNUM(Tabela3[[#This Row],[DATA]])</f>
        <v>24</v>
      </c>
      <c r="N8265" s="18">
        <f>YEAR(Tabela3[[#This Row],[DATA]])</f>
        <v>2023</v>
      </c>
    </row>
    <row r="8266" spans="2:14">
      <c r="B8266" s="1">
        <v>45090</v>
      </c>
      <c r="C8266">
        <v>15662</v>
      </c>
      <c r="D8266">
        <f>COUNTIF(C$4:C8266,Tabela3[[#This Row],[COMANDA]])</f>
        <v>2</v>
      </c>
      <c r="E8266" t="s">
        <v>90</v>
      </c>
      <c r="F8266" t="s">
        <v>98</v>
      </c>
      <c r="G8266" t="s">
        <v>61</v>
      </c>
      <c r="H8266" t="s">
        <v>199</v>
      </c>
      <c r="I8266" s="2">
        <v>1</v>
      </c>
      <c r="J8266" t="s">
        <v>11</v>
      </c>
      <c r="K8266" s="21">
        <f>INDEX(LISTAS!$H:$Q,MATCH(BASE!H8266,LISTAS!$G:$G,0),MATCH(BASE!J8266,LISTAS!$H$3:$Q$3,0))*Tabela3[[#This Row],[QUANTIDADE]]</f>
        <v>1</v>
      </c>
      <c r="L8266" s="2" t="str">
        <f>TEXT(Tabela3[[#This Row],[DATA]],"MM")</f>
        <v>06</v>
      </c>
      <c r="M8266" s="2">
        <f>WEEKNUM(Tabela3[[#This Row],[DATA]])</f>
        <v>24</v>
      </c>
      <c r="N8266" s="18">
        <f>YEAR(Tabela3[[#This Row],[DATA]])</f>
        <v>2023</v>
      </c>
    </row>
    <row r="8267" spans="2:14">
      <c r="B8267" s="1">
        <v>45090</v>
      </c>
      <c r="C8267">
        <v>15662</v>
      </c>
      <c r="D8267">
        <f>COUNTIF(C$4:C8267,Tabela3[[#This Row],[COMANDA]])</f>
        <v>3</v>
      </c>
      <c r="E8267" t="s">
        <v>90</v>
      </c>
      <c r="F8267" t="s">
        <v>98</v>
      </c>
      <c r="G8267" t="s">
        <v>9</v>
      </c>
      <c r="H8267" t="s">
        <v>138</v>
      </c>
      <c r="I8267" s="2">
        <v>1</v>
      </c>
      <c r="J8267" t="s">
        <v>11</v>
      </c>
      <c r="K8267" s="21">
        <f>INDEX(LISTAS!$H:$Q,MATCH(BASE!H8267,LISTAS!$G:$G,0),MATCH(BASE!J8267,LISTAS!$H$3:$Q$3,0))*Tabela3[[#This Row],[QUANTIDADE]]</f>
        <v>4</v>
      </c>
      <c r="L8267" s="2" t="str">
        <f>TEXT(Tabela3[[#This Row],[DATA]],"MM")</f>
        <v>06</v>
      </c>
      <c r="M8267" s="2">
        <f>WEEKNUM(Tabela3[[#This Row],[DATA]])</f>
        <v>24</v>
      </c>
      <c r="N8267" s="18">
        <f>YEAR(Tabela3[[#This Row],[DATA]])</f>
        <v>2023</v>
      </c>
    </row>
    <row r="8268" spans="2:14">
      <c r="B8268" s="1">
        <v>45090</v>
      </c>
      <c r="C8268">
        <v>15663</v>
      </c>
      <c r="D8268">
        <f>COUNTIF(C$4:C8268,Tabela3[[#This Row],[COMANDA]])</f>
        <v>1</v>
      </c>
      <c r="E8268" t="s">
        <v>90</v>
      </c>
      <c r="F8268" t="s">
        <v>98</v>
      </c>
      <c r="G8268" t="s">
        <v>8</v>
      </c>
      <c r="H8268" t="s">
        <v>202</v>
      </c>
      <c r="I8268" s="2">
        <v>1</v>
      </c>
      <c r="J8268" t="s">
        <v>11</v>
      </c>
      <c r="K8268" s="21">
        <f>INDEX(LISTAS!$H:$Q,MATCH(BASE!H8268,LISTAS!$G:$G,0),MATCH(BASE!J8268,LISTAS!$H$3:$Q$3,0))*Tabela3[[#This Row],[QUANTIDADE]]</f>
        <v>20</v>
      </c>
      <c r="L8268" s="2" t="str">
        <f>TEXT(Tabela3[[#This Row],[DATA]],"MM")</f>
        <v>06</v>
      </c>
      <c r="M8268" s="2">
        <f>WEEKNUM(Tabela3[[#This Row],[DATA]])</f>
        <v>24</v>
      </c>
      <c r="N8268" s="18">
        <f>YEAR(Tabela3[[#This Row],[DATA]])</f>
        <v>2023</v>
      </c>
    </row>
    <row r="8269" spans="2:14">
      <c r="B8269" s="1">
        <v>45090</v>
      </c>
      <c r="C8269">
        <v>15664</v>
      </c>
      <c r="D8269">
        <f>COUNTIF(C$4:C8269,Tabela3[[#This Row],[COMANDA]])</f>
        <v>1</v>
      </c>
      <c r="E8269" t="s">
        <v>89</v>
      </c>
      <c r="F8269" t="s">
        <v>98</v>
      </c>
      <c r="G8269" t="s">
        <v>8</v>
      </c>
      <c r="H8269" t="s">
        <v>39</v>
      </c>
      <c r="I8269" s="2">
        <v>1</v>
      </c>
      <c r="J8269" t="s">
        <v>11</v>
      </c>
      <c r="K8269" s="21">
        <f>INDEX(LISTAS!$H:$Q,MATCH(BASE!H8269,LISTAS!$G:$G,0),MATCH(BASE!J8269,LISTAS!$H$3:$Q$3,0))*Tabela3[[#This Row],[QUANTIDADE]]</f>
        <v>12</v>
      </c>
      <c r="L8269" s="2" t="str">
        <f>TEXT(Tabela3[[#This Row],[DATA]],"MM")</f>
        <v>06</v>
      </c>
      <c r="M8269" s="2">
        <f>WEEKNUM(Tabela3[[#This Row],[DATA]])</f>
        <v>24</v>
      </c>
      <c r="N8269" s="18">
        <f>YEAR(Tabela3[[#This Row],[DATA]])</f>
        <v>2023</v>
      </c>
    </row>
    <row r="8270" spans="2:14">
      <c r="B8270" s="1">
        <v>45090</v>
      </c>
      <c r="C8270">
        <v>15664</v>
      </c>
      <c r="D8270">
        <f>COUNTIF(C$4:C8270,Tabela3[[#This Row],[COMANDA]])</f>
        <v>2</v>
      </c>
      <c r="E8270" t="s">
        <v>89</v>
      </c>
      <c r="F8270" t="s">
        <v>98</v>
      </c>
      <c r="G8270" t="s">
        <v>8</v>
      </c>
      <c r="H8270" t="s">
        <v>40</v>
      </c>
      <c r="I8270" s="2">
        <v>1</v>
      </c>
      <c r="J8270" t="s">
        <v>11</v>
      </c>
      <c r="K8270" s="21">
        <f>INDEX(LISTAS!$H:$Q,MATCH(BASE!H8270,LISTAS!$G:$G,0),MATCH(BASE!J8270,LISTAS!$H$3:$Q$3,0))*Tabela3[[#This Row],[QUANTIDADE]]</f>
        <v>14</v>
      </c>
      <c r="L8270" s="2" t="str">
        <f>TEXT(Tabela3[[#This Row],[DATA]],"MM")</f>
        <v>06</v>
      </c>
      <c r="M8270" s="2">
        <f>WEEKNUM(Tabela3[[#This Row],[DATA]])</f>
        <v>24</v>
      </c>
      <c r="N8270" s="18">
        <f>YEAR(Tabela3[[#This Row],[DATA]])</f>
        <v>2023</v>
      </c>
    </row>
    <row r="8271" spans="2:14">
      <c r="B8271" s="1">
        <v>45090</v>
      </c>
      <c r="C8271">
        <v>15665</v>
      </c>
      <c r="D8271">
        <f>COUNTIF(C$4:C8271,Tabela3[[#This Row],[COMANDA]])</f>
        <v>1</v>
      </c>
      <c r="E8271" t="s">
        <v>90</v>
      </c>
      <c r="F8271" t="s">
        <v>98</v>
      </c>
      <c r="G8271" t="s">
        <v>8</v>
      </c>
      <c r="H8271" t="s">
        <v>40</v>
      </c>
      <c r="I8271" s="2">
        <v>1</v>
      </c>
      <c r="J8271" t="s">
        <v>11</v>
      </c>
      <c r="K8271" s="21">
        <f>INDEX(LISTAS!$H:$Q,MATCH(BASE!H8271,LISTAS!$G:$G,0),MATCH(BASE!J8271,LISTAS!$H$3:$Q$3,0))*Tabela3[[#This Row],[QUANTIDADE]]</f>
        <v>14</v>
      </c>
      <c r="L8271" s="2" t="str">
        <f>TEXT(Tabela3[[#This Row],[DATA]],"MM")</f>
        <v>06</v>
      </c>
      <c r="M8271" s="2">
        <f>WEEKNUM(Tabela3[[#This Row],[DATA]])</f>
        <v>24</v>
      </c>
      <c r="N8271" s="18">
        <f>YEAR(Tabela3[[#This Row],[DATA]])</f>
        <v>2023</v>
      </c>
    </row>
    <row r="8272" spans="2:14">
      <c r="B8272" s="1">
        <v>45090</v>
      </c>
      <c r="C8272">
        <v>15665</v>
      </c>
      <c r="D8272">
        <f>COUNTIF(C$4:C8272,Tabela3[[#This Row],[COMANDA]])</f>
        <v>2</v>
      </c>
      <c r="E8272" t="s">
        <v>90</v>
      </c>
      <c r="F8272" t="s">
        <v>556</v>
      </c>
      <c r="G8272" t="s">
        <v>8</v>
      </c>
      <c r="H8272" t="s">
        <v>204</v>
      </c>
      <c r="I8272" s="2">
        <v>2</v>
      </c>
      <c r="J8272" t="s">
        <v>11</v>
      </c>
      <c r="K8272" s="21">
        <f>INDEX(LISTAS!$H:$Q,MATCH(BASE!H8272,LISTAS!$G:$G,0),MATCH(BASE!J8272,LISTAS!$H$3:$Q$3,0))*Tabela3[[#This Row],[QUANTIDADE]]</f>
        <v>36</v>
      </c>
      <c r="L8272" s="2" t="str">
        <f>TEXT(Tabela3[[#This Row],[DATA]],"MM")</f>
        <v>06</v>
      </c>
      <c r="M8272" s="2">
        <f>WEEKNUM(Tabela3[[#This Row],[DATA]])</f>
        <v>24</v>
      </c>
      <c r="N8272" s="18">
        <f>YEAR(Tabela3[[#This Row],[DATA]])</f>
        <v>2023</v>
      </c>
    </row>
    <row r="8273" spans="2:14">
      <c r="B8273" s="1">
        <v>45090</v>
      </c>
      <c r="C8273">
        <v>15665</v>
      </c>
      <c r="D8273">
        <f>COUNTIF(C$4:C8273,Tabela3[[#This Row],[COMANDA]])</f>
        <v>3</v>
      </c>
      <c r="E8273" t="s">
        <v>90</v>
      </c>
      <c r="F8273" t="s">
        <v>100</v>
      </c>
      <c r="G8273" t="s">
        <v>9</v>
      </c>
      <c r="H8273" t="s">
        <v>52</v>
      </c>
      <c r="I8273" s="2">
        <v>1</v>
      </c>
      <c r="J8273" t="s">
        <v>11</v>
      </c>
      <c r="K8273" s="21">
        <f>INDEX(LISTAS!$H:$Q,MATCH(BASE!H8273,LISTAS!$G:$G,0),MATCH(BASE!J8273,LISTAS!$H$3:$Q$3,0))*Tabela3[[#This Row],[QUANTIDADE]]</f>
        <v>8</v>
      </c>
      <c r="L8273" s="2" t="str">
        <f>TEXT(Tabela3[[#This Row],[DATA]],"MM")</f>
        <v>06</v>
      </c>
      <c r="M8273" s="2">
        <f>WEEKNUM(Tabela3[[#This Row],[DATA]])</f>
        <v>24</v>
      </c>
      <c r="N8273" s="18">
        <f>YEAR(Tabela3[[#This Row],[DATA]])</f>
        <v>2023</v>
      </c>
    </row>
    <row r="8274" spans="2:14">
      <c r="B8274" s="1">
        <v>45090</v>
      </c>
      <c r="C8274">
        <v>15666</v>
      </c>
      <c r="D8274">
        <f>COUNTIF(C$4:C8274,Tabela3[[#This Row],[COMANDA]])</f>
        <v>1</v>
      </c>
      <c r="E8274" t="s">
        <v>90</v>
      </c>
      <c r="F8274" t="s">
        <v>98</v>
      </c>
      <c r="G8274" t="s">
        <v>8</v>
      </c>
      <c r="H8274" t="s">
        <v>203</v>
      </c>
      <c r="I8274" s="2">
        <v>1</v>
      </c>
      <c r="J8274" t="s">
        <v>11</v>
      </c>
      <c r="K8274" s="21">
        <f>INDEX(LISTAS!$H:$Q,MATCH(BASE!H8274,LISTAS!$G:$G,0),MATCH(BASE!J8274,LISTAS!$H$3:$Q$3,0))*Tabela3[[#This Row],[QUANTIDADE]]</f>
        <v>20</v>
      </c>
      <c r="L8274" s="2" t="str">
        <f>TEXT(Tabela3[[#This Row],[DATA]],"MM")</f>
        <v>06</v>
      </c>
      <c r="M8274" s="2">
        <f>WEEKNUM(Tabela3[[#This Row],[DATA]])</f>
        <v>24</v>
      </c>
      <c r="N8274" s="18">
        <f>YEAR(Tabela3[[#This Row],[DATA]])</f>
        <v>2023</v>
      </c>
    </row>
    <row r="8275" spans="2:14">
      <c r="B8275" s="1">
        <v>45090</v>
      </c>
      <c r="C8275">
        <v>15666</v>
      </c>
      <c r="D8275">
        <f>COUNTIF(C$4:C8275,Tabela3[[#This Row],[COMANDA]])</f>
        <v>2</v>
      </c>
      <c r="E8275" t="s">
        <v>90</v>
      </c>
      <c r="F8275" t="s">
        <v>98</v>
      </c>
      <c r="G8275" t="s">
        <v>9</v>
      </c>
      <c r="H8275" t="s">
        <v>154</v>
      </c>
      <c r="I8275" s="2">
        <v>1</v>
      </c>
      <c r="J8275" t="s">
        <v>11</v>
      </c>
      <c r="K8275" s="21">
        <f>INDEX(LISTAS!$H:$Q,MATCH(BASE!H8275,LISTAS!$G:$G,0),MATCH(BASE!J8275,LISTAS!$H$3:$Q$3,0))*Tabela3[[#This Row],[QUANTIDADE]]</f>
        <v>6</v>
      </c>
      <c r="L8275" s="2" t="str">
        <f>TEXT(Tabela3[[#This Row],[DATA]],"MM")</f>
        <v>06</v>
      </c>
      <c r="M8275" s="2">
        <f>WEEKNUM(Tabela3[[#This Row],[DATA]])</f>
        <v>24</v>
      </c>
      <c r="N8275" s="18">
        <f>YEAR(Tabela3[[#This Row],[DATA]])</f>
        <v>2023</v>
      </c>
    </row>
    <row r="8276" spans="2:14">
      <c r="B8276" s="1">
        <v>45090</v>
      </c>
      <c r="C8276">
        <v>15667</v>
      </c>
      <c r="D8276">
        <f>COUNTIF(C$4:C8276,Tabela3[[#This Row],[COMANDA]])</f>
        <v>1</v>
      </c>
      <c r="E8276" t="s">
        <v>89</v>
      </c>
      <c r="F8276" t="s">
        <v>99</v>
      </c>
      <c r="G8276" t="s">
        <v>8</v>
      </c>
      <c r="H8276" t="s">
        <v>206</v>
      </c>
      <c r="I8276" s="2">
        <v>1</v>
      </c>
      <c r="J8276" t="s">
        <v>11</v>
      </c>
      <c r="K8276" s="21">
        <f>INDEX(LISTAS!$H:$Q,MATCH(BASE!H8276,LISTAS!$G:$G,0),MATCH(BASE!J8276,LISTAS!$H$3:$Q$3,0))*Tabela3[[#This Row],[QUANTIDADE]]</f>
        <v>18</v>
      </c>
      <c r="L8276" s="2" t="str">
        <f>TEXT(Tabela3[[#This Row],[DATA]],"MM")</f>
        <v>06</v>
      </c>
      <c r="M8276" s="2">
        <f>WEEKNUM(Tabela3[[#This Row],[DATA]])</f>
        <v>24</v>
      </c>
      <c r="N8276" s="18">
        <f>YEAR(Tabela3[[#This Row],[DATA]])</f>
        <v>2023</v>
      </c>
    </row>
    <row r="8277" spans="2:14">
      <c r="B8277" s="1">
        <v>45090</v>
      </c>
      <c r="C8277">
        <v>15667</v>
      </c>
      <c r="D8277">
        <f>COUNTIF(C$4:C8277,Tabela3[[#This Row],[COMANDA]])</f>
        <v>2</v>
      </c>
      <c r="E8277" t="s">
        <v>89</v>
      </c>
      <c r="F8277" t="s">
        <v>99</v>
      </c>
      <c r="G8277" t="s">
        <v>9</v>
      </c>
      <c r="H8277" t="s">
        <v>59</v>
      </c>
      <c r="I8277" s="2">
        <v>1</v>
      </c>
      <c r="J8277" t="s">
        <v>11</v>
      </c>
      <c r="K8277" s="21">
        <f>INDEX(LISTAS!$H:$Q,MATCH(BASE!H8277,LISTAS!$G:$G,0),MATCH(BASE!J8277,LISTAS!$H$3:$Q$3,0))*Tabela3[[#This Row],[QUANTIDADE]]</f>
        <v>3</v>
      </c>
      <c r="L8277" s="2" t="str">
        <f>TEXT(Tabela3[[#This Row],[DATA]],"MM")</f>
        <v>06</v>
      </c>
      <c r="M8277" s="2">
        <f>WEEKNUM(Tabela3[[#This Row],[DATA]])</f>
        <v>24</v>
      </c>
      <c r="N8277" s="18">
        <f>YEAR(Tabela3[[#This Row],[DATA]])</f>
        <v>2023</v>
      </c>
    </row>
    <row r="8278" spans="2:14">
      <c r="B8278" s="1">
        <v>45090</v>
      </c>
      <c r="C8278">
        <v>15668</v>
      </c>
      <c r="D8278">
        <f>COUNTIF(C$4:C8278,Tabela3[[#This Row],[COMANDA]])</f>
        <v>1</v>
      </c>
      <c r="E8278" t="s">
        <v>90</v>
      </c>
      <c r="F8278" t="s">
        <v>99</v>
      </c>
      <c r="G8278" t="s">
        <v>8</v>
      </c>
      <c r="H8278" t="s">
        <v>211</v>
      </c>
      <c r="I8278" s="2">
        <v>1</v>
      </c>
      <c r="J8278" t="s">
        <v>11</v>
      </c>
      <c r="K8278" s="21">
        <f>INDEX(LISTAS!$H:$Q,MATCH(BASE!H8278,LISTAS!$G:$G,0),MATCH(BASE!J8278,LISTAS!$H$3:$Q$3,0))*Tabela3[[#This Row],[QUANTIDADE]]</f>
        <v>20</v>
      </c>
      <c r="L8278" s="2" t="str">
        <f>TEXT(Tabela3[[#This Row],[DATA]],"MM")</f>
        <v>06</v>
      </c>
      <c r="M8278" s="2">
        <f>WEEKNUM(Tabela3[[#This Row],[DATA]])</f>
        <v>24</v>
      </c>
      <c r="N8278" s="18">
        <f>YEAR(Tabela3[[#This Row],[DATA]])</f>
        <v>2023</v>
      </c>
    </row>
    <row r="8279" spans="2:14">
      <c r="B8279" s="1">
        <v>45090</v>
      </c>
      <c r="C8279">
        <v>15668</v>
      </c>
      <c r="D8279">
        <f>COUNTIF(C$4:C8279,Tabela3[[#This Row],[COMANDA]])</f>
        <v>2</v>
      </c>
      <c r="E8279" t="s">
        <v>90</v>
      </c>
      <c r="F8279" t="s">
        <v>99</v>
      </c>
      <c r="G8279" t="s">
        <v>62</v>
      </c>
      <c r="H8279" t="s">
        <v>194</v>
      </c>
      <c r="I8279" s="2">
        <v>1</v>
      </c>
      <c r="J8279" t="s">
        <v>11</v>
      </c>
      <c r="K8279" s="21">
        <f>INDEX(LISTAS!$H:$Q,MATCH(BASE!H8279,LISTAS!$G:$G,0),MATCH(BASE!J8279,LISTAS!$H$3:$Q$3,0))*Tabela3[[#This Row],[QUANTIDADE]]</f>
        <v>8</v>
      </c>
      <c r="L8279" s="2" t="str">
        <f>TEXT(Tabela3[[#This Row],[DATA]],"MM")</f>
        <v>06</v>
      </c>
      <c r="M8279" s="2">
        <f>WEEKNUM(Tabela3[[#This Row],[DATA]])</f>
        <v>24</v>
      </c>
      <c r="N8279" s="18">
        <f>YEAR(Tabela3[[#This Row],[DATA]])</f>
        <v>2023</v>
      </c>
    </row>
    <row r="8280" spans="2:14">
      <c r="B8280" s="1">
        <v>45090</v>
      </c>
      <c r="C8280">
        <v>15668</v>
      </c>
      <c r="D8280">
        <f>COUNTIF(C$4:C8280,Tabela3[[#This Row],[COMANDA]])</f>
        <v>3</v>
      </c>
      <c r="E8280" t="s">
        <v>90</v>
      </c>
      <c r="F8280" t="s">
        <v>99</v>
      </c>
      <c r="G8280" t="s">
        <v>62</v>
      </c>
      <c r="H8280" t="s">
        <v>189</v>
      </c>
      <c r="I8280" s="2">
        <v>1</v>
      </c>
      <c r="J8280" t="s">
        <v>11</v>
      </c>
      <c r="K8280" s="21">
        <f>INDEX(LISTAS!$H:$Q,MATCH(BASE!H8280,LISTAS!$G:$G,0),MATCH(BASE!J8280,LISTAS!$H$3:$Q$3,0))*Tabela3[[#This Row],[QUANTIDADE]]</f>
        <v>2</v>
      </c>
      <c r="L8280" s="2" t="str">
        <f>TEXT(Tabela3[[#This Row],[DATA]],"MM")</f>
        <v>06</v>
      </c>
      <c r="M8280" s="2">
        <f>WEEKNUM(Tabela3[[#This Row],[DATA]])</f>
        <v>24</v>
      </c>
      <c r="N8280" s="18">
        <f>YEAR(Tabela3[[#This Row],[DATA]])</f>
        <v>2023</v>
      </c>
    </row>
    <row r="8281" spans="2:14">
      <c r="B8281" s="1">
        <v>45090</v>
      </c>
      <c r="C8281">
        <v>15668</v>
      </c>
      <c r="D8281">
        <f>COUNTIF(C$4:C8281,Tabela3[[#This Row],[COMANDA]])</f>
        <v>4</v>
      </c>
      <c r="E8281" t="s">
        <v>90</v>
      </c>
      <c r="F8281" t="s">
        <v>99</v>
      </c>
      <c r="G8281" t="s">
        <v>62</v>
      </c>
      <c r="H8281" t="s">
        <v>190</v>
      </c>
      <c r="I8281" s="2">
        <v>5</v>
      </c>
      <c r="J8281" t="s">
        <v>11</v>
      </c>
      <c r="K8281" s="21">
        <f>INDEX(LISTAS!$H:$Q,MATCH(BASE!H8281,LISTAS!$G:$G,0),MATCH(BASE!J8281,LISTAS!$H$3:$Q$3,0))*Tabela3[[#This Row],[QUANTIDADE]]</f>
        <v>15</v>
      </c>
      <c r="L8281" s="2" t="str">
        <f>TEXT(Tabela3[[#This Row],[DATA]],"MM")</f>
        <v>06</v>
      </c>
      <c r="M8281" s="2">
        <f>WEEKNUM(Tabela3[[#This Row],[DATA]])</f>
        <v>24</v>
      </c>
      <c r="N8281" s="18">
        <f>YEAR(Tabela3[[#This Row],[DATA]])</f>
        <v>2023</v>
      </c>
    </row>
    <row r="8282" spans="2:14">
      <c r="B8282" s="1">
        <v>45090</v>
      </c>
      <c r="C8282">
        <v>15669</v>
      </c>
      <c r="D8282">
        <f>COUNTIF(C$4:C8282,Tabela3[[#This Row],[COMANDA]])</f>
        <v>1</v>
      </c>
      <c r="E8282" t="s">
        <v>90</v>
      </c>
      <c r="F8282" t="s">
        <v>98</v>
      </c>
      <c r="G8282" t="s">
        <v>8</v>
      </c>
      <c r="H8282" t="s">
        <v>204</v>
      </c>
      <c r="I8282" s="2">
        <v>1</v>
      </c>
      <c r="J8282" t="s">
        <v>11</v>
      </c>
      <c r="K8282" s="21">
        <f>INDEX(LISTAS!$H:$Q,MATCH(BASE!H8282,LISTAS!$G:$G,0),MATCH(BASE!J8282,LISTAS!$H$3:$Q$3,0))*Tabela3[[#This Row],[QUANTIDADE]]</f>
        <v>18</v>
      </c>
      <c r="L8282" s="2" t="str">
        <f>TEXT(Tabela3[[#This Row],[DATA]],"MM")</f>
        <v>06</v>
      </c>
      <c r="M8282" s="2">
        <f>WEEKNUM(Tabela3[[#This Row],[DATA]])</f>
        <v>24</v>
      </c>
      <c r="N8282" s="18">
        <f>YEAR(Tabela3[[#This Row],[DATA]])</f>
        <v>2023</v>
      </c>
    </row>
    <row r="8283" spans="2:14">
      <c r="B8283" s="1">
        <v>45090</v>
      </c>
      <c r="C8283">
        <v>15669</v>
      </c>
      <c r="D8283">
        <f>COUNTIF(C$4:C8283,Tabela3[[#This Row],[COMANDA]])</f>
        <v>2</v>
      </c>
      <c r="E8283" t="s">
        <v>90</v>
      </c>
      <c r="F8283" t="s">
        <v>99</v>
      </c>
      <c r="G8283" t="s">
        <v>8</v>
      </c>
      <c r="H8283" t="s">
        <v>203</v>
      </c>
      <c r="I8283" s="2">
        <v>1</v>
      </c>
      <c r="J8283" t="s">
        <v>11</v>
      </c>
      <c r="K8283" s="21">
        <f>INDEX(LISTAS!$H:$Q,MATCH(BASE!H8283,LISTAS!$G:$G,0),MATCH(BASE!J8283,LISTAS!$H$3:$Q$3,0))*Tabela3[[#This Row],[QUANTIDADE]]</f>
        <v>20</v>
      </c>
      <c r="L8283" s="2" t="str">
        <f>TEXT(Tabela3[[#This Row],[DATA]],"MM")</f>
        <v>06</v>
      </c>
      <c r="M8283" s="2">
        <f>WEEKNUM(Tabela3[[#This Row],[DATA]])</f>
        <v>24</v>
      </c>
      <c r="N8283" s="18">
        <f>YEAR(Tabela3[[#This Row],[DATA]])</f>
        <v>2023</v>
      </c>
    </row>
    <row r="8284" spans="2:14">
      <c r="B8284" s="1">
        <v>45090</v>
      </c>
      <c r="C8284">
        <v>15669</v>
      </c>
      <c r="D8284">
        <f>COUNTIF(C$4:C8284,Tabela3[[#This Row],[COMANDA]])</f>
        <v>3</v>
      </c>
      <c r="E8284" t="s">
        <v>90</v>
      </c>
      <c r="F8284" t="s">
        <v>99</v>
      </c>
      <c r="G8284" t="s">
        <v>9</v>
      </c>
      <c r="H8284" t="s">
        <v>242</v>
      </c>
      <c r="I8284" s="2">
        <v>1</v>
      </c>
      <c r="J8284" t="s">
        <v>12</v>
      </c>
      <c r="K8284" s="21">
        <f>INDEX(LISTAS!$H:$Q,MATCH(BASE!H8284,LISTAS!$G:$G,0),MATCH(BASE!J8284,LISTAS!$H$3:$Q$3,0))*Tabela3[[#This Row],[QUANTIDADE]]</f>
        <v>6</v>
      </c>
      <c r="L8284" s="2" t="str">
        <f>TEXT(Tabela3[[#This Row],[DATA]],"MM")</f>
        <v>06</v>
      </c>
      <c r="M8284" s="2">
        <f>WEEKNUM(Tabela3[[#This Row],[DATA]])</f>
        <v>24</v>
      </c>
      <c r="N8284" s="18">
        <f>YEAR(Tabela3[[#This Row],[DATA]])</f>
        <v>2023</v>
      </c>
    </row>
    <row r="8285" spans="2:14">
      <c r="B8285" s="1">
        <v>45090</v>
      </c>
      <c r="C8285">
        <v>15670</v>
      </c>
      <c r="D8285">
        <f>COUNTIF(C$4:C8285,Tabela3[[#This Row],[COMANDA]])</f>
        <v>1</v>
      </c>
      <c r="E8285" t="s">
        <v>90</v>
      </c>
      <c r="F8285" t="s">
        <v>98</v>
      </c>
      <c r="G8285" t="s">
        <v>8</v>
      </c>
      <c r="H8285" t="s">
        <v>84</v>
      </c>
      <c r="I8285" s="2">
        <v>1</v>
      </c>
      <c r="J8285" t="s">
        <v>11</v>
      </c>
      <c r="K8285" s="21">
        <f>INDEX(LISTAS!$H:$Q,MATCH(BASE!H8285,LISTAS!$G:$G,0),MATCH(BASE!J8285,LISTAS!$H$3:$Q$3,0))*Tabela3[[#This Row],[QUANTIDADE]]</f>
        <v>16</v>
      </c>
      <c r="L8285" s="2" t="str">
        <f>TEXT(Tabela3[[#This Row],[DATA]],"MM")</f>
        <v>06</v>
      </c>
      <c r="M8285" s="2">
        <f>WEEKNUM(Tabela3[[#This Row],[DATA]])</f>
        <v>24</v>
      </c>
      <c r="N8285" s="18">
        <f>YEAR(Tabela3[[#This Row],[DATA]])</f>
        <v>2023</v>
      </c>
    </row>
    <row r="8286" spans="2:14">
      <c r="B8286" s="1">
        <v>45090</v>
      </c>
      <c r="C8286">
        <v>15670</v>
      </c>
      <c r="D8286">
        <f>COUNTIF(C$4:C8286,Tabela3[[#This Row],[COMANDA]])</f>
        <v>2</v>
      </c>
      <c r="E8286" t="s">
        <v>90</v>
      </c>
      <c r="F8286" t="s">
        <v>98</v>
      </c>
      <c r="G8286" t="s">
        <v>9</v>
      </c>
      <c r="H8286" t="s">
        <v>557</v>
      </c>
      <c r="I8286" s="2">
        <v>1</v>
      </c>
      <c r="J8286" t="s">
        <v>11</v>
      </c>
      <c r="K8286" s="21">
        <v>5</v>
      </c>
      <c r="L8286" s="2" t="str">
        <f>TEXT(Tabela3[[#This Row],[DATA]],"MM")</f>
        <v>06</v>
      </c>
      <c r="M8286" s="2">
        <f>WEEKNUM(Tabela3[[#This Row],[DATA]])</f>
        <v>24</v>
      </c>
      <c r="N8286" s="18">
        <f>YEAR(Tabela3[[#This Row],[DATA]])</f>
        <v>2023</v>
      </c>
    </row>
    <row r="8287" spans="2:14">
      <c r="B8287" s="1">
        <v>45090</v>
      </c>
      <c r="C8287">
        <v>15671</v>
      </c>
      <c r="D8287">
        <f>COUNTIF(C$4:C8287,Tabela3[[#This Row],[COMANDA]])</f>
        <v>1</v>
      </c>
      <c r="E8287" t="s">
        <v>89</v>
      </c>
      <c r="F8287" t="s">
        <v>98</v>
      </c>
      <c r="G8287" t="s">
        <v>8</v>
      </c>
      <c r="H8287" t="s">
        <v>203</v>
      </c>
      <c r="I8287" s="2">
        <v>1</v>
      </c>
      <c r="J8287" t="s">
        <v>11</v>
      </c>
      <c r="K8287" s="21">
        <f>INDEX(LISTAS!$H:$Q,MATCH(BASE!H8287,LISTAS!$G:$G,0),MATCH(BASE!J8287,LISTAS!$H$3:$Q$3,0))*Tabela3[[#This Row],[QUANTIDADE]]</f>
        <v>20</v>
      </c>
      <c r="L8287" s="2" t="str">
        <f>TEXT(Tabela3[[#This Row],[DATA]],"MM")</f>
        <v>06</v>
      </c>
      <c r="M8287" s="2">
        <f>WEEKNUM(Tabela3[[#This Row],[DATA]])</f>
        <v>24</v>
      </c>
      <c r="N8287" s="18">
        <f>YEAR(Tabela3[[#This Row],[DATA]])</f>
        <v>2023</v>
      </c>
    </row>
    <row r="8288" spans="2:14">
      <c r="B8288" s="1">
        <v>45090</v>
      </c>
      <c r="C8288">
        <v>15671</v>
      </c>
      <c r="D8288">
        <f>COUNTIF(C$4:C8288,Tabela3[[#This Row],[COMANDA]])</f>
        <v>2</v>
      </c>
      <c r="E8288" t="s">
        <v>89</v>
      </c>
      <c r="F8288" t="s">
        <v>98</v>
      </c>
      <c r="G8288" t="s">
        <v>10</v>
      </c>
      <c r="H8288" t="s">
        <v>125</v>
      </c>
      <c r="I8288" s="2">
        <v>1</v>
      </c>
      <c r="J8288" t="s">
        <v>11</v>
      </c>
      <c r="K8288" s="21">
        <f>INDEX(LISTAS!$H:$Q,MATCH(BASE!H8288,LISTAS!$G:$G,0),MATCH(BASE!J8288,LISTAS!$H$3:$Q$3,0))*Tabela3[[#This Row],[QUANTIDADE]]</f>
        <v>3</v>
      </c>
      <c r="L8288" s="2" t="str">
        <f>TEXT(Tabela3[[#This Row],[DATA]],"MM")</f>
        <v>06</v>
      </c>
      <c r="M8288" s="2">
        <f>WEEKNUM(Tabela3[[#This Row],[DATA]])</f>
        <v>24</v>
      </c>
      <c r="N8288" s="18">
        <f>YEAR(Tabela3[[#This Row],[DATA]])</f>
        <v>2023</v>
      </c>
    </row>
    <row r="8289" spans="2:14">
      <c r="B8289" s="1">
        <v>45090</v>
      </c>
      <c r="C8289">
        <v>15672</v>
      </c>
      <c r="D8289">
        <f>COUNTIF(C$4:C8289,Tabela3[[#This Row],[COMANDA]])</f>
        <v>1</v>
      </c>
      <c r="E8289" t="s">
        <v>89</v>
      </c>
      <c r="F8289" t="s">
        <v>100</v>
      </c>
      <c r="G8289" t="s">
        <v>8</v>
      </c>
      <c r="H8289" t="s">
        <v>42</v>
      </c>
      <c r="I8289" s="2">
        <v>1</v>
      </c>
      <c r="J8289" t="s">
        <v>11</v>
      </c>
      <c r="K8289" s="21">
        <f>INDEX(LISTAS!$H:$Q,MATCH(BASE!H8289,LISTAS!$G:$G,0),MATCH(BASE!J8289,LISTAS!$H$3:$Q$3,0))*Tabela3[[#This Row],[QUANTIDADE]]</f>
        <v>16</v>
      </c>
      <c r="L8289" s="2" t="str">
        <f>TEXT(Tabela3[[#This Row],[DATA]],"MM")</f>
        <v>06</v>
      </c>
      <c r="M8289" s="2">
        <f>WEEKNUM(Tabela3[[#This Row],[DATA]])</f>
        <v>24</v>
      </c>
      <c r="N8289" s="18">
        <f>YEAR(Tabela3[[#This Row],[DATA]])</f>
        <v>2023</v>
      </c>
    </row>
    <row r="8290" spans="2:14">
      <c r="B8290" s="1">
        <v>45090</v>
      </c>
      <c r="C8290">
        <v>15673</v>
      </c>
      <c r="D8290">
        <f>COUNTIF(C$4:C8290,Tabela3[[#This Row],[COMANDA]])</f>
        <v>1</v>
      </c>
      <c r="E8290" t="s">
        <v>90</v>
      </c>
      <c r="F8290" t="s">
        <v>100</v>
      </c>
      <c r="G8290" t="s">
        <v>8</v>
      </c>
      <c r="H8290" t="s">
        <v>211</v>
      </c>
      <c r="I8290" s="2">
        <v>1</v>
      </c>
      <c r="J8290" t="s">
        <v>11</v>
      </c>
      <c r="K8290" s="21">
        <f>INDEX(LISTAS!$H:$Q,MATCH(BASE!H8290,LISTAS!$G:$G,0),MATCH(BASE!J8290,LISTAS!$H$3:$Q$3,0))*Tabela3[[#This Row],[QUANTIDADE]]</f>
        <v>20</v>
      </c>
      <c r="L8290" s="2" t="str">
        <f>TEXT(Tabela3[[#This Row],[DATA]],"MM")</f>
        <v>06</v>
      </c>
      <c r="M8290" s="2">
        <f>WEEKNUM(Tabela3[[#This Row],[DATA]])</f>
        <v>24</v>
      </c>
      <c r="N8290" s="18">
        <f>YEAR(Tabela3[[#This Row],[DATA]])</f>
        <v>2023</v>
      </c>
    </row>
    <row r="8291" spans="2:14">
      <c r="B8291" s="1">
        <v>45090</v>
      </c>
      <c r="C8291">
        <v>15673</v>
      </c>
      <c r="D8291">
        <f>COUNTIF(C$4:C8291,Tabela3[[#This Row],[COMANDA]])</f>
        <v>2</v>
      </c>
      <c r="E8291" t="s">
        <v>90</v>
      </c>
      <c r="F8291" t="s">
        <v>100</v>
      </c>
      <c r="G8291" t="s">
        <v>8</v>
      </c>
      <c r="H8291" t="s">
        <v>84</v>
      </c>
      <c r="I8291" s="2">
        <v>1</v>
      </c>
      <c r="J8291" t="s">
        <v>11</v>
      </c>
      <c r="K8291" s="21">
        <f>INDEX(LISTAS!$H:$Q,MATCH(BASE!H8291,LISTAS!$G:$G,0),MATCH(BASE!J8291,LISTAS!$H$3:$Q$3,0))*Tabela3[[#This Row],[QUANTIDADE]]</f>
        <v>16</v>
      </c>
      <c r="L8291" s="2" t="str">
        <f>TEXT(Tabela3[[#This Row],[DATA]],"MM")</f>
        <v>06</v>
      </c>
      <c r="M8291" s="2">
        <f>WEEKNUM(Tabela3[[#This Row],[DATA]])</f>
        <v>24</v>
      </c>
      <c r="N8291" s="18">
        <f>YEAR(Tabela3[[#This Row],[DATA]])</f>
        <v>2023</v>
      </c>
    </row>
    <row r="8292" spans="2:14">
      <c r="B8292" s="1">
        <v>45090</v>
      </c>
      <c r="C8292">
        <v>15673</v>
      </c>
      <c r="D8292">
        <f>COUNTIF(C$4:C8292,Tabela3[[#This Row],[COMANDA]])</f>
        <v>3</v>
      </c>
      <c r="E8292" t="s">
        <v>90</v>
      </c>
      <c r="F8292" t="s">
        <v>100</v>
      </c>
      <c r="G8292" t="s">
        <v>9</v>
      </c>
      <c r="H8292" t="s">
        <v>208</v>
      </c>
      <c r="I8292" s="2">
        <v>1</v>
      </c>
      <c r="J8292" t="s">
        <v>11</v>
      </c>
      <c r="K8292" s="21">
        <f>INDEX(LISTAS!$H:$Q,MATCH(BASE!H8292,LISTAS!$G:$G,0),MATCH(BASE!J8292,LISTAS!$H$3:$Q$3,0))*Tabela3[[#This Row],[QUANTIDADE]]</f>
        <v>4</v>
      </c>
      <c r="L8292" s="2" t="str">
        <f>TEXT(Tabela3[[#This Row],[DATA]],"MM")</f>
        <v>06</v>
      </c>
      <c r="M8292" s="2">
        <f>WEEKNUM(Tabela3[[#This Row],[DATA]])</f>
        <v>24</v>
      </c>
      <c r="N8292" s="18">
        <f>YEAR(Tabela3[[#This Row],[DATA]])</f>
        <v>2023</v>
      </c>
    </row>
    <row r="8293" spans="2:14">
      <c r="B8293" s="1">
        <v>45090</v>
      </c>
      <c r="C8293">
        <v>15674</v>
      </c>
      <c r="D8293">
        <f>COUNTIF(C$4:C8293,Tabela3[[#This Row],[COMANDA]])</f>
        <v>1</v>
      </c>
      <c r="E8293" t="s">
        <v>90</v>
      </c>
      <c r="F8293" t="s">
        <v>98</v>
      </c>
      <c r="G8293" t="s">
        <v>8</v>
      </c>
      <c r="H8293" t="s">
        <v>40</v>
      </c>
      <c r="I8293" s="2">
        <v>1</v>
      </c>
      <c r="J8293" t="s">
        <v>11</v>
      </c>
      <c r="K8293" s="21">
        <f>INDEX(LISTAS!$H:$Q,MATCH(BASE!H8293,LISTAS!$G:$G,0),MATCH(BASE!J8293,LISTAS!$H$3:$Q$3,0))*Tabela3[[#This Row],[QUANTIDADE]]</f>
        <v>14</v>
      </c>
      <c r="L8293" s="2" t="str">
        <f>TEXT(Tabela3[[#This Row],[DATA]],"MM")</f>
        <v>06</v>
      </c>
      <c r="M8293" s="2">
        <f>WEEKNUM(Tabela3[[#This Row],[DATA]])</f>
        <v>24</v>
      </c>
      <c r="N8293" s="18">
        <f>YEAR(Tabela3[[#This Row],[DATA]])</f>
        <v>2023</v>
      </c>
    </row>
    <row r="8294" spans="2:14">
      <c r="B8294" s="1">
        <v>45090</v>
      </c>
      <c r="C8294">
        <v>15675</v>
      </c>
      <c r="D8294">
        <f>COUNTIF(C$4:C8294,Tabela3[[#This Row],[COMANDA]])</f>
        <v>1</v>
      </c>
      <c r="E8294" t="s">
        <v>90</v>
      </c>
      <c r="F8294" t="s">
        <v>99</v>
      </c>
      <c r="G8294" t="s">
        <v>8</v>
      </c>
      <c r="H8294" t="s">
        <v>43</v>
      </c>
      <c r="I8294" s="2">
        <v>1</v>
      </c>
      <c r="J8294" t="s">
        <v>11</v>
      </c>
      <c r="K8294" s="21">
        <f>INDEX(LISTAS!$H:$Q,MATCH(BASE!H8294,LISTAS!$G:$G,0),MATCH(BASE!J8294,LISTAS!$H$3:$Q$3,0))*Tabela3[[#This Row],[QUANTIDADE]]</f>
        <v>18</v>
      </c>
      <c r="L8294" s="2" t="str">
        <f>TEXT(Tabela3[[#This Row],[DATA]],"MM")</f>
        <v>06</v>
      </c>
      <c r="M8294" s="2">
        <f>WEEKNUM(Tabela3[[#This Row],[DATA]])</f>
        <v>24</v>
      </c>
      <c r="N8294" s="18">
        <f>YEAR(Tabela3[[#This Row],[DATA]])</f>
        <v>2023</v>
      </c>
    </row>
    <row r="8295" spans="2:14">
      <c r="B8295" s="1">
        <v>45090</v>
      </c>
      <c r="C8295">
        <v>15676</v>
      </c>
      <c r="D8295">
        <f>COUNTIF(C$4:C8295,Tabela3[[#This Row],[COMANDA]])</f>
        <v>1</v>
      </c>
      <c r="E8295" t="s">
        <v>90</v>
      </c>
      <c r="F8295" t="s">
        <v>98</v>
      </c>
      <c r="G8295" t="s">
        <v>8</v>
      </c>
      <c r="H8295" t="s">
        <v>202</v>
      </c>
      <c r="I8295" s="2">
        <v>1</v>
      </c>
      <c r="J8295" t="s">
        <v>11</v>
      </c>
      <c r="K8295" s="21">
        <f>INDEX(LISTAS!$H:$Q,MATCH(BASE!H8295,LISTAS!$G:$G,0),MATCH(BASE!J8295,LISTAS!$H$3:$Q$3,0))*Tabela3[[#This Row],[QUANTIDADE]]</f>
        <v>20</v>
      </c>
      <c r="L8295" s="2" t="str">
        <f>TEXT(Tabela3[[#This Row],[DATA]],"MM")</f>
        <v>06</v>
      </c>
      <c r="M8295" s="2">
        <f>WEEKNUM(Tabela3[[#This Row],[DATA]])</f>
        <v>24</v>
      </c>
      <c r="N8295" s="18">
        <f>YEAR(Tabela3[[#This Row],[DATA]])</f>
        <v>2023</v>
      </c>
    </row>
    <row r="8296" spans="2:14">
      <c r="B8296" s="1">
        <v>45090</v>
      </c>
      <c r="C8296">
        <v>15676</v>
      </c>
      <c r="D8296">
        <f>COUNTIF(C$4:C8296,Tabela3[[#This Row],[COMANDA]])</f>
        <v>2</v>
      </c>
      <c r="E8296" t="s">
        <v>90</v>
      </c>
      <c r="F8296" t="s">
        <v>98</v>
      </c>
      <c r="G8296" t="s">
        <v>8</v>
      </c>
      <c r="H8296" t="s">
        <v>205</v>
      </c>
      <c r="I8296" s="2">
        <v>2</v>
      </c>
      <c r="J8296" t="s">
        <v>11</v>
      </c>
      <c r="K8296" s="21">
        <f>INDEX(LISTAS!$H:$Q,MATCH(BASE!H8296,LISTAS!$G:$G,0),MATCH(BASE!J8296,LISTAS!$H$3:$Q$3,0))*Tabela3[[#This Row],[QUANTIDADE]]</f>
        <v>44</v>
      </c>
      <c r="L8296" s="2" t="str">
        <f>TEXT(Tabela3[[#This Row],[DATA]],"MM")</f>
        <v>06</v>
      </c>
      <c r="M8296" s="2">
        <f>WEEKNUM(Tabela3[[#This Row],[DATA]])</f>
        <v>24</v>
      </c>
      <c r="N8296" s="18">
        <f>YEAR(Tabela3[[#This Row],[DATA]])</f>
        <v>2023</v>
      </c>
    </row>
    <row r="8297" spans="2:14">
      <c r="B8297" s="1">
        <v>45090</v>
      </c>
      <c r="C8297">
        <v>15676</v>
      </c>
      <c r="D8297">
        <f>COUNTIF(C$4:C8297,Tabela3[[#This Row],[COMANDA]])</f>
        <v>3</v>
      </c>
      <c r="E8297" t="s">
        <v>90</v>
      </c>
      <c r="F8297" t="s">
        <v>98</v>
      </c>
      <c r="G8297" t="s">
        <v>9</v>
      </c>
      <c r="H8297" t="s">
        <v>242</v>
      </c>
      <c r="I8297" s="2">
        <v>1</v>
      </c>
      <c r="J8297" t="s">
        <v>12</v>
      </c>
      <c r="K8297" s="21">
        <f>INDEX(LISTAS!$H:$Q,MATCH(BASE!H8297,LISTAS!$G:$G,0),MATCH(BASE!J8297,LISTAS!$H$3:$Q$3,0))*Tabela3[[#This Row],[QUANTIDADE]]</f>
        <v>6</v>
      </c>
      <c r="L8297" s="2" t="str">
        <f>TEXT(Tabela3[[#This Row],[DATA]],"MM")</f>
        <v>06</v>
      </c>
      <c r="M8297" s="2">
        <f>WEEKNUM(Tabela3[[#This Row],[DATA]])</f>
        <v>24</v>
      </c>
      <c r="N8297" s="18">
        <f>YEAR(Tabela3[[#This Row],[DATA]])</f>
        <v>2023</v>
      </c>
    </row>
    <row r="8298" spans="2:14">
      <c r="B8298" s="1">
        <v>45090</v>
      </c>
      <c r="C8298">
        <v>15677</v>
      </c>
      <c r="D8298">
        <f>COUNTIF(C$4:C8298,Tabela3[[#This Row],[COMANDA]])</f>
        <v>1</v>
      </c>
      <c r="E8298" t="s">
        <v>90</v>
      </c>
      <c r="F8298" t="s">
        <v>99</v>
      </c>
      <c r="G8298" t="s">
        <v>8</v>
      </c>
      <c r="H8298" t="s">
        <v>40</v>
      </c>
      <c r="I8298" s="2">
        <v>1</v>
      </c>
      <c r="J8298" t="s">
        <v>11</v>
      </c>
      <c r="K8298" s="21">
        <f>INDEX(LISTAS!$H:$Q,MATCH(BASE!H8298,LISTAS!$G:$G,0),MATCH(BASE!J8298,LISTAS!$H$3:$Q$3,0))*Tabela3[[#This Row],[QUANTIDADE]]</f>
        <v>14</v>
      </c>
      <c r="L8298" s="2" t="str">
        <f>TEXT(Tabela3[[#This Row],[DATA]],"MM")</f>
        <v>06</v>
      </c>
      <c r="M8298" s="2">
        <f>WEEKNUM(Tabela3[[#This Row],[DATA]])</f>
        <v>24</v>
      </c>
      <c r="N8298" s="18">
        <f>YEAR(Tabela3[[#This Row],[DATA]])</f>
        <v>2023</v>
      </c>
    </row>
    <row r="8299" spans="2:14">
      <c r="B8299" s="1">
        <v>45090</v>
      </c>
      <c r="C8299">
        <v>15677</v>
      </c>
      <c r="D8299">
        <f>COUNTIF(C$4:C8299,Tabela3[[#This Row],[COMANDA]])</f>
        <v>2</v>
      </c>
      <c r="E8299" t="s">
        <v>90</v>
      </c>
      <c r="F8299" t="s">
        <v>99</v>
      </c>
      <c r="G8299" t="s">
        <v>8</v>
      </c>
      <c r="H8299" t="s">
        <v>211</v>
      </c>
      <c r="I8299" s="2">
        <v>1</v>
      </c>
      <c r="J8299" t="s">
        <v>11</v>
      </c>
      <c r="K8299" s="21">
        <f>INDEX(LISTAS!$H:$Q,MATCH(BASE!H8299,LISTAS!$G:$G,0),MATCH(BASE!J8299,LISTAS!$H$3:$Q$3,0))*Tabela3[[#This Row],[QUANTIDADE]]</f>
        <v>20</v>
      </c>
      <c r="L8299" s="2" t="str">
        <f>TEXT(Tabela3[[#This Row],[DATA]],"MM")</f>
        <v>06</v>
      </c>
      <c r="M8299" s="2">
        <f>WEEKNUM(Tabela3[[#This Row],[DATA]])</f>
        <v>24</v>
      </c>
      <c r="N8299" s="18">
        <f>YEAR(Tabela3[[#This Row],[DATA]])</f>
        <v>2023</v>
      </c>
    </row>
    <row r="8300" spans="2:14">
      <c r="B8300" s="1">
        <v>45090</v>
      </c>
      <c r="C8300">
        <v>15677</v>
      </c>
      <c r="D8300">
        <f>COUNTIF(C$4:C8300,Tabela3[[#This Row],[COMANDA]])</f>
        <v>3</v>
      </c>
      <c r="E8300" t="s">
        <v>90</v>
      </c>
      <c r="F8300" t="s">
        <v>99</v>
      </c>
      <c r="G8300" t="s">
        <v>9</v>
      </c>
      <c r="H8300" t="s">
        <v>385</v>
      </c>
      <c r="I8300" s="2">
        <v>1</v>
      </c>
      <c r="J8300" t="s">
        <v>11</v>
      </c>
      <c r="K8300" s="21">
        <f>INDEX(LISTAS!$H:$Q,MATCH(BASE!H8300,LISTAS!$G:$G,0),MATCH(BASE!J8300,LISTAS!$H$3:$Q$3,0))*Tabela3[[#This Row],[QUANTIDADE]]</f>
        <v>3</v>
      </c>
      <c r="L8300" s="2" t="str">
        <f>TEXT(Tabela3[[#This Row],[DATA]],"MM")</f>
        <v>06</v>
      </c>
      <c r="M8300" s="2">
        <f>WEEKNUM(Tabela3[[#This Row],[DATA]])</f>
        <v>24</v>
      </c>
      <c r="N8300" s="18">
        <f>YEAR(Tabela3[[#This Row],[DATA]])</f>
        <v>2023</v>
      </c>
    </row>
    <row r="8301" spans="2:14">
      <c r="B8301" s="1">
        <v>45090</v>
      </c>
      <c r="C8301">
        <v>15677</v>
      </c>
      <c r="D8301">
        <f>COUNTIF(C$4:C8301,Tabela3[[#This Row],[COMANDA]])</f>
        <v>4</v>
      </c>
      <c r="E8301" t="s">
        <v>90</v>
      </c>
      <c r="F8301" t="s">
        <v>99</v>
      </c>
      <c r="G8301" t="s">
        <v>9</v>
      </c>
      <c r="H8301" t="s">
        <v>138</v>
      </c>
      <c r="I8301" s="2">
        <v>1</v>
      </c>
      <c r="J8301" t="s">
        <v>11</v>
      </c>
      <c r="K8301" s="21">
        <f>INDEX(LISTAS!$H:$Q,MATCH(BASE!H8301,LISTAS!$G:$G,0),MATCH(BASE!J8301,LISTAS!$H$3:$Q$3,0))*Tabela3[[#This Row],[QUANTIDADE]]</f>
        <v>4</v>
      </c>
      <c r="L8301" s="2" t="str">
        <f>TEXT(Tabela3[[#This Row],[DATA]],"MM")</f>
        <v>06</v>
      </c>
      <c r="M8301" s="2">
        <f>WEEKNUM(Tabela3[[#This Row],[DATA]])</f>
        <v>24</v>
      </c>
      <c r="N8301" s="18">
        <f>YEAR(Tabela3[[#This Row],[DATA]])</f>
        <v>2023</v>
      </c>
    </row>
    <row r="8302" spans="2:14">
      <c r="B8302" s="1">
        <v>45090</v>
      </c>
      <c r="C8302">
        <v>15678</v>
      </c>
      <c r="D8302">
        <f>COUNTIF(C$4:C8302,Tabela3[[#This Row],[COMANDA]])</f>
        <v>1</v>
      </c>
      <c r="E8302" t="s">
        <v>90</v>
      </c>
      <c r="F8302" t="s">
        <v>98</v>
      </c>
      <c r="G8302" t="s">
        <v>8</v>
      </c>
      <c r="H8302" t="s">
        <v>204</v>
      </c>
      <c r="I8302" s="2">
        <v>1</v>
      </c>
      <c r="J8302" t="s">
        <v>11</v>
      </c>
      <c r="K8302" s="21">
        <f>INDEX(LISTAS!$H:$Q,MATCH(BASE!H8302,LISTAS!$G:$G,0),MATCH(BASE!J8302,LISTAS!$H$3:$Q$3,0))*Tabela3[[#This Row],[QUANTIDADE]]</f>
        <v>18</v>
      </c>
      <c r="L8302" s="2" t="str">
        <f>TEXT(Tabela3[[#This Row],[DATA]],"MM")</f>
        <v>06</v>
      </c>
      <c r="M8302" s="2">
        <f>WEEKNUM(Tabela3[[#This Row],[DATA]])</f>
        <v>24</v>
      </c>
      <c r="N8302" s="18">
        <f>YEAR(Tabela3[[#This Row],[DATA]])</f>
        <v>2023</v>
      </c>
    </row>
    <row r="8303" spans="2:14">
      <c r="B8303" s="1">
        <v>45090</v>
      </c>
      <c r="C8303">
        <v>15678</v>
      </c>
      <c r="D8303">
        <f>COUNTIF(C$4:C8303,Tabela3[[#This Row],[COMANDA]])</f>
        <v>2</v>
      </c>
      <c r="E8303" t="s">
        <v>90</v>
      </c>
      <c r="F8303" t="s">
        <v>98</v>
      </c>
      <c r="G8303" t="s">
        <v>9</v>
      </c>
      <c r="H8303" t="s">
        <v>132</v>
      </c>
      <c r="I8303" s="2">
        <v>1</v>
      </c>
      <c r="J8303" t="s">
        <v>11</v>
      </c>
      <c r="K8303" s="21">
        <f>INDEX(LISTAS!$H:$Q,MATCH(BASE!H8303,LISTAS!$G:$G,0),MATCH(BASE!J8303,LISTAS!$H$3:$Q$3,0))*Tabela3[[#This Row],[QUANTIDADE]]</f>
        <v>3</v>
      </c>
      <c r="L8303" s="2" t="str">
        <f>TEXT(Tabela3[[#This Row],[DATA]],"MM")</f>
        <v>06</v>
      </c>
      <c r="M8303" s="2">
        <f>WEEKNUM(Tabela3[[#This Row],[DATA]])</f>
        <v>24</v>
      </c>
      <c r="N8303" s="18">
        <f>YEAR(Tabela3[[#This Row],[DATA]])</f>
        <v>2023</v>
      </c>
    </row>
    <row r="8304" spans="2:14">
      <c r="B8304" s="1">
        <v>45090</v>
      </c>
      <c r="C8304">
        <v>15679</v>
      </c>
      <c r="D8304">
        <f>COUNTIF(C$4:C8304,Tabela3[[#This Row],[COMANDA]])</f>
        <v>1</v>
      </c>
      <c r="E8304" t="s">
        <v>90</v>
      </c>
      <c r="F8304" t="s">
        <v>99</v>
      </c>
      <c r="G8304" t="s">
        <v>8</v>
      </c>
      <c r="H8304" t="s">
        <v>47</v>
      </c>
      <c r="I8304" s="2">
        <v>1</v>
      </c>
      <c r="J8304" t="s">
        <v>11</v>
      </c>
      <c r="K8304" s="21">
        <f>INDEX(LISTAS!$H:$Q,MATCH(BASE!H8304,LISTAS!$G:$G,0),MATCH(BASE!J8304,LISTAS!$H$3:$Q$3,0))*Tabela3[[#This Row],[QUANTIDADE]]</f>
        <v>16</v>
      </c>
      <c r="L8304" s="2" t="str">
        <f>TEXT(Tabela3[[#This Row],[DATA]],"MM")</f>
        <v>06</v>
      </c>
      <c r="M8304" s="2">
        <f>WEEKNUM(Tabela3[[#This Row],[DATA]])</f>
        <v>24</v>
      </c>
      <c r="N8304" s="18">
        <f>YEAR(Tabela3[[#This Row],[DATA]])</f>
        <v>2023</v>
      </c>
    </row>
    <row r="8305" spans="2:14">
      <c r="B8305" s="1">
        <v>45090</v>
      </c>
      <c r="C8305">
        <v>15679</v>
      </c>
      <c r="D8305">
        <f>COUNTIF(C$4:C8305,Tabela3[[#This Row],[COMANDA]])</f>
        <v>2</v>
      </c>
      <c r="E8305" t="s">
        <v>90</v>
      </c>
      <c r="F8305" t="s">
        <v>99</v>
      </c>
      <c r="G8305" t="s">
        <v>9</v>
      </c>
      <c r="H8305" t="s">
        <v>56</v>
      </c>
      <c r="I8305" s="2">
        <v>1</v>
      </c>
      <c r="J8305" t="s">
        <v>11</v>
      </c>
      <c r="K8305" s="21">
        <f>INDEX(LISTAS!$H:$Q,MATCH(BASE!H8305,LISTAS!$G:$G,0),MATCH(BASE!J8305,LISTAS!$H$3:$Q$3,0))*Tabela3[[#This Row],[QUANTIDADE]]</f>
        <v>3</v>
      </c>
      <c r="L8305" s="2" t="str">
        <f>TEXT(Tabela3[[#This Row],[DATA]],"MM")</f>
        <v>06</v>
      </c>
      <c r="M8305" s="2">
        <f>WEEKNUM(Tabela3[[#This Row],[DATA]])</f>
        <v>24</v>
      </c>
      <c r="N8305" s="18">
        <f>YEAR(Tabela3[[#This Row],[DATA]])</f>
        <v>2023</v>
      </c>
    </row>
    <row r="8306" spans="2:14">
      <c r="B8306" s="1">
        <v>45090</v>
      </c>
      <c r="C8306">
        <v>15680</v>
      </c>
      <c r="D8306">
        <f>COUNTIF(C$4:C8306,Tabela3[[#This Row],[COMANDA]])</f>
        <v>1</v>
      </c>
      <c r="E8306" t="s">
        <v>90</v>
      </c>
      <c r="F8306" t="s">
        <v>98</v>
      </c>
      <c r="G8306" t="s">
        <v>8</v>
      </c>
      <c r="H8306" t="s">
        <v>41</v>
      </c>
      <c r="I8306" s="2">
        <v>1</v>
      </c>
      <c r="J8306" t="s">
        <v>11</v>
      </c>
      <c r="K8306" s="21">
        <f>INDEX(LISTAS!$H:$Q,MATCH(BASE!H8306,LISTAS!$G:$G,0),MATCH(BASE!J8306,LISTAS!$H$3:$Q$3,0))*Tabela3[[#This Row],[QUANTIDADE]]</f>
        <v>14</v>
      </c>
      <c r="L8306" s="2" t="str">
        <f>TEXT(Tabela3[[#This Row],[DATA]],"MM")</f>
        <v>06</v>
      </c>
      <c r="M8306" s="2">
        <f>WEEKNUM(Tabela3[[#This Row],[DATA]])</f>
        <v>24</v>
      </c>
      <c r="N8306" s="18">
        <f>YEAR(Tabela3[[#This Row],[DATA]])</f>
        <v>2023</v>
      </c>
    </row>
    <row r="8307" spans="2:14">
      <c r="B8307" s="1">
        <v>45090</v>
      </c>
      <c r="C8307">
        <v>15681</v>
      </c>
      <c r="D8307">
        <f>COUNTIF(C$4:C8307,Tabela3[[#This Row],[COMANDA]])</f>
        <v>1</v>
      </c>
      <c r="E8307" t="s">
        <v>90</v>
      </c>
      <c r="F8307" t="s">
        <v>98</v>
      </c>
      <c r="G8307" t="s">
        <v>8</v>
      </c>
      <c r="H8307" t="s">
        <v>206</v>
      </c>
      <c r="I8307" s="2">
        <v>1</v>
      </c>
      <c r="J8307" t="s">
        <v>11</v>
      </c>
      <c r="K8307" s="21">
        <f>INDEX(LISTAS!$H:$Q,MATCH(BASE!H8307,LISTAS!$G:$G,0),MATCH(BASE!J8307,LISTAS!$H$3:$Q$3,0))*Tabela3[[#This Row],[QUANTIDADE]]</f>
        <v>18</v>
      </c>
      <c r="L8307" s="2" t="str">
        <f>TEXT(Tabela3[[#This Row],[DATA]],"MM")</f>
        <v>06</v>
      </c>
      <c r="M8307" s="2">
        <f>WEEKNUM(Tabela3[[#This Row],[DATA]])</f>
        <v>24</v>
      </c>
      <c r="N8307" s="18">
        <f>YEAR(Tabela3[[#This Row],[DATA]])</f>
        <v>2023</v>
      </c>
    </row>
    <row r="8308" spans="2:14">
      <c r="B8308" s="1">
        <v>45090</v>
      </c>
      <c r="C8308">
        <v>15682</v>
      </c>
      <c r="D8308">
        <f>COUNTIF(C$4:C8308,Tabela3[[#This Row],[COMANDA]])</f>
        <v>1</v>
      </c>
      <c r="E8308" t="s">
        <v>90</v>
      </c>
      <c r="F8308" t="s">
        <v>99</v>
      </c>
      <c r="G8308" t="s">
        <v>8</v>
      </c>
      <c r="H8308" t="s">
        <v>204</v>
      </c>
      <c r="I8308" s="2">
        <v>1</v>
      </c>
      <c r="J8308" t="s">
        <v>11</v>
      </c>
      <c r="K8308" s="21">
        <f>INDEX(LISTAS!$H:$Q,MATCH(BASE!H8308,LISTAS!$G:$G,0),MATCH(BASE!J8308,LISTAS!$H$3:$Q$3,0))*Tabela3[[#This Row],[QUANTIDADE]]</f>
        <v>18</v>
      </c>
      <c r="L8308" s="2" t="str">
        <f>TEXT(Tabela3[[#This Row],[DATA]],"MM")</f>
        <v>06</v>
      </c>
      <c r="M8308" s="2">
        <f>WEEKNUM(Tabela3[[#This Row],[DATA]])</f>
        <v>24</v>
      </c>
      <c r="N8308" s="18">
        <f>YEAR(Tabela3[[#This Row],[DATA]])</f>
        <v>2023</v>
      </c>
    </row>
    <row r="8309" spans="2:14">
      <c r="B8309" s="1">
        <v>45090</v>
      </c>
      <c r="C8309">
        <v>15683</v>
      </c>
      <c r="D8309">
        <f>COUNTIF(C$4:C8309,Tabela3[[#This Row],[COMANDA]])</f>
        <v>1</v>
      </c>
      <c r="E8309" t="s">
        <v>90</v>
      </c>
      <c r="F8309" t="s">
        <v>99</v>
      </c>
      <c r="G8309" t="s">
        <v>8</v>
      </c>
      <c r="H8309" t="s">
        <v>42</v>
      </c>
      <c r="I8309" s="2">
        <v>1</v>
      </c>
      <c r="J8309" t="s">
        <v>11</v>
      </c>
      <c r="K8309" s="21">
        <f>INDEX(LISTAS!$H:$Q,MATCH(BASE!H8309,LISTAS!$G:$G,0),MATCH(BASE!J8309,LISTAS!$H$3:$Q$3,0))*Tabela3[[#This Row],[QUANTIDADE]]</f>
        <v>16</v>
      </c>
      <c r="L8309" s="2" t="str">
        <f>TEXT(Tabela3[[#This Row],[DATA]],"MM")</f>
        <v>06</v>
      </c>
      <c r="M8309" s="2">
        <f>WEEKNUM(Tabela3[[#This Row],[DATA]])</f>
        <v>24</v>
      </c>
      <c r="N8309" s="18">
        <f>YEAR(Tabela3[[#This Row],[DATA]])</f>
        <v>2023</v>
      </c>
    </row>
    <row r="8310" spans="2:14">
      <c r="B8310" s="1">
        <v>45090</v>
      </c>
      <c r="C8310">
        <v>15683</v>
      </c>
      <c r="D8310">
        <f>COUNTIF(C$4:C8310,Tabela3[[#This Row],[COMANDA]])</f>
        <v>2</v>
      </c>
      <c r="E8310" t="s">
        <v>90</v>
      </c>
      <c r="F8310" t="s">
        <v>99</v>
      </c>
      <c r="G8310" t="s">
        <v>9</v>
      </c>
      <c r="H8310" t="s">
        <v>55</v>
      </c>
      <c r="I8310" s="2">
        <v>1</v>
      </c>
      <c r="J8310" t="s">
        <v>11</v>
      </c>
      <c r="K8310" s="21">
        <f>INDEX(LISTAS!$H:$Q,MATCH(BASE!H8310,LISTAS!$G:$G,0),MATCH(BASE!J8310,LISTAS!$H$3:$Q$3,0))*Tabela3[[#This Row],[QUANTIDADE]]</f>
        <v>3</v>
      </c>
      <c r="L8310" s="2" t="str">
        <f>TEXT(Tabela3[[#This Row],[DATA]],"MM")</f>
        <v>06</v>
      </c>
      <c r="M8310" s="2">
        <f>WEEKNUM(Tabela3[[#This Row],[DATA]])</f>
        <v>24</v>
      </c>
      <c r="N8310" s="18">
        <f>YEAR(Tabela3[[#This Row],[DATA]])</f>
        <v>2023</v>
      </c>
    </row>
    <row r="8311" spans="2:14">
      <c r="B8311" s="1">
        <v>45090</v>
      </c>
      <c r="C8311">
        <v>15683</v>
      </c>
      <c r="D8311">
        <f>COUNTIF(C$4:C8311,Tabela3[[#This Row],[COMANDA]])</f>
        <v>3</v>
      </c>
      <c r="E8311" t="s">
        <v>90</v>
      </c>
      <c r="F8311" t="s">
        <v>99</v>
      </c>
      <c r="G8311" t="s">
        <v>9</v>
      </c>
      <c r="H8311" t="s">
        <v>58</v>
      </c>
      <c r="I8311" s="2">
        <v>1</v>
      </c>
      <c r="J8311" t="s">
        <v>11</v>
      </c>
      <c r="K8311" s="21">
        <f>INDEX(LISTAS!$H:$Q,MATCH(BASE!H8311,LISTAS!$G:$G,0),MATCH(BASE!J8311,LISTAS!$H$3:$Q$3,0))*Tabela3[[#This Row],[QUANTIDADE]]</f>
        <v>5</v>
      </c>
      <c r="L8311" s="2" t="str">
        <f>TEXT(Tabela3[[#This Row],[DATA]],"MM")</f>
        <v>06</v>
      </c>
      <c r="M8311" s="2">
        <f>WEEKNUM(Tabela3[[#This Row],[DATA]])</f>
        <v>24</v>
      </c>
      <c r="N8311" s="18">
        <f>YEAR(Tabela3[[#This Row],[DATA]])</f>
        <v>2023</v>
      </c>
    </row>
    <row r="8312" spans="2:14">
      <c r="B8312" s="1">
        <v>45090</v>
      </c>
      <c r="C8312">
        <v>15684</v>
      </c>
      <c r="D8312">
        <f>COUNTIF(C$4:C8312,Tabela3[[#This Row],[COMANDA]])</f>
        <v>1</v>
      </c>
      <c r="E8312" t="s">
        <v>90</v>
      </c>
      <c r="F8312" t="s">
        <v>556</v>
      </c>
      <c r="G8312" t="s">
        <v>8</v>
      </c>
      <c r="H8312" t="s">
        <v>203</v>
      </c>
      <c r="I8312" s="2">
        <v>1</v>
      </c>
      <c r="J8312" t="s">
        <v>12</v>
      </c>
      <c r="K8312" s="21">
        <f>INDEX(LISTAS!$H:$Q,MATCH(BASE!H8312,LISTAS!$G:$G,0),MATCH(BASE!J8312,LISTAS!$H$3:$Q$3,0))*Tabela3[[#This Row],[QUANTIDADE]]</f>
        <v>18</v>
      </c>
      <c r="L8312" s="2" t="str">
        <f>TEXT(Tabela3[[#This Row],[DATA]],"MM")</f>
        <v>06</v>
      </c>
      <c r="M8312" s="2">
        <f>WEEKNUM(Tabela3[[#This Row],[DATA]])</f>
        <v>24</v>
      </c>
      <c r="N8312" s="18">
        <f>YEAR(Tabela3[[#This Row],[DATA]])</f>
        <v>2023</v>
      </c>
    </row>
    <row r="8313" spans="2:14">
      <c r="B8313" s="1">
        <v>45090</v>
      </c>
      <c r="C8313">
        <v>15684</v>
      </c>
      <c r="D8313">
        <f>COUNTIF(C$4:C8313,Tabela3[[#This Row],[COMANDA]])</f>
        <v>2</v>
      </c>
      <c r="E8313" t="s">
        <v>90</v>
      </c>
      <c r="F8313" t="s">
        <v>556</v>
      </c>
      <c r="G8313" t="s">
        <v>8</v>
      </c>
      <c r="H8313" t="s">
        <v>202</v>
      </c>
      <c r="I8313" s="2">
        <v>1</v>
      </c>
      <c r="J8313" t="s">
        <v>12</v>
      </c>
      <c r="K8313" s="21">
        <f>INDEX(LISTAS!$H:$Q,MATCH(BASE!H8313,LISTAS!$G:$G,0),MATCH(BASE!J8313,LISTAS!$H$3:$Q$3,0))*Tabela3[[#This Row],[QUANTIDADE]]</f>
        <v>18</v>
      </c>
      <c r="L8313" s="2" t="str">
        <f>TEXT(Tabela3[[#This Row],[DATA]],"MM")</f>
        <v>06</v>
      </c>
      <c r="M8313" s="2">
        <f>WEEKNUM(Tabela3[[#This Row],[DATA]])</f>
        <v>24</v>
      </c>
      <c r="N8313" s="18">
        <f>YEAR(Tabela3[[#This Row],[DATA]])</f>
        <v>2023</v>
      </c>
    </row>
    <row r="8314" spans="2:14">
      <c r="B8314" s="1">
        <v>45090</v>
      </c>
      <c r="C8314">
        <v>15685</v>
      </c>
      <c r="D8314">
        <f>COUNTIF(C$4:C8314,Tabela3[[#This Row],[COMANDA]])</f>
        <v>1</v>
      </c>
      <c r="E8314" t="s">
        <v>90</v>
      </c>
      <c r="F8314" t="s">
        <v>98</v>
      </c>
      <c r="G8314" t="s">
        <v>8</v>
      </c>
      <c r="H8314" t="s">
        <v>84</v>
      </c>
      <c r="I8314" s="2">
        <v>1</v>
      </c>
      <c r="J8314" t="s">
        <v>11</v>
      </c>
      <c r="K8314" s="21">
        <f>INDEX(LISTAS!$H:$Q,MATCH(BASE!H8314,LISTAS!$G:$G,0),MATCH(BASE!J8314,LISTAS!$H$3:$Q$3,0))*Tabela3[[#This Row],[QUANTIDADE]]</f>
        <v>16</v>
      </c>
      <c r="L8314" s="2" t="str">
        <f>TEXT(Tabela3[[#This Row],[DATA]],"MM")</f>
        <v>06</v>
      </c>
      <c r="M8314" s="2">
        <f>WEEKNUM(Tabela3[[#This Row],[DATA]])</f>
        <v>24</v>
      </c>
      <c r="N8314" s="18">
        <f>YEAR(Tabela3[[#This Row],[DATA]])</f>
        <v>2023</v>
      </c>
    </row>
    <row r="8315" spans="2:14">
      <c r="B8315" s="1">
        <v>45090</v>
      </c>
      <c r="C8315">
        <v>15686</v>
      </c>
      <c r="D8315">
        <f>COUNTIF(C$4:C8315,Tabela3[[#This Row],[COMANDA]])</f>
        <v>1</v>
      </c>
      <c r="E8315" t="s">
        <v>89</v>
      </c>
      <c r="F8315" t="s">
        <v>556</v>
      </c>
      <c r="G8315" t="s">
        <v>8</v>
      </c>
      <c r="H8315" t="s">
        <v>206</v>
      </c>
      <c r="I8315" s="2">
        <v>2</v>
      </c>
      <c r="J8315" t="s">
        <v>12</v>
      </c>
      <c r="K8315" s="21">
        <f>INDEX(LISTAS!$H:$Q,MATCH(BASE!H8315,LISTAS!$G:$G,0),MATCH(BASE!J8315,LISTAS!$H$3:$Q$3,0))*Tabela3[[#This Row],[QUANTIDADE]]</f>
        <v>32.4</v>
      </c>
      <c r="L8315" s="2" t="str">
        <f>TEXT(Tabela3[[#This Row],[DATA]],"MM")</f>
        <v>06</v>
      </c>
      <c r="M8315" s="2">
        <f>WEEKNUM(Tabela3[[#This Row],[DATA]])</f>
        <v>24</v>
      </c>
      <c r="N8315" s="18">
        <f>YEAR(Tabela3[[#This Row],[DATA]])</f>
        <v>2023</v>
      </c>
    </row>
    <row r="8316" spans="2:14">
      <c r="B8316" s="1">
        <v>45090</v>
      </c>
      <c r="C8316">
        <v>15686</v>
      </c>
      <c r="D8316">
        <f>COUNTIF(C$4:C8316,Tabela3[[#This Row],[COMANDA]])</f>
        <v>2</v>
      </c>
      <c r="E8316" t="s">
        <v>89</v>
      </c>
      <c r="F8316" t="s">
        <v>556</v>
      </c>
      <c r="G8316" t="s">
        <v>61</v>
      </c>
      <c r="H8316" t="s">
        <v>163</v>
      </c>
      <c r="I8316" s="2">
        <v>1</v>
      </c>
      <c r="J8316" t="s">
        <v>11</v>
      </c>
      <c r="K8316" s="21">
        <f>INDEX(LISTAS!$H:$Q,MATCH(BASE!H8316,LISTAS!$G:$G,0),MATCH(BASE!J8316,LISTAS!$H$3:$Q$3,0))*Tabela3[[#This Row],[QUANTIDADE]]</f>
        <v>4</v>
      </c>
      <c r="L8316" s="2" t="str">
        <f>TEXT(Tabela3[[#This Row],[DATA]],"MM")</f>
        <v>06</v>
      </c>
      <c r="M8316" s="2">
        <f>WEEKNUM(Tabela3[[#This Row],[DATA]])</f>
        <v>24</v>
      </c>
      <c r="N8316" s="18">
        <f>YEAR(Tabela3[[#This Row],[DATA]])</f>
        <v>2023</v>
      </c>
    </row>
    <row r="8317" spans="2:14">
      <c r="B8317" s="1">
        <v>45090</v>
      </c>
      <c r="C8317">
        <v>15687</v>
      </c>
      <c r="D8317">
        <f>COUNTIF(C$4:C8317,Tabela3[[#This Row],[COMANDA]])</f>
        <v>1</v>
      </c>
      <c r="E8317" t="s">
        <v>89</v>
      </c>
      <c r="F8317" t="s">
        <v>98</v>
      </c>
      <c r="G8317" t="s">
        <v>8</v>
      </c>
      <c r="H8317" t="s">
        <v>204</v>
      </c>
      <c r="I8317" s="2">
        <v>1</v>
      </c>
      <c r="J8317" t="s">
        <v>11</v>
      </c>
      <c r="K8317" s="21">
        <f>INDEX(LISTAS!$H:$Q,MATCH(BASE!H8317,LISTAS!$G:$G,0),MATCH(BASE!J8317,LISTAS!$H$3:$Q$3,0))*Tabela3[[#This Row],[QUANTIDADE]]</f>
        <v>18</v>
      </c>
      <c r="L8317" s="2" t="str">
        <f>TEXT(Tabela3[[#This Row],[DATA]],"MM")</f>
        <v>06</v>
      </c>
      <c r="M8317" s="2">
        <f>WEEKNUM(Tabela3[[#This Row],[DATA]])</f>
        <v>24</v>
      </c>
      <c r="N8317" s="18">
        <f>YEAR(Tabela3[[#This Row],[DATA]])</f>
        <v>2023</v>
      </c>
    </row>
    <row r="8318" spans="2:14">
      <c r="B8318" s="1">
        <v>45090</v>
      </c>
      <c r="C8318">
        <v>15688</v>
      </c>
      <c r="D8318">
        <f>COUNTIF(C$4:C8318,Tabela3[[#This Row],[COMANDA]])</f>
        <v>1</v>
      </c>
      <c r="E8318" t="s">
        <v>90</v>
      </c>
      <c r="F8318" t="s">
        <v>99</v>
      </c>
      <c r="G8318" t="s">
        <v>8</v>
      </c>
      <c r="H8318" t="s">
        <v>206</v>
      </c>
      <c r="I8318" s="2">
        <v>1</v>
      </c>
      <c r="J8318" t="s">
        <v>11</v>
      </c>
      <c r="K8318" s="21">
        <f>INDEX(LISTAS!$H:$Q,MATCH(BASE!H8318,LISTAS!$G:$G,0),MATCH(BASE!J8318,LISTAS!$H$3:$Q$3,0))*Tabela3[[#This Row],[QUANTIDADE]]</f>
        <v>18</v>
      </c>
      <c r="L8318" s="2" t="str">
        <f>TEXT(Tabela3[[#This Row],[DATA]],"MM")</f>
        <v>06</v>
      </c>
      <c r="M8318" s="2">
        <f>WEEKNUM(Tabela3[[#This Row],[DATA]])</f>
        <v>24</v>
      </c>
      <c r="N8318" s="18">
        <f>YEAR(Tabela3[[#This Row],[DATA]])</f>
        <v>2023</v>
      </c>
    </row>
    <row r="8319" spans="2:14">
      <c r="B8319" s="1">
        <v>45090</v>
      </c>
      <c r="C8319">
        <v>15688</v>
      </c>
      <c r="D8319">
        <f>COUNTIF(C$4:C8319,Tabela3[[#This Row],[COMANDA]])</f>
        <v>2</v>
      </c>
      <c r="E8319" t="s">
        <v>90</v>
      </c>
      <c r="F8319" t="s">
        <v>99</v>
      </c>
      <c r="G8319" t="s">
        <v>9</v>
      </c>
      <c r="H8319" t="s">
        <v>55</v>
      </c>
      <c r="I8319" s="2">
        <v>1</v>
      </c>
      <c r="J8319" t="s">
        <v>11</v>
      </c>
      <c r="K8319" s="21">
        <f>INDEX(LISTAS!$H:$Q,MATCH(BASE!H8319,LISTAS!$G:$G,0),MATCH(BASE!J8319,LISTAS!$H$3:$Q$3,0))*Tabela3[[#This Row],[QUANTIDADE]]</f>
        <v>3</v>
      </c>
      <c r="L8319" s="2" t="str">
        <f>TEXT(Tabela3[[#This Row],[DATA]],"MM")</f>
        <v>06</v>
      </c>
      <c r="M8319" s="2">
        <f>WEEKNUM(Tabela3[[#This Row],[DATA]])</f>
        <v>24</v>
      </c>
      <c r="N8319" s="18">
        <f>YEAR(Tabela3[[#This Row],[DATA]])</f>
        <v>2023</v>
      </c>
    </row>
    <row r="8320" spans="2:14">
      <c r="B8320" s="1">
        <v>45090</v>
      </c>
      <c r="C8320">
        <v>15689</v>
      </c>
      <c r="D8320">
        <f>COUNTIF(C$4:C8320,Tabela3[[#This Row],[COMANDA]])</f>
        <v>1</v>
      </c>
      <c r="E8320" t="s">
        <v>90</v>
      </c>
      <c r="F8320" t="s">
        <v>100</v>
      </c>
      <c r="G8320" t="s">
        <v>8</v>
      </c>
      <c r="H8320" t="s">
        <v>47</v>
      </c>
      <c r="I8320" s="2">
        <v>1</v>
      </c>
      <c r="J8320" t="s">
        <v>11</v>
      </c>
      <c r="K8320" s="21">
        <f>INDEX(LISTAS!$H:$Q,MATCH(BASE!H8320,LISTAS!$G:$G,0),MATCH(BASE!J8320,LISTAS!$H$3:$Q$3,0))*Tabela3[[#This Row],[QUANTIDADE]]</f>
        <v>16</v>
      </c>
      <c r="L8320" s="2" t="str">
        <f>TEXT(Tabela3[[#This Row],[DATA]],"MM")</f>
        <v>06</v>
      </c>
      <c r="M8320" s="2">
        <f>WEEKNUM(Tabela3[[#This Row],[DATA]])</f>
        <v>24</v>
      </c>
      <c r="N8320" s="18">
        <f>YEAR(Tabela3[[#This Row],[DATA]])</f>
        <v>2023</v>
      </c>
    </row>
    <row r="8321" spans="2:14">
      <c r="B8321" s="1">
        <v>45090</v>
      </c>
      <c r="C8321">
        <v>15689</v>
      </c>
      <c r="D8321">
        <f>COUNTIF(C$4:C8321,Tabela3[[#This Row],[COMANDA]])</f>
        <v>2</v>
      </c>
      <c r="E8321" t="s">
        <v>90</v>
      </c>
      <c r="F8321" t="s">
        <v>100</v>
      </c>
      <c r="G8321" t="s">
        <v>9</v>
      </c>
      <c r="H8321" t="s">
        <v>138</v>
      </c>
      <c r="I8321" s="2">
        <v>1</v>
      </c>
      <c r="J8321" t="s">
        <v>11</v>
      </c>
      <c r="K8321" s="21">
        <f>INDEX(LISTAS!$H:$Q,MATCH(BASE!H8321,LISTAS!$G:$G,0),MATCH(BASE!J8321,LISTAS!$H$3:$Q$3,0))*Tabela3[[#This Row],[QUANTIDADE]]</f>
        <v>4</v>
      </c>
      <c r="L8321" s="2" t="str">
        <f>TEXT(Tabela3[[#This Row],[DATA]],"MM")</f>
        <v>06</v>
      </c>
      <c r="M8321" s="2">
        <f>WEEKNUM(Tabela3[[#This Row],[DATA]])</f>
        <v>24</v>
      </c>
      <c r="N8321" s="18">
        <f>YEAR(Tabela3[[#This Row],[DATA]])</f>
        <v>2023</v>
      </c>
    </row>
    <row r="8322" spans="2:14">
      <c r="B8322" s="1">
        <v>45090</v>
      </c>
      <c r="C8322">
        <v>15690</v>
      </c>
      <c r="D8322">
        <f>COUNTIF(C$4:C8322,Tabela3[[#This Row],[COMANDA]])</f>
        <v>1</v>
      </c>
      <c r="E8322" t="s">
        <v>90</v>
      </c>
      <c r="F8322" t="s">
        <v>99</v>
      </c>
      <c r="G8322" t="s">
        <v>8</v>
      </c>
      <c r="H8322" t="s">
        <v>40</v>
      </c>
      <c r="I8322" s="2">
        <v>1</v>
      </c>
      <c r="J8322" t="s">
        <v>11</v>
      </c>
      <c r="K8322" s="21">
        <f>INDEX(LISTAS!$H:$Q,MATCH(BASE!H8322,LISTAS!$G:$G,0),MATCH(BASE!J8322,LISTAS!$H$3:$Q$3,0))*Tabela3[[#This Row],[QUANTIDADE]]</f>
        <v>14</v>
      </c>
      <c r="L8322" s="2" t="str">
        <f>TEXT(Tabela3[[#This Row],[DATA]],"MM")</f>
        <v>06</v>
      </c>
      <c r="M8322" s="2">
        <f>WEEKNUM(Tabela3[[#This Row],[DATA]])</f>
        <v>24</v>
      </c>
      <c r="N8322" s="18">
        <f>YEAR(Tabela3[[#This Row],[DATA]])</f>
        <v>2023</v>
      </c>
    </row>
    <row r="8323" spans="2:14">
      <c r="B8323" s="1">
        <v>45090</v>
      </c>
      <c r="C8323">
        <v>15690</v>
      </c>
      <c r="D8323">
        <f>COUNTIF(C$4:C8323,Tabela3[[#This Row],[COMANDA]])</f>
        <v>2</v>
      </c>
      <c r="E8323" t="s">
        <v>90</v>
      </c>
      <c r="F8323" t="s">
        <v>99</v>
      </c>
      <c r="G8323" t="s">
        <v>8</v>
      </c>
      <c r="H8323" t="s">
        <v>42</v>
      </c>
      <c r="I8323" s="2">
        <v>1</v>
      </c>
      <c r="J8323" t="s">
        <v>11</v>
      </c>
      <c r="K8323" s="21">
        <f>INDEX(LISTAS!$H:$Q,MATCH(BASE!H8323,LISTAS!$G:$G,0),MATCH(BASE!J8323,LISTAS!$H$3:$Q$3,0))*Tabela3[[#This Row],[QUANTIDADE]]</f>
        <v>16</v>
      </c>
      <c r="L8323" s="2" t="str">
        <f>TEXT(Tabela3[[#This Row],[DATA]],"MM")</f>
        <v>06</v>
      </c>
      <c r="M8323" s="2">
        <f>WEEKNUM(Tabela3[[#This Row],[DATA]])</f>
        <v>24</v>
      </c>
      <c r="N8323" s="18">
        <f>YEAR(Tabela3[[#This Row],[DATA]])</f>
        <v>2023</v>
      </c>
    </row>
    <row r="8324" spans="2:14">
      <c r="B8324" s="1">
        <v>45090</v>
      </c>
      <c r="C8324">
        <v>15690</v>
      </c>
      <c r="D8324">
        <f>COUNTIF(C$4:C8324,Tabela3[[#This Row],[COMANDA]])</f>
        <v>3</v>
      </c>
      <c r="E8324" t="s">
        <v>90</v>
      </c>
      <c r="F8324" t="s">
        <v>99</v>
      </c>
      <c r="G8324" t="s">
        <v>8</v>
      </c>
      <c r="H8324" t="s">
        <v>203</v>
      </c>
      <c r="I8324" s="2">
        <v>1</v>
      </c>
      <c r="J8324" t="s">
        <v>11</v>
      </c>
      <c r="K8324" s="21">
        <f>INDEX(LISTAS!$H:$Q,MATCH(BASE!H8324,LISTAS!$G:$G,0),MATCH(BASE!J8324,LISTAS!$H$3:$Q$3,0))*Tabela3[[#This Row],[QUANTIDADE]]</f>
        <v>20</v>
      </c>
      <c r="L8324" s="2" t="str">
        <f>TEXT(Tabela3[[#This Row],[DATA]],"MM")</f>
        <v>06</v>
      </c>
      <c r="M8324" s="2">
        <f>WEEKNUM(Tabela3[[#This Row],[DATA]])</f>
        <v>24</v>
      </c>
      <c r="N8324" s="18">
        <f>YEAR(Tabela3[[#This Row],[DATA]])</f>
        <v>2023</v>
      </c>
    </row>
    <row r="8325" spans="2:14">
      <c r="B8325" s="1">
        <v>45090</v>
      </c>
      <c r="C8325">
        <v>15691</v>
      </c>
      <c r="D8325">
        <f>COUNTIF(C$4:C8325,Tabela3[[#This Row],[COMANDA]])</f>
        <v>1</v>
      </c>
      <c r="E8325" t="s">
        <v>90</v>
      </c>
      <c r="F8325" t="s">
        <v>98</v>
      </c>
      <c r="G8325" t="s">
        <v>8</v>
      </c>
      <c r="H8325" t="s">
        <v>204</v>
      </c>
      <c r="I8325" s="2">
        <v>1</v>
      </c>
      <c r="J8325" t="s">
        <v>11</v>
      </c>
      <c r="K8325" s="21">
        <f>INDEX(LISTAS!$H:$Q,MATCH(BASE!H8325,LISTAS!$G:$G,0),MATCH(BASE!J8325,LISTAS!$H$3:$Q$3,0))*Tabela3[[#This Row],[QUANTIDADE]]</f>
        <v>18</v>
      </c>
      <c r="L8325" s="2" t="str">
        <f>TEXT(Tabela3[[#This Row],[DATA]],"MM")</f>
        <v>06</v>
      </c>
      <c r="M8325" s="2">
        <f>WEEKNUM(Tabela3[[#This Row],[DATA]])</f>
        <v>24</v>
      </c>
      <c r="N8325" s="18">
        <f>YEAR(Tabela3[[#This Row],[DATA]])</f>
        <v>2023</v>
      </c>
    </row>
    <row r="8326" spans="2:14">
      <c r="B8326" s="1">
        <v>45090</v>
      </c>
      <c r="C8326">
        <v>15691</v>
      </c>
      <c r="D8326">
        <f>COUNTIF(C$4:C8326,Tabela3[[#This Row],[COMANDA]])</f>
        <v>2</v>
      </c>
      <c r="E8326" t="s">
        <v>90</v>
      </c>
      <c r="F8326" t="s">
        <v>98</v>
      </c>
      <c r="G8326" t="s">
        <v>9</v>
      </c>
      <c r="H8326" t="s">
        <v>135</v>
      </c>
      <c r="I8326" s="2">
        <v>1</v>
      </c>
      <c r="J8326" t="s">
        <v>11</v>
      </c>
      <c r="K8326" s="21">
        <f>INDEX(LISTAS!$H:$Q,MATCH(BASE!H8326,LISTAS!$G:$G,0),MATCH(BASE!J8326,LISTAS!$H$3:$Q$3,0))*Tabela3[[#This Row],[QUANTIDADE]]</f>
        <v>4</v>
      </c>
      <c r="L8326" s="2" t="str">
        <f>TEXT(Tabela3[[#This Row],[DATA]],"MM")</f>
        <v>06</v>
      </c>
      <c r="M8326" s="2">
        <f>WEEKNUM(Tabela3[[#This Row],[DATA]])</f>
        <v>24</v>
      </c>
      <c r="N8326" s="18">
        <f>YEAR(Tabela3[[#This Row],[DATA]])</f>
        <v>2023</v>
      </c>
    </row>
    <row r="8327" spans="2:14">
      <c r="B8327" s="1">
        <v>45090</v>
      </c>
      <c r="C8327">
        <v>15692</v>
      </c>
      <c r="D8327">
        <f>COUNTIF(C$4:C8327,Tabela3[[#This Row],[COMANDA]])</f>
        <v>1</v>
      </c>
      <c r="E8327" t="s">
        <v>90</v>
      </c>
      <c r="F8327" t="s">
        <v>99</v>
      </c>
      <c r="G8327" t="s">
        <v>8</v>
      </c>
      <c r="H8327" t="s">
        <v>47</v>
      </c>
      <c r="I8327" s="2">
        <v>1</v>
      </c>
      <c r="J8327" t="s">
        <v>11</v>
      </c>
      <c r="K8327" s="21">
        <f>INDEX(LISTAS!$H:$Q,MATCH(BASE!H8327,LISTAS!$G:$G,0),MATCH(BASE!J8327,LISTAS!$H$3:$Q$3,0))*Tabela3[[#This Row],[QUANTIDADE]]</f>
        <v>16</v>
      </c>
      <c r="L8327" s="2" t="str">
        <f>TEXT(Tabela3[[#This Row],[DATA]],"MM")</f>
        <v>06</v>
      </c>
      <c r="M8327" s="2">
        <f>WEEKNUM(Tabela3[[#This Row],[DATA]])</f>
        <v>24</v>
      </c>
      <c r="N8327" s="18">
        <f>YEAR(Tabela3[[#This Row],[DATA]])</f>
        <v>2023</v>
      </c>
    </row>
    <row r="8328" spans="2:14">
      <c r="B8328" s="1">
        <v>45090</v>
      </c>
      <c r="C8328">
        <v>15693</v>
      </c>
      <c r="D8328">
        <f>COUNTIF(C$4:C8328,Tabela3[[#This Row],[COMANDA]])</f>
        <v>1</v>
      </c>
      <c r="E8328" t="s">
        <v>90</v>
      </c>
      <c r="F8328" t="s">
        <v>99</v>
      </c>
      <c r="G8328" t="s">
        <v>8</v>
      </c>
      <c r="H8328" t="s">
        <v>202</v>
      </c>
      <c r="I8328" s="2">
        <v>1</v>
      </c>
      <c r="J8328" t="s">
        <v>11</v>
      </c>
      <c r="K8328" s="21">
        <f>INDEX(LISTAS!$H:$Q,MATCH(BASE!H8328,LISTAS!$G:$G,0),MATCH(BASE!J8328,LISTAS!$H$3:$Q$3,0))*Tabela3[[#This Row],[QUANTIDADE]]</f>
        <v>20</v>
      </c>
      <c r="L8328" s="2" t="str">
        <f>TEXT(Tabela3[[#This Row],[DATA]],"MM")</f>
        <v>06</v>
      </c>
      <c r="M8328" s="2">
        <f>WEEKNUM(Tabela3[[#This Row],[DATA]])</f>
        <v>24</v>
      </c>
      <c r="N8328" s="18">
        <f>YEAR(Tabela3[[#This Row],[DATA]])</f>
        <v>2023</v>
      </c>
    </row>
    <row r="8329" spans="2:14">
      <c r="B8329" s="1">
        <v>45090</v>
      </c>
      <c r="C8329">
        <v>15693</v>
      </c>
      <c r="D8329">
        <f>COUNTIF(C$4:C8329,Tabela3[[#This Row],[COMANDA]])</f>
        <v>2</v>
      </c>
      <c r="E8329" t="s">
        <v>90</v>
      </c>
      <c r="F8329" t="s">
        <v>99</v>
      </c>
      <c r="G8329" t="s">
        <v>9</v>
      </c>
      <c r="H8329" t="s">
        <v>59</v>
      </c>
      <c r="I8329" s="2">
        <v>1</v>
      </c>
      <c r="J8329" t="s">
        <v>11</v>
      </c>
      <c r="K8329" s="21">
        <f>INDEX(LISTAS!$H:$Q,MATCH(BASE!H8329,LISTAS!$G:$G,0),MATCH(BASE!J8329,LISTAS!$H$3:$Q$3,0))*Tabela3[[#This Row],[QUANTIDADE]]</f>
        <v>3</v>
      </c>
      <c r="L8329" s="2" t="str">
        <f>TEXT(Tabela3[[#This Row],[DATA]],"MM")</f>
        <v>06</v>
      </c>
      <c r="M8329" s="2">
        <f>WEEKNUM(Tabela3[[#This Row],[DATA]])</f>
        <v>24</v>
      </c>
      <c r="N8329" s="18">
        <f>YEAR(Tabela3[[#This Row],[DATA]])</f>
        <v>2023</v>
      </c>
    </row>
    <row r="8330" spans="2:14">
      <c r="B8330" s="1">
        <v>45090</v>
      </c>
      <c r="C8330">
        <v>15694</v>
      </c>
      <c r="D8330">
        <f>COUNTIF(C$4:C8330,Tabela3[[#This Row],[COMANDA]])</f>
        <v>1</v>
      </c>
      <c r="E8330" t="s">
        <v>90</v>
      </c>
      <c r="F8330" t="s">
        <v>99</v>
      </c>
      <c r="G8330" t="s">
        <v>8</v>
      </c>
      <c r="H8330" t="s">
        <v>202</v>
      </c>
      <c r="I8330" s="2">
        <v>1</v>
      </c>
      <c r="J8330" t="s">
        <v>11</v>
      </c>
      <c r="K8330" s="21">
        <f>INDEX(LISTAS!$H:$Q,MATCH(BASE!H8330,LISTAS!$G:$G,0),MATCH(BASE!J8330,LISTAS!$H$3:$Q$3,0))*Tabela3[[#This Row],[QUANTIDADE]]</f>
        <v>20</v>
      </c>
      <c r="L8330" s="2" t="str">
        <f>TEXT(Tabela3[[#This Row],[DATA]],"MM")</f>
        <v>06</v>
      </c>
      <c r="M8330" s="2">
        <f>WEEKNUM(Tabela3[[#This Row],[DATA]])</f>
        <v>24</v>
      </c>
      <c r="N8330" s="18">
        <f>YEAR(Tabela3[[#This Row],[DATA]])</f>
        <v>2023</v>
      </c>
    </row>
    <row r="8331" spans="2:14">
      <c r="B8331" s="1">
        <v>45090</v>
      </c>
      <c r="C8331">
        <v>15694</v>
      </c>
      <c r="D8331">
        <f>COUNTIF(C$4:C8331,Tabela3[[#This Row],[COMANDA]])</f>
        <v>2</v>
      </c>
      <c r="E8331" t="s">
        <v>90</v>
      </c>
      <c r="F8331" t="s">
        <v>99</v>
      </c>
      <c r="G8331" t="s">
        <v>9</v>
      </c>
      <c r="H8331" t="s">
        <v>138</v>
      </c>
      <c r="I8331" s="2">
        <v>1</v>
      </c>
      <c r="J8331" t="s">
        <v>11</v>
      </c>
      <c r="K8331" s="21">
        <f>INDEX(LISTAS!$H:$Q,MATCH(BASE!H8331,LISTAS!$G:$G,0),MATCH(BASE!J8331,LISTAS!$H$3:$Q$3,0))*Tabela3[[#This Row],[QUANTIDADE]]</f>
        <v>4</v>
      </c>
      <c r="L8331" s="2" t="str">
        <f>TEXT(Tabela3[[#This Row],[DATA]],"MM")</f>
        <v>06</v>
      </c>
      <c r="M8331" s="2">
        <f>WEEKNUM(Tabela3[[#This Row],[DATA]])</f>
        <v>24</v>
      </c>
      <c r="N8331" s="18">
        <f>YEAR(Tabela3[[#This Row],[DATA]])</f>
        <v>2023</v>
      </c>
    </row>
    <row r="8332" spans="2:14">
      <c r="B8332" s="1">
        <v>45090</v>
      </c>
      <c r="C8332">
        <v>15695</v>
      </c>
      <c r="D8332">
        <f>COUNTIF(C$4:C8332,Tabela3[[#This Row],[COMANDA]])</f>
        <v>1</v>
      </c>
      <c r="E8332" t="s">
        <v>90</v>
      </c>
      <c r="F8332" t="s">
        <v>98</v>
      </c>
      <c r="G8332" t="s">
        <v>8</v>
      </c>
      <c r="H8332" t="s">
        <v>204</v>
      </c>
      <c r="I8332" s="2">
        <v>2</v>
      </c>
      <c r="J8332" t="s">
        <v>11</v>
      </c>
      <c r="K8332" s="21">
        <f>INDEX(LISTAS!$H:$Q,MATCH(BASE!H8332,LISTAS!$G:$G,0),MATCH(BASE!J8332,LISTAS!$H$3:$Q$3,0))*Tabela3[[#This Row],[QUANTIDADE]]</f>
        <v>36</v>
      </c>
      <c r="L8332" s="2" t="str">
        <f>TEXT(Tabela3[[#This Row],[DATA]],"MM")</f>
        <v>06</v>
      </c>
      <c r="M8332" s="2">
        <f>WEEKNUM(Tabela3[[#This Row],[DATA]])</f>
        <v>24</v>
      </c>
      <c r="N8332" s="18">
        <f>YEAR(Tabela3[[#This Row],[DATA]])</f>
        <v>2023</v>
      </c>
    </row>
    <row r="8333" spans="2:14">
      <c r="B8333" s="1">
        <v>45090</v>
      </c>
      <c r="C8333">
        <v>15695</v>
      </c>
      <c r="D8333">
        <f>COUNTIF(C$4:C8333,Tabela3[[#This Row],[COMANDA]])</f>
        <v>2</v>
      </c>
      <c r="E8333" t="s">
        <v>90</v>
      </c>
      <c r="F8333" t="s">
        <v>98</v>
      </c>
      <c r="G8333" t="s">
        <v>9</v>
      </c>
      <c r="H8333" t="s">
        <v>154</v>
      </c>
      <c r="I8333" s="2">
        <v>1</v>
      </c>
      <c r="J8333" t="s">
        <v>11</v>
      </c>
      <c r="K8333" s="21">
        <f>INDEX(LISTAS!$H:$Q,MATCH(BASE!H8333,LISTAS!$G:$G,0),MATCH(BASE!J8333,LISTAS!$H$3:$Q$3,0))*Tabela3[[#This Row],[QUANTIDADE]]</f>
        <v>6</v>
      </c>
      <c r="L8333" s="2" t="str">
        <f>TEXT(Tabela3[[#This Row],[DATA]],"MM")</f>
        <v>06</v>
      </c>
      <c r="M8333" s="2">
        <f>WEEKNUM(Tabela3[[#This Row],[DATA]])</f>
        <v>24</v>
      </c>
      <c r="N8333" s="18">
        <f>YEAR(Tabela3[[#This Row],[DATA]])</f>
        <v>2023</v>
      </c>
    </row>
    <row r="8334" spans="2:14">
      <c r="B8334" s="1">
        <v>45090</v>
      </c>
      <c r="C8334">
        <v>15695</v>
      </c>
      <c r="D8334">
        <f>COUNTIF(C$4:C8334,Tabela3[[#This Row],[COMANDA]])</f>
        <v>3</v>
      </c>
      <c r="E8334" t="s">
        <v>90</v>
      </c>
      <c r="F8334" t="s">
        <v>98</v>
      </c>
      <c r="G8334" t="s">
        <v>9</v>
      </c>
      <c r="H8334" t="s">
        <v>132</v>
      </c>
      <c r="I8334" s="2">
        <v>1</v>
      </c>
      <c r="J8334" t="s">
        <v>11</v>
      </c>
      <c r="K8334" s="21">
        <f>INDEX(LISTAS!$H:$Q,MATCH(BASE!H8334,LISTAS!$G:$G,0),MATCH(BASE!J8334,LISTAS!$H$3:$Q$3,0))*Tabela3[[#This Row],[QUANTIDADE]]</f>
        <v>3</v>
      </c>
      <c r="L8334" s="2" t="str">
        <f>TEXT(Tabela3[[#This Row],[DATA]],"MM")</f>
        <v>06</v>
      </c>
      <c r="M8334" s="2">
        <f>WEEKNUM(Tabela3[[#This Row],[DATA]])</f>
        <v>24</v>
      </c>
      <c r="N8334" s="18">
        <f>YEAR(Tabela3[[#This Row],[DATA]])</f>
        <v>2023</v>
      </c>
    </row>
    <row r="8335" spans="2:14">
      <c r="B8335" s="1">
        <v>45090</v>
      </c>
      <c r="C8335">
        <v>15696</v>
      </c>
      <c r="D8335">
        <f>COUNTIF(C$4:C8335,Tabela3[[#This Row],[COMANDA]])</f>
        <v>1</v>
      </c>
      <c r="E8335" t="s">
        <v>90</v>
      </c>
      <c r="G8335" t="s">
        <v>8</v>
      </c>
      <c r="H8335" t="s">
        <v>203</v>
      </c>
      <c r="I8335" s="2">
        <v>1</v>
      </c>
      <c r="J8335" t="s">
        <v>11</v>
      </c>
      <c r="K8335" s="21">
        <f>INDEX(LISTAS!$H:$Q,MATCH(BASE!H8335,LISTAS!$G:$G,0),MATCH(BASE!J8335,LISTAS!$H$3:$Q$3,0))*Tabela3[[#This Row],[QUANTIDADE]]</f>
        <v>20</v>
      </c>
      <c r="L8335" s="2" t="str">
        <f>TEXT(Tabela3[[#This Row],[DATA]],"MM")</f>
        <v>06</v>
      </c>
      <c r="M8335" s="2">
        <f>WEEKNUM(Tabela3[[#This Row],[DATA]])</f>
        <v>24</v>
      </c>
      <c r="N8335" s="18">
        <f>YEAR(Tabela3[[#This Row],[DATA]])</f>
        <v>2023</v>
      </c>
    </row>
    <row r="8336" spans="2:14">
      <c r="B8336" s="1">
        <v>45090</v>
      </c>
      <c r="C8336">
        <v>15696</v>
      </c>
      <c r="D8336">
        <f>COUNTIF(C$4:C8336,Tabela3[[#This Row],[COMANDA]])</f>
        <v>2</v>
      </c>
      <c r="E8336" t="s">
        <v>90</v>
      </c>
      <c r="G8336" t="s">
        <v>8</v>
      </c>
      <c r="H8336" t="s">
        <v>202</v>
      </c>
      <c r="I8336" s="2">
        <v>1</v>
      </c>
      <c r="J8336" t="s">
        <v>11</v>
      </c>
      <c r="K8336" s="21">
        <f>INDEX(LISTAS!$H:$Q,MATCH(BASE!H8336,LISTAS!$G:$G,0),MATCH(BASE!J8336,LISTAS!$H$3:$Q$3,0))*Tabela3[[#This Row],[QUANTIDADE]]</f>
        <v>20</v>
      </c>
      <c r="L8336" s="2" t="str">
        <f>TEXT(Tabela3[[#This Row],[DATA]],"MM")</f>
        <v>06</v>
      </c>
      <c r="M8336" s="2">
        <f>WEEKNUM(Tabela3[[#This Row],[DATA]])</f>
        <v>24</v>
      </c>
      <c r="N8336" s="18">
        <f>YEAR(Tabela3[[#This Row],[DATA]])</f>
        <v>2023</v>
      </c>
    </row>
    <row r="8337" spans="2:14">
      <c r="B8337" s="1">
        <v>45090</v>
      </c>
      <c r="C8337">
        <v>15696</v>
      </c>
      <c r="D8337">
        <f>COUNTIF(C$4:C8337,Tabela3[[#This Row],[COMANDA]])</f>
        <v>3</v>
      </c>
      <c r="E8337" t="s">
        <v>90</v>
      </c>
      <c r="G8337" t="s">
        <v>61</v>
      </c>
      <c r="H8337" t="s">
        <v>199</v>
      </c>
      <c r="I8337" s="2">
        <v>1</v>
      </c>
      <c r="J8337" t="s">
        <v>11</v>
      </c>
      <c r="K8337" s="21">
        <f>INDEX(LISTAS!$H:$Q,MATCH(BASE!H8337,LISTAS!$G:$G,0),MATCH(BASE!J8337,LISTAS!$H$3:$Q$3,0))*Tabela3[[#This Row],[QUANTIDADE]]</f>
        <v>1</v>
      </c>
      <c r="L8337" s="2" t="str">
        <f>TEXT(Tabela3[[#This Row],[DATA]],"MM")</f>
        <v>06</v>
      </c>
      <c r="M8337" s="2">
        <f>WEEKNUM(Tabela3[[#This Row],[DATA]])</f>
        <v>24</v>
      </c>
      <c r="N8337" s="18">
        <f>YEAR(Tabela3[[#This Row],[DATA]])</f>
        <v>2023</v>
      </c>
    </row>
    <row r="8338" spans="2:14">
      <c r="B8338" s="1">
        <v>45090</v>
      </c>
      <c r="C8338">
        <v>15696</v>
      </c>
      <c r="D8338">
        <f>COUNTIF(C$4:C8338,Tabela3[[#This Row],[COMANDA]])</f>
        <v>4</v>
      </c>
      <c r="E8338" t="s">
        <v>90</v>
      </c>
      <c r="G8338" t="s">
        <v>9</v>
      </c>
      <c r="H8338" t="s">
        <v>474</v>
      </c>
      <c r="I8338" s="2">
        <v>1</v>
      </c>
      <c r="J8338" t="s">
        <v>11</v>
      </c>
      <c r="K8338" s="21">
        <f>INDEX(LISTAS!$H:$Q,MATCH(BASE!H8338,LISTAS!$G:$G,0),MATCH(BASE!J8338,LISTAS!$H$3:$Q$3,0))*Tabela3[[#This Row],[QUANTIDADE]]</f>
        <v>5</v>
      </c>
      <c r="L8338" s="2" t="str">
        <f>TEXT(Tabela3[[#This Row],[DATA]],"MM")</f>
        <v>06</v>
      </c>
      <c r="M8338" s="2">
        <f>WEEKNUM(Tabela3[[#This Row],[DATA]])</f>
        <v>24</v>
      </c>
      <c r="N8338" s="18">
        <f>YEAR(Tabela3[[#This Row],[DATA]])</f>
        <v>2023</v>
      </c>
    </row>
    <row r="8339" spans="2:14">
      <c r="B8339" s="1">
        <v>45090</v>
      </c>
      <c r="C8339">
        <v>15696</v>
      </c>
      <c r="D8339">
        <f>COUNTIF(C$4:C8339,Tabela3[[#This Row],[COMANDA]])</f>
        <v>5</v>
      </c>
      <c r="E8339" t="s">
        <v>90</v>
      </c>
      <c r="G8339" t="s">
        <v>9</v>
      </c>
      <c r="H8339" t="s">
        <v>464</v>
      </c>
      <c r="I8339" s="2">
        <v>1</v>
      </c>
      <c r="J8339" t="s">
        <v>11</v>
      </c>
      <c r="K8339" s="21">
        <f>INDEX(LISTAS!$H:$Q,MATCH(BASE!H8339,LISTAS!$G:$G,0),MATCH(BASE!J8339,LISTAS!$H$3:$Q$3,0))*Tabela3[[#This Row],[QUANTIDADE]]</f>
        <v>5</v>
      </c>
      <c r="L8339" s="2" t="str">
        <f>TEXT(Tabela3[[#This Row],[DATA]],"MM")</f>
        <v>06</v>
      </c>
      <c r="M8339" s="2">
        <f>WEEKNUM(Tabela3[[#This Row],[DATA]])</f>
        <v>24</v>
      </c>
      <c r="N8339" s="18">
        <f>YEAR(Tabela3[[#This Row],[DATA]])</f>
        <v>2023</v>
      </c>
    </row>
    <row r="8340" spans="2:14">
      <c r="B8340" s="1">
        <v>45090</v>
      </c>
      <c r="C8340" t="s">
        <v>558</v>
      </c>
      <c r="D8340">
        <f>COUNTIF(C$4:C8340,Tabela3[[#This Row],[COMANDA]])</f>
        <v>1</v>
      </c>
      <c r="E8340" t="s">
        <v>1</v>
      </c>
      <c r="F8340" t="s">
        <v>98</v>
      </c>
      <c r="G8340" t="s">
        <v>63</v>
      </c>
      <c r="H8340" t="s">
        <v>179</v>
      </c>
      <c r="I8340" s="2">
        <v>2</v>
      </c>
      <c r="J8340" t="s">
        <v>11</v>
      </c>
      <c r="K8340" s="21">
        <f>INDEX(LISTAS!$H:$Q,MATCH(BASE!H8340,LISTAS!$G:$G,0),MATCH(BASE!J8340,LISTAS!$H$3:$Q$3,0))*Tabela3[[#This Row],[QUANTIDADE]]</f>
        <v>13</v>
      </c>
      <c r="L8340" s="2" t="str">
        <f>TEXT(Tabela3[[#This Row],[DATA]],"MM")</f>
        <v>06</v>
      </c>
      <c r="M8340" s="2">
        <f>WEEKNUM(Tabela3[[#This Row],[DATA]])</f>
        <v>24</v>
      </c>
      <c r="N8340" s="18">
        <f>YEAR(Tabela3[[#This Row],[DATA]])</f>
        <v>2023</v>
      </c>
    </row>
    <row r="8341" spans="2:14">
      <c r="B8341" s="1">
        <v>45090</v>
      </c>
      <c r="C8341" t="s">
        <v>558</v>
      </c>
      <c r="D8341">
        <f>COUNTIF(C$4:C8341,Tabela3[[#This Row],[COMANDA]])</f>
        <v>2</v>
      </c>
      <c r="E8341" t="s">
        <v>1</v>
      </c>
      <c r="F8341" t="s">
        <v>98</v>
      </c>
      <c r="G8341" t="s">
        <v>9</v>
      </c>
      <c r="H8341" t="s">
        <v>73</v>
      </c>
      <c r="I8341" s="2">
        <v>1</v>
      </c>
      <c r="J8341" t="s">
        <v>11</v>
      </c>
      <c r="K8341" s="21">
        <f>INDEX(LISTAS!$H:$Q,MATCH(BASE!H8341,LISTAS!$G:$G,0),MATCH(BASE!J8341,LISTAS!$H$3:$Q$3,0))*Tabela3[[#This Row],[QUANTIDADE]]</f>
        <v>4</v>
      </c>
      <c r="L8341" s="2" t="str">
        <f>TEXT(Tabela3[[#This Row],[DATA]],"MM")</f>
        <v>06</v>
      </c>
      <c r="M8341" s="2">
        <f>WEEKNUM(Tabela3[[#This Row],[DATA]])</f>
        <v>24</v>
      </c>
      <c r="N8341" s="18">
        <f>YEAR(Tabela3[[#This Row],[DATA]])</f>
        <v>2023</v>
      </c>
    </row>
    <row r="8342" spans="2:14">
      <c r="B8342" s="1">
        <v>45090</v>
      </c>
      <c r="C8342" t="s">
        <v>558</v>
      </c>
      <c r="D8342">
        <f>COUNTIF(C$4:C8342,Tabela3[[#This Row],[COMANDA]])</f>
        <v>3</v>
      </c>
      <c r="E8342" t="s">
        <v>1</v>
      </c>
      <c r="F8342" t="s">
        <v>98</v>
      </c>
      <c r="G8342" t="s">
        <v>9</v>
      </c>
      <c r="H8342" t="s">
        <v>242</v>
      </c>
      <c r="I8342" s="2">
        <v>1</v>
      </c>
      <c r="J8342" t="s">
        <v>12</v>
      </c>
      <c r="K8342" s="21">
        <f>INDEX(LISTAS!$H:$Q,MATCH(BASE!H8342,LISTAS!$G:$G,0),MATCH(BASE!J8342,LISTAS!$H$3:$Q$3,0))*Tabela3[[#This Row],[QUANTIDADE]]</f>
        <v>6</v>
      </c>
      <c r="L8342" s="2" t="str">
        <f>TEXT(Tabela3[[#This Row],[DATA]],"MM")</f>
        <v>06</v>
      </c>
      <c r="M8342" s="2">
        <f>WEEKNUM(Tabela3[[#This Row],[DATA]])</f>
        <v>24</v>
      </c>
      <c r="N8342" s="18">
        <f>YEAR(Tabela3[[#This Row],[DATA]])</f>
        <v>2023</v>
      </c>
    </row>
    <row r="8343" spans="2:14">
      <c r="B8343" s="1">
        <v>45090</v>
      </c>
      <c r="C8343">
        <v>15697</v>
      </c>
      <c r="D8343">
        <f>COUNTIF(C$4:C8343,Tabela3[[#This Row],[COMANDA]])</f>
        <v>1</v>
      </c>
      <c r="E8343" t="s">
        <v>90</v>
      </c>
      <c r="F8343" t="s">
        <v>99</v>
      </c>
      <c r="G8343" t="s">
        <v>8</v>
      </c>
      <c r="H8343" t="s">
        <v>202</v>
      </c>
      <c r="I8343" s="2">
        <v>1</v>
      </c>
      <c r="J8343" t="s">
        <v>11</v>
      </c>
      <c r="K8343" s="21">
        <f>INDEX(LISTAS!$H:$Q,MATCH(BASE!H8343,LISTAS!$G:$G,0),MATCH(BASE!J8343,LISTAS!$H$3:$Q$3,0))*Tabela3[[#This Row],[QUANTIDADE]]</f>
        <v>20</v>
      </c>
      <c r="L8343" s="2" t="str">
        <f>TEXT(Tabela3[[#This Row],[DATA]],"MM")</f>
        <v>06</v>
      </c>
      <c r="M8343" s="2">
        <f>WEEKNUM(Tabela3[[#This Row],[DATA]])</f>
        <v>24</v>
      </c>
      <c r="N8343" s="18">
        <f>YEAR(Tabela3[[#This Row],[DATA]])</f>
        <v>2023</v>
      </c>
    </row>
    <row r="8344" spans="2:14">
      <c r="B8344" s="1">
        <v>45090</v>
      </c>
      <c r="C8344">
        <v>15697</v>
      </c>
      <c r="D8344">
        <f>COUNTIF(C$4:C8344,Tabela3[[#This Row],[COMANDA]])</f>
        <v>2</v>
      </c>
      <c r="E8344" t="s">
        <v>90</v>
      </c>
      <c r="F8344" t="s">
        <v>99</v>
      </c>
      <c r="G8344" t="s">
        <v>10</v>
      </c>
      <c r="H8344" t="s">
        <v>108</v>
      </c>
      <c r="I8344" s="2">
        <v>2</v>
      </c>
      <c r="J8344" t="s">
        <v>11</v>
      </c>
      <c r="K8344" s="21">
        <f>INDEX(LISTAS!$H:$Q,MATCH(BASE!H8344,LISTAS!$G:$G,0),MATCH(BASE!J8344,LISTAS!$H$3:$Q$3,0))*Tabela3[[#This Row],[QUANTIDADE]]</f>
        <v>5</v>
      </c>
      <c r="L8344" s="2" t="str">
        <f>TEXT(Tabela3[[#This Row],[DATA]],"MM")</f>
        <v>06</v>
      </c>
      <c r="M8344" s="2">
        <f>WEEKNUM(Tabela3[[#This Row],[DATA]])</f>
        <v>24</v>
      </c>
      <c r="N8344" s="18">
        <f>YEAR(Tabela3[[#This Row],[DATA]])</f>
        <v>2023</v>
      </c>
    </row>
    <row r="8345" spans="2:14">
      <c r="B8345" s="1">
        <v>45090</v>
      </c>
      <c r="C8345">
        <v>15697</v>
      </c>
      <c r="D8345">
        <f>COUNTIF(C$4:C8345,Tabela3[[#This Row],[COMANDA]])</f>
        <v>3</v>
      </c>
      <c r="E8345" t="s">
        <v>90</v>
      </c>
      <c r="F8345" t="s">
        <v>99</v>
      </c>
      <c r="G8345" t="s">
        <v>9</v>
      </c>
      <c r="H8345" t="s">
        <v>133</v>
      </c>
      <c r="I8345" s="2">
        <v>1</v>
      </c>
      <c r="J8345" t="s">
        <v>11</v>
      </c>
      <c r="K8345" s="21">
        <f>INDEX(LISTAS!$H:$Q,MATCH(BASE!H8345,LISTAS!$G:$G,0),MATCH(BASE!J8345,LISTAS!$H$3:$Q$3,0))*Tabela3[[#This Row],[QUANTIDADE]]</f>
        <v>6</v>
      </c>
      <c r="L8345" s="2" t="str">
        <f>TEXT(Tabela3[[#This Row],[DATA]],"MM")</f>
        <v>06</v>
      </c>
      <c r="M8345" s="2">
        <f>WEEKNUM(Tabela3[[#This Row],[DATA]])</f>
        <v>24</v>
      </c>
      <c r="N8345" s="18">
        <f>YEAR(Tabela3[[#This Row],[DATA]])</f>
        <v>2023</v>
      </c>
    </row>
    <row r="8346" spans="2:14">
      <c r="B8346" s="1">
        <v>45090</v>
      </c>
      <c r="C8346" t="s">
        <v>558</v>
      </c>
      <c r="D8346">
        <f>COUNTIF(C$4:C8346,Tabela3[[#This Row],[COMANDA]])</f>
        <v>4</v>
      </c>
      <c r="E8346" t="s">
        <v>1</v>
      </c>
      <c r="G8346" t="s">
        <v>10</v>
      </c>
      <c r="H8346" t="s">
        <v>476</v>
      </c>
      <c r="I8346" s="2">
        <v>1</v>
      </c>
      <c r="J8346" t="s">
        <v>11</v>
      </c>
      <c r="K8346" s="21">
        <f>INDEX(LISTAS!$H:$Q,MATCH(BASE!H8346,LISTAS!$G:$G,0),MATCH(BASE!J8346,LISTAS!$H$3:$Q$3,0))*Tabela3[[#This Row],[QUANTIDADE]]</f>
        <v>3</v>
      </c>
      <c r="L8346" s="2" t="str">
        <f>TEXT(Tabela3[[#This Row],[DATA]],"MM")</f>
        <v>06</v>
      </c>
      <c r="M8346" s="2">
        <f>WEEKNUM(Tabela3[[#This Row],[DATA]])</f>
        <v>24</v>
      </c>
      <c r="N8346" s="18">
        <f>YEAR(Tabela3[[#This Row],[DATA]])</f>
        <v>2023</v>
      </c>
    </row>
    <row r="8347" spans="2:14">
      <c r="B8347" s="1">
        <v>45090</v>
      </c>
      <c r="C8347" t="s">
        <v>558</v>
      </c>
      <c r="D8347">
        <f>COUNTIF(C$4:C8347,Tabela3[[#This Row],[COMANDA]])</f>
        <v>5</v>
      </c>
      <c r="E8347" t="s">
        <v>1</v>
      </c>
      <c r="G8347" t="s">
        <v>74</v>
      </c>
      <c r="H8347" t="s">
        <v>75</v>
      </c>
      <c r="I8347" s="2">
        <v>3</v>
      </c>
      <c r="J8347" t="s">
        <v>11</v>
      </c>
      <c r="K8347" s="21">
        <f>INDEX(LISTAS!$H:$Q,MATCH(BASE!H8347,LISTAS!$G:$G,0),MATCH(BASE!J8347,LISTAS!$H$3:$Q$3,0))*Tabela3[[#This Row],[QUANTIDADE]]</f>
        <v>18</v>
      </c>
      <c r="L8347" s="2" t="str">
        <f>TEXT(Tabela3[[#This Row],[DATA]],"MM")</f>
        <v>06</v>
      </c>
      <c r="M8347" s="2">
        <f>WEEKNUM(Tabela3[[#This Row],[DATA]])</f>
        <v>24</v>
      </c>
      <c r="N8347" s="18">
        <f>YEAR(Tabela3[[#This Row],[DATA]])</f>
        <v>2023</v>
      </c>
    </row>
    <row r="8348" spans="2:14">
      <c r="B8348" s="1">
        <v>45091</v>
      </c>
      <c r="C8348">
        <v>15698</v>
      </c>
      <c r="D8348">
        <f>COUNTIF(C$4:C8348,Tabela3[[#This Row],[COMANDA]])</f>
        <v>1</v>
      </c>
      <c r="E8348" t="s">
        <v>90</v>
      </c>
      <c r="G8348" t="s">
        <v>8</v>
      </c>
      <c r="H8348" t="s">
        <v>211</v>
      </c>
      <c r="I8348" s="2">
        <v>1</v>
      </c>
      <c r="J8348" t="s">
        <v>11</v>
      </c>
      <c r="K8348" s="21">
        <f>INDEX(LISTAS!$H:$Q,MATCH(BASE!H8348,LISTAS!$G:$G,0),MATCH(BASE!J8348,LISTAS!$H$3:$Q$3,0))*Tabela3[[#This Row],[QUANTIDADE]]</f>
        <v>20</v>
      </c>
      <c r="L8348" s="2" t="str">
        <f>TEXT(Tabela3[[#This Row],[DATA]],"MM")</f>
        <v>06</v>
      </c>
      <c r="M8348" s="2">
        <f>WEEKNUM(Tabela3[[#This Row],[DATA]])</f>
        <v>24</v>
      </c>
      <c r="N8348" s="18">
        <f>YEAR(Tabela3[[#This Row],[DATA]])</f>
        <v>2023</v>
      </c>
    </row>
    <row r="8349" spans="2:14">
      <c r="B8349" s="1">
        <v>45091</v>
      </c>
      <c r="C8349">
        <v>15699</v>
      </c>
      <c r="D8349">
        <f>COUNTIF(C$4:C8349,Tabela3[[#This Row],[COMANDA]])</f>
        <v>1</v>
      </c>
      <c r="E8349" t="s">
        <v>89</v>
      </c>
      <c r="F8349" t="s">
        <v>98</v>
      </c>
      <c r="G8349" t="s">
        <v>8</v>
      </c>
      <c r="H8349" t="s">
        <v>203</v>
      </c>
      <c r="I8349" s="2">
        <v>1</v>
      </c>
      <c r="J8349" t="s">
        <v>11</v>
      </c>
      <c r="K8349" s="21">
        <f>INDEX(LISTAS!$H:$Q,MATCH(BASE!H8349,LISTAS!$G:$G,0),MATCH(BASE!J8349,LISTAS!$H$3:$Q$3,0))*Tabela3[[#This Row],[QUANTIDADE]]</f>
        <v>20</v>
      </c>
      <c r="L8349" s="2" t="str">
        <f>TEXT(Tabela3[[#This Row],[DATA]],"MM")</f>
        <v>06</v>
      </c>
      <c r="M8349" s="2">
        <f>WEEKNUM(Tabela3[[#This Row],[DATA]])</f>
        <v>24</v>
      </c>
      <c r="N8349" s="18">
        <f>YEAR(Tabela3[[#This Row],[DATA]])</f>
        <v>2023</v>
      </c>
    </row>
    <row r="8350" spans="2:14">
      <c r="B8350" s="1">
        <v>45091</v>
      </c>
      <c r="C8350">
        <v>15701</v>
      </c>
      <c r="D8350">
        <f>COUNTIF(C$4:C8350,Tabela3[[#This Row],[COMANDA]])</f>
        <v>1</v>
      </c>
      <c r="E8350" t="s">
        <v>90</v>
      </c>
      <c r="F8350" t="s">
        <v>98</v>
      </c>
      <c r="G8350" t="s">
        <v>8</v>
      </c>
      <c r="H8350" t="s">
        <v>39</v>
      </c>
      <c r="I8350" s="2">
        <v>1</v>
      </c>
      <c r="J8350" t="s">
        <v>11</v>
      </c>
      <c r="K8350" s="21">
        <f>INDEX(LISTAS!$H:$Q,MATCH(BASE!H8350,LISTAS!$G:$G,0),MATCH(BASE!J8350,LISTAS!$H$3:$Q$3,0))*Tabela3[[#This Row],[QUANTIDADE]]</f>
        <v>12</v>
      </c>
      <c r="L8350" s="2" t="str">
        <f>TEXT(Tabela3[[#This Row],[DATA]],"MM")</f>
        <v>06</v>
      </c>
      <c r="M8350" s="2">
        <f>WEEKNUM(Tabela3[[#This Row],[DATA]])</f>
        <v>24</v>
      </c>
      <c r="N8350" s="18">
        <f>YEAR(Tabela3[[#This Row],[DATA]])</f>
        <v>2023</v>
      </c>
    </row>
    <row r="8351" spans="2:14">
      <c r="B8351" s="1">
        <v>45091</v>
      </c>
      <c r="C8351">
        <v>15702</v>
      </c>
      <c r="D8351">
        <f>COUNTIF(C$4:C8351,Tabela3[[#This Row],[COMANDA]])</f>
        <v>1</v>
      </c>
      <c r="E8351" t="s">
        <v>90</v>
      </c>
      <c r="F8351" t="s">
        <v>98</v>
      </c>
      <c r="G8351" t="s">
        <v>8</v>
      </c>
      <c r="H8351" t="s">
        <v>42</v>
      </c>
      <c r="I8351" s="2">
        <v>1</v>
      </c>
      <c r="J8351" t="s">
        <v>11</v>
      </c>
      <c r="K8351" s="21">
        <f>INDEX(LISTAS!$H:$Q,MATCH(BASE!H8351,LISTAS!$G:$G,0),MATCH(BASE!J8351,LISTAS!$H$3:$Q$3,0))*Tabela3[[#This Row],[QUANTIDADE]]</f>
        <v>16</v>
      </c>
      <c r="L8351" s="2" t="str">
        <f>TEXT(Tabela3[[#This Row],[DATA]],"MM")</f>
        <v>06</v>
      </c>
      <c r="M8351" s="2">
        <f>WEEKNUM(Tabela3[[#This Row],[DATA]])</f>
        <v>24</v>
      </c>
      <c r="N8351" s="18">
        <f>YEAR(Tabela3[[#This Row],[DATA]])</f>
        <v>2023</v>
      </c>
    </row>
    <row r="8352" spans="2:14">
      <c r="B8352" s="1">
        <v>45091</v>
      </c>
      <c r="C8352">
        <v>15702</v>
      </c>
      <c r="D8352">
        <f>COUNTIF(C$4:C8352,Tabela3[[#This Row],[COMANDA]])</f>
        <v>2</v>
      </c>
      <c r="E8352" t="s">
        <v>90</v>
      </c>
      <c r="F8352" t="s">
        <v>98</v>
      </c>
      <c r="G8352" t="s">
        <v>8</v>
      </c>
      <c r="H8352" t="s">
        <v>204</v>
      </c>
      <c r="I8352" s="2">
        <v>2</v>
      </c>
      <c r="J8352" t="s">
        <v>11</v>
      </c>
      <c r="K8352" s="21">
        <f>INDEX(LISTAS!$H:$Q,MATCH(BASE!H8352,LISTAS!$G:$G,0),MATCH(BASE!J8352,LISTAS!$H$3:$Q$3,0))*Tabela3[[#This Row],[QUANTIDADE]]</f>
        <v>36</v>
      </c>
      <c r="L8352" s="2" t="str">
        <f>TEXT(Tabela3[[#This Row],[DATA]],"MM")</f>
        <v>06</v>
      </c>
      <c r="M8352" s="2">
        <f>WEEKNUM(Tabela3[[#This Row],[DATA]])</f>
        <v>24</v>
      </c>
      <c r="N8352" s="18">
        <f>YEAR(Tabela3[[#This Row],[DATA]])</f>
        <v>2023</v>
      </c>
    </row>
    <row r="8353" spans="2:14">
      <c r="B8353" s="1">
        <v>45091</v>
      </c>
      <c r="C8353">
        <v>15702</v>
      </c>
      <c r="D8353">
        <f>COUNTIF(C$4:C8353,Tabela3[[#This Row],[COMANDA]])</f>
        <v>3</v>
      </c>
      <c r="E8353" t="s">
        <v>90</v>
      </c>
      <c r="F8353" t="s">
        <v>98</v>
      </c>
      <c r="G8353" t="s">
        <v>61</v>
      </c>
      <c r="H8353" t="s">
        <v>199</v>
      </c>
      <c r="I8353" s="2">
        <v>1</v>
      </c>
      <c r="J8353" t="s">
        <v>11</v>
      </c>
      <c r="K8353" s="21">
        <f>INDEX(LISTAS!$H:$Q,MATCH(BASE!H8353,LISTAS!$G:$G,0),MATCH(BASE!J8353,LISTAS!$H$3:$Q$3,0))*Tabela3[[#This Row],[QUANTIDADE]]</f>
        <v>1</v>
      </c>
      <c r="L8353" s="2" t="str">
        <f>TEXT(Tabela3[[#This Row],[DATA]],"MM")</f>
        <v>06</v>
      </c>
      <c r="M8353" s="2">
        <f>WEEKNUM(Tabela3[[#This Row],[DATA]])</f>
        <v>24</v>
      </c>
      <c r="N8353" s="18">
        <f>YEAR(Tabela3[[#This Row],[DATA]])</f>
        <v>2023</v>
      </c>
    </row>
    <row r="8354" spans="2:14">
      <c r="B8354" s="1">
        <v>45091</v>
      </c>
      <c r="C8354">
        <v>15703</v>
      </c>
      <c r="D8354">
        <f>COUNTIF(C$4:C8354,Tabela3[[#This Row],[COMANDA]])</f>
        <v>1</v>
      </c>
      <c r="E8354" t="s">
        <v>90</v>
      </c>
      <c r="F8354" t="s">
        <v>556</v>
      </c>
      <c r="G8354" t="s">
        <v>8</v>
      </c>
      <c r="H8354" t="s">
        <v>211</v>
      </c>
      <c r="I8354" s="2">
        <v>1</v>
      </c>
      <c r="J8354" t="s">
        <v>12</v>
      </c>
      <c r="K8354" s="21">
        <f>INDEX(LISTAS!$H:$Q,MATCH(BASE!H8354,LISTAS!$G:$G,0),MATCH(BASE!J8354,LISTAS!$H$3:$Q$3,0))*Tabela3[[#This Row],[QUANTIDADE]]</f>
        <v>18</v>
      </c>
      <c r="L8354" s="2" t="str">
        <f>TEXT(Tabela3[[#This Row],[DATA]],"MM")</f>
        <v>06</v>
      </c>
      <c r="M8354" s="2">
        <f>WEEKNUM(Tabela3[[#This Row],[DATA]])</f>
        <v>24</v>
      </c>
      <c r="N8354" s="18">
        <f>YEAR(Tabela3[[#This Row],[DATA]])</f>
        <v>2023</v>
      </c>
    </row>
    <row r="8355" spans="2:14">
      <c r="B8355" s="1">
        <v>45091</v>
      </c>
      <c r="C8355">
        <v>15704</v>
      </c>
      <c r="D8355">
        <f>COUNTIF(C$4:C8355,Tabela3[[#This Row],[COMANDA]])</f>
        <v>1</v>
      </c>
      <c r="E8355" t="s">
        <v>90</v>
      </c>
      <c r="F8355" t="s">
        <v>100</v>
      </c>
      <c r="G8355" t="s">
        <v>8</v>
      </c>
      <c r="H8355" t="s">
        <v>42</v>
      </c>
      <c r="I8355" s="2">
        <v>1</v>
      </c>
      <c r="J8355" t="s">
        <v>11</v>
      </c>
      <c r="K8355" s="21">
        <f>INDEX(LISTAS!$H:$Q,MATCH(BASE!H8355,LISTAS!$G:$G,0),MATCH(BASE!J8355,LISTAS!$H$3:$Q$3,0))*Tabela3[[#This Row],[QUANTIDADE]]</f>
        <v>16</v>
      </c>
      <c r="L8355" s="2" t="str">
        <f>TEXT(Tabela3[[#This Row],[DATA]],"MM")</f>
        <v>06</v>
      </c>
      <c r="M8355" s="2">
        <f>WEEKNUM(Tabela3[[#This Row],[DATA]])</f>
        <v>24</v>
      </c>
      <c r="N8355" s="18">
        <f>YEAR(Tabela3[[#This Row],[DATA]])</f>
        <v>2023</v>
      </c>
    </row>
    <row r="8356" spans="2:14">
      <c r="B8356" s="1">
        <v>45091</v>
      </c>
      <c r="C8356">
        <v>15705</v>
      </c>
      <c r="D8356">
        <f>COUNTIF(C$4:C8356,Tabela3[[#This Row],[COMANDA]])</f>
        <v>1</v>
      </c>
      <c r="E8356" t="s">
        <v>89</v>
      </c>
      <c r="F8356" t="s">
        <v>98</v>
      </c>
      <c r="G8356" t="s">
        <v>8</v>
      </c>
      <c r="H8356" t="s">
        <v>43</v>
      </c>
      <c r="I8356" s="2">
        <v>1</v>
      </c>
      <c r="J8356" t="s">
        <v>11</v>
      </c>
      <c r="K8356" s="21">
        <f>INDEX(LISTAS!$H:$Q,MATCH(BASE!H8356,LISTAS!$G:$G,0),MATCH(BASE!J8356,LISTAS!$H$3:$Q$3,0))*Tabela3[[#This Row],[QUANTIDADE]]</f>
        <v>18</v>
      </c>
      <c r="L8356" s="2" t="str">
        <f>TEXT(Tabela3[[#This Row],[DATA]],"MM")</f>
        <v>06</v>
      </c>
      <c r="M8356" s="2">
        <f>WEEKNUM(Tabela3[[#This Row],[DATA]])</f>
        <v>24</v>
      </c>
      <c r="N8356" s="18">
        <f>YEAR(Tabela3[[#This Row],[DATA]])</f>
        <v>2023</v>
      </c>
    </row>
    <row r="8357" spans="2:14">
      <c r="B8357" s="1">
        <v>45091</v>
      </c>
      <c r="C8357">
        <v>15705</v>
      </c>
      <c r="D8357">
        <f>COUNTIF(C$4:C8357,Tabela3[[#This Row],[COMANDA]])</f>
        <v>2</v>
      </c>
      <c r="E8357" t="s">
        <v>89</v>
      </c>
      <c r="F8357" t="s">
        <v>98</v>
      </c>
      <c r="G8357" t="s">
        <v>10</v>
      </c>
      <c r="H8357" t="s">
        <v>125</v>
      </c>
      <c r="I8357" s="2">
        <v>1</v>
      </c>
      <c r="J8357" t="s">
        <v>11</v>
      </c>
      <c r="K8357" s="21">
        <f>INDEX(LISTAS!$H:$Q,MATCH(BASE!H8357,LISTAS!$G:$G,0),MATCH(BASE!J8357,LISTAS!$H$3:$Q$3,0))*Tabela3[[#This Row],[QUANTIDADE]]</f>
        <v>3</v>
      </c>
      <c r="L8357" s="2" t="str">
        <f>TEXT(Tabela3[[#This Row],[DATA]],"MM")</f>
        <v>06</v>
      </c>
      <c r="M8357" s="2">
        <f>WEEKNUM(Tabela3[[#This Row],[DATA]])</f>
        <v>24</v>
      </c>
      <c r="N8357" s="18">
        <f>YEAR(Tabela3[[#This Row],[DATA]])</f>
        <v>2023</v>
      </c>
    </row>
    <row r="8358" spans="2:14">
      <c r="B8358" s="1">
        <v>45091</v>
      </c>
      <c r="C8358">
        <v>15706</v>
      </c>
      <c r="D8358">
        <f>COUNTIF(C$4:C8358,Tabela3[[#This Row],[COMANDA]])</f>
        <v>1</v>
      </c>
      <c r="E8358" t="s">
        <v>90</v>
      </c>
      <c r="F8358" t="s">
        <v>99</v>
      </c>
      <c r="G8358" t="s">
        <v>8</v>
      </c>
      <c r="H8358" t="s">
        <v>39</v>
      </c>
      <c r="I8358" s="2">
        <v>1</v>
      </c>
      <c r="J8358" t="s">
        <v>11</v>
      </c>
      <c r="K8358" s="21">
        <f>INDEX(LISTAS!$H:$Q,MATCH(BASE!H8358,LISTAS!$G:$G,0),MATCH(BASE!J8358,LISTAS!$H$3:$Q$3,0))*Tabela3[[#This Row],[QUANTIDADE]]</f>
        <v>12</v>
      </c>
      <c r="L8358" s="2" t="str">
        <f>TEXT(Tabela3[[#This Row],[DATA]],"MM")</f>
        <v>06</v>
      </c>
      <c r="M8358" s="2">
        <f>WEEKNUM(Tabela3[[#This Row],[DATA]])</f>
        <v>24</v>
      </c>
      <c r="N8358" s="18">
        <f>YEAR(Tabela3[[#This Row],[DATA]])</f>
        <v>2023</v>
      </c>
    </row>
    <row r="8359" spans="2:14">
      <c r="B8359" s="1">
        <v>45091</v>
      </c>
      <c r="C8359">
        <v>15707</v>
      </c>
      <c r="D8359">
        <f>COUNTIF(C$4:C8359,Tabela3[[#This Row],[COMANDA]])</f>
        <v>1</v>
      </c>
      <c r="E8359" t="s">
        <v>90</v>
      </c>
      <c r="F8359" t="s">
        <v>99</v>
      </c>
      <c r="G8359" t="s">
        <v>8</v>
      </c>
      <c r="H8359" t="s">
        <v>203</v>
      </c>
      <c r="I8359" s="2">
        <v>2</v>
      </c>
      <c r="J8359" t="s">
        <v>11</v>
      </c>
      <c r="K8359" s="21">
        <f>INDEX(LISTAS!$H:$Q,MATCH(BASE!H8359,LISTAS!$G:$G,0),MATCH(BASE!J8359,LISTAS!$H$3:$Q$3,0))*Tabela3[[#This Row],[QUANTIDADE]]</f>
        <v>40</v>
      </c>
      <c r="L8359" s="2" t="str">
        <f>TEXT(Tabela3[[#This Row],[DATA]],"MM")</f>
        <v>06</v>
      </c>
      <c r="M8359" s="2">
        <f>WEEKNUM(Tabela3[[#This Row],[DATA]])</f>
        <v>24</v>
      </c>
      <c r="N8359" s="18">
        <f>YEAR(Tabela3[[#This Row],[DATA]])</f>
        <v>2023</v>
      </c>
    </row>
    <row r="8360" spans="2:14">
      <c r="B8360" s="1">
        <v>45091</v>
      </c>
      <c r="C8360">
        <v>15707</v>
      </c>
      <c r="D8360">
        <f>COUNTIF(C$4:C8360,Tabela3[[#This Row],[COMANDA]])</f>
        <v>2</v>
      </c>
      <c r="E8360" t="s">
        <v>90</v>
      </c>
      <c r="F8360" t="s">
        <v>99</v>
      </c>
      <c r="G8360" t="s">
        <v>9</v>
      </c>
      <c r="H8360" t="s">
        <v>133</v>
      </c>
      <c r="I8360" s="2">
        <v>1</v>
      </c>
      <c r="J8360" t="s">
        <v>11</v>
      </c>
      <c r="K8360" s="21">
        <f>INDEX(LISTAS!$H:$Q,MATCH(BASE!H8360,LISTAS!$G:$G,0),MATCH(BASE!J8360,LISTAS!$H$3:$Q$3,0))*Tabela3[[#This Row],[QUANTIDADE]]</f>
        <v>6</v>
      </c>
      <c r="L8360" s="2" t="str">
        <f>TEXT(Tabela3[[#This Row],[DATA]],"MM")</f>
        <v>06</v>
      </c>
      <c r="M8360" s="2">
        <f>WEEKNUM(Tabela3[[#This Row],[DATA]])</f>
        <v>24</v>
      </c>
      <c r="N8360" s="18">
        <f>YEAR(Tabela3[[#This Row],[DATA]])</f>
        <v>2023</v>
      </c>
    </row>
    <row r="8361" spans="2:14">
      <c r="B8361" s="1">
        <v>45091</v>
      </c>
      <c r="C8361">
        <v>15708</v>
      </c>
      <c r="D8361">
        <f>COUNTIF(C$4:C8361,Tabela3[[#This Row],[COMANDA]])</f>
        <v>1</v>
      </c>
      <c r="E8361" t="s">
        <v>90</v>
      </c>
      <c r="F8361" t="s">
        <v>98</v>
      </c>
      <c r="G8361" t="s">
        <v>8</v>
      </c>
      <c r="H8361" t="s">
        <v>42</v>
      </c>
      <c r="I8361" s="2">
        <v>1</v>
      </c>
      <c r="J8361" t="s">
        <v>11</v>
      </c>
      <c r="K8361" s="21">
        <f>INDEX(LISTAS!$H:$Q,MATCH(BASE!H8361,LISTAS!$G:$G,0),MATCH(BASE!J8361,LISTAS!$H$3:$Q$3,0))*Tabela3[[#This Row],[QUANTIDADE]]</f>
        <v>16</v>
      </c>
      <c r="L8361" s="2" t="str">
        <f>TEXT(Tabela3[[#This Row],[DATA]],"MM")</f>
        <v>06</v>
      </c>
      <c r="M8361" s="2">
        <f>WEEKNUM(Tabela3[[#This Row],[DATA]])</f>
        <v>24</v>
      </c>
      <c r="N8361" s="18">
        <f>YEAR(Tabela3[[#This Row],[DATA]])</f>
        <v>2023</v>
      </c>
    </row>
    <row r="8362" spans="2:14">
      <c r="B8362" s="1">
        <v>45091</v>
      </c>
      <c r="C8362">
        <v>15708</v>
      </c>
      <c r="D8362">
        <f>COUNTIF(C$4:C8362,Tabela3[[#This Row],[COMANDA]])</f>
        <v>2</v>
      </c>
      <c r="E8362" t="s">
        <v>90</v>
      </c>
      <c r="F8362" t="s">
        <v>98</v>
      </c>
      <c r="G8362" t="s">
        <v>9</v>
      </c>
      <c r="H8362" t="s">
        <v>55</v>
      </c>
      <c r="I8362" s="2">
        <v>1</v>
      </c>
      <c r="J8362" t="s">
        <v>11</v>
      </c>
      <c r="K8362" s="21">
        <f>INDEX(LISTAS!$H:$Q,MATCH(BASE!H8362,LISTAS!$G:$G,0),MATCH(BASE!J8362,LISTAS!$H$3:$Q$3,0))*Tabela3[[#This Row],[QUANTIDADE]]</f>
        <v>3</v>
      </c>
      <c r="L8362" s="2" t="str">
        <f>TEXT(Tabela3[[#This Row],[DATA]],"MM")</f>
        <v>06</v>
      </c>
      <c r="M8362" s="2">
        <f>WEEKNUM(Tabela3[[#This Row],[DATA]])</f>
        <v>24</v>
      </c>
      <c r="N8362" s="18">
        <f>YEAR(Tabela3[[#This Row],[DATA]])</f>
        <v>2023</v>
      </c>
    </row>
    <row r="8363" spans="2:14">
      <c r="B8363" s="1">
        <v>45091</v>
      </c>
      <c r="C8363">
        <v>15709</v>
      </c>
      <c r="D8363">
        <f>COUNTIF(C$4:C8363,Tabela3[[#This Row],[COMANDA]])</f>
        <v>1</v>
      </c>
      <c r="E8363" t="s">
        <v>90</v>
      </c>
      <c r="F8363" t="s">
        <v>98</v>
      </c>
      <c r="G8363" t="s">
        <v>8</v>
      </c>
      <c r="H8363" t="s">
        <v>42</v>
      </c>
      <c r="I8363" s="2">
        <v>1</v>
      </c>
      <c r="J8363" t="s">
        <v>11</v>
      </c>
      <c r="K8363" s="21">
        <f>INDEX(LISTAS!$H:$Q,MATCH(BASE!H8363,LISTAS!$G:$G,0),MATCH(BASE!J8363,LISTAS!$H$3:$Q$3,0))*Tabela3[[#This Row],[QUANTIDADE]]</f>
        <v>16</v>
      </c>
      <c r="L8363" s="2" t="str">
        <f>TEXT(Tabela3[[#This Row],[DATA]],"MM")</f>
        <v>06</v>
      </c>
      <c r="M8363" s="2">
        <f>WEEKNUM(Tabela3[[#This Row],[DATA]])</f>
        <v>24</v>
      </c>
      <c r="N8363" s="18">
        <f>YEAR(Tabela3[[#This Row],[DATA]])</f>
        <v>2023</v>
      </c>
    </row>
    <row r="8364" spans="2:14">
      <c r="B8364" s="1">
        <v>45091</v>
      </c>
      <c r="C8364">
        <v>15710</v>
      </c>
      <c r="D8364">
        <f>COUNTIF(C$4:C8364,Tabela3[[#This Row],[COMANDA]])</f>
        <v>1</v>
      </c>
      <c r="E8364" t="s">
        <v>90</v>
      </c>
      <c r="F8364" t="s">
        <v>98</v>
      </c>
      <c r="G8364" t="s">
        <v>8</v>
      </c>
      <c r="H8364" t="s">
        <v>203</v>
      </c>
      <c r="I8364" s="2">
        <v>1</v>
      </c>
      <c r="J8364" t="s">
        <v>11</v>
      </c>
      <c r="K8364" s="21">
        <f>INDEX(LISTAS!$H:$Q,MATCH(BASE!H8364,LISTAS!$G:$G,0),MATCH(BASE!J8364,LISTAS!$H$3:$Q$3,0))*Tabela3[[#This Row],[QUANTIDADE]]</f>
        <v>20</v>
      </c>
      <c r="L8364" s="2" t="str">
        <f>TEXT(Tabela3[[#This Row],[DATA]],"MM")</f>
        <v>06</v>
      </c>
      <c r="M8364" s="2">
        <f>WEEKNUM(Tabela3[[#This Row],[DATA]])</f>
        <v>24</v>
      </c>
      <c r="N8364" s="18">
        <f>YEAR(Tabela3[[#This Row],[DATA]])</f>
        <v>2023</v>
      </c>
    </row>
    <row r="8365" spans="2:14">
      <c r="B8365" s="1">
        <v>45091</v>
      </c>
      <c r="C8365">
        <v>15711</v>
      </c>
      <c r="D8365">
        <f>COUNTIF(C$4:C8365,Tabela3[[#This Row],[COMANDA]])</f>
        <v>1</v>
      </c>
      <c r="E8365" t="s">
        <v>89</v>
      </c>
      <c r="F8365" t="s">
        <v>99</v>
      </c>
      <c r="G8365" t="s">
        <v>8</v>
      </c>
      <c r="H8365" t="s">
        <v>42</v>
      </c>
      <c r="I8365" s="2">
        <v>1</v>
      </c>
      <c r="J8365" t="s">
        <v>11</v>
      </c>
      <c r="K8365" s="21">
        <f>INDEX(LISTAS!$H:$Q,MATCH(BASE!H8365,LISTAS!$G:$G,0),MATCH(BASE!J8365,LISTAS!$H$3:$Q$3,0))*Tabela3[[#This Row],[QUANTIDADE]]</f>
        <v>16</v>
      </c>
      <c r="L8365" s="2" t="str">
        <f>TEXT(Tabela3[[#This Row],[DATA]],"MM")</f>
        <v>06</v>
      </c>
      <c r="M8365" s="2">
        <f>WEEKNUM(Tabela3[[#This Row],[DATA]])</f>
        <v>24</v>
      </c>
      <c r="N8365" s="18">
        <f>YEAR(Tabela3[[#This Row],[DATA]])</f>
        <v>2023</v>
      </c>
    </row>
    <row r="8366" spans="2:14">
      <c r="B8366" s="1">
        <v>45091</v>
      </c>
      <c r="C8366">
        <v>15712</v>
      </c>
      <c r="D8366">
        <f>COUNTIF(C$4:C8366,Tabela3[[#This Row],[COMANDA]])</f>
        <v>1</v>
      </c>
      <c r="E8366" t="s">
        <v>90</v>
      </c>
      <c r="F8366" t="s">
        <v>98</v>
      </c>
      <c r="G8366" t="s">
        <v>8</v>
      </c>
      <c r="H8366" t="s">
        <v>39</v>
      </c>
      <c r="I8366" s="2">
        <v>1</v>
      </c>
      <c r="J8366" t="s">
        <v>11</v>
      </c>
      <c r="K8366" s="21">
        <f>INDEX(LISTAS!$H:$Q,MATCH(BASE!H8366,LISTAS!$G:$G,0),MATCH(BASE!J8366,LISTAS!$H$3:$Q$3,0))*Tabela3[[#This Row],[QUANTIDADE]]</f>
        <v>12</v>
      </c>
      <c r="L8366" s="2" t="str">
        <f>TEXT(Tabela3[[#This Row],[DATA]],"MM")</f>
        <v>06</v>
      </c>
      <c r="M8366" s="2">
        <f>WEEKNUM(Tabela3[[#This Row],[DATA]])</f>
        <v>24</v>
      </c>
      <c r="N8366" s="18">
        <f>YEAR(Tabela3[[#This Row],[DATA]])</f>
        <v>2023</v>
      </c>
    </row>
    <row r="8367" spans="2:14">
      <c r="B8367" s="1">
        <v>45091</v>
      </c>
      <c r="C8367">
        <v>15712</v>
      </c>
      <c r="D8367">
        <f>COUNTIF(C$4:C8367,Tabela3[[#This Row],[COMANDA]])</f>
        <v>2</v>
      </c>
      <c r="E8367" t="s">
        <v>90</v>
      </c>
      <c r="F8367" t="s">
        <v>99</v>
      </c>
      <c r="G8367" t="s">
        <v>8</v>
      </c>
      <c r="H8367" t="s">
        <v>204</v>
      </c>
      <c r="I8367" s="2">
        <v>1</v>
      </c>
      <c r="J8367" t="s">
        <v>11</v>
      </c>
      <c r="K8367" s="21">
        <f>INDEX(LISTAS!$H:$Q,MATCH(BASE!H8367,LISTAS!$G:$G,0),MATCH(BASE!J8367,LISTAS!$H$3:$Q$3,0))*Tabela3[[#This Row],[QUANTIDADE]]</f>
        <v>18</v>
      </c>
      <c r="L8367" s="2" t="str">
        <f>TEXT(Tabela3[[#This Row],[DATA]],"MM")</f>
        <v>06</v>
      </c>
      <c r="M8367" s="2">
        <f>WEEKNUM(Tabela3[[#This Row],[DATA]])</f>
        <v>24</v>
      </c>
      <c r="N8367" s="18">
        <f>YEAR(Tabela3[[#This Row],[DATA]])</f>
        <v>2023</v>
      </c>
    </row>
    <row r="8368" spans="2:14">
      <c r="B8368" s="1">
        <v>45091</v>
      </c>
      <c r="C8368">
        <v>15712</v>
      </c>
      <c r="D8368">
        <f>COUNTIF(C$4:C8368,Tabela3[[#This Row],[COMANDA]])</f>
        <v>3</v>
      </c>
      <c r="E8368" t="s">
        <v>90</v>
      </c>
      <c r="F8368" t="s">
        <v>99</v>
      </c>
      <c r="G8368" t="s">
        <v>8</v>
      </c>
      <c r="H8368" t="s">
        <v>206</v>
      </c>
      <c r="I8368" s="2">
        <v>1</v>
      </c>
      <c r="J8368" t="s">
        <v>11</v>
      </c>
      <c r="K8368" s="21">
        <f>INDEX(LISTAS!$H:$Q,MATCH(BASE!H8368,LISTAS!$G:$G,0),MATCH(BASE!J8368,LISTAS!$H$3:$Q$3,0))*Tabela3[[#This Row],[QUANTIDADE]]</f>
        <v>18</v>
      </c>
      <c r="L8368" s="2" t="str">
        <f>TEXT(Tabela3[[#This Row],[DATA]],"MM")</f>
        <v>06</v>
      </c>
      <c r="M8368" s="2">
        <f>WEEKNUM(Tabela3[[#This Row],[DATA]])</f>
        <v>24</v>
      </c>
      <c r="N8368" s="18">
        <f>YEAR(Tabela3[[#This Row],[DATA]])</f>
        <v>2023</v>
      </c>
    </row>
    <row r="8369" spans="2:14">
      <c r="B8369" s="1">
        <v>45091</v>
      </c>
      <c r="C8369">
        <v>15712</v>
      </c>
      <c r="D8369">
        <f>COUNTIF(C$4:C8369,Tabela3[[#This Row],[COMANDA]])</f>
        <v>4</v>
      </c>
      <c r="E8369" t="s">
        <v>90</v>
      </c>
      <c r="F8369" t="s">
        <v>98</v>
      </c>
      <c r="G8369" t="s">
        <v>61</v>
      </c>
      <c r="H8369" t="s">
        <v>163</v>
      </c>
      <c r="I8369" s="2">
        <v>1</v>
      </c>
      <c r="J8369" t="s">
        <v>11</v>
      </c>
      <c r="K8369" s="21">
        <f>INDEX(LISTAS!$H:$Q,MATCH(BASE!H8369,LISTAS!$G:$G,0),MATCH(BASE!J8369,LISTAS!$H$3:$Q$3,0))*Tabela3[[#This Row],[QUANTIDADE]]</f>
        <v>4</v>
      </c>
      <c r="L8369" s="2" t="str">
        <f>TEXT(Tabela3[[#This Row],[DATA]],"MM")</f>
        <v>06</v>
      </c>
      <c r="M8369" s="2">
        <f>WEEKNUM(Tabela3[[#This Row],[DATA]])</f>
        <v>24</v>
      </c>
      <c r="N8369" s="18">
        <f>YEAR(Tabela3[[#This Row],[DATA]])</f>
        <v>2023</v>
      </c>
    </row>
    <row r="8370" spans="2:14">
      <c r="B8370" s="1">
        <v>45091</v>
      </c>
      <c r="C8370">
        <v>15712</v>
      </c>
      <c r="D8370">
        <f>COUNTIF(C$4:C8370,Tabela3[[#This Row],[COMANDA]])</f>
        <v>5</v>
      </c>
      <c r="E8370" t="s">
        <v>90</v>
      </c>
      <c r="F8370" t="s">
        <v>99</v>
      </c>
      <c r="G8370" t="s">
        <v>9</v>
      </c>
      <c r="H8370" t="s">
        <v>131</v>
      </c>
      <c r="I8370" s="2">
        <v>1</v>
      </c>
      <c r="J8370" t="s">
        <v>11</v>
      </c>
      <c r="K8370" s="21">
        <f>INDEX(LISTAS!$H:$Q,MATCH(BASE!H8370,LISTAS!$G:$G,0),MATCH(BASE!J8370,LISTAS!$H$3:$Q$3,0))*Tabela3[[#This Row],[QUANTIDADE]]</f>
        <v>4</v>
      </c>
      <c r="L8370" s="2" t="str">
        <f>TEXT(Tabela3[[#This Row],[DATA]],"MM")</f>
        <v>06</v>
      </c>
      <c r="M8370" s="2">
        <f>WEEKNUM(Tabela3[[#This Row],[DATA]])</f>
        <v>24</v>
      </c>
      <c r="N8370" s="18">
        <f>YEAR(Tabela3[[#This Row],[DATA]])</f>
        <v>2023</v>
      </c>
    </row>
    <row r="8371" spans="2:14">
      <c r="B8371" s="1">
        <v>45091</v>
      </c>
      <c r="C8371">
        <v>15713</v>
      </c>
      <c r="D8371">
        <f>COUNTIF(C$4:C8371,Tabela3[[#This Row],[COMANDA]])</f>
        <v>1</v>
      </c>
      <c r="E8371" t="s">
        <v>90</v>
      </c>
      <c r="F8371" t="s">
        <v>99</v>
      </c>
      <c r="G8371" t="s">
        <v>8</v>
      </c>
      <c r="H8371" t="s">
        <v>203</v>
      </c>
      <c r="I8371" s="2">
        <v>1</v>
      </c>
      <c r="J8371" t="s">
        <v>11</v>
      </c>
      <c r="K8371" s="21">
        <f>INDEX(LISTAS!$H:$Q,MATCH(BASE!H8371,LISTAS!$G:$G,0),MATCH(BASE!J8371,LISTAS!$H$3:$Q$3,0))*Tabela3[[#This Row],[QUANTIDADE]]</f>
        <v>20</v>
      </c>
      <c r="L8371" s="2" t="str">
        <f>TEXT(Tabela3[[#This Row],[DATA]],"MM")</f>
        <v>06</v>
      </c>
      <c r="M8371" s="2">
        <f>WEEKNUM(Tabela3[[#This Row],[DATA]])</f>
        <v>24</v>
      </c>
      <c r="N8371" s="18">
        <f>YEAR(Tabela3[[#This Row],[DATA]])</f>
        <v>2023</v>
      </c>
    </row>
    <row r="8372" spans="2:14">
      <c r="B8372" s="1">
        <v>45091</v>
      </c>
      <c r="C8372">
        <v>15713</v>
      </c>
      <c r="D8372">
        <f>COUNTIF(C$4:C8372,Tabela3[[#This Row],[COMANDA]])</f>
        <v>2</v>
      </c>
      <c r="E8372" t="s">
        <v>90</v>
      </c>
      <c r="F8372" t="s">
        <v>99</v>
      </c>
      <c r="G8372" t="s">
        <v>10</v>
      </c>
      <c r="H8372" t="s">
        <v>477</v>
      </c>
      <c r="I8372" s="2">
        <v>1</v>
      </c>
      <c r="J8372" t="s">
        <v>11</v>
      </c>
      <c r="K8372" s="21">
        <f>INDEX(LISTAS!$H:$Q,MATCH(BASE!H8372,LISTAS!$G:$G,0),MATCH(BASE!J8372,LISTAS!$H$3:$Q$3,0))*Tabela3[[#This Row],[QUANTIDADE]]</f>
        <v>3</v>
      </c>
      <c r="L8372" s="2" t="str">
        <f>TEXT(Tabela3[[#This Row],[DATA]],"MM")</f>
        <v>06</v>
      </c>
      <c r="M8372" s="2">
        <f>WEEKNUM(Tabela3[[#This Row],[DATA]])</f>
        <v>24</v>
      </c>
      <c r="N8372" s="18">
        <f>YEAR(Tabela3[[#This Row],[DATA]])</f>
        <v>2023</v>
      </c>
    </row>
    <row r="8373" spans="2:14">
      <c r="B8373" s="1">
        <v>45091</v>
      </c>
      <c r="C8373">
        <v>15714</v>
      </c>
      <c r="D8373">
        <f>COUNTIF(C$4:C8373,Tabela3[[#This Row],[COMANDA]])</f>
        <v>1</v>
      </c>
      <c r="E8373" t="s">
        <v>90</v>
      </c>
      <c r="F8373" t="s">
        <v>98</v>
      </c>
      <c r="G8373" t="s">
        <v>8</v>
      </c>
      <c r="H8373" t="s">
        <v>211</v>
      </c>
      <c r="I8373" s="2">
        <v>1</v>
      </c>
      <c r="J8373" t="s">
        <v>11</v>
      </c>
      <c r="K8373" s="21">
        <f>INDEX(LISTAS!$H:$Q,MATCH(BASE!H8373,LISTAS!$G:$G,0),MATCH(BASE!J8373,LISTAS!$H$3:$Q$3,0))*Tabela3[[#This Row],[QUANTIDADE]]</f>
        <v>20</v>
      </c>
      <c r="L8373" s="2" t="str">
        <f>TEXT(Tabela3[[#This Row],[DATA]],"MM")</f>
        <v>06</v>
      </c>
      <c r="M8373" s="2">
        <f>WEEKNUM(Tabela3[[#This Row],[DATA]])</f>
        <v>24</v>
      </c>
      <c r="N8373" s="18">
        <f>YEAR(Tabela3[[#This Row],[DATA]])</f>
        <v>2023</v>
      </c>
    </row>
    <row r="8374" spans="2:14">
      <c r="B8374" s="1">
        <v>45091</v>
      </c>
      <c r="C8374">
        <v>15715</v>
      </c>
      <c r="D8374">
        <f>COUNTIF(C$4:C8374,Tabela3[[#This Row],[COMANDA]])</f>
        <v>1</v>
      </c>
      <c r="E8374" t="s">
        <v>90</v>
      </c>
      <c r="F8374" t="s">
        <v>98</v>
      </c>
      <c r="G8374" t="s">
        <v>8</v>
      </c>
      <c r="H8374" t="s">
        <v>204</v>
      </c>
      <c r="I8374" s="2">
        <v>1</v>
      </c>
      <c r="J8374" t="s">
        <v>11</v>
      </c>
      <c r="K8374" s="21">
        <f>INDEX(LISTAS!$H:$Q,MATCH(BASE!H8374,LISTAS!$G:$G,0),MATCH(BASE!J8374,LISTAS!$H$3:$Q$3,0))*Tabela3[[#This Row],[QUANTIDADE]]</f>
        <v>18</v>
      </c>
      <c r="L8374" s="2" t="str">
        <f>TEXT(Tabela3[[#This Row],[DATA]],"MM")</f>
        <v>06</v>
      </c>
      <c r="M8374" s="2">
        <f>WEEKNUM(Tabela3[[#This Row],[DATA]])</f>
        <v>24</v>
      </c>
      <c r="N8374" s="18">
        <f>YEAR(Tabela3[[#This Row],[DATA]])</f>
        <v>2023</v>
      </c>
    </row>
    <row r="8375" spans="2:14">
      <c r="B8375" s="1">
        <v>45091</v>
      </c>
      <c r="C8375">
        <v>15716</v>
      </c>
      <c r="D8375">
        <f>COUNTIF(C$4:C8375,Tabela3[[#This Row],[COMANDA]])</f>
        <v>1</v>
      </c>
      <c r="E8375" t="s">
        <v>89</v>
      </c>
      <c r="F8375" t="s">
        <v>98</v>
      </c>
      <c r="G8375" t="s">
        <v>8</v>
      </c>
      <c r="H8375" t="s">
        <v>210</v>
      </c>
      <c r="I8375" s="2">
        <v>1</v>
      </c>
      <c r="J8375" t="s">
        <v>11</v>
      </c>
      <c r="K8375" s="21">
        <f>INDEX(LISTAS!$H:$Q,MATCH(BASE!H8375,LISTAS!$G:$G,0),MATCH(BASE!J8375,LISTAS!$H$3:$Q$3,0))*Tabela3[[#This Row],[QUANTIDADE]]</f>
        <v>16</v>
      </c>
      <c r="L8375" s="2" t="str">
        <f>TEXT(Tabela3[[#This Row],[DATA]],"MM")</f>
        <v>06</v>
      </c>
      <c r="M8375" s="2">
        <f>WEEKNUM(Tabela3[[#This Row],[DATA]])</f>
        <v>24</v>
      </c>
      <c r="N8375" s="18">
        <f>YEAR(Tabela3[[#This Row],[DATA]])</f>
        <v>2023</v>
      </c>
    </row>
    <row r="8376" spans="2:14">
      <c r="B8376" s="1">
        <v>45091</v>
      </c>
      <c r="C8376">
        <v>15717</v>
      </c>
      <c r="D8376">
        <f>COUNTIF(C$4:C8376,Tabela3[[#This Row],[COMANDA]])</f>
        <v>1</v>
      </c>
      <c r="E8376" t="s">
        <v>89</v>
      </c>
      <c r="F8376" t="s">
        <v>99</v>
      </c>
      <c r="G8376" t="s">
        <v>8</v>
      </c>
      <c r="H8376" t="s">
        <v>42</v>
      </c>
      <c r="I8376" s="2">
        <v>1</v>
      </c>
      <c r="J8376" t="s">
        <v>11</v>
      </c>
      <c r="K8376" s="21">
        <f>INDEX(LISTAS!$H:$Q,MATCH(BASE!H8376,LISTAS!$G:$G,0),MATCH(BASE!J8376,LISTAS!$H$3:$Q$3,0))*Tabela3[[#This Row],[QUANTIDADE]]</f>
        <v>16</v>
      </c>
      <c r="L8376" s="2" t="str">
        <f>TEXT(Tabela3[[#This Row],[DATA]],"MM")</f>
        <v>06</v>
      </c>
      <c r="M8376" s="2">
        <f>WEEKNUM(Tabela3[[#This Row],[DATA]])</f>
        <v>24</v>
      </c>
      <c r="N8376" s="18">
        <f>YEAR(Tabela3[[#This Row],[DATA]])</f>
        <v>2023</v>
      </c>
    </row>
    <row r="8377" spans="2:14">
      <c r="B8377" s="1">
        <v>45091</v>
      </c>
      <c r="C8377">
        <v>15718</v>
      </c>
      <c r="D8377">
        <f>COUNTIF(C$4:C8377,Tabela3[[#This Row],[COMANDA]])</f>
        <v>1</v>
      </c>
      <c r="E8377" t="s">
        <v>89</v>
      </c>
      <c r="F8377" t="s">
        <v>99</v>
      </c>
      <c r="G8377" t="s">
        <v>8</v>
      </c>
      <c r="H8377" t="s">
        <v>204</v>
      </c>
      <c r="I8377" s="2">
        <v>1</v>
      </c>
      <c r="J8377" t="s">
        <v>11</v>
      </c>
      <c r="K8377" s="21">
        <f>INDEX(LISTAS!$H:$Q,MATCH(BASE!H8377,LISTAS!$G:$G,0),MATCH(BASE!J8377,LISTAS!$H$3:$Q$3,0))*Tabela3[[#This Row],[QUANTIDADE]]</f>
        <v>18</v>
      </c>
      <c r="L8377" s="2" t="str">
        <f>TEXT(Tabela3[[#This Row],[DATA]],"MM")</f>
        <v>06</v>
      </c>
      <c r="M8377" s="2">
        <f>WEEKNUM(Tabela3[[#This Row],[DATA]])</f>
        <v>24</v>
      </c>
      <c r="N8377" s="18">
        <f>YEAR(Tabela3[[#This Row],[DATA]])</f>
        <v>2023</v>
      </c>
    </row>
    <row r="8378" spans="2:14">
      <c r="B8378" s="1">
        <v>45091</v>
      </c>
      <c r="C8378">
        <v>15718</v>
      </c>
      <c r="D8378">
        <f>COUNTIF(C$4:C8378,Tabela3[[#This Row],[COMANDA]])</f>
        <v>2</v>
      </c>
      <c r="E8378" t="s">
        <v>89</v>
      </c>
      <c r="F8378" t="s">
        <v>99</v>
      </c>
      <c r="G8378" t="s">
        <v>61</v>
      </c>
      <c r="H8378" t="s">
        <v>199</v>
      </c>
      <c r="I8378" s="2">
        <v>1</v>
      </c>
      <c r="J8378" t="s">
        <v>11</v>
      </c>
      <c r="K8378" s="21">
        <f>INDEX(LISTAS!$H:$Q,MATCH(BASE!H8378,LISTAS!$G:$G,0),MATCH(BASE!J8378,LISTAS!$H$3:$Q$3,0))*Tabela3[[#This Row],[QUANTIDADE]]</f>
        <v>1</v>
      </c>
      <c r="L8378" s="2" t="str">
        <f>TEXT(Tabela3[[#This Row],[DATA]],"MM")</f>
        <v>06</v>
      </c>
      <c r="M8378" s="2">
        <f>WEEKNUM(Tabela3[[#This Row],[DATA]])</f>
        <v>24</v>
      </c>
      <c r="N8378" s="18">
        <f>YEAR(Tabela3[[#This Row],[DATA]])</f>
        <v>2023</v>
      </c>
    </row>
    <row r="8379" spans="2:14">
      <c r="B8379" s="1">
        <v>45091</v>
      </c>
      <c r="C8379">
        <v>15719</v>
      </c>
      <c r="D8379">
        <f>COUNTIF(C$4:C8379,Tabela3[[#This Row],[COMANDA]])</f>
        <v>1</v>
      </c>
      <c r="E8379" t="s">
        <v>90</v>
      </c>
      <c r="F8379" t="s">
        <v>98</v>
      </c>
      <c r="G8379" t="s">
        <v>8</v>
      </c>
      <c r="H8379" t="s">
        <v>204</v>
      </c>
      <c r="I8379" s="2">
        <v>1</v>
      </c>
      <c r="J8379" t="s">
        <v>11</v>
      </c>
      <c r="K8379" s="21">
        <f>INDEX(LISTAS!$H:$Q,MATCH(BASE!H8379,LISTAS!$G:$G,0),MATCH(BASE!J8379,LISTAS!$H$3:$Q$3,0))*Tabela3[[#This Row],[QUANTIDADE]]</f>
        <v>18</v>
      </c>
      <c r="L8379" s="2" t="str">
        <f>TEXT(Tabela3[[#This Row],[DATA]],"MM")</f>
        <v>06</v>
      </c>
      <c r="M8379" s="2">
        <f>WEEKNUM(Tabela3[[#This Row],[DATA]])</f>
        <v>24</v>
      </c>
      <c r="N8379" s="18">
        <f>YEAR(Tabela3[[#This Row],[DATA]])</f>
        <v>2023</v>
      </c>
    </row>
    <row r="8380" spans="2:14">
      <c r="B8380" s="1">
        <v>45091</v>
      </c>
      <c r="C8380">
        <v>15719</v>
      </c>
      <c r="D8380">
        <f>COUNTIF(C$4:C8380,Tabela3[[#This Row],[COMANDA]])</f>
        <v>2</v>
      </c>
      <c r="E8380" t="s">
        <v>90</v>
      </c>
      <c r="F8380" t="s">
        <v>98</v>
      </c>
      <c r="G8380" t="s">
        <v>61</v>
      </c>
      <c r="H8380" t="s">
        <v>161</v>
      </c>
      <c r="I8380" s="2">
        <v>1</v>
      </c>
      <c r="J8380" t="s">
        <v>11</v>
      </c>
      <c r="K8380" s="21">
        <f>INDEX(LISTAS!$H:$Q,MATCH(BASE!H8380,LISTAS!$G:$G,0),MATCH(BASE!J8380,LISTAS!$H$3:$Q$3,0))*Tabela3[[#This Row],[QUANTIDADE]]</f>
        <v>3</v>
      </c>
      <c r="L8380" s="2" t="str">
        <f>TEXT(Tabela3[[#This Row],[DATA]],"MM")</f>
        <v>06</v>
      </c>
      <c r="M8380" s="2">
        <f>WEEKNUM(Tabela3[[#This Row],[DATA]])</f>
        <v>24</v>
      </c>
      <c r="N8380" s="18">
        <f>YEAR(Tabela3[[#This Row],[DATA]])</f>
        <v>2023</v>
      </c>
    </row>
    <row r="8381" spans="2:14">
      <c r="B8381" s="1">
        <v>45091</v>
      </c>
      <c r="C8381">
        <v>15719</v>
      </c>
      <c r="D8381">
        <f>COUNTIF(C$4:C8381,Tabela3[[#This Row],[COMANDA]])</f>
        <v>3</v>
      </c>
      <c r="E8381" t="s">
        <v>90</v>
      </c>
      <c r="F8381" t="s">
        <v>98</v>
      </c>
      <c r="G8381" t="s">
        <v>10</v>
      </c>
      <c r="H8381" t="s">
        <v>94</v>
      </c>
      <c r="I8381" s="2">
        <v>1</v>
      </c>
      <c r="J8381" t="s">
        <v>12</v>
      </c>
      <c r="K8381" s="21">
        <f>INDEX(LISTAS!$H:$Q,MATCH(BASE!H8381,LISTAS!$G:$G,0),MATCH(BASE!J8381,LISTAS!$H$3:$Q$3,0))*Tabela3[[#This Row],[QUANTIDADE]]</f>
        <v>3</v>
      </c>
      <c r="L8381" s="2" t="str">
        <f>TEXT(Tabela3[[#This Row],[DATA]],"MM")</f>
        <v>06</v>
      </c>
      <c r="M8381" s="2">
        <f>WEEKNUM(Tabela3[[#This Row],[DATA]])</f>
        <v>24</v>
      </c>
      <c r="N8381" s="18">
        <f>YEAR(Tabela3[[#This Row],[DATA]])</f>
        <v>2023</v>
      </c>
    </row>
    <row r="8382" spans="2:14">
      <c r="B8382" s="1">
        <v>45091</v>
      </c>
      <c r="C8382">
        <v>15720</v>
      </c>
      <c r="D8382">
        <f>COUNTIF(C$4:C8382,Tabela3[[#This Row],[COMANDA]])</f>
        <v>1</v>
      </c>
      <c r="E8382" t="s">
        <v>90</v>
      </c>
      <c r="F8382" t="s">
        <v>98</v>
      </c>
      <c r="G8382" t="s">
        <v>8</v>
      </c>
      <c r="H8382" t="s">
        <v>40</v>
      </c>
      <c r="I8382" s="2">
        <v>2</v>
      </c>
      <c r="J8382" t="s">
        <v>11</v>
      </c>
      <c r="K8382" s="21">
        <f>INDEX(LISTAS!$H:$Q,MATCH(BASE!H8382,LISTAS!$G:$G,0),MATCH(BASE!J8382,LISTAS!$H$3:$Q$3,0))*Tabela3[[#This Row],[QUANTIDADE]]</f>
        <v>28</v>
      </c>
      <c r="L8382" s="2" t="str">
        <f>TEXT(Tabela3[[#This Row],[DATA]],"MM")</f>
        <v>06</v>
      </c>
      <c r="M8382" s="2">
        <f>WEEKNUM(Tabela3[[#This Row],[DATA]])</f>
        <v>24</v>
      </c>
      <c r="N8382" s="18">
        <f>YEAR(Tabela3[[#This Row],[DATA]])</f>
        <v>2023</v>
      </c>
    </row>
    <row r="8383" spans="2:14">
      <c r="B8383" s="1">
        <v>45091</v>
      </c>
      <c r="C8383">
        <v>15720</v>
      </c>
      <c r="D8383">
        <f>COUNTIF(C$4:C8383,Tabela3[[#This Row],[COMANDA]])</f>
        <v>2</v>
      </c>
      <c r="E8383" t="s">
        <v>90</v>
      </c>
      <c r="F8383" t="s">
        <v>98</v>
      </c>
      <c r="G8383" t="s">
        <v>61</v>
      </c>
      <c r="H8383" t="s">
        <v>163</v>
      </c>
      <c r="I8383" s="2">
        <v>2</v>
      </c>
      <c r="J8383" t="s">
        <v>11</v>
      </c>
      <c r="K8383" s="21">
        <f>INDEX(LISTAS!$H:$Q,MATCH(BASE!H8383,LISTAS!$G:$G,0),MATCH(BASE!J8383,LISTAS!$H$3:$Q$3,0))*Tabela3[[#This Row],[QUANTIDADE]]</f>
        <v>8</v>
      </c>
      <c r="L8383" s="2" t="str">
        <f>TEXT(Tabela3[[#This Row],[DATA]],"MM")</f>
        <v>06</v>
      </c>
      <c r="M8383" s="2">
        <f>WEEKNUM(Tabela3[[#This Row],[DATA]])</f>
        <v>24</v>
      </c>
      <c r="N8383" s="18">
        <f>YEAR(Tabela3[[#This Row],[DATA]])</f>
        <v>2023</v>
      </c>
    </row>
    <row r="8384" spans="2:14">
      <c r="B8384" s="1">
        <v>45091</v>
      </c>
      <c r="C8384">
        <v>15720</v>
      </c>
      <c r="D8384">
        <f>COUNTIF(C$4:C8384,Tabela3[[#This Row],[COMANDA]])</f>
        <v>3</v>
      </c>
      <c r="E8384" t="s">
        <v>90</v>
      </c>
      <c r="F8384" t="s">
        <v>98</v>
      </c>
      <c r="G8384" t="s">
        <v>9</v>
      </c>
      <c r="H8384" t="s">
        <v>142</v>
      </c>
      <c r="I8384" s="2">
        <v>1</v>
      </c>
      <c r="J8384" t="s">
        <v>11</v>
      </c>
      <c r="K8384" s="21">
        <f>INDEX(LISTAS!$H:$Q,MATCH(BASE!H8384,LISTAS!$G:$G,0),MATCH(BASE!J8384,LISTAS!$H$3:$Q$3,0))*Tabela3[[#This Row],[QUANTIDADE]]</f>
        <v>6</v>
      </c>
      <c r="L8384" s="2" t="str">
        <f>TEXT(Tabela3[[#This Row],[DATA]],"MM")</f>
        <v>06</v>
      </c>
      <c r="M8384" s="2">
        <f>WEEKNUM(Tabela3[[#This Row],[DATA]])</f>
        <v>24</v>
      </c>
      <c r="N8384" s="18">
        <f>YEAR(Tabela3[[#This Row],[DATA]])</f>
        <v>2023</v>
      </c>
    </row>
    <row r="8385" spans="2:14">
      <c r="B8385" s="1">
        <v>45091</v>
      </c>
      <c r="C8385">
        <v>15721</v>
      </c>
      <c r="D8385">
        <f>COUNTIF(C$4:C8385,Tabela3[[#This Row],[COMANDA]])</f>
        <v>1</v>
      </c>
      <c r="E8385" t="s">
        <v>90</v>
      </c>
      <c r="F8385" t="s">
        <v>98</v>
      </c>
      <c r="G8385" t="s">
        <v>8</v>
      </c>
      <c r="H8385" t="s">
        <v>204</v>
      </c>
      <c r="I8385" s="2">
        <v>1</v>
      </c>
      <c r="J8385" t="s">
        <v>11</v>
      </c>
      <c r="K8385" s="21">
        <f>INDEX(LISTAS!$H:$Q,MATCH(BASE!H8385,LISTAS!$G:$G,0),MATCH(BASE!J8385,LISTAS!$H$3:$Q$3,0))*Tabela3[[#This Row],[QUANTIDADE]]</f>
        <v>18</v>
      </c>
      <c r="L8385" s="2" t="str">
        <f>TEXT(Tabela3[[#This Row],[DATA]],"MM")</f>
        <v>06</v>
      </c>
      <c r="M8385" s="2">
        <f>WEEKNUM(Tabela3[[#This Row],[DATA]])</f>
        <v>24</v>
      </c>
      <c r="N8385" s="18">
        <f>YEAR(Tabela3[[#This Row],[DATA]])</f>
        <v>2023</v>
      </c>
    </row>
    <row r="8386" spans="2:14">
      <c r="B8386" s="1">
        <v>45091</v>
      </c>
      <c r="C8386">
        <v>15721</v>
      </c>
      <c r="D8386">
        <f>COUNTIF(C$4:C8386,Tabela3[[#This Row],[COMANDA]])</f>
        <v>2</v>
      </c>
      <c r="E8386" t="s">
        <v>90</v>
      </c>
      <c r="F8386" t="s">
        <v>99</v>
      </c>
      <c r="G8386" t="s">
        <v>8</v>
      </c>
      <c r="H8386" t="s">
        <v>211</v>
      </c>
      <c r="I8386" s="2">
        <v>1</v>
      </c>
      <c r="J8386" t="s">
        <v>11</v>
      </c>
      <c r="K8386" s="21">
        <f>INDEX(LISTAS!$H:$Q,MATCH(BASE!H8386,LISTAS!$G:$G,0),MATCH(BASE!J8386,LISTAS!$H$3:$Q$3,0))*Tabela3[[#This Row],[QUANTIDADE]]</f>
        <v>20</v>
      </c>
      <c r="L8386" s="2" t="str">
        <f>TEXT(Tabela3[[#This Row],[DATA]],"MM")</f>
        <v>06</v>
      </c>
      <c r="M8386" s="2">
        <f>WEEKNUM(Tabela3[[#This Row],[DATA]])</f>
        <v>24</v>
      </c>
      <c r="N8386" s="18">
        <f>YEAR(Tabela3[[#This Row],[DATA]])</f>
        <v>2023</v>
      </c>
    </row>
    <row r="8387" spans="2:14">
      <c r="B8387" s="1">
        <v>45091</v>
      </c>
      <c r="C8387">
        <v>15722</v>
      </c>
      <c r="D8387">
        <f>COUNTIF(C$4:C8387,Tabela3[[#This Row],[COMANDA]])</f>
        <v>1</v>
      </c>
      <c r="E8387" t="s">
        <v>1</v>
      </c>
      <c r="F8387" t="s">
        <v>99</v>
      </c>
      <c r="G8387" t="s">
        <v>8</v>
      </c>
      <c r="H8387" t="s">
        <v>43</v>
      </c>
      <c r="I8387" s="2">
        <v>1</v>
      </c>
      <c r="J8387" t="s">
        <v>11</v>
      </c>
      <c r="K8387" s="21">
        <f>INDEX(LISTAS!$H:$Q,MATCH(BASE!H8387,LISTAS!$G:$G,0),MATCH(BASE!J8387,LISTAS!$H$3:$Q$3,0))*Tabela3[[#This Row],[QUANTIDADE]]</f>
        <v>18</v>
      </c>
      <c r="L8387" s="2" t="str">
        <f>TEXT(Tabela3[[#This Row],[DATA]],"MM")</f>
        <v>06</v>
      </c>
      <c r="M8387" s="2">
        <f>WEEKNUM(Tabela3[[#This Row],[DATA]])</f>
        <v>24</v>
      </c>
      <c r="N8387" s="18">
        <f>YEAR(Tabela3[[#This Row],[DATA]])</f>
        <v>2023</v>
      </c>
    </row>
    <row r="8388" spans="2:14">
      <c r="B8388" s="1">
        <v>45091</v>
      </c>
      <c r="C8388">
        <v>15723</v>
      </c>
      <c r="D8388">
        <f>COUNTIF(C$4:C8388,Tabela3[[#This Row],[COMANDA]])</f>
        <v>1</v>
      </c>
      <c r="E8388" t="s">
        <v>90</v>
      </c>
      <c r="F8388" t="s">
        <v>98</v>
      </c>
      <c r="G8388" t="s">
        <v>8</v>
      </c>
      <c r="H8388" t="s">
        <v>202</v>
      </c>
      <c r="I8388" s="2">
        <v>1</v>
      </c>
      <c r="J8388" t="s">
        <v>11</v>
      </c>
      <c r="K8388" s="21">
        <f>INDEX(LISTAS!$H:$Q,MATCH(BASE!H8388,LISTAS!$G:$G,0),MATCH(BASE!J8388,LISTAS!$H$3:$Q$3,0))*Tabela3[[#This Row],[QUANTIDADE]]</f>
        <v>20</v>
      </c>
      <c r="L8388" s="2" t="str">
        <f>TEXT(Tabela3[[#This Row],[DATA]],"MM")</f>
        <v>06</v>
      </c>
      <c r="M8388" s="2">
        <f>WEEKNUM(Tabela3[[#This Row],[DATA]])</f>
        <v>24</v>
      </c>
      <c r="N8388" s="18">
        <f>YEAR(Tabela3[[#This Row],[DATA]])</f>
        <v>2023</v>
      </c>
    </row>
    <row r="8389" spans="2:14">
      <c r="B8389" s="1">
        <v>45091</v>
      </c>
      <c r="C8389">
        <v>15724</v>
      </c>
      <c r="D8389">
        <f>COUNTIF(C$4:C8389,Tabela3[[#This Row],[COMANDA]])</f>
        <v>1</v>
      </c>
      <c r="E8389" t="s">
        <v>89</v>
      </c>
      <c r="F8389" t="s">
        <v>556</v>
      </c>
      <c r="G8389" t="s">
        <v>8</v>
      </c>
      <c r="H8389" t="s">
        <v>42</v>
      </c>
      <c r="I8389" s="2">
        <v>1</v>
      </c>
      <c r="J8389" t="s">
        <v>11</v>
      </c>
      <c r="K8389" s="21">
        <f>INDEX(LISTAS!$H:$Q,MATCH(BASE!H8389,LISTAS!$G:$G,0),MATCH(BASE!J8389,LISTAS!$H$3:$Q$3,0))*Tabela3[[#This Row],[QUANTIDADE]]</f>
        <v>16</v>
      </c>
      <c r="L8389" s="2" t="str">
        <f>TEXT(Tabela3[[#This Row],[DATA]],"MM")</f>
        <v>06</v>
      </c>
      <c r="M8389" s="2">
        <f>WEEKNUM(Tabela3[[#This Row],[DATA]])</f>
        <v>24</v>
      </c>
      <c r="N8389" s="18">
        <f>YEAR(Tabela3[[#This Row],[DATA]])</f>
        <v>2023</v>
      </c>
    </row>
    <row r="8390" spans="2:14">
      <c r="B8390" s="1">
        <v>45091</v>
      </c>
      <c r="C8390">
        <v>15725</v>
      </c>
      <c r="D8390">
        <f>COUNTIF(C$4:C8390,Tabela3[[#This Row],[COMANDA]])</f>
        <v>1</v>
      </c>
      <c r="E8390" t="s">
        <v>90</v>
      </c>
      <c r="F8390" t="s">
        <v>100</v>
      </c>
      <c r="G8390" t="s">
        <v>8</v>
      </c>
      <c r="H8390" t="s">
        <v>204</v>
      </c>
      <c r="I8390" s="2">
        <v>1</v>
      </c>
      <c r="J8390" t="s">
        <v>11</v>
      </c>
      <c r="K8390" s="21">
        <f>INDEX(LISTAS!$H:$Q,MATCH(BASE!H8390,LISTAS!$G:$G,0),MATCH(BASE!J8390,LISTAS!$H$3:$Q$3,0))*Tabela3[[#This Row],[QUANTIDADE]]</f>
        <v>18</v>
      </c>
      <c r="L8390" s="2" t="str">
        <f>TEXT(Tabela3[[#This Row],[DATA]],"MM")</f>
        <v>06</v>
      </c>
      <c r="M8390" s="2">
        <f>WEEKNUM(Tabela3[[#This Row],[DATA]])</f>
        <v>24</v>
      </c>
      <c r="N8390" s="18">
        <f>YEAR(Tabela3[[#This Row],[DATA]])</f>
        <v>2023</v>
      </c>
    </row>
    <row r="8391" spans="2:14">
      <c r="B8391" s="1">
        <v>45091</v>
      </c>
      <c r="C8391">
        <v>15725</v>
      </c>
      <c r="D8391">
        <f>COUNTIF(C$4:C8391,Tabela3[[#This Row],[COMANDA]])</f>
        <v>2</v>
      </c>
      <c r="E8391" t="s">
        <v>90</v>
      </c>
      <c r="F8391" t="s">
        <v>100</v>
      </c>
      <c r="G8391" t="s">
        <v>9</v>
      </c>
      <c r="H8391" t="s">
        <v>138</v>
      </c>
      <c r="I8391" s="2">
        <v>1</v>
      </c>
      <c r="J8391" t="s">
        <v>11</v>
      </c>
      <c r="K8391" s="21">
        <f>INDEX(LISTAS!$H:$Q,MATCH(BASE!H8391,LISTAS!$G:$G,0),MATCH(BASE!J8391,LISTAS!$H$3:$Q$3,0))*Tabela3[[#This Row],[QUANTIDADE]]</f>
        <v>4</v>
      </c>
      <c r="L8391" s="2" t="str">
        <f>TEXT(Tabela3[[#This Row],[DATA]],"MM")</f>
        <v>06</v>
      </c>
      <c r="M8391" s="2">
        <f>WEEKNUM(Tabela3[[#This Row],[DATA]])</f>
        <v>24</v>
      </c>
      <c r="N8391" s="18">
        <f>YEAR(Tabela3[[#This Row],[DATA]])</f>
        <v>2023</v>
      </c>
    </row>
    <row r="8392" spans="2:14">
      <c r="B8392" s="1">
        <v>45091</v>
      </c>
      <c r="C8392">
        <v>15726</v>
      </c>
      <c r="D8392">
        <f>COUNTIF(C$4:C8392,Tabela3[[#This Row],[COMANDA]])</f>
        <v>1</v>
      </c>
      <c r="E8392" t="s">
        <v>90</v>
      </c>
      <c r="F8392" t="s">
        <v>556</v>
      </c>
      <c r="G8392" t="s">
        <v>8</v>
      </c>
      <c r="H8392" t="s">
        <v>203</v>
      </c>
      <c r="I8392" s="2">
        <v>1</v>
      </c>
      <c r="J8392" t="s">
        <v>11</v>
      </c>
      <c r="K8392" s="21">
        <f>INDEX(LISTAS!$H:$Q,MATCH(BASE!H8392,LISTAS!$G:$G,0),MATCH(BASE!J8392,LISTAS!$H$3:$Q$3,0))*Tabela3[[#This Row],[QUANTIDADE]]</f>
        <v>20</v>
      </c>
      <c r="L8392" s="2" t="str">
        <f>TEXT(Tabela3[[#This Row],[DATA]],"MM")</f>
        <v>06</v>
      </c>
      <c r="M8392" s="2">
        <f>WEEKNUM(Tabela3[[#This Row],[DATA]])</f>
        <v>24</v>
      </c>
      <c r="N8392" s="18">
        <f>YEAR(Tabela3[[#This Row],[DATA]])</f>
        <v>2023</v>
      </c>
    </row>
    <row r="8393" spans="2:14">
      <c r="B8393" s="1">
        <v>45091</v>
      </c>
      <c r="C8393">
        <v>15727</v>
      </c>
      <c r="D8393">
        <f>COUNTIF(C$4:C8393,Tabela3[[#This Row],[COMANDA]])</f>
        <v>1</v>
      </c>
      <c r="E8393" t="s">
        <v>90</v>
      </c>
      <c r="F8393" t="s">
        <v>99</v>
      </c>
      <c r="G8393" t="s">
        <v>8</v>
      </c>
      <c r="H8393" t="s">
        <v>42</v>
      </c>
      <c r="I8393" s="2">
        <v>1</v>
      </c>
      <c r="J8393" t="s">
        <v>11</v>
      </c>
      <c r="K8393" s="21">
        <f>INDEX(LISTAS!$H:$Q,MATCH(BASE!H8393,LISTAS!$G:$G,0),MATCH(BASE!J8393,LISTAS!$H$3:$Q$3,0))*Tabela3[[#This Row],[QUANTIDADE]]</f>
        <v>16</v>
      </c>
      <c r="L8393" s="2" t="str">
        <f>TEXT(Tabela3[[#This Row],[DATA]],"MM")</f>
        <v>06</v>
      </c>
      <c r="M8393" s="2">
        <f>WEEKNUM(Tabela3[[#This Row],[DATA]])</f>
        <v>24</v>
      </c>
      <c r="N8393" s="18">
        <f>YEAR(Tabela3[[#This Row],[DATA]])</f>
        <v>2023</v>
      </c>
    </row>
    <row r="8394" spans="2:14">
      <c r="B8394" s="1">
        <v>45091</v>
      </c>
      <c r="C8394">
        <v>15727</v>
      </c>
      <c r="D8394">
        <f>COUNTIF(C$4:C8394,Tabela3[[#This Row],[COMANDA]])</f>
        <v>2</v>
      </c>
      <c r="E8394" t="s">
        <v>90</v>
      </c>
      <c r="F8394" t="s">
        <v>99</v>
      </c>
      <c r="G8394" t="s">
        <v>8</v>
      </c>
      <c r="H8394" t="s">
        <v>203</v>
      </c>
      <c r="I8394" s="2">
        <v>1</v>
      </c>
      <c r="J8394" t="s">
        <v>11</v>
      </c>
      <c r="K8394" s="21">
        <f>INDEX(LISTAS!$H:$Q,MATCH(BASE!H8394,LISTAS!$G:$G,0),MATCH(BASE!J8394,LISTAS!$H$3:$Q$3,0))*Tabela3[[#This Row],[QUANTIDADE]]</f>
        <v>20</v>
      </c>
      <c r="L8394" s="2" t="str">
        <f>TEXT(Tabela3[[#This Row],[DATA]],"MM")</f>
        <v>06</v>
      </c>
      <c r="M8394" s="2">
        <f>WEEKNUM(Tabela3[[#This Row],[DATA]])</f>
        <v>24</v>
      </c>
      <c r="N8394" s="18">
        <f>YEAR(Tabela3[[#This Row],[DATA]])</f>
        <v>2023</v>
      </c>
    </row>
    <row r="8395" spans="2:14">
      <c r="B8395" s="1">
        <v>45091</v>
      </c>
      <c r="C8395">
        <v>15728</v>
      </c>
      <c r="D8395">
        <f>COUNTIF(C$4:C8395,Tabela3[[#This Row],[COMANDA]])</f>
        <v>1</v>
      </c>
      <c r="E8395" t="s">
        <v>90</v>
      </c>
      <c r="F8395" t="s">
        <v>98</v>
      </c>
      <c r="G8395" t="s">
        <v>8</v>
      </c>
      <c r="H8395" t="s">
        <v>204</v>
      </c>
      <c r="I8395" s="2">
        <v>1</v>
      </c>
      <c r="J8395" t="s">
        <v>11</v>
      </c>
      <c r="K8395" s="21">
        <f>INDEX(LISTAS!$H:$Q,MATCH(BASE!H8395,LISTAS!$G:$G,0),MATCH(BASE!J8395,LISTAS!$H$3:$Q$3,0))*Tabela3[[#This Row],[QUANTIDADE]]</f>
        <v>18</v>
      </c>
      <c r="L8395" s="2" t="str">
        <f>TEXT(Tabela3[[#This Row],[DATA]],"MM")</f>
        <v>06</v>
      </c>
      <c r="M8395" s="2">
        <f>WEEKNUM(Tabela3[[#This Row],[DATA]])</f>
        <v>24</v>
      </c>
      <c r="N8395" s="18">
        <f>YEAR(Tabela3[[#This Row],[DATA]])</f>
        <v>2023</v>
      </c>
    </row>
    <row r="8396" spans="2:14">
      <c r="B8396" s="1">
        <v>45091</v>
      </c>
      <c r="C8396">
        <v>15728</v>
      </c>
      <c r="D8396">
        <f>COUNTIF(C$4:C8396,Tabela3[[#This Row],[COMANDA]])</f>
        <v>2</v>
      </c>
      <c r="E8396" t="s">
        <v>90</v>
      </c>
      <c r="F8396" t="s">
        <v>98</v>
      </c>
      <c r="G8396" t="s">
        <v>9</v>
      </c>
      <c r="H8396" t="s">
        <v>135</v>
      </c>
      <c r="I8396" s="2">
        <v>1</v>
      </c>
      <c r="J8396" t="s">
        <v>11</v>
      </c>
      <c r="K8396" s="21">
        <f>INDEX(LISTAS!$H:$Q,MATCH(BASE!H8396,LISTAS!$G:$G,0),MATCH(BASE!J8396,LISTAS!$H$3:$Q$3,0))*Tabela3[[#This Row],[QUANTIDADE]]</f>
        <v>4</v>
      </c>
      <c r="L8396" s="2" t="str">
        <f>TEXT(Tabela3[[#This Row],[DATA]],"MM")</f>
        <v>06</v>
      </c>
      <c r="M8396" s="2">
        <f>WEEKNUM(Tabela3[[#This Row],[DATA]])</f>
        <v>24</v>
      </c>
      <c r="N8396" s="18">
        <f>YEAR(Tabela3[[#This Row],[DATA]])</f>
        <v>2023</v>
      </c>
    </row>
    <row r="8397" spans="2:14">
      <c r="B8397" s="1">
        <v>45091</v>
      </c>
      <c r="C8397">
        <v>15729</v>
      </c>
      <c r="D8397">
        <f>COUNTIF(C$4:C8397,Tabela3[[#This Row],[COMANDA]])</f>
        <v>1</v>
      </c>
      <c r="E8397" t="s">
        <v>90</v>
      </c>
      <c r="F8397" t="s">
        <v>99</v>
      </c>
      <c r="G8397" t="s">
        <v>8</v>
      </c>
      <c r="H8397" t="s">
        <v>203</v>
      </c>
      <c r="I8397" s="2">
        <v>1</v>
      </c>
      <c r="J8397" t="s">
        <v>11</v>
      </c>
      <c r="K8397" s="21">
        <f>INDEX(LISTAS!$H:$Q,MATCH(BASE!H8397,LISTAS!$G:$G,0),MATCH(BASE!J8397,LISTAS!$H$3:$Q$3,0))*Tabela3[[#This Row],[QUANTIDADE]]</f>
        <v>20</v>
      </c>
      <c r="L8397" s="2" t="str">
        <f>TEXT(Tabela3[[#This Row],[DATA]],"MM")</f>
        <v>06</v>
      </c>
      <c r="M8397" s="2">
        <f>WEEKNUM(Tabela3[[#This Row],[DATA]])</f>
        <v>24</v>
      </c>
      <c r="N8397" s="18">
        <f>YEAR(Tabela3[[#This Row],[DATA]])</f>
        <v>2023</v>
      </c>
    </row>
    <row r="8398" spans="2:14">
      <c r="B8398" s="1">
        <v>45091</v>
      </c>
      <c r="C8398">
        <v>15730</v>
      </c>
      <c r="D8398">
        <f>COUNTIF(C$4:C8398,Tabela3[[#This Row],[COMANDA]])</f>
        <v>1</v>
      </c>
      <c r="E8398" t="s">
        <v>90</v>
      </c>
      <c r="F8398" t="s">
        <v>556</v>
      </c>
      <c r="G8398" t="s">
        <v>8</v>
      </c>
      <c r="H8398" t="s">
        <v>203</v>
      </c>
      <c r="I8398" s="2">
        <v>1</v>
      </c>
      <c r="J8398" t="s">
        <v>11</v>
      </c>
      <c r="K8398" s="21">
        <f>INDEX(LISTAS!$H:$Q,MATCH(BASE!H8398,LISTAS!$G:$G,0),MATCH(BASE!J8398,LISTAS!$H$3:$Q$3,0))*Tabela3[[#This Row],[QUANTIDADE]]</f>
        <v>20</v>
      </c>
      <c r="L8398" s="2" t="str">
        <f>TEXT(Tabela3[[#This Row],[DATA]],"MM")</f>
        <v>06</v>
      </c>
      <c r="M8398" s="2">
        <f>WEEKNUM(Tabela3[[#This Row],[DATA]])</f>
        <v>24</v>
      </c>
      <c r="N8398" s="18">
        <f>YEAR(Tabela3[[#This Row],[DATA]])</f>
        <v>2023</v>
      </c>
    </row>
    <row r="8399" spans="2:14">
      <c r="B8399" s="1">
        <v>45091</v>
      </c>
      <c r="C8399">
        <v>15731</v>
      </c>
      <c r="D8399">
        <f>COUNTIF(C$4:C8399,Tabela3[[#This Row],[COMANDA]])</f>
        <v>1</v>
      </c>
      <c r="E8399" t="s">
        <v>90</v>
      </c>
      <c r="F8399" t="s">
        <v>98</v>
      </c>
      <c r="G8399" t="s">
        <v>8</v>
      </c>
      <c r="H8399" t="s">
        <v>206</v>
      </c>
      <c r="I8399" s="2">
        <v>1</v>
      </c>
      <c r="J8399" t="s">
        <v>11</v>
      </c>
      <c r="K8399" s="21">
        <f>INDEX(LISTAS!$H:$Q,MATCH(BASE!H8399,LISTAS!$G:$G,0),MATCH(BASE!J8399,LISTAS!$H$3:$Q$3,0))*Tabela3[[#This Row],[QUANTIDADE]]</f>
        <v>18</v>
      </c>
      <c r="L8399" s="2" t="str">
        <f>TEXT(Tabela3[[#This Row],[DATA]],"MM")</f>
        <v>06</v>
      </c>
      <c r="M8399" s="2">
        <f>WEEKNUM(Tabela3[[#This Row],[DATA]])</f>
        <v>24</v>
      </c>
      <c r="N8399" s="18">
        <f>YEAR(Tabela3[[#This Row],[DATA]])</f>
        <v>2023</v>
      </c>
    </row>
    <row r="8400" spans="2:14">
      <c r="B8400" s="1">
        <v>45091</v>
      </c>
      <c r="C8400">
        <v>15731</v>
      </c>
      <c r="D8400">
        <f>COUNTIF(C$4:C8400,Tabela3[[#This Row],[COMANDA]])</f>
        <v>2</v>
      </c>
      <c r="E8400" t="s">
        <v>90</v>
      </c>
      <c r="F8400" t="s">
        <v>98</v>
      </c>
      <c r="G8400" t="s">
        <v>9</v>
      </c>
      <c r="H8400" t="s">
        <v>378</v>
      </c>
      <c r="I8400" s="2">
        <v>1</v>
      </c>
      <c r="J8400" t="s">
        <v>11</v>
      </c>
      <c r="K8400" s="21">
        <f>INDEX(LISTAS!$H:$Q,MATCH(BASE!H8400,LISTAS!$G:$G,0),MATCH(BASE!J8400,LISTAS!$H$3:$Q$3,0))*Tabela3[[#This Row],[QUANTIDADE]]</f>
        <v>6</v>
      </c>
      <c r="L8400" s="2" t="str">
        <f>TEXT(Tabela3[[#This Row],[DATA]],"MM")</f>
        <v>06</v>
      </c>
      <c r="M8400" s="2">
        <f>WEEKNUM(Tabela3[[#This Row],[DATA]])</f>
        <v>24</v>
      </c>
      <c r="N8400" s="18">
        <f>YEAR(Tabela3[[#This Row],[DATA]])</f>
        <v>2023</v>
      </c>
    </row>
    <row r="8401" spans="2:14">
      <c r="B8401" s="1">
        <v>45091</v>
      </c>
      <c r="C8401">
        <v>15732</v>
      </c>
      <c r="D8401">
        <f>COUNTIF(C$4:C8401,Tabela3[[#This Row],[COMANDA]])</f>
        <v>1</v>
      </c>
      <c r="E8401" t="s">
        <v>90</v>
      </c>
      <c r="F8401" t="s">
        <v>99</v>
      </c>
      <c r="G8401" t="s">
        <v>8</v>
      </c>
      <c r="H8401" t="s">
        <v>211</v>
      </c>
      <c r="I8401" s="2">
        <v>1</v>
      </c>
      <c r="J8401" t="s">
        <v>11</v>
      </c>
      <c r="K8401" s="21">
        <f>INDEX(LISTAS!$H:$Q,MATCH(BASE!H8401,LISTAS!$G:$G,0),MATCH(BASE!J8401,LISTAS!$H$3:$Q$3,0))*Tabela3[[#This Row],[QUANTIDADE]]</f>
        <v>20</v>
      </c>
      <c r="L8401" s="2" t="str">
        <f>TEXT(Tabela3[[#This Row],[DATA]],"MM")</f>
        <v>06</v>
      </c>
      <c r="M8401" s="2">
        <f>WEEKNUM(Tabela3[[#This Row],[DATA]])</f>
        <v>24</v>
      </c>
      <c r="N8401" s="18">
        <f>YEAR(Tabela3[[#This Row],[DATA]])</f>
        <v>2023</v>
      </c>
    </row>
    <row r="8402" spans="2:14">
      <c r="B8402" s="1">
        <v>45091</v>
      </c>
      <c r="C8402">
        <v>15732</v>
      </c>
      <c r="D8402">
        <f>COUNTIF(C$4:C8402,Tabela3[[#This Row],[COMANDA]])</f>
        <v>2</v>
      </c>
      <c r="E8402" t="s">
        <v>90</v>
      </c>
      <c r="F8402" t="s">
        <v>99</v>
      </c>
      <c r="G8402" t="s">
        <v>8</v>
      </c>
      <c r="H8402" t="s">
        <v>84</v>
      </c>
      <c r="I8402" s="2">
        <v>1</v>
      </c>
      <c r="J8402" t="s">
        <v>11</v>
      </c>
      <c r="K8402" s="21">
        <f>INDEX(LISTAS!$H:$Q,MATCH(BASE!H8402,LISTAS!$G:$G,0),MATCH(BASE!J8402,LISTAS!$H$3:$Q$3,0))*Tabela3[[#This Row],[QUANTIDADE]]</f>
        <v>16</v>
      </c>
      <c r="L8402" s="2" t="str">
        <f>TEXT(Tabela3[[#This Row],[DATA]],"MM")</f>
        <v>06</v>
      </c>
      <c r="M8402" s="2">
        <f>WEEKNUM(Tabela3[[#This Row],[DATA]])</f>
        <v>24</v>
      </c>
      <c r="N8402" s="18">
        <f>YEAR(Tabela3[[#This Row],[DATA]])</f>
        <v>2023</v>
      </c>
    </row>
    <row r="8403" spans="2:14">
      <c r="B8403" s="1">
        <v>45091</v>
      </c>
      <c r="C8403">
        <v>15732</v>
      </c>
      <c r="D8403">
        <f>COUNTIF(C$4:C8403,Tabela3[[#This Row],[COMANDA]])</f>
        <v>3</v>
      </c>
      <c r="E8403" t="s">
        <v>90</v>
      </c>
      <c r="F8403" t="s">
        <v>99</v>
      </c>
      <c r="G8403" t="s">
        <v>9</v>
      </c>
      <c r="H8403" t="s">
        <v>378</v>
      </c>
      <c r="I8403" s="2">
        <v>1</v>
      </c>
      <c r="J8403" t="s">
        <v>11</v>
      </c>
      <c r="K8403" s="21">
        <f>INDEX(LISTAS!$H:$Q,MATCH(BASE!H8403,LISTAS!$G:$G,0),MATCH(BASE!J8403,LISTAS!$H$3:$Q$3,0))*Tabela3[[#This Row],[QUANTIDADE]]</f>
        <v>6</v>
      </c>
      <c r="L8403" s="2" t="str">
        <f>TEXT(Tabela3[[#This Row],[DATA]],"MM")</f>
        <v>06</v>
      </c>
      <c r="M8403" s="2">
        <f>WEEKNUM(Tabela3[[#This Row],[DATA]])</f>
        <v>24</v>
      </c>
      <c r="N8403" s="18">
        <f>YEAR(Tabela3[[#This Row],[DATA]])</f>
        <v>2023</v>
      </c>
    </row>
    <row r="8404" spans="2:14">
      <c r="B8404" s="1">
        <v>45091</v>
      </c>
      <c r="C8404">
        <v>15732</v>
      </c>
      <c r="D8404">
        <f>COUNTIF(C$4:C8404,Tabela3[[#This Row],[COMANDA]])</f>
        <v>4</v>
      </c>
      <c r="E8404" t="s">
        <v>90</v>
      </c>
      <c r="F8404" t="s">
        <v>99</v>
      </c>
      <c r="G8404" t="s">
        <v>9</v>
      </c>
      <c r="H8404" t="s">
        <v>135</v>
      </c>
      <c r="I8404" s="2">
        <v>1</v>
      </c>
      <c r="J8404" t="s">
        <v>11</v>
      </c>
      <c r="K8404" s="21">
        <f>INDEX(LISTAS!$H:$Q,MATCH(BASE!H8404,LISTAS!$G:$G,0),MATCH(BASE!J8404,LISTAS!$H$3:$Q$3,0))*Tabela3[[#This Row],[QUANTIDADE]]</f>
        <v>4</v>
      </c>
      <c r="L8404" s="2" t="str">
        <f>TEXT(Tabela3[[#This Row],[DATA]],"MM")</f>
        <v>06</v>
      </c>
      <c r="M8404" s="2">
        <f>WEEKNUM(Tabela3[[#This Row],[DATA]])</f>
        <v>24</v>
      </c>
      <c r="N8404" s="18">
        <f>YEAR(Tabela3[[#This Row],[DATA]])</f>
        <v>2023</v>
      </c>
    </row>
    <row r="8405" spans="2:14">
      <c r="B8405" s="1">
        <v>45091</v>
      </c>
      <c r="C8405">
        <v>15733</v>
      </c>
      <c r="D8405">
        <f>COUNTIF(C$4:C8405,Tabela3[[#This Row],[COMANDA]])</f>
        <v>1</v>
      </c>
      <c r="E8405" t="s">
        <v>89</v>
      </c>
      <c r="F8405" t="s">
        <v>98</v>
      </c>
      <c r="G8405" t="s">
        <v>8</v>
      </c>
      <c r="H8405" t="s">
        <v>204</v>
      </c>
      <c r="I8405" s="2">
        <v>1</v>
      </c>
      <c r="J8405" t="s">
        <v>11</v>
      </c>
      <c r="K8405" s="21">
        <f>INDEX(LISTAS!$H:$Q,MATCH(BASE!H8405,LISTAS!$G:$G,0),MATCH(BASE!J8405,LISTAS!$H$3:$Q$3,0))*Tabela3[[#This Row],[QUANTIDADE]]</f>
        <v>18</v>
      </c>
      <c r="L8405" s="2" t="str">
        <f>TEXT(Tabela3[[#This Row],[DATA]],"MM")</f>
        <v>06</v>
      </c>
      <c r="M8405" s="2">
        <f>WEEKNUM(Tabela3[[#This Row],[DATA]])</f>
        <v>24</v>
      </c>
      <c r="N8405" s="18">
        <f>YEAR(Tabela3[[#This Row],[DATA]])</f>
        <v>2023</v>
      </c>
    </row>
    <row r="8406" spans="2:14">
      <c r="B8406" s="1">
        <v>45091</v>
      </c>
      <c r="C8406">
        <v>15734</v>
      </c>
      <c r="D8406">
        <f>COUNTIF(C$4:C8406,Tabela3[[#This Row],[COMANDA]])</f>
        <v>1</v>
      </c>
      <c r="E8406" t="s">
        <v>90</v>
      </c>
      <c r="F8406" t="s">
        <v>98</v>
      </c>
      <c r="G8406" t="s">
        <v>8</v>
      </c>
      <c r="H8406" t="s">
        <v>206</v>
      </c>
      <c r="I8406" s="2">
        <v>2</v>
      </c>
      <c r="J8406" t="s">
        <v>11</v>
      </c>
      <c r="K8406" s="21">
        <f>INDEX(LISTAS!$H:$Q,MATCH(BASE!H8406,LISTAS!$G:$G,0),MATCH(BASE!J8406,LISTAS!$H$3:$Q$3,0))*Tabela3[[#This Row],[QUANTIDADE]]</f>
        <v>36</v>
      </c>
      <c r="L8406" s="2" t="str">
        <f>TEXT(Tabela3[[#This Row],[DATA]],"MM")</f>
        <v>06</v>
      </c>
      <c r="M8406" s="2">
        <f>WEEKNUM(Tabela3[[#This Row],[DATA]])</f>
        <v>24</v>
      </c>
      <c r="N8406" s="18">
        <f>YEAR(Tabela3[[#This Row],[DATA]])</f>
        <v>2023</v>
      </c>
    </row>
    <row r="8407" spans="2:14">
      <c r="B8407" s="1">
        <v>45091</v>
      </c>
      <c r="C8407">
        <v>15734</v>
      </c>
      <c r="D8407">
        <f>COUNTIF(C$4:C8407,Tabela3[[#This Row],[COMANDA]])</f>
        <v>2</v>
      </c>
      <c r="E8407" t="s">
        <v>90</v>
      </c>
      <c r="F8407" t="s">
        <v>99</v>
      </c>
      <c r="G8407" t="s">
        <v>8</v>
      </c>
      <c r="H8407" t="s">
        <v>206</v>
      </c>
      <c r="I8407" s="2">
        <v>2</v>
      </c>
      <c r="J8407" t="s">
        <v>11</v>
      </c>
      <c r="K8407" s="21">
        <f>INDEX(LISTAS!$H:$Q,MATCH(BASE!H8407,LISTAS!$G:$G,0),MATCH(BASE!J8407,LISTAS!$H$3:$Q$3,0))*Tabela3[[#This Row],[QUANTIDADE]]</f>
        <v>36</v>
      </c>
      <c r="L8407" s="2" t="str">
        <f>TEXT(Tabela3[[#This Row],[DATA]],"MM")</f>
        <v>06</v>
      </c>
      <c r="M8407" s="2">
        <f>WEEKNUM(Tabela3[[#This Row],[DATA]])</f>
        <v>24</v>
      </c>
      <c r="N8407" s="18">
        <f>YEAR(Tabela3[[#This Row],[DATA]])</f>
        <v>2023</v>
      </c>
    </row>
    <row r="8408" spans="2:14">
      <c r="B8408" s="1">
        <v>45091</v>
      </c>
      <c r="C8408">
        <v>15734</v>
      </c>
      <c r="D8408">
        <f>COUNTIF(C$4:C8408,Tabela3[[#This Row],[COMANDA]])</f>
        <v>3</v>
      </c>
      <c r="E8408" t="s">
        <v>90</v>
      </c>
      <c r="F8408" t="s">
        <v>98</v>
      </c>
      <c r="G8408" t="s">
        <v>9</v>
      </c>
      <c r="H8408" t="s">
        <v>138</v>
      </c>
      <c r="I8408" s="2">
        <v>1</v>
      </c>
      <c r="J8408" t="s">
        <v>11</v>
      </c>
      <c r="K8408" s="21">
        <f>INDEX(LISTAS!$H:$Q,MATCH(BASE!H8408,LISTAS!$G:$G,0),MATCH(BASE!J8408,LISTAS!$H$3:$Q$3,0))*Tabela3[[#This Row],[QUANTIDADE]]</f>
        <v>4</v>
      </c>
      <c r="L8408" s="2" t="str">
        <f>TEXT(Tabela3[[#This Row],[DATA]],"MM")</f>
        <v>06</v>
      </c>
      <c r="M8408" s="2">
        <f>WEEKNUM(Tabela3[[#This Row],[DATA]])</f>
        <v>24</v>
      </c>
      <c r="N8408" s="18">
        <f>YEAR(Tabela3[[#This Row],[DATA]])</f>
        <v>2023</v>
      </c>
    </row>
    <row r="8409" spans="2:14">
      <c r="B8409" s="1">
        <v>45091</v>
      </c>
      <c r="C8409">
        <v>15734</v>
      </c>
      <c r="D8409">
        <f>COUNTIF(C$4:C8409,Tabela3[[#This Row],[COMANDA]])</f>
        <v>4</v>
      </c>
      <c r="E8409" t="s">
        <v>90</v>
      </c>
      <c r="F8409" t="s">
        <v>99</v>
      </c>
      <c r="G8409" t="s">
        <v>9</v>
      </c>
      <c r="H8409" t="s">
        <v>385</v>
      </c>
      <c r="I8409" s="2">
        <v>1</v>
      </c>
      <c r="J8409" t="s">
        <v>11</v>
      </c>
      <c r="K8409" s="21">
        <f>INDEX(LISTAS!$H:$Q,MATCH(BASE!H8409,LISTAS!$G:$G,0),MATCH(BASE!J8409,LISTAS!$H$3:$Q$3,0))*Tabela3[[#This Row],[QUANTIDADE]]</f>
        <v>3</v>
      </c>
      <c r="L8409" s="2" t="str">
        <f>TEXT(Tabela3[[#This Row],[DATA]],"MM")</f>
        <v>06</v>
      </c>
      <c r="M8409" s="2">
        <f>WEEKNUM(Tabela3[[#This Row],[DATA]])</f>
        <v>24</v>
      </c>
      <c r="N8409" s="18">
        <f>YEAR(Tabela3[[#This Row],[DATA]])</f>
        <v>2023</v>
      </c>
    </row>
    <row r="8410" spans="2:14">
      <c r="B8410" s="1">
        <v>45091</v>
      </c>
      <c r="C8410">
        <v>15735</v>
      </c>
      <c r="D8410">
        <f>COUNTIF(C$4:C8410,Tabela3[[#This Row],[COMANDA]])</f>
        <v>1</v>
      </c>
      <c r="E8410" t="s">
        <v>90</v>
      </c>
      <c r="F8410" t="s">
        <v>98</v>
      </c>
      <c r="G8410" t="s">
        <v>8</v>
      </c>
      <c r="H8410" t="s">
        <v>206</v>
      </c>
      <c r="I8410" s="2">
        <v>1</v>
      </c>
      <c r="J8410" t="s">
        <v>11</v>
      </c>
      <c r="K8410" s="21">
        <f>INDEX(LISTAS!$H:$Q,MATCH(BASE!H8410,LISTAS!$G:$G,0),MATCH(BASE!J8410,LISTAS!$H$3:$Q$3,0))*Tabela3[[#This Row],[QUANTIDADE]]</f>
        <v>18</v>
      </c>
      <c r="L8410" s="2" t="str">
        <f>TEXT(Tabela3[[#This Row],[DATA]],"MM")</f>
        <v>06</v>
      </c>
      <c r="M8410" s="2">
        <f>WEEKNUM(Tabela3[[#This Row],[DATA]])</f>
        <v>24</v>
      </c>
      <c r="N8410" s="18">
        <f>YEAR(Tabela3[[#This Row],[DATA]])</f>
        <v>2023</v>
      </c>
    </row>
    <row r="8411" spans="2:14">
      <c r="B8411" s="1">
        <v>45091</v>
      </c>
      <c r="C8411">
        <v>15735</v>
      </c>
      <c r="D8411">
        <f>COUNTIF(C$4:C8411,Tabela3[[#This Row],[COMANDA]])</f>
        <v>2</v>
      </c>
      <c r="E8411" t="s">
        <v>90</v>
      </c>
      <c r="F8411" t="s">
        <v>98</v>
      </c>
      <c r="G8411" t="s">
        <v>9</v>
      </c>
      <c r="H8411" t="s">
        <v>385</v>
      </c>
      <c r="I8411" s="2">
        <v>1</v>
      </c>
      <c r="J8411" t="s">
        <v>11</v>
      </c>
      <c r="K8411" s="21">
        <f>INDEX(LISTAS!$H:$Q,MATCH(BASE!H8411,LISTAS!$G:$G,0),MATCH(BASE!J8411,LISTAS!$H$3:$Q$3,0))*Tabela3[[#This Row],[QUANTIDADE]]</f>
        <v>3</v>
      </c>
      <c r="L8411" s="2" t="str">
        <f>TEXT(Tabela3[[#This Row],[DATA]],"MM")</f>
        <v>06</v>
      </c>
      <c r="M8411" s="2">
        <f>WEEKNUM(Tabela3[[#This Row],[DATA]])</f>
        <v>24</v>
      </c>
      <c r="N8411" s="18">
        <f>YEAR(Tabela3[[#This Row],[DATA]])</f>
        <v>2023</v>
      </c>
    </row>
    <row r="8412" spans="2:14">
      <c r="B8412" s="1">
        <v>45091</v>
      </c>
      <c r="C8412">
        <v>15736</v>
      </c>
      <c r="D8412">
        <f>COUNTIF(C$4:C8412,Tabela3[[#This Row],[COMANDA]])</f>
        <v>1</v>
      </c>
      <c r="E8412" t="s">
        <v>90</v>
      </c>
      <c r="F8412" t="s">
        <v>100</v>
      </c>
      <c r="G8412" t="s">
        <v>8</v>
      </c>
      <c r="H8412" t="s">
        <v>42</v>
      </c>
      <c r="I8412" s="2">
        <v>1</v>
      </c>
      <c r="J8412" t="s">
        <v>11</v>
      </c>
      <c r="K8412" s="21">
        <f>INDEX(LISTAS!$H:$Q,MATCH(BASE!H8412,LISTAS!$G:$G,0),MATCH(BASE!J8412,LISTAS!$H$3:$Q$3,0))*Tabela3[[#This Row],[QUANTIDADE]]</f>
        <v>16</v>
      </c>
      <c r="L8412" s="2" t="str">
        <f>TEXT(Tabela3[[#This Row],[DATA]],"MM")</f>
        <v>06</v>
      </c>
      <c r="M8412" s="2">
        <f>WEEKNUM(Tabela3[[#This Row],[DATA]])</f>
        <v>24</v>
      </c>
      <c r="N8412" s="18">
        <f>YEAR(Tabela3[[#This Row],[DATA]])</f>
        <v>2023</v>
      </c>
    </row>
    <row r="8413" spans="2:14">
      <c r="B8413" s="1">
        <v>45091</v>
      </c>
      <c r="C8413">
        <v>15736</v>
      </c>
      <c r="D8413">
        <f>COUNTIF(C$4:C8413,Tabela3[[#This Row],[COMANDA]])</f>
        <v>2</v>
      </c>
      <c r="E8413" t="s">
        <v>90</v>
      </c>
      <c r="F8413" t="s">
        <v>100</v>
      </c>
      <c r="G8413" t="s">
        <v>8</v>
      </c>
      <c r="H8413" t="s">
        <v>202</v>
      </c>
      <c r="I8413" s="2">
        <v>1</v>
      </c>
      <c r="J8413" t="s">
        <v>11</v>
      </c>
      <c r="K8413" s="21">
        <f>INDEX(LISTAS!$H:$Q,MATCH(BASE!H8413,LISTAS!$G:$G,0),MATCH(BASE!J8413,LISTAS!$H$3:$Q$3,0))*Tabela3[[#This Row],[QUANTIDADE]]</f>
        <v>20</v>
      </c>
      <c r="L8413" s="2" t="str">
        <f>TEXT(Tabela3[[#This Row],[DATA]],"MM")</f>
        <v>06</v>
      </c>
      <c r="M8413" s="2">
        <f>WEEKNUM(Tabela3[[#This Row],[DATA]])</f>
        <v>24</v>
      </c>
      <c r="N8413" s="18">
        <f>YEAR(Tabela3[[#This Row],[DATA]])</f>
        <v>2023</v>
      </c>
    </row>
    <row r="8414" spans="2:14">
      <c r="B8414" s="1">
        <v>45091</v>
      </c>
      <c r="C8414">
        <v>15736</v>
      </c>
      <c r="D8414">
        <f>COUNTIF(C$4:C8414,Tabela3[[#This Row],[COMANDA]])</f>
        <v>3</v>
      </c>
      <c r="E8414" t="s">
        <v>90</v>
      </c>
      <c r="F8414" t="s">
        <v>100</v>
      </c>
      <c r="G8414" t="s">
        <v>9</v>
      </c>
      <c r="H8414" t="s">
        <v>470</v>
      </c>
      <c r="I8414" s="2">
        <v>1</v>
      </c>
      <c r="J8414" t="s">
        <v>11</v>
      </c>
      <c r="K8414" s="21">
        <f>INDEX(LISTAS!$H:$Q,MATCH(BASE!H8414,LISTAS!$G:$G,0),MATCH(BASE!J8414,LISTAS!$H$3:$Q$3,0))*Tabela3[[#This Row],[QUANTIDADE]]</f>
        <v>12</v>
      </c>
      <c r="L8414" s="2" t="str">
        <f>TEXT(Tabela3[[#This Row],[DATA]],"MM")</f>
        <v>06</v>
      </c>
      <c r="M8414" s="2">
        <f>WEEKNUM(Tabela3[[#This Row],[DATA]])</f>
        <v>24</v>
      </c>
      <c r="N8414" s="18">
        <f>YEAR(Tabela3[[#This Row],[DATA]])</f>
        <v>2023</v>
      </c>
    </row>
    <row r="8415" spans="2:14">
      <c r="B8415" s="1">
        <v>45091</v>
      </c>
      <c r="C8415">
        <v>15737</v>
      </c>
      <c r="D8415">
        <f>COUNTIF(C$4:C8415,Tabela3[[#This Row],[COMANDA]])</f>
        <v>1</v>
      </c>
      <c r="E8415" t="s">
        <v>90</v>
      </c>
      <c r="F8415" t="s">
        <v>98</v>
      </c>
      <c r="G8415" t="s">
        <v>8</v>
      </c>
      <c r="H8415" t="s">
        <v>204</v>
      </c>
      <c r="I8415" s="2">
        <v>1</v>
      </c>
      <c r="J8415" t="s">
        <v>11</v>
      </c>
      <c r="K8415" s="21">
        <f>INDEX(LISTAS!$H:$Q,MATCH(BASE!H8415,LISTAS!$G:$G,0),MATCH(BASE!J8415,LISTAS!$H$3:$Q$3,0))*Tabela3[[#This Row],[QUANTIDADE]]</f>
        <v>18</v>
      </c>
      <c r="L8415" s="2" t="str">
        <f>TEXT(Tabela3[[#This Row],[DATA]],"MM")</f>
        <v>06</v>
      </c>
      <c r="M8415" s="2">
        <f>WEEKNUM(Tabela3[[#This Row],[DATA]])</f>
        <v>24</v>
      </c>
      <c r="N8415" s="18">
        <f>YEAR(Tabela3[[#This Row],[DATA]])</f>
        <v>2023</v>
      </c>
    </row>
    <row r="8416" spans="2:14">
      <c r="B8416" s="1">
        <v>45091</v>
      </c>
      <c r="C8416">
        <v>15737</v>
      </c>
      <c r="D8416">
        <f>COUNTIF(C$4:C8416,Tabela3[[#This Row],[COMANDA]])</f>
        <v>2</v>
      </c>
      <c r="E8416" t="s">
        <v>90</v>
      </c>
      <c r="F8416" t="s">
        <v>98</v>
      </c>
      <c r="G8416" t="s">
        <v>8</v>
      </c>
      <c r="H8416" t="s">
        <v>203</v>
      </c>
      <c r="I8416" s="2">
        <v>1</v>
      </c>
      <c r="J8416" t="s">
        <v>11</v>
      </c>
      <c r="K8416" s="21">
        <f>INDEX(LISTAS!$H:$Q,MATCH(BASE!H8416,LISTAS!$G:$G,0),MATCH(BASE!J8416,LISTAS!$H$3:$Q$3,0))*Tabela3[[#This Row],[QUANTIDADE]]</f>
        <v>20</v>
      </c>
      <c r="L8416" s="2" t="str">
        <f>TEXT(Tabela3[[#This Row],[DATA]],"MM")</f>
        <v>06</v>
      </c>
      <c r="M8416" s="2">
        <f>WEEKNUM(Tabela3[[#This Row],[DATA]])</f>
        <v>24</v>
      </c>
      <c r="N8416" s="18">
        <f>YEAR(Tabela3[[#This Row],[DATA]])</f>
        <v>2023</v>
      </c>
    </row>
    <row r="8417" spans="2:14">
      <c r="B8417" s="1">
        <v>45091</v>
      </c>
      <c r="C8417">
        <v>15737</v>
      </c>
      <c r="D8417">
        <f>COUNTIF(C$4:C8417,Tabela3[[#This Row],[COMANDA]])</f>
        <v>3</v>
      </c>
      <c r="E8417" t="s">
        <v>90</v>
      </c>
      <c r="F8417" t="s">
        <v>98</v>
      </c>
      <c r="G8417" t="s">
        <v>9</v>
      </c>
      <c r="H8417" t="s">
        <v>142</v>
      </c>
      <c r="I8417" s="2">
        <v>1</v>
      </c>
      <c r="J8417" t="s">
        <v>11</v>
      </c>
      <c r="K8417" s="21">
        <f>INDEX(LISTAS!$H:$Q,MATCH(BASE!H8417,LISTAS!$G:$G,0),MATCH(BASE!J8417,LISTAS!$H$3:$Q$3,0))*Tabela3[[#This Row],[QUANTIDADE]]</f>
        <v>6</v>
      </c>
      <c r="L8417" s="2" t="str">
        <f>TEXT(Tabela3[[#This Row],[DATA]],"MM")</f>
        <v>06</v>
      </c>
      <c r="M8417" s="2">
        <f>WEEKNUM(Tabela3[[#This Row],[DATA]])</f>
        <v>24</v>
      </c>
      <c r="N8417" s="18">
        <f>YEAR(Tabela3[[#This Row],[DATA]])</f>
        <v>2023</v>
      </c>
    </row>
    <row r="8418" spans="2:14">
      <c r="B8418" s="1">
        <v>45091</v>
      </c>
      <c r="C8418">
        <v>15738</v>
      </c>
      <c r="D8418">
        <f>COUNTIF(C$4:C8418,Tabela3[[#This Row],[COMANDA]])</f>
        <v>1</v>
      </c>
      <c r="E8418" t="s">
        <v>90</v>
      </c>
      <c r="F8418" t="s">
        <v>98</v>
      </c>
      <c r="G8418" t="s">
        <v>8</v>
      </c>
      <c r="H8418" t="s">
        <v>42</v>
      </c>
      <c r="I8418" s="2">
        <v>2</v>
      </c>
      <c r="J8418" t="s">
        <v>11</v>
      </c>
      <c r="K8418" s="21">
        <f>INDEX(LISTAS!$H:$Q,MATCH(BASE!H8418,LISTAS!$G:$G,0),MATCH(BASE!J8418,LISTAS!$H$3:$Q$3,0))*Tabela3[[#This Row],[QUANTIDADE]]</f>
        <v>32</v>
      </c>
      <c r="L8418" s="2" t="str">
        <f>TEXT(Tabela3[[#This Row],[DATA]],"MM")</f>
        <v>06</v>
      </c>
      <c r="M8418" s="2">
        <f>WEEKNUM(Tabela3[[#This Row],[DATA]])</f>
        <v>24</v>
      </c>
      <c r="N8418" s="18">
        <f>YEAR(Tabela3[[#This Row],[DATA]])</f>
        <v>2023</v>
      </c>
    </row>
    <row r="8419" spans="2:14">
      <c r="B8419" s="1">
        <v>45091</v>
      </c>
      <c r="C8419">
        <v>15739</v>
      </c>
      <c r="D8419">
        <f>COUNTIF(C$4:C8419,Tabela3[[#This Row],[COMANDA]])</f>
        <v>1</v>
      </c>
      <c r="E8419" t="s">
        <v>90</v>
      </c>
      <c r="F8419" t="s">
        <v>98</v>
      </c>
      <c r="G8419" t="s">
        <v>8</v>
      </c>
      <c r="H8419" t="s">
        <v>204</v>
      </c>
      <c r="I8419" s="2">
        <v>2</v>
      </c>
      <c r="J8419" t="s">
        <v>11</v>
      </c>
      <c r="K8419" s="21">
        <f>INDEX(LISTAS!$H:$Q,MATCH(BASE!H8419,LISTAS!$G:$G,0),MATCH(BASE!J8419,LISTAS!$H$3:$Q$3,0))*Tabela3[[#This Row],[QUANTIDADE]]</f>
        <v>36</v>
      </c>
      <c r="L8419" s="2" t="str">
        <f>TEXT(Tabela3[[#This Row],[DATA]],"MM")</f>
        <v>06</v>
      </c>
      <c r="M8419" s="2">
        <f>WEEKNUM(Tabela3[[#This Row],[DATA]])</f>
        <v>24</v>
      </c>
      <c r="N8419" s="18">
        <f>YEAR(Tabela3[[#This Row],[DATA]])</f>
        <v>2023</v>
      </c>
    </row>
    <row r="8420" spans="2:14">
      <c r="B8420" s="1">
        <v>45091</v>
      </c>
      <c r="C8420">
        <v>15739</v>
      </c>
      <c r="D8420">
        <f>COUNTIF(C$4:C8420,Tabela3[[#This Row],[COMANDA]])</f>
        <v>2</v>
      </c>
      <c r="E8420" t="s">
        <v>90</v>
      </c>
      <c r="F8420" t="s">
        <v>98</v>
      </c>
      <c r="G8420" t="s">
        <v>9</v>
      </c>
      <c r="H8420" t="s">
        <v>140</v>
      </c>
      <c r="I8420" s="2">
        <v>1</v>
      </c>
      <c r="J8420" t="s">
        <v>11</v>
      </c>
      <c r="K8420" s="21">
        <f>INDEX(LISTAS!$H:$Q,MATCH(BASE!H8420,LISTAS!$G:$G,0),MATCH(BASE!J8420,LISTAS!$H$3:$Q$3,0))*Tabela3[[#This Row],[QUANTIDADE]]</f>
        <v>3</v>
      </c>
      <c r="L8420" s="2" t="str">
        <f>TEXT(Tabela3[[#This Row],[DATA]],"MM")</f>
        <v>06</v>
      </c>
      <c r="M8420" s="2">
        <f>WEEKNUM(Tabela3[[#This Row],[DATA]])</f>
        <v>24</v>
      </c>
      <c r="N8420" s="18">
        <f>YEAR(Tabela3[[#This Row],[DATA]])</f>
        <v>2023</v>
      </c>
    </row>
    <row r="8421" spans="2:14">
      <c r="B8421" s="1">
        <v>45091</v>
      </c>
      <c r="C8421">
        <v>15740</v>
      </c>
      <c r="D8421">
        <f>COUNTIF(C$4:C8421,Tabela3[[#This Row],[COMANDA]])</f>
        <v>1</v>
      </c>
      <c r="E8421" t="s">
        <v>90</v>
      </c>
      <c r="F8421" t="s">
        <v>98</v>
      </c>
      <c r="G8421" t="s">
        <v>8</v>
      </c>
      <c r="H8421" t="s">
        <v>42</v>
      </c>
      <c r="I8421" s="2">
        <v>1</v>
      </c>
      <c r="J8421" t="s">
        <v>11</v>
      </c>
      <c r="K8421" s="21">
        <f>INDEX(LISTAS!$H:$Q,MATCH(BASE!H8421,LISTAS!$G:$G,0),MATCH(BASE!J8421,LISTAS!$H$3:$Q$3,0))*Tabela3[[#This Row],[QUANTIDADE]]</f>
        <v>16</v>
      </c>
      <c r="L8421" s="2" t="str">
        <f>TEXT(Tabela3[[#This Row],[DATA]],"MM")</f>
        <v>06</v>
      </c>
      <c r="M8421" s="2">
        <f>WEEKNUM(Tabela3[[#This Row],[DATA]])</f>
        <v>24</v>
      </c>
      <c r="N8421" s="18">
        <f>YEAR(Tabela3[[#This Row],[DATA]])</f>
        <v>2023</v>
      </c>
    </row>
    <row r="8422" spans="2:14">
      <c r="B8422" s="1">
        <v>45091</v>
      </c>
      <c r="C8422">
        <v>15741</v>
      </c>
      <c r="D8422">
        <f>COUNTIF(C$4:C8422,Tabela3[[#This Row],[COMANDA]])</f>
        <v>1</v>
      </c>
      <c r="E8422" t="s">
        <v>90</v>
      </c>
      <c r="F8422" t="s">
        <v>98</v>
      </c>
      <c r="G8422" t="s">
        <v>8</v>
      </c>
      <c r="H8422" t="s">
        <v>204</v>
      </c>
      <c r="I8422" s="2">
        <v>1</v>
      </c>
      <c r="J8422" t="s">
        <v>11</v>
      </c>
      <c r="K8422" s="21">
        <f>INDEX(LISTAS!$H:$Q,MATCH(BASE!H8422,LISTAS!$G:$G,0),MATCH(BASE!J8422,LISTAS!$H$3:$Q$3,0))*Tabela3[[#This Row],[QUANTIDADE]]</f>
        <v>18</v>
      </c>
      <c r="L8422" s="2" t="str">
        <f>TEXT(Tabela3[[#This Row],[DATA]],"MM")</f>
        <v>06</v>
      </c>
      <c r="M8422" s="2">
        <f>WEEKNUM(Tabela3[[#This Row],[DATA]])</f>
        <v>24</v>
      </c>
      <c r="N8422" s="18">
        <f>YEAR(Tabela3[[#This Row],[DATA]])</f>
        <v>2023</v>
      </c>
    </row>
    <row r="8423" spans="2:14">
      <c r="B8423" s="1">
        <v>45091</v>
      </c>
      <c r="C8423">
        <v>15741</v>
      </c>
      <c r="D8423">
        <f>COUNTIF(C$4:C8423,Tabela3[[#This Row],[COMANDA]])</f>
        <v>2</v>
      </c>
      <c r="E8423" t="s">
        <v>90</v>
      </c>
      <c r="F8423" t="s">
        <v>98</v>
      </c>
      <c r="G8423" t="s">
        <v>8</v>
      </c>
      <c r="H8423" t="s">
        <v>84</v>
      </c>
      <c r="I8423" s="2">
        <v>1</v>
      </c>
      <c r="J8423" t="s">
        <v>11</v>
      </c>
      <c r="K8423" s="21">
        <f>INDEX(LISTAS!$H:$Q,MATCH(BASE!H8423,LISTAS!$G:$G,0),MATCH(BASE!J8423,LISTAS!$H$3:$Q$3,0))*Tabela3[[#This Row],[QUANTIDADE]]</f>
        <v>16</v>
      </c>
      <c r="L8423" s="2" t="str">
        <f>TEXT(Tabela3[[#This Row],[DATA]],"MM")</f>
        <v>06</v>
      </c>
      <c r="M8423" s="2">
        <f>WEEKNUM(Tabela3[[#This Row],[DATA]])</f>
        <v>24</v>
      </c>
      <c r="N8423" s="18">
        <f>YEAR(Tabela3[[#This Row],[DATA]])</f>
        <v>2023</v>
      </c>
    </row>
    <row r="8424" spans="2:14">
      <c r="B8424" s="1">
        <v>45091</v>
      </c>
      <c r="C8424">
        <v>15741</v>
      </c>
      <c r="D8424">
        <f>COUNTIF(C$4:C8424,Tabela3[[#This Row],[COMANDA]])</f>
        <v>3</v>
      </c>
      <c r="E8424" t="s">
        <v>90</v>
      </c>
      <c r="F8424" t="s">
        <v>98</v>
      </c>
      <c r="G8424" t="s">
        <v>9</v>
      </c>
      <c r="H8424" t="s">
        <v>133</v>
      </c>
      <c r="I8424" s="2">
        <v>1</v>
      </c>
      <c r="J8424" t="s">
        <v>11</v>
      </c>
      <c r="K8424" s="21">
        <f>INDEX(LISTAS!$H:$Q,MATCH(BASE!H8424,LISTAS!$G:$G,0),MATCH(BASE!J8424,LISTAS!$H$3:$Q$3,0))*Tabela3[[#This Row],[QUANTIDADE]]</f>
        <v>6</v>
      </c>
      <c r="L8424" s="2" t="str">
        <f>TEXT(Tabela3[[#This Row],[DATA]],"MM")</f>
        <v>06</v>
      </c>
      <c r="M8424" s="2">
        <f>WEEKNUM(Tabela3[[#This Row],[DATA]])</f>
        <v>24</v>
      </c>
      <c r="N8424" s="18">
        <f>YEAR(Tabela3[[#This Row],[DATA]])</f>
        <v>2023</v>
      </c>
    </row>
    <row r="8425" spans="2:14">
      <c r="B8425" s="1">
        <v>45091</v>
      </c>
      <c r="C8425">
        <v>15742</v>
      </c>
      <c r="D8425">
        <f>COUNTIF(C$4:C8425,Tabela3[[#This Row],[COMANDA]])</f>
        <v>1</v>
      </c>
      <c r="E8425" t="s">
        <v>89</v>
      </c>
      <c r="F8425" t="s">
        <v>98</v>
      </c>
      <c r="G8425" t="s">
        <v>8</v>
      </c>
      <c r="H8425" t="s">
        <v>40</v>
      </c>
      <c r="I8425" s="2">
        <v>1</v>
      </c>
      <c r="J8425" t="s">
        <v>11</v>
      </c>
      <c r="K8425" s="21">
        <f>INDEX(LISTAS!$H:$Q,MATCH(BASE!H8425,LISTAS!$G:$G,0),MATCH(BASE!J8425,LISTAS!$H$3:$Q$3,0))*Tabela3[[#This Row],[QUANTIDADE]]</f>
        <v>14</v>
      </c>
      <c r="L8425" s="2" t="str">
        <f>TEXT(Tabela3[[#This Row],[DATA]],"MM")</f>
        <v>06</v>
      </c>
      <c r="M8425" s="2">
        <f>WEEKNUM(Tabela3[[#This Row],[DATA]])</f>
        <v>24</v>
      </c>
      <c r="N8425" s="18">
        <f>YEAR(Tabela3[[#This Row],[DATA]])</f>
        <v>2023</v>
      </c>
    </row>
    <row r="8426" spans="2:14">
      <c r="B8426" s="1">
        <v>45091</v>
      </c>
      <c r="C8426">
        <v>15743</v>
      </c>
      <c r="D8426">
        <f>COUNTIF(C$4:C8426,Tabela3[[#This Row],[COMANDA]])</f>
        <v>1</v>
      </c>
      <c r="E8426" t="s">
        <v>90</v>
      </c>
      <c r="F8426" t="s">
        <v>98</v>
      </c>
      <c r="G8426" t="s">
        <v>8</v>
      </c>
      <c r="H8426" t="s">
        <v>204</v>
      </c>
      <c r="I8426" s="2">
        <v>1</v>
      </c>
      <c r="J8426" t="s">
        <v>11</v>
      </c>
      <c r="K8426" s="21">
        <f>INDEX(LISTAS!$H:$Q,MATCH(BASE!H8426,LISTAS!$G:$G,0),MATCH(BASE!J8426,LISTAS!$H$3:$Q$3,0))*Tabela3[[#This Row],[QUANTIDADE]]</f>
        <v>18</v>
      </c>
      <c r="L8426" s="2" t="str">
        <f>TEXT(Tabela3[[#This Row],[DATA]],"MM")</f>
        <v>06</v>
      </c>
      <c r="M8426" s="2">
        <f>WEEKNUM(Tabela3[[#This Row],[DATA]])</f>
        <v>24</v>
      </c>
      <c r="N8426" s="18">
        <f>YEAR(Tabela3[[#This Row],[DATA]])</f>
        <v>2023</v>
      </c>
    </row>
    <row r="8427" spans="2:14">
      <c r="B8427" s="1">
        <v>45091</v>
      </c>
      <c r="C8427">
        <v>15744</v>
      </c>
      <c r="D8427">
        <f>COUNTIF(C$4:C8427,Tabela3[[#This Row],[COMANDA]])</f>
        <v>1</v>
      </c>
      <c r="E8427" t="s">
        <v>90</v>
      </c>
      <c r="F8427" t="s">
        <v>100</v>
      </c>
      <c r="G8427" t="s">
        <v>8</v>
      </c>
      <c r="H8427" t="s">
        <v>202</v>
      </c>
      <c r="I8427" s="2">
        <v>1</v>
      </c>
      <c r="J8427" t="s">
        <v>11</v>
      </c>
      <c r="K8427" s="21">
        <f>INDEX(LISTAS!$H:$Q,MATCH(BASE!H8427,LISTAS!$G:$G,0),MATCH(BASE!J8427,LISTAS!$H$3:$Q$3,0))*Tabela3[[#This Row],[QUANTIDADE]]</f>
        <v>20</v>
      </c>
      <c r="L8427" s="2" t="str">
        <f>TEXT(Tabela3[[#This Row],[DATA]],"MM")</f>
        <v>06</v>
      </c>
      <c r="M8427" s="2">
        <f>WEEKNUM(Tabela3[[#This Row],[DATA]])</f>
        <v>24</v>
      </c>
      <c r="N8427" s="18">
        <f>YEAR(Tabela3[[#This Row],[DATA]])</f>
        <v>2023</v>
      </c>
    </row>
    <row r="8428" spans="2:14">
      <c r="B8428" s="1">
        <v>45091</v>
      </c>
      <c r="C8428">
        <v>15744</v>
      </c>
      <c r="D8428">
        <f>COUNTIF(C$4:C8428,Tabela3[[#This Row],[COMANDA]])</f>
        <v>2</v>
      </c>
      <c r="E8428" t="s">
        <v>90</v>
      </c>
      <c r="F8428" t="s">
        <v>100</v>
      </c>
      <c r="G8428" t="s">
        <v>61</v>
      </c>
      <c r="H8428" t="s">
        <v>199</v>
      </c>
      <c r="I8428" s="2">
        <v>3</v>
      </c>
      <c r="J8428" t="s">
        <v>11</v>
      </c>
      <c r="K8428" s="21">
        <f>INDEX(LISTAS!$H:$Q,MATCH(BASE!H8428,LISTAS!$G:$G,0),MATCH(BASE!J8428,LISTAS!$H$3:$Q$3,0))*Tabela3[[#This Row],[QUANTIDADE]]</f>
        <v>3</v>
      </c>
      <c r="L8428" s="2" t="str">
        <f>TEXT(Tabela3[[#This Row],[DATA]],"MM")</f>
        <v>06</v>
      </c>
      <c r="M8428" s="2">
        <f>WEEKNUM(Tabela3[[#This Row],[DATA]])</f>
        <v>24</v>
      </c>
      <c r="N8428" s="18">
        <f>YEAR(Tabela3[[#This Row],[DATA]])</f>
        <v>2023</v>
      </c>
    </row>
    <row r="8429" spans="2:14">
      <c r="B8429" s="1">
        <v>45091</v>
      </c>
      <c r="C8429">
        <v>15745</v>
      </c>
      <c r="D8429">
        <f>COUNTIF(C$4:C8429,Tabela3[[#This Row],[COMANDA]])</f>
        <v>1</v>
      </c>
      <c r="E8429" t="s">
        <v>89</v>
      </c>
      <c r="F8429" t="s">
        <v>99</v>
      </c>
      <c r="G8429" t="s">
        <v>8</v>
      </c>
      <c r="H8429" t="s">
        <v>40</v>
      </c>
      <c r="I8429" s="2">
        <v>1</v>
      </c>
      <c r="J8429" t="s">
        <v>11</v>
      </c>
      <c r="K8429" s="21">
        <f>INDEX(LISTAS!$H:$Q,MATCH(BASE!H8429,LISTAS!$G:$G,0),MATCH(BASE!J8429,LISTAS!$H$3:$Q$3,0))*Tabela3[[#This Row],[QUANTIDADE]]</f>
        <v>14</v>
      </c>
      <c r="L8429" s="2" t="str">
        <f>TEXT(Tabela3[[#This Row],[DATA]],"MM")</f>
        <v>06</v>
      </c>
      <c r="M8429" s="2">
        <f>WEEKNUM(Tabela3[[#This Row],[DATA]])</f>
        <v>24</v>
      </c>
      <c r="N8429" s="18">
        <f>YEAR(Tabela3[[#This Row],[DATA]])</f>
        <v>2023</v>
      </c>
    </row>
    <row r="8430" spans="2:14">
      <c r="B8430" s="1">
        <v>45091</v>
      </c>
      <c r="C8430">
        <v>15745</v>
      </c>
      <c r="D8430">
        <f>COUNTIF(C$4:C8430,Tabela3[[#This Row],[COMANDA]])</f>
        <v>2</v>
      </c>
      <c r="E8430" t="s">
        <v>89</v>
      </c>
      <c r="F8430" t="s">
        <v>99</v>
      </c>
      <c r="G8430" t="s">
        <v>8</v>
      </c>
      <c r="H8430" t="s">
        <v>206</v>
      </c>
      <c r="I8430" s="2">
        <v>1</v>
      </c>
      <c r="J8430" t="s">
        <v>11</v>
      </c>
      <c r="K8430" s="21">
        <f>INDEX(LISTAS!$H:$Q,MATCH(BASE!H8430,LISTAS!$G:$G,0),MATCH(BASE!J8430,LISTAS!$H$3:$Q$3,0))*Tabela3[[#This Row],[QUANTIDADE]]</f>
        <v>18</v>
      </c>
      <c r="L8430" s="2" t="str">
        <f>TEXT(Tabela3[[#This Row],[DATA]],"MM")</f>
        <v>06</v>
      </c>
      <c r="M8430" s="2">
        <f>WEEKNUM(Tabela3[[#This Row],[DATA]])</f>
        <v>24</v>
      </c>
      <c r="N8430" s="18">
        <f>YEAR(Tabela3[[#This Row],[DATA]])</f>
        <v>2023</v>
      </c>
    </row>
    <row r="8431" spans="2:14">
      <c r="B8431" s="1">
        <v>45091</v>
      </c>
      <c r="C8431">
        <v>15746</v>
      </c>
      <c r="D8431">
        <f>COUNTIF(C$4:C8431,Tabela3[[#This Row],[COMANDA]])</f>
        <v>1</v>
      </c>
      <c r="E8431" t="s">
        <v>90</v>
      </c>
      <c r="F8431" t="s">
        <v>98</v>
      </c>
      <c r="G8431" t="s">
        <v>8</v>
      </c>
      <c r="H8431" t="s">
        <v>206</v>
      </c>
      <c r="I8431" s="2">
        <v>1</v>
      </c>
      <c r="J8431" t="s">
        <v>11</v>
      </c>
      <c r="K8431" s="21">
        <f>INDEX(LISTAS!$H:$Q,MATCH(BASE!H8431,LISTAS!$G:$G,0),MATCH(BASE!J8431,LISTAS!$H$3:$Q$3,0))*Tabela3[[#This Row],[QUANTIDADE]]</f>
        <v>18</v>
      </c>
      <c r="L8431" s="2" t="str">
        <f>TEXT(Tabela3[[#This Row],[DATA]],"MM")</f>
        <v>06</v>
      </c>
      <c r="M8431" s="2">
        <f>WEEKNUM(Tabela3[[#This Row],[DATA]])</f>
        <v>24</v>
      </c>
      <c r="N8431" s="18">
        <f>YEAR(Tabela3[[#This Row],[DATA]])</f>
        <v>2023</v>
      </c>
    </row>
    <row r="8432" spans="2:14">
      <c r="B8432" s="1">
        <v>45091</v>
      </c>
      <c r="C8432">
        <v>15746</v>
      </c>
      <c r="D8432">
        <f>COUNTIF(C$4:C8432,Tabela3[[#This Row],[COMANDA]])</f>
        <v>2</v>
      </c>
      <c r="E8432" t="s">
        <v>90</v>
      </c>
      <c r="F8432" t="s">
        <v>98</v>
      </c>
      <c r="G8432" t="s">
        <v>9</v>
      </c>
      <c r="H8432" t="s">
        <v>242</v>
      </c>
      <c r="I8432" s="2">
        <v>1</v>
      </c>
      <c r="J8432" t="s">
        <v>12</v>
      </c>
      <c r="K8432" s="21">
        <f>INDEX(LISTAS!$H:$Q,MATCH(BASE!H8432,LISTAS!$G:$G,0),MATCH(BASE!J8432,LISTAS!$H$3:$Q$3,0))*Tabela3[[#This Row],[QUANTIDADE]]</f>
        <v>6</v>
      </c>
      <c r="L8432" s="2" t="str">
        <f>TEXT(Tabela3[[#This Row],[DATA]],"MM")</f>
        <v>06</v>
      </c>
      <c r="M8432" s="2">
        <f>WEEKNUM(Tabela3[[#This Row],[DATA]])</f>
        <v>24</v>
      </c>
      <c r="N8432" s="18">
        <f>YEAR(Tabela3[[#This Row],[DATA]])</f>
        <v>2023</v>
      </c>
    </row>
    <row r="8433" spans="2:14">
      <c r="B8433" s="1">
        <v>45091</v>
      </c>
      <c r="C8433">
        <v>15747</v>
      </c>
      <c r="D8433">
        <f>COUNTIF(C$4:C8433,Tabela3[[#This Row],[COMANDA]])</f>
        <v>1</v>
      </c>
      <c r="E8433" t="s">
        <v>90</v>
      </c>
      <c r="F8433" t="s">
        <v>98</v>
      </c>
      <c r="G8433" t="s">
        <v>8</v>
      </c>
      <c r="H8433" t="s">
        <v>203</v>
      </c>
      <c r="I8433" s="2">
        <v>2</v>
      </c>
      <c r="J8433" t="s">
        <v>11</v>
      </c>
      <c r="K8433" s="21">
        <f>INDEX(LISTAS!$H:$Q,MATCH(BASE!H8433,LISTAS!$G:$G,0),MATCH(BASE!J8433,LISTAS!$H$3:$Q$3,0))*Tabela3[[#This Row],[QUANTIDADE]]</f>
        <v>40</v>
      </c>
      <c r="L8433" s="2" t="str">
        <f>TEXT(Tabela3[[#This Row],[DATA]],"MM")</f>
        <v>06</v>
      </c>
      <c r="M8433" s="2">
        <f>WEEKNUM(Tabela3[[#This Row],[DATA]])</f>
        <v>24</v>
      </c>
      <c r="N8433" s="18">
        <f>YEAR(Tabela3[[#This Row],[DATA]])</f>
        <v>2023</v>
      </c>
    </row>
    <row r="8434" spans="2:14">
      <c r="B8434" s="1">
        <v>45091</v>
      </c>
      <c r="C8434">
        <v>15747</v>
      </c>
      <c r="D8434">
        <f>COUNTIF(C$4:C8434,Tabela3[[#This Row],[COMANDA]])</f>
        <v>2</v>
      </c>
      <c r="E8434" t="s">
        <v>90</v>
      </c>
      <c r="F8434" t="s">
        <v>98</v>
      </c>
      <c r="G8434" t="s">
        <v>8</v>
      </c>
      <c r="H8434" t="s">
        <v>206</v>
      </c>
      <c r="I8434" s="2">
        <v>1</v>
      </c>
      <c r="J8434" t="s">
        <v>11</v>
      </c>
      <c r="K8434" s="21">
        <f>INDEX(LISTAS!$H:$Q,MATCH(BASE!H8434,LISTAS!$G:$G,0),MATCH(BASE!J8434,LISTAS!$H$3:$Q$3,0))*Tabela3[[#This Row],[QUANTIDADE]]</f>
        <v>18</v>
      </c>
      <c r="L8434" s="2" t="str">
        <f>TEXT(Tabela3[[#This Row],[DATA]],"MM")</f>
        <v>06</v>
      </c>
      <c r="M8434" s="2">
        <f>WEEKNUM(Tabela3[[#This Row],[DATA]])</f>
        <v>24</v>
      </c>
      <c r="N8434" s="18">
        <f>YEAR(Tabela3[[#This Row],[DATA]])</f>
        <v>2023</v>
      </c>
    </row>
    <row r="8435" spans="2:14">
      <c r="B8435" s="1">
        <v>45091</v>
      </c>
      <c r="C8435">
        <v>15747</v>
      </c>
      <c r="D8435">
        <f>COUNTIF(C$4:C8435,Tabela3[[#This Row],[COMANDA]])</f>
        <v>3</v>
      </c>
      <c r="E8435" t="s">
        <v>90</v>
      </c>
      <c r="F8435" t="s">
        <v>98</v>
      </c>
      <c r="G8435" t="s">
        <v>9</v>
      </c>
      <c r="H8435" t="s">
        <v>138</v>
      </c>
      <c r="I8435" s="2">
        <v>2</v>
      </c>
      <c r="J8435" t="s">
        <v>11</v>
      </c>
      <c r="K8435" s="21">
        <f>INDEX(LISTAS!$H:$Q,MATCH(BASE!H8435,LISTAS!$G:$G,0),MATCH(BASE!J8435,LISTAS!$H$3:$Q$3,0))*Tabela3[[#This Row],[QUANTIDADE]]</f>
        <v>8</v>
      </c>
      <c r="L8435" s="2" t="str">
        <f>TEXT(Tabela3[[#This Row],[DATA]],"MM")</f>
        <v>06</v>
      </c>
      <c r="M8435" s="2">
        <f>WEEKNUM(Tabela3[[#This Row],[DATA]])</f>
        <v>24</v>
      </c>
      <c r="N8435" s="18">
        <f>YEAR(Tabela3[[#This Row],[DATA]])</f>
        <v>2023</v>
      </c>
    </row>
    <row r="8436" spans="2:14">
      <c r="B8436" s="1">
        <v>45091</v>
      </c>
      <c r="C8436">
        <v>15748</v>
      </c>
      <c r="D8436">
        <f>COUNTIF(C$4:C8436,Tabela3[[#This Row],[COMANDA]])</f>
        <v>1</v>
      </c>
      <c r="E8436" t="s">
        <v>90</v>
      </c>
      <c r="F8436" t="s">
        <v>98</v>
      </c>
      <c r="G8436" t="s">
        <v>8</v>
      </c>
      <c r="H8436" t="s">
        <v>206</v>
      </c>
      <c r="I8436" s="2">
        <v>1</v>
      </c>
      <c r="J8436" t="s">
        <v>11</v>
      </c>
      <c r="K8436" s="21">
        <f>INDEX(LISTAS!$H:$Q,MATCH(BASE!H8436,LISTAS!$G:$G,0),MATCH(BASE!J8436,LISTAS!$H$3:$Q$3,0))*Tabela3[[#This Row],[QUANTIDADE]]</f>
        <v>18</v>
      </c>
      <c r="L8436" s="2" t="str">
        <f>TEXT(Tabela3[[#This Row],[DATA]],"MM")</f>
        <v>06</v>
      </c>
      <c r="M8436" s="2">
        <f>WEEKNUM(Tabela3[[#This Row],[DATA]])</f>
        <v>24</v>
      </c>
      <c r="N8436" s="18">
        <f>YEAR(Tabela3[[#This Row],[DATA]])</f>
        <v>2023</v>
      </c>
    </row>
    <row r="8437" spans="2:14">
      <c r="B8437" s="1">
        <v>45091</v>
      </c>
      <c r="C8437">
        <v>15748</v>
      </c>
      <c r="D8437">
        <f>COUNTIF(C$4:C8437,Tabela3[[#This Row],[COMANDA]])</f>
        <v>2</v>
      </c>
      <c r="E8437" t="s">
        <v>90</v>
      </c>
      <c r="F8437" t="s">
        <v>98</v>
      </c>
      <c r="G8437" t="s">
        <v>9</v>
      </c>
      <c r="H8437" t="s">
        <v>138</v>
      </c>
      <c r="I8437" s="2">
        <v>1</v>
      </c>
      <c r="J8437" t="s">
        <v>11</v>
      </c>
      <c r="K8437" s="21">
        <f>INDEX(LISTAS!$H:$Q,MATCH(BASE!H8437,LISTAS!$G:$G,0),MATCH(BASE!J8437,LISTAS!$H$3:$Q$3,0))*Tabela3[[#This Row],[QUANTIDADE]]</f>
        <v>4</v>
      </c>
      <c r="L8437" s="2" t="str">
        <f>TEXT(Tabela3[[#This Row],[DATA]],"MM")</f>
        <v>06</v>
      </c>
      <c r="M8437" s="2">
        <f>WEEKNUM(Tabela3[[#This Row],[DATA]])</f>
        <v>24</v>
      </c>
      <c r="N8437" s="18">
        <f>YEAR(Tabela3[[#This Row],[DATA]])</f>
        <v>2023</v>
      </c>
    </row>
    <row r="8438" spans="2:14">
      <c r="B8438" s="1">
        <v>45091</v>
      </c>
      <c r="C8438">
        <v>15749</v>
      </c>
      <c r="D8438">
        <f>COUNTIF(C$4:C8438,Tabela3[[#This Row],[COMANDA]])</f>
        <v>1</v>
      </c>
      <c r="E8438" t="s">
        <v>90</v>
      </c>
      <c r="F8438" t="s">
        <v>98</v>
      </c>
      <c r="G8438" t="s">
        <v>8</v>
      </c>
      <c r="H8438" t="s">
        <v>204</v>
      </c>
      <c r="I8438" s="2">
        <v>1</v>
      </c>
      <c r="J8438" t="s">
        <v>11</v>
      </c>
      <c r="K8438" s="21">
        <f>INDEX(LISTAS!$H:$Q,MATCH(BASE!H8438,LISTAS!$G:$G,0),MATCH(BASE!J8438,LISTAS!$H$3:$Q$3,0))*Tabela3[[#This Row],[QUANTIDADE]]</f>
        <v>18</v>
      </c>
      <c r="L8438" s="2" t="str">
        <f>TEXT(Tabela3[[#This Row],[DATA]],"MM")</f>
        <v>06</v>
      </c>
      <c r="M8438" s="2">
        <f>WEEKNUM(Tabela3[[#This Row],[DATA]])</f>
        <v>24</v>
      </c>
      <c r="N8438" s="18">
        <f>YEAR(Tabela3[[#This Row],[DATA]])</f>
        <v>2023</v>
      </c>
    </row>
    <row r="8439" spans="2:14">
      <c r="B8439" s="1">
        <v>45091</v>
      </c>
      <c r="C8439">
        <v>15750</v>
      </c>
      <c r="D8439">
        <f>COUNTIF(C$4:C8439,Tabela3[[#This Row],[COMANDA]])</f>
        <v>1</v>
      </c>
      <c r="E8439" t="s">
        <v>90</v>
      </c>
      <c r="F8439" t="s">
        <v>99</v>
      </c>
      <c r="G8439" t="s">
        <v>8</v>
      </c>
      <c r="H8439" t="s">
        <v>202</v>
      </c>
      <c r="I8439" s="2">
        <v>1</v>
      </c>
      <c r="J8439" t="s">
        <v>11</v>
      </c>
      <c r="K8439" s="21">
        <f>INDEX(LISTAS!$H:$Q,MATCH(BASE!H8439,LISTAS!$G:$G,0),MATCH(BASE!J8439,LISTAS!$H$3:$Q$3,0))*Tabela3[[#This Row],[QUANTIDADE]]</f>
        <v>20</v>
      </c>
      <c r="L8439" s="2" t="str">
        <f>TEXT(Tabela3[[#This Row],[DATA]],"MM")</f>
        <v>06</v>
      </c>
      <c r="M8439" s="2">
        <f>WEEKNUM(Tabela3[[#This Row],[DATA]])</f>
        <v>24</v>
      </c>
      <c r="N8439" s="18">
        <f>YEAR(Tabela3[[#This Row],[DATA]])</f>
        <v>2023</v>
      </c>
    </row>
    <row r="8440" spans="2:14">
      <c r="B8440" s="1">
        <v>45091</v>
      </c>
      <c r="C8440">
        <v>15750</v>
      </c>
      <c r="D8440">
        <f>COUNTIF(C$4:C8440,Tabela3[[#This Row],[COMANDA]])</f>
        <v>2</v>
      </c>
      <c r="E8440" t="s">
        <v>90</v>
      </c>
      <c r="F8440" t="s">
        <v>99</v>
      </c>
      <c r="G8440" t="s">
        <v>9</v>
      </c>
      <c r="H8440" t="s">
        <v>148</v>
      </c>
      <c r="I8440" s="2">
        <v>1</v>
      </c>
      <c r="J8440" t="s">
        <v>11</v>
      </c>
      <c r="K8440" s="21">
        <f>INDEX(LISTAS!$H:$Q,MATCH(BASE!H8440,LISTAS!$G:$G,0),MATCH(BASE!J8440,LISTAS!$H$3:$Q$3,0))*Tabela3[[#This Row],[QUANTIDADE]]</f>
        <v>3</v>
      </c>
      <c r="L8440" s="2" t="str">
        <f>TEXT(Tabela3[[#This Row],[DATA]],"MM")</f>
        <v>06</v>
      </c>
      <c r="M8440" s="2">
        <f>WEEKNUM(Tabela3[[#This Row],[DATA]])</f>
        <v>24</v>
      </c>
      <c r="N8440" s="18">
        <f>YEAR(Tabela3[[#This Row],[DATA]])</f>
        <v>2023</v>
      </c>
    </row>
    <row r="8441" spans="2:14">
      <c r="B8441" s="1">
        <v>45091</v>
      </c>
      <c r="C8441">
        <v>15751</v>
      </c>
      <c r="D8441">
        <f>COUNTIF(C$4:C8441,Tabela3[[#This Row],[COMANDA]])</f>
        <v>1</v>
      </c>
      <c r="E8441" t="s">
        <v>90</v>
      </c>
      <c r="F8441" t="s">
        <v>98</v>
      </c>
      <c r="G8441" t="s">
        <v>8</v>
      </c>
      <c r="H8441" t="s">
        <v>202</v>
      </c>
      <c r="I8441" s="2">
        <v>2</v>
      </c>
      <c r="J8441" t="s">
        <v>11</v>
      </c>
      <c r="K8441" s="21">
        <f>INDEX(LISTAS!$H:$Q,MATCH(BASE!H8441,LISTAS!$G:$G,0),MATCH(BASE!J8441,LISTAS!$H$3:$Q$3,0))*Tabela3[[#This Row],[QUANTIDADE]]</f>
        <v>40</v>
      </c>
      <c r="L8441" s="2" t="str">
        <f>TEXT(Tabela3[[#This Row],[DATA]],"MM")</f>
        <v>06</v>
      </c>
      <c r="M8441" s="2">
        <f>WEEKNUM(Tabela3[[#This Row],[DATA]])</f>
        <v>24</v>
      </c>
      <c r="N8441" s="18">
        <f>YEAR(Tabela3[[#This Row],[DATA]])</f>
        <v>2023</v>
      </c>
    </row>
    <row r="8442" spans="2:14">
      <c r="B8442" s="1">
        <v>45091</v>
      </c>
      <c r="C8442">
        <v>15752</v>
      </c>
      <c r="D8442">
        <f>COUNTIF(C$4:C8442,Tabela3[[#This Row],[COMANDA]])</f>
        <v>1</v>
      </c>
      <c r="E8442" t="s">
        <v>90</v>
      </c>
      <c r="F8442" t="s">
        <v>556</v>
      </c>
      <c r="G8442" t="s">
        <v>8</v>
      </c>
      <c r="H8442" t="s">
        <v>202</v>
      </c>
      <c r="I8442" s="2">
        <v>1</v>
      </c>
      <c r="J8442" t="s">
        <v>12</v>
      </c>
      <c r="K8442" s="21">
        <f>INDEX(LISTAS!$H:$Q,MATCH(BASE!H8442,LISTAS!$G:$G,0),MATCH(BASE!J8442,LISTAS!$H$3:$Q$3,0))*Tabela3[[#This Row],[QUANTIDADE]]</f>
        <v>18</v>
      </c>
      <c r="L8442" s="2" t="str">
        <f>TEXT(Tabela3[[#This Row],[DATA]],"MM")</f>
        <v>06</v>
      </c>
      <c r="M8442" s="2">
        <f>WEEKNUM(Tabela3[[#This Row],[DATA]])</f>
        <v>24</v>
      </c>
      <c r="N8442" s="18">
        <f>YEAR(Tabela3[[#This Row],[DATA]])</f>
        <v>2023</v>
      </c>
    </row>
    <row r="8443" spans="2:14">
      <c r="B8443" s="1">
        <v>45091</v>
      </c>
      <c r="C8443">
        <v>15753</v>
      </c>
      <c r="D8443">
        <f>COUNTIF(C$4:C8443,Tabela3[[#This Row],[COMANDA]])</f>
        <v>1</v>
      </c>
      <c r="E8443" t="s">
        <v>90</v>
      </c>
      <c r="F8443" t="s">
        <v>98</v>
      </c>
      <c r="G8443" t="s">
        <v>8</v>
      </c>
      <c r="H8443" t="s">
        <v>204</v>
      </c>
      <c r="I8443" s="2">
        <v>1</v>
      </c>
      <c r="J8443" t="s">
        <v>11</v>
      </c>
      <c r="K8443" s="21">
        <f>INDEX(LISTAS!$H:$Q,MATCH(BASE!H8443,LISTAS!$G:$G,0),MATCH(BASE!J8443,LISTAS!$H$3:$Q$3,0))*Tabela3[[#This Row],[QUANTIDADE]]</f>
        <v>18</v>
      </c>
      <c r="L8443" s="2" t="str">
        <f>TEXT(Tabela3[[#This Row],[DATA]],"MM")</f>
        <v>06</v>
      </c>
      <c r="M8443" s="2">
        <f>WEEKNUM(Tabela3[[#This Row],[DATA]])</f>
        <v>24</v>
      </c>
      <c r="N8443" s="18">
        <f>YEAR(Tabela3[[#This Row],[DATA]])</f>
        <v>2023</v>
      </c>
    </row>
    <row r="8444" spans="2:14">
      <c r="B8444" s="1">
        <v>45091</v>
      </c>
      <c r="C8444">
        <v>15753</v>
      </c>
      <c r="D8444">
        <f>COUNTIF(C$4:C8444,Tabela3[[#This Row],[COMANDA]])</f>
        <v>2</v>
      </c>
      <c r="E8444" t="s">
        <v>90</v>
      </c>
      <c r="F8444" t="s">
        <v>98</v>
      </c>
      <c r="G8444" t="s">
        <v>9</v>
      </c>
      <c r="H8444" t="s">
        <v>464</v>
      </c>
      <c r="I8444" s="2">
        <v>1</v>
      </c>
      <c r="J8444" t="s">
        <v>11</v>
      </c>
      <c r="K8444" s="21">
        <f>INDEX(LISTAS!$H:$Q,MATCH(BASE!H8444,LISTAS!$G:$G,0),MATCH(BASE!J8444,LISTAS!$H$3:$Q$3,0))*Tabela3[[#This Row],[QUANTIDADE]]</f>
        <v>5</v>
      </c>
      <c r="L8444" s="2" t="str">
        <f>TEXT(Tabela3[[#This Row],[DATA]],"MM")</f>
        <v>06</v>
      </c>
      <c r="M8444" s="2">
        <f>WEEKNUM(Tabela3[[#This Row],[DATA]])</f>
        <v>24</v>
      </c>
      <c r="N8444" s="18">
        <f>YEAR(Tabela3[[#This Row],[DATA]])</f>
        <v>2023</v>
      </c>
    </row>
    <row r="8445" spans="2:14">
      <c r="B8445" s="1">
        <v>45091</v>
      </c>
      <c r="C8445">
        <v>15754</v>
      </c>
      <c r="D8445">
        <f>COUNTIF(C$4:C8445,Tabela3[[#This Row],[COMANDA]])</f>
        <v>1</v>
      </c>
      <c r="E8445" t="s">
        <v>90</v>
      </c>
      <c r="F8445" t="s">
        <v>99</v>
      </c>
      <c r="G8445" t="s">
        <v>8</v>
      </c>
      <c r="H8445" t="s">
        <v>202</v>
      </c>
      <c r="I8445" s="2">
        <v>1</v>
      </c>
      <c r="J8445" t="s">
        <v>11</v>
      </c>
      <c r="K8445" s="21">
        <f>INDEX(LISTAS!$H:$Q,MATCH(BASE!H8445,LISTAS!$G:$G,0),MATCH(BASE!J8445,LISTAS!$H$3:$Q$3,0))*Tabela3[[#This Row],[QUANTIDADE]]</f>
        <v>20</v>
      </c>
      <c r="L8445" s="2" t="str">
        <f>TEXT(Tabela3[[#This Row],[DATA]],"MM")</f>
        <v>06</v>
      </c>
      <c r="M8445" s="2">
        <f>WEEKNUM(Tabela3[[#This Row],[DATA]])</f>
        <v>24</v>
      </c>
      <c r="N8445" s="18">
        <f>YEAR(Tabela3[[#This Row],[DATA]])</f>
        <v>2023</v>
      </c>
    </row>
    <row r="8446" spans="2:14">
      <c r="B8446" s="1">
        <v>45091</v>
      </c>
      <c r="C8446">
        <v>15755</v>
      </c>
      <c r="D8446">
        <f>COUNTIF(C$4:C8446,Tabela3[[#This Row],[COMANDA]])</f>
        <v>1</v>
      </c>
      <c r="E8446" t="s">
        <v>89</v>
      </c>
      <c r="F8446" t="s">
        <v>98</v>
      </c>
      <c r="G8446" t="s">
        <v>8</v>
      </c>
      <c r="H8446" t="s">
        <v>42</v>
      </c>
      <c r="I8446" s="2">
        <v>1</v>
      </c>
      <c r="J8446" t="s">
        <v>11</v>
      </c>
      <c r="K8446" s="21">
        <f>INDEX(LISTAS!$H:$Q,MATCH(BASE!H8446,LISTAS!$G:$G,0),MATCH(BASE!J8446,LISTAS!$H$3:$Q$3,0))*Tabela3[[#This Row],[QUANTIDADE]]</f>
        <v>16</v>
      </c>
      <c r="L8446" s="2" t="str">
        <f>TEXT(Tabela3[[#This Row],[DATA]],"MM")</f>
        <v>06</v>
      </c>
      <c r="M8446" s="2">
        <f>WEEKNUM(Tabela3[[#This Row],[DATA]])</f>
        <v>24</v>
      </c>
      <c r="N8446" s="18">
        <f>YEAR(Tabela3[[#This Row],[DATA]])</f>
        <v>2023</v>
      </c>
    </row>
    <row r="8447" spans="2:14">
      <c r="B8447" s="1">
        <v>45091</v>
      </c>
      <c r="C8447">
        <v>15755</v>
      </c>
      <c r="D8447">
        <f>COUNTIF(C$4:C8447,Tabela3[[#This Row],[COMANDA]])</f>
        <v>2</v>
      </c>
      <c r="E8447" t="s">
        <v>89</v>
      </c>
      <c r="F8447" t="s">
        <v>98</v>
      </c>
      <c r="G8447" t="s">
        <v>9</v>
      </c>
      <c r="H8447" t="s">
        <v>474</v>
      </c>
      <c r="I8447" s="2">
        <v>1</v>
      </c>
      <c r="J8447" t="s">
        <v>11</v>
      </c>
      <c r="K8447" s="21">
        <f>INDEX(LISTAS!$H:$Q,MATCH(BASE!H8447,LISTAS!$G:$G,0),MATCH(BASE!J8447,LISTAS!$H$3:$Q$3,0))*Tabela3[[#This Row],[QUANTIDADE]]</f>
        <v>5</v>
      </c>
      <c r="L8447" s="2" t="str">
        <f>TEXT(Tabela3[[#This Row],[DATA]],"MM")</f>
        <v>06</v>
      </c>
      <c r="M8447" s="2">
        <f>WEEKNUM(Tabela3[[#This Row],[DATA]])</f>
        <v>24</v>
      </c>
      <c r="N8447" s="18">
        <f>YEAR(Tabela3[[#This Row],[DATA]])</f>
        <v>2023</v>
      </c>
    </row>
    <row r="8448" spans="2:14">
      <c r="B8448" s="1">
        <v>45091</v>
      </c>
      <c r="C8448">
        <v>15756</v>
      </c>
      <c r="D8448">
        <f>COUNTIF(C$4:C8448,Tabela3[[#This Row],[COMANDA]])</f>
        <v>1</v>
      </c>
      <c r="E8448" t="s">
        <v>90</v>
      </c>
      <c r="F8448" t="s">
        <v>99</v>
      </c>
      <c r="G8448" t="s">
        <v>8</v>
      </c>
      <c r="H8448" t="s">
        <v>42</v>
      </c>
      <c r="I8448" s="2">
        <v>1</v>
      </c>
      <c r="J8448" t="s">
        <v>11</v>
      </c>
      <c r="K8448" s="21">
        <f>INDEX(LISTAS!$H:$Q,MATCH(BASE!H8448,LISTAS!$G:$G,0),MATCH(BASE!J8448,LISTAS!$H$3:$Q$3,0))*Tabela3[[#This Row],[QUANTIDADE]]</f>
        <v>16</v>
      </c>
      <c r="L8448" s="2" t="str">
        <f>TEXT(Tabela3[[#This Row],[DATA]],"MM")</f>
        <v>06</v>
      </c>
      <c r="M8448" s="2">
        <f>WEEKNUM(Tabela3[[#This Row],[DATA]])</f>
        <v>24</v>
      </c>
      <c r="N8448" s="18">
        <f>YEAR(Tabela3[[#This Row],[DATA]])</f>
        <v>2023</v>
      </c>
    </row>
    <row r="8449" spans="2:14">
      <c r="B8449" s="1">
        <v>45091</v>
      </c>
      <c r="C8449">
        <v>15757</v>
      </c>
      <c r="D8449">
        <f>COUNTIF(C$4:C8449,Tabela3[[#This Row],[COMANDA]])</f>
        <v>1</v>
      </c>
      <c r="E8449" t="s">
        <v>90</v>
      </c>
      <c r="F8449" t="s">
        <v>99</v>
      </c>
      <c r="G8449" t="s">
        <v>8</v>
      </c>
      <c r="H8449" t="s">
        <v>39</v>
      </c>
      <c r="I8449" s="2">
        <v>1</v>
      </c>
      <c r="J8449" t="s">
        <v>11</v>
      </c>
      <c r="K8449" s="21">
        <f>INDEX(LISTAS!$H:$Q,MATCH(BASE!H8449,LISTAS!$G:$G,0),MATCH(BASE!J8449,LISTAS!$H$3:$Q$3,0))*Tabela3[[#This Row],[QUANTIDADE]]</f>
        <v>12</v>
      </c>
      <c r="L8449" s="2" t="str">
        <f>TEXT(Tabela3[[#This Row],[DATA]],"MM")</f>
        <v>06</v>
      </c>
      <c r="M8449" s="2">
        <f>WEEKNUM(Tabela3[[#This Row],[DATA]])</f>
        <v>24</v>
      </c>
      <c r="N8449" s="18">
        <f>YEAR(Tabela3[[#This Row],[DATA]])</f>
        <v>2023</v>
      </c>
    </row>
    <row r="8450" spans="2:14">
      <c r="B8450" s="1">
        <v>45091</v>
      </c>
      <c r="C8450">
        <v>15758</v>
      </c>
      <c r="D8450">
        <f>COUNTIF(C$4:C8450,Tabela3[[#This Row],[COMANDA]])</f>
        <v>1</v>
      </c>
      <c r="E8450" t="s">
        <v>89</v>
      </c>
      <c r="F8450" t="s">
        <v>100</v>
      </c>
      <c r="G8450" t="s">
        <v>8</v>
      </c>
      <c r="H8450" t="s">
        <v>202</v>
      </c>
      <c r="I8450" s="2">
        <v>1</v>
      </c>
      <c r="J8450" t="s">
        <v>11</v>
      </c>
      <c r="K8450" s="21">
        <f>INDEX(LISTAS!$H:$Q,MATCH(BASE!H8450,LISTAS!$G:$G,0),MATCH(BASE!J8450,LISTAS!$H$3:$Q$3,0))*Tabela3[[#This Row],[QUANTIDADE]]</f>
        <v>20</v>
      </c>
      <c r="L8450" s="2" t="str">
        <f>TEXT(Tabela3[[#This Row],[DATA]],"MM")</f>
        <v>06</v>
      </c>
      <c r="M8450" s="2">
        <f>WEEKNUM(Tabela3[[#This Row],[DATA]])</f>
        <v>24</v>
      </c>
      <c r="N8450" s="18">
        <f>YEAR(Tabela3[[#This Row],[DATA]])</f>
        <v>2023</v>
      </c>
    </row>
    <row r="8451" spans="2:14">
      <c r="B8451" s="1">
        <v>45091</v>
      </c>
      <c r="C8451">
        <v>15759</v>
      </c>
      <c r="D8451">
        <f>COUNTIF(C$4:C8451,Tabela3[[#This Row],[COMANDA]])</f>
        <v>1</v>
      </c>
      <c r="E8451" t="s">
        <v>90</v>
      </c>
      <c r="F8451" t="s">
        <v>98</v>
      </c>
      <c r="G8451" t="s">
        <v>62</v>
      </c>
      <c r="H8451" t="s">
        <v>194</v>
      </c>
      <c r="I8451" s="2">
        <v>1</v>
      </c>
      <c r="J8451" t="s">
        <v>11</v>
      </c>
      <c r="K8451" s="21">
        <f>INDEX(LISTAS!$H:$Q,MATCH(BASE!H8451,LISTAS!$G:$G,0),MATCH(BASE!J8451,LISTAS!$H$3:$Q$3,0))*Tabela3[[#This Row],[QUANTIDADE]]</f>
        <v>8</v>
      </c>
      <c r="L8451" s="2" t="str">
        <f>TEXT(Tabela3[[#This Row],[DATA]],"MM")</f>
        <v>06</v>
      </c>
      <c r="M8451" s="2">
        <f>WEEKNUM(Tabela3[[#This Row],[DATA]])</f>
        <v>24</v>
      </c>
      <c r="N8451" s="18">
        <f>YEAR(Tabela3[[#This Row],[DATA]])</f>
        <v>2023</v>
      </c>
    </row>
    <row r="8452" spans="2:14">
      <c r="B8452" s="1">
        <v>45091</v>
      </c>
      <c r="C8452">
        <v>15759</v>
      </c>
      <c r="D8452">
        <f>COUNTIF(C$4:C8452,Tabela3[[#This Row],[COMANDA]])</f>
        <v>2</v>
      </c>
      <c r="E8452" t="s">
        <v>90</v>
      </c>
      <c r="F8452" t="s">
        <v>98</v>
      </c>
      <c r="G8452" t="s">
        <v>62</v>
      </c>
      <c r="H8452" t="s">
        <v>190</v>
      </c>
      <c r="I8452" s="2">
        <v>3</v>
      </c>
      <c r="J8452" t="s">
        <v>11</v>
      </c>
      <c r="K8452" s="21">
        <f>INDEX(LISTAS!$H:$Q,MATCH(BASE!H8452,LISTAS!$G:$G,0),MATCH(BASE!J8452,LISTAS!$H$3:$Q$3,0))*Tabela3[[#This Row],[QUANTIDADE]]</f>
        <v>9</v>
      </c>
      <c r="L8452" s="2" t="str">
        <f>TEXT(Tabela3[[#This Row],[DATA]],"MM")</f>
        <v>06</v>
      </c>
      <c r="M8452" s="2">
        <f>WEEKNUM(Tabela3[[#This Row],[DATA]])</f>
        <v>24</v>
      </c>
      <c r="N8452" s="18">
        <f>YEAR(Tabela3[[#This Row],[DATA]])</f>
        <v>2023</v>
      </c>
    </row>
    <row r="8453" spans="2:14">
      <c r="B8453" s="1">
        <v>45091</v>
      </c>
      <c r="C8453">
        <v>15760</v>
      </c>
      <c r="D8453">
        <f>COUNTIF(C$4:C8453,Tabela3[[#This Row],[COMANDA]])</f>
        <v>1</v>
      </c>
      <c r="E8453" t="s">
        <v>90</v>
      </c>
      <c r="F8453" t="s">
        <v>99</v>
      </c>
      <c r="G8453" t="s">
        <v>8</v>
      </c>
      <c r="H8453" t="s">
        <v>206</v>
      </c>
      <c r="I8453" s="2">
        <v>1</v>
      </c>
      <c r="J8453" t="s">
        <v>11</v>
      </c>
      <c r="K8453" s="21">
        <f>INDEX(LISTAS!$H:$Q,MATCH(BASE!H8453,LISTAS!$G:$G,0),MATCH(BASE!J8453,LISTAS!$H$3:$Q$3,0))*Tabela3[[#This Row],[QUANTIDADE]]</f>
        <v>18</v>
      </c>
      <c r="L8453" s="2" t="str">
        <f>TEXT(Tabela3[[#This Row],[DATA]],"MM")</f>
        <v>06</v>
      </c>
      <c r="M8453" s="2">
        <f>WEEKNUM(Tabela3[[#This Row],[DATA]])</f>
        <v>24</v>
      </c>
      <c r="N8453" s="18">
        <f>YEAR(Tabela3[[#This Row],[DATA]])</f>
        <v>2023</v>
      </c>
    </row>
    <row r="8454" spans="2:14">
      <c r="B8454" s="1">
        <v>45091</v>
      </c>
      <c r="C8454">
        <v>15761</v>
      </c>
      <c r="D8454">
        <f>COUNTIF(C$4:C8454,Tabela3[[#This Row],[COMANDA]])</f>
        <v>1</v>
      </c>
      <c r="E8454" t="s">
        <v>90</v>
      </c>
      <c r="F8454" t="s">
        <v>98</v>
      </c>
      <c r="G8454" t="s">
        <v>8</v>
      </c>
      <c r="H8454" t="s">
        <v>42</v>
      </c>
      <c r="I8454" s="2">
        <v>1</v>
      </c>
      <c r="J8454" t="s">
        <v>11</v>
      </c>
      <c r="K8454" s="21">
        <f>INDEX(LISTAS!$H:$Q,MATCH(BASE!H8454,LISTAS!$G:$G,0),MATCH(BASE!J8454,LISTAS!$H$3:$Q$3,0))*Tabela3[[#This Row],[QUANTIDADE]]</f>
        <v>16</v>
      </c>
      <c r="L8454" s="2" t="str">
        <f>TEXT(Tabela3[[#This Row],[DATA]],"MM")</f>
        <v>06</v>
      </c>
      <c r="M8454" s="2">
        <f>WEEKNUM(Tabela3[[#This Row],[DATA]])</f>
        <v>24</v>
      </c>
      <c r="N8454" s="18">
        <f>YEAR(Tabela3[[#This Row],[DATA]])</f>
        <v>2023</v>
      </c>
    </row>
    <row r="8455" spans="2:14">
      <c r="B8455" s="1">
        <v>45091</v>
      </c>
      <c r="C8455">
        <v>15761</v>
      </c>
      <c r="D8455">
        <f>COUNTIF(C$4:C8455,Tabela3[[#This Row],[COMANDA]])</f>
        <v>2</v>
      </c>
      <c r="E8455" t="s">
        <v>89</v>
      </c>
      <c r="F8455" t="s">
        <v>98</v>
      </c>
      <c r="G8455" t="s">
        <v>8</v>
      </c>
      <c r="H8455" t="s">
        <v>206</v>
      </c>
      <c r="I8455" s="2">
        <v>1</v>
      </c>
      <c r="J8455" t="s">
        <v>11</v>
      </c>
      <c r="K8455" s="21">
        <f>INDEX(LISTAS!$H:$Q,MATCH(BASE!H8455,LISTAS!$G:$G,0),MATCH(BASE!J8455,LISTAS!$H$3:$Q$3,0))*Tabela3[[#This Row],[QUANTIDADE]]</f>
        <v>18</v>
      </c>
      <c r="L8455" s="2" t="str">
        <f>TEXT(Tabela3[[#This Row],[DATA]],"MM")</f>
        <v>06</v>
      </c>
      <c r="M8455" s="2">
        <f>WEEKNUM(Tabela3[[#This Row],[DATA]])</f>
        <v>24</v>
      </c>
      <c r="N8455" s="18">
        <f>YEAR(Tabela3[[#This Row],[DATA]])</f>
        <v>2023</v>
      </c>
    </row>
    <row r="8456" spans="2:14">
      <c r="B8456" s="1">
        <v>45091</v>
      </c>
      <c r="C8456">
        <v>15761</v>
      </c>
      <c r="D8456">
        <f>COUNTIF(C$4:C8456,Tabela3[[#This Row],[COMANDA]])</f>
        <v>3</v>
      </c>
      <c r="E8456" t="s">
        <v>90</v>
      </c>
      <c r="F8456" t="s">
        <v>98</v>
      </c>
      <c r="G8456" t="s">
        <v>9</v>
      </c>
      <c r="H8456" t="s">
        <v>133</v>
      </c>
      <c r="I8456" s="2">
        <v>1</v>
      </c>
      <c r="J8456" t="s">
        <v>11</v>
      </c>
      <c r="K8456" s="21">
        <f>INDEX(LISTAS!$H:$Q,MATCH(BASE!H8456,LISTAS!$G:$G,0),MATCH(BASE!J8456,LISTAS!$H$3:$Q$3,0))*Tabela3[[#This Row],[QUANTIDADE]]</f>
        <v>6</v>
      </c>
      <c r="L8456" s="2" t="str">
        <f>TEXT(Tabela3[[#This Row],[DATA]],"MM")</f>
        <v>06</v>
      </c>
      <c r="M8456" s="2">
        <f>WEEKNUM(Tabela3[[#This Row],[DATA]])</f>
        <v>24</v>
      </c>
      <c r="N8456" s="18">
        <f>YEAR(Tabela3[[#This Row],[DATA]])</f>
        <v>2023</v>
      </c>
    </row>
    <row r="8457" spans="2:14">
      <c r="B8457" s="1">
        <v>45091</v>
      </c>
      <c r="C8457">
        <v>15762</v>
      </c>
      <c r="D8457">
        <f>COUNTIF(C$4:C8457,Tabela3[[#This Row],[COMANDA]])</f>
        <v>1</v>
      </c>
      <c r="E8457" t="s">
        <v>89</v>
      </c>
      <c r="F8457" t="s">
        <v>556</v>
      </c>
      <c r="G8457" t="s">
        <v>8</v>
      </c>
      <c r="H8457" t="s">
        <v>204</v>
      </c>
      <c r="I8457" s="2">
        <v>1</v>
      </c>
      <c r="J8457" t="s">
        <v>12</v>
      </c>
      <c r="K8457" s="21">
        <f>INDEX(LISTAS!$H:$Q,MATCH(BASE!H8457,LISTAS!$G:$G,0),MATCH(BASE!J8457,LISTAS!$H$3:$Q$3,0))*Tabela3[[#This Row],[QUANTIDADE]]</f>
        <v>16.2</v>
      </c>
      <c r="L8457" s="2" t="str">
        <f>TEXT(Tabela3[[#This Row],[DATA]],"MM")</f>
        <v>06</v>
      </c>
      <c r="M8457" s="2">
        <f>WEEKNUM(Tabela3[[#This Row],[DATA]])</f>
        <v>24</v>
      </c>
      <c r="N8457" s="18">
        <f>YEAR(Tabela3[[#This Row],[DATA]])</f>
        <v>2023</v>
      </c>
    </row>
    <row r="8458" spans="2:14">
      <c r="B8458" s="1">
        <v>45091</v>
      </c>
      <c r="C8458">
        <v>15762</v>
      </c>
      <c r="D8458">
        <f>COUNTIF(C$4:C8458,Tabela3[[#This Row],[COMANDA]])</f>
        <v>2</v>
      </c>
      <c r="E8458" t="s">
        <v>89</v>
      </c>
      <c r="F8458" t="s">
        <v>556</v>
      </c>
      <c r="G8458" t="s">
        <v>8</v>
      </c>
      <c r="H8458" t="s">
        <v>206</v>
      </c>
      <c r="I8458" s="2">
        <v>1</v>
      </c>
      <c r="J8458" t="s">
        <v>12</v>
      </c>
      <c r="K8458" s="21">
        <f>INDEX(LISTAS!$H:$Q,MATCH(BASE!H8458,LISTAS!$G:$G,0),MATCH(BASE!J8458,LISTAS!$H$3:$Q$3,0))*Tabela3[[#This Row],[QUANTIDADE]]</f>
        <v>16.2</v>
      </c>
      <c r="L8458" s="2" t="str">
        <f>TEXT(Tabela3[[#This Row],[DATA]],"MM")</f>
        <v>06</v>
      </c>
      <c r="M8458" s="2">
        <f>WEEKNUM(Tabela3[[#This Row],[DATA]])</f>
        <v>24</v>
      </c>
      <c r="N8458" s="18">
        <f>YEAR(Tabela3[[#This Row],[DATA]])</f>
        <v>2023</v>
      </c>
    </row>
    <row r="8459" spans="2:14">
      <c r="B8459" s="1">
        <v>45091</v>
      </c>
      <c r="C8459">
        <v>15763</v>
      </c>
      <c r="D8459">
        <f>COUNTIF(C$4:C8459,Tabela3[[#This Row],[COMANDA]])</f>
        <v>1</v>
      </c>
      <c r="E8459" t="s">
        <v>90</v>
      </c>
      <c r="F8459" t="s">
        <v>98</v>
      </c>
      <c r="G8459" t="s">
        <v>8</v>
      </c>
      <c r="H8459" t="s">
        <v>202</v>
      </c>
      <c r="I8459" s="2">
        <v>1</v>
      </c>
      <c r="J8459" t="s">
        <v>11</v>
      </c>
      <c r="K8459" s="21">
        <f>INDEX(LISTAS!$H:$Q,MATCH(BASE!H8459,LISTAS!$G:$G,0),MATCH(BASE!J8459,LISTAS!$H$3:$Q$3,0))*Tabela3[[#This Row],[QUANTIDADE]]</f>
        <v>20</v>
      </c>
      <c r="L8459" s="2" t="str">
        <f>TEXT(Tabela3[[#This Row],[DATA]],"MM")</f>
        <v>06</v>
      </c>
      <c r="M8459" s="2">
        <f>WEEKNUM(Tabela3[[#This Row],[DATA]])</f>
        <v>24</v>
      </c>
      <c r="N8459" s="18">
        <f>YEAR(Tabela3[[#This Row],[DATA]])</f>
        <v>2023</v>
      </c>
    </row>
    <row r="8460" spans="2:14">
      <c r="B8460" s="1">
        <v>45091</v>
      </c>
      <c r="C8460">
        <v>15764</v>
      </c>
      <c r="D8460">
        <f>COUNTIF(C$4:C8460,Tabela3[[#This Row],[COMANDA]])</f>
        <v>1</v>
      </c>
      <c r="E8460" t="s">
        <v>90</v>
      </c>
      <c r="F8460" t="s">
        <v>98</v>
      </c>
      <c r="G8460" t="s">
        <v>8</v>
      </c>
      <c r="H8460" t="s">
        <v>206</v>
      </c>
      <c r="I8460" s="2">
        <v>2</v>
      </c>
      <c r="J8460" t="s">
        <v>11</v>
      </c>
      <c r="K8460" s="21">
        <f>INDEX(LISTAS!$H:$Q,MATCH(BASE!H8460,LISTAS!$G:$G,0),MATCH(BASE!J8460,LISTAS!$H$3:$Q$3,0))*Tabela3[[#This Row],[QUANTIDADE]]</f>
        <v>36</v>
      </c>
      <c r="L8460" s="2" t="str">
        <f>TEXT(Tabela3[[#This Row],[DATA]],"MM")</f>
        <v>06</v>
      </c>
      <c r="M8460" s="2">
        <f>WEEKNUM(Tabela3[[#This Row],[DATA]])</f>
        <v>24</v>
      </c>
      <c r="N8460" s="18">
        <f>YEAR(Tabela3[[#This Row],[DATA]])</f>
        <v>2023</v>
      </c>
    </row>
    <row r="8461" spans="2:14">
      <c r="B8461" s="1">
        <v>45091</v>
      </c>
      <c r="C8461">
        <v>15764</v>
      </c>
      <c r="D8461">
        <f>COUNTIF(C$4:C8461,Tabela3[[#This Row],[COMANDA]])</f>
        <v>2</v>
      </c>
      <c r="E8461" t="s">
        <v>90</v>
      </c>
      <c r="F8461" t="s">
        <v>98</v>
      </c>
      <c r="G8461" t="s">
        <v>9</v>
      </c>
      <c r="H8461" t="s">
        <v>521</v>
      </c>
      <c r="I8461" s="2">
        <v>1</v>
      </c>
      <c r="J8461" t="s">
        <v>11</v>
      </c>
      <c r="K8461" s="21">
        <f>INDEX(LISTAS!$H:$Q,MATCH(BASE!H8461,LISTAS!$G:$G,0),MATCH(BASE!J8461,LISTAS!$H$3:$Q$3,0))*Tabela3[[#This Row],[QUANTIDADE]]</f>
        <v>6</v>
      </c>
      <c r="L8461" s="2" t="str">
        <f>TEXT(Tabela3[[#This Row],[DATA]],"MM")</f>
        <v>06</v>
      </c>
      <c r="M8461" s="2">
        <f>WEEKNUM(Tabela3[[#This Row],[DATA]])</f>
        <v>24</v>
      </c>
      <c r="N8461" s="18">
        <f>YEAR(Tabela3[[#This Row],[DATA]])</f>
        <v>2023</v>
      </c>
    </row>
    <row r="8462" spans="2:14">
      <c r="B8462" s="1">
        <v>45091</v>
      </c>
      <c r="C8462">
        <v>15765</v>
      </c>
      <c r="D8462">
        <f>COUNTIF(C$4:C8462,Tabela3[[#This Row],[COMANDA]])</f>
        <v>1</v>
      </c>
      <c r="E8462" t="s">
        <v>90</v>
      </c>
      <c r="F8462" t="s">
        <v>100</v>
      </c>
      <c r="G8462" t="s">
        <v>8</v>
      </c>
      <c r="H8462" t="s">
        <v>39</v>
      </c>
      <c r="I8462" s="2">
        <v>1</v>
      </c>
      <c r="J8462" t="s">
        <v>11</v>
      </c>
      <c r="K8462" s="21">
        <f>INDEX(LISTAS!$H:$Q,MATCH(BASE!H8462,LISTAS!$G:$G,0),MATCH(BASE!J8462,LISTAS!$H$3:$Q$3,0))*Tabela3[[#This Row],[QUANTIDADE]]</f>
        <v>12</v>
      </c>
      <c r="L8462" s="2" t="str">
        <f>TEXT(Tabela3[[#This Row],[DATA]],"MM")</f>
        <v>06</v>
      </c>
      <c r="M8462" s="2">
        <f>WEEKNUM(Tabela3[[#This Row],[DATA]])</f>
        <v>24</v>
      </c>
      <c r="N8462" s="18">
        <f>YEAR(Tabela3[[#This Row],[DATA]])</f>
        <v>2023</v>
      </c>
    </row>
    <row r="8463" spans="2:14">
      <c r="B8463" s="1">
        <v>45091</v>
      </c>
      <c r="C8463">
        <v>15765</v>
      </c>
      <c r="D8463">
        <f>COUNTIF(C$4:C8463,Tabela3[[#This Row],[COMANDA]])</f>
        <v>2</v>
      </c>
      <c r="E8463" t="s">
        <v>90</v>
      </c>
      <c r="F8463" t="s">
        <v>100</v>
      </c>
      <c r="G8463" t="s">
        <v>8</v>
      </c>
      <c r="H8463" t="s">
        <v>206</v>
      </c>
      <c r="I8463" s="2">
        <v>1</v>
      </c>
      <c r="J8463" t="s">
        <v>11</v>
      </c>
      <c r="K8463" s="21">
        <f>INDEX(LISTAS!$H:$Q,MATCH(BASE!H8463,LISTAS!$G:$G,0),MATCH(BASE!J8463,LISTAS!$H$3:$Q$3,0))*Tabela3[[#This Row],[QUANTIDADE]]</f>
        <v>18</v>
      </c>
      <c r="L8463" s="2" t="str">
        <f>TEXT(Tabela3[[#This Row],[DATA]],"MM")</f>
        <v>06</v>
      </c>
      <c r="M8463" s="2">
        <f>WEEKNUM(Tabela3[[#This Row],[DATA]])</f>
        <v>24</v>
      </c>
      <c r="N8463" s="18">
        <f>YEAR(Tabela3[[#This Row],[DATA]])</f>
        <v>2023</v>
      </c>
    </row>
    <row r="8464" spans="2:14">
      <c r="B8464" s="1">
        <v>45091</v>
      </c>
      <c r="C8464">
        <v>15766</v>
      </c>
      <c r="D8464">
        <f>COUNTIF(C$4:C8464,Tabela3[[#This Row],[COMANDA]])</f>
        <v>1</v>
      </c>
      <c r="E8464" t="s">
        <v>90</v>
      </c>
      <c r="F8464" t="s">
        <v>99</v>
      </c>
      <c r="G8464" t="s">
        <v>8</v>
      </c>
      <c r="H8464" t="s">
        <v>39</v>
      </c>
      <c r="I8464" s="2">
        <v>1</v>
      </c>
      <c r="J8464" t="s">
        <v>11</v>
      </c>
      <c r="K8464" s="21">
        <f>INDEX(LISTAS!$H:$Q,MATCH(BASE!H8464,LISTAS!$G:$G,0),MATCH(BASE!J8464,LISTAS!$H$3:$Q$3,0))*Tabela3[[#This Row],[QUANTIDADE]]</f>
        <v>12</v>
      </c>
      <c r="L8464" s="2" t="str">
        <f>TEXT(Tabela3[[#This Row],[DATA]],"MM")</f>
        <v>06</v>
      </c>
      <c r="M8464" s="2">
        <f>WEEKNUM(Tabela3[[#This Row],[DATA]])</f>
        <v>24</v>
      </c>
      <c r="N8464" s="18">
        <f>YEAR(Tabela3[[#This Row],[DATA]])</f>
        <v>2023</v>
      </c>
    </row>
    <row r="8465" spans="2:14">
      <c r="B8465" s="1">
        <v>45091</v>
      </c>
      <c r="C8465">
        <v>15766</v>
      </c>
      <c r="D8465">
        <f>COUNTIF(C$4:C8465,Tabela3[[#This Row],[COMANDA]])</f>
        <v>2</v>
      </c>
      <c r="E8465" t="s">
        <v>90</v>
      </c>
      <c r="F8465" t="s">
        <v>99</v>
      </c>
      <c r="G8465" t="s">
        <v>61</v>
      </c>
      <c r="H8465" t="s">
        <v>166</v>
      </c>
      <c r="I8465" s="2">
        <v>1</v>
      </c>
      <c r="J8465" t="s">
        <v>11</v>
      </c>
      <c r="K8465" s="21">
        <f>INDEX(LISTAS!$H:$Q,MATCH(BASE!H8465,LISTAS!$G:$G,0),MATCH(BASE!J8465,LISTAS!$H$3:$Q$3,0))*Tabela3[[#This Row],[QUANTIDADE]]</f>
        <v>8</v>
      </c>
      <c r="L8465" s="2" t="str">
        <f>TEXT(Tabela3[[#This Row],[DATA]],"MM")</f>
        <v>06</v>
      </c>
      <c r="M8465" s="2">
        <f>WEEKNUM(Tabela3[[#This Row],[DATA]])</f>
        <v>24</v>
      </c>
      <c r="N8465" s="18">
        <f>YEAR(Tabela3[[#This Row],[DATA]])</f>
        <v>2023</v>
      </c>
    </row>
    <row r="8466" spans="2:14">
      <c r="B8466" s="1">
        <v>45091</v>
      </c>
      <c r="C8466">
        <v>15768</v>
      </c>
      <c r="D8466">
        <f>COUNTIF(C$4:C8466,Tabela3[[#This Row],[COMANDA]])</f>
        <v>1</v>
      </c>
      <c r="E8466" t="s">
        <v>90</v>
      </c>
      <c r="G8466" t="s">
        <v>8</v>
      </c>
      <c r="H8466" t="s">
        <v>202</v>
      </c>
      <c r="I8466" s="2">
        <v>1</v>
      </c>
      <c r="J8466" t="s">
        <v>11</v>
      </c>
      <c r="K8466" s="21">
        <f>INDEX(LISTAS!$H:$Q,MATCH(BASE!H8466,LISTAS!$G:$G,0),MATCH(BASE!J8466,LISTAS!$H$3:$Q$3,0))*Tabela3[[#This Row],[QUANTIDADE]]</f>
        <v>20</v>
      </c>
      <c r="L8466" s="2" t="str">
        <f>TEXT(Tabela3[[#This Row],[DATA]],"MM")</f>
        <v>06</v>
      </c>
      <c r="M8466" s="2">
        <f>WEEKNUM(Tabela3[[#This Row],[DATA]])</f>
        <v>24</v>
      </c>
      <c r="N8466" s="18">
        <f>YEAR(Tabela3[[#This Row],[DATA]])</f>
        <v>2023</v>
      </c>
    </row>
    <row r="8467" spans="2:14">
      <c r="B8467" s="1">
        <v>45091</v>
      </c>
      <c r="C8467">
        <v>15769</v>
      </c>
      <c r="D8467">
        <f>COUNTIF(C$4:C8467,Tabela3[[#This Row],[COMANDA]])</f>
        <v>1</v>
      </c>
      <c r="E8467" t="s">
        <v>90</v>
      </c>
      <c r="G8467" t="s">
        <v>8</v>
      </c>
      <c r="H8467" t="s">
        <v>39</v>
      </c>
      <c r="I8467" s="2">
        <v>1</v>
      </c>
      <c r="J8467" t="s">
        <v>11</v>
      </c>
      <c r="K8467" s="21">
        <f>INDEX(LISTAS!$H:$Q,MATCH(BASE!H8467,LISTAS!$G:$G,0),MATCH(BASE!J8467,LISTAS!$H$3:$Q$3,0))*Tabela3[[#This Row],[QUANTIDADE]]</f>
        <v>12</v>
      </c>
      <c r="L8467" s="2" t="str">
        <f>TEXT(Tabela3[[#This Row],[DATA]],"MM")</f>
        <v>06</v>
      </c>
      <c r="M8467" s="2">
        <f>WEEKNUM(Tabela3[[#This Row],[DATA]])</f>
        <v>24</v>
      </c>
      <c r="N8467" s="18">
        <f>YEAR(Tabela3[[#This Row],[DATA]])</f>
        <v>2023</v>
      </c>
    </row>
    <row r="8468" spans="2:14">
      <c r="B8468" s="1">
        <v>45091</v>
      </c>
      <c r="C8468">
        <v>15767</v>
      </c>
      <c r="D8468">
        <f>COUNTIF(C$4:C8468,Tabela3[[#This Row],[COMANDA]])</f>
        <v>1</v>
      </c>
      <c r="E8468" t="s">
        <v>90</v>
      </c>
      <c r="F8468" t="s">
        <v>100</v>
      </c>
      <c r="G8468" t="s">
        <v>8</v>
      </c>
      <c r="H8468" t="s">
        <v>43</v>
      </c>
      <c r="I8468" s="2">
        <v>1</v>
      </c>
      <c r="J8468" t="s">
        <v>11</v>
      </c>
      <c r="K8468" s="21">
        <f>INDEX(LISTAS!$H:$Q,MATCH(BASE!H8468,LISTAS!$G:$G,0),MATCH(BASE!J8468,LISTAS!$H$3:$Q$3,0))*Tabela3[[#This Row],[QUANTIDADE]]</f>
        <v>18</v>
      </c>
      <c r="L8468" s="2" t="str">
        <f>TEXT(Tabela3[[#This Row],[DATA]],"MM")</f>
        <v>06</v>
      </c>
      <c r="M8468" s="2">
        <f>WEEKNUM(Tabela3[[#This Row],[DATA]])</f>
        <v>24</v>
      </c>
      <c r="N8468" s="18">
        <f>YEAR(Tabela3[[#This Row],[DATA]])</f>
        <v>2023</v>
      </c>
    </row>
    <row r="8469" spans="2:14">
      <c r="B8469" s="1">
        <v>45091</v>
      </c>
      <c r="C8469">
        <v>15770</v>
      </c>
      <c r="D8469">
        <f>COUNTIF(C$4:C8469,Tabela3[[#This Row],[COMANDA]])</f>
        <v>1</v>
      </c>
      <c r="E8469" t="s">
        <v>90</v>
      </c>
      <c r="F8469" t="s">
        <v>98</v>
      </c>
      <c r="G8469" t="s">
        <v>8</v>
      </c>
      <c r="H8469" t="s">
        <v>42</v>
      </c>
      <c r="I8469" s="2">
        <v>1</v>
      </c>
      <c r="J8469" t="s">
        <v>11</v>
      </c>
      <c r="K8469" s="21">
        <f>INDEX(LISTAS!$H:$Q,MATCH(BASE!H8469,LISTAS!$G:$G,0),MATCH(BASE!J8469,LISTAS!$H$3:$Q$3,0))*Tabela3[[#This Row],[QUANTIDADE]]</f>
        <v>16</v>
      </c>
      <c r="L8469" s="2" t="str">
        <f>TEXT(Tabela3[[#This Row],[DATA]],"MM")</f>
        <v>06</v>
      </c>
      <c r="M8469" s="2">
        <f>WEEKNUM(Tabela3[[#This Row],[DATA]])</f>
        <v>24</v>
      </c>
      <c r="N8469" s="18">
        <f>YEAR(Tabela3[[#This Row],[DATA]])</f>
        <v>2023</v>
      </c>
    </row>
    <row r="8470" spans="2:14">
      <c r="B8470" s="1">
        <v>45091</v>
      </c>
      <c r="C8470">
        <v>115770</v>
      </c>
      <c r="D8470">
        <f>COUNTIF(C$4:C8470,Tabela3[[#This Row],[COMANDA]])</f>
        <v>1</v>
      </c>
      <c r="E8470" t="s">
        <v>90</v>
      </c>
      <c r="F8470" t="s">
        <v>98</v>
      </c>
      <c r="G8470" t="s">
        <v>9</v>
      </c>
      <c r="H8470" t="s">
        <v>131</v>
      </c>
      <c r="I8470" s="2">
        <v>1</v>
      </c>
      <c r="J8470" t="s">
        <v>11</v>
      </c>
      <c r="K8470" s="21">
        <f>INDEX(LISTAS!$H:$Q,MATCH(BASE!H8470,LISTAS!$G:$G,0),MATCH(BASE!J8470,LISTAS!$H$3:$Q$3,0))*Tabela3[[#This Row],[QUANTIDADE]]</f>
        <v>4</v>
      </c>
      <c r="L8470" s="2" t="str">
        <f>TEXT(Tabela3[[#This Row],[DATA]],"MM")</f>
        <v>06</v>
      </c>
      <c r="M8470" s="2">
        <f>WEEKNUM(Tabela3[[#This Row],[DATA]])</f>
        <v>24</v>
      </c>
      <c r="N8470" s="18">
        <f>YEAR(Tabela3[[#This Row],[DATA]])</f>
        <v>2023</v>
      </c>
    </row>
    <row r="8471" spans="2:14">
      <c r="B8471" s="1">
        <v>45091</v>
      </c>
      <c r="C8471" t="s">
        <v>803</v>
      </c>
      <c r="D8471">
        <f>COUNTIF(C$4:C8471,Tabela3[[#This Row],[COMANDA]])</f>
        <v>1</v>
      </c>
      <c r="E8471" t="s">
        <v>1</v>
      </c>
      <c r="G8471" t="s">
        <v>64</v>
      </c>
      <c r="H8471" t="s">
        <v>174</v>
      </c>
      <c r="I8471" s="2">
        <v>1</v>
      </c>
      <c r="J8471" t="s">
        <v>11</v>
      </c>
      <c r="K8471" s="21">
        <f>INDEX(LISTAS!$H:$Q,MATCH(BASE!H8471,LISTAS!$G:$G,0),MATCH(BASE!J8471,LISTAS!$H$3:$Q$3,0))*Tabela3[[#This Row],[QUANTIDADE]]</f>
        <v>10.5</v>
      </c>
      <c r="L8471" s="2" t="str">
        <f>TEXT(Tabela3[[#This Row],[DATA]],"MM")</f>
        <v>06</v>
      </c>
      <c r="M8471" s="2">
        <f>WEEKNUM(Tabela3[[#This Row],[DATA]])</f>
        <v>24</v>
      </c>
      <c r="N8471" s="18">
        <f>YEAR(Tabela3[[#This Row],[DATA]])</f>
        <v>2023</v>
      </c>
    </row>
    <row r="8472" spans="2:14">
      <c r="B8472" s="1">
        <v>45092</v>
      </c>
      <c r="C8472">
        <v>15771</v>
      </c>
      <c r="D8472">
        <f>COUNTIF(C$4:C8472,Tabela3[[#This Row],[COMANDA]])</f>
        <v>1</v>
      </c>
      <c r="E8472" t="s">
        <v>90</v>
      </c>
      <c r="F8472" t="s">
        <v>100</v>
      </c>
      <c r="G8472" t="s">
        <v>8</v>
      </c>
      <c r="H8472" t="s">
        <v>204</v>
      </c>
      <c r="I8472" s="2">
        <v>2</v>
      </c>
      <c r="J8472" t="s">
        <v>11</v>
      </c>
      <c r="K8472" s="21">
        <f>INDEX(LISTAS!$H:$Q,MATCH(BASE!H8472,LISTAS!$G:$G,0),MATCH(BASE!J8472,LISTAS!$H$3:$Q$3,0))*Tabela3[[#This Row],[QUANTIDADE]]</f>
        <v>36</v>
      </c>
      <c r="L8472" s="2" t="str">
        <f>TEXT(Tabela3[[#This Row],[DATA]],"MM")</f>
        <v>06</v>
      </c>
      <c r="M8472" s="2">
        <f>WEEKNUM(Tabela3[[#This Row],[DATA]])</f>
        <v>24</v>
      </c>
      <c r="N8472" s="18">
        <f>YEAR(Tabela3[[#This Row],[DATA]])</f>
        <v>2023</v>
      </c>
    </row>
    <row r="8473" spans="2:14">
      <c r="B8473" s="1">
        <v>45092</v>
      </c>
      <c r="C8473">
        <v>15771</v>
      </c>
      <c r="D8473">
        <f>COUNTIF(C$4:C8473,Tabela3[[#This Row],[COMANDA]])</f>
        <v>2</v>
      </c>
      <c r="E8473" t="s">
        <v>90</v>
      </c>
      <c r="F8473" t="s">
        <v>100</v>
      </c>
      <c r="G8473" t="s">
        <v>8</v>
      </c>
      <c r="H8473" t="s">
        <v>202</v>
      </c>
      <c r="I8473" s="2">
        <v>1</v>
      </c>
      <c r="J8473" t="s">
        <v>11</v>
      </c>
      <c r="K8473" s="21">
        <f>INDEX(LISTAS!$H:$Q,MATCH(BASE!H8473,LISTAS!$G:$G,0),MATCH(BASE!J8473,LISTAS!$H$3:$Q$3,0))*Tabela3[[#This Row],[QUANTIDADE]]</f>
        <v>20</v>
      </c>
      <c r="L8473" s="2" t="str">
        <f>TEXT(Tabela3[[#This Row],[DATA]],"MM")</f>
        <v>06</v>
      </c>
      <c r="M8473" s="2">
        <f>WEEKNUM(Tabela3[[#This Row],[DATA]])</f>
        <v>24</v>
      </c>
      <c r="N8473" s="18">
        <f>YEAR(Tabela3[[#This Row],[DATA]])</f>
        <v>2023</v>
      </c>
    </row>
    <row r="8474" spans="2:14">
      <c r="B8474" s="1">
        <v>45092</v>
      </c>
      <c r="C8474">
        <v>15771</v>
      </c>
      <c r="D8474">
        <f>COUNTIF(C$4:C8474,Tabela3[[#This Row],[COMANDA]])</f>
        <v>3</v>
      </c>
      <c r="E8474" t="s">
        <v>90</v>
      </c>
      <c r="F8474" t="s">
        <v>100</v>
      </c>
      <c r="G8474" t="s">
        <v>9</v>
      </c>
      <c r="H8474" t="s">
        <v>132</v>
      </c>
      <c r="I8474" s="2">
        <v>3</v>
      </c>
      <c r="J8474" t="s">
        <v>11</v>
      </c>
      <c r="K8474" s="21">
        <f>INDEX(LISTAS!$H:$Q,MATCH(BASE!H8474,LISTAS!$G:$G,0),MATCH(BASE!J8474,LISTAS!$H$3:$Q$3,0))*Tabela3[[#This Row],[QUANTIDADE]]</f>
        <v>9</v>
      </c>
      <c r="L8474" s="2" t="str">
        <f>TEXT(Tabela3[[#This Row],[DATA]],"MM")</f>
        <v>06</v>
      </c>
      <c r="M8474" s="2">
        <f>WEEKNUM(Tabela3[[#This Row],[DATA]])</f>
        <v>24</v>
      </c>
      <c r="N8474" s="18">
        <f>YEAR(Tabela3[[#This Row],[DATA]])</f>
        <v>2023</v>
      </c>
    </row>
    <row r="8475" spans="2:14">
      <c r="B8475" s="1">
        <v>45092</v>
      </c>
      <c r="C8475">
        <v>15772</v>
      </c>
      <c r="D8475">
        <f>COUNTIF(C$4:C8475,Tabela3[[#This Row],[COMANDA]])</f>
        <v>1</v>
      </c>
      <c r="E8475" t="s">
        <v>89</v>
      </c>
      <c r="F8475" t="s">
        <v>98</v>
      </c>
      <c r="G8475" t="s">
        <v>8</v>
      </c>
      <c r="H8475" t="s">
        <v>204</v>
      </c>
      <c r="I8475" s="2">
        <v>1</v>
      </c>
      <c r="J8475" t="s">
        <v>11</v>
      </c>
      <c r="K8475" s="21">
        <f>INDEX(LISTAS!$H:$Q,MATCH(BASE!H8475,LISTAS!$G:$G,0),MATCH(BASE!J8475,LISTAS!$H$3:$Q$3,0))*Tabela3[[#This Row],[QUANTIDADE]]</f>
        <v>18</v>
      </c>
      <c r="L8475" s="2" t="str">
        <f>TEXT(Tabela3[[#This Row],[DATA]],"MM")</f>
        <v>06</v>
      </c>
      <c r="M8475" s="2">
        <f>WEEKNUM(Tabela3[[#This Row],[DATA]])</f>
        <v>24</v>
      </c>
      <c r="N8475" s="18">
        <f>YEAR(Tabela3[[#This Row],[DATA]])</f>
        <v>2023</v>
      </c>
    </row>
    <row r="8476" spans="2:14">
      <c r="B8476" s="1">
        <v>45092</v>
      </c>
      <c r="C8476">
        <v>15772</v>
      </c>
      <c r="D8476">
        <f>COUNTIF(C$4:C8476,Tabela3[[#This Row],[COMANDA]])</f>
        <v>2</v>
      </c>
      <c r="E8476" t="s">
        <v>89</v>
      </c>
      <c r="F8476" t="s">
        <v>98</v>
      </c>
      <c r="G8476" t="s">
        <v>8</v>
      </c>
      <c r="H8476" t="s">
        <v>203</v>
      </c>
      <c r="I8476" s="2">
        <v>3</v>
      </c>
      <c r="J8476" t="s">
        <v>11</v>
      </c>
      <c r="K8476" s="21">
        <f>INDEX(LISTAS!$H:$Q,MATCH(BASE!H8476,LISTAS!$G:$G,0),MATCH(BASE!J8476,LISTAS!$H$3:$Q$3,0))*Tabela3[[#This Row],[QUANTIDADE]]</f>
        <v>60</v>
      </c>
      <c r="L8476" s="2" t="str">
        <f>TEXT(Tabela3[[#This Row],[DATA]],"MM")</f>
        <v>06</v>
      </c>
      <c r="M8476" s="2">
        <f>WEEKNUM(Tabela3[[#This Row],[DATA]])</f>
        <v>24</v>
      </c>
      <c r="N8476" s="18">
        <f>YEAR(Tabela3[[#This Row],[DATA]])</f>
        <v>2023</v>
      </c>
    </row>
    <row r="8477" spans="2:14">
      <c r="B8477" s="1">
        <v>45092</v>
      </c>
      <c r="C8477">
        <v>15773</v>
      </c>
      <c r="D8477">
        <f>COUNTIF(C$4:C8477,Tabela3[[#This Row],[COMANDA]])</f>
        <v>1</v>
      </c>
      <c r="E8477" t="s">
        <v>89</v>
      </c>
      <c r="F8477" t="s">
        <v>100</v>
      </c>
      <c r="G8477" t="s">
        <v>8</v>
      </c>
      <c r="H8477" t="s">
        <v>40</v>
      </c>
      <c r="I8477" s="2">
        <v>1</v>
      </c>
      <c r="J8477" t="s">
        <v>11</v>
      </c>
      <c r="K8477" s="21">
        <f>INDEX(LISTAS!$H:$Q,MATCH(BASE!H8477,LISTAS!$G:$G,0),MATCH(BASE!J8477,LISTAS!$H$3:$Q$3,0))*Tabela3[[#This Row],[QUANTIDADE]]</f>
        <v>14</v>
      </c>
      <c r="L8477" s="2" t="str">
        <f>TEXT(Tabela3[[#This Row],[DATA]],"MM")</f>
        <v>06</v>
      </c>
      <c r="M8477" s="2">
        <f>WEEKNUM(Tabela3[[#This Row],[DATA]])</f>
        <v>24</v>
      </c>
      <c r="N8477" s="18">
        <f>YEAR(Tabela3[[#This Row],[DATA]])</f>
        <v>2023</v>
      </c>
    </row>
    <row r="8478" spans="2:14">
      <c r="B8478" s="1">
        <v>45092</v>
      </c>
      <c r="C8478">
        <v>15774</v>
      </c>
      <c r="D8478">
        <f>COUNTIF(C$4:C8478,Tabela3[[#This Row],[COMANDA]])</f>
        <v>1</v>
      </c>
      <c r="E8478" t="s">
        <v>90</v>
      </c>
      <c r="F8478" t="s">
        <v>98</v>
      </c>
      <c r="G8478" t="s">
        <v>8</v>
      </c>
      <c r="H8478" t="s">
        <v>204</v>
      </c>
      <c r="I8478" s="2">
        <v>1</v>
      </c>
      <c r="J8478" t="s">
        <v>11</v>
      </c>
      <c r="K8478" s="21">
        <f>INDEX(LISTAS!$H:$Q,MATCH(BASE!H8478,LISTAS!$G:$G,0),MATCH(BASE!J8478,LISTAS!$H$3:$Q$3,0))*Tabela3[[#This Row],[QUANTIDADE]]</f>
        <v>18</v>
      </c>
      <c r="L8478" s="2" t="str">
        <f>TEXT(Tabela3[[#This Row],[DATA]],"MM")</f>
        <v>06</v>
      </c>
      <c r="M8478" s="2">
        <f>WEEKNUM(Tabela3[[#This Row],[DATA]])</f>
        <v>24</v>
      </c>
      <c r="N8478" s="18">
        <f>YEAR(Tabela3[[#This Row],[DATA]])</f>
        <v>2023</v>
      </c>
    </row>
    <row r="8479" spans="2:14">
      <c r="B8479" s="1">
        <v>45092</v>
      </c>
      <c r="C8479">
        <v>15774</v>
      </c>
      <c r="D8479">
        <f>COUNTIF(C$4:C8479,Tabela3[[#This Row],[COMANDA]])</f>
        <v>2</v>
      </c>
      <c r="E8479" t="s">
        <v>90</v>
      </c>
      <c r="F8479" t="s">
        <v>98</v>
      </c>
      <c r="G8479" t="s">
        <v>8</v>
      </c>
      <c r="H8479" t="s">
        <v>47</v>
      </c>
      <c r="I8479" s="2">
        <v>2</v>
      </c>
      <c r="J8479" t="s">
        <v>11</v>
      </c>
      <c r="K8479" s="21">
        <f>INDEX(LISTAS!$H:$Q,MATCH(BASE!H8479,LISTAS!$G:$G,0),MATCH(BASE!J8479,LISTAS!$H$3:$Q$3,0))*Tabela3[[#This Row],[QUANTIDADE]]</f>
        <v>32</v>
      </c>
      <c r="L8479" s="2" t="str">
        <f>TEXT(Tabela3[[#This Row],[DATA]],"MM")</f>
        <v>06</v>
      </c>
      <c r="M8479" s="2">
        <f>WEEKNUM(Tabela3[[#This Row],[DATA]])</f>
        <v>24</v>
      </c>
      <c r="N8479" s="18">
        <f>YEAR(Tabela3[[#This Row],[DATA]])</f>
        <v>2023</v>
      </c>
    </row>
    <row r="8480" spans="2:14">
      <c r="B8480" s="1">
        <v>45092</v>
      </c>
      <c r="C8480">
        <v>15774</v>
      </c>
      <c r="D8480">
        <f>COUNTIF(C$4:C8480,Tabela3[[#This Row],[COMANDA]])</f>
        <v>3</v>
      </c>
      <c r="E8480" t="s">
        <v>90</v>
      </c>
      <c r="F8480" t="s">
        <v>98</v>
      </c>
      <c r="G8480" t="s">
        <v>61</v>
      </c>
      <c r="H8480" t="s">
        <v>469</v>
      </c>
      <c r="I8480" s="2">
        <v>1</v>
      </c>
      <c r="J8480" t="s">
        <v>11</v>
      </c>
      <c r="K8480" s="21">
        <f>INDEX(LISTAS!$H:$Q,MATCH(BASE!H8480,LISTAS!$G:$G,0),MATCH(BASE!J8480,LISTAS!$H$3:$Q$3,0))*Tabela3[[#This Row],[QUANTIDADE]]</f>
        <v>6</v>
      </c>
      <c r="L8480" s="2" t="str">
        <f>TEXT(Tabela3[[#This Row],[DATA]],"MM")</f>
        <v>06</v>
      </c>
      <c r="M8480" s="2">
        <f>WEEKNUM(Tabela3[[#This Row],[DATA]])</f>
        <v>24</v>
      </c>
      <c r="N8480" s="18">
        <f>YEAR(Tabela3[[#This Row],[DATA]])</f>
        <v>2023</v>
      </c>
    </row>
    <row r="8481" spans="2:14">
      <c r="B8481" s="1">
        <v>45092</v>
      </c>
      <c r="C8481">
        <v>15775</v>
      </c>
      <c r="D8481">
        <f>COUNTIF(C$4:C8481,Tabela3[[#This Row],[COMANDA]])</f>
        <v>1</v>
      </c>
      <c r="E8481" t="s">
        <v>90</v>
      </c>
      <c r="F8481" t="s">
        <v>99</v>
      </c>
      <c r="G8481" t="s">
        <v>8</v>
      </c>
      <c r="H8481" t="s">
        <v>42</v>
      </c>
      <c r="I8481" s="2">
        <v>1</v>
      </c>
      <c r="J8481" t="s">
        <v>11</v>
      </c>
      <c r="K8481" s="21">
        <f>INDEX(LISTAS!$H:$Q,MATCH(BASE!H8481,LISTAS!$G:$G,0),MATCH(BASE!J8481,LISTAS!$H$3:$Q$3,0))*Tabela3[[#This Row],[QUANTIDADE]]</f>
        <v>16</v>
      </c>
      <c r="L8481" s="2" t="str">
        <f>TEXT(Tabela3[[#This Row],[DATA]],"MM")</f>
        <v>06</v>
      </c>
      <c r="M8481" s="2">
        <f>WEEKNUM(Tabela3[[#This Row],[DATA]])</f>
        <v>24</v>
      </c>
      <c r="N8481" s="18">
        <f>YEAR(Tabela3[[#This Row],[DATA]])</f>
        <v>2023</v>
      </c>
    </row>
    <row r="8482" spans="2:14">
      <c r="B8482" s="1">
        <v>45092</v>
      </c>
      <c r="C8482">
        <v>15776</v>
      </c>
      <c r="D8482">
        <f>COUNTIF(C$4:C8482,Tabela3[[#This Row],[COMANDA]])</f>
        <v>1</v>
      </c>
      <c r="E8482" t="s">
        <v>90</v>
      </c>
      <c r="F8482" t="s">
        <v>98</v>
      </c>
      <c r="G8482" t="s">
        <v>8</v>
      </c>
      <c r="H8482" t="s">
        <v>202</v>
      </c>
      <c r="I8482" s="2">
        <v>1</v>
      </c>
      <c r="J8482" t="s">
        <v>11</v>
      </c>
      <c r="K8482" s="21">
        <f>INDEX(LISTAS!$H:$Q,MATCH(BASE!H8482,LISTAS!$G:$G,0),MATCH(BASE!J8482,LISTAS!$H$3:$Q$3,0))*Tabela3[[#This Row],[QUANTIDADE]]</f>
        <v>20</v>
      </c>
      <c r="L8482" s="2" t="str">
        <f>TEXT(Tabela3[[#This Row],[DATA]],"MM")</f>
        <v>06</v>
      </c>
      <c r="M8482" s="2">
        <f>WEEKNUM(Tabela3[[#This Row],[DATA]])</f>
        <v>24</v>
      </c>
      <c r="N8482" s="18">
        <f>YEAR(Tabela3[[#This Row],[DATA]])</f>
        <v>2023</v>
      </c>
    </row>
    <row r="8483" spans="2:14">
      <c r="B8483" s="1">
        <v>45092</v>
      </c>
      <c r="C8483">
        <v>15777</v>
      </c>
      <c r="D8483">
        <f>COUNTIF(C$4:C8483,Tabela3[[#This Row],[COMANDA]])</f>
        <v>1</v>
      </c>
      <c r="E8483" t="s">
        <v>90</v>
      </c>
      <c r="G8483" t="s">
        <v>8</v>
      </c>
      <c r="H8483" t="s">
        <v>43</v>
      </c>
      <c r="I8483" s="2">
        <v>1</v>
      </c>
      <c r="J8483" t="s">
        <v>11</v>
      </c>
      <c r="K8483" s="21">
        <f>INDEX(LISTAS!$H:$Q,MATCH(BASE!H8483,LISTAS!$G:$G,0),MATCH(BASE!J8483,LISTAS!$H$3:$Q$3,0))*Tabela3[[#This Row],[QUANTIDADE]]</f>
        <v>18</v>
      </c>
      <c r="L8483" s="2" t="str">
        <f>TEXT(Tabela3[[#This Row],[DATA]],"MM")</f>
        <v>06</v>
      </c>
      <c r="M8483" s="2">
        <f>WEEKNUM(Tabela3[[#This Row],[DATA]])</f>
        <v>24</v>
      </c>
      <c r="N8483" s="18">
        <f>YEAR(Tabela3[[#This Row],[DATA]])</f>
        <v>2023</v>
      </c>
    </row>
    <row r="8484" spans="2:14">
      <c r="B8484" s="1">
        <v>45092</v>
      </c>
      <c r="C8484">
        <v>15777</v>
      </c>
      <c r="D8484">
        <f>COUNTIF(C$4:C8484,Tabela3[[#This Row],[COMANDA]])</f>
        <v>2</v>
      </c>
      <c r="E8484" t="s">
        <v>90</v>
      </c>
      <c r="G8484" t="s">
        <v>9</v>
      </c>
      <c r="H8484" t="s">
        <v>55</v>
      </c>
      <c r="I8484" s="2">
        <v>1</v>
      </c>
      <c r="J8484" t="s">
        <v>11</v>
      </c>
      <c r="K8484" s="21">
        <f>INDEX(LISTAS!$H:$Q,MATCH(BASE!H8484,LISTAS!$G:$G,0),MATCH(BASE!J8484,LISTAS!$H$3:$Q$3,0))*Tabela3[[#This Row],[QUANTIDADE]]</f>
        <v>3</v>
      </c>
      <c r="L8484" s="2" t="str">
        <f>TEXT(Tabela3[[#This Row],[DATA]],"MM")</f>
        <v>06</v>
      </c>
      <c r="M8484" s="2">
        <f>WEEKNUM(Tabela3[[#This Row],[DATA]])</f>
        <v>24</v>
      </c>
      <c r="N8484" s="18">
        <f>YEAR(Tabela3[[#This Row],[DATA]])</f>
        <v>2023</v>
      </c>
    </row>
    <row r="8485" spans="2:14">
      <c r="B8485" s="1">
        <v>45092</v>
      </c>
      <c r="C8485">
        <v>15778</v>
      </c>
      <c r="D8485">
        <f>COUNTIF(C$4:C8485,Tabela3[[#This Row],[COMANDA]])</f>
        <v>1</v>
      </c>
      <c r="E8485" t="s">
        <v>90</v>
      </c>
      <c r="F8485" t="s">
        <v>99</v>
      </c>
      <c r="G8485" t="s">
        <v>8</v>
      </c>
      <c r="H8485" t="s">
        <v>203</v>
      </c>
      <c r="I8485" s="2">
        <v>1</v>
      </c>
      <c r="J8485" t="s">
        <v>11</v>
      </c>
      <c r="K8485" s="21">
        <f>INDEX(LISTAS!$H:$Q,MATCH(BASE!H8485,LISTAS!$G:$G,0),MATCH(BASE!J8485,LISTAS!$H$3:$Q$3,0))*Tabela3[[#This Row],[QUANTIDADE]]</f>
        <v>20</v>
      </c>
      <c r="L8485" s="2" t="str">
        <f>TEXT(Tabela3[[#This Row],[DATA]],"MM")</f>
        <v>06</v>
      </c>
      <c r="M8485" s="2">
        <f>WEEKNUM(Tabela3[[#This Row],[DATA]])</f>
        <v>24</v>
      </c>
      <c r="N8485" s="18">
        <f>YEAR(Tabela3[[#This Row],[DATA]])</f>
        <v>2023</v>
      </c>
    </row>
    <row r="8486" spans="2:14">
      <c r="B8486" s="1">
        <v>45092</v>
      </c>
      <c r="C8486">
        <v>15778</v>
      </c>
      <c r="D8486">
        <f>COUNTIF(C$4:C8486,Tabela3[[#This Row],[COMANDA]])</f>
        <v>2</v>
      </c>
      <c r="E8486" t="s">
        <v>90</v>
      </c>
      <c r="F8486" t="s">
        <v>99</v>
      </c>
      <c r="G8486" t="s">
        <v>9</v>
      </c>
      <c r="H8486" t="s">
        <v>132</v>
      </c>
      <c r="I8486" s="2">
        <v>1</v>
      </c>
      <c r="J8486" t="s">
        <v>11</v>
      </c>
      <c r="K8486" s="21">
        <f>INDEX(LISTAS!$H:$Q,MATCH(BASE!H8486,LISTAS!$G:$G,0),MATCH(BASE!J8486,LISTAS!$H$3:$Q$3,0))*Tabela3[[#This Row],[QUANTIDADE]]</f>
        <v>3</v>
      </c>
      <c r="L8486" s="2" t="str">
        <f>TEXT(Tabela3[[#This Row],[DATA]],"MM")</f>
        <v>06</v>
      </c>
      <c r="M8486" s="2">
        <f>WEEKNUM(Tabela3[[#This Row],[DATA]])</f>
        <v>24</v>
      </c>
      <c r="N8486" s="18">
        <f>YEAR(Tabela3[[#This Row],[DATA]])</f>
        <v>2023</v>
      </c>
    </row>
    <row r="8487" spans="2:14">
      <c r="B8487" s="1">
        <v>45092</v>
      </c>
      <c r="C8487">
        <v>15779</v>
      </c>
      <c r="D8487">
        <f>COUNTIF(C$4:C8487,Tabela3[[#This Row],[COMANDA]])</f>
        <v>1</v>
      </c>
      <c r="E8487" t="s">
        <v>90</v>
      </c>
      <c r="F8487" t="s">
        <v>98</v>
      </c>
      <c r="G8487" t="s">
        <v>8</v>
      </c>
      <c r="H8487" t="s">
        <v>39</v>
      </c>
      <c r="I8487" s="2">
        <v>1</v>
      </c>
      <c r="J8487" t="s">
        <v>11</v>
      </c>
      <c r="K8487" s="21">
        <f>INDEX(LISTAS!$H:$Q,MATCH(BASE!H8487,LISTAS!$G:$G,0),MATCH(BASE!J8487,LISTAS!$H$3:$Q$3,0))*Tabela3[[#This Row],[QUANTIDADE]]</f>
        <v>12</v>
      </c>
      <c r="L8487" s="2" t="str">
        <f>TEXT(Tabela3[[#This Row],[DATA]],"MM")</f>
        <v>06</v>
      </c>
      <c r="M8487" s="2">
        <f>WEEKNUM(Tabela3[[#This Row],[DATA]])</f>
        <v>24</v>
      </c>
      <c r="N8487" s="18">
        <f>YEAR(Tabela3[[#This Row],[DATA]])</f>
        <v>2023</v>
      </c>
    </row>
    <row r="8488" spans="2:14">
      <c r="B8488" s="1">
        <v>45092</v>
      </c>
      <c r="C8488">
        <v>15781</v>
      </c>
      <c r="D8488">
        <f>COUNTIF(C$4:C8488,Tabela3[[#This Row],[COMANDA]])</f>
        <v>1</v>
      </c>
      <c r="E8488" t="s">
        <v>90</v>
      </c>
      <c r="F8488" t="s">
        <v>100</v>
      </c>
      <c r="G8488" t="s">
        <v>8</v>
      </c>
      <c r="H8488" t="s">
        <v>47</v>
      </c>
      <c r="I8488" s="2">
        <v>1</v>
      </c>
      <c r="J8488" t="s">
        <v>11</v>
      </c>
      <c r="K8488" s="21">
        <f>INDEX(LISTAS!$H:$Q,MATCH(BASE!H8488,LISTAS!$G:$G,0),MATCH(BASE!J8488,LISTAS!$H$3:$Q$3,0))*Tabela3[[#This Row],[QUANTIDADE]]</f>
        <v>16</v>
      </c>
      <c r="L8488" s="2" t="str">
        <f>TEXT(Tabela3[[#This Row],[DATA]],"MM")</f>
        <v>06</v>
      </c>
      <c r="M8488" s="2">
        <f>WEEKNUM(Tabela3[[#This Row],[DATA]])</f>
        <v>24</v>
      </c>
      <c r="N8488" s="18">
        <f>YEAR(Tabela3[[#This Row],[DATA]])</f>
        <v>2023</v>
      </c>
    </row>
    <row r="8489" spans="2:14">
      <c r="B8489" s="1">
        <v>45092</v>
      </c>
      <c r="C8489">
        <v>15782</v>
      </c>
      <c r="D8489">
        <f>COUNTIF(C$4:C8489,Tabela3[[#This Row],[COMANDA]])</f>
        <v>1</v>
      </c>
      <c r="E8489" t="s">
        <v>89</v>
      </c>
      <c r="F8489" t="s">
        <v>99</v>
      </c>
      <c r="G8489" t="s">
        <v>8</v>
      </c>
      <c r="H8489" t="s">
        <v>206</v>
      </c>
      <c r="I8489" s="2">
        <v>1</v>
      </c>
      <c r="J8489" t="s">
        <v>11</v>
      </c>
      <c r="K8489" s="21">
        <f>INDEX(LISTAS!$H:$Q,MATCH(BASE!H8489,LISTAS!$G:$G,0),MATCH(BASE!J8489,LISTAS!$H$3:$Q$3,0))*Tabela3[[#This Row],[QUANTIDADE]]</f>
        <v>18</v>
      </c>
      <c r="L8489" s="2" t="str">
        <f>TEXT(Tabela3[[#This Row],[DATA]],"MM")</f>
        <v>06</v>
      </c>
      <c r="M8489" s="2">
        <f>WEEKNUM(Tabela3[[#This Row],[DATA]])</f>
        <v>24</v>
      </c>
      <c r="N8489" s="18">
        <f>YEAR(Tabela3[[#This Row],[DATA]])</f>
        <v>2023</v>
      </c>
    </row>
    <row r="8490" spans="2:14">
      <c r="B8490" s="1">
        <v>45092</v>
      </c>
      <c r="C8490">
        <v>15782</v>
      </c>
      <c r="D8490">
        <f>COUNTIF(C$4:C8490,Tabela3[[#This Row],[COMANDA]])</f>
        <v>2</v>
      </c>
      <c r="E8490" t="s">
        <v>89</v>
      </c>
      <c r="F8490" t="s">
        <v>99</v>
      </c>
      <c r="G8490" t="s">
        <v>9</v>
      </c>
      <c r="H8490" t="s">
        <v>59</v>
      </c>
      <c r="I8490" s="2">
        <v>1</v>
      </c>
      <c r="J8490" t="s">
        <v>11</v>
      </c>
      <c r="K8490" s="21">
        <f>INDEX(LISTAS!$H:$Q,MATCH(BASE!H8490,LISTAS!$G:$G,0),MATCH(BASE!J8490,LISTAS!$H$3:$Q$3,0))*Tabela3[[#This Row],[QUANTIDADE]]</f>
        <v>3</v>
      </c>
      <c r="L8490" s="2" t="str">
        <f>TEXT(Tabela3[[#This Row],[DATA]],"MM")</f>
        <v>06</v>
      </c>
      <c r="M8490" s="2">
        <f>WEEKNUM(Tabela3[[#This Row],[DATA]])</f>
        <v>24</v>
      </c>
      <c r="N8490" s="18">
        <f>YEAR(Tabela3[[#This Row],[DATA]])</f>
        <v>2023</v>
      </c>
    </row>
    <row r="8491" spans="2:14">
      <c r="B8491" s="1">
        <v>45092</v>
      </c>
      <c r="C8491">
        <v>15783</v>
      </c>
      <c r="D8491">
        <f>COUNTIF(C$4:C8491,Tabela3[[#This Row],[COMANDA]])</f>
        <v>1</v>
      </c>
      <c r="E8491" t="s">
        <v>89</v>
      </c>
      <c r="F8491" t="s">
        <v>99</v>
      </c>
      <c r="G8491" t="s">
        <v>8</v>
      </c>
      <c r="H8491" t="s">
        <v>40</v>
      </c>
      <c r="I8491" s="2">
        <v>4</v>
      </c>
      <c r="J8491" t="s">
        <v>11</v>
      </c>
      <c r="K8491" s="21">
        <f>INDEX(LISTAS!$H:$Q,MATCH(BASE!H8491,LISTAS!$G:$G,0),MATCH(BASE!J8491,LISTAS!$H$3:$Q$3,0))*Tabela3[[#This Row],[QUANTIDADE]]</f>
        <v>56</v>
      </c>
      <c r="L8491" s="2" t="str">
        <f>TEXT(Tabela3[[#This Row],[DATA]],"MM")</f>
        <v>06</v>
      </c>
      <c r="M8491" s="2">
        <f>WEEKNUM(Tabela3[[#This Row],[DATA]])</f>
        <v>24</v>
      </c>
      <c r="N8491" s="18">
        <f>YEAR(Tabela3[[#This Row],[DATA]])</f>
        <v>2023</v>
      </c>
    </row>
    <row r="8492" spans="2:14">
      <c r="B8492" s="1">
        <v>45092</v>
      </c>
      <c r="C8492">
        <v>15783</v>
      </c>
      <c r="D8492">
        <f>COUNTIF(C$4:C8492,Tabela3[[#This Row],[COMANDA]])</f>
        <v>2</v>
      </c>
      <c r="E8492" t="s">
        <v>89</v>
      </c>
      <c r="F8492" t="s">
        <v>99</v>
      </c>
      <c r="G8492" t="s">
        <v>9</v>
      </c>
      <c r="H8492" t="s">
        <v>219</v>
      </c>
      <c r="I8492" s="2">
        <v>1</v>
      </c>
      <c r="J8492" t="s">
        <v>11</v>
      </c>
      <c r="K8492" s="21">
        <f>INDEX(LISTAS!$H:$Q,MATCH(BASE!H8492,LISTAS!$G:$G,0),MATCH(BASE!J8492,LISTAS!$H$3:$Q$3,0))*Tabela3[[#This Row],[QUANTIDADE]]</f>
        <v>5</v>
      </c>
      <c r="L8492" s="2" t="str">
        <f>TEXT(Tabela3[[#This Row],[DATA]],"MM")</f>
        <v>06</v>
      </c>
      <c r="M8492" s="2">
        <f>WEEKNUM(Tabela3[[#This Row],[DATA]])</f>
        <v>24</v>
      </c>
      <c r="N8492" s="18">
        <f>YEAR(Tabela3[[#This Row],[DATA]])</f>
        <v>2023</v>
      </c>
    </row>
    <row r="8493" spans="2:14">
      <c r="B8493" s="1">
        <v>45092</v>
      </c>
      <c r="C8493">
        <v>15784</v>
      </c>
      <c r="D8493">
        <f>COUNTIF(C$4:C8493,Tabela3[[#This Row],[COMANDA]])</f>
        <v>1</v>
      </c>
      <c r="E8493" t="s">
        <v>90</v>
      </c>
      <c r="F8493" t="s">
        <v>556</v>
      </c>
      <c r="G8493" t="s">
        <v>8</v>
      </c>
      <c r="H8493" t="s">
        <v>203</v>
      </c>
      <c r="I8493" s="2">
        <v>1</v>
      </c>
      <c r="J8493" t="s">
        <v>11</v>
      </c>
      <c r="K8493" s="21">
        <f>INDEX(LISTAS!$H:$Q,MATCH(BASE!H8493,LISTAS!$G:$G,0),MATCH(BASE!J8493,LISTAS!$H$3:$Q$3,0))*Tabela3[[#This Row],[QUANTIDADE]]</f>
        <v>20</v>
      </c>
      <c r="L8493" s="2" t="str">
        <f>TEXT(Tabela3[[#This Row],[DATA]],"MM")</f>
        <v>06</v>
      </c>
      <c r="M8493" s="2">
        <f>WEEKNUM(Tabela3[[#This Row],[DATA]])</f>
        <v>24</v>
      </c>
      <c r="N8493" s="18">
        <f>YEAR(Tabela3[[#This Row],[DATA]])</f>
        <v>2023</v>
      </c>
    </row>
    <row r="8494" spans="2:14">
      <c r="B8494" s="1">
        <v>45092</v>
      </c>
      <c r="C8494">
        <v>15784</v>
      </c>
      <c r="D8494">
        <f>COUNTIF(C$4:C8494,Tabela3[[#This Row],[COMANDA]])</f>
        <v>2</v>
      </c>
      <c r="E8494" t="s">
        <v>90</v>
      </c>
      <c r="F8494" t="s">
        <v>556</v>
      </c>
      <c r="G8494" t="s">
        <v>10</v>
      </c>
      <c r="H8494" t="s">
        <v>119</v>
      </c>
      <c r="I8494" s="2">
        <v>1</v>
      </c>
      <c r="J8494" t="s">
        <v>11</v>
      </c>
      <c r="K8494" s="21">
        <f>INDEX(LISTAS!$H:$Q,MATCH(BASE!H8494,LISTAS!$G:$G,0),MATCH(BASE!J8494,LISTAS!$H$3:$Q$3,0))*Tabela3[[#This Row],[QUANTIDADE]]</f>
        <v>6</v>
      </c>
      <c r="L8494" s="2" t="str">
        <f>TEXT(Tabela3[[#This Row],[DATA]],"MM")</f>
        <v>06</v>
      </c>
      <c r="M8494" s="2">
        <f>WEEKNUM(Tabela3[[#This Row],[DATA]])</f>
        <v>24</v>
      </c>
      <c r="N8494" s="18">
        <f>YEAR(Tabela3[[#This Row],[DATA]])</f>
        <v>2023</v>
      </c>
    </row>
    <row r="8495" spans="2:14">
      <c r="B8495" s="1">
        <v>45092</v>
      </c>
      <c r="C8495">
        <v>15785</v>
      </c>
      <c r="D8495">
        <f>COUNTIF(C$4:C8495,Tabela3[[#This Row],[COMANDA]])</f>
        <v>1</v>
      </c>
      <c r="E8495" t="s">
        <v>90</v>
      </c>
      <c r="F8495" t="s">
        <v>99</v>
      </c>
      <c r="G8495" t="s">
        <v>8</v>
      </c>
      <c r="H8495" t="s">
        <v>202</v>
      </c>
      <c r="I8495" s="2">
        <v>1</v>
      </c>
      <c r="J8495" t="s">
        <v>11</v>
      </c>
      <c r="K8495" s="21">
        <f>INDEX(LISTAS!$H:$Q,MATCH(BASE!H8495,LISTAS!$G:$G,0),MATCH(BASE!J8495,LISTAS!$H$3:$Q$3,0))*Tabela3[[#This Row],[QUANTIDADE]]</f>
        <v>20</v>
      </c>
      <c r="L8495" s="2" t="str">
        <f>TEXT(Tabela3[[#This Row],[DATA]],"MM")</f>
        <v>06</v>
      </c>
      <c r="M8495" s="2">
        <f>WEEKNUM(Tabela3[[#This Row],[DATA]])</f>
        <v>24</v>
      </c>
      <c r="N8495" s="18">
        <f>YEAR(Tabela3[[#This Row],[DATA]])</f>
        <v>2023</v>
      </c>
    </row>
    <row r="8496" spans="2:14">
      <c r="B8496" s="1">
        <v>45092</v>
      </c>
      <c r="C8496">
        <v>15786</v>
      </c>
      <c r="D8496">
        <f>COUNTIF(C$4:C8496,Tabela3[[#This Row],[COMANDA]])</f>
        <v>1</v>
      </c>
      <c r="E8496" t="s">
        <v>90</v>
      </c>
      <c r="F8496" t="s">
        <v>99</v>
      </c>
      <c r="G8496" t="s">
        <v>8</v>
      </c>
      <c r="H8496" t="s">
        <v>206</v>
      </c>
      <c r="I8496" s="2">
        <v>1</v>
      </c>
      <c r="J8496" t="s">
        <v>11</v>
      </c>
      <c r="K8496" s="21">
        <f>INDEX(LISTAS!$H:$Q,MATCH(BASE!H8496,LISTAS!$G:$G,0),MATCH(BASE!J8496,LISTAS!$H$3:$Q$3,0))*Tabela3[[#This Row],[QUANTIDADE]]</f>
        <v>18</v>
      </c>
      <c r="L8496" s="2" t="str">
        <f>TEXT(Tabela3[[#This Row],[DATA]],"MM")</f>
        <v>06</v>
      </c>
      <c r="M8496" s="2">
        <f>WEEKNUM(Tabela3[[#This Row],[DATA]])</f>
        <v>24</v>
      </c>
      <c r="N8496" s="18">
        <f>YEAR(Tabela3[[#This Row],[DATA]])</f>
        <v>2023</v>
      </c>
    </row>
    <row r="8497" spans="2:14">
      <c r="B8497" s="1">
        <v>45092</v>
      </c>
      <c r="C8497">
        <v>15786</v>
      </c>
      <c r="D8497">
        <f>COUNTIF(C$4:C8497,Tabela3[[#This Row],[COMANDA]])</f>
        <v>2</v>
      </c>
      <c r="E8497" t="s">
        <v>90</v>
      </c>
      <c r="F8497" t="s">
        <v>99</v>
      </c>
      <c r="G8497" t="s">
        <v>61</v>
      </c>
      <c r="H8497" t="s">
        <v>163</v>
      </c>
      <c r="I8497" s="2">
        <v>1</v>
      </c>
      <c r="J8497" t="s">
        <v>11</v>
      </c>
      <c r="K8497" s="21">
        <f>INDEX(LISTAS!$H:$Q,MATCH(BASE!H8497,LISTAS!$G:$G,0),MATCH(BASE!J8497,LISTAS!$H$3:$Q$3,0))*Tabela3[[#This Row],[QUANTIDADE]]</f>
        <v>4</v>
      </c>
      <c r="L8497" s="2" t="str">
        <f>TEXT(Tabela3[[#This Row],[DATA]],"MM")</f>
        <v>06</v>
      </c>
      <c r="M8497" s="2">
        <f>WEEKNUM(Tabela3[[#This Row],[DATA]])</f>
        <v>24</v>
      </c>
      <c r="N8497" s="18">
        <f>YEAR(Tabela3[[#This Row],[DATA]])</f>
        <v>2023</v>
      </c>
    </row>
    <row r="8498" spans="2:14">
      <c r="B8498" s="1">
        <v>45092</v>
      </c>
      <c r="C8498">
        <v>15786</v>
      </c>
      <c r="D8498">
        <f>COUNTIF(C$4:C8498,Tabela3[[#This Row],[COMANDA]])</f>
        <v>3</v>
      </c>
      <c r="E8498" t="s">
        <v>90</v>
      </c>
      <c r="F8498" t="s">
        <v>99</v>
      </c>
      <c r="G8498" t="s">
        <v>9</v>
      </c>
      <c r="H8498" t="s">
        <v>59</v>
      </c>
      <c r="I8498" s="2">
        <v>1</v>
      </c>
      <c r="J8498" t="s">
        <v>11</v>
      </c>
      <c r="K8498" s="21">
        <f>INDEX(LISTAS!$H:$Q,MATCH(BASE!H8498,LISTAS!$G:$G,0),MATCH(BASE!J8498,LISTAS!$H$3:$Q$3,0))*Tabela3[[#This Row],[QUANTIDADE]]</f>
        <v>3</v>
      </c>
      <c r="L8498" s="2" t="str">
        <f>TEXT(Tabela3[[#This Row],[DATA]],"MM")</f>
        <v>06</v>
      </c>
      <c r="M8498" s="2">
        <f>WEEKNUM(Tabela3[[#This Row],[DATA]])</f>
        <v>24</v>
      </c>
      <c r="N8498" s="18">
        <f>YEAR(Tabela3[[#This Row],[DATA]])</f>
        <v>2023</v>
      </c>
    </row>
    <row r="8499" spans="2:14">
      <c r="B8499" s="1">
        <v>45092</v>
      </c>
      <c r="C8499">
        <v>15787</v>
      </c>
      <c r="D8499">
        <f>COUNTIF(C$4:C8499,Tabela3[[#This Row],[COMANDA]])</f>
        <v>1</v>
      </c>
      <c r="E8499" t="s">
        <v>90</v>
      </c>
      <c r="F8499" t="s">
        <v>98</v>
      </c>
      <c r="G8499" t="s">
        <v>8</v>
      </c>
      <c r="H8499" t="s">
        <v>202</v>
      </c>
      <c r="I8499" s="2">
        <v>1</v>
      </c>
      <c r="J8499" t="s">
        <v>11</v>
      </c>
      <c r="K8499" s="21">
        <f>INDEX(LISTAS!$H:$Q,MATCH(BASE!H8499,LISTAS!$G:$G,0),MATCH(BASE!J8499,LISTAS!$H$3:$Q$3,0))*Tabela3[[#This Row],[QUANTIDADE]]</f>
        <v>20</v>
      </c>
      <c r="L8499" s="2" t="str">
        <f>TEXT(Tabela3[[#This Row],[DATA]],"MM")</f>
        <v>06</v>
      </c>
      <c r="M8499" s="2">
        <f>WEEKNUM(Tabela3[[#This Row],[DATA]])</f>
        <v>24</v>
      </c>
      <c r="N8499" s="18">
        <f>YEAR(Tabela3[[#This Row],[DATA]])</f>
        <v>2023</v>
      </c>
    </row>
    <row r="8500" spans="2:14">
      <c r="B8500" s="1">
        <v>45092</v>
      </c>
      <c r="C8500">
        <v>15788</v>
      </c>
      <c r="D8500">
        <f>COUNTIF(C$4:C8500,Tabela3[[#This Row],[COMANDA]])</f>
        <v>1</v>
      </c>
      <c r="E8500" t="s">
        <v>90</v>
      </c>
      <c r="F8500" t="s">
        <v>98</v>
      </c>
      <c r="G8500" t="s">
        <v>8</v>
      </c>
      <c r="H8500" t="s">
        <v>205</v>
      </c>
      <c r="I8500" s="2">
        <v>1</v>
      </c>
      <c r="J8500" t="s">
        <v>11</v>
      </c>
      <c r="K8500" s="21">
        <f>INDEX(LISTAS!$H:$Q,MATCH(BASE!H8500,LISTAS!$G:$G,0),MATCH(BASE!J8500,LISTAS!$H$3:$Q$3,0))*Tabela3[[#This Row],[QUANTIDADE]]</f>
        <v>22</v>
      </c>
      <c r="L8500" s="2" t="str">
        <f>TEXT(Tabela3[[#This Row],[DATA]],"MM")</f>
        <v>06</v>
      </c>
      <c r="M8500" s="2">
        <f>WEEKNUM(Tabela3[[#This Row],[DATA]])</f>
        <v>24</v>
      </c>
      <c r="N8500" s="18">
        <f>YEAR(Tabela3[[#This Row],[DATA]])</f>
        <v>2023</v>
      </c>
    </row>
    <row r="8501" spans="2:14">
      <c r="B8501" s="1">
        <v>45092</v>
      </c>
      <c r="C8501">
        <v>15788</v>
      </c>
      <c r="D8501">
        <f>COUNTIF(C$4:C8501,Tabela3[[#This Row],[COMANDA]])</f>
        <v>2</v>
      </c>
      <c r="E8501" t="s">
        <v>90</v>
      </c>
      <c r="F8501" t="s">
        <v>98</v>
      </c>
      <c r="G8501" t="s">
        <v>9</v>
      </c>
      <c r="H8501" t="s">
        <v>240</v>
      </c>
      <c r="I8501" s="2">
        <v>1</v>
      </c>
      <c r="J8501" t="s">
        <v>12</v>
      </c>
      <c r="K8501" s="21">
        <f>INDEX(LISTAS!$H:$Q,MATCH(BASE!H8501,LISTAS!$G:$G,0),MATCH(BASE!J8501,LISTAS!$H$3:$Q$3,0))*Tabela3[[#This Row],[QUANTIDADE]]</f>
        <v>8</v>
      </c>
      <c r="L8501" s="2" t="str">
        <f>TEXT(Tabela3[[#This Row],[DATA]],"MM")</f>
        <v>06</v>
      </c>
      <c r="M8501" s="2">
        <f>WEEKNUM(Tabela3[[#This Row],[DATA]])</f>
        <v>24</v>
      </c>
      <c r="N8501" s="18">
        <f>YEAR(Tabela3[[#This Row],[DATA]])</f>
        <v>2023</v>
      </c>
    </row>
    <row r="8502" spans="2:14">
      <c r="B8502" s="1">
        <v>45092</v>
      </c>
      <c r="C8502">
        <v>15789</v>
      </c>
      <c r="D8502">
        <f>COUNTIF(C$4:C8502,Tabela3[[#This Row],[COMANDA]])</f>
        <v>1</v>
      </c>
      <c r="E8502" t="s">
        <v>90</v>
      </c>
      <c r="F8502" t="s">
        <v>98</v>
      </c>
      <c r="G8502" t="s">
        <v>8</v>
      </c>
      <c r="H8502" t="s">
        <v>203</v>
      </c>
      <c r="I8502" s="2">
        <v>2</v>
      </c>
      <c r="J8502" t="s">
        <v>11</v>
      </c>
      <c r="K8502" s="21">
        <f>INDEX(LISTAS!$H:$Q,MATCH(BASE!H8502,LISTAS!$G:$G,0),MATCH(BASE!J8502,LISTAS!$H$3:$Q$3,0))*Tabela3[[#This Row],[QUANTIDADE]]</f>
        <v>40</v>
      </c>
      <c r="L8502" s="2" t="str">
        <f>TEXT(Tabela3[[#This Row],[DATA]],"MM")</f>
        <v>06</v>
      </c>
      <c r="M8502" s="2">
        <f>WEEKNUM(Tabela3[[#This Row],[DATA]])</f>
        <v>24</v>
      </c>
      <c r="N8502" s="18">
        <f>YEAR(Tabela3[[#This Row],[DATA]])</f>
        <v>2023</v>
      </c>
    </row>
    <row r="8503" spans="2:14">
      <c r="B8503" s="1">
        <v>45092</v>
      </c>
      <c r="C8503">
        <v>15790</v>
      </c>
      <c r="D8503">
        <f>COUNTIF(C$4:C8503,Tabela3[[#This Row],[COMANDA]])</f>
        <v>1</v>
      </c>
      <c r="E8503" t="s">
        <v>90</v>
      </c>
      <c r="F8503" t="s">
        <v>98</v>
      </c>
      <c r="G8503" t="s">
        <v>8</v>
      </c>
      <c r="H8503" t="s">
        <v>47</v>
      </c>
      <c r="I8503" s="2">
        <v>1</v>
      </c>
      <c r="J8503" t="s">
        <v>11</v>
      </c>
      <c r="K8503" s="21">
        <f>INDEX(LISTAS!$H:$Q,MATCH(BASE!H8503,LISTAS!$G:$G,0),MATCH(BASE!J8503,LISTAS!$H$3:$Q$3,0))*Tabela3[[#This Row],[QUANTIDADE]]</f>
        <v>16</v>
      </c>
      <c r="L8503" s="2" t="str">
        <f>TEXT(Tabela3[[#This Row],[DATA]],"MM")</f>
        <v>06</v>
      </c>
      <c r="M8503" s="2">
        <f>WEEKNUM(Tabela3[[#This Row],[DATA]])</f>
        <v>24</v>
      </c>
      <c r="N8503" s="18">
        <f>YEAR(Tabela3[[#This Row],[DATA]])</f>
        <v>2023</v>
      </c>
    </row>
    <row r="8504" spans="2:14">
      <c r="B8504" s="1">
        <v>45092</v>
      </c>
      <c r="C8504">
        <v>15791</v>
      </c>
      <c r="D8504">
        <f>COUNTIF(C$4:C8504,Tabela3[[#This Row],[COMANDA]])</f>
        <v>1</v>
      </c>
      <c r="E8504" t="s">
        <v>90</v>
      </c>
      <c r="G8504" t="s">
        <v>8</v>
      </c>
      <c r="H8504" t="s">
        <v>204</v>
      </c>
      <c r="I8504" s="2">
        <v>1</v>
      </c>
      <c r="J8504" t="s">
        <v>11</v>
      </c>
      <c r="K8504" s="21">
        <f>INDEX(LISTAS!$H:$Q,MATCH(BASE!H8504,LISTAS!$G:$G,0),MATCH(BASE!J8504,LISTAS!$H$3:$Q$3,0))*Tabela3[[#This Row],[QUANTIDADE]]</f>
        <v>18</v>
      </c>
      <c r="L8504" s="2" t="str">
        <f>TEXT(Tabela3[[#This Row],[DATA]],"MM")</f>
        <v>06</v>
      </c>
      <c r="M8504" s="2">
        <f>WEEKNUM(Tabela3[[#This Row],[DATA]])</f>
        <v>24</v>
      </c>
      <c r="N8504" s="18">
        <f>YEAR(Tabela3[[#This Row],[DATA]])</f>
        <v>2023</v>
      </c>
    </row>
    <row r="8505" spans="2:14">
      <c r="B8505" s="1">
        <v>45092</v>
      </c>
      <c r="C8505">
        <v>15792</v>
      </c>
      <c r="D8505">
        <f>COUNTIF(C$4:C8505,Tabela3[[#This Row],[COMANDA]])</f>
        <v>1</v>
      </c>
      <c r="E8505" t="s">
        <v>90</v>
      </c>
      <c r="F8505" t="s">
        <v>98</v>
      </c>
      <c r="G8505" t="s">
        <v>8</v>
      </c>
      <c r="H8505" t="s">
        <v>211</v>
      </c>
      <c r="I8505" s="2">
        <v>2</v>
      </c>
      <c r="J8505" t="s">
        <v>11</v>
      </c>
      <c r="K8505" s="21">
        <f>INDEX(LISTAS!$H:$Q,MATCH(BASE!H8505,LISTAS!$G:$G,0),MATCH(BASE!J8505,LISTAS!$H$3:$Q$3,0))*Tabela3[[#This Row],[QUANTIDADE]]</f>
        <v>40</v>
      </c>
      <c r="L8505" s="2" t="str">
        <f>TEXT(Tabela3[[#This Row],[DATA]],"MM")</f>
        <v>06</v>
      </c>
      <c r="M8505" s="2">
        <f>WEEKNUM(Tabela3[[#This Row],[DATA]])</f>
        <v>24</v>
      </c>
      <c r="N8505" s="18">
        <f>YEAR(Tabela3[[#This Row],[DATA]])</f>
        <v>2023</v>
      </c>
    </row>
    <row r="8506" spans="2:14">
      <c r="B8506" s="1">
        <v>45092</v>
      </c>
      <c r="C8506">
        <v>15792</v>
      </c>
      <c r="D8506">
        <f>COUNTIF(C$4:C8506,Tabela3[[#This Row],[COMANDA]])</f>
        <v>2</v>
      </c>
      <c r="E8506" t="s">
        <v>90</v>
      </c>
      <c r="F8506" t="s">
        <v>98</v>
      </c>
      <c r="G8506" t="s">
        <v>9</v>
      </c>
      <c r="H8506" t="s">
        <v>208</v>
      </c>
      <c r="I8506" s="2">
        <v>2</v>
      </c>
      <c r="J8506" t="s">
        <v>11</v>
      </c>
      <c r="K8506" s="21">
        <f>INDEX(LISTAS!$H:$Q,MATCH(BASE!H8506,LISTAS!$G:$G,0),MATCH(BASE!J8506,LISTAS!$H$3:$Q$3,0))*Tabela3[[#This Row],[QUANTIDADE]]</f>
        <v>8</v>
      </c>
      <c r="L8506" s="2" t="str">
        <f>TEXT(Tabela3[[#This Row],[DATA]],"MM")</f>
        <v>06</v>
      </c>
      <c r="M8506" s="2">
        <f>WEEKNUM(Tabela3[[#This Row],[DATA]])</f>
        <v>24</v>
      </c>
      <c r="N8506" s="18">
        <f>YEAR(Tabela3[[#This Row],[DATA]])</f>
        <v>2023</v>
      </c>
    </row>
    <row r="8507" spans="2:14">
      <c r="B8507" s="1">
        <v>45092</v>
      </c>
      <c r="C8507">
        <v>15793</v>
      </c>
      <c r="D8507">
        <f>COUNTIF(C$4:C8507,Tabela3[[#This Row],[COMANDA]])</f>
        <v>1</v>
      </c>
      <c r="E8507" t="s">
        <v>90</v>
      </c>
      <c r="F8507" t="s">
        <v>98</v>
      </c>
      <c r="G8507" t="s">
        <v>8</v>
      </c>
      <c r="H8507" t="s">
        <v>41</v>
      </c>
      <c r="I8507" s="2">
        <v>1</v>
      </c>
      <c r="J8507" t="s">
        <v>11</v>
      </c>
      <c r="K8507" s="21">
        <f>INDEX(LISTAS!$H:$Q,MATCH(BASE!H8507,LISTAS!$G:$G,0),MATCH(BASE!J8507,LISTAS!$H$3:$Q$3,0))*Tabela3[[#This Row],[QUANTIDADE]]</f>
        <v>14</v>
      </c>
      <c r="L8507" s="2" t="str">
        <f>TEXT(Tabela3[[#This Row],[DATA]],"MM")</f>
        <v>06</v>
      </c>
      <c r="M8507" s="2">
        <f>WEEKNUM(Tabela3[[#This Row],[DATA]])</f>
        <v>24</v>
      </c>
      <c r="N8507" s="18">
        <f>YEAR(Tabela3[[#This Row],[DATA]])</f>
        <v>2023</v>
      </c>
    </row>
    <row r="8508" spans="2:14">
      <c r="B8508" s="1">
        <v>45092</v>
      </c>
      <c r="C8508">
        <v>15794</v>
      </c>
      <c r="D8508">
        <f>COUNTIF(C$4:C8508,Tabela3[[#This Row],[COMANDA]])</f>
        <v>1</v>
      </c>
      <c r="E8508" t="s">
        <v>90</v>
      </c>
      <c r="F8508" t="s">
        <v>99</v>
      </c>
      <c r="G8508" t="s">
        <v>8</v>
      </c>
      <c r="H8508" t="s">
        <v>203</v>
      </c>
      <c r="I8508" s="2">
        <v>1</v>
      </c>
      <c r="J8508" t="s">
        <v>11</v>
      </c>
      <c r="K8508" s="21">
        <f>INDEX(LISTAS!$H:$Q,MATCH(BASE!H8508,LISTAS!$G:$G,0),MATCH(BASE!J8508,LISTAS!$H$3:$Q$3,0))*Tabela3[[#This Row],[QUANTIDADE]]</f>
        <v>20</v>
      </c>
      <c r="L8508" s="2" t="str">
        <f>TEXT(Tabela3[[#This Row],[DATA]],"MM")</f>
        <v>06</v>
      </c>
      <c r="M8508" s="2">
        <f>WEEKNUM(Tabela3[[#This Row],[DATA]])</f>
        <v>24</v>
      </c>
      <c r="N8508" s="18">
        <f>YEAR(Tabela3[[#This Row],[DATA]])</f>
        <v>2023</v>
      </c>
    </row>
    <row r="8509" spans="2:14">
      <c r="B8509" s="1">
        <v>45092</v>
      </c>
      <c r="C8509">
        <v>15794</v>
      </c>
      <c r="D8509">
        <f>COUNTIF(C$4:C8509,Tabela3[[#This Row],[COMANDA]])</f>
        <v>2</v>
      </c>
      <c r="E8509" t="s">
        <v>90</v>
      </c>
      <c r="F8509" t="s">
        <v>99</v>
      </c>
      <c r="G8509" t="s">
        <v>9</v>
      </c>
      <c r="H8509" t="s">
        <v>138</v>
      </c>
      <c r="I8509" s="2">
        <v>1</v>
      </c>
      <c r="J8509" t="s">
        <v>11</v>
      </c>
      <c r="K8509" s="21">
        <f>INDEX(LISTAS!$H:$Q,MATCH(BASE!H8509,LISTAS!$G:$G,0),MATCH(BASE!J8509,LISTAS!$H$3:$Q$3,0))*Tabela3[[#This Row],[QUANTIDADE]]</f>
        <v>4</v>
      </c>
      <c r="L8509" s="2" t="str">
        <f>TEXT(Tabela3[[#This Row],[DATA]],"MM")</f>
        <v>06</v>
      </c>
      <c r="M8509" s="2">
        <f>WEEKNUM(Tabela3[[#This Row],[DATA]])</f>
        <v>24</v>
      </c>
      <c r="N8509" s="18">
        <f>YEAR(Tabela3[[#This Row],[DATA]])</f>
        <v>2023</v>
      </c>
    </row>
    <row r="8510" spans="2:14">
      <c r="B8510" s="1">
        <v>45092</v>
      </c>
      <c r="C8510">
        <v>15795</v>
      </c>
      <c r="D8510">
        <f>COUNTIF(C$4:C8510,Tabela3[[#This Row],[COMANDA]])</f>
        <v>1</v>
      </c>
      <c r="E8510" t="s">
        <v>90</v>
      </c>
      <c r="F8510" t="s">
        <v>99</v>
      </c>
      <c r="G8510" t="s">
        <v>8</v>
      </c>
      <c r="H8510" t="s">
        <v>202</v>
      </c>
      <c r="I8510" s="2">
        <v>1</v>
      </c>
      <c r="J8510" t="s">
        <v>11</v>
      </c>
      <c r="K8510" s="21">
        <f>INDEX(LISTAS!$H:$Q,MATCH(BASE!H8510,LISTAS!$G:$G,0),MATCH(BASE!J8510,LISTAS!$H$3:$Q$3,0))*Tabela3[[#This Row],[QUANTIDADE]]</f>
        <v>20</v>
      </c>
      <c r="L8510" s="2" t="str">
        <f>TEXT(Tabela3[[#This Row],[DATA]],"MM")</f>
        <v>06</v>
      </c>
      <c r="M8510" s="2">
        <f>WEEKNUM(Tabela3[[#This Row],[DATA]])</f>
        <v>24</v>
      </c>
      <c r="N8510" s="18">
        <f>YEAR(Tabela3[[#This Row],[DATA]])</f>
        <v>2023</v>
      </c>
    </row>
    <row r="8511" spans="2:14">
      <c r="B8511" s="1">
        <v>45092</v>
      </c>
      <c r="C8511">
        <v>15795</v>
      </c>
      <c r="D8511">
        <f>COUNTIF(C$4:C8511,Tabela3[[#This Row],[COMANDA]])</f>
        <v>2</v>
      </c>
      <c r="E8511" t="s">
        <v>90</v>
      </c>
      <c r="F8511" t="s">
        <v>99</v>
      </c>
      <c r="G8511" t="s">
        <v>9</v>
      </c>
      <c r="H8511" t="s">
        <v>135</v>
      </c>
      <c r="I8511" s="2">
        <v>1</v>
      </c>
      <c r="J8511" t="s">
        <v>11</v>
      </c>
      <c r="K8511" s="21">
        <f>INDEX(LISTAS!$H:$Q,MATCH(BASE!H8511,LISTAS!$G:$G,0),MATCH(BASE!J8511,LISTAS!$H$3:$Q$3,0))*Tabela3[[#This Row],[QUANTIDADE]]</f>
        <v>4</v>
      </c>
      <c r="L8511" s="2" t="str">
        <f>TEXT(Tabela3[[#This Row],[DATA]],"MM")</f>
        <v>06</v>
      </c>
      <c r="M8511" s="2">
        <f>WEEKNUM(Tabela3[[#This Row],[DATA]])</f>
        <v>24</v>
      </c>
      <c r="N8511" s="18">
        <f>YEAR(Tabela3[[#This Row],[DATA]])</f>
        <v>2023</v>
      </c>
    </row>
    <row r="8512" spans="2:14">
      <c r="B8512" s="1">
        <v>45092</v>
      </c>
      <c r="C8512">
        <v>15796</v>
      </c>
      <c r="D8512">
        <f>COUNTIF(C$4:C8512,Tabela3[[#This Row],[COMANDA]])</f>
        <v>1</v>
      </c>
      <c r="E8512" t="s">
        <v>90</v>
      </c>
      <c r="F8512" t="s">
        <v>100</v>
      </c>
      <c r="G8512" t="s">
        <v>8</v>
      </c>
      <c r="H8512" t="s">
        <v>202</v>
      </c>
      <c r="I8512" s="2">
        <v>1</v>
      </c>
      <c r="J8512" t="s">
        <v>11</v>
      </c>
      <c r="K8512" s="21">
        <f>INDEX(LISTAS!$H:$Q,MATCH(BASE!H8512,LISTAS!$G:$G,0),MATCH(BASE!J8512,LISTAS!$H$3:$Q$3,0))*Tabela3[[#This Row],[QUANTIDADE]]</f>
        <v>20</v>
      </c>
      <c r="L8512" s="2" t="str">
        <f>TEXT(Tabela3[[#This Row],[DATA]],"MM")</f>
        <v>06</v>
      </c>
      <c r="M8512" s="2">
        <f>WEEKNUM(Tabela3[[#This Row],[DATA]])</f>
        <v>24</v>
      </c>
      <c r="N8512" s="18">
        <f>YEAR(Tabela3[[#This Row],[DATA]])</f>
        <v>2023</v>
      </c>
    </row>
    <row r="8513" spans="2:14">
      <c r="B8513" s="1">
        <v>45092</v>
      </c>
      <c r="C8513">
        <v>15796</v>
      </c>
      <c r="D8513">
        <f>COUNTIF(C$4:C8513,Tabela3[[#This Row],[COMANDA]])</f>
        <v>2</v>
      </c>
      <c r="E8513" t="s">
        <v>90</v>
      </c>
      <c r="F8513" t="s">
        <v>100</v>
      </c>
      <c r="G8513" t="s">
        <v>61</v>
      </c>
      <c r="H8513" t="s">
        <v>199</v>
      </c>
      <c r="I8513" s="2">
        <v>3</v>
      </c>
      <c r="J8513" t="s">
        <v>11</v>
      </c>
      <c r="K8513" s="21">
        <f>INDEX(LISTAS!$H:$Q,MATCH(BASE!H8513,LISTAS!$G:$G,0),MATCH(BASE!J8513,LISTAS!$H$3:$Q$3,0))*Tabela3[[#This Row],[QUANTIDADE]]</f>
        <v>3</v>
      </c>
      <c r="L8513" s="2" t="str">
        <f>TEXT(Tabela3[[#This Row],[DATA]],"MM")</f>
        <v>06</v>
      </c>
      <c r="M8513" s="2">
        <f>WEEKNUM(Tabela3[[#This Row],[DATA]])</f>
        <v>24</v>
      </c>
      <c r="N8513" s="18">
        <f>YEAR(Tabela3[[#This Row],[DATA]])</f>
        <v>2023</v>
      </c>
    </row>
    <row r="8514" spans="2:14">
      <c r="B8514" s="1">
        <v>45092</v>
      </c>
      <c r="C8514">
        <v>15797</v>
      </c>
      <c r="D8514">
        <f>COUNTIF(C$4:C8514,Tabela3[[#This Row],[COMANDA]])</f>
        <v>1</v>
      </c>
      <c r="E8514" t="s">
        <v>89</v>
      </c>
      <c r="F8514" t="s">
        <v>99</v>
      </c>
      <c r="G8514" t="s">
        <v>8</v>
      </c>
      <c r="H8514" t="s">
        <v>47</v>
      </c>
      <c r="I8514" s="2">
        <v>1</v>
      </c>
      <c r="J8514" t="s">
        <v>11</v>
      </c>
      <c r="K8514" s="21">
        <f>INDEX(LISTAS!$H:$Q,MATCH(BASE!H8514,LISTAS!$G:$G,0),MATCH(BASE!J8514,LISTAS!$H$3:$Q$3,0))*Tabela3[[#This Row],[QUANTIDADE]]</f>
        <v>16</v>
      </c>
      <c r="L8514" s="2" t="str">
        <f>TEXT(Tabela3[[#This Row],[DATA]],"MM")</f>
        <v>06</v>
      </c>
      <c r="M8514" s="2">
        <f>WEEKNUM(Tabela3[[#This Row],[DATA]])</f>
        <v>24</v>
      </c>
      <c r="N8514" s="18">
        <f>YEAR(Tabela3[[#This Row],[DATA]])</f>
        <v>2023</v>
      </c>
    </row>
    <row r="8515" spans="2:14">
      <c r="B8515" s="1">
        <v>45092</v>
      </c>
      <c r="C8515">
        <v>15798</v>
      </c>
      <c r="D8515">
        <f>COUNTIF(C$4:C8515,Tabela3[[#This Row],[COMANDA]])</f>
        <v>1</v>
      </c>
      <c r="E8515" t="s">
        <v>89</v>
      </c>
      <c r="F8515" t="s">
        <v>98</v>
      </c>
      <c r="G8515" t="s">
        <v>8</v>
      </c>
      <c r="H8515" t="s">
        <v>203</v>
      </c>
      <c r="I8515" s="2">
        <v>1</v>
      </c>
      <c r="J8515" t="s">
        <v>11</v>
      </c>
      <c r="K8515" s="21">
        <f>INDEX(LISTAS!$H:$Q,MATCH(BASE!H8515,LISTAS!$G:$G,0),MATCH(BASE!J8515,LISTAS!$H$3:$Q$3,0))*Tabela3[[#This Row],[QUANTIDADE]]</f>
        <v>20</v>
      </c>
      <c r="L8515" s="2" t="str">
        <f>TEXT(Tabela3[[#This Row],[DATA]],"MM")</f>
        <v>06</v>
      </c>
      <c r="M8515" s="2">
        <f>WEEKNUM(Tabela3[[#This Row],[DATA]])</f>
        <v>24</v>
      </c>
      <c r="N8515" s="18">
        <f>YEAR(Tabela3[[#This Row],[DATA]])</f>
        <v>2023</v>
      </c>
    </row>
    <row r="8516" spans="2:14">
      <c r="B8516" s="1">
        <v>45092</v>
      </c>
      <c r="C8516">
        <v>15799</v>
      </c>
      <c r="D8516">
        <f>COUNTIF(C$4:C8516,Tabela3[[#This Row],[COMANDA]])</f>
        <v>1</v>
      </c>
      <c r="E8516" t="s">
        <v>90</v>
      </c>
      <c r="F8516" t="s">
        <v>98</v>
      </c>
      <c r="G8516" t="s">
        <v>8</v>
      </c>
      <c r="H8516" t="s">
        <v>47</v>
      </c>
      <c r="I8516" s="2">
        <v>2</v>
      </c>
      <c r="J8516" t="s">
        <v>11</v>
      </c>
      <c r="K8516" s="21">
        <f>INDEX(LISTAS!$H:$Q,MATCH(BASE!H8516,LISTAS!$G:$G,0),MATCH(BASE!J8516,LISTAS!$H$3:$Q$3,0))*Tabela3[[#This Row],[QUANTIDADE]]</f>
        <v>32</v>
      </c>
      <c r="L8516" s="2" t="str">
        <f>TEXT(Tabela3[[#This Row],[DATA]],"MM")</f>
        <v>06</v>
      </c>
      <c r="M8516" s="2">
        <f>WEEKNUM(Tabela3[[#This Row],[DATA]])</f>
        <v>24</v>
      </c>
      <c r="N8516" s="18">
        <f>YEAR(Tabela3[[#This Row],[DATA]])</f>
        <v>2023</v>
      </c>
    </row>
    <row r="8517" spans="2:14">
      <c r="B8517" s="1">
        <v>45092</v>
      </c>
      <c r="C8517">
        <v>15799</v>
      </c>
      <c r="D8517">
        <f>COUNTIF(C$4:C8517,Tabela3[[#This Row],[COMANDA]])</f>
        <v>2</v>
      </c>
      <c r="E8517" t="s">
        <v>90</v>
      </c>
      <c r="F8517" t="s">
        <v>98</v>
      </c>
      <c r="G8517" t="s">
        <v>9</v>
      </c>
      <c r="H8517" t="s">
        <v>154</v>
      </c>
      <c r="I8517" s="2">
        <v>1</v>
      </c>
      <c r="J8517" t="s">
        <v>11</v>
      </c>
      <c r="K8517" s="21">
        <f>INDEX(LISTAS!$H:$Q,MATCH(BASE!H8517,LISTAS!$G:$G,0),MATCH(BASE!J8517,LISTAS!$H$3:$Q$3,0))*Tabela3[[#This Row],[QUANTIDADE]]</f>
        <v>6</v>
      </c>
      <c r="L8517" s="2" t="str">
        <f>TEXT(Tabela3[[#This Row],[DATA]],"MM")</f>
        <v>06</v>
      </c>
      <c r="M8517" s="2">
        <f>WEEKNUM(Tabela3[[#This Row],[DATA]])</f>
        <v>24</v>
      </c>
      <c r="N8517" s="18">
        <f>YEAR(Tabela3[[#This Row],[DATA]])</f>
        <v>2023</v>
      </c>
    </row>
    <row r="8518" spans="2:14">
      <c r="B8518" s="1">
        <v>45092</v>
      </c>
      <c r="C8518">
        <v>15800</v>
      </c>
      <c r="D8518">
        <f>COUNTIF(C$4:C8518,Tabela3[[#This Row],[COMANDA]])</f>
        <v>1</v>
      </c>
      <c r="E8518" t="s">
        <v>90</v>
      </c>
      <c r="F8518" t="s">
        <v>556</v>
      </c>
      <c r="G8518" t="s">
        <v>8</v>
      </c>
      <c r="H8518" t="s">
        <v>41</v>
      </c>
      <c r="I8518" s="2">
        <v>1</v>
      </c>
      <c r="J8518" t="s">
        <v>11</v>
      </c>
      <c r="K8518" s="21">
        <f>INDEX(LISTAS!$H:$Q,MATCH(BASE!H8518,LISTAS!$G:$G,0),MATCH(BASE!J8518,LISTAS!$H$3:$Q$3,0))*Tabela3[[#This Row],[QUANTIDADE]]</f>
        <v>14</v>
      </c>
      <c r="L8518" s="2" t="str">
        <f>TEXT(Tabela3[[#This Row],[DATA]],"MM")</f>
        <v>06</v>
      </c>
      <c r="M8518" s="2">
        <f>WEEKNUM(Tabela3[[#This Row],[DATA]])</f>
        <v>24</v>
      </c>
      <c r="N8518" s="18">
        <f>YEAR(Tabela3[[#This Row],[DATA]])</f>
        <v>2023</v>
      </c>
    </row>
    <row r="8519" spans="2:14">
      <c r="B8519" s="1">
        <v>45092</v>
      </c>
      <c r="C8519">
        <v>15801</v>
      </c>
      <c r="D8519">
        <f>COUNTIF(C$4:C8519,Tabela3[[#This Row],[COMANDA]])</f>
        <v>1</v>
      </c>
      <c r="E8519" t="s">
        <v>90</v>
      </c>
      <c r="F8519" t="s">
        <v>98</v>
      </c>
      <c r="G8519" t="s">
        <v>8</v>
      </c>
      <c r="H8519" t="s">
        <v>206</v>
      </c>
      <c r="I8519" s="2">
        <v>1</v>
      </c>
      <c r="J8519" t="s">
        <v>11</v>
      </c>
      <c r="K8519" s="21">
        <f>INDEX(LISTAS!$H:$Q,MATCH(BASE!H8519,LISTAS!$G:$G,0),MATCH(BASE!J8519,LISTAS!$H$3:$Q$3,0))*Tabela3[[#This Row],[QUANTIDADE]]</f>
        <v>18</v>
      </c>
      <c r="L8519" s="2" t="str">
        <f>TEXT(Tabela3[[#This Row],[DATA]],"MM")</f>
        <v>06</v>
      </c>
      <c r="M8519" s="2">
        <f>WEEKNUM(Tabela3[[#This Row],[DATA]])</f>
        <v>24</v>
      </c>
      <c r="N8519" s="18">
        <f>YEAR(Tabela3[[#This Row],[DATA]])</f>
        <v>2023</v>
      </c>
    </row>
    <row r="8520" spans="2:14">
      <c r="B8520" s="1">
        <v>45092</v>
      </c>
      <c r="C8520">
        <v>15802</v>
      </c>
      <c r="D8520">
        <f>COUNTIF(C$4:C8520,Tabela3[[#This Row],[COMANDA]])</f>
        <v>1</v>
      </c>
      <c r="E8520" t="s">
        <v>90</v>
      </c>
      <c r="F8520" t="s">
        <v>99</v>
      </c>
      <c r="G8520" t="s">
        <v>8</v>
      </c>
      <c r="H8520" t="s">
        <v>203</v>
      </c>
      <c r="I8520" s="2">
        <v>1</v>
      </c>
      <c r="J8520" t="s">
        <v>11</v>
      </c>
      <c r="K8520" s="21">
        <f>INDEX(LISTAS!$H:$Q,MATCH(BASE!H8520,LISTAS!$G:$G,0),MATCH(BASE!J8520,LISTAS!$H$3:$Q$3,0))*Tabela3[[#This Row],[QUANTIDADE]]</f>
        <v>20</v>
      </c>
      <c r="L8520" s="2" t="str">
        <f>TEXT(Tabela3[[#This Row],[DATA]],"MM")</f>
        <v>06</v>
      </c>
      <c r="M8520" s="2">
        <f>WEEKNUM(Tabela3[[#This Row],[DATA]])</f>
        <v>24</v>
      </c>
      <c r="N8520" s="18">
        <f>YEAR(Tabela3[[#This Row],[DATA]])</f>
        <v>2023</v>
      </c>
    </row>
    <row r="8521" spans="2:14">
      <c r="B8521" s="1">
        <v>45092</v>
      </c>
      <c r="C8521">
        <v>15802</v>
      </c>
      <c r="D8521">
        <f>COUNTIF(C$4:C8521,Tabela3[[#This Row],[COMANDA]])</f>
        <v>2</v>
      </c>
      <c r="E8521" t="s">
        <v>90</v>
      </c>
      <c r="F8521" t="s">
        <v>99</v>
      </c>
      <c r="G8521" t="s">
        <v>8</v>
      </c>
      <c r="H8521" t="s">
        <v>211</v>
      </c>
      <c r="I8521" s="2">
        <v>1</v>
      </c>
      <c r="J8521" t="s">
        <v>11</v>
      </c>
      <c r="K8521" s="21">
        <f>INDEX(LISTAS!$H:$Q,MATCH(BASE!H8521,LISTAS!$G:$G,0),MATCH(BASE!J8521,LISTAS!$H$3:$Q$3,0))*Tabela3[[#This Row],[QUANTIDADE]]</f>
        <v>20</v>
      </c>
      <c r="L8521" s="2" t="str">
        <f>TEXT(Tabela3[[#This Row],[DATA]],"MM")</f>
        <v>06</v>
      </c>
      <c r="M8521" s="2">
        <f>WEEKNUM(Tabela3[[#This Row],[DATA]])</f>
        <v>24</v>
      </c>
      <c r="N8521" s="18">
        <f>YEAR(Tabela3[[#This Row],[DATA]])</f>
        <v>2023</v>
      </c>
    </row>
    <row r="8522" spans="2:14">
      <c r="B8522" s="1">
        <v>45092</v>
      </c>
      <c r="C8522">
        <v>15802</v>
      </c>
      <c r="D8522">
        <f>COUNTIF(C$4:C8522,Tabela3[[#This Row],[COMANDA]])</f>
        <v>3</v>
      </c>
      <c r="E8522" t="s">
        <v>90</v>
      </c>
      <c r="F8522" t="s">
        <v>99</v>
      </c>
      <c r="G8522" t="s">
        <v>9</v>
      </c>
      <c r="H8522" t="s">
        <v>142</v>
      </c>
      <c r="I8522" s="2">
        <v>1</v>
      </c>
      <c r="J8522" t="s">
        <v>11</v>
      </c>
      <c r="K8522" s="21">
        <f>INDEX(LISTAS!$H:$Q,MATCH(BASE!H8522,LISTAS!$G:$G,0),MATCH(BASE!J8522,LISTAS!$H$3:$Q$3,0))*Tabela3[[#This Row],[QUANTIDADE]]</f>
        <v>6</v>
      </c>
      <c r="L8522" s="2" t="str">
        <f>TEXT(Tabela3[[#This Row],[DATA]],"MM")</f>
        <v>06</v>
      </c>
      <c r="M8522" s="2">
        <f>WEEKNUM(Tabela3[[#This Row],[DATA]])</f>
        <v>24</v>
      </c>
      <c r="N8522" s="18">
        <f>YEAR(Tabela3[[#This Row],[DATA]])</f>
        <v>2023</v>
      </c>
    </row>
    <row r="8523" spans="2:14">
      <c r="B8523" s="1">
        <v>45092</v>
      </c>
      <c r="C8523">
        <v>15803</v>
      </c>
      <c r="D8523">
        <f>COUNTIF(C$4:C8523,Tabela3[[#This Row],[COMANDA]])</f>
        <v>1</v>
      </c>
      <c r="E8523" t="s">
        <v>90</v>
      </c>
      <c r="F8523" t="s">
        <v>556</v>
      </c>
      <c r="G8523" t="s">
        <v>8</v>
      </c>
      <c r="H8523" t="s">
        <v>204</v>
      </c>
      <c r="I8523" s="2">
        <v>1</v>
      </c>
      <c r="J8523" t="s">
        <v>12</v>
      </c>
      <c r="K8523" s="21">
        <f>INDEX(LISTAS!$H:$Q,MATCH(BASE!H8523,LISTAS!$G:$G,0),MATCH(BASE!J8523,LISTAS!$H$3:$Q$3,0))*Tabela3[[#This Row],[QUANTIDADE]]</f>
        <v>16.2</v>
      </c>
      <c r="L8523" s="2" t="str">
        <f>TEXT(Tabela3[[#This Row],[DATA]],"MM")</f>
        <v>06</v>
      </c>
      <c r="M8523" s="2">
        <f>WEEKNUM(Tabela3[[#This Row],[DATA]])</f>
        <v>24</v>
      </c>
      <c r="N8523" s="18">
        <f>YEAR(Tabela3[[#This Row],[DATA]])</f>
        <v>2023</v>
      </c>
    </row>
    <row r="8524" spans="2:14">
      <c r="B8524" s="1">
        <v>45092</v>
      </c>
      <c r="C8524">
        <v>15803</v>
      </c>
      <c r="D8524">
        <f>COUNTIF(C$4:C8524,Tabela3[[#This Row],[COMANDA]])</f>
        <v>2</v>
      </c>
      <c r="E8524" t="s">
        <v>90</v>
      </c>
      <c r="F8524" t="s">
        <v>556</v>
      </c>
      <c r="G8524" t="s">
        <v>8</v>
      </c>
      <c r="H8524" t="s">
        <v>202</v>
      </c>
      <c r="I8524" s="2">
        <v>1</v>
      </c>
      <c r="J8524" t="s">
        <v>12</v>
      </c>
      <c r="K8524" s="21">
        <f>INDEX(LISTAS!$H:$Q,MATCH(BASE!H8524,LISTAS!$G:$G,0),MATCH(BASE!J8524,LISTAS!$H$3:$Q$3,0))*Tabela3[[#This Row],[QUANTIDADE]]</f>
        <v>18</v>
      </c>
      <c r="L8524" s="2" t="str">
        <f>TEXT(Tabela3[[#This Row],[DATA]],"MM")</f>
        <v>06</v>
      </c>
      <c r="M8524" s="2">
        <f>WEEKNUM(Tabela3[[#This Row],[DATA]])</f>
        <v>24</v>
      </c>
      <c r="N8524" s="18">
        <f>YEAR(Tabela3[[#This Row],[DATA]])</f>
        <v>2023</v>
      </c>
    </row>
    <row r="8525" spans="2:14">
      <c r="B8525" s="1">
        <v>45092</v>
      </c>
      <c r="C8525">
        <v>15804</v>
      </c>
      <c r="D8525">
        <f>COUNTIF(C$4:C8525,Tabela3[[#This Row],[COMANDA]])</f>
        <v>1</v>
      </c>
      <c r="E8525" t="s">
        <v>90</v>
      </c>
      <c r="F8525" t="s">
        <v>98</v>
      </c>
      <c r="G8525" t="s">
        <v>8</v>
      </c>
      <c r="H8525" t="s">
        <v>204</v>
      </c>
      <c r="I8525" s="2">
        <v>1</v>
      </c>
      <c r="J8525" t="s">
        <v>11</v>
      </c>
      <c r="K8525" s="21">
        <f>INDEX(LISTAS!$H:$Q,MATCH(BASE!H8525,LISTAS!$G:$G,0),MATCH(BASE!J8525,LISTAS!$H$3:$Q$3,0))*Tabela3[[#This Row],[QUANTIDADE]]</f>
        <v>18</v>
      </c>
      <c r="L8525" s="2" t="str">
        <f>TEXT(Tabela3[[#This Row],[DATA]],"MM")</f>
        <v>06</v>
      </c>
      <c r="M8525" s="2">
        <f>WEEKNUM(Tabela3[[#This Row],[DATA]])</f>
        <v>24</v>
      </c>
      <c r="N8525" s="18">
        <f>YEAR(Tabela3[[#This Row],[DATA]])</f>
        <v>2023</v>
      </c>
    </row>
    <row r="8526" spans="2:14">
      <c r="B8526" s="1">
        <v>45092</v>
      </c>
      <c r="C8526">
        <v>15804</v>
      </c>
      <c r="D8526">
        <f>COUNTIF(C$4:C8526,Tabela3[[#This Row],[COMANDA]])</f>
        <v>2</v>
      </c>
      <c r="E8526" t="s">
        <v>90</v>
      </c>
      <c r="F8526" t="s">
        <v>98</v>
      </c>
      <c r="G8526" t="s">
        <v>9</v>
      </c>
      <c r="H8526" t="s">
        <v>131</v>
      </c>
      <c r="I8526" s="2">
        <v>1</v>
      </c>
      <c r="J8526" t="s">
        <v>11</v>
      </c>
      <c r="K8526" s="21">
        <f>INDEX(LISTAS!$H:$Q,MATCH(BASE!H8526,LISTAS!$G:$G,0),MATCH(BASE!J8526,LISTAS!$H$3:$Q$3,0))*Tabela3[[#This Row],[QUANTIDADE]]</f>
        <v>4</v>
      </c>
      <c r="L8526" s="2" t="str">
        <f>TEXT(Tabela3[[#This Row],[DATA]],"MM")</f>
        <v>06</v>
      </c>
      <c r="M8526" s="2">
        <f>WEEKNUM(Tabela3[[#This Row],[DATA]])</f>
        <v>24</v>
      </c>
      <c r="N8526" s="18">
        <f>YEAR(Tabela3[[#This Row],[DATA]])</f>
        <v>2023</v>
      </c>
    </row>
    <row r="8527" spans="2:14">
      <c r="B8527" s="1">
        <v>45092</v>
      </c>
      <c r="C8527">
        <v>15805</v>
      </c>
      <c r="D8527">
        <f>COUNTIF(C$4:C8527,Tabela3[[#This Row],[COMANDA]])</f>
        <v>1</v>
      </c>
      <c r="E8527" t="s">
        <v>89</v>
      </c>
      <c r="F8527" t="s">
        <v>98</v>
      </c>
      <c r="G8527" t="s">
        <v>8</v>
      </c>
      <c r="H8527" t="s">
        <v>42</v>
      </c>
      <c r="I8527" s="2">
        <v>1</v>
      </c>
      <c r="J8527" t="s">
        <v>11</v>
      </c>
      <c r="K8527" s="21">
        <f>INDEX(LISTAS!$H:$Q,MATCH(BASE!H8527,LISTAS!$G:$G,0),MATCH(BASE!J8527,LISTAS!$H$3:$Q$3,0))*Tabela3[[#This Row],[QUANTIDADE]]</f>
        <v>16</v>
      </c>
      <c r="L8527" s="2" t="str">
        <f>TEXT(Tabela3[[#This Row],[DATA]],"MM")</f>
        <v>06</v>
      </c>
      <c r="M8527" s="2">
        <f>WEEKNUM(Tabela3[[#This Row],[DATA]])</f>
        <v>24</v>
      </c>
      <c r="N8527" s="18">
        <f>YEAR(Tabela3[[#This Row],[DATA]])</f>
        <v>2023</v>
      </c>
    </row>
    <row r="8528" spans="2:14">
      <c r="B8528" s="1">
        <v>45092</v>
      </c>
      <c r="C8528">
        <v>15805</v>
      </c>
      <c r="D8528">
        <f>COUNTIF(C$4:C8528,Tabela3[[#This Row],[COMANDA]])</f>
        <v>2</v>
      </c>
      <c r="E8528" t="s">
        <v>89</v>
      </c>
      <c r="F8528" t="s">
        <v>98</v>
      </c>
      <c r="G8528" t="s">
        <v>9</v>
      </c>
      <c r="H8528" t="s">
        <v>208</v>
      </c>
      <c r="I8528" s="2">
        <v>1</v>
      </c>
      <c r="J8528" t="s">
        <v>11</v>
      </c>
      <c r="K8528" s="21">
        <f>INDEX(LISTAS!$H:$Q,MATCH(BASE!H8528,LISTAS!$G:$G,0),MATCH(BASE!J8528,LISTAS!$H$3:$Q$3,0))*Tabela3[[#This Row],[QUANTIDADE]]</f>
        <v>4</v>
      </c>
      <c r="L8528" s="2" t="str">
        <f>TEXT(Tabela3[[#This Row],[DATA]],"MM")</f>
        <v>06</v>
      </c>
      <c r="M8528" s="2">
        <f>WEEKNUM(Tabela3[[#This Row],[DATA]])</f>
        <v>24</v>
      </c>
      <c r="N8528" s="18">
        <f>YEAR(Tabela3[[#This Row],[DATA]])</f>
        <v>2023</v>
      </c>
    </row>
    <row r="8529" spans="2:14">
      <c r="B8529" s="1">
        <v>45092</v>
      </c>
      <c r="C8529">
        <v>15806</v>
      </c>
      <c r="D8529">
        <f>COUNTIF(C$4:C8529,Tabela3[[#This Row],[COMANDA]])</f>
        <v>1</v>
      </c>
      <c r="E8529" t="s">
        <v>90</v>
      </c>
      <c r="F8529" t="s">
        <v>99</v>
      </c>
      <c r="G8529" t="s">
        <v>8</v>
      </c>
      <c r="H8529" t="s">
        <v>211</v>
      </c>
      <c r="I8529" s="2">
        <v>1</v>
      </c>
      <c r="J8529" t="s">
        <v>11</v>
      </c>
      <c r="K8529" s="21">
        <f>INDEX(LISTAS!$H:$Q,MATCH(BASE!H8529,LISTAS!$G:$G,0),MATCH(BASE!J8529,LISTAS!$H$3:$Q$3,0))*Tabela3[[#This Row],[QUANTIDADE]]</f>
        <v>20</v>
      </c>
      <c r="L8529" s="2" t="str">
        <f>TEXT(Tabela3[[#This Row],[DATA]],"MM")</f>
        <v>06</v>
      </c>
      <c r="M8529" s="2">
        <f>WEEKNUM(Tabela3[[#This Row],[DATA]])</f>
        <v>24</v>
      </c>
      <c r="N8529" s="18">
        <f>YEAR(Tabela3[[#This Row],[DATA]])</f>
        <v>2023</v>
      </c>
    </row>
    <row r="8530" spans="2:14">
      <c r="B8530" s="1">
        <v>45092</v>
      </c>
      <c r="C8530">
        <v>15806</v>
      </c>
      <c r="D8530">
        <f>COUNTIF(C$4:C8530,Tabela3[[#This Row],[COMANDA]])</f>
        <v>2</v>
      </c>
      <c r="E8530" t="s">
        <v>90</v>
      </c>
      <c r="F8530" t="s">
        <v>99</v>
      </c>
      <c r="G8530" t="s">
        <v>9</v>
      </c>
      <c r="H8530" t="s">
        <v>152</v>
      </c>
      <c r="I8530" s="2">
        <v>1</v>
      </c>
      <c r="J8530" t="s">
        <v>11</v>
      </c>
      <c r="K8530" s="21">
        <f>INDEX(LISTAS!$H:$Q,MATCH(BASE!H8530,LISTAS!$G:$G,0),MATCH(BASE!J8530,LISTAS!$H$3:$Q$3,0))*Tabela3[[#This Row],[QUANTIDADE]]</f>
        <v>6</v>
      </c>
      <c r="L8530" s="2" t="str">
        <f>TEXT(Tabela3[[#This Row],[DATA]],"MM")</f>
        <v>06</v>
      </c>
      <c r="M8530" s="2">
        <f>WEEKNUM(Tabela3[[#This Row],[DATA]])</f>
        <v>24</v>
      </c>
      <c r="N8530" s="18">
        <f>YEAR(Tabela3[[#This Row],[DATA]])</f>
        <v>2023</v>
      </c>
    </row>
    <row r="8531" spans="2:14">
      <c r="B8531" s="1">
        <v>45092</v>
      </c>
      <c r="C8531">
        <v>15807</v>
      </c>
      <c r="D8531">
        <f>COUNTIF(C$4:C8531,Tabela3[[#This Row],[COMANDA]])</f>
        <v>1</v>
      </c>
      <c r="E8531" t="s">
        <v>90</v>
      </c>
      <c r="F8531" t="s">
        <v>98</v>
      </c>
      <c r="G8531" t="s">
        <v>8</v>
      </c>
      <c r="H8531" t="s">
        <v>47</v>
      </c>
      <c r="I8531" s="2">
        <v>2</v>
      </c>
      <c r="J8531" t="s">
        <v>11</v>
      </c>
      <c r="K8531" s="21">
        <f>INDEX(LISTAS!$H:$Q,MATCH(BASE!H8531,LISTAS!$G:$G,0),MATCH(BASE!J8531,LISTAS!$H$3:$Q$3,0))*Tabela3[[#This Row],[QUANTIDADE]]</f>
        <v>32</v>
      </c>
      <c r="L8531" s="2" t="str">
        <f>TEXT(Tabela3[[#This Row],[DATA]],"MM")</f>
        <v>06</v>
      </c>
      <c r="M8531" s="2">
        <f>WEEKNUM(Tabela3[[#This Row],[DATA]])</f>
        <v>24</v>
      </c>
      <c r="N8531" s="18">
        <f>YEAR(Tabela3[[#This Row],[DATA]])</f>
        <v>2023</v>
      </c>
    </row>
    <row r="8532" spans="2:14">
      <c r="B8532" s="1">
        <v>45092</v>
      </c>
      <c r="C8532">
        <v>15808</v>
      </c>
      <c r="D8532">
        <f>COUNTIF(C$4:C8532,Tabela3[[#This Row],[COMANDA]])</f>
        <v>1</v>
      </c>
      <c r="E8532" t="s">
        <v>90</v>
      </c>
      <c r="F8532" t="s">
        <v>556</v>
      </c>
      <c r="G8532" t="s">
        <v>8</v>
      </c>
      <c r="H8532" t="s">
        <v>204</v>
      </c>
      <c r="I8532" s="2">
        <v>1</v>
      </c>
      <c r="J8532" t="s">
        <v>11</v>
      </c>
      <c r="K8532" s="21">
        <f>INDEX(LISTAS!$H:$Q,MATCH(BASE!H8532,LISTAS!$G:$G,0),MATCH(BASE!J8532,LISTAS!$H$3:$Q$3,0))*Tabela3[[#This Row],[QUANTIDADE]]</f>
        <v>18</v>
      </c>
      <c r="L8532" s="2" t="str">
        <f>TEXT(Tabela3[[#This Row],[DATA]],"MM")</f>
        <v>06</v>
      </c>
      <c r="M8532" s="2">
        <f>WEEKNUM(Tabela3[[#This Row],[DATA]])</f>
        <v>24</v>
      </c>
      <c r="N8532" s="18">
        <f>YEAR(Tabela3[[#This Row],[DATA]])</f>
        <v>2023</v>
      </c>
    </row>
    <row r="8533" spans="2:14">
      <c r="B8533" s="1">
        <v>45092</v>
      </c>
      <c r="C8533">
        <v>15808</v>
      </c>
      <c r="D8533">
        <f>COUNTIF(C$4:C8533,Tabela3[[#This Row],[COMANDA]])</f>
        <v>2</v>
      </c>
      <c r="E8533" t="s">
        <v>90</v>
      </c>
      <c r="F8533" t="s">
        <v>556</v>
      </c>
      <c r="G8533" t="s">
        <v>9</v>
      </c>
      <c r="H8533" t="s">
        <v>56</v>
      </c>
      <c r="I8533" s="2">
        <v>1</v>
      </c>
      <c r="J8533" t="s">
        <v>11</v>
      </c>
      <c r="K8533" s="21">
        <f>INDEX(LISTAS!$H:$Q,MATCH(BASE!H8533,LISTAS!$G:$G,0),MATCH(BASE!J8533,LISTAS!$H$3:$Q$3,0))*Tabela3[[#This Row],[QUANTIDADE]]</f>
        <v>3</v>
      </c>
      <c r="L8533" s="2" t="str">
        <f>TEXT(Tabela3[[#This Row],[DATA]],"MM")</f>
        <v>06</v>
      </c>
      <c r="M8533" s="2">
        <f>WEEKNUM(Tabela3[[#This Row],[DATA]])</f>
        <v>24</v>
      </c>
      <c r="N8533" s="18">
        <f>YEAR(Tabela3[[#This Row],[DATA]])</f>
        <v>2023</v>
      </c>
    </row>
    <row r="8534" spans="2:14">
      <c r="B8534" s="1">
        <v>45092</v>
      </c>
      <c r="C8534">
        <v>15808</v>
      </c>
      <c r="D8534">
        <f>COUNTIF(C$4:C8534,Tabela3[[#This Row],[COMANDA]])</f>
        <v>3</v>
      </c>
      <c r="E8534" t="s">
        <v>90</v>
      </c>
      <c r="F8534" t="s">
        <v>556</v>
      </c>
      <c r="G8534" t="s">
        <v>9</v>
      </c>
      <c r="H8534" t="s">
        <v>138</v>
      </c>
      <c r="I8534" s="2">
        <v>1</v>
      </c>
      <c r="J8534" t="s">
        <v>11</v>
      </c>
      <c r="K8534" s="21">
        <f>INDEX(LISTAS!$H:$Q,MATCH(BASE!H8534,LISTAS!$G:$G,0),MATCH(BASE!J8534,LISTAS!$H$3:$Q$3,0))*Tabela3[[#This Row],[QUANTIDADE]]</f>
        <v>4</v>
      </c>
      <c r="L8534" s="2" t="str">
        <f>TEXT(Tabela3[[#This Row],[DATA]],"MM")</f>
        <v>06</v>
      </c>
      <c r="M8534" s="2">
        <f>WEEKNUM(Tabela3[[#This Row],[DATA]])</f>
        <v>24</v>
      </c>
      <c r="N8534" s="18">
        <f>YEAR(Tabela3[[#This Row],[DATA]])</f>
        <v>2023</v>
      </c>
    </row>
    <row r="8535" spans="2:14">
      <c r="B8535" s="1">
        <v>45092</v>
      </c>
      <c r="C8535">
        <v>15809</v>
      </c>
      <c r="D8535">
        <f>COUNTIF(C$4:C8535,Tabela3[[#This Row],[COMANDA]])</f>
        <v>1</v>
      </c>
      <c r="E8535" t="s">
        <v>90</v>
      </c>
      <c r="F8535" t="s">
        <v>98</v>
      </c>
      <c r="G8535" t="s">
        <v>8</v>
      </c>
      <c r="H8535" t="s">
        <v>43</v>
      </c>
      <c r="I8535" s="2">
        <v>1</v>
      </c>
      <c r="J8535" t="s">
        <v>11</v>
      </c>
      <c r="K8535" s="21">
        <f>INDEX(LISTAS!$H:$Q,MATCH(BASE!H8535,LISTAS!$G:$G,0),MATCH(BASE!J8535,LISTAS!$H$3:$Q$3,0))*Tabela3[[#This Row],[QUANTIDADE]]</f>
        <v>18</v>
      </c>
      <c r="L8535" s="2" t="str">
        <f>TEXT(Tabela3[[#This Row],[DATA]],"MM")</f>
        <v>06</v>
      </c>
      <c r="M8535" s="2">
        <f>WEEKNUM(Tabela3[[#This Row],[DATA]])</f>
        <v>24</v>
      </c>
      <c r="N8535" s="18">
        <f>YEAR(Tabela3[[#This Row],[DATA]])</f>
        <v>2023</v>
      </c>
    </row>
    <row r="8536" spans="2:14">
      <c r="B8536" s="1">
        <v>45092</v>
      </c>
      <c r="C8536">
        <v>15810</v>
      </c>
      <c r="D8536">
        <f>COUNTIF(C$4:C8536,Tabela3[[#This Row],[COMANDA]])</f>
        <v>1</v>
      </c>
      <c r="E8536" t="s">
        <v>90</v>
      </c>
      <c r="F8536" t="s">
        <v>98</v>
      </c>
      <c r="G8536" t="s">
        <v>8</v>
      </c>
      <c r="H8536" t="s">
        <v>42</v>
      </c>
      <c r="I8536" s="2">
        <v>2</v>
      </c>
      <c r="J8536" t="s">
        <v>11</v>
      </c>
      <c r="K8536" s="21">
        <f>INDEX(LISTAS!$H:$Q,MATCH(BASE!H8536,LISTAS!$G:$G,0),MATCH(BASE!J8536,LISTAS!$H$3:$Q$3,0))*Tabela3[[#This Row],[QUANTIDADE]]</f>
        <v>32</v>
      </c>
      <c r="L8536" s="2" t="str">
        <f>TEXT(Tabela3[[#This Row],[DATA]],"MM")</f>
        <v>06</v>
      </c>
      <c r="M8536" s="2">
        <f>WEEKNUM(Tabela3[[#This Row],[DATA]])</f>
        <v>24</v>
      </c>
      <c r="N8536" s="18">
        <f>YEAR(Tabela3[[#This Row],[DATA]])</f>
        <v>2023</v>
      </c>
    </row>
    <row r="8537" spans="2:14">
      <c r="B8537" s="1">
        <v>45092</v>
      </c>
      <c r="C8537">
        <v>15810</v>
      </c>
      <c r="D8537">
        <f>COUNTIF(C$4:C8537,Tabela3[[#This Row],[COMANDA]])</f>
        <v>2</v>
      </c>
      <c r="E8537" t="s">
        <v>90</v>
      </c>
      <c r="F8537" t="s">
        <v>98</v>
      </c>
      <c r="G8537" t="s">
        <v>9</v>
      </c>
      <c r="H8537" t="s">
        <v>59</v>
      </c>
      <c r="I8537" s="2">
        <v>2</v>
      </c>
      <c r="J8537" t="s">
        <v>11</v>
      </c>
      <c r="K8537" s="21">
        <f>INDEX(LISTAS!$H:$Q,MATCH(BASE!H8537,LISTAS!$G:$G,0),MATCH(BASE!J8537,LISTAS!$H$3:$Q$3,0))*Tabela3[[#This Row],[QUANTIDADE]]</f>
        <v>6</v>
      </c>
      <c r="L8537" s="2" t="str">
        <f>TEXT(Tabela3[[#This Row],[DATA]],"MM")</f>
        <v>06</v>
      </c>
      <c r="M8537" s="2">
        <f>WEEKNUM(Tabela3[[#This Row],[DATA]])</f>
        <v>24</v>
      </c>
      <c r="N8537" s="18">
        <f>YEAR(Tabela3[[#This Row],[DATA]])</f>
        <v>2023</v>
      </c>
    </row>
    <row r="8538" spans="2:14">
      <c r="B8538" s="1">
        <v>45092</v>
      </c>
      <c r="C8538">
        <v>15811</v>
      </c>
      <c r="D8538">
        <f>COUNTIF(C$4:C8538,Tabela3[[#This Row],[COMANDA]])</f>
        <v>1</v>
      </c>
      <c r="E8538" t="s">
        <v>90</v>
      </c>
      <c r="F8538" t="s">
        <v>99</v>
      </c>
      <c r="G8538" t="s">
        <v>8</v>
      </c>
      <c r="H8538" t="s">
        <v>202</v>
      </c>
      <c r="I8538" s="2">
        <v>1</v>
      </c>
      <c r="J8538" t="s">
        <v>11</v>
      </c>
      <c r="K8538" s="21">
        <f>INDEX(LISTAS!$H:$Q,MATCH(BASE!H8538,LISTAS!$G:$G,0),MATCH(BASE!J8538,LISTAS!$H$3:$Q$3,0))*Tabela3[[#This Row],[QUANTIDADE]]</f>
        <v>20</v>
      </c>
      <c r="L8538" s="2" t="str">
        <f>TEXT(Tabela3[[#This Row],[DATA]],"MM")</f>
        <v>06</v>
      </c>
      <c r="M8538" s="2">
        <f>WEEKNUM(Tabela3[[#This Row],[DATA]])</f>
        <v>24</v>
      </c>
      <c r="N8538" s="18">
        <f>YEAR(Tabela3[[#This Row],[DATA]])</f>
        <v>2023</v>
      </c>
    </row>
    <row r="8539" spans="2:14">
      <c r="B8539" s="1">
        <v>45092</v>
      </c>
      <c r="C8539">
        <v>15812</v>
      </c>
      <c r="D8539">
        <f>COUNTIF(C$4:C8539,Tabela3[[#This Row],[COMANDA]])</f>
        <v>1</v>
      </c>
      <c r="E8539" t="s">
        <v>90</v>
      </c>
      <c r="F8539" t="s">
        <v>98</v>
      </c>
      <c r="G8539" t="s">
        <v>8</v>
      </c>
      <c r="H8539" t="s">
        <v>42</v>
      </c>
      <c r="I8539" s="2">
        <v>1</v>
      </c>
      <c r="J8539" t="s">
        <v>11</v>
      </c>
      <c r="K8539" s="21">
        <f>INDEX(LISTAS!$H:$Q,MATCH(BASE!H8539,LISTAS!$G:$G,0),MATCH(BASE!J8539,LISTAS!$H$3:$Q$3,0))*Tabela3[[#This Row],[QUANTIDADE]]</f>
        <v>16</v>
      </c>
      <c r="L8539" s="2" t="str">
        <f>TEXT(Tabela3[[#This Row],[DATA]],"MM")</f>
        <v>06</v>
      </c>
      <c r="M8539" s="2">
        <f>WEEKNUM(Tabela3[[#This Row],[DATA]])</f>
        <v>24</v>
      </c>
      <c r="N8539" s="18">
        <f>YEAR(Tabela3[[#This Row],[DATA]])</f>
        <v>2023</v>
      </c>
    </row>
    <row r="8540" spans="2:14">
      <c r="B8540" s="1">
        <v>45092</v>
      </c>
      <c r="C8540">
        <v>15812</v>
      </c>
      <c r="D8540">
        <f>COUNTIF(C$4:C8540,Tabela3[[#This Row],[COMANDA]])</f>
        <v>2</v>
      </c>
      <c r="E8540" t="s">
        <v>90</v>
      </c>
      <c r="F8540" t="s">
        <v>98</v>
      </c>
      <c r="G8540" t="s">
        <v>8</v>
      </c>
      <c r="H8540" t="s">
        <v>205</v>
      </c>
      <c r="I8540" s="2">
        <v>1</v>
      </c>
      <c r="J8540" t="s">
        <v>11</v>
      </c>
      <c r="K8540" s="21">
        <f>INDEX(LISTAS!$H:$Q,MATCH(BASE!H8540,LISTAS!$G:$G,0),MATCH(BASE!J8540,LISTAS!$H$3:$Q$3,0))*Tabela3[[#This Row],[QUANTIDADE]]</f>
        <v>22</v>
      </c>
      <c r="L8540" s="2" t="str">
        <f>TEXT(Tabela3[[#This Row],[DATA]],"MM")</f>
        <v>06</v>
      </c>
      <c r="M8540" s="2">
        <f>WEEKNUM(Tabela3[[#This Row],[DATA]])</f>
        <v>24</v>
      </c>
      <c r="N8540" s="18">
        <f>YEAR(Tabela3[[#This Row],[DATA]])</f>
        <v>2023</v>
      </c>
    </row>
    <row r="8541" spans="2:14">
      <c r="B8541" s="1">
        <v>45092</v>
      </c>
      <c r="C8541">
        <v>15812</v>
      </c>
      <c r="D8541">
        <f>COUNTIF(C$4:C8541,Tabela3[[#This Row],[COMANDA]])</f>
        <v>3</v>
      </c>
      <c r="E8541" t="s">
        <v>90</v>
      </c>
      <c r="F8541" t="s">
        <v>98</v>
      </c>
      <c r="G8541" t="s">
        <v>9</v>
      </c>
      <c r="H8541" t="s">
        <v>138</v>
      </c>
      <c r="I8541" s="2">
        <v>1</v>
      </c>
      <c r="J8541" t="s">
        <v>11</v>
      </c>
      <c r="K8541" s="21">
        <f>INDEX(LISTAS!$H:$Q,MATCH(BASE!H8541,LISTAS!$G:$G,0),MATCH(BASE!J8541,LISTAS!$H$3:$Q$3,0))*Tabela3[[#This Row],[QUANTIDADE]]</f>
        <v>4</v>
      </c>
      <c r="L8541" s="2" t="str">
        <f>TEXT(Tabela3[[#This Row],[DATA]],"MM")</f>
        <v>06</v>
      </c>
      <c r="M8541" s="2">
        <f>WEEKNUM(Tabela3[[#This Row],[DATA]])</f>
        <v>24</v>
      </c>
      <c r="N8541" s="18">
        <f>YEAR(Tabela3[[#This Row],[DATA]])</f>
        <v>2023</v>
      </c>
    </row>
    <row r="8542" spans="2:14">
      <c r="B8542" s="1">
        <v>45092</v>
      </c>
      <c r="C8542">
        <v>15813</v>
      </c>
      <c r="D8542">
        <f>COUNTIF(C$4:C8542,Tabela3[[#This Row],[COMANDA]])</f>
        <v>1</v>
      </c>
      <c r="E8542" t="s">
        <v>90</v>
      </c>
      <c r="F8542" t="s">
        <v>99</v>
      </c>
      <c r="G8542" t="s">
        <v>8</v>
      </c>
      <c r="H8542" t="s">
        <v>42</v>
      </c>
      <c r="I8542" s="2">
        <v>1</v>
      </c>
      <c r="J8542" t="s">
        <v>11</v>
      </c>
      <c r="K8542" s="21">
        <f>INDEX(LISTAS!$H:$Q,MATCH(BASE!H8542,LISTAS!$G:$G,0),MATCH(BASE!J8542,LISTAS!$H$3:$Q$3,0))*Tabela3[[#This Row],[QUANTIDADE]]</f>
        <v>16</v>
      </c>
      <c r="L8542" s="2" t="str">
        <f>TEXT(Tabela3[[#This Row],[DATA]],"MM")</f>
        <v>06</v>
      </c>
      <c r="M8542" s="2">
        <f>WEEKNUM(Tabela3[[#This Row],[DATA]])</f>
        <v>24</v>
      </c>
      <c r="N8542" s="18">
        <f>YEAR(Tabela3[[#This Row],[DATA]])</f>
        <v>2023</v>
      </c>
    </row>
    <row r="8543" spans="2:14">
      <c r="B8543" s="1">
        <v>45092</v>
      </c>
      <c r="C8543">
        <v>15814</v>
      </c>
      <c r="D8543">
        <f>COUNTIF(C$4:C8543,Tabela3[[#This Row],[COMANDA]])</f>
        <v>1</v>
      </c>
      <c r="E8543" t="s">
        <v>90</v>
      </c>
      <c r="F8543" t="s">
        <v>98</v>
      </c>
      <c r="G8543" t="s">
        <v>8</v>
      </c>
      <c r="H8543" t="s">
        <v>204</v>
      </c>
      <c r="I8543" s="2">
        <v>1</v>
      </c>
      <c r="J8543" t="s">
        <v>11</v>
      </c>
      <c r="K8543" s="21">
        <f>INDEX(LISTAS!$H:$Q,MATCH(BASE!H8543,LISTAS!$G:$G,0),MATCH(BASE!J8543,LISTAS!$H$3:$Q$3,0))*Tabela3[[#This Row],[QUANTIDADE]]</f>
        <v>18</v>
      </c>
      <c r="L8543" s="2" t="str">
        <f>TEXT(Tabela3[[#This Row],[DATA]],"MM")</f>
        <v>06</v>
      </c>
      <c r="M8543" s="2">
        <f>WEEKNUM(Tabela3[[#This Row],[DATA]])</f>
        <v>24</v>
      </c>
      <c r="N8543" s="18">
        <f>YEAR(Tabela3[[#This Row],[DATA]])</f>
        <v>2023</v>
      </c>
    </row>
    <row r="8544" spans="2:14">
      <c r="B8544" s="1">
        <v>45092</v>
      </c>
      <c r="C8544">
        <v>15814</v>
      </c>
      <c r="D8544">
        <f>COUNTIF(C$4:C8544,Tabela3[[#This Row],[COMANDA]])</f>
        <v>2</v>
      </c>
      <c r="E8544" t="s">
        <v>90</v>
      </c>
      <c r="F8544" t="s">
        <v>556</v>
      </c>
      <c r="G8544" t="s">
        <v>8</v>
      </c>
      <c r="H8544" t="s">
        <v>84</v>
      </c>
      <c r="I8544" s="2">
        <v>1</v>
      </c>
      <c r="J8544" t="s">
        <v>11</v>
      </c>
      <c r="K8544" s="21">
        <f>INDEX(LISTAS!$H:$Q,MATCH(BASE!H8544,LISTAS!$G:$G,0),MATCH(BASE!J8544,LISTAS!$H$3:$Q$3,0))*Tabela3[[#This Row],[QUANTIDADE]]</f>
        <v>16</v>
      </c>
      <c r="L8544" s="2" t="str">
        <f>TEXT(Tabela3[[#This Row],[DATA]],"MM")</f>
        <v>06</v>
      </c>
      <c r="M8544" s="2">
        <f>WEEKNUM(Tabela3[[#This Row],[DATA]])</f>
        <v>24</v>
      </c>
      <c r="N8544" s="18">
        <f>YEAR(Tabela3[[#This Row],[DATA]])</f>
        <v>2023</v>
      </c>
    </row>
    <row r="8545" spans="2:14">
      <c r="B8545" s="1">
        <v>45092</v>
      </c>
      <c r="C8545">
        <v>15814</v>
      </c>
      <c r="D8545">
        <f>COUNTIF(C$4:C8545,Tabela3[[#This Row],[COMANDA]])</f>
        <v>3</v>
      </c>
      <c r="E8545" t="s">
        <v>90</v>
      </c>
      <c r="F8545" t="s">
        <v>98</v>
      </c>
      <c r="G8545" t="s">
        <v>9</v>
      </c>
      <c r="H8545" t="s">
        <v>142</v>
      </c>
      <c r="I8545" s="2">
        <v>1</v>
      </c>
      <c r="J8545" t="s">
        <v>11</v>
      </c>
      <c r="K8545" s="21">
        <f>INDEX(LISTAS!$H:$Q,MATCH(BASE!H8545,LISTAS!$G:$G,0),MATCH(BASE!J8545,LISTAS!$H$3:$Q$3,0))*Tabela3[[#This Row],[QUANTIDADE]]</f>
        <v>6</v>
      </c>
      <c r="L8545" s="2" t="str">
        <f>TEXT(Tabela3[[#This Row],[DATA]],"MM")</f>
        <v>06</v>
      </c>
      <c r="M8545" s="2">
        <f>WEEKNUM(Tabela3[[#This Row],[DATA]])</f>
        <v>24</v>
      </c>
      <c r="N8545" s="18">
        <f>YEAR(Tabela3[[#This Row],[DATA]])</f>
        <v>2023</v>
      </c>
    </row>
    <row r="8546" spans="2:14">
      <c r="B8546" s="1">
        <v>45092</v>
      </c>
      <c r="C8546">
        <v>15815</v>
      </c>
      <c r="D8546">
        <f>COUNTIF(C$4:C8546,Tabela3[[#This Row],[COMANDA]])</f>
        <v>1</v>
      </c>
      <c r="E8546" t="s">
        <v>90</v>
      </c>
      <c r="F8546" t="s">
        <v>98</v>
      </c>
      <c r="G8546" t="s">
        <v>8</v>
      </c>
      <c r="H8546" t="s">
        <v>204</v>
      </c>
      <c r="I8546" s="2">
        <v>1</v>
      </c>
      <c r="J8546" t="s">
        <v>11</v>
      </c>
      <c r="K8546" s="21">
        <f>INDEX(LISTAS!$H:$Q,MATCH(BASE!H8546,LISTAS!$G:$G,0),MATCH(BASE!J8546,LISTAS!$H$3:$Q$3,0))*Tabela3[[#This Row],[QUANTIDADE]]</f>
        <v>18</v>
      </c>
      <c r="L8546" s="2" t="str">
        <f>TEXT(Tabela3[[#This Row],[DATA]],"MM")</f>
        <v>06</v>
      </c>
      <c r="M8546" s="2">
        <f>WEEKNUM(Tabela3[[#This Row],[DATA]])</f>
        <v>24</v>
      </c>
      <c r="N8546" s="18">
        <f>YEAR(Tabela3[[#This Row],[DATA]])</f>
        <v>2023</v>
      </c>
    </row>
    <row r="8547" spans="2:14">
      <c r="B8547" s="1">
        <v>45092</v>
      </c>
      <c r="C8547">
        <v>15815</v>
      </c>
      <c r="D8547">
        <f>COUNTIF(C$4:C8547,Tabela3[[#This Row],[COMANDA]])</f>
        <v>2</v>
      </c>
      <c r="E8547" t="s">
        <v>90</v>
      </c>
      <c r="F8547" t="s">
        <v>98</v>
      </c>
      <c r="G8547" t="s">
        <v>74</v>
      </c>
      <c r="H8547" t="s">
        <v>75</v>
      </c>
      <c r="I8547" s="2">
        <v>1</v>
      </c>
      <c r="J8547" t="s">
        <v>11</v>
      </c>
      <c r="K8547" s="21">
        <f>INDEX(LISTAS!$H:$Q,MATCH(BASE!H8547,LISTAS!$G:$G,0),MATCH(BASE!J8547,LISTAS!$H$3:$Q$3,0))*Tabela3[[#This Row],[QUANTIDADE]]</f>
        <v>6</v>
      </c>
      <c r="L8547" s="2" t="str">
        <f>TEXT(Tabela3[[#This Row],[DATA]],"MM")</f>
        <v>06</v>
      </c>
      <c r="M8547" s="2">
        <f>WEEKNUM(Tabela3[[#This Row],[DATA]])</f>
        <v>24</v>
      </c>
      <c r="N8547" s="18">
        <f>YEAR(Tabela3[[#This Row],[DATA]])</f>
        <v>2023</v>
      </c>
    </row>
    <row r="8548" spans="2:14">
      <c r="B8548" s="1">
        <v>45092</v>
      </c>
      <c r="C8548">
        <v>15816</v>
      </c>
      <c r="D8548">
        <f>COUNTIF(C$4:C8548,Tabela3[[#This Row],[COMANDA]])</f>
        <v>1</v>
      </c>
      <c r="E8548" t="s">
        <v>90</v>
      </c>
      <c r="F8548" t="s">
        <v>98</v>
      </c>
      <c r="G8548" t="s">
        <v>8</v>
      </c>
      <c r="H8548" t="s">
        <v>206</v>
      </c>
      <c r="I8548" s="2">
        <v>1</v>
      </c>
      <c r="J8548" t="s">
        <v>11</v>
      </c>
      <c r="K8548" s="21">
        <f>INDEX(LISTAS!$H:$Q,MATCH(BASE!H8548,LISTAS!$G:$G,0),MATCH(BASE!J8548,LISTAS!$H$3:$Q$3,0))*Tabela3[[#This Row],[QUANTIDADE]]</f>
        <v>18</v>
      </c>
      <c r="L8548" s="2" t="str">
        <f>TEXT(Tabela3[[#This Row],[DATA]],"MM")</f>
        <v>06</v>
      </c>
      <c r="M8548" s="2">
        <f>WEEKNUM(Tabela3[[#This Row],[DATA]])</f>
        <v>24</v>
      </c>
      <c r="N8548" s="18">
        <f>YEAR(Tabela3[[#This Row],[DATA]])</f>
        <v>2023</v>
      </c>
    </row>
    <row r="8549" spans="2:14">
      <c r="B8549" s="1">
        <v>45092</v>
      </c>
      <c r="C8549">
        <v>15816</v>
      </c>
      <c r="D8549">
        <f>COUNTIF(C$4:C8549,Tabela3[[#This Row],[COMANDA]])</f>
        <v>2</v>
      </c>
      <c r="E8549" t="s">
        <v>90</v>
      </c>
      <c r="F8549" t="s">
        <v>98</v>
      </c>
      <c r="G8549" t="s">
        <v>9</v>
      </c>
      <c r="H8549" t="s">
        <v>138</v>
      </c>
      <c r="I8549" s="2">
        <v>1</v>
      </c>
      <c r="J8549" t="s">
        <v>11</v>
      </c>
      <c r="K8549" s="21">
        <f>INDEX(LISTAS!$H:$Q,MATCH(BASE!H8549,LISTAS!$G:$G,0),MATCH(BASE!J8549,LISTAS!$H$3:$Q$3,0))*Tabela3[[#This Row],[QUANTIDADE]]</f>
        <v>4</v>
      </c>
      <c r="L8549" s="2" t="str">
        <f>TEXT(Tabela3[[#This Row],[DATA]],"MM")</f>
        <v>06</v>
      </c>
      <c r="M8549" s="2">
        <f>WEEKNUM(Tabela3[[#This Row],[DATA]])</f>
        <v>24</v>
      </c>
      <c r="N8549" s="18">
        <f>YEAR(Tabela3[[#This Row],[DATA]])</f>
        <v>2023</v>
      </c>
    </row>
    <row r="8550" spans="2:14">
      <c r="B8550" s="1">
        <v>45092</v>
      </c>
      <c r="C8550">
        <v>15817</v>
      </c>
      <c r="D8550">
        <f>COUNTIF(C$4:C8550,Tabela3[[#This Row],[COMANDA]])</f>
        <v>1</v>
      </c>
      <c r="E8550" t="s">
        <v>90</v>
      </c>
      <c r="F8550" t="s">
        <v>98</v>
      </c>
      <c r="G8550" t="s">
        <v>8</v>
      </c>
      <c r="H8550" t="s">
        <v>41</v>
      </c>
      <c r="I8550" s="2">
        <v>1</v>
      </c>
      <c r="J8550" t="s">
        <v>11</v>
      </c>
      <c r="K8550" s="21">
        <f>INDEX(LISTAS!$H:$Q,MATCH(BASE!H8550,LISTAS!$G:$G,0),MATCH(BASE!J8550,LISTAS!$H$3:$Q$3,0))*Tabela3[[#This Row],[QUANTIDADE]]</f>
        <v>14</v>
      </c>
      <c r="L8550" s="2" t="str">
        <f>TEXT(Tabela3[[#This Row],[DATA]],"MM")</f>
        <v>06</v>
      </c>
      <c r="M8550" s="2">
        <f>WEEKNUM(Tabela3[[#This Row],[DATA]])</f>
        <v>24</v>
      </c>
      <c r="N8550" s="18">
        <f>YEAR(Tabela3[[#This Row],[DATA]])</f>
        <v>2023</v>
      </c>
    </row>
    <row r="8551" spans="2:14">
      <c r="B8551" s="1">
        <v>45092</v>
      </c>
      <c r="C8551">
        <v>15818</v>
      </c>
      <c r="D8551">
        <f>COUNTIF(C$4:C8551,Tabela3[[#This Row],[COMANDA]])</f>
        <v>1</v>
      </c>
      <c r="E8551" t="s">
        <v>89</v>
      </c>
      <c r="F8551" t="s">
        <v>556</v>
      </c>
      <c r="G8551" t="s">
        <v>8</v>
      </c>
      <c r="H8551" t="s">
        <v>206</v>
      </c>
      <c r="I8551" s="2">
        <v>1</v>
      </c>
      <c r="J8551" t="s">
        <v>12</v>
      </c>
      <c r="K8551" s="21">
        <f>INDEX(LISTAS!$H:$Q,MATCH(BASE!H8551,LISTAS!$G:$G,0),MATCH(BASE!J8551,LISTAS!$H$3:$Q$3,0))*Tabela3[[#This Row],[QUANTIDADE]]</f>
        <v>16.2</v>
      </c>
      <c r="L8551" s="2" t="str">
        <f>TEXT(Tabela3[[#This Row],[DATA]],"MM")</f>
        <v>06</v>
      </c>
      <c r="M8551" s="2">
        <f>WEEKNUM(Tabela3[[#This Row],[DATA]])</f>
        <v>24</v>
      </c>
      <c r="N8551" s="18">
        <f>YEAR(Tabela3[[#This Row],[DATA]])</f>
        <v>2023</v>
      </c>
    </row>
    <row r="8552" spans="2:14">
      <c r="B8552" s="1">
        <v>45092</v>
      </c>
      <c r="C8552">
        <v>15818</v>
      </c>
      <c r="D8552">
        <f>COUNTIF(C$4:C8552,Tabela3[[#This Row],[COMANDA]])</f>
        <v>2</v>
      </c>
      <c r="E8552" t="s">
        <v>89</v>
      </c>
      <c r="F8552" t="s">
        <v>556</v>
      </c>
      <c r="G8552" t="s">
        <v>8</v>
      </c>
      <c r="H8552" t="s">
        <v>204</v>
      </c>
      <c r="I8552" s="2">
        <v>1</v>
      </c>
      <c r="J8552" t="s">
        <v>12</v>
      </c>
      <c r="K8552" s="21">
        <f>INDEX(LISTAS!$H:$Q,MATCH(BASE!H8552,LISTAS!$G:$G,0),MATCH(BASE!J8552,LISTAS!$H$3:$Q$3,0))*Tabela3[[#This Row],[QUANTIDADE]]</f>
        <v>16.2</v>
      </c>
      <c r="L8552" s="2" t="str">
        <f>TEXT(Tabela3[[#This Row],[DATA]],"MM")</f>
        <v>06</v>
      </c>
      <c r="M8552" s="2">
        <f>WEEKNUM(Tabela3[[#This Row],[DATA]])</f>
        <v>24</v>
      </c>
      <c r="N8552" s="18">
        <f>YEAR(Tabela3[[#This Row],[DATA]])</f>
        <v>2023</v>
      </c>
    </row>
    <row r="8553" spans="2:14">
      <c r="B8553" s="1">
        <v>45092</v>
      </c>
      <c r="C8553">
        <v>15819</v>
      </c>
      <c r="D8553">
        <f>COUNTIF(C$4:C8553,Tabela3[[#This Row],[COMANDA]])</f>
        <v>1</v>
      </c>
      <c r="E8553" t="s">
        <v>90</v>
      </c>
      <c r="F8553" t="s">
        <v>99</v>
      </c>
      <c r="G8553" t="s">
        <v>8</v>
      </c>
      <c r="H8553" t="s">
        <v>40</v>
      </c>
      <c r="I8553" s="2">
        <v>1</v>
      </c>
      <c r="J8553" t="s">
        <v>11</v>
      </c>
      <c r="K8553" s="21">
        <f>INDEX(LISTAS!$H:$Q,MATCH(BASE!H8553,LISTAS!$G:$G,0),MATCH(BASE!J8553,LISTAS!$H$3:$Q$3,0))*Tabela3[[#This Row],[QUANTIDADE]]</f>
        <v>14</v>
      </c>
      <c r="L8553" s="2" t="str">
        <f>TEXT(Tabela3[[#This Row],[DATA]],"MM")</f>
        <v>06</v>
      </c>
      <c r="M8553" s="2">
        <f>WEEKNUM(Tabela3[[#This Row],[DATA]])</f>
        <v>24</v>
      </c>
      <c r="N8553" s="18">
        <f>YEAR(Tabela3[[#This Row],[DATA]])</f>
        <v>2023</v>
      </c>
    </row>
    <row r="8554" spans="2:14">
      <c r="B8554" s="1">
        <v>45092</v>
      </c>
      <c r="C8554">
        <v>15820</v>
      </c>
      <c r="D8554">
        <f>COUNTIF(C$4:C8554,Tabela3[[#This Row],[COMANDA]])</f>
        <v>1</v>
      </c>
      <c r="E8554" t="s">
        <v>90</v>
      </c>
      <c r="F8554" t="s">
        <v>98</v>
      </c>
      <c r="G8554" t="s">
        <v>8</v>
      </c>
      <c r="H8554" t="s">
        <v>41</v>
      </c>
      <c r="I8554" s="2">
        <v>1</v>
      </c>
      <c r="J8554" t="s">
        <v>11</v>
      </c>
      <c r="K8554" s="21">
        <f>INDEX(LISTAS!$H:$Q,MATCH(BASE!H8554,LISTAS!$G:$G,0),MATCH(BASE!J8554,LISTAS!$H$3:$Q$3,0))*Tabela3[[#This Row],[QUANTIDADE]]</f>
        <v>14</v>
      </c>
      <c r="L8554" s="2" t="str">
        <f>TEXT(Tabela3[[#This Row],[DATA]],"MM")</f>
        <v>06</v>
      </c>
      <c r="M8554" s="2">
        <f>WEEKNUM(Tabela3[[#This Row],[DATA]])</f>
        <v>24</v>
      </c>
      <c r="N8554" s="18">
        <f>YEAR(Tabela3[[#This Row],[DATA]])</f>
        <v>2023</v>
      </c>
    </row>
    <row r="8555" spans="2:14">
      <c r="B8555" s="1">
        <v>45092</v>
      </c>
      <c r="C8555">
        <v>15820</v>
      </c>
      <c r="D8555">
        <f>COUNTIF(C$4:C8555,Tabela3[[#This Row],[COMANDA]])</f>
        <v>2</v>
      </c>
      <c r="E8555" t="s">
        <v>90</v>
      </c>
      <c r="F8555" t="s">
        <v>98</v>
      </c>
      <c r="G8555" t="s">
        <v>9</v>
      </c>
      <c r="H8555" t="s">
        <v>127</v>
      </c>
      <c r="I8555" s="2">
        <v>1</v>
      </c>
      <c r="J8555" t="s">
        <v>11</v>
      </c>
      <c r="K8555" s="21">
        <f>INDEX(LISTAS!$H:$Q,MATCH(BASE!H8555,LISTAS!$G:$G,0),MATCH(BASE!J8555,LISTAS!$H$3:$Q$3,0))*Tabela3[[#This Row],[QUANTIDADE]]</f>
        <v>4.5</v>
      </c>
      <c r="L8555" s="2" t="str">
        <f>TEXT(Tabela3[[#This Row],[DATA]],"MM")</f>
        <v>06</v>
      </c>
      <c r="M8555" s="2">
        <f>WEEKNUM(Tabela3[[#This Row],[DATA]])</f>
        <v>24</v>
      </c>
      <c r="N8555" s="18">
        <f>YEAR(Tabela3[[#This Row],[DATA]])</f>
        <v>2023</v>
      </c>
    </row>
    <row r="8556" spans="2:14">
      <c r="B8556" s="1">
        <v>45092</v>
      </c>
      <c r="C8556">
        <v>15821</v>
      </c>
      <c r="D8556">
        <f>COUNTIF(C$4:C8556,Tabela3[[#This Row],[COMANDA]])</f>
        <v>1</v>
      </c>
      <c r="E8556" t="s">
        <v>90</v>
      </c>
      <c r="F8556" t="s">
        <v>99</v>
      </c>
      <c r="G8556" t="s">
        <v>8</v>
      </c>
      <c r="H8556" t="s">
        <v>40</v>
      </c>
      <c r="I8556" s="2">
        <v>1</v>
      </c>
      <c r="J8556" t="s">
        <v>11</v>
      </c>
      <c r="K8556" s="21">
        <f>INDEX(LISTAS!$H:$Q,MATCH(BASE!H8556,LISTAS!$G:$G,0),MATCH(BASE!J8556,LISTAS!$H$3:$Q$3,0))*Tabela3[[#This Row],[QUANTIDADE]]</f>
        <v>14</v>
      </c>
      <c r="L8556" s="2" t="str">
        <f>TEXT(Tabela3[[#This Row],[DATA]],"MM")</f>
        <v>06</v>
      </c>
      <c r="M8556" s="2">
        <f>WEEKNUM(Tabela3[[#This Row],[DATA]])</f>
        <v>24</v>
      </c>
      <c r="N8556" s="18">
        <f>YEAR(Tabela3[[#This Row],[DATA]])</f>
        <v>2023</v>
      </c>
    </row>
    <row r="8557" spans="2:14">
      <c r="B8557" s="1">
        <v>45092</v>
      </c>
      <c r="C8557">
        <v>15821</v>
      </c>
      <c r="D8557">
        <f>COUNTIF(C$4:C8557,Tabela3[[#This Row],[COMANDA]])</f>
        <v>2</v>
      </c>
      <c r="E8557" t="s">
        <v>90</v>
      </c>
      <c r="F8557" t="s">
        <v>99</v>
      </c>
      <c r="G8557" t="s">
        <v>8</v>
      </c>
      <c r="H8557" t="s">
        <v>42</v>
      </c>
      <c r="I8557" s="2">
        <v>1</v>
      </c>
      <c r="J8557" t="s">
        <v>11</v>
      </c>
      <c r="K8557" s="21">
        <f>INDEX(LISTAS!$H:$Q,MATCH(BASE!H8557,LISTAS!$G:$G,0),MATCH(BASE!J8557,LISTAS!$H$3:$Q$3,0))*Tabela3[[#This Row],[QUANTIDADE]]</f>
        <v>16</v>
      </c>
      <c r="L8557" s="2" t="str">
        <f>TEXT(Tabela3[[#This Row],[DATA]],"MM")</f>
        <v>06</v>
      </c>
      <c r="M8557" s="2">
        <f>WEEKNUM(Tabela3[[#This Row],[DATA]])</f>
        <v>24</v>
      </c>
      <c r="N8557" s="18">
        <f>YEAR(Tabela3[[#This Row],[DATA]])</f>
        <v>2023</v>
      </c>
    </row>
    <row r="8558" spans="2:14">
      <c r="B8558" s="1">
        <v>45092</v>
      </c>
      <c r="C8558">
        <v>15822</v>
      </c>
      <c r="D8558">
        <f>COUNTIF(C$4:C8558,Tabela3[[#This Row],[COMANDA]])</f>
        <v>1</v>
      </c>
      <c r="E8558" t="s">
        <v>90</v>
      </c>
      <c r="F8558" t="s">
        <v>98</v>
      </c>
      <c r="G8558" t="s">
        <v>8</v>
      </c>
      <c r="H8558" t="s">
        <v>42</v>
      </c>
      <c r="I8558" s="2">
        <v>1</v>
      </c>
      <c r="J8558" t="s">
        <v>11</v>
      </c>
      <c r="K8558" s="21">
        <f>INDEX(LISTAS!$H:$Q,MATCH(BASE!H8558,LISTAS!$G:$G,0),MATCH(BASE!J8558,LISTAS!$H$3:$Q$3,0))*Tabela3[[#This Row],[QUANTIDADE]]</f>
        <v>16</v>
      </c>
      <c r="L8558" s="2" t="str">
        <f>TEXT(Tabela3[[#This Row],[DATA]],"MM")</f>
        <v>06</v>
      </c>
      <c r="M8558" s="2">
        <f>WEEKNUM(Tabela3[[#This Row],[DATA]])</f>
        <v>24</v>
      </c>
      <c r="N8558" s="18">
        <f>YEAR(Tabela3[[#This Row],[DATA]])</f>
        <v>2023</v>
      </c>
    </row>
    <row r="8559" spans="2:14">
      <c r="B8559" s="1">
        <v>45092</v>
      </c>
      <c r="C8559">
        <v>15823</v>
      </c>
      <c r="D8559">
        <f>COUNTIF(C$4:C8559,Tabela3[[#This Row],[COMANDA]])</f>
        <v>1</v>
      </c>
      <c r="E8559" t="s">
        <v>90</v>
      </c>
      <c r="F8559" t="s">
        <v>99</v>
      </c>
      <c r="G8559" t="s">
        <v>8</v>
      </c>
      <c r="H8559" t="s">
        <v>39</v>
      </c>
      <c r="I8559" s="2">
        <v>2</v>
      </c>
      <c r="J8559" t="s">
        <v>11</v>
      </c>
      <c r="K8559" s="21">
        <f>INDEX(LISTAS!$H:$Q,MATCH(BASE!H8559,LISTAS!$G:$G,0),MATCH(BASE!J8559,LISTAS!$H$3:$Q$3,0))*Tabela3[[#This Row],[QUANTIDADE]]</f>
        <v>24</v>
      </c>
      <c r="L8559" s="2" t="str">
        <f>TEXT(Tabela3[[#This Row],[DATA]],"MM")</f>
        <v>06</v>
      </c>
      <c r="M8559" s="2">
        <f>WEEKNUM(Tabela3[[#This Row],[DATA]])</f>
        <v>24</v>
      </c>
      <c r="N8559" s="18">
        <f>YEAR(Tabela3[[#This Row],[DATA]])</f>
        <v>2023</v>
      </c>
    </row>
    <row r="8560" spans="2:14">
      <c r="B8560" s="1">
        <v>45092</v>
      </c>
      <c r="C8560">
        <v>15824</v>
      </c>
      <c r="D8560">
        <f>COUNTIF(C$4:C8560,Tabela3[[#This Row],[COMANDA]])</f>
        <v>1</v>
      </c>
      <c r="E8560" t="s">
        <v>90</v>
      </c>
      <c r="F8560" t="s">
        <v>98</v>
      </c>
      <c r="G8560" t="s">
        <v>8</v>
      </c>
      <c r="H8560" t="s">
        <v>43</v>
      </c>
      <c r="I8560" s="2">
        <v>1</v>
      </c>
      <c r="J8560" t="s">
        <v>11</v>
      </c>
      <c r="K8560" s="21">
        <f>INDEX(LISTAS!$H:$Q,MATCH(BASE!H8560,LISTAS!$G:$G,0),MATCH(BASE!J8560,LISTAS!$H$3:$Q$3,0))*Tabela3[[#This Row],[QUANTIDADE]]</f>
        <v>18</v>
      </c>
      <c r="L8560" s="2" t="str">
        <f>TEXT(Tabela3[[#This Row],[DATA]],"MM")</f>
        <v>06</v>
      </c>
      <c r="M8560" s="2">
        <f>WEEKNUM(Tabela3[[#This Row],[DATA]])</f>
        <v>24</v>
      </c>
      <c r="N8560" s="18">
        <f>YEAR(Tabela3[[#This Row],[DATA]])</f>
        <v>2023</v>
      </c>
    </row>
    <row r="8561" spans="2:14">
      <c r="B8561" s="1">
        <v>45092</v>
      </c>
      <c r="C8561">
        <v>15825</v>
      </c>
      <c r="D8561">
        <f>COUNTIF(C$4:C8561,Tabela3[[#This Row],[COMANDA]])</f>
        <v>1</v>
      </c>
      <c r="E8561" t="s">
        <v>89</v>
      </c>
      <c r="F8561" t="s">
        <v>99</v>
      </c>
      <c r="G8561" t="s">
        <v>8</v>
      </c>
      <c r="H8561" t="s">
        <v>206</v>
      </c>
      <c r="I8561" s="2">
        <v>1</v>
      </c>
      <c r="J8561" t="s">
        <v>11</v>
      </c>
      <c r="K8561" s="21">
        <f>INDEX(LISTAS!$H:$Q,MATCH(BASE!H8561,LISTAS!$G:$G,0),MATCH(BASE!J8561,LISTAS!$H$3:$Q$3,0))*Tabela3[[#This Row],[QUANTIDADE]]</f>
        <v>18</v>
      </c>
      <c r="L8561" s="2" t="str">
        <f>TEXT(Tabela3[[#This Row],[DATA]],"MM")</f>
        <v>06</v>
      </c>
      <c r="M8561" s="2">
        <f>WEEKNUM(Tabela3[[#This Row],[DATA]])</f>
        <v>24</v>
      </c>
      <c r="N8561" s="18">
        <f>YEAR(Tabela3[[#This Row],[DATA]])</f>
        <v>2023</v>
      </c>
    </row>
    <row r="8562" spans="2:14">
      <c r="B8562" s="1">
        <v>45092</v>
      </c>
      <c r="C8562">
        <v>15825</v>
      </c>
      <c r="D8562">
        <f>COUNTIF(C$4:C8562,Tabela3[[#This Row],[COMANDA]])</f>
        <v>2</v>
      </c>
      <c r="E8562" t="s">
        <v>89</v>
      </c>
      <c r="F8562" t="s">
        <v>99</v>
      </c>
      <c r="G8562" t="s">
        <v>8</v>
      </c>
      <c r="H8562" t="s">
        <v>84</v>
      </c>
      <c r="I8562" s="2">
        <v>1</v>
      </c>
      <c r="J8562" t="s">
        <v>11</v>
      </c>
      <c r="K8562" s="21">
        <f>INDEX(LISTAS!$H:$Q,MATCH(BASE!H8562,LISTAS!$G:$G,0),MATCH(BASE!J8562,LISTAS!$H$3:$Q$3,0))*Tabela3[[#This Row],[QUANTIDADE]]</f>
        <v>16</v>
      </c>
      <c r="L8562" s="2" t="str">
        <f>TEXT(Tabela3[[#This Row],[DATA]],"MM")</f>
        <v>06</v>
      </c>
      <c r="M8562" s="2">
        <f>WEEKNUM(Tabela3[[#This Row],[DATA]])</f>
        <v>24</v>
      </c>
      <c r="N8562" s="18">
        <f>YEAR(Tabela3[[#This Row],[DATA]])</f>
        <v>2023</v>
      </c>
    </row>
    <row r="8563" spans="2:14">
      <c r="B8563" s="1">
        <v>45092</v>
      </c>
      <c r="C8563">
        <v>15826</v>
      </c>
      <c r="D8563">
        <f>COUNTIF(C$4:C8563,Tabela3[[#This Row],[COMANDA]])</f>
        <v>1</v>
      </c>
      <c r="E8563" t="s">
        <v>90</v>
      </c>
      <c r="F8563" t="s">
        <v>99</v>
      </c>
      <c r="G8563" t="s">
        <v>8</v>
      </c>
      <c r="H8563" t="s">
        <v>39</v>
      </c>
      <c r="I8563" s="2">
        <v>1</v>
      </c>
      <c r="J8563" t="s">
        <v>11</v>
      </c>
      <c r="K8563" s="21">
        <f>INDEX(LISTAS!$H:$Q,MATCH(BASE!H8563,LISTAS!$G:$G,0),MATCH(BASE!J8563,LISTAS!$H$3:$Q$3,0))*Tabela3[[#This Row],[QUANTIDADE]]</f>
        <v>12</v>
      </c>
      <c r="L8563" s="2" t="str">
        <f>TEXT(Tabela3[[#This Row],[DATA]],"MM")</f>
        <v>06</v>
      </c>
      <c r="M8563" s="2">
        <f>WEEKNUM(Tabela3[[#This Row],[DATA]])</f>
        <v>24</v>
      </c>
      <c r="N8563" s="18">
        <f>YEAR(Tabela3[[#This Row],[DATA]])</f>
        <v>2023</v>
      </c>
    </row>
    <row r="8564" spans="2:14">
      <c r="B8564" s="1">
        <v>45092</v>
      </c>
      <c r="C8564">
        <v>15826</v>
      </c>
      <c r="D8564">
        <f>COUNTIF(C$4:C8564,Tabela3[[#This Row],[COMANDA]])</f>
        <v>2</v>
      </c>
      <c r="E8564" t="s">
        <v>90</v>
      </c>
      <c r="F8564" t="s">
        <v>99</v>
      </c>
      <c r="G8564" t="s">
        <v>61</v>
      </c>
      <c r="H8564" t="s">
        <v>166</v>
      </c>
      <c r="I8564" s="2">
        <v>1</v>
      </c>
      <c r="J8564" t="s">
        <v>11</v>
      </c>
      <c r="K8564" s="21">
        <f>INDEX(LISTAS!$H:$Q,MATCH(BASE!H8564,LISTAS!$G:$G,0),MATCH(BASE!J8564,LISTAS!$H$3:$Q$3,0))*Tabela3[[#This Row],[QUANTIDADE]]</f>
        <v>8</v>
      </c>
      <c r="L8564" s="2" t="str">
        <f>TEXT(Tabela3[[#This Row],[DATA]],"MM")</f>
        <v>06</v>
      </c>
      <c r="M8564" s="2">
        <f>WEEKNUM(Tabela3[[#This Row],[DATA]])</f>
        <v>24</v>
      </c>
      <c r="N8564" s="18">
        <f>YEAR(Tabela3[[#This Row],[DATA]])</f>
        <v>2023</v>
      </c>
    </row>
    <row r="8565" spans="2:14">
      <c r="B8565" s="1">
        <v>45092</v>
      </c>
      <c r="C8565">
        <v>15827</v>
      </c>
      <c r="D8565">
        <f>COUNTIF(C$4:C8565,Tabela3[[#This Row],[COMANDA]])</f>
        <v>1</v>
      </c>
      <c r="E8565" t="s">
        <v>90</v>
      </c>
      <c r="F8565" t="s">
        <v>98</v>
      </c>
      <c r="G8565" t="s">
        <v>8</v>
      </c>
      <c r="H8565" t="s">
        <v>202</v>
      </c>
      <c r="I8565" s="2">
        <v>1</v>
      </c>
      <c r="J8565" t="s">
        <v>11</v>
      </c>
      <c r="K8565" s="21">
        <f>INDEX(LISTAS!$H:$Q,MATCH(BASE!H8565,LISTAS!$G:$G,0),MATCH(BASE!J8565,LISTAS!$H$3:$Q$3,0))*Tabela3[[#This Row],[QUANTIDADE]]</f>
        <v>20</v>
      </c>
      <c r="L8565" s="2" t="str">
        <f>TEXT(Tabela3[[#This Row],[DATA]],"MM")</f>
        <v>06</v>
      </c>
      <c r="M8565" s="2">
        <f>WEEKNUM(Tabela3[[#This Row],[DATA]])</f>
        <v>24</v>
      </c>
      <c r="N8565" s="18">
        <f>YEAR(Tabela3[[#This Row],[DATA]])</f>
        <v>2023</v>
      </c>
    </row>
    <row r="8566" spans="2:14">
      <c r="B8566" s="1">
        <v>45093</v>
      </c>
      <c r="C8566">
        <v>15830</v>
      </c>
      <c r="D8566">
        <f>COUNTIF(C$4:C8566,Tabela3[[#This Row],[COMANDA]])</f>
        <v>1</v>
      </c>
      <c r="E8566" t="s">
        <v>89</v>
      </c>
      <c r="F8566" t="s">
        <v>556</v>
      </c>
      <c r="G8566" t="s">
        <v>8</v>
      </c>
      <c r="H8566" t="s">
        <v>47</v>
      </c>
      <c r="I8566" s="2">
        <v>1</v>
      </c>
      <c r="J8566" t="s">
        <v>11</v>
      </c>
      <c r="K8566" s="21">
        <f>INDEX(LISTAS!$H:$Q,MATCH(BASE!H8566,LISTAS!$G:$G,0),MATCH(BASE!J8566,LISTAS!$H$3:$Q$3,0))*Tabela3[[#This Row],[QUANTIDADE]]</f>
        <v>16</v>
      </c>
      <c r="L8566" s="2" t="str">
        <f>TEXT(Tabela3[[#This Row],[DATA]],"MM")</f>
        <v>06</v>
      </c>
      <c r="M8566" s="2">
        <f>WEEKNUM(Tabela3[[#This Row],[DATA]])</f>
        <v>24</v>
      </c>
      <c r="N8566" s="18">
        <f>YEAR(Tabela3[[#This Row],[DATA]])</f>
        <v>2023</v>
      </c>
    </row>
    <row r="8567" spans="2:14">
      <c r="B8567" s="1">
        <v>45093</v>
      </c>
      <c r="C8567">
        <v>15830</v>
      </c>
      <c r="D8567">
        <f>COUNTIF(C$4:C8567,Tabela3[[#This Row],[COMANDA]])</f>
        <v>2</v>
      </c>
      <c r="E8567" t="s">
        <v>89</v>
      </c>
      <c r="F8567" t="s">
        <v>556</v>
      </c>
      <c r="G8567" t="s">
        <v>9</v>
      </c>
      <c r="H8567" t="s">
        <v>132</v>
      </c>
      <c r="I8567" s="2">
        <v>1</v>
      </c>
      <c r="J8567" t="s">
        <v>11</v>
      </c>
      <c r="K8567" s="21">
        <f>INDEX(LISTAS!$H:$Q,MATCH(BASE!H8567,LISTAS!$G:$G,0),MATCH(BASE!J8567,LISTAS!$H$3:$Q$3,0))*Tabela3[[#This Row],[QUANTIDADE]]</f>
        <v>3</v>
      </c>
      <c r="L8567" s="2" t="str">
        <f>TEXT(Tabela3[[#This Row],[DATA]],"MM")</f>
        <v>06</v>
      </c>
      <c r="M8567" s="2">
        <f>WEEKNUM(Tabela3[[#This Row],[DATA]])</f>
        <v>24</v>
      </c>
      <c r="N8567" s="18">
        <f>YEAR(Tabela3[[#This Row],[DATA]])</f>
        <v>2023</v>
      </c>
    </row>
    <row r="8568" spans="2:14">
      <c r="B8568" s="1">
        <v>45093</v>
      </c>
      <c r="C8568">
        <v>15831</v>
      </c>
      <c r="D8568">
        <f>COUNTIF(C$4:C8568,Tabela3[[#This Row],[COMANDA]])</f>
        <v>1</v>
      </c>
      <c r="E8568" t="s">
        <v>90</v>
      </c>
      <c r="F8568" t="s">
        <v>98</v>
      </c>
      <c r="G8568" t="s">
        <v>8</v>
      </c>
      <c r="H8568" t="s">
        <v>47</v>
      </c>
      <c r="I8568" s="2">
        <v>1</v>
      </c>
      <c r="J8568" t="s">
        <v>11</v>
      </c>
      <c r="K8568" s="21">
        <f>INDEX(LISTAS!$H:$Q,MATCH(BASE!H8568,LISTAS!$G:$G,0),MATCH(BASE!J8568,LISTAS!$H$3:$Q$3,0))*Tabela3[[#This Row],[QUANTIDADE]]</f>
        <v>16</v>
      </c>
      <c r="L8568" s="2" t="str">
        <f>TEXT(Tabela3[[#This Row],[DATA]],"MM")</f>
        <v>06</v>
      </c>
      <c r="M8568" s="2">
        <f>WEEKNUM(Tabela3[[#This Row],[DATA]])</f>
        <v>24</v>
      </c>
      <c r="N8568" s="18">
        <f>YEAR(Tabela3[[#This Row],[DATA]])</f>
        <v>2023</v>
      </c>
    </row>
    <row r="8569" spans="2:14">
      <c r="B8569" s="1">
        <v>45093</v>
      </c>
      <c r="C8569">
        <v>15832</v>
      </c>
      <c r="D8569">
        <f>COUNTIF(C$4:C8569,Tabela3[[#This Row],[COMANDA]])</f>
        <v>1</v>
      </c>
      <c r="E8569" t="s">
        <v>90</v>
      </c>
      <c r="F8569" t="s">
        <v>98</v>
      </c>
      <c r="G8569" t="s">
        <v>8</v>
      </c>
      <c r="H8569" t="s">
        <v>204</v>
      </c>
      <c r="I8569" s="2">
        <v>2</v>
      </c>
      <c r="J8569" t="s">
        <v>11</v>
      </c>
      <c r="K8569" s="21">
        <f>INDEX(LISTAS!$H:$Q,MATCH(BASE!H8569,LISTAS!$G:$G,0),MATCH(BASE!J8569,LISTAS!$H$3:$Q$3,0))*Tabela3[[#This Row],[QUANTIDADE]]</f>
        <v>36</v>
      </c>
      <c r="L8569" s="2" t="str">
        <f>TEXT(Tabela3[[#This Row],[DATA]],"MM")</f>
        <v>06</v>
      </c>
      <c r="M8569" s="2">
        <f>WEEKNUM(Tabela3[[#This Row],[DATA]])</f>
        <v>24</v>
      </c>
      <c r="N8569" s="18">
        <f>YEAR(Tabela3[[#This Row],[DATA]])</f>
        <v>2023</v>
      </c>
    </row>
    <row r="8570" spans="2:14">
      <c r="B8570" s="1">
        <v>45093</v>
      </c>
      <c r="C8570">
        <v>15832</v>
      </c>
      <c r="D8570">
        <f>COUNTIF(C$4:C8570,Tabela3[[#This Row],[COMANDA]])</f>
        <v>2</v>
      </c>
      <c r="E8570" t="s">
        <v>90</v>
      </c>
      <c r="F8570" t="s">
        <v>98</v>
      </c>
      <c r="G8570" t="s">
        <v>8</v>
      </c>
      <c r="H8570" t="s">
        <v>84</v>
      </c>
      <c r="I8570" s="2">
        <v>1</v>
      </c>
      <c r="J8570" t="s">
        <v>11</v>
      </c>
      <c r="K8570" s="21">
        <f>INDEX(LISTAS!$H:$Q,MATCH(BASE!H8570,LISTAS!$G:$G,0),MATCH(BASE!J8570,LISTAS!$H$3:$Q$3,0))*Tabela3[[#This Row],[QUANTIDADE]]</f>
        <v>16</v>
      </c>
      <c r="L8570" s="2" t="str">
        <f>TEXT(Tabela3[[#This Row],[DATA]],"MM")</f>
        <v>06</v>
      </c>
      <c r="M8570" s="2">
        <f>WEEKNUM(Tabela3[[#This Row],[DATA]])</f>
        <v>24</v>
      </c>
      <c r="N8570" s="18">
        <f>YEAR(Tabela3[[#This Row],[DATA]])</f>
        <v>2023</v>
      </c>
    </row>
    <row r="8571" spans="2:14">
      <c r="B8571" s="1">
        <v>45093</v>
      </c>
      <c r="C8571">
        <v>15833</v>
      </c>
      <c r="D8571">
        <f>COUNTIF(C$4:C8571,Tabela3[[#This Row],[COMANDA]])</f>
        <v>1</v>
      </c>
      <c r="E8571" t="s">
        <v>90</v>
      </c>
      <c r="F8571" t="s">
        <v>98</v>
      </c>
      <c r="G8571" t="s">
        <v>8</v>
      </c>
      <c r="H8571" t="s">
        <v>204</v>
      </c>
      <c r="I8571" s="2">
        <v>2</v>
      </c>
      <c r="J8571" t="s">
        <v>11</v>
      </c>
      <c r="K8571" s="21">
        <f>INDEX(LISTAS!$H:$Q,MATCH(BASE!H8571,LISTAS!$G:$G,0),MATCH(BASE!J8571,LISTAS!$H$3:$Q$3,0))*Tabela3[[#This Row],[QUANTIDADE]]</f>
        <v>36</v>
      </c>
      <c r="L8571" s="2" t="str">
        <f>TEXT(Tabela3[[#This Row],[DATA]],"MM")</f>
        <v>06</v>
      </c>
      <c r="M8571" s="2">
        <f>WEEKNUM(Tabela3[[#This Row],[DATA]])</f>
        <v>24</v>
      </c>
      <c r="N8571" s="18">
        <f>YEAR(Tabela3[[#This Row],[DATA]])</f>
        <v>2023</v>
      </c>
    </row>
    <row r="8572" spans="2:14">
      <c r="B8572" s="1">
        <v>45093</v>
      </c>
      <c r="C8572">
        <v>15833</v>
      </c>
      <c r="D8572">
        <f>COUNTIF(C$4:C8572,Tabela3[[#This Row],[COMANDA]])</f>
        <v>2</v>
      </c>
      <c r="E8572" t="s">
        <v>90</v>
      </c>
      <c r="F8572" t="s">
        <v>98</v>
      </c>
      <c r="G8572" t="s">
        <v>8</v>
      </c>
      <c r="H8572" t="s">
        <v>47</v>
      </c>
      <c r="I8572" s="2">
        <v>1</v>
      </c>
      <c r="J8572" t="s">
        <v>11</v>
      </c>
      <c r="K8572" s="21">
        <f>INDEX(LISTAS!$H:$Q,MATCH(BASE!H8572,LISTAS!$G:$G,0),MATCH(BASE!J8572,LISTAS!$H$3:$Q$3,0))*Tabela3[[#This Row],[QUANTIDADE]]</f>
        <v>16</v>
      </c>
      <c r="L8572" s="2" t="str">
        <f>TEXT(Tabela3[[#This Row],[DATA]],"MM")</f>
        <v>06</v>
      </c>
      <c r="M8572" s="2">
        <f>WEEKNUM(Tabela3[[#This Row],[DATA]])</f>
        <v>24</v>
      </c>
      <c r="N8572" s="18">
        <f>YEAR(Tabela3[[#This Row],[DATA]])</f>
        <v>2023</v>
      </c>
    </row>
    <row r="8573" spans="2:14">
      <c r="B8573" s="1">
        <v>45093</v>
      </c>
      <c r="C8573">
        <v>15834</v>
      </c>
      <c r="D8573">
        <f>COUNTIF(C$4:C8573,Tabela3[[#This Row],[COMANDA]])</f>
        <v>1</v>
      </c>
      <c r="E8573" t="s">
        <v>90</v>
      </c>
      <c r="F8573" t="s">
        <v>100</v>
      </c>
      <c r="G8573" t="s">
        <v>8</v>
      </c>
      <c r="H8573" t="s">
        <v>47</v>
      </c>
      <c r="I8573" s="2">
        <v>1</v>
      </c>
      <c r="J8573" t="s">
        <v>11</v>
      </c>
      <c r="K8573" s="21">
        <f>INDEX(LISTAS!$H:$Q,MATCH(BASE!H8573,LISTAS!$G:$G,0),MATCH(BASE!J8573,LISTAS!$H$3:$Q$3,0))*Tabela3[[#This Row],[QUANTIDADE]]</f>
        <v>16</v>
      </c>
      <c r="L8573" s="2" t="str">
        <f>TEXT(Tabela3[[#This Row],[DATA]],"MM")</f>
        <v>06</v>
      </c>
      <c r="M8573" s="2">
        <f>WEEKNUM(Tabela3[[#This Row],[DATA]])</f>
        <v>24</v>
      </c>
      <c r="N8573" s="18">
        <f>YEAR(Tabela3[[#This Row],[DATA]])</f>
        <v>2023</v>
      </c>
    </row>
    <row r="8574" spans="2:14">
      <c r="B8574" s="1">
        <v>45093</v>
      </c>
      <c r="C8574">
        <v>15834</v>
      </c>
      <c r="D8574">
        <f>COUNTIF(C$4:C8574,Tabela3[[#This Row],[COMANDA]])</f>
        <v>2</v>
      </c>
      <c r="E8574" t="s">
        <v>90</v>
      </c>
      <c r="F8574" t="s">
        <v>100</v>
      </c>
      <c r="G8574" t="s">
        <v>9</v>
      </c>
      <c r="H8574" t="s">
        <v>208</v>
      </c>
      <c r="I8574" s="2">
        <v>1</v>
      </c>
      <c r="J8574" t="s">
        <v>11</v>
      </c>
      <c r="K8574" s="21">
        <f>INDEX(LISTAS!$H:$Q,MATCH(BASE!H8574,LISTAS!$G:$G,0),MATCH(BASE!J8574,LISTAS!$H$3:$Q$3,0))*Tabela3[[#This Row],[QUANTIDADE]]</f>
        <v>4</v>
      </c>
      <c r="L8574" s="2" t="str">
        <f>TEXT(Tabela3[[#This Row],[DATA]],"MM")</f>
        <v>06</v>
      </c>
      <c r="M8574" s="2">
        <f>WEEKNUM(Tabela3[[#This Row],[DATA]])</f>
        <v>24</v>
      </c>
      <c r="N8574" s="18">
        <f>YEAR(Tabela3[[#This Row],[DATA]])</f>
        <v>2023</v>
      </c>
    </row>
    <row r="8575" spans="2:14">
      <c r="B8575" s="1">
        <v>45093</v>
      </c>
      <c r="C8575">
        <v>15835</v>
      </c>
      <c r="D8575">
        <f>COUNTIF(C$4:C8575,Tabela3[[#This Row],[COMANDA]])</f>
        <v>1</v>
      </c>
      <c r="E8575" t="s">
        <v>90</v>
      </c>
      <c r="F8575" t="s">
        <v>99</v>
      </c>
      <c r="G8575" t="s">
        <v>8</v>
      </c>
      <c r="H8575" t="s">
        <v>42</v>
      </c>
      <c r="I8575" s="2">
        <v>1</v>
      </c>
      <c r="J8575" t="s">
        <v>11</v>
      </c>
      <c r="K8575" s="21">
        <f>INDEX(LISTAS!$H:$Q,MATCH(BASE!H8575,LISTAS!$G:$G,0),MATCH(BASE!J8575,LISTAS!$H$3:$Q$3,0))*Tabela3[[#This Row],[QUANTIDADE]]</f>
        <v>16</v>
      </c>
      <c r="L8575" s="2" t="str">
        <f>TEXT(Tabela3[[#This Row],[DATA]],"MM")</f>
        <v>06</v>
      </c>
      <c r="M8575" s="2">
        <f>WEEKNUM(Tabela3[[#This Row],[DATA]])</f>
        <v>24</v>
      </c>
      <c r="N8575" s="18">
        <f>YEAR(Tabela3[[#This Row],[DATA]])</f>
        <v>2023</v>
      </c>
    </row>
    <row r="8576" spans="2:14">
      <c r="B8576" s="1">
        <v>45093</v>
      </c>
      <c r="C8576">
        <v>15836</v>
      </c>
      <c r="D8576">
        <f>COUNTIF(C$4:C8576,Tabela3[[#This Row],[COMANDA]])</f>
        <v>1</v>
      </c>
      <c r="E8576" t="s">
        <v>90</v>
      </c>
      <c r="F8576" t="s">
        <v>98</v>
      </c>
      <c r="G8576" t="s">
        <v>8</v>
      </c>
      <c r="H8576" t="s">
        <v>84</v>
      </c>
      <c r="I8576" s="2">
        <v>1</v>
      </c>
      <c r="J8576" t="s">
        <v>11</v>
      </c>
      <c r="K8576" s="21">
        <f>INDEX(LISTAS!$H:$Q,MATCH(BASE!H8576,LISTAS!$G:$G,0),MATCH(BASE!J8576,LISTAS!$H$3:$Q$3,0))*Tabela3[[#This Row],[QUANTIDADE]]</f>
        <v>16</v>
      </c>
      <c r="L8576" s="2" t="str">
        <f>TEXT(Tabela3[[#This Row],[DATA]],"MM")</f>
        <v>06</v>
      </c>
      <c r="M8576" s="2">
        <f>WEEKNUM(Tabela3[[#This Row],[DATA]])</f>
        <v>24</v>
      </c>
      <c r="N8576" s="18">
        <f>YEAR(Tabela3[[#This Row],[DATA]])</f>
        <v>2023</v>
      </c>
    </row>
    <row r="8577" spans="2:14">
      <c r="B8577" s="1">
        <v>45093</v>
      </c>
      <c r="C8577">
        <v>15836</v>
      </c>
      <c r="D8577">
        <f>COUNTIF(C$4:C8577,Tabela3[[#This Row],[COMANDA]])</f>
        <v>2</v>
      </c>
      <c r="E8577" t="s">
        <v>90</v>
      </c>
      <c r="F8577" t="s">
        <v>98</v>
      </c>
      <c r="G8577" t="s">
        <v>9</v>
      </c>
      <c r="H8577" t="s">
        <v>138</v>
      </c>
      <c r="I8577" s="2">
        <v>1</v>
      </c>
      <c r="J8577" t="s">
        <v>11</v>
      </c>
      <c r="K8577" s="21">
        <f>INDEX(LISTAS!$H:$Q,MATCH(BASE!H8577,LISTAS!$G:$G,0),MATCH(BASE!J8577,LISTAS!$H$3:$Q$3,0))*Tabela3[[#This Row],[QUANTIDADE]]</f>
        <v>4</v>
      </c>
      <c r="L8577" s="2" t="str">
        <f>TEXT(Tabela3[[#This Row],[DATA]],"MM")</f>
        <v>06</v>
      </c>
      <c r="M8577" s="2">
        <f>WEEKNUM(Tabela3[[#This Row],[DATA]])</f>
        <v>24</v>
      </c>
      <c r="N8577" s="18">
        <f>YEAR(Tabela3[[#This Row],[DATA]])</f>
        <v>2023</v>
      </c>
    </row>
    <row r="8578" spans="2:14">
      <c r="B8578" s="1">
        <v>45093</v>
      </c>
      <c r="C8578">
        <v>15839</v>
      </c>
      <c r="D8578">
        <f>COUNTIF(C$4:C8578,Tabela3[[#This Row],[COMANDA]])</f>
        <v>1</v>
      </c>
      <c r="E8578" t="s">
        <v>90</v>
      </c>
      <c r="F8578" t="s">
        <v>99</v>
      </c>
      <c r="G8578" t="s">
        <v>8</v>
      </c>
      <c r="H8578" t="s">
        <v>47</v>
      </c>
      <c r="I8578" s="2">
        <v>1</v>
      </c>
      <c r="J8578" t="s">
        <v>11</v>
      </c>
      <c r="K8578" s="21">
        <f>INDEX(LISTAS!$H:$Q,MATCH(BASE!H8578,LISTAS!$G:$G,0),MATCH(BASE!J8578,LISTAS!$H$3:$Q$3,0))*Tabela3[[#This Row],[QUANTIDADE]]</f>
        <v>16</v>
      </c>
      <c r="L8578" s="2" t="str">
        <f>TEXT(Tabela3[[#This Row],[DATA]],"MM")</f>
        <v>06</v>
      </c>
      <c r="M8578" s="2">
        <f>WEEKNUM(Tabela3[[#This Row],[DATA]])</f>
        <v>24</v>
      </c>
      <c r="N8578" s="18">
        <f>YEAR(Tabela3[[#This Row],[DATA]])</f>
        <v>2023</v>
      </c>
    </row>
    <row r="8579" spans="2:14">
      <c r="B8579" s="1">
        <v>45093</v>
      </c>
      <c r="C8579">
        <v>15838</v>
      </c>
      <c r="D8579">
        <f>COUNTIF(C$4:C8579,Tabela3[[#This Row],[COMANDA]])</f>
        <v>1</v>
      </c>
      <c r="E8579" t="s">
        <v>90</v>
      </c>
      <c r="F8579" t="s">
        <v>100</v>
      </c>
      <c r="G8579" t="s">
        <v>8</v>
      </c>
      <c r="H8579" t="s">
        <v>204</v>
      </c>
      <c r="I8579" s="2">
        <v>1</v>
      </c>
      <c r="J8579" t="s">
        <v>11</v>
      </c>
      <c r="K8579" s="21">
        <f>INDEX(LISTAS!$H:$Q,MATCH(BASE!H8579,LISTAS!$G:$G,0),MATCH(BASE!J8579,LISTAS!$H$3:$Q$3,0))*Tabela3[[#This Row],[QUANTIDADE]]</f>
        <v>18</v>
      </c>
      <c r="L8579" s="2" t="str">
        <f>TEXT(Tabela3[[#This Row],[DATA]],"MM")</f>
        <v>06</v>
      </c>
      <c r="M8579" s="2">
        <f>WEEKNUM(Tabela3[[#This Row],[DATA]])</f>
        <v>24</v>
      </c>
      <c r="N8579" s="18">
        <f>YEAR(Tabela3[[#This Row],[DATA]])</f>
        <v>2023</v>
      </c>
    </row>
    <row r="8580" spans="2:14">
      <c r="B8580" s="1">
        <v>45093</v>
      </c>
      <c r="C8580">
        <v>15837</v>
      </c>
      <c r="D8580">
        <f>COUNTIF(C$4:C8580,Tabela3[[#This Row],[COMANDA]])</f>
        <v>1</v>
      </c>
      <c r="E8580" t="s">
        <v>90</v>
      </c>
      <c r="F8580" t="s">
        <v>98</v>
      </c>
      <c r="G8580" t="s">
        <v>8</v>
      </c>
      <c r="H8580" t="s">
        <v>204</v>
      </c>
      <c r="I8580" s="2">
        <v>1</v>
      </c>
      <c r="J8580" t="s">
        <v>11</v>
      </c>
      <c r="K8580" s="21">
        <f>INDEX(LISTAS!$H:$Q,MATCH(BASE!H8580,LISTAS!$G:$G,0),MATCH(BASE!J8580,LISTAS!$H$3:$Q$3,0))*Tabela3[[#This Row],[QUANTIDADE]]</f>
        <v>18</v>
      </c>
      <c r="L8580" s="2" t="str">
        <f>TEXT(Tabela3[[#This Row],[DATA]],"MM")</f>
        <v>06</v>
      </c>
      <c r="M8580" s="2">
        <f>WEEKNUM(Tabela3[[#This Row],[DATA]])</f>
        <v>24</v>
      </c>
      <c r="N8580" s="18">
        <f>YEAR(Tabela3[[#This Row],[DATA]])</f>
        <v>2023</v>
      </c>
    </row>
    <row r="8581" spans="2:14">
      <c r="B8581" s="1">
        <v>45093</v>
      </c>
      <c r="C8581">
        <v>15829</v>
      </c>
      <c r="D8581">
        <f>COUNTIF(C$4:C8581,Tabela3[[#This Row],[COMANDA]])</f>
        <v>1</v>
      </c>
      <c r="E8581" t="s">
        <v>90</v>
      </c>
      <c r="F8581" t="s">
        <v>98</v>
      </c>
      <c r="G8581" t="s">
        <v>8</v>
      </c>
      <c r="H8581" t="s">
        <v>47</v>
      </c>
      <c r="I8581" s="2">
        <v>1</v>
      </c>
      <c r="J8581" t="s">
        <v>11</v>
      </c>
      <c r="K8581" s="21">
        <f>INDEX(LISTAS!$H:$Q,MATCH(BASE!H8581,LISTAS!$G:$G,0),MATCH(BASE!J8581,LISTAS!$H$3:$Q$3,0))*Tabela3[[#This Row],[QUANTIDADE]]</f>
        <v>16</v>
      </c>
      <c r="L8581" s="2" t="str">
        <f>TEXT(Tabela3[[#This Row],[DATA]],"MM")</f>
        <v>06</v>
      </c>
      <c r="M8581" s="2">
        <f>WEEKNUM(Tabela3[[#This Row],[DATA]])</f>
        <v>24</v>
      </c>
      <c r="N8581" s="18">
        <f>YEAR(Tabela3[[#This Row],[DATA]])</f>
        <v>2023</v>
      </c>
    </row>
    <row r="8582" spans="2:14">
      <c r="B8582" s="1">
        <v>45093</v>
      </c>
      <c r="C8582">
        <v>15829</v>
      </c>
      <c r="D8582">
        <f>COUNTIF(C$4:C8582,Tabela3[[#This Row],[COMANDA]])</f>
        <v>2</v>
      </c>
      <c r="E8582" t="s">
        <v>90</v>
      </c>
      <c r="F8582" t="s">
        <v>98</v>
      </c>
      <c r="G8582" t="s">
        <v>9</v>
      </c>
      <c r="H8582" t="s">
        <v>51</v>
      </c>
      <c r="I8582" s="2">
        <v>1</v>
      </c>
      <c r="J8582" t="s">
        <v>11</v>
      </c>
      <c r="K8582" s="21">
        <f>INDEX(LISTAS!$H:$Q,MATCH(BASE!H8582,LISTAS!$G:$G,0),MATCH(BASE!J8582,LISTAS!$H$3:$Q$3,0))*Tabela3[[#This Row],[QUANTIDADE]]</f>
        <v>10</v>
      </c>
      <c r="L8582" s="2" t="str">
        <f>TEXT(Tabela3[[#This Row],[DATA]],"MM")</f>
        <v>06</v>
      </c>
      <c r="M8582" s="2">
        <f>WEEKNUM(Tabela3[[#This Row],[DATA]])</f>
        <v>24</v>
      </c>
      <c r="N8582" s="18">
        <f>YEAR(Tabela3[[#This Row],[DATA]])</f>
        <v>2023</v>
      </c>
    </row>
    <row r="8583" spans="2:14">
      <c r="B8583" s="1">
        <v>45093</v>
      </c>
      <c r="C8583">
        <v>15840</v>
      </c>
      <c r="D8583">
        <f>COUNTIF(C$4:C8583,Tabela3[[#This Row],[COMANDA]])</f>
        <v>1</v>
      </c>
      <c r="E8583" t="s">
        <v>89</v>
      </c>
      <c r="F8583" t="s">
        <v>99</v>
      </c>
      <c r="G8583" t="s">
        <v>8</v>
      </c>
      <c r="H8583" t="s">
        <v>47</v>
      </c>
      <c r="I8583" s="2">
        <v>4</v>
      </c>
      <c r="J8583" t="s">
        <v>11</v>
      </c>
      <c r="K8583" s="21">
        <f>INDEX(LISTAS!$H:$Q,MATCH(BASE!H8583,LISTAS!$G:$G,0),MATCH(BASE!J8583,LISTAS!$H$3:$Q$3,0))*Tabela3[[#This Row],[QUANTIDADE]]</f>
        <v>64</v>
      </c>
      <c r="L8583" s="2" t="str">
        <f>TEXT(Tabela3[[#This Row],[DATA]],"MM")</f>
        <v>06</v>
      </c>
      <c r="M8583" s="2">
        <f>WEEKNUM(Tabela3[[#This Row],[DATA]])</f>
        <v>24</v>
      </c>
      <c r="N8583" s="18">
        <f>YEAR(Tabela3[[#This Row],[DATA]])</f>
        <v>2023</v>
      </c>
    </row>
    <row r="8584" spans="2:14">
      <c r="B8584" s="1">
        <v>45093</v>
      </c>
      <c r="C8584">
        <v>15841</v>
      </c>
      <c r="D8584">
        <f>COUNTIF(C$4:C8584,Tabela3[[#This Row],[COMANDA]])</f>
        <v>1</v>
      </c>
      <c r="E8584" t="s">
        <v>90</v>
      </c>
      <c r="F8584" t="s">
        <v>99</v>
      </c>
      <c r="G8584" t="s">
        <v>8</v>
      </c>
      <c r="H8584" t="s">
        <v>202</v>
      </c>
      <c r="I8584" s="2">
        <v>1</v>
      </c>
      <c r="J8584" t="s">
        <v>11</v>
      </c>
      <c r="K8584" s="21">
        <f>INDEX(LISTAS!$H:$Q,MATCH(BASE!H8584,LISTAS!$G:$G,0),MATCH(BASE!J8584,LISTAS!$H$3:$Q$3,0))*Tabela3[[#This Row],[QUANTIDADE]]</f>
        <v>20</v>
      </c>
      <c r="L8584" s="2" t="str">
        <f>TEXT(Tabela3[[#This Row],[DATA]],"MM")</f>
        <v>06</v>
      </c>
      <c r="M8584" s="2">
        <f>WEEKNUM(Tabela3[[#This Row],[DATA]])</f>
        <v>24</v>
      </c>
      <c r="N8584" s="18">
        <f>YEAR(Tabela3[[#This Row],[DATA]])</f>
        <v>2023</v>
      </c>
    </row>
    <row r="8585" spans="2:14">
      <c r="B8585" s="1">
        <v>45093</v>
      </c>
      <c r="C8585">
        <v>15841</v>
      </c>
      <c r="D8585">
        <f>COUNTIF(C$4:C8585,Tabela3[[#This Row],[COMANDA]])</f>
        <v>2</v>
      </c>
      <c r="E8585" t="s">
        <v>90</v>
      </c>
      <c r="F8585" t="s">
        <v>99</v>
      </c>
      <c r="G8585" t="s">
        <v>9</v>
      </c>
      <c r="H8585" t="s">
        <v>58</v>
      </c>
      <c r="I8585" s="2">
        <v>1</v>
      </c>
      <c r="J8585" t="s">
        <v>11</v>
      </c>
      <c r="K8585" s="21">
        <f>INDEX(LISTAS!$H:$Q,MATCH(BASE!H8585,LISTAS!$G:$G,0),MATCH(BASE!J8585,LISTAS!$H$3:$Q$3,0))*Tabela3[[#This Row],[QUANTIDADE]]</f>
        <v>5</v>
      </c>
      <c r="L8585" s="2" t="str">
        <f>TEXT(Tabela3[[#This Row],[DATA]],"MM")</f>
        <v>06</v>
      </c>
      <c r="M8585" s="2">
        <f>WEEKNUM(Tabela3[[#This Row],[DATA]])</f>
        <v>24</v>
      </c>
      <c r="N8585" s="18">
        <f>YEAR(Tabela3[[#This Row],[DATA]])</f>
        <v>2023</v>
      </c>
    </row>
    <row r="8586" spans="2:14">
      <c r="B8586" s="1">
        <v>45093</v>
      </c>
      <c r="C8586">
        <v>15842</v>
      </c>
      <c r="D8586">
        <f>COUNTIF(C$4:C8586,Tabela3[[#This Row],[COMANDA]])</f>
        <v>1</v>
      </c>
      <c r="E8586" t="s">
        <v>90</v>
      </c>
      <c r="F8586" t="s">
        <v>99</v>
      </c>
      <c r="G8586" t="s">
        <v>8</v>
      </c>
      <c r="H8586" t="s">
        <v>206</v>
      </c>
      <c r="I8586" s="2">
        <v>1</v>
      </c>
      <c r="J8586" t="s">
        <v>11</v>
      </c>
      <c r="K8586" s="21">
        <f>INDEX(LISTAS!$H:$Q,MATCH(BASE!H8586,LISTAS!$G:$G,0),MATCH(BASE!J8586,LISTAS!$H$3:$Q$3,0))*Tabela3[[#This Row],[QUANTIDADE]]</f>
        <v>18</v>
      </c>
      <c r="L8586" s="2" t="str">
        <f>TEXT(Tabela3[[#This Row],[DATA]],"MM")</f>
        <v>06</v>
      </c>
      <c r="M8586" s="2">
        <f>WEEKNUM(Tabela3[[#This Row],[DATA]])</f>
        <v>24</v>
      </c>
      <c r="N8586" s="18">
        <f>YEAR(Tabela3[[#This Row],[DATA]])</f>
        <v>2023</v>
      </c>
    </row>
    <row r="8587" spans="2:14">
      <c r="B8587" s="1">
        <v>45093</v>
      </c>
      <c r="C8587">
        <v>15843</v>
      </c>
      <c r="D8587">
        <f>COUNTIF(C$4:C8587,Tabela3[[#This Row],[COMANDA]])</f>
        <v>1</v>
      </c>
      <c r="E8587" t="s">
        <v>90</v>
      </c>
      <c r="F8587" t="s">
        <v>98</v>
      </c>
      <c r="G8587" t="s">
        <v>8</v>
      </c>
      <c r="H8587" t="s">
        <v>47</v>
      </c>
      <c r="I8587" s="2">
        <v>1</v>
      </c>
      <c r="J8587" t="s">
        <v>11</v>
      </c>
      <c r="K8587" s="21">
        <f>INDEX(LISTAS!$H:$Q,MATCH(BASE!H8587,LISTAS!$G:$G,0),MATCH(BASE!J8587,LISTAS!$H$3:$Q$3,0))*Tabela3[[#This Row],[QUANTIDADE]]</f>
        <v>16</v>
      </c>
      <c r="L8587" s="2" t="str">
        <f>TEXT(Tabela3[[#This Row],[DATA]],"MM")</f>
        <v>06</v>
      </c>
      <c r="M8587" s="2">
        <f>WEEKNUM(Tabela3[[#This Row],[DATA]])</f>
        <v>24</v>
      </c>
      <c r="N8587" s="18">
        <f>YEAR(Tabela3[[#This Row],[DATA]])</f>
        <v>2023</v>
      </c>
    </row>
    <row r="8588" spans="2:14">
      <c r="B8588" s="1">
        <v>45093</v>
      </c>
      <c r="C8588">
        <v>15843</v>
      </c>
      <c r="D8588">
        <f>COUNTIF(C$4:C8588,Tabela3[[#This Row],[COMANDA]])</f>
        <v>2</v>
      </c>
      <c r="E8588" t="s">
        <v>90</v>
      </c>
      <c r="F8588" t="s">
        <v>98</v>
      </c>
      <c r="G8588" t="s">
        <v>9</v>
      </c>
      <c r="H8588" t="s">
        <v>521</v>
      </c>
      <c r="I8588" s="2">
        <v>1</v>
      </c>
      <c r="J8588" t="s">
        <v>11</v>
      </c>
      <c r="K8588" s="21">
        <f>INDEX(LISTAS!$H:$Q,MATCH(BASE!H8588,LISTAS!$G:$G,0),MATCH(BASE!J8588,LISTAS!$H$3:$Q$3,0))*Tabela3[[#This Row],[QUANTIDADE]]</f>
        <v>6</v>
      </c>
      <c r="L8588" s="2" t="str">
        <f>TEXT(Tabela3[[#This Row],[DATA]],"MM")</f>
        <v>06</v>
      </c>
      <c r="M8588" s="2">
        <f>WEEKNUM(Tabela3[[#This Row],[DATA]])</f>
        <v>24</v>
      </c>
      <c r="N8588" s="18">
        <f>YEAR(Tabela3[[#This Row],[DATA]])</f>
        <v>2023</v>
      </c>
    </row>
    <row r="8589" spans="2:14">
      <c r="B8589" s="1">
        <v>45093</v>
      </c>
      <c r="C8589">
        <v>15844</v>
      </c>
      <c r="D8589">
        <f>COUNTIF(C$4:C8589,Tabela3[[#This Row],[COMANDA]])</f>
        <v>1</v>
      </c>
      <c r="E8589" t="s">
        <v>90</v>
      </c>
      <c r="F8589" t="s">
        <v>99</v>
      </c>
      <c r="G8589" t="s">
        <v>8</v>
      </c>
      <c r="H8589" t="s">
        <v>202</v>
      </c>
      <c r="I8589" s="2">
        <v>1</v>
      </c>
      <c r="J8589" t="s">
        <v>11</v>
      </c>
      <c r="K8589" s="21">
        <f>INDEX(LISTAS!$H:$Q,MATCH(BASE!H8589,LISTAS!$G:$G,0),MATCH(BASE!J8589,LISTAS!$H$3:$Q$3,0))*Tabela3[[#This Row],[QUANTIDADE]]</f>
        <v>20</v>
      </c>
      <c r="L8589" s="2" t="str">
        <f>TEXT(Tabela3[[#This Row],[DATA]],"MM")</f>
        <v>06</v>
      </c>
      <c r="M8589" s="2">
        <f>WEEKNUM(Tabela3[[#This Row],[DATA]])</f>
        <v>24</v>
      </c>
      <c r="N8589" s="18">
        <f>YEAR(Tabela3[[#This Row],[DATA]])</f>
        <v>2023</v>
      </c>
    </row>
    <row r="8590" spans="2:14">
      <c r="B8590" s="1">
        <v>45093</v>
      </c>
      <c r="C8590">
        <v>15844</v>
      </c>
      <c r="D8590">
        <f>COUNTIF(C$4:C8590,Tabela3[[#This Row],[COMANDA]])</f>
        <v>2</v>
      </c>
      <c r="E8590" t="s">
        <v>90</v>
      </c>
      <c r="F8590" t="s">
        <v>99</v>
      </c>
      <c r="G8590" t="s">
        <v>10</v>
      </c>
      <c r="H8590" t="s">
        <v>111</v>
      </c>
      <c r="I8590" s="2">
        <v>1</v>
      </c>
      <c r="J8590" t="s">
        <v>11</v>
      </c>
      <c r="K8590" s="21">
        <f>INDEX(LISTAS!$H:$Q,MATCH(BASE!H8590,LISTAS!$G:$G,0),MATCH(BASE!J8590,LISTAS!$H$3:$Q$3,0))*Tabela3[[#This Row],[QUANTIDADE]]</f>
        <v>4</v>
      </c>
      <c r="L8590" s="2" t="str">
        <f>TEXT(Tabela3[[#This Row],[DATA]],"MM")</f>
        <v>06</v>
      </c>
      <c r="M8590" s="2">
        <f>WEEKNUM(Tabela3[[#This Row],[DATA]])</f>
        <v>24</v>
      </c>
      <c r="N8590" s="18">
        <f>YEAR(Tabela3[[#This Row],[DATA]])</f>
        <v>2023</v>
      </c>
    </row>
    <row r="8591" spans="2:14">
      <c r="B8591" s="1">
        <v>45093</v>
      </c>
      <c r="C8591">
        <v>15846</v>
      </c>
      <c r="D8591">
        <f>COUNTIF(C$4:C8591,Tabela3[[#This Row],[COMANDA]])</f>
        <v>1</v>
      </c>
      <c r="E8591" t="s">
        <v>90</v>
      </c>
      <c r="F8591" t="s">
        <v>98</v>
      </c>
      <c r="G8591" t="s">
        <v>8</v>
      </c>
      <c r="H8591" t="s">
        <v>205</v>
      </c>
      <c r="I8591" s="2">
        <v>1</v>
      </c>
      <c r="J8591" t="s">
        <v>11</v>
      </c>
      <c r="K8591" s="21">
        <f>INDEX(LISTAS!$H:$Q,MATCH(BASE!H8591,LISTAS!$G:$G,0),MATCH(BASE!J8591,LISTAS!$H$3:$Q$3,0))*Tabela3[[#This Row],[QUANTIDADE]]</f>
        <v>22</v>
      </c>
      <c r="L8591" s="2" t="str">
        <f>TEXT(Tabela3[[#This Row],[DATA]],"MM")</f>
        <v>06</v>
      </c>
      <c r="M8591" s="2">
        <f>WEEKNUM(Tabela3[[#This Row],[DATA]])</f>
        <v>24</v>
      </c>
      <c r="N8591" s="18">
        <f>YEAR(Tabela3[[#This Row],[DATA]])</f>
        <v>2023</v>
      </c>
    </row>
    <row r="8592" spans="2:14">
      <c r="B8592" s="1">
        <v>45093</v>
      </c>
      <c r="C8592">
        <v>15847</v>
      </c>
      <c r="D8592">
        <f>COUNTIF(C$4:C8592,Tabela3[[#This Row],[COMANDA]])</f>
        <v>1</v>
      </c>
      <c r="E8592" t="s">
        <v>90</v>
      </c>
      <c r="F8592" t="s">
        <v>99</v>
      </c>
      <c r="G8592" t="s">
        <v>8</v>
      </c>
      <c r="H8592" t="s">
        <v>202</v>
      </c>
      <c r="I8592" s="2">
        <v>1</v>
      </c>
      <c r="J8592" t="s">
        <v>11</v>
      </c>
      <c r="K8592" s="21">
        <f>INDEX(LISTAS!$H:$Q,MATCH(BASE!H8592,LISTAS!$G:$G,0),MATCH(BASE!J8592,LISTAS!$H$3:$Q$3,0))*Tabela3[[#This Row],[QUANTIDADE]]</f>
        <v>20</v>
      </c>
      <c r="L8592" s="2" t="str">
        <f>TEXT(Tabela3[[#This Row],[DATA]],"MM")</f>
        <v>06</v>
      </c>
      <c r="M8592" s="2">
        <f>WEEKNUM(Tabela3[[#This Row],[DATA]])</f>
        <v>24</v>
      </c>
      <c r="N8592" s="18">
        <f>YEAR(Tabela3[[#This Row],[DATA]])</f>
        <v>2023</v>
      </c>
    </row>
    <row r="8593" spans="2:14">
      <c r="B8593" s="1">
        <v>45093</v>
      </c>
      <c r="C8593">
        <v>15849</v>
      </c>
      <c r="D8593">
        <f>COUNTIF(C$4:C8593,Tabela3[[#This Row],[COMANDA]])</f>
        <v>1</v>
      </c>
      <c r="E8593" t="s">
        <v>89</v>
      </c>
      <c r="F8593" t="s">
        <v>556</v>
      </c>
      <c r="G8593" t="s">
        <v>8</v>
      </c>
      <c r="H8593" t="s">
        <v>47</v>
      </c>
      <c r="I8593" s="2">
        <v>1</v>
      </c>
      <c r="J8593" t="s">
        <v>11</v>
      </c>
      <c r="K8593" s="21">
        <f>INDEX(LISTAS!$H:$Q,MATCH(BASE!H8593,LISTAS!$G:$G,0),MATCH(BASE!J8593,LISTAS!$H$3:$Q$3,0))*Tabela3[[#This Row],[QUANTIDADE]]</f>
        <v>16</v>
      </c>
      <c r="L8593" s="2" t="str">
        <f>TEXT(Tabela3[[#This Row],[DATA]],"MM")</f>
        <v>06</v>
      </c>
      <c r="M8593" s="2">
        <f>WEEKNUM(Tabela3[[#This Row],[DATA]])</f>
        <v>24</v>
      </c>
      <c r="N8593" s="18">
        <f>YEAR(Tabela3[[#This Row],[DATA]])</f>
        <v>2023</v>
      </c>
    </row>
    <row r="8594" spans="2:14">
      <c r="B8594" s="1">
        <v>45093</v>
      </c>
      <c r="C8594">
        <v>15850</v>
      </c>
      <c r="D8594">
        <f>COUNTIF(C$4:C8594,Tabela3[[#This Row],[COMANDA]])</f>
        <v>1</v>
      </c>
      <c r="E8594" t="s">
        <v>89</v>
      </c>
      <c r="F8594" t="s">
        <v>98</v>
      </c>
      <c r="G8594" t="s">
        <v>8</v>
      </c>
      <c r="H8594" t="s">
        <v>42</v>
      </c>
      <c r="I8594" s="2">
        <v>1</v>
      </c>
      <c r="J8594" t="s">
        <v>11</v>
      </c>
      <c r="K8594" s="21">
        <f>INDEX(LISTAS!$H:$Q,MATCH(BASE!H8594,LISTAS!$G:$G,0),MATCH(BASE!J8594,LISTAS!$H$3:$Q$3,0))*Tabela3[[#This Row],[QUANTIDADE]]</f>
        <v>16</v>
      </c>
      <c r="L8594" s="2" t="str">
        <f>TEXT(Tabela3[[#This Row],[DATA]],"MM")</f>
        <v>06</v>
      </c>
      <c r="M8594" s="2">
        <f>WEEKNUM(Tabela3[[#This Row],[DATA]])</f>
        <v>24</v>
      </c>
      <c r="N8594" s="18">
        <f>YEAR(Tabela3[[#This Row],[DATA]])</f>
        <v>2023</v>
      </c>
    </row>
    <row r="8595" spans="2:14">
      <c r="B8595" s="1">
        <v>45093</v>
      </c>
      <c r="C8595">
        <v>15848</v>
      </c>
      <c r="D8595">
        <f>COUNTIF(C$4:C8595,Tabela3[[#This Row],[COMANDA]])</f>
        <v>1</v>
      </c>
      <c r="E8595" t="s">
        <v>90</v>
      </c>
      <c r="F8595" t="s">
        <v>98</v>
      </c>
      <c r="G8595" t="s">
        <v>8</v>
      </c>
      <c r="H8595" t="s">
        <v>203</v>
      </c>
      <c r="I8595" s="2">
        <v>1</v>
      </c>
      <c r="J8595" t="s">
        <v>11</v>
      </c>
      <c r="K8595" s="21">
        <f>INDEX(LISTAS!$H:$Q,MATCH(BASE!H8595,LISTAS!$G:$G,0),MATCH(BASE!J8595,LISTAS!$H$3:$Q$3,0))*Tabela3[[#This Row],[QUANTIDADE]]</f>
        <v>20</v>
      </c>
      <c r="L8595" s="2" t="str">
        <f>TEXT(Tabela3[[#This Row],[DATA]],"MM")</f>
        <v>06</v>
      </c>
      <c r="M8595" s="2">
        <f>WEEKNUM(Tabela3[[#This Row],[DATA]])</f>
        <v>24</v>
      </c>
      <c r="N8595" s="18">
        <f>YEAR(Tabela3[[#This Row],[DATA]])</f>
        <v>2023</v>
      </c>
    </row>
    <row r="8596" spans="2:14">
      <c r="B8596" s="1">
        <v>45093</v>
      </c>
      <c r="C8596">
        <v>15848</v>
      </c>
      <c r="D8596">
        <f>COUNTIF(C$4:C8596,Tabela3[[#This Row],[COMANDA]])</f>
        <v>2</v>
      </c>
      <c r="E8596" t="s">
        <v>90</v>
      </c>
      <c r="F8596" t="s">
        <v>98</v>
      </c>
      <c r="G8596" t="s">
        <v>8</v>
      </c>
      <c r="H8596" t="s">
        <v>47</v>
      </c>
      <c r="I8596" s="2">
        <v>1</v>
      </c>
      <c r="J8596" t="s">
        <v>11</v>
      </c>
      <c r="K8596" s="21">
        <f>INDEX(LISTAS!$H:$Q,MATCH(BASE!H8596,LISTAS!$G:$G,0),MATCH(BASE!J8596,LISTAS!$H$3:$Q$3,0))*Tabela3[[#This Row],[QUANTIDADE]]</f>
        <v>16</v>
      </c>
      <c r="L8596" s="2" t="str">
        <f>TEXT(Tabela3[[#This Row],[DATA]],"MM")</f>
        <v>06</v>
      </c>
      <c r="M8596" s="2">
        <f>WEEKNUM(Tabela3[[#This Row],[DATA]])</f>
        <v>24</v>
      </c>
      <c r="N8596" s="18">
        <f>YEAR(Tabela3[[#This Row],[DATA]])</f>
        <v>2023</v>
      </c>
    </row>
    <row r="8597" spans="2:14">
      <c r="B8597" s="1">
        <v>45093</v>
      </c>
      <c r="C8597">
        <v>15848</v>
      </c>
      <c r="D8597">
        <f>COUNTIF(C$4:C8597,Tabela3[[#This Row],[COMANDA]])</f>
        <v>3</v>
      </c>
      <c r="E8597" t="s">
        <v>90</v>
      </c>
      <c r="F8597" t="s">
        <v>98</v>
      </c>
      <c r="G8597" t="s">
        <v>9</v>
      </c>
      <c r="H8597" t="s">
        <v>142</v>
      </c>
      <c r="I8597" s="2">
        <v>1</v>
      </c>
      <c r="J8597" t="s">
        <v>11</v>
      </c>
      <c r="K8597" s="21">
        <f>INDEX(LISTAS!$H:$Q,MATCH(BASE!H8597,LISTAS!$G:$G,0),MATCH(BASE!J8597,LISTAS!$H$3:$Q$3,0))*Tabela3[[#This Row],[QUANTIDADE]]</f>
        <v>6</v>
      </c>
      <c r="L8597" s="2" t="str">
        <f>TEXT(Tabela3[[#This Row],[DATA]],"MM")</f>
        <v>06</v>
      </c>
      <c r="M8597" s="2">
        <f>WEEKNUM(Tabela3[[#This Row],[DATA]])</f>
        <v>24</v>
      </c>
      <c r="N8597" s="18">
        <f>YEAR(Tabela3[[#This Row],[DATA]])</f>
        <v>2023</v>
      </c>
    </row>
    <row r="8598" spans="2:14">
      <c r="B8598" s="1">
        <v>45093</v>
      </c>
      <c r="C8598">
        <v>15852</v>
      </c>
      <c r="D8598">
        <f>COUNTIF(C$4:C8598,Tabela3[[#This Row],[COMANDA]])</f>
        <v>1</v>
      </c>
      <c r="E8598" t="s">
        <v>89</v>
      </c>
      <c r="F8598" t="s">
        <v>99</v>
      </c>
      <c r="G8598" t="s">
        <v>8</v>
      </c>
      <c r="H8598" t="s">
        <v>39</v>
      </c>
      <c r="I8598" s="2">
        <v>1</v>
      </c>
      <c r="J8598" t="s">
        <v>11</v>
      </c>
      <c r="K8598" s="21">
        <f>INDEX(LISTAS!$H:$Q,MATCH(BASE!H8598,LISTAS!$G:$G,0),MATCH(BASE!J8598,LISTAS!$H$3:$Q$3,0))*Tabela3[[#This Row],[QUANTIDADE]]</f>
        <v>12</v>
      </c>
      <c r="L8598" s="2" t="str">
        <f>TEXT(Tabela3[[#This Row],[DATA]],"MM")</f>
        <v>06</v>
      </c>
      <c r="M8598" s="2">
        <f>WEEKNUM(Tabela3[[#This Row],[DATA]])</f>
        <v>24</v>
      </c>
      <c r="N8598" s="18">
        <f>YEAR(Tabela3[[#This Row],[DATA]])</f>
        <v>2023</v>
      </c>
    </row>
    <row r="8599" spans="2:14">
      <c r="B8599" s="1">
        <v>45093</v>
      </c>
      <c r="C8599">
        <v>15851</v>
      </c>
      <c r="D8599">
        <f>COUNTIF(C$4:C8599,Tabela3[[#This Row],[COMANDA]])</f>
        <v>1</v>
      </c>
      <c r="E8599" t="s">
        <v>90</v>
      </c>
      <c r="F8599" t="s">
        <v>99</v>
      </c>
      <c r="G8599" t="s">
        <v>8</v>
      </c>
      <c r="H8599" t="s">
        <v>84</v>
      </c>
      <c r="I8599" s="2">
        <v>1</v>
      </c>
      <c r="J8599" t="s">
        <v>11</v>
      </c>
      <c r="K8599" s="21">
        <f>INDEX(LISTAS!$H:$Q,MATCH(BASE!H8599,LISTAS!$G:$G,0),MATCH(BASE!J8599,LISTAS!$H$3:$Q$3,0))*Tabela3[[#This Row],[QUANTIDADE]]</f>
        <v>16</v>
      </c>
      <c r="L8599" s="2" t="str">
        <f>TEXT(Tabela3[[#This Row],[DATA]],"MM")</f>
        <v>06</v>
      </c>
      <c r="M8599" s="2">
        <f>WEEKNUM(Tabela3[[#This Row],[DATA]])</f>
        <v>24</v>
      </c>
      <c r="N8599" s="18">
        <f>YEAR(Tabela3[[#This Row],[DATA]])</f>
        <v>2023</v>
      </c>
    </row>
    <row r="8600" spans="2:14">
      <c r="B8600" s="1">
        <v>45093</v>
      </c>
      <c r="C8600">
        <v>15854</v>
      </c>
      <c r="D8600">
        <f>COUNTIF(C$4:C8600,Tabela3[[#This Row],[COMANDA]])</f>
        <v>1</v>
      </c>
      <c r="E8600" t="s">
        <v>90</v>
      </c>
      <c r="F8600" t="s">
        <v>99</v>
      </c>
      <c r="G8600" t="s">
        <v>8</v>
      </c>
      <c r="H8600" t="s">
        <v>202</v>
      </c>
      <c r="I8600" s="2">
        <v>1</v>
      </c>
      <c r="J8600" t="s">
        <v>11</v>
      </c>
      <c r="K8600" s="21">
        <f>INDEX(LISTAS!$H:$Q,MATCH(BASE!H8600,LISTAS!$G:$G,0),MATCH(BASE!J8600,LISTAS!$H$3:$Q$3,0))*Tabela3[[#This Row],[QUANTIDADE]]</f>
        <v>20</v>
      </c>
      <c r="L8600" s="2" t="str">
        <f>TEXT(Tabela3[[#This Row],[DATA]],"MM")</f>
        <v>06</v>
      </c>
      <c r="M8600" s="2">
        <f>WEEKNUM(Tabela3[[#This Row],[DATA]])</f>
        <v>24</v>
      </c>
      <c r="N8600" s="18">
        <f>YEAR(Tabela3[[#This Row],[DATA]])</f>
        <v>2023</v>
      </c>
    </row>
    <row r="8601" spans="2:14">
      <c r="B8601" s="1">
        <v>45093</v>
      </c>
      <c r="C8601">
        <v>15855</v>
      </c>
      <c r="D8601">
        <f>COUNTIF(C$4:C8601,Tabela3[[#This Row],[COMANDA]])</f>
        <v>1</v>
      </c>
      <c r="E8601" t="s">
        <v>89</v>
      </c>
      <c r="F8601" t="s">
        <v>98</v>
      </c>
      <c r="G8601" t="s">
        <v>8</v>
      </c>
      <c r="H8601" t="s">
        <v>39</v>
      </c>
      <c r="I8601" s="2">
        <v>1</v>
      </c>
      <c r="J8601" t="s">
        <v>11</v>
      </c>
      <c r="K8601" s="21">
        <f>INDEX(LISTAS!$H:$Q,MATCH(BASE!H8601,LISTAS!$G:$G,0),MATCH(BASE!J8601,LISTAS!$H$3:$Q$3,0))*Tabela3[[#This Row],[QUANTIDADE]]</f>
        <v>12</v>
      </c>
      <c r="L8601" s="2" t="str">
        <f>TEXT(Tabela3[[#This Row],[DATA]],"MM")</f>
        <v>06</v>
      </c>
      <c r="M8601" s="2">
        <f>WEEKNUM(Tabela3[[#This Row],[DATA]])</f>
        <v>24</v>
      </c>
      <c r="N8601" s="18">
        <f>YEAR(Tabela3[[#This Row],[DATA]])</f>
        <v>2023</v>
      </c>
    </row>
    <row r="8602" spans="2:14">
      <c r="B8602" s="1">
        <v>45093</v>
      </c>
      <c r="C8602">
        <v>15853</v>
      </c>
      <c r="D8602">
        <f>COUNTIF(C$4:C8602,Tabela3[[#This Row],[COMANDA]])</f>
        <v>1</v>
      </c>
      <c r="E8602" t="s">
        <v>90</v>
      </c>
      <c r="F8602" t="s">
        <v>98</v>
      </c>
      <c r="G8602" t="s">
        <v>8</v>
      </c>
      <c r="H8602" t="s">
        <v>206</v>
      </c>
      <c r="I8602" s="2">
        <v>1</v>
      </c>
      <c r="J8602" t="s">
        <v>11</v>
      </c>
      <c r="K8602" s="21">
        <f>INDEX(LISTAS!$H:$Q,MATCH(BASE!H8602,LISTAS!$G:$G,0),MATCH(BASE!J8602,LISTAS!$H$3:$Q$3,0))*Tabela3[[#This Row],[QUANTIDADE]]</f>
        <v>18</v>
      </c>
      <c r="L8602" s="2" t="str">
        <f>TEXT(Tabela3[[#This Row],[DATA]],"MM")</f>
        <v>06</v>
      </c>
      <c r="M8602" s="2">
        <f>WEEKNUM(Tabela3[[#This Row],[DATA]])</f>
        <v>24</v>
      </c>
      <c r="N8602" s="18">
        <f>YEAR(Tabela3[[#This Row],[DATA]])</f>
        <v>2023</v>
      </c>
    </row>
    <row r="8603" spans="2:14">
      <c r="B8603" s="1">
        <v>45093</v>
      </c>
      <c r="C8603">
        <v>15853</v>
      </c>
      <c r="D8603">
        <f>COUNTIF(C$4:C8603,Tabela3[[#This Row],[COMANDA]])</f>
        <v>2</v>
      </c>
      <c r="E8603" t="s">
        <v>90</v>
      </c>
      <c r="F8603" t="s">
        <v>98</v>
      </c>
      <c r="G8603" t="s">
        <v>8</v>
      </c>
      <c r="H8603" t="s">
        <v>84</v>
      </c>
      <c r="I8603" s="2">
        <v>2</v>
      </c>
      <c r="J8603" t="s">
        <v>11</v>
      </c>
      <c r="K8603" s="21">
        <f>INDEX(LISTAS!$H:$Q,MATCH(BASE!H8603,LISTAS!$G:$G,0),MATCH(BASE!J8603,LISTAS!$H$3:$Q$3,0))*Tabela3[[#This Row],[QUANTIDADE]]</f>
        <v>32</v>
      </c>
      <c r="L8603" s="2" t="str">
        <f>TEXT(Tabela3[[#This Row],[DATA]],"MM")</f>
        <v>06</v>
      </c>
      <c r="M8603" s="2">
        <f>WEEKNUM(Tabela3[[#This Row],[DATA]])</f>
        <v>24</v>
      </c>
      <c r="N8603" s="18">
        <f>YEAR(Tabela3[[#This Row],[DATA]])</f>
        <v>2023</v>
      </c>
    </row>
    <row r="8604" spans="2:14">
      <c r="B8604" s="1">
        <v>45093</v>
      </c>
      <c r="C8604">
        <v>15853</v>
      </c>
      <c r="D8604">
        <f>COUNTIF(C$4:C8604,Tabela3[[#This Row],[COMANDA]])</f>
        <v>3</v>
      </c>
      <c r="E8604" t="s">
        <v>90</v>
      </c>
      <c r="F8604" t="s">
        <v>98</v>
      </c>
      <c r="G8604" t="s">
        <v>9</v>
      </c>
      <c r="H8604" t="s">
        <v>138</v>
      </c>
      <c r="I8604" s="2">
        <v>1</v>
      </c>
      <c r="J8604" t="s">
        <v>11</v>
      </c>
      <c r="K8604" s="21">
        <f>INDEX(LISTAS!$H:$Q,MATCH(BASE!H8604,LISTAS!$G:$G,0),MATCH(BASE!J8604,LISTAS!$H$3:$Q$3,0))*Tabela3[[#This Row],[QUANTIDADE]]</f>
        <v>4</v>
      </c>
      <c r="L8604" s="2" t="str">
        <f>TEXT(Tabela3[[#This Row],[DATA]],"MM")</f>
        <v>06</v>
      </c>
      <c r="M8604" s="2">
        <f>WEEKNUM(Tabela3[[#This Row],[DATA]])</f>
        <v>24</v>
      </c>
      <c r="N8604" s="18">
        <f>YEAR(Tabela3[[#This Row],[DATA]])</f>
        <v>2023</v>
      </c>
    </row>
    <row r="8605" spans="2:14">
      <c r="B8605" s="1">
        <v>45093</v>
      </c>
      <c r="C8605">
        <v>15853</v>
      </c>
      <c r="D8605">
        <f>COUNTIF(C$4:C8605,Tabela3[[#This Row],[COMANDA]])</f>
        <v>4</v>
      </c>
      <c r="E8605" t="s">
        <v>90</v>
      </c>
      <c r="F8605" t="s">
        <v>98</v>
      </c>
      <c r="G8605" t="s">
        <v>9</v>
      </c>
      <c r="H8605" t="s">
        <v>58</v>
      </c>
      <c r="I8605" s="2">
        <v>1</v>
      </c>
      <c r="J8605" t="s">
        <v>11</v>
      </c>
      <c r="K8605" s="21">
        <f>INDEX(LISTAS!$H:$Q,MATCH(BASE!H8605,LISTAS!$G:$G,0),MATCH(BASE!J8605,LISTAS!$H$3:$Q$3,0))*Tabela3[[#This Row],[QUANTIDADE]]</f>
        <v>5</v>
      </c>
      <c r="L8605" s="2" t="str">
        <f>TEXT(Tabela3[[#This Row],[DATA]],"MM")</f>
        <v>06</v>
      </c>
      <c r="M8605" s="2">
        <f>WEEKNUM(Tabela3[[#This Row],[DATA]])</f>
        <v>24</v>
      </c>
      <c r="N8605" s="18">
        <f>YEAR(Tabela3[[#This Row],[DATA]])</f>
        <v>2023</v>
      </c>
    </row>
    <row r="8606" spans="2:14">
      <c r="B8606" s="1">
        <v>45093</v>
      </c>
      <c r="C8606">
        <v>15856</v>
      </c>
      <c r="D8606">
        <f>COUNTIF(C$4:C8606,Tabela3[[#This Row],[COMANDA]])</f>
        <v>1</v>
      </c>
      <c r="E8606" t="s">
        <v>90</v>
      </c>
      <c r="F8606" t="s">
        <v>556</v>
      </c>
      <c r="G8606" t="s">
        <v>8</v>
      </c>
      <c r="H8606" t="s">
        <v>204</v>
      </c>
      <c r="I8606" s="2">
        <v>1</v>
      </c>
      <c r="J8606" t="s">
        <v>11</v>
      </c>
      <c r="K8606" s="21">
        <f>INDEX(LISTAS!$H:$Q,MATCH(BASE!H8606,LISTAS!$G:$G,0),MATCH(BASE!J8606,LISTAS!$H$3:$Q$3,0))*Tabela3[[#This Row],[QUANTIDADE]]</f>
        <v>18</v>
      </c>
      <c r="L8606" s="2" t="str">
        <f>TEXT(Tabela3[[#This Row],[DATA]],"MM")</f>
        <v>06</v>
      </c>
      <c r="M8606" s="2">
        <f>WEEKNUM(Tabela3[[#This Row],[DATA]])</f>
        <v>24</v>
      </c>
      <c r="N8606" s="18">
        <f>YEAR(Tabela3[[#This Row],[DATA]])</f>
        <v>2023</v>
      </c>
    </row>
    <row r="8607" spans="2:14">
      <c r="B8607" s="1">
        <v>45093</v>
      </c>
      <c r="C8607">
        <v>15856</v>
      </c>
      <c r="D8607">
        <f>COUNTIF(C$4:C8607,Tabela3[[#This Row],[COMANDA]])</f>
        <v>2</v>
      </c>
      <c r="E8607" t="s">
        <v>90</v>
      </c>
      <c r="F8607" t="s">
        <v>556</v>
      </c>
      <c r="G8607" t="s">
        <v>9</v>
      </c>
      <c r="H8607" t="s">
        <v>148</v>
      </c>
      <c r="I8607" s="2">
        <v>1</v>
      </c>
      <c r="J8607" t="s">
        <v>11</v>
      </c>
      <c r="K8607" s="21">
        <f>INDEX(LISTAS!$H:$Q,MATCH(BASE!H8607,LISTAS!$G:$G,0),MATCH(BASE!J8607,LISTAS!$H$3:$Q$3,0))*Tabela3[[#This Row],[QUANTIDADE]]</f>
        <v>3</v>
      </c>
      <c r="L8607" s="2" t="str">
        <f>TEXT(Tabela3[[#This Row],[DATA]],"MM")</f>
        <v>06</v>
      </c>
      <c r="M8607" s="2">
        <f>WEEKNUM(Tabela3[[#This Row],[DATA]])</f>
        <v>24</v>
      </c>
      <c r="N8607" s="18">
        <f>YEAR(Tabela3[[#This Row],[DATA]])</f>
        <v>2023</v>
      </c>
    </row>
    <row r="8608" spans="2:14">
      <c r="B8608" s="1">
        <v>45093</v>
      </c>
      <c r="C8608">
        <v>15858</v>
      </c>
      <c r="D8608">
        <f>COUNTIF(C$4:C8608,Tabela3[[#This Row],[COMANDA]])</f>
        <v>1</v>
      </c>
      <c r="E8608" t="s">
        <v>90</v>
      </c>
      <c r="F8608" t="s">
        <v>99</v>
      </c>
      <c r="G8608" t="s">
        <v>8</v>
      </c>
      <c r="H8608" t="s">
        <v>47</v>
      </c>
      <c r="I8608" s="2">
        <v>2</v>
      </c>
      <c r="J8608" t="s">
        <v>11</v>
      </c>
      <c r="K8608" s="21">
        <f>INDEX(LISTAS!$H:$Q,MATCH(BASE!H8608,LISTAS!$G:$G,0),MATCH(BASE!J8608,LISTAS!$H$3:$Q$3,0))*Tabela3[[#This Row],[QUANTIDADE]]</f>
        <v>32</v>
      </c>
      <c r="L8608" s="2" t="str">
        <f>TEXT(Tabela3[[#This Row],[DATA]],"MM")</f>
        <v>06</v>
      </c>
      <c r="M8608" s="2">
        <f>WEEKNUM(Tabela3[[#This Row],[DATA]])</f>
        <v>24</v>
      </c>
      <c r="N8608" s="18">
        <f>YEAR(Tabela3[[#This Row],[DATA]])</f>
        <v>2023</v>
      </c>
    </row>
    <row r="8609" spans="2:14">
      <c r="B8609" s="1">
        <v>45093</v>
      </c>
      <c r="C8609">
        <v>15858</v>
      </c>
      <c r="D8609">
        <f>COUNTIF(C$4:C8609,Tabela3[[#This Row],[COMANDA]])</f>
        <v>2</v>
      </c>
      <c r="E8609" t="s">
        <v>90</v>
      </c>
      <c r="F8609" t="s">
        <v>98</v>
      </c>
      <c r="G8609" t="s">
        <v>8</v>
      </c>
      <c r="H8609" t="s">
        <v>47</v>
      </c>
      <c r="I8609" s="2">
        <v>2</v>
      </c>
      <c r="J8609" t="s">
        <v>11</v>
      </c>
      <c r="K8609" s="21">
        <f>INDEX(LISTAS!$H:$Q,MATCH(BASE!H8609,LISTAS!$G:$G,0),MATCH(BASE!J8609,LISTAS!$H$3:$Q$3,0))*Tabela3[[#This Row],[QUANTIDADE]]</f>
        <v>32</v>
      </c>
      <c r="L8609" s="2" t="str">
        <f>TEXT(Tabela3[[#This Row],[DATA]],"MM")</f>
        <v>06</v>
      </c>
      <c r="M8609" s="2">
        <f>WEEKNUM(Tabela3[[#This Row],[DATA]])</f>
        <v>24</v>
      </c>
      <c r="N8609" s="18">
        <f>YEAR(Tabela3[[#This Row],[DATA]])</f>
        <v>2023</v>
      </c>
    </row>
    <row r="8610" spans="2:14">
      <c r="B8610" s="1">
        <v>45093</v>
      </c>
      <c r="C8610">
        <v>15859</v>
      </c>
      <c r="D8610">
        <f>COUNTIF(C$4:C8610,Tabela3[[#This Row],[COMANDA]])</f>
        <v>1</v>
      </c>
      <c r="E8610" t="s">
        <v>90</v>
      </c>
      <c r="F8610" t="s">
        <v>98</v>
      </c>
      <c r="G8610" t="s">
        <v>8</v>
      </c>
      <c r="H8610" t="s">
        <v>211</v>
      </c>
      <c r="I8610" s="2">
        <v>1</v>
      </c>
      <c r="J8610" t="s">
        <v>11</v>
      </c>
      <c r="K8610" s="21">
        <f>INDEX(LISTAS!$H:$Q,MATCH(BASE!H8610,LISTAS!$G:$G,0),MATCH(BASE!J8610,LISTAS!$H$3:$Q$3,0))*Tabela3[[#This Row],[QUANTIDADE]]</f>
        <v>20</v>
      </c>
      <c r="L8610" s="2" t="str">
        <f>TEXT(Tabela3[[#This Row],[DATA]],"MM")</f>
        <v>06</v>
      </c>
      <c r="M8610" s="2">
        <f>WEEKNUM(Tabela3[[#This Row],[DATA]])</f>
        <v>24</v>
      </c>
      <c r="N8610" s="18">
        <f>YEAR(Tabela3[[#This Row],[DATA]])</f>
        <v>2023</v>
      </c>
    </row>
    <row r="8611" spans="2:14">
      <c r="B8611" s="1">
        <v>45093</v>
      </c>
      <c r="C8611">
        <v>15859</v>
      </c>
      <c r="D8611">
        <f>COUNTIF(C$4:C8611,Tabela3[[#This Row],[COMANDA]])</f>
        <v>2</v>
      </c>
      <c r="E8611" t="s">
        <v>90</v>
      </c>
      <c r="F8611" t="s">
        <v>98</v>
      </c>
      <c r="G8611" t="s">
        <v>61</v>
      </c>
      <c r="H8611" t="s">
        <v>163</v>
      </c>
      <c r="I8611" s="2">
        <v>1</v>
      </c>
      <c r="J8611" t="s">
        <v>11</v>
      </c>
      <c r="K8611" s="21">
        <f>INDEX(LISTAS!$H:$Q,MATCH(BASE!H8611,LISTAS!$G:$G,0),MATCH(BASE!J8611,LISTAS!$H$3:$Q$3,0))*Tabela3[[#This Row],[QUANTIDADE]]</f>
        <v>4</v>
      </c>
      <c r="L8611" s="2" t="str">
        <f>TEXT(Tabela3[[#This Row],[DATA]],"MM")</f>
        <v>06</v>
      </c>
      <c r="M8611" s="2">
        <f>WEEKNUM(Tabela3[[#This Row],[DATA]])</f>
        <v>24</v>
      </c>
      <c r="N8611" s="18">
        <f>YEAR(Tabela3[[#This Row],[DATA]])</f>
        <v>2023</v>
      </c>
    </row>
    <row r="8612" spans="2:14">
      <c r="B8612" s="1">
        <v>45093</v>
      </c>
      <c r="C8612">
        <v>15861</v>
      </c>
      <c r="D8612">
        <f>COUNTIF(C$4:C8612,Tabela3[[#This Row],[COMANDA]])</f>
        <v>1</v>
      </c>
      <c r="E8612" t="s">
        <v>90</v>
      </c>
      <c r="F8612" t="s">
        <v>98</v>
      </c>
      <c r="G8612" t="s">
        <v>8</v>
      </c>
      <c r="H8612" t="s">
        <v>206</v>
      </c>
      <c r="I8612" s="2">
        <v>1</v>
      </c>
      <c r="J8612" t="s">
        <v>11</v>
      </c>
      <c r="K8612" s="21">
        <f>INDEX(LISTAS!$H:$Q,MATCH(BASE!H8612,LISTAS!$G:$G,0),MATCH(BASE!J8612,LISTAS!$H$3:$Q$3,0))*Tabela3[[#This Row],[QUANTIDADE]]</f>
        <v>18</v>
      </c>
      <c r="L8612" s="2" t="str">
        <f>TEXT(Tabela3[[#This Row],[DATA]],"MM")</f>
        <v>06</v>
      </c>
      <c r="M8612" s="2">
        <f>WEEKNUM(Tabela3[[#This Row],[DATA]])</f>
        <v>24</v>
      </c>
      <c r="N8612" s="18">
        <f>YEAR(Tabela3[[#This Row],[DATA]])</f>
        <v>2023</v>
      </c>
    </row>
    <row r="8613" spans="2:14">
      <c r="B8613" s="1">
        <v>45093</v>
      </c>
      <c r="C8613">
        <v>15860</v>
      </c>
      <c r="D8613">
        <f>COUNTIF(C$4:C8613,Tabela3[[#This Row],[COMANDA]])</f>
        <v>1</v>
      </c>
      <c r="E8613" t="s">
        <v>90</v>
      </c>
      <c r="F8613" t="s">
        <v>98</v>
      </c>
      <c r="G8613" t="s">
        <v>8</v>
      </c>
      <c r="H8613" t="s">
        <v>202</v>
      </c>
      <c r="I8613" s="2">
        <v>1</v>
      </c>
      <c r="J8613" t="s">
        <v>11</v>
      </c>
      <c r="K8613" s="21">
        <f>INDEX(LISTAS!$H:$Q,MATCH(BASE!H8613,LISTAS!$G:$G,0),MATCH(BASE!J8613,LISTAS!$H$3:$Q$3,0))*Tabela3[[#This Row],[QUANTIDADE]]</f>
        <v>20</v>
      </c>
      <c r="L8613" s="2" t="str">
        <f>TEXT(Tabela3[[#This Row],[DATA]],"MM")</f>
        <v>06</v>
      </c>
      <c r="M8613" s="2">
        <f>WEEKNUM(Tabela3[[#This Row],[DATA]])</f>
        <v>24</v>
      </c>
      <c r="N8613" s="18">
        <f>YEAR(Tabela3[[#This Row],[DATA]])</f>
        <v>2023</v>
      </c>
    </row>
    <row r="8614" spans="2:14">
      <c r="B8614" s="1">
        <v>45093</v>
      </c>
      <c r="C8614">
        <v>15860</v>
      </c>
      <c r="D8614">
        <f>COUNTIF(C$4:C8614,Tabela3[[#This Row],[COMANDA]])</f>
        <v>2</v>
      </c>
      <c r="E8614" t="s">
        <v>90</v>
      </c>
      <c r="F8614" t="s">
        <v>98</v>
      </c>
      <c r="G8614" t="s">
        <v>61</v>
      </c>
      <c r="H8614" t="s">
        <v>199</v>
      </c>
      <c r="I8614" s="2">
        <v>2</v>
      </c>
      <c r="J8614" t="s">
        <v>11</v>
      </c>
      <c r="K8614" s="21">
        <f>INDEX(LISTAS!$H:$Q,MATCH(BASE!H8614,LISTAS!$G:$G,0),MATCH(BASE!J8614,LISTAS!$H$3:$Q$3,0))*Tabela3[[#This Row],[QUANTIDADE]]</f>
        <v>2</v>
      </c>
      <c r="L8614" s="2" t="str">
        <f>TEXT(Tabela3[[#This Row],[DATA]],"MM")</f>
        <v>06</v>
      </c>
      <c r="M8614" s="2">
        <f>WEEKNUM(Tabela3[[#This Row],[DATA]])</f>
        <v>24</v>
      </c>
      <c r="N8614" s="18">
        <f>YEAR(Tabela3[[#This Row],[DATA]])</f>
        <v>2023</v>
      </c>
    </row>
    <row r="8615" spans="2:14">
      <c r="B8615" s="1">
        <v>45093</v>
      </c>
      <c r="C8615">
        <v>15860</v>
      </c>
      <c r="D8615">
        <f>COUNTIF(C$4:C8615,Tabela3[[#This Row],[COMANDA]])</f>
        <v>3</v>
      </c>
      <c r="E8615" t="s">
        <v>90</v>
      </c>
      <c r="F8615" t="s">
        <v>98</v>
      </c>
      <c r="G8615" t="s">
        <v>9</v>
      </c>
      <c r="H8615" t="s">
        <v>240</v>
      </c>
      <c r="I8615" s="2">
        <v>1</v>
      </c>
      <c r="J8615" t="s">
        <v>12</v>
      </c>
      <c r="K8615" s="21">
        <f>INDEX(LISTAS!$H:$Q,MATCH(BASE!H8615,LISTAS!$G:$G,0),MATCH(BASE!J8615,LISTAS!$H$3:$Q$3,0))*Tabela3[[#This Row],[QUANTIDADE]]</f>
        <v>8</v>
      </c>
      <c r="L8615" s="2" t="str">
        <f>TEXT(Tabela3[[#This Row],[DATA]],"MM")</f>
        <v>06</v>
      </c>
      <c r="M8615" s="2">
        <f>WEEKNUM(Tabela3[[#This Row],[DATA]])</f>
        <v>24</v>
      </c>
      <c r="N8615" s="18">
        <f>YEAR(Tabela3[[#This Row],[DATA]])</f>
        <v>2023</v>
      </c>
    </row>
    <row r="8616" spans="2:14">
      <c r="B8616" s="1">
        <v>45093</v>
      </c>
      <c r="C8616">
        <v>15862</v>
      </c>
      <c r="D8616">
        <f>COUNTIF(C$4:C8616,Tabela3[[#This Row],[COMANDA]])</f>
        <v>1</v>
      </c>
      <c r="E8616" t="s">
        <v>90</v>
      </c>
      <c r="F8616" t="s">
        <v>99</v>
      </c>
      <c r="G8616" t="s">
        <v>8</v>
      </c>
      <c r="H8616" t="s">
        <v>47</v>
      </c>
      <c r="I8616" s="2">
        <v>1</v>
      </c>
      <c r="J8616" t="s">
        <v>11</v>
      </c>
      <c r="K8616" s="21">
        <f>INDEX(LISTAS!$H:$Q,MATCH(BASE!H8616,LISTAS!$G:$G,0),MATCH(BASE!J8616,LISTAS!$H$3:$Q$3,0))*Tabela3[[#This Row],[QUANTIDADE]]</f>
        <v>16</v>
      </c>
      <c r="L8616" s="2" t="str">
        <f>TEXT(Tabela3[[#This Row],[DATA]],"MM")</f>
        <v>06</v>
      </c>
      <c r="M8616" s="2">
        <f>WEEKNUM(Tabela3[[#This Row],[DATA]])</f>
        <v>24</v>
      </c>
      <c r="N8616" s="18">
        <f>YEAR(Tabela3[[#This Row],[DATA]])</f>
        <v>2023</v>
      </c>
    </row>
    <row r="8617" spans="2:14">
      <c r="B8617" s="1">
        <v>45093</v>
      </c>
      <c r="C8617">
        <v>15863</v>
      </c>
      <c r="D8617">
        <f>COUNTIF(C$4:C8617,Tabela3[[#This Row],[COMANDA]])</f>
        <v>1</v>
      </c>
      <c r="E8617" t="s">
        <v>90</v>
      </c>
      <c r="F8617" t="s">
        <v>99</v>
      </c>
      <c r="G8617" t="s">
        <v>8</v>
      </c>
      <c r="H8617" t="s">
        <v>211</v>
      </c>
      <c r="I8617" s="2">
        <v>1</v>
      </c>
      <c r="J8617" t="s">
        <v>11</v>
      </c>
      <c r="K8617" s="21">
        <f>INDEX(LISTAS!$H:$Q,MATCH(BASE!H8617,LISTAS!$G:$G,0),MATCH(BASE!J8617,LISTAS!$H$3:$Q$3,0))*Tabela3[[#This Row],[QUANTIDADE]]</f>
        <v>20</v>
      </c>
      <c r="L8617" s="2" t="str">
        <f>TEXT(Tabela3[[#This Row],[DATA]],"MM")</f>
        <v>06</v>
      </c>
      <c r="M8617" s="2">
        <f>WEEKNUM(Tabela3[[#This Row],[DATA]])</f>
        <v>24</v>
      </c>
      <c r="N8617" s="18">
        <f>YEAR(Tabela3[[#This Row],[DATA]])</f>
        <v>2023</v>
      </c>
    </row>
    <row r="8618" spans="2:14">
      <c r="B8618" s="1">
        <v>45093</v>
      </c>
      <c r="C8618">
        <v>15863</v>
      </c>
      <c r="D8618">
        <f>COUNTIF(C$4:C8618,Tabela3[[#This Row],[COMANDA]])</f>
        <v>2</v>
      </c>
      <c r="E8618" t="s">
        <v>90</v>
      </c>
      <c r="F8618" t="s">
        <v>99</v>
      </c>
      <c r="G8618" t="s">
        <v>9</v>
      </c>
      <c r="H8618" t="s">
        <v>132</v>
      </c>
      <c r="I8618" s="2">
        <v>1</v>
      </c>
      <c r="J8618" t="s">
        <v>11</v>
      </c>
      <c r="K8618" s="21">
        <f>INDEX(LISTAS!$H:$Q,MATCH(BASE!H8618,LISTAS!$G:$G,0),MATCH(BASE!J8618,LISTAS!$H$3:$Q$3,0))*Tabela3[[#This Row],[QUANTIDADE]]</f>
        <v>3</v>
      </c>
      <c r="L8618" s="2" t="str">
        <f>TEXT(Tabela3[[#This Row],[DATA]],"MM")</f>
        <v>06</v>
      </c>
      <c r="M8618" s="2">
        <f>WEEKNUM(Tabela3[[#This Row],[DATA]])</f>
        <v>24</v>
      </c>
      <c r="N8618" s="18">
        <f>YEAR(Tabela3[[#This Row],[DATA]])</f>
        <v>2023</v>
      </c>
    </row>
    <row r="8619" spans="2:14">
      <c r="B8619" s="1">
        <v>45093</v>
      </c>
      <c r="C8619">
        <v>15864</v>
      </c>
      <c r="D8619">
        <f>COUNTIF(C$4:C8619,Tabela3[[#This Row],[COMANDA]])</f>
        <v>1</v>
      </c>
      <c r="E8619" t="s">
        <v>90</v>
      </c>
      <c r="F8619" t="s">
        <v>99</v>
      </c>
      <c r="G8619" t="s">
        <v>8</v>
      </c>
      <c r="H8619" t="s">
        <v>202</v>
      </c>
      <c r="I8619" s="2">
        <v>1</v>
      </c>
      <c r="J8619" t="s">
        <v>11</v>
      </c>
      <c r="K8619" s="21">
        <f>INDEX(LISTAS!$H:$Q,MATCH(BASE!H8619,LISTAS!$G:$G,0),MATCH(BASE!J8619,LISTAS!$H$3:$Q$3,0))*Tabela3[[#This Row],[QUANTIDADE]]</f>
        <v>20</v>
      </c>
      <c r="L8619" s="2" t="str">
        <f>TEXT(Tabela3[[#This Row],[DATA]],"MM")</f>
        <v>06</v>
      </c>
      <c r="M8619" s="2">
        <f>WEEKNUM(Tabela3[[#This Row],[DATA]])</f>
        <v>24</v>
      </c>
      <c r="N8619" s="18">
        <f>YEAR(Tabela3[[#This Row],[DATA]])</f>
        <v>2023</v>
      </c>
    </row>
    <row r="8620" spans="2:14">
      <c r="B8620" s="1">
        <v>45093</v>
      </c>
      <c r="C8620">
        <v>15864</v>
      </c>
      <c r="D8620">
        <f>COUNTIF(C$4:C8620,Tabela3[[#This Row],[COMANDA]])</f>
        <v>2</v>
      </c>
      <c r="E8620" t="s">
        <v>90</v>
      </c>
      <c r="F8620" t="s">
        <v>99</v>
      </c>
      <c r="G8620" t="s">
        <v>9</v>
      </c>
      <c r="H8620" t="s">
        <v>152</v>
      </c>
      <c r="I8620" s="2">
        <v>1</v>
      </c>
      <c r="J8620" t="s">
        <v>11</v>
      </c>
      <c r="K8620" s="21">
        <f>INDEX(LISTAS!$H:$Q,MATCH(BASE!H8620,LISTAS!$G:$G,0),MATCH(BASE!J8620,LISTAS!$H$3:$Q$3,0))*Tabela3[[#This Row],[QUANTIDADE]]</f>
        <v>6</v>
      </c>
      <c r="L8620" s="2" t="str">
        <f>TEXT(Tabela3[[#This Row],[DATA]],"MM")</f>
        <v>06</v>
      </c>
      <c r="M8620" s="2">
        <f>WEEKNUM(Tabela3[[#This Row],[DATA]])</f>
        <v>24</v>
      </c>
      <c r="N8620" s="18">
        <f>YEAR(Tabela3[[#This Row],[DATA]])</f>
        <v>2023</v>
      </c>
    </row>
    <row r="8621" spans="2:14">
      <c r="B8621" s="1">
        <v>45093</v>
      </c>
      <c r="C8621">
        <v>15865</v>
      </c>
      <c r="D8621">
        <f>COUNTIF(C$4:C8621,Tabela3[[#This Row],[COMANDA]])</f>
        <v>1</v>
      </c>
      <c r="E8621" t="s">
        <v>89</v>
      </c>
      <c r="F8621" t="s">
        <v>99</v>
      </c>
      <c r="G8621" t="s">
        <v>8</v>
      </c>
      <c r="H8621" t="s">
        <v>202</v>
      </c>
      <c r="I8621" s="2">
        <v>2</v>
      </c>
      <c r="J8621" t="s">
        <v>11</v>
      </c>
      <c r="K8621" s="21">
        <f>INDEX(LISTAS!$H:$Q,MATCH(BASE!H8621,LISTAS!$G:$G,0),MATCH(BASE!J8621,LISTAS!$H$3:$Q$3,0))*Tabela3[[#This Row],[QUANTIDADE]]</f>
        <v>40</v>
      </c>
      <c r="L8621" s="2" t="str">
        <f>TEXT(Tabela3[[#This Row],[DATA]],"MM")</f>
        <v>06</v>
      </c>
      <c r="M8621" s="2">
        <f>WEEKNUM(Tabela3[[#This Row],[DATA]])</f>
        <v>24</v>
      </c>
      <c r="N8621" s="18">
        <f>YEAR(Tabela3[[#This Row],[DATA]])</f>
        <v>2023</v>
      </c>
    </row>
    <row r="8622" spans="2:14">
      <c r="B8622" s="1">
        <v>45093</v>
      </c>
      <c r="C8622">
        <v>15865</v>
      </c>
      <c r="D8622">
        <f>COUNTIF(C$4:C8622,Tabela3[[#This Row],[COMANDA]])</f>
        <v>2</v>
      </c>
      <c r="E8622" t="s">
        <v>89</v>
      </c>
      <c r="F8622" t="s">
        <v>99</v>
      </c>
      <c r="G8622" t="s">
        <v>9</v>
      </c>
      <c r="H8622" t="s">
        <v>132</v>
      </c>
      <c r="I8622" s="2">
        <v>1</v>
      </c>
      <c r="J8622" t="s">
        <v>11</v>
      </c>
      <c r="K8622" s="21">
        <f>INDEX(LISTAS!$H:$Q,MATCH(BASE!H8622,LISTAS!$G:$G,0),MATCH(BASE!J8622,LISTAS!$H$3:$Q$3,0))*Tabela3[[#This Row],[QUANTIDADE]]</f>
        <v>3</v>
      </c>
      <c r="L8622" s="2" t="str">
        <f>TEXT(Tabela3[[#This Row],[DATA]],"MM")</f>
        <v>06</v>
      </c>
      <c r="M8622" s="2">
        <f>WEEKNUM(Tabela3[[#This Row],[DATA]])</f>
        <v>24</v>
      </c>
      <c r="N8622" s="18">
        <f>YEAR(Tabela3[[#This Row],[DATA]])</f>
        <v>2023</v>
      </c>
    </row>
    <row r="8623" spans="2:14">
      <c r="B8623" s="1">
        <v>45093</v>
      </c>
      <c r="C8623">
        <v>15866</v>
      </c>
      <c r="D8623">
        <f>COUNTIF(C$4:C8623,Tabela3[[#This Row],[COMANDA]])</f>
        <v>1</v>
      </c>
      <c r="E8623" t="s">
        <v>90</v>
      </c>
      <c r="F8623" t="s">
        <v>98</v>
      </c>
      <c r="G8623" t="s">
        <v>8</v>
      </c>
      <c r="H8623" t="s">
        <v>47</v>
      </c>
      <c r="I8623" s="2">
        <v>1</v>
      </c>
      <c r="J8623" t="s">
        <v>11</v>
      </c>
      <c r="K8623" s="21">
        <f>INDEX(LISTAS!$H:$Q,MATCH(BASE!H8623,LISTAS!$G:$G,0),MATCH(BASE!J8623,LISTAS!$H$3:$Q$3,0))*Tabela3[[#This Row],[QUANTIDADE]]</f>
        <v>16</v>
      </c>
      <c r="L8623" s="2" t="str">
        <f>TEXT(Tabela3[[#This Row],[DATA]],"MM")</f>
        <v>06</v>
      </c>
      <c r="M8623" s="2">
        <f>WEEKNUM(Tabela3[[#This Row],[DATA]])</f>
        <v>24</v>
      </c>
      <c r="N8623" s="18">
        <f>YEAR(Tabela3[[#This Row],[DATA]])</f>
        <v>2023</v>
      </c>
    </row>
    <row r="8624" spans="2:14">
      <c r="B8624" s="1">
        <v>45093</v>
      </c>
      <c r="C8624">
        <v>15867</v>
      </c>
      <c r="D8624">
        <f>COUNTIF(C$4:C8624,Tabela3[[#This Row],[COMANDA]])</f>
        <v>1</v>
      </c>
      <c r="E8624" t="s">
        <v>90</v>
      </c>
      <c r="F8624" t="s">
        <v>98</v>
      </c>
      <c r="G8624" t="s">
        <v>8</v>
      </c>
      <c r="H8624" t="s">
        <v>47</v>
      </c>
      <c r="I8624" s="2">
        <v>1</v>
      </c>
      <c r="J8624" t="s">
        <v>11</v>
      </c>
      <c r="K8624" s="21">
        <f>INDEX(LISTAS!$H:$Q,MATCH(BASE!H8624,LISTAS!$G:$G,0),MATCH(BASE!J8624,LISTAS!$H$3:$Q$3,0))*Tabela3[[#This Row],[QUANTIDADE]]</f>
        <v>16</v>
      </c>
      <c r="L8624" s="2" t="str">
        <f>TEXT(Tabela3[[#This Row],[DATA]],"MM")</f>
        <v>06</v>
      </c>
      <c r="M8624" s="2">
        <f>WEEKNUM(Tabela3[[#This Row],[DATA]])</f>
        <v>24</v>
      </c>
      <c r="N8624" s="18">
        <f>YEAR(Tabela3[[#This Row],[DATA]])</f>
        <v>2023</v>
      </c>
    </row>
    <row r="8625" spans="2:14">
      <c r="B8625" s="1">
        <v>45093</v>
      </c>
      <c r="C8625">
        <v>15867</v>
      </c>
      <c r="D8625">
        <f>COUNTIF(C$4:C8625,Tabela3[[#This Row],[COMANDA]])</f>
        <v>2</v>
      </c>
      <c r="E8625" t="s">
        <v>90</v>
      </c>
      <c r="F8625" t="s">
        <v>98</v>
      </c>
      <c r="G8625" t="s">
        <v>61</v>
      </c>
      <c r="H8625" t="s">
        <v>199</v>
      </c>
      <c r="I8625" s="2">
        <v>1</v>
      </c>
      <c r="J8625" t="s">
        <v>11</v>
      </c>
      <c r="K8625" s="21">
        <f>INDEX(LISTAS!$H:$Q,MATCH(BASE!H8625,LISTAS!$G:$G,0),MATCH(BASE!J8625,LISTAS!$H$3:$Q$3,0))*Tabela3[[#This Row],[QUANTIDADE]]</f>
        <v>1</v>
      </c>
      <c r="L8625" s="2" t="str">
        <f>TEXT(Tabela3[[#This Row],[DATA]],"MM")</f>
        <v>06</v>
      </c>
      <c r="M8625" s="2">
        <f>WEEKNUM(Tabela3[[#This Row],[DATA]])</f>
        <v>24</v>
      </c>
      <c r="N8625" s="18">
        <f>YEAR(Tabela3[[#This Row],[DATA]])</f>
        <v>2023</v>
      </c>
    </row>
    <row r="8626" spans="2:14">
      <c r="B8626" s="1">
        <v>45093</v>
      </c>
      <c r="C8626">
        <v>15867</v>
      </c>
      <c r="D8626">
        <f>COUNTIF(C$4:C8626,Tabela3[[#This Row],[COMANDA]])</f>
        <v>3</v>
      </c>
      <c r="E8626" t="s">
        <v>90</v>
      </c>
      <c r="F8626" t="s">
        <v>98</v>
      </c>
      <c r="G8626" t="s">
        <v>9</v>
      </c>
      <c r="H8626" t="s">
        <v>131</v>
      </c>
      <c r="I8626" s="2">
        <v>1</v>
      </c>
      <c r="J8626" t="s">
        <v>11</v>
      </c>
      <c r="K8626" s="21">
        <f>INDEX(LISTAS!$H:$Q,MATCH(BASE!H8626,LISTAS!$G:$G,0),MATCH(BASE!J8626,LISTAS!$H$3:$Q$3,0))*Tabela3[[#This Row],[QUANTIDADE]]</f>
        <v>4</v>
      </c>
      <c r="L8626" s="2" t="str">
        <f>TEXT(Tabela3[[#This Row],[DATA]],"MM")</f>
        <v>06</v>
      </c>
      <c r="M8626" s="2">
        <f>WEEKNUM(Tabela3[[#This Row],[DATA]])</f>
        <v>24</v>
      </c>
      <c r="N8626" s="18">
        <f>YEAR(Tabela3[[#This Row],[DATA]])</f>
        <v>2023</v>
      </c>
    </row>
    <row r="8627" spans="2:14">
      <c r="B8627" s="1">
        <v>45093</v>
      </c>
      <c r="C8627">
        <v>15868</v>
      </c>
      <c r="D8627">
        <f>COUNTIF(C$4:C8627,Tabela3[[#This Row],[COMANDA]])</f>
        <v>1</v>
      </c>
      <c r="E8627" t="s">
        <v>90</v>
      </c>
      <c r="F8627" t="s">
        <v>98</v>
      </c>
      <c r="G8627" t="s">
        <v>8</v>
      </c>
      <c r="H8627" t="s">
        <v>204</v>
      </c>
      <c r="I8627" s="2">
        <v>1</v>
      </c>
      <c r="J8627" t="s">
        <v>11</v>
      </c>
      <c r="K8627" s="21">
        <f>INDEX(LISTAS!$H:$Q,MATCH(BASE!H8627,LISTAS!$G:$G,0),MATCH(BASE!J8627,LISTAS!$H$3:$Q$3,0))*Tabela3[[#This Row],[QUANTIDADE]]</f>
        <v>18</v>
      </c>
      <c r="L8627" s="2" t="str">
        <f>TEXT(Tabela3[[#This Row],[DATA]],"MM")</f>
        <v>06</v>
      </c>
      <c r="M8627" s="2">
        <f>WEEKNUM(Tabela3[[#This Row],[DATA]])</f>
        <v>24</v>
      </c>
      <c r="N8627" s="18">
        <f>YEAR(Tabela3[[#This Row],[DATA]])</f>
        <v>2023</v>
      </c>
    </row>
    <row r="8628" spans="2:14">
      <c r="B8628" s="1">
        <v>45093</v>
      </c>
      <c r="C8628">
        <v>15868</v>
      </c>
      <c r="D8628">
        <f>COUNTIF(C$4:C8628,Tabela3[[#This Row],[COMANDA]])</f>
        <v>2</v>
      </c>
      <c r="E8628" t="s">
        <v>90</v>
      </c>
      <c r="F8628" t="s">
        <v>556</v>
      </c>
      <c r="G8628" t="s">
        <v>8</v>
      </c>
      <c r="H8628" t="s">
        <v>204</v>
      </c>
      <c r="I8628" s="2">
        <v>1</v>
      </c>
      <c r="J8628" t="s">
        <v>11</v>
      </c>
      <c r="K8628" s="21">
        <f>INDEX(LISTAS!$H:$Q,MATCH(BASE!H8628,LISTAS!$G:$G,0),MATCH(BASE!J8628,LISTAS!$H$3:$Q$3,0))*Tabela3[[#This Row],[QUANTIDADE]]</f>
        <v>18</v>
      </c>
      <c r="L8628" s="2" t="str">
        <f>TEXT(Tabela3[[#This Row],[DATA]],"MM")</f>
        <v>06</v>
      </c>
      <c r="M8628" s="2">
        <f>WEEKNUM(Tabela3[[#This Row],[DATA]])</f>
        <v>24</v>
      </c>
      <c r="N8628" s="18">
        <f>YEAR(Tabela3[[#This Row],[DATA]])</f>
        <v>2023</v>
      </c>
    </row>
    <row r="8629" spans="2:14">
      <c r="B8629" s="1">
        <v>45093</v>
      </c>
      <c r="C8629">
        <v>15869</v>
      </c>
      <c r="D8629">
        <f>COUNTIF(C$4:C8629,Tabela3[[#This Row],[COMANDA]])</f>
        <v>1</v>
      </c>
      <c r="E8629" t="s">
        <v>90</v>
      </c>
      <c r="G8629" t="s">
        <v>8</v>
      </c>
      <c r="H8629" t="s">
        <v>47</v>
      </c>
      <c r="I8629" s="2">
        <v>2</v>
      </c>
      <c r="J8629" t="s">
        <v>11</v>
      </c>
      <c r="K8629" s="21">
        <f>INDEX(LISTAS!$H:$Q,MATCH(BASE!H8629,LISTAS!$G:$G,0),MATCH(BASE!J8629,LISTAS!$H$3:$Q$3,0))*Tabela3[[#This Row],[QUANTIDADE]]</f>
        <v>32</v>
      </c>
      <c r="L8629" s="2" t="str">
        <f>TEXT(Tabela3[[#This Row],[DATA]],"MM")</f>
        <v>06</v>
      </c>
      <c r="M8629" s="2">
        <f>WEEKNUM(Tabela3[[#This Row],[DATA]])</f>
        <v>24</v>
      </c>
      <c r="N8629" s="18">
        <f>YEAR(Tabela3[[#This Row],[DATA]])</f>
        <v>2023</v>
      </c>
    </row>
    <row r="8630" spans="2:14">
      <c r="B8630" s="1">
        <v>45093</v>
      </c>
      <c r="C8630">
        <v>15870</v>
      </c>
      <c r="D8630">
        <f>COUNTIF(C$4:C8630,Tabela3[[#This Row],[COMANDA]])</f>
        <v>1</v>
      </c>
      <c r="E8630" t="s">
        <v>90</v>
      </c>
      <c r="F8630" t="s">
        <v>99</v>
      </c>
      <c r="G8630" t="s">
        <v>8</v>
      </c>
      <c r="H8630" t="s">
        <v>42</v>
      </c>
      <c r="I8630" s="2">
        <v>1</v>
      </c>
      <c r="J8630" t="s">
        <v>11</v>
      </c>
      <c r="K8630" s="21">
        <f>INDEX(LISTAS!$H:$Q,MATCH(BASE!H8630,LISTAS!$G:$G,0),MATCH(BASE!J8630,LISTAS!$H$3:$Q$3,0))*Tabela3[[#This Row],[QUANTIDADE]]</f>
        <v>16</v>
      </c>
      <c r="L8630" s="2" t="str">
        <f>TEXT(Tabela3[[#This Row],[DATA]],"MM")</f>
        <v>06</v>
      </c>
      <c r="M8630" s="2">
        <f>WEEKNUM(Tabela3[[#This Row],[DATA]])</f>
        <v>24</v>
      </c>
      <c r="N8630" s="18">
        <f>YEAR(Tabela3[[#This Row],[DATA]])</f>
        <v>2023</v>
      </c>
    </row>
    <row r="8631" spans="2:14">
      <c r="B8631" s="1">
        <v>45093</v>
      </c>
      <c r="C8631">
        <v>15870</v>
      </c>
      <c r="D8631">
        <f>COUNTIF(C$4:C8631,Tabela3[[#This Row],[COMANDA]])</f>
        <v>2</v>
      </c>
      <c r="E8631" t="s">
        <v>90</v>
      </c>
      <c r="F8631" t="s">
        <v>99</v>
      </c>
      <c r="G8631" t="s">
        <v>9</v>
      </c>
      <c r="H8631" t="s">
        <v>521</v>
      </c>
      <c r="I8631" s="2">
        <v>1</v>
      </c>
      <c r="J8631" t="s">
        <v>11</v>
      </c>
      <c r="K8631" s="21">
        <f>INDEX(LISTAS!$H:$Q,MATCH(BASE!H8631,LISTAS!$G:$G,0),MATCH(BASE!J8631,LISTAS!$H$3:$Q$3,0))*Tabela3[[#This Row],[QUANTIDADE]]</f>
        <v>6</v>
      </c>
      <c r="L8631" s="2" t="str">
        <f>TEXT(Tabela3[[#This Row],[DATA]],"MM")</f>
        <v>06</v>
      </c>
      <c r="M8631" s="2">
        <f>WEEKNUM(Tabela3[[#This Row],[DATA]])</f>
        <v>24</v>
      </c>
      <c r="N8631" s="18">
        <f>YEAR(Tabela3[[#This Row],[DATA]])</f>
        <v>2023</v>
      </c>
    </row>
    <row r="8632" spans="2:14">
      <c r="B8632" s="1">
        <v>45093</v>
      </c>
      <c r="C8632">
        <v>15871</v>
      </c>
      <c r="D8632">
        <f>COUNTIF(C$4:C8632,Tabela3[[#This Row],[COMANDA]])</f>
        <v>1</v>
      </c>
      <c r="E8632" t="s">
        <v>90</v>
      </c>
      <c r="G8632" t="s">
        <v>8</v>
      </c>
      <c r="H8632" t="s">
        <v>206</v>
      </c>
      <c r="I8632" s="2">
        <v>1</v>
      </c>
      <c r="J8632" t="s">
        <v>11</v>
      </c>
      <c r="K8632" s="21">
        <f>INDEX(LISTAS!$H:$Q,MATCH(BASE!H8632,LISTAS!$G:$G,0),MATCH(BASE!J8632,LISTAS!$H$3:$Q$3,0))*Tabela3[[#This Row],[QUANTIDADE]]</f>
        <v>18</v>
      </c>
      <c r="L8632" s="2" t="str">
        <f>TEXT(Tabela3[[#This Row],[DATA]],"MM")</f>
        <v>06</v>
      </c>
      <c r="M8632" s="2">
        <f>WEEKNUM(Tabela3[[#This Row],[DATA]])</f>
        <v>24</v>
      </c>
      <c r="N8632" s="18">
        <f>YEAR(Tabela3[[#This Row],[DATA]])</f>
        <v>2023</v>
      </c>
    </row>
    <row r="8633" spans="2:14">
      <c r="B8633" s="1">
        <v>45093</v>
      </c>
      <c r="C8633">
        <v>15872</v>
      </c>
      <c r="D8633">
        <f>COUNTIF(C$4:C8633,Tabela3[[#This Row],[COMANDA]])</f>
        <v>1</v>
      </c>
      <c r="E8633" t="s">
        <v>90</v>
      </c>
      <c r="F8633" t="s">
        <v>98</v>
      </c>
      <c r="G8633" t="s">
        <v>8</v>
      </c>
      <c r="H8633" t="s">
        <v>206</v>
      </c>
      <c r="I8633" s="2">
        <v>1</v>
      </c>
      <c r="J8633" t="s">
        <v>11</v>
      </c>
      <c r="K8633" s="21">
        <f>INDEX(LISTAS!$H:$Q,MATCH(BASE!H8633,LISTAS!$G:$G,0),MATCH(BASE!J8633,LISTAS!$H$3:$Q$3,0))*Tabela3[[#This Row],[QUANTIDADE]]</f>
        <v>18</v>
      </c>
      <c r="L8633" s="2" t="str">
        <f>TEXT(Tabela3[[#This Row],[DATA]],"MM")</f>
        <v>06</v>
      </c>
      <c r="M8633" s="2">
        <f>WEEKNUM(Tabela3[[#This Row],[DATA]])</f>
        <v>24</v>
      </c>
      <c r="N8633" s="18">
        <f>YEAR(Tabela3[[#This Row],[DATA]])</f>
        <v>2023</v>
      </c>
    </row>
    <row r="8634" spans="2:14">
      <c r="B8634" s="1">
        <v>45093</v>
      </c>
      <c r="C8634">
        <v>15872</v>
      </c>
      <c r="D8634">
        <f>COUNTIF(C$4:C8634,Tabela3[[#This Row],[COMANDA]])</f>
        <v>2</v>
      </c>
      <c r="E8634" t="s">
        <v>90</v>
      </c>
      <c r="F8634" t="s">
        <v>98</v>
      </c>
      <c r="G8634" t="s">
        <v>61</v>
      </c>
      <c r="H8634" t="s">
        <v>163</v>
      </c>
      <c r="I8634" s="2">
        <v>1</v>
      </c>
      <c r="J8634" t="s">
        <v>11</v>
      </c>
      <c r="K8634" s="21">
        <f>INDEX(LISTAS!$H:$Q,MATCH(BASE!H8634,LISTAS!$G:$G,0),MATCH(BASE!J8634,LISTAS!$H$3:$Q$3,0))*Tabela3[[#This Row],[QUANTIDADE]]</f>
        <v>4</v>
      </c>
      <c r="L8634" s="2" t="str">
        <f>TEXT(Tabela3[[#This Row],[DATA]],"MM")</f>
        <v>06</v>
      </c>
      <c r="M8634" s="2">
        <f>WEEKNUM(Tabela3[[#This Row],[DATA]])</f>
        <v>24</v>
      </c>
      <c r="N8634" s="18">
        <f>YEAR(Tabela3[[#This Row],[DATA]])</f>
        <v>2023</v>
      </c>
    </row>
    <row r="8635" spans="2:14">
      <c r="B8635" s="1">
        <v>45093</v>
      </c>
      <c r="C8635">
        <v>15872</v>
      </c>
      <c r="D8635">
        <f>COUNTIF(C$4:C8635,Tabela3[[#This Row],[COMANDA]])</f>
        <v>3</v>
      </c>
      <c r="E8635" t="s">
        <v>90</v>
      </c>
      <c r="F8635" t="s">
        <v>98</v>
      </c>
      <c r="G8635" t="s">
        <v>9</v>
      </c>
      <c r="H8635" t="s">
        <v>127</v>
      </c>
      <c r="I8635" s="2">
        <v>1</v>
      </c>
      <c r="J8635" t="s">
        <v>11</v>
      </c>
      <c r="K8635" s="21">
        <f>INDEX(LISTAS!$H:$Q,MATCH(BASE!H8635,LISTAS!$G:$G,0),MATCH(BASE!J8635,LISTAS!$H$3:$Q$3,0))*Tabela3[[#This Row],[QUANTIDADE]]</f>
        <v>4.5</v>
      </c>
      <c r="L8635" s="2" t="str">
        <f>TEXT(Tabela3[[#This Row],[DATA]],"MM")</f>
        <v>06</v>
      </c>
      <c r="M8635" s="2">
        <f>WEEKNUM(Tabela3[[#This Row],[DATA]])</f>
        <v>24</v>
      </c>
      <c r="N8635" s="18">
        <f>YEAR(Tabela3[[#This Row],[DATA]])</f>
        <v>2023</v>
      </c>
    </row>
    <row r="8636" spans="2:14">
      <c r="B8636" s="1">
        <v>45093</v>
      </c>
      <c r="C8636">
        <v>15872</v>
      </c>
      <c r="D8636">
        <f>COUNTIF(C$4:C8636,Tabela3[[#This Row],[COMANDA]])</f>
        <v>4</v>
      </c>
      <c r="E8636" t="s">
        <v>90</v>
      </c>
      <c r="F8636" t="s">
        <v>98</v>
      </c>
      <c r="G8636" t="s">
        <v>9</v>
      </c>
      <c r="H8636" t="s">
        <v>55</v>
      </c>
      <c r="I8636" s="2">
        <v>1</v>
      </c>
      <c r="J8636" t="s">
        <v>11</v>
      </c>
      <c r="K8636" s="21">
        <f>INDEX(LISTAS!$H:$Q,MATCH(BASE!H8636,LISTAS!$G:$G,0),MATCH(BASE!J8636,LISTAS!$H$3:$Q$3,0))*Tabela3[[#This Row],[QUANTIDADE]]</f>
        <v>3</v>
      </c>
      <c r="L8636" s="2" t="str">
        <f>TEXT(Tabela3[[#This Row],[DATA]],"MM")</f>
        <v>06</v>
      </c>
      <c r="M8636" s="2">
        <f>WEEKNUM(Tabela3[[#This Row],[DATA]])</f>
        <v>24</v>
      </c>
      <c r="N8636" s="18">
        <f>YEAR(Tabela3[[#This Row],[DATA]])</f>
        <v>2023</v>
      </c>
    </row>
    <row r="8637" spans="2:14">
      <c r="B8637" s="1">
        <v>45093</v>
      </c>
      <c r="C8637">
        <v>15873</v>
      </c>
      <c r="D8637">
        <f>COUNTIF(C$4:C8637,Tabela3[[#This Row],[COMANDA]])</f>
        <v>1</v>
      </c>
      <c r="E8637" t="s">
        <v>90</v>
      </c>
      <c r="F8637" t="s">
        <v>99</v>
      </c>
      <c r="G8637" t="s">
        <v>8</v>
      </c>
      <c r="H8637" t="s">
        <v>47</v>
      </c>
      <c r="I8637" s="2">
        <v>1</v>
      </c>
      <c r="J8637" t="s">
        <v>11</v>
      </c>
      <c r="K8637" s="21">
        <f>INDEX(LISTAS!$H:$Q,MATCH(BASE!H8637,LISTAS!$G:$G,0),MATCH(BASE!J8637,LISTAS!$H$3:$Q$3,0))*Tabela3[[#This Row],[QUANTIDADE]]</f>
        <v>16</v>
      </c>
      <c r="L8637" s="2" t="str">
        <f>TEXT(Tabela3[[#This Row],[DATA]],"MM")</f>
        <v>06</v>
      </c>
      <c r="M8637" s="2">
        <f>WEEKNUM(Tabela3[[#This Row],[DATA]])</f>
        <v>24</v>
      </c>
      <c r="N8637" s="18">
        <f>YEAR(Tabela3[[#This Row],[DATA]])</f>
        <v>2023</v>
      </c>
    </row>
    <row r="8638" spans="2:14">
      <c r="B8638" s="1">
        <v>45093</v>
      </c>
      <c r="C8638">
        <v>15874</v>
      </c>
      <c r="D8638">
        <f>COUNTIF(C$4:C8638,Tabela3[[#This Row],[COMANDA]])</f>
        <v>1</v>
      </c>
      <c r="E8638" t="s">
        <v>90</v>
      </c>
      <c r="F8638" t="s">
        <v>99</v>
      </c>
      <c r="G8638" t="s">
        <v>8</v>
      </c>
      <c r="H8638" t="s">
        <v>202</v>
      </c>
      <c r="I8638" s="2">
        <v>1</v>
      </c>
      <c r="J8638" t="s">
        <v>11</v>
      </c>
      <c r="K8638" s="21">
        <f>INDEX(LISTAS!$H:$Q,MATCH(BASE!H8638,LISTAS!$G:$G,0),MATCH(BASE!J8638,LISTAS!$H$3:$Q$3,0))*Tabela3[[#This Row],[QUANTIDADE]]</f>
        <v>20</v>
      </c>
      <c r="L8638" s="2" t="str">
        <f>TEXT(Tabela3[[#This Row],[DATA]],"MM")</f>
        <v>06</v>
      </c>
      <c r="M8638" s="2">
        <f>WEEKNUM(Tabela3[[#This Row],[DATA]])</f>
        <v>24</v>
      </c>
      <c r="N8638" s="18">
        <f>YEAR(Tabela3[[#This Row],[DATA]])</f>
        <v>2023</v>
      </c>
    </row>
    <row r="8639" spans="2:14">
      <c r="B8639" s="1">
        <v>45093</v>
      </c>
      <c r="C8639">
        <v>15874</v>
      </c>
      <c r="D8639">
        <f>COUNTIF(C$4:C8639,Tabela3[[#This Row],[COMANDA]])</f>
        <v>2</v>
      </c>
      <c r="E8639" t="s">
        <v>90</v>
      </c>
      <c r="F8639" t="s">
        <v>99</v>
      </c>
      <c r="G8639" t="s">
        <v>9</v>
      </c>
      <c r="H8639" t="s">
        <v>153</v>
      </c>
      <c r="I8639" s="2">
        <v>1</v>
      </c>
      <c r="J8639" t="s">
        <v>11</v>
      </c>
      <c r="K8639" s="21">
        <f>INDEX(LISTAS!$H:$Q,MATCH(BASE!H8639,LISTAS!$G:$G,0),MATCH(BASE!J8639,LISTAS!$H$3:$Q$3,0))*Tabela3[[#This Row],[QUANTIDADE]]</f>
        <v>4</v>
      </c>
      <c r="L8639" s="2" t="str">
        <f>TEXT(Tabela3[[#This Row],[DATA]],"MM")</f>
        <v>06</v>
      </c>
      <c r="M8639" s="2">
        <f>WEEKNUM(Tabela3[[#This Row],[DATA]])</f>
        <v>24</v>
      </c>
      <c r="N8639" s="18">
        <f>YEAR(Tabela3[[#This Row],[DATA]])</f>
        <v>2023</v>
      </c>
    </row>
    <row r="8640" spans="2:14">
      <c r="B8640" s="1">
        <v>45093</v>
      </c>
      <c r="C8640">
        <v>15875</v>
      </c>
      <c r="D8640">
        <f>COUNTIF(C$4:C8640,Tabela3[[#This Row],[COMANDA]])</f>
        <v>1</v>
      </c>
      <c r="E8640" t="s">
        <v>90</v>
      </c>
      <c r="F8640" t="s">
        <v>99</v>
      </c>
      <c r="G8640" t="s">
        <v>8</v>
      </c>
      <c r="H8640" t="s">
        <v>204</v>
      </c>
      <c r="I8640" s="2">
        <v>1</v>
      </c>
      <c r="J8640" t="s">
        <v>11</v>
      </c>
      <c r="K8640" s="21">
        <f>INDEX(LISTAS!$H:$Q,MATCH(BASE!H8640,LISTAS!$G:$G,0),MATCH(BASE!J8640,LISTAS!$H$3:$Q$3,0))*Tabela3[[#This Row],[QUANTIDADE]]</f>
        <v>18</v>
      </c>
      <c r="L8640" s="2" t="str">
        <f>TEXT(Tabela3[[#This Row],[DATA]],"MM")</f>
        <v>06</v>
      </c>
      <c r="M8640" s="2">
        <f>WEEKNUM(Tabela3[[#This Row],[DATA]])</f>
        <v>24</v>
      </c>
      <c r="N8640" s="18">
        <f>YEAR(Tabela3[[#This Row],[DATA]])</f>
        <v>2023</v>
      </c>
    </row>
    <row r="8641" spans="2:14">
      <c r="B8641" s="1">
        <v>45093</v>
      </c>
      <c r="C8641">
        <v>15875</v>
      </c>
      <c r="D8641">
        <f>COUNTIF(C$4:C8641,Tabela3[[#This Row],[COMANDA]])</f>
        <v>2</v>
      </c>
      <c r="E8641" t="s">
        <v>90</v>
      </c>
      <c r="F8641" t="s">
        <v>98</v>
      </c>
      <c r="G8641" t="s">
        <v>8</v>
      </c>
      <c r="H8641" t="s">
        <v>84</v>
      </c>
      <c r="I8641" s="2">
        <v>1</v>
      </c>
      <c r="J8641" t="s">
        <v>11</v>
      </c>
      <c r="K8641" s="21">
        <f>INDEX(LISTAS!$H:$Q,MATCH(BASE!H8641,LISTAS!$G:$G,0),MATCH(BASE!J8641,LISTAS!$H$3:$Q$3,0))*Tabela3[[#This Row],[QUANTIDADE]]</f>
        <v>16</v>
      </c>
      <c r="L8641" s="2" t="str">
        <f>TEXT(Tabela3[[#This Row],[DATA]],"MM")</f>
        <v>06</v>
      </c>
      <c r="M8641" s="2">
        <f>WEEKNUM(Tabela3[[#This Row],[DATA]])</f>
        <v>24</v>
      </c>
      <c r="N8641" s="18">
        <f>YEAR(Tabela3[[#This Row],[DATA]])</f>
        <v>2023</v>
      </c>
    </row>
    <row r="8642" spans="2:14">
      <c r="B8642" s="1">
        <v>45093</v>
      </c>
      <c r="C8642">
        <v>15875</v>
      </c>
      <c r="D8642">
        <f>COUNTIF(C$4:C8642,Tabela3[[#This Row],[COMANDA]])</f>
        <v>3</v>
      </c>
      <c r="E8642" t="s">
        <v>90</v>
      </c>
      <c r="F8642" t="s">
        <v>99</v>
      </c>
      <c r="G8642" t="s">
        <v>9</v>
      </c>
      <c r="H8642" t="s">
        <v>553</v>
      </c>
      <c r="I8642" s="2">
        <v>1</v>
      </c>
      <c r="J8642" t="s">
        <v>11</v>
      </c>
      <c r="K8642" s="21">
        <f>INDEX(LISTAS!$H:$Q,MATCH(BASE!H8642,LISTAS!$G:$G,0),MATCH(BASE!J8642,LISTAS!$H$3:$Q$3,0))*Tabela3[[#This Row],[QUANTIDADE]]</f>
        <v>4</v>
      </c>
      <c r="L8642" s="2" t="str">
        <f>TEXT(Tabela3[[#This Row],[DATA]],"MM")</f>
        <v>06</v>
      </c>
      <c r="M8642" s="2">
        <f>WEEKNUM(Tabela3[[#This Row],[DATA]])</f>
        <v>24</v>
      </c>
      <c r="N8642" s="18">
        <f>YEAR(Tabela3[[#This Row],[DATA]])</f>
        <v>2023</v>
      </c>
    </row>
    <row r="8643" spans="2:14">
      <c r="B8643" s="1">
        <v>45093</v>
      </c>
      <c r="C8643">
        <v>15875</v>
      </c>
      <c r="D8643">
        <f>COUNTIF(C$4:C8643,Tabela3[[#This Row],[COMANDA]])</f>
        <v>4</v>
      </c>
      <c r="E8643" t="s">
        <v>90</v>
      </c>
      <c r="F8643" t="s">
        <v>98</v>
      </c>
      <c r="G8643" t="s">
        <v>9</v>
      </c>
      <c r="H8643" t="s">
        <v>127</v>
      </c>
      <c r="I8643" s="2">
        <v>1</v>
      </c>
      <c r="J8643" t="s">
        <v>11</v>
      </c>
      <c r="K8643" s="21">
        <f>INDEX(LISTAS!$H:$Q,MATCH(BASE!H8643,LISTAS!$G:$G,0),MATCH(BASE!J8643,LISTAS!$H$3:$Q$3,0))*Tabela3[[#This Row],[QUANTIDADE]]</f>
        <v>4.5</v>
      </c>
      <c r="L8643" s="2" t="str">
        <f>TEXT(Tabela3[[#This Row],[DATA]],"MM")</f>
        <v>06</v>
      </c>
      <c r="M8643" s="2">
        <f>WEEKNUM(Tabela3[[#This Row],[DATA]])</f>
        <v>24</v>
      </c>
      <c r="N8643" s="18">
        <f>YEAR(Tabela3[[#This Row],[DATA]])</f>
        <v>2023</v>
      </c>
    </row>
    <row r="8644" spans="2:14">
      <c r="B8644" s="1">
        <v>45093</v>
      </c>
      <c r="C8644">
        <v>15876</v>
      </c>
      <c r="D8644">
        <f>COUNTIF(C$4:C8644,Tabela3[[#This Row],[COMANDA]])</f>
        <v>1</v>
      </c>
      <c r="E8644" t="s">
        <v>89</v>
      </c>
      <c r="F8644" t="s">
        <v>556</v>
      </c>
      <c r="G8644" t="s">
        <v>8</v>
      </c>
      <c r="H8644" t="s">
        <v>42</v>
      </c>
      <c r="I8644" s="2">
        <v>1</v>
      </c>
      <c r="J8644" t="s">
        <v>11</v>
      </c>
      <c r="K8644" s="21">
        <f>INDEX(LISTAS!$H:$Q,MATCH(BASE!H8644,LISTAS!$G:$G,0),MATCH(BASE!J8644,LISTAS!$H$3:$Q$3,0))*Tabela3[[#This Row],[QUANTIDADE]]</f>
        <v>16</v>
      </c>
      <c r="L8644" s="2" t="str">
        <f>TEXT(Tabela3[[#This Row],[DATA]],"MM")</f>
        <v>06</v>
      </c>
      <c r="M8644" s="2">
        <f>WEEKNUM(Tabela3[[#This Row],[DATA]])</f>
        <v>24</v>
      </c>
      <c r="N8644" s="18">
        <f>YEAR(Tabela3[[#This Row],[DATA]])</f>
        <v>2023</v>
      </c>
    </row>
    <row r="8645" spans="2:14">
      <c r="B8645" s="1">
        <v>45093</v>
      </c>
      <c r="C8645">
        <v>15878</v>
      </c>
      <c r="D8645">
        <f>COUNTIF(C$4:C8645,Tabela3[[#This Row],[COMANDA]])</f>
        <v>1</v>
      </c>
      <c r="E8645" t="s">
        <v>90</v>
      </c>
      <c r="F8645" t="s">
        <v>99</v>
      </c>
      <c r="G8645" t="s">
        <v>8</v>
      </c>
      <c r="H8645" t="s">
        <v>203</v>
      </c>
      <c r="I8645" s="2">
        <v>1</v>
      </c>
      <c r="J8645" t="s">
        <v>11</v>
      </c>
      <c r="K8645" s="21">
        <f>INDEX(LISTAS!$H:$Q,MATCH(BASE!H8645,LISTAS!$G:$G,0),MATCH(BASE!J8645,LISTAS!$H$3:$Q$3,0))*Tabela3[[#This Row],[QUANTIDADE]]</f>
        <v>20</v>
      </c>
      <c r="L8645" s="2" t="str">
        <f>TEXT(Tabela3[[#This Row],[DATA]],"MM")</f>
        <v>06</v>
      </c>
      <c r="M8645" s="2">
        <f>WEEKNUM(Tabela3[[#This Row],[DATA]])</f>
        <v>24</v>
      </c>
      <c r="N8645" s="18">
        <f>YEAR(Tabela3[[#This Row],[DATA]])</f>
        <v>2023</v>
      </c>
    </row>
    <row r="8646" spans="2:14">
      <c r="B8646" s="1">
        <v>45093</v>
      </c>
      <c r="C8646">
        <v>15878</v>
      </c>
      <c r="D8646">
        <f>COUNTIF(C$4:C8646,Tabela3[[#This Row],[COMANDA]])</f>
        <v>2</v>
      </c>
      <c r="E8646" t="s">
        <v>90</v>
      </c>
      <c r="F8646" t="s">
        <v>99</v>
      </c>
      <c r="G8646" t="s">
        <v>8</v>
      </c>
      <c r="H8646" t="s">
        <v>202</v>
      </c>
      <c r="I8646" s="2">
        <v>1</v>
      </c>
      <c r="J8646" t="s">
        <v>11</v>
      </c>
      <c r="K8646" s="21">
        <f>INDEX(LISTAS!$H:$Q,MATCH(BASE!H8646,LISTAS!$G:$G,0),MATCH(BASE!J8646,LISTAS!$H$3:$Q$3,0))*Tabela3[[#This Row],[QUANTIDADE]]</f>
        <v>20</v>
      </c>
      <c r="L8646" s="2" t="str">
        <f>TEXT(Tabela3[[#This Row],[DATA]],"MM")</f>
        <v>06</v>
      </c>
      <c r="M8646" s="2">
        <f>WEEKNUM(Tabela3[[#This Row],[DATA]])</f>
        <v>24</v>
      </c>
      <c r="N8646" s="18">
        <f>YEAR(Tabela3[[#This Row],[DATA]])</f>
        <v>2023</v>
      </c>
    </row>
    <row r="8647" spans="2:14">
      <c r="B8647" s="1">
        <v>45093</v>
      </c>
      <c r="C8647">
        <v>15878</v>
      </c>
      <c r="D8647">
        <f>COUNTIF(C$4:C8647,Tabela3[[#This Row],[COMANDA]])</f>
        <v>3</v>
      </c>
      <c r="E8647" t="s">
        <v>90</v>
      </c>
      <c r="F8647" t="s">
        <v>99</v>
      </c>
      <c r="G8647" t="s">
        <v>61</v>
      </c>
      <c r="H8647" t="s">
        <v>199</v>
      </c>
      <c r="I8647" s="2">
        <v>1</v>
      </c>
      <c r="J8647" t="s">
        <v>11</v>
      </c>
      <c r="K8647" s="21">
        <f>INDEX(LISTAS!$H:$Q,MATCH(BASE!H8647,LISTAS!$G:$G,0),MATCH(BASE!J8647,LISTAS!$H$3:$Q$3,0))*Tabela3[[#This Row],[QUANTIDADE]]</f>
        <v>1</v>
      </c>
      <c r="L8647" s="2" t="str">
        <f>TEXT(Tabela3[[#This Row],[DATA]],"MM")</f>
        <v>06</v>
      </c>
      <c r="M8647" s="2">
        <f>WEEKNUM(Tabela3[[#This Row],[DATA]])</f>
        <v>24</v>
      </c>
      <c r="N8647" s="18">
        <f>YEAR(Tabela3[[#This Row],[DATA]])</f>
        <v>2023</v>
      </c>
    </row>
    <row r="8648" spans="2:14">
      <c r="B8648" s="1">
        <v>45093</v>
      </c>
      <c r="C8648">
        <v>15878</v>
      </c>
      <c r="D8648">
        <f>COUNTIF(C$4:C8648,Tabela3[[#This Row],[COMANDA]])</f>
        <v>4</v>
      </c>
      <c r="E8648" t="s">
        <v>90</v>
      </c>
      <c r="F8648" t="s">
        <v>99</v>
      </c>
      <c r="G8648" t="s">
        <v>9</v>
      </c>
      <c r="H8648" t="s">
        <v>142</v>
      </c>
      <c r="I8648" s="2">
        <v>1</v>
      </c>
      <c r="J8648" t="s">
        <v>11</v>
      </c>
      <c r="K8648" s="21">
        <f>INDEX(LISTAS!$H:$Q,MATCH(BASE!H8648,LISTAS!$G:$G,0),MATCH(BASE!J8648,LISTAS!$H$3:$Q$3,0))*Tabela3[[#This Row],[QUANTIDADE]]</f>
        <v>6</v>
      </c>
      <c r="L8648" s="2" t="str">
        <f>TEXT(Tabela3[[#This Row],[DATA]],"MM")</f>
        <v>06</v>
      </c>
      <c r="M8648" s="2">
        <f>WEEKNUM(Tabela3[[#This Row],[DATA]])</f>
        <v>24</v>
      </c>
      <c r="N8648" s="18">
        <f>YEAR(Tabela3[[#This Row],[DATA]])</f>
        <v>2023</v>
      </c>
    </row>
    <row r="8649" spans="2:14">
      <c r="B8649" s="1">
        <v>45093</v>
      </c>
      <c r="C8649">
        <v>15879</v>
      </c>
      <c r="D8649">
        <f>COUNTIF(C$4:C8649,Tabela3[[#This Row],[COMANDA]])</f>
        <v>1</v>
      </c>
      <c r="E8649" t="s">
        <v>89</v>
      </c>
      <c r="F8649" t="s">
        <v>98</v>
      </c>
      <c r="G8649" t="s">
        <v>8</v>
      </c>
      <c r="H8649" t="s">
        <v>203</v>
      </c>
      <c r="I8649" s="2">
        <v>1</v>
      </c>
      <c r="J8649" t="s">
        <v>11</v>
      </c>
      <c r="K8649" s="21">
        <f>INDEX(LISTAS!$H:$Q,MATCH(BASE!H8649,LISTAS!$G:$G,0),MATCH(BASE!J8649,LISTAS!$H$3:$Q$3,0))*Tabela3[[#This Row],[QUANTIDADE]]</f>
        <v>20</v>
      </c>
      <c r="L8649" s="2" t="str">
        <f>TEXT(Tabela3[[#This Row],[DATA]],"MM")</f>
        <v>06</v>
      </c>
      <c r="M8649" s="2">
        <f>WEEKNUM(Tabela3[[#This Row],[DATA]])</f>
        <v>24</v>
      </c>
      <c r="N8649" s="18">
        <f>YEAR(Tabela3[[#This Row],[DATA]])</f>
        <v>2023</v>
      </c>
    </row>
    <row r="8650" spans="2:14">
      <c r="B8650" s="1">
        <v>45093</v>
      </c>
      <c r="C8650">
        <v>15880</v>
      </c>
      <c r="D8650">
        <f>COUNTIF(C$4:C8650,Tabela3[[#This Row],[COMANDA]])</f>
        <v>1</v>
      </c>
      <c r="E8650" t="s">
        <v>90</v>
      </c>
      <c r="F8650" t="s">
        <v>98</v>
      </c>
      <c r="G8650" t="s">
        <v>8</v>
      </c>
      <c r="H8650" t="s">
        <v>42</v>
      </c>
      <c r="I8650" s="2">
        <v>1</v>
      </c>
      <c r="J8650" t="s">
        <v>11</v>
      </c>
      <c r="K8650" s="21">
        <f>INDEX(LISTAS!$H:$Q,MATCH(BASE!H8650,LISTAS!$G:$G,0),MATCH(BASE!J8650,LISTAS!$H$3:$Q$3,0))*Tabela3[[#This Row],[QUANTIDADE]]</f>
        <v>16</v>
      </c>
      <c r="L8650" s="2" t="str">
        <f>TEXT(Tabela3[[#This Row],[DATA]],"MM")</f>
        <v>06</v>
      </c>
      <c r="M8650" s="2">
        <f>WEEKNUM(Tabela3[[#This Row],[DATA]])</f>
        <v>24</v>
      </c>
      <c r="N8650" s="18">
        <f>YEAR(Tabela3[[#This Row],[DATA]])</f>
        <v>2023</v>
      </c>
    </row>
    <row r="8651" spans="2:14">
      <c r="B8651" s="1">
        <v>45093</v>
      </c>
      <c r="C8651">
        <v>15880</v>
      </c>
      <c r="D8651">
        <f>COUNTIF(C$4:C8651,Tabela3[[#This Row],[COMANDA]])</f>
        <v>2</v>
      </c>
      <c r="E8651" t="s">
        <v>90</v>
      </c>
      <c r="F8651" t="s">
        <v>98</v>
      </c>
      <c r="G8651" t="s">
        <v>8</v>
      </c>
      <c r="H8651" t="s">
        <v>204</v>
      </c>
      <c r="I8651" s="2">
        <v>1</v>
      </c>
      <c r="J8651" t="s">
        <v>11</v>
      </c>
      <c r="K8651" s="21">
        <f>INDEX(LISTAS!$H:$Q,MATCH(BASE!H8651,LISTAS!$G:$G,0),MATCH(BASE!J8651,LISTAS!$H$3:$Q$3,0))*Tabela3[[#This Row],[QUANTIDADE]]</f>
        <v>18</v>
      </c>
      <c r="L8651" s="2" t="str">
        <f>TEXT(Tabela3[[#This Row],[DATA]],"MM")</f>
        <v>06</v>
      </c>
      <c r="M8651" s="2">
        <f>WEEKNUM(Tabela3[[#This Row],[DATA]])</f>
        <v>24</v>
      </c>
      <c r="N8651" s="18">
        <f>YEAR(Tabela3[[#This Row],[DATA]])</f>
        <v>2023</v>
      </c>
    </row>
    <row r="8652" spans="2:14">
      <c r="B8652" s="1">
        <v>45093</v>
      </c>
      <c r="C8652">
        <v>15880</v>
      </c>
      <c r="D8652">
        <f>COUNTIF(C$4:C8652,Tabela3[[#This Row],[COMANDA]])</f>
        <v>3</v>
      </c>
      <c r="E8652" t="s">
        <v>90</v>
      </c>
      <c r="F8652" t="s">
        <v>98</v>
      </c>
      <c r="G8652" t="s">
        <v>10</v>
      </c>
      <c r="H8652" t="s">
        <v>119</v>
      </c>
      <c r="I8652" s="2">
        <v>2</v>
      </c>
      <c r="J8652" t="s">
        <v>11</v>
      </c>
      <c r="K8652" s="21">
        <f>INDEX(LISTAS!$H:$Q,MATCH(BASE!H8652,LISTAS!$G:$G,0),MATCH(BASE!J8652,LISTAS!$H$3:$Q$3,0))*Tabela3[[#This Row],[QUANTIDADE]]</f>
        <v>12</v>
      </c>
      <c r="L8652" s="2" t="str">
        <f>TEXT(Tabela3[[#This Row],[DATA]],"MM")</f>
        <v>06</v>
      </c>
      <c r="M8652" s="2">
        <f>WEEKNUM(Tabela3[[#This Row],[DATA]])</f>
        <v>24</v>
      </c>
      <c r="N8652" s="18">
        <f>YEAR(Tabela3[[#This Row],[DATA]])</f>
        <v>2023</v>
      </c>
    </row>
    <row r="8653" spans="2:14">
      <c r="B8653" s="1">
        <v>45093</v>
      </c>
      <c r="C8653">
        <v>15877</v>
      </c>
      <c r="D8653">
        <f>COUNTIF(C$4:C8653,Tabela3[[#This Row],[COMANDA]])</f>
        <v>1</v>
      </c>
      <c r="E8653" t="s">
        <v>90</v>
      </c>
      <c r="F8653" t="s">
        <v>99</v>
      </c>
      <c r="G8653" t="s">
        <v>8</v>
      </c>
      <c r="H8653" t="s">
        <v>202</v>
      </c>
      <c r="I8653" s="2">
        <v>1</v>
      </c>
      <c r="J8653" t="s">
        <v>11</v>
      </c>
      <c r="K8653" s="21">
        <f>INDEX(LISTAS!$H:$Q,MATCH(BASE!H8653,LISTAS!$G:$G,0),MATCH(BASE!J8653,LISTAS!$H$3:$Q$3,0))*Tabela3[[#This Row],[QUANTIDADE]]</f>
        <v>20</v>
      </c>
      <c r="L8653" s="2" t="str">
        <f>TEXT(Tabela3[[#This Row],[DATA]],"MM")</f>
        <v>06</v>
      </c>
      <c r="M8653" s="2">
        <f>WEEKNUM(Tabela3[[#This Row],[DATA]])</f>
        <v>24</v>
      </c>
      <c r="N8653" s="18">
        <f>YEAR(Tabela3[[#This Row],[DATA]])</f>
        <v>2023</v>
      </c>
    </row>
    <row r="8654" spans="2:14">
      <c r="B8654" s="1">
        <v>45093</v>
      </c>
      <c r="C8654">
        <v>15877</v>
      </c>
      <c r="D8654">
        <f>COUNTIF(C$4:C8654,Tabela3[[#This Row],[COMANDA]])</f>
        <v>2</v>
      </c>
      <c r="E8654" t="s">
        <v>90</v>
      </c>
      <c r="F8654" t="s">
        <v>99</v>
      </c>
      <c r="G8654" t="s">
        <v>8</v>
      </c>
      <c r="H8654" t="s">
        <v>84</v>
      </c>
      <c r="I8654" s="2">
        <v>1</v>
      </c>
      <c r="J8654" t="s">
        <v>11</v>
      </c>
      <c r="K8654" s="21">
        <f>INDEX(LISTAS!$H:$Q,MATCH(BASE!H8654,LISTAS!$G:$G,0),MATCH(BASE!J8654,LISTAS!$H$3:$Q$3,0))*Tabela3[[#This Row],[QUANTIDADE]]</f>
        <v>16</v>
      </c>
      <c r="L8654" s="2" t="str">
        <f>TEXT(Tabela3[[#This Row],[DATA]],"MM")</f>
        <v>06</v>
      </c>
      <c r="M8654" s="2">
        <f>WEEKNUM(Tabela3[[#This Row],[DATA]])</f>
        <v>24</v>
      </c>
      <c r="N8654" s="18">
        <f>YEAR(Tabela3[[#This Row],[DATA]])</f>
        <v>2023</v>
      </c>
    </row>
    <row r="8655" spans="2:14">
      <c r="B8655" s="1">
        <v>45093</v>
      </c>
      <c r="C8655">
        <v>15877</v>
      </c>
      <c r="D8655">
        <f>COUNTIF(C$4:C8655,Tabela3[[#This Row],[COMANDA]])</f>
        <v>3</v>
      </c>
      <c r="E8655" t="s">
        <v>90</v>
      </c>
      <c r="F8655" t="s">
        <v>99</v>
      </c>
      <c r="G8655" t="s">
        <v>9</v>
      </c>
      <c r="H8655" t="s">
        <v>132</v>
      </c>
      <c r="I8655" s="2">
        <v>1</v>
      </c>
      <c r="J8655" t="s">
        <v>11</v>
      </c>
      <c r="K8655" s="21">
        <f>INDEX(LISTAS!$H:$Q,MATCH(BASE!H8655,LISTAS!$G:$G,0),MATCH(BASE!J8655,LISTAS!$H$3:$Q$3,0))*Tabela3[[#This Row],[QUANTIDADE]]</f>
        <v>3</v>
      </c>
      <c r="L8655" s="2" t="str">
        <f>TEXT(Tabela3[[#This Row],[DATA]],"MM")</f>
        <v>06</v>
      </c>
      <c r="M8655" s="2">
        <f>WEEKNUM(Tabela3[[#This Row],[DATA]])</f>
        <v>24</v>
      </c>
      <c r="N8655" s="18">
        <f>YEAR(Tabela3[[#This Row],[DATA]])</f>
        <v>2023</v>
      </c>
    </row>
    <row r="8656" spans="2:14">
      <c r="B8656" s="1">
        <v>45093</v>
      </c>
      <c r="C8656">
        <v>15877</v>
      </c>
      <c r="D8656">
        <f>COUNTIF(C$4:C8656,Tabela3[[#This Row],[COMANDA]])</f>
        <v>4</v>
      </c>
      <c r="E8656" t="s">
        <v>90</v>
      </c>
      <c r="F8656" t="s">
        <v>99</v>
      </c>
      <c r="G8656" t="s">
        <v>9</v>
      </c>
      <c r="H8656" t="s">
        <v>140</v>
      </c>
      <c r="I8656" s="2">
        <v>1</v>
      </c>
      <c r="J8656" t="s">
        <v>11</v>
      </c>
      <c r="K8656" s="21">
        <f>INDEX(LISTAS!$H:$Q,MATCH(BASE!H8656,LISTAS!$G:$G,0),MATCH(BASE!J8656,LISTAS!$H$3:$Q$3,0))*Tabela3[[#This Row],[QUANTIDADE]]</f>
        <v>3</v>
      </c>
      <c r="L8656" s="2" t="str">
        <f>TEXT(Tabela3[[#This Row],[DATA]],"MM")</f>
        <v>06</v>
      </c>
      <c r="M8656" s="2">
        <f>WEEKNUM(Tabela3[[#This Row],[DATA]])</f>
        <v>24</v>
      </c>
      <c r="N8656" s="18">
        <f>YEAR(Tabela3[[#This Row],[DATA]])</f>
        <v>2023</v>
      </c>
    </row>
    <row r="8657" spans="2:14">
      <c r="B8657" s="1">
        <v>45093</v>
      </c>
      <c r="C8657">
        <v>15883</v>
      </c>
      <c r="D8657">
        <f>COUNTIF(C$4:C8657,Tabela3[[#This Row],[COMANDA]])</f>
        <v>1</v>
      </c>
      <c r="E8657" t="s">
        <v>90</v>
      </c>
      <c r="F8657" t="s">
        <v>99</v>
      </c>
      <c r="G8657" t="s">
        <v>8</v>
      </c>
      <c r="H8657" t="s">
        <v>204</v>
      </c>
      <c r="I8657" s="2">
        <v>1</v>
      </c>
      <c r="J8657" t="s">
        <v>11</v>
      </c>
      <c r="K8657" s="21">
        <f>INDEX(LISTAS!$H:$Q,MATCH(BASE!H8657,LISTAS!$G:$G,0),MATCH(BASE!J8657,LISTAS!$H$3:$Q$3,0))*Tabela3[[#This Row],[QUANTIDADE]]</f>
        <v>18</v>
      </c>
      <c r="L8657" s="2" t="str">
        <f>TEXT(Tabela3[[#This Row],[DATA]],"MM")</f>
        <v>06</v>
      </c>
      <c r="M8657" s="2">
        <f>WEEKNUM(Tabela3[[#This Row],[DATA]])</f>
        <v>24</v>
      </c>
      <c r="N8657" s="18">
        <f>YEAR(Tabela3[[#This Row],[DATA]])</f>
        <v>2023</v>
      </c>
    </row>
    <row r="8658" spans="2:14">
      <c r="B8658" s="1">
        <v>45093</v>
      </c>
      <c r="C8658">
        <v>15883</v>
      </c>
      <c r="D8658">
        <f>COUNTIF(C$4:C8658,Tabela3[[#This Row],[COMANDA]])</f>
        <v>2</v>
      </c>
      <c r="E8658" t="s">
        <v>90</v>
      </c>
      <c r="F8658" t="s">
        <v>99</v>
      </c>
      <c r="G8658" t="s">
        <v>9</v>
      </c>
      <c r="H8658" t="s">
        <v>242</v>
      </c>
      <c r="I8658" s="2">
        <v>1</v>
      </c>
      <c r="J8658" t="s">
        <v>12</v>
      </c>
      <c r="K8658" s="21">
        <f>INDEX(LISTAS!$H:$Q,MATCH(BASE!H8658,LISTAS!$G:$G,0),MATCH(BASE!J8658,LISTAS!$H$3:$Q$3,0))*Tabela3[[#This Row],[QUANTIDADE]]</f>
        <v>6</v>
      </c>
      <c r="L8658" s="2" t="str">
        <f>TEXT(Tabela3[[#This Row],[DATA]],"MM")</f>
        <v>06</v>
      </c>
      <c r="M8658" s="2">
        <f>WEEKNUM(Tabela3[[#This Row],[DATA]])</f>
        <v>24</v>
      </c>
      <c r="N8658" s="18">
        <f>YEAR(Tabela3[[#This Row],[DATA]])</f>
        <v>2023</v>
      </c>
    </row>
    <row r="8659" spans="2:14">
      <c r="B8659" s="1">
        <v>45093</v>
      </c>
      <c r="C8659">
        <v>15884</v>
      </c>
      <c r="D8659">
        <f>COUNTIF(C$4:C8659,Tabela3[[#This Row],[COMANDA]])</f>
        <v>1</v>
      </c>
      <c r="E8659" t="s">
        <v>90</v>
      </c>
      <c r="F8659" t="s">
        <v>99</v>
      </c>
      <c r="G8659" t="s">
        <v>8</v>
      </c>
      <c r="H8659" t="s">
        <v>41</v>
      </c>
      <c r="I8659" s="2">
        <v>1</v>
      </c>
      <c r="J8659" t="s">
        <v>11</v>
      </c>
      <c r="K8659" s="21">
        <f>INDEX(LISTAS!$H:$Q,MATCH(BASE!H8659,LISTAS!$G:$G,0),MATCH(BASE!J8659,LISTAS!$H$3:$Q$3,0))*Tabela3[[#This Row],[QUANTIDADE]]</f>
        <v>14</v>
      </c>
      <c r="L8659" s="2" t="str">
        <f>TEXT(Tabela3[[#This Row],[DATA]],"MM")</f>
        <v>06</v>
      </c>
      <c r="M8659" s="2">
        <f>WEEKNUM(Tabela3[[#This Row],[DATA]])</f>
        <v>24</v>
      </c>
      <c r="N8659" s="18">
        <f>YEAR(Tabela3[[#This Row],[DATA]])</f>
        <v>2023</v>
      </c>
    </row>
    <row r="8660" spans="2:14">
      <c r="B8660" s="1">
        <v>45093</v>
      </c>
      <c r="C8660">
        <v>15885</v>
      </c>
      <c r="D8660">
        <f>COUNTIF(C$4:C8660,Tabela3[[#This Row],[COMANDA]])</f>
        <v>1</v>
      </c>
      <c r="E8660" t="s">
        <v>90</v>
      </c>
      <c r="F8660" t="s">
        <v>98</v>
      </c>
      <c r="G8660" t="s">
        <v>8</v>
      </c>
      <c r="H8660" t="s">
        <v>47</v>
      </c>
      <c r="I8660" s="2">
        <v>1</v>
      </c>
      <c r="J8660" t="s">
        <v>11</v>
      </c>
      <c r="K8660" s="21">
        <f>INDEX(LISTAS!$H:$Q,MATCH(BASE!H8660,LISTAS!$G:$G,0),MATCH(BASE!J8660,LISTAS!$H$3:$Q$3,0))*Tabela3[[#This Row],[QUANTIDADE]]</f>
        <v>16</v>
      </c>
      <c r="L8660" s="2" t="str">
        <f>TEXT(Tabela3[[#This Row],[DATA]],"MM")</f>
        <v>06</v>
      </c>
      <c r="M8660" s="2">
        <f>WEEKNUM(Tabela3[[#This Row],[DATA]])</f>
        <v>24</v>
      </c>
      <c r="N8660" s="18">
        <f>YEAR(Tabela3[[#This Row],[DATA]])</f>
        <v>2023</v>
      </c>
    </row>
    <row r="8661" spans="2:14">
      <c r="B8661" s="1">
        <v>45093</v>
      </c>
      <c r="C8661">
        <v>15885</v>
      </c>
      <c r="D8661">
        <f>COUNTIF(C$4:C8661,Tabela3[[#This Row],[COMANDA]])</f>
        <v>2</v>
      </c>
      <c r="E8661" t="s">
        <v>90</v>
      </c>
      <c r="F8661" t="s">
        <v>98</v>
      </c>
      <c r="G8661" t="s">
        <v>9</v>
      </c>
      <c r="H8661" t="s">
        <v>242</v>
      </c>
      <c r="I8661" s="2">
        <v>1</v>
      </c>
      <c r="J8661" t="s">
        <v>12</v>
      </c>
      <c r="K8661" s="21">
        <f>INDEX(LISTAS!$H:$Q,MATCH(BASE!H8661,LISTAS!$G:$G,0),MATCH(BASE!J8661,LISTAS!$H$3:$Q$3,0))*Tabela3[[#This Row],[QUANTIDADE]]</f>
        <v>6</v>
      </c>
      <c r="L8661" s="2" t="str">
        <f>TEXT(Tabela3[[#This Row],[DATA]],"MM")</f>
        <v>06</v>
      </c>
      <c r="M8661" s="2">
        <f>WEEKNUM(Tabela3[[#This Row],[DATA]])</f>
        <v>24</v>
      </c>
      <c r="N8661" s="18">
        <f>YEAR(Tabela3[[#This Row],[DATA]])</f>
        <v>2023</v>
      </c>
    </row>
    <row r="8662" spans="2:14">
      <c r="B8662" s="1">
        <v>45093</v>
      </c>
      <c r="C8662">
        <v>15886</v>
      </c>
      <c r="D8662">
        <f>COUNTIF(C$4:C8662,Tabela3[[#This Row],[COMANDA]])</f>
        <v>1</v>
      </c>
      <c r="E8662" t="s">
        <v>90</v>
      </c>
      <c r="F8662" t="s">
        <v>98</v>
      </c>
      <c r="G8662" t="s">
        <v>8</v>
      </c>
      <c r="H8662" t="s">
        <v>202</v>
      </c>
      <c r="I8662" s="2">
        <v>1</v>
      </c>
      <c r="J8662" t="s">
        <v>11</v>
      </c>
      <c r="K8662" s="21">
        <f>INDEX(LISTAS!$H:$Q,MATCH(BASE!H8662,LISTAS!$G:$G,0),MATCH(BASE!J8662,LISTAS!$H$3:$Q$3,0))*Tabela3[[#This Row],[QUANTIDADE]]</f>
        <v>20</v>
      </c>
      <c r="L8662" s="2" t="str">
        <f>TEXT(Tabela3[[#This Row],[DATA]],"MM")</f>
        <v>06</v>
      </c>
      <c r="M8662" s="2">
        <f>WEEKNUM(Tabela3[[#This Row],[DATA]])</f>
        <v>24</v>
      </c>
      <c r="N8662" s="18">
        <f>YEAR(Tabela3[[#This Row],[DATA]])</f>
        <v>2023</v>
      </c>
    </row>
    <row r="8663" spans="2:14">
      <c r="B8663" s="1">
        <v>45093</v>
      </c>
      <c r="C8663">
        <v>15886</v>
      </c>
      <c r="D8663">
        <f>COUNTIF(C$4:C8663,Tabela3[[#This Row],[COMANDA]])</f>
        <v>2</v>
      </c>
      <c r="E8663" t="s">
        <v>90</v>
      </c>
      <c r="F8663" t="s">
        <v>98</v>
      </c>
      <c r="G8663" t="s">
        <v>9</v>
      </c>
      <c r="H8663" t="s">
        <v>131</v>
      </c>
      <c r="I8663" s="2">
        <v>1</v>
      </c>
      <c r="J8663" t="s">
        <v>11</v>
      </c>
      <c r="K8663" s="21">
        <f>INDEX(LISTAS!$H:$Q,MATCH(BASE!H8663,LISTAS!$G:$G,0),MATCH(BASE!J8663,LISTAS!$H$3:$Q$3,0))*Tabela3[[#This Row],[QUANTIDADE]]</f>
        <v>4</v>
      </c>
      <c r="L8663" s="2" t="str">
        <f>TEXT(Tabela3[[#This Row],[DATA]],"MM")</f>
        <v>06</v>
      </c>
      <c r="M8663" s="2">
        <f>WEEKNUM(Tabela3[[#This Row],[DATA]])</f>
        <v>24</v>
      </c>
      <c r="N8663" s="18">
        <f>YEAR(Tabela3[[#This Row],[DATA]])</f>
        <v>2023</v>
      </c>
    </row>
    <row r="8664" spans="2:14">
      <c r="B8664" s="1">
        <v>45093</v>
      </c>
      <c r="C8664">
        <v>15888</v>
      </c>
      <c r="D8664">
        <f>COUNTIF(C$4:C8664,Tabela3[[#This Row],[COMANDA]])</f>
        <v>1</v>
      </c>
      <c r="E8664" t="s">
        <v>90</v>
      </c>
      <c r="F8664" t="s">
        <v>99</v>
      </c>
      <c r="G8664" t="s">
        <v>8</v>
      </c>
      <c r="H8664" t="s">
        <v>204</v>
      </c>
      <c r="I8664" s="2">
        <v>1</v>
      </c>
      <c r="J8664" t="s">
        <v>11</v>
      </c>
      <c r="K8664" s="21">
        <f>INDEX(LISTAS!$H:$Q,MATCH(BASE!H8664,LISTAS!$G:$G,0),MATCH(BASE!J8664,LISTAS!$H$3:$Q$3,0))*Tabela3[[#This Row],[QUANTIDADE]]</f>
        <v>18</v>
      </c>
      <c r="L8664" s="2" t="str">
        <f>TEXT(Tabela3[[#This Row],[DATA]],"MM")</f>
        <v>06</v>
      </c>
      <c r="M8664" s="2">
        <f>WEEKNUM(Tabela3[[#This Row],[DATA]])</f>
        <v>24</v>
      </c>
      <c r="N8664" s="18">
        <f>YEAR(Tabela3[[#This Row],[DATA]])</f>
        <v>2023</v>
      </c>
    </row>
    <row r="8665" spans="2:14">
      <c r="B8665" s="1">
        <v>45093</v>
      </c>
      <c r="C8665">
        <v>15889</v>
      </c>
      <c r="D8665">
        <f>COUNTIF(C$4:C8665,Tabela3[[#This Row],[COMANDA]])</f>
        <v>1</v>
      </c>
      <c r="E8665" t="s">
        <v>90</v>
      </c>
      <c r="F8665" t="s">
        <v>99</v>
      </c>
      <c r="G8665" t="s">
        <v>8</v>
      </c>
      <c r="H8665" t="s">
        <v>40</v>
      </c>
      <c r="I8665" s="2">
        <v>1</v>
      </c>
      <c r="J8665" t="s">
        <v>11</v>
      </c>
      <c r="K8665" s="21">
        <f>INDEX(LISTAS!$H:$Q,MATCH(BASE!H8665,LISTAS!$G:$G,0),MATCH(BASE!J8665,LISTAS!$H$3:$Q$3,0))*Tabela3[[#This Row],[QUANTIDADE]]</f>
        <v>14</v>
      </c>
      <c r="L8665" s="2" t="str">
        <f>TEXT(Tabela3[[#This Row],[DATA]],"MM")</f>
        <v>06</v>
      </c>
      <c r="M8665" s="2">
        <f>WEEKNUM(Tabela3[[#This Row],[DATA]])</f>
        <v>24</v>
      </c>
      <c r="N8665" s="18">
        <f>YEAR(Tabela3[[#This Row],[DATA]])</f>
        <v>2023</v>
      </c>
    </row>
    <row r="8666" spans="2:14">
      <c r="B8666" s="1">
        <v>45093</v>
      </c>
      <c r="C8666">
        <v>15882</v>
      </c>
      <c r="D8666">
        <f>COUNTIF(C$4:C8666,Tabela3[[#This Row],[COMANDA]])</f>
        <v>1</v>
      </c>
      <c r="E8666" t="s">
        <v>90</v>
      </c>
      <c r="F8666" t="s">
        <v>98</v>
      </c>
      <c r="G8666" t="s">
        <v>8</v>
      </c>
      <c r="H8666" t="s">
        <v>204</v>
      </c>
      <c r="I8666" s="2">
        <v>1</v>
      </c>
      <c r="J8666" t="s">
        <v>11</v>
      </c>
      <c r="K8666" s="21">
        <f>INDEX(LISTAS!$H:$Q,MATCH(BASE!H8666,LISTAS!$G:$G,0),MATCH(BASE!J8666,LISTAS!$H$3:$Q$3,0))*Tabela3[[#This Row],[QUANTIDADE]]</f>
        <v>18</v>
      </c>
      <c r="L8666" s="2" t="str">
        <f>TEXT(Tabela3[[#This Row],[DATA]],"MM")</f>
        <v>06</v>
      </c>
      <c r="M8666" s="2">
        <f>WEEKNUM(Tabela3[[#This Row],[DATA]])</f>
        <v>24</v>
      </c>
      <c r="N8666" s="18">
        <f>YEAR(Tabela3[[#This Row],[DATA]])</f>
        <v>2023</v>
      </c>
    </row>
    <row r="8667" spans="2:14">
      <c r="B8667" s="1">
        <v>45093</v>
      </c>
      <c r="C8667">
        <v>15882</v>
      </c>
      <c r="D8667">
        <f>COUNTIF(C$4:C8667,Tabela3[[#This Row],[COMANDA]])</f>
        <v>2</v>
      </c>
      <c r="E8667" t="s">
        <v>90</v>
      </c>
      <c r="F8667" t="s">
        <v>98</v>
      </c>
      <c r="G8667" t="s">
        <v>8</v>
      </c>
      <c r="H8667" t="s">
        <v>203</v>
      </c>
      <c r="I8667" s="2">
        <v>1</v>
      </c>
      <c r="J8667" t="s">
        <v>11</v>
      </c>
      <c r="K8667" s="21">
        <f>INDEX(LISTAS!$H:$Q,MATCH(BASE!H8667,LISTAS!$G:$G,0),MATCH(BASE!J8667,LISTAS!$H$3:$Q$3,0))*Tabela3[[#This Row],[QUANTIDADE]]</f>
        <v>20</v>
      </c>
      <c r="L8667" s="2" t="str">
        <f>TEXT(Tabela3[[#This Row],[DATA]],"MM")</f>
        <v>06</v>
      </c>
      <c r="M8667" s="2">
        <f>WEEKNUM(Tabela3[[#This Row],[DATA]])</f>
        <v>24</v>
      </c>
      <c r="N8667" s="18">
        <f>YEAR(Tabela3[[#This Row],[DATA]])</f>
        <v>2023</v>
      </c>
    </row>
    <row r="8668" spans="2:14">
      <c r="B8668" s="1">
        <v>45093</v>
      </c>
      <c r="C8668">
        <v>15882</v>
      </c>
      <c r="D8668">
        <f>COUNTIF(C$4:C8668,Tabela3[[#This Row],[COMANDA]])</f>
        <v>3</v>
      </c>
      <c r="E8668" t="s">
        <v>90</v>
      </c>
      <c r="F8668" t="s">
        <v>98</v>
      </c>
      <c r="G8668" t="s">
        <v>9</v>
      </c>
      <c r="H8668" t="s">
        <v>242</v>
      </c>
      <c r="I8668" s="2">
        <v>2</v>
      </c>
      <c r="J8668" t="s">
        <v>12</v>
      </c>
      <c r="K8668" s="21">
        <f>INDEX(LISTAS!$H:$Q,MATCH(BASE!H8668,LISTAS!$G:$G,0),MATCH(BASE!J8668,LISTAS!$H$3:$Q$3,0))*Tabela3[[#This Row],[QUANTIDADE]]</f>
        <v>12</v>
      </c>
      <c r="L8668" s="2" t="str">
        <f>TEXT(Tabela3[[#This Row],[DATA]],"MM")</f>
        <v>06</v>
      </c>
      <c r="M8668" s="2">
        <f>WEEKNUM(Tabela3[[#This Row],[DATA]])</f>
        <v>24</v>
      </c>
      <c r="N8668" s="18">
        <f>YEAR(Tabela3[[#This Row],[DATA]])</f>
        <v>2023</v>
      </c>
    </row>
    <row r="8669" spans="2:14">
      <c r="B8669" s="1">
        <v>45093</v>
      </c>
      <c r="C8669">
        <v>15882</v>
      </c>
      <c r="D8669">
        <f>COUNTIF(C$4:C8669,Tabela3[[#This Row],[COMANDA]])</f>
        <v>4</v>
      </c>
      <c r="E8669" t="s">
        <v>90</v>
      </c>
      <c r="F8669" t="s">
        <v>98</v>
      </c>
      <c r="G8669" t="s">
        <v>9</v>
      </c>
      <c r="H8669" t="s">
        <v>152</v>
      </c>
      <c r="I8669" s="2">
        <v>2</v>
      </c>
      <c r="J8669" t="s">
        <v>11</v>
      </c>
      <c r="K8669" s="21">
        <f>INDEX(LISTAS!$H:$Q,MATCH(BASE!H8669,LISTAS!$G:$G,0),MATCH(BASE!J8669,LISTAS!$H$3:$Q$3,0))*Tabela3[[#This Row],[QUANTIDADE]]</f>
        <v>12</v>
      </c>
      <c r="L8669" s="2" t="str">
        <f>TEXT(Tabela3[[#This Row],[DATA]],"MM")</f>
        <v>06</v>
      </c>
      <c r="M8669" s="2">
        <f>WEEKNUM(Tabela3[[#This Row],[DATA]])</f>
        <v>24</v>
      </c>
      <c r="N8669" s="18">
        <f>YEAR(Tabela3[[#This Row],[DATA]])</f>
        <v>2023</v>
      </c>
    </row>
    <row r="8670" spans="2:14">
      <c r="B8670" s="1">
        <v>45093</v>
      </c>
      <c r="C8670">
        <v>15892</v>
      </c>
      <c r="D8670">
        <f>COUNTIF(C$4:C8670,Tabela3[[#This Row],[COMANDA]])</f>
        <v>1</v>
      </c>
      <c r="E8670" t="s">
        <v>90</v>
      </c>
      <c r="F8670" t="s">
        <v>99</v>
      </c>
      <c r="G8670" t="s">
        <v>8</v>
      </c>
      <c r="H8670" t="s">
        <v>39</v>
      </c>
      <c r="I8670" s="2">
        <v>1</v>
      </c>
      <c r="J8670" t="s">
        <v>11</v>
      </c>
      <c r="K8670" s="21">
        <f>INDEX(LISTAS!$H:$Q,MATCH(BASE!H8670,LISTAS!$G:$G,0),MATCH(BASE!J8670,LISTAS!$H$3:$Q$3,0))*Tabela3[[#This Row],[QUANTIDADE]]</f>
        <v>12</v>
      </c>
      <c r="L8670" s="2" t="str">
        <f>TEXT(Tabela3[[#This Row],[DATA]],"MM")</f>
        <v>06</v>
      </c>
      <c r="M8670" s="2">
        <f>WEEKNUM(Tabela3[[#This Row],[DATA]])</f>
        <v>24</v>
      </c>
      <c r="N8670" s="18">
        <f>YEAR(Tabela3[[#This Row],[DATA]])</f>
        <v>2023</v>
      </c>
    </row>
    <row r="8671" spans="2:14">
      <c r="B8671" s="1">
        <v>45093</v>
      </c>
      <c r="C8671">
        <v>15892</v>
      </c>
      <c r="D8671">
        <f>COUNTIF(C$4:C8671,Tabela3[[#This Row],[COMANDA]])</f>
        <v>2</v>
      </c>
      <c r="E8671" t="s">
        <v>90</v>
      </c>
      <c r="F8671" t="s">
        <v>99</v>
      </c>
      <c r="G8671" t="s">
        <v>61</v>
      </c>
      <c r="H8671" t="s">
        <v>166</v>
      </c>
      <c r="I8671" s="2">
        <v>1</v>
      </c>
      <c r="J8671" t="s">
        <v>11</v>
      </c>
      <c r="K8671" s="21">
        <f>INDEX(LISTAS!$H:$Q,MATCH(BASE!H8671,LISTAS!$G:$G,0),MATCH(BASE!J8671,LISTAS!$H$3:$Q$3,0))*Tabela3[[#This Row],[QUANTIDADE]]</f>
        <v>8</v>
      </c>
      <c r="L8671" s="2" t="str">
        <f>TEXT(Tabela3[[#This Row],[DATA]],"MM")</f>
        <v>06</v>
      </c>
      <c r="M8671" s="2">
        <f>WEEKNUM(Tabela3[[#This Row],[DATA]])</f>
        <v>24</v>
      </c>
      <c r="N8671" s="18">
        <f>YEAR(Tabela3[[#This Row],[DATA]])</f>
        <v>2023</v>
      </c>
    </row>
    <row r="8672" spans="2:14">
      <c r="B8672" s="1">
        <v>45093</v>
      </c>
      <c r="C8672">
        <v>15890</v>
      </c>
      <c r="D8672">
        <f>COUNTIF(C$4:C8672,Tabela3[[#This Row],[COMANDA]])</f>
        <v>1</v>
      </c>
      <c r="E8672" t="s">
        <v>90</v>
      </c>
      <c r="F8672" t="s">
        <v>98</v>
      </c>
      <c r="G8672" t="s">
        <v>8</v>
      </c>
      <c r="H8672" t="s">
        <v>202</v>
      </c>
      <c r="I8672" s="2">
        <v>1</v>
      </c>
      <c r="J8672" t="s">
        <v>11</v>
      </c>
      <c r="K8672" s="21">
        <f>INDEX(LISTAS!$H:$Q,MATCH(BASE!H8672,LISTAS!$G:$G,0),MATCH(BASE!J8672,LISTAS!$H$3:$Q$3,0))*Tabela3[[#This Row],[QUANTIDADE]]</f>
        <v>20</v>
      </c>
      <c r="L8672" s="2" t="str">
        <f>TEXT(Tabela3[[#This Row],[DATA]],"MM")</f>
        <v>06</v>
      </c>
      <c r="M8672" s="2">
        <f>WEEKNUM(Tabela3[[#This Row],[DATA]])</f>
        <v>24</v>
      </c>
      <c r="N8672" s="18">
        <f>YEAR(Tabela3[[#This Row],[DATA]])</f>
        <v>2023</v>
      </c>
    </row>
    <row r="8673" spans="2:14">
      <c r="B8673" s="1">
        <v>45093</v>
      </c>
      <c r="C8673">
        <v>15891</v>
      </c>
      <c r="D8673">
        <f>COUNTIF(C$4:C8673,Tabela3[[#This Row],[COMANDA]])</f>
        <v>1</v>
      </c>
      <c r="E8673" t="s">
        <v>90</v>
      </c>
      <c r="F8673" t="s">
        <v>99</v>
      </c>
      <c r="G8673" t="s">
        <v>8</v>
      </c>
      <c r="H8673" t="s">
        <v>203</v>
      </c>
      <c r="I8673" s="2">
        <v>1</v>
      </c>
      <c r="J8673" t="s">
        <v>11</v>
      </c>
      <c r="K8673" s="21">
        <f>INDEX(LISTAS!$H:$Q,MATCH(BASE!H8673,LISTAS!$G:$G,0),MATCH(BASE!J8673,LISTAS!$H$3:$Q$3,0))*Tabela3[[#This Row],[QUANTIDADE]]</f>
        <v>20</v>
      </c>
      <c r="L8673" s="2" t="str">
        <f>TEXT(Tabela3[[#This Row],[DATA]],"MM")</f>
        <v>06</v>
      </c>
      <c r="M8673" s="2">
        <f>WEEKNUM(Tabela3[[#This Row],[DATA]])</f>
        <v>24</v>
      </c>
      <c r="N8673" s="18">
        <f>YEAR(Tabela3[[#This Row],[DATA]])</f>
        <v>2023</v>
      </c>
    </row>
    <row r="8674" spans="2:14">
      <c r="B8674" s="1">
        <v>45093</v>
      </c>
      <c r="C8674">
        <v>15891</v>
      </c>
      <c r="D8674">
        <f>COUNTIF(C$4:C8674,Tabela3[[#This Row],[COMANDA]])</f>
        <v>2</v>
      </c>
      <c r="E8674" t="s">
        <v>90</v>
      </c>
      <c r="F8674" t="s">
        <v>99</v>
      </c>
      <c r="G8674" t="s">
        <v>9</v>
      </c>
      <c r="H8674" t="s">
        <v>140</v>
      </c>
      <c r="I8674" s="2">
        <v>1</v>
      </c>
      <c r="J8674" t="s">
        <v>11</v>
      </c>
      <c r="K8674" s="21">
        <f>INDEX(LISTAS!$H:$Q,MATCH(BASE!H8674,LISTAS!$G:$G,0),MATCH(BASE!J8674,LISTAS!$H$3:$Q$3,0))*Tabela3[[#This Row],[QUANTIDADE]]</f>
        <v>3</v>
      </c>
      <c r="L8674" s="2" t="str">
        <f>TEXT(Tabela3[[#This Row],[DATA]],"MM")</f>
        <v>06</v>
      </c>
      <c r="M8674" s="2">
        <f>WEEKNUM(Tabela3[[#This Row],[DATA]])</f>
        <v>24</v>
      </c>
      <c r="N8674" s="18">
        <f>YEAR(Tabela3[[#This Row],[DATA]])</f>
        <v>2023</v>
      </c>
    </row>
    <row r="8675" spans="2:14">
      <c r="B8675" s="1">
        <v>45093</v>
      </c>
      <c r="C8675">
        <v>15893</v>
      </c>
      <c r="D8675">
        <f>COUNTIF(C$4:C8675,Tabela3[[#This Row],[COMANDA]])</f>
        <v>1</v>
      </c>
      <c r="E8675" t="s">
        <v>90</v>
      </c>
      <c r="F8675" t="s">
        <v>98</v>
      </c>
      <c r="G8675" t="s">
        <v>8</v>
      </c>
      <c r="H8675" t="s">
        <v>206</v>
      </c>
      <c r="I8675" s="2">
        <v>1</v>
      </c>
      <c r="J8675" t="s">
        <v>11</v>
      </c>
      <c r="K8675" s="21">
        <f>INDEX(LISTAS!$H:$Q,MATCH(BASE!H8675,LISTAS!$G:$G,0),MATCH(BASE!J8675,LISTAS!$H$3:$Q$3,0))*Tabela3[[#This Row],[QUANTIDADE]]</f>
        <v>18</v>
      </c>
      <c r="L8675" s="2" t="str">
        <f>TEXT(Tabela3[[#This Row],[DATA]],"MM")</f>
        <v>06</v>
      </c>
      <c r="M8675" s="2">
        <f>WEEKNUM(Tabela3[[#This Row],[DATA]])</f>
        <v>24</v>
      </c>
      <c r="N8675" s="18">
        <f>YEAR(Tabela3[[#This Row],[DATA]])</f>
        <v>2023</v>
      </c>
    </row>
    <row r="8676" spans="2:14">
      <c r="B8676" s="1">
        <v>45093</v>
      </c>
      <c r="C8676">
        <v>15893</v>
      </c>
      <c r="D8676">
        <f>COUNTIF(C$4:C8676,Tabela3[[#This Row],[COMANDA]])</f>
        <v>2</v>
      </c>
      <c r="E8676" t="s">
        <v>90</v>
      </c>
      <c r="F8676" t="s">
        <v>98</v>
      </c>
      <c r="G8676" t="s">
        <v>9</v>
      </c>
      <c r="H8676" t="s">
        <v>153</v>
      </c>
      <c r="I8676" s="2">
        <v>1</v>
      </c>
      <c r="J8676" t="s">
        <v>11</v>
      </c>
      <c r="K8676" s="21">
        <f>INDEX(LISTAS!$H:$Q,MATCH(BASE!H8676,LISTAS!$G:$G,0),MATCH(BASE!J8676,LISTAS!$H$3:$Q$3,0))*Tabela3[[#This Row],[QUANTIDADE]]</f>
        <v>4</v>
      </c>
      <c r="L8676" s="2" t="str">
        <f>TEXT(Tabela3[[#This Row],[DATA]],"MM")</f>
        <v>06</v>
      </c>
      <c r="M8676" s="2">
        <f>WEEKNUM(Tabela3[[#This Row],[DATA]])</f>
        <v>24</v>
      </c>
      <c r="N8676" s="18">
        <f>YEAR(Tabela3[[#This Row],[DATA]])</f>
        <v>2023</v>
      </c>
    </row>
    <row r="8677" spans="2:14">
      <c r="B8677" s="1">
        <v>45093</v>
      </c>
      <c r="C8677">
        <v>15894</v>
      </c>
      <c r="D8677">
        <f>COUNTIF(C$4:C8677,Tabela3[[#This Row],[COMANDA]])</f>
        <v>1</v>
      </c>
      <c r="E8677" t="s">
        <v>90</v>
      </c>
      <c r="F8677" t="s">
        <v>98</v>
      </c>
      <c r="G8677" t="s">
        <v>8</v>
      </c>
      <c r="H8677" t="s">
        <v>42</v>
      </c>
      <c r="I8677" s="2">
        <v>2</v>
      </c>
      <c r="J8677" t="s">
        <v>11</v>
      </c>
      <c r="K8677" s="21">
        <f>INDEX(LISTAS!$H:$Q,MATCH(BASE!H8677,LISTAS!$G:$G,0),MATCH(BASE!J8677,LISTAS!$H$3:$Q$3,0))*Tabela3[[#This Row],[QUANTIDADE]]</f>
        <v>32</v>
      </c>
      <c r="L8677" s="2" t="str">
        <f>TEXT(Tabela3[[#This Row],[DATA]],"MM")</f>
        <v>06</v>
      </c>
      <c r="M8677" s="2">
        <f>WEEKNUM(Tabela3[[#This Row],[DATA]])</f>
        <v>24</v>
      </c>
      <c r="N8677" s="18">
        <f>YEAR(Tabela3[[#This Row],[DATA]])</f>
        <v>2023</v>
      </c>
    </row>
    <row r="8678" spans="2:14">
      <c r="B8678" s="1">
        <v>45093</v>
      </c>
      <c r="C8678">
        <v>15894</v>
      </c>
      <c r="D8678">
        <f>COUNTIF(C$4:C8678,Tabela3[[#This Row],[COMANDA]])</f>
        <v>2</v>
      </c>
      <c r="E8678" t="s">
        <v>90</v>
      </c>
      <c r="F8678" t="s">
        <v>98</v>
      </c>
      <c r="G8678" t="s">
        <v>9</v>
      </c>
      <c r="H8678" t="s">
        <v>142</v>
      </c>
      <c r="I8678" s="2">
        <v>1</v>
      </c>
      <c r="J8678" t="s">
        <v>11</v>
      </c>
      <c r="K8678" s="21">
        <f>INDEX(LISTAS!$H:$Q,MATCH(BASE!H8678,LISTAS!$G:$G,0),MATCH(BASE!J8678,LISTAS!$H$3:$Q$3,0))*Tabela3[[#This Row],[QUANTIDADE]]</f>
        <v>6</v>
      </c>
      <c r="L8678" s="2" t="str">
        <f>TEXT(Tabela3[[#This Row],[DATA]],"MM")</f>
        <v>06</v>
      </c>
      <c r="M8678" s="2">
        <f>WEEKNUM(Tabela3[[#This Row],[DATA]])</f>
        <v>24</v>
      </c>
      <c r="N8678" s="18">
        <f>YEAR(Tabela3[[#This Row],[DATA]])</f>
        <v>2023</v>
      </c>
    </row>
    <row r="8679" spans="2:14">
      <c r="B8679" s="1">
        <v>45093</v>
      </c>
      <c r="C8679">
        <v>15894</v>
      </c>
      <c r="D8679">
        <f>COUNTIF(C$4:C8679,Tabela3[[#This Row],[COMANDA]])</f>
        <v>3</v>
      </c>
      <c r="E8679" t="s">
        <v>90</v>
      </c>
      <c r="F8679" t="s">
        <v>98</v>
      </c>
      <c r="G8679" t="s">
        <v>9</v>
      </c>
      <c r="H8679" t="s">
        <v>140</v>
      </c>
      <c r="I8679" s="2">
        <v>1</v>
      </c>
      <c r="J8679" t="s">
        <v>11</v>
      </c>
      <c r="K8679" s="21">
        <f>INDEX(LISTAS!$H:$Q,MATCH(BASE!H8679,LISTAS!$G:$G,0),MATCH(BASE!J8679,LISTAS!$H$3:$Q$3,0))*Tabela3[[#This Row],[QUANTIDADE]]</f>
        <v>3</v>
      </c>
      <c r="L8679" s="2" t="str">
        <f>TEXT(Tabela3[[#This Row],[DATA]],"MM")</f>
        <v>06</v>
      </c>
      <c r="M8679" s="2">
        <f>WEEKNUM(Tabela3[[#This Row],[DATA]])</f>
        <v>24</v>
      </c>
      <c r="N8679" s="18">
        <f>YEAR(Tabela3[[#This Row],[DATA]])</f>
        <v>2023</v>
      </c>
    </row>
    <row r="8680" spans="2:14">
      <c r="B8680" s="1">
        <v>45093</v>
      </c>
      <c r="C8680">
        <v>15845</v>
      </c>
      <c r="D8680">
        <f>COUNTIF(C$4:C8680,Tabela3[[#This Row],[COMANDA]])</f>
        <v>1</v>
      </c>
      <c r="E8680" t="s">
        <v>89</v>
      </c>
      <c r="F8680" t="s">
        <v>556</v>
      </c>
      <c r="G8680" t="s">
        <v>8</v>
      </c>
      <c r="H8680" t="s">
        <v>204</v>
      </c>
      <c r="I8680" s="2">
        <v>1</v>
      </c>
      <c r="J8680" t="s">
        <v>12</v>
      </c>
      <c r="K8680" s="21">
        <f>INDEX(LISTAS!$H:$Q,MATCH(BASE!H8680,LISTAS!$G:$G,0),MATCH(BASE!J8680,LISTAS!$H$3:$Q$3,0))*Tabela3[[#This Row],[QUANTIDADE]]</f>
        <v>16.2</v>
      </c>
      <c r="L8680" s="2" t="str">
        <f>TEXT(Tabela3[[#This Row],[DATA]],"MM")</f>
        <v>06</v>
      </c>
      <c r="M8680" s="2">
        <f>WEEKNUM(Tabela3[[#This Row],[DATA]])</f>
        <v>24</v>
      </c>
      <c r="N8680" s="18">
        <f>YEAR(Tabela3[[#This Row],[DATA]])</f>
        <v>2023</v>
      </c>
    </row>
    <row r="8681" spans="2:14">
      <c r="B8681" s="1">
        <v>45093</v>
      </c>
      <c r="C8681">
        <v>15845</v>
      </c>
      <c r="D8681">
        <f>COUNTIF(C$4:C8681,Tabela3[[#This Row],[COMANDA]])</f>
        <v>2</v>
      </c>
      <c r="E8681" t="s">
        <v>89</v>
      </c>
      <c r="F8681" t="s">
        <v>556</v>
      </c>
      <c r="G8681" t="s">
        <v>8</v>
      </c>
      <c r="H8681" t="s">
        <v>206</v>
      </c>
      <c r="I8681" s="2">
        <v>1</v>
      </c>
      <c r="J8681" t="s">
        <v>12</v>
      </c>
      <c r="K8681" s="21">
        <f>INDEX(LISTAS!$H:$Q,MATCH(BASE!H8681,LISTAS!$G:$G,0),MATCH(BASE!J8681,LISTAS!$H$3:$Q$3,0))*Tabela3[[#This Row],[QUANTIDADE]]</f>
        <v>16.2</v>
      </c>
      <c r="L8681" s="2" t="str">
        <f>TEXT(Tabela3[[#This Row],[DATA]],"MM")</f>
        <v>06</v>
      </c>
      <c r="M8681" s="2">
        <f>WEEKNUM(Tabela3[[#This Row],[DATA]])</f>
        <v>24</v>
      </c>
      <c r="N8681" s="18">
        <f>YEAR(Tabela3[[#This Row],[DATA]])</f>
        <v>2023</v>
      </c>
    </row>
    <row r="8682" spans="2:14">
      <c r="B8682" s="1">
        <v>45093</v>
      </c>
      <c r="C8682">
        <v>15845</v>
      </c>
      <c r="D8682">
        <f>COUNTIF(C$4:C8682,Tabela3[[#This Row],[COMANDA]])</f>
        <v>3</v>
      </c>
      <c r="E8682" t="s">
        <v>89</v>
      </c>
      <c r="F8682" t="s">
        <v>556</v>
      </c>
      <c r="G8682" t="s">
        <v>61</v>
      </c>
      <c r="H8682" t="s">
        <v>163</v>
      </c>
      <c r="I8682" s="2">
        <v>1</v>
      </c>
      <c r="J8682" t="s">
        <v>11</v>
      </c>
      <c r="K8682" s="21">
        <f>INDEX(LISTAS!$H:$Q,MATCH(BASE!H8682,LISTAS!$G:$G,0),MATCH(BASE!J8682,LISTAS!$H$3:$Q$3,0))*Tabela3[[#This Row],[QUANTIDADE]]</f>
        <v>4</v>
      </c>
      <c r="L8682" s="2" t="str">
        <f>TEXT(Tabela3[[#This Row],[DATA]],"MM")</f>
        <v>06</v>
      </c>
      <c r="M8682" s="2">
        <f>WEEKNUM(Tabela3[[#This Row],[DATA]])</f>
        <v>24</v>
      </c>
      <c r="N8682" s="18">
        <f>YEAR(Tabela3[[#This Row],[DATA]])</f>
        <v>2023</v>
      </c>
    </row>
    <row r="8683" spans="2:14">
      <c r="B8683" s="1">
        <v>45093</v>
      </c>
      <c r="C8683">
        <v>15881</v>
      </c>
      <c r="D8683">
        <f>COUNTIF(C$4:C8683,Tabela3[[#This Row],[COMANDA]])</f>
        <v>1</v>
      </c>
      <c r="E8683" t="s">
        <v>90</v>
      </c>
      <c r="F8683" t="s">
        <v>556</v>
      </c>
      <c r="G8683" t="s">
        <v>8</v>
      </c>
      <c r="H8683" t="s">
        <v>204</v>
      </c>
      <c r="I8683" s="2">
        <v>1</v>
      </c>
      <c r="J8683" t="s">
        <v>12</v>
      </c>
      <c r="K8683" s="21">
        <f>INDEX(LISTAS!$H:$Q,MATCH(BASE!H8683,LISTAS!$G:$G,0),MATCH(BASE!J8683,LISTAS!$H$3:$Q$3,0))*Tabela3[[#This Row],[QUANTIDADE]]</f>
        <v>16.2</v>
      </c>
      <c r="L8683" s="2" t="str">
        <f>TEXT(Tabela3[[#This Row],[DATA]],"MM")</f>
        <v>06</v>
      </c>
      <c r="M8683" s="2">
        <f>WEEKNUM(Tabela3[[#This Row],[DATA]])</f>
        <v>24</v>
      </c>
      <c r="N8683" s="18">
        <f>YEAR(Tabela3[[#This Row],[DATA]])</f>
        <v>2023</v>
      </c>
    </row>
    <row r="8684" spans="2:14">
      <c r="B8684" s="1">
        <v>45093</v>
      </c>
      <c r="C8684">
        <v>15881</v>
      </c>
      <c r="D8684">
        <f>COUNTIF(C$4:C8684,Tabela3[[#This Row],[COMANDA]])</f>
        <v>2</v>
      </c>
      <c r="E8684" t="s">
        <v>90</v>
      </c>
      <c r="F8684" t="s">
        <v>556</v>
      </c>
      <c r="G8684" t="s">
        <v>8</v>
      </c>
      <c r="H8684" t="s">
        <v>202</v>
      </c>
      <c r="I8684" s="2">
        <v>1</v>
      </c>
      <c r="J8684" t="s">
        <v>12</v>
      </c>
      <c r="K8684" s="21">
        <f>INDEX(LISTAS!$H:$Q,MATCH(BASE!H8684,LISTAS!$G:$G,0),MATCH(BASE!J8684,LISTAS!$H$3:$Q$3,0))*Tabela3[[#This Row],[QUANTIDADE]]</f>
        <v>18</v>
      </c>
      <c r="L8684" s="2" t="str">
        <f>TEXT(Tabela3[[#This Row],[DATA]],"MM")</f>
        <v>06</v>
      </c>
      <c r="M8684" s="2">
        <f>WEEKNUM(Tabela3[[#This Row],[DATA]])</f>
        <v>24</v>
      </c>
      <c r="N8684" s="18">
        <f>YEAR(Tabela3[[#This Row],[DATA]])</f>
        <v>2023</v>
      </c>
    </row>
    <row r="8685" spans="2:14">
      <c r="B8685" s="1">
        <v>45093</v>
      </c>
      <c r="C8685">
        <v>15895</v>
      </c>
      <c r="D8685">
        <f>COUNTIF(C$4:C8685,Tabela3[[#This Row],[COMANDA]])</f>
        <v>1</v>
      </c>
      <c r="E8685" t="s">
        <v>90</v>
      </c>
      <c r="F8685" t="s">
        <v>556</v>
      </c>
      <c r="G8685" t="s">
        <v>8</v>
      </c>
      <c r="H8685" t="s">
        <v>47</v>
      </c>
      <c r="I8685" s="2">
        <v>1</v>
      </c>
      <c r="J8685" t="s">
        <v>11</v>
      </c>
      <c r="K8685" s="21">
        <f>INDEX(LISTAS!$H:$Q,MATCH(BASE!H8685,LISTAS!$G:$G,0),MATCH(BASE!J8685,LISTAS!$H$3:$Q$3,0))*Tabela3[[#This Row],[QUANTIDADE]]</f>
        <v>16</v>
      </c>
      <c r="L8685" s="2" t="str">
        <f>TEXT(Tabela3[[#This Row],[DATA]],"MM")</f>
        <v>06</v>
      </c>
      <c r="M8685" s="2">
        <f>WEEKNUM(Tabela3[[#This Row],[DATA]])</f>
        <v>24</v>
      </c>
      <c r="N8685" s="18">
        <f>YEAR(Tabela3[[#This Row],[DATA]])</f>
        <v>2023</v>
      </c>
    </row>
    <row r="8686" spans="2:14">
      <c r="B8686" s="1">
        <v>45093</v>
      </c>
      <c r="C8686">
        <v>15887</v>
      </c>
      <c r="D8686">
        <f>COUNTIF(C$4:C8686,Tabela3[[#This Row],[COMANDA]])</f>
        <v>1</v>
      </c>
      <c r="E8686" t="s">
        <v>90</v>
      </c>
      <c r="F8686" t="s">
        <v>556</v>
      </c>
      <c r="G8686" t="s">
        <v>8</v>
      </c>
      <c r="H8686" t="s">
        <v>47</v>
      </c>
      <c r="I8686" s="2">
        <v>1</v>
      </c>
      <c r="J8686" t="s">
        <v>11</v>
      </c>
      <c r="K8686" s="21">
        <f>INDEX(LISTAS!$H:$Q,MATCH(BASE!H8686,LISTAS!$G:$G,0),MATCH(BASE!J8686,LISTAS!$H$3:$Q$3,0))*Tabela3[[#This Row],[QUANTIDADE]]</f>
        <v>16</v>
      </c>
      <c r="L8686" s="2" t="str">
        <f>TEXT(Tabela3[[#This Row],[DATA]],"MM")</f>
        <v>06</v>
      </c>
      <c r="M8686" s="2">
        <f>WEEKNUM(Tabela3[[#This Row],[DATA]])</f>
        <v>24</v>
      </c>
      <c r="N8686" s="18">
        <f>YEAR(Tabela3[[#This Row],[DATA]])</f>
        <v>2023</v>
      </c>
    </row>
    <row r="8687" spans="2:14">
      <c r="B8687" s="1">
        <v>45093</v>
      </c>
      <c r="C8687">
        <v>15887</v>
      </c>
      <c r="D8687">
        <f>COUNTIF(C$4:C8687,Tabela3[[#This Row],[COMANDA]])</f>
        <v>2</v>
      </c>
      <c r="E8687" t="s">
        <v>90</v>
      </c>
      <c r="F8687" t="s">
        <v>556</v>
      </c>
      <c r="G8687" t="s">
        <v>8</v>
      </c>
      <c r="H8687" t="s">
        <v>206</v>
      </c>
      <c r="I8687" s="2">
        <v>1</v>
      </c>
      <c r="J8687" t="s">
        <v>11</v>
      </c>
      <c r="K8687" s="21">
        <f>INDEX(LISTAS!$H:$Q,MATCH(BASE!H8687,LISTAS!$G:$G,0),MATCH(BASE!J8687,LISTAS!$H$3:$Q$3,0))*Tabela3[[#This Row],[QUANTIDADE]]</f>
        <v>18</v>
      </c>
      <c r="L8687" s="2" t="str">
        <f>TEXT(Tabela3[[#This Row],[DATA]],"MM")</f>
        <v>06</v>
      </c>
      <c r="M8687" s="2">
        <f>WEEKNUM(Tabela3[[#This Row],[DATA]])</f>
        <v>24</v>
      </c>
      <c r="N8687" s="18">
        <f>YEAR(Tabela3[[#This Row],[DATA]])</f>
        <v>2023</v>
      </c>
    </row>
    <row r="8688" spans="2:14">
      <c r="B8688" s="1">
        <v>45093</v>
      </c>
      <c r="C8688">
        <v>15887</v>
      </c>
      <c r="D8688">
        <f>COUNTIF(C$4:C8688,Tabela3[[#This Row],[COMANDA]])</f>
        <v>3</v>
      </c>
      <c r="E8688" t="s">
        <v>90</v>
      </c>
      <c r="F8688" t="s">
        <v>556</v>
      </c>
      <c r="G8688" t="s">
        <v>9</v>
      </c>
      <c r="H8688" t="s">
        <v>133</v>
      </c>
      <c r="I8688" s="2">
        <v>1</v>
      </c>
      <c r="J8688" t="s">
        <v>11</v>
      </c>
      <c r="K8688" s="21">
        <f>INDEX(LISTAS!$H:$Q,MATCH(BASE!H8688,LISTAS!$G:$G,0),MATCH(BASE!J8688,LISTAS!$H$3:$Q$3,0))*Tabela3[[#This Row],[QUANTIDADE]]</f>
        <v>6</v>
      </c>
      <c r="L8688" s="2" t="str">
        <f>TEXT(Tabela3[[#This Row],[DATA]],"MM")</f>
        <v>06</v>
      </c>
      <c r="M8688" s="2">
        <f>WEEKNUM(Tabela3[[#This Row],[DATA]])</f>
        <v>24</v>
      </c>
      <c r="N8688" s="18">
        <f>YEAR(Tabela3[[#This Row],[DATA]])</f>
        <v>2023</v>
      </c>
    </row>
    <row r="8689" spans="2:14">
      <c r="B8689" s="1">
        <v>45096</v>
      </c>
      <c r="C8689">
        <v>15896</v>
      </c>
      <c r="D8689">
        <f>COUNTIF(C$4:C8689,Tabela3[[#This Row],[COMANDA]])</f>
        <v>1</v>
      </c>
      <c r="E8689" t="s">
        <v>1</v>
      </c>
      <c r="F8689" t="s">
        <v>98</v>
      </c>
      <c r="G8689" t="s">
        <v>8</v>
      </c>
      <c r="H8689" t="s">
        <v>47</v>
      </c>
      <c r="I8689" s="2">
        <v>1</v>
      </c>
      <c r="J8689" t="s">
        <v>11</v>
      </c>
      <c r="K8689" s="21">
        <f>INDEX(LISTAS!$H:$Q,MATCH(BASE!H8689,LISTAS!$G:$G,0),MATCH(BASE!J8689,LISTAS!$H$3:$Q$3,0))*Tabela3[[#This Row],[QUANTIDADE]]</f>
        <v>16</v>
      </c>
      <c r="L8689" s="2" t="str">
        <f>TEXT(Tabela3[[#This Row],[DATA]],"MM")</f>
        <v>06</v>
      </c>
      <c r="M8689" s="2">
        <f>WEEKNUM(Tabela3[[#This Row],[DATA]])</f>
        <v>25</v>
      </c>
      <c r="N8689" s="18">
        <f>YEAR(Tabela3[[#This Row],[DATA]])</f>
        <v>2023</v>
      </c>
    </row>
    <row r="8690" spans="2:14">
      <c r="B8690" s="1">
        <v>45096</v>
      </c>
      <c r="C8690">
        <v>15897</v>
      </c>
      <c r="D8690">
        <f>COUNTIF(C$4:C8690,Tabela3[[#This Row],[COMANDA]])</f>
        <v>1</v>
      </c>
      <c r="E8690" t="s">
        <v>90</v>
      </c>
      <c r="F8690" t="s">
        <v>98</v>
      </c>
      <c r="G8690" t="s">
        <v>8</v>
      </c>
      <c r="H8690" t="s">
        <v>206</v>
      </c>
      <c r="I8690" s="2">
        <v>1</v>
      </c>
      <c r="J8690" t="s">
        <v>11</v>
      </c>
      <c r="K8690" s="21">
        <f>INDEX(LISTAS!$H:$Q,MATCH(BASE!H8690,LISTAS!$G:$G,0),MATCH(BASE!J8690,LISTAS!$H$3:$Q$3,0))*Tabela3[[#This Row],[QUANTIDADE]]</f>
        <v>18</v>
      </c>
      <c r="L8690" s="2" t="str">
        <f>TEXT(Tabela3[[#This Row],[DATA]],"MM")</f>
        <v>06</v>
      </c>
      <c r="M8690" s="2">
        <f>WEEKNUM(Tabela3[[#This Row],[DATA]])</f>
        <v>25</v>
      </c>
      <c r="N8690" s="18">
        <f>YEAR(Tabela3[[#This Row],[DATA]])</f>
        <v>2023</v>
      </c>
    </row>
    <row r="8691" spans="2:14">
      <c r="B8691" s="1">
        <v>45096</v>
      </c>
      <c r="C8691">
        <v>15897</v>
      </c>
      <c r="D8691">
        <f>COUNTIF(C$4:C8691,Tabela3[[#This Row],[COMANDA]])</f>
        <v>2</v>
      </c>
      <c r="E8691" t="s">
        <v>90</v>
      </c>
      <c r="F8691" t="s">
        <v>98</v>
      </c>
      <c r="G8691" t="s">
        <v>61</v>
      </c>
      <c r="H8691" t="s">
        <v>163</v>
      </c>
      <c r="I8691" s="2">
        <v>1</v>
      </c>
      <c r="J8691" t="s">
        <v>11</v>
      </c>
      <c r="K8691" s="21">
        <f>INDEX(LISTAS!$H:$Q,MATCH(BASE!H8691,LISTAS!$G:$G,0),MATCH(BASE!J8691,LISTAS!$H$3:$Q$3,0))*Tabela3[[#This Row],[QUANTIDADE]]</f>
        <v>4</v>
      </c>
      <c r="L8691" s="2" t="str">
        <f>TEXT(Tabela3[[#This Row],[DATA]],"MM")</f>
        <v>06</v>
      </c>
      <c r="M8691" s="2">
        <f>WEEKNUM(Tabela3[[#This Row],[DATA]])</f>
        <v>25</v>
      </c>
      <c r="N8691" s="18">
        <f>YEAR(Tabela3[[#This Row],[DATA]])</f>
        <v>2023</v>
      </c>
    </row>
    <row r="8692" spans="2:14">
      <c r="B8692" s="1">
        <v>45096</v>
      </c>
      <c r="C8692">
        <v>15898</v>
      </c>
      <c r="D8692">
        <f>COUNTIF(C$4:C8692,Tabela3[[#This Row],[COMANDA]])</f>
        <v>1</v>
      </c>
      <c r="E8692" t="s">
        <v>90</v>
      </c>
      <c r="F8692" t="s">
        <v>98</v>
      </c>
      <c r="G8692" t="s">
        <v>8</v>
      </c>
      <c r="H8692" t="s">
        <v>211</v>
      </c>
      <c r="I8692" s="2">
        <v>1</v>
      </c>
      <c r="J8692" t="s">
        <v>11</v>
      </c>
      <c r="K8692" s="21">
        <f>INDEX(LISTAS!$H:$Q,MATCH(BASE!H8692,LISTAS!$G:$G,0),MATCH(BASE!J8692,LISTAS!$H$3:$Q$3,0))*Tabela3[[#This Row],[QUANTIDADE]]</f>
        <v>20</v>
      </c>
      <c r="L8692" s="2" t="str">
        <f>TEXT(Tabela3[[#This Row],[DATA]],"MM")</f>
        <v>06</v>
      </c>
      <c r="M8692" s="2">
        <f>WEEKNUM(Tabela3[[#This Row],[DATA]])</f>
        <v>25</v>
      </c>
      <c r="N8692" s="18">
        <f>YEAR(Tabela3[[#This Row],[DATA]])</f>
        <v>2023</v>
      </c>
    </row>
    <row r="8693" spans="2:14">
      <c r="B8693" s="1">
        <v>45096</v>
      </c>
      <c r="C8693">
        <v>15899</v>
      </c>
      <c r="D8693">
        <f>COUNTIF(C$4:C8693,Tabela3[[#This Row],[COMANDA]])</f>
        <v>1</v>
      </c>
      <c r="E8693" t="s">
        <v>90</v>
      </c>
      <c r="F8693" t="s">
        <v>100</v>
      </c>
      <c r="G8693" t="s">
        <v>8</v>
      </c>
      <c r="H8693" t="s">
        <v>39</v>
      </c>
      <c r="I8693" s="2">
        <v>1</v>
      </c>
      <c r="J8693" t="s">
        <v>11</v>
      </c>
      <c r="K8693" s="21">
        <f>INDEX(LISTAS!$H:$Q,MATCH(BASE!H8693,LISTAS!$G:$G,0),MATCH(BASE!J8693,LISTAS!$H$3:$Q$3,0))*Tabela3[[#This Row],[QUANTIDADE]]</f>
        <v>12</v>
      </c>
      <c r="L8693" s="2" t="str">
        <f>TEXT(Tabela3[[#This Row],[DATA]],"MM")</f>
        <v>06</v>
      </c>
      <c r="M8693" s="2">
        <f>WEEKNUM(Tabela3[[#This Row],[DATA]])</f>
        <v>25</v>
      </c>
      <c r="N8693" s="18">
        <f>YEAR(Tabela3[[#This Row],[DATA]])</f>
        <v>2023</v>
      </c>
    </row>
    <row r="8694" spans="2:14">
      <c r="B8694" s="1">
        <v>45096</v>
      </c>
      <c r="C8694">
        <v>15900</v>
      </c>
      <c r="D8694">
        <f>COUNTIF(C$4:C8694,Tabela3[[#This Row],[COMANDA]])</f>
        <v>1</v>
      </c>
      <c r="E8694" t="s">
        <v>90</v>
      </c>
      <c r="F8694" t="s">
        <v>100</v>
      </c>
      <c r="G8694" t="s">
        <v>8</v>
      </c>
      <c r="H8694" t="s">
        <v>47</v>
      </c>
      <c r="I8694" s="2">
        <v>1</v>
      </c>
      <c r="J8694" t="s">
        <v>11</v>
      </c>
      <c r="K8694" s="21">
        <f>INDEX(LISTAS!$H:$Q,MATCH(BASE!H8694,LISTAS!$G:$G,0),MATCH(BASE!J8694,LISTAS!$H$3:$Q$3,0))*Tabela3[[#This Row],[QUANTIDADE]]</f>
        <v>16</v>
      </c>
      <c r="L8694" s="2" t="str">
        <f>TEXT(Tabela3[[#This Row],[DATA]],"MM")</f>
        <v>06</v>
      </c>
      <c r="M8694" s="2">
        <f>WEEKNUM(Tabela3[[#This Row],[DATA]])</f>
        <v>25</v>
      </c>
      <c r="N8694" s="18">
        <f>YEAR(Tabela3[[#This Row],[DATA]])</f>
        <v>2023</v>
      </c>
    </row>
    <row r="8695" spans="2:14">
      <c r="B8695" s="1">
        <v>45096</v>
      </c>
      <c r="C8695">
        <v>15901</v>
      </c>
      <c r="D8695">
        <f>COUNTIF(C$4:C8695,Tabela3[[#This Row],[COMANDA]])</f>
        <v>1</v>
      </c>
      <c r="E8695" t="s">
        <v>90</v>
      </c>
      <c r="F8695" t="s">
        <v>98</v>
      </c>
      <c r="G8695" t="s">
        <v>8</v>
      </c>
      <c r="H8695" t="s">
        <v>47</v>
      </c>
      <c r="I8695" s="2">
        <v>1</v>
      </c>
      <c r="J8695" t="s">
        <v>11</v>
      </c>
      <c r="K8695" s="21">
        <f>INDEX(LISTAS!$H:$Q,MATCH(BASE!H8695,LISTAS!$G:$G,0),MATCH(BASE!J8695,LISTAS!$H$3:$Q$3,0))*Tabela3[[#This Row],[QUANTIDADE]]</f>
        <v>16</v>
      </c>
      <c r="L8695" s="2" t="str">
        <f>TEXT(Tabela3[[#This Row],[DATA]],"MM")</f>
        <v>06</v>
      </c>
      <c r="M8695" s="2">
        <f>WEEKNUM(Tabela3[[#This Row],[DATA]])</f>
        <v>25</v>
      </c>
      <c r="N8695" s="18">
        <f>YEAR(Tabela3[[#This Row],[DATA]])</f>
        <v>2023</v>
      </c>
    </row>
    <row r="8696" spans="2:14">
      <c r="B8696" s="1">
        <v>45096</v>
      </c>
      <c r="C8696">
        <v>15902</v>
      </c>
      <c r="D8696">
        <f>COUNTIF(C$4:C8696,Tabela3[[#This Row],[COMANDA]])</f>
        <v>1</v>
      </c>
      <c r="E8696" t="s">
        <v>90</v>
      </c>
      <c r="F8696" t="s">
        <v>98</v>
      </c>
      <c r="G8696" t="s">
        <v>8</v>
      </c>
      <c r="H8696" t="s">
        <v>202</v>
      </c>
      <c r="I8696" s="2">
        <v>2</v>
      </c>
      <c r="J8696" t="s">
        <v>11</v>
      </c>
      <c r="K8696" s="21">
        <f>INDEX(LISTAS!$H:$Q,MATCH(BASE!H8696,LISTAS!$G:$G,0),MATCH(BASE!J8696,LISTAS!$H$3:$Q$3,0))*Tabela3[[#This Row],[QUANTIDADE]]</f>
        <v>40</v>
      </c>
      <c r="L8696" s="2" t="str">
        <f>TEXT(Tabela3[[#This Row],[DATA]],"MM")</f>
        <v>06</v>
      </c>
      <c r="M8696" s="2">
        <f>WEEKNUM(Tabela3[[#This Row],[DATA]])</f>
        <v>25</v>
      </c>
      <c r="N8696" s="18">
        <f>YEAR(Tabela3[[#This Row],[DATA]])</f>
        <v>2023</v>
      </c>
    </row>
    <row r="8697" spans="2:14">
      <c r="B8697" s="1">
        <v>45096</v>
      </c>
      <c r="C8697">
        <v>15902</v>
      </c>
      <c r="D8697">
        <f>COUNTIF(C$4:C8697,Tabela3[[#This Row],[COMANDA]])</f>
        <v>2</v>
      </c>
      <c r="E8697" t="s">
        <v>90</v>
      </c>
      <c r="F8697" t="s">
        <v>98</v>
      </c>
      <c r="G8697" t="s">
        <v>61</v>
      </c>
      <c r="H8697" t="s">
        <v>199</v>
      </c>
      <c r="I8697" s="2">
        <v>1</v>
      </c>
      <c r="J8697" t="s">
        <v>11</v>
      </c>
      <c r="K8697" s="21">
        <f>INDEX(LISTAS!$H:$Q,MATCH(BASE!H8697,LISTAS!$G:$G,0),MATCH(BASE!J8697,LISTAS!$H$3:$Q$3,0))*Tabela3[[#This Row],[QUANTIDADE]]</f>
        <v>1</v>
      </c>
      <c r="L8697" s="2" t="str">
        <f>TEXT(Tabela3[[#This Row],[DATA]],"MM")</f>
        <v>06</v>
      </c>
      <c r="M8697" s="2">
        <f>WEEKNUM(Tabela3[[#This Row],[DATA]])</f>
        <v>25</v>
      </c>
      <c r="N8697" s="18">
        <f>YEAR(Tabela3[[#This Row],[DATA]])</f>
        <v>2023</v>
      </c>
    </row>
    <row r="8698" spans="2:14">
      <c r="B8698" s="1">
        <v>45096</v>
      </c>
      <c r="C8698">
        <v>15903</v>
      </c>
      <c r="D8698">
        <f>COUNTIF(C$4:C8698,Tabela3[[#This Row],[COMANDA]])</f>
        <v>1</v>
      </c>
      <c r="E8698" t="s">
        <v>1</v>
      </c>
      <c r="F8698" t="s">
        <v>100</v>
      </c>
      <c r="G8698" t="s">
        <v>8</v>
      </c>
      <c r="H8698" t="s">
        <v>47</v>
      </c>
      <c r="I8698" s="2">
        <v>1</v>
      </c>
      <c r="J8698" t="s">
        <v>11</v>
      </c>
      <c r="K8698" s="21">
        <f>INDEX(LISTAS!$H:$Q,MATCH(BASE!H8698,LISTAS!$G:$G,0),MATCH(BASE!J8698,LISTAS!$H$3:$Q$3,0))*Tabela3[[#This Row],[QUANTIDADE]]</f>
        <v>16</v>
      </c>
      <c r="L8698" s="2" t="str">
        <f>TEXT(Tabela3[[#This Row],[DATA]],"MM")</f>
        <v>06</v>
      </c>
      <c r="M8698" s="2">
        <f>WEEKNUM(Tabela3[[#This Row],[DATA]])</f>
        <v>25</v>
      </c>
      <c r="N8698" s="18">
        <f>YEAR(Tabela3[[#This Row],[DATA]])</f>
        <v>2023</v>
      </c>
    </row>
    <row r="8699" spans="2:14">
      <c r="B8699" s="1">
        <v>45096</v>
      </c>
      <c r="C8699">
        <v>15904</v>
      </c>
      <c r="D8699">
        <f>COUNTIF(C$4:C8699,Tabela3[[#This Row],[COMANDA]])</f>
        <v>1</v>
      </c>
      <c r="E8699" t="s">
        <v>90</v>
      </c>
      <c r="F8699" t="s">
        <v>98</v>
      </c>
      <c r="G8699" t="s">
        <v>8</v>
      </c>
      <c r="H8699" t="s">
        <v>84</v>
      </c>
      <c r="I8699" s="2">
        <v>1</v>
      </c>
      <c r="J8699" t="s">
        <v>11</v>
      </c>
      <c r="K8699" s="21">
        <f>INDEX(LISTAS!$H:$Q,MATCH(BASE!H8699,LISTAS!$G:$G,0),MATCH(BASE!J8699,LISTAS!$H$3:$Q$3,0))*Tabela3[[#This Row],[QUANTIDADE]]</f>
        <v>16</v>
      </c>
      <c r="L8699" s="2" t="str">
        <f>TEXT(Tabela3[[#This Row],[DATA]],"MM")</f>
        <v>06</v>
      </c>
      <c r="M8699" s="2">
        <f>WEEKNUM(Tabela3[[#This Row],[DATA]])</f>
        <v>25</v>
      </c>
      <c r="N8699" s="18">
        <f>YEAR(Tabela3[[#This Row],[DATA]])</f>
        <v>2023</v>
      </c>
    </row>
    <row r="8700" spans="2:14">
      <c r="B8700" s="1">
        <v>45096</v>
      </c>
      <c r="C8700">
        <v>15904</v>
      </c>
      <c r="D8700">
        <f>COUNTIF(C$4:C8700,Tabela3[[#This Row],[COMANDA]])</f>
        <v>2</v>
      </c>
      <c r="E8700" t="s">
        <v>90</v>
      </c>
      <c r="F8700" t="s">
        <v>98</v>
      </c>
      <c r="G8700" t="s">
        <v>9</v>
      </c>
      <c r="H8700" t="s">
        <v>138</v>
      </c>
      <c r="I8700" s="2">
        <v>1</v>
      </c>
      <c r="J8700" t="s">
        <v>11</v>
      </c>
      <c r="K8700" s="21">
        <f>INDEX(LISTAS!$H:$Q,MATCH(BASE!H8700,LISTAS!$G:$G,0),MATCH(BASE!J8700,LISTAS!$H$3:$Q$3,0))*Tabela3[[#This Row],[QUANTIDADE]]</f>
        <v>4</v>
      </c>
      <c r="L8700" s="2" t="str">
        <f>TEXT(Tabela3[[#This Row],[DATA]],"MM")</f>
        <v>06</v>
      </c>
      <c r="M8700" s="2">
        <f>WEEKNUM(Tabela3[[#This Row],[DATA]])</f>
        <v>25</v>
      </c>
      <c r="N8700" s="18">
        <f>YEAR(Tabela3[[#This Row],[DATA]])</f>
        <v>2023</v>
      </c>
    </row>
    <row r="8701" spans="2:14">
      <c r="B8701" s="1">
        <v>45096</v>
      </c>
      <c r="C8701">
        <v>15905</v>
      </c>
      <c r="D8701">
        <f>COUNTIF(C$4:C8701,Tabela3[[#This Row],[COMANDA]])</f>
        <v>1</v>
      </c>
      <c r="E8701" t="s">
        <v>90</v>
      </c>
      <c r="F8701" t="s">
        <v>99</v>
      </c>
      <c r="G8701" t="s">
        <v>8</v>
      </c>
      <c r="H8701" t="s">
        <v>42</v>
      </c>
      <c r="I8701" s="2">
        <v>1</v>
      </c>
      <c r="J8701" t="s">
        <v>11</v>
      </c>
      <c r="K8701" s="21">
        <f>INDEX(LISTAS!$H:$Q,MATCH(BASE!H8701,LISTAS!$G:$G,0),MATCH(BASE!J8701,LISTAS!$H$3:$Q$3,0))*Tabela3[[#This Row],[QUANTIDADE]]</f>
        <v>16</v>
      </c>
      <c r="L8701" s="2" t="str">
        <f>TEXT(Tabela3[[#This Row],[DATA]],"MM")</f>
        <v>06</v>
      </c>
      <c r="M8701" s="2">
        <f>WEEKNUM(Tabela3[[#This Row],[DATA]])</f>
        <v>25</v>
      </c>
      <c r="N8701" s="18">
        <f>YEAR(Tabela3[[#This Row],[DATA]])</f>
        <v>2023</v>
      </c>
    </row>
    <row r="8702" spans="2:14">
      <c r="B8702" s="1">
        <v>45096</v>
      </c>
      <c r="C8702">
        <v>15906</v>
      </c>
      <c r="D8702">
        <f>COUNTIF(C$4:C8702,Tabela3[[#This Row],[COMANDA]])</f>
        <v>1</v>
      </c>
      <c r="E8702" t="s">
        <v>90</v>
      </c>
      <c r="F8702" t="s">
        <v>99</v>
      </c>
      <c r="G8702" t="s">
        <v>8</v>
      </c>
      <c r="H8702" t="s">
        <v>205</v>
      </c>
      <c r="I8702" s="2">
        <v>1</v>
      </c>
      <c r="J8702" t="s">
        <v>11</v>
      </c>
      <c r="K8702" s="21">
        <f>INDEX(LISTAS!$H:$Q,MATCH(BASE!H8702,LISTAS!$G:$G,0),MATCH(BASE!J8702,LISTAS!$H$3:$Q$3,0))*Tabela3[[#This Row],[QUANTIDADE]]</f>
        <v>22</v>
      </c>
      <c r="L8702" s="2" t="str">
        <f>TEXT(Tabela3[[#This Row],[DATA]],"MM")</f>
        <v>06</v>
      </c>
      <c r="M8702" s="2">
        <f>WEEKNUM(Tabela3[[#This Row],[DATA]])</f>
        <v>25</v>
      </c>
      <c r="N8702" s="18">
        <f>YEAR(Tabela3[[#This Row],[DATA]])</f>
        <v>2023</v>
      </c>
    </row>
    <row r="8703" spans="2:14">
      <c r="B8703" s="1">
        <v>45096</v>
      </c>
      <c r="C8703">
        <v>15906</v>
      </c>
      <c r="D8703">
        <f>COUNTIF(C$4:C8703,Tabela3[[#This Row],[COMANDA]])</f>
        <v>2</v>
      </c>
      <c r="E8703" t="s">
        <v>90</v>
      </c>
      <c r="F8703" t="s">
        <v>99</v>
      </c>
      <c r="G8703" t="s">
        <v>9</v>
      </c>
      <c r="H8703" t="s">
        <v>242</v>
      </c>
      <c r="I8703" s="2">
        <v>1</v>
      </c>
      <c r="J8703" t="s">
        <v>12</v>
      </c>
      <c r="K8703" s="21">
        <f>INDEX(LISTAS!$H:$Q,MATCH(BASE!H8703,LISTAS!$G:$G,0),MATCH(BASE!J8703,LISTAS!$H$3:$Q$3,0))*Tabela3[[#This Row],[QUANTIDADE]]</f>
        <v>6</v>
      </c>
      <c r="L8703" s="2" t="str">
        <f>TEXT(Tabela3[[#This Row],[DATA]],"MM")</f>
        <v>06</v>
      </c>
      <c r="M8703" s="2">
        <f>WEEKNUM(Tabela3[[#This Row],[DATA]])</f>
        <v>25</v>
      </c>
      <c r="N8703" s="18">
        <f>YEAR(Tabela3[[#This Row],[DATA]])</f>
        <v>2023</v>
      </c>
    </row>
    <row r="8704" spans="2:14">
      <c r="B8704" s="1">
        <v>45096</v>
      </c>
      <c r="C8704">
        <v>15907</v>
      </c>
      <c r="D8704">
        <f>COUNTIF(C$4:C8704,Tabela3[[#This Row],[COMANDA]])</f>
        <v>1</v>
      </c>
      <c r="E8704" t="s">
        <v>90</v>
      </c>
      <c r="F8704" t="s">
        <v>98</v>
      </c>
      <c r="G8704" t="s">
        <v>8</v>
      </c>
      <c r="H8704" t="s">
        <v>40</v>
      </c>
      <c r="I8704" s="2">
        <v>1</v>
      </c>
      <c r="J8704" t="s">
        <v>11</v>
      </c>
      <c r="K8704" s="21">
        <f>INDEX(LISTAS!$H:$Q,MATCH(BASE!H8704,LISTAS!$G:$G,0),MATCH(BASE!J8704,LISTAS!$H$3:$Q$3,0))*Tabela3[[#This Row],[QUANTIDADE]]</f>
        <v>14</v>
      </c>
      <c r="L8704" s="2" t="str">
        <f>TEXT(Tabela3[[#This Row],[DATA]],"MM")</f>
        <v>06</v>
      </c>
      <c r="M8704" s="2">
        <f>WEEKNUM(Tabela3[[#This Row],[DATA]])</f>
        <v>25</v>
      </c>
      <c r="N8704" s="18">
        <f>YEAR(Tabela3[[#This Row],[DATA]])</f>
        <v>2023</v>
      </c>
    </row>
    <row r="8705" spans="2:14">
      <c r="B8705" s="1">
        <v>45096</v>
      </c>
      <c r="C8705">
        <v>15907</v>
      </c>
      <c r="D8705">
        <f>COUNTIF(C$4:C8705,Tabela3[[#This Row],[COMANDA]])</f>
        <v>2</v>
      </c>
      <c r="E8705" t="s">
        <v>90</v>
      </c>
      <c r="F8705" t="s">
        <v>98</v>
      </c>
      <c r="G8705" t="s">
        <v>9</v>
      </c>
      <c r="H8705" t="s">
        <v>132</v>
      </c>
      <c r="I8705" s="2">
        <v>1</v>
      </c>
      <c r="J8705" t="s">
        <v>11</v>
      </c>
      <c r="K8705" s="21">
        <f>INDEX(LISTAS!$H:$Q,MATCH(BASE!H8705,LISTAS!$G:$G,0),MATCH(BASE!J8705,LISTAS!$H$3:$Q$3,0))*Tabela3[[#This Row],[QUANTIDADE]]</f>
        <v>3</v>
      </c>
      <c r="L8705" s="2" t="str">
        <f>TEXT(Tabela3[[#This Row],[DATA]],"MM")</f>
        <v>06</v>
      </c>
      <c r="M8705" s="2">
        <f>WEEKNUM(Tabela3[[#This Row],[DATA]])</f>
        <v>25</v>
      </c>
      <c r="N8705" s="18">
        <f>YEAR(Tabela3[[#This Row],[DATA]])</f>
        <v>2023</v>
      </c>
    </row>
    <row r="8706" spans="2:14">
      <c r="B8706" s="1">
        <v>45096</v>
      </c>
      <c r="C8706">
        <v>15908</v>
      </c>
      <c r="D8706">
        <f>COUNTIF(C$4:C8706,Tabela3[[#This Row],[COMANDA]])</f>
        <v>1</v>
      </c>
      <c r="E8706" t="s">
        <v>90</v>
      </c>
      <c r="F8706" t="s">
        <v>99</v>
      </c>
      <c r="G8706" t="s">
        <v>8</v>
      </c>
      <c r="H8706" t="s">
        <v>42</v>
      </c>
      <c r="I8706" s="2">
        <v>1</v>
      </c>
      <c r="J8706" t="s">
        <v>11</v>
      </c>
      <c r="K8706" s="21">
        <f>INDEX(LISTAS!$H:$Q,MATCH(BASE!H8706,LISTAS!$G:$G,0),MATCH(BASE!J8706,LISTAS!$H$3:$Q$3,0))*Tabela3[[#This Row],[QUANTIDADE]]</f>
        <v>16</v>
      </c>
      <c r="L8706" s="2" t="str">
        <f>TEXT(Tabela3[[#This Row],[DATA]],"MM")</f>
        <v>06</v>
      </c>
      <c r="M8706" s="2">
        <f>WEEKNUM(Tabela3[[#This Row],[DATA]])</f>
        <v>25</v>
      </c>
      <c r="N8706" s="18">
        <f>YEAR(Tabela3[[#This Row],[DATA]])</f>
        <v>2023</v>
      </c>
    </row>
    <row r="8707" spans="2:14">
      <c r="B8707" s="1">
        <v>45096</v>
      </c>
      <c r="C8707">
        <v>15908</v>
      </c>
      <c r="D8707">
        <f>COUNTIF(C$4:C8707,Tabela3[[#This Row],[COMANDA]])</f>
        <v>2</v>
      </c>
      <c r="E8707" t="s">
        <v>90</v>
      </c>
      <c r="F8707" t="s">
        <v>99</v>
      </c>
      <c r="G8707" t="s">
        <v>8</v>
      </c>
      <c r="H8707" t="s">
        <v>202</v>
      </c>
      <c r="I8707" s="2">
        <v>1</v>
      </c>
      <c r="J8707" t="s">
        <v>11</v>
      </c>
      <c r="K8707" s="21">
        <f>INDEX(LISTAS!$H:$Q,MATCH(BASE!H8707,LISTAS!$G:$G,0),MATCH(BASE!J8707,LISTAS!$H$3:$Q$3,0))*Tabela3[[#This Row],[QUANTIDADE]]</f>
        <v>20</v>
      </c>
      <c r="L8707" s="2" t="str">
        <f>TEXT(Tabela3[[#This Row],[DATA]],"MM")</f>
        <v>06</v>
      </c>
      <c r="M8707" s="2">
        <f>WEEKNUM(Tabela3[[#This Row],[DATA]])</f>
        <v>25</v>
      </c>
      <c r="N8707" s="18">
        <f>YEAR(Tabela3[[#This Row],[DATA]])</f>
        <v>2023</v>
      </c>
    </row>
    <row r="8708" spans="2:14">
      <c r="B8708" s="1">
        <v>45096</v>
      </c>
      <c r="C8708">
        <v>15908</v>
      </c>
      <c r="D8708">
        <f>COUNTIF(C$4:C8708,Tabela3[[#This Row],[COMANDA]])</f>
        <v>3</v>
      </c>
      <c r="E8708" t="s">
        <v>90</v>
      </c>
      <c r="F8708" t="s">
        <v>99</v>
      </c>
      <c r="G8708" t="s">
        <v>9</v>
      </c>
      <c r="H8708" t="s">
        <v>142</v>
      </c>
      <c r="I8708" s="2">
        <v>1</v>
      </c>
      <c r="J8708" t="s">
        <v>11</v>
      </c>
      <c r="K8708" s="21">
        <f>INDEX(LISTAS!$H:$Q,MATCH(BASE!H8708,LISTAS!$G:$G,0),MATCH(BASE!J8708,LISTAS!$H$3:$Q$3,0))*Tabela3[[#This Row],[QUANTIDADE]]</f>
        <v>6</v>
      </c>
      <c r="L8708" s="2" t="str">
        <f>TEXT(Tabela3[[#This Row],[DATA]],"MM")</f>
        <v>06</v>
      </c>
      <c r="M8708" s="2">
        <f>WEEKNUM(Tabela3[[#This Row],[DATA]])</f>
        <v>25</v>
      </c>
      <c r="N8708" s="18">
        <f>YEAR(Tabela3[[#This Row],[DATA]])</f>
        <v>2023</v>
      </c>
    </row>
    <row r="8709" spans="2:14">
      <c r="B8709" s="1">
        <v>45096</v>
      </c>
      <c r="C8709">
        <v>15909</v>
      </c>
      <c r="D8709">
        <f>COUNTIF(C$4:C8709,Tabela3[[#This Row],[COMANDA]])</f>
        <v>1</v>
      </c>
      <c r="E8709" t="s">
        <v>90</v>
      </c>
      <c r="F8709" t="s">
        <v>99</v>
      </c>
      <c r="G8709" t="s">
        <v>8</v>
      </c>
      <c r="H8709" t="s">
        <v>47</v>
      </c>
      <c r="I8709" s="2">
        <v>1</v>
      </c>
      <c r="J8709" t="s">
        <v>11</v>
      </c>
      <c r="K8709" s="21">
        <f>INDEX(LISTAS!$H:$Q,MATCH(BASE!H8709,LISTAS!$G:$G,0),MATCH(BASE!J8709,LISTAS!$H$3:$Q$3,0))*Tabela3[[#This Row],[QUANTIDADE]]</f>
        <v>16</v>
      </c>
      <c r="L8709" s="2" t="str">
        <f>TEXT(Tabela3[[#This Row],[DATA]],"MM")</f>
        <v>06</v>
      </c>
      <c r="M8709" s="2">
        <f>WEEKNUM(Tabela3[[#This Row],[DATA]])</f>
        <v>25</v>
      </c>
      <c r="N8709" s="18">
        <f>YEAR(Tabela3[[#This Row],[DATA]])</f>
        <v>2023</v>
      </c>
    </row>
    <row r="8710" spans="2:14">
      <c r="B8710" s="1">
        <v>45096</v>
      </c>
      <c r="C8710">
        <v>15910</v>
      </c>
      <c r="D8710">
        <f>COUNTIF(C$4:C8710,Tabela3[[#This Row],[COMANDA]])</f>
        <v>1</v>
      </c>
      <c r="E8710" t="s">
        <v>90</v>
      </c>
      <c r="F8710" t="s">
        <v>98</v>
      </c>
      <c r="G8710" t="s">
        <v>8</v>
      </c>
      <c r="H8710" t="s">
        <v>43</v>
      </c>
      <c r="I8710" s="2">
        <v>1</v>
      </c>
      <c r="J8710" t="s">
        <v>11</v>
      </c>
      <c r="K8710" s="21">
        <f>INDEX(LISTAS!$H:$Q,MATCH(BASE!H8710,LISTAS!$G:$G,0),MATCH(BASE!J8710,LISTAS!$H$3:$Q$3,0))*Tabela3[[#This Row],[QUANTIDADE]]</f>
        <v>18</v>
      </c>
      <c r="L8710" s="2" t="str">
        <f>TEXT(Tabela3[[#This Row],[DATA]],"MM")</f>
        <v>06</v>
      </c>
      <c r="M8710" s="2">
        <f>WEEKNUM(Tabela3[[#This Row],[DATA]])</f>
        <v>25</v>
      </c>
      <c r="N8710" s="18">
        <f>YEAR(Tabela3[[#This Row],[DATA]])</f>
        <v>2023</v>
      </c>
    </row>
    <row r="8711" spans="2:14">
      <c r="B8711" s="1">
        <v>45096</v>
      </c>
      <c r="C8711">
        <v>15911</v>
      </c>
      <c r="D8711">
        <f>COUNTIF(C$4:C8711,Tabela3[[#This Row],[COMANDA]])</f>
        <v>1</v>
      </c>
      <c r="E8711" t="s">
        <v>89</v>
      </c>
      <c r="F8711" t="s">
        <v>98</v>
      </c>
      <c r="G8711" t="s">
        <v>8</v>
      </c>
      <c r="H8711" t="s">
        <v>43</v>
      </c>
      <c r="I8711" s="2">
        <v>1</v>
      </c>
      <c r="J8711" t="s">
        <v>11</v>
      </c>
      <c r="K8711" s="21">
        <f>INDEX(LISTAS!$H:$Q,MATCH(BASE!H8711,LISTAS!$G:$G,0),MATCH(BASE!J8711,LISTAS!$H$3:$Q$3,0))*Tabela3[[#This Row],[QUANTIDADE]]</f>
        <v>18</v>
      </c>
      <c r="L8711" s="2" t="str">
        <f>TEXT(Tabela3[[#This Row],[DATA]],"MM")</f>
        <v>06</v>
      </c>
      <c r="M8711" s="2">
        <f>WEEKNUM(Tabela3[[#This Row],[DATA]])</f>
        <v>25</v>
      </c>
      <c r="N8711" s="18">
        <f>YEAR(Tabela3[[#This Row],[DATA]])</f>
        <v>2023</v>
      </c>
    </row>
    <row r="8712" spans="2:14">
      <c r="B8712" s="1">
        <v>45096</v>
      </c>
      <c r="C8712">
        <v>15912</v>
      </c>
      <c r="D8712">
        <f>COUNTIF(C$4:C8712,Tabela3[[#This Row],[COMANDA]])</f>
        <v>1</v>
      </c>
      <c r="E8712" t="s">
        <v>90</v>
      </c>
      <c r="F8712" t="s">
        <v>99</v>
      </c>
      <c r="G8712" t="s">
        <v>8</v>
      </c>
      <c r="H8712" t="s">
        <v>204</v>
      </c>
      <c r="I8712" s="2">
        <v>1</v>
      </c>
      <c r="J8712" t="s">
        <v>11</v>
      </c>
      <c r="K8712" s="21">
        <f>INDEX(LISTAS!$H:$Q,MATCH(BASE!H8712,LISTAS!$G:$G,0),MATCH(BASE!J8712,LISTAS!$H$3:$Q$3,0))*Tabela3[[#This Row],[QUANTIDADE]]</f>
        <v>18</v>
      </c>
      <c r="L8712" s="2" t="str">
        <f>TEXT(Tabela3[[#This Row],[DATA]],"MM")</f>
        <v>06</v>
      </c>
      <c r="M8712" s="2">
        <f>WEEKNUM(Tabela3[[#This Row],[DATA]])</f>
        <v>25</v>
      </c>
      <c r="N8712" s="18">
        <f>YEAR(Tabela3[[#This Row],[DATA]])</f>
        <v>2023</v>
      </c>
    </row>
    <row r="8713" spans="2:14">
      <c r="B8713" s="1">
        <v>45096</v>
      </c>
      <c r="C8713">
        <v>15913</v>
      </c>
      <c r="D8713">
        <f>COUNTIF(C$4:C8713,Tabela3[[#This Row],[COMANDA]])</f>
        <v>1</v>
      </c>
      <c r="E8713" t="s">
        <v>90</v>
      </c>
      <c r="F8713" t="s">
        <v>98</v>
      </c>
      <c r="G8713" t="s">
        <v>8</v>
      </c>
      <c r="H8713" t="s">
        <v>47</v>
      </c>
      <c r="I8713" s="2">
        <v>2</v>
      </c>
      <c r="J8713" t="s">
        <v>11</v>
      </c>
      <c r="K8713" s="21">
        <f>INDEX(LISTAS!$H:$Q,MATCH(BASE!H8713,LISTAS!$G:$G,0),MATCH(BASE!J8713,LISTAS!$H$3:$Q$3,0))*Tabela3[[#This Row],[QUANTIDADE]]</f>
        <v>32</v>
      </c>
      <c r="L8713" s="2" t="str">
        <f>TEXT(Tabela3[[#This Row],[DATA]],"MM")</f>
        <v>06</v>
      </c>
      <c r="M8713" s="2">
        <f>WEEKNUM(Tabela3[[#This Row],[DATA]])</f>
        <v>25</v>
      </c>
      <c r="N8713" s="18">
        <f>YEAR(Tabela3[[#This Row],[DATA]])</f>
        <v>2023</v>
      </c>
    </row>
    <row r="8714" spans="2:14">
      <c r="B8714" s="1">
        <v>45096</v>
      </c>
      <c r="C8714">
        <v>15913</v>
      </c>
      <c r="D8714">
        <f>COUNTIF(C$4:C8714,Tabela3[[#This Row],[COMANDA]])</f>
        <v>2</v>
      </c>
      <c r="E8714" t="s">
        <v>90</v>
      </c>
      <c r="F8714" t="s">
        <v>99</v>
      </c>
      <c r="G8714" t="s">
        <v>8</v>
      </c>
      <c r="H8714" t="s">
        <v>47</v>
      </c>
      <c r="I8714" s="2">
        <v>1</v>
      </c>
      <c r="J8714" t="s">
        <v>11</v>
      </c>
      <c r="K8714" s="21">
        <f>INDEX(LISTAS!$H:$Q,MATCH(BASE!H8714,LISTAS!$G:$G,0),MATCH(BASE!J8714,LISTAS!$H$3:$Q$3,0))*Tabela3[[#This Row],[QUANTIDADE]]</f>
        <v>16</v>
      </c>
      <c r="L8714" s="2" t="str">
        <f>TEXT(Tabela3[[#This Row],[DATA]],"MM")</f>
        <v>06</v>
      </c>
      <c r="M8714" s="2">
        <f>WEEKNUM(Tabela3[[#This Row],[DATA]])</f>
        <v>25</v>
      </c>
      <c r="N8714" s="18">
        <f>YEAR(Tabela3[[#This Row],[DATA]])</f>
        <v>2023</v>
      </c>
    </row>
    <row r="8715" spans="2:14">
      <c r="B8715" s="1">
        <v>45096</v>
      </c>
      <c r="C8715">
        <v>15913</v>
      </c>
      <c r="D8715">
        <f>COUNTIF(C$4:C8715,Tabela3[[#This Row],[COMANDA]])</f>
        <v>3</v>
      </c>
      <c r="E8715" t="s">
        <v>90</v>
      </c>
      <c r="F8715" t="s">
        <v>99</v>
      </c>
      <c r="G8715" t="s">
        <v>9</v>
      </c>
      <c r="H8715" t="s">
        <v>56</v>
      </c>
      <c r="I8715" s="2">
        <v>1</v>
      </c>
      <c r="J8715" t="s">
        <v>11</v>
      </c>
      <c r="K8715" s="21">
        <f>INDEX(LISTAS!$H:$Q,MATCH(BASE!H8715,LISTAS!$G:$G,0),MATCH(BASE!J8715,LISTAS!$H$3:$Q$3,0))*Tabela3[[#This Row],[QUANTIDADE]]</f>
        <v>3</v>
      </c>
      <c r="L8715" s="2" t="str">
        <f>TEXT(Tabela3[[#This Row],[DATA]],"MM")</f>
        <v>06</v>
      </c>
      <c r="M8715" s="2">
        <f>WEEKNUM(Tabela3[[#This Row],[DATA]])</f>
        <v>25</v>
      </c>
      <c r="N8715" s="18">
        <f>YEAR(Tabela3[[#This Row],[DATA]])</f>
        <v>2023</v>
      </c>
    </row>
    <row r="8716" spans="2:14">
      <c r="B8716" s="1">
        <v>45096</v>
      </c>
      <c r="C8716">
        <v>15914</v>
      </c>
      <c r="D8716">
        <f>COUNTIF(C$4:C8716,Tabela3[[#This Row],[COMANDA]])</f>
        <v>1</v>
      </c>
      <c r="E8716" t="s">
        <v>90</v>
      </c>
      <c r="F8716" t="s">
        <v>99</v>
      </c>
      <c r="G8716" t="s">
        <v>8</v>
      </c>
      <c r="H8716" t="s">
        <v>47</v>
      </c>
      <c r="I8716" s="2">
        <v>1</v>
      </c>
      <c r="J8716" t="s">
        <v>11</v>
      </c>
      <c r="K8716" s="21">
        <f>INDEX(LISTAS!$H:$Q,MATCH(BASE!H8716,LISTAS!$G:$G,0),MATCH(BASE!J8716,LISTAS!$H$3:$Q$3,0))*Tabela3[[#This Row],[QUANTIDADE]]</f>
        <v>16</v>
      </c>
      <c r="L8716" s="2" t="str">
        <f>TEXT(Tabela3[[#This Row],[DATA]],"MM")</f>
        <v>06</v>
      </c>
      <c r="M8716" s="2">
        <f>WEEKNUM(Tabela3[[#This Row],[DATA]])</f>
        <v>25</v>
      </c>
      <c r="N8716" s="18">
        <f>YEAR(Tabela3[[#This Row],[DATA]])</f>
        <v>2023</v>
      </c>
    </row>
    <row r="8717" spans="2:14">
      <c r="B8717" s="1">
        <v>45096</v>
      </c>
      <c r="C8717">
        <v>15914</v>
      </c>
      <c r="D8717">
        <f>COUNTIF(C$4:C8717,Tabela3[[#This Row],[COMANDA]])</f>
        <v>2</v>
      </c>
      <c r="E8717" t="s">
        <v>90</v>
      </c>
      <c r="F8717" t="s">
        <v>99</v>
      </c>
      <c r="G8717" t="s">
        <v>10</v>
      </c>
      <c r="H8717" t="s">
        <v>477</v>
      </c>
      <c r="I8717" s="2">
        <v>1</v>
      </c>
      <c r="J8717" t="s">
        <v>11</v>
      </c>
      <c r="K8717" s="21">
        <f>INDEX(LISTAS!$H:$Q,MATCH(BASE!H8717,LISTAS!$G:$G,0),MATCH(BASE!J8717,LISTAS!$H$3:$Q$3,0))*Tabela3[[#This Row],[QUANTIDADE]]</f>
        <v>3</v>
      </c>
      <c r="L8717" s="2" t="str">
        <f>TEXT(Tabela3[[#This Row],[DATA]],"MM")</f>
        <v>06</v>
      </c>
      <c r="M8717" s="2">
        <f>WEEKNUM(Tabela3[[#This Row],[DATA]])</f>
        <v>25</v>
      </c>
      <c r="N8717" s="18">
        <f>YEAR(Tabela3[[#This Row],[DATA]])</f>
        <v>2023</v>
      </c>
    </row>
    <row r="8718" spans="2:14">
      <c r="B8718" s="1">
        <v>45096</v>
      </c>
      <c r="C8718">
        <v>15916</v>
      </c>
      <c r="D8718">
        <f>COUNTIF(C$4:C8718,Tabela3[[#This Row],[COMANDA]])</f>
        <v>1</v>
      </c>
      <c r="E8718" t="s">
        <v>90</v>
      </c>
      <c r="F8718" t="s">
        <v>100</v>
      </c>
      <c r="G8718" t="s">
        <v>8</v>
      </c>
      <c r="H8718" t="s">
        <v>39</v>
      </c>
      <c r="I8718" s="2">
        <v>1</v>
      </c>
      <c r="J8718" t="s">
        <v>11</v>
      </c>
      <c r="K8718" s="21">
        <f>INDEX(LISTAS!$H:$Q,MATCH(BASE!H8718,LISTAS!$G:$G,0),MATCH(BASE!J8718,LISTAS!$H$3:$Q$3,0))*Tabela3[[#This Row],[QUANTIDADE]]</f>
        <v>12</v>
      </c>
      <c r="L8718" s="2" t="str">
        <f>TEXT(Tabela3[[#This Row],[DATA]],"MM")</f>
        <v>06</v>
      </c>
      <c r="M8718" s="2">
        <f>WEEKNUM(Tabela3[[#This Row],[DATA]])</f>
        <v>25</v>
      </c>
      <c r="N8718" s="18">
        <f>YEAR(Tabela3[[#This Row],[DATA]])</f>
        <v>2023</v>
      </c>
    </row>
    <row r="8719" spans="2:14">
      <c r="B8719" s="1">
        <v>45096</v>
      </c>
      <c r="C8719">
        <v>15916</v>
      </c>
      <c r="D8719">
        <f>COUNTIF(C$4:C8719,Tabela3[[#This Row],[COMANDA]])</f>
        <v>2</v>
      </c>
      <c r="E8719" t="s">
        <v>90</v>
      </c>
      <c r="F8719" t="s">
        <v>100</v>
      </c>
      <c r="G8719" t="s">
        <v>8</v>
      </c>
      <c r="H8719" t="s">
        <v>47</v>
      </c>
      <c r="I8719" s="2">
        <v>1</v>
      </c>
      <c r="J8719" t="s">
        <v>11</v>
      </c>
      <c r="K8719" s="21">
        <f>INDEX(LISTAS!$H:$Q,MATCH(BASE!H8719,LISTAS!$G:$G,0),MATCH(BASE!J8719,LISTAS!$H$3:$Q$3,0))*Tabela3[[#This Row],[QUANTIDADE]]</f>
        <v>16</v>
      </c>
      <c r="L8719" s="2" t="str">
        <f>TEXT(Tabela3[[#This Row],[DATA]],"MM")</f>
        <v>06</v>
      </c>
      <c r="M8719" s="2">
        <f>WEEKNUM(Tabela3[[#This Row],[DATA]])</f>
        <v>25</v>
      </c>
      <c r="N8719" s="18">
        <f>YEAR(Tabela3[[#This Row],[DATA]])</f>
        <v>2023</v>
      </c>
    </row>
    <row r="8720" spans="2:14">
      <c r="B8720" s="1">
        <v>45096</v>
      </c>
      <c r="C8720">
        <v>15916</v>
      </c>
      <c r="D8720">
        <f>COUNTIF(C$4:C8720,Tabela3[[#This Row],[COMANDA]])</f>
        <v>3</v>
      </c>
      <c r="E8720" t="s">
        <v>90</v>
      </c>
      <c r="F8720" t="s">
        <v>100</v>
      </c>
      <c r="G8720" t="s">
        <v>9</v>
      </c>
      <c r="H8720" t="s">
        <v>138</v>
      </c>
      <c r="I8720" s="2">
        <v>1</v>
      </c>
      <c r="J8720" t="s">
        <v>11</v>
      </c>
      <c r="K8720" s="21">
        <f>INDEX(LISTAS!$H:$Q,MATCH(BASE!H8720,LISTAS!$G:$G,0),MATCH(BASE!J8720,LISTAS!$H$3:$Q$3,0))*Tabela3[[#This Row],[QUANTIDADE]]</f>
        <v>4</v>
      </c>
      <c r="L8720" s="2" t="str">
        <f>TEXT(Tabela3[[#This Row],[DATA]],"MM")</f>
        <v>06</v>
      </c>
      <c r="M8720" s="2">
        <f>WEEKNUM(Tabela3[[#This Row],[DATA]])</f>
        <v>25</v>
      </c>
      <c r="N8720" s="18">
        <f>YEAR(Tabela3[[#This Row],[DATA]])</f>
        <v>2023</v>
      </c>
    </row>
    <row r="8721" spans="2:14">
      <c r="B8721" s="1">
        <v>45096</v>
      </c>
      <c r="C8721">
        <v>15915</v>
      </c>
      <c r="D8721">
        <f>COUNTIF(C$4:C8721,Tabela3[[#This Row],[COMANDA]])</f>
        <v>1</v>
      </c>
      <c r="E8721" t="s">
        <v>89</v>
      </c>
      <c r="F8721" t="s">
        <v>99</v>
      </c>
      <c r="G8721" t="s">
        <v>8</v>
      </c>
      <c r="H8721" t="s">
        <v>47</v>
      </c>
      <c r="I8721" s="2">
        <v>1</v>
      </c>
      <c r="J8721" t="s">
        <v>11</v>
      </c>
      <c r="K8721" s="21">
        <f>INDEX(LISTAS!$H:$Q,MATCH(BASE!H8721,LISTAS!$G:$G,0),MATCH(BASE!J8721,LISTAS!$H$3:$Q$3,0))*Tabela3[[#This Row],[QUANTIDADE]]</f>
        <v>16</v>
      </c>
      <c r="L8721" s="2" t="str">
        <f>TEXT(Tabela3[[#This Row],[DATA]],"MM")</f>
        <v>06</v>
      </c>
      <c r="M8721" s="2">
        <f>WEEKNUM(Tabela3[[#This Row],[DATA]])</f>
        <v>25</v>
      </c>
      <c r="N8721" s="18">
        <f>YEAR(Tabela3[[#This Row],[DATA]])</f>
        <v>2023</v>
      </c>
    </row>
    <row r="8722" spans="2:14">
      <c r="B8722" s="1">
        <v>45096</v>
      </c>
      <c r="C8722">
        <v>15917</v>
      </c>
      <c r="D8722">
        <f>COUNTIF(C$4:C8722,Tabela3[[#This Row],[COMANDA]])</f>
        <v>1</v>
      </c>
      <c r="E8722" t="s">
        <v>90</v>
      </c>
      <c r="F8722" t="s">
        <v>99</v>
      </c>
      <c r="G8722" t="s">
        <v>8</v>
      </c>
      <c r="H8722" t="s">
        <v>204</v>
      </c>
      <c r="I8722" s="2">
        <v>1</v>
      </c>
      <c r="J8722" t="s">
        <v>11</v>
      </c>
      <c r="K8722" s="21">
        <f>INDEX(LISTAS!$H:$Q,MATCH(BASE!H8722,LISTAS!$G:$G,0),MATCH(BASE!J8722,LISTAS!$H$3:$Q$3,0))*Tabela3[[#This Row],[QUANTIDADE]]</f>
        <v>18</v>
      </c>
      <c r="L8722" s="2" t="str">
        <f>TEXT(Tabela3[[#This Row],[DATA]],"MM")</f>
        <v>06</v>
      </c>
      <c r="M8722" s="2">
        <f>WEEKNUM(Tabela3[[#This Row],[DATA]])</f>
        <v>25</v>
      </c>
      <c r="N8722" s="18">
        <f>YEAR(Tabela3[[#This Row],[DATA]])</f>
        <v>2023</v>
      </c>
    </row>
    <row r="8723" spans="2:14">
      <c r="B8723" s="1">
        <v>45096</v>
      </c>
      <c r="C8723">
        <v>15918</v>
      </c>
      <c r="D8723">
        <f>COUNTIF(C$4:C8723,Tabela3[[#This Row],[COMANDA]])</f>
        <v>1</v>
      </c>
      <c r="E8723" t="s">
        <v>90</v>
      </c>
      <c r="F8723" t="s">
        <v>98</v>
      </c>
      <c r="G8723" t="s">
        <v>8</v>
      </c>
      <c r="H8723" t="s">
        <v>211</v>
      </c>
      <c r="I8723" s="2">
        <v>1</v>
      </c>
      <c r="J8723" t="s">
        <v>11</v>
      </c>
      <c r="K8723" s="21">
        <f>INDEX(LISTAS!$H:$Q,MATCH(BASE!H8723,LISTAS!$G:$G,0),MATCH(BASE!J8723,LISTAS!$H$3:$Q$3,0))*Tabela3[[#This Row],[QUANTIDADE]]</f>
        <v>20</v>
      </c>
      <c r="L8723" s="2" t="str">
        <f>TEXT(Tabela3[[#This Row],[DATA]],"MM")</f>
        <v>06</v>
      </c>
      <c r="M8723" s="2">
        <f>WEEKNUM(Tabela3[[#This Row],[DATA]])</f>
        <v>25</v>
      </c>
      <c r="N8723" s="18">
        <f>YEAR(Tabela3[[#This Row],[DATA]])</f>
        <v>2023</v>
      </c>
    </row>
    <row r="8724" spans="2:14">
      <c r="B8724" s="1">
        <v>45096</v>
      </c>
      <c r="C8724">
        <v>15918</v>
      </c>
      <c r="D8724">
        <f>COUNTIF(C$4:C8724,Tabela3[[#This Row],[COMANDA]])</f>
        <v>2</v>
      </c>
      <c r="E8724" t="s">
        <v>90</v>
      </c>
      <c r="F8724" t="s">
        <v>98</v>
      </c>
      <c r="G8724" t="s">
        <v>9</v>
      </c>
      <c r="H8724" t="s">
        <v>131</v>
      </c>
      <c r="I8724" s="2">
        <v>1</v>
      </c>
      <c r="J8724" t="s">
        <v>11</v>
      </c>
      <c r="K8724" s="21">
        <f>INDEX(LISTAS!$H:$Q,MATCH(BASE!H8724,LISTAS!$G:$G,0),MATCH(BASE!J8724,LISTAS!$H$3:$Q$3,0))*Tabela3[[#This Row],[QUANTIDADE]]</f>
        <v>4</v>
      </c>
      <c r="L8724" s="2" t="str">
        <f>TEXT(Tabela3[[#This Row],[DATA]],"MM")</f>
        <v>06</v>
      </c>
      <c r="M8724" s="2">
        <f>WEEKNUM(Tabela3[[#This Row],[DATA]])</f>
        <v>25</v>
      </c>
      <c r="N8724" s="18">
        <f>YEAR(Tabela3[[#This Row],[DATA]])</f>
        <v>2023</v>
      </c>
    </row>
    <row r="8725" spans="2:14">
      <c r="B8725" s="1">
        <v>45096</v>
      </c>
      <c r="C8725">
        <v>15919</v>
      </c>
      <c r="D8725">
        <f>COUNTIF(C$4:C8725,Tabela3[[#This Row],[COMANDA]])</f>
        <v>1</v>
      </c>
      <c r="E8725" t="s">
        <v>90</v>
      </c>
      <c r="F8725" t="s">
        <v>98</v>
      </c>
      <c r="G8725" t="s">
        <v>8</v>
      </c>
      <c r="H8725" t="s">
        <v>42</v>
      </c>
      <c r="I8725" s="2">
        <v>1</v>
      </c>
      <c r="J8725" t="s">
        <v>11</v>
      </c>
      <c r="K8725" s="21">
        <f>INDEX(LISTAS!$H:$Q,MATCH(BASE!H8725,LISTAS!$G:$G,0),MATCH(BASE!J8725,LISTAS!$H$3:$Q$3,0))*Tabela3[[#This Row],[QUANTIDADE]]</f>
        <v>16</v>
      </c>
      <c r="L8725" s="2" t="str">
        <f>TEXT(Tabela3[[#This Row],[DATA]],"MM")</f>
        <v>06</v>
      </c>
      <c r="M8725" s="2">
        <f>WEEKNUM(Tabela3[[#This Row],[DATA]])</f>
        <v>25</v>
      </c>
      <c r="N8725" s="18">
        <f>YEAR(Tabela3[[#This Row],[DATA]])</f>
        <v>2023</v>
      </c>
    </row>
    <row r="8726" spans="2:14">
      <c r="B8726" s="1">
        <v>45096</v>
      </c>
      <c r="C8726">
        <v>15920</v>
      </c>
      <c r="D8726">
        <f>COUNTIF(C$4:C8726,Tabela3[[#This Row],[COMANDA]])</f>
        <v>1</v>
      </c>
      <c r="E8726" t="s">
        <v>90</v>
      </c>
      <c r="F8726" t="s">
        <v>99</v>
      </c>
      <c r="G8726" t="s">
        <v>8</v>
      </c>
      <c r="H8726" t="s">
        <v>42</v>
      </c>
      <c r="I8726" s="2">
        <v>1</v>
      </c>
      <c r="J8726" t="s">
        <v>11</v>
      </c>
      <c r="K8726" s="21">
        <f>INDEX(LISTAS!$H:$Q,MATCH(BASE!H8726,LISTAS!$G:$G,0),MATCH(BASE!J8726,LISTAS!$H$3:$Q$3,0))*Tabela3[[#This Row],[QUANTIDADE]]</f>
        <v>16</v>
      </c>
      <c r="L8726" s="2" t="str">
        <f>TEXT(Tabela3[[#This Row],[DATA]],"MM")</f>
        <v>06</v>
      </c>
      <c r="M8726" s="2">
        <f>WEEKNUM(Tabela3[[#This Row],[DATA]])</f>
        <v>25</v>
      </c>
      <c r="N8726" s="18">
        <f>YEAR(Tabela3[[#This Row],[DATA]])</f>
        <v>2023</v>
      </c>
    </row>
    <row r="8727" spans="2:14">
      <c r="B8727" s="1">
        <v>45096</v>
      </c>
      <c r="C8727">
        <v>15921</v>
      </c>
      <c r="D8727">
        <f>COUNTIF(C$4:C8727,Tabela3[[#This Row],[COMANDA]])</f>
        <v>1</v>
      </c>
      <c r="E8727" t="s">
        <v>90</v>
      </c>
      <c r="F8727" t="s">
        <v>99</v>
      </c>
      <c r="G8727" t="s">
        <v>8</v>
      </c>
      <c r="H8727" t="s">
        <v>206</v>
      </c>
      <c r="I8727" s="2">
        <v>1</v>
      </c>
      <c r="J8727" t="s">
        <v>11</v>
      </c>
      <c r="K8727" s="21">
        <f>INDEX(LISTAS!$H:$Q,MATCH(BASE!H8727,LISTAS!$G:$G,0),MATCH(BASE!J8727,LISTAS!$H$3:$Q$3,0))*Tabela3[[#This Row],[QUANTIDADE]]</f>
        <v>18</v>
      </c>
      <c r="L8727" s="2" t="str">
        <f>TEXT(Tabela3[[#This Row],[DATA]],"MM")</f>
        <v>06</v>
      </c>
      <c r="M8727" s="2">
        <f>WEEKNUM(Tabela3[[#This Row],[DATA]])</f>
        <v>25</v>
      </c>
      <c r="N8727" s="18">
        <f>YEAR(Tabela3[[#This Row],[DATA]])</f>
        <v>2023</v>
      </c>
    </row>
    <row r="8728" spans="2:14">
      <c r="B8728" s="1">
        <v>45096</v>
      </c>
      <c r="C8728">
        <v>15921</v>
      </c>
      <c r="D8728">
        <f>COUNTIF(C$4:C8728,Tabela3[[#This Row],[COMANDA]])</f>
        <v>2</v>
      </c>
      <c r="E8728" t="s">
        <v>90</v>
      </c>
      <c r="F8728" t="s">
        <v>99</v>
      </c>
      <c r="G8728" t="s">
        <v>9</v>
      </c>
      <c r="H8728" t="s">
        <v>214</v>
      </c>
      <c r="I8728" s="2">
        <v>1</v>
      </c>
      <c r="J8728" t="s">
        <v>11</v>
      </c>
      <c r="K8728" s="21">
        <f>INDEX(LISTAS!$H:$Q,MATCH(BASE!H8728,LISTAS!$G:$G,0),MATCH(BASE!J8728,LISTAS!$H$3:$Q$3,0))*Tabela3[[#This Row],[QUANTIDADE]]</f>
        <v>1</v>
      </c>
      <c r="L8728" s="2" t="str">
        <f>TEXT(Tabela3[[#This Row],[DATA]],"MM")</f>
        <v>06</v>
      </c>
      <c r="M8728" s="2">
        <f>WEEKNUM(Tabela3[[#This Row],[DATA]])</f>
        <v>25</v>
      </c>
      <c r="N8728" s="18">
        <f>YEAR(Tabela3[[#This Row],[DATA]])</f>
        <v>2023</v>
      </c>
    </row>
    <row r="8729" spans="2:14">
      <c r="B8729" s="1">
        <v>45096</v>
      </c>
      <c r="C8729">
        <v>15921</v>
      </c>
      <c r="D8729">
        <f>COUNTIF(C$4:C8729,Tabela3[[#This Row],[COMANDA]])</f>
        <v>3</v>
      </c>
      <c r="E8729" t="s">
        <v>90</v>
      </c>
      <c r="F8729" t="s">
        <v>99</v>
      </c>
      <c r="G8729" t="s">
        <v>9</v>
      </c>
      <c r="H8729" t="s">
        <v>148</v>
      </c>
      <c r="I8729" s="2">
        <v>1</v>
      </c>
      <c r="J8729" t="s">
        <v>11</v>
      </c>
      <c r="K8729" s="21">
        <f>INDEX(LISTAS!$H:$Q,MATCH(BASE!H8729,LISTAS!$G:$G,0),MATCH(BASE!J8729,LISTAS!$H$3:$Q$3,0))*Tabela3[[#This Row],[QUANTIDADE]]</f>
        <v>3</v>
      </c>
      <c r="L8729" s="2" t="str">
        <f>TEXT(Tabela3[[#This Row],[DATA]],"MM")</f>
        <v>06</v>
      </c>
      <c r="M8729" s="2">
        <f>WEEKNUM(Tabela3[[#This Row],[DATA]])</f>
        <v>25</v>
      </c>
      <c r="N8729" s="18">
        <f>YEAR(Tabela3[[#This Row],[DATA]])</f>
        <v>2023</v>
      </c>
    </row>
    <row r="8730" spans="2:14">
      <c r="B8730" s="1">
        <v>45096</v>
      </c>
      <c r="C8730">
        <v>15921</v>
      </c>
      <c r="D8730">
        <f>COUNTIF(C$4:C8730,Tabela3[[#This Row],[COMANDA]])</f>
        <v>4</v>
      </c>
      <c r="E8730" t="s">
        <v>90</v>
      </c>
      <c r="F8730" t="s">
        <v>99</v>
      </c>
      <c r="G8730" t="s">
        <v>10</v>
      </c>
      <c r="H8730" t="s">
        <v>124</v>
      </c>
      <c r="I8730" s="2">
        <v>1</v>
      </c>
      <c r="J8730" t="s">
        <v>11</v>
      </c>
      <c r="K8730" s="21">
        <f>INDEX(LISTAS!$H:$Q,MATCH(BASE!H8730,LISTAS!$G:$G,0),MATCH(BASE!J8730,LISTAS!$H$3:$Q$3,0))*Tabela3[[#This Row],[QUANTIDADE]]</f>
        <v>3</v>
      </c>
      <c r="L8730" s="2" t="str">
        <f>TEXT(Tabela3[[#This Row],[DATA]],"MM")</f>
        <v>06</v>
      </c>
      <c r="M8730" s="2">
        <f>WEEKNUM(Tabela3[[#This Row],[DATA]])</f>
        <v>25</v>
      </c>
      <c r="N8730" s="18">
        <f>YEAR(Tabela3[[#This Row],[DATA]])</f>
        <v>2023</v>
      </c>
    </row>
    <row r="8731" spans="2:14">
      <c r="B8731" s="1">
        <v>45096</v>
      </c>
      <c r="C8731">
        <v>15922</v>
      </c>
      <c r="D8731">
        <f>COUNTIF(C$4:C8731,Tabela3[[#This Row],[COMANDA]])</f>
        <v>1</v>
      </c>
      <c r="E8731" t="s">
        <v>90</v>
      </c>
      <c r="F8731" t="s">
        <v>99</v>
      </c>
      <c r="G8731" t="s">
        <v>8</v>
      </c>
      <c r="H8731" t="s">
        <v>204</v>
      </c>
      <c r="I8731" s="2">
        <v>1</v>
      </c>
      <c r="J8731" t="s">
        <v>11</v>
      </c>
      <c r="K8731" s="21">
        <f>INDEX(LISTAS!$H:$Q,MATCH(BASE!H8731,LISTAS!$G:$G,0),MATCH(BASE!J8731,LISTAS!$H$3:$Q$3,0))*Tabela3[[#This Row],[QUANTIDADE]]</f>
        <v>18</v>
      </c>
      <c r="L8731" s="2" t="str">
        <f>TEXT(Tabela3[[#This Row],[DATA]],"MM")</f>
        <v>06</v>
      </c>
      <c r="M8731" s="2">
        <f>WEEKNUM(Tabela3[[#This Row],[DATA]])</f>
        <v>25</v>
      </c>
      <c r="N8731" s="18">
        <f>YEAR(Tabela3[[#This Row],[DATA]])</f>
        <v>2023</v>
      </c>
    </row>
    <row r="8732" spans="2:14">
      <c r="B8732" s="1">
        <v>45096</v>
      </c>
      <c r="C8732">
        <v>15924</v>
      </c>
      <c r="D8732">
        <f>COUNTIF(C$4:C8732,Tabela3[[#This Row],[COMANDA]])</f>
        <v>1</v>
      </c>
      <c r="E8732" t="s">
        <v>90</v>
      </c>
      <c r="F8732" t="s">
        <v>98</v>
      </c>
      <c r="G8732" t="s">
        <v>8</v>
      </c>
      <c r="H8732" t="s">
        <v>204</v>
      </c>
      <c r="I8732" s="2">
        <v>1</v>
      </c>
      <c r="J8732" t="s">
        <v>11</v>
      </c>
      <c r="K8732" s="21">
        <f>INDEX(LISTAS!$H:$Q,MATCH(BASE!H8732,LISTAS!$G:$G,0),MATCH(BASE!J8732,LISTAS!$H$3:$Q$3,0))*Tabela3[[#This Row],[QUANTIDADE]]</f>
        <v>18</v>
      </c>
      <c r="L8732" s="2" t="str">
        <f>TEXT(Tabela3[[#This Row],[DATA]],"MM")</f>
        <v>06</v>
      </c>
      <c r="M8732" s="2">
        <f>WEEKNUM(Tabela3[[#This Row],[DATA]])</f>
        <v>25</v>
      </c>
      <c r="N8732" s="18">
        <f>YEAR(Tabela3[[#This Row],[DATA]])</f>
        <v>2023</v>
      </c>
    </row>
    <row r="8733" spans="2:14">
      <c r="B8733" s="1">
        <v>45096</v>
      </c>
      <c r="C8733">
        <v>15924</v>
      </c>
      <c r="D8733">
        <f>COUNTIF(C$4:C8733,Tabela3[[#This Row],[COMANDA]])</f>
        <v>2</v>
      </c>
      <c r="E8733" t="s">
        <v>90</v>
      </c>
      <c r="F8733" t="s">
        <v>98</v>
      </c>
      <c r="G8733" t="s">
        <v>61</v>
      </c>
      <c r="H8733" t="s">
        <v>161</v>
      </c>
      <c r="I8733" s="2">
        <v>1</v>
      </c>
      <c r="J8733" t="s">
        <v>11</v>
      </c>
      <c r="K8733" s="21">
        <f>INDEX(LISTAS!$H:$Q,MATCH(BASE!H8733,LISTAS!$G:$G,0),MATCH(BASE!J8733,LISTAS!$H$3:$Q$3,0))*Tabela3[[#This Row],[QUANTIDADE]]</f>
        <v>3</v>
      </c>
      <c r="L8733" s="2" t="str">
        <f>TEXT(Tabela3[[#This Row],[DATA]],"MM")</f>
        <v>06</v>
      </c>
      <c r="M8733" s="2">
        <f>WEEKNUM(Tabela3[[#This Row],[DATA]])</f>
        <v>25</v>
      </c>
      <c r="N8733" s="18">
        <f>YEAR(Tabela3[[#This Row],[DATA]])</f>
        <v>2023</v>
      </c>
    </row>
    <row r="8734" spans="2:14">
      <c r="B8734" s="1">
        <v>45096</v>
      </c>
      <c r="C8734">
        <v>15923</v>
      </c>
      <c r="D8734">
        <f>COUNTIF(C$4:C8734,Tabela3[[#This Row],[COMANDA]])</f>
        <v>1</v>
      </c>
      <c r="E8734" t="s">
        <v>90</v>
      </c>
      <c r="F8734" t="s">
        <v>375</v>
      </c>
      <c r="G8734" t="s">
        <v>8</v>
      </c>
      <c r="H8734" t="s">
        <v>40</v>
      </c>
      <c r="I8734" s="2">
        <v>1</v>
      </c>
      <c r="J8734" t="s">
        <v>11</v>
      </c>
      <c r="K8734" s="21">
        <f>INDEX(LISTAS!$H:$Q,MATCH(BASE!H8734,LISTAS!$G:$G,0),MATCH(BASE!J8734,LISTAS!$H$3:$Q$3,0))*Tabela3[[#This Row],[QUANTIDADE]]</f>
        <v>14</v>
      </c>
      <c r="L8734" s="2" t="str">
        <f>TEXT(Tabela3[[#This Row],[DATA]],"MM")</f>
        <v>06</v>
      </c>
      <c r="M8734" s="2">
        <f>WEEKNUM(Tabela3[[#This Row],[DATA]])</f>
        <v>25</v>
      </c>
      <c r="N8734" s="18">
        <f>YEAR(Tabela3[[#This Row],[DATA]])</f>
        <v>2023</v>
      </c>
    </row>
    <row r="8735" spans="2:14">
      <c r="B8735" s="1">
        <v>45096</v>
      </c>
      <c r="C8735">
        <v>15925</v>
      </c>
      <c r="D8735">
        <f>COUNTIF(C$4:C8735,Tabela3[[#This Row],[COMANDA]])</f>
        <v>1</v>
      </c>
      <c r="E8735" t="s">
        <v>90</v>
      </c>
      <c r="F8735" t="s">
        <v>99</v>
      </c>
      <c r="G8735" t="s">
        <v>8</v>
      </c>
      <c r="H8735" t="s">
        <v>39</v>
      </c>
      <c r="I8735" s="2">
        <v>1</v>
      </c>
      <c r="J8735" t="s">
        <v>11</v>
      </c>
      <c r="K8735" s="21">
        <f>INDEX(LISTAS!$H:$Q,MATCH(BASE!H8735,LISTAS!$G:$G,0),MATCH(BASE!J8735,LISTAS!$H$3:$Q$3,0))*Tabela3[[#This Row],[QUANTIDADE]]</f>
        <v>12</v>
      </c>
      <c r="L8735" s="2" t="str">
        <f>TEXT(Tabela3[[#This Row],[DATA]],"MM")</f>
        <v>06</v>
      </c>
      <c r="M8735" s="2">
        <f>WEEKNUM(Tabela3[[#This Row],[DATA]])</f>
        <v>25</v>
      </c>
      <c r="N8735" s="18">
        <f>YEAR(Tabela3[[#This Row],[DATA]])</f>
        <v>2023</v>
      </c>
    </row>
    <row r="8736" spans="2:14">
      <c r="B8736" s="1">
        <v>45096</v>
      </c>
      <c r="C8736">
        <v>15926</v>
      </c>
      <c r="D8736">
        <f>COUNTIF(C$4:C8736,Tabela3[[#This Row],[COMANDA]])</f>
        <v>1</v>
      </c>
      <c r="E8736" t="s">
        <v>90</v>
      </c>
      <c r="F8736" t="s">
        <v>99</v>
      </c>
      <c r="G8736" t="s">
        <v>8</v>
      </c>
      <c r="H8736" t="s">
        <v>204</v>
      </c>
      <c r="I8736" s="2">
        <v>1</v>
      </c>
      <c r="J8736" t="s">
        <v>11</v>
      </c>
      <c r="K8736" s="21">
        <f>INDEX(LISTAS!$H:$Q,MATCH(BASE!H8736,LISTAS!$G:$G,0),MATCH(BASE!J8736,LISTAS!$H$3:$Q$3,0))*Tabela3[[#This Row],[QUANTIDADE]]</f>
        <v>18</v>
      </c>
      <c r="L8736" s="2" t="str">
        <f>TEXT(Tabela3[[#This Row],[DATA]],"MM")</f>
        <v>06</v>
      </c>
      <c r="M8736" s="2">
        <f>WEEKNUM(Tabela3[[#This Row],[DATA]])</f>
        <v>25</v>
      </c>
      <c r="N8736" s="18">
        <f>YEAR(Tabela3[[#This Row],[DATA]])</f>
        <v>2023</v>
      </c>
    </row>
    <row r="8737" spans="2:14">
      <c r="B8737" s="1">
        <v>45096</v>
      </c>
      <c r="C8737">
        <v>15927</v>
      </c>
      <c r="D8737">
        <f>COUNTIF(C$4:C8737,Tabela3[[#This Row],[COMANDA]])</f>
        <v>1</v>
      </c>
      <c r="E8737" t="s">
        <v>90</v>
      </c>
      <c r="F8737" t="s">
        <v>98</v>
      </c>
      <c r="G8737" t="s">
        <v>8</v>
      </c>
      <c r="H8737" t="s">
        <v>202</v>
      </c>
      <c r="I8737" s="2">
        <v>1</v>
      </c>
      <c r="J8737" t="s">
        <v>11</v>
      </c>
      <c r="K8737" s="21">
        <f>INDEX(LISTAS!$H:$Q,MATCH(BASE!H8737,LISTAS!$G:$G,0),MATCH(BASE!J8737,LISTAS!$H$3:$Q$3,0))*Tabela3[[#This Row],[QUANTIDADE]]</f>
        <v>20</v>
      </c>
      <c r="L8737" s="2" t="str">
        <f>TEXT(Tabela3[[#This Row],[DATA]],"MM")</f>
        <v>06</v>
      </c>
      <c r="M8737" s="2">
        <f>WEEKNUM(Tabela3[[#This Row],[DATA]])</f>
        <v>25</v>
      </c>
      <c r="N8737" s="18">
        <f>YEAR(Tabela3[[#This Row],[DATA]])</f>
        <v>2023</v>
      </c>
    </row>
    <row r="8738" spans="2:14">
      <c r="B8738" s="1">
        <v>45096</v>
      </c>
      <c r="C8738">
        <v>15928</v>
      </c>
      <c r="D8738">
        <f>COUNTIF(C$4:C8738,Tabela3[[#This Row],[COMANDA]])</f>
        <v>1</v>
      </c>
      <c r="E8738" t="s">
        <v>90</v>
      </c>
      <c r="F8738" t="s">
        <v>98</v>
      </c>
      <c r="G8738" t="s">
        <v>8</v>
      </c>
      <c r="H8738" t="s">
        <v>202</v>
      </c>
      <c r="I8738" s="2">
        <v>1</v>
      </c>
      <c r="J8738" t="s">
        <v>11</v>
      </c>
      <c r="K8738" s="21">
        <f>INDEX(LISTAS!$H:$Q,MATCH(BASE!H8738,LISTAS!$G:$G,0),MATCH(BASE!J8738,LISTAS!$H$3:$Q$3,0))*Tabela3[[#This Row],[QUANTIDADE]]</f>
        <v>20</v>
      </c>
      <c r="L8738" s="2" t="str">
        <f>TEXT(Tabela3[[#This Row],[DATA]],"MM")</f>
        <v>06</v>
      </c>
      <c r="M8738" s="2">
        <f>WEEKNUM(Tabela3[[#This Row],[DATA]])</f>
        <v>25</v>
      </c>
      <c r="N8738" s="18">
        <f>YEAR(Tabela3[[#This Row],[DATA]])</f>
        <v>2023</v>
      </c>
    </row>
    <row r="8739" spans="2:14">
      <c r="B8739" s="1">
        <v>45096</v>
      </c>
      <c r="C8739">
        <v>15928</v>
      </c>
      <c r="D8739">
        <f>COUNTIF(C$4:C8739,Tabela3[[#This Row],[COMANDA]])</f>
        <v>2</v>
      </c>
      <c r="E8739" t="s">
        <v>90</v>
      </c>
      <c r="F8739" t="s">
        <v>98</v>
      </c>
      <c r="G8739" t="s">
        <v>9</v>
      </c>
      <c r="H8739" t="s">
        <v>131</v>
      </c>
      <c r="I8739" s="2">
        <v>1</v>
      </c>
      <c r="J8739" t="s">
        <v>11</v>
      </c>
      <c r="K8739" s="21">
        <f>INDEX(LISTAS!$H:$Q,MATCH(BASE!H8739,LISTAS!$G:$G,0),MATCH(BASE!J8739,LISTAS!$H$3:$Q$3,0))*Tabela3[[#This Row],[QUANTIDADE]]</f>
        <v>4</v>
      </c>
      <c r="L8739" s="2" t="str">
        <f>TEXT(Tabela3[[#This Row],[DATA]],"MM")</f>
        <v>06</v>
      </c>
      <c r="M8739" s="2">
        <f>WEEKNUM(Tabela3[[#This Row],[DATA]])</f>
        <v>25</v>
      </c>
      <c r="N8739" s="18">
        <f>YEAR(Tabela3[[#This Row],[DATA]])</f>
        <v>2023</v>
      </c>
    </row>
    <row r="8740" spans="2:14">
      <c r="B8740" s="1">
        <v>45096</v>
      </c>
      <c r="C8740">
        <v>15929</v>
      </c>
      <c r="D8740">
        <f>COUNTIF(C$4:C8740,Tabela3[[#This Row],[COMANDA]])</f>
        <v>1</v>
      </c>
      <c r="E8740" t="s">
        <v>89</v>
      </c>
      <c r="F8740" t="s">
        <v>98</v>
      </c>
      <c r="G8740" t="s">
        <v>8</v>
      </c>
      <c r="H8740" t="s">
        <v>47</v>
      </c>
      <c r="I8740" s="2">
        <v>1</v>
      </c>
      <c r="J8740" t="s">
        <v>11</v>
      </c>
      <c r="K8740" s="21">
        <f>INDEX(LISTAS!$H:$Q,MATCH(BASE!H8740,LISTAS!$G:$G,0),MATCH(BASE!J8740,LISTAS!$H$3:$Q$3,0))*Tabela3[[#This Row],[QUANTIDADE]]</f>
        <v>16</v>
      </c>
      <c r="L8740" s="2" t="str">
        <f>TEXT(Tabela3[[#This Row],[DATA]],"MM")</f>
        <v>06</v>
      </c>
      <c r="M8740" s="2">
        <f>WEEKNUM(Tabela3[[#This Row],[DATA]])</f>
        <v>25</v>
      </c>
      <c r="N8740" s="18">
        <f>YEAR(Tabela3[[#This Row],[DATA]])</f>
        <v>2023</v>
      </c>
    </row>
    <row r="8741" spans="2:14">
      <c r="B8741" s="1">
        <v>45096</v>
      </c>
      <c r="C8741">
        <v>15929</v>
      </c>
      <c r="D8741">
        <f>COUNTIF(C$4:C8741,Tabela3[[#This Row],[COMANDA]])</f>
        <v>2</v>
      </c>
      <c r="E8741" t="s">
        <v>89</v>
      </c>
      <c r="F8741" t="s">
        <v>98</v>
      </c>
      <c r="G8741" t="s">
        <v>10</v>
      </c>
      <c r="H8741" t="s">
        <v>123</v>
      </c>
      <c r="I8741" s="2">
        <v>2</v>
      </c>
      <c r="J8741" t="s">
        <v>11</v>
      </c>
      <c r="K8741" s="21">
        <f>INDEX(LISTAS!$H:$Q,MATCH(BASE!H8741,LISTAS!$G:$G,0),MATCH(BASE!J8741,LISTAS!$H$3:$Q$3,0))*Tabela3[[#This Row],[QUANTIDADE]]</f>
        <v>2</v>
      </c>
      <c r="L8741" s="2" t="str">
        <f>TEXT(Tabela3[[#This Row],[DATA]],"MM")</f>
        <v>06</v>
      </c>
      <c r="M8741" s="2">
        <f>WEEKNUM(Tabela3[[#This Row],[DATA]])</f>
        <v>25</v>
      </c>
      <c r="N8741" s="18">
        <f>YEAR(Tabela3[[#This Row],[DATA]])</f>
        <v>2023</v>
      </c>
    </row>
    <row r="8742" spans="2:14">
      <c r="B8742" s="1">
        <v>45096</v>
      </c>
      <c r="C8742">
        <v>15930</v>
      </c>
      <c r="D8742">
        <f>COUNTIF(C$4:C8742,Tabela3[[#This Row],[COMANDA]])</f>
        <v>1</v>
      </c>
      <c r="E8742" t="s">
        <v>90</v>
      </c>
      <c r="F8742" t="s">
        <v>98</v>
      </c>
      <c r="G8742" t="s">
        <v>8</v>
      </c>
      <c r="H8742" t="s">
        <v>204</v>
      </c>
      <c r="I8742" s="2">
        <v>1</v>
      </c>
      <c r="J8742" t="s">
        <v>11</v>
      </c>
      <c r="K8742" s="21">
        <f>INDEX(LISTAS!$H:$Q,MATCH(BASE!H8742,LISTAS!$G:$G,0),MATCH(BASE!J8742,LISTAS!$H$3:$Q$3,0))*Tabela3[[#This Row],[QUANTIDADE]]</f>
        <v>18</v>
      </c>
      <c r="L8742" s="2" t="str">
        <f>TEXT(Tabela3[[#This Row],[DATA]],"MM")</f>
        <v>06</v>
      </c>
      <c r="M8742" s="2">
        <f>WEEKNUM(Tabela3[[#This Row],[DATA]])</f>
        <v>25</v>
      </c>
      <c r="N8742" s="18">
        <f>YEAR(Tabela3[[#This Row],[DATA]])</f>
        <v>2023</v>
      </c>
    </row>
    <row r="8743" spans="2:14">
      <c r="B8743" s="1">
        <v>45096</v>
      </c>
      <c r="C8743">
        <v>15930</v>
      </c>
      <c r="D8743">
        <f>COUNTIF(C$4:C8743,Tabela3[[#This Row],[COMANDA]])</f>
        <v>2</v>
      </c>
      <c r="E8743" t="s">
        <v>89</v>
      </c>
      <c r="F8743" t="s">
        <v>98</v>
      </c>
      <c r="G8743" t="s">
        <v>8</v>
      </c>
      <c r="H8743" t="s">
        <v>211</v>
      </c>
      <c r="I8743" s="2">
        <v>1</v>
      </c>
      <c r="J8743" t="s">
        <v>11</v>
      </c>
      <c r="K8743" s="21">
        <f>INDEX(LISTAS!$H:$Q,MATCH(BASE!H8743,LISTAS!$G:$G,0),MATCH(BASE!J8743,LISTAS!$H$3:$Q$3,0))*Tabela3[[#This Row],[QUANTIDADE]]</f>
        <v>20</v>
      </c>
      <c r="L8743" s="2" t="str">
        <f>TEXT(Tabela3[[#This Row],[DATA]],"MM")</f>
        <v>06</v>
      </c>
      <c r="M8743" s="2">
        <f>WEEKNUM(Tabela3[[#This Row],[DATA]])</f>
        <v>25</v>
      </c>
      <c r="N8743" s="18">
        <f>YEAR(Tabela3[[#This Row],[DATA]])</f>
        <v>2023</v>
      </c>
    </row>
    <row r="8744" spans="2:14">
      <c r="B8744" s="1">
        <v>45096</v>
      </c>
      <c r="C8744">
        <v>15930</v>
      </c>
      <c r="D8744">
        <f>COUNTIF(C$4:C8744,Tabela3[[#This Row],[COMANDA]])</f>
        <v>3</v>
      </c>
      <c r="E8744" t="s">
        <v>90</v>
      </c>
      <c r="F8744" t="s">
        <v>98</v>
      </c>
      <c r="G8744" t="s">
        <v>9</v>
      </c>
      <c r="H8744" t="s">
        <v>378</v>
      </c>
      <c r="I8744" s="2">
        <v>1</v>
      </c>
      <c r="J8744" t="s">
        <v>11</v>
      </c>
      <c r="K8744" s="21">
        <f>INDEX(LISTAS!$H:$Q,MATCH(BASE!H8744,LISTAS!$G:$G,0),MATCH(BASE!J8744,LISTAS!$H$3:$Q$3,0))*Tabela3[[#This Row],[QUANTIDADE]]</f>
        <v>6</v>
      </c>
      <c r="L8744" s="2" t="str">
        <f>TEXT(Tabela3[[#This Row],[DATA]],"MM")</f>
        <v>06</v>
      </c>
      <c r="M8744" s="2">
        <f>WEEKNUM(Tabela3[[#This Row],[DATA]])</f>
        <v>25</v>
      </c>
      <c r="N8744" s="18">
        <f>YEAR(Tabela3[[#This Row],[DATA]])</f>
        <v>2023</v>
      </c>
    </row>
    <row r="8745" spans="2:14">
      <c r="B8745" s="1">
        <v>45096</v>
      </c>
      <c r="C8745">
        <v>15931</v>
      </c>
      <c r="D8745">
        <f>COUNTIF(C$4:C8745,Tabela3[[#This Row],[COMANDA]])</f>
        <v>1</v>
      </c>
      <c r="E8745" t="s">
        <v>90</v>
      </c>
      <c r="F8745" t="s">
        <v>375</v>
      </c>
      <c r="G8745" t="s">
        <v>8</v>
      </c>
      <c r="H8745" t="s">
        <v>47</v>
      </c>
      <c r="I8745" s="2">
        <v>1</v>
      </c>
      <c r="J8745" t="s">
        <v>11</v>
      </c>
      <c r="K8745" s="21">
        <f>INDEX(LISTAS!$H:$Q,MATCH(BASE!H8745,LISTAS!$G:$G,0),MATCH(BASE!J8745,LISTAS!$H$3:$Q$3,0))*Tabela3[[#This Row],[QUANTIDADE]]</f>
        <v>16</v>
      </c>
      <c r="L8745" s="2" t="str">
        <f>TEXT(Tabela3[[#This Row],[DATA]],"MM")</f>
        <v>06</v>
      </c>
      <c r="M8745" s="2">
        <f>WEEKNUM(Tabela3[[#This Row],[DATA]])</f>
        <v>25</v>
      </c>
      <c r="N8745" s="18">
        <f>YEAR(Tabela3[[#This Row],[DATA]])</f>
        <v>2023</v>
      </c>
    </row>
    <row r="8746" spans="2:14">
      <c r="B8746" s="1">
        <v>45096</v>
      </c>
      <c r="C8746">
        <v>15931</v>
      </c>
      <c r="D8746">
        <f>COUNTIF(C$4:C8746,Tabela3[[#This Row],[COMANDA]])</f>
        <v>2</v>
      </c>
      <c r="E8746" t="s">
        <v>90</v>
      </c>
      <c r="G8746" t="s">
        <v>8</v>
      </c>
      <c r="H8746" t="s">
        <v>84</v>
      </c>
      <c r="I8746" s="2">
        <v>1</v>
      </c>
      <c r="J8746" t="s">
        <v>11</v>
      </c>
      <c r="K8746" s="21">
        <f>INDEX(LISTAS!$H:$Q,MATCH(BASE!H8746,LISTAS!$G:$G,0),MATCH(BASE!J8746,LISTAS!$H$3:$Q$3,0))*Tabela3[[#This Row],[QUANTIDADE]]</f>
        <v>16</v>
      </c>
      <c r="L8746" s="2" t="str">
        <f>TEXT(Tabela3[[#This Row],[DATA]],"MM")</f>
        <v>06</v>
      </c>
      <c r="M8746" s="2">
        <f>WEEKNUM(Tabela3[[#This Row],[DATA]])</f>
        <v>25</v>
      </c>
      <c r="N8746" s="18">
        <f>YEAR(Tabela3[[#This Row],[DATA]])</f>
        <v>2023</v>
      </c>
    </row>
    <row r="8747" spans="2:14">
      <c r="B8747" s="1">
        <v>45096</v>
      </c>
      <c r="C8747">
        <v>15932</v>
      </c>
      <c r="D8747">
        <f>COUNTIF(C$4:C8747,Tabela3[[#This Row],[COMANDA]])</f>
        <v>1</v>
      </c>
      <c r="E8747" t="s">
        <v>90</v>
      </c>
      <c r="F8747" t="s">
        <v>98</v>
      </c>
      <c r="G8747" t="s">
        <v>8</v>
      </c>
      <c r="H8747" t="s">
        <v>204</v>
      </c>
      <c r="I8747" s="2">
        <v>1</v>
      </c>
      <c r="J8747" t="s">
        <v>11</v>
      </c>
      <c r="K8747" s="21">
        <f>INDEX(LISTAS!$H:$Q,MATCH(BASE!H8747,LISTAS!$G:$G,0),MATCH(BASE!J8747,LISTAS!$H$3:$Q$3,0))*Tabela3[[#This Row],[QUANTIDADE]]</f>
        <v>18</v>
      </c>
      <c r="L8747" s="2" t="str">
        <f>TEXT(Tabela3[[#This Row],[DATA]],"MM")</f>
        <v>06</v>
      </c>
      <c r="M8747" s="2">
        <f>WEEKNUM(Tabela3[[#This Row],[DATA]])</f>
        <v>25</v>
      </c>
      <c r="N8747" s="18">
        <f>YEAR(Tabela3[[#This Row],[DATA]])</f>
        <v>2023</v>
      </c>
    </row>
    <row r="8748" spans="2:14">
      <c r="B8748" s="1">
        <v>45096</v>
      </c>
      <c r="C8748">
        <v>15933</v>
      </c>
      <c r="D8748">
        <f>COUNTIF(C$4:C8748,Tabela3[[#This Row],[COMANDA]])</f>
        <v>1</v>
      </c>
      <c r="E8748" t="s">
        <v>90</v>
      </c>
      <c r="F8748" t="s">
        <v>98</v>
      </c>
      <c r="G8748" t="s">
        <v>8</v>
      </c>
      <c r="H8748" t="s">
        <v>42</v>
      </c>
      <c r="I8748" s="2">
        <v>1</v>
      </c>
      <c r="J8748" t="s">
        <v>11</v>
      </c>
      <c r="K8748" s="21">
        <f>INDEX(LISTAS!$H:$Q,MATCH(BASE!H8748,LISTAS!$G:$G,0),MATCH(BASE!J8748,LISTAS!$H$3:$Q$3,0))*Tabela3[[#This Row],[QUANTIDADE]]</f>
        <v>16</v>
      </c>
      <c r="L8748" s="2" t="str">
        <f>TEXT(Tabela3[[#This Row],[DATA]],"MM")</f>
        <v>06</v>
      </c>
      <c r="M8748" s="2">
        <f>WEEKNUM(Tabela3[[#This Row],[DATA]])</f>
        <v>25</v>
      </c>
      <c r="N8748" s="18">
        <f>YEAR(Tabela3[[#This Row],[DATA]])</f>
        <v>2023</v>
      </c>
    </row>
    <row r="8749" spans="2:14">
      <c r="B8749" s="1">
        <v>45096</v>
      </c>
      <c r="C8749">
        <v>15934</v>
      </c>
      <c r="D8749">
        <f>COUNTIF(C$4:C8749,Tabela3[[#This Row],[COMANDA]])</f>
        <v>1</v>
      </c>
      <c r="E8749" t="s">
        <v>90</v>
      </c>
      <c r="F8749" t="s">
        <v>98</v>
      </c>
      <c r="G8749" t="s">
        <v>8</v>
      </c>
      <c r="H8749" t="s">
        <v>206</v>
      </c>
      <c r="I8749" s="2">
        <v>1</v>
      </c>
      <c r="J8749" t="s">
        <v>11</v>
      </c>
      <c r="K8749" s="21">
        <f>INDEX(LISTAS!$H:$Q,MATCH(BASE!H8749,LISTAS!$G:$G,0),MATCH(BASE!J8749,LISTAS!$H$3:$Q$3,0))*Tabela3[[#This Row],[QUANTIDADE]]</f>
        <v>18</v>
      </c>
      <c r="L8749" s="2" t="str">
        <f>TEXT(Tabela3[[#This Row],[DATA]],"MM")</f>
        <v>06</v>
      </c>
      <c r="M8749" s="2">
        <f>WEEKNUM(Tabela3[[#This Row],[DATA]])</f>
        <v>25</v>
      </c>
      <c r="N8749" s="18">
        <f>YEAR(Tabela3[[#This Row],[DATA]])</f>
        <v>2023</v>
      </c>
    </row>
    <row r="8750" spans="2:14">
      <c r="B8750" s="1">
        <v>45096</v>
      </c>
      <c r="C8750">
        <v>15934</v>
      </c>
      <c r="D8750">
        <f>COUNTIF(C$4:C8750,Tabela3[[#This Row],[COMANDA]])</f>
        <v>2</v>
      </c>
      <c r="E8750" t="s">
        <v>90</v>
      </c>
      <c r="F8750" t="s">
        <v>98</v>
      </c>
      <c r="G8750" t="s">
        <v>9</v>
      </c>
      <c r="H8750" t="s">
        <v>136</v>
      </c>
      <c r="I8750" s="2">
        <v>1</v>
      </c>
      <c r="J8750" t="s">
        <v>11</v>
      </c>
      <c r="K8750" s="21">
        <f>INDEX(LISTAS!$H:$Q,MATCH(BASE!H8750,LISTAS!$G:$G,0),MATCH(BASE!J8750,LISTAS!$H$3:$Q$3,0))*Tabela3[[#This Row],[QUANTIDADE]]</f>
        <v>4</v>
      </c>
      <c r="L8750" s="2" t="str">
        <f>TEXT(Tabela3[[#This Row],[DATA]],"MM")</f>
        <v>06</v>
      </c>
      <c r="M8750" s="2">
        <f>WEEKNUM(Tabela3[[#This Row],[DATA]])</f>
        <v>25</v>
      </c>
      <c r="N8750" s="18">
        <f>YEAR(Tabela3[[#This Row],[DATA]])</f>
        <v>2023</v>
      </c>
    </row>
    <row r="8751" spans="2:14">
      <c r="B8751" s="1">
        <v>45096</v>
      </c>
      <c r="C8751">
        <v>15935</v>
      </c>
      <c r="D8751">
        <f>COUNTIF(C$4:C8751,Tabela3[[#This Row],[COMANDA]])</f>
        <v>1</v>
      </c>
      <c r="E8751" t="s">
        <v>90</v>
      </c>
      <c r="F8751" t="s">
        <v>98</v>
      </c>
      <c r="G8751" t="s">
        <v>8</v>
      </c>
      <c r="H8751" t="s">
        <v>84</v>
      </c>
      <c r="I8751" s="2">
        <v>1</v>
      </c>
      <c r="J8751" t="s">
        <v>11</v>
      </c>
      <c r="K8751" s="21">
        <f>INDEX(LISTAS!$H:$Q,MATCH(BASE!H8751,LISTAS!$G:$G,0),MATCH(BASE!J8751,LISTAS!$H$3:$Q$3,0))*Tabela3[[#This Row],[QUANTIDADE]]</f>
        <v>16</v>
      </c>
      <c r="L8751" s="2" t="str">
        <f>TEXT(Tabela3[[#This Row],[DATA]],"MM")</f>
        <v>06</v>
      </c>
      <c r="M8751" s="2">
        <f>WEEKNUM(Tabela3[[#This Row],[DATA]])</f>
        <v>25</v>
      </c>
      <c r="N8751" s="18">
        <f>YEAR(Tabela3[[#This Row],[DATA]])</f>
        <v>2023</v>
      </c>
    </row>
    <row r="8752" spans="2:14">
      <c r="B8752" s="1">
        <v>45096</v>
      </c>
      <c r="C8752">
        <v>15935</v>
      </c>
      <c r="D8752">
        <f>COUNTIF(C$4:C8752,Tabela3[[#This Row],[COMANDA]])</f>
        <v>2</v>
      </c>
      <c r="E8752" t="s">
        <v>90</v>
      </c>
      <c r="F8752" t="s">
        <v>99</v>
      </c>
      <c r="G8752" t="s">
        <v>8</v>
      </c>
      <c r="H8752" t="s">
        <v>84</v>
      </c>
      <c r="I8752" s="2">
        <v>1</v>
      </c>
      <c r="J8752" t="s">
        <v>11</v>
      </c>
      <c r="K8752" s="21">
        <f>INDEX(LISTAS!$H:$Q,MATCH(BASE!H8752,LISTAS!$G:$G,0),MATCH(BASE!J8752,LISTAS!$H$3:$Q$3,0))*Tabela3[[#This Row],[QUANTIDADE]]</f>
        <v>16</v>
      </c>
      <c r="L8752" s="2" t="str">
        <f>TEXT(Tabela3[[#This Row],[DATA]],"MM")</f>
        <v>06</v>
      </c>
      <c r="M8752" s="2">
        <f>WEEKNUM(Tabela3[[#This Row],[DATA]])</f>
        <v>25</v>
      </c>
      <c r="N8752" s="18">
        <f>YEAR(Tabela3[[#This Row],[DATA]])</f>
        <v>2023</v>
      </c>
    </row>
    <row r="8753" spans="2:14">
      <c r="B8753" s="1">
        <v>45096</v>
      </c>
      <c r="C8753">
        <v>15936</v>
      </c>
      <c r="D8753">
        <f>COUNTIF(C$4:C8753,Tabela3[[#This Row],[COMANDA]])</f>
        <v>1</v>
      </c>
      <c r="E8753" t="s">
        <v>89</v>
      </c>
      <c r="F8753" t="s">
        <v>99</v>
      </c>
      <c r="G8753" t="s">
        <v>8</v>
      </c>
      <c r="H8753" t="s">
        <v>47</v>
      </c>
      <c r="I8753" s="2">
        <v>1</v>
      </c>
      <c r="J8753" t="s">
        <v>11</v>
      </c>
      <c r="K8753" s="21">
        <f>INDEX(LISTAS!$H:$Q,MATCH(BASE!H8753,LISTAS!$G:$G,0),MATCH(BASE!J8753,LISTAS!$H$3:$Q$3,0))*Tabela3[[#This Row],[QUANTIDADE]]</f>
        <v>16</v>
      </c>
      <c r="L8753" s="2" t="str">
        <f>TEXT(Tabela3[[#This Row],[DATA]],"MM")</f>
        <v>06</v>
      </c>
      <c r="M8753" s="2">
        <f>WEEKNUM(Tabela3[[#This Row],[DATA]])</f>
        <v>25</v>
      </c>
      <c r="N8753" s="18">
        <f>YEAR(Tabela3[[#This Row],[DATA]])</f>
        <v>2023</v>
      </c>
    </row>
    <row r="8754" spans="2:14">
      <c r="B8754" s="1">
        <v>45096</v>
      </c>
      <c r="C8754">
        <v>15937</v>
      </c>
      <c r="D8754">
        <f>COUNTIF(C$4:C8754,Tabela3[[#This Row],[COMANDA]])</f>
        <v>1</v>
      </c>
      <c r="E8754" t="s">
        <v>90</v>
      </c>
      <c r="F8754" t="s">
        <v>375</v>
      </c>
      <c r="G8754" t="s">
        <v>8</v>
      </c>
      <c r="H8754" t="s">
        <v>211</v>
      </c>
      <c r="I8754" s="2">
        <v>2</v>
      </c>
      <c r="J8754" t="s">
        <v>12</v>
      </c>
      <c r="K8754" s="21">
        <f>INDEX(LISTAS!$H:$Q,MATCH(BASE!H8754,LISTAS!$G:$G,0),MATCH(BASE!J8754,LISTAS!$H$3:$Q$3,0))*Tabela3[[#This Row],[QUANTIDADE]]</f>
        <v>36</v>
      </c>
      <c r="L8754" s="2" t="str">
        <f>TEXT(Tabela3[[#This Row],[DATA]],"MM")</f>
        <v>06</v>
      </c>
      <c r="M8754" s="2">
        <f>WEEKNUM(Tabela3[[#This Row],[DATA]])</f>
        <v>25</v>
      </c>
      <c r="N8754" s="18">
        <f>YEAR(Tabela3[[#This Row],[DATA]])</f>
        <v>2023</v>
      </c>
    </row>
    <row r="8755" spans="2:14">
      <c r="B8755" s="1">
        <v>45096</v>
      </c>
      <c r="C8755">
        <v>15938</v>
      </c>
      <c r="D8755">
        <f>COUNTIF(C$4:C8755,Tabela3[[#This Row],[COMANDA]])</f>
        <v>1</v>
      </c>
      <c r="E8755" t="s">
        <v>90</v>
      </c>
      <c r="F8755" t="s">
        <v>375</v>
      </c>
      <c r="G8755" t="s">
        <v>8</v>
      </c>
      <c r="H8755" t="s">
        <v>203</v>
      </c>
      <c r="I8755" s="2">
        <v>1</v>
      </c>
      <c r="J8755" t="s">
        <v>11</v>
      </c>
      <c r="K8755" s="21">
        <f>INDEX(LISTAS!$H:$Q,MATCH(BASE!H8755,LISTAS!$G:$G,0),MATCH(BASE!J8755,LISTAS!$H$3:$Q$3,0))*Tabela3[[#This Row],[QUANTIDADE]]</f>
        <v>20</v>
      </c>
      <c r="L8755" s="2" t="str">
        <f>TEXT(Tabela3[[#This Row],[DATA]],"MM")</f>
        <v>06</v>
      </c>
      <c r="M8755" s="2">
        <f>WEEKNUM(Tabela3[[#This Row],[DATA]])</f>
        <v>25</v>
      </c>
      <c r="N8755" s="18">
        <f>YEAR(Tabela3[[#This Row],[DATA]])</f>
        <v>2023</v>
      </c>
    </row>
    <row r="8756" spans="2:14">
      <c r="B8756" s="1">
        <v>45096</v>
      </c>
      <c r="C8756">
        <v>15938</v>
      </c>
      <c r="D8756">
        <f>COUNTIF(C$4:C8756,Tabela3[[#This Row],[COMANDA]])</f>
        <v>2</v>
      </c>
      <c r="E8756" t="s">
        <v>90</v>
      </c>
      <c r="F8756" t="s">
        <v>375</v>
      </c>
      <c r="G8756" t="s">
        <v>9</v>
      </c>
      <c r="H8756" t="s">
        <v>553</v>
      </c>
      <c r="I8756" s="2">
        <v>1</v>
      </c>
      <c r="J8756" t="s">
        <v>11</v>
      </c>
      <c r="K8756" s="21">
        <f>INDEX(LISTAS!$H:$Q,MATCH(BASE!H8756,LISTAS!$G:$G,0),MATCH(BASE!J8756,LISTAS!$H$3:$Q$3,0))*Tabela3[[#This Row],[QUANTIDADE]]</f>
        <v>4</v>
      </c>
      <c r="L8756" s="2" t="str">
        <f>TEXT(Tabela3[[#This Row],[DATA]],"MM")</f>
        <v>06</v>
      </c>
      <c r="M8756" s="2">
        <f>WEEKNUM(Tabela3[[#This Row],[DATA]])</f>
        <v>25</v>
      </c>
      <c r="N8756" s="18">
        <f>YEAR(Tabela3[[#This Row],[DATA]])</f>
        <v>2023</v>
      </c>
    </row>
    <row r="8757" spans="2:14">
      <c r="B8757" s="1">
        <v>45096</v>
      </c>
      <c r="C8757">
        <v>15939</v>
      </c>
      <c r="D8757">
        <f>COUNTIF(C$4:C8757,Tabela3[[#This Row],[COMANDA]])</f>
        <v>1</v>
      </c>
      <c r="E8757" t="s">
        <v>90</v>
      </c>
      <c r="F8757" t="s">
        <v>375</v>
      </c>
      <c r="G8757" t="s">
        <v>8</v>
      </c>
      <c r="H8757" t="s">
        <v>206</v>
      </c>
      <c r="I8757" s="2">
        <v>1</v>
      </c>
      <c r="J8757" t="s">
        <v>11</v>
      </c>
      <c r="K8757" s="21">
        <f>INDEX(LISTAS!$H:$Q,MATCH(BASE!H8757,LISTAS!$G:$G,0),MATCH(BASE!J8757,LISTAS!$H$3:$Q$3,0))*Tabela3[[#This Row],[QUANTIDADE]]</f>
        <v>18</v>
      </c>
      <c r="L8757" s="2" t="str">
        <f>TEXT(Tabela3[[#This Row],[DATA]],"MM")</f>
        <v>06</v>
      </c>
      <c r="M8757" s="2">
        <f>WEEKNUM(Tabela3[[#This Row],[DATA]])</f>
        <v>25</v>
      </c>
      <c r="N8757" s="18">
        <f>YEAR(Tabela3[[#This Row],[DATA]])</f>
        <v>2023</v>
      </c>
    </row>
    <row r="8758" spans="2:14">
      <c r="B8758" s="1">
        <v>45096</v>
      </c>
      <c r="C8758">
        <v>15939</v>
      </c>
      <c r="D8758">
        <f>COUNTIF(C$4:C8758,Tabela3[[#This Row],[COMANDA]])</f>
        <v>2</v>
      </c>
      <c r="E8758" t="s">
        <v>90</v>
      </c>
      <c r="F8758" t="s">
        <v>375</v>
      </c>
      <c r="G8758" t="s">
        <v>9</v>
      </c>
      <c r="H8758" t="s">
        <v>138</v>
      </c>
      <c r="I8758" s="2">
        <v>1</v>
      </c>
      <c r="J8758" t="s">
        <v>11</v>
      </c>
      <c r="K8758" s="21">
        <f>INDEX(LISTAS!$H:$Q,MATCH(BASE!H8758,LISTAS!$G:$G,0),MATCH(BASE!J8758,LISTAS!$H$3:$Q$3,0))*Tabela3[[#This Row],[QUANTIDADE]]</f>
        <v>4</v>
      </c>
      <c r="L8758" s="2" t="str">
        <f>TEXT(Tabela3[[#This Row],[DATA]],"MM")</f>
        <v>06</v>
      </c>
      <c r="M8758" s="2">
        <f>WEEKNUM(Tabela3[[#This Row],[DATA]])</f>
        <v>25</v>
      </c>
      <c r="N8758" s="18">
        <f>YEAR(Tabela3[[#This Row],[DATA]])</f>
        <v>2023</v>
      </c>
    </row>
    <row r="8759" spans="2:14">
      <c r="B8759" s="1">
        <v>45096</v>
      </c>
      <c r="C8759">
        <v>15940</v>
      </c>
      <c r="D8759">
        <f>COUNTIF(C$4:C8759,Tabela3[[#This Row],[COMANDA]])</f>
        <v>1</v>
      </c>
      <c r="E8759" t="s">
        <v>90</v>
      </c>
      <c r="F8759" t="s">
        <v>98</v>
      </c>
      <c r="G8759" t="s">
        <v>8</v>
      </c>
      <c r="H8759" t="s">
        <v>204</v>
      </c>
      <c r="I8759" s="2">
        <v>1</v>
      </c>
      <c r="J8759" t="s">
        <v>11</v>
      </c>
      <c r="K8759" s="21">
        <f>INDEX(LISTAS!$H:$Q,MATCH(BASE!H8759,LISTAS!$G:$G,0),MATCH(BASE!J8759,LISTAS!$H$3:$Q$3,0))*Tabela3[[#This Row],[QUANTIDADE]]</f>
        <v>18</v>
      </c>
      <c r="L8759" s="2" t="str">
        <f>TEXT(Tabela3[[#This Row],[DATA]],"MM")</f>
        <v>06</v>
      </c>
      <c r="M8759" s="2">
        <f>WEEKNUM(Tabela3[[#This Row],[DATA]])</f>
        <v>25</v>
      </c>
      <c r="N8759" s="18">
        <f>YEAR(Tabela3[[#This Row],[DATA]])</f>
        <v>2023</v>
      </c>
    </row>
    <row r="8760" spans="2:14">
      <c r="B8760" s="1">
        <v>45096</v>
      </c>
      <c r="C8760">
        <v>15941</v>
      </c>
      <c r="D8760">
        <f>COUNTIF(C$4:C8760,Tabela3[[#This Row],[COMANDA]])</f>
        <v>1</v>
      </c>
      <c r="E8760" t="s">
        <v>90</v>
      </c>
      <c r="F8760" t="s">
        <v>375</v>
      </c>
      <c r="G8760" t="s">
        <v>8</v>
      </c>
      <c r="H8760" t="s">
        <v>84</v>
      </c>
      <c r="I8760" s="2">
        <v>1</v>
      </c>
      <c r="J8760" t="s">
        <v>11</v>
      </c>
      <c r="K8760" s="21">
        <f>INDEX(LISTAS!$H:$Q,MATCH(BASE!H8760,LISTAS!$G:$G,0),MATCH(BASE!J8760,LISTAS!$H$3:$Q$3,0))*Tabela3[[#This Row],[QUANTIDADE]]</f>
        <v>16</v>
      </c>
      <c r="L8760" s="2" t="str">
        <f>TEXT(Tabela3[[#This Row],[DATA]],"MM")</f>
        <v>06</v>
      </c>
      <c r="M8760" s="2">
        <f>WEEKNUM(Tabela3[[#This Row],[DATA]])</f>
        <v>25</v>
      </c>
      <c r="N8760" s="18">
        <f>YEAR(Tabela3[[#This Row],[DATA]])</f>
        <v>2023</v>
      </c>
    </row>
    <row r="8761" spans="2:14">
      <c r="B8761" s="1">
        <v>45096</v>
      </c>
      <c r="C8761">
        <v>15942</v>
      </c>
      <c r="D8761">
        <f>COUNTIF(C$4:C8761,Tabela3[[#This Row],[COMANDA]])</f>
        <v>1</v>
      </c>
      <c r="E8761" t="s">
        <v>90</v>
      </c>
      <c r="F8761" t="s">
        <v>100</v>
      </c>
      <c r="G8761" t="s">
        <v>8</v>
      </c>
      <c r="H8761" t="s">
        <v>40</v>
      </c>
      <c r="I8761" s="2">
        <v>1</v>
      </c>
      <c r="J8761" t="s">
        <v>11</v>
      </c>
      <c r="K8761" s="21">
        <f>INDEX(LISTAS!$H:$Q,MATCH(BASE!H8761,LISTAS!$G:$G,0),MATCH(BASE!J8761,LISTAS!$H$3:$Q$3,0))*Tabela3[[#This Row],[QUANTIDADE]]</f>
        <v>14</v>
      </c>
      <c r="L8761" s="2" t="str">
        <f>TEXT(Tabela3[[#This Row],[DATA]],"MM")</f>
        <v>06</v>
      </c>
      <c r="M8761" s="2">
        <f>WEEKNUM(Tabela3[[#This Row],[DATA]])</f>
        <v>25</v>
      </c>
      <c r="N8761" s="18">
        <f>YEAR(Tabela3[[#This Row],[DATA]])</f>
        <v>2023</v>
      </c>
    </row>
    <row r="8762" spans="2:14">
      <c r="B8762" s="1">
        <v>45096</v>
      </c>
      <c r="C8762">
        <v>15942</v>
      </c>
      <c r="D8762">
        <f>COUNTIF(C$4:C8762,Tabela3[[#This Row],[COMANDA]])</f>
        <v>2</v>
      </c>
      <c r="E8762" t="s">
        <v>90</v>
      </c>
      <c r="F8762" t="s">
        <v>99</v>
      </c>
      <c r="G8762" t="s">
        <v>8</v>
      </c>
      <c r="H8762" t="s">
        <v>42</v>
      </c>
      <c r="I8762" s="2">
        <v>1</v>
      </c>
      <c r="J8762" t="s">
        <v>11</v>
      </c>
      <c r="K8762" s="21">
        <f>INDEX(LISTAS!$H:$Q,MATCH(BASE!H8762,LISTAS!$G:$G,0),MATCH(BASE!J8762,LISTAS!$H$3:$Q$3,0))*Tabela3[[#This Row],[QUANTIDADE]]</f>
        <v>16</v>
      </c>
      <c r="L8762" s="2" t="str">
        <f>TEXT(Tabela3[[#This Row],[DATA]],"MM")</f>
        <v>06</v>
      </c>
      <c r="M8762" s="2">
        <f>WEEKNUM(Tabela3[[#This Row],[DATA]])</f>
        <v>25</v>
      </c>
      <c r="N8762" s="18">
        <f>YEAR(Tabela3[[#This Row],[DATA]])</f>
        <v>2023</v>
      </c>
    </row>
    <row r="8763" spans="2:14">
      <c r="B8763" s="1">
        <v>45096</v>
      </c>
      <c r="C8763">
        <v>15942</v>
      </c>
      <c r="D8763">
        <f>COUNTIF(C$4:C8763,Tabela3[[#This Row],[COMANDA]])</f>
        <v>3</v>
      </c>
      <c r="E8763" t="s">
        <v>90</v>
      </c>
      <c r="F8763" t="s">
        <v>98</v>
      </c>
      <c r="G8763" t="s">
        <v>8</v>
      </c>
      <c r="H8763" t="s">
        <v>202</v>
      </c>
      <c r="I8763" s="2">
        <v>1</v>
      </c>
      <c r="J8763" t="s">
        <v>11</v>
      </c>
      <c r="K8763" s="21">
        <f>INDEX(LISTAS!$H:$Q,MATCH(BASE!H8763,LISTAS!$G:$G,0),MATCH(BASE!J8763,LISTAS!$H$3:$Q$3,0))*Tabela3[[#This Row],[QUANTIDADE]]</f>
        <v>20</v>
      </c>
      <c r="L8763" s="2" t="str">
        <f>TEXT(Tabela3[[#This Row],[DATA]],"MM")</f>
        <v>06</v>
      </c>
      <c r="M8763" s="2">
        <f>WEEKNUM(Tabela3[[#This Row],[DATA]])</f>
        <v>25</v>
      </c>
      <c r="N8763" s="18">
        <f>YEAR(Tabela3[[#This Row],[DATA]])</f>
        <v>2023</v>
      </c>
    </row>
    <row r="8764" spans="2:14">
      <c r="B8764" s="1">
        <v>45096</v>
      </c>
      <c r="C8764">
        <v>15943</v>
      </c>
      <c r="D8764">
        <f>COUNTIF(C$4:C8764,Tabela3[[#This Row],[COMANDA]])</f>
        <v>1</v>
      </c>
      <c r="E8764" t="s">
        <v>90</v>
      </c>
      <c r="F8764" t="s">
        <v>99</v>
      </c>
      <c r="G8764" t="s">
        <v>8</v>
      </c>
      <c r="H8764" t="s">
        <v>206</v>
      </c>
      <c r="I8764" s="2">
        <v>1</v>
      </c>
      <c r="J8764" t="s">
        <v>11</v>
      </c>
      <c r="K8764" s="21">
        <f>INDEX(LISTAS!$H:$Q,MATCH(BASE!H8764,LISTAS!$G:$G,0),MATCH(BASE!J8764,LISTAS!$H$3:$Q$3,0))*Tabela3[[#This Row],[QUANTIDADE]]</f>
        <v>18</v>
      </c>
      <c r="L8764" s="2" t="str">
        <f>TEXT(Tabela3[[#This Row],[DATA]],"MM")</f>
        <v>06</v>
      </c>
      <c r="M8764" s="2">
        <f>WEEKNUM(Tabela3[[#This Row],[DATA]])</f>
        <v>25</v>
      </c>
      <c r="N8764" s="18">
        <f>YEAR(Tabela3[[#This Row],[DATA]])</f>
        <v>2023</v>
      </c>
    </row>
    <row r="8765" spans="2:14">
      <c r="B8765" s="1">
        <v>45096</v>
      </c>
      <c r="C8765">
        <v>15944</v>
      </c>
      <c r="D8765">
        <f>COUNTIF(C$4:C8765,Tabela3[[#This Row],[COMANDA]])</f>
        <v>1</v>
      </c>
      <c r="E8765" t="s">
        <v>90</v>
      </c>
      <c r="F8765" t="s">
        <v>99</v>
      </c>
      <c r="G8765" t="s">
        <v>8</v>
      </c>
      <c r="H8765" t="s">
        <v>204</v>
      </c>
      <c r="I8765" s="2">
        <v>1</v>
      </c>
      <c r="J8765" t="s">
        <v>11</v>
      </c>
      <c r="K8765" s="21">
        <f>INDEX(LISTAS!$H:$Q,MATCH(BASE!H8765,LISTAS!$G:$G,0),MATCH(BASE!J8765,LISTAS!$H$3:$Q$3,0))*Tabela3[[#This Row],[QUANTIDADE]]</f>
        <v>18</v>
      </c>
      <c r="L8765" s="2" t="str">
        <f>TEXT(Tabela3[[#This Row],[DATA]],"MM")</f>
        <v>06</v>
      </c>
      <c r="M8765" s="2">
        <f>WEEKNUM(Tabela3[[#This Row],[DATA]])</f>
        <v>25</v>
      </c>
      <c r="N8765" s="18">
        <f>YEAR(Tabela3[[#This Row],[DATA]])</f>
        <v>2023</v>
      </c>
    </row>
    <row r="8766" spans="2:14">
      <c r="B8766" s="1">
        <v>45096</v>
      </c>
      <c r="C8766">
        <v>15944</v>
      </c>
      <c r="D8766">
        <f>COUNTIF(C$4:C8766,Tabela3[[#This Row],[COMANDA]])</f>
        <v>2</v>
      </c>
      <c r="E8766" t="s">
        <v>90</v>
      </c>
      <c r="F8766" t="s">
        <v>99</v>
      </c>
      <c r="G8766" t="s">
        <v>61</v>
      </c>
      <c r="H8766" t="s">
        <v>162</v>
      </c>
      <c r="I8766" s="2">
        <v>1</v>
      </c>
      <c r="J8766" t="s">
        <v>11</v>
      </c>
      <c r="K8766" s="21">
        <f>INDEX(LISTAS!$H:$Q,MATCH(BASE!H8766,LISTAS!$G:$G,0),MATCH(BASE!J8766,LISTAS!$H$3:$Q$3,0))*Tabela3[[#This Row],[QUANTIDADE]]</f>
        <v>1.5</v>
      </c>
      <c r="L8766" s="2" t="str">
        <f>TEXT(Tabela3[[#This Row],[DATA]],"MM")</f>
        <v>06</v>
      </c>
      <c r="M8766" s="2">
        <f>WEEKNUM(Tabela3[[#This Row],[DATA]])</f>
        <v>25</v>
      </c>
      <c r="N8766" s="18">
        <f>YEAR(Tabela3[[#This Row],[DATA]])</f>
        <v>2023</v>
      </c>
    </row>
    <row r="8767" spans="2:14">
      <c r="B8767" s="1">
        <v>45096</v>
      </c>
      <c r="C8767">
        <v>15944</v>
      </c>
      <c r="D8767">
        <f>COUNTIF(C$4:C8767,Tabela3[[#This Row],[COMANDA]])</f>
        <v>3</v>
      </c>
      <c r="E8767" t="s">
        <v>90</v>
      </c>
      <c r="F8767" t="s">
        <v>99</v>
      </c>
      <c r="G8767" t="s">
        <v>61</v>
      </c>
      <c r="H8767" t="s">
        <v>199</v>
      </c>
      <c r="I8767" s="2">
        <v>1</v>
      </c>
      <c r="J8767" t="s">
        <v>11</v>
      </c>
      <c r="K8767" s="21">
        <f>INDEX(LISTAS!$H:$Q,MATCH(BASE!H8767,LISTAS!$G:$G,0),MATCH(BASE!J8767,LISTAS!$H$3:$Q$3,0))*Tabela3[[#This Row],[QUANTIDADE]]</f>
        <v>1</v>
      </c>
      <c r="L8767" s="2" t="str">
        <f>TEXT(Tabela3[[#This Row],[DATA]],"MM")</f>
        <v>06</v>
      </c>
      <c r="M8767" s="2">
        <f>WEEKNUM(Tabela3[[#This Row],[DATA]])</f>
        <v>25</v>
      </c>
      <c r="N8767" s="18">
        <f>YEAR(Tabela3[[#This Row],[DATA]])</f>
        <v>2023</v>
      </c>
    </row>
    <row r="8768" spans="2:14">
      <c r="B8768" s="1">
        <v>45096</v>
      </c>
      <c r="C8768">
        <v>15945</v>
      </c>
      <c r="D8768">
        <f>COUNTIF(C$4:C8768,Tabela3[[#This Row],[COMANDA]])</f>
        <v>1</v>
      </c>
      <c r="E8768" t="s">
        <v>90</v>
      </c>
      <c r="F8768" t="s">
        <v>99</v>
      </c>
      <c r="G8768" t="s">
        <v>8</v>
      </c>
      <c r="H8768" t="s">
        <v>204</v>
      </c>
      <c r="I8768" s="2">
        <v>1</v>
      </c>
      <c r="J8768" t="s">
        <v>11</v>
      </c>
      <c r="K8768" s="21">
        <f>INDEX(LISTAS!$H:$Q,MATCH(BASE!H8768,LISTAS!$G:$G,0),MATCH(BASE!J8768,LISTAS!$H$3:$Q$3,0))*Tabela3[[#This Row],[QUANTIDADE]]</f>
        <v>18</v>
      </c>
      <c r="L8768" s="2" t="str">
        <f>TEXT(Tabela3[[#This Row],[DATA]],"MM")</f>
        <v>06</v>
      </c>
      <c r="M8768" s="2">
        <f>WEEKNUM(Tabela3[[#This Row],[DATA]])</f>
        <v>25</v>
      </c>
      <c r="N8768" s="18">
        <f>YEAR(Tabela3[[#This Row],[DATA]])</f>
        <v>2023</v>
      </c>
    </row>
    <row r="8769" spans="2:14">
      <c r="B8769" s="1">
        <v>45096</v>
      </c>
      <c r="C8769">
        <v>15946</v>
      </c>
      <c r="D8769">
        <f>COUNTIF(C$4:C8769,Tabela3[[#This Row],[COMANDA]])</f>
        <v>1</v>
      </c>
      <c r="E8769" t="s">
        <v>90</v>
      </c>
      <c r="F8769" t="s">
        <v>98</v>
      </c>
      <c r="G8769" t="s">
        <v>8</v>
      </c>
      <c r="H8769" t="s">
        <v>204</v>
      </c>
      <c r="I8769" s="2">
        <v>1</v>
      </c>
      <c r="J8769" t="s">
        <v>11</v>
      </c>
      <c r="K8769" s="21">
        <f>INDEX(LISTAS!$H:$Q,MATCH(BASE!H8769,LISTAS!$G:$G,0),MATCH(BASE!J8769,LISTAS!$H$3:$Q$3,0))*Tabela3[[#This Row],[QUANTIDADE]]</f>
        <v>18</v>
      </c>
      <c r="L8769" s="2" t="str">
        <f>TEXT(Tabela3[[#This Row],[DATA]],"MM")</f>
        <v>06</v>
      </c>
      <c r="M8769" s="2">
        <f>WEEKNUM(Tabela3[[#This Row],[DATA]])</f>
        <v>25</v>
      </c>
      <c r="N8769" s="18">
        <f>YEAR(Tabela3[[#This Row],[DATA]])</f>
        <v>2023</v>
      </c>
    </row>
    <row r="8770" spans="2:14">
      <c r="B8770" s="1">
        <v>45096</v>
      </c>
      <c r="C8770">
        <v>15946</v>
      </c>
      <c r="D8770">
        <f>COUNTIF(C$4:C8770,Tabela3[[#This Row],[COMANDA]])</f>
        <v>2</v>
      </c>
      <c r="E8770" t="s">
        <v>90</v>
      </c>
      <c r="F8770" t="s">
        <v>98</v>
      </c>
      <c r="G8770" t="s">
        <v>9</v>
      </c>
      <c r="H8770" t="s">
        <v>138</v>
      </c>
      <c r="I8770" s="2">
        <v>1</v>
      </c>
      <c r="J8770" t="s">
        <v>11</v>
      </c>
      <c r="K8770" s="21">
        <f>INDEX(LISTAS!$H:$Q,MATCH(BASE!H8770,LISTAS!$G:$G,0),MATCH(BASE!J8770,LISTAS!$H$3:$Q$3,0))*Tabela3[[#This Row],[QUANTIDADE]]</f>
        <v>4</v>
      </c>
      <c r="L8770" s="2" t="str">
        <f>TEXT(Tabela3[[#This Row],[DATA]],"MM")</f>
        <v>06</v>
      </c>
      <c r="M8770" s="2">
        <f>WEEKNUM(Tabela3[[#This Row],[DATA]])</f>
        <v>25</v>
      </c>
      <c r="N8770" s="18">
        <f>YEAR(Tabela3[[#This Row],[DATA]])</f>
        <v>2023</v>
      </c>
    </row>
    <row r="8771" spans="2:14">
      <c r="B8771" s="1">
        <v>45096</v>
      </c>
      <c r="C8771">
        <v>15947</v>
      </c>
      <c r="D8771">
        <f>COUNTIF(C$4:C8771,Tabela3[[#This Row],[COMANDA]])</f>
        <v>1</v>
      </c>
      <c r="E8771" t="s">
        <v>89</v>
      </c>
      <c r="G8771" t="s">
        <v>8</v>
      </c>
      <c r="H8771" t="s">
        <v>39</v>
      </c>
      <c r="I8771" s="2">
        <v>1</v>
      </c>
      <c r="J8771" t="s">
        <v>11</v>
      </c>
      <c r="K8771" s="21">
        <f>INDEX(LISTAS!$H:$Q,MATCH(BASE!H8771,LISTAS!$G:$G,0),MATCH(BASE!J8771,LISTAS!$H$3:$Q$3,0))*Tabela3[[#This Row],[QUANTIDADE]]</f>
        <v>12</v>
      </c>
      <c r="L8771" s="2" t="str">
        <f>TEXT(Tabela3[[#This Row],[DATA]],"MM")</f>
        <v>06</v>
      </c>
      <c r="M8771" s="2">
        <f>WEEKNUM(Tabela3[[#This Row],[DATA]])</f>
        <v>25</v>
      </c>
      <c r="N8771" s="18">
        <f>YEAR(Tabela3[[#This Row],[DATA]])</f>
        <v>2023</v>
      </c>
    </row>
    <row r="8772" spans="2:14">
      <c r="B8772" s="1">
        <v>45096</v>
      </c>
      <c r="C8772">
        <v>15947</v>
      </c>
      <c r="D8772">
        <f>COUNTIF(C$4:C8772,Tabela3[[#This Row],[COMANDA]])</f>
        <v>2</v>
      </c>
      <c r="E8772" t="s">
        <v>89</v>
      </c>
      <c r="G8772" t="s">
        <v>61</v>
      </c>
      <c r="H8772" t="s">
        <v>469</v>
      </c>
      <c r="I8772" s="2">
        <v>1</v>
      </c>
      <c r="J8772" t="s">
        <v>11</v>
      </c>
      <c r="K8772" s="21">
        <f>INDEX(LISTAS!$H:$Q,MATCH(BASE!H8772,LISTAS!$G:$G,0),MATCH(BASE!J8772,LISTAS!$H$3:$Q$3,0))*Tabela3[[#This Row],[QUANTIDADE]]</f>
        <v>6</v>
      </c>
      <c r="L8772" s="2" t="str">
        <f>TEXT(Tabela3[[#This Row],[DATA]],"MM")</f>
        <v>06</v>
      </c>
      <c r="M8772" s="2">
        <f>WEEKNUM(Tabela3[[#This Row],[DATA]])</f>
        <v>25</v>
      </c>
      <c r="N8772" s="18">
        <f>YEAR(Tabela3[[#This Row],[DATA]])</f>
        <v>2023</v>
      </c>
    </row>
    <row r="8773" spans="2:14">
      <c r="B8773" s="1">
        <v>45096</v>
      </c>
      <c r="C8773">
        <v>15949</v>
      </c>
      <c r="D8773">
        <f>COUNTIF(C$4:C8773,Tabela3[[#This Row],[COMANDA]])</f>
        <v>1</v>
      </c>
      <c r="E8773" t="s">
        <v>89</v>
      </c>
      <c r="F8773" t="s">
        <v>98</v>
      </c>
      <c r="G8773" t="s">
        <v>8</v>
      </c>
      <c r="H8773" t="s">
        <v>203</v>
      </c>
      <c r="I8773" s="2">
        <v>1</v>
      </c>
      <c r="J8773" t="s">
        <v>11</v>
      </c>
      <c r="K8773" s="21">
        <f>INDEX(LISTAS!$H:$Q,MATCH(BASE!H8773,LISTAS!$G:$G,0),MATCH(BASE!J8773,LISTAS!$H$3:$Q$3,0))*Tabela3[[#This Row],[QUANTIDADE]]</f>
        <v>20</v>
      </c>
      <c r="L8773" s="2" t="str">
        <f>TEXT(Tabela3[[#This Row],[DATA]],"MM")</f>
        <v>06</v>
      </c>
      <c r="M8773" s="2">
        <f>WEEKNUM(Tabela3[[#This Row],[DATA]])</f>
        <v>25</v>
      </c>
      <c r="N8773" s="18">
        <f>YEAR(Tabela3[[#This Row],[DATA]])</f>
        <v>2023</v>
      </c>
    </row>
    <row r="8774" spans="2:14">
      <c r="B8774" s="1">
        <v>45096</v>
      </c>
      <c r="C8774">
        <v>15950</v>
      </c>
      <c r="D8774">
        <f>COUNTIF(C$4:C8774,Tabela3[[#This Row],[COMANDA]])</f>
        <v>1</v>
      </c>
      <c r="E8774" t="s">
        <v>90</v>
      </c>
      <c r="F8774" t="s">
        <v>98</v>
      </c>
      <c r="G8774" t="s">
        <v>8</v>
      </c>
      <c r="H8774" t="s">
        <v>203</v>
      </c>
      <c r="I8774" s="2">
        <v>1</v>
      </c>
      <c r="J8774" t="s">
        <v>11</v>
      </c>
      <c r="K8774" s="21">
        <f>INDEX(LISTAS!$H:$Q,MATCH(BASE!H8774,LISTAS!$G:$G,0),MATCH(BASE!J8774,LISTAS!$H$3:$Q$3,0))*Tabela3[[#This Row],[QUANTIDADE]]</f>
        <v>20</v>
      </c>
      <c r="L8774" s="2" t="str">
        <f>TEXT(Tabela3[[#This Row],[DATA]],"MM")</f>
        <v>06</v>
      </c>
      <c r="M8774" s="2">
        <f>WEEKNUM(Tabela3[[#This Row],[DATA]])</f>
        <v>25</v>
      </c>
      <c r="N8774" s="18">
        <f>YEAR(Tabela3[[#This Row],[DATA]])</f>
        <v>2023</v>
      </c>
    </row>
    <row r="8775" spans="2:14">
      <c r="B8775" s="1">
        <v>45096</v>
      </c>
      <c r="C8775">
        <v>15950</v>
      </c>
      <c r="D8775">
        <f>COUNTIF(C$4:C8775,Tabela3[[#This Row],[COMANDA]])</f>
        <v>2</v>
      </c>
      <c r="E8775" t="s">
        <v>90</v>
      </c>
      <c r="F8775" t="s">
        <v>98</v>
      </c>
      <c r="G8775" t="s">
        <v>9</v>
      </c>
      <c r="H8775" t="s">
        <v>56</v>
      </c>
      <c r="I8775" s="2">
        <v>1</v>
      </c>
      <c r="J8775" t="s">
        <v>11</v>
      </c>
      <c r="K8775" s="21">
        <f>INDEX(LISTAS!$H:$Q,MATCH(BASE!H8775,LISTAS!$G:$G,0),MATCH(BASE!J8775,LISTAS!$H$3:$Q$3,0))*Tabela3[[#This Row],[QUANTIDADE]]</f>
        <v>3</v>
      </c>
      <c r="L8775" s="2" t="str">
        <f>TEXT(Tabela3[[#This Row],[DATA]],"MM")</f>
        <v>06</v>
      </c>
      <c r="M8775" s="2">
        <f>WEEKNUM(Tabela3[[#This Row],[DATA]])</f>
        <v>25</v>
      </c>
      <c r="N8775" s="18">
        <f>YEAR(Tabela3[[#This Row],[DATA]])</f>
        <v>2023</v>
      </c>
    </row>
    <row r="8776" spans="2:14">
      <c r="B8776" s="1">
        <v>45096</v>
      </c>
      <c r="C8776">
        <v>15951</v>
      </c>
      <c r="D8776">
        <f>COUNTIF(C$4:C8776,Tabela3[[#This Row],[COMANDA]])</f>
        <v>1</v>
      </c>
      <c r="E8776" t="s">
        <v>90</v>
      </c>
      <c r="F8776" t="s">
        <v>99</v>
      </c>
      <c r="G8776" t="s">
        <v>8</v>
      </c>
      <c r="H8776" t="s">
        <v>202</v>
      </c>
      <c r="I8776" s="2">
        <v>1</v>
      </c>
      <c r="J8776" t="s">
        <v>11</v>
      </c>
      <c r="K8776" s="21">
        <f>INDEX(LISTAS!$H:$Q,MATCH(BASE!H8776,LISTAS!$G:$G,0),MATCH(BASE!J8776,LISTAS!$H$3:$Q$3,0))*Tabela3[[#This Row],[QUANTIDADE]]</f>
        <v>20</v>
      </c>
      <c r="L8776" s="2" t="str">
        <f>TEXT(Tabela3[[#This Row],[DATA]],"MM")</f>
        <v>06</v>
      </c>
      <c r="M8776" s="2">
        <f>WEEKNUM(Tabela3[[#This Row],[DATA]])</f>
        <v>25</v>
      </c>
      <c r="N8776" s="18">
        <f>YEAR(Tabela3[[#This Row],[DATA]])</f>
        <v>2023</v>
      </c>
    </row>
    <row r="8777" spans="2:14">
      <c r="B8777" s="1">
        <v>45096</v>
      </c>
      <c r="C8777">
        <v>15952</v>
      </c>
      <c r="D8777">
        <f>COUNTIF(C$4:C8777,Tabela3[[#This Row],[COMANDA]])</f>
        <v>1</v>
      </c>
      <c r="E8777" t="s">
        <v>90</v>
      </c>
      <c r="F8777" t="s">
        <v>99</v>
      </c>
      <c r="G8777" t="s">
        <v>8</v>
      </c>
      <c r="H8777" t="s">
        <v>202</v>
      </c>
      <c r="I8777" s="2">
        <v>1</v>
      </c>
      <c r="J8777" t="s">
        <v>11</v>
      </c>
      <c r="K8777" s="21">
        <f>INDEX(LISTAS!$H:$Q,MATCH(BASE!H8777,LISTAS!$G:$G,0),MATCH(BASE!J8777,LISTAS!$H$3:$Q$3,0))*Tabela3[[#This Row],[QUANTIDADE]]</f>
        <v>20</v>
      </c>
      <c r="L8777" s="2" t="str">
        <f>TEXT(Tabela3[[#This Row],[DATA]],"MM")</f>
        <v>06</v>
      </c>
      <c r="M8777" s="2">
        <f>WEEKNUM(Tabela3[[#This Row],[DATA]])</f>
        <v>25</v>
      </c>
      <c r="N8777" s="18">
        <f>YEAR(Tabela3[[#This Row],[DATA]])</f>
        <v>2023</v>
      </c>
    </row>
    <row r="8778" spans="2:14">
      <c r="B8778" s="1">
        <v>45096</v>
      </c>
      <c r="C8778">
        <v>15953</v>
      </c>
      <c r="D8778">
        <f>COUNTIF(C$4:C8778,Tabela3[[#This Row],[COMANDA]])</f>
        <v>1</v>
      </c>
      <c r="E8778" t="s">
        <v>90</v>
      </c>
      <c r="F8778" t="s">
        <v>99</v>
      </c>
      <c r="G8778" t="s">
        <v>8</v>
      </c>
      <c r="H8778" t="s">
        <v>39</v>
      </c>
      <c r="I8778" s="2">
        <v>1</v>
      </c>
      <c r="J8778" t="s">
        <v>11</v>
      </c>
      <c r="K8778" s="21">
        <f>INDEX(LISTAS!$H:$Q,MATCH(BASE!H8778,LISTAS!$G:$G,0),MATCH(BASE!J8778,LISTAS!$H$3:$Q$3,0))*Tabela3[[#This Row],[QUANTIDADE]]</f>
        <v>12</v>
      </c>
      <c r="L8778" s="2" t="str">
        <f>TEXT(Tabela3[[#This Row],[DATA]],"MM")</f>
        <v>06</v>
      </c>
      <c r="M8778" s="2">
        <f>WEEKNUM(Tabela3[[#This Row],[DATA]])</f>
        <v>25</v>
      </c>
      <c r="N8778" s="18">
        <f>YEAR(Tabela3[[#This Row],[DATA]])</f>
        <v>2023</v>
      </c>
    </row>
    <row r="8779" spans="2:14">
      <c r="B8779" s="1">
        <v>45096</v>
      </c>
      <c r="C8779">
        <v>15953</v>
      </c>
      <c r="D8779">
        <f>COUNTIF(C$4:C8779,Tabela3[[#This Row],[COMANDA]])</f>
        <v>2</v>
      </c>
      <c r="E8779" t="s">
        <v>90</v>
      </c>
      <c r="F8779" t="s">
        <v>99</v>
      </c>
      <c r="G8779" t="s">
        <v>61</v>
      </c>
      <c r="H8779" t="s">
        <v>166</v>
      </c>
      <c r="I8779" s="2">
        <v>1</v>
      </c>
      <c r="J8779" t="s">
        <v>11</v>
      </c>
      <c r="K8779" s="21">
        <f>INDEX(LISTAS!$H:$Q,MATCH(BASE!H8779,LISTAS!$G:$G,0),MATCH(BASE!J8779,LISTAS!$H$3:$Q$3,0))*Tabela3[[#This Row],[QUANTIDADE]]</f>
        <v>8</v>
      </c>
      <c r="L8779" s="2" t="str">
        <f>TEXT(Tabela3[[#This Row],[DATA]],"MM")</f>
        <v>06</v>
      </c>
      <c r="M8779" s="2">
        <f>WEEKNUM(Tabela3[[#This Row],[DATA]])</f>
        <v>25</v>
      </c>
      <c r="N8779" s="18">
        <f>YEAR(Tabela3[[#This Row],[DATA]])</f>
        <v>2023</v>
      </c>
    </row>
    <row r="8780" spans="2:14">
      <c r="B8780" s="1">
        <v>45096</v>
      </c>
      <c r="C8780">
        <v>15954</v>
      </c>
      <c r="D8780">
        <f>COUNTIF(C$4:C8780,Tabela3[[#This Row],[COMANDA]])</f>
        <v>1</v>
      </c>
      <c r="E8780" t="s">
        <v>90</v>
      </c>
      <c r="F8780" t="s">
        <v>98</v>
      </c>
      <c r="G8780" t="s">
        <v>8</v>
      </c>
      <c r="H8780" t="s">
        <v>211</v>
      </c>
      <c r="I8780" s="2">
        <v>2</v>
      </c>
      <c r="J8780" t="s">
        <v>11</v>
      </c>
      <c r="K8780" s="21">
        <f>INDEX(LISTAS!$H:$Q,MATCH(BASE!H8780,LISTAS!$G:$G,0),MATCH(BASE!J8780,LISTAS!$H$3:$Q$3,0))*Tabela3[[#This Row],[QUANTIDADE]]</f>
        <v>40</v>
      </c>
      <c r="L8780" s="2" t="str">
        <f>TEXT(Tabela3[[#This Row],[DATA]],"MM")</f>
        <v>06</v>
      </c>
      <c r="M8780" s="2">
        <f>WEEKNUM(Tabela3[[#This Row],[DATA]])</f>
        <v>25</v>
      </c>
      <c r="N8780" s="18">
        <f>YEAR(Tabela3[[#This Row],[DATA]])</f>
        <v>2023</v>
      </c>
    </row>
    <row r="8781" spans="2:14">
      <c r="B8781" s="1">
        <v>45096</v>
      </c>
      <c r="C8781">
        <v>15954</v>
      </c>
      <c r="D8781">
        <f>COUNTIF(C$4:C8781,Tabela3[[#This Row],[COMANDA]])</f>
        <v>2</v>
      </c>
      <c r="E8781" t="s">
        <v>90</v>
      </c>
      <c r="F8781" t="s">
        <v>98</v>
      </c>
      <c r="G8781" t="s">
        <v>10</v>
      </c>
      <c r="H8781" t="s">
        <v>119</v>
      </c>
      <c r="I8781" s="2">
        <v>2</v>
      </c>
      <c r="J8781" t="s">
        <v>11</v>
      </c>
      <c r="K8781" s="21">
        <f>INDEX(LISTAS!$H:$Q,MATCH(BASE!H8781,LISTAS!$G:$G,0),MATCH(BASE!J8781,LISTAS!$H$3:$Q$3,0))*Tabela3[[#This Row],[QUANTIDADE]]</f>
        <v>12</v>
      </c>
      <c r="L8781" s="2" t="str">
        <f>TEXT(Tabela3[[#This Row],[DATA]],"MM")</f>
        <v>06</v>
      </c>
      <c r="M8781" s="2">
        <f>WEEKNUM(Tabela3[[#This Row],[DATA]])</f>
        <v>25</v>
      </c>
      <c r="N8781" s="18">
        <f>YEAR(Tabela3[[#This Row],[DATA]])</f>
        <v>2023</v>
      </c>
    </row>
    <row r="8782" spans="2:14">
      <c r="B8782" s="1">
        <v>45096</v>
      </c>
      <c r="C8782">
        <v>15948</v>
      </c>
      <c r="D8782">
        <f>COUNTIF(C$4:C8782,Tabela3[[#This Row],[COMANDA]])</f>
        <v>1</v>
      </c>
      <c r="E8782" t="s">
        <v>89</v>
      </c>
      <c r="F8782" t="s">
        <v>375</v>
      </c>
      <c r="G8782" t="s">
        <v>8</v>
      </c>
      <c r="H8782" t="s">
        <v>203</v>
      </c>
      <c r="I8782" s="2">
        <v>1</v>
      </c>
      <c r="J8782" t="s">
        <v>12</v>
      </c>
      <c r="K8782" s="21">
        <f>INDEX(LISTAS!$H:$Q,MATCH(BASE!H8782,LISTAS!$G:$G,0),MATCH(BASE!J8782,LISTAS!$H$3:$Q$3,0))*Tabela3[[#This Row],[QUANTIDADE]]</f>
        <v>18</v>
      </c>
      <c r="L8782" s="2" t="str">
        <f>TEXT(Tabela3[[#This Row],[DATA]],"MM")</f>
        <v>06</v>
      </c>
      <c r="M8782" s="2">
        <f>WEEKNUM(Tabela3[[#This Row],[DATA]])</f>
        <v>25</v>
      </c>
      <c r="N8782" s="18">
        <f>YEAR(Tabela3[[#This Row],[DATA]])</f>
        <v>2023</v>
      </c>
    </row>
    <row r="8783" spans="2:14">
      <c r="B8783" s="1">
        <v>45096</v>
      </c>
      <c r="C8783">
        <v>15948</v>
      </c>
      <c r="D8783">
        <f>COUNTIF(C$4:C8783,Tabela3[[#This Row],[COMANDA]])</f>
        <v>2</v>
      </c>
      <c r="E8783" t="s">
        <v>89</v>
      </c>
      <c r="F8783" t="s">
        <v>375</v>
      </c>
      <c r="G8783" t="s">
        <v>8</v>
      </c>
      <c r="H8783" t="s">
        <v>206</v>
      </c>
      <c r="I8783" s="2">
        <v>1</v>
      </c>
      <c r="J8783" t="s">
        <v>12</v>
      </c>
      <c r="K8783" s="21">
        <f>INDEX(LISTAS!$H:$Q,MATCH(BASE!H8783,LISTAS!$G:$G,0),MATCH(BASE!J8783,LISTAS!$H$3:$Q$3,0))*Tabela3[[#This Row],[QUANTIDADE]]</f>
        <v>16.2</v>
      </c>
      <c r="L8783" s="2" t="str">
        <f>TEXT(Tabela3[[#This Row],[DATA]],"MM")</f>
        <v>06</v>
      </c>
      <c r="M8783" s="2">
        <f>WEEKNUM(Tabela3[[#This Row],[DATA]])</f>
        <v>25</v>
      </c>
      <c r="N8783" s="18">
        <f>YEAR(Tabela3[[#This Row],[DATA]])</f>
        <v>2023</v>
      </c>
    </row>
    <row r="8784" spans="2:14">
      <c r="B8784" s="1">
        <v>45096</v>
      </c>
      <c r="C8784">
        <v>15955</v>
      </c>
      <c r="D8784">
        <f>COUNTIF(C$4:C8784,Tabela3[[#This Row],[COMANDA]])</f>
        <v>1</v>
      </c>
      <c r="E8784" t="s">
        <v>90</v>
      </c>
      <c r="G8784" t="s">
        <v>8</v>
      </c>
      <c r="H8784" t="s">
        <v>39</v>
      </c>
      <c r="I8784" s="2">
        <v>1</v>
      </c>
      <c r="J8784" t="s">
        <v>11</v>
      </c>
      <c r="K8784" s="21">
        <f>INDEX(LISTAS!$H:$Q,MATCH(BASE!H8784,LISTAS!$G:$G,0),MATCH(BASE!J8784,LISTAS!$H$3:$Q$3,0))*Tabela3[[#This Row],[QUANTIDADE]]</f>
        <v>12</v>
      </c>
      <c r="L8784" s="2" t="str">
        <f>TEXT(Tabela3[[#This Row],[DATA]],"MM")</f>
        <v>06</v>
      </c>
      <c r="M8784" s="2">
        <f>WEEKNUM(Tabela3[[#This Row],[DATA]])</f>
        <v>25</v>
      </c>
      <c r="N8784" s="18">
        <f>YEAR(Tabela3[[#This Row],[DATA]])</f>
        <v>2023</v>
      </c>
    </row>
    <row r="8785" spans="2:14">
      <c r="B8785" s="1">
        <v>45097</v>
      </c>
      <c r="C8785">
        <v>15956</v>
      </c>
      <c r="D8785">
        <f>COUNTIF(C$4:C8785,Tabela3[[#This Row],[COMANDA]])</f>
        <v>1</v>
      </c>
      <c r="E8785" t="s">
        <v>90</v>
      </c>
      <c r="F8785" t="s">
        <v>99</v>
      </c>
      <c r="G8785" t="s">
        <v>8</v>
      </c>
      <c r="H8785" t="s">
        <v>47</v>
      </c>
      <c r="I8785" s="2">
        <v>1</v>
      </c>
      <c r="J8785" t="s">
        <v>11</v>
      </c>
      <c r="K8785" s="21">
        <f>INDEX(LISTAS!$H:$Q,MATCH(BASE!H8785,LISTAS!$G:$G,0),MATCH(BASE!J8785,LISTAS!$H$3:$Q$3,0))*Tabela3[[#This Row],[QUANTIDADE]]</f>
        <v>16</v>
      </c>
      <c r="L8785" s="2" t="str">
        <f>TEXT(Tabela3[[#This Row],[DATA]],"MM")</f>
        <v>06</v>
      </c>
      <c r="M8785" s="2">
        <f>WEEKNUM(Tabela3[[#This Row],[DATA]])</f>
        <v>25</v>
      </c>
      <c r="N8785" s="18">
        <f>YEAR(Tabela3[[#This Row],[DATA]])</f>
        <v>2023</v>
      </c>
    </row>
    <row r="8786" spans="2:14">
      <c r="B8786" s="1">
        <v>45097</v>
      </c>
      <c r="C8786">
        <v>15957</v>
      </c>
      <c r="D8786">
        <f>COUNTIF(C$4:C8786,Tabela3[[#This Row],[COMANDA]])</f>
        <v>1</v>
      </c>
      <c r="E8786" t="s">
        <v>89</v>
      </c>
      <c r="F8786" t="s">
        <v>375</v>
      </c>
      <c r="G8786" t="s">
        <v>8</v>
      </c>
      <c r="H8786" t="s">
        <v>203</v>
      </c>
      <c r="I8786" s="2">
        <v>1</v>
      </c>
      <c r="J8786" t="s">
        <v>11</v>
      </c>
      <c r="K8786" s="21">
        <f>INDEX(LISTAS!$H:$Q,MATCH(BASE!H8786,LISTAS!$G:$G,0),MATCH(BASE!J8786,LISTAS!$H$3:$Q$3,0))*Tabela3[[#This Row],[QUANTIDADE]]</f>
        <v>20</v>
      </c>
      <c r="L8786" s="2" t="str">
        <f>TEXT(Tabela3[[#This Row],[DATA]],"MM")</f>
        <v>06</v>
      </c>
      <c r="M8786" s="2">
        <f>WEEKNUM(Tabela3[[#This Row],[DATA]])</f>
        <v>25</v>
      </c>
      <c r="N8786" s="18">
        <f>YEAR(Tabela3[[#This Row],[DATA]])</f>
        <v>2023</v>
      </c>
    </row>
    <row r="8787" spans="2:14">
      <c r="B8787" s="1">
        <v>45097</v>
      </c>
      <c r="C8787">
        <v>15958</v>
      </c>
      <c r="D8787">
        <f>COUNTIF(C$4:C8787,Tabela3[[#This Row],[COMANDA]])</f>
        <v>1</v>
      </c>
      <c r="E8787" t="s">
        <v>89</v>
      </c>
      <c r="G8787" t="s">
        <v>8</v>
      </c>
      <c r="H8787" t="s">
        <v>202</v>
      </c>
      <c r="I8787" s="2">
        <v>1</v>
      </c>
      <c r="J8787" t="s">
        <v>11</v>
      </c>
      <c r="K8787" s="21">
        <f>INDEX(LISTAS!$H:$Q,MATCH(BASE!H8787,LISTAS!$G:$G,0),MATCH(BASE!J8787,LISTAS!$H$3:$Q$3,0))*Tabela3[[#This Row],[QUANTIDADE]]</f>
        <v>20</v>
      </c>
      <c r="L8787" s="2" t="str">
        <f>TEXT(Tabela3[[#This Row],[DATA]],"MM")</f>
        <v>06</v>
      </c>
      <c r="M8787" s="2">
        <f>WEEKNUM(Tabela3[[#This Row],[DATA]])</f>
        <v>25</v>
      </c>
      <c r="N8787" s="18">
        <f>YEAR(Tabela3[[#This Row],[DATA]])</f>
        <v>2023</v>
      </c>
    </row>
    <row r="8788" spans="2:14">
      <c r="B8788" s="1">
        <v>45097</v>
      </c>
      <c r="C8788">
        <v>15958</v>
      </c>
      <c r="D8788">
        <f>COUNTIF(C$4:C8788,Tabela3[[#This Row],[COMANDA]])</f>
        <v>2</v>
      </c>
      <c r="E8788" t="s">
        <v>89</v>
      </c>
      <c r="G8788" t="s">
        <v>61</v>
      </c>
      <c r="H8788" t="s">
        <v>199</v>
      </c>
      <c r="I8788" s="2">
        <v>1</v>
      </c>
      <c r="J8788" t="s">
        <v>11</v>
      </c>
      <c r="K8788" s="21">
        <f>INDEX(LISTAS!$H:$Q,MATCH(BASE!H8788,LISTAS!$G:$G,0),MATCH(BASE!J8788,LISTAS!$H$3:$Q$3,0))*Tabela3[[#This Row],[QUANTIDADE]]</f>
        <v>1</v>
      </c>
      <c r="L8788" s="2" t="str">
        <f>TEXT(Tabela3[[#This Row],[DATA]],"MM")</f>
        <v>06</v>
      </c>
      <c r="M8788" s="2">
        <f>WEEKNUM(Tabela3[[#This Row],[DATA]])</f>
        <v>25</v>
      </c>
      <c r="N8788" s="18">
        <f>YEAR(Tabela3[[#This Row],[DATA]])</f>
        <v>2023</v>
      </c>
    </row>
    <row r="8789" spans="2:14">
      <c r="B8789" s="1">
        <v>45097</v>
      </c>
      <c r="C8789">
        <v>15959</v>
      </c>
      <c r="D8789">
        <f>COUNTIF(C$4:C8789,Tabela3[[#This Row],[COMANDA]])</f>
        <v>1</v>
      </c>
      <c r="E8789" t="s">
        <v>89</v>
      </c>
      <c r="G8789" t="s">
        <v>8</v>
      </c>
      <c r="H8789" t="s">
        <v>47</v>
      </c>
      <c r="I8789" s="2">
        <v>1</v>
      </c>
      <c r="J8789" t="s">
        <v>11</v>
      </c>
      <c r="K8789" s="21">
        <f>INDEX(LISTAS!$H:$Q,MATCH(BASE!H8789,LISTAS!$G:$G,0),MATCH(BASE!J8789,LISTAS!$H$3:$Q$3,0))*Tabela3[[#This Row],[QUANTIDADE]]</f>
        <v>16</v>
      </c>
      <c r="L8789" s="2" t="str">
        <f>TEXT(Tabela3[[#This Row],[DATA]],"MM")</f>
        <v>06</v>
      </c>
      <c r="M8789" s="2">
        <f>WEEKNUM(Tabela3[[#This Row],[DATA]])</f>
        <v>25</v>
      </c>
      <c r="N8789" s="18">
        <f>YEAR(Tabela3[[#This Row],[DATA]])</f>
        <v>2023</v>
      </c>
    </row>
    <row r="8790" spans="2:14">
      <c r="B8790" s="1">
        <v>45097</v>
      </c>
      <c r="C8790">
        <v>15961</v>
      </c>
      <c r="D8790">
        <f>COUNTIF(C$4:C8790,Tabela3[[#This Row],[COMANDA]])</f>
        <v>1</v>
      </c>
      <c r="E8790" t="s">
        <v>90</v>
      </c>
      <c r="F8790" t="s">
        <v>98</v>
      </c>
      <c r="G8790" t="s">
        <v>8</v>
      </c>
      <c r="H8790" t="s">
        <v>204</v>
      </c>
      <c r="I8790" s="2">
        <v>2</v>
      </c>
      <c r="J8790" t="s">
        <v>11</v>
      </c>
      <c r="K8790" s="21">
        <f>INDEX(LISTAS!$H:$Q,MATCH(BASE!H8790,LISTAS!$G:$G,0),MATCH(BASE!J8790,LISTAS!$H$3:$Q$3,0))*Tabela3[[#This Row],[QUANTIDADE]]</f>
        <v>36</v>
      </c>
      <c r="L8790" s="2" t="str">
        <f>TEXT(Tabela3[[#This Row],[DATA]],"MM")</f>
        <v>06</v>
      </c>
      <c r="M8790" s="2">
        <f>WEEKNUM(Tabela3[[#This Row],[DATA]])</f>
        <v>25</v>
      </c>
      <c r="N8790" s="18">
        <f>YEAR(Tabela3[[#This Row],[DATA]])</f>
        <v>2023</v>
      </c>
    </row>
    <row r="8791" spans="2:14">
      <c r="B8791" s="1">
        <v>45097</v>
      </c>
      <c r="C8791">
        <v>15962</v>
      </c>
      <c r="D8791">
        <f>COUNTIF(C$4:C8791,Tabela3[[#This Row],[COMANDA]])</f>
        <v>1</v>
      </c>
      <c r="E8791" t="s">
        <v>89</v>
      </c>
      <c r="G8791" t="s">
        <v>8</v>
      </c>
      <c r="H8791" t="s">
        <v>206</v>
      </c>
      <c r="I8791" s="2">
        <v>1</v>
      </c>
      <c r="J8791" t="s">
        <v>11</v>
      </c>
      <c r="K8791" s="21">
        <f>INDEX(LISTAS!$H:$Q,MATCH(BASE!H8791,LISTAS!$G:$G,0),MATCH(BASE!J8791,LISTAS!$H$3:$Q$3,0))*Tabela3[[#This Row],[QUANTIDADE]]</f>
        <v>18</v>
      </c>
      <c r="L8791" s="2" t="str">
        <f>TEXT(Tabela3[[#This Row],[DATA]],"MM")</f>
        <v>06</v>
      </c>
      <c r="M8791" s="2">
        <f>WEEKNUM(Tabela3[[#This Row],[DATA]])</f>
        <v>25</v>
      </c>
      <c r="N8791" s="18">
        <f>YEAR(Tabela3[[#This Row],[DATA]])</f>
        <v>2023</v>
      </c>
    </row>
    <row r="8792" spans="2:14">
      <c r="B8792" s="1">
        <v>45097</v>
      </c>
      <c r="C8792">
        <v>15963</v>
      </c>
      <c r="D8792">
        <f>COUNTIF(C$4:C8792,Tabela3[[#This Row],[COMANDA]])</f>
        <v>1</v>
      </c>
      <c r="E8792" t="s">
        <v>90</v>
      </c>
      <c r="F8792" t="s">
        <v>98</v>
      </c>
      <c r="G8792" t="s">
        <v>8</v>
      </c>
      <c r="H8792" t="s">
        <v>47</v>
      </c>
      <c r="I8792" s="2">
        <v>2</v>
      </c>
      <c r="J8792" t="s">
        <v>11</v>
      </c>
      <c r="K8792" s="21">
        <f>INDEX(LISTAS!$H:$Q,MATCH(BASE!H8792,LISTAS!$G:$G,0),MATCH(BASE!J8792,LISTAS!$H$3:$Q$3,0))*Tabela3[[#This Row],[QUANTIDADE]]</f>
        <v>32</v>
      </c>
      <c r="L8792" s="2" t="str">
        <f>TEXT(Tabela3[[#This Row],[DATA]],"MM")</f>
        <v>06</v>
      </c>
      <c r="M8792" s="2">
        <f>WEEKNUM(Tabela3[[#This Row],[DATA]])</f>
        <v>25</v>
      </c>
      <c r="N8792" s="18">
        <f>YEAR(Tabela3[[#This Row],[DATA]])</f>
        <v>2023</v>
      </c>
    </row>
    <row r="8793" spans="2:14">
      <c r="B8793" s="1">
        <v>45097</v>
      </c>
      <c r="C8793">
        <v>15964</v>
      </c>
      <c r="D8793">
        <f>COUNTIF(C$4:C8793,Tabela3[[#This Row],[COMANDA]])</f>
        <v>1</v>
      </c>
      <c r="E8793" t="s">
        <v>90</v>
      </c>
      <c r="F8793" t="s">
        <v>100</v>
      </c>
      <c r="G8793" t="s">
        <v>8</v>
      </c>
      <c r="H8793" t="s">
        <v>47</v>
      </c>
      <c r="I8793" s="2">
        <v>1</v>
      </c>
      <c r="J8793" t="s">
        <v>11</v>
      </c>
      <c r="K8793" s="21">
        <f>INDEX(LISTAS!$H:$Q,MATCH(BASE!H8793,LISTAS!$G:$G,0),MATCH(BASE!J8793,LISTAS!$H$3:$Q$3,0))*Tabela3[[#This Row],[QUANTIDADE]]</f>
        <v>16</v>
      </c>
      <c r="L8793" s="2" t="str">
        <f>TEXT(Tabela3[[#This Row],[DATA]],"MM")</f>
        <v>06</v>
      </c>
      <c r="M8793" s="2">
        <f>WEEKNUM(Tabela3[[#This Row],[DATA]])</f>
        <v>25</v>
      </c>
      <c r="N8793" s="18">
        <f>YEAR(Tabela3[[#This Row],[DATA]])</f>
        <v>2023</v>
      </c>
    </row>
    <row r="8794" spans="2:14">
      <c r="B8794" s="1">
        <v>45097</v>
      </c>
      <c r="C8794">
        <v>15965</v>
      </c>
      <c r="D8794">
        <f>COUNTIF(C$4:C8794,Tabela3[[#This Row],[COMANDA]])</f>
        <v>1</v>
      </c>
      <c r="E8794" t="s">
        <v>90</v>
      </c>
      <c r="F8794" t="s">
        <v>375</v>
      </c>
      <c r="G8794" t="s">
        <v>8</v>
      </c>
      <c r="H8794" t="s">
        <v>42</v>
      </c>
      <c r="I8794" s="2">
        <v>1</v>
      </c>
      <c r="J8794" t="s">
        <v>11</v>
      </c>
      <c r="K8794" s="21">
        <f>INDEX(LISTAS!$H:$Q,MATCH(BASE!H8794,LISTAS!$G:$G,0),MATCH(BASE!J8794,LISTAS!$H$3:$Q$3,0))*Tabela3[[#This Row],[QUANTIDADE]]</f>
        <v>16</v>
      </c>
      <c r="L8794" s="2" t="str">
        <f>TEXT(Tabela3[[#This Row],[DATA]],"MM")</f>
        <v>06</v>
      </c>
      <c r="M8794" s="2">
        <f>WEEKNUM(Tabela3[[#This Row],[DATA]])</f>
        <v>25</v>
      </c>
      <c r="N8794" s="18">
        <f>YEAR(Tabela3[[#This Row],[DATA]])</f>
        <v>2023</v>
      </c>
    </row>
    <row r="8795" spans="2:14">
      <c r="B8795" s="1">
        <v>45097</v>
      </c>
      <c r="C8795">
        <v>15965</v>
      </c>
      <c r="D8795">
        <f>COUNTIF(C$4:C8795,Tabela3[[#This Row],[COMANDA]])</f>
        <v>2</v>
      </c>
      <c r="E8795" t="s">
        <v>90</v>
      </c>
      <c r="F8795" t="s">
        <v>375</v>
      </c>
      <c r="G8795" t="s">
        <v>9</v>
      </c>
      <c r="H8795" t="s">
        <v>136</v>
      </c>
      <c r="I8795" s="2">
        <v>1</v>
      </c>
      <c r="J8795" t="s">
        <v>11</v>
      </c>
      <c r="K8795" s="21">
        <f>INDEX(LISTAS!$H:$Q,MATCH(BASE!H8795,LISTAS!$G:$G,0),MATCH(BASE!J8795,LISTAS!$H$3:$Q$3,0))*Tabela3[[#This Row],[QUANTIDADE]]</f>
        <v>4</v>
      </c>
      <c r="L8795" s="2" t="str">
        <f>TEXT(Tabela3[[#This Row],[DATA]],"MM")</f>
        <v>06</v>
      </c>
      <c r="M8795" s="2">
        <f>WEEKNUM(Tabela3[[#This Row],[DATA]])</f>
        <v>25</v>
      </c>
      <c r="N8795" s="18">
        <f>YEAR(Tabela3[[#This Row],[DATA]])</f>
        <v>2023</v>
      </c>
    </row>
    <row r="8796" spans="2:14">
      <c r="B8796" s="1">
        <v>45097</v>
      </c>
      <c r="C8796">
        <v>15966</v>
      </c>
      <c r="D8796">
        <f>COUNTIF(C$4:C8796,Tabela3[[#This Row],[COMANDA]])</f>
        <v>1</v>
      </c>
      <c r="E8796" t="s">
        <v>90</v>
      </c>
      <c r="F8796" t="s">
        <v>98</v>
      </c>
      <c r="G8796" t="s">
        <v>8</v>
      </c>
      <c r="H8796" t="s">
        <v>204</v>
      </c>
      <c r="I8796" s="2">
        <v>1</v>
      </c>
      <c r="J8796" t="s">
        <v>11</v>
      </c>
      <c r="K8796" s="21">
        <f>INDEX(LISTAS!$H:$Q,MATCH(BASE!H8796,LISTAS!$G:$G,0),MATCH(BASE!J8796,LISTAS!$H$3:$Q$3,0))*Tabela3[[#This Row],[QUANTIDADE]]</f>
        <v>18</v>
      </c>
      <c r="L8796" s="2" t="str">
        <f>TEXT(Tabela3[[#This Row],[DATA]],"MM")</f>
        <v>06</v>
      </c>
      <c r="M8796" s="2">
        <f>WEEKNUM(Tabela3[[#This Row],[DATA]])</f>
        <v>25</v>
      </c>
      <c r="N8796" s="18">
        <f>YEAR(Tabela3[[#This Row],[DATA]])</f>
        <v>2023</v>
      </c>
    </row>
    <row r="8797" spans="2:14">
      <c r="B8797" s="1">
        <v>45097</v>
      </c>
      <c r="C8797">
        <v>15966</v>
      </c>
      <c r="D8797">
        <f>COUNTIF(C$4:C8797,Tabela3[[#This Row],[COMANDA]])</f>
        <v>2</v>
      </c>
      <c r="E8797" t="s">
        <v>90</v>
      </c>
      <c r="F8797" t="s">
        <v>98</v>
      </c>
      <c r="G8797" t="s">
        <v>9</v>
      </c>
      <c r="H8797" t="s">
        <v>140</v>
      </c>
      <c r="I8797" s="2">
        <v>1</v>
      </c>
      <c r="J8797" t="s">
        <v>11</v>
      </c>
      <c r="K8797" s="21">
        <f>INDEX(LISTAS!$H:$Q,MATCH(BASE!H8797,LISTAS!$G:$G,0),MATCH(BASE!J8797,LISTAS!$H$3:$Q$3,0))*Tabela3[[#This Row],[QUANTIDADE]]</f>
        <v>3</v>
      </c>
      <c r="L8797" s="2" t="str">
        <f>TEXT(Tabela3[[#This Row],[DATA]],"MM")</f>
        <v>06</v>
      </c>
      <c r="M8797" s="2">
        <f>WEEKNUM(Tabela3[[#This Row],[DATA]])</f>
        <v>25</v>
      </c>
      <c r="N8797" s="18">
        <f>YEAR(Tabela3[[#This Row],[DATA]])</f>
        <v>2023</v>
      </c>
    </row>
    <row r="8798" spans="2:14">
      <c r="B8798" s="1">
        <v>45097</v>
      </c>
      <c r="C8798">
        <v>15967</v>
      </c>
      <c r="D8798">
        <f>COUNTIF(C$4:C8798,Tabela3[[#This Row],[COMANDA]])</f>
        <v>1</v>
      </c>
      <c r="E8798" t="s">
        <v>90</v>
      </c>
      <c r="F8798" t="s">
        <v>100</v>
      </c>
      <c r="G8798" t="s">
        <v>8</v>
      </c>
      <c r="H8798" t="s">
        <v>204</v>
      </c>
      <c r="I8798" s="2">
        <v>1</v>
      </c>
      <c r="J8798" t="s">
        <v>11</v>
      </c>
      <c r="K8798" s="21">
        <f>INDEX(LISTAS!$H:$Q,MATCH(BASE!H8798,LISTAS!$G:$G,0),MATCH(BASE!J8798,LISTAS!$H$3:$Q$3,0))*Tabela3[[#This Row],[QUANTIDADE]]</f>
        <v>18</v>
      </c>
      <c r="L8798" s="2" t="str">
        <f>TEXT(Tabela3[[#This Row],[DATA]],"MM")</f>
        <v>06</v>
      </c>
      <c r="M8798" s="2">
        <f>WEEKNUM(Tabela3[[#This Row],[DATA]])</f>
        <v>25</v>
      </c>
      <c r="N8798" s="18">
        <f>YEAR(Tabela3[[#This Row],[DATA]])</f>
        <v>2023</v>
      </c>
    </row>
    <row r="8799" spans="2:14">
      <c r="B8799" s="1">
        <v>45097</v>
      </c>
      <c r="C8799">
        <v>15968</v>
      </c>
      <c r="D8799">
        <f>COUNTIF(C$4:C8799,Tabela3[[#This Row],[COMANDA]])</f>
        <v>1</v>
      </c>
      <c r="E8799" t="s">
        <v>90</v>
      </c>
      <c r="F8799" t="s">
        <v>98</v>
      </c>
      <c r="G8799" t="s">
        <v>8</v>
      </c>
      <c r="H8799" t="s">
        <v>202</v>
      </c>
      <c r="I8799" s="2">
        <v>1</v>
      </c>
      <c r="J8799" t="s">
        <v>11</v>
      </c>
      <c r="K8799" s="21">
        <f>INDEX(LISTAS!$H:$Q,MATCH(BASE!H8799,LISTAS!$G:$G,0),MATCH(BASE!J8799,LISTAS!$H$3:$Q$3,0))*Tabela3[[#This Row],[QUANTIDADE]]</f>
        <v>20</v>
      </c>
      <c r="L8799" s="2" t="str">
        <f>TEXT(Tabela3[[#This Row],[DATA]],"MM")</f>
        <v>06</v>
      </c>
      <c r="M8799" s="2">
        <f>WEEKNUM(Tabela3[[#This Row],[DATA]])</f>
        <v>25</v>
      </c>
      <c r="N8799" s="18">
        <f>YEAR(Tabela3[[#This Row],[DATA]])</f>
        <v>2023</v>
      </c>
    </row>
    <row r="8800" spans="2:14">
      <c r="B8800" s="1">
        <v>45097</v>
      </c>
      <c r="C8800">
        <v>15969</v>
      </c>
      <c r="D8800">
        <f>COUNTIF(C$4:C8800,Tabela3[[#This Row],[COMANDA]])</f>
        <v>1</v>
      </c>
      <c r="E8800" t="s">
        <v>89</v>
      </c>
      <c r="F8800" t="s">
        <v>99</v>
      </c>
      <c r="G8800" t="s">
        <v>8</v>
      </c>
      <c r="H8800" t="s">
        <v>47</v>
      </c>
      <c r="I8800" s="2">
        <v>1</v>
      </c>
      <c r="J8800" t="s">
        <v>11</v>
      </c>
      <c r="K8800" s="21">
        <f>INDEX(LISTAS!$H:$Q,MATCH(BASE!H8800,LISTAS!$G:$G,0),MATCH(BASE!J8800,LISTAS!$H$3:$Q$3,0))*Tabela3[[#This Row],[QUANTIDADE]]</f>
        <v>16</v>
      </c>
      <c r="L8800" s="2" t="str">
        <f>TEXT(Tabela3[[#This Row],[DATA]],"MM")</f>
        <v>06</v>
      </c>
      <c r="M8800" s="2">
        <f>WEEKNUM(Tabela3[[#This Row],[DATA]])</f>
        <v>25</v>
      </c>
      <c r="N8800" s="18">
        <f>YEAR(Tabela3[[#This Row],[DATA]])</f>
        <v>2023</v>
      </c>
    </row>
    <row r="8801" spans="2:14">
      <c r="B8801" s="1">
        <v>45097</v>
      </c>
      <c r="C8801">
        <v>15970</v>
      </c>
      <c r="D8801">
        <f>COUNTIF(C$4:C8801,Tabela3[[#This Row],[COMANDA]])</f>
        <v>1</v>
      </c>
      <c r="E8801" t="s">
        <v>90</v>
      </c>
      <c r="F8801" t="s">
        <v>99</v>
      </c>
      <c r="G8801" t="s">
        <v>8</v>
      </c>
      <c r="H8801" t="s">
        <v>47</v>
      </c>
      <c r="I8801" s="2">
        <v>1</v>
      </c>
      <c r="J8801" t="s">
        <v>11</v>
      </c>
      <c r="K8801" s="21">
        <f>INDEX(LISTAS!$H:$Q,MATCH(BASE!H8801,LISTAS!$G:$G,0),MATCH(BASE!J8801,LISTAS!$H$3:$Q$3,0))*Tabela3[[#This Row],[QUANTIDADE]]</f>
        <v>16</v>
      </c>
      <c r="L8801" s="2" t="str">
        <f>TEXT(Tabela3[[#This Row],[DATA]],"MM")</f>
        <v>06</v>
      </c>
      <c r="M8801" s="2">
        <f>WEEKNUM(Tabela3[[#This Row],[DATA]])</f>
        <v>25</v>
      </c>
      <c r="N8801" s="18">
        <f>YEAR(Tabela3[[#This Row],[DATA]])</f>
        <v>2023</v>
      </c>
    </row>
    <row r="8802" spans="2:14">
      <c r="B8802" s="1">
        <v>45097</v>
      </c>
      <c r="C8802">
        <v>15970</v>
      </c>
      <c r="D8802">
        <f>COUNTIF(C$4:C8802,Tabela3[[#This Row],[COMANDA]])</f>
        <v>2</v>
      </c>
      <c r="E8802" t="s">
        <v>90</v>
      </c>
      <c r="F8802" t="s">
        <v>99</v>
      </c>
      <c r="G8802" t="s">
        <v>10</v>
      </c>
      <c r="H8802" t="s">
        <v>477</v>
      </c>
      <c r="I8802" s="2">
        <v>1</v>
      </c>
      <c r="J8802" t="s">
        <v>12</v>
      </c>
      <c r="K8802" s="21">
        <f>INDEX(LISTAS!$H:$Q,MATCH(BASE!H8802,LISTAS!$G:$G,0),MATCH(BASE!J8802,LISTAS!$H$3:$Q$3,0))*Tabela3[[#This Row],[QUANTIDADE]]</f>
        <v>2.5</v>
      </c>
      <c r="L8802" s="2" t="str">
        <f>TEXT(Tabela3[[#This Row],[DATA]],"MM")</f>
        <v>06</v>
      </c>
      <c r="M8802" s="2">
        <f>WEEKNUM(Tabela3[[#This Row],[DATA]])</f>
        <v>25</v>
      </c>
      <c r="N8802" s="18">
        <f>YEAR(Tabela3[[#This Row],[DATA]])</f>
        <v>2023</v>
      </c>
    </row>
    <row r="8803" spans="2:14">
      <c r="B8803" s="1">
        <v>45097</v>
      </c>
      <c r="C8803">
        <v>15971</v>
      </c>
      <c r="D8803">
        <f>COUNTIF(C$4:C8803,Tabela3[[#This Row],[COMANDA]])</f>
        <v>1</v>
      </c>
      <c r="E8803" t="s">
        <v>90</v>
      </c>
      <c r="G8803" t="s">
        <v>8</v>
      </c>
      <c r="H8803" t="s">
        <v>202</v>
      </c>
      <c r="I8803" s="2">
        <v>1</v>
      </c>
      <c r="J8803" t="s">
        <v>11</v>
      </c>
      <c r="K8803" s="21">
        <f>INDEX(LISTAS!$H:$Q,MATCH(BASE!H8803,LISTAS!$G:$G,0),MATCH(BASE!J8803,LISTAS!$H$3:$Q$3,0))*Tabela3[[#This Row],[QUANTIDADE]]</f>
        <v>20</v>
      </c>
      <c r="L8803" s="2" t="str">
        <f>TEXT(Tabela3[[#This Row],[DATA]],"MM")</f>
        <v>06</v>
      </c>
      <c r="M8803" s="2">
        <f>WEEKNUM(Tabela3[[#This Row],[DATA]])</f>
        <v>25</v>
      </c>
      <c r="N8803" s="18">
        <f>YEAR(Tabela3[[#This Row],[DATA]])</f>
        <v>2023</v>
      </c>
    </row>
    <row r="8804" spans="2:14">
      <c r="B8804" s="1">
        <v>45097</v>
      </c>
      <c r="C8804">
        <v>15971</v>
      </c>
      <c r="D8804">
        <f>COUNTIF(C$4:C8804,Tabela3[[#This Row],[COMANDA]])</f>
        <v>2</v>
      </c>
      <c r="E8804" t="s">
        <v>90</v>
      </c>
      <c r="G8804" t="s">
        <v>9</v>
      </c>
      <c r="H8804" t="s">
        <v>56</v>
      </c>
      <c r="I8804" s="2">
        <v>1</v>
      </c>
      <c r="J8804" t="s">
        <v>11</v>
      </c>
      <c r="K8804" s="21">
        <f>INDEX(LISTAS!$H:$Q,MATCH(BASE!H8804,LISTAS!$G:$G,0),MATCH(BASE!J8804,LISTAS!$H$3:$Q$3,0))*Tabela3[[#This Row],[QUANTIDADE]]</f>
        <v>3</v>
      </c>
      <c r="L8804" s="2" t="str">
        <f>TEXT(Tabela3[[#This Row],[DATA]],"MM")</f>
        <v>06</v>
      </c>
      <c r="M8804" s="2">
        <f>WEEKNUM(Tabela3[[#This Row],[DATA]])</f>
        <v>25</v>
      </c>
      <c r="N8804" s="18">
        <f>YEAR(Tabela3[[#This Row],[DATA]])</f>
        <v>2023</v>
      </c>
    </row>
    <row r="8805" spans="2:14">
      <c r="B8805" s="1">
        <v>45097</v>
      </c>
      <c r="C8805">
        <v>15972</v>
      </c>
      <c r="D8805">
        <f>COUNTIF(C$4:C8805,Tabela3[[#This Row],[COMANDA]])</f>
        <v>1</v>
      </c>
      <c r="E8805" t="s">
        <v>90</v>
      </c>
      <c r="G8805" t="s">
        <v>8</v>
      </c>
      <c r="H8805" t="s">
        <v>206</v>
      </c>
      <c r="I8805" s="2">
        <v>1</v>
      </c>
      <c r="J8805" t="s">
        <v>11</v>
      </c>
      <c r="K8805" s="21">
        <f>INDEX(LISTAS!$H:$Q,MATCH(BASE!H8805,LISTAS!$G:$G,0),MATCH(BASE!J8805,LISTAS!$H$3:$Q$3,0))*Tabela3[[#This Row],[QUANTIDADE]]</f>
        <v>18</v>
      </c>
      <c r="L8805" s="2" t="str">
        <f>TEXT(Tabela3[[#This Row],[DATA]],"MM")</f>
        <v>06</v>
      </c>
      <c r="M8805" s="2">
        <f>WEEKNUM(Tabela3[[#This Row],[DATA]])</f>
        <v>25</v>
      </c>
      <c r="N8805" s="18">
        <f>YEAR(Tabela3[[#This Row],[DATA]])</f>
        <v>2023</v>
      </c>
    </row>
    <row r="8806" spans="2:14">
      <c r="B8806" s="1">
        <v>45097</v>
      </c>
      <c r="C8806">
        <v>15972</v>
      </c>
      <c r="D8806">
        <f>COUNTIF(C$4:C8806,Tabela3[[#This Row],[COMANDA]])</f>
        <v>2</v>
      </c>
      <c r="E8806" t="s">
        <v>90</v>
      </c>
      <c r="G8806" t="s">
        <v>61</v>
      </c>
      <c r="H8806" t="s">
        <v>163</v>
      </c>
      <c r="I8806" s="2">
        <v>1</v>
      </c>
      <c r="J8806" t="s">
        <v>11</v>
      </c>
      <c r="K8806" s="21">
        <f>INDEX(LISTAS!$H:$Q,MATCH(BASE!H8806,LISTAS!$G:$G,0),MATCH(BASE!J8806,LISTAS!$H$3:$Q$3,0))*Tabela3[[#This Row],[QUANTIDADE]]</f>
        <v>4</v>
      </c>
      <c r="L8806" s="2" t="str">
        <f>TEXT(Tabela3[[#This Row],[DATA]],"MM")</f>
        <v>06</v>
      </c>
      <c r="M8806" s="2">
        <f>WEEKNUM(Tabela3[[#This Row],[DATA]])</f>
        <v>25</v>
      </c>
      <c r="N8806" s="18">
        <f>YEAR(Tabela3[[#This Row],[DATA]])</f>
        <v>2023</v>
      </c>
    </row>
    <row r="8807" spans="2:14">
      <c r="B8807" s="1">
        <v>45097</v>
      </c>
      <c r="C8807">
        <v>15972</v>
      </c>
      <c r="D8807">
        <f>COUNTIF(C$4:C8807,Tabela3[[#This Row],[COMANDA]])</f>
        <v>3</v>
      </c>
      <c r="E8807" t="s">
        <v>90</v>
      </c>
      <c r="G8807" t="s">
        <v>9</v>
      </c>
      <c r="H8807" t="s">
        <v>59</v>
      </c>
      <c r="I8807" s="2">
        <v>1</v>
      </c>
      <c r="J8807" t="s">
        <v>11</v>
      </c>
      <c r="K8807" s="21">
        <f>INDEX(LISTAS!$H:$Q,MATCH(BASE!H8807,LISTAS!$G:$G,0),MATCH(BASE!J8807,LISTAS!$H$3:$Q$3,0))*Tabela3[[#This Row],[QUANTIDADE]]</f>
        <v>3</v>
      </c>
      <c r="L8807" s="2" t="str">
        <f>TEXT(Tabela3[[#This Row],[DATA]],"MM")</f>
        <v>06</v>
      </c>
      <c r="M8807" s="2">
        <f>WEEKNUM(Tabela3[[#This Row],[DATA]])</f>
        <v>25</v>
      </c>
      <c r="N8807" s="18">
        <f>YEAR(Tabela3[[#This Row],[DATA]])</f>
        <v>2023</v>
      </c>
    </row>
    <row r="8808" spans="2:14">
      <c r="B8808" s="1">
        <v>45097</v>
      </c>
      <c r="C8808">
        <v>15973</v>
      </c>
      <c r="D8808">
        <f>COUNTIF(C$4:C8808,Tabela3[[#This Row],[COMANDA]])</f>
        <v>1</v>
      </c>
      <c r="E8808" t="s">
        <v>90</v>
      </c>
      <c r="F8808" t="s">
        <v>100</v>
      </c>
      <c r="G8808" t="s">
        <v>8</v>
      </c>
      <c r="H8808" t="s">
        <v>47</v>
      </c>
      <c r="I8808" s="2">
        <v>1</v>
      </c>
      <c r="J8808" t="s">
        <v>11</v>
      </c>
      <c r="K8808" s="21">
        <f>INDEX(LISTAS!$H:$Q,MATCH(BASE!H8808,LISTAS!$G:$G,0),MATCH(BASE!J8808,LISTAS!$H$3:$Q$3,0))*Tabela3[[#This Row],[QUANTIDADE]]</f>
        <v>16</v>
      </c>
      <c r="L8808" s="2" t="str">
        <f>TEXT(Tabela3[[#This Row],[DATA]],"MM")</f>
        <v>06</v>
      </c>
      <c r="M8808" s="2">
        <f>WEEKNUM(Tabela3[[#This Row],[DATA]])</f>
        <v>25</v>
      </c>
      <c r="N8808" s="18">
        <f>YEAR(Tabela3[[#This Row],[DATA]])</f>
        <v>2023</v>
      </c>
    </row>
    <row r="8809" spans="2:14">
      <c r="B8809" s="1">
        <v>45097</v>
      </c>
      <c r="C8809">
        <v>15973</v>
      </c>
      <c r="D8809">
        <f>COUNTIF(C$4:C8809,Tabela3[[#This Row],[COMANDA]])</f>
        <v>2</v>
      </c>
      <c r="E8809" t="s">
        <v>90</v>
      </c>
      <c r="F8809" t="s">
        <v>100</v>
      </c>
      <c r="G8809" t="s">
        <v>9</v>
      </c>
      <c r="H8809" t="s">
        <v>138</v>
      </c>
      <c r="I8809" s="2">
        <v>1</v>
      </c>
      <c r="J8809" t="s">
        <v>11</v>
      </c>
      <c r="K8809" s="21">
        <f>INDEX(LISTAS!$H:$Q,MATCH(BASE!H8809,LISTAS!$G:$G,0),MATCH(BASE!J8809,LISTAS!$H$3:$Q$3,0))*Tabela3[[#This Row],[QUANTIDADE]]</f>
        <v>4</v>
      </c>
      <c r="L8809" s="2" t="str">
        <f>TEXT(Tabela3[[#This Row],[DATA]],"MM")</f>
        <v>06</v>
      </c>
      <c r="M8809" s="2">
        <f>WEEKNUM(Tabela3[[#This Row],[DATA]])</f>
        <v>25</v>
      </c>
      <c r="N8809" s="18">
        <f>YEAR(Tabela3[[#This Row],[DATA]])</f>
        <v>2023</v>
      </c>
    </row>
    <row r="8810" spans="2:14">
      <c r="B8810" s="1">
        <v>45097</v>
      </c>
      <c r="C8810">
        <v>15974</v>
      </c>
      <c r="D8810">
        <f>COUNTIF(C$4:C8810,Tabela3[[#This Row],[COMANDA]])</f>
        <v>1</v>
      </c>
      <c r="E8810" t="s">
        <v>89</v>
      </c>
      <c r="F8810" t="s">
        <v>375</v>
      </c>
      <c r="G8810" t="s">
        <v>8</v>
      </c>
      <c r="H8810" t="s">
        <v>43</v>
      </c>
      <c r="I8810" s="2">
        <v>1</v>
      </c>
      <c r="J8810" t="s">
        <v>11</v>
      </c>
      <c r="K8810" s="21">
        <f>INDEX(LISTAS!$H:$Q,MATCH(BASE!H8810,LISTAS!$G:$G,0),MATCH(BASE!J8810,LISTAS!$H$3:$Q$3,0))*Tabela3[[#This Row],[QUANTIDADE]]</f>
        <v>18</v>
      </c>
      <c r="L8810" s="2" t="str">
        <f>TEXT(Tabela3[[#This Row],[DATA]],"MM")</f>
        <v>06</v>
      </c>
      <c r="M8810" s="2">
        <f>WEEKNUM(Tabela3[[#This Row],[DATA]])</f>
        <v>25</v>
      </c>
      <c r="N8810" s="18">
        <f>YEAR(Tabela3[[#This Row],[DATA]])</f>
        <v>2023</v>
      </c>
    </row>
    <row r="8811" spans="2:14">
      <c r="B8811" s="1">
        <v>45097</v>
      </c>
      <c r="C8811">
        <v>15975</v>
      </c>
      <c r="D8811">
        <f>COUNTIF(C$4:C8811,Tabela3[[#This Row],[COMANDA]])</f>
        <v>1</v>
      </c>
      <c r="E8811" t="s">
        <v>90</v>
      </c>
      <c r="F8811" t="s">
        <v>98</v>
      </c>
      <c r="G8811" t="s">
        <v>8</v>
      </c>
      <c r="H8811" t="s">
        <v>206</v>
      </c>
      <c r="I8811" s="2">
        <v>1</v>
      </c>
      <c r="J8811" t="s">
        <v>11</v>
      </c>
      <c r="K8811" s="21">
        <f>INDEX(LISTAS!$H:$Q,MATCH(BASE!H8811,LISTAS!$G:$G,0),MATCH(BASE!J8811,LISTAS!$H$3:$Q$3,0))*Tabela3[[#This Row],[QUANTIDADE]]</f>
        <v>18</v>
      </c>
      <c r="L8811" s="2" t="str">
        <f>TEXT(Tabela3[[#This Row],[DATA]],"MM")</f>
        <v>06</v>
      </c>
      <c r="M8811" s="2">
        <f>WEEKNUM(Tabela3[[#This Row],[DATA]])</f>
        <v>25</v>
      </c>
      <c r="N8811" s="18">
        <f>YEAR(Tabela3[[#This Row],[DATA]])</f>
        <v>2023</v>
      </c>
    </row>
    <row r="8812" spans="2:14">
      <c r="B8812" s="1">
        <v>45097</v>
      </c>
      <c r="C8812">
        <v>15976</v>
      </c>
      <c r="D8812">
        <f>COUNTIF(C$4:C8812,Tabela3[[#This Row],[COMANDA]])</f>
        <v>1</v>
      </c>
      <c r="E8812" t="s">
        <v>90</v>
      </c>
      <c r="F8812" t="s">
        <v>99</v>
      </c>
      <c r="G8812" t="s">
        <v>8</v>
      </c>
      <c r="H8812" t="s">
        <v>40</v>
      </c>
      <c r="I8812" s="2">
        <v>1</v>
      </c>
      <c r="J8812" t="s">
        <v>11</v>
      </c>
      <c r="K8812" s="21">
        <f>INDEX(LISTAS!$H:$Q,MATCH(BASE!H8812,LISTAS!$G:$G,0),MATCH(BASE!J8812,LISTAS!$H$3:$Q$3,0))*Tabela3[[#This Row],[QUANTIDADE]]</f>
        <v>14</v>
      </c>
      <c r="L8812" s="2" t="str">
        <f>TEXT(Tabela3[[#This Row],[DATA]],"MM")</f>
        <v>06</v>
      </c>
      <c r="M8812" s="2">
        <f>WEEKNUM(Tabela3[[#This Row],[DATA]])</f>
        <v>25</v>
      </c>
      <c r="N8812" s="18">
        <f>YEAR(Tabela3[[#This Row],[DATA]])</f>
        <v>2023</v>
      </c>
    </row>
    <row r="8813" spans="2:14">
      <c r="B8813" s="1">
        <v>45097</v>
      </c>
      <c r="C8813">
        <v>15977</v>
      </c>
      <c r="D8813">
        <f>COUNTIF(C$4:C8813,Tabela3[[#This Row],[COMANDA]])</f>
        <v>1</v>
      </c>
      <c r="E8813" t="s">
        <v>90</v>
      </c>
      <c r="F8813" t="s">
        <v>375</v>
      </c>
      <c r="G8813" t="s">
        <v>8</v>
      </c>
      <c r="H8813" t="s">
        <v>47</v>
      </c>
      <c r="I8813" s="2">
        <v>1</v>
      </c>
      <c r="J8813" t="s">
        <v>11</v>
      </c>
      <c r="K8813" s="21">
        <f>INDEX(LISTAS!$H:$Q,MATCH(BASE!H8813,LISTAS!$G:$G,0),MATCH(BASE!J8813,LISTAS!$H$3:$Q$3,0))*Tabela3[[#This Row],[QUANTIDADE]]</f>
        <v>16</v>
      </c>
      <c r="L8813" s="2" t="str">
        <f>TEXT(Tabela3[[#This Row],[DATA]],"MM")</f>
        <v>06</v>
      </c>
      <c r="M8813" s="2">
        <f>WEEKNUM(Tabela3[[#This Row],[DATA]])</f>
        <v>25</v>
      </c>
      <c r="N8813" s="18">
        <f>YEAR(Tabela3[[#This Row],[DATA]])</f>
        <v>2023</v>
      </c>
    </row>
    <row r="8814" spans="2:14">
      <c r="B8814" s="1">
        <v>45097</v>
      </c>
      <c r="C8814">
        <v>15978</v>
      </c>
      <c r="D8814">
        <f>COUNTIF(C$4:C8814,Tabela3[[#This Row],[COMANDA]])</f>
        <v>1</v>
      </c>
      <c r="E8814" t="s">
        <v>90</v>
      </c>
      <c r="F8814" t="s">
        <v>98</v>
      </c>
      <c r="G8814" t="s">
        <v>8</v>
      </c>
      <c r="H8814" t="s">
        <v>206</v>
      </c>
      <c r="I8814" s="2">
        <v>1</v>
      </c>
      <c r="J8814" t="s">
        <v>11</v>
      </c>
      <c r="K8814" s="21">
        <f>INDEX(LISTAS!$H:$Q,MATCH(BASE!H8814,LISTAS!$G:$G,0),MATCH(BASE!J8814,LISTAS!$H$3:$Q$3,0))*Tabela3[[#This Row],[QUANTIDADE]]</f>
        <v>18</v>
      </c>
      <c r="L8814" s="2" t="str">
        <f>TEXT(Tabela3[[#This Row],[DATA]],"MM")</f>
        <v>06</v>
      </c>
      <c r="M8814" s="2">
        <f>WEEKNUM(Tabela3[[#This Row],[DATA]])</f>
        <v>25</v>
      </c>
      <c r="N8814" s="18">
        <f>YEAR(Tabela3[[#This Row],[DATA]])</f>
        <v>2023</v>
      </c>
    </row>
    <row r="8815" spans="2:14">
      <c r="B8815" s="1">
        <v>45097</v>
      </c>
      <c r="C8815">
        <v>15978</v>
      </c>
      <c r="D8815">
        <f>COUNTIF(C$4:C8815,Tabela3[[#This Row],[COMANDA]])</f>
        <v>2</v>
      </c>
      <c r="E8815" t="s">
        <v>90</v>
      </c>
      <c r="F8815" t="s">
        <v>98</v>
      </c>
      <c r="G8815" t="s">
        <v>9</v>
      </c>
      <c r="H8815" t="s">
        <v>142</v>
      </c>
      <c r="I8815" s="2">
        <v>1</v>
      </c>
      <c r="J8815" t="s">
        <v>11</v>
      </c>
      <c r="K8815" s="21">
        <f>INDEX(LISTAS!$H:$Q,MATCH(BASE!H8815,LISTAS!$G:$G,0),MATCH(BASE!J8815,LISTAS!$H$3:$Q$3,0))*Tabela3[[#This Row],[QUANTIDADE]]</f>
        <v>6</v>
      </c>
      <c r="L8815" s="2" t="str">
        <f>TEXT(Tabela3[[#This Row],[DATA]],"MM")</f>
        <v>06</v>
      </c>
      <c r="M8815" s="2">
        <f>WEEKNUM(Tabela3[[#This Row],[DATA]])</f>
        <v>25</v>
      </c>
      <c r="N8815" s="18">
        <f>YEAR(Tabela3[[#This Row],[DATA]])</f>
        <v>2023</v>
      </c>
    </row>
    <row r="8816" spans="2:14">
      <c r="B8816" s="1">
        <v>45097</v>
      </c>
      <c r="C8816">
        <v>15979</v>
      </c>
      <c r="D8816">
        <f>COUNTIF(C$4:C8816,Tabela3[[#This Row],[COMANDA]])</f>
        <v>1</v>
      </c>
      <c r="E8816" t="s">
        <v>90</v>
      </c>
      <c r="F8816" t="s">
        <v>98</v>
      </c>
      <c r="G8816" t="s">
        <v>8</v>
      </c>
      <c r="H8816" t="s">
        <v>202</v>
      </c>
      <c r="I8816" s="2">
        <v>1</v>
      </c>
      <c r="J8816" t="s">
        <v>11</v>
      </c>
      <c r="K8816" s="21">
        <f>INDEX(LISTAS!$H:$Q,MATCH(BASE!H8816,LISTAS!$G:$G,0),MATCH(BASE!J8816,LISTAS!$H$3:$Q$3,0))*Tabela3[[#This Row],[QUANTIDADE]]</f>
        <v>20</v>
      </c>
      <c r="L8816" s="2" t="str">
        <f>TEXT(Tabela3[[#This Row],[DATA]],"MM")</f>
        <v>06</v>
      </c>
      <c r="M8816" s="2">
        <f>WEEKNUM(Tabela3[[#This Row],[DATA]])</f>
        <v>25</v>
      </c>
      <c r="N8816" s="18">
        <f>YEAR(Tabela3[[#This Row],[DATA]])</f>
        <v>2023</v>
      </c>
    </row>
    <row r="8817" spans="2:14">
      <c r="B8817" s="1">
        <v>45097</v>
      </c>
      <c r="C8817">
        <v>15979</v>
      </c>
      <c r="D8817">
        <f>COUNTIF(C$4:C8817,Tabela3[[#This Row],[COMANDA]])</f>
        <v>2</v>
      </c>
      <c r="E8817" t="s">
        <v>90</v>
      </c>
      <c r="F8817" t="s">
        <v>98</v>
      </c>
      <c r="G8817" t="s">
        <v>9</v>
      </c>
      <c r="H8817" t="s">
        <v>140</v>
      </c>
      <c r="I8817" s="2">
        <v>1</v>
      </c>
      <c r="J8817" t="s">
        <v>11</v>
      </c>
      <c r="K8817" s="21">
        <f>INDEX(LISTAS!$H:$Q,MATCH(BASE!H8817,LISTAS!$G:$G,0),MATCH(BASE!J8817,LISTAS!$H$3:$Q$3,0))*Tabela3[[#This Row],[QUANTIDADE]]</f>
        <v>3</v>
      </c>
      <c r="L8817" s="2" t="str">
        <f>TEXT(Tabela3[[#This Row],[DATA]],"MM")</f>
        <v>06</v>
      </c>
      <c r="M8817" s="2">
        <f>WEEKNUM(Tabela3[[#This Row],[DATA]])</f>
        <v>25</v>
      </c>
      <c r="N8817" s="18">
        <f>YEAR(Tabela3[[#This Row],[DATA]])</f>
        <v>2023</v>
      </c>
    </row>
    <row r="8818" spans="2:14">
      <c r="B8818" s="1">
        <v>45097</v>
      </c>
      <c r="C8818">
        <v>15980</v>
      </c>
      <c r="D8818">
        <f>COUNTIF(C$4:C8818,Tabela3[[#This Row],[COMANDA]])</f>
        <v>1</v>
      </c>
      <c r="E8818" t="s">
        <v>90</v>
      </c>
      <c r="F8818" t="s">
        <v>375</v>
      </c>
      <c r="G8818" t="s">
        <v>8</v>
      </c>
      <c r="H8818" t="s">
        <v>203</v>
      </c>
      <c r="I8818" s="2">
        <v>1</v>
      </c>
      <c r="J8818" t="s">
        <v>12</v>
      </c>
      <c r="K8818" s="21">
        <f>INDEX(LISTAS!$H:$Q,MATCH(BASE!H8818,LISTAS!$G:$G,0),MATCH(BASE!J8818,LISTAS!$H$3:$Q$3,0))*Tabela3[[#This Row],[QUANTIDADE]]</f>
        <v>18</v>
      </c>
      <c r="L8818" s="2" t="str">
        <f>TEXT(Tabela3[[#This Row],[DATA]],"MM")</f>
        <v>06</v>
      </c>
      <c r="M8818" s="2">
        <f>WEEKNUM(Tabela3[[#This Row],[DATA]])</f>
        <v>25</v>
      </c>
      <c r="N8818" s="18">
        <f>YEAR(Tabela3[[#This Row],[DATA]])</f>
        <v>2023</v>
      </c>
    </row>
    <row r="8819" spans="2:14">
      <c r="B8819" s="1">
        <v>45097</v>
      </c>
      <c r="C8819">
        <v>15981</v>
      </c>
      <c r="D8819">
        <f>COUNTIF(C$4:C8819,Tabela3[[#This Row],[COMANDA]])</f>
        <v>1</v>
      </c>
      <c r="E8819" t="s">
        <v>90</v>
      </c>
      <c r="F8819" t="s">
        <v>98</v>
      </c>
      <c r="G8819" t="s">
        <v>8</v>
      </c>
      <c r="H8819" t="s">
        <v>206</v>
      </c>
      <c r="I8819" s="2">
        <v>1</v>
      </c>
      <c r="J8819" t="s">
        <v>11</v>
      </c>
      <c r="K8819" s="21">
        <f>INDEX(LISTAS!$H:$Q,MATCH(BASE!H8819,LISTAS!$G:$G,0),MATCH(BASE!J8819,LISTAS!$H$3:$Q$3,0))*Tabela3[[#This Row],[QUANTIDADE]]</f>
        <v>18</v>
      </c>
      <c r="L8819" s="2" t="str">
        <f>TEXT(Tabela3[[#This Row],[DATA]],"MM")</f>
        <v>06</v>
      </c>
      <c r="M8819" s="2">
        <f>WEEKNUM(Tabela3[[#This Row],[DATA]])</f>
        <v>25</v>
      </c>
      <c r="N8819" s="18">
        <f>YEAR(Tabela3[[#This Row],[DATA]])</f>
        <v>2023</v>
      </c>
    </row>
    <row r="8820" spans="2:14">
      <c r="B8820" s="1">
        <v>45097</v>
      </c>
      <c r="C8820">
        <v>15982</v>
      </c>
      <c r="D8820">
        <f>COUNTIF(C$4:C8820,Tabela3[[#This Row],[COMANDA]])</f>
        <v>1</v>
      </c>
      <c r="E8820" t="s">
        <v>90</v>
      </c>
      <c r="F8820" t="s">
        <v>98</v>
      </c>
      <c r="G8820" t="s">
        <v>8</v>
      </c>
      <c r="H8820" t="s">
        <v>47</v>
      </c>
      <c r="I8820" s="2">
        <v>1</v>
      </c>
      <c r="J8820" t="s">
        <v>11</v>
      </c>
      <c r="K8820" s="21">
        <f>INDEX(LISTAS!$H:$Q,MATCH(BASE!H8820,LISTAS!$G:$G,0),MATCH(BASE!J8820,LISTAS!$H$3:$Q$3,0))*Tabela3[[#This Row],[QUANTIDADE]]</f>
        <v>16</v>
      </c>
      <c r="L8820" s="2" t="str">
        <f>TEXT(Tabela3[[#This Row],[DATA]],"MM")</f>
        <v>06</v>
      </c>
      <c r="M8820" s="2">
        <f>WEEKNUM(Tabela3[[#This Row],[DATA]])</f>
        <v>25</v>
      </c>
      <c r="N8820" s="18">
        <f>YEAR(Tabela3[[#This Row],[DATA]])</f>
        <v>2023</v>
      </c>
    </row>
    <row r="8821" spans="2:14">
      <c r="B8821" s="1">
        <v>45097</v>
      </c>
      <c r="C8821">
        <v>15983</v>
      </c>
      <c r="D8821">
        <f>COUNTIF(C$4:C8821,Tabela3[[#This Row],[COMANDA]])</f>
        <v>1</v>
      </c>
      <c r="E8821" t="s">
        <v>90</v>
      </c>
      <c r="F8821" t="s">
        <v>98</v>
      </c>
      <c r="G8821" t="s">
        <v>8</v>
      </c>
      <c r="H8821" t="s">
        <v>203</v>
      </c>
      <c r="I8821" s="2">
        <v>3</v>
      </c>
      <c r="J8821" t="s">
        <v>11</v>
      </c>
      <c r="K8821" s="21">
        <f>INDEX(LISTAS!$H:$Q,MATCH(BASE!H8821,LISTAS!$G:$G,0),MATCH(BASE!J8821,LISTAS!$H$3:$Q$3,0))*Tabela3[[#This Row],[QUANTIDADE]]</f>
        <v>60</v>
      </c>
      <c r="L8821" s="2" t="str">
        <f>TEXT(Tabela3[[#This Row],[DATA]],"MM")</f>
        <v>06</v>
      </c>
      <c r="M8821" s="2">
        <f>WEEKNUM(Tabela3[[#This Row],[DATA]])</f>
        <v>25</v>
      </c>
      <c r="N8821" s="18">
        <f>YEAR(Tabela3[[#This Row],[DATA]])</f>
        <v>2023</v>
      </c>
    </row>
    <row r="8822" spans="2:14">
      <c r="B8822" s="1">
        <v>45097</v>
      </c>
      <c r="C8822">
        <v>15984</v>
      </c>
      <c r="D8822">
        <f>COUNTIF(C$4:C8822,Tabela3[[#This Row],[COMANDA]])</f>
        <v>1</v>
      </c>
      <c r="E8822" t="s">
        <v>89</v>
      </c>
      <c r="F8822" t="s">
        <v>99</v>
      </c>
      <c r="G8822" t="s">
        <v>8</v>
      </c>
      <c r="H8822" t="s">
        <v>206</v>
      </c>
      <c r="I8822" s="2">
        <v>1</v>
      </c>
      <c r="J8822" t="s">
        <v>11</v>
      </c>
      <c r="K8822" s="21">
        <f>INDEX(LISTAS!$H:$Q,MATCH(BASE!H8822,LISTAS!$G:$G,0),MATCH(BASE!J8822,LISTAS!$H$3:$Q$3,0))*Tabela3[[#This Row],[QUANTIDADE]]</f>
        <v>18</v>
      </c>
      <c r="L8822" s="2" t="str">
        <f>TEXT(Tabela3[[#This Row],[DATA]],"MM")</f>
        <v>06</v>
      </c>
      <c r="M8822" s="2">
        <f>WEEKNUM(Tabela3[[#This Row],[DATA]])</f>
        <v>25</v>
      </c>
      <c r="N8822" s="18">
        <f>YEAR(Tabela3[[#This Row],[DATA]])</f>
        <v>2023</v>
      </c>
    </row>
    <row r="8823" spans="2:14">
      <c r="B8823" s="1">
        <v>45097</v>
      </c>
      <c r="C8823">
        <v>15984</v>
      </c>
      <c r="D8823">
        <f>COUNTIF(C$4:C8823,Tabela3[[#This Row],[COMANDA]])</f>
        <v>2</v>
      </c>
      <c r="E8823" t="s">
        <v>89</v>
      </c>
      <c r="F8823" t="s">
        <v>99</v>
      </c>
      <c r="G8823" t="s">
        <v>9</v>
      </c>
      <c r="H8823" t="s">
        <v>59</v>
      </c>
      <c r="I8823" s="2">
        <v>1</v>
      </c>
      <c r="J8823" t="s">
        <v>11</v>
      </c>
      <c r="K8823" s="21">
        <f>INDEX(LISTAS!$H:$Q,MATCH(BASE!H8823,LISTAS!$G:$G,0),MATCH(BASE!J8823,LISTAS!$H$3:$Q$3,0))*Tabela3[[#This Row],[QUANTIDADE]]</f>
        <v>3</v>
      </c>
      <c r="L8823" s="2" t="str">
        <f>TEXT(Tabela3[[#This Row],[DATA]],"MM")</f>
        <v>06</v>
      </c>
      <c r="M8823" s="2">
        <f>WEEKNUM(Tabela3[[#This Row],[DATA]])</f>
        <v>25</v>
      </c>
      <c r="N8823" s="18">
        <f>YEAR(Tabela3[[#This Row],[DATA]])</f>
        <v>2023</v>
      </c>
    </row>
    <row r="8824" spans="2:14">
      <c r="B8824" s="1">
        <v>45097</v>
      </c>
      <c r="C8824">
        <v>15985</v>
      </c>
      <c r="D8824">
        <f>COUNTIF(C$4:C8824,Tabela3[[#This Row],[COMANDA]])</f>
        <v>1</v>
      </c>
      <c r="E8824" t="s">
        <v>90</v>
      </c>
      <c r="F8824" t="s">
        <v>99</v>
      </c>
      <c r="G8824" t="s">
        <v>8</v>
      </c>
      <c r="H8824" t="s">
        <v>43</v>
      </c>
      <c r="I8824" s="2">
        <v>1</v>
      </c>
      <c r="J8824" t="s">
        <v>11</v>
      </c>
      <c r="K8824" s="21">
        <f>INDEX(LISTAS!$H:$Q,MATCH(BASE!H8824,LISTAS!$G:$G,0),MATCH(BASE!J8824,LISTAS!$H$3:$Q$3,0))*Tabela3[[#This Row],[QUANTIDADE]]</f>
        <v>18</v>
      </c>
      <c r="L8824" s="2" t="str">
        <f>TEXT(Tabela3[[#This Row],[DATA]],"MM")</f>
        <v>06</v>
      </c>
      <c r="M8824" s="2">
        <f>WEEKNUM(Tabela3[[#This Row],[DATA]])</f>
        <v>25</v>
      </c>
      <c r="N8824" s="18">
        <f>YEAR(Tabela3[[#This Row],[DATA]])</f>
        <v>2023</v>
      </c>
    </row>
    <row r="8825" spans="2:14">
      <c r="B8825" s="1">
        <v>45097</v>
      </c>
      <c r="C8825">
        <v>15985</v>
      </c>
      <c r="D8825">
        <f>COUNTIF(C$4:C8825,Tabela3[[#This Row],[COMANDA]])</f>
        <v>2</v>
      </c>
      <c r="E8825" t="s">
        <v>90</v>
      </c>
      <c r="F8825" t="s">
        <v>99</v>
      </c>
      <c r="G8825" t="s">
        <v>8</v>
      </c>
      <c r="H8825" t="s">
        <v>202</v>
      </c>
      <c r="I8825" s="2">
        <v>1</v>
      </c>
      <c r="J8825" t="s">
        <v>11</v>
      </c>
      <c r="K8825" s="21">
        <f>INDEX(LISTAS!$H:$Q,MATCH(BASE!H8825,LISTAS!$G:$G,0),MATCH(BASE!J8825,LISTAS!$H$3:$Q$3,0))*Tabela3[[#This Row],[QUANTIDADE]]</f>
        <v>20</v>
      </c>
      <c r="L8825" s="2" t="str">
        <f>TEXT(Tabela3[[#This Row],[DATA]],"MM")</f>
        <v>06</v>
      </c>
      <c r="M8825" s="2">
        <f>WEEKNUM(Tabela3[[#This Row],[DATA]])</f>
        <v>25</v>
      </c>
      <c r="N8825" s="18">
        <f>YEAR(Tabela3[[#This Row],[DATA]])</f>
        <v>2023</v>
      </c>
    </row>
    <row r="8826" spans="2:14">
      <c r="B8826" s="1">
        <v>45097</v>
      </c>
      <c r="C8826">
        <v>15985</v>
      </c>
      <c r="D8826">
        <f>COUNTIF(C$4:C8826,Tabela3[[#This Row],[COMANDA]])</f>
        <v>3</v>
      </c>
      <c r="E8826" t="s">
        <v>90</v>
      </c>
      <c r="F8826" t="s">
        <v>99</v>
      </c>
      <c r="G8826" t="s">
        <v>9</v>
      </c>
      <c r="H8826" t="s">
        <v>470</v>
      </c>
      <c r="I8826" s="2">
        <v>1</v>
      </c>
      <c r="J8826" t="s">
        <v>11</v>
      </c>
      <c r="K8826" s="21">
        <f>INDEX(LISTAS!$H:$Q,MATCH(BASE!H8826,LISTAS!$G:$G,0),MATCH(BASE!J8826,LISTAS!$H$3:$Q$3,0))*Tabela3[[#This Row],[QUANTIDADE]]</f>
        <v>12</v>
      </c>
      <c r="L8826" s="2" t="str">
        <f>TEXT(Tabela3[[#This Row],[DATA]],"MM")</f>
        <v>06</v>
      </c>
      <c r="M8826" s="2">
        <f>WEEKNUM(Tabela3[[#This Row],[DATA]])</f>
        <v>25</v>
      </c>
      <c r="N8826" s="18">
        <f>YEAR(Tabela3[[#This Row],[DATA]])</f>
        <v>2023</v>
      </c>
    </row>
    <row r="8827" spans="2:14">
      <c r="B8827" s="1">
        <v>45097</v>
      </c>
      <c r="C8827">
        <v>15986</v>
      </c>
      <c r="D8827">
        <f>COUNTIF(C$4:C8827,Tabela3[[#This Row],[COMANDA]])</f>
        <v>1</v>
      </c>
      <c r="E8827" t="s">
        <v>89</v>
      </c>
      <c r="F8827" t="s">
        <v>98</v>
      </c>
      <c r="G8827" t="s">
        <v>8</v>
      </c>
      <c r="H8827" t="s">
        <v>47</v>
      </c>
      <c r="I8827" s="2">
        <v>1</v>
      </c>
      <c r="J8827" t="s">
        <v>11</v>
      </c>
      <c r="K8827" s="21">
        <f>INDEX(LISTAS!$H:$Q,MATCH(BASE!H8827,LISTAS!$G:$G,0),MATCH(BASE!J8827,LISTAS!$H$3:$Q$3,0))*Tabela3[[#This Row],[QUANTIDADE]]</f>
        <v>16</v>
      </c>
      <c r="L8827" s="2" t="str">
        <f>TEXT(Tabela3[[#This Row],[DATA]],"MM")</f>
        <v>06</v>
      </c>
      <c r="M8827" s="2">
        <f>WEEKNUM(Tabela3[[#This Row],[DATA]])</f>
        <v>25</v>
      </c>
      <c r="N8827" s="18">
        <f>YEAR(Tabela3[[#This Row],[DATA]])</f>
        <v>2023</v>
      </c>
    </row>
    <row r="8828" spans="2:14">
      <c r="B8828" s="1">
        <v>45097</v>
      </c>
      <c r="C8828">
        <v>15986</v>
      </c>
      <c r="D8828">
        <f>COUNTIF(C$4:C8828,Tabela3[[#This Row],[COMANDA]])</f>
        <v>2</v>
      </c>
      <c r="E8828" t="s">
        <v>89</v>
      </c>
      <c r="F8828" t="s">
        <v>98</v>
      </c>
      <c r="G8828" t="s">
        <v>8</v>
      </c>
      <c r="H8828" t="s">
        <v>206</v>
      </c>
      <c r="I8828" s="2">
        <v>1</v>
      </c>
      <c r="J8828" t="s">
        <v>11</v>
      </c>
      <c r="K8828" s="21">
        <f>INDEX(LISTAS!$H:$Q,MATCH(BASE!H8828,LISTAS!$G:$G,0),MATCH(BASE!J8828,LISTAS!$H$3:$Q$3,0))*Tabela3[[#This Row],[QUANTIDADE]]</f>
        <v>18</v>
      </c>
      <c r="L8828" s="2" t="str">
        <f>TEXT(Tabela3[[#This Row],[DATA]],"MM")</f>
        <v>06</v>
      </c>
      <c r="M8828" s="2">
        <f>WEEKNUM(Tabela3[[#This Row],[DATA]])</f>
        <v>25</v>
      </c>
      <c r="N8828" s="18">
        <f>YEAR(Tabela3[[#This Row],[DATA]])</f>
        <v>2023</v>
      </c>
    </row>
    <row r="8829" spans="2:14">
      <c r="B8829" s="1">
        <v>45097</v>
      </c>
      <c r="C8829">
        <v>15987</v>
      </c>
      <c r="D8829">
        <f>COUNTIF(C$4:C8829,Tabela3[[#This Row],[COMANDA]])</f>
        <v>1</v>
      </c>
      <c r="E8829" t="s">
        <v>90</v>
      </c>
      <c r="F8829" t="s">
        <v>98</v>
      </c>
      <c r="G8829" t="s">
        <v>8</v>
      </c>
      <c r="H8829" t="s">
        <v>42</v>
      </c>
      <c r="I8829" s="2">
        <v>1</v>
      </c>
      <c r="J8829" t="s">
        <v>11</v>
      </c>
      <c r="K8829" s="21">
        <f>INDEX(LISTAS!$H:$Q,MATCH(BASE!H8829,LISTAS!$G:$G,0),MATCH(BASE!J8829,LISTAS!$H$3:$Q$3,0))*Tabela3[[#This Row],[QUANTIDADE]]</f>
        <v>16</v>
      </c>
      <c r="L8829" s="2" t="str">
        <f>TEXT(Tabela3[[#This Row],[DATA]],"MM")</f>
        <v>06</v>
      </c>
      <c r="M8829" s="2">
        <f>WEEKNUM(Tabela3[[#This Row],[DATA]])</f>
        <v>25</v>
      </c>
      <c r="N8829" s="18">
        <f>YEAR(Tabela3[[#This Row],[DATA]])</f>
        <v>2023</v>
      </c>
    </row>
    <row r="8830" spans="2:14">
      <c r="B8830" s="1">
        <v>45097</v>
      </c>
      <c r="C8830">
        <v>15987</v>
      </c>
      <c r="D8830">
        <f>COUNTIF(C$4:C8830,Tabela3[[#This Row],[COMANDA]])</f>
        <v>2</v>
      </c>
      <c r="E8830" t="s">
        <v>90</v>
      </c>
      <c r="F8830" t="s">
        <v>98</v>
      </c>
      <c r="G8830" t="s">
        <v>9</v>
      </c>
      <c r="H8830" t="s">
        <v>148</v>
      </c>
      <c r="I8830" s="2">
        <v>1</v>
      </c>
      <c r="J8830" t="s">
        <v>11</v>
      </c>
      <c r="K8830" s="21">
        <f>INDEX(LISTAS!$H:$Q,MATCH(BASE!H8830,LISTAS!$G:$G,0),MATCH(BASE!J8830,LISTAS!$H$3:$Q$3,0))*Tabela3[[#This Row],[QUANTIDADE]]</f>
        <v>3</v>
      </c>
      <c r="L8830" s="2" t="str">
        <f>TEXT(Tabela3[[#This Row],[DATA]],"MM")</f>
        <v>06</v>
      </c>
      <c r="M8830" s="2">
        <f>WEEKNUM(Tabela3[[#This Row],[DATA]])</f>
        <v>25</v>
      </c>
      <c r="N8830" s="18">
        <f>YEAR(Tabela3[[#This Row],[DATA]])</f>
        <v>2023</v>
      </c>
    </row>
    <row r="8831" spans="2:14">
      <c r="B8831" s="1">
        <v>45097</v>
      </c>
      <c r="C8831">
        <v>15988</v>
      </c>
      <c r="D8831">
        <f>COUNTIF(C$4:C8831,Tabela3[[#This Row],[COMANDA]])</f>
        <v>1</v>
      </c>
      <c r="E8831" t="s">
        <v>90</v>
      </c>
      <c r="G8831" t="s">
        <v>8</v>
      </c>
      <c r="H8831" t="s">
        <v>39</v>
      </c>
      <c r="I8831" s="2">
        <v>1</v>
      </c>
      <c r="J8831" t="s">
        <v>11</v>
      </c>
      <c r="K8831" s="21">
        <f>INDEX(LISTAS!$H:$Q,MATCH(BASE!H8831,LISTAS!$G:$G,0),MATCH(BASE!J8831,LISTAS!$H$3:$Q$3,0))*Tabela3[[#This Row],[QUANTIDADE]]</f>
        <v>12</v>
      </c>
      <c r="L8831" s="2" t="str">
        <f>TEXT(Tabela3[[#This Row],[DATA]],"MM")</f>
        <v>06</v>
      </c>
      <c r="M8831" s="2">
        <f>WEEKNUM(Tabela3[[#This Row],[DATA]])</f>
        <v>25</v>
      </c>
      <c r="N8831" s="18">
        <f>YEAR(Tabela3[[#This Row],[DATA]])</f>
        <v>2023</v>
      </c>
    </row>
    <row r="8832" spans="2:14">
      <c r="B8832" s="1">
        <v>45097</v>
      </c>
      <c r="C8832">
        <v>15988</v>
      </c>
      <c r="D8832">
        <f>COUNTIF(C$4:C8832,Tabela3[[#This Row],[COMANDA]])</f>
        <v>2</v>
      </c>
      <c r="E8832" t="s">
        <v>90</v>
      </c>
      <c r="G8832" t="s">
        <v>61</v>
      </c>
      <c r="H8832" t="s">
        <v>188</v>
      </c>
      <c r="I8832" s="2">
        <v>1</v>
      </c>
      <c r="J8832" t="s">
        <v>11</v>
      </c>
      <c r="K8832" s="21">
        <f>INDEX(LISTAS!$H:$Q,MATCH(BASE!H8832,LISTAS!$G:$G,0),MATCH(BASE!J8832,LISTAS!$H$3:$Q$3,0))*Tabela3[[#This Row],[QUANTIDADE]]</f>
        <v>2</v>
      </c>
      <c r="L8832" s="2" t="str">
        <f>TEXT(Tabela3[[#This Row],[DATA]],"MM")</f>
        <v>06</v>
      </c>
      <c r="M8832" s="2">
        <f>WEEKNUM(Tabela3[[#This Row],[DATA]])</f>
        <v>25</v>
      </c>
      <c r="N8832" s="18">
        <f>YEAR(Tabela3[[#This Row],[DATA]])</f>
        <v>2023</v>
      </c>
    </row>
    <row r="8833" spans="2:14">
      <c r="B8833" s="1">
        <v>45097</v>
      </c>
      <c r="C8833">
        <v>15988</v>
      </c>
      <c r="D8833">
        <f>COUNTIF(C$4:C8833,Tabela3[[#This Row],[COMANDA]])</f>
        <v>3</v>
      </c>
      <c r="E8833" t="s">
        <v>90</v>
      </c>
      <c r="G8833" t="s">
        <v>9</v>
      </c>
      <c r="H8833" t="s">
        <v>132</v>
      </c>
      <c r="I8833" s="2">
        <v>1</v>
      </c>
      <c r="J8833" t="s">
        <v>11</v>
      </c>
      <c r="K8833" s="21">
        <f>INDEX(LISTAS!$H:$Q,MATCH(BASE!H8833,LISTAS!$G:$G,0),MATCH(BASE!J8833,LISTAS!$H$3:$Q$3,0))*Tabela3[[#This Row],[QUANTIDADE]]</f>
        <v>3</v>
      </c>
      <c r="L8833" s="2" t="str">
        <f>TEXT(Tabela3[[#This Row],[DATA]],"MM")</f>
        <v>06</v>
      </c>
      <c r="M8833" s="2">
        <f>WEEKNUM(Tabela3[[#This Row],[DATA]])</f>
        <v>25</v>
      </c>
      <c r="N8833" s="18">
        <f>YEAR(Tabela3[[#This Row],[DATA]])</f>
        <v>2023</v>
      </c>
    </row>
    <row r="8834" spans="2:14">
      <c r="B8834" s="1">
        <v>45097</v>
      </c>
      <c r="C8834">
        <v>15989</v>
      </c>
      <c r="D8834">
        <f>COUNTIF(C$4:C8834,Tabela3[[#This Row],[COMANDA]])</f>
        <v>1</v>
      </c>
      <c r="E8834" t="s">
        <v>90</v>
      </c>
      <c r="F8834" t="s">
        <v>98</v>
      </c>
      <c r="G8834" t="s">
        <v>8</v>
      </c>
      <c r="H8834" t="s">
        <v>206</v>
      </c>
      <c r="I8834" s="2">
        <v>1</v>
      </c>
      <c r="J8834" t="s">
        <v>11</v>
      </c>
      <c r="K8834" s="21">
        <f>INDEX(LISTAS!$H:$Q,MATCH(BASE!H8834,LISTAS!$G:$G,0),MATCH(BASE!J8834,LISTAS!$H$3:$Q$3,0))*Tabela3[[#This Row],[QUANTIDADE]]</f>
        <v>18</v>
      </c>
      <c r="L8834" s="2" t="str">
        <f>TEXT(Tabela3[[#This Row],[DATA]],"MM")</f>
        <v>06</v>
      </c>
      <c r="M8834" s="2">
        <f>WEEKNUM(Tabela3[[#This Row],[DATA]])</f>
        <v>25</v>
      </c>
      <c r="N8834" s="18">
        <f>YEAR(Tabela3[[#This Row],[DATA]])</f>
        <v>2023</v>
      </c>
    </row>
    <row r="8835" spans="2:14">
      <c r="B8835" s="1">
        <v>45097</v>
      </c>
      <c r="C8835">
        <v>15989</v>
      </c>
      <c r="D8835">
        <f>COUNTIF(C$4:C8835,Tabela3[[#This Row],[COMANDA]])</f>
        <v>2</v>
      </c>
      <c r="E8835" t="s">
        <v>90</v>
      </c>
      <c r="F8835" t="s">
        <v>99</v>
      </c>
      <c r="G8835" t="s">
        <v>8</v>
      </c>
      <c r="H8835" t="s">
        <v>84</v>
      </c>
      <c r="I8835" s="2">
        <v>1</v>
      </c>
      <c r="J8835" t="s">
        <v>11</v>
      </c>
      <c r="K8835" s="21">
        <f>INDEX(LISTAS!$H:$Q,MATCH(BASE!H8835,LISTAS!$G:$G,0),MATCH(BASE!J8835,LISTAS!$H$3:$Q$3,0))*Tabela3[[#This Row],[QUANTIDADE]]</f>
        <v>16</v>
      </c>
      <c r="L8835" s="2" t="str">
        <f>TEXT(Tabela3[[#This Row],[DATA]],"MM")</f>
        <v>06</v>
      </c>
      <c r="M8835" s="2">
        <f>WEEKNUM(Tabela3[[#This Row],[DATA]])</f>
        <v>25</v>
      </c>
      <c r="N8835" s="18">
        <f>YEAR(Tabela3[[#This Row],[DATA]])</f>
        <v>2023</v>
      </c>
    </row>
    <row r="8836" spans="2:14">
      <c r="B8836" s="1">
        <v>45097</v>
      </c>
      <c r="C8836">
        <v>15989</v>
      </c>
      <c r="D8836">
        <f>COUNTIF(C$4:C8836,Tabela3[[#This Row],[COMANDA]])</f>
        <v>3</v>
      </c>
      <c r="E8836" t="s">
        <v>90</v>
      </c>
      <c r="F8836" t="s">
        <v>99</v>
      </c>
      <c r="G8836" t="s">
        <v>9</v>
      </c>
      <c r="H8836" t="s">
        <v>56</v>
      </c>
      <c r="I8836" s="2">
        <v>1</v>
      </c>
      <c r="J8836" t="s">
        <v>11</v>
      </c>
      <c r="K8836" s="21">
        <f>INDEX(LISTAS!$H:$Q,MATCH(BASE!H8836,LISTAS!$G:$G,0),MATCH(BASE!J8836,LISTAS!$H$3:$Q$3,0))*Tabela3[[#This Row],[QUANTIDADE]]</f>
        <v>3</v>
      </c>
      <c r="L8836" s="2" t="str">
        <f>TEXT(Tabela3[[#This Row],[DATA]],"MM")</f>
        <v>06</v>
      </c>
      <c r="M8836" s="2">
        <f>WEEKNUM(Tabela3[[#This Row],[DATA]])</f>
        <v>25</v>
      </c>
      <c r="N8836" s="18">
        <f>YEAR(Tabela3[[#This Row],[DATA]])</f>
        <v>2023</v>
      </c>
    </row>
    <row r="8837" spans="2:14">
      <c r="B8837" s="1">
        <v>45097</v>
      </c>
      <c r="C8837">
        <v>15991</v>
      </c>
      <c r="D8837">
        <f>COUNTIF(C$4:C8837,Tabela3[[#This Row],[COMANDA]])</f>
        <v>1</v>
      </c>
      <c r="E8837" t="s">
        <v>90</v>
      </c>
      <c r="F8837" t="s">
        <v>98</v>
      </c>
      <c r="G8837" t="s">
        <v>8</v>
      </c>
      <c r="H8837" t="s">
        <v>206</v>
      </c>
      <c r="I8837" s="2">
        <v>1</v>
      </c>
      <c r="J8837" t="s">
        <v>11</v>
      </c>
      <c r="K8837" s="21">
        <f>INDEX(LISTAS!$H:$Q,MATCH(BASE!H8837,LISTAS!$G:$G,0),MATCH(BASE!J8837,LISTAS!$H$3:$Q$3,0))*Tabela3[[#This Row],[QUANTIDADE]]</f>
        <v>18</v>
      </c>
      <c r="L8837" s="2" t="str">
        <f>TEXT(Tabela3[[#This Row],[DATA]],"MM")</f>
        <v>06</v>
      </c>
      <c r="M8837" s="2">
        <f>WEEKNUM(Tabela3[[#This Row],[DATA]])</f>
        <v>25</v>
      </c>
      <c r="N8837" s="18">
        <f>YEAR(Tabela3[[#This Row],[DATA]])</f>
        <v>2023</v>
      </c>
    </row>
    <row r="8838" spans="2:14">
      <c r="B8838" s="1">
        <v>45097</v>
      </c>
      <c r="C8838">
        <v>15991</v>
      </c>
      <c r="D8838">
        <f>COUNTIF(C$4:C8838,Tabela3[[#This Row],[COMANDA]])</f>
        <v>2</v>
      </c>
      <c r="E8838" t="s">
        <v>90</v>
      </c>
      <c r="F8838" t="s">
        <v>98</v>
      </c>
      <c r="G8838" t="s">
        <v>9</v>
      </c>
      <c r="H8838" t="s">
        <v>138</v>
      </c>
      <c r="I8838" s="2">
        <v>1</v>
      </c>
      <c r="J8838" t="s">
        <v>11</v>
      </c>
      <c r="K8838" s="21">
        <f>INDEX(LISTAS!$H:$Q,MATCH(BASE!H8838,LISTAS!$G:$G,0),MATCH(BASE!J8838,LISTAS!$H$3:$Q$3,0))*Tabela3[[#This Row],[QUANTIDADE]]</f>
        <v>4</v>
      </c>
      <c r="L8838" s="2" t="str">
        <f>TEXT(Tabela3[[#This Row],[DATA]],"MM")</f>
        <v>06</v>
      </c>
      <c r="M8838" s="2">
        <f>WEEKNUM(Tabela3[[#This Row],[DATA]])</f>
        <v>25</v>
      </c>
      <c r="N8838" s="18">
        <f>YEAR(Tabela3[[#This Row],[DATA]])</f>
        <v>2023</v>
      </c>
    </row>
    <row r="8839" spans="2:14">
      <c r="B8839" s="1">
        <v>45097</v>
      </c>
      <c r="C8839">
        <v>15992</v>
      </c>
      <c r="D8839">
        <f>COUNTIF(C$4:C8839,Tabela3[[#This Row],[COMANDA]])</f>
        <v>1</v>
      </c>
      <c r="E8839" t="s">
        <v>90</v>
      </c>
      <c r="F8839" t="s">
        <v>98</v>
      </c>
      <c r="G8839" t="s">
        <v>8</v>
      </c>
      <c r="H8839" t="s">
        <v>204</v>
      </c>
      <c r="I8839" s="2">
        <v>2</v>
      </c>
      <c r="J8839" t="s">
        <v>11</v>
      </c>
      <c r="K8839" s="21">
        <f>INDEX(LISTAS!$H:$Q,MATCH(BASE!H8839,LISTAS!$G:$G,0),MATCH(BASE!J8839,LISTAS!$H$3:$Q$3,0))*Tabela3[[#This Row],[QUANTIDADE]]</f>
        <v>36</v>
      </c>
      <c r="L8839" s="2" t="str">
        <f>TEXT(Tabela3[[#This Row],[DATA]],"MM")</f>
        <v>06</v>
      </c>
      <c r="M8839" s="2">
        <f>WEEKNUM(Tabela3[[#This Row],[DATA]])</f>
        <v>25</v>
      </c>
      <c r="N8839" s="18">
        <f>YEAR(Tabela3[[#This Row],[DATA]])</f>
        <v>2023</v>
      </c>
    </row>
    <row r="8840" spans="2:14">
      <c r="B8840" s="1">
        <v>45097</v>
      </c>
      <c r="C8840">
        <v>15992</v>
      </c>
      <c r="D8840">
        <f>COUNTIF(C$4:C8840,Tabela3[[#This Row],[COMANDA]])</f>
        <v>2</v>
      </c>
      <c r="E8840" t="s">
        <v>90</v>
      </c>
      <c r="F8840" t="s">
        <v>98</v>
      </c>
      <c r="G8840" t="s">
        <v>9</v>
      </c>
      <c r="H8840" t="s">
        <v>55</v>
      </c>
      <c r="I8840" s="2">
        <v>1</v>
      </c>
      <c r="J8840" t="s">
        <v>11</v>
      </c>
      <c r="K8840" s="21">
        <f>INDEX(LISTAS!$H:$Q,MATCH(BASE!H8840,LISTAS!$G:$G,0),MATCH(BASE!J8840,LISTAS!$H$3:$Q$3,0))*Tabela3[[#This Row],[QUANTIDADE]]</f>
        <v>3</v>
      </c>
      <c r="L8840" s="2" t="str">
        <f>TEXT(Tabela3[[#This Row],[DATA]],"MM")</f>
        <v>06</v>
      </c>
      <c r="M8840" s="2">
        <f>WEEKNUM(Tabela3[[#This Row],[DATA]])</f>
        <v>25</v>
      </c>
      <c r="N8840" s="18">
        <f>YEAR(Tabela3[[#This Row],[DATA]])</f>
        <v>2023</v>
      </c>
    </row>
    <row r="8841" spans="2:14">
      <c r="B8841" s="1">
        <v>45097</v>
      </c>
      <c r="C8841">
        <v>15993</v>
      </c>
      <c r="D8841">
        <f>COUNTIF(C$4:C8841,Tabela3[[#This Row],[COMANDA]])</f>
        <v>1</v>
      </c>
      <c r="E8841" t="s">
        <v>90</v>
      </c>
      <c r="F8841" t="s">
        <v>375</v>
      </c>
      <c r="G8841" t="s">
        <v>8</v>
      </c>
      <c r="H8841" t="s">
        <v>211</v>
      </c>
      <c r="I8841" s="2">
        <v>1</v>
      </c>
      <c r="J8841" t="s">
        <v>12</v>
      </c>
      <c r="K8841" s="21">
        <f>INDEX(LISTAS!$H:$Q,MATCH(BASE!H8841,LISTAS!$G:$G,0),MATCH(BASE!J8841,LISTAS!$H$3:$Q$3,0))*Tabela3[[#This Row],[QUANTIDADE]]</f>
        <v>18</v>
      </c>
      <c r="L8841" s="2" t="str">
        <f>TEXT(Tabela3[[#This Row],[DATA]],"MM")</f>
        <v>06</v>
      </c>
      <c r="M8841" s="2">
        <f>WEEKNUM(Tabela3[[#This Row],[DATA]])</f>
        <v>25</v>
      </c>
      <c r="N8841" s="18">
        <f>YEAR(Tabela3[[#This Row],[DATA]])</f>
        <v>2023</v>
      </c>
    </row>
    <row r="8842" spans="2:14">
      <c r="B8842" s="1">
        <v>45097</v>
      </c>
      <c r="C8842">
        <v>15994</v>
      </c>
      <c r="D8842">
        <f>COUNTIF(C$4:C8842,Tabela3[[#This Row],[COMANDA]])</f>
        <v>1</v>
      </c>
      <c r="E8842" t="s">
        <v>89</v>
      </c>
      <c r="F8842" t="s">
        <v>375</v>
      </c>
      <c r="G8842" t="s">
        <v>8</v>
      </c>
      <c r="H8842" t="s">
        <v>203</v>
      </c>
      <c r="I8842" s="2">
        <v>1</v>
      </c>
      <c r="J8842" t="s">
        <v>12</v>
      </c>
      <c r="K8842" s="21">
        <f>INDEX(LISTAS!$H:$Q,MATCH(BASE!H8842,LISTAS!$G:$G,0),MATCH(BASE!J8842,LISTAS!$H$3:$Q$3,0))*Tabela3[[#This Row],[QUANTIDADE]]</f>
        <v>18</v>
      </c>
      <c r="L8842" s="2" t="str">
        <f>TEXT(Tabela3[[#This Row],[DATA]],"MM")</f>
        <v>06</v>
      </c>
      <c r="M8842" s="2">
        <f>WEEKNUM(Tabela3[[#This Row],[DATA]])</f>
        <v>25</v>
      </c>
      <c r="N8842" s="18">
        <f>YEAR(Tabela3[[#This Row],[DATA]])</f>
        <v>2023</v>
      </c>
    </row>
    <row r="8843" spans="2:14">
      <c r="B8843" s="1">
        <v>45097</v>
      </c>
      <c r="C8843">
        <v>15994</v>
      </c>
      <c r="D8843">
        <f>COUNTIF(C$4:C8843,Tabela3[[#This Row],[COMANDA]])</f>
        <v>2</v>
      </c>
      <c r="E8843" t="s">
        <v>89</v>
      </c>
      <c r="F8843" t="s">
        <v>375</v>
      </c>
      <c r="G8843" t="s">
        <v>8</v>
      </c>
      <c r="H8843" t="s">
        <v>211</v>
      </c>
      <c r="I8843" s="2">
        <v>1</v>
      </c>
      <c r="J8843" t="s">
        <v>12</v>
      </c>
      <c r="K8843" s="21">
        <f>INDEX(LISTAS!$H:$Q,MATCH(BASE!H8843,LISTAS!$G:$G,0),MATCH(BASE!J8843,LISTAS!$H$3:$Q$3,0))*Tabela3[[#This Row],[QUANTIDADE]]</f>
        <v>18</v>
      </c>
      <c r="L8843" s="2" t="str">
        <f>TEXT(Tabela3[[#This Row],[DATA]],"MM")</f>
        <v>06</v>
      </c>
      <c r="M8843" s="2">
        <f>WEEKNUM(Tabela3[[#This Row],[DATA]])</f>
        <v>25</v>
      </c>
      <c r="N8843" s="18">
        <f>YEAR(Tabela3[[#This Row],[DATA]])</f>
        <v>2023</v>
      </c>
    </row>
    <row r="8844" spans="2:14">
      <c r="B8844" s="1">
        <v>45097</v>
      </c>
      <c r="C8844">
        <v>15994</v>
      </c>
      <c r="D8844">
        <f>COUNTIF(C$4:C8844,Tabela3[[#This Row],[COMANDA]])</f>
        <v>3</v>
      </c>
      <c r="E8844" t="s">
        <v>89</v>
      </c>
      <c r="F8844" t="s">
        <v>375</v>
      </c>
      <c r="G8844" t="s">
        <v>61</v>
      </c>
      <c r="H8844" t="s">
        <v>163</v>
      </c>
      <c r="I8844" s="2">
        <v>1</v>
      </c>
      <c r="J8844" t="s">
        <v>11</v>
      </c>
      <c r="K8844" s="21">
        <f>INDEX(LISTAS!$H:$Q,MATCH(BASE!H8844,LISTAS!$G:$G,0),MATCH(BASE!J8844,LISTAS!$H$3:$Q$3,0))*Tabela3[[#This Row],[QUANTIDADE]]</f>
        <v>4</v>
      </c>
      <c r="L8844" s="2" t="str">
        <f>TEXT(Tabela3[[#This Row],[DATA]],"MM")</f>
        <v>06</v>
      </c>
      <c r="M8844" s="2">
        <f>WEEKNUM(Tabela3[[#This Row],[DATA]])</f>
        <v>25</v>
      </c>
      <c r="N8844" s="18">
        <f>YEAR(Tabela3[[#This Row],[DATA]])</f>
        <v>2023</v>
      </c>
    </row>
    <row r="8845" spans="2:14">
      <c r="B8845" s="1">
        <v>45097</v>
      </c>
      <c r="C8845">
        <v>15995</v>
      </c>
      <c r="D8845">
        <f>COUNTIF(C$4:C8845,Tabela3[[#This Row],[COMANDA]])</f>
        <v>1</v>
      </c>
      <c r="E8845" t="s">
        <v>90</v>
      </c>
      <c r="F8845" t="s">
        <v>98</v>
      </c>
      <c r="G8845" t="s">
        <v>8</v>
      </c>
      <c r="H8845" t="s">
        <v>204</v>
      </c>
      <c r="I8845" s="2">
        <v>1</v>
      </c>
      <c r="J8845" t="s">
        <v>11</v>
      </c>
      <c r="K8845" s="21">
        <f>INDEX(LISTAS!$H:$Q,MATCH(BASE!H8845,LISTAS!$G:$G,0),MATCH(BASE!J8845,LISTAS!$H$3:$Q$3,0))*Tabela3[[#This Row],[QUANTIDADE]]</f>
        <v>18</v>
      </c>
      <c r="L8845" s="2" t="str">
        <f>TEXT(Tabela3[[#This Row],[DATA]],"MM")</f>
        <v>06</v>
      </c>
      <c r="M8845" s="2">
        <f>WEEKNUM(Tabela3[[#This Row],[DATA]])</f>
        <v>25</v>
      </c>
      <c r="N8845" s="18">
        <f>YEAR(Tabela3[[#This Row],[DATA]])</f>
        <v>2023</v>
      </c>
    </row>
    <row r="8846" spans="2:14">
      <c r="B8846" s="1">
        <v>45097</v>
      </c>
      <c r="C8846">
        <v>15995</v>
      </c>
      <c r="D8846">
        <f>COUNTIF(C$4:C8846,Tabela3[[#This Row],[COMANDA]])</f>
        <v>2</v>
      </c>
      <c r="E8846" t="s">
        <v>90</v>
      </c>
      <c r="F8846" t="s">
        <v>98</v>
      </c>
      <c r="G8846" t="s">
        <v>61</v>
      </c>
      <c r="H8846" t="s">
        <v>199</v>
      </c>
      <c r="I8846" s="2">
        <v>1</v>
      </c>
      <c r="J8846" t="s">
        <v>11</v>
      </c>
      <c r="K8846" s="21">
        <f>INDEX(LISTAS!$H:$Q,MATCH(BASE!H8846,LISTAS!$G:$G,0),MATCH(BASE!J8846,LISTAS!$H$3:$Q$3,0))*Tabela3[[#This Row],[QUANTIDADE]]</f>
        <v>1</v>
      </c>
      <c r="L8846" s="2" t="str">
        <f>TEXT(Tabela3[[#This Row],[DATA]],"MM")</f>
        <v>06</v>
      </c>
      <c r="M8846" s="2">
        <f>WEEKNUM(Tabela3[[#This Row],[DATA]])</f>
        <v>25</v>
      </c>
      <c r="N8846" s="18">
        <f>YEAR(Tabela3[[#This Row],[DATA]])</f>
        <v>2023</v>
      </c>
    </row>
    <row r="8847" spans="2:14">
      <c r="B8847" s="1">
        <v>45097</v>
      </c>
      <c r="C8847">
        <v>15996</v>
      </c>
      <c r="D8847">
        <f>COUNTIF(C$4:C8847,Tabela3[[#This Row],[COMANDA]])</f>
        <v>1</v>
      </c>
      <c r="E8847" t="s">
        <v>90</v>
      </c>
      <c r="F8847" t="s">
        <v>100</v>
      </c>
      <c r="G8847" t="s">
        <v>8</v>
      </c>
      <c r="H8847" t="s">
        <v>43</v>
      </c>
      <c r="I8847" s="2">
        <v>1</v>
      </c>
      <c r="J8847" t="s">
        <v>11</v>
      </c>
      <c r="K8847" s="21">
        <f>INDEX(LISTAS!$H:$Q,MATCH(BASE!H8847,LISTAS!$G:$G,0),MATCH(BASE!J8847,LISTAS!$H$3:$Q$3,0))*Tabela3[[#This Row],[QUANTIDADE]]</f>
        <v>18</v>
      </c>
      <c r="L8847" s="2" t="str">
        <f>TEXT(Tabela3[[#This Row],[DATA]],"MM")</f>
        <v>06</v>
      </c>
      <c r="M8847" s="2">
        <f>WEEKNUM(Tabela3[[#This Row],[DATA]])</f>
        <v>25</v>
      </c>
      <c r="N8847" s="18">
        <f>YEAR(Tabela3[[#This Row],[DATA]])</f>
        <v>2023</v>
      </c>
    </row>
    <row r="8848" spans="2:14">
      <c r="B8848" s="1">
        <v>45097</v>
      </c>
      <c r="C8848">
        <v>15996</v>
      </c>
      <c r="D8848">
        <f>COUNTIF(C$4:C8848,Tabela3[[#This Row],[COMANDA]])</f>
        <v>2</v>
      </c>
      <c r="E8848" t="s">
        <v>90</v>
      </c>
      <c r="F8848" t="s">
        <v>100</v>
      </c>
      <c r="G8848" t="s">
        <v>61</v>
      </c>
      <c r="H8848" t="s">
        <v>199</v>
      </c>
      <c r="I8848" s="2">
        <v>2</v>
      </c>
      <c r="J8848" t="s">
        <v>11</v>
      </c>
      <c r="K8848" s="21">
        <f>INDEX(LISTAS!$H:$Q,MATCH(BASE!H8848,LISTAS!$G:$G,0),MATCH(BASE!J8848,LISTAS!$H$3:$Q$3,0))*Tabela3[[#This Row],[QUANTIDADE]]</f>
        <v>2</v>
      </c>
      <c r="L8848" s="2" t="str">
        <f>TEXT(Tabela3[[#This Row],[DATA]],"MM")</f>
        <v>06</v>
      </c>
      <c r="M8848" s="2">
        <f>WEEKNUM(Tabela3[[#This Row],[DATA]])</f>
        <v>25</v>
      </c>
      <c r="N8848" s="18">
        <f>YEAR(Tabela3[[#This Row],[DATA]])</f>
        <v>2023</v>
      </c>
    </row>
    <row r="8849" spans="2:14">
      <c r="B8849" s="1">
        <v>45097</v>
      </c>
      <c r="C8849">
        <v>15996</v>
      </c>
      <c r="D8849">
        <f>COUNTIF(C$4:C8849,Tabela3[[#This Row],[COMANDA]])</f>
        <v>3</v>
      </c>
      <c r="E8849" t="s">
        <v>90</v>
      </c>
      <c r="F8849" t="s">
        <v>100</v>
      </c>
      <c r="G8849" t="s">
        <v>9</v>
      </c>
      <c r="H8849" t="s">
        <v>131</v>
      </c>
      <c r="I8849" s="2">
        <v>1</v>
      </c>
      <c r="J8849" t="s">
        <v>11</v>
      </c>
      <c r="K8849" s="21">
        <f>INDEX(LISTAS!$H:$Q,MATCH(BASE!H8849,LISTAS!$G:$G,0),MATCH(BASE!J8849,LISTAS!$H$3:$Q$3,0))*Tabela3[[#This Row],[QUANTIDADE]]</f>
        <v>4</v>
      </c>
      <c r="L8849" s="2" t="str">
        <f>TEXT(Tabela3[[#This Row],[DATA]],"MM")</f>
        <v>06</v>
      </c>
      <c r="M8849" s="2">
        <f>WEEKNUM(Tabela3[[#This Row],[DATA]])</f>
        <v>25</v>
      </c>
      <c r="N8849" s="18">
        <f>YEAR(Tabela3[[#This Row],[DATA]])</f>
        <v>2023</v>
      </c>
    </row>
    <row r="8850" spans="2:14">
      <c r="B8850" s="1">
        <v>45097</v>
      </c>
      <c r="C8850">
        <v>15997</v>
      </c>
      <c r="D8850">
        <f>COUNTIF(C$4:C8850,Tabela3[[#This Row],[COMANDA]])</f>
        <v>1</v>
      </c>
      <c r="E8850" t="s">
        <v>90</v>
      </c>
      <c r="F8850" t="s">
        <v>98</v>
      </c>
      <c r="G8850" t="s">
        <v>8</v>
      </c>
      <c r="H8850" t="s">
        <v>43</v>
      </c>
      <c r="I8850" s="2">
        <v>1</v>
      </c>
      <c r="J8850" t="s">
        <v>11</v>
      </c>
      <c r="K8850" s="21">
        <f>INDEX(LISTAS!$H:$Q,MATCH(BASE!H8850,LISTAS!$G:$G,0),MATCH(BASE!J8850,LISTAS!$H$3:$Q$3,0))*Tabela3[[#This Row],[QUANTIDADE]]</f>
        <v>18</v>
      </c>
      <c r="L8850" s="2" t="str">
        <f>TEXT(Tabela3[[#This Row],[DATA]],"MM")</f>
        <v>06</v>
      </c>
      <c r="M8850" s="2">
        <f>WEEKNUM(Tabela3[[#This Row],[DATA]])</f>
        <v>25</v>
      </c>
      <c r="N8850" s="18">
        <f>YEAR(Tabela3[[#This Row],[DATA]])</f>
        <v>2023</v>
      </c>
    </row>
    <row r="8851" spans="2:14">
      <c r="B8851" s="1">
        <v>45097</v>
      </c>
      <c r="C8851">
        <v>15997</v>
      </c>
      <c r="D8851">
        <f>COUNTIF(C$4:C8851,Tabela3[[#This Row],[COMANDA]])</f>
        <v>2</v>
      </c>
      <c r="E8851" t="s">
        <v>90</v>
      </c>
      <c r="F8851" t="s">
        <v>98</v>
      </c>
      <c r="G8851" t="s">
        <v>9</v>
      </c>
      <c r="H8851" t="s">
        <v>138</v>
      </c>
      <c r="I8851" s="2">
        <v>1</v>
      </c>
      <c r="J8851" t="s">
        <v>11</v>
      </c>
      <c r="K8851" s="21">
        <f>INDEX(LISTAS!$H:$Q,MATCH(BASE!H8851,LISTAS!$G:$G,0),MATCH(BASE!J8851,LISTAS!$H$3:$Q$3,0))*Tabela3[[#This Row],[QUANTIDADE]]</f>
        <v>4</v>
      </c>
      <c r="L8851" s="2" t="str">
        <f>TEXT(Tabela3[[#This Row],[DATA]],"MM")</f>
        <v>06</v>
      </c>
      <c r="M8851" s="2">
        <f>WEEKNUM(Tabela3[[#This Row],[DATA]])</f>
        <v>25</v>
      </c>
      <c r="N8851" s="18">
        <f>YEAR(Tabela3[[#This Row],[DATA]])</f>
        <v>2023</v>
      </c>
    </row>
    <row r="8852" spans="2:14">
      <c r="B8852" s="1">
        <v>45097</v>
      </c>
      <c r="C8852">
        <v>15998</v>
      </c>
      <c r="D8852">
        <f>COUNTIF(C$4:C8852,Tabela3[[#This Row],[COMANDA]])</f>
        <v>1</v>
      </c>
      <c r="E8852" t="s">
        <v>90</v>
      </c>
      <c r="F8852" t="s">
        <v>98</v>
      </c>
      <c r="G8852" t="s">
        <v>8</v>
      </c>
      <c r="H8852" t="s">
        <v>203</v>
      </c>
      <c r="I8852" s="2">
        <v>1</v>
      </c>
      <c r="J8852" t="s">
        <v>11</v>
      </c>
      <c r="K8852" s="21">
        <f>INDEX(LISTAS!$H:$Q,MATCH(BASE!H8852,LISTAS!$G:$G,0),MATCH(BASE!J8852,LISTAS!$H$3:$Q$3,0))*Tabela3[[#This Row],[QUANTIDADE]]</f>
        <v>20</v>
      </c>
      <c r="L8852" s="2" t="str">
        <f>TEXT(Tabela3[[#This Row],[DATA]],"MM")</f>
        <v>06</v>
      </c>
      <c r="M8852" s="2">
        <f>WEEKNUM(Tabela3[[#This Row],[DATA]])</f>
        <v>25</v>
      </c>
      <c r="N8852" s="18">
        <f>YEAR(Tabela3[[#This Row],[DATA]])</f>
        <v>2023</v>
      </c>
    </row>
    <row r="8853" spans="2:14">
      <c r="B8853" s="1">
        <v>45097</v>
      </c>
      <c r="C8853">
        <v>15998</v>
      </c>
      <c r="D8853">
        <f>COUNTIF(C$4:C8853,Tabela3[[#This Row],[COMANDA]])</f>
        <v>2</v>
      </c>
      <c r="E8853" t="s">
        <v>90</v>
      </c>
      <c r="F8853" t="s">
        <v>100</v>
      </c>
      <c r="G8853" t="s">
        <v>8</v>
      </c>
      <c r="H8853" t="s">
        <v>203</v>
      </c>
      <c r="I8853" s="2">
        <v>1</v>
      </c>
      <c r="J8853" t="s">
        <v>11</v>
      </c>
      <c r="K8853" s="21">
        <f>INDEX(LISTAS!$H:$Q,MATCH(BASE!H8853,LISTAS!$G:$G,0),MATCH(BASE!J8853,LISTAS!$H$3:$Q$3,0))*Tabela3[[#This Row],[QUANTIDADE]]</f>
        <v>20</v>
      </c>
      <c r="L8853" s="2" t="str">
        <f>TEXT(Tabela3[[#This Row],[DATA]],"MM")</f>
        <v>06</v>
      </c>
      <c r="M8853" s="2">
        <f>WEEKNUM(Tabela3[[#This Row],[DATA]])</f>
        <v>25</v>
      </c>
      <c r="N8853" s="18">
        <f>YEAR(Tabela3[[#This Row],[DATA]])</f>
        <v>2023</v>
      </c>
    </row>
    <row r="8854" spans="2:14">
      <c r="B8854" s="1">
        <v>45097</v>
      </c>
      <c r="C8854">
        <v>15998</v>
      </c>
      <c r="D8854">
        <f>COUNTIF(C$4:C8854,Tabela3[[#This Row],[COMANDA]])</f>
        <v>3</v>
      </c>
      <c r="E8854" t="s">
        <v>90</v>
      </c>
      <c r="F8854" t="s">
        <v>98</v>
      </c>
      <c r="G8854" t="s">
        <v>9</v>
      </c>
      <c r="H8854" t="s">
        <v>132</v>
      </c>
      <c r="I8854" s="2">
        <v>1</v>
      </c>
      <c r="J8854" t="s">
        <v>11</v>
      </c>
      <c r="K8854" s="21">
        <f>INDEX(LISTAS!$H:$Q,MATCH(BASE!H8854,LISTAS!$G:$G,0),MATCH(BASE!J8854,LISTAS!$H$3:$Q$3,0))*Tabela3[[#This Row],[QUANTIDADE]]</f>
        <v>3</v>
      </c>
      <c r="L8854" s="2" t="str">
        <f>TEXT(Tabela3[[#This Row],[DATA]],"MM")</f>
        <v>06</v>
      </c>
      <c r="M8854" s="2">
        <f>WEEKNUM(Tabela3[[#This Row],[DATA]])</f>
        <v>25</v>
      </c>
      <c r="N8854" s="18">
        <f>YEAR(Tabela3[[#This Row],[DATA]])</f>
        <v>2023</v>
      </c>
    </row>
    <row r="8855" spans="2:14">
      <c r="B8855" s="1">
        <v>45097</v>
      </c>
      <c r="C8855">
        <v>15999</v>
      </c>
      <c r="D8855">
        <f>COUNTIF(C$4:C8855,Tabela3[[#This Row],[COMANDA]])</f>
        <v>1</v>
      </c>
      <c r="E8855" t="s">
        <v>89</v>
      </c>
      <c r="F8855" t="s">
        <v>98</v>
      </c>
      <c r="G8855" t="s">
        <v>8</v>
      </c>
      <c r="H8855" t="s">
        <v>204</v>
      </c>
      <c r="I8855" s="2">
        <v>1</v>
      </c>
      <c r="J8855" t="s">
        <v>11</v>
      </c>
      <c r="K8855" s="21">
        <f>INDEX(LISTAS!$H:$Q,MATCH(BASE!H8855,LISTAS!$G:$G,0),MATCH(BASE!J8855,LISTAS!$H$3:$Q$3,0))*Tabela3[[#This Row],[QUANTIDADE]]</f>
        <v>18</v>
      </c>
      <c r="L8855" s="2" t="str">
        <f>TEXT(Tabela3[[#This Row],[DATA]],"MM")</f>
        <v>06</v>
      </c>
      <c r="M8855" s="2">
        <f>WEEKNUM(Tabela3[[#This Row],[DATA]])</f>
        <v>25</v>
      </c>
      <c r="N8855" s="18">
        <f>YEAR(Tabela3[[#This Row],[DATA]])</f>
        <v>2023</v>
      </c>
    </row>
    <row r="8856" spans="2:14">
      <c r="B8856" s="1">
        <v>45097</v>
      </c>
      <c r="C8856">
        <v>16000</v>
      </c>
      <c r="D8856">
        <f>COUNTIF(C$4:C8856,Tabela3[[#This Row],[COMANDA]])</f>
        <v>1</v>
      </c>
      <c r="E8856" t="s">
        <v>90</v>
      </c>
      <c r="F8856" t="s">
        <v>98</v>
      </c>
      <c r="G8856" t="s">
        <v>8</v>
      </c>
      <c r="H8856" t="s">
        <v>41</v>
      </c>
      <c r="I8856" s="2">
        <v>1</v>
      </c>
      <c r="J8856" t="s">
        <v>11</v>
      </c>
      <c r="K8856" s="21">
        <f>INDEX(LISTAS!$H:$Q,MATCH(BASE!H8856,LISTAS!$G:$G,0),MATCH(BASE!J8856,LISTAS!$H$3:$Q$3,0))*Tabela3[[#This Row],[QUANTIDADE]]</f>
        <v>14</v>
      </c>
      <c r="L8856" s="2" t="str">
        <f>TEXT(Tabela3[[#This Row],[DATA]],"MM")</f>
        <v>06</v>
      </c>
      <c r="M8856" s="2">
        <f>WEEKNUM(Tabela3[[#This Row],[DATA]])</f>
        <v>25</v>
      </c>
      <c r="N8856" s="18">
        <f>YEAR(Tabela3[[#This Row],[DATA]])</f>
        <v>2023</v>
      </c>
    </row>
    <row r="8857" spans="2:14">
      <c r="B8857" s="1">
        <v>45097</v>
      </c>
      <c r="C8857">
        <v>16000</v>
      </c>
      <c r="D8857">
        <f>COUNTIF(C$4:C8857,Tabela3[[#This Row],[COMANDA]])</f>
        <v>2</v>
      </c>
      <c r="E8857" t="s">
        <v>90</v>
      </c>
      <c r="F8857" t="s">
        <v>98</v>
      </c>
      <c r="G8857" t="s">
        <v>8</v>
      </c>
      <c r="H8857" t="s">
        <v>42</v>
      </c>
      <c r="I8857" s="2">
        <v>1</v>
      </c>
      <c r="J8857" t="s">
        <v>11</v>
      </c>
      <c r="K8857" s="21">
        <f>INDEX(LISTAS!$H:$Q,MATCH(BASE!H8857,LISTAS!$G:$G,0),MATCH(BASE!J8857,LISTAS!$H$3:$Q$3,0))*Tabela3[[#This Row],[QUANTIDADE]]</f>
        <v>16</v>
      </c>
      <c r="L8857" s="2" t="str">
        <f>TEXT(Tabela3[[#This Row],[DATA]],"MM")</f>
        <v>06</v>
      </c>
      <c r="M8857" s="2">
        <f>WEEKNUM(Tabela3[[#This Row],[DATA]])</f>
        <v>25</v>
      </c>
      <c r="N8857" s="18">
        <f>YEAR(Tabela3[[#This Row],[DATA]])</f>
        <v>2023</v>
      </c>
    </row>
    <row r="8858" spans="2:14">
      <c r="B8858" s="1">
        <v>45097</v>
      </c>
      <c r="C8858">
        <v>16001</v>
      </c>
      <c r="D8858">
        <f>COUNTIF(C$4:C8858,Tabela3[[#This Row],[COMANDA]])</f>
        <v>1</v>
      </c>
      <c r="E8858" t="s">
        <v>90</v>
      </c>
      <c r="F8858" t="s">
        <v>99</v>
      </c>
      <c r="G8858" t="s">
        <v>8</v>
      </c>
      <c r="H8858" t="s">
        <v>47</v>
      </c>
      <c r="I8858" s="2">
        <v>1</v>
      </c>
      <c r="J8858" t="s">
        <v>11</v>
      </c>
      <c r="K8858" s="21">
        <f>INDEX(LISTAS!$H:$Q,MATCH(BASE!H8858,LISTAS!$G:$G,0),MATCH(BASE!J8858,LISTAS!$H$3:$Q$3,0))*Tabela3[[#This Row],[QUANTIDADE]]</f>
        <v>16</v>
      </c>
      <c r="L8858" s="2" t="str">
        <f>TEXT(Tabela3[[#This Row],[DATA]],"MM")</f>
        <v>06</v>
      </c>
      <c r="M8858" s="2">
        <f>WEEKNUM(Tabela3[[#This Row],[DATA]])</f>
        <v>25</v>
      </c>
      <c r="N8858" s="18">
        <f>YEAR(Tabela3[[#This Row],[DATA]])</f>
        <v>2023</v>
      </c>
    </row>
    <row r="8859" spans="2:14">
      <c r="B8859" s="1">
        <v>45097</v>
      </c>
      <c r="C8859">
        <v>16002</v>
      </c>
      <c r="D8859">
        <f>COUNTIF(C$4:C8859,Tabela3[[#This Row],[COMANDA]])</f>
        <v>1</v>
      </c>
      <c r="E8859" t="s">
        <v>90</v>
      </c>
      <c r="F8859" t="s">
        <v>99</v>
      </c>
      <c r="G8859" t="s">
        <v>8</v>
      </c>
      <c r="H8859" t="s">
        <v>40</v>
      </c>
      <c r="I8859" s="2">
        <v>1</v>
      </c>
      <c r="J8859" t="s">
        <v>11</v>
      </c>
      <c r="K8859" s="21">
        <f>INDEX(LISTAS!$H:$Q,MATCH(BASE!H8859,LISTAS!$G:$G,0),MATCH(BASE!J8859,LISTAS!$H$3:$Q$3,0))*Tabela3[[#This Row],[QUANTIDADE]]</f>
        <v>14</v>
      </c>
      <c r="L8859" s="2" t="str">
        <f>TEXT(Tabela3[[#This Row],[DATA]],"MM")</f>
        <v>06</v>
      </c>
      <c r="M8859" s="2">
        <f>WEEKNUM(Tabela3[[#This Row],[DATA]])</f>
        <v>25</v>
      </c>
      <c r="N8859" s="18">
        <f>YEAR(Tabela3[[#This Row],[DATA]])</f>
        <v>2023</v>
      </c>
    </row>
    <row r="8860" spans="2:14">
      <c r="B8860" s="1">
        <v>45097</v>
      </c>
      <c r="C8860">
        <v>16003</v>
      </c>
      <c r="D8860">
        <f>COUNTIF(C$4:C8860,Tabela3[[#This Row],[COMANDA]])</f>
        <v>1</v>
      </c>
      <c r="E8860" t="s">
        <v>90</v>
      </c>
      <c r="F8860" t="s">
        <v>98</v>
      </c>
      <c r="G8860" t="s">
        <v>8</v>
      </c>
      <c r="H8860" t="s">
        <v>204</v>
      </c>
      <c r="I8860" s="2">
        <v>1</v>
      </c>
      <c r="J8860" t="s">
        <v>11</v>
      </c>
      <c r="K8860" s="21">
        <f>INDEX(LISTAS!$H:$Q,MATCH(BASE!H8860,LISTAS!$G:$G,0),MATCH(BASE!J8860,LISTAS!$H$3:$Q$3,0))*Tabela3[[#This Row],[QUANTIDADE]]</f>
        <v>18</v>
      </c>
      <c r="L8860" s="2" t="str">
        <f>TEXT(Tabela3[[#This Row],[DATA]],"MM")</f>
        <v>06</v>
      </c>
      <c r="M8860" s="2">
        <f>WEEKNUM(Tabela3[[#This Row],[DATA]])</f>
        <v>25</v>
      </c>
      <c r="N8860" s="18">
        <f>YEAR(Tabela3[[#This Row],[DATA]])</f>
        <v>2023</v>
      </c>
    </row>
    <row r="8861" spans="2:14">
      <c r="B8861" s="1">
        <v>45097</v>
      </c>
      <c r="C8861">
        <v>16003</v>
      </c>
      <c r="D8861">
        <f>COUNTIF(C$4:C8861,Tabela3[[#This Row],[COMANDA]])</f>
        <v>2</v>
      </c>
      <c r="E8861" t="s">
        <v>90</v>
      </c>
      <c r="F8861" t="s">
        <v>98</v>
      </c>
      <c r="G8861" t="s">
        <v>9</v>
      </c>
      <c r="H8861" t="s">
        <v>148</v>
      </c>
      <c r="I8861" s="2">
        <v>1</v>
      </c>
      <c r="J8861" t="s">
        <v>11</v>
      </c>
      <c r="K8861" s="21">
        <f>INDEX(LISTAS!$H:$Q,MATCH(BASE!H8861,LISTAS!$G:$G,0),MATCH(BASE!J8861,LISTAS!$H$3:$Q$3,0))*Tabela3[[#This Row],[QUANTIDADE]]</f>
        <v>3</v>
      </c>
      <c r="L8861" s="2" t="str">
        <f>TEXT(Tabela3[[#This Row],[DATA]],"MM")</f>
        <v>06</v>
      </c>
      <c r="M8861" s="2">
        <f>WEEKNUM(Tabela3[[#This Row],[DATA]])</f>
        <v>25</v>
      </c>
      <c r="N8861" s="18">
        <f>YEAR(Tabela3[[#This Row],[DATA]])</f>
        <v>2023</v>
      </c>
    </row>
    <row r="8862" spans="2:14">
      <c r="B8862" s="1">
        <v>45097</v>
      </c>
      <c r="C8862">
        <v>16004</v>
      </c>
      <c r="D8862">
        <f>COUNTIF(C$4:C8862,Tabela3[[#This Row],[COMANDA]])</f>
        <v>1</v>
      </c>
      <c r="E8862" t="s">
        <v>90</v>
      </c>
      <c r="F8862" t="s">
        <v>100</v>
      </c>
      <c r="G8862" t="s">
        <v>8</v>
      </c>
      <c r="H8862" t="s">
        <v>41</v>
      </c>
      <c r="I8862" s="2">
        <v>1</v>
      </c>
      <c r="J8862" t="s">
        <v>11</v>
      </c>
      <c r="K8862" s="21">
        <f>INDEX(LISTAS!$H:$Q,MATCH(BASE!H8862,LISTAS!$G:$G,0),MATCH(BASE!J8862,LISTAS!$H$3:$Q$3,0))*Tabela3[[#This Row],[QUANTIDADE]]</f>
        <v>14</v>
      </c>
      <c r="L8862" s="2" t="str">
        <f>TEXT(Tabela3[[#This Row],[DATA]],"MM")</f>
        <v>06</v>
      </c>
      <c r="M8862" s="2">
        <f>WEEKNUM(Tabela3[[#This Row],[DATA]])</f>
        <v>25</v>
      </c>
      <c r="N8862" s="18">
        <f>YEAR(Tabela3[[#This Row],[DATA]])</f>
        <v>2023</v>
      </c>
    </row>
    <row r="8863" spans="2:14">
      <c r="B8863" s="1">
        <v>45097</v>
      </c>
      <c r="C8863">
        <v>16004</v>
      </c>
      <c r="D8863">
        <f>COUNTIF(C$4:C8863,Tabela3[[#This Row],[COMANDA]])</f>
        <v>2</v>
      </c>
      <c r="E8863" t="s">
        <v>90</v>
      </c>
      <c r="F8863" t="s">
        <v>100</v>
      </c>
      <c r="G8863" t="s">
        <v>9</v>
      </c>
      <c r="H8863" t="s">
        <v>58</v>
      </c>
      <c r="I8863" s="2">
        <v>1</v>
      </c>
      <c r="J8863" t="s">
        <v>11</v>
      </c>
      <c r="K8863" s="21">
        <f>INDEX(LISTAS!$H:$Q,MATCH(BASE!H8863,LISTAS!$G:$G,0),MATCH(BASE!J8863,LISTAS!$H$3:$Q$3,0))*Tabela3[[#This Row],[QUANTIDADE]]</f>
        <v>5</v>
      </c>
      <c r="L8863" s="2" t="str">
        <f>TEXT(Tabela3[[#This Row],[DATA]],"MM")</f>
        <v>06</v>
      </c>
      <c r="M8863" s="2">
        <f>WEEKNUM(Tabela3[[#This Row],[DATA]])</f>
        <v>25</v>
      </c>
      <c r="N8863" s="18">
        <f>YEAR(Tabela3[[#This Row],[DATA]])</f>
        <v>2023</v>
      </c>
    </row>
    <row r="8864" spans="2:14">
      <c r="B8864" s="1">
        <v>45097</v>
      </c>
      <c r="C8864">
        <v>16005</v>
      </c>
      <c r="D8864">
        <f>COUNTIF(C$4:C8864,Tabela3[[#This Row],[COMANDA]])</f>
        <v>1</v>
      </c>
      <c r="E8864" t="s">
        <v>90</v>
      </c>
      <c r="F8864" t="s">
        <v>98</v>
      </c>
      <c r="G8864" t="s">
        <v>8</v>
      </c>
      <c r="H8864" t="s">
        <v>202</v>
      </c>
      <c r="I8864" s="2">
        <v>1</v>
      </c>
      <c r="J8864" t="s">
        <v>11</v>
      </c>
      <c r="K8864" s="21">
        <f>INDEX(LISTAS!$H:$Q,MATCH(BASE!H8864,LISTAS!$G:$G,0),MATCH(BASE!J8864,LISTAS!$H$3:$Q$3,0))*Tabela3[[#This Row],[QUANTIDADE]]</f>
        <v>20</v>
      </c>
      <c r="L8864" s="2" t="str">
        <f>TEXT(Tabela3[[#This Row],[DATA]],"MM")</f>
        <v>06</v>
      </c>
      <c r="M8864" s="2">
        <f>WEEKNUM(Tabela3[[#This Row],[DATA]])</f>
        <v>25</v>
      </c>
      <c r="N8864" s="18">
        <f>YEAR(Tabela3[[#This Row],[DATA]])</f>
        <v>2023</v>
      </c>
    </row>
    <row r="8865" spans="2:14">
      <c r="B8865" s="1">
        <v>45097</v>
      </c>
      <c r="C8865">
        <v>16005</v>
      </c>
      <c r="D8865">
        <f>COUNTIF(C$4:C8865,Tabela3[[#This Row],[COMANDA]])</f>
        <v>2</v>
      </c>
      <c r="E8865" t="s">
        <v>90</v>
      </c>
      <c r="F8865" t="s">
        <v>98</v>
      </c>
      <c r="G8865" t="s">
        <v>9</v>
      </c>
      <c r="H8865" t="s">
        <v>131</v>
      </c>
      <c r="I8865" s="2">
        <v>1</v>
      </c>
      <c r="J8865" t="s">
        <v>11</v>
      </c>
      <c r="K8865" s="21">
        <f>INDEX(LISTAS!$H:$Q,MATCH(BASE!H8865,LISTAS!$G:$G,0),MATCH(BASE!J8865,LISTAS!$H$3:$Q$3,0))*Tabela3[[#This Row],[QUANTIDADE]]</f>
        <v>4</v>
      </c>
      <c r="L8865" s="2" t="str">
        <f>TEXT(Tabela3[[#This Row],[DATA]],"MM")</f>
        <v>06</v>
      </c>
      <c r="M8865" s="2">
        <f>WEEKNUM(Tabela3[[#This Row],[DATA]])</f>
        <v>25</v>
      </c>
      <c r="N8865" s="18">
        <f>YEAR(Tabela3[[#This Row],[DATA]])</f>
        <v>2023</v>
      </c>
    </row>
    <row r="8866" spans="2:14">
      <c r="B8866" s="1">
        <v>45097</v>
      </c>
      <c r="C8866">
        <v>16006</v>
      </c>
      <c r="D8866">
        <f>COUNTIF(C$4:C8866,Tabela3[[#This Row],[COMANDA]])</f>
        <v>1</v>
      </c>
      <c r="E8866" t="s">
        <v>90</v>
      </c>
      <c r="F8866" t="s">
        <v>100</v>
      </c>
      <c r="G8866" t="s">
        <v>8</v>
      </c>
      <c r="H8866" t="s">
        <v>47</v>
      </c>
      <c r="I8866" s="2">
        <v>1</v>
      </c>
      <c r="J8866" t="s">
        <v>11</v>
      </c>
      <c r="K8866" s="21">
        <f>INDEX(LISTAS!$H:$Q,MATCH(BASE!H8866,LISTAS!$G:$G,0),MATCH(BASE!J8866,LISTAS!$H$3:$Q$3,0))*Tabela3[[#This Row],[QUANTIDADE]]</f>
        <v>16</v>
      </c>
      <c r="L8866" s="2" t="str">
        <f>TEXT(Tabela3[[#This Row],[DATA]],"MM")</f>
        <v>06</v>
      </c>
      <c r="M8866" s="2">
        <f>WEEKNUM(Tabela3[[#This Row],[DATA]])</f>
        <v>25</v>
      </c>
      <c r="N8866" s="18">
        <f>YEAR(Tabela3[[#This Row],[DATA]])</f>
        <v>2023</v>
      </c>
    </row>
    <row r="8867" spans="2:14">
      <c r="B8867" s="1">
        <v>45097</v>
      </c>
      <c r="C8867">
        <v>16007</v>
      </c>
      <c r="D8867">
        <f>COUNTIF(C$4:C8867,Tabela3[[#This Row],[COMANDA]])</f>
        <v>1</v>
      </c>
      <c r="E8867" t="s">
        <v>90</v>
      </c>
      <c r="F8867" t="s">
        <v>99</v>
      </c>
      <c r="G8867" t="s">
        <v>8</v>
      </c>
      <c r="H8867" t="s">
        <v>39</v>
      </c>
      <c r="I8867" s="2">
        <v>1</v>
      </c>
      <c r="J8867" t="s">
        <v>11</v>
      </c>
      <c r="K8867" s="21">
        <f>INDEX(LISTAS!$H:$Q,MATCH(BASE!H8867,LISTAS!$G:$G,0),MATCH(BASE!J8867,LISTAS!$H$3:$Q$3,0))*Tabela3[[#This Row],[QUANTIDADE]]</f>
        <v>12</v>
      </c>
      <c r="L8867" s="2" t="str">
        <f>TEXT(Tabela3[[#This Row],[DATA]],"MM")</f>
        <v>06</v>
      </c>
      <c r="M8867" s="2">
        <f>WEEKNUM(Tabela3[[#This Row],[DATA]])</f>
        <v>25</v>
      </c>
      <c r="N8867" s="18">
        <f>YEAR(Tabela3[[#This Row],[DATA]])</f>
        <v>2023</v>
      </c>
    </row>
    <row r="8868" spans="2:14">
      <c r="B8868" s="1">
        <v>45097</v>
      </c>
      <c r="C8868">
        <v>16007</v>
      </c>
      <c r="D8868">
        <f>COUNTIF(C$4:C8868,Tabela3[[#This Row],[COMANDA]])</f>
        <v>2</v>
      </c>
      <c r="E8868" t="s">
        <v>90</v>
      </c>
      <c r="F8868" t="s">
        <v>99</v>
      </c>
      <c r="G8868" t="s">
        <v>61</v>
      </c>
      <c r="H8868" t="s">
        <v>166</v>
      </c>
      <c r="I8868" s="2">
        <v>1</v>
      </c>
      <c r="J8868" t="s">
        <v>11</v>
      </c>
      <c r="K8868" s="21">
        <f>INDEX(LISTAS!$H:$Q,MATCH(BASE!H8868,LISTAS!$G:$G,0),MATCH(BASE!J8868,LISTAS!$H$3:$Q$3,0))*Tabela3[[#This Row],[QUANTIDADE]]</f>
        <v>8</v>
      </c>
      <c r="L8868" s="2" t="str">
        <f>TEXT(Tabela3[[#This Row],[DATA]],"MM")</f>
        <v>06</v>
      </c>
      <c r="M8868" s="2">
        <f>WEEKNUM(Tabela3[[#This Row],[DATA]])</f>
        <v>25</v>
      </c>
      <c r="N8868" s="18">
        <f>YEAR(Tabela3[[#This Row],[DATA]])</f>
        <v>2023</v>
      </c>
    </row>
    <row r="8869" spans="2:14">
      <c r="B8869" s="1">
        <v>45097</v>
      </c>
      <c r="C8869">
        <v>16008</v>
      </c>
      <c r="D8869">
        <f>COUNTIF(C$4:C8869,Tabela3[[#This Row],[COMANDA]])</f>
        <v>1</v>
      </c>
      <c r="E8869" t="s">
        <v>90</v>
      </c>
      <c r="F8869" t="s">
        <v>99</v>
      </c>
      <c r="G8869" t="s">
        <v>8</v>
      </c>
      <c r="H8869" t="s">
        <v>84</v>
      </c>
      <c r="I8869" s="2">
        <v>1</v>
      </c>
      <c r="J8869" t="s">
        <v>11</v>
      </c>
      <c r="K8869" s="21">
        <f>INDEX(LISTAS!$H:$Q,MATCH(BASE!H8869,LISTAS!$G:$G,0),MATCH(BASE!J8869,LISTAS!$H$3:$Q$3,0))*Tabela3[[#This Row],[QUANTIDADE]]</f>
        <v>16</v>
      </c>
      <c r="L8869" s="2" t="str">
        <f>TEXT(Tabela3[[#This Row],[DATA]],"MM")</f>
        <v>06</v>
      </c>
      <c r="M8869" s="2">
        <f>WEEKNUM(Tabela3[[#This Row],[DATA]])</f>
        <v>25</v>
      </c>
      <c r="N8869" s="18">
        <f>YEAR(Tabela3[[#This Row],[DATA]])</f>
        <v>2023</v>
      </c>
    </row>
    <row r="8870" spans="2:14">
      <c r="B8870" s="1">
        <v>45097</v>
      </c>
      <c r="C8870">
        <v>16009</v>
      </c>
      <c r="D8870">
        <f>COUNTIF(C$4:C8870,Tabela3[[#This Row],[COMANDA]])</f>
        <v>1</v>
      </c>
      <c r="E8870" t="s">
        <v>90</v>
      </c>
      <c r="F8870" t="s">
        <v>99</v>
      </c>
      <c r="G8870" t="s">
        <v>8</v>
      </c>
      <c r="H8870" t="s">
        <v>204</v>
      </c>
      <c r="I8870" s="2">
        <v>2</v>
      </c>
      <c r="J8870" t="s">
        <v>11</v>
      </c>
      <c r="K8870" s="21">
        <f>INDEX(LISTAS!$H:$Q,MATCH(BASE!H8870,LISTAS!$G:$G,0),MATCH(BASE!J8870,LISTAS!$H$3:$Q$3,0))*Tabela3[[#This Row],[QUANTIDADE]]</f>
        <v>36</v>
      </c>
      <c r="L8870" s="2" t="str">
        <f>TEXT(Tabela3[[#This Row],[DATA]],"MM")</f>
        <v>06</v>
      </c>
      <c r="M8870" s="2">
        <f>WEEKNUM(Tabela3[[#This Row],[DATA]])</f>
        <v>25</v>
      </c>
      <c r="N8870" s="18">
        <f>YEAR(Tabela3[[#This Row],[DATA]])</f>
        <v>2023</v>
      </c>
    </row>
    <row r="8871" spans="2:14">
      <c r="B8871" s="1">
        <v>45097</v>
      </c>
      <c r="C8871">
        <v>16009</v>
      </c>
      <c r="D8871">
        <f>COUNTIF(C$4:C8871,Tabela3[[#This Row],[COMANDA]])</f>
        <v>2</v>
      </c>
      <c r="E8871" t="s">
        <v>90</v>
      </c>
      <c r="F8871" t="s">
        <v>99</v>
      </c>
      <c r="G8871" t="s">
        <v>9</v>
      </c>
      <c r="H8871" t="s">
        <v>208</v>
      </c>
      <c r="I8871" s="2">
        <v>1</v>
      </c>
      <c r="J8871" t="s">
        <v>11</v>
      </c>
      <c r="K8871" s="21">
        <f>INDEX(LISTAS!$H:$Q,MATCH(BASE!H8871,LISTAS!$G:$G,0),MATCH(BASE!J8871,LISTAS!$H$3:$Q$3,0))*Tabela3[[#This Row],[QUANTIDADE]]</f>
        <v>4</v>
      </c>
      <c r="L8871" s="2" t="str">
        <f>TEXT(Tabela3[[#This Row],[DATA]],"MM")</f>
        <v>06</v>
      </c>
      <c r="M8871" s="2">
        <f>WEEKNUM(Tabela3[[#This Row],[DATA]])</f>
        <v>25</v>
      </c>
      <c r="N8871" s="18">
        <f>YEAR(Tabela3[[#This Row],[DATA]])</f>
        <v>2023</v>
      </c>
    </row>
    <row r="8872" spans="2:14">
      <c r="B8872" s="1">
        <v>45097</v>
      </c>
      <c r="C8872">
        <v>16010</v>
      </c>
      <c r="D8872">
        <f>COUNTIF(C$4:C8872,Tabela3[[#This Row],[COMANDA]])</f>
        <v>1</v>
      </c>
      <c r="E8872" t="s">
        <v>90</v>
      </c>
      <c r="G8872" t="s">
        <v>8</v>
      </c>
      <c r="H8872" t="s">
        <v>202</v>
      </c>
      <c r="I8872" s="2">
        <v>1</v>
      </c>
      <c r="J8872" t="s">
        <v>11</v>
      </c>
      <c r="K8872" s="21">
        <f>INDEX(LISTAS!$H:$Q,MATCH(BASE!H8872,LISTAS!$G:$G,0),MATCH(BASE!J8872,LISTAS!$H$3:$Q$3,0))*Tabela3[[#This Row],[QUANTIDADE]]</f>
        <v>20</v>
      </c>
      <c r="L8872" s="2" t="str">
        <f>TEXT(Tabela3[[#This Row],[DATA]],"MM")</f>
        <v>06</v>
      </c>
      <c r="M8872" s="2">
        <f>WEEKNUM(Tabela3[[#This Row],[DATA]])</f>
        <v>25</v>
      </c>
      <c r="N8872" s="18">
        <f>YEAR(Tabela3[[#This Row],[DATA]])</f>
        <v>2023</v>
      </c>
    </row>
    <row r="8873" spans="2:14">
      <c r="B8873" s="1">
        <v>45097</v>
      </c>
      <c r="C8873">
        <v>16010</v>
      </c>
      <c r="D8873">
        <f>COUNTIF(C$4:C8873,Tabela3[[#This Row],[COMANDA]])</f>
        <v>2</v>
      </c>
      <c r="E8873" t="s">
        <v>90</v>
      </c>
      <c r="G8873" t="s">
        <v>61</v>
      </c>
      <c r="H8873" t="s">
        <v>199</v>
      </c>
      <c r="I8873" s="2">
        <v>3</v>
      </c>
      <c r="J8873" t="s">
        <v>11</v>
      </c>
      <c r="K8873" s="21">
        <f>INDEX(LISTAS!$H:$Q,MATCH(BASE!H8873,LISTAS!$G:$G,0),MATCH(BASE!J8873,LISTAS!$H$3:$Q$3,0))*Tabela3[[#This Row],[QUANTIDADE]]</f>
        <v>3</v>
      </c>
      <c r="L8873" s="2" t="str">
        <f>TEXT(Tabela3[[#This Row],[DATA]],"MM")</f>
        <v>06</v>
      </c>
      <c r="M8873" s="2">
        <f>WEEKNUM(Tabela3[[#This Row],[DATA]])</f>
        <v>25</v>
      </c>
      <c r="N8873" s="18">
        <f>YEAR(Tabela3[[#This Row],[DATA]])</f>
        <v>2023</v>
      </c>
    </row>
    <row r="8874" spans="2:14">
      <c r="B8874" s="1">
        <v>45097</v>
      </c>
      <c r="C8874">
        <v>16011</v>
      </c>
      <c r="D8874">
        <f>COUNTIF(C$4:C8874,Tabela3[[#This Row],[COMANDA]])</f>
        <v>1</v>
      </c>
      <c r="E8874" t="s">
        <v>90</v>
      </c>
      <c r="G8874" t="s">
        <v>8</v>
      </c>
      <c r="H8874" t="s">
        <v>204</v>
      </c>
      <c r="I8874" s="2">
        <v>1</v>
      </c>
      <c r="J8874" t="s">
        <v>11</v>
      </c>
      <c r="K8874" s="21">
        <f>INDEX(LISTAS!$H:$Q,MATCH(BASE!H8874,LISTAS!$G:$G,0),MATCH(BASE!J8874,LISTAS!$H$3:$Q$3,0))*Tabela3[[#This Row],[QUANTIDADE]]</f>
        <v>18</v>
      </c>
      <c r="L8874" s="2" t="str">
        <f>TEXT(Tabela3[[#This Row],[DATA]],"MM")</f>
        <v>06</v>
      </c>
      <c r="M8874" s="2">
        <f>WEEKNUM(Tabela3[[#This Row],[DATA]])</f>
        <v>25</v>
      </c>
      <c r="N8874" s="18">
        <f>YEAR(Tabela3[[#This Row],[DATA]])</f>
        <v>2023</v>
      </c>
    </row>
    <row r="8875" spans="2:14">
      <c r="B8875" s="1">
        <v>45097</v>
      </c>
      <c r="C8875">
        <v>16012</v>
      </c>
      <c r="D8875">
        <f>COUNTIF(C$4:C8875,Tabela3[[#This Row],[COMANDA]])</f>
        <v>1</v>
      </c>
      <c r="E8875" t="s">
        <v>90</v>
      </c>
      <c r="F8875" t="s">
        <v>98</v>
      </c>
      <c r="G8875" t="s">
        <v>8</v>
      </c>
      <c r="H8875" t="s">
        <v>42</v>
      </c>
      <c r="I8875" s="2">
        <v>1</v>
      </c>
      <c r="J8875" t="s">
        <v>11</v>
      </c>
      <c r="K8875" s="21">
        <f>INDEX(LISTAS!$H:$Q,MATCH(BASE!H8875,LISTAS!$G:$G,0),MATCH(BASE!J8875,LISTAS!$H$3:$Q$3,0))*Tabela3[[#This Row],[QUANTIDADE]]</f>
        <v>16</v>
      </c>
      <c r="L8875" s="2" t="str">
        <f>TEXT(Tabela3[[#This Row],[DATA]],"MM")</f>
        <v>06</v>
      </c>
      <c r="M8875" s="2">
        <f>WEEKNUM(Tabela3[[#This Row],[DATA]])</f>
        <v>25</v>
      </c>
      <c r="N8875" s="18">
        <f>YEAR(Tabela3[[#This Row],[DATA]])</f>
        <v>2023</v>
      </c>
    </row>
    <row r="8876" spans="2:14">
      <c r="B8876" s="1">
        <v>45097</v>
      </c>
      <c r="C8876">
        <v>16012</v>
      </c>
      <c r="D8876">
        <f>COUNTIF(C$4:C8876,Tabela3[[#This Row],[COMANDA]])</f>
        <v>2</v>
      </c>
      <c r="E8876" t="s">
        <v>90</v>
      </c>
      <c r="F8876" t="s">
        <v>98</v>
      </c>
      <c r="G8876" t="s">
        <v>9</v>
      </c>
      <c r="H8876" t="s">
        <v>127</v>
      </c>
      <c r="I8876" s="2">
        <v>1</v>
      </c>
      <c r="J8876" t="s">
        <v>11</v>
      </c>
      <c r="K8876" s="21">
        <f>INDEX(LISTAS!$H:$Q,MATCH(BASE!H8876,LISTAS!$G:$G,0),MATCH(BASE!J8876,LISTAS!$H$3:$Q$3,0))*Tabela3[[#This Row],[QUANTIDADE]]</f>
        <v>4.5</v>
      </c>
      <c r="L8876" s="2" t="str">
        <f>TEXT(Tabela3[[#This Row],[DATA]],"MM")</f>
        <v>06</v>
      </c>
      <c r="M8876" s="2">
        <f>WEEKNUM(Tabela3[[#This Row],[DATA]])</f>
        <v>25</v>
      </c>
      <c r="N8876" s="18">
        <f>YEAR(Tabela3[[#This Row],[DATA]])</f>
        <v>2023</v>
      </c>
    </row>
    <row r="8877" spans="2:14">
      <c r="B8877" s="1">
        <v>45097</v>
      </c>
      <c r="C8877">
        <v>16013</v>
      </c>
      <c r="D8877">
        <f>COUNTIF(C$4:C8877,Tabela3[[#This Row],[COMANDA]])</f>
        <v>1</v>
      </c>
      <c r="E8877" t="s">
        <v>90</v>
      </c>
      <c r="G8877" t="s">
        <v>8</v>
      </c>
      <c r="H8877" t="s">
        <v>202</v>
      </c>
      <c r="I8877" s="2">
        <v>1</v>
      </c>
      <c r="J8877" t="s">
        <v>11</v>
      </c>
      <c r="K8877" s="21">
        <f>INDEX(LISTAS!$H:$Q,MATCH(BASE!H8877,LISTAS!$G:$G,0),MATCH(BASE!J8877,LISTAS!$H$3:$Q$3,0))*Tabela3[[#This Row],[QUANTIDADE]]</f>
        <v>20</v>
      </c>
      <c r="L8877" s="2" t="str">
        <f>TEXT(Tabela3[[#This Row],[DATA]],"MM")</f>
        <v>06</v>
      </c>
      <c r="M8877" s="2">
        <f>WEEKNUM(Tabela3[[#This Row],[DATA]])</f>
        <v>25</v>
      </c>
      <c r="N8877" s="18">
        <f>YEAR(Tabela3[[#This Row],[DATA]])</f>
        <v>2023</v>
      </c>
    </row>
    <row r="8878" spans="2:14">
      <c r="B8878" s="1">
        <v>45097</v>
      </c>
      <c r="C8878" t="s">
        <v>554</v>
      </c>
      <c r="D8878">
        <f>COUNTIF(C$4:C8878,Tabela3[[#This Row],[COMANDA]])</f>
        <v>1</v>
      </c>
      <c r="E8878" t="s">
        <v>1</v>
      </c>
      <c r="F8878" t="s">
        <v>375</v>
      </c>
      <c r="G8878" t="s">
        <v>63</v>
      </c>
      <c r="H8878" t="s">
        <v>183</v>
      </c>
      <c r="I8878" s="2">
        <v>1</v>
      </c>
      <c r="J8878" t="s">
        <v>11</v>
      </c>
      <c r="K8878" s="21">
        <f>INDEX(LISTAS!$H:$Q,MATCH(BASE!H8878,LISTAS!$G:$G,0),MATCH(BASE!J8878,LISTAS!$H$3:$Q$3,0))*Tabela3[[#This Row],[QUANTIDADE]]</f>
        <v>7</v>
      </c>
      <c r="L8878" s="2" t="str">
        <f>TEXT(Tabela3[[#This Row],[DATA]],"MM")</f>
        <v>06</v>
      </c>
      <c r="M8878" s="2">
        <f>WEEKNUM(Tabela3[[#This Row],[DATA]])</f>
        <v>25</v>
      </c>
      <c r="N8878" s="18">
        <f>YEAR(Tabela3[[#This Row],[DATA]])</f>
        <v>2023</v>
      </c>
    </row>
    <row r="8879" spans="2:14">
      <c r="B8879" s="1">
        <v>45097</v>
      </c>
      <c r="C8879" t="s">
        <v>554</v>
      </c>
      <c r="D8879">
        <f>COUNTIF(C$4:C8879,Tabela3[[#This Row],[COMANDA]])</f>
        <v>2</v>
      </c>
      <c r="E8879" t="s">
        <v>1</v>
      </c>
      <c r="F8879" t="s">
        <v>375</v>
      </c>
      <c r="G8879" t="s">
        <v>9</v>
      </c>
      <c r="H8879" t="s">
        <v>132</v>
      </c>
      <c r="I8879" s="2">
        <v>1</v>
      </c>
      <c r="J8879" t="s">
        <v>11</v>
      </c>
      <c r="K8879" s="21">
        <f>INDEX(LISTAS!$H:$Q,MATCH(BASE!H8879,LISTAS!$G:$G,0),MATCH(BASE!J8879,LISTAS!$H$3:$Q$3,0))*Tabela3[[#This Row],[QUANTIDADE]]</f>
        <v>3</v>
      </c>
      <c r="L8879" s="2" t="str">
        <f>TEXT(Tabela3[[#This Row],[DATA]],"MM")</f>
        <v>06</v>
      </c>
      <c r="M8879" s="2">
        <f>WEEKNUM(Tabela3[[#This Row],[DATA]])</f>
        <v>25</v>
      </c>
      <c r="N8879" s="18">
        <f>YEAR(Tabela3[[#This Row],[DATA]])</f>
        <v>2023</v>
      </c>
    </row>
    <row r="8880" spans="2:14">
      <c r="B8880" s="1">
        <v>45098</v>
      </c>
      <c r="C8880">
        <v>16014</v>
      </c>
      <c r="D8880">
        <f>COUNTIF(C$4:C8880,Tabela3[[#This Row],[COMANDA]])</f>
        <v>1</v>
      </c>
      <c r="E8880" t="s">
        <v>90</v>
      </c>
      <c r="F8880" t="s">
        <v>99</v>
      </c>
      <c r="G8880" t="s">
        <v>8</v>
      </c>
      <c r="H8880" t="s">
        <v>40</v>
      </c>
      <c r="I8880" s="2">
        <v>1</v>
      </c>
      <c r="J8880" t="s">
        <v>11</v>
      </c>
      <c r="K8880" s="21">
        <f>INDEX(LISTAS!$H:$Q,MATCH(BASE!H8880,LISTAS!$G:$G,0),MATCH(BASE!J8880,LISTAS!$H$3:$Q$3,0))*Tabela3[[#This Row],[QUANTIDADE]]</f>
        <v>14</v>
      </c>
      <c r="L8880" s="2" t="str">
        <f>TEXT(Tabela3[[#This Row],[DATA]],"MM")</f>
        <v>06</v>
      </c>
      <c r="M8880" s="2">
        <f>WEEKNUM(Tabela3[[#This Row],[DATA]])</f>
        <v>25</v>
      </c>
      <c r="N8880" s="18">
        <f>YEAR(Tabela3[[#This Row],[DATA]])</f>
        <v>2023</v>
      </c>
    </row>
    <row r="8881" spans="2:14">
      <c r="B8881" s="1">
        <v>45098</v>
      </c>
      <c r="C8881">
        <v>16014</v>
      </c>
      <c r="D8881">
        <f>COUNTIF(C$4:C8881,Tabela3[[#This Row],[COMANDA]])</f>
        <v>2</v>
      </c>
      <c r="E8881" t="s">
        <v>90</v>
      </c>
      <c r="F8881" t="s">
        <v>99</v>
      </c>
      <c r="G8881" t="s">
        <v>9</v>
      </c>
      <c r="H8881" t="s">
        <v>138</v>
      </c>
      <c r="I8881" s="2">
        <v>1</v>
      </c>
      <c r="J8881" t="s">
        <v>11</v>
      </c>
      <c r="K8881" s="21">
        <f>INDEX(LISTAS!$H:$Q,MATCH(BASE!H8881,LISTAS!$G:$G,0),MATCH(BASE!J8881,LISTAS!$H$3:$Q$3,0))*Tabela3[[#This Row],[QUANTIDADE]]</f>
        <v>4</v>
      </c>
      <c r="L8881" s="2" t="str">
        <f>TEXT(Tabela3[[#This Row],[DATA]],"MM")</f>
        <v>06</v>
      </c>
      <c r="M8881" s="2">
        <f>WEEKNUM(Tabela3[[#This Row],[DATA]])</f>
        <v>25</v>
      </c>
      <c r="N8881" s="18">
        <f>YEAR(Tabela3[[#This Row],[DATA]])</f>
        <v>2023</v>
      </c>
    </row>
    <row r="8882" spans="2:14">
      <c r="B8882" s="1">
        <v>45098</v>
      </c>
      <c r="C8882">
        <v>16015</v>
      </c>
      <c r="D8882">
        <f>COUNTIF(C$4:C8882,Tabela3[[#This Row],[COMANDA]])</f>
        <v>1</v>
      </c>
      <c r="E8882" t="s">
        <v>90</v>
      </c>
      <c r="F8882" t="s">
        <v>98</v>
      </c>
      <c r="G8882" t="s">
        <v>8</v>
      </c>
      <c r="H8882" t="s">
        <v>43</v>
      </c>
      <c r="I8882" s="2">
        <v>1</v>
      </c>
      <c r="J8882" t="s">
        <v>11</v>
      </c>
      <c r="K8882" s="21">
        <f>INDEX(LISTAS!$H:$Q,MATCH(BASE!H8882,LISTAS!$G:$G,0),MATCH(BASE!J8882,LISTAS!$H$3:$Q$3,0))*Tabela3[[#This Row],[QUANTIDADE]]</f>
        <v>18</v>
      </c>
      <c r="L8882" s="2" t="str">
        <f>TEXT(Tabela3[[#This Row],[DATA]],"MM")</f>
        <v>06</v>
      </c>
      <c r="M8882" s="2">
        <f>WEEKNUM(Tabela3[[#This Row],[DATA]])</f>
        <v>25</v>
      </c>
      <c r="N8882" s="18">
        <f>YEAR(Tabela3[[#This Row],[DATA]])</f>
        <v>2023</v>
      </c>
    </row>
    <row r="8883" spans="2:14">
      <c r="B8883" s="1">
        <v>45098</v>
      </c>
      <c r="C8883">
        <v>16016</v>
      </c>
      <c r="D8883">
        <f>COUNTIF(C$4:C8883,Tabela3[[#This Row],[COMANDA]])</f>
        <v>1</v>
      </c>
      <c r="E8883" t="s">
        <v>90</v>
      </c>
      <c r="G8883" t="s">
        <v>8</v>
      </c>
      <c r="H8883" t="s">
        <v>42</v>
      </c>
      <c r="I8883" s="2">
        <v>1</v>
      </c>
      <c r="J8883" t="s">
        <v>11</v>
      </c>
      <c r="K8883" s="21">
        <f>INDEX(LISTAS!$H:$Q,MATCH(BASE!H8883,LISTAS!$G:$G,0),MATCH(BASE!J8883,LISTAS!$H$3:$Q$3,0))*Tabela3[[#This Row],[QUANTIDADE]]</f>
        <v>16</v>
      </c>
      <c r="L8883" s="2" t="str">
        <f>TEXT(Tabela3[[#This Row],[DATA]],"MM")</f>
        <v>06</v>
      </c>
      <c r="M8883" s="2">
        <f>WEEKNUM(Tabela3[[#This Row],[DATA]])</f>
        <v>25</v>
      </c>
      <c r="N8883" s="18">
        <f>YEAR(Tabela3[[#This Row],[DATA]])</f>
        <v>2023</v>
      </c>
    </row>
    <row r="8884" spans="2:14">
      <c r="B8884" s="1">
        <v>45098</v>
      </c>
      <c r="C8884">
        <v>16017</v>
      </c>
      <c r="D8884">
        <f>COUNTIF(C$4:C8884,Tabela3[[#This Row],[COMANDA]])</f>
        <v>1</v>
      </c>
      <c r="E8884" t="s">
        <v>90</v>
      </c>
      <c r="F8884" t="s">
        <v>99</v>
      </c>
      <c r="G8884" t="s">
        <v>8</v>
      </c>
      <c r="H8884" t="s">
        <v>47</v>
      </c>
      <c r="I8884" s="2">
        <v>1</v>
      </c>
      <c r="J8884" t="s">
        <v>11</v>
      </c>
      <c r="K8884" s="21">
        <f>INDEX(LISTAS!$H:$Q,MATCH(BASE!H8884,LISTAS!$G:$G,0),MATCH(BASE!J8884,LISTAS!$H$3:$Q$3,0))*Tabela3[[#This Row],[QUANTIDADE]]</f>
        <v>16</v>
      </c>
      <c r="L8884" s="2" t="str">
        <f>TEXT(Tabela3[[#This Row],[DATA]],"MM")</f>
        <v>06</v>
      </c>
      <c r="M8884" s="2">
        <f>WEEKNUM(Tabela3[[#This Row],[DATA]])</f>
        <v>25</v>
      </c>
      <c r="N8884" s="18">
        <f>YEAR(Tabela3[[#This Row],[DATA]])</f>
        <v>2023</v>
      </c>
    </row>
    <row r="8885" spans="2:14">
      <c r="B8885" s="1">
        <v>45098</v>
      </c>
      <c r="C8885">
        <v>16018</v>
      </c>
      <c r="D8885">
        <f>COUNTIF(C$4:C8885,Tabela3[[#This Row],[COMANDA]])</f>
        <v>1</v>
      </c>
      <c r="E8885" t="s">
        <v>1</v>
      </c>
      <c r="F8885" t="s">
        <v>99</v>
      </c>
      <c r="G8885" t="s">
        <v>8</v>
      </c>
      <c r="H8885" t="s">
        <v>43</v>
      </c>
      <c r="I8885" s="2">
        <v>1</v>
      </c>
      <c r="J8885" t="s">
        <v>11</v>
      </c>
      <c r="K8885" s="21">
        <f>INDEX(LISTAS!$H:$Q,MATCH(BASE!H8885,LISTAS!$G:$G,0),MATCH(BASE!J8885,LISTAS!$H$3:$Q$3,0))*Tabela3[[#This Row],[QUANTIDADE]]</f>
        <v>18</v>
      </c>
      <c r="L8885" s="2" t="str">
        <f>TEXT(Tabela3[[#This Row],[DATA]],"MM")</f>
        <v>06</v>
      </c>
      <c r="M8885" s="2">
        <f>WEEKNUM(Tabela3[[#This Row],[DATA]])</f>
        <v>25</v>
      </c>
      <c r="N8885" s="18">
        <f>YEAR(Tabela3[[#This Row],[DATA]])</f>
        <v>2023</v>
      </c>
    </row>
    <row r="8886" spans="2:14">
      <c r="B8886" s="1">
        <v>45098</v>
      </c>
      <c r="C8886">
        <v>16019</v>
      </c>
      <c r="D8886">
        <f>COUNTIF(C$4:C8886,Tabela3[[#This Row],[COMANDA]])</f>
        <v>1</v>
      </c>
      <c r="E8886" t="s">
        <v>90</v>
      </c>
      <c r="F8886" t="s">
        <v>98</v>
      </c>
      <c r="G8886" t="s">
        <v>8</v>
      </c>
      <c r="H8886" t="s">
        <v>47</v>
      </c>
      <c r="I8886" s="2">
        <v>1</v>
      </c>
      <c r="J8886" t="s">
        <v>11</v>
      </c>
      <c r="K8886" s="21">
        <f>INDEX(LISTAS!$H:$Q,MATCH(BASE!H8886,LISTAS!$G:$G,0),MATCH(BASE!J8886,LISTAS!$H$3:$Q$3,0))*Tabela3[[#This Row],[QUANTIDADE]]</f>
        <v>16</v>
      </c>
      <c r="L8886" s="2" t="str">
        <f>TEXT(Tabela3[[#This Row],[DATA]],"MM")</f>
        <v>06</v>
      </c>
      <c r="M8886" s="2">
        <f>WEEKNUM(Tabela3[[#This Row],[DATA]])</f>
        <v>25</v>
      </c>
      <c r="N8886" s="18">
        <f>YEAR(Tabela3[[#This Row],[DATA]])</f>
        <v>2023</v>
      </c>
    </row>
    <row r="8887" spans="2:14">
      <c r="B8887" s="1">
        <v>45098</v>
      </c>
      <c r="C8887">
        <v>16020</v>
      </c>
      <c r="D8887">
        <f>COUNTIF(C$4:C8887,Tabela3[[#This Row],[COMANDA]])</f>
        <v>1</v>
      </c>
      <c r="E8887" t="s">
        <v>90</v>
      </c>
      <c r="F8887" t="s">
        <v>98</v>
      </c>
      <c r="G8887" t="s">
        <v>8</v>
      </c>
      <c r="H8887" t="s">
        <v>206</v>
      </c>
      <c r="I8887" s="2">
        <v>1</v>
      </c>
      <c r="J8887" t="s">
        <v>11</v>
      </c>
      <c r="K8887" s="21">
        <f>INDEX(LISTAS!$H:$Q,MATCH(BASE!H8887,LISTAS!$G:$G,0),MATCH(BASE!J8887,LISTAS!$H$3:$Q$3,0))*Tabela3[[#This Row],[QUANTIDADE]]</f>
        <v>18</v>
      </c>
      <c r="L8887" s="2" t="str">
        <f>TEXT(Tabela3[[#This Row],[DATA]],"MM")</f>
        <v>06</v>
      </c>
      <c r="M8887" s="2">
        <f>WEEKNUM(Tabela3[[#This Row],[DATA]])</f>
        <v>25</v>
      </c>
      <c r="N8887" s="18">
        <f>YEAR(Tabela3[[#This Row],[DATA]])</f>
        <v>2023</v>
      </c>
    </row>
    <row r="8888" spans="2:14">
      <c r="B8888" s="1">
        <v>45098</v>
      </c>
      <c r="C8888">
        <v>16021</v>
      </c>
      <c r="D8888">
        <f>COUNTIF(C$4:C8888,Tabela3[[#This Row],[COMANDA]])</f>
        <v>1</v>
      </c>
      <c r="E8888" t="s">
        <v>90</v>
      </c>
      <c r="F8888" t="s">
        <v>98</v>
      </c>
      <c r="G8888" t="s">
        <v>8</v>
      </c>
      <c r="H8888" t="s">
        <v>202</v>
      </c>
      <c r="I8888" s="2">
        <v>1</v>
      </c>
      <c r="J8888" t="s">
        <v>11</v>
      </c>
      <c r="K8888" s="21">
        <f>INDEX(LISTAS!$H:$Q,MATCH(BASE!H8888,LISTAS!$G:$G,0),MATCH(BASE!J8888,LISTAS!$H$3:$Q$3,0))*Tabela3[[#This Row],[QUANTIDADE]]</f>
        <v>20</v>
      </c>
      <c r="L8888" s="2" t="str">
        <f>TEXT(Tabela3[[#This Row],[DATA]],"MM")</f>
        <v>06</v>
      </c>
      <c r="M8888" s="2">
        <f>WEEKNUM(Tabela3[[#This Row],[DATA]])</f>
        <v>25</v>
      </c>
      <c r="N8888" s="18">
        <f>YEAR(Tabela3[[#This Row],[DATA]])</f>
        <v>2023</v>
      </c>
    </row>
    <row r="8889" spans="2:14">
      <c r="B8889" s="1">
        <v>45098</v>
      </c>
      <c r="C8889">
        <v>16021</v>
      </c>
      <c r="D8889">
        <f>COUNTIF(C$4:C8889,Tabela3[[#This Row],[COMANDA]])</f>
        <v>2</v>
      </c>
      <c r="E8889" t="s">
        <v>90</v>
      </c>
      <c r="F8889" t="s">
        <v>98</v>
      </c>
      <c r="G8889" t="s">
        <v>9</v>
      </c>
      <c r="H8889" t="s">
        <v>132</v>
      </c>
      <c r="I8889" s="2">
        <v>1</v>
      </c>
      <c r="J8889" t="s">
        <v>11</v>
      </c>
      <c r="K8889" s="21">
        <f>INDEX(LISTAS!$H:$Q,MATCH(BASE!H8889,LISTAS!$G:$G,0),MATCH(BASE!J8889,LISTAS!$H$3:$Q$3,0))*Tabela3[[#This Row],[QUANTIDADE]]</f>
        <v>3</v>
      </c>
      <c r="L8889" s="2" t="str">
        <f>TEXT(Tabela3[[#This Row],[DATA]],"MM")</f>
        <v>06</v>
      </c>
      <c r="M8889" s="2">
        <f>WEEKNUM(Tabela3[[#This Row],[DATA]])</f>
        <v>25</v>
      </c>
      <c r="N8889" s="18">
        <f>YEAR(Tabela3[[#This Row],[DATA]])</f>
        <v>2023</v>
      </c>
    </row>
    <row r="8890" spans="2:14">
      <c r="B8890" s="1">
        <v>45098</v>
      </c>
      <c r="C8890">
        <v>16022</v>
      </c>
      <c r="D8890">
        <f>COUNTIF(C$4:C8890,Tabela3[[#This Row],[COMANDA]])</f>
        <v>1</v>
      </c>
      <c r="E8890" t="s">
        <v>90</v>
      </c>
      <c r="F8890" t="s">
        <v>375</v>
      </c>
      <c r="G8890" t="s">
        <v>8</v>
      </c>
      <c r="H8890" t="s">
        <v>202</v>
      </c>
      <c r="I8890" s="2">
        <v>1</v>
      </c>
      <c r="J8890" t="s">
        <v>12</v>
      </c>
      <c r="K8890" s="21">
        <f>INDEX(LISTAS!$H:$Q,MATCH(BASE!H8890,LISTAS!$G:$G,0),MATCH(BASE!J8890,LISTAS!$H$3:$Q$3,0))*Tabela3[[#This Row],[QUANTIDADE]]</f>
        <v>18</v>
      </c>
      <c r="L8890" s="2" t="str">
        <f>TEXT(Tabela3[[#This Row],[DATA]],"MM")</f>
        <v>06</v>
      </c>
      <c r="M8890" s="2">
        <f>WEEKNUM(Tabela3[[#This Row],[DATA]])</f>
        <v>25</v>
      </c>
      <c r="N8890" s="18">
        <f>YEAR(Tabela3[[#This Row],[DATA]])</f>
        <v>2023</v>
      </c>
    </row>
    <row r="8891" spans="2:14">
      <c r="B8891" s="1">
        <v>45098</v>
      </c>
      <c r="C8891">
        <v>16023</v>
      </c>
      <c r="D8891">
        <f>COUNTIF(C$4:C8891,Tabela3[[#This Row],[COMANDA]])</f>
        <v>1</v>
      </c>
      <c r="E8891" t="s">
        <v>90</v>
      </c>
      <c r="G8891" t="s">
        <v>8</v>
      </c>
      <c r="H8891" t="s">
        <v>204</v>
      </c>
      <c r="I8891" s="2">
        <v>1</v>
      </c>
      <c r="J8891" t="s">
        <v>11</v>
      </c>
      <c r="K8891" s="21">
        <f>INDEX(LISTAS!$H:$Q,MATCH(BASE!H8891,LISTAS!$G:$G,0),MATCH(BASE!J8891,LISTAS!$H$3:$Q$3,0))*Tabela3[[#This Row],[QUANTIDADE]]</f>
        <v>18</v>
      </c>
      <c r="L8891" s="2" t="str">
        <f>TEXT(Tabela3[[#This Row],[DATA]],"MM")</f>
        <v>06</v>
      </c>
      <c r="M8891" s="2">
        <f>WEEKNUM(Tabela3[[#This Row],[DATA]])</f>
        <v>25</v>
      </c>
      <c r="N8891" s="18">
        <f>YEAR(Tabela3[[#This Row],[DATA]])</f>
        <v>2023</v>
      </c>
    </row>
    <row r="8892" spans="2:14">
      <c r="B8892" s="1">
        <v>45098</v>
      </c>
      <c r="C8892">
        <v>16023</v>
      </c>
      <c r="D8892">
        <f>COUNTIF(C$4:C8892,Tabela3[[#This Row],[COMANDA]])</f>
        <v>2</v>
      </c>
      <c r="E8892" t="s">
        <v>89</v>
      </c>
      <c r="G8892" t="s">
        <v>8</v>
      </c>
      <c r="H8892" t="s">
        <v>204</v>
      </c>
      <c r="I8892" s="2">
        <v>1</v>
      </c>
      <c r="J8892" t="s">
        <v>11</v>
      </c>
      <c r="K8892" s="21">
        <f>INDEX(LISTAS!$H:$Q,MATCH(BASE!H8892,LISTAS!$G:$G,0),MATCH(BASE!J8892,LISTAS!$H$3:$Q$3,0))*Tabela3[[#This Row],[QUANTIDADE]]</f>
        <v>18</v>
      </c>
      <c r="L8892" s="2" t="str">
        <f>TEXT(Tabela3[[#This Row],[DATA]],"MM")</f>
        <v>06</v>
      </c>
      <c r="M8892" s="2">
        <f>WEEKNUM(Tabela3[[#This Row],[DATA]])</f>
        <v>25</v>
      </c>
      <c r="N8892" s="18">
        <f>YEAR(Tabela3[[#This Row],[DATA]])</f>
        <v>2023</v>
      </c>
    </row>
    <row r="8893" spans="2:14">
      <c r="B8893" s="1">
        <v>45098</v>
      </c>
      <c r="C8893">
        <v>16023</v>
      </c>
      <c r="D8893">
        <f>COUNTIF(C$4:C8893,Tabela3[[#This Row],[COMANDA]])</f>
        <v>3</v>
      </c>
      <c r="E8893" t="s">
        <v>90</v>
      </c>
      <c r="G8893" t="s">
        <v>8</v>
      </c>
      <c r="H8893" t="s">
        <v>43</v>
      </c>
      <c r="I8893" s="2">
        <v>1</v>
      </c>
      <c r="J8893" t="s">
        <v>11</v>
      </c>
      <c r="K8893" s="21">
        <f>INDEX(LISTAS!$H:$Q,MATCH(BASE!H8893,LISTAS!$G:$G,0),MATCH(BASE!J8893,LISTAS!$H$3:$Q$3,0))*Tabela3[[#This Row],[QUANTIDADE]]</f>
        <v>18</v>
      </c>
      <c r="L8893" s="2" t="str">
        <f>TEXT(Tabela3[[#This Row],[DATA]],"MM")</f>
        <v>06</v>
      </c>
      <c r="M8893" s="2">
        <f>WEEKNUM(Tabela3[[#This Row],[DATA]])</f>
        <v>25</v>
      </c>
      <c r="N8893" s="18">
        <f>YEAR(Tabela3[[#This Row],[DATA]])</f>
        <v>2023</v>
      </c>
    </row>
    <row r="8894" spans="2:14">
      <c r="B8894" s="1">
        <v>45098</v>
      </c>
      <c r="C8894">
        <v>16025</v>
      </c>
      <c r="D8894">
        <f>COUNTIF(C$4:C8894,Tabela3[[#This Row],[COMANDA]])</f>
        <v>1</v>
      </c>
      <c r="E8894" t="s">
        <v>90</v>
      </c>
      <c r="F8894" t="s">
        <v>100</v>
      </c>
      <c r="G8894" t="s">
        <v>8</v>
      </c>
      <c r="H8894" t="s">
        <v>42</v>
      </c>
      <c r="I8894" s="2">
        <v>1</v>
      </c>
      <c r="J8894" t="s">
        <v>11</v>
      </c>
      <c r="K8894" s="21">
        <f>INDEX(LISTAS!$H:$Q,MATCH(BASE!H8894,LISTAS!$G:$G,0),MATCH(BASE!J8894,LISTAS!$H$3:$Q$3,0))*Tabela3[[#This Row],[QUANTIDADE]]</f>
        <v>16</v>
      </c>
      <c r="L8894" s="2" t="str">
        <f>TEXT(Tabela3[[#This Row],[DATA]],"MM")</f>
        <v>06</v>
      </c>
      <c r="M8894" s="2">
        <f>WEEKNUM(Tabela3[[#This Row],[DATA]])</f>
        <v>25</v>
      </c>
      <c r="N8894" s="18">
        <f>YEAR(Tabela3[[#This Row],[DATA]])</f>
        <v>2023</v>
      </c>
    </row>
    <row r="8895" spans="2:14">
      <c r="B8895" s="1">
        <v>45098</v>
      </c>
      <c r="C8895">
        <v>16024</v>
      </c>
      <c r="D8895">
        <f>COUNTIF(C$4:C8895,Tabela3[[#This Row],[COMANDA]])</f>
        <v>1</v>
      </c>
      <c r="E8895" t="s">
        <v>90</v>
      </c>
      <c r="F8895" t="s">
        <v>99</v>
      </c>
      <c r="G8895" t="s">
        <v>8</v>
      </c>
      <c r="H8895" t="s">
        <v>205</v>
      </c>
      <c r="I8895" s="2">
        <v>1</v>
      </c>
      <c r="J8895" t="s">
        <v>11</v>
      </c>
      <c r="K8895" s="21">
        <f>INDEX(LISTAS!$H:$Q,MATCH(BASE!H8895,LISTAS!$G:$G,0),MATCH(BASE!J8895,LISTAS!$H$3:$Q$3,0))*Tabela3[[#This Row],[QUANTIDADE]]</f>
        <v>22</v>
      </c>
      <c r="L8895" s="2" t="str">
        <f>TEXT(Tabela3[[#This Row],[DATA]],"MM")</f>
        <v>06</v>
      </c>
      <c r="M8895" s="2">
        <f>WEEKNUM(Tabela3[[#This Row],[DATA]])</f>
        <v>25</v>
      </c>
      <c r="N8895" s="18">
        <f>YEAR(Tabela3[[#This Row],[DATA]])</f>
        <v>2023</v>
      </c>
    </row>
    <row r="8896" spans="2:14">
      <c r="B8896" s="1">
        <v>45098</v>
      </c>
      <c r="C8896">
        <v>16026</v>
      </c>
      <c r="D8896">
        <f>COUNTIF(C$4:C8896,Tabela3[[#This Row],[COMANDA]])</f>
        <v>1</v>
      </c>
      <c r="E8896" t="s">
        <v>90</v>
      </c>
      <c r="F8896" t="s">
        <v>100</v>
      </c>
      <c r="G8896" t="s">
        <v>8</v>
      </c>
      <c r="H8896" t="s">
        <v>202</v>
      </c>
      <c r="I8896" s="2">
        <v>1</v>
      </c>
      <c r="J8896" t="s">
        <v>11</v>
      </c>
      <c r="K8896" s="21">
        <f>INDEX(LISTAS!$H:$Q,MATCH(BASE!H8896,LISTAS!$G:$G,0),MATCH(BASE!J8896,LISTAS!$H$3:$Q$3,0))*Tabela3[[#This Row],[QUANTIDADE]]</f>
        <v>20</v>
      </c>
      <c r="L8896" s="2" t="str">
        <f>TEXT(Tabela3[[#This Row],[DATA]],"MM")</f>
        <v>06</v>
      </c>
      <c r="M8896" s="2">
        <f>WEEKNUM(Tabela3[[#This Row],[DATA]])</f>
        <v>25</v>
      </c>
      <c r="N8896" s="18">
        <f>YEAR(Tabela3[[#This Row],[DATA]])</f>
        <v>2023</v>
      </c>
    </row>
    <row r="8897" spans="2:14">
      <c r="B8897" s="1">
        <v>45098</v>
      </c>
      <c r="C8897">
        <v>16027</v>
      </c>
      <c r="D8897">
        <f>COUNTIF(C$4:C8897,Tabela3[[#This Row],[COMANDA]])</f>
        <v>1</v>
      </c>
      <c r="E8897" t="s">
        <v>90</v>
      </c>
      <c r="F8897" t="s">
        <v>99</v>
      </c>
      <c r="G8897" t="s">
        <v>8</v>
      </c>
      <c r="H8897" t="s">
        <v>204</v>
      </c>
      <c r="I8897" s="2">
        <v>1</v>
      </c>
      <c r="J8897" t="s">
        <v>11</v>
      </c>
      <c r="K8897" s="21">
        <f>INDEX(LISTAS!$H:$Q,MATCH(BASE!H8897,LISTAS!$G:$G,0),MATCH(BASE!J8897,LISTAS!$H$3:$Q$3,0))*Tabela3[[#This Row],[QUANTIDADE]]</f>
        <v>18</v>
      </c>
      <c r="L8897" s="2" t="str">
        <f>TEXT(Tabela3[[#This Row],[DATA]],"MM")</f>
        <v>06</v>
      </c>
      <c r="M8897" s="2">
        <f>WEEKNUM(Tabela3[[#This Row],[DATA]])</f>
        <v>25</v>
      </c>
      <c r="N8897" s="18">
        <f>YEAR(Tabela3[[#This Row],[DATA]])</f>
        <v>2023</v>
      </c>
    </row>
    <row r="8898" spans="2:14">
      <c r="B8898" s="1">
        <v>45098</v>
      </c>
      <c r="C8898">
        <v>16027</v>
      </c>
      <c r="D8898">
        <f>COUNTIF(C$4:C8898,Tabela3[[#This Row],[COMANDA]])</f>
        <v>2</v>
      </c>
      <c r="E8898" t="s">
        <v>90</v>
      </c>
      <c r="F8898" t="s">
        <v>99</v>
      </c>
      <c r="G8898" t="s">
        <v>9</v>
      </c>
      <c r="H8898" t="s">
        <v>208</v>
      </c>
      <c r="I8898" s="2">
        <v>1</v>
      </c>
      <c r="J8898" t="s">
        <v>11</v>
      </c>
      <c r="K8898" s="21">
        <f>INDEX(LISTAS!$H:$Q,MATCH(BASE!H8898,LISTAS!$G:$G,0),MATCH(BASE!J8898,LISTAS!$H$3:$Q$3,0))*Tabela3[[#This Row],[QUANTIDADE]]</f>
        <v>4</v>
      </c>
      <c r="L8898" s="2" t="str">
        <f>TEXT(Tabela3[[#This Row],[DATA]],"MM")</f>
        <v>06</v>
      </c>
      <c r="M8898" s="2">
        <f>WEEKNUM(Tabela3[[#This Row],[DATA]])</f>
        <v>25</v>
      </c>
      <c r="N8898" s="18">
        <f>YEAR(Tabela3[[#This Row],[DATA]])</f>
        <v>2023</v>
      </c>
    </row>
    <row r="8899" spans="2:14">
      <c r="B8899" s="1">
        <v>45098</v>
      </c>
      <c r="C8899">
        <v>16028</v>
      </c>
      <c r="D8899">
        <f>COUNTIF(C$4:C8899,Tabela3[[#This Row],[COMANDA]])</f>
        <v>1</v>
      </c>
      <c r="E8899" t="s">
        <v>90</v>
      </c>
      <c r="F8899" t="s">
        <v>98</v>
      </c>
      <c r="G8899" t="s">
        <v>8</v>
      </c>
      <c r="H8899" t="s">
        <v>204</v>
      </c>
      <c r="I8899" s="2">
        <v>1</v>
      </c>
      <c r="J8899" t="s">
        <v>11</v>
      </c>
      <c r="K8899" s="21">
        <f>INDEX(LISTAS!$H:$Q,MATCH(BASE!H8899,LISTAS!$G:$G,0),MATCH(BASE!J8899,LISTAS!$H$3:$Q$3,0))*Tabela3[[#This Row],[QUANTIDADE]]</f>
        <v>18</v>
      </c>
      <c r="L8899" s="2" t="str">
        <f>TEXT(Tabela3[[#This Row],[DATA]],"MM")</f>
        <v>06</v>
      </c>
      <c r="M8899" s="2">
        <f>WEEKNUM(Tabela3[[#This Row],[DATA]])</f>
        <v>25</v>
      </c>
      <c r="N8899" s="18">
        <f>YEAR(Tabela3[[#This Row],[DATA]])</f>
        <v>2023</v>
      </c>
    </row>
    <row r="8900" spans="2:14">
      <c r="B8900" s="1">
        <v>45098</v>
      </c>
      <c r="C8900">
        <v>16029</v>
      </c>
      <c r="D8900">
        <f>COUNTIF(C$4:C8900,Tabela3[[#This Row],[COMANDA]])</f>
        <v>1</v>
      </c>
      <c r="E8900" t="s">
        <v>90</v>
      </c>
      <c r="F8900" t="s">
        <v>99</v>
      </c>
      <c r="G8900" t="s">
        <v>8</v>
      </c>
      <c r="H8900" t="s">
        <v>42</v>
      </c>
      <c r="I8900" s="2">
        <v>2</v>
      </c>
      <c r="J8900" t="s">
        <v>11</v>
      </c>
      <c r="K8900" s="21">
        <f>INDEX(LISTAS!$H:$Q,MATCH(BASE!H8900,LISTAS!$G:$G,0),MATCH(BASE!J8900,LISTAS!$H$3:$Q$3,0))*Tabela3[[#This Row],[QUANTIDADE]]</f>
        <v>32</v>
      </c>
      <c r="L8900" s="2" t="str">
        <f>TEXT(Tabela3[[#This Row],[DATA]],"MM")</f>
        <v>06</v>
      </c>
      <c r="M8900" s="2">
        <f>WEEKNUM(Tabela3[[#This Row],[DATA]])</f>
        <v>25</v>
      </c>
      <c r="N8900" s="18">
        <f>YEAR(Tabela3[[#This Row],[DATA]])</f>
        <v>2023</v>
      </c>
    </row>
    <row r="8901" spans="2:14">
      <c r="B8901" s="1">
        <v>45098</v>
      </c>
      <c r="C8901">
        <v>16029</v>
      </c>
      <c r="D8901">
        <f>COUNTIF(C$4:C8901,Tabela3[[#This Row],[COMANDA]])</f>
        <v>2</v>
      </c>
      <c r="E8901" t="s">
        <v>90</v>
      </c>
      <c r="F8901" t="s">
        <v>99</v>
      </c>
      <c r="G8901" t="s">
        <v>9</v>
      </c>
      <c r="H8901" t="s">
        <v>138</v>
      </c>
      <c r="I8901" s="2">
        <v>1</v>
      </c>
      <c r="J8901" t="s">
        <v>11</v>
      </c>
      <c r="K8901" s="21">
        <f>INDEX(LISTAS!$H:$Q,MATCH(BASE!H8901,LISTAS!$G:$G,0),MATCH(BASE!J8901,LISTAS!$H$3:$Q$3,0))*Tabela3[[#This Row],[QUANTIDADE]]</f>
        <v>4</v>
      </c>
      <c r="L8901" s="2" t="str">
        <f>TEXT(Tabela3[[#This Row],[DATA]],"MM")</f>
        <v>06</v>
      </c>
      <c r="M8901" s="2">
        <f>WEEKNUM(Tabela3[[#This Row],[DATA]])</f>
        <v>25</v>
      </c>
      <c r="N8901" s="18">
        <f>YEAR(Tabela3[[#This Row],[DATA]])</f>
        <v>2023</v>
      </c>
    </row>
    <row r="8902" spans="2:14">
      <c r="B8902" s="1">
        <v>45098</v>
      </c>
      <c r="C8902">
        <v>16030</v>
      </c>
      <c r="D8902">
        <f>COUNTIF(C$4:C8902,Tabela3[[#This Row],[COMANDA]])</f>
        <v>1</v>
      </c>
      <c r="E8902" t="s">
        <v>90</v>
      </c>
      <c r="F8902" t="s">
        <v>99</v>
      </c>
      <c r="G8902" t="s">
        <v>8</v>
      </c>
      <c r="H8902" t="s">
        <v>47</v>
      </c>
      <c r="I8902" s="2">
        <v>1</v>
      </c>
      <c r="J8902" t="s">
        <v>11</v>
      </c>
      <c r="K8902" s="21">
        <f>INDEX(LISTAS!$H:$Q,MATCH(BASE!H8902,LISTAS!$G:$G,0),MATCH(BASE!J8902,LISTAS!$H$3:$Q$3,0))*Tabela3[[#This Row],[QUANTIDADE]]</f>
        <v>16</v>
      </c>
      <c r="L8902" s="2" t="str">
        <f>TEXT(Tabela3[[#This Row],[DATA]],"MM")</f>
        <v>06</v>
      </c>
      <c r="M8902" s="2">
        <f>WEEKNUM(Tabela3[[#This Row],[DATA]])</f>
        <v>25</v>
      </c>
      <c r="N8902" s="18">
        <f>YEAR(Tabela3[[#This Row],[DATA]])</f>
        <v>2023</v>
      </c>
    </row>
    <row r="8903" spans="2:14">
      <c r="B8903" s="1">
        <v>45098</v>
      </c>
      <c r="C8903">
        <v>16031</v>
      </c>
      <c r="D8903">
        <f>COUNTIF(C$4:C8903,Tabela3[[#This Row],[COMANDA]])</f>
        <v>1</v>
      </c>
      <c r="E8903" t="s">
        <v>89</v>
      </c>
      <c r="F8903" t="s">
        <v>99</v>
      </c>
      <c r="G8903" t="s">
        <v>8</v>
      </c>
      <c r="H8903" t="s">
        <v>40</v>
      </c>
      <c r="I8903" s="2">
        <v>3</v>
      </c>
      <c r="J8903" t="s">
        <v>11</v>
      </c>
      <c r="K8903" s="21">
        <f>INDEX(LISTAS!$H:$Q,MATCH(BASE!H8903,LISTAS!$G:$G,0),MATCH(BASE!J8903,LISTAS!$H$3:$Q$3,0))*Tabela3[[#This Row],[QUANTIDADE]]</f>
        <v>42</v>
      </c>
      <c r="L8903" s="2" t="str">
        <f>TEXT(Tabela3[[#This Row],[DATA]],"MM")</f>
        <v>06</v>
      </c>
      <c r="M8903" s="2">
        <f>WEEKNUM(Tabela3[[#This Row],[DATA]])</f>
        <v>25</v>
      </c>
      <c r="N8903" s="18">
        <f>YEAR(Tabela3[[#This Row],[DATA]])</f>
        <v>2023</v>
      </c>
    </row>
    <row r="8904" spans="2:14">
      <c r="B8904" s="1">
        <v>45098</v>
      </c>
      <c r="C8904">
        <v>16032</v>
      </c>
      <c r="D8904">
        <f>COUNTIF(C$4:C8904,Tabela3[[#This Row],[COMANDA]])</f>
        <v>1</v>
      </c>
      <c r="E8904" t="s">
        <v>90</v>
      </c>
      <c r="F8904" t="s">
        <v>98</v>
      </c>
      <c r="G8904" t="s">
        <v>8</v>
      </c>
      <c r="H8904" t="s">
        <v>204</v>
      </c>
      <c r="I8904" s="2">
        <v>1</v>
      </c>
      <c r="J8904" t="s">
        <v>11</v>
      </c>
      <c r="K8904" s="21">
        <f>INDEX(LISTAS!$H:$Q,MATCH(BASE!H8904,LISTAS!$G:$G,0),MATCH(BASE!J8904,LISTAS!$H$3:$Q$3,0))*Tabela3[[#This Row],[QUANTIDADE]]</f>
        <v>18</v>
      </c>
      <c r="L8904" s="2" t="str">
        <f>TEXT(Tabela3[[#This Row],[DATA]],"MM")</f>
        <v>06</v>
      </c>
      <c r="M8904" s="2">
        <f>WEEKNUM(Tabela3[[#This Row],[DATA]])</f>
        <v>25</v>
      </c>
      <c r="N8904" s="18">
        <f>YEAR(Tabela3[[#This Row],[DATA]])</f>
        <v>2023</v>
      </c>
    </row>
    <row r="8905" spans="2:14">
      <c r="B8905" s="1">
        <v>45098</v>
      </c>
      <c r="C8905">
        <v>16034</v>
      </c>
      <c r="D8905">
        <f>COUNTIF(C$4:C8905,Tabela3[[#This Row],[COMANDA]])</f>
        <v>1</v>
      </c>
      <c r="E8905" t="s">
        <v>90</v>
      </c>
      <c r="F8905" t="s">
        <v>98</v>
      </c>
      <c r="G8905" t="s">
        <v>8</v>
      </c>
      <c r="H8905" t="s">
        <v>42</v>
      </c>
      <c r="I8905" s="2">
        <v>1</v>
      </c>
      <c r="J8905" t="s">
        <v>11</v>
      </c>
      <c r="K8905" s="21">
        <f>INDEX(LISTAS!$H:$Q,MATCH(BASE!H8905,LISTAS!$G:$G,0),MATCH(BASE!J8905,LISTAS!$H$3:$Q$3,0))*Tabela3[[#This Row],[QUANTIDADE]]</f>
        <v>16</v>
      </c>
      <c r="L8905" s="2" t="str">
        <f>TEXT(Tabela3[[#This Row],[DATA]],"MM")</f>
        <v>06</v>
      </c>
      <c r="M8905" s="2">
        <f>WEEKNUM(Tabela3[[#This Row],[DATA]])</f>
        <v>25</v>
      </c>
      <c r="N8905" s="18">
        <f>YEAR(Tabela3[[#This Row],[DATA]])</f>
        <v>2023</v>
      </c>
    </row>
    <row r="8906" spans="2:14">
      <c r="B8906" s="1">
        <v>45098</v>
      </c>
      <c r="C8906">
        <v>16034</v>
      </c>
      <c r="D8906">
        <f>COUNTIF(C$4:C8906,Tabela3[[#This Row],[COMANDA]])</f>
        <v>2</v>
      </c>
      <c r="E8906" t="s">
        <v>90</v>
      </c>
      <c r="F8906" t="s">
        <v>98</v>
      </c>
      <c r="G8906" t="s">
        <v>10</v>
      </c>
      <c r="H8906" t="s">
        <v>477</v>
      </c>
      <c r="I8906" s="2">
        <v>1</v>
      </c>
      <c r="J8906" t="s">
        <v>11</v>
      </c>
      <c r="K8906" s="21">
        <f>INDEX(LISTAS!$H:$Q,MATCH(BASE!H8906,LISTAS!$G:$G,0),MATCH(BASE!J8906,LISTAS!$H$3:$Q$3,0))*Tabela3[[#This Row],[QUANTIDADE]]</f>
        <v>3</v>
      </c>
      <c r="L8906" s="2" t="str">
        <f>TEXT(Tabela3[[#This Row],[DATA]],"MM")</f>
        <v>06</v>
      </c>
      <c r="M8906" s="2">
        <f>WEEKNUM(Tabela3[[#This Row],[DATA]])</f>
        <v>25</v>
      </c>
      <c r="N8906" s="18">
        <f>YEAR(Tabela3[[#This Row],[DATA]])</f>
        <v>2023</v>
      </c>
    </row>
    <row r="8907" spans="2:14">
      <c r="B8907" s="1">
        <v>45098</v>
      </c>
      <c r="C8907">
        <v>16033</v>
      </c>
      <c r="D8907">
        <f>COUNTIF(C$4:C8907,Tabela3[[#This Row],[COMANDA]])</f>
        <v>1</v>
      </c>
      <c r="E8907" t="s">
        <v>90</v>
      </c>
      <c r="F8907" t="s">
        <v>98</v>
      </c>
      <c r="G8907" t="s">
        <v>8</v>
      </c>
      <c r="H8907" t="s">
        <v>84</v>
      </c>
      <c r="I8907" s="2">
        <v>1</v>
      </c>
      <c r="J8907" t="s">
        <v>11</v>
      </c>
      <c r="K8907" s="21">
        <f>INDEX(LISTAS!$H:$Q,MATCH(BASE!H8907,LISTAS!$G:$G,0),MATCH(BASE!J8907,LISTAS!$H$3:$Q$3,0))*Tabela3[[#This Row],[QUANTIDADE]]</f>
        <v>16</v>
      </c>
      <c r="L8907" s="2" t="str">
        <f>TEXT(Tabela3[[#This Row],[DATA]],"MM")</f>
        <v>06</v>
      </c>
      <c r="M8907" s="2">
        <f>WEEKNUM(Tabela3[[#This Row],[DATA]])</f>
        <v>25</v>
      </c>
      <c r="N8907" s="18">
        <f>YEAR(Tabela3[[#This Row],[DATA]])</f>
        <v>2023</v>
      </c>
    </row>
    <row r="8908" spans="2:14">
      <c r="B8908" s="1">
        <v>45098</v>
      </c>
      <c r="C8908">
        <v>16033</v>
      </c>
      <c r="D8908">
        <f>COUNTIF(C$4:C8908,Tabela3[[#This Row],[COMANDA]])</f>
        <v>2</v>
      </c>
      <c r="E8908" t="s">
        <v>90</v>
      </c>
      <c r="F8908" t="s">
        <v>98</v>
      </c>
      <c r="G8908" t="s">
        <v>9</v>
      </c>
      <c r="H8908" t="s">
        <v>154</v>
      </c>
      <c r="I8908" s="2">
        <v>1</v>
      </c>
      <c r="J8908" t="s">
        <v>11</v>
      </c>
      <c r="K8908" s="21">
        <f>INDEX(LISTAS!$H:$Q,MATCH(BASE!H8908,LISTAS!$G:$G,0),MATCH(BASE!J8908,LISTAS!$H$3:$Q$3,0))*Tabela3[[#This Row],[QUANTIDADE]]</f>
        <v>6</v>
      </c>
      <c r="L8908" s="2" t="str">
        <f>TEXT(Tabela3[[#This Row],[DATA]],"MM")</f>
        <v>06</v>
      </c>
      <c r="M8908" s="2">
        <f>WEEKNUM(Tabela3[[#This Row],[DATA]])</f>
        <v>25</v>
      </c>
      <c r="N8908" s="18">
        <f>YEAR(Tabela3[[#This Row],[DATA]])</f>
        <v>2023</v>
      </c>
    </row>
    <row r="8909" spans="2:14">
      <c r="B8909" s="1">
        <v>45098</v>
      </c>
      <c r="C8909">
        <v>16035</v>
      </c>
      <c r="D8909">
        <f>COUNTIF(C$4:C8909,Tabela3[[#This Row],[COMANDA]])</f>
        <v>1</v>
      </c>
      <c r="E8909" t="s">
        <v>90</v>
      </c>
      <c r="F8909" t="s">
        <v>99</v>
      </c>
      <c r="G8909" t="s">
        <v>8</v>
      </c>
      <c r="H8909" t="s">
        <v>202</v>
      </c>
      <c r="I8909" s="2">
        <v>1</v>
      </c>
      <c r="J8909" t="s">
        <v>11</v>
      </c>
      <c r="K8909" s="21">
        <f>INDEX(LISTAS!$H:$Q,MATCH(BASE!H8909,LISTAS!$G:$G,0),MATCH(BASE!J8909,LISTAS!$H$3:$Q$3,0))*Tabela3[[#This Row],[QUANTIDADE]]</f>
        <v>20</v>
      </c>
      <c r="L8909" s="2" t="str">
        <f>TEXT(Tabela3[[#This Row],[DATA]],"MM")</f>
        <v>06</v>
      </c>
      <c r="M8909" s="2">
        <f>WEEKNUM(Tabela3[[#This Row],[DATA]])</f>
        <v>25</v>
      </c>
      <c r="N8909" s="18">
        <f>YEAR(Tabela3[[#This Row],[DATA]])</f>
        <v>2023</v>
      </c>
    </row>
    <row r="8910" spans="2:14">
      <c r="B8910" s="1">
        <v>45098</v>
      </c>
      <c r="C8910">
        <v>16035</v>
      </c>
      <c r="D8910">
        <f>COUNTIF(C$4:C8910,Tabela3[[#This Row],[COMANDA]])</f>
        <v>2</v>
      </c>
      <c r="E8910" t="s">
        <v>90</v>
      </c>
      <c r="F8910" t="s">
        <v>99</v>
      </c>
      <c r="G8910" t="s">
        <v>9</v>
      </c>
      <c r="H8910" t="s">
        <v>138</v>
      </c>
      <c r="I8910" s="2">
        <v>1</v>
      </c>
      <c r="J8910" t="s">
        <v>11</v>
      </c>
      <c r="K8910" s="21">
        <f>INDEX(LISTAS!$H:$Q,MATCH(BASE!H8910,LISTAS!$G:$G,0),MATCH(BASE!J8910,LISTAS!$H$3:$Q$3,0))*Tabela3[[#This Row],[QUANTIDADE]]</f>
        <v>4</v>
      </c>
      <c r="L8910" s="2" t="str">
        <f>TEXT(Tabela3[[#This Row],[DATA]],"MM")</f>
        <v>06</v>
      </c>
      <c r="M8910" s="2">
        <f>WEEKNUM(Tabela3[[#This Row],[DATA]])</f>
        <v>25</v>
      </c>
      <c r="N8910" s="18">
        <f>YEAR(Tabela3[[#This Row],[DATA]])</f>
        <v>2023</v>
      </c>
    </row>
    <row r="8911" spans="2:14">
      <c r="B8911" s="1">
        <v>45098</v>
      </c>
      <c r="C8911">
        <v>16035</v>
      </c>
      <c r="D8911">
        <f>COUNTIF(C$4:C8911,Tabela3[[#This Row],[COMANDA]])</f>
        <v>3</v>
      </c>
      <c r="E8911" t="s">
        <v>90</v>
      </c>
      <c r="F8911" t="s">
        <v>99</v>
      </c>
      <c r="G8911" t="s">
        <v>10</v>
      </c>
      <c r="H8911" t="s">
        <v>108</v>
      </c>
      <c r="I8911" s="2">
        <v>2</v>
      </c>
      <c r="J8911" t="s">
        <v>11</v>
      </c>
      <c r="K8911" s="21">
        <f>INDEX(LISTAS!$H:$Q,MATCH(BASE!H8911,LISTAS!$G:$G,0),MATCH(BASE!J8911,LISTAS!$H$3:$Q$3,0))*Tabela3[[#This Row],[QUANTIDADE]]</f>
        <v>5</v>
      </c>
      <c r="L8911" s="2" t="str">
        <f>TEXT(Tabela3[[#This Row],[DATA]],"MM")</f>
        <v>06</v>
      </c>
      <c r="M8911" s="2">
        <f>WEEKNUM(Tabela3[[#This Row],[DATA]])</f>
        <v>25</v>
      </c>
      <c r="N8911" s="18">
        <f>YEAR(Tabela3[[#This Row],[DATA]])</f>
        <v>2023</v>
      </c>
    </row>
    <row r="8912" spans="2:14">
      <c r="B8912" s="1">
        <v>45098</v>
      </c>
      <c r="C8912">
        <v>16036</v>
      </c>
      <c r="D8912">
        <f>COUNTIF(C$4:C8912,Tabela3[[#This Row],[COMANDA]])</f>
        <v>1</v>
      </c>
      <c r="E8912" t="s">
        <v>90</v>
      </c>
      <c r="F8912" t="s">
        <v>99</v>
      </c>
      <c r="G8912" t="s">
        <v>8</v>
      </c>
      <c r="H8912" t="s">
        <v>211</v>
      </c>
      <c r="I8912" s="2">
        <v>1</v>
      </c>
      <c r="J8912" t="s">
        <v>11</v>
      </c>
      <c r="K8912" s="21">
        <f>INDEX(LISTAS!$H:$Q,MATCH(BASE!H8912,LISTAS!$G:$G,0),MATCH(BASE!J8912,LISTAS!$H$3:$Q$3,0))*Tabela3[[#This Row],[QUANTIDADE]]</f>
        <v>20</v>
      </c>
      <c r="L8912" s="2" t="str">
        <f>TEXT(Tabela3[[#This Row],[DATA]],"MM")</f>
        <v>06</v>
      </c>
      <c r="M8912" s="2">
        <f>WEEKNUM(Tabela3[[#This Row],[DATA]])</f>
        <v>25</v>
      </c>
      <c r="N8912" s="18">
        <f>YEAR(Tabela3[[#This Row],[DATA]])</f>
        <v>2023</v>
      </c>
    </row>
    <row r="8913" spans="2:14">
      <c r="B8913" s="1">
        <v>45098</v>
      </c>
      <c r="C8913">
        <v>16037</v>
      </c>
      <c r="D8913">
        <f>COUNTIF(C$4:C8913,Tabela3[[#This Row],[COMANDA]])</f>
        <v>1</v>
      </c>
      <c r="E8913" t="s">
        <v>90</v>
      </c>
      <c r="F8913" t="s">
        <v>375</v>
      </c>
      <c r="G8913" t="s">
        <v>8</v>
      </c>
      <c r="H8913" t="s">
        <v>211</v>
      </c>
      <c r="I8913" s="2">
        <v>1</v>
      </c>
      <c r="J8913" t="s">
        <v>12</v>
      </c>
      <c r="K8913" s="21">
        <f>INDEX(LISTAS!$H:$Q,MATCH(BASE!H8913,LISTAS!$G:$G,0),MATCH(BASE!J8913,LISTAS!$H$3:$Q$3,0))*Tabela3[[#This Row],[QUANTIDADE]]</f>
        <v>18</v>
      </c>
      <c r="L8913" s="2" t="str">
        <f>TEXT(Tabela3[[#This Row],[DATA]],"MM")</f>
        <v>06</v>
      </c>
      <c r="M8913" s="2">
        <f>WEEKNUM(Tabela3[[#This Row],[DATA]])</f>
        <v>25</v>
      </c>
      <c r="N8913" s="18">
        <f>YEAR(Tabela3[[#This Row],[DATA]])</f>
        <v>2023</v>
      </c>
    </row>
    <row r="8914" spans="2:14">
      <c r="B8914" s="1">
        <v>45098</v>
      </c>
      <c r="C8914">
        <v>16038</v>
      </c>
      <c r="D8914">
        <f>COUNTIF(C$4:C8914,Tabela3[[#This Row],[COMANDA]])</f>
        <v>1</v>
      </c>
      <c r="E8914" t="s">
        <v>90</v>
      </c>
      <c r="F8914" t="s">
        <v>375</v>
      </c>
      <c r="G8914" t="s">
        <v>8</v>
      </c>
      <c r="H8914" t="s">
        <v>84</v>
      </c>
      <c r="I8914" s="2">
        <v>1</v>
      </c>
      <c r="J8914" t="s">
        <v>11</v>
      </c>
      <c r="K8914" s="21">
        <f>INDEX(LISTAS!$H:$Q,MATCH(BASE!H8914,LISTAS!$G:$G,0),MATCH(BASE!J8914,LISTAS!$H$3:$Q$3,0))*Tabela3[[#This Row],[QUANTIDADE]]</f>
        <v>16</v>
      </c>
      <c r="L8914" s="2" t="str">
        <f>TEXT(Tabela3[[#This Row],[DATA]],"MM")</f>
        <v>06</v>
      </c>
      <c r="M8914" s="2">
        <f>WEEKNUM(Tabela3[[#This Row],[DATA]])</f>
        <v>25</v>
      </c>
      <c r="N8914" s="18">
        <f>YEAR(Tabela3[[#This Row],[DATA]])</f>
        <v>2023</v>
      </c>
    </row>
    <row r="8915" spans="2:14">
      <c r="B8915" s="1">
        <v>45098</v>
      </c>
      <c r="C8915">
        <v>16039</v>
      </c>
      <c r="D8915">
        <f>COUNTIF(C$4:C8915,Tabela3[[#This Row],[COMANDA]])</f>
        <v>1</v>
      </c>
      <c r="E8915" t="s">
        <v>90</v>
      </c>
      <c r="F8915" t="s">
        <v>99</v>
      </c>
      <c r="G8915" t="s">
        <v>8</v>
      </c>
      <c r="H8915" t="s">
        <v>204</v>
      </c>
      <c r="I8915" s="2">
        <v>1</v>
      </c>
      <c r="J8915" t="s">
        <v>11</v>
      </c>
      <c r="K8915" s="21">
        <f>INDEX(LISTAS!$H:$Q,MATCH(BASE!H8915,LISTAS!$G:$G,0),MATCH(BASE!J8915,LISTAS!$H$3:$Q$3,0))*Tabela3[[#This Row],[QUANTIDADE]]</f>
        <v>18</v>
      </c>
      <c r="L8915" s="2" t="str">
        <f>TEXT(Tabela3[[#This Row],[DATA]],"MM")</f>
        <v>06</v>
      </c>
      <c r="M8915" s="2">
        <f>WEEKNUM(Tabela3[[#This Row],[DATA]])</f>
        <v>25</v>
      </c>
      <c r="N8915" s="18">
        <f>YEAR(Tabela3[[#This Row],[DATA]])</f>
        <v>2023</v>
      </c>
    </row>
    <row r="8916" spans="2:14">
      <c r="B8916" s="1">
        <v>45098</v>
      </c>
      <c r="C8916">
        <v>16039</v>
      </c>
      <c r="D8916">
        <f>COUNTIF(C$4:C8916,Tabela3[[#This Row],[COMANDA]])</f>
        <v>2</v>
      </c>
      <c r="E8916" t="s">
        <v>90</v>
      </c>
      <c r="F8916" t="s">
        <v>99</v>
      </c>
      <c r="G8916" t="s">
        <v>8</v>
      </c>
      <c r="H8916" t="s">
        <v>206</v>
      </c>
      <c r="I8916" s="2">
        <v>1</v>
      </c>
      <c r="J8916" t="s">
        <v>11</v>
      </c>
      <c r="K8916" s="21">
        <f>INDEX(LISTAS!$H:$Q,MATCH(BASE!H8916,LISTAS!$G:$G,0),MATCH(BASE!J8916,LISTAS!$H$3:$Q$3,0))*Tabela3[[#This Row],[QUANTIDADE]]</f>
        <v>18</v>
      </c>
      <c r="L8916" s="2" t="str">
        <f>TEXT(Tabela3[[#This Row],[DATA]],"MM")</f>
        <v>06</v>
      </c>
      <c r="M8916" s="2">
        <f>WEEKNUM(Tabela3[[#This Row],[DATA]])</f>
        <v>25</v>
      </c>
      <c r="N8916" s="18">
        <f>YEAR(Tabela3[[#This Row],[DATA]])</f>
        <v>2023</v>
      </c>
    </row>
    <row r="8917" spans="2:14">
      <c r="B8917" s="1">
        <v>45098</v>
      </c>
      <c r="C8917">
        <v>16039</v>
      </c>
      <c r="D8917">
        <f>COUNTIF(C$4:C8917,Tabela3[[#This Row],[COMANDA]])</f>
        <v>3</v>
      </c>
      <c r="E8917" t="s">
        <v>90</v>
      </c>
      <c r="F8917" t="s">
        <v>99</v>
      </c>
      <c r="G8917" t="s">
        <v>61</v>
      </c>
      <c r="H8917" t="s">
        <v>163</v>
      </c>
      <c r="I8917" s="2">
        <v>1</v>
      </c>
      <c r="J8917" t="s">
        <v>11</v>
      </c>
      <c r="K8917" s="21">
        <f>INDEX(LISTAS!$H:$Q,MATCH(BASE!H8917,LISTAS!$G:$G,0),MATCH(BASE!J8917,LISTAS!$H$3:$Q$3,0))*Tabela3[[#This Row],[QUANTIDADE]]</f>
        <v>4</v>
      </c>
      <c r="L8917" s="2" t="str">
        <f>TEXT(Tabela3[[#This Row],[DATA]],"MM")</f>
        <v>06</v>
      </c>
      <c r="M8917" s="2">
        <f>WEEKNUM(Tabela3[[#This Row],[DATA]])</f>
        <v>25</v>
      </c>
      <c r="N8917" s="18">
        <f>YEAR(Tabela3[[#This Row],[DATA]])</f>
        <v>2023</v>
      </c>
    </row>
    <row r="8918" spans="2:14">
      <c r="B8918" s="1">
        <v>45098</v>
      </c>
      <c r="C8918">
        <v>16039</v>
      </c>
      <c r="D8918">
        <f>COUNTIF(C$4:C8918,Tabela3[[#This Row],[COMANDA]])</f>
        <v>4</v>
      </c>
      <c r="E8918" t="s">
        <v>90</v>
      </c>
      <c r="F8918" t="s">
        <v>99</v>
      </c>
      <c r="G8918" t="s">
        <v>9</v>
      </c>
      <c r="H8918" t="s">
        <v>143</v>
      </c>
      <c r="I8918" s="2">
        <v>1</v>
      </c>
      <c r="J8918" t="s">
        <v>11</v>
      </c>
      <c r="K8918" s="21">
        <f>INDEX(LISTAS!$H:$Q,MATCH(BASE!H8918,LISTAS!$G:$G,0),MATCH(BASE!J8918,LISTAS!$H$3:$Q$3,0))*Tabela3[[#This Row],[QUANTIDADE]]</f>
        <v>4</v>
      </c>
      <c r="L8918" s="2" t="str">
        <f>TEXT(Tabela3[[#This Row],[DATA]],"MM")</f>
        <v>06</v>
      </c>
      <c r="M8918" s="2">
        <f>WEEKNUM(Tabela3[[#This Row],[DATA]])</f>
        <v>25</v>
      </c>
      <c r="N8918" s="18">
        <f>YEAR(Tabela3[[#This Row],[DATA]])</f>
        <v>2023</v>
      </c>
    </row>
    <row r="8919" spans="2:14">
      <c r="B8919" s="1">
        <v>45098</v>
      </c>
      <c r="C8919">
        <v>16040</v>
      </c>
      <c r="D8919">
        <f>COUNTIF(C$4:C8919,Tabela3[[#This Row],[COMANDA]])</f>
        <v>1</v>
      </c>
      <c r="E8919" t="s">
        <v>90</v>
      </c>
      <c r="F8919" t="s">
        <v>99</v>
      </c>
      <c r="G8919" t="s">
        <v>8</v>
      </c>
      <c r="H8919" t="s">
        <v>42</v>
      </c>
      <c r="I8919" s="2">
        <v>1</v>
      </c>
      <c r="J8919" t="s">
        <v>11</v>
      </c>
      <c r="K8919" s="21">
        <f>INDEX(LISTAS!$H:$Q,MATCH(BASE!H8919,LISTAS!$G:$G,0),MATCH(BASE!J8919,LISTAS!$H$3:$Q$3,0))*Tabela3[[#This Row],[QUANTIDADE]]</f>
        <v>16</v>
      </c>
      <c r="L8919" s="2" t="str">
        <f>TEXT(Tabela3[[#This Row],[DATA]],"MM")</f>
        <v>06</v>
      </c>
      <c r="M8919" s="2">
        <f>WEEKNUM(Tabela3[[#This Row],[DATA]])</f>
        <v>25</v>
      </c>
      <c r="N8919" s="18">
        <f>YEAR(Tabela3[[#This Row],[DATA]])</f>
        <v>2023</v>
      </c>
    </row>
    <row r="8920" spans="2:14">
      <c r="B8920" s="1">
        <v>45098</v>
      </c>
      <c r="C8920">
        <v>16041</v>
      </c>
      <c r="D8920">
        <f>COUNTIF(C$4:C8920,Tabela3[[#This Row],[COMANDA]])</f>
        <v>1</v>
      </c>
      <c r="E8920" t="s">
        <v>90</v>
      </c>
      <c r="F8920" t="s">
        <v>375</v>
      </c>
      <c r="G8920" t="s">
        <v>8</v>
      </c>
      <c r="H8920" t="s">
        <v>205</v>
      </c>
      <c r="I8920" s="2">
        <v>1</v>
      </c>
      <c r="J8920" t="s">
        <v>11</v>
      </c>
      <c r="K8920" s="21">
        <f>INDEX(LISTAS!$H:$Q,MATCH(BASE!H8920,LISTAS!$G:$G,0),MATCH(BASE!J8920,LISTAS!$H$3:$Q$3,0))*Tabela3[[#This Row],[QUANTIDADE]]</f>
        <v>22</v>
      </c>
      <c r="L8920" s="2" t="str">
        <f>TEXT(Tabela3[[#This Row],[DATA]],"MM")</f>
        <v>06</v>
      </c>
      <c r="M8920" s="2">
        <f>WEEKNUM(Tabela3[[#This Row],[DATA]])</f>
        <v>25</v>
      </c>
      <c r="N8920" s="18">
        <f>YEAR(Tabela3[[#This Row],[DATA]])</f>
        <v>2023</v>
      </c>
    </row>
    <row r="8921" spans="2:14">
      <c r="B8921" s="1">
        <v>45098</v>
      </c>
      <c r="C8921">
        <v>16042</v>
      </c>
      <c r="D8921">
        <f>COUNTIF(C$4:C8921,Tabela3[[#This Row],[COMANDA]])</f>
        <v>1</v>
      </c>
      <c r="E8921" t="s">
        <v>90</v>
      </c>
      <c r="F8921" t="s">
        <v>375</v>
      </c>
      <c r="G8921" t="s">
        <v>8</v>
      </c>
      <c r="H8921" t="s">
        <v>47</v>
      </c>
      <c r="I8921" s="2">
        <v>1</v>
      </c>
      <c r="J8921" t="s">
        <v>11</v>
      </c>
      <c r="K8921" s="21">
        <f>INDEX(LISTAS!$H:$Q,MATCH(BASE!H8921,LISTAS!$G:$G,0),MATCH(BASE!J8921,LISTAS!$H$3:$Q$3,0))*Tabela3[[#This Row],[QUANTIDADE]]</f>
        <v>16</v>
      </c>
      <c r="L8921" s="2" t="str">
        <f>TEXT(Tabela3[[#This Row],[DATA]],"MM")</f>
        <v>06</v>
      </c>
      <c r="M8921" s="2">
        <f>WEEKNUM(Tabela3[[#This Row],[DATA]])</f>
        <v>25</v>
      </c>
      <c r="N8921" s="18">
        <f>YEAR(Tabela3[[#This Row],[DATA]])</f>
        <v>2023</v>
      </c>
    </row>
    <row r="8922" spans="2:14">
      <c r="B8922" s="1">
        <v>45098</v>
      </c>
      <c r="C8922">
        <v>16043</v>
      </c>
      <c r="D8922">
        <f>COUNTIF(C$4:C8922,Tabela3[[#This Row],[COMANDA]])</f>
        <v>1</v>
      </c>
      <c r="E8922" t="s">
        <v>90</v>
      </c>
      <c r="F8922" t="s">
        <v>99</v>
      </c>
      <c r="G8922" t="s">
        <v>8</v>
      </c>
      <c r="H8922" t="s">
        <v>47</v>
      </c>
      <c r="I8922" s="2">
        <v>1</v>
      </c>
      <c r="J8922" t="s">
        <v>11</v>
      </c>
      <c r="K8922" s="21">
        <f>INDEX(LISTAS!$H:$Q,MATCH(BASE!H8922,LISTAS!$G:$G,0),MATCH(BASE!J8922,LISTAS!$H$3:$Q$3,0))*Tabela3[[#This Row],[QUANTIDADE]]</f>
        <v>16</v>
      </c>
      <c r="L8922" s="2" t="str">
        <f>TEXT(Tabela3[[#This Row],[DATA]],"MM")</f>
        <v>06</v>
      </c>
      <c r="M8922" s="2">
        <f>WEEKNUM(Tabela3[[#This Row],[DATA]])</f>
        <v>25</v>
      </c>
      <c r="N8922" s="18">
        <f>YEAR(Tabela3[[#This Row],[DATA]])</f>
        <v>2023</v>
      </c>
    </row>
    <row r="8923" spans="2:14">
      <c r="B8923" s="1">
        <v>45098</v>
      </c>
      <c r="C8923">
        <v>16044</v>
      </c>
      <c r="D8923">
        <f>COUNTIF(C$4:C8923,Tabela3[[#This Row],[COMANDA]])</f>
        <v>1</v>
      </c>
      <c r="E8923" t="s">
        <v>90</v>
      </c>
      <c r="F8923" t="s">
        <v>98</v>
      </c>
      <c r="G8923" t="s">
        <v>8</v>
      </c>
      <c r="H8923" t="s">
        <v>211</v>
      </c>
      <c r="I8923" s="2">
        <v>1</v>
      </c>
      <c r="J8923" t="s">
        <v>11</v>
      </c>
      <c r="K8923" s="21">
        <f>INDEX(LISTAS!$H:$Q,MATCH(BASE!H8923,LISTAS!$G:$G,0),MATCH(BASE!J8923,LISTAS!$H$3:$Q$3,0))*Tabela3[[#This Row],[QUANTIDADE]]</f>
        <v>20</v>
      </c>
      <c r="L8923" s="2" t="str">
        <f>TEXT(Tabela3[[#This Row],[DATA]],"MM")</f>
        <v>06</v>
      </c>
      <c r="M8923" s="2">
        <f>WEEKNUM(Tabela3[[#This Row],[DATA]])</f>
        <v>25</v>
      </c>
      <c r="N8923" s="18">
        <f>YEAR(Tabela3[[#This Row],[DATA]])</f>
        <v>2023</v>
      </c>
    </row>
    <row r="8924" spans="2:14">
      <c r="B8924" s="1">
        <v>45098</v>
      </c>
      <c r="C8924">
        <v>16044</v>
      </c>
      <c r="D8924">
        <f>COUNTIF(C$4:C8924,Tabela3[[#This Row],[COMANDA]])</f>
        <v>2</v>
      </c>
      <c r="E8924" t="s">
        <v>90</v>
      </c>
      <c r="F8924" t="s">
        <v>98</v>
      </c>
      <c r="G8924" t="s">
        <v>61</v>
      </c>
      <c r="H8924" t="s">
        <v>163</v>
      </c>
      <c r="I8924" s="2">
        <v>1</v>
      </c>
      <c r="J8924" t="s">
        <v>11</v>
      </c>
      <c r="K8924" s="21">
        <f>INDEX(LISTAS!$H:$Q,MATCH(BASE!H8924,LISTAS!$G:$G,0),MATCH(BASE!J8924,LISTAS!$H$3:$Q$3,0))*Tabela3[[#This Row],[QUANTIDADE]]</f>
        <v>4</v>
      </c>
      <c r="L8924" s="2" t="str">
        <f>TEXT(Tabela3[[#This Row],[DATA]],"MM")</f>
        <v>06</v>
      </c>
      <c r="M8924" s="2">
        <f>WEEKNUM(Tabela3[[#This Row],[DATA]])</f>
        <v>25</v>
      </c>
      <c r="N8924" s="18">
        <f>YEAR(Tabela3[[#This Row],[DATA]])</f>
        <v>2023</v>
      </c>
    </row>
    <row r="8925" spans="2:14">
      <c r="B8925" s="1">
        <v>45098</v>
      </c>
      <c r="C8925">
        <v>16045</v>
      </c>
      <c r="D8925">
        <f>COUNTIF(C$4:C8925,Tabela3[[#This Row],[COMANDA]])</f>
        <v>1</v>
      </c>
      <c r="E8925" t="s">
        <v>89</v>
      </c>
      <c r="F8925" t="s">
        <v>99</v>
      </c>
      <c r="G8925" t="s">
        <v>8</v>
      </c>
      <c r="H8925" t="s">
        <v>41</v>
      </c>
      <c r="I8925" s="2">
        <v>1</v>
      </c>
      <c r="J8925" t="s">
        <v>11</v>
      </c>
      <c r="K8925" s="21">
        <f>INDEX(LISTAS!$H:$Q,MATCH(BASE!H8925,LISTAS!$G:$G,0),MATCH(BASE!J8925,LISTAS!$H$3:$Q$3,0))*Tabela3[[#This Row],[QUANTIDADE]]</f>
        <v>14</v>
      </c>
      <c r="L8925" s="2" t="str">
        <f>TEXT(Tabela3[[#This Row],[DATA]],"MM")</f>
        <v>06</v>
      </c>
      <c r="M8925" s="2">
        <f>WEEKNUM(Tabela3[[#This Row],[DATA]])</f>
        <v>25</v>
      </c>
      <c r="N8925" s="18">
        <f>YEAR(Tabela3[[#This Row],[DATA]])</f>
        <v>2023</v>
      </c>
    </row>
    <row r="8926" spans="2:14">
      <c r="B8926" s="1">
        <v>45098</v>
      </c>
      <c r="C8926">
        <v>16045</v>
      </c>
      <c r="D8926">
        <f>COUNTIF(C$4:C8926,Tabela3[[#This Row],[COMANDA]])</f>
        <v>2</v>
      </c>
      <c r="E8926" t="s">
        <v>89</v>
      </c>
      <c r="F8926" t="s">
        <v>99</v>
      </c>
      <c r="G8926" t="s">
        <v>61</v>
      </c>
      <c r="H8926" t="s">
        <v>555</v>
      </c>
      <c r="I8926" s="2">
        <v>1</v>
      </c>
      <c r="J8926" t="s">
        <v>11</v>
      </c>
      <c r="K8926" s="21">
        <v>3</v>
      </c>
      <c r="L8926" s="2" t="str">
        <f>TEXT(Tabela3[[#This Row],[DATA]],"MM")</f>
        <v>06</v>
      </c>
      <c r="M8926" s="2">
        <f>WEEKNUM(Tabela3[[#This Row],[DATA]])</f>
        <v>25</v>
      </c>
      <c r="N8926" s="18">
        <f>YEAR(Tabela3[[#This Row],[DATA]])</f>
        <v>2023</v>
      </c>
    </row>
    <row r="8927" spans="2:14">
      <c r="B8927" s="1">
        <v>45098</v>
      </c>
      <c r="C8927">
        <v>16045</v>
      </c>
      <c r="D8927">
        <f>COUNTIF(C$4:C8927,Tabela3[[#This Row],[COMANDA]])</f>
        <v>3</v>
      </c>
      <c r="E8927" t="s">
        <v>89</v>
      </c>
      <c r="F8927" t="s">
        <v>99</v>
      </c>
      <c r="G8927" t="s">
        <v>61</v>
      </c>
      <c r="H8927" t="s">
        <v>163</v>
      </c>
      <c r="I8927" s="2">
        <v>1</v>
      </c>
      <c r="J8927" t="s">
        <v>11</v>
      </c>
      <c r="K8927" s="21">
        <f>INDEX(LISTAS!$H:$Q,MATCH(BASE!H8927,LISTAS!$G:$G,0),MATCH(BASE!J8927,LISTAS!$H$3:$Q$3,0))*Tabela3[[#This Row],[QUANTIDADE]]</f>
        <v>4</v>
      </c>
      <c r="L8927" s="2" t="str">
        <f>TEXT(Tabela3[[#This Row],[DATA]],"MM")</f>
        <v>06</v>
      </c>
      <c r="M8927" s="2">
        <f>WEEKNUM(Tabela3[[#This Row],[DATA]])</f>
        <v>25</v>
      </c>
      <c r="N8927" s="18">
        <f>YEAR(Tabela3[[#This Row],[DATA]])</f>
        <v>2023</v>
      </c>
    </row>
    <row r="8928" spans="2:14">
      <c r="B8928" s="1">
        <v>45098</v>
      </c>
      <c r="C8928">
        <v>16046</v>
      </c>
      <c r="D8928">
        <f>COUNTIF(C$4:C8928,Tabela3[[#This Row],[COMANDA]])</f>
        <v>1</v>
      </c>
      <c r="E8928" t="s">
        <v>89</v>
      </c>
      <c r="F8928" t="s">
        <v>99</v>
      </c>
      <c r="G8928" t="s">
        <v>8</v>
      </c>
      <c r="H8928" t="s">
        <v>202</v>
      </c>
      <c r="I8928" s="2">
        <v>1</v>
      </c>
      <c r="J8928" t="s">
        <v>11</v>
      </c>
      <c r="K8928" s="21">
        <f>INDEX(LISTAS!$H:$Q,MATCH(BASE!H8928,LISTAS!$G:$G,0),MATCH(BASE!J8928,LISTAS!$H$3:$Q$3,0))*Tabela3[[#This Row],[QUANTIDADE]]</f>
        <v>20</v>
      </c>
      <c r="L8928" s="2" t="str">
        <f>TEXT(Tabela3[[#This Row],[DATA]],"MM")</f>
        <v>06</v>
      </c>
      <c r="M8928" s="2">
        <f>WEEKNUM(Tabela3[[#This Row],[DATA]])</f>
        <v>25</v>
      </c>
      <c r="N8928" s="18">
        <f>YEAR(Tabela3[[#This Row],[DATA]])</f>
        <v>2023</v>
      </c>
    </row>
    <row r="8929" spans="2:14">
      <c r="B8929" s="1">
        <v>45098</v>
      </c>
      <c r="C8929">
        <v>16046</v>
      </c>
      <c r="D8929">
        <f>COUNTIF(C$4:C8929,Tabela3[[#This Row],[COMANDA]])</f>
        <v>2</v>
      </c>
      <c r="E8929" t="s">
        <v>89</v>
      </c>
      <c r="F8929" t="s">
        <v>99</v>
      </c>
      <c r="G8929" t="s">
        <v>9</v>
      </c>
      <c r="H8929" t="s">
        <v>131</v>
      </c>
      <c r="I8929" s="2">
        <v>1</v>
      </c>
      <c r="J8929" t="s">
        <v>11</v>
      </c>
      <c r="K8929" s="21">
        <f>INDEX(LISTAS!$H:$Q,MATCH(BASE!H8929,LISTAS!$G:$G,0),MATCH(BASE!J8929,LISTAS!$H$3:$Q$3,0))*Tabela3[[#This Row],[QUANTIDADE]]</f>
        <v>4</v>
      </c>
      <c r="L8929" s="2" t="str">
        <f>TEXT(Tabela3[[#This Row],[DATA]],"MM")</f>
        <v>06</v>
      </c>
      <c r="M8929" s="2">
        <f>WEEKNUM(Tabela3[[#This Row],[DATA]])</f>
        <v>25</v>
      </c>
      <c r="N8929" s="18">
        <f>YEAR(Tabela3[[#This Row],[DATA]])</f>
        <v>2023</v>
      </c>
    </row>
    <row r="8930" spans="2:14">
      <c r="B8930" s="1">
        <v>45098</v>
      </c>
      <c r="C8930">
        <v>16047</v>
      </c>
      <c r="D8930">
        <f>COUNTIF(C$4:C8930,Tabela3[[#This Row],[COMANDA]])</f>
        <v>1</v>
      </c>
      <c r="E8930" t="s">
        <v>90</v>
      </c>
      <c r="G8930" t="s">
        <v>8</v>
      </c>
      <c r="H8930" t="s">
        <v>202</v>
      </c>
      <c r="I8930" s="2">
        <v>3</v>
      </c>
      <c r="J8930" t="s">
        <v>11</v>
      </c>
      <c r="K8930" s="21">
        <f>INDEX(LISTAS!$H:$Q,MATCH(BASE!H8930,LISTAS!$G:$G,0),MATCH(BASE!J8930,LISTAS!$H$3:$Q$3,0))*Tabela3[[#This Row],[QUANTIDADE]]</f>
        <v>60</v>
      </c>
      <c r="L8930" s="2" t="str">
        <f>TEXT(Tabela3[[#This Row],[DATA]],"MM")</f>
        <v>06</v>
      </c>
      <c r="M8930" s="2">
        <f>WEEKNUM(Tabela3[[#This Row],[DATA]])</f>
        <v>25</v>
      </c>
      <c r="N8930" s="18">
        <f>YEAR(Tabela3[[#This Row],[DATA]])</f>
        <v>2023</v>
      </c>
    </row>
    <row r="8931" spans="2:14">
      <c r="B8931" s="1">
        <v>45098</v>
      </c>
      <c r="C8931">
        <v>16047</v>
      </c>
      <c r="D8931">
        <f>COUNTIF(C$4:C8931,Tabela3[[#This Row],[COMANDA]])</f>
        <v>2</v>
      </c>
      <c r="E8931" t="s">
        <v>90</v>
      </c>
      <c r="G8931" t="s">
        <v>8</v>
      </c>
      <c r="H8931" t="s">
        <v>84</v>
      </c>
      <c r="I8931" s="2">
        <v>1</v>
      </c>
      <c r="J8931" t="s">
        <v>11</v>
      </c>
      <c r="K8931" s="21">
        <f>INDEX(LISTAS!$H:$Q,MATCH(BASE!H8931,LISTAS!$G:$G,0),MATCH(BASE!J8931,LISTAS!$H$3:$Q$3,0))*Tabela3[[#This Row],[QUANTIDADE]]</f>
        <v>16</v>
      </c>
      <c r="L8931" s="2" t="str">
        <f>TEXT(Tabela3[[#This Row],[DATA]],"MM")</f>
        <v>06</v>
      </c>
      <c r="M8931" s="2">
        <f>WEEKNUM(Tabela3[[#This Row],[DATA]])</f>
        <v>25</v>
      </c>
      <c r="N8931" s="18">
        <f>YEAR(Tabela3[[#This Row],[DATA]])</f>
        <v>2023</v>
      </c>
    </row>
    <row r="8932" spans="2:14">
      <c r="B8932" s="1">
        <v>45098</v>
      </c>
      <c r="C8932">
        <v>16047</v>
      </c>
      <c r="D8932">
        <f>COUNTIF(C$4:C8932,Tabela3[[#This Row],[COMANDA]])</f>
        <v>3</v>
      </c>
      <c r="E8932" t="s">
        <v>90</v>
      </c>
      <c r="G8932" t="s">
        <v>9</v>
      </c>
      <c r="H8932" t="s">
        <v>135</v>
      </c>
      <c r="I8932" s="2">
        <v>1</v>
      </c>
      <c r="J8932" t="s">
        <v>11</v>
      </c>
      <c r="K8932" s="21">
        <f>INDEX(LISTAS!$H:$Q,MATCH(BASE!H8932,LISTAS!$G:$G,0),MATCH(BASE!J8932,LISTAS!$H$3:$Q$3,0))*Tabela3[[#This Row],[QUANTIDADE]]</f>
        <v>4</v>
      </c>
      <c r="L8932" s="2" t="str">
        <f>TEXT(Tabela3[[#This Row],[DATA]],"MM")</f>
        <v>06</v>
      </c>
      <c r="M8932" s="2">
        <f>WEEKNUM(Tabela3[[#This Row],[DATA]])</f>
        <v>25</v>
      </c>
      <c r="N8932" s="18">
        <f>YEAR(Tabela3[[#This Row],[DATA]])</f>
        <v>2023</v>
      </c>
    </row>
    <row r="8933" spans="2:14">
      <c r="B8933" s="1">
        <v>45098</v>
      </c>
      <c r="C8933">
        <v>16047</v>
      </c>
      <c r="D8933">
        <f>COUNTIF(C$4:C8933,Tabela3[[#This Row],[COMANDA]])</f>
        <v>4</v>
      </c>
      <c r="E8933" t="s">
        <v>90</v>
      </c>
      <c r="G8933" t="s">
        <v>9</v>
      </c>
      <c r="H8933" t="s">
        <v>138</v>
      </c>
      <c r="I8933" s="2">
        <v>1</v>
      </c>
      <c r="J8933" t="s">
        <v>11</v>
      </c>
      <c r="K8933" s="21">
        <f>INDEX(LISTAS!$H:$Q,MATCH(BASE!H8933,LISTAS!$G:$G,0),MATCH(BASE!J8933,LISTAS!$H$3:$Q$3,0))*Tabela3[[#This Row],[QUANTIDADE]]</f>
        <v>4</v>
      </c>
      <c r="L8933" s="2" t="str">
        <f>TEXT(Tabela3[[#This Row],[DATA]],"MM")</f>
        <v>06</v>
      </c>
      <c r="M8933" s="2">
        <f>WEEKNUM(Tabela3[[#This Row],[DATA]])</f>
        <v>25</v>
      </c>
      <c r="N8933" s="18">
        <f>YEAR(Tabela3[[#This Row],[DATA]])</f>
        <v>2023</v>
      </c>
    </row>
    <row r="8934" spans="2:14">
      <c r="B8934" s="1">
        <v>45098</v>
      </c>
      <c r="C8934">
        <v>16047</v>
      </c>
      <c r="D8934">
        <f>COUNTIF(C$4:C8934,Tabela3[[#This Row],[COMANDA]])</f>
        <v>5</v>
      </c>
      <c r="E8934" t="s">
        <v>90</v>
      </c>
      <c r="G8934" t="s">
        <v>9</v>
      </c>
      <c r="H8934" t="s">
        <v>153</v>
      </c>
      <c r="I8934" s="2">
        <v>1</v>
      </c>
      <c r="J8934" t="s">
        <v>11</v>
      </c>
      <c r="K8934" s="21">
        <f>INDEX(LISTAS!$H:$Q,MATCH(BASE!H8934,LISTAS!$G:$G,0),MATCH(BASE!J8934,LISTAS!$H$3:$Q$3,0))*Tabela3[[#This Row],[QUANTIDADE]]</f>
        <v>4</v>
      </c>
      <c r="L8934" s="2" t="str">
        <f>TEXT(Tabela3[[#This Row],[DATA]],"MM")</f>
        <v>06</v>
      </c>
      <c r="M8934" s="2">
        <f>WEEKNUM(Tabela3[[#This Row],[DATA]])</f>
        <v>25</v>
      </c>
      <c r="N8934" s="18">
        <f>YEAR(Tabela3[[#This Row],[DATA]])</f>
        <v>2023</v>
      </c>
    </row>
    <row r="8935" spans="2:14">
      <c r="B8935" s="1">
        <v>45098</v>
      </c>
      <c r="C8935">
        <v>16048</v>
      </c>
      <c r="D8935">
        <f>COUNTIF(C$4:C8935,Tabela3[[#This Row],[COMANDA]])</f>
        <v>1</v>
      </c>
      <c r="E8935" t="s">
        <v>89</v>
      </c>
      <c r="F8935" t="s">
        <v>99</v>
      </c>
      <c r="G8935" t="s">
        <v>8</v>
      </c>
      <c r="H8935" t="s">
        <v>206</v>
      </c>
      <c r="I8935" s="2">
        <v>2</v>
      </c>
      <c r="J8935" t="s">
        <v>11</v>
      </c>
      <c r="K8935" s="21">
        <f>INDEX(LISTAS!$H:$Q,MATCH(BASE!H8935,LISTAS!$G:$G,0),MATCH(BASE!J8935,LISTAS!$H$3:$Q$3,0))*Tabela3[[#This Row],[QUANTIDADE]]</f>
        <v>36</v>
      </c>
      <c r="L8935" s="2" t="str">
        <f>TEXT(Tabela3[[#This Row],[DATA]],"MM")</f>
        <v>06</v>
      </c>
      <c r="M8935" s="2">
        <f>WEEKNUM(Tabela3[[#This Row],[DATA]])</f>
        <v>25</v>
      </c>
      <c r="N8935" s="18">
        <f>YEAR(Tabela3[[#This Row],[DATA]])</f>
        <v>2023</v>
      </c>
    </row>
    <row r="8936" spans="2:14">
      <c r="B8936" s="1">
        <v>45098</v>
      </c>
      <c r="C8936">
        <v>16049</v>
      </c>
      <c r="D8936">
        <f>COUNTIF(C$4:C8936,Tabela3[[#This Row],[COMANDA]])</f>
        <v>1</v>
      </c>
      <c r="E8936" t="s">
        <v>90</v>
      </c>
      <c r="F8936" t="s">
        <v>98</v>
      </c>
      <c r="G8936" t="s">
        <v>8</v>
      </c>
      <c r="H8936" t="s">
        <v>202</v>
      </c>
      <c r="I8936" s="2">
        <v>1</v>
      </c>
      <c r="J8936" t="s">
        <v>11</v>
      </c>
      <c r="K8936" s="21">
        <f>INDEX(LISTAS!$H:$Q,MATCH(BASE!H8936,LISTAS!$G:$G,0),MATCH(BASE!J8936,LISTAS!$H$3:$Q$3,0))*Tabela3[[#This Row],[QUANTIDADE]]</f>
        <v>20</v>
      </c>
      <c r="L8936" s="2" t="str">
        <f>TEXT(Tabela3[[#This Row],[DATA]],"MM")</f>
        <v>06</v>
      </c>
      <c r="M8936" s="2">
        <f>WEEKNUM(Tabela3[[#This Row],[DATA]])</f>
        <v>25</v>
      </c>
      <c r="N8936" s="18">
        <f>YEAR(Tabela3[[#This Row],[DATA]])</f>
        <v>2023</v>
      </c>
    </row>
    <row r="8937" spans="2:14">
      <c r="B8937" s="1">
        <v>45098</v>
      </c>
      <c r="C8937">
        <v>16050</v>
      </c>
      <c r="D8937">
        <f>COUNTIF(C$4:C8937,Tabela3[[#This Row],[COMANDA]])</f>
        <v>1</v>
      </c>
      <c r="E8937" t="s">
        <v>90</v>
      </c>
      <c r="F8937" t="s">
        <v>100</v>
      </c>
      <c r="G8937" t="s">
        <v>8</v>
      </c>
      <c r="H8937" t="s">
        <v>47</v>
      </c>
      <c r="I8937" s="2">
        <v>1</v>
      </c>
      <c r="J8937" t="s">
        <v>11</v>
      </c>
      <c r="K8937" s="21">
        <f>INDEX(LISTAS!$H:$Q,MATCH(BASE!H8937,LISTAS!$G:$G,0),MATCH(BASE!J8937,LISTAS!$H$3:$Q$3,0))*Tabela3[[#This Row],[QUANTIDADE]]</f>
        <v>16</v>
      </c>
      <c r="L8937" s="2" t="str">
        <f>TEXT(Tabela3[[#This Row],[DATA]],"MM")</f>
        <v>06</v>
      </c>
      <c r="M8937" s="2">
        <f>WEEKNUM(Tabela3[[#This Row],[DATA]])</f>
        <v>25</v>
      </c>
      <c r="N8937" s="18">
        <f>YEAR(Tabela3[[#This Row],[DATA]])</f>
        <v>2023</v>
      </c>
    </row>
    <row r="8938" spans="2:14">
      <c r="B8938" s="1">
        <v>45098</v>
      </c>
      <c r="C8938">
        <v>16050</v>
      </c>
      <c r="D8938">
        <f>COUNTIF(C$4:C8938,Tabela3[[#This Row],[COMANDA]])</f>
        <v>2</v>
      </c>
      <c r="E8938" t="s">
        <v>90</v>
      </c>
      <c r="F8938" t="s">
        <v>100</v>
      </c>
      <c r="G8938" t="s">
        <v>9</v>
      </c>
      <c r="H8938" t="s">
        <v>464</v>
      </c>
      <c r="I8938" s="2">
        <v>1</v>
      </c>
      <c r="J8938" t="s">
        <v>11</v>
      </c>
      <c r="K8938" s="21">
        <f>INDEX(LISTAS!$H:$Q,MATCH(BASE!H8938,LISTAS!$G:$G,0),MATCH(BASE!J8938,LISTAS!$H$3:$Q$3,0))*Tabela3[[#This Row],[QUANTIDADE]]</f>
        <v>5</v>
      </c>
      <c r="L8938" s="2" t="str">
        <f>TEXT(Tabela3[[#This Row],[DATA]],"MM")</f>
        <v>06</v>
      </c>
      <c r="M8938" s="2">
        <f>WEEKNUM(Tabela3[[#This Row],[DATA]])</f>
        <v>25</v>
      </c>
      <c r="N8938" s="18">
        <f>YEAR(Tabela3[[#This Row],[DATA]])</f>
        <v>2023</v>
      </c>
    </row>
    <row r="8939" spans="2:14">
      <c r="B8939" s="1">
        <v>45098</v>
      </c>
      <c r="C8939">
        <v>16051</v>
      </c>
      <c r="D8939">
        <f>COUNTIF(C$4:C8939,Tabela3[[#This Row],[COMANDA]])</f>
        <v>1</v>
      </c>
      <c r="E8939" t="s">
        <v>89</v>
      </c>
      <c r="G8939" t="s">
        <v>8</v>
      </c>
      <c r="H8939" t="s">
        <v>202</v>
      </c>
      <c r="I8939" s="2">
        <v>1</v>
      </c>
      <c r="J8939" t="s">
        <v>11</v>
      </c>
      <c r="K8939" s="21">
        <f>INDEX(LISTAS!$H:$Q,MATCH(BASE!H8939,LISTAS!$G:$G,0),MATCH(BASE!J8939,LISTAS!$H$3:$Q$3,0))*Tabela3[[#This Row],[QUANTIDADE]]</f>
        <v>20</v>
      </c>
      <c r="L8939" s="2" t="str">
        <f>TEXT(Tabela3[[#This Row],[DATA]],"MM")</f>
        <v>06</v>
      </c>
      <c r="M8939" s="2">
        <f>WEEKNUM(Tabela3[[#This Row],[DATA]])</f>
        <v>25</v>
      </c>
      <c r="N8939" s="18">
        <f>YEAR(Tabela3[[#This Row],[DATA]])</f>
        <v>2023</v>
      </c>
    </row>
    <row r="8940" spans="2:14">
      <c r="B8940" s="1">
        <v>45098</v>
      </c>
      <c r="C8940">
        <v>16052</v>
      </c>
      <c r="D8940">
        <f>COUNTIF(C$4:C8940,Tabela3[[#This Row],[COMANDA]])</f>
        <v>1</v>
      </c>
      <c r="E8940" t="s">
        <v>90</v>
      </c>
      <c r="F8940" t="s">
        <v>99</v>
      </c>
      <c r="G8940" t="s">
        <v>8</v>
      </c>
      <c r="H8940" t="s">
        <v>47</v>
      </c>
      <c r="I8940" s="2">
        <v>1</v>
      </c>
      <c r="J8940" t="s">
        <v>11</v>
      </c>
      <c r="K8940" s="21">
        <f>INDEX(LISTAS!$H:$Q,MATCH(BASE!H8940,LISTAS!$G:$G,0),MATCH(BASE!J8940,LISTAS!$H$3:$Q$3,0))*Tabela3[[#This Row],[QUANTIDADE]]</f>
        <v>16</v>
      </c>
      <c r="L8940" s="2" t="str">
        <f>TEXT(Tabela3[[#This Row],[DATA]],"MM")</f>
        <v>06</v>
      </c>
      <c r="M8940" s="2">
        <f>WEEKNUM(Tabela3[[#This Row],[DATA]])</f>
        <v>25</v>
      </c>
      <c r="N8940" s="18">
        <f>YEAR(Tabela3[[#This Row],[DATA]])</f>
        <v>2023</v>
      </c>
    </row>
    <row r="8941" spans="2:14">
      <c r="B8941" s="1">
        <v>45098</v>
      </c>
      <c r="C8941">
        <v>16053</v>
      </c>
      <c r="D8941">
        <f>COUNTIF(C$4:C8941,Tabela3[[#This Row],[COMANDA]])</f>
        <v>1</v>
      </c>
      <c r="E8941" t="s">
        <v>90</v>
      </c>
      <c r="F8941" t="s">
        <v>99</v>
      </c>
      <c r="G8941" t="s">
        <v>8</v>
      </c>
      <c r="H8941" t="s">
        <v>43</v>
      </c>
      <c r="I8941" s="2">
        <v>1</v>
      </c>
      <c r="J8941" t="s">
        <v>11</v>
      </c>
      <c r="K8941" s="21">
        <f>INDEX(LISTAS!$H:$Q,MATCH(BASE!H8941,LISTAS!$G:$G,0),MATCH(BASE!J8941,LISTAS!$H$3:$Q$3,0))*Tabela3[[#This Row],[QUANTIDADE]]</f>
        <v>18</v>
      </c>
      <c r="L8941" s="2" t="str">
        <f>TEXT(Tabela3[[#This Row],[DATA]],"MM")</f>
        <v>06</v>
      </c>
      <c r="M8941" s="2">
        <f>WEEKNUM(Tabela3[[#This Row],[DATA]])</f>
        <v>25</v>
      </c>
      <c r="N8941" s="18">
        <f>YEAR(Tabela3[[#This Row],[DATA]])</f>
        <v>2023</v>
      </c>
    </row>
    <row r="8942" spans="2:14">
      <c r="B8942" s="1">
        <v>45098</v>
      </c>
      <c r="C8942">
        <v>16053</v>
      </c>
      <c r="D8942">
        <f>COUNTIF(C$4:C8942,Tabela3[[#This Row],[COMANDA]])</f>
        <v>2</v>
      </c>
      <c r="E8942" t="s">
        <v>90</v>
      </c>
      <c r="F8942" t="s">
        <v>99</v>
      </c>
      <c r="G8942" t="s">
        <v>8</v>
      </c>
      <c r="H8942" t="s">
        <v>202</v>
      </c>
      <c r="I8942" s="2">
        <v>1</v>
      </c>
      <c r="J8942" t="s">
        <v>11</v>
      </c>
      <c r="K8942" s="21">
        <f>INDEX(LISTAS!$H:$Q,MATCH(BASE!H8942,LISTAS!$G:$G,0),MATCH(BASE!J8942,LISTAS!$H$3:$Q$3,0))*Tabela3[[#This Row],[QUANTIDADE]]</f>
        <v>20</v>
      </c>
      <c r="L8942" s="2" t="str">
        <f>TEXT(Tabela3[[#This Row],[DATA]],"MM")</f>
        <v>06</v>
      </c>
      <c r="M8942" s="2">
        <f>WEEKNUM(Tabela3[[#This Row],[DATA]])</f>
        <v>25</v>
      </c>
      <c r="N8942" s="18">
        <f>YEAR(Tabela3[[#This Row],[DATA]])</f>
        <v>2023</v>
      </c>
    </row>
    <row r="8943" spans="2:14">
      <c r="B8943" s="1">
        <v>45098</v>
      </c>
      <c r="C8943">
        <v>16053</v>
      </c>
      <c r="D8943">
        <f>COUNTIF(C$4:C8943,Tabela3[[#This Row],[COMANDA]])</f>
        <v>3</v>
      </c>
      <c r="E8943" t="s">
        <v>90</v>
      </c>
      <c r="F8943" t="s">
        <v>99</v>
      </c>
      <c r="G8943" t="s">
        <v>9</v>
      </c>
      <c r="H8943" t="s">
        <v>138</v>
      </c>
      <c r="I8943" s="2">
        <v>1</v>
      </c>
      <c r="J8943" t="s">
        <v>11</v>
      </c>
      <c r="K8943" s="21">
        <f>INDEX(LISTAS!$H:$Q,MATCH(BASE!H8943,LISTAS!$G:$G,0),MATCH(BASE!J8943,LISTAS!$H$3:$Q$3,0))*Tabela3[[#This Row],[QUANTIDADE]]</f>
        <v>4</v>
      </c>
      <c r="L8943" s="2" t="str">
        <f>TEXT(Tabela3[[#This Row],[DATA]],"MM")</f>
        <v>06</v>
      </c>
      <c r="M8943" s="2">
        <f>WEEKNUM(Tabela3[[#This Row],[DATA]])</f>
        <v>25</v>
      </c>
      <c r="N8943" s="18">
        <f>YEAR(Tabela3[[#This Row],[DATA]])</f>
        <v>2023</v>
      </c>
    </row>
    <row r="8944" spans="2:14">
      <c r="B8944" s="1">
        <v>45098</v>
      </c>
      <c r="C8944">
        <v>16054</v>
      </c>
      <c r="D8944">
        <f>COUNTIF(C$4:C8944,Tabela3[[#This Row],[COMANDA]])</f>
        <v>1</v>
      </c>
      <c r="E8944" t="s">
        <v>90</v>
      </c>
      <c r="G8944" t="s">
        <v>8</v>
      </c>
      <c r="H8944" t="s">
        <v>84</v>
      </c>
      <c r="I8944" s="2">
        <v>2</v>
      </c>
      <c r="J8944" t="s">
        <v>11</v>
      </c>
      <c r="K8944" s="21">
        <f>INDEX(LISTAS!$H:$Q,MATCH(BASE!H8944,LISTAS!$G:$G,0),MATCH(BASE!J8944,LISTAS!$H$3:$Q$3,0))*Tabela3[[#This Row],[QUANTIDADE]]</f>
        <v>32</v>
      </c>
      <c r="L8944" s="2" t="str">
        <f>TEXT(Tabela3[[#This Row],[DATA]],"MM")</f>
        <v>06</v>
      </c>
      <c r="M8944" s="2">
        <f>WEEKNUM(Tabela3[[#This Row],[DATA]])</f>
        <v>25</v>
      </c>
      <c r="N8944" s="18">
        <f>YEAR(Tabela3[[#This Row],[DATA]])</f>
        <v>2023</v>
      </c>
    </row>
    <row r="8945" spans="2:14">
      <c r="B8945" s="1">
        <v>45098</v>
      </c>
      <c r="C8945">
        <v>16054</v>
      </c>
      <c r="D8945">
        <f>COUNTIF(C$4:C8945,Tabela3[[#This Row],[COMANDA]])</f>
        <v>2</v>
      </c>
      <c r="E8945" t="s">
        <v>90</v>
      </c>
      <c r="G8945" t="s">
        <v>9</v>
      </c>
      <c r="H8945" t="s">
        <v>154</v>
      </c>
      <c r="I8945" s="2">
        <v>1</v>
      </c>
      <c r="J8945" t="s">
        <v>11</v>
      </c>
      <c r="K8945" s="21">
        <f>INDEX(LISTAS!$H:$Q,MATCH(BASE!H8945,LISTAS!$G:$G,0),MATCH(BASE!J8945,LISTAS!$H$3:$Q$3,0))*Tabela3[[#This Row],[QUANTIDADE]]</f>
        <v>6</v>
      </c>
      <c r="L8945" s="2" t="str">
        <f>TEXT(Tabela3[[#This Row],[DATA]],"MM")</f>
        <v>06</v>
      </c>
      <c r="M8945" s="2">
        <f>WEEKNUM(Tabela3[[#This Row],[DATA]])</f>
        <v>25</v>
      </c>
      <c r="N8945" s="18">
        <f>YEAR(Tabela3[[#This Row],[DATA]])</f>
        <v>2023</v>
      </c>
    </row>
    <row r="8946" spans="2:14">
      <c r="B8946" s="1">
        <v>45098</v>
      </c>
      <c r="C8946">
        <v>16055</v>
      </c>
      <c r="D8946">
        <f>COUNTIF(C$4:C8946,Tabela3[[#This Row],[COMANDA]])</f>
        <v>1</v>
      </c>
      <c r="E8946" t="s">
        <v>90</v>
      </c>
      <c r="G8946" t="s">
        <v>8</v>
      </c>
      <c r="H8946" t="s">
        <v>204</v>
      </c>
      <c r="I8946" s="2">
        <v>1</v>
      </c>
      <c r="J8946" t="s">
        <v>11</v>
      </c>
      <c r="K8946" s="21">
        <f>INDEX(LISTAS!$H:$Q,MATCH(BASE!H8946,LISTAS!$G:$G,0),MATCH(BASE!J8946,LISTAS!$H$3:$Q$3,0))*Tabela3[[#This Row],[QUANTIDADE]]</f>
        <v>18</v>
      </c>
      <c r="L8946" s="2" t="str">
        <f>TEXT(Tabela3[[#This Row],[DATA]],"MM")</f>
        <v>06</v>
      </c>
      <c r="M8946" s="2">
        <f>WEEKNUM(Tabela3[[#This Row],[DATA]])</f>
        <v>25</v>
      </c>
      <c r="N8946" s="18">
        <f>YEAR(Tabela3[[#This Row],[DATA]])</f>
        <v>2023</v>
      </c>
    </row>
    <row r="8947" spans="2:14">
      <c r="B8947" s="1">
        <v>45098</v>
      </c>
      <c r="C8947">
        <v>16055</v>
      </c>
      <c r="D8947">
        <f>COUNTIF(C$4:C8947,Tabela3[[#This Row],[COMANDA]])</f>
        <v>2</v>
      </c>
      <c r="E8947" t="s">
        <v>90</v>
      </c>
      <c r="G8947" t="s">
        <v>8</v>
      </c>
      <c r="H8947" t="s">
        <v>47</v>
      </c>
      <c r="I8947" s="2">
        <v>2</v>
      </c>
      <c r="J8947" t="s">
        <v>11</v>
      </c>
      <c r="K8947" s="21">
        <f>INDEX(LISTAS!$H:$Q,MATCH(BASE!H8947,LISTAS!$G:$G,0),MATCH(BASE!J8947,LISTAS!$H$3:$Q$3,0))*Tabela3[[#This Row],[QUANTIDADE]]</f>
        <v>32</v>
      </c>
      <c r="L8947" s="2" t="str">
        <f>TEXT(Tabela3[[#This Row],[DATA]],"MM")</f>
        <v>06</v>
      </c>
      <c r="M8947" s="2">
        <f>WEEKNUM(Tabela3[[#This Row],[DATA]])</f>
        <v>25</v>
      </c>
      <c r="N8947" s="18">
        <f>YEAR(Tabela3[[#This Row],[DATA]])</f>
        <v>2023</v>
      </c>
    </row>
    <row r="8948" spans="2:14">
      <c r="B8948" s="1">
        <v>45098</v>
      </c>
      <c r="C8948">
        <v>16055</v>
      </c>
      <c r="D8948">
        <f>COUNTIF(C$4:C8948,Tabela3[[#This Row],[COMANDA]])</f>
        <v>3</v>
      </c>
      <c r="E8948" t="s">
        <v>90</v>
      </c>
      <c r="G8948" t="s">
        <v>9</v>
      </c>
      <c r="H8948" t="s">
        <v>385</v>
      </c>
      <c r="I8948" s="2">
        <v>1</v>
      </c>
      <c r="J8948" t="s">
        <v>11</v>
      </c>
      <c r="K8948" s="21">
        <f>INDEX(LISTAS!$H:$Q,MATCH(BASE!H8948,LISTAS!$G:$G,0),MATCH(BASE!J8948,LISTAS!$H$3:$Q$3,0))*Tabela3[[#This Row],[QUANTIDADE]]</f>
        <v>3</v>
      </c>
      <c r="L8948" s="2" t="str">
        <f>TEXT(Tabela3[[#This Row],[DATA]],"MM")</f>
        <v>06</v>
      </c>
      <c r="M8948" s="2">
        <f>WEEKNUM(Tabela3[[#This Row],[DATA]])</f>
        <v>25</v>
      </c>
      <c r="N8948" s="18">
        <f>YEAR(Tabela3[[#This Row],[DATA]])</f>
        <v>2023</v>
      </c>
    </row>
    <row r="8949" spans="2:14">
      <c r="B8949" s="1">
        <v>45098</v>
      </c>
      <c r="C8949">
        <v>16056</v>
      </c>
      <c r="D8949">
        <f>COUNTIF(C$4:C8949,Tabela3[[#This Row],[COMANDA]])</f>
        <v>1</v>
      </c>
      <c r="E8949" t="s">
        <v>90</v>
      </c>
      <c r="G8949" t="s">
        <v>8</v>
      </c>
      <c r="H8949" t="s">
        <v>211</v>
      </c>
      <c r="I8949" s="2">
        <v>1</v>
      </c>
      <c r="J8949" t="s">
        <v>11</v>
      </c>
      <c r="K8949" s="21">
        <f>INDEX(LISTAS!$H:$Q,MATCH(BASE!H8949,LISTAS!$G:$G,0),MATCH(BASE!J8949,LISTAS!$H$3:$Q$3,0))*Tabela3[[#This Row],[QUANTIDADE]]</f>
        <v>20</v>
      </c>
      <c r="L8949" s="2" t="str">
        <f>TEXT(Tabela3[[#This Row],[DATA]],"MM")</f>
        <v>06</v>
      </c>
      <c r="M8949" s="2">
        <f>WEEKNUM(Tabela3[[#This Row],[DATA]])</f>
        <v>25</v>
      </c>
      <c r="N8949" s="18">
        <f>YEAR(Tabela3[[#This Row],[DATA]])</f>
        <v>2023</v>
      </c>
    </row>
    <row r="8950" spans="2:14">
      <c r="B8950" s="1">
        <v>45098</v>
      </c>
      <c r="C8950">
        <v>16056</v>
      </c>
      <c r="D8950">
        <f>COUNTIF(C$4:C8950,Tabela3[[#This Row],[COMANDA]])</f>
        <v>2</v>
      </c>
      <c r="E8950" t="s">
        <v>90</v>
      </c>
      <c r="G8950" t="s">
        <v>8</v>
      </c>
      <c r="H8950" t="s">
        <v>84</v>
      </c>
      <c r="I8950" s="2">
        <v>1</v>
      </c>
      <c r="J8950" t="s">
        <v>11</v>
      </c>
      <c r="K8950" s="21">
        <f>INDEX(LISTAS!$H:$Q,MATCH(BASE!H8950,LISTAS!$G:$G,0),MATCH(BASE!J8950,LISTAS!$H$3:$Q$3,0))*Tabela3[[#This Row],[QUANTIDADE]]</f>
        <v>16</v>
      </c>
      <c r="L8950" s="2" t="str">
        <f>TEXT(Tabela3[[#This Row],[DATA]],"MM")</f>
        <v>06</v>
      </c>
      <c r="M8950" s="2">
        <f>WEEKNUM(Tabela3[[#This Row],[DATA]])</f>
        <v>25</v>
      </c>
      <c r="N8950" s="18">
        <f>YEAR(Tabela3[[#This Row],[DATA]])</f>
        <v>2023</v>
      </c>
    </row>
    <row r="8951" spans="2:14">
      <c r="B8951" s="1">
        <v>45098</v>
      </c>
      <c r="C8951">
        <v>16056</v>
      </c>
      <c r="D8951">
        <f>COUNTIF(C$4:C8951,Tabela3[[#This Row],[COMANDA]])</f>
        <v>3</v>
      </c>
      <c r="E8951" t="s">
        <v>90</v>
      </c>
      <c r="G8951" t="s">
        <v>61</v>
      </c>
      <c r="H8951" t="s">
        <v>469</v>
      </c>
      <c r="I8951" s="2">
        <v>1</v>
      </c>
      <c r="J8951" t="s">
        <v>11</v>
      </c>
      <c r="K8951" s="21">
        <f>INDEX(LISTAS!$H:$Q,MATCH(BASE!H8951,LISTAS!$G:$G,0),MATCH(BASE!J8951,LISTAS!$H$3:$Q$3,0))*Tabela3[[#This Row],[QUANTIDADE]]</f>
        <v>6</v>
      </c>
      <c r="L8951" s="2" t="str">
        <f>TEXT(Tabela3[[#This Row],[DATA]],"MM")</f>
        <v>06</v>
      </c>
      <c r="M8951" s="2">
        <f>WEEKNUM(Tabela3[[#This Row],[DATA]])</f>
        <v>25</v>
      </c>
      <c r="N8951" s="18">
        <f>YEAR(Tabela3[[#This Row],[DATA]])</f>
        <v>2023</v>
      </c>
    </row>
    <row r="8952" spans="2:14">
      <c r="B8952" s="1">
        <v>45098</v>
      </c>
      <c r="C8952">
        <v>16057</v>
      </c>
      <c r="D8952">
        <f>COUNTIF(C$4:C8952,Tabela3[[#This Row],[COMANDA]])</f>
        <v>1</v>
      </c>
      <c r="E8952" t="s">
        <v>90</v>
      </c>
      <c r="G8952" t="s">
        <v>8</v>
      </c>
      <c r="H8952" t="s">
        <v>202</v>
      </c>
      <c r="I8952" s="2">
        <v>1</v>
      </c>
      <c r="J8952" t="s">
        <v>11</v>
      </c>
      <c r="K8952" s="21">
        <f>INDEX(LISTAS!$H:$Q,MATCH(BASE!H8952,LISTAS!$G:$G,0),MATCH(BASE!J8952,LISTAS!$H$3:$Q$3,0))*Tabela3[[#This Row],[QUANTIDADE]]</f>
        <v>20</v>
      </c>
      <c r="L8952" s="2" t="str">
        <f>TEXT(Tabela3[[#This Row],[DATA]],"MM")</f>
        <v>06</v>
      </c>
      <c r="M8952" s="2">
        <f>WEEKNUM(Tabela3[[#This Row],[DATA]])</f>
        <v>25</v>
      </c>
      <c r="N8952" s="18">
        <f>YEAR(Tabela3[[#This Row],[DATA]])</f>
        <v>2023</v>
      </c>
    </row>
    <row r="8953" spans="2:14">
      <c r="B8953" s="1">
        <v>45098</v>
      </c>
      <c r="C8953">
        <v>16057</v>
      </c>
      <c r="D8953">
        <f>COUNTIF(C$4:C8953,Tabela3[[#This Row],[COMANDA]])</f>
        <v>2</v>
      </c>
      <c r="E8953" t="s">
        <v>90</v>
      </c>
      <c r="G8953" t="s">
        <v>61</v>
      </c>
      <c r="H8953" t="s">
        <v>163</v>
      </c>
      <c r="I8953" s="2">
        <v>1</v>
      </c>
      <c r="J8953" t="s">
        <v>11</v>
      </c>
      <c r="K8953" s="21">
        <f>INDEX(LISTAS!$H:$Q,MATCH(BASE!H8953,LISTAS!$G:$G,0),MATCH(BASE!J8953,LISTAS!$H$3:$Q$3,0))*Tabela3[[#This Row],[QUANTIDADE]]</f>
        <v>4</v>
      </c>
      <c r="L8953" s="2" t="str">
        <f>TEXT(Tabela3[[#This Row],[DATA]],"MM")</f>
        <v>06</v>
      </c>
      <c r="M8953" s="2">
        <f>WEEKNUM(Tabela3[[#This Row],[DATA]])</f>
        <v>25</v>
      </c>
      <c r="N8953" s="18">
        <f>YEAR(Tabela3[[#This Row],[DATA]])</f>
        <v>2023</v>
      </c>
    </row>
    <row r="8954" spans="2:14">
      <c r="B8954" s="1">
        <v>45098</v>
      </c>
      <c r="C8954">
        <v>16058</v>
      </c>
      <c r="D8954">
        <f>COUNTIF(C$4:C8954,Tabela3[[#This Row],[COMANDA]])</f>
        <v>1</v>
      </c>
      <c r="E8954" t="s">
        <v>90</v>
      </c>
      <c r="F8954" t="s">
        <v>99</v>
      </c>
      <c r="G8954" t="s">
        <v>8</v>
      </c>
      <c r="H8954" t="s">
        <v>42</v>
      </c>
      <c r="I8954" s="2">
        <v>1</v>
      </c>
      <c r="J8954" t="s">
        <v>11</v>
      </c>
      <c r="K8954" s="21">
        <f>INDEX(LISTAS!$H:$Q,MATCH(BASE!H8954,LISTAS!$G:$G,0),MATCH(BASE!J8954,LISTAS!$H$3:$Q$3,0))*Tabela3[[#This Row],[QUANTIDADE]]</f>
        <v>16</v>
      </c>
      <c r="L8954" s="2" t="str">
        <f>TEXT(Tabela3[[#This Row],[DATA]],"MM")</f>
        <v>06</v>
      </c>
      <c r="M8954" s="2">
        <f>WEEKNUM(Tabela3[[#This Row],[DATA]])</f>
        <v>25</v>
      </c>
      <c r="N8954" s="18">
        <f>YEAR(Tabela3[[#This Row],[DATA]])</f>
        <v>2023</v>
      </c>
    </row>
    <row r="8955" spans="2:14">
      <c r="B8955" s="1">
        <v>45098</v>
      </c>
      <c r="C8955">
        <v>16058</v>
      </c>
      <c r="D8955">
        <f>COUNTIF(C$4:C8955,Tabela3[[#This Row],[COMANDA]])</f>
        <v>2</v>
      </c>
      <c r="E8955" t="s">
        <v>90</v>
      </c>
      <c r="F8955" t="s">
        <v>98</v>
      </c>
      <c r="G8955" t="s">
        <v>8</v>
      </c>
      <c r="H8955" t="s">
        <v>204</v>
      </c>
      <c r="I8955" s="2">
        <v>1</v>
      </c>
      <c r="J8955" t="s">
        <v>11</v>
      </c>
      <c r="K8955" s="21">
        <f>INDEX(LISTAS!$H:$Q,MATCH(BASE!H8955,LISTAS!$G:$G,0),MATCH(BASE!J8955,LISTAS!$H$3:$Q$3,0))*Tabela3[[#This Row],[QUANTIDADE]]</f>
        <v>18</v>
      </c>
      <c r="L8955" s="2" t="str">
        <f>TEXT(Tabela3[[#This Row],[DATA]],"MM")</f>
        <v>06</v>
      </c>
      <c r="M8955" s="2">
        <f>WEEKNUM(Tabela3[[#This Row],[DATA]])</f>
        <v>25</v>
      </c>
      <c r="N8955" s="18">
        <f>YEAR(Tabela3[[#This Row],[DATA]])</f>
        <v>2023</v>
      </c>
    </row>
    <row r="8956" spans="2:14">
      <c r="B8956" s="1">
        <v>45098</v>
      </c>
      <c r="C8956">
        <v>16058</v>
      </c>
      <c r="D8956">
        <f>COUNTIF(C$4:C8956,Tabela3[[#This Row],[COMANDA]])</f>
        <v>3</v>
      </c>
      <c r="E8956" t="s">
        <v>90</v>
      </c>
      <c r="F8956" t="s">
        <v>99</v>
      </c>
      <c r="G8956" t="s">
        <v>8</v>
      </c>
      <c r="H8956" t="s">
        <v>203</v>
      </c>
      <c r="I8956" s="2">
        <v>1</v>
      </c>
      <c r="J8956" t="s">
        <v>11</v>
      </c>
      <c r="K8956" s="21">
        <f>INDEX(LISTAS!$H:$Q,MATCH(BASE!H8956,LISTAS!$G:$G,0),MATCH(BASE!J8956,LISTAS!$H$3:$Q$3,0))*Tabela3[[#This Row],[QUANTIDADE]]</f>
        <v>20</v>
      </c>
      <c r="L8956" s="2" t="str">
        <f>TEXT(Tabela3[[#This Row],[DATA]],"MM")</f>
        <v>06</v>
      </c>
      <c r="M8956" s="2">
        <f>WEEKNUM(Tabela3[[#This Row],[DATA]])</f>
        <v>25</v>
      </c>
      <c r="N8956" s="18">
        <f>YEAR(Tabela3[[#This Row],[DATA]])</f>
        <v>2023</v>
      </c>
    </row>
    <row r="8957" spans="2:14">
      <c r="B8957" s="1">
        <v>45098</v>
      </c>
      <c r="C8957">
        <v>16059</v>
      </c>
      <c r="D8957">
        <f>COUNTIF(C$4:C8957,Tabela3[[#This Row],[COMANDA]])</f>
        <v>1</v>
      </c>
      <c r="E8957" t="s">
        <v>90</v>
      </c>
      <c r="F8957" t="s">
        <v>99</v>
      </c>
      <c r="G8957" t="s">
        <v>8</v>
      </c>
      <c r="H8957" t="s">
        <v>204</v>
      </c>
      <c r="I8957" s="2">
        <v>1</v>
      </c>
      <c r="J8957" t="s">
        <v>11</v>
      </c>
      <c r="K8957" s="21">
        <f>INDEX(LISTAS!$H:$Q,MATCH(BASE!H8957,LISTAS!$G:$G,0),MATCH(BASE!J8957,LISTAS!$H$3:$Q$3,0))*Tabela3[[#This Row],[QUANTIDADE]]</f>
        <v>18</v>
      </c>
      <c r="L8957" s="2" t="str">
        <f>TEXT(Tabela3[[#This Row],[DATA]],"MM")</f>
        <v>06</v>
      </c>
      <c r="M8957" s="2">
        <f>WEEKNUM(Tabela3[[#This Row],[DATA]])</f>
        <v>25</v>
      </c>
      <c r="N8957" s="18">
        <f>YEAR(Tabela3[[#This Row],[DATA]])</f>
        <v>2023</v>
      </c>
    </row>
    <row r="8958" spans="2:14">
      <c r="B8958" s="1">
        <v>45098</v>
      </c>
      <c r="C8958">
        <v>16060</v>
      </c>
      <c r="D8958">
        <f>COUNTIF(C$4:C8958,Tabela3[[#This Row],[COMANDA]])</f>
        <v>1</v>
      </c>
      <c r="E8958" t="s">
        <v>90</v>
      </c>
      <c r="F8958" t="s">
        <v>98</v>
      </c>
      <c r="G8958" t="s">
        <v>8</v>
      </c>
      <c r="H8958" t="s">
        <v>204</v>
      </c>
      <c r="I8958" s="2">
        <v>1</v>
      </c>
      <c r="J8958" t="s">
        <v>11</v>
      </c>
      <c r="K8958" s="21">
        <f>INDEX(LISTAS!$H:$Q,MATCH(BASE!H8958,LISTAS!$G:$G,0),MATCH(BASE!J8958,LISTAS!$H$3:$Q$3,0))*Tabela3[[#This Row],[QUANTIDADE]]</f>
        <v>18</v>
      </c>
      <c r="L8958" s="2" t="str">
        <f>TEXT(Tabela3[[#This Row],[DATA]],"MM")</f>
        <v>06</v>
      </c>
      <c r="M8958" s="2">
        <f>WEEKNUM(Tabela3[[#This Row],[DATA]])</f>
        <v>25</v>
      </c>
      <c r="N8958" s="18">
        <f>YEAR(Tabela3[[#This Row],[DATA]])</f>
        <v>2023</v>
      </c>
    </row>
    <row r="8959" spans="2:14">
      <c r="B8959" s="1">
        <v>45098</v>
      </c>
      <c r="C8959">
        <v>16060</v>
      </c>
      <c r="D8959">
        <f>COUNTIF(C$4:C8959,Tabela3[[#This Row],[COMANDA]])</f>
        <v>2</v>
      </c>
      <c r="E8959" t="s">
        <v>90</v>
      </c>
      <c r="F8959" t="s">
        <v>98</v>
      </c>
      <c r="G8959" t="s">
        <v>9</v>
      </c>
      <c r="H8959" t="s">
        <v>138</v>
      </c>
      <c r="I8959" s="2">
        <v>1</v>
      </c>
      <c r="J8959" t="s">
        <v>11</v>
      </c>
      <c r="K8959" s="21">
        <f>INDEX(LISTAS!$H:$Q,MATCH(BASE!H8959,LISTAS!$G:$G,0),MATCH(BASE!J8959,LISTAS!$H$3:$Q$3,0))*Tabela3[[#This Row],[QUANTIDADE]]</f>
        <v>4</v>
      </c>
      <c r="L8959" s="2" t="str">
        <f>TEXT(Tabela3[[#This Row],[DATA]],"MM")</f>
        <v>06</v>
      </c>
      <c r="M8959" s="2">
        <f>WEEKNUM(Tabela3[[#This Row],[DATA]])</f>
        <v>25</v>
      </c>
      <c r="N8959" s="18">
        <f>YEAR(Tabela3[[#This Row],[DATA]])</f>
        <v>2023</v>
      </c>
    </row>
    <row r="8960" spans="2:14">
      <c r="B8960" s="1">
        <v>45098</v>
      </c>
      <c r="C8960">
        <v>16061</v>
      </c>
      <c r="D8960">
        <f>COUNTIF(C$4:C8960,Tabela3[[#This Row],[COMANDA]])</f>
        <v>1</v>
      </c>
      <c r="E8960" t="s">
        <v>90</v>
      </c>
      <c r="F8960" t="s">
        <v>375</v>
      </c>
      <c r="G8960" t="s">
        <v>8</v>
      </c>
      <c r="H8960" t="s">
        <v>40</v>
      </c>
      <c r="I8960" s="2">
        <v>1</v>
      </c>
      <c r="J8960" t="s">
        <v>11</v>
      </c>
      <c r="K8960" s="21">
        <f>INDEX(LISTAS!$H:$Q,MATCH(BASE!H8960,LISTAS!$G:$G,0),MATCH(BASE!J8960,LISTAS!$H$3:$Q$3,0))*Tabela3[[#This Row],[QUANTIDADE]]</f>
        <v>14</v>
      </c>
      <c r="L8960" s="2" t="str">
        <f>TEXT(Tabela3[[#This Row],[DATA]],"MM")</f>
        <v>06</v>
      </c>
      <c r="M8960" s="2">
        <f>WEEKNUM(Tabela3[[#This Row],[DATA]])</f>
        <v>25</v>
      </c>
      <c r="N8960" s="18">
        <f>YEAR(Tabela3[[#This Row],[DATA]])</f>
        <v>2023</v>
      </c>
    </row>
    <row r="8961" spans="2:14">
      <c r="B8961" s="1">
        <v>45098</v>
      </c>
      <c r="C8961">
        <v>16061</v>
      </c>
      <c r="D8961">
        <f>COUNTIF(C$4:C8961,Tabela3[[#This Row],[COMANDA]])</f>
        <v>2</v>
      </c>
      <c r="E8961" t="s">
        <v>90</v>
      </c>
      <c r="F8961" t="s">
        <v>375</v>
      </c>
      <c r="G8961" t="s">
        <v>8</v>
      </c>
      <c r="H8961" t="s">
        <v>202</v>
      </c>
      <c r="I8961" s="2">
        <v>1</v>
      </c>
      <c r="J8961" t="s">
        <v>11</v>
      </c>
      <c r="K8961" s="21">
        <f>INDEX(LISTAS!$H:$Q,MATCH(BASE!H8961,LISTAS!$G:$G,0),MATCH(BASE!J8961,LISTAS!$H$3:$Q$3,0))*Tabela3[[#This Row],[QUANTIDADE]]</f>
        <v>20</v>
      </c>
      <c r="L8961" s="2" t="str">
        <f>TEXT(Tabela3[[#This Row],[DATA]],"MM")</f>
        <v>06</v>
      </c>
      <c r="M8961" s="2">
        <f>WEEKNUM(Tabela3[[#This Row],[DATA]])</f>
        <v>25</v>
      </c>
      <c r="N8961" s="18">
        <f>YEAR(Tabela3[[#This Row],[DATA]])</f>
        <v>2023</v>
      </c>
    </row>
    <row r="8962" spans="2:14">
      <c r="B8962" s="1">
        <v>45098</v>
      </c>
      <c r="C8962">
        <v>16061</v>
      </c>
      <c r="D8962">
        <f>COUNTIF(C$4:C8962,Tabela3[[#This Row],[COMANDA]])</f>
        <v>3</v>
      </c>
      <c r="E8962" t="s">
        <v>90</v>
      </c>
      <c r="F8962" t="s">
        <v>375</v>
      </c>
      <c r="G8962" t="s">
        <v>61</v>
      </c>
      <c r="H8962" t="s">
        <v>163</v>
      </c>
      <c r="I8962" s="2">
        <v>1</v>
      </c>
      <c r="J8962" t="s">
        <v>11</v>
      </c>
      <c r="K8962" s="21">
        <f>INDEX(LISTAS!$H:$Q,MATCH(BASE!H8962,LISTAS!$G:$G,0),MATCH(BASE!J8962,LISTAS!$H$3:$Q$3,0))*Tabela3[[#This Row],[QUANTIDADE]]</f>
        <v>4</v>
      </c>
      <c r="L8962" s="2" t="str">
        <f>TEXT(Tabela3[[#This Row],[DATA]],"MM")</f>
        <v>06</v>
      </c>
      <c r="M8962" s="2">
        <f>WEEKNUM(Tabela3[[#This Row],[DATA]])</f>
        <v>25</v>
      </c>
      <c r="N8962" s="18">
        <f>YEAR(Tabela3[[#This Row],[DATA]])</f>
        <v>2023</v>
      </c>
    </row>
    <row r="8963" spans="2:14">
      <c r="B8963" s="1">
        <v>45098</v>
      </c>
      <c r="C8963">
        <v>16061</v>
      </c>
      <c r="D8963">
        <f>COUNTIF(C$4:C8963,Tabela3[[#This Row],[COMANDA]])</f>
        <v>4</v>
      </c>
      <c r="E8963" t="s">
        <v>90</v>
      </c>
      <c r="F8963" t="s">
        <v>375</v>
      </c>
      <c r="G8963" t="s">
        <v>9</v>
      </c>
      <c r="H8963" t="s">
        <v>464</v>
      </c>
      <c r="I8963" s="2">
        <v>1</v>
      </c>
      <c r="J8963" t="s">
        <v>11</v>
      </c>
      <c r="K8963" s="21">
        <f>INDEX(LISTAS!$H:$Q,MATCH(BASE!H8963,LISTAS!$G:$G,0),MATCH(BASE!J8963,LISTAS!$H$3:$Q$3,0))*Tabela3[[#This Row],[QUANTIDADE]]</f>
        <v>5</v>
      </c>
      <c r="L8963" s="2" t="str">
        <f>TEXT(Tabela3[[#This Row],[DATA]],"MM")</f>
        <v>06</v>
      </c>
      <c r="M8963" s="2">
        <f>WEEKNUM(Tabela3[[#This Row],[DATA]])</f>
        <v>25</v>
      </c>
      <c r="N8963" s="18">
        <f>YEAR(Tabela3[[#This Row],[DATA]])</f>
        <v>2023</v>
      </c>
    </row>
    <row r="8964" spans="2:14">
      <c r="B8964" s="1">
        <v>45098</v>
      </c>
      <c r="C8964">
        <v>16061</v>
      </c>
      <c r="D8964">
        <f>COUNTIF(C$4:C8964,Tabela3[[#This Row],[COMANDA]])</f>
        <v>5</v>
      </c>
      <c r="E8964" t="s">
        <v>90</v>
      </c>
      <c r="F8964" t="s">
        <v>375</v>
      </c>
      <c r="G8964" t="s">
        <v>9</v>
      </c>
      <c r="H8964" t="s">
        <v>474</v>
      </c>
      <c r="I8964" s="2">
        <v>1</v>
      </c>
      <c r="J8964" t="s">
        <v>11</v>
      </c>
      <c r="K8964" s="21">
        <f>INDEX(LISTAS!$H:$Q,MATCH(BASE!H8964,LISTAS!$G:$G,0),MATCH(BASE!J8964,LISTAS!$H$3:$Q$3,0))*Tabela3[[#This Row],[QUANTIDADE]]</f>
        <v>5</v>
      </c>
      <c r="L8964" s="2" t="str">
        <f>TEXT(Tabela3[[#This Row],[DATA]],"MM")</f>
        <v>06</v>
      </c>
      <c r="M8964" s="2">
        <f>WEEKNUM(Tabela3[[#This Row],[DATA]])</f>
        <v>25</v>
      </c>
      <c r="N8964" s="18">
        <f>YEAR(Tabela3[[#This Row],[DATA]])</f>
        <v>2023</v>
      </c>
    </row>
    <row r="8965" spans="2:14">
      <c r="B8965" s="1">
        <v>45098</v>
      </c>
      <c r="C8965">
        <v>16062</v>
      </c>
      <c r="D8965">
        <f>COUNTIF(C$4:C8965,Tabela3[[#This Row],[COMANDA]])</f>
        <v>1</v>
      </c>
      <c r="E8965" t="s">
        <v>90</v>
      </c>
      <c r="F8965" t="s">
        <v>98</v>
      </c>
      <c r="G8965" t="s">
        <v>8</v>
      </c>
      <c r="H8965" t="s">
        <v>202</v>
      </c>
      <c r="I8965" s="2">
        <v>1</v>
      </c>
      <c r="J8965" t="s">
        <v>11</v>
      </c>
      <c r="K8965" s="21">
        <f>INDEX(LISTAS!$H:$Q,MATCH(BASE!H8965,LISTAS!$G:$G,0),MATCH(BASE!J8965,LISTAS!$H$3:$Q$3,0))*Tabela3[[#This Row],[QUANTIDADE]]</f>
        <v>20</v>
      </c>
      <c r="L8965" s="2" t="str">
        <f>TEXT(Tabela3[[#This Row],[DATA]],"MM")</f>
        <v>06</v>
      </c>
      <c r="M8965" s="2">
        <f>WEEKNUM(Tabela3[[#This Row],[DATA]])</f>
        <v>25</v>
      </c>
      <c r="N8965" s="18">
        <f>YEAR(Tabela3[[#This Row],[DATA]])</f>
        <v>2023</v>
      </c>
    </row>
    <row r="8966" spans="2:14">
      <c r="B8966" s="1">
        <v>45098</v>
      </c>
      <c r="C8966">
        <v>16062</v>
      </c>
      <c r="D8966">
        <f>COUNTIF(C$4:C8966,Tabela3[[#This Row],[COMANDA]])</f>
        <v>2</v>
      </c>
      <c r="E8966" t="s">
        <v>90</v>
      </c>
      <c r="F8966" t="s">
        <v>98</v>
      </c>
      <c r="G8966" t="s">
        <v>9</v>
      </c>
      <c r="H8966" t="s">
        <v>385</v>
      </c>
      <c r="I8966" s="2">
        <v>1</v>
      </c>
      <c r="J8966" t="s">
        <v>11</v>
      </c>
      <c r="K8966" s="21">
        <f>INDEX(LISTAS!$H:$Q,MATCH(BASE!H8966,LISTAS!$G:$G,0),MATCH(BASE!J8966,LISTAS!$H$3:$Q$3,0))*Tabela3[[#This Row],[QUANTIDADE]]</f>
        <v>3</v>
      </c>
      <c r="L8966" s="2" t="str">
        <f>TEXT(Tabela3[[#This Row],[DATA]],"MM")</f>
        <v>06</v>
      </c>
      <c r="M8966" s="2">
        <f>WEEKNUM(Tabela3[[#This Row],[DATA]])</f>
        <v>25</v>
      </c>
      <c r="N8966" s="18">
        <f>YEAR(Tabela3[[#This Row],[DATA]])</f>
        <v>2023</v>
      </c>
    </row>
    <row r="8967" spans="2:14">
      <c r="B8967" s="1">
        <v>45098</v>
      </c>
      <c r="C8967">
        <v>16063</v>
      </c>
      <c r="D8967">
        <f>COUNTIF(C$4:C8967,Tabela3[[#This Row],[COMANDA]])</f>
        <v>1</v>
      </c>
      <c r="E8967" t="s">
        <v>90</v>
      </c>
      <c r="F8967" t="s">
        <v>99</v>
      </c>
      <c r="G8967" t="s">
        <v>8</v>
      </c>
      <c r="H8967" t="s">
        <v>204</v>
      </c>
      <c r="I8967" s="2">
        <v>1</v>
      </c>
      <c r="J8967" t="s">
        <v>11</v>
      </c>
      <c r="K8967" s="21">
        <f>INDEX(LISTAS!$H:$Q,MATCH(BASE!H8967,LISTAS!$G:$G,0),MATCH(BASE!J8967,LISTAS!$H$3:$Q$3,0))*Tabela3[[#This Row],[QUANTIDADE]]</f>
        <v>18</v>
      </c>
      <c r="L8967" s="2" t="str">
        <f>TEXT(Tabela3[[#This Row],[DATA]],"MM")</f>
        <v>06</v>
      </c>
      <c r="M8967" s="2">
        <f>WEEKNUM(Tabela3[[#This Row],[DATA]])</f>
        <v>25</v>
      </c>
      <c r="N8967" s="18">
        <f>YEAR(Tabela3[[#This Row],[DATA]])</f>
        <v>2023</v>
      </c>
    </row>
    <row r="8968" spans="2:14">
      <c r="B8968" s="1">
        <v>45098</v>
      </c>
      <c r="C8968">
        <v>16065</v>
      </c>
      <c r="D8968">
        <f>COUNTIF(C$4:C8968,Tabela3[[#This Row],[COMANDA]])</f>
        <v>1</v>
      </c>
      <c r="E8968" t="s">
        <v>90</v>
      </c>
      <c r="F8968" t="s">
        <v>98</v>
      </c>
      <c r="G8968" t="s">
        <v>8</v>
      </c>
      <c r="H8968" t="s">
        <v>202</v>
      </c>
      <c r="I8968" s="2">
        <v>1</v>
      </c>
      <c r="J8968" t="s">
        <v>11</v>
      </c>
      <c r="K8968" s="21">
        <f>INDEX(LISTAS!$H:$Q,MATCH(BASE!H8968,LISTAS!$G:$G,0),MATCH(BASE!J8968,LISTAS!$H$3:$Q$3,0))*Tabela3[[#This Row],[QUANTIDADE]]</f>
        <v>20</v>
      </c>
      <c r="L8968" s="2" t="str">
        <f>TEXT(Tabela3[[#This Row],[DATA]],"MM")</f>
        <v>06</v>
      </c>
      <c r="M8968" s="2">
        <f>WEEKNUM(Tabela3[[#This Row],[DATA]])</f>
        <v>25</v>
      </c>
      <c r="N8968" s="18">
        <f>YEAR(Tabela3[[#This Row],[DATA]])</f>
        <v>2023</v>
      </c>
    </row>
    <row r="8969" spans="2:14">
      <c r="B8969" s="1">
        <v>45098</v>
      </c>
      <c r="C8969">
        <v>16066</v>
      </c>
      <c r="D8969">
        <f>COUNTIF(C$4:C8969,Tabela3[[#This Row],[COMANDA]])</f>
        <v>1</v>
      </c>
      <c r="E8969" t="s">
        <v>90</v>
      </c>
      <c r="F8969" t="s">
        <v>99</v>
      </c>
      <c r="G8969" t="s">
        <v>8</v>
      </c>
      <c r="H8969" t="s">
        <v>42</v>
      </c>
      <c r="I8969" s="2">
        <v>1</v>
      </c>
      <c r="J8969" t="s">
        <v>11</v>
      </c>
      <c r="K8969" s="21">
        <f>INDEX(LISTAS!$H:$Q,MATCH(BASE!H8969,LISTAS!$G:$G,0),MATCH(BASE!J8969,LISTAS!$H$3:$Q$3,0))*Tabela3[[#This Row],[QUANTIDADE]]</f>
        <v>16</v>
      </c>
      <c r="L8969" s="2" t="str">
        <f>TEXT(Tabela3[[#This Row],[DATA]],"MM")</f>
        <v>06</v>
      </c>
      <c r="M8969" s="2">
        <f>WEEKNUM(Tabela3[[#This Row],[DATA]])</f>
        <v>25</v>
      </c>
      <c r="N8969" s="18">
        <f>YEAR(Tabela3[[#This Row],[DATA]])</f>
        <v>2023</v>
      </c>
    </row>
    <row r="8970" spans="2:14">
      <c r="B8970" s="1">
        <v>45098</v>
      </c>
      <c r="C8970">
        <v>16067</v>
      </c>
      <c r="D8970">
        <f>COUNTIF(C$4:C8970,Tabela3[[#This Row],[COMANDA]])</f>
        <v>1</v>
      </c>
      <c r="E8970" t="s">
        <v>89</v>
      </c>
      <c r="F8970" t="s">
        <v>98</v>
      </c>
      <c r="G8970" t="s">
        <v>8</v>
      </c>
      <c r="H8970" t="s">
        <v>204</v>
      </c>
      <c r="I8970" s="2">
        <v>1</v>
      </c>
      <c r="J8970" t="s">
        <v>11</v>
      </c>
      <c r="K8970" s="21">
        <f>INDEX(LISTAS!$H:$Q,MATCH(BASE!H8970,LISTAS!$G:$G,0),MATCH(BASE!J8970,LISTAS!$H$3:$Q$3,0))*Tabela3[[#This Row],[QUANTIDADE]]</f>
        <v>18</v>
      </c>
      <c r="L8970" s="2" t="str">
        <f>TEXT(Tabela3[[#This Row],[DATA]],"MM")</f>
        <v>06</v>
      </c>
      <c r="M8970" s="2">
        <f>WEEKNUM(Tabela3[[#This Row],[DATA]])</f>
        <v>25</v>
      </c>
      <c r="N8970" s="18">
        <f>YEAR(Tabela3[[#This Row],[DATA]])</f>
        <v>2023</v>
      </c>
    </row>
    <row r="8971" spans="2:14">
      <c r="B8971" s="1">
        <v>45098</v>
      </c>
      <c r="C8971">
        <v>16067</v>
      </c>
      <c r="D8971">
        <f>COUNTIF(C$4:C8971,Tabela3[[#This Row],[COMANDA]])</f>
        <v>2</v>
      </c>
      <c r="E8971" t="s">
        <v>89</v>
      </c>
      <c r="F8971" t="s">
        <v>98</v>
      </c>
      <c r="G8971" t="s">
        <v>9</v>
      </c>
      <c r="H8971" t="s">
        <v>132</v>
      </c>
      <c r="I8971" s="2">
        <v>1</v>
      </c>
      <c r="J8971" t="s">
        <v>11</v>
      </c>
      <c r="K8971" s="21">
        <f>INDEX(LISTAS!$H:$Q,MATCH(BASE!H8971,LISTAS!$G:$G,0),MATCH(BASE!J8971,LISTAS!$H$3:$Q$3,0))*Tabela3[[#This Row],[QUANTIDADE]]</f>
        <v>3</v>
      </c>
      <c r="L8971" s="2" t="str">
        <f>TEXT(Tabela3[[#This Row],[DATA]],"MM")</f>
        <v>06</v>
      </c>
      <c r="M8971" s="2">
        <f>WEEKNUM(Tabela3[[#This Row],[DATA]])</f>
        <v>25</v>
      </c>
      <c r="N8971" s="18">
        <f>YEAR(Tabela3[[#This Row],[DATA]])</f>
        <v>2023</v>
      </c>
    </row>
    <row r="8972" spans="2:14">
      <c r="B8972" s="1">
        <v>45098</v>
      </c>
      <c r="C8972">
        <v>16068</v>
      </c>
      <c r="D8972">
        <f>COUNTIF(C$4:C8972,Tabela3[[#This Row],[COMANDA]])</f>
        <v>1</v>
      </c>
      <c r="E8972" t="s">
        <v>90</v>
      </c>
      <c r="F8972" t="s">
        <v>99</v>
      </c>
      <c r="G8972" t="s">
        <v>8</v>
      </c>
      <c r="H8972" t="s">
        <v>47</v>
      </c>
      <c r="I8972" s="2">
        <v>1</v>
      </c>
      <c r="J8972" t="s">
        <v>11</v>
      </c>
      <c r="K8972" s="21">
        <f>INDEX(LISTAS!$H:$Q,MATCH(BASE!H8972,LISTAS!$G:$G,0),MATCH(BASE!J8972,LISTAS!$H$3:$Q$3,0))*Tabela3[[#This Row],[QUANTIDADE]]</f>
        <v>16</v>
      </c>
      <c r="L8972" s="2" t="str">
        <f>TEXT(Tabela3[[#This Row],[DATA]],"MM")</f>
        <v>06</v>
      </c>
      <c r="M8972" s="2">
        <f>WEEKNUM(Tabela3[[#This Row],[DATA]])</f>
        <v>25</v>
      </c>
      <c r="N8972" s="18">
        <f>YEAR(Tabela3[[#This Row],[DATA]])</f>
        <v>2023</v>
      </c>
    </row>
    <row r="8973" spans="2:14">
      <c r="B8973" s="1">
        <v>45098</v>
      </c>
      <c r="C8973">
        <v>16068</v>
      </c>
      <c r="D8973">
        <f>COUNTIF(C$4:C8973,Tabela3[[#This Row],[COMANDA]])</f>
        <v>2</v>
      </c>
      <c r="E8973" t="s">
        <v>90</v>
      </c>
      <c r="F8973" t="s">
        <v>99</v>
      </c>
      <c r="G8973" t="s">
        <v>9</v>
      </c>
      <c r="H8973" t="s">
        <v>208</v>
      </c>
      <c r="I8973" s="2">
        <v>1</v>
      </c>
      <c r="J8973" t="s">
        <v>11</v>
      </c>
      <c r="K8973" s="21">
        <f>INDEX(LISTAS!$H:$Q,MATCH(BASE!H8973,LISTAS!$G:$G,0),MATCH(BASE!J8973,LISTAS!$H$3:$Q$3,0))*Tabela3[[#This Row],[QUANTIDADE]]</f>
        <v>4</v>
      </c>
      <c r="L8973" s="2" t="str">
        <f>TEXT(Tabela3[[#This Row],[DATA]],"MM")</f>
        <v>06</v>
      </c>
      <c r="M8973" s="2">
        <f>WEEKNUM(Tabela3[[#This Row],[DATA]])</f>
        <v>25</v>
      </c>
      <c r="N8973" s="18">
        <f>YEAR(Tabela3[[#This Row],[DATA]])</f>
        <v>2023</v>
      </c>
    </row>
    <row r="8974" spans="2:14">
      <c r="B8974" s="1">
        <v>45098</v>
      </c>
      <c r="C8974">
        <v>16069</v>
      </c>
      <c r="D8974">
        <f>COUNTIF(C$4:C8974,Tabela3[[#This Row],[COMANDA]])</f>
        <v>1</v>
      </c>
      <c r="E8974" t="s">
        <v>90</v>
      </c>
      <c r="F8974" t="s">
        <v>99</v>
      </c>
      <c r="G8974" t="s">
        <v>8</v>
      </c>
      <c r="H8974" t="s">
        <v>42</v>
      </c>
      <c r="I8974" s="2">
        <v>1</v>
      </c>
      <c r="J8974" t="s">
        <v>11</v>
      </c>
      <c r="K8974" s="21">
        <f>INDEX(LISTAS!$H:$Q,MATCH(BASE!H8974,LISTAS!$G:$G,0),MATCH(BASE!J8974,LISTAS!$H$3:$Q$3,0))*Tabela3[[#This Row],[QUANTIDADE]]</f>
        <v>16</v>
      </c>
      <c r="L8974" s="2" t="str">
        <f>TEXT(Tabela3[[#This Row],[DATA]],"MM")</f>
        <v>06</v>
      </c>
      <c r="M8974" s="2">
        <f>WEEKNUM(Tabela3[[#This Row],[DATA]])</f>
        <v>25</v>
      </c>
      <c r="N8974" s="18">
        <f>YEAR(Tabela3[[#This Row],[DATA]])</f>
        <v>2023</v>
      </c>
    </row>
    <row r="8975" spans="2:14">
      <c r="B8975" s="1">
        <v>45098</v>
      </c>
      <c r="C8975">
        <v>16069</v>
      </c>
      <c r="D8975">
        <f>COUNTIF(C$4:C8975,Tabela3[[#This Row],[COMANDA]])</f>
        <v>2</v>
      </c>
      <c r="E8975" t="s">
        <v>90</v>
      </c>
      <c r="F8975" t="s">
        <v>99</v>
      </c>
      <c r="G8975" t="s">
        <v>9</v>
      </c>
      <c r="H8975" t="s">
        <v>242</v>
      </c>
      <c r="I8975" s="2">
        <v>1</v>
      </c>
      <c r="J8975" t="s">
        <v>12</v>
      </c>
      <c r="K8975" s="21">
        <f>INDEX(LISTAS!$H:$Q,MATCH(BASE!H8975,LISTAS!$G:$G,0),MATCH(BASE!J8975,LISTAS!$H$3:$Q$3,0))*Tabela3[[#This Row],[QUANTIDADE]]</f>
        <v>6</v>
      </c>
      <c r="L8975" s="2" t="str">
        <f>TEXT(Tabela3[[#This Row],[DATA]],"MM")</f>
        <v>06</v>
      </c>
      <c r="M8975" s="2">
        <f>WEEKNUM(Tabela3[[#This Row],[DATA]])</f>
        <v>25</v>
      </c>
      <c r="N8975" s="18">
        <f>YEAR(Tabela3[[#This Row],[DATA]])</f>
        <v>2023</v>
      </c>
    </row>
    <row r="8976" spans="2:14">
      <c r="B8976" s="1">
        <v>45098</v>
      </c>
      <c r="C8976">
        <v>16070</v>
      </c>
      <c r="D8976">
        <f>COUNTIF(C$4:C8976,Tabela3[[#This Row],[COMANDA]])</f>
        <v>1</v>
      </c>
      <c r="E8976" t="s">
        <v>90</v>
      </c>
      <c r="F8976" t="s">
        <v>98</v>
      </c>
      <c r="G8976" t="s">
        <v>8</v>
      </c>
      <c r="H8976" t="s">
        <v>47</v>
      </c>
      <c r="I8976" s="2">
        <v>1</v>
      </c>
      <c r="J8976" t="s">
        <v>11</v>
      </c>
      <c r="K8976" s="21">
        <f>INDEX(LISTAS!$H:$Q,MATCH(BASE!H8976,LISTAS!$G:$G,0),MATCH(BASE!J8976,LISTAS!$H$3:$Q$3,0))*Tabela3[[#This Row],[QUANTIDADE]]</f>
        <v>16</v>
      </c>
      <c r="L8976" s="2" t="str">
        <f>TEXT(Tabela3[[#This Row],[DATA]],"MM")</f>
        <v>06</v>
      </c>
      <c r="M8976" s="2">
        <f>WEEKNUM(Tabela3[[#This Row],[DATA]])</f>
        <v>25</v>
      </c>
      <c r="N8976" s="18">
        <f>YEAR(Tabela3[[#This Row],[DATA]])</f>
        <v>2023</v>
      </c>
    </row>
    <row r="8977" spans="2:14">
      <c r="B8977" s="1">
        <v>45098</v>
      </c>
      <c r="C8977">
        <v>16070</v>
      </c>
      <c r="D8977">
        <f>COUNTIF(C$4:C8977,Tabela3[[#This Row],[COMANDA]])</f>
        <v>2</v>
      </c>
      <c r="E8977" t="s">
        <v>90</v>
      </c>
      <c r="F8977" t="s">
        <v>98</v>
      </c>
      <c r="G8977" t="s">
        <v>9</v>
      </c>
      <c r="H8977" t="s">
        <v>242</v>
      </c>
      <c r="I8977" s="2">
        <v>2</v>
      </c>
      <c r="J8977" t="s">
        <v>12</v>
      </c>
      <c r="K8977" s="21">
        <f>INDEX(LISTAS!$H:$Q,MATCH(BASE!H8977,LISTAS!$G:$G,0),MATCH(BASE!J8977,LISTAS!$H$3:$Q$3,0))*Tabela3[[#This Row],[QUANTIDADE]]</f>
        <v>12</v>
      </c>
      <c r="L8977" s="2" t="str">
        <f>TEXT(Tabela3[[#This Row],[DATA]],"MM")</f>
        <v>06</v>
      </c>
      <c r="M8977" s="2">
        <f>WEEKNUM(Tabela3[[#This Row],[DATA]])</f>
        <v>25</v>
      </c>
      <c r="N8977" s="18">
        <f>YEAR(Tabela3[[#This Row],[DATA]])</f>
        <v>2023</v>
      </c>
    </row>
    <row r="8978" spans="2:14">
      <c r="B8978" s="1">
        <v>45098</v>
      </c>
      <c r="C8978">
        <v>16064</v>
      </c>
      <c r="D8978">
        <f>COUNTIF(C$4:C8978,Tabela3[[#This Row],[COMANDA]])</f>
        <v>1</v>
      </c>
      <c r="E8978" t="s">
        <v>90</v>
      </c>
      <c r="F8978" t="s">
        <v>375</v>
      </c>
      <c r="G8978" t="s">
        <v>8</v>
      </c>
      <c r="H8978" t="s">
        <v>202</v>
      </c>
      <c r="I8978" s="2">
        <v>1</v>
      </c>
      <c r="J8978" t="s">
        <v>12</v>
      </c>
      <c r="K8978" s="21">
        <f>INDEX(LISTAS!$H:$Q,MATCH(BASE!H8978,LISTAS!$G:$G,0),MATCH(BASE!J8978,LISTAS!$H$3:$Q$3,0))*Tabela3[[#This Row],[QUANTIDADE]]</f>
        <v>18</v>
      </c>
      <c r="L8978" s="2" t="str">
        <f>TEXT(Tabela3[[#This Row],[DATA]],"MM")</f>
        <v>06</v>
      </c>
      <c r="M8978" s="2">
        <f>WEEKNUM(Tabela3[[#This Row],[DATA]])</f>
        <v>25</v>
      </c>
      <c r="N8978" s="18">
        <f>YEAR(Tabela3[[#This Row],[DATA]])</f>
        <v>2023</v>
      </c>
    </row>
    <row r="8979" spans="2:14">
      <c r="B8979" s="1">
        <v>45098</v>
      </c>
      <c r="C8979">
        <v>16072</v>
      </c>
      <c r="D8979">
        <f>COUNTIF(C$4:C8979,Tabela3[[#This Row],[COMANDA]])</f>
        <v>1</v>
      </c>
      <c r="E8979" t="s">
        <v>90</v>
      </c>
      <c r="G8979" t="s">
        <v>8</v>
      </c>
      <c r="H8979" t="s">
        <v>204</v>
      </c>
      <c r="I8979" s="2">
        <v>1</v>
      </c>
      <c r="J8979" t="s">
        <v>11</v>
      </c>
      <c r="K8979" s="21">
        <f>INDEX(LISTAS!$H:$Q,MATCH(BASE!H8979,LISTAS!$G:$G,0),MATCH(BASE!J8979,LISTAS!$H$3:$Q$3,0))*Tabela3[[#This Row],[QUANTIDADE]]</f>
        <v>18</v>
      </c>
      <c r="L8979" s="2" t="str">
        <f>TEXT(Tabela3[[#This Row],[DATA]],"MM")</f>
        <v>06</v>
      </c>
      <c r="M8979" s="2">
        <f>WEEKNUM(Tabela3[[#This Row],[DATA]])</f>
        <v>25</v>
      </c>
      <c r="N8979" s="18">
        <f>YEAR(Tabela3[[#This Row],[DATA]])</f>
        <v>2023</v>
      </c>
    </row>
    <row r="8980" spans="2:14">
      <c r="B8980" s="1">
        <v>45098</v>
      </c>
      <c r="C8980">
        <v>16072</v>
      </c>
      <c r="D8980">
        <f>COUNTIF(C$4:C8980,Tabela3[[#This Row],[COMANDA]])</f>
        <v>2</v>
      </c>
      <c r="E8980" t="s">
        <v>90</v>
      </c>
      <c r="G8980" t="s">
        <v>9</v>
      </c>
      <c r="H8980" t="s">
        <v>138</v>
      </c>
      <c r="I8980" s="2">
        <v>1</v>
      </c>
      <c r="J8980" t="s">
        <v>11</v>
      </c>
      <c r="K8980" s="21">
        <f>INDEX(LISTAS!$H:$Q,MATCH(BASE!H8980,LISTAS!$G:$G,0),MATCH(BASE!J8980,LISTAS!$H$3:$Q$3,0))*Tabela3[[#This Row],[QUANTIDADE]]</f>
        <v>4</v>
      </c>
      <c r="L8980" s="2" t="str">
        <f>TEXT(Tabela3[[#This Row],[DATA]],"MM")</f>
        <v>06</v>
      </c>
      <c r="M8980" s="2">
        <f>WEEKNUM(Tabela3[[#This Row],[DATA]])</f>
        <v>25</v>
      </c>
      <c r="N8980" s="18">
        <f>YEAR(Tabela3[[#This Row],[DATA]])</f>
        <v>2023</v>
      </c>
    </row>
    <row r="8981" spans="2:14">
      <c r="B8981" s="1">
        <v>45098</v>
      </c>
      <c r="C8981">
        <v>16073</v>
      </c>
      <c r="D8981">
        <f>COUNTIF(C$4:C8981,Tabela3[[#This Row],[COMANDA]])</f>
        <v>1</v>
      </c>
      <c r="E8981" t="s">
        <v>90</v>
      </c>
      <c r="F8981" t="s">
        <v>375</v>
      </c>
      <c r="G8981" t="s">
        <v>8</v>
      </c>
      <c r="H8981" t="s">
        <v>40</v>
      </c>
      <c r="I8981" s="2">
        <v>1</v>
      </c>
      <c r="J8981" t="s">
        <v>11</v>
      </c>
      <c r="K8981" s="21">
        <f>INDEX(LISTAS!$H:$Q,MATCH(BASE!H8981,LISTAS!$G:$G,0),MATCH(BASE!J8981,LISTAS!$H$3:$Q$3,0))*Tabela3[[#This Row],[QUANTIDADE]]</f>
        <v>14</v>
      </c>
      <c r="L8981" s="2" t="str">
        <f>TEXT(Tabela3[[#This Row],[DATA]],"MM")</f>
        <v>06</v>
      </c>
      <c r="M8981" s="2">
        <f>WEEKNUM(Tabela3[[#This Row],[DATA]])</f>
        <v>25</v>
      </c>
      <c r="N8981" s="18">
        <f>YEAR(Tabela3[[#This Row],[DATA]])</f>
        <v>2023</v>
      </c>
    </row>
    <row r="8982" spans="2:14">
      <c r="B8982" s="1">
        <v>45098</v>
      </c>
      <c r="C8982">
        <v>16074</v>
      </c>
      <c r="D8982">
        <f>COUNTIF(C$4:C8982,Tabela3[[#This Row],[COMANDA]])</f>
        <v>1</v>
      </c>
      <c r="E8982" t="s">
        <v>90</v>
      </c>
      <c r="F8982" t="s">
        <v>99</v>
      </c>
      <c r="G8982" t="s">
        <v>8</v>
      </c>
      <c r="H8982" t="s">
        <v>206</v>
      </c>
      <c r="I8982" s="2">
        <v>1</v>
      </c>
      <c r="J8982" t="s">
        <v>11</v>
      </c>
      <c r="K8982" s="21">
        <f>INDEX(LISTAS!$H:$Q,MATCH(BASE!H8982,LISTAS!$G:$G,0),MATCH(BASE!J8982,LISTAS!$H$3:$Q$3,0))*Tabela3[[#This Row],[QUANTIDADE]]</f>
        <v>18</v>
      </c>
      <c r="L8982" s="2" t="str">
        <f>TEXT(Tabela3[[#This Row],[DATA]],"MM")</f>
        <v>06</v>
      </c>
      <c r="M8982" s="2">
        <f>WEEKNUM(Tabela3[[#This Row],[DATA]])</f>
        <v>25</v>
      </c>
      <c r="N8982" s="18">
        <f>YEAR(Tabela3[[#This Row],[DATA]])</f>
        <v>2023</v>
      </c>
    </row>
    <row r="8983" spans="2:14">
      <c r="B8983" s="1">
        <v>45098</v>
      </c>
      <c r="C8983">
        <v>16075</v>
      </c>
      <c r="D8983">
        <f>COUNTIF(C$4:C8983,Tabela3[[#This Row],[COMANDA]])</f>
        <v>1</v>
      </c>
      <c r="E8983" t="s">
        <v>90</v>
      </c>
      <c r="F8983" t="s">
        <v>100</v>
      </c>
      <c r="G8983" t="s">
        <v>8</v>
      </c>
      <c r="H8983" t="s">
        <v>202</v>
      </c>
      <c r="I8983" s="2">
        <v>1</v>
      </c>
      <c r="J8983" t="s">
        <v>11</v>
      </c>
      <c r="K8983" s="21">
        <f>INDEX(LISTAS!$H:$Q,MATCH(BASE!H8983,LISTAS!$G:$G,0),MATCH(BASE!J8983,LISTAS!$H$3:$Q$3,0))*Tabela3[[#This Row],[QUANTIDADE]]</f>
        <v>20</v>
      </c>
      <c r="L8983" s="2" t="str">
        <f>TEXT(Tabela3[[#This Row],[DATA]],"MM")</f>
        <v>06</v>
      </c>
      <c r="M8983" s="2">
        <f>WEEKNUM(Tabela3[[#This Row],[DATA]])</f>
        <v>25</v>
      </c>
      <c r="N8983" s="18">
        <f>YEAR(Tabela3[[#This Row],[DATA]])</f>
        <v>2023</v>
      </c>
    </row>
    <row r="8984" spans="2:14">
      <c r="B8984" s="1">
        <v>45098</v>
      </c>
      <c r="C8984">
        <v>16075</v>
      </c>
      <c r="D8984">
        <f>COUNTIF(C$4:C8984,Tabela3[[#This Row],[COMANDA]])</f>
        <v>2</v>
      </c>
      <c r="E8984" t="s">
        <v>90</v>
      </c>
      <c r="F8984" t="s">
        <v>100</v>
      </c>
      <c r="G8984" t="s">
        <v>61</v>
      </c>
      <c r="H8984" t="s">
        <v>199</v>
      </c>
      <c r="I8984" s="2">
        <v>3</v>
      </c>
      <c r="J8984" t="s">
        <v>11</v>
      </c>
      <c r="K8984" s="21">
        <f>INDEX(LISTAS!$H:$Q,MATCH(BASE!H8984,LISTAS!$G:$G,0),MATCH(BASE!J8984,LISTAS!$H$3:$Q$3,0))*Tabela3[[#This Row],[QUANTIDADE]]</f>
        <v>3</v>
      </c>
      <c r="L8984" s="2" t="str">
        <f>TEXT(Tabela3[[#This Row],[DATA]],"MM")</f>
        <v>06</v>
      </c>
      <c r="M8984" s="2">
        <f>WEEKNUM(Tabela3[[#This Row],[DATA]])</f>
        <v>25</v>
      </c>
      <c r="N8984" s="18">
        <f>YEAR(Tabela3[[#This Row],[DATA]])</f>
        <v>2023</v>
      </c>
    </row>
    <row r="8985" spans="2:14">
      <c r="B8985" s="1">
        <v>45098</v>
      </c>
      <c r="C8985">
        <v>16076</v>
      </c>
      <c r="D8985">
        <f>COUNTIF(C$4:C8985,Tabela3[[#This Row],[COMANDA]])</f>
        <v>1</v>
      </c>
      <c r="E8985" t="s">
        <v>89</v>
      </c>
      <c r="F8985" t="s">
        <v>100</v>
      </c>
      <c r="G8985" t="s">
        <v>8</v>
      </c>
      <c r="H8985" t="s">
        <v>202</v>
      </c>
      <c r="I8985" s="2">
        <v>1</v>
      </c>
      <c r="J8985" t="s">
        <v>11</v>
      </c>
      <c r="K8985" s="21">
        <f>INDEX(LISTAS!$H:$Q,MATCH(BASE!H8985,LISTAS!$G:$G,0),MATCH(BASE!J8985,LISTAS!$H$3:$Q$3,0))*Tabela3[[#This Row],[QUANTIDADE]]</f>
        <v>20</v>
      </c>
      <c r="L8985" s="2" t="str">
        <f>TEXT(Tabela3[[#This Row],[DATA]],"MM")</f>
        <v>06</v>
      </c>
      <c r="M8985" s="2">
        <f>WEEKNUM(Tabela3[[#This Row],[DATA]])</f>
        <v>25</v>
      </c>
      <c r="N8985" s="18">
        <f>YEAR(Tabela3[[#This Row],[DATA]])</f>
        <v>2023</v>
      </c>
    </row>
    <row r="8986" spans="2:14">
      <c r="B8986" s="1">
        <v>45098</v>
      </c>
      <c r="C8986">
        <v>16077</v>
      </c>
      <c r="D8986">
        <f>COUNTIF(C$4:C8986,Tabela3[[#This Row],[COMANDA]])</f>
        <v>1</v>
      </c>
      <c r="E8986" t="s">
        <v>90</v>
      </c>
      <c r="F8986" t="s">
        <v>99</v>
      </c>
      <c r="G8986" t="s">
        <v>8</v>
      </c>
      <c r="H8986" t="s">
        <v>39</v>
      </c>
      <c r="I8986" s="2">
        <v>1</v>
      </c>
      <c r="J8986" t="s">
        <v>11</v>
      </c>
      <c r="K8986" s="21">
        <f>INDEX(LISTAS!$H:$Q,MATCH(BASE!H8986,LISTAS!$G:$G,0),MATCH(BASE!J8986,LISTAS!$H$3:$Q$3,0))*Tabela3[[#This Row],[QUANTIDADE]]</f>
        <v>12</v>
      </c>
      <c r="L8986" s="2" t="str">
        <f>TEXT(Tabela3[[#This Row],[DATA]],"MM")</f>
        <v>06</v>
      </c>
      <c r="M8986" s="2">
        <f>WEEKNUM(Tabela3[[#This Row],[DATA]])</f>
        <v>25</v>
      </c>
      <c r="N8986" s="18">
        <f>YEAR(Tabela3[[#This Row],[DATA]])</f>
        <v>2023</v>
      </c>
    </row>
    <row r="8987" spans="2:14">
      <c r="B8987" s="1">
        <v>45098</v>
      </c>
      <c r="C8987">
        <v>16077</v>
      </c>
      <c r="D8987">
        <f>COUNTIF(C$4:C8987,Tabela3[[#This Row],[COMANDA]])</f>
        <v>2</v>
      </c>
      <c r="E8987" t="s">
        <v>90</v>
      </c>
      <c r="F8987" t="s">
        <v>99</v>
      </c>
      <c r="G8987" t="s">
        <v>61</v>
      </c>
      <c r="H8987" t="s">
        <v>166</v>
      </c>
      <c r="I8987" s="2">
        <v>1</v>
      </c>
      <c r="J8987" t="s">
        <v>11</v>
      </c>
      <c r="K8987" s="21">
        <f>INDEX(LISTAS!$H:$Q,MATCH(BASE!H8987,LISTAS!$G:$G,0),MATCH(BASE!J8987,LISTAS!$H$3:$Q$3,0))*Tabela3[[#This Row],[QUANTIDADE]]</f>
        <v>8</v>
      </c>
      <c r="L8987" s="2" t="str">
        <f>TEXT(Tabela3[[#This Row],[DATA]],"MM")</f>
        <v>06</v>
      </c>
      <c r="M8987" s="2">
        <f>WEEKNUM(Tabela3[[#This Row],[DATA]])</f>
        <v>25</v>
      </c>
      <c r="N8987" s="18">
        <f>YEAR(Tabela3[[#This Row],[DATA]])</f>
        <v>2023</v>
      </c>
    </row>
    <row r="8988" spans="2:14">
      <c r="B8988" s="1">
        <v>45098</v>
      </c>
      <c r="C8988">
        <v>16078</v>
      </c>
      <c r="D8988">
        <f>COUNTIF(C$4:C8988,Tabela3[[#This Row],[COMANDA]])</f>
        <v>1</v>
      </c>
      <c r="E8988" t="s">
        <v>89</v>
      </c>
      <c r="F8988" t="s">
        <v>99</v>
      </c>
      <c r="G8988" t="s">
        <v>8</v>
      </c>
      <c r="H8988" t="s">
        <v>206</v>
      </c>
      <c r="I8988" s="2">
        <v>1</v>
      </c>
      <c r="J8988" t="s">
        <v>11</v>
      </c>
      <c r="K8988" s="21">
        <f>INDEX(LISTAS!$H:$Q,MATCH(BASE!H8988,LISTAS!$G:$G,0),MATCH(BASE!J8988,LISTAS!$H$3:$Q$3,0))*Tabela3[[#This Row],[QUANTIDADE]]</f>
        <v>18</v>
      </c>
      <c r="L8988" s="2" t="str">
        <f>TEXT(Tabela3[[#This Row],[DATA]],"MM")</f>
        <v>06</v>
      </c>
      <c r="M8988" s="2">
        <f>WEEKNUM(Tabela3[[#This Row],[DATA]])</f>
        <v>25</v>
      </c>
      <c r="N8988" s="18">
        <f>YEAR(Tabela3[[#This Row],[DATA]])</f>
        <v>2023</v>
      </c>
    </row>
    <row r="8989" spans="2:14">
      <c r="B8989" s="1">
        <v>45098</v>
      </c>
      <c r="C8989">
        <v>16078</v>
      </c>
      <c r="D8989">
        <f>COUNTIF(C$4:C8989,Tabela3[[#This Row],[COMANDA]])</f>
        <v>2</v>
      </c>
      <c r="E8989" t="s">
        <v>89</v>
      </c>
      <c r="F8989" t="s">
        <v>99</v>
      </c>
      <c r="G8989" t="s">
        <v>8</v>
      </c>
      <c r="H8989" t="s">
        <v>211</v>
      </c>
      <c r="I8989" s="2">
        <v>1</v>
      </c>
      <c r="J8989" t="s">
        <v>11</v>
      </c>
      <c r="K8989" s="21">
        <f>INDEX(LISTAS!$H:$Q,MATCH(BASE!H8989,LISTAS!$G:$G,0),MATCH(BASE!J8989,LISTAS!$H$3:$Q$3,0))*Tabela3[[#This Row],[QUANTIDADE]]</f>
        <v>20</v>
      </c>
      <c r="L8989" s="2" t="str">
        <f>TEXT(Tabela3[[#This Row],[DATA]],"MM")</f>
        <v>06</v>
      </c>
      <c r="M8989" s="2">
        <f>WEEKNUM(Tabela3[[#This Row],[DATA]])</f>
        <v>25</v>
      </c>
      <c r="N8989" s="18">
        <f>YEAR(Tabela3[[#This Row],[DATA]])</f>
        <v>2023</v>
      </c>
    </row>
    <row r="8990" spans="2:14">
      <c r="B8990" s="1">
        <v>45098</v>
      </c>
      <c r="C8990">
        <v>16078</v>
      </c>
      <c r="D8990">
        <f>COUNTIF(C$4:C8990,Tabela3[[#This Row],[COMANDA]])</f>
        <v>3</v>
      </c>
      <c r="E8990" t="s">
        <v>89</v>
      </c>
      <c r="F8990" t="s">
        <v>99</v>
      </c>
      <c r="G8990" t="s">
        <v>9</v>
      </c>
      <c r="H8990" t="s">
        <v>378</v>
      </c>
      <c r="I8990" s="2">
        <v>1</v>
      </c>
      <c r="J8990" t="s">
        <v>11</v>
      </c>
      <c r="K8990" s="21">
        <f>INDEX(LISTAS!$H:$Q,MATCH(BASE!H8990,LISTAS!$G:$G,0),MATCH(BASE!J8990,LISTAS!$H$3:$Q$3,0))*Tabela3[[#This Row],[QUANTIDADE]]</f>
        <v>6</v>
      </c>
      <c r="L8990" s="2" t="str">
        <f>TEXT(Tabela3[[#This Row],[DATA]],"MM")</f>
        <v>06</v>
      </c>
      <c r="M8990" s="2">
        <f>WEEKNUM(Tabela3[[#This Row],[DATA]])</f>
        <v>25</v>
      </c>
      <c r="N8990" s="18">
        <f>YEAR(Tabela3[[#This Row],[DATA]])</f>
        <v>2023</v>
      </c>
    </row>
    <row r="8991" spans="2:14">
      <c r="B8991" s="1">
        <v>45098</v>
      </c>
      <c r="C8991">
        <v>16079</v>
      </c>
      <c r="D8991">
        <f>COUNTIF(C$4:C8991,Tabela3[[#This Row],[COMANDA]])</f>
        <v>1</v>
      </c>
      <c r="E8991" t="s">
        <v>90</v>
      </c>
      <c r="F8991" t="s">
        <v>98</v>
      </c>
      <c r="G8991" t="s">
        <v>8</v>
      </c>
      <c r="H8991" t="s">
        <v>202</v>
      </c>
      <c r="I8991" s="2">
        <v>1</v>
      </c>
      <c r="J8991" t="s">
        <v>11</v>
      </c>
      <c r="K8991" s="21">
        <f>INDEX(LISTAS!$H:$Q,MATCH(BASE!H8991,LISTAS!$G:$G,0),MATCH(BASE!J8991,LISTAS!$H$3:$Q$3,0))*Tabela3[[#This Row],[QUANTIDADE]]</f>
        <v>20</v>
      </c>
      <c r="L8991" s="2" t="str">
        <f>TEXT(Tabela3[[#This Row],[DATA]],"MM")</f>
        <v>06</v>
      </c>
      <c r="M8991" s="2">
        <f>WEEKNUM(Tabela3[[#This Row],[DATA]])</f>
        <v>25</v>
      </c>
      <c r="N8991" s="18">
        <f>YEAR(Tabela3[[#This Row],[DATA]])</f>
        <v>2023</v>
      </c>
    </row>
    <row r="8992" spans="2:14">
      <c r="B8992" s="1">
        <v>45098</v>
      </c>
      <c r="C8992">
        <v>16079</v>
      </c>
      <c r="D8992">
        <f>COUNTIF(C$4:C8992,Tabela3[[#This Row],[COMANDA]])</f>
        <v>2</v>
      </c>
      <c r="E8992" t="s">
        <v>90</v>
      </c>
      <c r="F8992" t="s">
        <v>98</v>
      </c>
      <c r="G8992" t="s">
        <v>9</v>
      </c>
      <c r="H8992" t="s">
        <v>474</v>
      </c>
      <c r="I8992" s="2">
        <v>1</v>
      </c>
      <c r="J8992" t="s">
        <v>11</v>
      </c>
      <c r="K8992" s="21">
        <f>INDEX(LISTAS!$H:$Q,MATCH(BASE!H8992,LISTAS!$G:$G,0),MATCH(BASE!J8992,LISTAS!$H$3:$Q$3,0))*Tabela3[[#This Row],[QUANTIDADE]]</f>
        <v>5</v>
      </c>
      <c r="L8992" s="2" t="str">
        <f>TEXT(Tabela3[[#This Row],[DATA]],"MM")</f>
        <v>06</v>
      </c>
      <c r="M8992" s="2">
        <f>WEEKNUM(Tabela3[[#This Row],[DATA]])</f>
        <v>25</v>
      </c>
      <c r="N8992" s="18">
        <f>YEAR(Tabela3[[#This Row],[DATA]])</f>
        <v>2023</v>
      </c>
    </row>
    <row r="8993" spans="2:14">
      <c r="B8993" s="1">
        <v>45098</v>
      </c>
      <c r="C8993">
        <v>16080</v>
      </c>
      <c r="D8993">
        <f>COUNTIF(C$4:C8993,Tabela3[[#This Row],[COMANDA]])</f>
        <v>1</v>
      </c>
      <c r="E8993" t="s">
        <v>90</v>
      </c>
      <c r="G8993" t="s">
        <v>8</v>
      </c>
      <c r="H8993" t="s">
        <v>203</v>
      </c>
      <c r="I8993" s="2">
        <v>2</v>
      </c>
      <c r="J8993" t="s">
        <v>11</v>
      </c>
      <c r="K8993" s="21">
        <f>INDEX(LISTAS!$H:$Q,MATCH(BASE!H8993,LISTAS!$G:$G,0),MATCH(BASE!J8993,LISTAS!$H$3:$Q$3,0))*Tabela3[[#This Row],[QUANTIDADE]]</f>
        <v>40</v>
      </c>
      <c r="L8993" s="2" t="str">
        <f>TEXT(Tabela3[[#This Row],[DATA]],"MM")</f>
        <v>06</v>
      </c>
      <c r="M8993" s="2">
        <f>WEEKNUM(Tabela3[[#This Row],[DATA]])</f>
        <v>25</v>
      </c>
      <c r="N8993" s="18">
        <f>YEAR(Tabela3[[#This Row],[DATA]])</f>
        <v>2023</v>
      </c>
    </row>
    <row r="8994" spans="2:14">
      <c r="B8994" s="1">
        <v>45098</v>
      </c>
      <c r="C8994">
        <v>16081</v>
      </c>
      <c r="D8994">
        <f>COUNTIF(C$4:C8994,Tabela3[[#This Row],[COMANDA]])</f>
        <v>1</v>
      </c>
      <c r="E8994" t="s">
        <v>90</v>
      </c>
      <c r="F8994" t="s">
        <v>375</v>
      </c>
      <c r="G8994" t="s">
        <v>8</v>
      </c>
      <c r="H8994" t="s">
        <v>206</v>
      </c>
      <c r="I8994" s="2">
        <v>1</v>
      </c>
      <c r="J8994" t="s">
        <v>11</v>
      </c>
      <c r="K8994" s="21">
        <f>INDEX(LISTAS!$H:$Q,MATCH(BASE!H8994,LISTAS!$G:$G,0),MATCH(BASE!J8994,LISTAS!$H$3:$Q$3,0))*Tabela3[[#This Row],[QUANTIDADE]]</f>
        <v>18</v>
      </c>
      <c r="L8994" s="2" t="str">
        <f>TEXT(Tabela3[[#This Row],[DATA]],"MM")</f>
        <v>06</v>
      </c>
      <c r="M8994" s="2">
        <f>WEEKNUM(Tabela3[[#This Row],[DATA]])</f>
        <v>25</v>
      </c>
      <c r="N8994" s="18">
        <f>YEAR(Tabela3[[#This Row],[DATA]])</f>
        <v>2023</v>
      </c>
    </row>
    <row r="8995" spans="2:14">
      <c r="B8995" s="1">
        <v>45098</v>
      </c>
      <c r="C8995">
        <v>16081</v>
      </c>
      <c r="D8995">
        <f>COUNTIF(C$4:C8995,Tabela3[[#This Row],[COMANDA]])</f>
        <v>2</v>
      </c>
      <c r="E8995" t="s">
        <v>90</v>
      </c>
      <c r="F8995" t="s">
        <v>375</v>
      </c>
      <c r="G8995" t="s">
        <v>9</v>
      </c>
      <c r="H8995" t="s">
        <v>131</v>
      </c>
      <c r="I8995" s="2">
        <v>1</v>
      </c>
      <c r="J8995" t="s">
        <v>11</v>
      </c>
      <c r="K8995" s="21">
        <f>INDEX(LISTAS!$H:$Q,MATCH(BASE!H8995,LISTAS!$G:$G,0),MATCH(BASE!J8995,LISTAS!$H$3:$Q$3,0))*Tabela3[[#This Row],[QUANTIDADE]]</f>
        <v>4</v>
      </c>
      <c r="L8995" s="2" t="str">
        <f>TEXT(Tabela3[[#This Row],[DATA]],"MM")</f>
        <v>06</v>
      </c>
      <c r="M8995" s="2">
        <f>WEEKNUM(Tabela3[[#This Row],[DATA]])</f>
        <v>25</v>
      </c>
      <c r="N8995" s="18">
        <f>YEAR(Tabela3[[#This Row],[DATA]])</f>
        <v>2023</v>
      </c>
    </row>
    <row r="8996" spans="2:14">
      <c r="B8996" s="1">
        <v>45098</v>
      </c>
      <c r="C8996">
        <v>16081</v>
      </c>
      <c r="D8996">
        <f>COUNTIF(C$4:C8996,Tabela3[[#This Row],[COMANDA]])</f>
        <v>3</v>
      </c>
      <c r="E8996" t="s">
        <v>90</v>
      </c>
      <c r="F8996" t="s">
        <v>375</v>
      </c>
      <c r="G8996" t="s">
        <v>10</v>
      </c>
      <c r="H8996" t="s">
        <v>119</v>
      </c>
      <c r="I8996" s="2">
        <v>1</v>
      </c>
      <c r="J8996" t="s">
        <v>11</v>
      </c>
      <c r="K8996" s="21">
        <f>INDEX(LISTAS!$H:$Q,MATCH(BASE!H8996,LISTAS!$G:$G,0),MATCH(BASE!J8996,LISTAS!$H$3:$Q$3,0))*Tabela3[[#This Row],[QUANTIDADE]]</f>
        <v>6</v>
      </c>
      <c r="L8996" s="2" t="str">
        <f>TEXT(Tabela3[[#This Row],[DATA]],"MM")</f>
        <v>06</v>
      </c>
      <c r="M8996" s="2">
        <f>WEEKNUM(Tabela3[[#This Row],[DATA]])</f>
        <v>25</v>
      </c>
      <c r="N8996" s="18">
        <f>YEAR(Tabela3[[#This Row],[DATA]])</f>
        <v>2023</v>
      </c>
    </row>
    <row r="8997" spans="2:14">
      <c r="B8997" s="1">
        <v>45098</v>
      </c>
      <c r="C8997">
        <v>16071</v>
      </c>
      <c r="D8997">
        <f>COUNTIF(C$4:C8997,Tabela3[[#This Row],[COMANDA]])</f>
        <v>1</v>
      </c>
      <c r="E8997" t="s">
        <v>89</v>
      </c>
      <c r="F8997" t="s">
        <v>375</v>
      </c>
      <c r="G8997" t="s">
        <v>8</v>
      </c>
      <c r="H8997" t="s">
        <v>206</v>
      </c>
      <c r="I8997" s="2">
        <v>1</v>
      </c>
      <c r="J8997" t="s">
        <v>12</v>
      </c>
      <c r="K8997" s="21">
        <f>INDEX(LISTAS!$H:$Q,MATCH(BASE!H8997,LISTAS!$G:$G,0),MATCH(BASE!J8997,LISTAS!$H$3:$Q$3,0))*Tabela3[[#This Row],[QUANTIDADE]]</f>
        <v>16.2</v>
      </c>
      <c r="L8997" s="2" t="str">
        <f>TEXT(Tabela3[[#This Row],[DATA]],"MM")</f>
        <v>06</v>
      </c>
      <c r="M8997" s="2">
        <f>WEEKNUM(Tabela3[[#This Row],[DATA]])</f>
        <v>25</v>
      </c>
      <c r="N8997" s="18">
        <f>YEAR(Tabela3[[#This Row],[DATA]])</f>
        <v>2023</v>
      </c>
    </row>
    <row r="8998" spans="2:14">
      <c r="B8998" s="1">
        <v>45098</v>
      </c>
      <c r="C8998">
        <v>16071</v>
      </c>
      <c r="D8998">
        <f>COUNTIF(C$4:C8998,Tabela3[[#This Row],[COMANDA]])</f>
        <v>2</v>
      </c>
      <c r="E8998" t="s">
        <v>89</v>
      </c>
      <c r="F8998" t="s">
        <v>375</v>
      </c>
      <c r="G8998" t="s">
        <v>8</v>
      </c>
      <c r="H8998" t="s">
        <v>204</v>
      </c>
      <c r="I8998" s="2">
        <v>1</v>
      </c>
      <c r="J8998" t="s">
        <v>12</v>
      </c>
      <c r="K8998" s="21">
        <f>INDEX(LISTAS!$H:$Q,MATCH(BASE!H8998,LISTAS!$G:$G,0),MATCH(BASE!J8998,LISTAS!$H$3:$Q$3,0))*Tabela3[[#This Row],[QUANTIDADE]]</f>
        <v>16.2</v>
      </c>
      <c r="L8998" s="2" t="str">
        <f>TEXT(Tabela3[[#This Row],[DATA]],"MM")</f>
        <v>06</v>
      </c>
      <c r="M8998" s="2">
        <f>WEEKNUM(Tabela3[[#This Row],[DATA]])</f>
        <v>25</v>
      </c>
      <c r="N8998" s="18">
        <f>YEAR(Tabela3[[#This Row],[DATA]])</f>
        <v>2023</v>
      </c>
    </row>
    <row r="8999" spans="2:14">
      <c r="B8999" s="1">
        <v>45098</v>
      </c>
      <c r="C8999">
        <v>16082</v>
      </c>
      <c r="D8999">
        <f>COUNTIF(C$4:C8999,Tabela3[[#This Row],[COMANDA]])</f>
        <v>1</v>
      </c>
      <c r="E8999" t="s">
        <v>90</v>
      </c>
      <c r="F8999" t="s">
        <v>99</v>
      </c>
      <c r="G8999" t="s">
        <v>8</v>
      </c>
      <c r="H8999" t="s">
        <v>204</v>
      </c>
      <c r="I8999" s="2">
        <v>1</v>
      </c>
      <c r="J8999" t="s">
        <v>11</v>
      </c>
      <c r="K8999" s="21">
        <f>INDEX(LISTAS!$H:$Q,MATCH(BASE!H8999,LISTAS!$G:$G,0),MATCH(BASE!J8999,LISTAS!$H$3:$Q$3,0))*Tabela3[[#This Row],[QUANTIDADE]]</f>
        <v>18</v>
      </c>
      <c r="L8999" s="2" t="str">
        <f>TEXT(Tabela3[[#This Row],[DATA]],"MM")</f>
        <v>06</v>
      </c>
      <c r="M8999" s="2">
        <f>WEEKNUM(Tabela3[[#This Row],[DATA]])</f>
        <v>25</v>
      </c>
      <c r="N8999" s="18">
        <f>YEAR(Tabela3[[#This Row],[DATA]])</f>
        <v>2023</v>
      </c>
    </row>
    <row r="9000" spans="2:14">
      <c r="B9000" s="1">
        <v>45098</v>
      </c>
      <c r="C9000">
        <v>16082</v>
      </c>
      <c r="D9000">
        <f>COUNTIF(C$4:C9000,Tabela3[[#This Row],[COMANDA]])</f>
        <v>2</v>
      </c>
      <c r="E9000" t="s">
        <v>90</v>
      </c>
      <c r="F9000" t="s">
        <v>99</v>
      </c>
      <c r="G9000" t="s">
        <v>9</v>
      </c>
      <c r="H9000" t="s">
        <v>127</v>
      </c>
      <c r="I9000" s="2">
        <v>1</v>
      </c>
      <c r="J9000" t="s">
        <v>11</v>
      </c>
      <c r="K9000" s="21">
        <f>INDEX(LISTAS!$H:$Q,MATCH(BASE!H9000,LISTAS!$G:$G,0),MATCH(BASE!J9000,LISTAS!$H$3:$Q$3,0))*Tabela3[[#This Row],[QUANTIDADE]]</f>
        <v>4.5</v>
      </c>
      <c r="L9000" s="2" t="str">
        <f>TEXT(Tabela3[[#This Row],[DATA]],"MM")</f>
        <v>06</v>
      </c>
      <c r="M9000" s="2">
        <f>WEEKNUM(Tabela3[[#This Row],[DATA]])</f>
        <v>25</v>
      </c>
      <c r="N9000" s="18">
        <f>YEAR(Tabela3[[#This Row],[DATA]])</f>
        <v>2023</v>
      </c>
    </row>
    <row r="9001" spans="2:14">
      <c r="B9001" s="1">
        <v>45098</v>
      </c>
      <c r="C9001">
        <v>16083</v>
      </c>
      <c r="D9001">
        <f>COUNTIF(C$4:C9001,Tabela3[[#This Row],[COMANDA]])</f>
        <v>1</v>
      </c>
      <c r="E9001" t="s">
        <v>90</v>
      </c>
      <c r="G9001" t="s">
        <v>8</v>
      </c>
      <c r="H9001" t="s">
        <v>202</v>
      </c>
      <c r="I9001" s="2">
        <v>1</v>
      </c>
      <c r="J9001" t="s">
        <v>11</v>
      </c>
      <c r="K9001" s="21">
        <f>INDEX(LISTAS!$H:$Q,MATCH(BASE!H9001,LISTAS!$G:$G,0),MATCH(BASE!J9001,LISTAS!$H$3:$Q$3,0))*Tabela3[[#This Row],[QUANTIDADE]]</f>
        <v>20</v>
      </c>
      <c r="L9001" s="2" t="str">
        <f>TEXT(Tabela3[[#This Row],[DATA]],"MM")</f>
        <v>06</v>
      </c>
      <c r="M9001" s="2">
        <f>WEEKNUM(Tabela3[[#This Row],[DATA]])</f>
        <v>25</v>
      </c>
      <c r="N9001" s="18">
        <f>YEAR(Tabela3[[#This Row],[DATA]])</f>
        <v>2023</v>
      </c>
    </row>
    <row r="9002" spans="2:14">
      <c r="B9002" s="1">
        <v>45098</v>
      </c>
      <c r="C9002">
        <v>16084</v>
      </c>
      <c r="D9002">
        <f>COUNTIF(C$4:C9002,Tabela3[[#This Row],[COMANDA]])</f>
        <v>1</v>
      </c>
      <c r="E9002" t="s">
        <v>90</v>
      </c>
      <c r="F9002" t="s">
        <v>98</v>
      </c>
      <c r="G9002" t="s">
        <v>8</v>
      </c>
      <c r="H9002" t="s">
        <v>202</v>
      </c>
      <c r="I9002" s="2">
        <v>2</v>
      </c>
      <c r="J9002" t="s">
        <v>11</v>
      </c>
      <c r="K9002" s="21">
        <f>INDEX(LISTAS!$H:$Q,MATCH(BASE!H9002,LISTAS!$G:$G,0),MATCH(BASE!J9002,LISTAS!$H$3:$Q$3,0))*Tabela3[[#This Row],[QUANTIDADE]]</f>
        <v>40</v>
      </c>
      <c r="L9002" s="2" t="str">
        <f>TEXT(Tabela3[[#This Row],[DATA]],"MM")</f>
        <v>06</v>
      </c>
      <c r="M9002" s="2">
        <f>WEEKNUM(Tabela3[[#This Row],[DATA]])</f>
        <v>25</v>
      </c>
      <c r="N9002" s="18">
        <f>YEAR(Tabela3[[#This Row],[DATA]])</f>
        <v>2023</v>
      </c>
    </row>
    <row r="9003" spans="2:14">
      <c r="B9003" s="1">
        <v>45098</v>
      </c>
      <c r="C9003">
        <v>16084</v>
      </c>
      <c r="D9003">
        <f>COUNTIF(C$4:C9003,Tabela3[[#This Row],[COMANDA]])</f>
        <v>2</v>
      </c>
      <c r="E9003" t="s">
        <v>90</v>
      </c>
      <c r="F9003" t="s">
        <v>98</v>
      </c>
      <c r="G9003" t="s">
        <v>9</v>
      </c>
      <c r="H9003" t="s">
        <v>142</v>
      </c>
      <c r="I9003" s="2">
        <v>1</v>
      </c>
      <c r="J9003" t="s">
        <v>11</v>
      </c>
      <c r="K9003" s="21">
        <f>INDEX(LISTAS!$H:$Q,MATCH(BASE!H9003,LISTAS!$G:$G,0),MATCH(BASE!J9003,LISTAS!$H$3:$Q$3,0))*Tabela3[[#This Row],[QUANTIDADE]]</f>
        <v>6</v>
      </c>
      <c r="L9003" s="2" t="str">
        <f>TEXT(Tabela3[[#This Row],[DATA]],"MM")</f>
        <v>06</v>
      </c>
      <c r="M9003" s="2">
        <f>WEEKNUM(Tabela3[[#This Row],[DATA]])</f>
        <v>25</v>
      </c>
      <c r="N9003" s="18">
        <f>YEAR(Tabela3[[#This Row],[DATA]])</f>
        <v>2023</v>
      </c>
    </row>
    <row r="9004" spans="2:14">
      <c r="B9004" s="1">
        <v>45099</v>
      </c>
      <c r="C9004">
        <v>16085</v>
      </c>
      <c r="D9004">
        <f>COUNTIF(C$4:C9004,Tabela3[[#This Row],[COMANDA]])</f>
        <v>1</v>
      </c>
      <c r="E9004" t="s">
        <v>89</v>
      </c>
      <c r="F9004" t="s">
        <v>99</v>
      </c>
      <c r="G9004" t="s">
        <v>8</v>
      </c>
      <c r="H9004" t="s">
        <v>43</v>
      </c>
      <c r="I9004" s="2">
        <v>1</v>
      </c>
      <c r="J9004" t="s">
        <v>11</v>
      </c>
      <c r="K9004" s="21">
        <f>INDEX(LISTAS!$H:$Q,MATCH(BASE!H9004,LISTAS!$G:$G,0),MATCH(BASE!J9004,LISTAS!$H$3:$Q$3,0))*Tabela3[[#This Row],[QUANTIDADE]]</f>
        <v>18</v>
      </c>
      <c r="L9004" s="2" t="str">
        <f>TEXT(Tabela3[[#This Row],[DATA]],"MM")</f>
        <v>06</v>
      </c>
      <c r="M9004" s="2">
        <f>WEEKNUM(Tabela3[[#This Row],[DATA]])</f>
        <v>25</v>
      </c>
      <c r="N9004" s="18">
        <f>YEAR(Tabela3[[#This Row],[DATA]])</f>
        <v>2023</v>
      </c>
    </row>
    <row r="9005" spans="2:14">
      <c r="B9005" s="1">
        <v>45099</v>
      </c>
      <c r="C9005">
        <v>16085</v>
      </c>
      <c r="D9005">
        <f>COUNTIF(C$4:C9005,Tabela3[[#This Row],[COMANDA]])</f>
        <v>2</v>
      </c>
      <c r="E9005" t="s">
        <v>89</v>
      </c>
      <c r="F9005" t="s">
        <v>99</v>
      </c>
      <c r="G9005" t="s">
        <v>61</v>
      </c>
      <c r="H9005" t="s">
        <v>199</v>
      </c>
      <c r="I9005" s="2">
        <v>1</v>
      </c>
      <c r="J9005" t="s">
        <v>11</v>
      </c>
      <c r="K9005" s="21">
        <f>INDEX(LISTAS!$H:$Q,MATCH(BASE!H9005,LISTAS!$G:$G,0),MATCH(BASE!J9005,LISTAS!$H$3:$Q$3,0))*Tabela3[[#This Row],[QUANTIDADE]]</f>
        <v>1</v>
      </c>
      <c r="L9005" s="2" t="str">
        <f>TEXT(Tabela3[[#This Row],[DATA]],"MM")</f>
        <v>06</v>
      </c>
      <c r="M9005" s="2">
        <f>WEEKNUM(Tabela3[[#This Row],[DATA]])</f>
        <v>25</v>
      </c>
      <c r="N9005" s="18">
        <f>YEAR(Tabela3[[#This Row],[DATA]])</f>
        <v>2023</v>
      </c>
    </row>
    <row r="9006" spans="2:14">
      <c r="B9006" s="1">
        <v>45099</v>
      </c>
      <c r="C9006">
        <v>16089</v>
      </c>
      <c r="D9006">
        <f>COUNTIF(C$4:C9006,Tabela3[[#This Row],[COMANDA]])</f>
        <v>1</v>
      </c>
      <c r="E9006" t="s">
        <v>90</v>
      </c>
      <c r="F9006" t="s">
        <v>98</v>
      </c>
      <c r="G9006" t="s">
        <v>8</v>
      </c>
      <c r="H9006" t="s">
        <v>206</v>
      </c>
      <c r="I9006" s="2">
        <v>1</v>
      </c>
      <c r="J9006" t="s">
        <v>11</v>
      </c>
      <c r="K9006" s="21">
        <f>INDEX(LISTAS!$H:$Q,MATCH(BASE!H9006,LISTAS!$G:$G,0),MATCH(BASE!J9006,LISTAS!$H$3:$Q$3,0))*Tabela3[[#This Row],[QUANTIDADE]]</f>
        <v>18</v>
      </c>
      <c r="L9006" s="2" t="str">
        <f>TEXT(Tabela3[[#This Row],[DATA]],"MM")</f>
        <v>06</v>
      </c>
      <c r="M9006" s="2">
        <f>WEEKNUM(Tabela3[[#This Row],[DATA]])</f>
        <v>25</v>
      </c>
      <c r="N9006" s="18">
        <f>YEAR(Tabela3[[#This Row],[DATA]])</f>
        <v>2023</v>
      </c>
    </row>
    <row r="9007" spans="2:14">
      <c r="B9007" s="1">
        <v>45099</v>
      </c>
      <c r="C9007">
        <v>16088</v>
      </c>
      <c r="D9007">
        <f>COUNTIF(C$4:C9007,Tabela3[[#This Row],[COMANDA]])</f>
        <v>1</v>
      </c>
      <c r="E9007" t="s">
        <v>90</v>
      </c>
      <c r="F9007" t="s">
        <v>98</v>
      </c>
      <c r="G9007" t="s">
        <v>8</v>
      </c>
      <c r="H9007" t="s">
        <v>39</v>
      </c>
      <c r="I9007" s="2">
        <v>1</v>
      </c>
      <c r="J9007" t="s">
        <v>11</v>
      </c>
      <c r="K9007" s="21">
        <f>INDEX(LISTAS!$H:$Q,MATCH(BASE!H9007,LISTAS!$G:$G,0),MATCH(BASE!J9007,LISTAS!$H$3:$Q$3,0))*Tabela3[[#This Row],[QUANTIDADE]]</f>
        <v>12</v>
      </c>
      <c r="L9007" s="2" t="str">
        <f>TEXT(Tabela3[[#This Row],[DATA]],"MM")</f>
        <v>06</v>
      </c>
      <c r="M9007" s="2">
        <f>WEEKNUM(Tabela3[[#This Row],[DATA]])</f>
        <v>25</v>
      </c>
      <c r="N9007" s="18">
        <f>YEAR(Tabela3[[#This Row],[DATA]])</f>
        <v>2023</v>
      </c>
    </row>
    <row r="9008" spans="2:14">
      <c r="B9008" s="1">
        <v>45099</v>
      </c>
      <c r="C9008">
        <v>16090</v>
      </c>
      <c r="D9008">
        <f>COUNTIF(C$4:C9008,Tabela3[[#This Row],[COMANDA]])</f>
        <v>1</v>
      </c>
      <c r="E9008" t="s">
        <v>90</v>
      </c>
      <c r="G9008" t="s">
        <v>8</v>
      </c>
      <c r="H9008" t="s">
        <v>47</v>
      </c>
      <c r="I9008" s="2">
        <v>2</v>
      </c>
      <c r="J9008" t="s">
        <v>11</v>
      </c>
      <c r="K9008" s="21">
        <f>INDEX(LISTAS!$H:$Q,MATCH(BASE!H9008,LISTAS!$G:$G,0),MATCH(BASE!J9008,LISTAS!$H$3:$Q$3,0))*Tabela3[[#This Row],[QUANTIDADE]]</f>
        <v>32</v>
      </c>
      <c r="L9008" s="2" t="str">
        <f>TEXT(Tabela3[[#This Row],[DATA]],"MM")</f>
        <v>06</v>
      </c>
      <c r="M9008" s="2">
        <f>WEEKNUM(Tabela3[[#This Row],[DATA]])</f>
        <v>25</v>
      </c>
      <c r="N9008" s="18">
        <f>YEAR(Tabela3[[#This Row],[DATA]])</f>
        <v>2023</v>
      </c>
    </row>
    <row r="9009" spans="2:14">
      <c r="B9009" s="1">
        <v>45099</v>
      </c>
      <c r="C9009">
        <v>16091</v>
      </c>
      <c r="D9009">
        <f>COUNTIF(C$4:C9009,Tabela3[[#This Row],[COMANDA]])</f>
        <v>1</v>
      </c>
      <c r="E9009" t="s">
        <v>90</v>
      </c>
      <c r="F9009" t="s">
        <v>99</v>
      </c>
      <c r="G9009" t="s">
        <v>8</v>
      </c>
      <c r="H9009" t="s">
        <v>41</v>
      </c>
      <c r="I9009" s="2">
        <v>1</v>
      </c>
      <c r="J9009" t="s">
        <v>11</v>
      </c>
      <c r="K9009" s="21">
        <f>INDEX(LISTAS!$H:$Q,MATCH(BASE!H9009,LISTAS!$G:$G,0),MATCH(BASE!J9009,LISTAS!$H$3:$Q$3,0))*Tabela3[[#This Row],[QUANTIDADE]]</f>
        <v>14</v>
      </c>
      <c r="L9009" s="2" t="str">
        <f>TEXT(Tabela3[[#This Row],[DATA]],"MM")</f>
        <v>06</v>
      </c>
      <c r="M9009" s="2">
        <f>WEEKNUM(Tabela3[[#This Row],[DATA]])</f>
        <v>25</v>
      </c>
      <c r="N9009" s="18">
        <f>YEAR(Tabela3[[#This Row],[DATA]])</f>
        <v>2023</v>
      </c>
    </row>
    <row r="9010" spans="2:14">
      <c r="B9010" s="1">
        <v>45099</v>
      </c>
      <c r="C9010">
        <v>16091</v>
      </c>
      <c r="D9010">
        <f>COUNTIF(C$4:C9010,Tabela3[[#This Row],[COMANDA]])</f>
        <v>2</v>
      </c>
      <c r="E9010" t="s">
        <v>90</v>
      </c>
      <c r="F9010" t="s">
        <v>99</v>
      </c>
      <c r="G9010" t="s">
        <v>61</v>
      </c>
      <c r="H9010" t="s">
        <v>163</v>
      </c>
      <c r="I9010" s="2">
        <v>1</v>
      </c>
      <c r="J9010" t="s">
        <v>11</v>
      </c>
      <c r="K9010" s="21">
        <f>INDEX(LISTAS!$H:$Q,MATCH(BASE!H9010,LISTAS!$G:$G,0),MATCH(BASE!J9010,LISTAS!$H$3:$Q$3,0))*Tabela3[[#This Row],[QUANTIDADE]]</f>
        <v>4</v>
      </c>
      <c r="L9010" s="2" t="str">
        <f>TEXT(Tabela3[[#This Row],[DATA]],"MM")</f>
        <v>06</v>
      </c>
      <c r="M9010" s="2">
        <f>WEEKNUM(Tabela3[[#This Row],[DATA]])</f>
        <v>25</v>
      </c>
      <c r="N9010" s="18">
        <f>YEAR(Tabela3[[#This Row],[DATA]])</f>
        <v>2023</v>
      </c>
    </row>
    <row r="9011" spans="2:14">
      <c r="B9011" s="1">
        <v>45099</v>
      </c>
      <c r="C9011">
        <v>16091</v>
      </c>
      <c r="D9011">
        <f>COUNTIF(C$4:C9011,Tabela3[[#This Row],[COMANDA]])</f>
        <v>3</v>
      </c>
      <c r="E9011" t="s">
        <v>90</v>
      </c>
      <c r="F9011" t="s">
        <v>99</v>
      </c>
      <c r="G9011" t="s">
        <v>10</v>
      </c>
      <c r="H9011" t="s">
        <v>95</v>
      </c>
      <c r="I9011" s="2">
        <v>1</v>
      </c>
      <c r="J9011" t="s">
        <v>11</v>
      </c>
      <c r="K9011" s="21">
        <f>INDEX(LISTAS!$H:$Q,MATCH(BASE!H9011,LISTAS!$G:$G,0),MATCH(BASE!J9011,LISTAS!$H$3:$Q$3,0))*Tabela3[[#This Row],[QUANTIDADE]]</f>
        <v>2.5</v>
      </c>
      <c r="L9011" s="2" t="str">
        <f>TEXT(Tabela3[[#This Row],[DATA]],"MM")</f>
        <v>06</v>
      </c>
      <c r="M9011" s="2">
        <f>WEEKNUM(Tabela3[[#This Row],[DATA]])</f>
        <v>25</v>
      </c>
      <c r="N9011" s="18">
        <f>YEAR(Tabela3[[#This Row],[DATA]])</f>
        <v>2023</v>
      </c>
    </row>
    <row r="9012" spans="2:14">
      <c r="B9012" s="1">
        <v>45099</v>
      </c>
      <c r="C9012">
        <v>16091</v>
      </c>
      <c r="D9012">
        <f>COUNTIF(C$4:C9012,Tabela3[[#This Row],[COMANDA]])</f>
        <v>4</v>
      </c>
      <c r="E9012" t="s">
        <v>90</v>
      </c>
      <c r="F9012" t="s">
        <v>99</v>
      </c>
      <c r="G9012" t="s">
        <v>9</v>
      </c>
      <c r="H9012" t="s">
        <v>344</v>
      </c>
      <c r="I9012" s="2">
        <v>1</v>
      </c>
      <c r="J9012" t="s">
        <v>11</v>
      </c>
      <c r="K9012" s="21">
        <f>INDEX(LISTAS!$H:$Q,MATCH(BASE!H9012,LISTAS!$G:$G,0),MATCH(BASE!J9012,LISTAS!$H$3:$Q$3,0))*Tabela3[[#This Row],[QUANTIDADE]]</f>
        <v>10</v>
      </c>
      <c r="L9012" s="2" t="str">
        <f>TEXT(Tabela3[[#This Row],[DATA]],"MM")</f>
        <v>06</v>
      </c>
      <c r="M9012" s="2">
        <f>WEEKNUM(Tabela3[[#This Row],[DATA]])</f>
        <v>25</v>
      </c>
      <c r="N9012" s="18">
        <f>YEAR(Tabela3[[#This Row],[DATA]])</f>
        <v>2023</v>
      </c>
    </row>
    <row r="9013" spans="2:14">
      <c r="B9013" s="1">
        <v>45099</v>
      </c>
      <c r="C9013">
        <v>16092</v>
      </c>
      <c r="D9013">
        <f>COUNTIF(C$4:C9013,Tabela3[[#This Row],[COMANDA]])</f>
        <v>1</v>
      </c>
      <c r="E9013" t="s">
        <v>90</v>
      </c>
      <c r="F9013" t="s">
        <v>375</v>
      </c>
      <c r="G9013" t="s">
        <v>8</v>
      </c>
      <c r="H9013" t="s">
        <v>202</v>
      </c>
      <c r="I9013" s="2">
        <v>1</v>
      </c>
      <c r="J9013" t="s">
        <v>12</v>
      </c>
      <c r="K9013" s="21">
        <f>INDEX(LISTAS!$H:$Q,MATCH(BASE!H9013,LISTAS!$G:$G,0),MATCH(BASE!J9013,LISTAS!$H$3:$Q$3,0))*Tabela3[[#This Row],[QUANTIDADE]]</f>
        <v>18</v>
      </c>
      <c r="L9013" s="2" t="str">
        <f>TEXT(Tabela3[[#This Row],[DATA]],"MM")</f>
        <v>06</v>
      </c>
      <c r="M9013" s="2">
        <f>WEEKNUM(Tabela3[[#This Row],[DATA]])</f>
        <v>25</v>
      </c>
      <c r="N9013" s="18">
        <f>YEAR(Tabela3[[#This Row],[DATA]])</f>
        <v>2023</v>
      </c>
    </row>
    <row r="9014" spans="2:14">
      <c r="B9014" s="1">
        <v>45099</v>
      </c>
      <c r="C9014">
        <v>16093</v>
      </c>
      <c r="D9014">
        <f>COUNTIF(C$4:C9014,Tabela3[[#This Row],[COMANDA]])</f>
        <v>1</v>
      </c>
      <c r="E9014" t="s">
        <v>90</v>
      </c>
      <c r="G9014" t="s">
        <v>8</v>
      </c>
      <c r="H9014" t="s">
        <v>43</v>
      </c>
      <c r="I9014" s="2">
        <v>1</v>
      </c>
      <c r="J9014" t="s">
        <v>11</v>
      </c>
      <c r="K9014" s="21">
        <f>INDEX(LISTAS!$H:$Q,MATCH(BASE!H9014,LISTAS!$G:$G,0),MATCH(BASE!J9014,LISTAS!$H$3:$Q$3,0))*Tabela3[[#This Row],[QUANTIDADE]]</f>
        <v>18</v>
      </c>
      <c r="L9014" s="2" t="str">
        <f>TEXT(Tabela3[[#This Row],[DATA]],"MM")</f>
        <v>06</v>
      </c>
      <c r="M9014" s="2">
        <f>WEEKNUM(Tabela3[[#This Row],[DATA]])</f>
        <v>25</v>
      </c>
      <c r="N9014" s="18">
        <f>YEAR(Tabela3[[#This Row],[DATA]])</f>
        <v>2023</v>
      </c>
    </row>
    <row r="9015" spans="2:14">
      <c r="B9015" s="1">
        <v>45099</v>
      </c>
      <c r="C9015">
        <v>16093</v>
      </c>
      <c r="D9015">
        <f>COUNTIF(C$4:C9015,Tabela3[[#This Row],[COMANDA]])</f>
        <v>2</v>
      </c>
      <c r="E9015" t="s">
        <v>90</v>
      </c>
      <c r="G9015" t="s">
        <v>8</v>
      </c>
      <c r="H9015" t="s">
        <v>204</v>
      </c>
      <c r="I9015" s="2">
        <v>1</v>
      </c>
      <c r="J9015" t="s">
        <v>11</v>
      </c>
      <c r="K9015" s="21">
        <f>INDEX(LISTAS!$H:$Q,MATCH(BASE!H9015,LISTAS!$G:$G,0),MATCH(BASE!J9015,LISTAS!$H$3:$Q$3,0))*Tabela3[[#This Row],[QUANTIDADE]]</f>
        <v>18</v>
      </c>
      <c r="L9015" s="2" t="str">
        <f>TEXT(Tabela3[[#This Row],[DATA]],"MM")</f>
        <v>06</v>
      </c>
      <c r="M9015" s="2">
        <f>WEEKNUM(Tabela3[[#This Row],[DATA]])</f>
        <v>25</v>
      </c>
      <c r="N9015" s="18">
        <f>YEAR(Tabela3[[#This Row],[DATA]])</f>
        <v>2023</v>
      </c>
    </row>
    <row r="9016" spans="2:14">
      <c r="B9016" s="1">
        <v>45099</v>
      </c>
      <c r="C9016">
        <v>16093</v>
      </c>
      <c r="D9016">
        <f>COUNTIF(C$4:C9016,Tabela3[[#This Row],[COMANDA]])</f>
        <v>3</v>
      </c>
      <c r="E9016" t="s">
        <v>90</v>
      </c>
      <c r="G9016" t="s">
        <v>8</v>
      </c>
      <c r="H9016" t="s">
        <v>47</v>
      </c>
      <c r="I9016" s="2">
        <v>1</v>
      </c>
      <c r="J9016" t="s">
        <v>11</v>
      </c>
      <c r="K9016" s="21">
        <f>INDEX(LISTAS!$H:$Q,MATCH(BASE!H9016,LISTAS!$G:$G,0),MATCH(BASE!J9016,LISTAS!$H$3:$Q$3,0))*Tabela3[[#This Row],[QUANTIDADE]]</f>
        <v>16</v>
      </c>
      <c r="L9016" s="2" t="str">
        <f>TEXT(Tabela3[[#This Row],[DATA]],"MM")</f>
        <v>06</v>
      </c>
      <c r="M9016" s="2">
        <f>WEEKNUM(Tabela3[[#This Row],[DATA]])</f>
        <v>25</v>
      </c>
      <c r="N9016" s="18">
        <f>YEAR(Tabela3[[#This Row],[DATA]])</f>
        <v>2023</v>
      </c>
    </row>
    <row r="9017" spans="2:14">
      <c r="B9017" s="1">
        <v>45099</v>
      </c>
      <c r="C9017">
        <v>16093</v>
      </c>
      <c r="D9017">
        <f>COUNTIF(C$4:C9017,Tabela3[[#This Row],[COMANDA]])</f>
        <v>4</v>
      </c>
      <c r="E9017" t="s">
        <v>90</v>
      </c>
      <c r="G9017" t="s">
        <v>10</v>
      </c>
      <c r="H9017" t="s">
        <v>225</v>
      </c>
      <c r="I9017" s="2">
        <v>1</v>
      </c>
      <c r="J9017" t="s">
        <v>11</v>
      </c>
      <c r="K9017" s="21">
        <f>INDEX(LISTAS!$H:$Q,MATCH(BASE!H9017,LISTAS!$G:$G,0),MATCH(BASE!J9017,LISTAS!$H$3:$Q$3,0))*Tabela3[[#This Row],[QUANTIDADE]]</f>
        <v>12</v>
      </c>
      <c r="L9017" s="2" t="str">
        <f>TEXT(Tabela3[[#This Row],[DATA]],"MM")</f>
        <v>06</v>
      </c>
      <c r="M9017" s="2">
        <f>WEEKNUM(Tabela3[[#This Row],[DATA]])</f>
        <v>25</v>
      </c>
      <c r="N9017" s="18">
        <f>YEAR(Tabela3[[#This Row],[DATA]])</f>
        <v>2023</v>
      </c>
    </row>
    <row r="9018" spans="2:14">
      <c r="B9018" s="1">
        <v>45099</v>
      </c>
      <c r="C9018">
        <v>16094</v>
      </c>
      <c r="D9018">
        <f>COUNTIF(C$4:C9018,Tabela3[[#This Row],[COMANDA]])</f>
        <v>1</v>
      </c>
      <c r="E9018" t="s">
        <v>90</v>
      </c>
      <c r="F9018" t="s">
        <v>98</v>
      </c>
      <c r="G9018" t="s">
        <v>8</v>
      </c>
      <c r="H9018" t="s">
        <v>43</v>
      </c>
      <c r="I9018" s="2">
        <v>1</v>
      </c>
      <c r="J9018" t="s">
        <v>11</v>
      </c>
      <c r="K9018" s="21">
        <f>INDEX(LISTAS!$H:$Q,MATCH(BASE!H9018,LISTAS!$G:$G,0),MATCH(BASE!J9018,LISTAS!$H$3:$Q$3,0))*Tabela3[[#This Row],[QUANTIDADE]]</f>
        <v>18</v>
      </c>
      <c r="L9018" s="2" t="str">
        <f>TEXT(Tabela3[[#This Row],[DATA]],"MM")</f>
        <v>06</v>
      </c>
      <c r="M9018" s="2">
        <f>WEEKNUM(Tabela3[[#This Row],[DATA]])</f>
        <v>25</v>
      </c>
      <c r="N9018" s="18">
        <f>YEAR(Tabela3[[#This Row],[DATA]])</f>
        <v>2023</v>
      </c>
    </row>
    <row r="9019" spans="2:14">
      <c r="B9019" s="1">
        <v>45099</v>
      </c>
      <c r="C9019">
        <v>16095</v>
      </c>
      <c r="D9019">
        <f>COUNTIF(C$4:C9019,Tabela3[[#This Row],[COMANDA]])</f>
        <v>1</v>
      </c>
      <c r="E9019" t="s">
        <v>90</v>
      </c>
      <c r="F9019" t="s">
        <v>98</v>
      </c>
      <c r="G9019" t="s">
        <v>8</v>
      </c>
      <c r="H9019" t="s">
        <v>42</v>
      </c>
      <c r="I9019" s="2">
        <v>1</v>
      </c>
      <c r="J9019" t="s">
        <v>11</v>
      </c>
      <c r="K9019" s="21">
        <f>INDEX(LISTAS!$H:$Q,MATCH(BASE!H9019,LISTAS!$G:$G,0),MATCH(BASE!J9019,LISTAS!$H$3:$Q$3,0))*Tabela3[[#This Row],[QUANTIDADE]]</f>
        <v>16</v>
      </c>
      <c r="L9019" s="2" t="str">
        <f>TEXT(Tabela3[[#This Row],[DATA]],"MM")</f>
        <v>06</v>
      </c>
      <c r="M9019" s="2">
        <f>WEEKNUM(Tabela3[[#This Row],[DATA]])</f>
        <v>25</v>
      </c>
      <c r="N9019" s="18">
        <f>YEAR(Tabela3[[#This Row],[DATA]])</f>
        <v>2023</v>
      </c>
    </row>
    <row r="9020" spans="2:14">
      <c r="B9020" s="1">
        <v>45099</v>
      </c>
      <c r="C9020">
        <v>16096</v>
      </c>
      <c r="D9020">
        <f>COUNTIF(C$4:C9020,Tabela3[[#This Row],[COMANDA]])</f>
        <v>1</v>
      </c>
      <c r="E9020" t="s">
        <v>90</v>
      </c>
      <c r="F9020" t="s">
        <v>100</v>
      </c>
      <c r="G9020" t="s">
        <v>8</v>
      </c>
      <c r="H9020" t="s">
        <v>204</v>
      </c>
      <c r="I9020" s="2">
        <v>1</v>
      </c>
      <c r="J9020" t="s">
        <v>11</v>
      </c>
      <c r="K9020" s="21">
        <f>INDEX(LISTAS!$H:$Q,MATCH(BASE!H9020,LISTAS!$G:$G,0),MATCH(BASE!J9020,LISTAS!$H$3:$Q$3,0))*Tabela3[[#This Row],[QUANTIDADE]]</f>
        <v>18</v>
      </c>
      <c r="L9020" s="2" t="str">
        <f>TEXT(Tabela3[[#This Row],[DATA]],"MM")</f>
        <v>06</v>
      </c>
      <c r="M9020" s="2">
        <f>WEEKNUM(Tabela3[[#This Row],[DATA]])</f>
        <v>25</v>
      </c>
      <c r="N9020" s="18">
        <f>YEAR(Tabela3[[#This Row],[DATA]])</f>
        <v>2023</v>
      </c>
    </row>
    <row r="9021" spans="2:14">
      <c r="B9021" s="1">
        <v>45099</v>
      </c>
      <c r="C9021">
        <v>16096</v>
      </c>
      <c r="D9021">
        <f>COUNTIF(C$4:C9021,Tabela3[[#This Row],[COMANDA]])</f>
        <v>2</v>
      </c>
      <c r="E9021" t="s">
        <v>90</v>
      </c>
      <c r="F9021" t="s">
        <v>100</v>
      </c>
      <c r="G9021" t="s">
        <v>9</v>
      </c>
      <c r="H9021" t="s">
        <v>140</v>
      </c>
      <c r="I9021" s="2">
        <v>1</v>
      </c>
      <c r="J9021" t="s">
        <v>11</v>
      </c>
      <c r="K9021" s="21">
        <f>INDEX(LISTAS!$H:$Q,MATCH(BASE!H9021,LISTAS!$G:$G,0),MATCH(BASE!J9021,LISTAS!$H$3:$Q$3,0))*Tabela3[[#This Row],[QUANTIDADE]]</f>
        <v>3</v>
      </c>
      <c r="L9021" s="2" t="str">
        <f>TEXT(Tabela3[[#This Row],[DATA]],"MM")</f>
        <v>06</v>
      </c>
      <c r="M9021" s="2">
        <f>WEEKNUM(Tabela3[[#This Row],[DATA]])</f>
        <v>25</v>
      </c>
      <c r="N9021" s="18">
        <f>YEAR(Tabela3[[#This Row],[DATA]])</f>
        <v>2023</v>
      </c>
    </row>
    <row r="9022" spans="2:14">
      <c r="B9022" s="1">
        <v>45099</v>
      </c>
      <c r="C9022">
        <v>16098</v>
      </c>
      <c r="D9022">
        <f>COUNTIF(C$4:C9022,Tabela3[[#This Row],[COMANDA]])</f>
        <v>1</v>
      </c>
      <c r="E9022" t="s">
        <v>89</v>
      </c>
      <c r="F9022" t="s">
        <v>99</v>
      </c>
      <c r="G9022" t="s">
        <v>8</v>
      </c>
      <c r="H9022" t="s">
        <v>47</v>
      </c>
      <c r="I9022" s="2">
        <v>1</v>
      </c>
      <c r="J9022" t="s">
        <v>11</v>
      </c>
      <c r="K9022" s="21">
        <f>INDEX(LISTAS!$H:$Q,MATCH(BASE!H9022,LISTAS!$G:$G,0),MATCH(BASE!J9022,LISTAS!$H$3:$Q$3,0))*Tabela3[[#This Row],[QUANTIDADE]]</f>
        <v>16</v>
      </c>
      <c r="L9022" s="2" t="str">
        <f>TEXT(Tabela3[[#This Row],[DATA]],"MM")</f>
        <v>06</v>
      </c>
      <c r="M9022" s="2">
        <f>WEEKNUM(Tabela3[[#This Row],[DATA]])</f>
        <v>25</v>
      </c>
      <c r="N9022" s="18">
        <f>YEAR(Tabela3[[#This Row],[DATA]])</f>
        <v>2023</v>
      </c>
    </row>
    <row r="9023" spans="2:14">
      <c r="B9023" s="1">
        <v>45099</v>
      </c>
      <c r="C9023" t="s">
        <v>562</v>
      </c>
      <c r="D9023">
        <f>COUNTIF(C$4:C9023,Tabela3[[#This Row],[COMANDA]])</f>
        <v>1</v>
      </c>
      <c r="E9023" t="s">
        <v>1</v>
      </c>
      <c r="F9023" t="s">
        <v>99</v>
      </c>
      <c r="G9023" t="s">
        <v>77</v>
      </c>
      <c r="H9023" t="s">
        <v>79</v>
      </c>
      <c r="I9023" s="2">
        <v>3</v>
      </c>
      <c r="J9023" t="s">
        <v>11</v>
      </c>
      <c r="K9023" s="21">
        <f>INDEX(LISTAS!$H:$Q,MATCH(BASE!H9023,LISTAS!$G:$G,0),MATCH(BASE!J9023,LISTAS!$H$3:$Q$3,0))*Tabela3[[#This Row],[QUANTIDADE]]</f>
        <v>13.5</v>
      </c>
      <c r="L9023" s="2" t="str">
        <f>TEXT(Tabela3[[#This Row],[DATA]],"MM")</f>
        <v>06</v>
      </c>
      <c r="M9023" s="2">
        <f>WEEKNUM(Tabela3[[#This Row],[DATA]])</f>
        <v>25</v>
      </c>
      <c r="N9023" s="18">
        <f>YEAR(Tabela3[[#This Row],[DATA]])</f>
        <v>2023</v>
      </c>
    </row>
    <row r="9024" spans="2:14">
      <c r="B9024" s="1">
        <v>45099</v>
      </c>
      <c r="C9024" t="s">
        <v>562</v>
      </c>
      <c r="D9024">
        <f>COUNTIF(C$4:C9024,Tabela3[[#This Row],[COMANDA]])</f>
        <v>2</v>
      </c>
      <c r="E9024" t="s">
        <v>1</v>
      </c>
      <c r="F9024" t="s">
        <v>99</v>
      </c>
      <c r="G9024" t="s">
        <v>9</v>
      </c>
      <c r="H9024" t="s">
        <v>214</v>
      </c>
      <c r="I9024" s="2">
        <v>1</v>
      </c>
      <c r="J9024" t="s">
        <v>11</v>
      </c>
      <c r="K9024" s="21">
        <f>INDEX(LISTAS!$H:$Q,MATCH(BASE!H9024,LISTAS!$G:$G,0),MATCH(BASE!J9024,LISTAS!$H$3:$Q$3,0))*Tabela3[[#This Row],[QUANTIDADE]]</f>
        <v>1</v>
      </c>
      <c r="L9024" s="2" t="str">
        <f>TEXT(Tabela3[[#This Row],[DATA]],"MM")</f>
        <v>06</v>
      </c>
      <c r="M9024" s="2">
        <f>WEEKNUM(Tabela3[[#This Row],[DATA]])</f>
        <v>25</v>
      </c>
      <c r="N9024" s="18">
        <f>YEAR(Tabela3[[#This Row],[DATA]])</f>
        <v>2023</v>
      </c>
    </row>
    <row r="9025" spans="2:14">
      <c r="B9025" s="1">
        <v>45099</v>
      </c>
      <c r="C9025">
        <v>16099</v>
      </c>
      <c r="D9025">
        <f>COUNTIF(C$4:C9025,Tabela3[[#This Row],[COMANDA]])</f>
        <v>1</v>
      </c>
      <c r="E9025" t="s">
        <v>90</v>
      </c>
      <c r="F9025" t="s">
        <v>375</v>
      </c>
      <c r="G9025" t="s">
        <v>8</v>
      </c>
      <c r="H9025" t="s">
        <v>203</v>
      </c>
      <c r="I9025" s="2">
        <v>1</v>
      </c>
      <c r="J9025" t="s">
        <v>12</v>
      </c>
      <c r="K9025" s="21">
        <f>INDEX(LISTAS!$H:$Q,MATCH(BASE!H9025,LISTAS!$G:$G,0),MATCH(BASE!J9025,LISTAS!$H$3:$Q$3,0))*Tabela3[[#This Row],[QUANTIDADE]]</f>
        <v>18</v>
      </c>
      <c r="L9025" s="2" t="str">
        <f>TEXT(Tabela3[[#This Row],[DATA]],"MM")</f>
        <v>06</v>
      </c>
      <c r="M9025" s="2">
        <f>WEEKNUM(Tabela3[[#This Row],[DATA]])</f>
        <v>25</v>
      </c>
      <c r="N9025" s="18">
        <f>YEAR(Tabela3[[#This Row],[DATA]])</f>
        <v>2023</v>
      </c>
    </row>
    <row r="9026" spans="2:14">
      <c r="B9026" s="1">
        <v>45099</v>
      </c>
      <c r="C9026">
        <v>16100</v>
      </c>
      <c r="D9026">
        <f>COUNTIF(C$4:C9026,Tabela3[[#This Row],[COMANDA]])</f>
        <v>1</v>
      </c>
      <c r="E9026" t="s">
        <v>90</v>
      </c>
      <c r="F9026" t="s">
        <v>99</v>
      </c>
      <c r="G9026" t="s">
        <v>8</v>
      </c>
      <c r="H9026" t="s">
        <v>202</v>
      </c>
      <c r="I9026" s="2">
        <v>1</v>
      </c>
      <c r="J9026" t="s">
        <v>11</v>
      </c>
      <c r="K9026" s="21">
        <f>INDEX(LISTAS!$H:$Q,MATCH(BASE!H9026,LISTAS!$G:$G,0),MATCH(BASE!J9026,LISTAS!$H$3:$Q$3,0))*Tabela3[[#This Row],[QUANTIDADE]]</f>
        <v>20</v>
      </c>
      <c r="L9026" s="2" t="str">
        <f>TEXT(Tabela3[[#This Row],[DATA]],"MM")</f>
        <v>06</v>
      </c>
      <c r="M9026" s="2">
        <f>WEEKNUM(Tabela3[[#This Row],[DATA]])</f>
        <v>25</v>
      </c>
      <c r="N9026" s="18">
        <f>YEAR(Tabela3[[#This Row],[DATA]])</f>
        <v>2023</v>
      </c>
    </row>
    <row r="9027" spans="2:14">
      <c r="B9027" s="1">
        <v>45099</v>
      </c>
      <c r="C9027">
        <v>16100</v>
      </c>
      <c r="D9027">
        <f>COUNTIF(C$4:C9027,Tabela3[[#This Row],[COMANDA]])</f>
        <v>2</v>
      </c>
      <c r="E9027" t="s">
        <v>90</v>
      </c>
      <c r="F9027" t="s">
        <v>99</v>
      </c>
      <c r="G9027" t="s">
        <v>61</v>
      </c>
      <c r="H9027" t="s">
        <v>199</v>
      </c>
      <c r="I9027" s="2">
        <v>1</v>
      </c>
      <c r="J9027" t="s">
        <v>11</v>
      </c>
      <c r="K9027" s="21">
        <f>INDEX(LISTAS!$H:$Q,MATCH(BASE!H9027,LISTAS!$G:$G,0),MATCH(BASE!J9027,LISTAS!$H$3:$Q$3,0))*Tabela3[[#This Row],[QUANTIDADE]]</f>
        <v>1</v>
      </c>
      <c r="L9027" s="2" t="str">
        <f>TEXT(Tabela3[[#This Row],[DATA]],"MM")</f>
        <v>06</v>
      </c>
      <c r="M9027" s="2">
        <f>WEEKNUM(Tabela3[[#This Row],[DATA]])</f>
        <v>25</v>
      </c>
      <c r="N9027" s="18">
        <f>YEAR(Tabela3[[#This Row],[DATA]])</f>
        <v>2023</v>
      </c>
    </row>
    <row r="9028" spans="2:14">
      <c r="B9028" s="1">
        <v>45099</v>
      </c>
      <c r="C9028">
        <v>16101</v>
      </c>
      <c r="D9028">
        <f>COUNTIF(C$4:C9028,Tabela3[[#This Row],[COMANDA]])</f>
        <v>1</v>
      </c>
      <c r="E9028" t="s">
        <v>89</v>
      </c>
      <c r="F9028" t="s">
        <v>99</v>
      </c>
      <c r="G9028" t="s">
        <v>8</v>
      </c>
      <c r="H9028" t="s">
        <v>42</v>
      </c>
      <c r="I9028" s="2">
        <v>1</v>
      </c>
      <c r="J9028" t="s">
        <v>11</v>
      </c>
      <c r="K9028" s="21">
        <f>INDEX(LISTAS!$H:$Q,MATCH(BASE!H9028,LISTAS!$G:$G,0),MATCH(BASE!J9028,LISTAS!$H$3:$Q$3,0))*Tabela3[[#This Row],[QUANTIDADE]]</f>
        <v>16</v>
      </c>
      <c r="L9028" s="2" t="str">
        <f>TEXT(Tabela3[[#This Row],[DATA]],"MM")</f>
        <v>06</v>
      </c>
      <c r="M9028" s="2">
        <f>WEEKNUM(Tabela3[[#This Row],[DATA]])</f>
        <v>25</v>
      </c>
      <c r="N9028" s="18">
        <f>YEAR(Tabela3[[#This Row],[DATA]])</f>
        <v>2023</v>
      </c>
    </row>
    <row r="9029" spans="2:14">
      <c r="B9029" s="1">
        <v>45099</v>
      </c>
      <c r="C9029">
        <v>16101</v>
      </c>
      <c r="D9029">
        <f>COUNTIF(C$4:C9029,Tabela3[[#This Row],[COMANDA]])</f>
        <v>2</v>
      </c>
      <c r="E9029" t="s">
        <v>89</v>
      </c>
      <c r="F9029" t="s">
        <v>99</v>
      </c>
      <c r="G9029" t="s">
        <v>10</v>
      </c>
      <c r="H9029" t="s">
        <v>476</v>
      </c>
      <c r="I9029" s="2">
        <v>1</v>
      </c>
      <c r="J9029" t="s">
        <v>11</v>
      </c>
      <c r="K9029" s="21">
        <f>INDEX(LISTAS!$H:$Q,MATCH(BASE!H9029,LISTAS!$G:$G,0),MATCH(BASE!J9029,LISTAS!$H$3:$Q$3,0))*Tabela3[[#This Row],[QUANTIDADE]]</f>
        <v>3</v>
      </c>
      <c r="L9029" s="2" t="str">
        <f>TEXT(Tabela3[[#This Row],[DATA]],"MM")</f>
        <v>06</v>
      </c>
      <c r="M9029" s="2">
        <f>WEEKNUM(Tabela3[[#This Row],[DATA]])</f>
        <v>25</v>
      </c>
      <c r="N9029" s="18">
        <f>YEAR(Tabela3[[#This Row],[DATA]])</f>
        <v>2023</v>
      </c>
    </row>
    <row r="9030" spans="2:14">
      <c r="B9030" s="1">
        <v>45099</v>
      </c>
      <c r="C9030">
        <v>16101</v>
      </c>
      <c r="D9030">
        <f>COUNTIF(C$4:C9030,Tabela3[[#This Row],[COMANDA]])</f>
        <v>3</v>
      </c>
      <c r="E9030" t="s">
        <v>89</v>
      </c>
      <c r="F9030" t="s">
        <v>99</v>
      </c>
      <c r="G9030" t="s">
        <v>10</v>
      </c>
      <c r="H9030" t="s">
        <v>93</v>
      </c>
      <c r="I9030" s="2">
        <v>1</v>
      </c>
      <c r="J9030" t="s">
        <v>11</v>
      </c>
      <c r="K9030" s="21">
        <f>INDEX(LISTAS!$H:$Q,MATCH(BASE!H9030,LISTAS!$G:$G,0),MATCH(BASE!J9030,LISTAS!$H$3:$Q$3,0))*Tabela3[[#This Row],[QUANTIDADE]]</f>
        <v>0.5</v>
      </c>
      <c r="L9030" s="2" t="str">
        <f>TEXT(Tabela3[[#This Row],[DATA]],"MM")</f>
        <v>06</v>
      </c>
      <c r="M9030" s="2">
        <f>WEEKNUM(Tabela3[[#This Row],[DATA]])</f>
        <v>25</v>
      </c>
      <c r="N9030" s="18">
        <f>YEAR(Tabela3[[#This Row],[DATA]])</f>
        <v>2023</v>
      </c>
    </row>
    <row r="9031" spans="2:14">
      <c r="B9031" s="1">
        <v>45099</v>
      </c>
      <c r="C9031">
        <v>16102</v>
      </c>
      <c r="D9031">
        <f>COUNTIF(C$4:C9031,Tabela3[[#This Row],[COMANDA]])</f>
        <v>1</v>
      </c>
      <c r="E9031" t="s">
        <v>90</v>
      </c>
      <c r="G9031" t="s">
        <v>8</v>
      </c>
      <c r="H9031" t="s">
        <v>40</v>
      </c>
      <c r="I9031" s="2">
        <v>1</v>
      </c>
      <c r="J9031" t="s">
        <v>11</v>
      </c>
      <c r="K9031" s="21">
        <f>INDEX(LISTAS!$H:$Q,MATCH(BASE!H9031,LISTAS!$G:$G,0),MATCH(BASE!J9031,LISTAS!$H$3:$Q$3,0))*Tabela3[[#This Row],[QUANTIDADE]]</f>
        <v>14</v>
      </c>
      <c r="L9031" s="2" t="str">
        <f>TEXT(Tabela3[[#This Row],[DATA]],"MM")</f>
        <v>06</v>
      </c>
      <c r="M9031" s="2">
        <f>WEEKNUM(Tabela3[[#This Row],[DATA]])</f>
        <v>25</v>
      </c>
      <c r="N9031" s="18">
        <f>YEAR(Tabela3[[#This Row],[DATA]])</f>
        <v>2023</v>
      </c>
    </row>
    <row r="9032" spans="2:14">
      <c r="B9032" s="1">
        <v>45099</v>
      </c>
      <c r="C9032">
        <v>16103</v>
      </c>
      <c r="D9032">
        <f>COUNTIF(C$4:C9032,Tabela3[[#This Row],[COMANDA]])</f>
        <v>1</v>
      </c>
      <c r="E9032" t="s">
        <v>90</v>
      </c>
      <c r="F9032" t="s">
        <v>99</v>
      </c>
      <c r="G9032" t="s">
        <v>8</v>
      </c>
      <c r="H9032" t="s">
        <v>47</v>
      </c>
      <c r="I9032" s="2">
        <v>1</v>
      </c>
      <c r="J9032" t="s">
        <v>11</v>
      </c>
      <c r="K9032" s="21">
        <f>INDEX(LISTAS!$H:$Q,MATCH(BASE!H9032,LISTAS!$G:$G,0),MATCH(BASE!J9032,LISTAS!$H$3:$Q$3,0))*Tabela3[[#This Row],[QUANTIDADE]]</f>
        <v>16</v>
      </c>
      <c r="L9032" s="2" t="str">
        <f>TEXT(Tabela3[[#This Row],[DATA]],"MM")</f>
        <v>06</v>
      </c>
      <c r="M9032" s="2">
        <f>WEEKNUM(Tabela3[[#This Row],[DATA]])</f>
        <v>25</v>
      </c>
      <c r="N9032" s="18">
        <f>YEAR(Tabela3[[#This Row],[DATA]])</f>
        <v>2023</v>
      </c>
    </row>
    <row r="9033" spans="2:14">
      <c r="B9033" s="1">
        <v>45099</v>
      </c>
      <c r="C9033">
        <v>16103</v>
      </c>
      <c r="D9033">
        <f>COUNTIF(C$4:C9033,Tabela3[[#This Row],[COMANDA]])</f>
        <v>2</v>
      </c>
      <c r="E9033" t="s">
        <v>90</v>
      </c>
      <c r="F9033" t="s">
        <v>99</v>
      </c>
      <c r="G9033" t="s">
        <v>10</v>
      </c>
      <c r="H9033" t="s">
        <v>477</v>
      </c>
      <c r="I9033" s="2">
        <v>1</v>
      </c>
      <c r="J9033" t="s">
        <v>11</v>
      </c>
      <c r="K9033" s="21">
        <f>INDEX(LISTAS!$H:$Q,MATCH(BASE!H9033,LISTAS!$G:$G,0),MATCH(BASE!J9033,LISTAS!$H$3:$Q$3,0))*Tabela3[[#This Row],[QUANTIDADE]]</f>
        <v>3</v>
      </c>
      <c r="L9033" s="2" t="str">
        <f>TEXT(Tabela3[[#This Row],[DATA]],"MM")</f>
        <v>06</v>
      </c>
      <c r="M9033" s="2">
        <f>WEEKNUM(Tabela3[[#This Row],[DATA]])</f>
        <v>25</v>
      </c>
      <c r="N9033" s="18">
        <f>YEAR(Tabela3[[#This Row],[DATA]])</f>
        <v>2023</v>
      </c>
    </row>
    <row r="9034" spans="2:14">
      <c r="B9034" s="1">
        <v>45099</v>
      </c>
      <c r="C9034">
        <v>16104</v>
      </c>
      <c r="D9034">
        <f>COUNTIF(C$4:C9034,Tabela3[[#This Row],[COMANDA]])</f>
        <v>1</v>
      </c>
      <c r="E9034" t="s">
        <v>90</v>
      </c>
      <c r="F9034" t="s">
        <v>99</v>
      </c>
      <c r="G9034" t="s">
        <v>8</v>
      </c>
      <c r="H9034" t="s">
        <v>39</v>
      </c>
      <c r="I9034" s="2">
        <v>1</v>
      </c>
      <c r="J9034" t="s">
        <v>11</v>
      </c>
      <c r="K9034" s="21">
        <f>INDEX(LISTAS!$H:$Q,MATCH(BASE!H9034,LISTAS!$G:$G,0),MATCH(BASE!J9034,LISTAS!$H$3:$Q$3,0))*Tabela3[[#This Row],[QUANTIDADE]]</f>
        <v>12</v>
      </c>
      <c r="L9034" s="2" t="str">
        <f>TEXT(Tabela3[[#This Row],[DATA]],"MM")</f>
        <v>06</v>
      </c>
      <c r="M9034" s="2">
        <f>WEEKNUM(Tabela3[[#This Row],[DATA]])</f>
        <v>25</v>
      </c>
      <c r="N9034" s="18">
        <f>YEAR(Tabela3[[#This Row],[DATA]])</f>
        <v>2023</v>
      </c>
    </row>
    <row r="9035" spans="2:14">
      <c r="B9035" s="1">
        <v>45099</v>
      </c>
      <c r="C9035">
        <v>16104</v>
      </c>
      <c r="D9035">
        <f>COUNTIF(C$4:C9035,Tabela3[[#This Row],[COMANDA]])</f>
        <v>2</v>
      </c>
      <c r="E9035" t="s">
        <v>90</v>
      </c>
      <c r="F9035" t="s">
        <v>98</v>
      </c>
      <c r="G9035" t="s">
        <v>8</v>
      </c>
      <c r="H9035" t="s">
        <v>203</v>
      </c>
      <c r="I9035" s="2">
        <v>1</v>
      </c>
      <c r="J9035" t="s">
        <v>11</v>
      </c>
      <c r="K9035" s="21">
        <f>INDEX(LISTAS!$H:$Q,MATCH(BASE!H9035,LISTAS!$G:$G,0),MATCH(BASE!J9035,LISTAS!$H$3:$Q$3,0))*Tabela3[[#This Row],[QUANTIDADE]]</f>
        <v>20</v>
      </c>
      <c r="L9035" s="2" t="str">
        <f>TEXT(Tabela3[[#This Row],[DATA]],"MM")</f>
        <v>06</v>
      </c>
      <c r="M9035" s="2">
        <f>WEEKNUM(Tabela3[[#This Row],[DATA]])</f>
        <v>25</v>
      </c>
      <c r="N9035" s="18">
        <f>YEAR(Tabela3[[#This Row],[DATA]])</f>
        <v>2023</v>
      </c>
    </row>
    <row r="9036" spans="2:14">
      <c r="B9036" s="1">
        <v>45099</v>
      </c>
      <c r="C9036">
        <v>16104</v>
      </c>
      <c r="D9036">
        <f>COUNTIF(C$4:C9036,Tabela3[[#This Row],[COMANDA]])</f>
        <v>3</v>
      </c>
      <c r="E9036" t="s">
        <v>90</v>
      </c>
      <c r="F9036" t="s">
        <v>99</v>
      </c>
      <c r="G9036" t="s">
        <v>9</v>
      </c>
      <c r="H9036" t="s">
        <v>154</v>
      </c>
      <c r="I9036" s="2">
        <v>1</v>
      </c>
      <c r="J9036" t="s">
        <v>11</v>
      </c>
      <c r="K9036" s="21">
        <f>INDEX(LISTAS!$H:$Q,MATCH(BASE!H9036,LISTAS!$G:$G,0),MATCH(BASE!J9036,LISTAS!$H$3:$Q$3,0))*Tabela3[[#This Row],[QUANTIDADE]]</f>
        <v>6</v>
      </c>
      <c r="L9036" s="2" t="str">
        <f>TEXT(Tabela3[[#This Row],[DATA]],"MM")</f>
        <v>06</v>
      </c>
      <c r="M9036" s="2">
        <f>WEEKNUM(Tabela3[[#This Row],[DATA]])</f>
        <v>25</v>
      </c>
      <c r="N9036" s="18">
        <f>YEAR(Tabela3[[#This Row],[DATA]])</f>
        <v>2023</v>
      </c>
    </row>
    <row r="9037" spans="2:14">
      <c r="B9037" s="1">
        <v>45099</v>
      </c>
      <c r="C9037">
        <v>16104</v>
      </c>
      <c r="D9037">
        <f>COUNTIF(C$4:C9037,Tabela3[[#This Row],[COMANDA]])</f>
        <v>4</v>
      </c>
      <c r="E9037" t="s">
        <v>90</v>
      </c>
      <c r="F9037" t="s">
        <v>98</v>
      </c>
      <c r="G9037" t="s">
        <v>9</v>
      </c>
      <c r="H9037" t="s">
        <v>154</v>
      </c>
      <c r="I9037" s="2">
        <v>1</v>
      </c>
      <c r="J9037" t="s">
        <v>11</v>
      </c>
      <c r="K9037" s="21">
        <f>INDEX(LISTAS!$H:$Q,MATCH(BASE!H9037,LISTAS!$G:$G,0),MATCH(BASE!J9037,LISTAS!$H$3:$Q$3,0))*Tabela3[[#This Row],[QUANTIDADE]]</f>
        <v>6</v>
      </c>
      <c r="L9037" s="2" t="str">
        <f>TEXT(Tabela3[[#This Row],[DATA]],"MM")</f>
        <v>06</v>
      </c>
      <c r="M9037" s="2">
        <f>WEEKNUM(Tabela3[[#This Row],[DATA]])</f>
        <v>25</v>
      </c>
      <c r="N9037" s="18">
        <f>YEAR(Tabela3[[#This Row],[DATA]])</f>
        <v>2023</v>
      </c>
    </row>
    <row r="9038" spans="2:14">
      <c r="B9038" s="1">
        <v>45099</v>
      </c>
      <c r="C9038">
        <v>16105</v>
      </c>
      <c r="D9038">
        <f>COUNTIF(C$4:C9038,Tabela3[[#This Row],[COMANDA]])</f>
        <v>1</v>
      </c>
      <c r="E9038" t="s">
        <v>90</v>
      </c>
      <c r="F9038" t="s">
        <v>375</v>
      </c>
      <c r="G9038" t="s">
        <v>8</v>
      </c>
      <c r="H9038" t="s">
        <v>47</v>
      </c>
      <c r="I9038" s="2">
        <v>1</v>
      </c>
      <c r="J9038" t="s">
        <v>11</v>
      </c>
      <c r="K9038" s="21">
        <f>INDEX(LISTAS!$H:$Q,MATCH(BASE!H9038,LISTAS!$G:$G,0),MATCH(BASE!J9038,LISTAS!$H$3:$Q$3,0))*Tabela3[[#This Row],[QUANTIDADE]]</f>
        <v>16</v>
      </c>
      <c r="L9038" s="2" t="str">
        <f>TEXT(Tabela3[[#This Row],[DATA]],"MM")</f>
        <v>06</v>
      </c>
      <c r="M9038" s="2">
        <f>WEEKNUM(Tabela3[[#This Row],[DATA]])</f>
        <v>25</v>
      </c>
      <c r="N9038" s="18">
        <f>YEAR(Tabela3[[#This Row],[DATA]])</f>
        <v>2023</v>
      </c>
    </row>
    <row r="9039" spans="2:14">
      <c r="B9039" s="1">
        <v>45099</v>
      </c>
      <c r="C9039">
        <v>16106</v>
      </c>
      <c r="D9039">
        <f>COUNTIF(C$4:C9039,Tabela3[[#This Row],[COMANDA]])</f>
        <v>1</v>
      </c>
      <c r="E9039" t="s">
        <v>90</v>
      </c>
      <c r="F9039" t="s">
        <v>99</v>
      </c>
      <c r="G9039" t="s">
        <v>8</v>
      </c>
      <c r="H9039" t="s">
        <v>47</v>
      </c>
      <c r="I9039" s="2">
        <v>1</v>
      </c>
      <c r="J9039" t="s">
        <v>11</v>
      </c>
      <c r="K9039" s="21">
        <f>INDEX(LISTAS!$H:$Q,MATCH(BASE!H9039,LISTAS!$G:$G,0),MATCH(BASE!J9039,LISTAS!$H$3:$Q$3,0))*Tabela3[[#This Row],[QUANTIDADE]]</f>
        <v>16</v>
      </c>
      <c r="L9039" s="2" t="str">
        <f>TEXT(Tabela3[[#This Row],[DATA]],"MM")</f>
        <v>06</v>
      </c>
      <c r="M9039" s="2">
        <f>WEEKNUM(Tabela3[[#This Row],[DATA]])</f>
        <v>25</v>
      </c>
      <c r="N9039" s="18">
        <f>YEAR(Tabela3[[#This Row],[DATA]])</f>
        <v>2023</v>
      </c>
    </row>
    <row r="9040" spans="2:14">
      <c r="B9040" s="1">
        <v>45099</v>
      </c>
      <c r="C9040">
        <v>16107</v>
      </c>
      <c r="D9040">
        <f>COUNTIF(C$4:C9040,Tabela3[[#This Row],[COMANDA]])</f>
        <v>1</v>
      </c>
      <c r="E9040" t="s">
        <v>90</v>
      </c>
      <c r="F9040" t="s">
        <v>98</v>
      </c>
      <c r="G9040" t="s">
        <v>8</v>
      </c>
      <c r="H9040" t="s">
        <v>42</v>
      </c>
      <c r="I9040" s="2">
        <v>1</v>
      </c>
      <c r="J9040" t="s">
        <v>11</v>
      </c>
      <c r="K9040" s="21">
        <f>INDEX(LISTAS!$H:$Q,MATCH(BASE!H9040,LISTAS!$G:$G,0),MATCH(BASE!J9040,LISTAS!$H$3:$Q$3,0))*Tabela3[[#This Row],[QUANTIDADE]]</f>
        <v>16</v>
      </c>
      <c r="L9040" s="2" t="str">
        <f>TEXT(Tabela3[[#This Row],[DATA]],"MM")</f>
        <v>06</v>
      </c>
      <c r="M9040" s="2">
        <f>WEEKNUM(Tabela3[[#This Row],[DATA]])</f>
        <v>25</v>
      </c>
      <c r="N9040" s="18">
        <f>YEAR(Tabela3[[#This Row],[DATA]])</f>
        <v>2023</v>
      </c>
    </row>
    <row r="9041" spans="2:14">
      <c r="B9041" s="1">
        <v>45099</v>
      </c>
      <c r="C9041">
        <v>16108</v>
      </c>
      <c r="D9041">
        <f>COUNTIF(C$4:C9041,Tabela3[[#This Row],[COMANDA]])</f>
        <v>1</v>
      </c>
      <c r="E9041" t="s">
        <v>90</v>
      </c>
      <c r="F9041" t="s">
        <v>99</v>
      </c>
      <c r="G9041" t="s">
        <v>8</v>
      </c>
      <c r="H9041" t="s">
        <v>204</v>
      </c>
      <c r="I9041" s="2">
        <v>1</v>
      </c>
      <c r="J9041" t="s">
        <v>11</v>
      </c>
      <c r="K9041" s="21">
        <f>INDEX(LISTAS!$H:$Q,MATCH(BASE!H9041,LISTAS!$G:$G,0),MATCH(BASE!J9041,LISTAS!$H$3:$Q$3,0))*Tabela3[[#This Row],[QUANTIDADE]]</f>
        <v>18</v>
      </c>
      <c r="L9041" s="2" t="str">
        <f>TEXT(Tabela3[[#This Row],[DATA]],"MM")</f>
        <v>06</v>
      </c>
      <c r="M9041" s="2">
        <f>WEEKNUM(Tabela3[[#This Row],[DATA]])</f>
        <v>25</v>
      </c>
      <c r="N9041" s="18">
        <f>YEAR(Tabela3[[#This Row],[DATA]])</f>
        <v>2023</v>
      </c>
    </row>
    <row r="9042" spans="2:14">
      <c r="B9042" s="1">
        <v>45099</v>
      </c>
      <c r="C9042">
        <v>16109</v>
      </c>
      <c r="D9042">
        <f>COUNTIF(C$4:C9042,Tabela3[[#This Row],[COMANDA]])</f>
        <v>1</v>
      </c>
      <c r="E9042" t="s">
        <v>90</v>
      </c>
      <c r="F9042" t="s">
        <v>98</v>
      </c>
      <c r="G9042" t="s">
        <v>8</v>
      </c>
      <c r="H9042" t="s">
        <v>47</v>
      </c>
      <c r="I9042" s="2">
        <v>2</v>
      </c>
      <c r="J9042" t="s">
        <v>11</v>
      </c>
      <c r="K9042" s="21">
        <f>INDEX(LISTAS!$H:$Q,MATCH(BASE!H9042,LISTAS!$G:$G,0),MATCH(BASE!J9042,LISTAS!$H$3:$Q$3,0))*Tabela3[[#This Row],[QUANTIDADE]]</f>
        <v>32</v>
      </c>
      <c r="L9042" s="2" t="str">
        <f>TEXT(Tabela3[[#This Row],[DATA]],"MM")</f>
        <v>06</v>
      </c>
      <c r="M9042" s="2">
        <f>WEEKNUM(Tabela3[[#This Row],[DATA]])</f>
        <v>25</v>
      </c>
      <c r="N9042" s="18">
        <f>YEAR(Tabela3[[#This Row],[DATA]])</f>
        <v>2023</v>
      </c>
    </row>
    <row r="9043" spans="2:14">
      <c r="B9043" s="1">
        <v>45099</v>
      </c>
      <c r="C9043">
        <v>16109</v>
      </c>
      <c r="D9043">
        <f>COUNTIF(C$4:C9043,Tabela3[[#This Row],[COMANDA]])</f>
        <v>2</v>
      </c>
      <c r="E9043" t="s">
        <v>90</v>
      </c>
      <c r="F9043" t="s">
        <v>99</v>
      </c>
      <c r="G9043" t="s">
        <v>8</v>
      </c>
      <c r="H9043" t="s">
        <v>47</v>
      </c>
      <c r="I9043" s="2">
        <v>1</v>
      </c>
      <c r="J9043" t="s">
        <v>11</v>
      </c>
      <c r="K9043" s="21">
        <f>INDEX(LISTAS!$H:$Q,MATCH(BASE!H9043,LISTAS!$G:$G,0),MATCH(BASE!J9043,LISTAS!$H$3:$Q$3,0))*Tabela3[[#This Row],[QUANTIDADE]]</f>
        <v>16</v>
      </c>
      <c r="L9043" s="2" t="str">
        <f>TEXT(Tabela3[[#This Row],[DATA]],"MM")</f>
        <v>06</v>
      </c>
      <c r="M9043" s="2">
        <f>WEEKNUM(Tabela3[[#This Row],[DATA]])</f>
        <v>25</v>
      </c>
      <c r="N9043" s="18">
        <f>YEAR(Tabela3[[#This Row],[DATA]])</f>
        <v>2023</v>
      </c>
    </row>
    <row r="9044" spans="2:14">
      <c r="B9044" s="1">
        <v>45099</v>
      </c>
      <c r="C9044">
        <v>16109</v>
      </c>
      <c r="D9044">
        <f>COUNTIF(C$4:C9044,Tabela3[[#This Row],[COMANDA]])</f>
        <v>3</v>
      </c>
      <c r="E9044" t="s">
        <v>90</v>
      </c>
      <c r="F9044" t="s">
        <v>98</v>
      </c>
      <c r="G9044" t="s">
        <v>61</v>
      </c>
      <c r="H9044" t="s">
        <v>199</v>
      </c>
      <c r="I9044" s="2">
        <v>2</v>
      </c>
      <c r="J9044" t="s">
        <v>11</v>
      </c>
      <c r="K9044" s="21">
        <f>INDEX(LISTAS!$H:$Q,MATCH(BASE!H9044,LISTAS!$G:$G,0),MATCH(BASE!J9044,LISTAS!$H$3:$Q$3,0))*Tabela3[[#This Row],[QUANTIDADE]]</f>
        <v>2</v>
      </c>
      <c r="L9044" s="2" t="str">
        <f>TEXT(Tabela3[[#This Row],[DATA]],"MM")</f>
        <v>06</v>
      </c>
      <c r="M9044" s="2">
        <f>WEEKNUM(Tabela3[[#This Row],[DATA]])</f>
        <v>25</v>
      </c>
      <c r="N9044" s="18">
        <f>YEAR(Tabela3[[#This Row],[DATA]])</f>
        <v>2023</v>
      </c>
    </row>
    <row r="9045" spans="2:14">
      <c r="B9045" s="1">
        <v>45099</v>
      </c>
      <c r="C9045">
        <v>16109</v>
      </c>
      <c r="D9045">
        <f>COUNTIF(C$4:C9045,Tabela3[[#This Row],[COMANDA]])</f>
        <v>4</v>
      </c>
      <c r="E9045" t="s">
        <v>90</v>
      </c>
      <c r="F9045" t="s">
        <v>99</v>
      </c>
      <c r="G9045" t="s">
        <v>61</v>
      </c>
      <c r="H9045" t="s">
        <v>199</v>
      </c>
      <c r="I9045" s="2">
        <v>1</v>
      </c>
      <c r="J9045" t="s">
        <v>11</v>
      </c>
      <c r="K9045" s="21">
        <f>INDEX(LISTAS!$H:$Q,MATCH(BASE!H9045,LISTAS!$G:$G,0),MATCH(BASE!J9045,LISTAS!$H$3:$Q$3,0))*Tabela3[[#This Row],[QUANTIDADE]]</f>
        <v>1</v>
      </c>
      <c r="L9045" s="2" t="str">
        <f>TEXT(Tabela3[[#This Row],[DATA]],"MM")</f>
        <v>06</v>
      </c>
      <c r="M9045" s="2">
        <f>WEEKNUM(Tabela3[[#This Row],[DATA]])</f>
        <v>25</v>
      </c>
      <c r="N9045" s="18">
        <f>YEAR(Tabela3[[#This Row],[DATA]])</f>
        <v>2023</v>
      </c>
    </row>
    <row r="9046" spans="2:14">
      <c r="B9046" s="1">
        <v>45099</v>
      </c>
      <c r="C9046">
        <v>16111</v>
      </c>
      <c r="D9046">
        <f>COUNTIF(C$4:C9046,Tabela3[[#This Row],[COMANDA]])</f>
        <v>1</v>
      </c>
      <c r="E9046" t="s">
        <v>90</v>
      </c>
      <c r="F9046" t="s">
        <v>99</v>
      </c>
      <c r="G9046" t="s">
        <v>8</v>
      </c>
      <c r="H9046" t="s">
        <v>206</v>
      </c>
      <c r="I9046" s="2">
        <v>1</v>
      </c>
      <c r="J9046" t="s">
        <v>11</v>
      </c>
      <c r="K9046" s="21">
        <f>INDEX(LISTAS!$H:$Q,MATCH(BASE!H9046,LISTAS!$G:$G,0),MATCH(BASE!J9046,LISTAS!$H$3:$Q$3,0))*Tabela3[[#This Row],[QUANTIDADE]]</f>
        <v>18</v>
      </c>
      <c r="L9046" s="2" t="str">
        <f>TEXT(Tabela3[[#This Row],[DATA]],"MM")</f>
        <v>06</v>
      </c>
      <c r="M9046" s="2">
        <f>WEEKNUM(Tabela3[[#This Row],[DATA]])</f>
        <v>25</v>
      </c>
      <c r="N9046" s="18">
        <f>YEAR(Tabela3[[#This Row],[DATA]])</f>
        <v>2023</v>
      </c>
    </row>
    <row r="9047" spans="2:14">
      <c r="B9047" s="1">
        <v>45099</v>
      </c>
      <c r="C9047">
        <v>16111</v>
      </c>
      <c r="D9047">
        <f>COUNTIF(C$4:C9047,Tabela3[[#This Row],[COMANDA]])</f>
        <v>2</v>
      </c>
      <c r="E9047" t="s">
        <v>90</v>
      </c>
      <c r="F9047" t="s">
        <v>99</v>
      </c>
      <c r="G9047" t="s">
        <v>61</v>
      </c>
      <c r="H9047" t="s">
        <v>163</v>
      </c>
      <c r="I9047" s="2">
        <v>1</v>
      </c>
      <c r="J9047" t="s">
        <v>11</v>
      </c>
      <c r="K9047" s="21">
        <f>INDEX(LISTAS!$H:$Q,MATCH(BASE!H9047,LISTAS!$G:$G,0),MATCH(BASE!J9047,LISTAS!$H$3:$Q$3,0))*Tabela3[[#This Row],[QUANTIDADE]]</f>
        <v>4</v>
      </c>
      <c r="L9047" s="2" t="str">
        <f>TEXT(Tabela3[[#This Row],[DATA]],"MM")</f>
        <v>06</v>
      </c>
      <c r="M9047" s="2">
        <f>WEEKNUM(Tabela3[[#This Row],[DATA]])</f>
        <v>25</v>
      </c>
      <c r="N9047" s="18">
        <f>YEAR(Tabela3[[#This Row],[DATA]])</f>
        <v>2023</v>
      </c>
    </row>
    <row r="9048" spans="2:14">
      <c r="B9048" s="1">
        <v>45099</v>
      </c>
      <c r="C9048">
        <v>16111</v>
      </c>
      <c r="D9048">
        <f>COUNTIF(C$4:C9048,Tabela3[[#This Row],[COMANDA]])</f>
        <v>3</v>
      </c>
      <c r="E9048" t="s">
        <v>90</v>
      </c>
      <c r="F9048" t="s">
        <v>99</v>
      </c>
      <c r="G9048" t="s">
        <v>9</v>
      </c>
      <c r="H9048" t="s">
        <v>521</v>
      </c>
      <c r="I9048" s="2">
        <v>1</v>
      </c>
      <c r="J9048" t="s">
        <v>11</v>
      </c>
      <c r="K9048" s="21">
        <f>INDEX(LISTAS!$H:$Q,MATCH(BASE!H9048,LISTAS!$G:$G,0),MATCH(BASE!J9048,LISTAS!$H$3:$Q$3,0))*Tabela3[[#This Row],[QUANTIDADE]]</f>
        <v>6</v>
      </c>
      <c r="L9048" s="2" t="str">
        <f>TEXT(Tabela3[[#This Row],[DATA]],"MM")</f>
        <v>06</v>
      </c>
      <c r="M9048" s="2">
        <f>WEEKNUM(Tabela3[[#This Row],[DATA]])</f>
        <v>25</v>
      </c>
      <c r="N9048" s="18">
        <f>YEAR(Tabela3[[#This Row],[DATA]])</f>
        <v>2023</v>
      </c>
    </row>
    <row r="9049" spans="2:14">
      <c r="B9049" s="1">
        <v>45099</v>
      </c>
      <c r="C9049">
        <v>16110</v>
      </c>
      <c r="D9049">
        <f>COUNTIF(C$4:C9049,Tabela3[[#This Row],[COMANDA]])</f>
        <v>1</v>
      </c>
      <c r="E9049" t="s">
        <v>90</v>
      </c>
      <c r="G9049" t="s">
        <v>8</v>
      </c>
      <c r="H9049" t="s">
        <v>41</v>
      </c>
      <c r="I9049" s="2">
        <v>3</v>
      </c>
      <c r="J9049" t="s">
        <v>11</v>
      </c>
      <c r="K9049" s="21">
        <f>INDEX(LISTAS!$H:$Q,MATCH(BASE!H9049,LISTAS!$G:$G,0),MATCH(BASE!J9049,LISTAS!$H$3:$Q$3,0))*Tabela3[[#This Row],[QUANTIDADE]]</f>
        <v>42</v>
      </c>
      <c r="L9049" s="2" t="str">
        <f>TEXT(Tabela3[[#This Row],[DATA]],"MM")</f>
        <v>06</v>
      </c>
      <c r="M9049" s="2">
        <f>WEEKNUM(Tabela3[[#This Row],[DATA]])</f>
        <v>25</v>
      </c>
      <c r="N9049" s="18">
        <f>YEAR(Tabela3[[#This Row],[DATA]])</f>
        <v>2023</v>
      </c>
    </row>
    <row r="9050" spans="2:14">
      <c r="B9050" s="1">
        <v>45099</v>
      </c>
      <c r="C9050">
        <v>16110</v>
      </c>
      <c r="D9050">
        <f>COUNTIF(C$4:C9050,Tabela3[[#This Row],[COMANDA]])</f>
        <v>2</v>
      </c>
      <c r="E9050" t="s">
        <v>90</v>
      </c>
      <c r="G9050" t="s">
        <v>8</v>
      </c>
      <c r="H9050" t="s">
        <v>204</v>
      </c>
      <c r="I9050" s="2">
        <v>1</v>
      </c>
      <c r="J9050" t="s">
        <v>11</v>
      </c>
      <c r="K9050" s="21">
        <f>INDEX(LISTAS!$H:$Q,MATCH(BASE!H9050,LISTAS!$G:$G,0),MATCH(BASE!J9050,LISTAS!$H$3:$Q$3,0))*Tabela3[[#This Row],[QUANTIDADE]]</f>
        <v>18</v>
      </c>
      <c r="L9050" s="2" t="str">
        <f>TEXT(Tabela3[[#This Row],[DATA]],"MM")</f>
        <v>06</v>
      </c>
      <c r="M9050" s="2">
        <f>WEEKNUM(Tabela3[[#This Row],[DATA]])</f>
        <v>25</v>
      </c>
      <c r="N9050" s="18">
        <f>YEAR(Tabela3[[#This Row],[DATA]])</f>
        <v>2023</v>
      </c>
    </row>
    <row r="9051" spans="2:14">
      <c r="B9051" s="1">
        <v>45099</v>
      </c>
      <c r="C9051">
        <v>16112</v>
      </c>
      <c r="D9051">
        <f>COUNTIF(C$4:C9051,Tabela3[[#This Row],[COMANDA]])</f>
        <v>1</v>
      </c>
      <c r="E9051" t="s">
        <v>90</v>
      </c>
      <c r="F9051" t="s">
        <v>98</v>
      </c>
      <c r="G9051" t="s">
        <v>8</v>
      </c>
      <c r="H9051" t="s">
        <v>206</v>
      </c>
      <c r="I9051" s="2">
        <v>1</v>
      </c>
      <c r="J9051" t="s">
        <v>11</v>
      </c>
      <c r="K9051" s="21">
        <f>INDEX(LISTAS!$H:$Q,MATCH(BASE!H9051,LISTAS!$G:$G,0),MATCH(BASE!J9051,LISTAS!$H$3:$Q$3,0))*Tabela3[[#This Row],[QUANTIDADE]]</f>
        <v>18</v>
      </c>
      <c r="L9051" s="2" t="str">
        <f>TEXT(Tabela3[[#This Row],[DATA]],"MM")</f>
        <v>06</v>
      </c>
      <c r="M9051" s="2">
        <f>WEEKNUM(Tabela3[[#This Row],[DATA]])</f>
        <v>25</v>
      </c>
      <c r="N9051" s="18">
        <f>YEAR(Tabela3[[#This Row],[DATA]])</f>
        <v>2023</v>
      </c>
    </row>
    <row r="9052" spans="2:14">
      <c r="B9052" s="1">
        <v>45099</v>
      </c>
      <c r="C9052">
        <v>16112</v>
      </c>
      <c r="D9052">
        <f>COUNTIF(C$4:C9052,Tabela3[[#This Row],[COMANDA]])</f>
        <v>2</v>
      </c>
      <c r="E9052" t="s">
        <v>90</v>
      </c>
      <c r="F9052" t="s">
        <v>99</v>
      </c>
      <c r="G9052" t="s">
        <v>8</v>
      </c>
      <c r="H9052" t="s">
        <v>211</v>
      </c>
      <c r="I9052" s="2">
        <v>1</v>
      </c>
      <c r="J9052" t="s">
        <v>11</v>
      </c>
      <c r="K9052" s="21">
        <f>INDEX(LISTAS!$H:$Q,MATCH(BASE!H9052,LISTAS!$G:$G,0),MATCH(BASE!J9052,LISTAS!$H$3:$Q$3,0))*Tabela3[[#This Row],[QUANTIDADE]]</f>
        <v>20</v>
      </c>
      <c r="L9052" s="2" t="str">
        <f>TEXT(Tabela3[[#This Row],[DATA]],"MM")</f>
        <v>06</v>
      </c>
      <c r="M9052" s="2">
        <f>WEEKNUM(Tabela3[[#This Row],[DATA]])</f>
        <v>25</v>
      </c>
      <c r="N9052" s="18">
        <f>YEAR(Tabela3[[#This Row],[DATA]])</f>
        <v>2023</v>
      </c>
    </row>
    <row r="9053" spans="2:14">
      <c r="B9053" s="1">
        <v>45099</v>
      </c>
      <c r="C9053">
        <v>16112</v>
      </c>
      <c r="D9053">
        <f>COUNTIF(C$4:C9053,Tabela3[[#This Row],[COMANDA]])</f>
        <v>3</v>
      </c>
      <c r="E9053" t="s">
        <v>90</v>
      </c>
      <c r="G9053" t="s">
        <v>9</v>
      </c>
      <c r="H9053" t="s">
        <v>142</v>
      </c>
      <c r="I9053" s="2">
        <v>1</v>
      </c>
      <c r="J9053" t="s">
        <v>11</v>
      </c>
      <c r="K9053" s="21">
        <f>INDEX(LISTAS!$H:$Q,MATCH(BASE!H9053,LISTAS!$G:$G,0),MATCH(BASE!J9053,LISTAS!$H$3:$Q$3,0))*Tabela3[[#This Row],[QUANTIDADE]]</f>
        <v>6</v>
      </c>
      <c r="L9053" s="2" t="str">
        <f>TEXT(Tabela3[[#This Row],[DATA]],"MM")</f>
        <v>06</v>
      </c>
      <c r="M9053" s="2">
        <f>WEEKNUM(Tabela3[[#This Row],[DATA]])</f>
        <v>25</v>
      </c>
      <c r="N9053" s="18">
        <f>YEAR(Tabela3[[#This Row],[DATA]])</f>
        <v>2023</v>
      </c>
    </row>
    <row r="9054" spans="2:14">
      <c r="B9054" s="1">
        <v>45099</v>
      </c>
      <c r="C9054">
        <v>16113</v>
      </c>
      <c r="D9054">
        <f>COUNTIF(C$4:C9054,Tabela3[[#This Row],[COMANDA]])</f>
        <v>1</v>
      </c>
      <c r="E9054" t="s">
        <v>90</v>
      </c>
      <c r="F9054" t="s">
        <v>99</v>
      </c>
      <c r="G9054" t="s">
        <v>8</v>
      </c>
      <c r="H9054" t="s">
        <v>206</v>
      </c>
      <c r="I9054" s="2">
        <v>1</v>
      </c>
      <c r="J9054" t="s">
        <v>11</v>
      </c>
      <c r="K9054" s="21">
        <f>INDEX(LISTAS!$H:$Q,MATCH(BASE!H9054,LISTAS!$G:$G,0),MATCH(BASE!J9054,LISTAS!$H$3:$Q$3,0))*Tabela3[[#This Row],[QUANTIDADE]]</f>
        <v>18</v>
      </c>
      <c r="L9054" s="2" t="str">
        <f>TEXT(Tabela3[[#This Row],[DATA]],"MM")</f>
        <v>06</v>
      </c>
      <c r="M9054" s="2">
        <f>WEEKNUM(Tabela3[[#This Row],[DATA]])</f>
        <v>25</v>
      </c>
      <c r="N9054" s="18">
        <f>YEAR(Tabela3[[#This Row],[DATA]])</f>
        <v>2023</v>
      </c>
    </row>
    <row r="9055" spans="2:14">
      <c r="B9055" s="1">
        <v>45099</v>
      </c>
      <c r="C9055">
        <v>16114</v>
      </c>
      <c r="D9055">
        <f>COUNTIF(C$4:C9055,Tabela3[[#This Row],[COMANDA]])</f>
        <v>1</v>
      </c>
      <c r="E9055" t="s">
        <v>90</v>
      </c>
      <c r="F9055" t="s">
        <v>99</v>
      </c>
      <c r="G9055" t="s">
        <v>8</v>
      </c>
      <c r="H9055" t="s">
        <v>42</v>
      </c>
      <c r="I9055" s="2">
        <v>1</v>
      </c>
      <c r="J9055" t="s">
        <v>11</v>
      </c>
      <c r="K9055" s="21">
        <f>INDEX(LISTAS!$H:$Q,MATCH(BASE!H9055,LISTAS!$G:$G,0),MATCH(BASE!J9055,LISTAS!$H$3:$Q$3,0))*Tabela3[[#This Row],[QUANTIDADE]]</f>
        <v>16</v>
      </c>
      <c r="L9055" s="2" t="str">
        <f>TEXT(Tabela3[[#This Row],[DATA]],"MM")</f>
        <v>06</v>
      </c>
      <c r="M9055" s="2">
        <f>WEEKNUM(Tabela3[[#This Row],[DATA]])</f>
        <v>25</v>
      </c>
      <c r="N9055" s="18">
        <f>YEAR(Tabela3[[#This Row],[DATA]])</f>
        <v>2023</v>
      </c>
    </row>
    <row r="9056" spans="2:14">
      <c r="B9056" s="1">
        <v>45099</v>
      </c>
      <c r="C9056">
        <v>16114</v>
      </c>
      <c r="D9056">
        <f>COUNTIF(C$4:C9056,Tabela3[[#This Row],[COMANDA]])</f>
        <v>2</v>
      </c>
      <c r="E9056" t="s">
        <v>90</v>
      </c>
      <c r="F9056" t="s">
        <v>99</v>
      </c>
      <c r="G9056" t="s">
        <v>9</v>
      </c>
      <c r="H9056" t="s">
        <v>154</v>
      </c>
      <c r="I9056" s="2">
        <v>1</v>
      </c>
      <c r="J9056" t="s">
        <v>11</v>
      </c>
      <c r="K9056" s="21">
        <f>INDEX(LISTAS!$H:$Q,MATCH(BASE!H9056,LISTAS!$G:$G,0),MATCH(BASE!J9056,LISTAS!$H$3:$Q$3,0))*Tabela3[[#This Row],[QUANTIDADE]]</f>
        <v>6</v>
      </c>
      <c r="L9056" s="2" t="str">
        <f>TEXT(Tabela3[[#This Row],[DATA]],"MM")</f>
        <v>06</v>
      </c>
      <c r="M9056" s="2">
        <f>WEEKNUM(Tabela3[[#This Row],[DATA]])</f>
        <v>25</v>
      </c>
      <c r="N9056" s="18">
        <f>YEAR(Tabela3[[#This Row],[DATA]])</f>
        <v>2023</v>
      </c>
    </row>
    <row r="9057" spans="2:14">
      <c r="B9057" s="1">
        <v>45099</v>
      </c>
      <c r="C9057">
        <v>16115</v>
      </c>
      <c r="D9057">
        <f>COUNTIF(C$4:C9057,Tabela3[[#This Row],[COMANDA]])</f>
        <v>1</v>
      </c>
      <c r="E9057" t="s">
        <v>90</v>
      </c>
      <c r="F9057" t="s">
        <v>98</v>
      </c>
      <c r="G9057" t="s">
        <v>8</v>
      </c>
      <c r="H9057" t="s">
        <v>206</v>
      </c>
      <c r="I9057" s="2">
        <v>1</v>
      </c>
      <c r="J9057" t="s">
        <v>11</v>
      </c>
      <c r="K9057" s="21">
        <f>INDEX(LISTAS!$H:$Q,MATCH(BASE!H9057,LISTAS!$G:$G,0),MATCH(BASE!J9057,LISTAS!$H$3:$Q$3,0))*Tabela3[[#This Row],[QUANTIDADE]]</f>
        <v>18</v>
      </c>
      <c r="L9057" s="2" t="str">
        <f>TEXT(Tabela3[[#This Row],[DATA]],"MM")</f>
        <v>06</v>
      </c>
      <c r="M9057" s="2">
        <f>WEEKNUM(Tabela3[[#This Row],[DATA]])</f>
        <v>25</v>
      </c>
      <c r="N9057" s="18">
        <f>YEAR(Tabela3[[#This Row],[DATA]])</f>
        <v>2023</v>
      </c>
    </row>
    <row r="9058" spans="2:14">
      <c r="B9058" s="1">
        <v>45099</v>
      </c>
      <c r="C9058">
        <v>16115</v>
      </c>
      <c r="D9058">
        <f>COUNTIF(C$4:C9058,Tabela3[[#This Row],[COMANDA]])</f>
        <v>2</v>
      </c>
      <c r="E9058" t="s">
        <v>90</v>
      </c>
      <c r="F9058" t="s">
        <v>98</v>
      </c>
      <c r="G9058" t="s">
        <v>9</v>
      </c>
      <c r="H9058" t="s">
        <v>143</v>
      </c>
      <c r="I9058" s="2">
        <v>1</v>
      </c>
      <c r="J9058" t="s">
        <v>11</v>
      </c>
      <c r="K9058" s="21">
        <f>INDEX(LISTAS!$H:$Q,MATCH(BASE!H9058,LISTAS!$G:$G,0),MATCH(BASE!J9058,LISTAS!$H$3:$Q$3,0))*Tabela3[[#This Row],[QUANTIDADE]]</f>
        <v>4</v>
      </c>
      <c r="L9058" s="2" t="str">
        <f>TEXT(Tabela3[[#This Row],[DATA]],"MM")</f>
        <v>06</v>
      </c>
      <c r="M9058" s="2">
        <f>WEEKNUM(Tabela3[[#This Row],[DATA]])</f>
        <v>25</v>
      </c>
      <c r="N9058" s="18">
        <f>YEAR(Tabela3[[#This Row],[DATA]])</f>
        <v>2023</v>
      </c>
    </row>
    <row r="9059" spans="2:14">
      <c r="B9059" s="1">
        <v>45099</v>
      </c>
      <c r="C9059">
        <v>16116</v>
      </c>
      <c r="D9059">
        <f>COUNTIF(C$4:C9059,Tabela3[[#This Row],[COMANDA]])</f>
        <v>1</v>
      </c>
      <c r="E9059" t="s">
        <v>90</v>
      </c>
      <c r="F9059" t="s">
        <v>99</v>
      </c>
      <c r="G9059" t="s">
        <v>8</v>
      </c>
      <c r="H9059" t="s">
        <v>43</v>
      </c>
      <c r="I9059" s="2">
        <v>1</v>
      </c>
      <c r="J9059" t="s">
        <v>11</v>
      </c>
      <c r="K9059" s="21">
        <f>INDEX(LISTAS!$H:$Q,MATCH(BASE!H9059,LISTAS!$G:$G,0),MATCH(BASE!J9059,LISTAS!$H$3:$Q$3,0))*Tabela3[[#This Row],[QUANTIDADE]]</f>
        <v>18</v>
      </c>
      <c r="L9059" s="2" t="str">
        <f>TEXT(Tabela3[[#This Row],[DATA]],"MM")</f>
        <v>06</v>
      </c>
      <c r="M9059" s="2">
        <f>WEEKNUM(Tabela3[[#This Row],[DATA]])</f>
        <v>25</v>
      </c>
      <c r="N9059" s="18">
        <f>YEAR(Tabela3[[#This Row],[DATA]])</f>
        <v>2023</v>
      </c>
    </row>
    <row r="9060" spans="2:14">
      <c r="B9060" s="1">
        <v>45099</v>
      </c>
      <c r="C9060">
        <v>16116</v>
      </c>
      <c r="D9060">
        <f>COUNTIF(C$4:C9060,Tabela3[[#This Row],[COMANDA]])</f>
        <v>2</v>
      </c>
      <c r="E9060" t="s">
        <v>90</v>
      </c>
      <c r="F9060" t="s">
        <v>99</v>
      </c>
      <c r="G9060" t="s">
        <v>9</v>
      </c>
      <c r="H9060" t="s">
        <v>131</v>
      </c>
      <c r="I9060" s="2">
        <v>1</v>
      </c>
      <c r="J9060" t="s">
        <v>11</v>
      </c>
      <c r="K9060" s="21">
        <f>INDEX(LISTAS!$H:$Q,MATCH(BASE!H9060,LISTAS!$G:$G,0),MATCH(BASE!J9060,LISTAS!$H$3:$Q$3,0))*Tabela3[[#This Row],[QUANTIDADE]]</f>
        <v>4</v>
      </c>
      <c r="L9060" s="2" t="str">
        <f>TEXT(Tabela3[[#This Row],[DATA]],"MM")</f>
        <v>06</v>
      </c>
      <c r="M9060" s="2">
        <f>WEEKNUM(Tabela3[[#This Row],[DATA]])</f>
        <v>25</v>
      </c>
      <c r="N9060" s="18">
        <f>YEAR(Tabela3[[#This Row],[DATA]])</f>
        <v>2023</v>
      </c>
    </row>
    <row r="9061" spans="2:14">
      <c r="B9061" s="1">
        <v>45099</v>
      </c>
      <c r="C9061">
        <v>16117</v>
      </c>
      <c r="D9061">
        <f>COUNTIF(C$4:C9061,Tabela3[[#This Row],[COMANDA]])</f>
        <v>1</v>
      </c>
      <c r="E9061" t="s">
        <v>90</v>
      </c>
      <c r="F9061" t="s">
        <v>98</v>
      </c>
      <c r="G9061" t="s">
        <v>8</v>
      </c>
      <c r="H9061" t="s">
        <v>204</v>
      </c>
      <c r="I9061" s="2">
        <v>2</v>
      </c>
      <c r="J9061" t="s">
        <v>11</v>
      </c>
      <c r="K9061" s="21">
        <f>INDEX(LISTAS!$H:$Q,MATCH(BASE!H9061,LISTAS!$G:$G,0),MATCH(BASE!J9061,LISTAS!$H$3:$Q$3,0))*Tabela3[[#This Row],[QUANTIDADE]]</f>
        <v>36</v>
      </c>
      <c r="L9061" s="2" t="str">
        <f>TEXT(Tabela3[[#This Row],[DATA]],"MM")</f>
        <v>06</v>
      </c>
      <c r="M9061" s="2">
        <f>WEEKNUM(Tabela3[[#This Row],[DATA]])</f>
        <v>25</v>
      </c>
      <c r="N9061" s="18">
        <f>YEAR(Tabela3[[#This Row],[DATA]])</f>
        <v>2023</v>
      </c>
    </row>
    <row r="9062" spans="2:14">
      <c r="B9062" s="1">
        <v>45099</v>
      </c>
      <c r="C9062">
        <v>16117</v>
      </c>
      <c r="D9062">
        <f>COUNTIF(C$4:C9062,Tabela3[[#This Row],[COMANDA]])</f>
        <v>2</v>
      </c>
      <c r="E9062" t="s">
        <v>90</v>
      </c>
      <c r="F9062" t="s">
        <v>98</v>
      </c>
      <c r="G9062" t="s">
        <v>8</v>
      </c>
      <c r="H9062" t="s">
        <v>84</v>
      </c>
      <c r="I9062" s="2">
        <v>1</v>
      </c>
      <c r="J9062" t="s">
        <v>11</v>
      </c>
      <c r="K9062" s="21">
        <f>INDEX(LISTAS!$H:$Q,MATCH(BASE!H9062,LISTAS!$G:$G,0),MATCH(BASE!J9062,LISTAS!$H$3:$Q$3,0))*Tabela3[[#This Row],[QUANTIDADE]]</f>
        <v>16</v>
      </c>
      <c r="L9062" s="2" t="str">
        <f>TEXT(Tabela3[[#This Row],[DATA]],"MM")</f>
        <v>06</v>
      </c>
      <c r="M9062" s="2">
        <f>WEEKNUM(Tabela3[[#This Row],[DATA]])</f>
        <v>25</v>
      </c>
      <c r="N9062" s="18">
        <f>YEAR(Tabela3[[#This Row],[DATA]])</f>
        <v>2023</v>
      </c>
    </row>
    <row r="9063" spans="2:14">
      <c r="B9063" s="1">
        <v>45099</v>
      </c>
      <c r="C9063">
        <v>16117</v>
      </c>
      <c r="D9063">
        <f>COUNTIF(C$4:C9063,Tabela3[[#This Row],[COMANDA]])</f>
        <v>3</v>
      </c>
      <c r="E9063" t="s">
        <v>90</v>
      </c>
      <c r="F9063" t="s">
        <v>375</v>
      </c>
      <c r="G9063" t="s">
        <v>9</v>
      </c>
      <c r="H9063" t="s">
        <v>85</v>
      </c>
      <c r="I9063" s="2">
        <v>1</v>
      </c>
      <c r="J9063" t="s">
        <v>11</v>
      </c>
      <c r="K9063" s="21">
        <f>INDEX(LISTAS!$H:$Q,MATCH(BASE!H9063,LISTAS!$G:$G,0),MATCH(BASE!J9063,LISTAS!$H$3:$Q$3,0))*Tabela3[[#This Row],[QUANTIDADE]]</f>
        <v>10</v>
      </c>
      <c r="L9063" s="2" t="str">
        <f>TEXT(Tabela3[[#This Row],[DATA]],"MM")</f>
        <v>06</v>
      </c>
      <c r="M9063" s="2">
        <f>WEEKNUM(Tabela3[[#This Row],[DATA]])</f>
        <v>25</v>
      </c>
      <c r="N9063" s="18">
        <f>YEAR(Tabela3[[#This Row],[DATA]])</f>
        <v>2023</v>
      </c>
    </row>
    <row r="9064" spans="2:14">
      <c r="B9064" s="1">
        <v>45099</v>
      </c>
      <c r="C9064">
        <v>16118</v>
      </c>
      <c r="D9064">
        <f>COUNTIF(C$4:C9064,Tabela3[[#This Row],[COMANDA]])</f>
        <v>1</v>
      </c>
      <c r="E9064" t="s">
        <v>90</v>
      </c>
      <c r="F9064" t="s">
        <v>99</v>
      </c>
      <c r="G9064" t="s">
        <v>8</v>
      </c>
      <c r="H9064" t="s">
        <v>211</v>
      </c>
      <c r="I9064" s="2">
        <v>1</v>
      </c>
      <c r="J9064" t="s">
        <v>11</v>
      </c>
      <c r="K9064" s="21">
        <f>INDEX(LISTAS!$H:$Q,MATCH(BASE!H9064,LISTAS!$G:$G,0),MATCH(BASE!J9064,LISTAS!$H$3:$Q$3,0))*Tabela3[[#This Row],[QUANTIDADE]]</f>
        <v>20</v>
      </c>
      <c r="L9064" s="2" t="str">
        <f>TEXT(Tabela3[[#This Row],[DATA]],"MM")</f>
        <v>06</v>
      </c>
      <c r="M9064" s="2">
        <f>WEEKNUM(Tabela3[[#This Row],[DATA]])</f>
        <v>25</v>
      </c>
      <c r="N9064" s="18">
        <f>YEAR(Tabela3[[#This Row],[DATA]])</f>
        <v>2023</v>
      </c>
    </row>
    <row r="9065" spans="2:14">
      <c r="B9065" s="1">
        <v>45099</v>
      </c>
      <c r="C9065">
        <v>16119</v>
      </c>
      <c r="D9065">
        <f>COUNTIF(C$4:C9065,Tabela3[[#This Row],[COMANDA]])</f>
        <v>1</v>
      </c>
      <c r="E9065" t="s">
        <v>90</v>
      </c>
      <c r="F9065" t="s">
        <v>100</v>
      </c>
      <c r="G9065" t="s">
        <v>8</v>
      </c>
      <c r="H9065" t="s">
        <v>211</v>
      </c>
      <c r="I9065" s="2">
        <v>1</v>
      </c>
      <c r="J9065" t="s">
        <v>11</v>
      </c>
      <c r="K9065" s="21">
        <f>INDEX(LISTAS!$H:$Q,MATCH(BASE!H9065,LISTAS!$G:$G,0),MATCH(BASE!J9065,LISTAS!$H$3:$Q$3,0))*Tabela3[[#This Row],[QUANTIDADE]]</f>
        <v>20</v>
      </c>
      <c r="L9065" s="2" t="str">
        <f>TEXT(Tabela3[[#This Row],[DATA]],"MM")</f>
        <v>06</v>
      </c>
      <c r="M9065" s="2">
        <f>WEEKNUM(Tabela3[[#This Row],[DATA]])</f>
        <v>25</v>
      </c>
      <c r="N9065" s="18">
        <f>YEAR(Tabela3[[#This Row],[DATA]])</f>
        <v>2023</v>
      </c>
    </row>
    <row r="9066" spans="2:14">
      <c r="B9066" s="1">
        <v>45099</v>
      </c>
      <c r="C9066">
        <v>16119</v>
      </c>
      <c r="D9066">
        <f>COUNTIF(C$4:C9066,Tabela3[[#This Row],[COMANDA]])</f>
        <v>2</v>
      </c>
      <c r="E9066" t="s">
        <v>90</v>
      </c>
      <c r="F9066" t="s">
        <v>100</v>
      </c>
      <c r="G9066" t="s">
        <v>9</v>
      </c>
      <c r="H9066" t="s">
        <v>127</v>
      </c>
      <c r="I9066" s="2">
        <v>1</v>
      </c>
      <c r="J9066" t="s">
        <v>11</v>
      </c>
      <c r="K9066" s="21">
        <f>INDEX(LISTAS!$H:$Q,MATCH(BASE!H9066,LISTAS!$G:$G,0),MATCH(BASE!J9066,LISTAS!$H$3:$Q$3,0))*Tabela3[[#This Row],[QUANTIDADE]]</f>
        <v>4.5</v>
      </c>
      <c r="L9066" s="2" t="str">
        <f>TEXT(Tabela3[[#This Row],[DATA]],"MM")</f>
        <v>06</v>
      </c>
      <c r="M9066" s="2">
        <f>WEEKNUM(Tabela3[[#This Row],[DATA]])</f>
        <v>25</v>
      </c>
      <c r="N9066" s="18">
        <f>YEAR(Tabela3[[#This Row],[DATA]])</f>
        <v>2023</v>
      </c>
    </row>
    <row r="9067" spans="2:14">
      <c r="B9067" s="1">
        <v>45099</v>
      </c>
      <c r="C9067">
        <v>16121</v>
      </c>
      <c r="D9067">
        <f>COUNTIF(C$4:C9067,Tabela3[[#This Row],[COMANDA]])</f>
        <v>1</v>
      </c>
      <c r="E9067" t="s">
        <v>90</v>
      </c>
      <c r="F9067" t="s">
        <v>98</v>
      </c>
      <c r="G9067" t="s">
        <v>8</v>
      </c>
      <c r="H9067" t="s">
        <v>40</v>
      </c>
      <c r="I9067" s="2">
        <v>1</v>
      </c>
      <c r="J9067" t="s">
        <v>11</v>
      </c>
      <c r="K9067" s="21">
        <f>INDEX(LISTAS!$H:$Q,MATCH(BASE!H9067,LISTAS!$G:$G,0),MATCH(BASE!J9067,LISTAS!$H$3:$Q$3,0))*Tabela3[[#This Row],[QUANTIDADE]]</f>
        <v>14</v>
      </c>
      <c r="L9067" s="2" t="str">
        <f>TEXT(Tabela3[[#This Row],[DATA]],"MM")</f>
        <v>06</v>
      </c>
      <c r="M9067" s="2">
        <f>WEEKNUM(Tabela3[[#This Row],[DATA]])</f>
        <v>25</v>
      </c>
      <c r="N9067" s="18">
        <f>YEAR(Tabela3[[#This Row],[DATA]])</f>
        <v>2023</v>
      </c>
    </row>
    <row r="9068" spans="2:14">
      <c r="B9068" s="1">
        <v>45099</v>
      </c>
      <c r="C9068">
        <v>16122</v>
      </c>
      <c r="D9068">
        <f>COUNTIF(C$4:C9068,Tabela3[[#This Row],[COMANDA]])</f>
        <v>1</v>
      </c>
      <c r="E9068" t="s">
        <v>89</v>
      </c>
      <c r="F9068" t="s">
        <v>98</v>
      </c>
      <c r="G9068" t="s">
        <v>8</v>
      </c>
      <c r="H9068" t="s">
        <v>204</v>
      </c>
      <c r="I9068" s="2">
        <v>1</v>
      </c>
      <c r="J9068" t="s">
        <v>11</v>
      </c>
      <c r="K9068" s="21">
        <f>INDEX(LISTAS!$H:$Q,MATCH(BASE!H9068,LISTAS!$G:$G,0),MATCH(BASE!J9068,LISTAS!$H$3:$Q$3,0))*Tabela3[[#This Row],[QUANTIDADE]]</f>
        <v>18</v>
      </c>
      <c r="L9068" s="2" t="str">
        <f>TEXT(Tabela3[[#This Row],[DATA]],"MM")</f>
        <v>06</v>
      </c>
      <c r="M9068" s="2">
        <f>WEEKNUM(Tabela3[[#This Row],[DATA]])</f>
        <v>25</v>
      </c>
      <c r="N9068" s="18">
        <f>YEAR(Tabela3[[#This Row],[DATA]])</f>
        <v>2023</v>
      </c>
    </row>
    <row r="9069" spans="2:14">
      <c r="B9069" s="1">
        <v>45099</v>
      </c>
      <c r="C9069">
        <v>16123</v>
      </c>
      <c r="D9069">
        <f>COUNTIF(C$4:C9069,Tabela3[[#This Row],[COMANDA]])</f>
        <v>1</v>
      </c>
      <c r="E9069" t="s">
        <v>90</v>
      </c>
      <c r="F9069" t="s">
        <v>99</v>
      </c>
      <c r="G9069" t="s">
        <v>8</v>
      </c>
      <c r="H9069" t="s">
        <v>84</v>
      </c>
      <c r="I9069" s="2">
        <v>1</v>
      </c>
      <c r="J9069" t="s">
        <v>11</v>
      </c>
      <c r="K9069" s="21">
        <f>INDEX(LISTAS!$H:$Q,MATCH(BASE!H9069,LISTAS!$G:$G,0),MATCH(BASE!J9069,LISTAS!$H$3:$Q$3,0))*Tabela3[[#This Row],[QUANTIDADE]]</f>
        <v>16</v>
      </c>
      <c r="L9069" s="2" t="str">
        <f>TEXT(Tabela3[[#This Row],[DATA]],"MM")</f>
        <v>06</v>
      </c>
      <c r="M9069" s="2">
        <f>WEEKNUM(Tabela3[[#This Row],[DATA]])</f>
        <v>25</v>
      </c>
      <c r="N9069" s="18">
        <f>YEAR(Tabela3[[#This Row],[DATA]])</f>
        <v>2023</v>
      </c>
    </row>
    <row r="9070" spans="2:14">
      <c r="B9070" s="1">
        <v>45099</v>
      </c>
      <c r="C9070">
        <v>16123</v>
      </c>
      <c r="D9070">
        <f>COUNTIF(C$4:C9070,Tabela3[[#This Row],[COMANDA]])</f>
        <v>2</v>
      </c>
      <c r="E9070" t="s">
        <v>90</v>
      </c>
      <c r="F9070" t="s">
        <v>99</v>
      </c>
      <c r="G9070" t="s">
        <v>9</v>
      </c>
      <c r="H9070" t="s">
        <v>138</v>
      </c>
      <c r="I9070" s="2">
        <v>1</v>
      </c>
      <c r="J9070" t="s">
        <v>11</v>
      </c>
      <c r="K9070" s="21">
        <f>INDEX(LISTAS!$H:$Q,MATCH(BASE!H9070,LISTAS!$G:$G,0),MATCH(BASE!J9070,LISTAS!$H$3:$Q$3,0))*Tabela3[[#This Row],[QUANTIDADE]]</f>
        <v>4</v>
      </c>
      <c r="L9070" s="2" t="str">
        <f>TEXT(Tabela3[[#This Row],[DATA]],"MM")</f>
        <v>06</v>
      </c>
      <c r="M9070" s="2">
        <f>WEEKNUM(Tabela3[[#This Row],[DATA]])</f>
        <v>25</v>
      </c>
      <c r="N9070" s="18">
        <f>YEAR(Tabela3[[#This Row],[DATA]])</f>
        <v>2023</v>
      </c>
    </row>
    <row r="9071" spans="2:14">
      <c r="B9071" s="1">
        <v>45099</v>
      </c>
      <c r="C9071">
        <v>16124</v>
      </c>
      <c r="D9071">
        <f>COUNTIF(C$4:C9071,Tabela3[[#This Row],[COMANDA]])</f>
        <v>1</v>
      </c>
      <c r="E9071" t="s">
        <v>90</v>
      </c>
      <c r="F9071" t="s">
        <v>98</v>
      </c>
      <c r="G9071" t="s">
        <v>8</v>
      </c>
      <c r="H9071" t="s">
        <v>41</v>
      </c>
      <c r="I9071" s="2">
        <v>1</v>
      </c>
      <c r="J9071" t="s">
        <v>11</v>
      </c>
      <c r="K9071" s="21">
        <f>INDEX(LISTAS!$H:$Q,MATCH(BASE!H9071,LISTAS!$G:$G,0),MATCH(BASE!J9071,LISTAS!$H$3:$Q$3,0))*Tabela3[[#This Row],[QUANTIDADE]]</f>
        <v>14</v>
      </c>
      <c r="L9071" s="2" t="str">
        <f>TEXT(Tabela3[[#This Row],[DATA]],"MM")</f>
        <v>06</v>
      </c>
      <c r="M9071" s="2">
        <f>WEEKNUM(Tabela3[[#This Row],[DATA]])</f>
        <v>25</v>
      </c>
      <c r="N9071" s="18">
        <f>YEAR(Tabela3[[#This Row],[DATA]])</f>
        <v>2023</v>
      </c>
    </row>
    <row r="9072" spans="2:14">
      <c r="B9072" s="1">
        <v>45099</v>
      </c>
      <c r="C9072">
        <v>16124</v>
      </c>
      <c r="D9072">
        <f>COUNTIF(C$4:C9072,Tabela3[[#This Row],[COMANDA]])</f>
        <v>2</v>
      </c>
      <c r="E9072" t="s">
        <v>90</v>
      </c>
      <c r="F9072" t="s">
        <v>98</v>
      </c>
      <c r="G9072" t="s">
        <v>8</v>
      </c>
      <c r="H9072" t="s">
        <v>206</v>
      </c>
      <c r="I9072" s="2">
        <v>1</v>
      </c>
      <c r="J9072" t="s">
        <v>11</v>
      </c>
      <c r="K9072" s="21">
        <f>INDEX(LISTAS!$H:$Q,MATCH(BASE!H9072,LISTAS!$G:$G,0),MATCH(BASE!J9072,LISTAS!$H$3:$Q$3,0))*Tabela3[[#This Row],[QUANTIDADE]]</f>
        <v>18</v>
      </c>
      <c r="L9072" s="2" t="str">
        <f>TEXT(Tabela3[[#This Row],[DATA]],"MM")</f>
        <v>06</v>
      </c>
      <c r="M9072" s="2">
        <f>WEEKNUM(Tabela3[[#This Row],[DATA]])</f>
        <v>25</v>
      </c>
      <c r="N9072" s="18">
        <f>YEAR(Tabela3[[#This Row],[DATA]])</f>
        <v>2023</v>
      </c>
    </row>
    <row r="9073" spans="2:14">
      <c r="B9073" s="1">
        <v>45099</v>
      </c>
      <c r="C9073">
        <v>16125</v>
      </c>
      <c r="D9073">
        <f>COUNTIF(C$4:C9073,Tabela3[[#This Row],[COMANDA]])</f>
        <v>1</v>
      </c>
      <c r="E9073" t="s">
        <v>90</v>
      </c>
      <c r="F9073" t="s">
        <v>100</v>
      </c>
      <c r="G9073" t="s">
        <v>8</v>
      </c>
      <c r="H9073" t="s">
        <v>40</v>
      </c>
      <c r="I9073" s="2">
        <v>1</v>
      </c>
      <c r="J9073" t="s">
        <v>11</v>
      </c>
      <c r="K9073" s="21">
        <f>INDEX(LISTAS!$H:$Q,MATCH(BASE!H9073,LISTAS!$G:$G,0),MATCH(BASE!J9073,LISTAS!$H$3:$Q$3,0))*Tabela3[[#This Row],[QUANTIDADE]]</f>
        <v>14</v>
      </c>
      <c r="L9073" s="2" t="str">
        <f>TEXT(Tabela3[[#This Row],[DATA]],"MM")</f>
        <v>06</v>
      </c>
      <c r="M9073" s="2">
        <f>WEEKNUM(Tabela3[[#This Row],[DATA]])</f>
        <v>25</v>
      </c>
      <c r="N9073" s="18">
        <f>YEAR(Tabela3[[#This Row],[DATA]])</f>
        <v>2023</v>
      </c>
    </row>
    <row r="9074" spans="2:14">
      <c r="B9074" s="1">
        <v>45099</v>
      </c>
      <c r="C9074">
        <v>16125</v>
      </c>
      <c r="D9074">
        <f>COUNTIF(C$4:C9074,Tabela3[[#This Row],[COMANDA]])</f>
        <v>2</v>
      </c>
      <c r="E9074" t="s">
        <v>90</v>
      </c>
      <c r="F9074" t="s">
        <v>100</v>
      </c>
      <c r="G9074" t="s">
        <v>8</v>
      </c>
      <c r="H9074" t="s">
        <v>203</v>
      </c>
      <c r="I9074" s="2">
        <v>1</v>
      </c>
      <c r="J9074" t="s">
        <v>11</v>
      </c>
      <c r="K9074" s="21">
        <f>INDEX(LISTAS!$H:$Q,MATCH(BASE!H9074,LISTAS!$G:$G,0),MATCH(BASE!J9074,LISTAS!$H$3:$Q$3,0))*Tabela3[[#This Row],[QUANTIDADE]]</f>
        <v>20</v>
      </c>
      <c r="L9074" s="2" t="str">
        <f>TEXT(Tabela3[[#This Row],[DATA]],"MM")</f>
        <v>06</v>
      </c>
      <c r="M9074" s="2">
        <f>WEEKNUM(Tabela3[[#This Row],[DATA]])</f>
        <v>25</v>
      </c>
      <c r="N9074" s="18">
        <f>YEAR(Tabela3[[#This Row],[DATA]])</f>
        <v>2023</v>
      </c>
    </row>
    <row r="9075" spans="2:14">
      <c r="B9075" s="1">
        <v>45099</v>
      </c>
      <c r="C9075">
        <v>16126</v>
      </c>
      <c r="D9075">
        <f>COUNTIF(C$4:C9075,Tabela3[[#This Row],[COMANDA]])</f>
        <v>1</v>
      </c>
      <c r="E9075" t="s">
        <v>90</v>
      </c>
      <c r="F9075" t="s">
        <v>98</v>
      </c>
      <c r="G9075" t="s">
        <v>8</v>
      </c>
      <c r="H9075" t="s">
        <v>202</v>
      </c>
      <c r="I9075" s="2">
        <v>1</v>
      </c>
      <c r="J9075" t="s">
        <v>11</v>
      </c>
      <c r="K9075" s="21">
        <f>INDEX(LISTAS!$H:$Q,MATCH(BASE!H9075,LISTAS!$G:$G,0),MATCH(BASE!J9075,LISTAS!$H$3:$Q$3,0))*Tabela3[[#This Row],[QUANTIDADE]]</f>
        <v>20</v>
      </c>
      <c r="L9075" s="2" t="str">
        <f>TEXT(Tabela3[[#This Row],[DATA]],"MM")</f>
        <v>06</v>
      </c>
      <c r="M9075" s="2">
        <f>WEEKNUM(Tabela3[[#This Row],[DATA]])</f>
        <v>25</v>
      </c>
      <c r="N9075" s="18">
        <f>YEAR(Tabela3[[#This Row],[DATA]])</f>
        <v>2023</v>
      </c>
    </row>
    <row r="9076" spans="2:14">
      <c r="B9076" s="1">
        <v>45099</v>
      </c>
      <c r="C9076">
        <v>16126</v>
      </c>
      <c r="D9076">
        <f>COUNTIF(C$4:C9076,Tabela3[[#This Row],[COMANDA]])</f>
        <v>2</v>
      </c>
      <c r="E9076" t="s">
        <v>90</v>
      </c>
      <c r="F9076" t="s">
        <v>98</v>
      </c>
      <c r="G9076" t="s">
        <v>9</v>
      </c>
      <c r="H9076" t="s">
        <v>131</v>
      </c>
      <c r="I9076" s="2">
        <v>1</v>
      </c>
      <c r="J9076" t="s">
        <v>11</v>
      </c>
      <c r="K9076" s="21">
        <f>INDEX(LISTAS!$H:$Q,MATCH(BASE!H9076,LISTAS!$G:$G,0),MATCH(BASE!J9076,LISTAS!$H$3:$Q$3,0))*Tabela3[[#This Row],[QUANTIDADE]]</f>
        <v>4</v>
      </c>
      <c r="L9076" s="2" t="str">
        <f>TEXT(Tabela3[[#This Row],[DATA]],"MM")</f>
        <v>06</v>
      </c>
      <c r="M9076" s="2">
        <f>WEEKNUM(Tabela3[[#This Row],[DATA]])</f>
        <v>25</v>
      </c>
      <c r="N9076" s="18">
        <f>YEAR(Tabela3[[#This Row],[DATA]])</f>
        <v>2023</v>
      </c>
    </row>
    <row r="9077" spans="2:14">
      <c r="B9077" s="1">
        <v>45099</v>
      </c>
      <c r="C9077">
        <v>16127</v>
      </c>
      <c r="D9077">
        <f>COUNTIF(C$4:C9077,Tabela3[[#This Row],[COMANDA]])</f>
        <v>1</v>
      </c>
      <c r="E9077" t="s">
        <v>90</v>
      </c>
      <c r="F9077" t="s">
        <v>98</v>
      </c>
      <c r="G9077" t="s">
        <v>8</v>
      </c>
      <c r="H9077" t="s">
        <v>206</v>
      </c>
      <c r="I9077" s="2">
        <v>1</v>
      </c>
      <c r="J9077" t="s">
        <v>11</v>
      </c>
      <c r="K9077" s="21">
        <f>INDEX(LISTAS!$H:$Q,MATCH(BASE!H9077,LISTAS!$G:$G,0),MATCH(BASE!J9077,LISTAS!$H$3:$Q$3,0))*Tabela3[[#This Row],[QUANTIDADE]]</f>
        <v>18</v>
      </c>
      <c r="L9077" s="2" t="str">
        <f>TEXT(Tabela3[[#This Row],[DATA]],"MM")</f>
        <v>06</v>
      </c>
      <c r="M9077" s="2">
        <f>WEEKNUM(Tabela3[[#This Row],[DATA]])</f>
        <v>25</v>
      </c>
      <c r="N9077" s="18">
        <f>YEAR(Tabela3[[#This Row],[DATA]])</f>
        <v>2023</v>
      </c>
    </row>
    <row r="9078" spans="2:14">
      <c r="B9078" s="1">
        <v>45099</v>
      </c>
      <c r="C9078">
        <v>16127</v>
      </c>
      <c r="D9078">
        <f>COUNTIF(C$4:C9078,Tabela3[[#This Row],[COMANDA]])</f>
        <v>2</v>
      </c>
      <c r="E9078" t="s">
        <v>90</v>
      </c>
      <c r="F9078" t="s">
        <v>98</v>
      </c>
      <c r="G9078" t="s">
        <v>61</v>
      </c>
      <c r="H9078" t="s">
        <v>163</v>
      </c>
      <c r="I9078" s="2">
        <v>1</v>
      </c>
      <c r="J9078" t="s">
        <v>11</v>
      </c>
      <c r="K9078" s="21">
        <f>INDEX(LISTAS!$H:$Q,MATCH(BASE!H9078,LISTAS!$G:$G,0),MATCH(BASE!J9078,LISTAS!$H$3:$Q$3,0))*Tabela3[[#This Row],[QUANTIDADE]]</f>
        <v>4</v>
      </c>
      <c r="L9078" s="2" t="str">
        <f>TEXT(Tabela3[[#This Row],[DATA]],"MM")</f>
        <v>06</v>
      </c>
      <c r="M9078" s="2">
        <f>WEEKNUM(Tabela3[[#This Row],[DATA]])</f>
        <v>25</v>
      </c>
      <c r="N9078" s="18">
        <f>YEAR(Tabela3[[#This Row],[DATA]])</f>
        <v>2023</v>
      </c>
    </row>
    <row r="9079" spans="2:14">
      <c r="B9079" s="1">
        <v>45099</v>
      </c>
      <c r="C9079">
        <v>16127</v>
      </c>
      <c r="D9079">
        <f>COUNTIF(C$4:C9079,Tabela3[[#This Row],[COMANDA]])</f>
        <v>3</v>
      </c>
      <c r="E9079" t="s">
        <v>90</v>
      </c>
      <c r="F9079" t="s">
        <v>98</v>
      </c>
      <c r="G9079" t="s">
        <v>9</v>
      </c>
      <c r="H9079" t="s">
        <v>58</v>
      </c>
      <c r="I9079" s="2">
        <v>1</v>
      </c>
      <c r="J9079" t="s">
        <v>11</v>
      </c>
      <c r="K9079" s="21">
        <f>INDEX(LISTAS!$H:$Q,MATCH(BASE!H9079,LISTAS!$G:$G,0),MATCH(BASE!J9079,LISTAS!$H$3:$Q$3,0))*Tabela3[[#This Row],[QUANTIDADE]]</f>
        <v>5</v>
      </c>
      <c r="L9079" s="2" t="str">
        <f>TEXT(Tabela3[[#This Row],[DATA]],"MM")</f>
        <v>06</v>
      </c>
      <c r="M9079" s="2">
        <f>WEEKNUM(Tabela3[[#This Row],[DATA]])</f>
        <v>25</v>
      </c>
      <c r="N9079" s="18">
        <f>YEAR(Tabela3[[#This Row],[DATA]])</f>
        <v>2023</v>
      </c>
    </row>
    <row r="9080" spans="2:14">
      <c r="B9080" s="1">
        <v>45099</v>
      </c>
      <c r="C9080">
        <v>16128</v>
      </c>
      <c r="D9080">
        <f>COUNTIF(C$4:C9080,Tabela3[[#This Row],[COMANDA]])</f>
        <v>1</v>
      </c>
      <c r="E9080" t="s">
        <v>90</v>
      </c>
      <c r="F9080" t="s">
        <v>98</v>
      </c>
      <c r="G9080" t="s">
        <v>8</v>
      </c>
      <c r="H9080" t="s">
        <v>204</v>
      </c>
      <c r="I9080" s="2">
        <v>1</v>
      </c>
      <c r="J9080" t="s">
        <v>11</v>
      </c>
      <c r="K9080" s="21">
        <f>INDEX(LISTAS!$H:$Q,MATCH(BASE!H9080,LISTAS!$G:$G,0),MATCH(BASE!J9080,LISTAS!$H$3:$Q$3,0))*Tabela3[[#This Row],[QUANTIDADE]]</f>
        <v>18</v>
      </c>
      <c r="L9080" s="2" t="str">
        <f>TEXT(Tabela3[[#This Row],[DATA]],"MM")</f>
        <v>06</v>
      </c>
      <c r="M9080" s="2">
        <f>WEEKNUM(Tabela3[[#This Row],[DATA]])</f>
        <v>25</v>
      </c>
      <c r="N9080" s="18">
        <f>YEAR(Tabela3[[#This Row],[DATA]])</f>
        <v>2023</v>
      </c>
    </row>
    <row r="9081" spans="2:14">
      <c r="B9081" s="1">
        <v>45099</v>
      </c>
      <c r="C9081">
        <v>16128</v>
      </c>
      <c r="D9081">
        <f>COUNTIF(C$4:C9081,Tabela3[[#This Row],[COMANDA]])</f>
        <v>2</v>
      </c>
      <c r="E9081" t="s">
        <v>90</v>
      </c>
      <c r="F9081" t="s">
        <v>98</v>
      </c>
      <c r="G9081" t="s">
        <v>9</v>
      </c>
      <c r="H9081" t="s">
        <v>138</v>
      </c>
      <c r="I9081" s="2">
        <v>1</v>
      </c>
      <c r="J9081" t="s">
        <v>11</v>
      </c>
      <c r="K9081" s="21">
        <f>INDEX(LISTAS!$H:$Q,MATCH(BASE!H9081,LISTAS!$G:$G,0),MATCH(BASE!J9081,LISTAS!$H$3:$Q$3,0))*Tabela3[[#This Row],[QUANTIDADE]]</f>
        <v>4</v>
      </c>
      <c r="L9081" s="2" t="str">
        <f>TEXT(Tabela3[[#This Row],[DATA]],"MM")</f>
        <v>06</v>
      </c>
      <c r="M9081" s="2">
        <f>WEEKNUM(Tabela3[[#This Row],[DATA]])</f>
        <v>25</v>
      </c>
      <c r="N9081" s="18">
        <f>YEAR(Tabela3[[#This Row],[DATA]])</f>
        <v>2023</v>
      </c>
    </row>
    <row r="9082" spans="2:14">
      <c r="B9082" s="1">
        <v>45099</v>
      </c>
      <c r="C9082">
        <v>16129</v>
      </c>
      <c r="D9082">
        <f>COUNTIF(C$4:C9082,Tabela3[[#This Row],[COMANDA]])</f>
        <v>1</v>
      </c>
      <c r="E9082" t="s">
        <v>90</v>
      </c>
      <c r="F9082" t="s">
        <v>100</v>
      </c>
      <c r="G9082" t="s">
        <v>8</v>
      </c>
      <c r="H9082" t="s">
        <v>203</v>
      </c>
      <c r="I9082" s="2">
        <v>1</v>
      </c>
      <c r="J9082" t="s">
        <v>11</v>
      </c>
      <c r="K9082" s="21">
        <f>INDEX(LISTAS!$H:$Q,MATCH(BASE!H9082,LISTAS!$G:$G,0),MATCH(BASE!J9082,LISTAS!$H$3:$Q$3,0))*Tabela3[[#This Row],[QUANTIDADE]]</f>
        <v>20</v>
      </c>
      <c r="L9082" s="2" t="str">
        <f>TEXT(Tabela3[[#This Row],[DATA]],"MM")</f>
        <v>06</v>
      </c>
      <c r="M9082" s="2">
        <f>WEEKNUM(Tabela3[[#This Row],[DATA]])</f>
        <v>25</v>
      </c>
      <c r="N9082" s="18">
        <f>YEAR(Tabela3[[#This Row],[DATA]])</f>
        <v>2023</v>
      </c>
    </row>
    <row r="9083" spans="2:14">
      <c r="B9083" s="1">
        <v>45099</v>
      </c>
      <c r="C9083">
        <v>16129</v>
      </c>
      <c r="D9083">
        <f>COUNTIF(C$4:C9083,Tabela3[[#This Row],[COMANDA]])</f>
        <v>2</v>
      </c>
      <c r="E9083" t="s">
        <v>90</v>
      </c>
      <c r="F9083" t="s">
        <v>100</v>
      </c>
      <c r="G9083" t="s">
        <v>9</v>
      </c>
      <c r="H9083" t="s">
        <v>138</v>
      </c>
      <c r="I9083" s="2">
        <v>1</v>
      </c>
      <c r="J9083" t="s">
        <v>11</v>
      </c>
      <c r="K9083" s="21">
        <f>INDEX(LISTAS!$H:$Q,MATCH(BASE!H9083,LISTAS!$G:$G,0),MATCH(BASE!J9083,LISTAS!$H$3:$Q$3,0))*Tabela3[[#This Row],[QUANTIDADE]]</f>
        <v>4</v>
      </c>
      <c r="L9083" s="2" t="str">
        <f>TEXT(Tabela3[[#This Row],[DATA]],"MM")</f>
        <v>06</v>
      </c>
      <c r="M9083" s="2">
        <f>WEEKNUM(Tabela3[[#This Row],[DATA]])</f>
        <v>25</v>
      </c>
      <c r="N9083" s="18">
        <f>YEAR(Tabela3[[#This Row],[DATA]])</f>
        <v>2023</v>
      </c>
    </row>
    <row r="9084" spans="2:14">
      <c r="B9084" s="1">
        <v>45099</v>
      </c>
      <c r="C9084">
        <v>16130</v>
      </c>
      <c r="D9084">
        <f>COUNTIF(C$4:C9084,Tabela3[[#This Row],[COMANDA]])</f>
        <v>1</v>
      </c>
      <c r="E9084" t="s">
        <v>90</v>
      </c>
      <c r="F9084" t="s">
        <v>98</v>
      </c>
      <c r="G9084" t="s">
        <v>8</v>
      </c>
      <c r="H9084" t="s">
        <v>206</v>
      </c>
      <c r="I9084" s="2">
        <v>1</v>
      </c>
      <c r="J9084" t="s">
        <v>11</v>
      </c>
      <c r="K9084" s="21">
        <f>INDEX(LISTAS!$H:$Q,MATCH(BASE!H9084,LISTAS!$G:$G,0),MATCH(BASE!J9084,LISTAS!$H$3:$Q$3,0))*Tabela3[[#This Row],[QUANTIDADE]]</f>
        <v>18</v>
      </c>
      <c r="L9084" s="2" t="str">
        <f>TEXT(Tabela3[[#This Row],[DATA]],"MM")</f>
        <v>06</v>
      </c>
      <c r="M9084" s="2">
        <f>WEEKNUM(Tabela3[[#This Row],[DATA]])</f>
        <v>25</v>
      </c>
      <c r="N9084" s="18">
        <f>YEAR(Tabela3[[#This Row],[DATA]])</f>
        <v>2023</v>
      </c>
    </row>
    <row r="9085" spans="2:14">
      <c r="B9085" s="1">
        <v>45099</v>
      </c>
      <c r="C9085">
        <v>16130</v>
      </c>
      <c r="D9085">
        <f>COUNTIF(C$4:C9085,Tabela3[[#This Row],[COMANDA]])</f>
        <v>2</v>
      </c>
      <c r="E9085" t="s">
        <v>90</v>
      </c>
      <c r="F9085" t="s">
        <v>98</v>
      </c>
      <c r="G9085" t="s">
        <v>9</v>
      </c>
      <c r="H9085" t="s">
        <v>138</v>
      </c>
      <c r="I9085" s="2">
        <v>1</v>
      </c>
      <c r="J9085" t="s">
        <v>11</v>
      </c>
      <c r="K9085" s="21">
        <f>INDEX(LISTAS!$H:$Q,MATCH(BASE!H9085,LISTAS!$G:$G,0),MATCH(BASE!J9085,LISTAS!$H$3:$Q$3,0))*Tabela3[[#This Row],[QUANTIDADE]]</f>
        <v>4</v>
      </c>
      <c r="L9085" s="2" t="str">
        <f>TEXT(Tabela3[[#This Row],[DATA]],"MM")</f>
        <v>06</v>
      </c>
      <c r="M9085" s="2">
        <f>WEEKNUM(Tabela3[[#This Row],[DATA]])</f>
        <v>25</v>
      </c>
      <c r="N9085" s="18">
        <f>YEAR(Tabela3[[#This Row],[DATA]])</f>
        <v>2023</v>
      </c>
    </row>
    <row r="9086" spans="2:14">
      <c r="B9086" s="1">
        <v>45099</v>
      </c>
      <c r="C9086">
        <v>16131</v>
      </c>
      <c r="D9086">
        <f>COUNTIF(C$4:C9086,Tabela3[[#This Row],[COMANDA]])</f>
        <v>1</v>
      </c>
      <c r="E9086" t="s">
        <v>90</v>
      </c>
      <c r="F9086" t="s">
        <v>98</v>
      </c>
      <c r="G9086" t="s">
        <v>8</v>
      </c>
      <c r="H9086" t="s">
        <v>204</v>
      </c>
      <c r="I9086" s="2">
        <v>1</v>
      </c>
      <c r="J9086" t="s">
        <v>11</v>
      </c>
      <c r="K9086" s="21">
        <f>INDEX(LISTAS!$H:$Q,MATCH(BASE!H9086,LISTAS!$G:$G,0),MATCH(BASE!J9086,LISTAS!$H$3:$Q$3,0))*Tabela3[[#This Row],[QUANTIDADE]]</f>
        <v>18</v>
      </c>
      <c r="L9086" s="2" t="str">
        <f>TEXT(Tabela3[[#This Row],[DATA]],"MM")</f>
        <v>06</v>
      </c>
      <c r="M9086" s="2">
        <f>WEEKNUM(Tabela3[[#This Row],[DATA]])</f>
        <v>25</v>
      </c>
      <c r="N9086" s="18">
        <f>YEAR(Tabela3[[#This Row],[DATA]])</f>
        <v>2023</v>
      </c>
    </row>
    <row r="9087" spans="2:14">
      <c r="B9087" s="1">
        <v>45099</v>
      </c>
      <c r="C9087">
        <v>16131</v>
      </c>
      <c r="D9087">
        <f>COUNTIF(C$4:C9087,Tabela3[[#This Row],[COMANDA]])</f>
        <v>2</v>
      </c>
      <c r="E9087" t="s">
        <v>90</v>
      </c>
      <c r="F9087" t="s">
        <v>98</v>
      </c>
      <c r="G9087" t="s">
        <v>8</v>
      </c>
      <c r="H9087" t="s">
        <v>203</v>
      </c>
      <c r="I9087" s="2">
        <v>1</v>
      </c>
      <c r="J9087" t="s">
        <v>11</v>
      </c>
      <c r="K9087" s="21">
        <f>INDEX(LISTAS!$H:$Q,MATCH(BASE!H9087,LISTAS!$G:$G,0),MATCH(BASE!J9087,LISTAS!$H$3:$Q$3,0))*Tabela3[[#This Row],[QUANTIDADE]]</f>
        <v>20</v>
      </c>
      <c r="L9087" s="2" t="str">
        <f>TEXT(Tabela3[[#This Row],[DATA]],"MM")</f>
        <v>06</v>
      </c>
      <c r="M9087" s="2">
        <f>WEEKNUM(Tabela3[[#This Row],[DATA]])</f>
        <v>25</v>
      </c>
      <c r="N9087" s="18">
        <f>YEAR(Tabela3[[#This Row],[DATA]])</f>
        <v>2023</v>
      </c>
    </row>
    <row r="9088" spans="2:14">
      <c r="B9088" s="1">
        <v>45099</v>
      </c>
      <c r="C9088">
        <v>16132</v>
      </c>
      <c r="D9088">
        <f>COUNTIF(C$4:C9088,Tabela3[[#This Row],[COMANDA]])</f>
        <v>1</v>
      </c>
      <c r="E9088" t="s">
        <v>90</v>
      </c>
      <c r="F9088" t="s">
        <v>375</v>
      </c>
      <c r="G9088" t="s">
        <v>8</v>
      </c>
      <c r="H9088" t="s">
        <v>84</v>
      </c>
      <c r="I9088" s="2">
        <v>1</v>
      </c>
      <c r="J9088" t="s">
        <v>11</v>
      </c>
      <c r="K9088" s="21">
        <f>INDEX(LISTAS!$H:$Q,MATCH(BASE!H9088,LISTAS!$G:$G,0),MATCH(BASE!J9088,LISTAS!$H$3:$Q$3,0))*Tabela3[[#This Row],[QUANTIDADE]]</f>
        <v>16</v>
      </c>
      <c r="L9088" s="2" t="str">
        <f>TEXT(Tabela3[[#This Row],[DATA]],"MM")</f>
        <v>06</v>
      </c>
      <c r="M9088" s="2">
        <f>WEEKNUM(Tabela3[[#This Row],[DATA]])</f>
        <v>25</v>
      </c>
      <c r="N9088" s="18">
        <f>YEAR(Tabela3[[#This Row],[DATA]])</f>
        <v>2023</v>
      </c>
    </row>
    <row r="9089" spans="2:14">
      <c r="B9089" s="1">
        <v>45099</v>
      </c>
      <c r="C9089">
        <v>16133</v>
      </c>
      <c r="D9089">
        <f>COUNTIF(C$4:C9089,Tabela3[[#This Row],[COMANDA]])</f>
        <v>1</v>
      </c>
      <c r="E9089" t="s">
        <v>90</v>
      </c>
      <c r="F9089" t="s">
        <v>375</v>
      </c>
      <c r="G9089" t="s">
        <v>8</v>
      </c>
      <c r="H9089" t="s">
        <v>211</v>
      </c>
      <c r="I9089" s="2">
        <v>1</v>
      </c>
      <c r="J9089" t="s">
        <v>12</v>
      </c>
      <c r="K9089" s="21">
        <f>INDEX(LISTAS!$H:$Q,MATCH(BASE!H9089,LISTAS!$G:$G,0),MATCH(BASE!J9089,LISTAS!$H$3:$Q$3,0))*Tabela3[[#This Row],[QUANTIDADE]]</f>
        <v>18</v>
      </c>
      <c r="L9089" s="2" t="str">
        <f>TEXT(Tabela3[[#This Row],[DATA]],"MM")</f>
        <v>06</v>
      </c>
      <c r="M9089" s="2">
        <f>WEEKNUM(Tabela3[[#This Row],[DATA]])</f>
        <v>25</v>
      </c>
      <c r="N9089" s="18">
        <f>YEAR(Tabela3[[#This Row],[DATA]])</f>
        <v>2023</v>
      </c>
    </row>
    <row r="9090" spans="2:14">
      <c r="B9090" s="1">
        <v>45099</v>
      </c>
      <c r="C9090">
        <v>16134</v>
      </c>
      <c r="D9090">
        <f>COUNTIF(C$4:C9090,Tabela3[[#This Row],[COMANDA]])</f>
        <v>1</v>
      </c>
      <c r="E9090" t="s">
        <v>89</v>
      </c>
      <c r="F9090" t="s">
        <v>375</v>
      </c>
      <c r="G9090" t="s">
        <v>8</v>
      </c>
      <c r="H9090" t="s">
        <v>206</v>
      </c>
      <c r="I9090" s="2">
        <v>1</v>
      </c>
      <c r="J9090" t="s">
        <v>12</v>
      </c>
      <c r="K9090" s="21">
        <f>INDEX(LISTAS!$H:$Q,MATCH(BASE!H9090,LISTAS!$G:$G,0),MATCH(BASE!J9090,LISTAS!$H$3:$Q$3,0))*Tabela3[[#This Row],[QUANTIDADE]]</f>
        <v>16.2</v>
      </c>
      <c r="L9090" s="2" t="str">
        <f>TEXT(Tabela3[[#This Row],[DATA]],"MM")</f>
        <v>06</v>
      </c>
      <c r="M9090" s="2">
        <f>WEEKNUM(Tabela3[[#This Row],[DATA]])</f>
        <v>25</v>
      </c>
      <c r="N9090" s="18">
        <f>YEAR(Tabela3[[#This Row],[DATA]])</f>
        <v>2023</v>
      </c>
    </row>
    <row r="9091" spans="2:14">
      <c r="B9091" s="1">
        <v>45099</v>
      </c>
      <c r="C9091">
        <v>16135</v>
      </c>
      <c r="D9091">
        <f>COUNTIF(C$4:C9091,Tabela3[[#This Row],[COMANDA]])</f>
        <v>1</v>
      </c>
      <c r="E9091" t="s">
        <v>90</v>
      </c>
      <c r="F9091" t="s">
        <v>98</v>
      </c>
      <c r="G9091" t="s">
        <v>62</v>
      </c>
      <c r="H9091" t="s">
        <v>194</v>
      </c>
      <c r="I9091" s="2">
        <v>1</v>
      </c>
      <c r="J9091" t="s">
        <v>11</v>
      </c>
      <c r="K9091" s="21">
        <f>INDEX(LISTAS!$H:$Q,MATCH(BASE!H9091,LISTAS!$G:$G,0),MATCH(BASE!J9091,LISTAS!$H$3:$Q$3,0))*Tabela3[[#This Row],[QUANTIDADE]]</f>
        <v>8</v>
      </c>
      <c r="L9091" s="2" t="str">
        <f>TEXT(Tabela3[[#This Row],[DATA]],"MM")</f>
        <v>06</v>
      </c>
      <c r="M9091" s="2">
        <f>WEEKNUM(Tabela3[[#This Row],[DATA]])</f>
        <v>25</v>
      </c>
      <c r="N9091" s="18">
        <f>YEAR(Tabela3[[#This Row],[DATA]])</f>
        <v>2023</v>
      </c>
    </row>
    <row r="9092" spans="2:14">
      <c r="B9092" s="1">
        <v>45099</v>
      </c>
      <c r="C9092">
        <v>16135</v>
      </c>
      <c r="D9092">
        <f>COUNTIF(C$4:C9092,Tabela3[[#This Row],[COMANDA]])</f>
        <v>2</v>
      </c>
      <c r="E9092" t="s">
        <v>90</v>
      </c>
      <c r="F9092" t="s">
        <v>98</v>
      </c>
      <c r="G9092" t="s">
        <v>62</v>
      </c>
      <c r="H9092" t="s">
        <v>189</v>
      </c>
      <c r="I9092" s="2">
        <v>1</v>
      </c>
      <c r="J9092" t="s">
        <v>11</v>
      </c>
      <c r="K9092" s="21">
        <f>INDEX(LISTAS!$H:$Q,MATCH(BASE!H9092,LISTAS!$G:$G,0),MATCH(BASE!J9092,LISTAS!$H$3:$Q$3,0))*Tabela3[[#This Row],[QUANTIDADE]]</f>
        <v>2</v>
      </c>
      <c r="L9092" s="2" t="str">
        <f>TEXT(Tabela3[[#This Row],[DATA]],"MM")</f>
        <v>06</v>
      </c>
      <c r="M9092" s="2">
        <f>WEEKNUM(Tabela3[[#This Row],[DATA]])</f>
        <v>25</v>
      </c>
      <c r="N9092" s="18">
        <f>YEAR(Tabela3[[#This Row],[DATA]])</f>
        <v>2023</v>
      </c>
    </row>
    <row r="9093" spans="2:14">
      <c r="B9093" s="1">
        <v>45099</v>
      </c>
      <c r="C9093">
        <v>16135</v>
      </c>
      <c r="D9093">
        <f>COUNTIF(C$4:C9093,Tabela3[[#This Row],[COMANDA]])</f>
        <v>3</v>
      </c>
      <c r="E9093" t="s">
        <v>90</v>
      </c>
      <c r="F9093" t="s">
        <v>98</v>
      </c>
      <c r="G9093" t="s">
        <v>62</v>
      </c>
      <c r="H9093" t="s">
        <v>190</v>
      </c>
      <c r="I9093" s="2">
        <v>2</v>
      </c>
      <c r="J9093" t="s">
        <v>11</v>
      </c>
      <c r="K9093" s="21">
        <f>INDEX(LISTAS!$H:$Q,MATCH(BASE!H9093,LISTAS!$G:$G,0),MATCH(BASE!J9093,LISTAS!$H$3:$Q$3,0))*Tabela3[[#This Row],[QUANTIDADE]]</f>
        <v>6</v>
      </c>
      <c r="L9093" s="2" t="str">
        <f>TEXT(Tabela3[[#This Row],[DATA]],"MM")</f>
        <v>06</v>
      </c>
      <c r="M9093" s="2">
        <f>WEEKNUM(Tabela3[[#This Row],[DATA]])</f>
        <v>25</v>
      </c>
      <c r="N9093" s="18">
        <f>YEAR(Tabela3[[#This Row],[DATA]])</f>
        <v>2023</v>
      </c>
    </row>
    <row r="9094" spans="2:14">
      <c r="B9094" s="1">
        <v>45099</v>
      </c>
      <c r="C9094">
        <v>16136</v>
      </c>
      <c r="D9094">
        <f>COUNTIF(C$4:C9094,Tabela3[[#This Row],[COMANDA]])</f>
        <v>1</v>
      </c>
      <c r="E9094" t="s">
        <v>90</v>
      </c>
      <c r="F9094" t="s">
        <v>99</v>
      </c>
      <c r="G9094" t="s">
        <v>8</v>
      </c>
      <c r="H9094" t="s">
        <v>203</v>
      </c>
      <c r="I9094" s="2">
        <v>2</v>
      </c>
      <c r="J9094" t="s">
        <v>11</v>
      </c>
      <c r="K9094" s="21">
        <f>INDEX(LISTAS!$H:$Q,MATCH(BASE!H9094,LISTAS!$G:$G,0),MATCH(BASE!J9094,LISTAS!$H$3:$Q$3,0))*Tabela3[[#This Row],[QUANTIDADE]]</f>
        <v>40</v>
      </c>
      <c r="L9094" s="2" t="str">
        <f>TEXT(Tabela3[[#This Row],[DATA]],"MM")</f>
        <v>06</v>
      </c>
      <c r="M9094" s="2">
        <f>WEEKNUM(Tabela3[[#This Row],[DATA]])</f>
        <v>25</v>
      </c>
      <c r="N9094" s="18">
        <f>YEAR(Tabela3[[#This Row],[DATA]])</f>
        <v>2023</v>
      </c>
    </row>
    <row r="9095" spans="2:14">
      <c r="B9095" s="1">
        <v>45099</v>
      </c>
      <c r="C9095">
        <v>16136</v>
      </c>
      <c r="D9095">
        <f>COUNTIF(C$4:C9095,Tabela3[[#This Row],[COMANDA]])</f>
        <v>2</v>
      </c>
      <c r="E9095" t="s">
        <v>90</v>
      </c>
      <c r="F9095" t="s">
        <v>99</v>
      </c>
      <c r="G9095" t="s">
        <v>61</v>
      </c>
      <c r="H9095" t="s">
        <v>161</v>
      </c>
      <c r="I9095" s="2">
        <v>1</v>
      </c>
      <c r="J9095" t="s">
        <v>11</v>
      </c>
      <c r="K9095" s="21">
        <f>INDEX(LISTAS!$H:$Q,MATCH(BASE!H9095,LISTAS!$G:$G,0),MATCH(BASE!J9095,LISTAS!$H$3:$Q$3,0))*Tabela3[[#This Row],[QUANTIDADE]]</f>
        <v>3</v>
      </c>
      <c r="L9095" s="2" t="str">
        <f>TEXT(Tabela3[[#This Row],[DATA]],"MM")</f>
        <v>06</v>
      </c>
      <c r="M9095" s="2">
        <f>WEEKNUM(Tabela3[[#This Row],[DATA]])</f>
        <v>25</v>
      </c>
      <c r="N9095" s="18">
        <f>YEAR(Tabela3[[#This Row],[DATA]])</f>
        <v>2023</v>
      </c>
    </row>
    <row r="9096" spans="2:14">
      <c r="B9096" s="1">
        <v>45099</v>
      </c>
      <c r="C9096">
        <v>16136</v>
      </c>
      <c r="D9096">
        <f>COUNTIF(C$4:C9096,Tabela3[[#This Row],[COMANDA]])</f>
        <v>3</v>
      </c>
      <c r="E9096" t="s">
        <v>90</v>
      </c>
      <c r="F9096" t="s">
        <v>99</v>
      </c>
      <c r="G9096" t="s">
        <v>61</v>
      </c>
      <c r="H9096" t="s">
        <v>199</v>
      </c>
      <c r="I9096" s="2">
        <v>1</v>
      </c>
      <c r="J9096" t="s">
        <v>11</v>
      </c>
      <c r="K9096" s="21">
        <f>INDEX(LISTAS!$H:$Q,MATCH(BASE!H9096,LISTAS!$G:$G,0),MATCH(BASE!J9096,LISTAS!$H$3:$Q$3,0))*Tabela3[[#This Row],[QUANTIDADE]]</f>
        <v>1</v>
      </c>
      <c r="L9096" s="2" t="str">
        <f>TEXT(Tabela3[[#This Row],[DATA]],"MM")</f>
        <v>06</v>
      </c>
      <c r="M9096" s="2">
        <f>WEEKNUM(Tabela3[[#This Row],[DATA]])</f>
        <v>25</v>
      </c>
      <c r="N9096" s="18">
        <f>YEAR(Tabela3[[#This Row],[DATA]])</f>
        <v>2023</v>
      </c>
    </row>
    <row r="9097" spans="2:14">
      <c r="B9097" s="1">
        <v>45099</v>
      </c>
      <c r="C9097">
        <v>16136</v>
      </c>
      <c r="D9097">
        <f>COUNTIF(C$4:C9097,Tabela3[[#This Row],[COMANDA]])</f>
        <v>4</v>
      </c>
      <c r="E9097" t="s">
        <v>90</v>
      </c>
      <c r="F9097" t="s">
        <v>99</v>
      </c>
      <c r="G9097" t="s">
        <v>9</v>
      </c>
      <c r="H9097" t="s">
        <v>142</v>
      </c>
      <c r="I9097" s="2">
        <v>1</v>
      </c>
      <c r="J9097" t="s">
        <v>11</v>
      </c>
      <c r="K9097" s="21">
        <f>INDEX(LISTAS!$H:$Q,MATCH(BASE!H9097,LISTAS!$G:$G,0),MATCH(BASE!J9097,LISTAS!$H$3:$Q$3,0))*Tabela3[[#This Row],[QUANTIDADE]]</f>
        <v>6</v>
      </c>
      <c r="L9097" s="2" t="str">
        <f>TEXT(Tabela3[[#This Row],[DATA]],"MM")</f>
        <v>06</v>
      </c>
      <c r="M9097" s="2">
        <f>WEEKNUM(Tabela3[[#This Row],[DATA]])</f>
        <v>25</v>
      </c>
      <c r="N9097" s="18">
        <f>YEAR(Tabela3[[#This Row],[DATA]])</f>
        <v>2023</v>
      </c>
    </row>
    <row r="9098" spans="2:14">
      <c r="B9098" s="1">
        <v>45099</v>
      </c>
      <c r="C9098">
        <v>16137</v>
      </c>
      <c r="D9098">
        <f>COUNTIF(C$4:C9098,Tabela3[[#This Row],[COMANDA]])</f>
        <v>1</v>
      </c>
      <c r="E9098" t="s">
        <v>89</v>
      </c>
      <c r="F9098" t="s">
        <v>99</v>
      </c>
      <c r="G9098" t="s">
        <v>8</v>
      </c>
      <c r="H9098" t="s">
        <v>84</v>
      </c>
      <c r="I9098" s="2">
        <v>1</v>
      </c>
      <c r="J9098" t="s">
        <v>11</v>
      </c>
      <c r="K9098" s="21">
        <f>INDEX(LISTAS!$H:$Q,MATCH(BASE!H9098,LISTAS!$G:$G,0),MATCH(BASE!J9098,LISTAS!$H$3:$Q$3,0))*Tabela3[[#This Row],[QUANTIDADE]]</f>
        <v>16</v>
      </c>
      <c r="L9098" s="2" t="str">
        <f>TEXT(Tabela3[[#This Row],[DATA]],"MM")</f>
        <v>06</v>
      </c>
      <c r="M9098" s="2">
        <f>WEEKNUM(Tabela3[[#This Row],[DATA]])</f>
        <v>25</v>
      </c>
      <c r="N9098" s="18">
        <f>YEAR(Tabela3[[#This Row],[DATA]])</f>
        <v>2023</v>
      </c>
    </row>
    <row r="9099" spans="2:14">
      <c r="B9099" s="1">
        <v>45099</v>
      </c>
      <c r="C9099">
        <v>16138</v>
      </c>
      <c r="D9099">
        <f>COUNTIF(C$4:C9099,Tabela3[[#This Row],[COMANDA]])</f>
        <v>1</v>
      </c>
      <c r="E9099" t="s">
        <v>90</v>
      </c>
      <c r="F9099" t="s">
        <v>98</v>
      </c>
      <c r="G9099" t="s">
        <v>8</v>
      </c>
      <c r="H9099" t="s">
        <v>42</v>
      </c>
      <c r="I9099" s="2">
        <v>1</v>
      </c>
      <c r="J9099" t="s">
        <v>11</v>
      </c>
      <c r="K9099" s="21">
        <f>INDEX(LISTAS!$H:$Q,MATCH(BASE!H9099,LISTAS!$G:$G,0),MATCH(BASE!J9099,LISTAS!$H$3:$Q$3,0))*Tabela3[[#This Row],[QUANTIDADE]]</f>
        <v>16</v>
      </c>
      <c r="L9099" s="2" t="str">
        <f>TEXT(Tabela3[[#This Row],[DATA]],"MM")</f>
        <v>06</v>
      </c>
      <c r="M9099" s="2">
        <f>WEEKNUM(Tabela3[[#This Row],[DATA]])</f>
        <v>25</v>
      </c>
      <c r="N9099" s="18">
        <f>YEAR(Tabela3[[#This Row],[DATA]])</f>
        <v>2023</v>
      </c>
    </row>
    <row r="9100" spans="2:14">
      <c r="B9100" s="1">
        <v>45099</v>
      </c>
      <c r="C9100">
        <v>16138</v>
      </c>
      <c r="D9100">
        <f>COUNTIF(C$4:C9100,Tabela3[[#This Row],[COMANDA]])</f>
        <v>2</v>
      </c>
      <c r="E9100" t="s">
        <v>90</v>
      </c>
      <c r="F9100" t="s">
        <v>98</v>
      </c>
      <c r="G9100" t="s">
        <v>9</v>
      </c>
      <c r="H9100" t="s">
        <v>132</v>
      </c>
      <c r="I9100" s="2">
        <v>1</v>
      </c>
      <c r="J9100" t="s">
        <v>11</v>
      </c>
      <c r="K9100" s="21">
        <f>INDEX(LISTAS!$H:$Q,MATCH(BASE!H9100,LISTAS!$G:$G,0),MATCH(BASE!J9100,LISTAS!$H$3:$Q$3,0))*Tabela3[[#This Row],[QUANTIDADE]]</f>
        <v>3</v>
      </c>
      <c r="L9100" s="2" t="str">
        <f>TEXT(Tabela3[[#This Row],[DATA]],"MM")</f>
        <v>06</v>
      </c>
      <c r="M9100" s="2">
        <f>WEEKNUM(Tabela3[[#This Row],[DATA]])</f>
        <v>25</v>
      </c>
      <c r="N9100" s="18">
        <f>YEAR(Tabela3[[#This Row],[DATA]])</f>
        <v>2023</v>
      </c>
    </row>
    <row r="9101" spans="2:14">
      <c r="B9101" s="1">
        <v>45099</v>
      </c>
      <c r="C9101">
        <v>16139</v>
      </c>
      <c r="D9101">
        <f>COUNTIF(C$4:C9101,Tabela3[[#This Row],[COMANDA]])</f>
        <v>1</v>
      </c>
      <c r="E9101" t="s">
        <v>90</v>
      </c>
      <c r="F9101" t="s">
        <v>99</v>
      </c>
      <c r="G9101" t="s">
        <v>8</v>
      </c>
      <c r="H9101" t="s">
        <v>39</v>
      </c>
      <c r="I9101" s="2">
        <v>1</v>
      </c>
      <c r="J9101" t="s">
        <v>11</v>
      </c>
      <c r="K9101" s="21">
        <f>INDEX(LISTAS!$H:$Q,MATCH(BASE!H9101,LISTAS!$G:$G,0),MATCH(BASE!J9101,LISTAS!$H$3:$Q$3,0))*Tabela3[[#This Row],[QUANTIDADE]]</f>
        <v>12</v>
      </c>
      <c r="L9101" s="2" t="str">
        <f>TEXT(Tabela3[[#This Row],[DATA]],"MM")</f>
        <v>06</v>
      </c>
      <c r="M9101" s="2">
        <f>WEEKNUM(Tabela3[[#This Row],[DATA]])</f>
        <v>25</v>
      </c>
      <c r="N9101" s="18">
        <f>YEAR(Tabela3[[#This Row],[DATA]])</f>
        <v>2023</v>
      </c>
    </row>
    <row r="9102" spans="2:14">
      <c r="B9102" s="1">
        <v>45099</v>
      </c>
      <c r="C9102">
        <v>16139</v>
      </c>
      <c r="D9102">
        <f>COUNTIF(C$4:C9102,Tabela3[[#This Row],[COMANDA]])</f>
        <v>2</v>
      </c>
      <c r="E9102" t="s">
        <v>90</v>
      </c>
      <c r="F9102" t="s">
        <v>99</v>
      </c>
      <c r="G9102" t="s">
        <v>61</v>
      </c>
      <c r="H9102" t="s">
        <v>166</v>
      </c>
      <c r="I9102" s="2">
        <v>1</v>
      </c>
      <c r="J9102" t="s">
        <v>11</v>
      </c>
      <c r="K9102" s="21">
        <f>INDEX(LISTAS!$H:$Q,MATCH(BASE!H9102,LISTAS!$G:$G,0),MATCH(BASE!J9102,LISTAS!$H$3:$Q$3,0))*Tabela3[[#This Row],[QUANTIDADE]]</f>
        <v>8</v>
      </c>
      <c r="L9102" s="2" t="str">
        <f>TEXT(Tabela3[[#This Row],[DATA]],"MM")</f>
        <v>06</v>
      </c>
      <c r="M9102" s="2">
        <f>WEEKNUM(Tabela3[[#This Row],[DATA]])</f>
        <v>25</v>
      </c>
      <c r="N9102" s="18">
        <f>YEAR(Tabela3[[#This Row],[DATA]])</f>
        <v>2023</v>
      </c>
    </row>
    <row r="9103" spans="2:14">
      <c r="B9103" s="1">
        <v>45099</v>
      </c>
      <c r="C9103">
        <v>16140</v>
      </c>
      <c r="D9103">
        <f>COUNTIF(C$4:C9103,Tabela3[[#This Row],[COMANDA]])</f>
        <v>1</v>
      </c>
      <c r="E9103" t="s">
        <v>90</v>
      </c>
      <c r="F9103" t="s">
        <v>99</v>
      </c>
      <c r="G9103" t="s">
        <v>8</v>
      </c>
      <c r="H9103" t="s">
        <v>42</v>
      </c>
      <c r="I9103" s="2">
        <v>1</v>
      </c>
      <c r="J9103" t="s">
        <v>11</v>
      </c>
      <c r="K9103" s="21">
        <f>INDEX(LISTAS!$H:$Q,MATCH(BASE!H9103,LISTAS!$G:$G,0),MATCH(BASE!J9103,LISTAS!$H$3:$Q$3,0))*Tabela3[[#This Row],[QUANTIDADE]]</f>
        <v>16</v>
      </c>
      <c r="L9103" s="2" t="str">
        <f>TEXT(Tabela3[[#This Row],[DATA]],"MM")</f>
        <v>06</v>
      </c>
      <c r="M9103" s="2">
        <f>WEEKNUM(Tabela3[[#This Row],[DATA]])</f>
        <v>25</v>
      </c>
      <c r="N9103" s="18">
        <f>YEAR(Tabela3[[#This Row],[DATA]])</f>
        <v>2023</v>
      </c>
    </row>
    <row r="9104" spans="2:14">
      <c r="B9104" s="1">
        <v>45099</v>
      </c>
      <c r="C9104">
        <v>16141</v>
      </c>
      <c r="D9104">
        <f>COUNTIF(C$4:C9104,Tabela3[[#This Row],[COMANDA]])</f>
        <v>1</v>
      </c>
      <c r="E9104" t="s">
        <v>90</v>
      </c>
      <c r="F9104" t="s">
        <v>98</v>
      </c>
      <c r="G9104" t="s">
        <v>8</v>
      </c>
      <c r="H9104" t="s">
        <v>202</v>
      </c>
      <c r="I9104" s="2">
        <v>1</v>
      </c>
      <c r="J9104" t="s">
        <v>11</v>
      </c>
      <c r="K9104" s="21">
        <f>INDEX(LISTAS!$H:$Q,MATCH(BASE!H9104,LISTAS!$G:$G,0),MATCH(BASE!J9104,LISTAS!$H$3:$Q$3,0))*Tabela3[[#This Row],[QUANTIDADE]]</f>
        <v>20</v>
      </c>
      <c r="L9104" s="2" t="str">
        <f>TEXT(Tabela3[[#This Row],[DATA]],"MM")</f>
        <v>06</v>
      </c>
      <c r="M9104" s="2">
        <f>WEEKNUM(Tabela3[[#This Row],[DATA]])</f>
        <v>25</v>
      </c>
      <c r="N9104" s="18">
        <f>YEAR(Tabela3[[#This Row],[DATA]])</f>
        <v>2023</v>
      </c>
    </row>
    <row r="9105" spans="2:14">
      <c r="B9105" s="1">
        <v>45099</v>
      </c>
      <c r="C9105">
        <v>16142</v>
      </c>
      <c r="D9105">
        <f>COUNTIF(C$4:C9105,Tabela3[[#This Row],[COMANDA]])</f>
        <v>1</v>
      </c>
      <c r="E9105" t="s">
        <v>90</v>
      </c>
      <c r="F9105" t="s">
        <v>98</v>
      </c>
      <c r="G9105" t="s">
        <v>8</v>
      </c>
      <c r="H9105" t="s">
        <v>204</v>
      </c>
      <c r="I9105" s="2">
        <v>2</v>
      </c>
      <c r="J9105" t="s">
        <v>11</v>
      </c>
      <c r="K9105" s="21">
        <f>INDEX(LISTAS!$H:$Q,MATCH(BASE!H9105,LISTAS!$G:$G,0),MATCH(BASE!J9105,LISTAS!$H$3:$Q$3,0))*Tabela3[[#This Row],[QUANTIDADE]]</f>
        <v>36</v>
      </c>
      <c r="L9105" s="2" t="str">
        <f>TEXT(Tabela3[[#This Row],[DATA]],"MM")</f>
        <v>06</v>
      </c>
      <c r="M9105" s="2">
        <f>WEEKNUM(Tabela3[[#This Row],[DATA]])</f>
        <v>25</v>
      </c>
      <c r="N9105" s="18">
        <f>YEAR(Tabela3[[#This Row],[DATA]])</f>
        <v>2023</v>
      </c>
    </row>
    <row r="9106" spans="2:14">
      <c r="B9106" s="1">
        <v>45099</v>
      </c>
      <c r="C9106">
        <v>16142</v>
      </c>
      <c r="D9106">
        <f>COUNTIF(C$4:C9106,Tabela3[[#This Row],[COMANDA]])</f>
        <v>2</v>
      </c>
      <c r="E9106" t="s">
        <v>90</v>
      </c>
      <c r="F9106" t="s">
        <v>98</v>
      </c>
      <c r="G9106" t="s">
        <v>9</v>
      </c>
      <c r="H9106" t="s">
        <v>55</v>
      </c>
      <c r="I9106" s="2">
        <v>1</v>
      </c>
      <c r="J9106" t="s">
        <v>11</v>
      </c>
      <c r="K9106" s="21">
        <f>INDEX(LISTAS!$H:$Q,MATCH(BASE!H9106,LISTAS!$G:$G,0),MATCH(BASE!J9106,LISTAS!$H$3:$Q$3,0))*Tabela3[[#This Row],[QUANTIDADE]]</f>
        <v>3</v>
      </c>
      <c r="L9106" s="2" t="str">
        <f>TEXT(Tabela3[[#This Row],[DATA]],"MM")</f>
        <v>06</v>
      </c>
      <c r="M9106" s="2">
        <f>WEEKNUM(Tabela3[[#This Row],[DATA]])</f>
        <v>25</v>
      </c>
      <c r="N9106" s="18">
        <f>YEAR(Tabela3[[#This Row],[DATA]])</f>
        <v>2023</v>
      </c>
    </row>
    <row r="9107" spans="2:14">
      <c r="B9107" s="1">
        <v>45099</v>
      </c>
      <c r="C9107">
        <v>16143</v>
      </c>
      <c r="D9107">
        <f>COUNTIF(C$4:C9107,Tabela3[[#This Row],[COMANDA]])</f>
        <v>1</v>
      </c>
      <c r="E9107" t="s">
        <v>90</v>
      </c>
      <c r="F9107" t="s">
        <v>98</v>
      </c>
      <c r="G9107" t="s">
        <v>8</v>
      </c>
      <c r="H9107" t="s">
        <v>206</v>
      </c>
      <c r="I9107" s="2">
        <v>1</v>
      </c>
      <c r="J9107" t="s">
        <v>11</v>
      </c>
      <c r="K9107" s="21">
        <f>INDEX(LISTAS!$H:$Q,MATCH(BASE!H9107,LISTAS!$G:$G,0),MATCH(BASE!J9107,LISTAS!$H$3:$Q$3,0))*Tabela3[[#This Row],[QUANTIDADE]]</f>
        <v>18</v>
      </c>
      <c r="L9107" s="2" t="str">
        <f>TEXT(Tabela3[[#This Row],[DATA]],"MM")</f>
        <v>06</v>
      </c>
      <c r="M9107" s="2">
        <f>WEEKNUM(Tabela3[[#This Row],[DATA]])</f>
        <v>25</v>
      </c>
      <c r="N9107" s="18">
        <f>YEAR(Tabela3[[#This Row],[DATA]])</f>
        <v>2023</v>
      </c>
    </row>
    <row r="9108" spans="2:14">
      <c r="B9108" s="1">
        <v>45099</v>
      </c>
      <c r="C9108">
        <v>16143</v>
      </c>
      <c r="D9108">
        <f>COUNTIF(C$4:C9108,Tabela3[[#This Row],[COMANDA]])</f>
        <v>2</v>
      </c>
      <c r="E9108" t="s">
        <v>90</v>
      </c>
      <c r="F9108" t="s">
        <v>375</v>
      </c>
      <c r="G9108" t="s">
        <v>8</v>
      </c>
      <c r="H9108" t="s">
        <v>206</v>
      </c>
      <c r="I9108" s="2">
        <v>1</v>
      </c>
      <c r="J9108" t="s">
        <v>11</v>
      </c>
      <c r="K9108" s="21">
        <f>INDEX(LISTAS!$H:$Q,MATCH(BASE!H9108,LISTAS!$G:$G,0),MATCH(BASE!J9108,LISTAS!$H$3:$Q$3,0))*Tabela3[[#This Row],[QUANTIDADE]]</f>
        <v>18</v>
      </c>
      <c r="L9108" s="2" t="str">
        <f>TEXT(Tabela3[[#This Row],[DATA]],"MM")</f>
        <v>06</v>
      </c>
      <c r="M9108" s="2">
        <f>WEEKNUM(Tabela3[[#This Row],[DATA]])</f>
        <v>25</v>
      </c>
      <c r="N9108" s="18">
        <f>YEAR(Tabela3[[#This Row],[DATA]])</f>
        <v>2023</v>
      </c>
    </row>
    <row r="9109" spans="2:14">
      <c r="B9109" s="1">
        <v>45099</v>
      </c>
      <c r="C9109">
        <v>16144</v>
      </c>
      <c r="D9109">
        <f>COUNTIF(C$4:C9109,Tabela3[[#This Row],[COMANDA]])</f>
        <v>1</v>
      </c>
      <c r="E9109" t="s">
        <v>90</v>
      </c>
      <c r="F9109" t="s">
        <v>98</v>
      </c>
      <c r="G9109" t="s">
        <v>8</v>
      </c>
      <c r="H9109" t="s">
        <v>40</v>
      </c>
      <c r="I9109" s="2">
        <v>1</v>
      </c>
      <c r="J9109" t="s">
        <v>11</v>
      </c>
      <c r="K9109" s="21">
        <f>INDEX(LISTAS!$H:$Q,MATCH(BASE!H9109,LISTAS!$G:$G,0),MATCH(BASE!J9109,LISTAS!$H$3:$Q$3,0))*Tabela3[[#This Row],[QUANTIDADE]]</f>
        <v>14</v>
      </c>
      <c r="L9109" s="2" t="str">
        <f>TEXT(Tabela3[[#This Row],[DATA]],"MM")</f>
        <v>06</v>
      </c>
      <c r="M9109" s="2">
        <f>WEEKNUM(Tabela3[[#This Row],[DATA]])</f>
        <v>25</v>
      </c>
      <c r="N9109" s="18">
        <f>YEAR(Tabela3[[#This Row],[DATA]])</f>
        <v>2023</v>
      </c>
    </row>
    <row r="9110" spans="2:14">
      <c r="B9110" s="1">
        <v>45099</v>
      </c>
      <c r="C9110">
        <v>16144</v>
      </c>
      <c r="D9110">
        <f>COUNTIF(C$4:C9110,Tabela3[[#This Row],[COMANDA]])</f>
        <v>2</v>
      </c>
      <c r="E9110" t="s">
        <v>90</v>
      </c>
      <c r="F9110" t="s">
        <v>98</v>
      </c>
      <c r="G9110" t="s">
        <v>9</v>
      </c>
      <c r="H9110" t="s">
        <v>242</v>
      </c>
      <c r="I9110" s="2">
        <v>1</v>
      </c>
      <c r="J9110" t="s">
        <v>11</v>
      </c>
      <c r="K9110" s="21">
        <f>INDEX(LISTAS!$H:$Q,MATCH(BASE!H9110,LISTAS!$G:$G,0),MATCH(BASE!J9110,LISTAS!$H$3:$Q$3,0))*Tabela3[[#This Row],[QUANTIDADE]]</f>
        <v>4</v>
      </c>
      <c r="L9110" s="2" t="str">
        <f>TEXT(Tabela3[[#This Row],[DATA]],"MM")</f>
        <v>06</v>
      </c>
      <c r="M9110" s="2">
        <f>WEEKNUM(Tabela3[[#This Row],[DATA]])</f>
        <v>25</v>
      </c>
      <c r="N9110" s="18">
        <f>YEAR(Tabela3[[#This Row],[DATA]])</f>
        <v>2023</v>
      </c>
    </row>
    <row r="9111" spans="2:14">
      <c r="B9111" s="1">
        <v>45099</v>
      </c>
      <c r="C9111">
        <v>16145</v>
      </c>
      <c r="D9111">
        <f>COUNTIF(C$4:C9111,Tabela3[[#This Row],[COMANDA]])</f>
        <v>1</v>
      </c>
      <c r="E9111" t="s">
        <v>90</v>
      </c>
      <c r="F9111" t="s">
        <v>100</v>
      </c>
      <c r="G9111" t="s">
        <v>8</v>
      </c>
      <c r="H9111" t="s">
        <v>42</v>
      </c>
      <c r="I9111" s="2">
        <v>1</v>
      </c>
      <c r="J9111" t="s">
        <v>11</v>
      </c>
      <c r="K9111" s="21">
        <f>INDEX(LISTAS!$H:$Q,MATCH(BASE!H9111,LISTAS!$G:$G,0),MATCH(BASE!J9111,LISTAS!$H$3:$Q$3,0))*Tabela3[[#This Row],[QUANTIDADE]]</f>
        <v>16</v>
      </c>
      <c r="L9111" s="2" t="str">
        <f>TEXT(Tabela3[[#This Row],[DATA]],"MM")</f>
        <v>06</v>
      </c>
      <c r="M9111" s="2">
        <f>WEEKNUM(Tabela3[[#This Row],[DATA]])</f>
        <v>25</v>
      </c>
      <c r="N9111" s="18">
        <f>YEAR(Tabela3[[#This Row],[DATA]])</f>
        <v>2023</v>
      </c>
    </row>
    <row r="9112" spans="2:14">
      <c r="B9112" s="1">
        <v>45099</v>
      </c>
      <c r="C9112">
        <v>16145</v>
      </c>
      <c r="D9112">
        <f>COUNTIF(C$4:C9112,Tabela3[[#This Row],[COMANDA]])</f>
        <v>2</v>
      </c>
      <c r="E9112" t="s">
        <v>90</v>
      </c>
      <c r="F9112" t="s">
        <v>100</v>
      </c>
      <c r="G9112" t="s">
        <v>61</v>
      </c>
      <c r="H9112" t="s">
        <v>161</v>
      </c>
      <c r="I9112" s="2">
        <v>1</v>
      </c>
      <c r="J9112" t="s">
        <v>11</v>
      </c>
      <c r="K9112" s="21">
        <f>INDEX(LISTAS!$H:$Q,MATCH(BASE!H9112,LISTAS!$G:$G,0),MATCH(BASE!J9112,LISTAS!$H$3:$Q$3,0))*Tabela3[[#This Row],[QUANTIDADE]]</f>
        <v>3</v>
      </c>
      <c r="L9112" s="2" t="str">
        <f>TEXT(Tabela3[[#This Row],[DATA]],"MM")</f>
        <v>06</v>
      </c>
      <c r="M9112" s="2">
        <f>WEEKNUM(Tabela3[[#This Row],[DATA]])</f>
        <v>25</v>
      </c>
      <c r="N9112" s="18">
        <f>YEAR(Tabela3[[#This Row],[DATA]])</f>
        <v>2023</v>
      </c>
    </row>
    <row r="9113" spans="2:14">
      <c r="B9113" s="1">
        <v>45100</v>
      </c>
      <c r="C9113">
        <v>16146</v>
      </c>
      <c r="D9113">
        <f>COUNTIF(C$4:C9113,Tabela3[[#This Row],[COMANDA]])</f>
        <v>1</v>
      </c>
      <c r="E9113" t="s">
        <v>90</v>
      </c>
      <c r="F9113" t="s">
        <v>98</v>
      </c>
      <c r="G9113" t="s">
        <v>8</v>
      </c>
      <c r="H9113" t="s">
        <v>211</v>
      </c>
      <c r="I9113" s="2">
        <v>1</v>
      </c>
      <c r="J9113" t="s">
        <v>11</v>
      </c>
      <c r="K9113" s="21">
        <f>INDEX(LISTAS!$H:$Q,MATCH(BASE!H9113,LISTAS!$G:$G,0),MATCH(BASE!J9113,LISTAS!$H$3:$Q$3,0))*Tabela3[[#This Row],[QUANTIDADE]]</f>
        <v>20</v>
      </c>
      <c r="L9113" s="2" t="str">
        <f>TEXT(Tabela3[[#This Row],[DATA]],"MM")</f>
        <v>06</v>
      </c>
      <c r="M9113" s="2">
        <f>WEEKNUM(Tabela3[[#This Row],[DATA]])</f>
        <v>25</v>
      </c>
      <c r="N9113" s="18">
        <f>YEAR(Tabela3[[#This Row],[DATA]])</f>
        <v>2023</v>
      </c>
    </row>
    <row r="9114" spans="2:14">
      <c r="B9114" s="1">
        <v>45100</v>
      </c>
      <c r="C9114">
        <v>16147</v>
      </c>
      <c r="D9114">
        <f>COUNTIF(C$4:C9114,Tabela3[[#This Row],[COMANDA]])</f>
        <v>1</v>
      </c>
      <c r="E9114" t="s">
        <v>89</v>
      </c>
      <c r="G9114" t="s">
        <v>8</v>
      </c>
      <c r="H9114" t="s">
        <v>47</v>
      </c>
      <c r="I9114" s="2">
        <v>1</v>
      </c>
      <c r="J9114" t="s">
        <v>11</v>
      </c>
      <c r="K9114" s="21">
        <f>INDEX(LISTAS!$H:$Q,MATCH(BASE!H9114,LISTAS!$G:$G,0),MATCH(BASE!J9114,LISTAS!$H$3:$Q$3,0))*Tabela3[[#This Row],[QUANTIDADE]]</f>
        <v>16</v>
      </c>
      <c r="L9114" s="2" t="str">
        <f>TEXT(Tabela3[[#This Row],[DATA]],"MM")</f>
        <v>06</v>
      </c>
      <c r="M9114" s="2">
        <f>WEEKNUM(Tabela3[[#This Row],[DATA]])</f>
        <v>25</v>
      </c>
      <c r="N9114" s="18">
        <f>YEAR(Tabela3[[#This Row],[DATA]])</f>
        <v>2023</v>
      </c>
    </row>
    <row r="9115" spans="2:14">
      <c r="B9115" s="1">
        <v>45100</v>
      </c>
      <c r="C9115">
        <v>16148</v>
      </c>
      <c r="D9115">
        <f>COUNTIF(C$4:C9115,Tabela3[[#This Row],[COMANDA]])</f>
        <v>1</v>
      </c>
      <c r="E9115" t="s">
        <v>89</v>
      </c>
      <c r="F9115" t="s">
        <v>98</v>
      </c>
      <c r="G9115" t="s">
        <v>8</v>
      </c>
      <c r="H9115" t="s">
        <v>47</v>
      </c>
      <c r="I9115" s="2">
        <v>2</v>
      </c>
      <c r="J9115" t="s">
        <v>11</v>
      </c>
      <c r="K9115" s="21">
        <f>INDEX(LISTAS!$H:$Q,MATCH(BASE!H9115,LISTAS!$G:$G,0),MATCH(BASE!J9115,LISTAS!$H$3:$Q$3,0))*Tabela3[[#This Row],[QUANTIDADE]]</f>
        <v>32</v>
      </c>
      <c r="L9115" s="2" t="str">
        <f>TEXT(Tabela3[[#This Row],[DATA]],"MM")</f>
        <v>06</v>
      </c>
      <c r="M9115" s="2">
        <f>WEEKNUM(Tabela3[[#This Row],[DATA]])</f>
        <v>25</v>
      </c>
      <c r="N9115" s="18">
        <f>YEAR(Tabela3[[#This Row],[DATA]])</f>
        <v>2023</v>
      </c>
    </row>
    <row r="9116" spans="2:14">
      <c r="B9116" s="1">
        <v>45100</v>
      </c>
      <c r="C9116">
        <v>16148</v>
      </c>
      <c r="D9116">
        <f>COUNTIF(C$4:C9116,Tabela3[[#This Row],[COMANDA]])</f>
        <v>2</v>
      </c>
      <c r="E9116" t="s">
        <v>89</v>
      </c>
      <c r="F9116" t="s">
        <v>98</v>
      </c>
      <c r="G9116" t="s">
        <v>9</v>
      </c>
      <c r="H9116" t="s">
        <v>135</v>
      </c>
      <c r="I9116" s="2">
        <v>2</v>
      </c>
      <c r="J9116" t="s">
        <v>11</v>
      </c>
      <c r="K9116" s="21">
        <f>INDEX(LISTAS!$H:$Q,MATCH(BASE!H9116,LISTAS!$G:$G,0),MATCH(BASE!J9116,LISTAS!$H$3:$Q$3,0))*Tabela3[[#This Row],[QUANTIDADE]]</f>
        <v>8</v>
      </c>
      <c r="L9116" s="2" t="str">
        <f>TEXT(Tabela3[[#This Row],[DATA]],"MM")</f>
        <v>06</v>
      </c>
      <c r="M9116" s="2">
        <f>WEEKNUM(Tabela3[[#This Row],[DATA]])</f>
        <v>25</v>
      </c>
      <c r="N9116" s="18">
        <f>YEAR(Tabela3[[#This Row],[DATA]])</f>
        <v>2023</v>
      </c>
    </row>
    <row r="9117" spans="2:14">
      <c r="B9117" s="1">
        <v>45100</v>
      </c>
      <c r="C9117">
        <v>16149</v>
      </c>
      <c r="D9117">
        <f>COUNTIF(C$4:C9117,Tabela3[[#This Row],[COMANDA]])</f>
        <v>1</v>
      </c>
      <c r="E9117" t="s">
        <v>90</v>
      </c>
      <c r="F9117" t="s">
        <v>98</v>
      </c>
      <c r="G9117" t="s">
        <v>8</v>
      </c>
      <c r="H9117" t="s">
        <v>205</v>
      </c>
      <c r="I9117" s="2">
        <v>1</v>
      </c>
      <c r="J9117" t="s">
        <v>11</v>
      </c>
      <c r="K9117" s="21">
        <f>INDEX(LISTAS!$H:$Q,MATCH(BASE!H9117,LISTAS!$G:$G,0),MATCH(BASE!J9117,LISTAS!$H$3:$Q$3,0))*Tabela3[[#This Row],[QUANTIDADE]]</f>
        <v>22</v>
      </c>
      <c r="L9117" s="2" t="str">
        <f>TEXT(Tabela3[[#This Row],[DATA]],"MM")</f>
        <v>06</v>
      </c>
      <c r="M9117" s="2">
        <f>WEEKNUM(Tabela3[[#This Row],[DATA]])</f>
        <v>25</v>
      </c>
      <c r="N9117" s="18">
        <f>YEAR(Tabela3[[#This Row],[DATA]])</f>
        <v>2023</v>
      </c>
    </row>
    <row r="9118" spans="2:14">
      <c r="B9118" s="1">
        <v>45100</v>
      </c>
      <c r="C9118">
        <v>16149</v>
      </c>
      <c r="D9118">
        <f>COUNTIF(C$4:C9118,Tabela3[[#This Row],[COMANDA]])</f>
        <v>2</v>
      </c>
      <c r="E9118" t="s">
        <v>90</v>
      </c>
      <c r="F9118" t="s">
        <v>98</v>
      </c>
      <c r="G9118" t="s">
        <v>8</v>
      </c>
      <c r="H9118" t="s">
        <v>47</v>
      </c>
      <c r="I9118" s="2">
        <v>4</v>
      </c>
      <c r="J9118" t="s">
        <v>11</v>
      </c>
      <c r="K9118" s="21">
        <f>INDEX(LISTAS!$H:$Q,MATCH(BASE!H9118,LISTAS!$G:$G,0),MATCH(BASE!J9118,LISTAS!$H$3:$Q$3,0))*Tabela3[[#This Row],[QUANTIDADE]]</f>
        <v>64</v>
      </c>
      <c r="L9118" s="2" t="str">
        <f>TEXT(Tabela3[[#This Row],[DATA]],"MM")</f>
        <v>06</v>
      </c>
      <c r="M9118" s="2">
        <f>WEEKNUM(Tabela3[[#This Row],[DATA]])</f>
        <v>25</v>
      </c>
      <c r="N9118" s="18">
        <f>YEAR(Tabela3[[#This Row],[DATA]])</f>
        <v>2023</v>
      </c>
    </row>
    <row r="9119" spans="2:14">
      <c r="B9119" s="1">
        <v>45100</v>
      </c>
      <c r="C9119">
        <v>16149</v>
      </c>
      <c r="D9119">
        <f>COUNTIF(C$4:C9119,Tabela3[[#This Row],[COMANDA]])</f>
        <v>3</v>
      </c>
      <c r="E9119" t="s">
        <v>90</v>
      </c>
      <c r="F9119" t="s">
        <v>98</v>
      </c>
      <c r="G9119" t="s">
        <v>9</v>
      </c>
      <c r="H9119" t="s">
        <v>51</v>
      </c>
      <c r="I9119" s="2">
        <v>1</v>
      </c>
      <c r="J9119" t="s">
        <v>11</v>
      </c>
      <c r="K9119" s="21">
        <f>INDEX(LISTAS!$H:$Q,MATCH(BASE!H9119,LISTAS!$G:$G,0),MATCH(BASE!J9119,LISTAS!$H$3:$Q$3,0))*Tabela3[[#This Row],[QUANTIDADE]]</f>
        <v>10</v>
      </c>
      <c r="L9119" s="2" t="str">
        <f>TEXT(Tabela3[[#This Row],[DATA]],"MM")</f>
        <v>06</v>
      </c>
      <c r="M9119" s="2">
        <f>WEEKNUM(Tabela3[[#This Row],[DATA]])</f>
        <v>25</v>
      </c>
      <c r="N9119" s="18">
        <f>YEAR(Tabela3[[#This Row],[DATA]])</f>
        <v>2023</v>
      </c>
    </row>
    <row r="9120" spans="2:14">
      <c r="B9120" s="1">
        <v>45100</v>
      </c>
      <c r="C9120">
        <v>16150</v>
      </c>
      <c r="D9120">
        <f>COUNTIF(C$4:C9120,Tabela3[[#This Row],[COMANDA]])</f>
        <v>1</v>
      </c>
      <c r="E9120" t="s">
        <v>89</v>
      </c>
      <c r="F9120" t="s">
        <v>375</v>
      </c>
      <c r="G9120" t="s">
        <v>8</v>
      </c>
      <c r="H9120" t="s">
        <v>47</v>
      </c>
      <c r="I9120" s="2">
        <v>1</v>
      </c>
      <c r="J9120" t="s">
        <v>11</v>
      </c>
      <c r="K9120" s="21">
        <f>INDEX(LISTAS!$H:$Q,MATCH(BASE!H9120,LISTAS!$G:$G,0),MATCH(BASE!J9120,LISTAS!$H$3:$Q$3,0))*Tabela3[[#This Row],[QUANTIDADE]]</f>
        <v>16</v>
      </c>
      <c r="L9120" s="2" t="str">
        <f>TEXT(Tabela3[[#This Row],[DATA]],"MM")</f>
        <v>06</v>
      </c>
      <c r="M9120" s="2">
        <f>WEEKNUM(Tabela3[[#This Row],[DATA]])</f>
        <v>25</v>
      </c>
      <c r="N9120" s="18">
        <f>YEAR(Tabela3[[#This Row],[DATA]])</f>
        <v>2023</v>
      </c>
    </row>
    <row r="9121" spans="2:14">
      <c r="B9121" s="1">
        <v>45100</v>
      </c>
      <c r="C9121">
        <v>16152</v>
      </c>
      <c r="D9121">
        <f>COUNTIF(C$4:C9121,Tabela3[[#This Row],[COMANDA]])</f>
        <v>1</v>
      </c>
      <c r="E9121" t="s">
        <v>90</v>
      </c>
      <c r="F9121" t="s">
        <v>99</v>
      </c>
      <c r="G9121" t="s">
        <v>8</v>
      </c>
      <c r="H9121" t="s">
        <v>47</v>
      </c>
      <c r="I9121" s="2">
        <v>1</v>
      </c>
      <c r="J9121" t="s">
        <v>11</v>
      </c>
      <c r="K9121" s="21">
        <f>INDEX(LISTAS!$H:$Q,MATCH(BASE!H9121,LISTAS!$G:$G,0),MATCH(BASE!J9121,LISTAS!$H$3:$Q$3,0))*Tabela3[[#This Row],[QUANTIDADE]]</f>
        <v>16</v>
      </c>
      <c r="L9121" s="2" t="str">
        <f>TEXT(Tabela3[[#This Row],[DATA]],"MM")</f>
        <v>06</v>
      </c>
      <c r="M9121" s="2">
        <f>WEEKNUM(Tabela3[[#This Row],[DATA]])</f>
        <v>25</v>
      </c>
      <c r="N9121" s="18">
        <f>YEAR(Tabela3[[#This Row],[DATA]])</f>
        <v>2023</v>
      </c>
    </row>
    <row r="9122" spans="2:14">
      <c r="B9122" s="1">
        <v>45100</v>
      </c>
      <c r="C9122">
        <v>16153</v>
      </c>
      <c r="D9122">
        <f>COUNTIF(C$4:C9122,Tabela3[[#This Row],[COMANDA]])</f>
        <v>1</v>
      </c>
      <c r="E9122" t="s">
        <v>90</v>
      </c>
      <c r="G9122" t="s">
        <v>8</v>
      </c>
      <c r="H9122" t="s">
        <v>204</v>
      </c>
      <c r="I9122" s="2">
        <v>1</v>
      </c>
      <c r="J9122" t="s">
        <v>11</v>
      </c>
      <c r="K9122" s="21">
        <f>INDEX(LISTAS!$H:$Q,MATCH(BASE!H9122,LISTAS!$G:$G,0),MATCH(BASE!J9122,LISTAS!$H$3:$Q$3,0))*Tabela3[[#This Row],[QUANTIDADE]]</f>
        <v>18</v>
      </c>
      <c r="L9122" s="2" t="str">
        <f>TEXT(Tabela3[[#This Row],[DATA]],"MM")</f>
        <v>06</v>
      </c>
      <c r="M9122" s="2">
        <f>WEEKNUM(Tabela3[[#This Row],[DATA]])</f>
        <v>25</v>
      </c>
      <c r="N9122" s="18">
        <f>YEAR(Tabela3[[#This Row],[DATA]])</f>
        <v>2023</v>
      </c>
    </row>
    <row r="9123" spans="2:14">
      <c r="B9123" s="1">
        <v>45100</v>
      </c>
      <c r="C9123">
        <v>16153</v>
      </c>
      <c r="D9123">
        <f>COUNTIF(C$4:C9123,Tabela3[[#This Row],[COMANDA]])</f>
        <v>2</v>
      </c>
      <c r="E9123" t="s">
        <v>90</v>
      </c>
      <c r="G9123" t="s">
        <v>8</v>
      </c>
      <c r="H9123" t="s">
        <v>47</v>
      </c>
      <c r="I9123" s="2">
        <v>2</v>
      </c>
      <c r="J9123" t="s">
        <v>11</v>
      </c>
      <c r="K9123" s="21">
        <f>INDEX(LISTAS!$H:$Q,MATCH(BASE!H9123,LISTAS!$G:$G,0),MATCH(BASE!J9123,LISTAS!$H$3:$Q$3,0))*Tabela3[[#This Row],[QUANTIDADE]]</f>
        <v>32</v>
      </c>
      <c r="L9123" s="2" t="str">
        <f>TEXT(Tabela3[[#This Row],[DATA]],"MM")</f>
        <v>06</v>
      </c>
      <c r="M9123" s="2">
        <f>WEEKNUM(Tabela3[[#This Row],[DATA]])</f>
        <v>25</v>
      </c>
      <c r="N9123" s="18">
        <f>YEAR(Tabela3[[#This Row],[DATA]])</f>
        <v>2023</v>
      </c>
    </row>
    <row r="9124" spans="2:14">
      <c r="B9124" s="1">
        <v>45100</v>
      </c>
      <c r="C9124">
        <v>16153</v>
      </c>
      <c r="D9124">
        <f>COUNTIF(C$4:C9124,Tabela3[[#This Row],[COMANDA]])</f>
        <v>3</v>
      </c>
      <c r="E9124" t="s">
        <v>90</v>
      </c>
      <c r="G9124" t="s">
        <v>10</v>
      </c>
      <c r="H9124" t="s">
        <v>225</v>
      </c>
      <c r="I9124" s="2">
        <v>1</v>
      </c>
      <c r="J9124" t="s">
        <v>11</v>
      </c>
      <c r="K9124" s="21">
        <f>INDEX(LISTAS!$H:$Q,MATCH(BASE!H9124,LISTAS!$G:$G,0),MATCH(BASE!J9124,LISTAS!$H$3:$Q$3,0))*Tabela3[[#This Row],[QUANTIDADE]]</f>
        <v>12</v>
      </c>
      <c r="L9124" s="2" t="str">
        <f>TEXT(Tabela3[[#This Row],[DATA]],"MM")</f>
        <v>06</v>
      </c>
      <c r="M9124" s="2">
        <f>WEEKNUM(Tabela3[[#This Row],[DATA]])</f>
        <v>25</v>
      </c>
      <c r="N9124" s="18">
        <f>YEAR(Tabela3[[#This Row],[DATA]])</f>
        <v>2023</v>
      </c>
    </row>
    <row r="9125" spans="2:14">
      <c r="B9125" s="1">
        <v>45100</v>
      </c>
      <c r="C9125">
        <v>16154</v>
      </c>
      <c r="D9125">
        <f>COUNTIF(C$4:C9125,Tabela3[[#This Row],[COMANDA]])</f>
        <v>1</v>
      </c>
      <c r="E9125" t="s">
        <v>89</v>
      </c>
      <c r="F9125" t="s">
        <v>98</v>
      </c>
      <c r="G9125" t="s">
        <v>8</v>
      </c>
      <c r="H9125" t="s">
        <v>204</v>
      </c>
      <c r="I9125" s="2">
        <v>1</v>
      </c>
      <c r="J9125" t="s">
        <v>11</v>
      </c>
      <c r="K9125" s="21">
        <f>INDEX(LISTAS!$H:$Q,MATCH(BASE!H9125,LISTAS!$G:$G,0),MATCH(BASE!J9125,LISTAS!$H$3:$Q$3,0))*Tabela3[[#This Row],[QUANTIDADE]]</f>
        <v>18</v>
      </c>
      <c r="L9125" s="2" t="str">
        <f>TEXT(Tabela3[[#This Row],[DATA]],"MM")</f>
        <v>06</v>
      </c>
      <c r="M9125" s="2">
        <f>WEEKNUM(Tabela3[[#This Row],[DATA]])</f>
        <v>25</v>
      </c>
      <c r="N9125" s="18">
        <f>YEAR(Tabela3[[#This Row],[DATA]])</f>
        <v>2023</v>
      </c>
    </row>
    <row r="9126" spans="2:14">
      <c r="B9126" s="1">
        <v>45100</v>
      </c>
      <c r="C9126">
        <v>16154</v>
      </c>
      <c r="D9126">
        <f>COUNTIF(C$4:C9126,Tabela3[[#This Row],[COMANDA]])</f>
        <v>2</v>
      </c>
      <c r="E9126" t="s">
        <v>89</v>
      </c>
      <c r="F9126" t="s">
        <v>98</v>
      </c>
      <c r="G9126" t="s">
        <v>8</v>
      </c>
      <c r="H9126" t="s">
        <v>203</v>
      </c>
      <c r="I9126" s="2">
        <v>2</v>
      </c>
      <c r="J9126" t="s">
        <v>11</v>
      </c>
      <c r="K9126" s="21">
        <f>INDEX(LISTAS!$H:$Q,MATCH(BASE!H9126,LISTAS!$G:$G,0),MATCH(BASE!J9126,LISTAS!$H$3:$Q$3,0))*Tabela3[[#This Row],[QUANTIDADE]]</f>
        <v>40</v>
      </c>
      <c r="L9126" s="2" t="str">
        <f>TEXT(Tabela3[[#This Row],[DATA]],"MM")</f>
        <v>06</v>
      </c>
      <c r="M9126" s="2">
        <f>WEEKNUM(Tabela3[[#This Row],[DATA]])</f>
        <v>25</v>
      </c>
      <c r="N9126" s="18">
        <f>YEAR(Tabela3[[#This Row],[DATA]])</f>
        <v>2023</v>
      </c>
    </row>
    <row r="9127" spans="2:14">
      <c r="B9127" s="1">
        <v>45100</v>
      </c>
      <c r="C9127">
        <v>16155</v>
      </c>
      <c r="D9127">
        <f>COUNTIF(C$4:C9127,Tabela3[[#This Row],[COMANDA]])</f>
        <v>1</v>
      </c>
      <c r="E9127" t="s">
        <v>90</v>
      </c>
      <c r="F9127" t="s">
        <v>99</v>
      </c>
      <c r="G9127" t="s">
        <v>8</v>
      </c>
      <c r="H9127" t="s">
        <v>42</v>
      </c>
      <c r="I9127" s="2">
        <v>1</v>
      </c>
      <c r="J9127" t="s">
        <v>11</v>
      </c>
      <c r="K9127" s="21">
        <f>INDEX(LISTAS!$H:$Q,MATCH(BASE!H9127,LISTAS!$G:$G,0),MATCH(BASE!J9127,LISTAS!$H$3:$Q$3,0))*Tabela3[[#This Row],[QUANTIDADE]]</f>
        <v>16</v>
      </c>
      <c r="L9127" s="2" t="str">
        <f>TEXT(Tabela3[[#This Row],[DATA]],"MM")</f>
        <v>06</v>
      </c>
      <c r="M9127" s="2">
        <f>WEEKNUM(Tabela3[[#This Row],[DATA]])</f>
        <v>25</v>
      </c>
      <c r="N9127" s="18">
        <f>YEAR(Tabela3[[#This Row],[DATA]])</f>
        <v>2023</v>
      </c>
    </row>
    <row r="9128" spans="2:14">
      <c r="B9128" s="1">
        <v>45100</v>
      </c>
      <c r="C9128">
        <v>16155</v>
      </c>
      <c r="D9128">
        <f>COUNTIF(C$4:C9128,Tabela3[[#This Row],[COMANDA]])</f>
        <v>2</v>
      </c>
      <c r="E9128" t="s">
        <v>90</v>
      </c>
      <c r="F9128" t="s">
        <v>100</v>
      </c>
      <c r="G9128" t="s">
        <v>8</v>
      </c>
      <c r="H9128" t="s">
        <v>204</v>
      </c>
      <c r="I9128" s="2">
        <v>1</v>
      </c>
      <c r="J9128" t="s">
        <v>11</v>
      </c>
      <c r="K9128" s="21">
        <f>INDEX(LISTAS!$H:$Q,MATCH(BASE!H9128,LISTAS!$G:$G,0),MATCH(BASE!J9128,LISTAS!$H$3:$Q$3,0))*Tabela3[[#This Row],[QUANTIDADE]]</f>
        <v>18</v>
      </c>
      <c r="L9128" s="2" t="str">
        <f>TEXT(Tabela3[[#This Row],[DATA]],"MM")</f>
        <v>06</v>
      </c>
      <c r="M9128" s="2">
        <f>WEEKNUM(Tabela3[[#This Row],[DATA]])</f>
        <v>25</v>
      </c>
      <c r="N9128" s="18">
        <f>YEAR(Tabela3[[#This Row],[DATA]])</f>
        <v>2023</v>
      </c>
    </row>
    <row r="9129" spans="2:14">
      <c r="B9129" s="1">
        <v>45100</v>
      </c>
      <c r="C9129">
        <v>16156</v>
      </c>
      <c r="D9129">
        <f>COUNTIF(C$4:C9129,Tabela3[[#This Row],[COMANDA]])</f>
        <v>1</v>
      </c>
      <c r="E9129" t="s">
        <v>90</v>
      </c>
      <c r="F9129" t="s">
        <v>100</v>
      </c>
      <c r="G9129" t="s">
        <v>8</v>
      </c>
      <c r="H9129" t="s">
        <v>47</v>
      </c>
      <c r="I9129" s="2">
        <v>1</v>
      </c>
      <c r="J9129" t="s">
        <v>11</v>
      </c>
      <c r="K9129" s="21">
        <f>INDEX(LISTAS!$H:$Q,MATCH(BASE!H9129,LISTAS!$G:$G,0),MATCH(BASE!J9129,LISTAS!$H$3:$Q$3,0))*Tabela3[[#This Row],[QUANTIDADE]]</f>
        <v>16</v>
      </c>
      <c r="L9129" s="2" t="str">
        <f>TEXT(Tabela3[[#This Row],[DATA]],"MM")</f>
        <v>06</v>
      </c>
      <c r="M9129" s="2">
        <f>WEEKNUM(Tabela3[[#This Row],[DATA]])</f>
        <v>25</v>
      </c>
      <c r="N9129" s="18">
        <f>YEAR(Tabela3[[#This Row],[DATA]])</f>
        <v>2023</v>
      </c>
    </row>
    <row r="9130" spans="2:14">
      <c r="B9130" s="1">
        <v>45100</v>
      </c>
      <c r="C9130">
        <v>16157</v>
      </c>
      <c r="D9130">
        <f>COUNTIF(C$4:C9130,Tabela3[[#This Row],[COMANDA]])</f>
        <v>1</v>
      </c>
      <c r="E9130" t="s">
        <v>89</v>
      </c>
      <c r="F9130" t="s">
        <v>98</v>
      </c>
      <c r="G9130" t="s">
        <v>8</v>
      </c>
      <c r="H9130" t="s">
        <v>203</v>
      </c>
      <c r="I9130" s="2">
        <v>1</v>
      </c>
      <c r="J9130" t="s">
        <v>11</v>
      </c>
      <c r="K9130" s="21">
        <f>INDEX(LISTAS!$H:$Q,MATCH(BASE!H9130,LISTAS!$G:$G,0),MATCH(BASE!J9130,LISTAS!$H$3:$Q$3,0))*Tabela3[[#This Row],[QUANTIDADE]]</f>
        <v>20</v>
      </c>
      <c r="L9130" s="2" t="str">
        <f>TEXT(Tabela3[[#This Row],[DATA]],"MM")</f>
        <v>06</v>
      </c>
      <c r="M9130" s="2">
        <f>WEEKNUM(Tabela3[[#This Row],[DATA]])</f>
        <v>25</v>
      </c>
      <c r="N9130" s="18">
        <f>YEAR(Tabela3[[#This Row],[DATA]])</f>
        <v>2023</v>
      </c>
    </row>
    <row r="9131" spans="2:14">
      <c r="B9131" s="1">
        <v>45100</v>
      </c>
      <c r="C9131">
        <v>16157</v>
      </c>
      <c r="D9131">
        <f>COUNTIF(C$4:C9131,Tabela3[[#This Row],[COMANDA]])</f>
        <v>2</v>
      </c>
      <c r="E9131" t="s">
        <v>89</v>
      </c>
      <c r="F9131" t="s">
        <v>98</v>
      </c>
      <c r="G9131" t="s">
        <v>8</v>
      </c>
      <c r="H9131" t="s">
        <v>47</v>
      </c>
      <c r="I9131" s="2">
        <v>1</v>
      </c>
      <c r="J9131" t="s">
        <v>11</v>
      </c>
      <c r="K9131" s="21">
        <f>INDEX(LISTAS!$H:$Q,MATCH(BASE!H9131,LISTAS!$G:$G,0),MATCH(BASE!J9131,LISTAS!$H$3:$Q$3,0))*Tabela3[[#This Row],[QUANTIDADE]]</f>
        <v>16</v>
      </c>
      <c r="L9131" s="2" t="str">
        <f>TEXT(Tabela3[[#This Row],[DATA]],"MM")</f>
        <v>06</v>
      </c>
      <c r="M9131" s="2">
        <f>WEEKNUM(Tabela3[[#This Row],[DATA]])</f>
        <v>25</v>
      </c>
      <c r="N9131" s="18">
        <f>YEAR(Tabela3[[#This Row],[DATA]])</f>
        <v>2023</v>
      </c>
    </row>
    <row r="9132" spans="2:14">
      <c r="B9132" s="1">
        <v>45100</v>
      </c>
      <c r="C9132">
        <v>16157</v>
      </c>
      <c r="D9132">
        <f>COUNTIF(C$4:C9132,Tabela3[[#This Row],[COMANDA]])</f>
        <v>3</v>
      </c>
      <c r="E9132" t="s">
        <v>89</v>
      </c>
      <c r="F9132" t="s">
        <v>98</v>
      </c>
      <c r="G9132" t="s">
        <v>8</v>
      </c>
      <c r="H9132" t="s">
        <v>206</v>
      </c>
      <c r="I9132" s="2">
        <v>1</v>
      </c>
      <c r="J9132" t="s">
        <v>11</v>
      </c>
      <c r="K9132" s="21">
        <f>INDEX(LISTAS!$H:$Q,MATCH(BASE!H9132,LISTAS!$G:$G,0),MATCH(BASE!J9132,LISTAS!$H$3:$Q$3,0))*Tabela3[[#This Row],[QUANTIDADE]]</f>
        <v>18</v>
      </c>
      <c r="L9132" s="2" t="str">
        <f>TEXT(Tabela3[[#This Row],[DATA]],"MM")</f>
        <v>06</v>
      </c>
      <c r="M9132" s="2">
        <f>WEEKNUM(Tabela3[[#This Row],[DATA]])</f>
        <v>25</v>
      </c>
      <c r="N9132" s="18">
        <f>YEAR(Tabela3[[#This Row],[DATA]])</f>
        <v>2023</v>
      </c>
    </row>
    <row r="9133" spans="2:14">
      <c r="B9133" s="1">
        <v>45100</v>
      </c>
      <c r="C9133">
        <v>16158</v>
      </c>
      <c r="D9133">
        <f>COUNTIF(C$4:C9133,Tabela3[[#This Row],[COMANDA]])</f>
        <v>1</v>
      </c>
      <c r="E9133" t="s">
        <v>90</v>
      </c>
      <c r="F9133" t="s">
        <v>99</v>
      </c>
      <c r="G9133" t="s">
        <v>8</v>
      </c>
      <c r="H9133" t="s">
        <v>47</v>
      </c>
      <c r="I9133" s="2">
        <v>1</v>
      </c>
      <c r="J9133" t="s">
        <v>11</v>
      </c>
      <c r="K9133" s="21">
        <f>INDEX(LISTAS!$H:$Q,MATCH(BASE!H9133,LISTAS!$G:$G,0),MATCH(BASE!J9133,LISTAS!$H$3:$Q$3,0))*Tabela3[[#This Row],[QUANTIDADE]]</f>
        <v>16</v>
      </c>
      <c r="L9133" s="2" t="str">
        <f>TEXT(Tabela3[[#This Row],[DATA]],"MM")</f>
        <v>06</v>
      </c>
      <c r="M9133" s="2">
        <f>WEEKNUM(Tabela3[[#This Row],[DATA]])</f>
        <v>25</v>
      </c>
      <c r="N9133" s="18">
        <f>YEAR(Tabela3[[#This Row],[DATA]])</f>
        <v>2023</v>
      </c>
    </row>
    <row r="9134" spans="2:14">
      <c r="B9134" s="1">
        <v>45100</v>
      </c>
      <c r="C9134">
        <v>16159</v>
      </c>
      <c r="D9134">
        <f>COUNTIF(C$4:C9134,Tabela3[[#This Row],[COMANDA]])</f>
        <v>1</v>
      </c>
      <c r="E9134" t="s">
        <v>90</v>
      </c>
      <c r="G9134" t="s">
        <v>8</v>
      </c>
      <c r="H9134" t="s">
        <v>47</v>
      </c>
      <c r="I9134" s="2">
        <v>1</v>
      </c>
      <c r="J9134" t="s">
        <v>11</v>
      </c>
      <c r="K9134" s="21">
        <f>INDEX(LISTAS!$H:$Q,MATCH(BASE!H9134,LISTAS!$G:$G,0),MATCH(BASE!J9134,LISTAS!$H$3:$Q$3,0))*Tabela3[[#This Row],[QUANTIDADE]]</f>
        <v>16</v>
      </c>
      <c r="L9134" s="2" t="str">
        <f>TEXT(Tabela3[[#This Row],[DATA]],"MM")</f>
        <v>06</v>
      </c>
      <c r="M9134" s="2">
        <f>WEEKNUM(Tabela3[[#This Row],[DATA]])</f>
        <v>25</v>
      </c>
      <c r="N9134" s="18">
        <f>YEAR(Tabela3[[#This Row],[DATA]])</f>
        <v>2023</v>
      </c>
    </row>
    <row r="9135" spans="2:14">
      <c r="B9135" s="1">
        <v>45100</v>
      </c>
      <c r="C9135">
        <v>16159</v>
      </c>
      <c r="D9135">
        <f>COUNTIF(C$4:C9135,Tabela3[[#This Row],[COMANDA]])</f>
        <v>2</v>
      </c>
      <c r="E9135" t="s">
        <v>90</v>
      </c>
      <c r="G9135" t="s">
        <v>9</v>
      </c>
      <c r="H9135" t="s">
        <v>127</v>
      </c>
      <c r="I9135" s="2">
        <v>1</v>
      </c>
      <c r="J9135" t="s">
        <v>11</v>
      </c>
      <c r="K9135" s="21">
        <f>INDEX(LISTAS!$H:$Q,MATCH(BASE!H9135,LISTAS!$G:$G,0),MATCH(BASE!J9135,LISTAS!$H$3:$Q$3,0))*Tabela3[[#This Row],[QUANTIDADE]]</f>
        <v>4.5</v>
      </c>
      <c r="L9135" s="2" t="str">
        <f>TEXT(Tabela3[[#This Row],[DATA]],"MM")</f>
        <v>06</v>
      </c>
      <c r="M9135" s="2">
        <f>WEEKNUM(Tabela3[[#This Row],[DATA]])</f>
        <v>25</v>
      </c>
      <c r="N9135" s="18">
        <f>YEAR(Tabela3[[#This Row],[DATA]])</f>
        <v>2023</v>
      </c>
    </row>
    <row r="9136" spans="2:14">
      <c r="B9136" s="1">
        <v>45100</v>
      </c>
      <c r="C9136">
        <v>16161</v>
      </c>
      <c r="D9136">
        <f>COUNTIF(C$4:C9136,Tabela3[[#This Row],[COMANDA]])</f>
        <v>1</v>
      </c>
      <c r="E9136" t="s">
        <v>89</v>
      </c>
      <c r="F9136" t="s">
        <v>99</v>
      </c>
      <c r="G9136" t="s">
        <v>8</v>
      </c>
      <c r="H9136" t="s">
        <v>40</v>
      </c>
      <c r="I9136" s="2">
        <v>1</v>
      </c>
      <c r="J9136" t="s">
        <v>11</v>
      </c>
      <c r="K9136" s="21">
        <f>INDEX(LISTAS!$H:$Q,MATCH(BASE!H9136,LISTAS!$G:$G,0),MATCH(BASE!J9136,LISTAS!$H$3:$Q$3,0))*Tabela3[[#This Row],[QUANTIDADE]]</f>
        <v>14</v>
      </c>
      <c r="L9136" s="2" t="str">
        <f>TEXT(Tabela3[[#This Row],[DATA]],"MM")</f>
        <v>06</v>
      </c>
      <c r="M9136" s="2">
        <f>WEEKNUM(Tabela3[[#This Row],[DATA]])</f>
        <v>25</v>
      </c>
      <c r="N9136" s="18">
        <f>YEAR(Tabela3[[#This Row],[DATA]])</f>
        <v>2023</v>
      </c>
    </row>
    <row r="9137" spans="2:14">
      <c r="B9137" s="1">
        <v>45100</v>
      </c>
      <c r="C9137">
        <v>16161</v>
      </c>
      <c r="D9137">
        <f>COUNTIF(C$4:C9137,Tabela3[[#This Row],[COMANDA]])</f>
        <v>2</v>
      </c>
      <c r="E9137" t="s">
        <v>89</v>
      </c>
      <c r="F9137" t="s">
        <v>99</v>
      </c>
      <c r="G9137" t="s">
        <v>8</v>
      </c>
      <c r="H9137" t="s">
        <v>47</v>
      </c>
      <c r="I9137" s="2">
        <v>2</v>
      </c>
      <c r="J9137" t="s">
        <v>11</v>
      </c>
      <c r="K9137" s="21">
        <f>INDEX(LISTAS!$H:$Q,MATCH(BASE!H9137,LISTAS!$G:$G,0),MATCH(BASE!J9137,LISTAS!$H$3:$Q$3,0))*Tabela3[[#This Row],[QUANTIDADE]]</f>
        <v>32</v>
      </c>
      <c r="L9137" s="2" t="str">
        <f>TEXT(Tabela3[[#This Row],[DATA]],"MM")</f>
        <v>06</v>
      </c>
      <c r="M9137" s="2">
        <f>WEEKNUM(Tabela3[[#This Row],[DATA]])</f>
        <v>25</v>
      </c>
      <c r="N9137" s="18">
        <f>YEAR(Tabela3[[#This Row],[DATA]])</f>
        <v>2023</v>
      </c>
    </row>
    <row r="9138" spans="2:14">
      <c r="B9138" s="1">
        <v>45100</v>
      </c>
      <c r="C9138">
        <v>16161</v>
      </c>
      <c r="D9138">
        <f>COUNTIF(C$4:C9138,Tabela3[[#This Row],[COMANDA]])</f>
        <v>3</v>
      </c>
      <c r="E9138" t="s">
        <v>89</v>
      </c>
      <c r="F9138" t="s">
        <v>99</v>
      </c>
      <c r="G9138" t="s">
        <v>9</v>
      </c>
      <c r="H9138" t="s">
        <v>219</v>
      </c>
      <c r="I9138" s="2">
        <v>1</v>
      </c>
      <c r="J9138" t="s">
        <v>11</v>
      </c>
      <c r="K9138" s="21">
        <f>INDEX(LISTAS!$H:$Q,MATCH(BASE!H9138,LISTAS!$G:$G,0),MATCH(BASE!J9138,LISTAS!$H$3:$Q$3,0))*Tabela3[[#This Row],[QUANTIDADE]]</f>
        <v>5</v>
      </c>
      <c r="L9138" s="2" t="str">
        <f>TEXT(Tabela3[[#This Row],[DATA]],"MM")</f>
        <v>06</v>
      </c>
      <c r="M9138" s="2">
        <f>WEEKNUM(Tabela3[[#This Row],[DATA]])</f>
        <v>25</v>
      </c>
      <c r="N9138" s="18">
        <f>YEAR(Tabela3[[#This Row],[DATA]])</f>
        <v>2023</v>
      </c>
    </row>
    <row r="9139" spans="2:14">
      <c r="B9139" s="1">
        <v>45100</v>
      </c>
      <c r="C9139">
        <v>16163</v>
      </c>
      <c r="D9139">
        <f>COUNTIF(C$4:C9139,Tabela3[[#This Row],[COMANDA]])</f>
        <v>1</v>
      </c>
      <c r="E9139" t="s">
        <v>90</v>
      </c>
      <c r="F9139" t="s">
        <v>98</v>
      </c>
      <c r="G9139" t="s">
        <v>8</v>
      </c>
      <c r="H9139" t="s">
        <v>204</v>
      </c>
      <c r="I9139" s="2">
        <v>1</v>
      </c>
      <c r="J9139" t="s">
        <v>11</v>
      </c>
      <c r="K9139" s="21">
        <f>INDEX(LISTAS!$H:$Q,MATCH(BASE!H9139,LISTAS!$G:$G,0),MATCH(BASE!J9139,LISTAS!$H$3:$Q$3,0))*Tabela3[[#This Row],[QUANTIDADE]]</f>
        <v>18</v>
      </c>
      <c r="L9139" s="2" t="str">
        <f>TEXT(Tabela3[[#This Row],[DATA]],"MM")</f>
        <v>06</v>
      </c>
      <c r="M9139" s="2">
        <f>WEEKNUM(Tabela3[[#This Row],[DATA]])</f>
        <v>25</v>
      </c>
      <c r="N9139" s="18">
        <f>YEAR(Tabela3[[#This Row],[DATA]])</f>
        <v>2023</v>
      </c>
    </row>
    <row r="9140" spans="2:14">
      <c r="B9140" s="1">
        <v>45100</v>
      </c>
      <c r="C9140">
        <v>16162</v>
      </c>
      <c r="D9140">
        <f>COUNTIF(C$4:C9140,Tabela3[[#This Row],[COMANDA]])</f>
        <v>1</v>
      </c>
      <c r="E9140" t="s">
        <v>90</v>
      </c>
      <c r="F9140" t="s">
        <v>100</v>
      </c>
      <c r="G9140" t="s">
        <v>8</v>
      </c>
      <c r="H9140" t="s">
        <v>211</v>
      </c>
      <c r="I9140" s="2">
        <v>1</v>
      </c>
      <c r="J9140" t="s">
        <v>11</v>
      </c>
      <c r="K9140" s="21">
        <f>INDEX(LISTAS!$H:$Q,MATCH(BASE!H9140,LISTAS!$G:$G,0),MATCH(BASE!J9140,LISTAS!$H$3:$Q$3,0))*Tabela3[[#This Row],[QUANTIDADE]]</f>
        <v>20</v>
      </c>
      <c r="L9140" s="2" t="str">
        <f>TEXT(Tabela3[[#This Row],[DATA]],"MM")</f>
        <v>06</v>
      </c>
      <c r="M9140" s="2">
        <f>WEEKNUM(Tabela3[[#This Row],[DATA]])</f>
        <v>25</v>
      </c>
      <c r="N9140" s="18">
        <f>YEAR(Tabela3[[#This Row],[DATA]])</f>
        <v>2023</v>
      </c>
    </row>
    <row r="9141" spans="2:14">
      <c r="B9141" s="1">
        <v>45100</v>
      </c>
      <c r="C9141">
        <v>16162</v>
      </c>
      <c r="D9141">
        <f>COUNTIF(C$4:C9141,Tabela3[[#This Row],[COMANDA]])</f>
        <v>2</v>
      </c>
      <c r="E9141" t="s">
        <v>90</v>
      </c>
      <c r="F9141" t="s">
        <v>100</v>
      </c>
      <c r="G9141" t="s">
        <v>9</v>
      </c>
      <c r="H9141" t="s">
        <v>136</v>
      </c>
      <c r="I9141" s="2">
        <v>1</v>
      </c>
      <c r="J9141" t="s">
        <v>11</v>
      </c>
      <c r="K9141" s="21">
        <f>INDEX(LISTAS!$H:$Q,MATCH(BASE!H9141,LISTAS!$G:$G,0),MATCH(BASE!J9141,LISTAS!$H$3:$Q$3,0))*Tabela3[[#This Row],[QUANTIDADE]]</f>
        <v>4</v>
      </c>
      <c r="L9141" s="2" t="str">
        <f>TEXT(Tabela3[[#This Row],[DATA]],"MM")</f>
        <v>06</v>
      </c>
      <c r="M9141" s="2">
        <f>WEEKNUM(Tabela3[[#This Row],[DATA]])</f>
        <v>25</v>
      </c>
      <c r="N9141" s="18">
        <f>YEAR(Tabela3[[#This Row],[DATA]])</f>
        <v>2023</v>
      </c>
    </row>
    <row r="9142" spans="2:14">
      <c r="B9142" s="1">
        <v>45100</v>
      </c>
      <c r="C9142">
        <v>16164</v>
      </c>
      <c r="D9142">
        <f>COUNTIF(C$4:C9142,Tabela3[[#This Row],[COMANDA]])</f>
        <v>1</v>
      </c>
      <c r="E9142" t="s">
        <v>90</v>
      </c>
      <c r="F9142" t="s">
        <v>98</v>
      </c>
      <c r="G9142" t="s">
        <v>8</v>
      </c>
      <c r="H9142" t="s">
        <v>41</v>
      </c>
      <c r="I9142" s="2">
        <v>1</v>
      </c>
      <c r="J9142" t="s">
        <v>11</v>
      </c>
      <c r="K9142" s="21">
        <f>INDEX(LISTAS!$H:$Q,MATCH(BASE!H9142,LISTAS!$G:$G,0),MATCH(BASE!J9142,LISTAS!$H$3:$Q$3,0))*Tabela3[[#This Row],[QUANTIDADE]]</f>
        <v>14</v>
      </c>
      <c r="L9142" s="2" t="str">
        <f>TEXT(Tabela3[[#This Row],[DATA]],"MM")</f>
        <v>06</v>
      </c>
      <c r="M9142" s="2">
        <f>WEEKNUM(Tabela3[[#This Row],[DATA]])</f>
        <v>25</v>
      </c>
      <c r="N9142" s="18">
        <f>YEAR(Tabela3[[#This Row],[DATA]])</f>
        <v>2023</v>
      </c>
    </row>
    <row r="9143" spans="2:14">
      <c r="B9143" s="1">
        <v>45100</v>
      </c>
      <c r="C9143">
        <v>16164</v>
      </c>
      <c r="D9143">
        <f>COUNTIF(C$4:C9143,Tabela3[[#This Row],[COMANDA]])</f>
        <v>2</v>
      </c>
      <c r="E9143" t="s">
        <v>90</v>
      </c>
      <c r="F9143" t="s">
        <v>98</v>
      </c>
      <c r="G9143" t="s">
        <v>8</v>
      </c>
      <c r="H9143" t="s">
        <v>202</v>
      </c>
      <c r="I9143" s="2">
        <v>1</v>
      </c>
      <c r="J9143" t="s">
        <v>11</v>
      </c>
      <c r="K9143" s="21">
        <f>INDEX(LISTAS!$H:$Q,MATCH(BASE!H9143,LISTAS!$G:$G,0),MATCH(BASE!J9143,LISTAS!$H$3:$Q$3,0))*Tabela3[[#This Row],[QUANTIDADE]]</f>
        <v>20</v>
      </c>
      <c r="L9143" s="2" t="str">
        <f>TEXT(Tabela3[[#This Row],[DATA]],"MM")</f>
        <v>06</v>
      </c>
      <c r="M9143" s="2">
        <f>WEEKNUM(Tabela3[[#This Row],[DATA]])</f>
        <v>25</v>
      </c>
      <c r="N9143" s="18">
        <f>YEAR(Tabela3[[#This Row],[DATA]])</f>
        <v>2023</v>
      </c>
    </row>
    <row r="9144" spans="2:14">
      <c r="B9144" s="1">
        <v>45100</v>
      </c>
      <c r="C9144">
        <v>16164</v>
      </c>
      <c r="D9144">
        <f>COUNTIF(C$4:C9144,Tabela3[[#This Row],[COMANDA]])</f>
        <v>3</v>
      </c>
      <c r="E9144" t="s">
        <v>90</v>
      </c>
      <c r="F9144" t="s">
        <v>98</v>
      </c>
      <c r="G9144" t="s">
        <v>61</v>
      </c>
      <c r="H9144" t="s">
        <v>199</v>
      </c>
      <c r="I9144" s="2">
        <v>1</v>
      </c>
      <c r="J9144" t="s">
        <v>11</v>
      </c>
      <c r="K9144" s="21">
        <f>INDEX(LISTAS!$H:$Q,MATCH(BASE!H9144,LISTAS!$G:$G,0),MATCH(BASE!J9144,LISTAS!$H$3:$Q$3,0))*Tabela3[[#This Row],[QUANTIDADE]]</f>
        <v>1</v>
      </c>
      <c r="L9144" s="2" t="str">
        <f>TEXT(Tabela3[[#This Row],[DATA]],"MM")</f>
        <v>06</v>
      </c>
      <c r="M9144" s="2">
        <f>WEEKNUM(Tabela3[[#This Row],[DATA]])</f>
        <v>25</v>
      </c>
      <c r="N9144" s="18">
        <f>YEAR(Tabela3[[#This Row],[DATA]])</f>
        <v>2023</v>
      </c>
    </row>
    <row r="9145" spans="2:14">
      <c r="B9145" s="1">
        <v>45100</v>
      </c>
      <c r="C9145">
        <v>16164</v>
      </c>
      <c r="D9145">
        <f>COUNTIF(C$4:C9145,Tabela3[[#This Row],[COMANDA]])</f>
        <v>4</v>
      </c>
      <c r="E9145" t="s">
        <v>90</v>
      </c>
      <c r="F9145" t="s">
        <v>98</v>
      </c>
      <c r="G9145" t="s">
        <v>9</v>
      </c>
      <c r="H9145" t="s">
        <v>135</v>
      </c>
      <c r="I9145" s="2">
        <v>1</v>
      </c>
      <c r="J9145" t="s">
        <v>11</v>
      </c>
      <c r="K9145" s="21">
        <f>INDEX(LISTAS!$H:$Q,MATCH(BASE!H9145,LISTAS!$G:$G,0),MATCH(BASE!J9145,LISTAS!$H$3:$Q$3,0))*Tabela3[[#This Row],[QUANTIDADE]]</f>
        <v>4</v>
      </c>
      <c r="L9145" s="2" t="str">
        <f>TEXT(Tabela3[[#This Row],[DATA]],"MM")</f>
        <v>06</v>
      </c>
      <c r="M9145" s="2">
        <f>WEEKNUM(Tabela3[[#This Row],[DATA]])</f>
        <v>25</v>
      </c>
      <c r="N9145" s="18">
        <f>YEAR(Tabela3[[#This Row],[DATA]])</f>
        <v>2023</v>
      </c>
    </row>
    <row r="9146" spans="2:14">
      <c r="B9146" s="1">
        <v>45100</v>
      </c>
      <c r="C9146">
        <v>16165</v>
      </c>
      <c r="D9146">
        <f>COUNTIF(C$4:C9146,Tabela3[[#This Row],[COMANDA]])</f>
        <v>1</v>
      </c>
      <c r="E9146" t="s">
        <v>90</v>
      </c>
      <c r="F9146" t="s">
        <v>99</v>
      </c>
      <c r="G9146" t="s">
        <v>8</v>
      </c>
      <c r="H9146" t="s">
        <v>204</v>
      </c>
      <c r="I9146" s="2">
        <v>1</v>
      </c>
      <c r="J9146" t="s">
        <v>11</v>
      </c>
      <c r="K9146" s="21">
        <f>INDEX(LISTAS!$H:$Q,MATCH(BASE!H9146,LISTAS!$G:$G,0),MATCH(BASE!J9146,LISTAS!$H$3:$Q$3,0))*Tabela3[[#This Row],[QUANTIDADE]]</f>
        <v>18</v>
      </c>
      <c r="L9146" s="2" t="str">
        <f>TEXT(Tabela3[[#This Row],[DATA]],"MM")</f>
        <v>06</v>
      </c>
      <c r="M9146" s="2">
        <f>WEEKNUM(Tabela3[[#This Row],[DATA]])</f>
        <v>25</v>
      </c>
      <c r="N9146" s="18">
        <f>YEAR(Tabela3[[#This Row],[DATA]])</f>
        <v>2023</v>
      </c>
    </row>
    <row r="9147" spans="2:14">
      <c r="B9147" s="1">
        <v>45100</v>
      </c>
      <c r="C9147">
        <v>16165</v>
      </c>
      <c r="D9147">
        <f>COUNTIF(C$4:C9147,Tabela3[[#This Row],[COMANDA]])</f>
        <v>2</v>
      </c>
      <c r="E9147" t="s">
        <v>90</v>
      </c>
      <c r="F9147" t="s">
        <v>375</v>
      </c>
      <c r="G9147" t="s">
        <v>8</v>
      </c>
      <c r="H9147" t="s">
        <v>204</v>
      </c>
      <c r="I9147" s="2">
        <v>1</v>
      </c>
      <c r="J9147" t="s">
        <v>11</v>
      </c>
      <c r="K9147" s="21">
        <f>INDEX(LISTAS!$H:$Q,MATCH(BASE!H9147,LISTAS!$G:$G,0),MATCH(BASE!J9147,LISTAS!$H$3:$Q$3,0))*Tabela3[[#This Row],[QUANTIDADE]]</f>
        <v>18</v>
      </c>
      <c r="L9147" s="2" t="str">
        <f>TEXT(Tabela3[[#This Row],[DATA]],"MM")</f>
        <v>06</v>
      </c>
      <c r="M9147" s="2">
        <f>WEEKNUM(Tabela3[[#This Row],[DATA]])</f>
        <v>25</v>
      </c>
      <c r="N9147" s="18">
        <f>YEAR(Tabela3[[#This Row],[DATA]])</f>
        <v>2023</v>
      </c>
    </row>
    <row r="9148" spans="2:14">
      <c r="B9148" s="1">
        <v>45100</v>
      </c>
      <c r="C9148">
        <v>16165</v>
      </c>
      <c r="D9148">
        <f>COUNTIF(C$4:C9148,Tabela3[[#This Row],[COMANDA]])</f>
        <v>3</v>
      </c>
      <c r="E9148" t="s">
        <v>90</v>
      </c>
      <c r="F9148" t="s">
        <v>99</v>
      </c>
      <c r="G9148" t="s">
        <v>10</v>
      </c>
      <c r="H9148" t="s">
        <v>118</v>
      </c>
      <c r="I9148" s="2">
        <v>4</v>
      </c>
      <c r="J9148" t="s">
        <v>11</v>
      </c>
      <c r="K9148" s="21">
        <f>INDEX(LISTAS!$H:$Q,MATCH(BASE!H9148,LISTAS!$G:$G,0),MATCH(BASE!J9148,LISTAS!$H$3:$Q$3,0))*Tabela3[[#This Row],[QUANTIDADE]]</f>
        <v>6</v>
      </c>
      <c r="L9148" s="2" t="str">
        <f>TEXT(Tabela3[[#This Row],[DATA]],"MM")</f>
        <v>06</v>
      </c>
      <c r="M9148" s="2">
        <f>WEEKNUM(Tabela3[[#This Row],[DATA]])</f>
        <v>25</v>
      </c>
      <c r="N9148" s="18">
        <f>YEAR(Tabela3[[#This Row],[DATA]])</f>
        <v>2023</v>
      </c>
    </row>
    <row r="9149" spans="2:14">
      <c r="B9149" s="1">
        <v>45100</v>
      </c>
      <c r="C9149">
        <v>16166</v>
      </c>
      <c r="D9149">
        <f>COUNTIF(C$4:C9149,Tabela3[[#This Row],[COMANDA]])</f>
        <v>1</v>
      </c>
      <c r="E9149" t="s">
        <v>89</v>
      </c>
      <c r="F9149" t="s">
        <v>98</v>
      </c>
      <c r="G9149" t="s">
        <v>8</v>
      </c>
      <c r="H9149" t="s">
        <v>47</v>
      </c>
      <c r="I9149" s="2">
        <v>1</v>
      </c>
      <c r="J9149" t="s">
        <v>11</v>
      </c>
      <c r="K9149" s="21">
        <f>INDEX(LISTAS!$H:$Q,MATCH(BASE!H9149,LISTAS!$G:$G,0),MATCH(BASE!J9149,LISTAS!$H$3:$Q$3,0))*Tabela3[[#This Row],[QUANTIDADE]]</f>
        <v>16</v>
      </c>
      <c r="L9149" s="2" t="str">
        <f>TEXT(Tabela3[[#This Row],[DATA]],"MM")</f>
        <v>06</v>
      </c>
      <c r="M9149" s="2">
        <f>WEEKNUM(Tabela3[[#This Row],[DATA]])</f>
        <v>25</v>
      </c>
      <c r="N9149" s="18">
        <f>YEAR(Tabela3[[#This Row],[DATA]])</f>
        <v>2023</v>
      </c>
    </row>
    <row r="9150" spans="2:14">
      <c r="B9150" s="1">
        <v>45100</v>
      </c>
      <c r="C9150">
        <v>16167</v>
      </c>
      <c r="D9150">
        <f>COUNTIF(C$4:C9150,Tabela3[[#This Row],[COMANDA]])</f>
        <v>1</v>
      </c>
      <c r="E9150" t="s">
        <v>1</v>
      </c>
      <c r="G9150" t="s">
        <v>8</v>
      </c>
      <c r="H9150" t="s">
        <v>204</v>
      </c>
      <c r="I9150" s="2">
        <v>1</v>
      </c>
      <c r="J9150" t="s">
        <v>11</v>
      </c>
      <c r="K9150" s="21">
        <f>INDEX(LISTAS!$H:$Q,MATCH(BASE!H9150,LISTAS!$G:$G,0),MATCH(BASE!J9150,LISTAS!$H$3:$Q$3,0))*Tabela3[[#This Row],[QUANTIDADE]]</f>
        <v>18</v>
      </c>
      <c r="L9150" s="2" t="str">
        <f>TEXT(Tabela3[[#This Row],[DATA]],"MM")</f>
        <v>06</v>
      </c>
      <c r="M9150" s="2">
        <f>WEEKNUM(Tabela3[[#This Row],[DATA]])</f>
        <v>25</v>
      </c>
      <c r="N9150" s="18">
        <f>YEAR(Tabela3[[#This Row],[DATA]])</f>
        <v>2023</v>
      </c>
    </row>
    <row r="9151" spans="2:14">
      <c r="B9151" s="1">
        <v>45100</v>
      </c>
      <c r="C9151">
        <v>16168</v>
      </c>
      <c r="D9151">
        <f>COUNTIF(C$4:C9151,Tabela3[[#This Row],[COMANDA]])</f>
        <v>1</v>
      </c>
      <c r="E9151" t="s">
        <v>90</v>
      </c>
      <c r="G9151" t="s">
        <v>8</v>
      </c>
      <c r="H9151" t="s">
        <v>47</v>
      </c>
      <c r="I9151" s="2">
        <v>1</v>
      </c>
      <c r="J9151" t="s">
        <v>11</v>
      </c>
      <c r="K9151" s="21">
        <f>INDEX(LISTAS!$H:$Q,MATCH(BASE!H9151,LISTAS!$G:$G,0),MATCH(BASE!J9151,LISTAS!$H$3:$Q$3,0))*Tabela3[[#This Row],[QUANTIDADE]]</f>
        <v>16</v>
      </c>
      <c r="L9151" s="2" t="str">
        <f>TEXT(Tabela3[[#This Row],[DATA]],"MM")</f>
        <v>06</v>
      </c>
      <c r="M9151" s="2">
        <f>WEEKNUM(Tabela3[[#This Row],[DATA]])</f>
        <v>25</v>
      </c>
      <c r="N9151" s="18">
        <f>YEAR(Tabela3[[#This Row],[DATA]])</f>
        <v>2023</v>
      </c>
    </row>
    <row r="9152" spans="2:14">
      <c r="B9152" s="1">
        <v>45100</v>
      </c>
      <c r="C9152">
        <v>16168</v>
      </c>
      <c r="D9152">
        <f>COUNTIF(C$4:C9152,Tabela3[[#This Row],[COMANDA]])</f>
        <v>2</v>
      </c>
      <c r="E9152" t="s">
        <v>90</v>
      </c>
      <c r="G9152" t="s">
        <v>9</v>
      </c>
      <c r="H9152" t="s">
        <v>136</v>
      </c>
      <c r="I9152" s="2">
        <v>1</v>
      </c>
      <c r="J9152" t="s">
        <v>11</v>
      </c>
      <c r="K9152" s="21">
        <f>INDEX(LISTAS!$H:$Q,MATCH(BASE!H9152,LISTAS!$G:$G,0),MATCH(BASE!J9152,LISTAS!$H$3:$Q$3,0))*Tabela3[[#This Row],[QUANTIDADE]]</f>
        <v>4</v>
      </c>
      <c r="L9152" s="2" t="str">
        <f>TEXT(Tabela3[[#This Row],[DATA]],"MM")</f>
        <v>06</v>
      </c>
      <c r="M9152" s="2">
        <f>WEEKNUM(Tabela3[[#This Row],[DATA]])</f>
        <v>25</v>
      </c>
      <c r="N9152" s="18">
        <f>YEAR(Tabela3[[#This Row],[DATA]])</f>
        <v>2023</v>
      </c>
    </row>
    <row r="9153" spans="2:14">
      <c r="B9153" s="1">
        <v>45100</v>
      </c>
      <c r="C9153">
        <v>16169</v>
      </c>
      <c r="D9153">
        <f>COUNTIF(C$4:C9153,Tabela3[[#This Row],[COMANDA]])</f>
        <v>1</v>
      </c>
      <c r="E9153" t="s">
        <v>90</v>
      </c>
      <c r="F9153" t="s">
        <v>98</v>
      </c>
      <c r="G9153" t="s">
        <v>8</v>
      </c>
      <c r="H9153" t="s">
        <v>47</v>
      </c>
      <c r="I9153" s="2">
        <v>2</v>
      </c>
      <c r="J9153" t="s">
        <v>11</v>
      </c>
      <c r="K9153" s="21">
        <f>INDEX(LISTAS!$H:$Q,MATCH(BASE!H9153,LISTAS!$G:$G,0),MATCH(BASE!J9153,LISTAS!$H$3:$Q$3,0))*Tabela3[[#This Row],[QUANTIDADE]]</f>
        <v>32</v>
      </c>
      <c r="L9153" s="2" t="str">
        <f>TEXT(Tabela3[[#This Row],[DATA]],"MM")</f>
        <v>06</v>
      </c>
      <c r="M9153" s="2">
        <f>WEEKNUM(Tabela3[[#This Row],[DATA]])</f>
        <v>25</v>
      </c>
      <c r="N9153" s="18">
        <f>YEAR(Tabela3[[#This Row],[DATA]])</f>
        <v>2023</v>
      </c>
    </row>
    <row r="9154" spans="2:14">
      <c r="B9154" s="1">
        <v>45100</v>
      </c>
      <c r="C9154">
        <v>16169</v>
      </c>
      <c r="D9154">
        <f>COUNTIF(C$4:C9154,Tabela3[[#This Row],[COMANDA]])</f>
        <v>2</v>
      </c>
      <c r="E9154" t="s">
        <v>90</v>
      </c>
      <c r="F9154" t="s">
        <v>98</v>
      </c>
      <c r="G9154" t="s">
        <v>9</v>
      </c>
      <c r="H9154" t="s">
        <v>154</v>
      </c>
      <c r="I9154" s="2">
        <v>1</v>
      </c>
      <c r="J9154" t="s">
        <v>11</v>
      </c>
      <c r="K9154" s="21">
        <f>INDEX(LISTAS!$H:$Q,MATCH(BASE!H9154,LISTAS!$G:$G,0),MATCH(BASE!J9154,LISTAS!$H$3:$Q$3,0))*Tabela3[[#This Row],[QUANTIDADE]]</f>
        <v>6</v>
      </c>
      <c r="L9154" s="2" t="str">
        <f>TEXT(Tabela3[[#This Row],[DATA]],"MM")</f>
        <v>06</v>
      </c>
      <c r="M9154" s="2">
        <f>WEEKNUM(Tabela3[[#This Row],[DATA]])</f>
        <v>25</v>
      </c>
      <c r="N9154" s="18">
        <f>YEAR(Tabela3[[#This Row],[DATA]])</f>
        <v>2023</v>
      </c>
    </row>
    <row r="9155" spans="2:14">
      <c r="B9155" s="1">
        <v>45100</v>
      </c>
      <c r="C9155">
        <v>16170</v>
      </c>
      <c r="D9155">
        <f>COUNTIF(C$4:C9155,Tabela3[[#This Row],[COMANDA]])</f>
        <v>1</v>
      </c>
      <c r="E9155" t="s">
        <v>90</v>
      </c>
      <c r="F9155" t="s">
        <v>99</v>
      </c>
      <c r="G9155" t="s">
        <v>8</v>
      </c>
      <c r="H9155" t="s">
        <v>42</v>
      </c>
      <c r="I9155" s="2">
        <v>1</v>
      </c>
      <c r="J9155" t="s">
        <v>11</v>
      </c>
      <c r="K9155" s="21">
        <f>INDEX(LISTAS!$H:$Q,MATCH(BASE!H9155,LISTAS!$G:$G,0),MATCH(BASE!J9155,LISTAS!$H$3:$Q$3,0))*Tabela3[[#This Row],[QUANTIDADE]]</f>
        <v>16</v>
      </c>
      <c r="L9155" s="2" t="str">
        <f>TEXT(Tabela3[[#This Row],[DATA]],"MM")</f>
        <v>06</v>
      </c>
      <c r="M9155" s="2">
        <f>WEEKNUM(Tabela3[[#This Row],[DATA]])</f>
        <v>25</v>
      </c>
      <c r="N9155" s="18">
        <f>YEAR(Tabela3[[#This Row],[DATA]])</f>
        <v>2023</v>
      </c>
    </row>
    <row r="9156" spans="2:14">
      <c r="B9156" s="1">
        <v>45100</v>
      </c>
      <c r="C9156">
        <v>16170</v>
      </c>
      <c r="D9156">
        <f>COUNTIF(C$4:C9156,Tabela3[[#This Row],[COMANDA]])</f>
        <v>2</v>
      </c>
      <c r="E9156" t="s">
        <v>90</v>
      </c>
      <c r="F9156" t="s">
        <v>99</v>
      </c>
      <c r="G9156" t="s">
        <v>9</v>
      </c>
      <c r="H9156" t="s">
        <v>208</v>
      </c>
      <c r="I9156" s="2">
        <v>1</v>
      </c>
      <c r="J9156" t="s">
        <v>11</v>
      </c>
      <c r="K9156" s="21">
        <f>INDEX(LISTAS!$H:$Q,MATCH(BASE!H9156,LISTAS!$G:$G,0),MATCH(BASE!J9156,LISTAS!$H$3:$Q$3,0))*Tabela3[[#This Row],[QUANTIDADE]]</f>
        <v>4</v>
      </c>
      <c r="L9156" s="2" t="str">
        <f>TEXT(Tabela3[[#This Row],[DATA]],"MM")</f>
        <v>06</v>
      </c>
      <c r="M9156" s="2">
        <f>WEEKNUM(Tabela3[[#This Row],[DATA]])</f>
        <v>25</v>
      </c>
      <c r="N9156" s="18">
        <f>YEAR(Tabela3[[#This Row],[DATA]])</f>
        <v>2023</v>
      </c>
    </row>
    <row r="9157" spans="2:14">
      <c r="B9157" s="1">
        <v>45100</v>
      </c>
      <c r="C9157">
        <v>16171</v>
      </c>
      <c r="D9157">
        <f>COUNTIF(C$4:C9157,Tabela3[[#This Row],[COMANDA]])</f>
        <v>1</v>
      </c>
      <c r="E9157" t="s">
        <v>90</v>
      </c>
      <c r="F9157" t="s">
        <v>375</v>
      </c>
      <c r="G9157" t="s">
        <v>8</v>
      </c>
      <c r="H9157" t="s">
        <v>211</v>
      </c>
      <c r="I9157" s="2">
        <v>1</v>
      </c>
      <c r="J9157" t="s">
        <v>11</v>
      </c>
      <c r="K9157" s="21">
        <f>INDEX(LISTAS!$H:$Q,MATCH(BASE!H9157,LISTAS!$G:$G,0),MATCH(BASE!J9157,LISTAS!$H$3:$Q$3,0))*Tabela3[[#This Row],[QUANTIDADE]]</f>
        <v>20</v>
      </c>
      <c r="L9157" s="2" t="str">
        <f>TEXT(Tabela3[[#This Row],[DATA]],"MM")</f>
        <v>06</v>
      </c>
      <c r="M9157" s="2">
        <f>WEEKNUM(Tabela3[[#This Row],[DATA]])</f>
        <v>25</v>
      </c>
      <c r="N9157" s="18">
        <f>YEAR(Tabela3[[#This Row],[DATA]])</f>
        <v>2023</v>
      </c>
    </row>
    <row r="9158" spans="2:14">
      <c r="B9158" s="1">
        <v>45100</v>
      </c>
      <c r="C9158">
        <v>16171</v>
      </c>
      <c r="D9158">
        <f>COUNTIF(C$4:C9158,Tabela3[[#This Row],[COMANDA]])</f>
        <v>2</v>
      </c>
      <c r="E9158" t="s">
        <v>90</v>
      </c>
      <c r="F9158" t="s">
        <v>375</v>
      </c>
      <c r="G9158" t="s">
        <v>9</v>
      </c>
      <c r="H9158" t="s">
        <v>228</v>
      </c>
      <c r="I9158" s="2">
        <v>1</v>
      </c>
      <c r="J9158" t="s">
        <v>11</v>
      </c>
      <c r="K9158" s="21">
        <f>INDEX(LISTAS!$H:$Q,MATCH(BASE!H9158,LISTAS!$G:$G,0),MATCH(BASE!J9158,LISTAS!$H$3:$Q$3,0))*Tabela3[[#This Row],[QUANTIDADE]]</f>
        <v>6</v>
      </c>
      <c r="L9158" s="2" t="str">
        <f>TEXT(Tabela3[[#This Row],[DATA]],"MM")</f>
        <v>06</v>
      </c>
      <c r="M9158" s="2">
        <f>WEEKNUM(Tabela3[[#This Row],[DATA]])</f>
        <v>25</v>
      </c>
      <c r="N9158" s="18">
        <f>YEAR(Tabela3[[#This Row],[DATA]])</f>
        <v>2023</v>
      </c>
    </row>
    <row r="9159" spans="2:14">
      <c r="B9159" s="1">
        <v>45100</v>
      </c>
      <c r="C9159">
        <v>16172</v>
      </c>
      <c r="D9159">
        <f>COUNTIF(C$4:C9159,Tabela3[[#This Row],[COMANDA]])</f>
        <v>1</v>
      </c>
      <c r="E9159" t="s">
        <v>90</v>
      </c>
      <c r="F9159" t="s">
        <v>99</v>
      </c>
      <c r="G9159" t="s">
        <v>8</v>
      </c>
      <c r="H9159" t="s">
        <v>39</v>
      </c>
      <c r="I9159" s="2">
        <v>1</v>
      </c>
      <c r="J9159" t="s">
        <v>11</v>
      </c>
      <c r="K9159" s="21">
        <f>INDEX(LISTAS!$H:$Q,MATCH(BASE!H9159,LISTAS!$G:$G,0),MATCH(BASE!J9159,LISTAS!$H$3:$Q$3,0))*Tabela3[[#This Row],[QUANTIDADE]]</f>
        <v>12</v>
      </c>
      <c r="L9159" s="2" t="str">
        <f>TEXT(Tabela3[[#This Row],[DATA]],"MM")</f>
        <v>06</v>
      </c>
      <c r="M9159" s="2">
        <f>WEEKNUM(Tabela3[[#This Row],[DATA]])</f>
        <v>25</v>
      </c>
      <c r="N9159" s="18">
        <f>YEAR(Tabela3[[#This Row],[DATA]])</f>
        <v>2023</v>
      </c>
    </row>
    <row r="9160" spans="2:14">
      <c r="B9160" s="1">
        <v>45100</v>
      </c>
      <c r="C9160">
        <v>16173</v>
      </c>
      <c r="D9160">
        <f>COUNTIF(C$4:C9160,Tabela3[[#This Row],[COMANDA]])</f>
        <v>1</v>
      </c>
      <c r="E9160" t="s">
        <v>90</v>
      </c>
      <c r="F9160" t="s">
        <v>99</v>
      </c>
      <c r="G9160" t="s">
        <v>8</v>
      </c>
      <c r="H9160" t="s">
        <v>204</v>
      </c>
      <c r="I9160" s="2">
        <v>1</v>
      </c>
      <c r="J9160" t="s">
        <v>11</v>
      </c>
      <c r="K9160" s="21">
        <f>INDEX(LISTAS!$H:$Q,MATCH(BASE!H9160,LISTAS!$G:$G,0),MATCH(BASE!J9160,LISTAS!$H$3:$Q$3,0))*Tabela3[[#This Row],[QUANTIDADE]]</f>
        <v>18</v>
      </c>
      <c r="L9160" s="2" t="str">
        <f>TEXT(Tabela3[[#This Row],[DATA]],"MM")</f>
        <v>06</v>
      </c>
      <c r="M9160" s="2">
        <f>WEEKNUM(Tabela3[[#This Row],[DATA]])</f>
        <v>25</v>
      </c>
      <c r="N9160" s="18">
        <f>YEAR(Tabela3[[#This Row],[DATA]])</f>
        <v>2023</v>
      </c>
    </row>
    <row r="9161" spans="2:14">
      <c r="B9161" s="1">
        <v>45100</v>
      </c>
      <c r="C9161">
        <v>16173</v>
      </c>
      <c r="D9161">
        <f>COUNTIF(C$4:C9161,Tabela3[[#This Row],[COMANDA]])</f>
        <v>2</v>
      </c>
      <c r="E9161" t="s">
        <v>90</v>
      </c>
      <c r="F9161" t="s">
        <v>99</v>
      </c>
      <c r="G9161" t="s">
        <v>8</v>
      </c>
      <c r="H9161" t="s">
        <v>84</v>
      </c>
      <c r="I9161" s="2">
        <v>2</v>
      </c>
      <c r="J9161" t="s">
        <v>11</v>
      </c>
      <c r="K9161" s="21">
        <f>INDEX(LISTAS!$H:$Q,MATCH(BASE!H9161,LISTAS!$G:$G,0),MATCH(BASE!J9161,LISTAS!$H$3:$Q$3,0))*Tabela3[[#This Row],[QUANTIDADE]]</f>
        <v>32</v>
      </c>
      <c r="L9161" s="2" t="str">
        <f>TEXT(Tabela3[[#This Row],[DATA]],"MM")</f>
        <v>06</v>
      </c>
      <c r="M9161" s="2">
        <f>WEEKNUM(Tabela3[[#This Row],[DATA]])</f>
        <v>25</v>
      </c>
      <c r="N9161" s="18">
        <f>YEAR(Tabela3[[#This Row],[DATA]])</f>
        <v>2023</v>
      </c>
    </row>
    <row r="9162" spans="2:14">
      <c r="B9162" s="1">
        <v>45100</v>
      </c>
      <c r="C9162">
        <v>16173</v>
      </c>
      <c r="D9162">
        <f>COUNTIF(C$4:C9162,Tabela3[[#This Row],[COMANDA]])</f>
        <v>3</v>
      </c>
      <c r="E9162" t="s">
        <v>90</v>
      </c>
      <c r="F9162" t="s">
        <v>99</v>
      </c>
      <c r="G9162" t="s">
        <v>61</v>
      </c>
      <c r="H9162" t="s">
        <v>199</v>
      </c>
      <c r="I9162" s="2">
        <v>2</v>
      </c>
      <c r="J9162" t="s">
        <v>11</v>
      </c>
      <c r="K9162" s="21">
        <f>INDEX(LISTAS!$H:$Q,MATCH(BASE!H9162,LISTAS!$G:$G,0),MATCH(BASE!J9162,LISTAS!$H$3:$Q$3,0))*Tabela3[[#This Row],[QUANTIDADE]]</f>
        <v>2</v>
      </c>
      <c r="L9162" s="2" t="str">
        <f>TEXT(Tabela3[[#This Row],[DATA]],"MM")</f>
        <v>06</v>
      </c>
      <c r="M9162" s="2">
        <f>WEEKNUM(Tabela3[[#This Row],[DATA]])</f>
        <v>25</v>
      </c>
      <c r="N9162" s="18">
        <f>YEAR(Tabela3[[#This Row],[DATA]])</f>
        <v>2023</v>
      </c>
    </row>
    <row r="9163" spans="2:14">
      <c r="B9163" s="1">
        <v>45100</v>
      </c>
      <c r="C9163">
        <v>16173</v>
      </c>
      <c r="D9163">
        <f>COUNTIF(C$4:C9163,Tabela3[[#This Row],[COMANDA]])</f>
        <v>4</v>
      </c>
      <c r="E9163" t="s">
        <v>90</v>
      </c>
      <c r="F9163" t="s">
        <v>99</v>
      </c>
      <c r="G9163" t="s">
        <v>9</v>
      </c>
      <c r="H9163" t="s">
        <v>385</v>
      </c>
      <c r="I9163" s="2">
        <v>1</v>
      </c>
      <c r="J9163" t="s">
        <v>11</v>
      </c>
      <c r="K9163" s="21">
        <f>INDEX(LISTAS!$H:$Q,MATCH(BASE!H9163,LISTAS!$G:$G,0),MATCH(BASE!J9163,LISTAS!$H$3:$Q$3,0))*Tabela3[[#This Row],[QUANTIDADE]]</f>
        <v>3</v>
      </c>
      <c r="L9163" s="2" t="str">
        <f>TEXT(Tabela3[[#This Row],[DATA]],"MM")</f>
        <v>06</v>
      </c>
      <c r="M9163" s="2">
        <f>WEEKNUM(Tabela3[[#This Row],[DATA]])</f>
        <v>25</v>
      </c>
      <c r="N9163" s="18">
        <f>YEAR(Tabela3[[#This Row],[DATA]])</f>
        <v>2023</v>
      </c>
    </row>
    <row r="9164" spans="2:14">
      <c r="B9164" s="1">
        <v>45100</v>
      </c>
      <c r="C9164">
        <v>16174</v>
      </c>
      <c r="D9164">
        <f>COUNTIF(C$4:C9164,Tabela3[[#This Row],[COMANDA]])</f>
        <v>1</v>
      </c>
      <c r="E9164" t="s">
        <v>90</v>
      </c>
      <c r="F9164" t="s">
        <v>375</v>
      </c>
      <c r="G9164" t="s">
        <v>8</v>
      </c>
      <c r="H9164" t="s">
        <v>47</v>
      </c>
      <c r="I9164" s="2">
        <v>1</v>
      </c>
      <c r="J9164" t="s">
        <v>11</v>
      </c>
      <c r="K9164" s="21">
        <f>INDEX(LISTAS!$H:$Q,MATCH(BASE!H9164,LISTAS!$G:$G,0),MATCH(BASE!J9164,LISTAS!$H$3:$Q$3,0))*Tabela3[[#This Row],[QUANTIDADE]]</f>
        <v>16</v>
      </c>
      <c r="L9164" s="2" t="str">
        <f>TEXT(Tabela3[[#This Row],[DATA]],"MM")</f>
        <v>06</v>
      </c>
      <c r="M9164" s="2">
        <f>WEEKNUM(Tabela3[[#This Row],[DATA]])</f>
        <v>25</v>
      </c>
      <c r="N9164" s="18">
        <f>YEAR(Tabela3[[#This Row],[DATA]])</f>
        <v>2023</v>
      </c>
    </row>
    <row r="9165" spans="2:14">
      <c r="B9165" s="1">
        <v>45100</v>
      </c>
      <c r="C9165">
        <v>16174</v>
      </c>
      <c r="D9165">
        <f>COUNTIF(C$4:C9165,Tabela3[[#This Row],[COMANDA]])</f>
        <v>2</v>
      </c>
      <c r="E9165" t="s">
        <v>90</v>
      </c>
      <c r="F9165" t="s">
        <v>375</v>
      </c>
      <c r="G9165" t="s">
        <v>10</v>
      </c>
      <c r="H9165" t="s">
        <v>117</v>
      </c>
      <c r="I9165" s="2">
        <v>1</v>
      </c>
      <c r="J9165" t="s">
        <v>11</v>
      </c>
      <c r="K9165" s="21">
        <f>INDEX(LISTAS!$H:$Q,MATCH(BASE!H9165,LISTAS!$G:$G,0),MATCH(BASE!J9165,LISTAS!$H$3:$Q$3,0))*Tabela3[[#This Row],[QUANTIDADE]]</f>
        <v>0.5</v>
      </c>
      <c r="L9165" s="2" t="str">
        <f>TEXT(Tabela3[[#This Row],[DATA]],"MM")</f>
        <v>06</v>
      </c>
      <c r="M9165" s="2">
        <f>WEEKNUM(Tabela3[[#This Row],[DATA]])</f>
        <v>25</v>
      </c>
      <c r="N9165" s="18">
        <f>YEAR(Tabela3[[#This Row],[DATA]])</f>
        <v>2023</v>
      </c>
    </row>
    <row r="9166" spans="2:14">
      <c r="B9166" s="1">
        <v>45100</v>
      </c>
      <c r="C9166">
        <v>16175</v>
      </c>
      <c r="D9166">
        <f>COUNTIF(C$4:C9166,Tabela3[[#This Row],[COMANDA]])</f>
        <v>1</v>
      </c>
      <c r="E9166" t="s">
        <v>90</v>
      </c>
      <c r="F9166" t="s">
        <v>375</v>
      </c>
      <c r="G9166" t="s">
        <v>8</v>
      </c>
      <c r="H9166" t="s">
        <v>206</v>
      </c>
      <c r="I9166" s="2">
        <v>1</v>
      </c>
      <c r="J9166" t="s">
        <v>11</v>
      </c>
      <c r="K9166" s="21">
        <f>INDEX(LISTAS!$H:$Q,MATCH(BASE!H9166,LISTAS!$G:$G,0),MATCH(BASE!J9166,LISTAS!$H$3:$Q$3,0))*Tabela3[[#This Row],[QUANTIDADE]]</f>
        <v>18</v>
      </c>
      <c r="L9166" s="2" t="str">
        <f>TEXT(Tabela3[[#This Row],[DATA]],"MM")</f>
        <v>06</v>
      </c>
      <c r="M9166" s="2">
        <f>WEEKNUM(Tabela3[[#This Row],[DATA]])</f>
        <v>25</v>
      </c>
      <c r="N9166" s="18">
        <f>YEAR(Tabela3[[#This Row],[DATA]])</f>
        <v>2023</v>
      </c>
    </row>
    <row r="9167" spans="2:14">
      <c r="B9167" s="1">
        <v>45100</v>
      </c>
      <c r="C9167">
        <v>16175</v>
      </c>
      <c r="D9167">
        <f>COUNTIF(C$4:C9167,Tabela3[[#This Row],[COMANDA]])</f>
        <v>2</v>
      </c>
      <c r="E9167" t="s">
        <v>90</v>
      </c>
      <c r="F9167" t="s">
        <v>375</v>
      </c>
      <c r="G9167" t="s">
        <v>61</v>
      </c>
      <c r="H9167" t="s">
        <v>163</v>
      </c>
      <c r="I9167" s="2">
        <v>1</v>
      </c>
      <c r="J9167" t="s">
        <v>11</v>
      </c>
      <c r="K9167" s="21">
        <f>INDEX(LISTAS!$H:$Q,MATCH(BASE!H9167,LISTAS!$G:$G,0),MATCH(BASE!J9167,LISTAS!$H$3:$Q$3,0))*Tabela3[[#This Row],[QUANTIDADE]]</f>
        <v>4</v>
      </c>
      <c r="L9167" s="2" t="str">
        <f>TEXT(Tabela3[[#This Row],[DATA]],"MM")</f>
        <v>06</v>
      </c>
      <c r="M9167" s="2">
        <f>WEEKNUM(Tabela3[[#This Row],[DATA]])</f>
        <v>25</v>
      </c>
      <c r="N9167" s="18">
        <f>YEAR(Tabela3[[#This Row],[DATA]])</f>
        <v>2023</v>
      </c>
    </row>
    <row r="9168" spans="2:14">
      <c r="B9168" s="1">
        <v>45100</v>
      </c>
      <c r="C9168">
        <v>16176</v>
      </c>
      <c r="D9168">
        <f>COUNTIF(C$4:C9168,Tabela3[[#This Row],[COMANDA]])</f>
        <v>1</v>
      </c>
      <c r="E9168" t="s">
        <v>90</v>
      </c>
      <c r="F9168" t="s">
        <v>99</v>
      </c>
      <c r="G9168" t="s">
        <v>8</v>
      </c>
      <c r="H9168" t="s">
        <v>47</v>
      </c>
      <c r="I9168" s="2">
        <v>1</v>
      </c>
      <c r="J9168" t="s">
        <v>11</v>
      </c>
      <c r="K9168" s="21">
        <f>INDEX(LISTAS!$H:$Q,MATCH(BASE!H9168,LISTAS!$G:$G,0),MATCH(BASE!J9168,LISTAS!$H$3:$Q$3,0))*Tabela3[[#This Row],[QUANTIDADE]]</f>
        <v>16</v>
      </c>
      <c r="L9168" s="2" t="str">
        <f>TEXT(Tabela3[[#This Row],[DATA]],"MM")</f>
        <v>06</v>
      </c>
      <c r="M9168" s="2">
        <f>WEEKNUM(Tabela3[[#This Row],[DATA]])</f>
        <v>25</v>
      </c>
      <c r="N9168" s="18">
        <f>YEAR(Tabela3[[#This Row],[DATA]])</f>
        <v>2023</v>
      </c>
    </row>
    <row r="9169" spans="2:14">
      <c r="B9169" s="1">
        <v>45100</v>
      </c>
      <c r="C9169">
        <v>16177</v>
      </c>
      <c r="D9169">
        <f>COUNTIF(C$4:C9169,Tabela3[[#This Row],[COMANDA]])</f>
        <v>1</v>
      </c>
      <c r="E9169" t="s">
        <v>90</v>
      </c>
      <c r="F9169" t="s">
        <v>375</v>
      </c>
      <c r="G9169" t="s">
        <v>8</v>
      </c>
      <c r="H9169" t="s">
        <v>202</v>
      </c>
      <c r="I9169" s="2">
        <v>2</v>
      </c>
      <c r="J9169" t="s">
        <v>12</v>
      </c>
      <c r="K9169" s="21">
        <f>INDEX(LISTAS!$H:$Q,MATCH(BASE!H9169,LISTAS!$G:$G,0),MATCH(BASE!J9169,LISTAS!$H$3:$Q$3,0))*Tabela3[[#This Row],[QUANTIDADE]]</f>
        <v>36</v>
      </c>
      <c r="L9169" s="2" t="str">
        <f>TEXT(Tabela3[[#This Row],[DATA]],"MM")</f>
        <v>06</v>
      </c>
      <c r="M9169" s="2">
        <f>WEEKNUM(Tabela3[[#This Row],[DATA]])</f>
        <v>25</v>
      </c>
      <c r="N9169" s="18">
        <f>YEAR(Tabela3[[#This Row],[DATA]])</f>
        <v>2023</v>
      </c>
    </row>
    <row r="9170" spans="2:14">
      <c r="B9170" s="1">
        <v>45100</v>
      </c>
      <c r="C9170">
        <v>16178</v>
      </c>
      <c r="D9170">
        <f>COUNTIF(C$4:C9170,Tabela3[[#This Row],[COMANDA]])</f>
        <v>1</v>
      </c>
      <c r="E9170" t="s">
        <v>90</v>
      </c>
      <c r="F9170" t="s">
        <v>375</v>
      </c>
      <c r="G9170" t="s">
        <v>8</v>
      </c>
      <c r="H9170" t="s">
        <v>204</v>
      </c>
      <c r="I9170" s="2">
        <v>1</v>
      </c>
      <c r="J9170" t="s">
        <v>11</v>
      </c>
      <c r="K9170" s="21">
        <f>INDEX(LISTAS!$H:$Q,MATCH(BASE!H9170,LISTAS!$G:$G,0),MATCH(BASE!J9170,LISTAS!$H$3:$Q$3,0))*Tabela3[[#This Row],[QUANTIDADE]]</f>
        <v>18</v>
      </c>
      <c r="L9170" s="2" t="str">
        <f>TEXT(Tabela3[[#This Row],[DATA]],"MM")</f>
        <v>06</v>
      </c>
      <c r="M9170" s="2">
        <f>WEEKNUM(Tabela3[[#This Row],[DATA]])</f>
        <v>25</v>
      </c>
      <c r="N9170" s="18">
        <f>YEAR(Tabela3[[#This Row],[DATA]])</f>
        <v>2023</v>
      </c>
    </row>
    <row r="9171" spans="2:14">
      <c r="B9171" s="1">
        <v>45100</v>
      </c>
      <c r="C9171">
        <v>16178</v>
      </c>
      <c r="D9171">
        <f>COUNTIF(C$4:C9171,Tabela3[[#This Row],[COMANDA]])</f>
        <v>2</v>
      </c>
      <c r="E9171" t="s">
        <v>90</v>
      </c>
      <c r="F9171" t="s">
        <v>375</v>
      </c>
      <c r="G9171" t="s">
        <v>8</v>
      </c>
      <c r="H9171" t="s">
        <v>202</v>
      </c>
      <c r="I9171" s="2">
        <v>2</v>
      </c>
      <c r="J9171" t="s">
        <v>11</v>
      </c>
      <c r="K9171" s="21">
        <f>INDEX(LISTAS!$H:$Q,MATCH(BASE!H9171,LISTAS!$G:$G,0),MATCH(BASE!J9171,LISTAS!$H$3:$Q$3,0))*Tabela3[[#This Row],[QUANTIDADE]]</f>
        <v>40</v>
      </c>
      <c r="L9171" s="2" t="str">
        <f>TEXT(Tabela3[[#This Row],[DATA]],"MM")</f>
        <v>06</v>
      </c>
      <c r="M9171" s="2">
        <f>WEEKNUM(Tabela3[[#This Row],[DATA]])</f>
        <v>25</v>
      </c>
      <c r="N9171" s="18">
        <f>YEAR(Tabela3[[#This Row],[DATA]])</f>
        <v>2023</v>
      </c>
    </row>
    <row r="9172" spans="2:14">
      <c r="B9172" s="1">
        <v>45100</v>
      </c>
      <c r="C9172">
        <v>16179</v>
      </c>
      <c r="D9172">
        <f>COUNTIF(C$4:C9172,Tabela3[[#This Row],[COMANDA]])</f>
        <v>1</v>
      </c>
      <c r="E9172" t="s">
        <v>90</v>
      </c>
      <c r="F9172" t="s">
        <v>99</v>
      </c>
      <c r="G9172" t="s">
        <v>8</v>
      </c>
      <c r="H9172" t="s">
        <v>203</v>
      </c>
      <c r="I9172" s="2">
        <v>1</v>
      </c>
      <c r="J9172" t="s">
        <v>11</v>
      </c>
      <c r="K9172" s="21">
        <f>INDEX(LISTAS!$H:$Q,MATCH(BASE!H9172,LISTAS!$G:$G,0),MATCH(BASE!J9172,LISTAS!$H$3:$Q$3,0))*Tabela3[[#This Row],[QUANTIDADE]]</f>
        <v>20</v>
      </c>
      <c r="L9172" s="2" t="str">
        <f>TEXT(Tabela3[[#This Row],[DATA]],"MM")</f>
        <v>06</v>
      </c>
      <c r="M9172" s="2">
        <f>WEEKNUM(Tabela3[[#This Row],[DATA]])</f>
        <v>25</v>
      </c>
      <c r="N9172" s="18">
        <f>YEAR(Tabela3[[#This Row],[DATA]])</f>
        <v>2023</v>
      </c>
    </row>
    <row r="9173" spans="2:14">
      <c r="B9173" s="1">
        <v>45100</v>
      </c>
      <c r="C9173">
        <v>16179</v>
      </c>
      <c r="D9173">
        <f>COUNTIF(C$4:C9173,Tabela3[[#This Row],[COMANDA]])</f>
        <v>2</v>
      </c>
      <c r="E9173" t="s">
        <v>90</v>
      </c>
      <c r="F9173" t="s">
        <v>99</v>
      </c>
      <c r="G9173" t="s">
        <v>8</v>
      </c>
      <c r="H9173" t="s">
        <v>202</v>
      </c>
      <c r="I9173" s="2">
        <v>1</v>
      </c>
      <c r="J9173" t="s">
        <v>11</v>
      </c>
      <c r="K9173" s="21">
        <f>INDEX(LISTAS!$H:$Q,MATCH(BASE!H9173,LISTAS!$G:$G,0),MATCH(BASE!J9173,LISTAS!$H$3:$Q$3,0))*Tabela3[[#This Row],[QUANTIDADE]]</f>
        <v>20</v>
      </c>
      <c r="L9173" s="2" t="str">
        <f>TEXT(Tabela3[[#This Row],[DATA]],"MM")</f>
        <v>06</v>
      </c>
      <c r="M9173" s="2">
        <f>WEEKNUM(Tabela3[[#This Row],[DATA]])</f>
        <v>25</v>
      </c>
      <c r="N9173" s="18">
        <f>YEAR(Tabela3[[#This Row],[DATA]])</f>
        <v>2023</v>
      </c>
    </row>
    <row r="9174" spans="2:14">
      <c r="B9174" s="1">
        <v>45100</v>
      </c>
      <c r="C9174">
        <v>16179</v>
      </c>
      <c r="D9174">
        <f>COUNTIF(C$4:C9174,Tabela3[[#This Row],[COMANDA]])</f>
        <v>3</v>
      </c>
      <c r="E9174" t="s">
        <v>90</v>
      </c>
      <c r="F9174" t="s">
        <v>99</v>
      </c>
      <c r="G9174" t="s">
        <v>8</v>
      </c>
      <c r="H9174" t="s">
        <v>206</v>
      </c>
      <c r="I9174" s="2">
        <v>2</v>
      </c>
      <c r="J9174" t="s">
        <v>11</v>
      </c>
      <c r="K9174" s="21">
        <f>INDEX(LISTAS!$H:$Q,MATCH(BASE!H9174,LISTAS!$G:$G,0),MATCH(BASE!J9174,LISTAS!$H$3:$Q$3,0))*Tabela3[[#This Row],[QUANTIDADE]]</f>
        <v>36</v>
      </c>
      <c r="L9174" s="2" t="str">
        <f>TEXT(Tabela3[[#This Row],[DATA]],"MM")</f>
        <v>06</v>
      </c>
      <c r="M9174" s="2">
        <f>WEEKNUM(Tabela3[[#This Row],[DATA]])</f>
        <v>25</v>
      </c>
      <c r="N9174" s="18">
        <f>YEAR(Tabela3[[#This Row],[DATA]])</f>
        <v>2023</v>
      </c>
    </row>
    <row r="9175" spans="2:14">
      <c r="B9175" s="1">
        <v>45100</v>
      </c>
      <c r="C9175">
        <v>16179</v>
      </c>
      <c r="D9175">
        <f>COUNTIF(C$4:C9175,Tabela3[[#This Row],[COMANDA]])</f>
        <v>4</v>
      </c>
      <c r="E9175" t="s">
        <v>90</v>
      </c>
      <c r="F9175" t="s">
        <v>99</v>
      </c>
      <c r="G9175" t="s">
        <v>9</v>
      </c>
      <c r="H9175" t="s">
        <v>138</v>
      </c>
      <c r="I9175" s="2">
        <v>1</v>
      </c>
      <c r="J9175" t="s">
        <v>11</v>
      </c>
      <c r="K9175" s="21">
        <f>INDEX(LISTAS!$H:$Q,MATCH(BASE!H9175,LISTAS!$G:$G,0),MATCH(BASE!J9175,LISTAS!$H$3:$Q$3,0))*Tabela3[[#This Row],[QUANTIDADE]]</f>
        <v>4</v>
      </c>
      <c r="L9175" s="2" t="str">
        <f>TEXT(Tabela3[[#This Row],[DATA]],"MM")</f>
        <v>06</v>
      </c>
      <c r="M9175" s="2">
        <f>WEEKNUM(Tabela3[[#This Row],[DATA]])</f>
        <v>25</v>
      </c>
      <c r="N9175" s="18">
        <f>YEAR(Tabela3[[#This Row],[DATA]])</f>
        <v>2023</v>
      </c>
    </row>
    <row r="9176" spans="2:14">
      <c r="B9176" s="1">
        <v>45100</v>
      </c>
      <c r="C9176">
        <v>16179</v>
      </c>
      <c r="D9176">
        <f>COUNTIF(C$4:C9176,Tabela3[[#This Row],[COMANDA]])</f>
        <v>5</v>
      </c>
      <c r="E9176" t="s">
        <v>90</v>
      </c>
      <c r="F9176" t="s">
        <v>99</v>
      </c>
      <c r="G9176" t="s">
        <v>9</v>
      </c>
      <c r="H9176" t="s">
        <v>131</v>
      </c>
      <c r="I9176" s="2">
        <v>1</v>
      </c>
      <c r="J9176" t="s">
        <v>11</v>
      </c>
      <c r="K9176" s="21">
        <f>INDEX(LISTAS!$H:$Q,MATCH(BASE!H9176,LISTAS!$G:$G,0),MATCH(BASE!J9176,LISTAS!$H$3:$Q$3,0))*Tabela3[[#This Row],[QUANTIDADE]]</f>
        <v>4</v>
      </c>
      <c r="L9176" s="2" t="str">
        <f>TEXT(Tabela3[[#This Row],[DATA]],"MM")</f>
        <v>06</v>
      </c>
      <c r="M9176" s="2">
        <f>WEEKNUM(Tabela3[[#This Row],[DATA]])</f>
        <v>25</v>
      </c>
      <c r="N9176" s="18">
        <f>YEAR(Tabela3[[#This Row],[DATA]])</f>
        <v>2023</v>
      </c>
    </row>
    <row r="9177" spans="2:14">
      <c r="B9177" s="1">
        <v>45100</v>
      </c>
      <c r="C9177">
        <v>16180</v>
      </c>
      <c r="D9177">
        <f>COUNTIF(C$4:C9177,Tabela3[[#This Row],[COMANDA]])</f>
        <v>1</v>
      </c>
      <c r="E9177" t="s">
        <v>89</v>
      </c>
      <c r="F9177" t="s">
        <v>375</v>
      </c>
      <c r="G9177" t="s">
        <v>8</v>
      </c>
      <c r="H9177" t="s">
        <v>206</v>
      </c>
      <c r="I9177" s="2">
        <v>1</v>
      </c>
      <c r="J9177" t="s">
        <v>12</v>
      </c>
      <c r="K9177" s="21">
        <f>INDEX(LISTAS!$H:$Q,MATCH(BASE!H9177,LISTAS!$G:$G,0),MATCH(BASE!J9177,LISTAS!$H$3:$Q$3,0))*Tabela3[[#This Row],[QUANTIDADE]]</f>
        <v>16.2</v>
      </c>
      <c r="L9177" s="2" t="str">
        <f>TEXT(Tabela3[[#This Row],[DATA]],"MM")</f>
        <v>06</v>
      </c>
      <c r="M9177" s="2">
        <f>WEEKNUM(Tabela3[[#This Row],[DATA]])</f>
        <v>25</v>
      </c>
      <c r="N9177" s="18">
        <f>YEAR(Tabela3[[#This Row],[DATA]])</f>
        <v>2023</v>
      </c>
    </row>
    <row r="9178" spans="2:14">
      <c r="B9178" s="1">
        <v>45100</v>
      </c>
      <c r="C9178">
        <v>16180</v>
      </c>
      <c r="D9178">
        <f>COUNTIF(C$4:C9178,Tabela3[[#This Row],[COMANDA]])</f>
        <v>2</v>
      </c>
      <c r="E9178" t="s">
        <v>89</v>
      </c>
      <c r="F9178" t="s">
        <v>375</v>
      </c>
      <c r="G9178" t="s">
        <v>8</v>
      </c>
      <c r="H9178" t="s">
        <v>47</v>
      </c>
      <c r="I9178" s="2">
        <v>2</v>
      </c>
      <c r="J9178" t="s">
        <v>12</v>
      </c>
      <c r="K9178" s="21">
        <f>INDEX(LISTAS!$H:$Q,MATCH(BASE!H9178,LISTAS!$G:$G,0),MATCH(BASE!J9178,LISTAS!$H$3:$Q$3,0))*Tabela3[[#This Row],[QUANTIDADE]]</f>
        <v>28.8</v>
      </c>
      <c r="L9178" s="2" t="str">
        <f>TEXT(Tabela3[[#This Row],[DATA]],"MM")</f>
        <v>06</v>
      </c>
      <c r="M9178" s="2">
        <f>WEEKNUM(Tabela3[[#This Row],[DATA]])</f>
        <v>25</v>
      </c>
      <c r="N9178" s="18">
        <f>YEAR(Tabela3[[#This Row],[DATA]])</f>
        <v>2023</v>
      </c>
    </row>
    <row r="9179" spans="2:14">
      <c r="B9179" s="1">
        <v>45100</v>
      </c>
      <c r="C9179">
        <v>16181</v>
      </c>
      <c r="D9179">
        <f>COUNTIF(C$4:C9179,Tabela3[[#This Row],[COMANDA]])</f>
        <v>1</v>
      </c>
      <c r="E9179" t="s">
        <v>90</v>
      </c>
      <c r="F9179" t="s">
        <v>99</v>
      </c>
      <c r="G9179" t="s">
        <v>8</v>
      </c>
      <c r="H9179" t="s">
        <v>202</v>
      </c>
      <c r="I9179" s="2">
        <v>1</v>
      </c>
      <c r="J9179" t="s">
        <v>11</v>
      </c>
      <c r="K9179" s="21">
        <f>INDEX(LISTAS!$H:$Q,MATCH(BASE!H9179,LISTAS!$G:$G,0),MATCH(BASE!J9179,LISTAS!$H$3:$Q$3,0))*Tabela3[[#This Row],[QUANTIDADE]]</f>
        <v>20</v>
      </c>
      <c r="L9179" s="2" t="str">
        <f>TEXT(Tabela3[[#This Row],[DATA]],"MM")</f>
        <v>06</v>
      </c>
      <c r="M9179" s="2">
        <f>WEEKNUM(Tabela3[[#This Row],[DATA]])</f>
        <v>25</v>
      </c>
      <c r="N9179" s="18">
        <f>YEAR(Tabela3[[#This Row],[DATA]])</f>
        <v>2023</v>
      </c>
    </row>
    <row r="9180" spans="2:14">
      <c r="B9180" s="1">
        <v>45100</v>
      </c>
      <c r="C9180">
        <v>16181</v>
      </c>
      <c r="D9180">
        <f>COUNTIF(C$4:C9180,Tabela3[[#This Row],[COMANDA]])</f>
        <v>2</v>
      </c>
      <c r="E9180" t="s">
        <v>90</v>
      </c>
      <c r="F9180" t="s">
        <v>99</v>
      </c>
      <c r="G9180" t="s">
        <v>9</v>
      </c>
      <c r="H9180" t="s">
        <v>138</v>
      </c>
      <c r="I9180" s="2">
        <v>1</v>
      </c>
      <c r="J9180" t="s">
        <v>11</v>
      </c>
      <c r="K9180" s="21">
        <f>INDEX(LISTAS!$H:$Q,MATCH(BASE!H9180,LISTAS!$G:$G,0),MATCH(BASE!J9180,LISTAS!$H$3:$Q$3,0))*Tabela3[[#This Row],[QUANTIDADE]]</f>
        <v>4</v>
      </c>
      <c r="L9180" s="2" t="str">
        <f>TEXT(Tabela3[[#This Row],[DATA]],"MM")</f>
        <v>06</v>
      </c>
      <c r="M9180" s="2">
        <f>WEEKNUM(Tabela3[[#This Row],[DATA]])</f>
        <v>25</v>
      </c>
      <c r="N9180" s="18">
        <f>YEAR(Tabela3[[#This Row],[DATA]])</f>
        <v>2023</v>
      </c>
    </row>
    <row r="9181" spans="2:14">
      <c r="B9181" s="1">
        <v>45100</v>
      </c>
      <c r="C9181">
        <v>16182</v>
      </c>
      <c r="D9181">
        <f>COUNTIF(C$4:C9181,Tabela3[[#This Row],[COMANDA]])</f>
        <v>1</v>
      </c>
      <c r="E9181" t="s">
        <v>90</v>
      </c>
      <c r="G9181" t="s">
        <v>8</v>
      </c>
      <c r="H9181" t="s">
        <v>206</v>
      </c>
      <c r="I9181" s="2">
        <v>1</v>
      </c>
      <c r="J9181" t="s">
        <v>11</v>
      </c>
      <c r="K9181" s="21">
        <f>INDEX(LISTAS!$H:$Q,MATCH(BASE!H9181,LISTAS!$G:$G,0),MATCH(BASE!J9181,LISTAS!$H$3:$Q$3,0))*Tabela3[[#This Row],[QUANTIDADE]]</f>
        <v>18</v>
      </c>
      <c r="L9181" s="2" t="str">
        <f>TEXT(Tabela3[[#This Row],[DATA]],"MM")</f>
        <v>06</v>
      </c>
      <c r="M9181" s="2">
        <f>WEEKNUM(Tabela3[[#This Row],[DATA]])</f>
        <v>25</v>
      </c>
      <c r="N9181" s="18">
        <f>YEAR(Tabela3[[#This Row],[DATA]])</f>
        <v>2023</v>
      </c>
    </row>
    <row r="9182" spans="2:14">
      <c r="B9182" s="1">
        <v>45100</v>
      </c>
      <c r="C9182">
        <v>16182</v>
      </c>
      <c r="D9182">
        <f>COUNTIF(C$4:C9182,Tabela3[[#This Row],[COMANDA]])</f>
        <v>2</v>
      </c>
      <c r="E9182" t="s">
        <v>90</v>
      </c>
      <c r="G9182" t="s">
        <v>9</v>
      </c>
      <c r="H9182" t="s">
        <v>138</v>
      </c>
      <c r="I9182" s="2">
        <v>1</v>
      </c>
      <c r="J9182" t="s">
        <v>11</v>
      </c>
      <c r="K9182" s="21">
        <f>INDEX(LISTAS!$H:$Q,MATCH(BASE!H9182,LISTAS!$G:$G,0),MATCH(BASE!J9182,LISTAS!$H$3:$Q$3,0))*Tabela3[[#This Row],[QUANTIDADE]]</f>
        <v>4</v>
      </c>
      <c r="L9182" s="2" t="str">
        <f>TEXT(Tabela3[[#This Row],[DATA]],"MM")</f>
        <v>06</v>
      </c>
      <c r="M9182" s="2">
        <f>WEEKNUM(Tabela3[[#This Row],[DATA]])</f>
        <v>25</v>
      </c>
      <c r="N9182" s="18">
        <f>YEAR(Tabela3[[#This Row],[DATA]])</f>
        <v>2023</v>
      </c>
    </row>
    <row r="9183" spans="2:14">
      <c r="B9183" s="1">
        <v>45100</v>
      </c>
      <c r="C9183">
        <v>16183</v>
      </c>
      <c r="D9183">
        <f>COUNTIF(C$4:C9183,Tabela3[[#This Row],[COMANDA]])</f>
        <v>1</v>
      </c>
      <c r="E9183" t="s">
        <v>90</v>
      </c>
      <c r="F9183" t="s">
        <v>99</v>
      </c>
      <c r="G9183" t="s">
        <v>8</v>
      </c>
      <c r="H9183" t="s">
        <v>206</v>
      </c>
      <c r="I9183" s="2">
        <v>1</v>
      </c>
      <c r="J9183" t="s">
        <v>11</v>
      </c>
      <c r="K9183" s="21">
        <f>INDEX(LISTAS!$H:$Q,MATCH(BASE!H9183,LISTAS!$G:$G,0),MATCH(BASE!J9183,LISTAS!$H$3:$Q$3,0))*Tabela3[[#This Row],[QUANTIDADE]]</f>
        <v>18</v>
      </c>
      <c r="L9183" s="2" t="str">
        <f>TEXT(Tabela3[[#This Row],[DATA]],"MM")</f>
        <v>06</v>
      </c>
      <c r="M9183" s="2">
        <f>WEEKNUM(Tabela3[[#This Row],[DATA]])</f>
        <v>25</v>
      </c>
      <c r="N9183" s="18">
        <f>YEAR(Tabela3[[#This Row],[DATA]])</f>
        <v>2023</v>
      </c>
    </row>
    <row r="9184" spans="2:14">
      <c r="B9184" s="1">
        <v>45100</v>
      </c>
      <c r="C9184">
        <v>16184</v>
      </c>
      <c r="D9184">
        <f>COUNTIF(C$4:C9184,Tabela3[[#This Row],[COMANDA]])</f>
        <v>1</v>
      </c>
      <c r="E9184" t="s">
        <v>90</v>
      </c>
      <c r="F9184" t="s">
        <v>98</v>
      </c>
      <c r="G9184" t="s">
        <v>8</v>
      </c>
      <c r="H9184" t="s">
        <v>206</v>
      </c>
      <c r="I9184" s="2">
        <v>1</v>
      </c>
      <c r="J9184" t="s">
        <v>11</v>
      </c>
      <c r="K9184" s="21">
        <f>INDEX(LISTAS!$H:$Q,MATCH(BASE!H9184,LISTAS!$G:$G,0),MATCH(BASE!J9184,LISTAS!$H$3:$Q$3,0))*Tabela3[[#This Row],[QUANTIDADE]]</f>
        <v>18</v>
      </c>
      <c r="L9184" s="2" t="str">
        <f>TEXT(Tabela3[[#This Row],[DATA]],"MM")</f>
        <v>06</v>
      </c>
      <c r="M9184" s="2">
        <f>WEEKNUM(Tabela3[[#This Row],[DATA]])</f>
        <v>25</v>
      </c>
      <c r="N9184" s="18">
        <f>YEAR(Tabela3[[#This Row],[DATA]])</f>
        <v>2023</v>
      </c>
    </row>
    <row r="9185" spans="2:14">
      <c r="B9185" s="1">
        <v>45100</v>
      </c>
      <c r="C9185">
        <v>16184</v>
      </c>
      <c r="D9185">
        <f>COUNTIF(C$4:C9185,Tabela3[[#This Row],[COMANDA]])</f>
        <v>2</v>
      </c>
      <c r="E9185" t="s">
        <v>90</v>
      </c>
      <c r="F9185" t="s">
        <v>98</v>
      </c>
      <c r="G9185" t="s">
        <v>61</v>
      </c>
      <c r="H9185" t="s">
        <v>199</v>
      </c>
      <c r="I9185" s="2">
        <v>2</v>
      </c>
      <c r="J9185" t="s">
        <v>11</v>
      </c>
      <c r="K9185" s="21">
        <f>INDEX(LISTAS!$H:$Q,MATCH(BASE!H9185,LISTAS!$G:$G,0),MATCH(BASE!J9185,LISTAS!$H$3:$Q$3,0))*Tabela3[[#This Row],[QUANTIDADE]]</f>
        <v>2</v>
      </c>
      <c r="L9185" s="2" t="str">
        <f>TEXT(Tabela3[[#This Row],[DATA]],"MM")</f>
        <v>06</v>
      </c>
      <c r="M9185" s="2">
        <f>WEEKNUM(Tabela3[[#This Row],[DATA]])</f>
        <v>25</v>
      </c>
      <c r="N9185" s="18">
        <f>YEAR(Tabela3[[#This Row],[DATA]])</f>
        <v>2023</v>
      </c>
    </row>
    <row r="9186" spans="2:14">
      <c r="B9186" s="1">
        <v>45100</v>
      </c>
      <c r="C9186">
        <v>16185</v>
      </c>
      <c r="D9186">
        <f>COUNTIF(C$4:C9186,Tabela3[[#This Row],[COMANDA]])</f>
        <v>1</v>
      </c>
      <c r="E9186" t="s">
        <v>90</v>
      </c>
      <c r="F9186" t="s">
        <v>99</v>
      </c>
      <c r="G9186" t="s">
        <v>8</v>
      </c>
      <c r="H9186" t="s">
        <v>39</v>
      </c>
      <c r="I9186" s="2">
        <v>1</v>
      </c>
      <c r="J9186" t="s">
        <v>11</v>
      </c>
      <c r="K9186" s="21">
        <f>INDEX(LISTAS!$H:$Q,MATCH(BASE!H9186,LISTAS!$G:$G,0),MATCH(BASE!J9186,LISTAS!$H$3:$Q$3,0))*Tabela3[[#This Row],[QUANTIDADE]]</f>
        <v>12</v>
      </c>
      <c r="L9186" s="2" t="str">
        <f>TEXT(Tabela3[[#This Row],[DATA]],"MM")</f>
        <v>06</v>
      </c>
      <c r="M9186" s="2">
        <f>WEEKNUM(Tabela3[[#This Row],[DATA]])</f>
        <v>25</v>
      </c>
      <c r="N9186" s="18">
        <f>YEAR(Tabela3[[#This Row],[DATA]])</f>
        <v>2023</v>
      </c>
    </row>
    <row r="9187" spans="2:14">
      <c r="B9187" s="1">
        <v>45100</v>
      </c>
      <c r="C9187">
        <v>16186</v>
      </c>
      <c r="D9187">
        <f>COUNTIF(C$4:C9187,Tabela3[[#This Row],[COMANDA]])</f>
        <v>1</v>
      </c>
      <c r="E9187" t="s">
        <v>90</v>
      </c>
      <c r="F9187" t="s">
        <v>100</v>
      </c>
      <c r="G9187" t="s">
        <v>8</v>
      </c>
      <c r="H9187" t="s">
        <v>47</v>
      </c>
      <c r="I9187" s="2">
        <v>1</v>
      </c>
      <c r="J9187" t="s">
        <v>11</v>
      </c>
      <c r="K9187" s="21">
        <f>INDEX(LISTAS!$H:$Q,MATCH(BASE!H9187,LISTAS!$G:$G,0),MATCH(BASE!J9187,LISTAS!$H$3:$Q$3,0))*Tabela3[[#This Row],[QUANTIDADE]]</f>
        <v>16</v>
      </c>
      <c r="L9187" s="2" t="str">
        <f>TEXT(Tabela3[[#This Row],[DATA]],"MM")</f>
        <v>06</v>
      </c>
      <c r="M9187" s="2">
        <f>WEEKNUM(Tabela3[[#This Row],[DATA]])</f>
        <v>25</v>
      </c>
      <c r="N9187" s="18">
        <f>YEAR(Tabela3[[#This Row],[DATA]])</f>
        <v>2023</v>
      </c>
    </row>
    <row r="9188" spans="2:14">
      <c r="B9188" s="1">
        <v>45100</v>
      </c>
      <c r="C9188">
        <v>16186</v>
      </c>
      <c r="D9188">
        <f>COUNTIF(C$4:C9188,Tabela3[[#This Row],[COMANDA]])</f>
        <v>2</v>
      </c>
      <c r="E9188" t="s">
        <v>90</v>
      </c>
      <c r="F9188" t="s">
        <v>100</v>
      </c>
      <c r="G9188" t="s">
        <v>9</v>
      </c>
      <c r="H9188" t="s">
        <v>138</v>
      </c>
      <c r="I9188" s="2">
        <v>1</v>
      </c>
      <c r="J9188" t="s">
        <v>11</v>
      </c>
      <c r="K9188" s="21">
        <f>INDEX(LISTAS!$H:$Q,MATCH(BASE!H9188,LISTAS!$G:$G,0),MATCH(BASE!J9188,LISTAS!$H$3:$Q$3,0))*Tabela3[[#This Row],[QUANTIDADE]]</f>
        <v>4</v>
      </c>
      <c r="L9188" s="2" t="str">
        <f>TEXT(Tabela3[[#This Row],[DATA]],"MM")</f>
        <v>06</v>
      </c>
      <c r="M9188" s="2">
        <f>WEEKNUM(Tabela3[[#This Row],[DATA]])</f>
        <v>25</v>
      </c>
      <c r="N9188" s="18">
        <f>YEAR(Tabela3[[#This Row],[DATA]])</f>
        <v>2023</v>
      </c>
    </row>
    <row r="9189" spans="2:14">
      <c r="B9189" s="1">
        <v>45100</v>
      </c>
      <c r="C9189">
        <v>16187</v>
      </c>
      <c r="D9189">
        <f>COUNTIF(C$4:C9189,Tabela3[[#This Row],[COMANDA]])</f>
        <v>1</v>
      </c>
      <c r="E9189" t="s">
        <v>90</v>
      </c>
      <c r="F9189" t="s">
        <v>98</v>
      </c>
      <c r="G9189" t="s">
        <v>8</v>
      </c>
      <c r="H9189" t="s">
        <v>204</v>
      </c>
      <c r="I9189" s="2">
        <v>1</v>
      </c>
      <c r="J9189" t="s">
        <v>11</v>
      </c>
      <c r="K9189" s="21">
        <f>INDEX(LISTAS!$H:$Q,MATCH(BASE!H9189,LISTAS!$G:$G,0),MATCH(BASE!J9189,LISTAS!$H$3:$Q$3,0))*Tabela3[[#This Row],[QUANTIDADE]]</f>
        <v>18</v>
      </c>
      <c r="L9189" s="2" t="str">
        <f>TEXT(Tabela3[[#This Row],[DATA]],"MM")</f>
        <v>06</v>
      </c>
      <c r="M9189" s="2">
        <f>WEEKNUM(Tabela3[[#This Row],[DATA]])</f>
        <v>25</v>
      </c>
      <c r="N9189" s="18">
        <f>YEAR(Tabela3[[#This Row],[DATA]])</f>
        <v>2023</v>
      </c>
    </row>
    <row r="9190" spans="2:14">
      <c r="B9190" s="1">
        <v>45100</v>
      </c>
      <c r="C9190">
        <v>16187</v>
      </c>
      <c r="D9190">
        <f>COUNTIF(C$4:C9190,Tabela3[[#This Row],[COMANDA]])</f>
        <v>2</v>
      </c>
      <c r="E9190" t="s">
        <v>90</v>
      </c>
      <c r="F9190" t="s">
        <v>98</v>
      </c>
      <c r="G9190" t="s">
        <v>8</v>
      </c>
      <c r="H9190" t="s">
        <v>206</v>
      </c>
      <c r="I9190" s="2">
        <v>1</v>
      </c>
      <c r="J9190" t="s">
        <v>11</v>
      </c>
      <c r="K9190" s="21">
        <f>INDEX(LISTAS!$H:$Q,MATCH(BASE!H9190,LISTAS!$G:$G,0),MATCH(BASE!J9190,LISTAS!$H$3:$Q$3,0))*Tabela3[[#This Row],[QUANTIDADE]]</f>
        <v>18</v>
      </c>
      <c r="L9190" s="2" t="str">
        <f>TEXT(Tabela3[[#This Row],[DATA]],"MM")</f>
        <v>06</v>
      </c>
      <c r="M9190" s="2">
        <f>WEEKNUM(Tabela3[[#This Row],[DATA]])</f>
        <v>25</v>
      </c>
      <c r="N9190" s="18">
        <f>YEAR(Tabela3[[#This Row],[DATA]])</f>
        <v>2023</v>
      </c>
    </row>
    <row r="9191" spans="2:14">
      <c r="B9191" s="1">
        <v>45100</v>
      </c>
      <c r="C9191">
        <v>16187</v>
      </c>
      <c r="D9191">
        <f>COUNTIF(C$4:C9191,Tabela3[[#This Row],[COMANDA]])</f>
        <v>3</v>
      </c>
      <c r="E9191" t="s">
        <v>90</v>
      </c>
      <c r="F9191" t="s">
        <v>98</v>
      </c>
      <c r="G9191" t="s">
        <v>9</v>
      </c>
      <c r="H9191" t="s">
        <v>55</v>
      </c>
      <c r="I9191" s="2">
        <v>1</v>
      </c>
      <c r="J9191" t="s">
        <v>11</v>
      </c>
      <c r="K9191" s="21">
        <f>INDEX(LISTAS!$H:$Q,MATCH(BASE!H9191,LISTAS!$G:$G,0),MATCH(BASE!J9191,LISTAS!$H$3:$Q$3,0))*Tabela3[[#This Row],[QUANTIDADE]]</f>
        <v>3</v>
      </c>
      <c r="L9191" s="2" t="str">
        <f>TEXT(Tabela3[[#This Row],[DATA]],"MM")</f>
        <v>06</v>
      </c>
      <c r="M9191" s="2">
        <f>WEEKNUM(Tabela3[[#This Row],[DATA]])</f>
        <v>25</v>
      </c>
      <c r="N9191" s="18">
        <f>YEAR(Tabela3[[#This Row],[DATA]])</f>
        <v>2023</v>
      </c>
    </row>
    <row r="9192" spans="2:14">
      <c r="B9192" s="1">
        <v>45100</v>
      </c>
      <c r="C9192">
        <v>16188</v>
      </c>
      <c r="D9192">
        <f>COUNTIF(C$4:C9192,Tabela3[[#This Row],[COMANDA]])</f>
        <v>1</v>
      </c>
      <c r="E9192" t="s">
        <v>90</v>
      </c>
      <c r="F9192" t="s">
        <v>99</v>
      </c>
      <c r="G9192" t="s">
        <v>8</v>
      </c>
      <c r="H9192" t="s">
        <v>204</v>
      </c>
      <c r="I9192" s="2">
        <v>1</v>
      </c>
      <c r="J9192" t="s">
        <v>11</v>
      </c>
      <c r="K9192" s="21">
        <f>INDEX(LISTAS!$H:$Q,MATCH(BASE!H9192,LISTAS!$G:$G,0),MATCH(BASE!J9192,LISTAS!$H$3:$Q$3,0))*Tabela3[[#This Row],[QUANTIDADE]]</f>
        <v>18</v>
      </c>
      <c r="L9192" s="2" t="str">
        <f>TEXT(Tabela3[[#This Row],[DATA]],"MM")</f>
        <v>06</v>
      </c>
      <c r="M9192" s="2">
        <f>WEEKNUM(Tabela3[[#This Row],[DATA]])</f>
        <v>25</v>
      </c>
      <c r="N9192" s="18">
        <f>YEAR(Tabela3[[#This Row],[DATA]])</f>
        <v>2023</v>
      </c>
    </row>
    <row r="9193" spans="2:14">
      <c r="B9193" s="1">
        <v>45100</v>
      </c>
      <c r="C9193">
        <v>16188</v>
      </c>
      <c r="D9193">
        <f>COUNTIF(C$4:C9193,Tabela3[[#This Row],[COMANDA]])</f>
        <v>2</v>
      </c>
      <c r="E9193" t="s">
        <v>90</v>
      </c>
      <c r="F9193" t="s">
        <v>99</v>
      </c>
      <c r="G9193" t="s">
        <v>8</v>
      </c>
      <c r="H9193" t="s">
        <v>211</v>
      </c>
      <c r="I9193" s="2">
        <v>1</v>
      </c>
      <c r="J9193" t="s">
        <v>11</v>
      </c>
      <c r="K9193" s="21">
        <f>INDEX(LISTAS!$H:$Q,MATCH(BASE!H9193,LISTAS!$G:$G,0),MATCH(BASE!J9193,LISTAS!$H$3:$Q$3,0))*Tabela3[[#This Row],[QUANTIDADE]]</f>
        <v>20</v>
      </c>
      <c r="L9193" s="2" t="str">
        <f>TEXT(Tabela3[[#This Row],[DATA]],"MM")</f>
        <v>06</v>
      </c>
      <c r="M9193" s="2">
        <f>WEEKNUM(Tabela3[[#This Row],[DATA]])</f>
        <v>25</v>
      </c>
      <c r="N9193" s="18">
        <f>YEAR(Tabela3[[#This Row],[DATA]])</f>
        <v>2023</v>
      </c>
    </row>
    <row r="9194" spans="2:14">
      <c r="B9194" s="1">
        <v>45103</v>
      </c>
      <c r="C9194">
        <v>16189</v>
      </c>
      <c r="D9194">
        <f>COUNTIF(C$4:C9194,Tabela3[[#This Row],[COMANDA]])</f>
        <v>1</v>
      </c>
      <c r="E9194" t="s">
        <v>90</v>
      </c>
      <c r="F9194" t="s">
        <v>98</v>
      </c>
      <c r="G9194" t="s">
        <v>8</v>
      </c>
      <c r="H9194" t="s">
        <v>39</v>
      </c>
      <c r="I9194" s="2">
        <v>1</v>
      </c>
      <c r="J9194" t="s">
        <v>11</v>
      </c>
      <c r="K9194" s="21">
        <f>INDEX(LISTAS!$H:$Q,MATCH(BASE!H9194,LISTAS!$G:$G,0),MATCH(BASE!J9194,LISTAS!$H$3:$Q$3,0))*Tabela3[[#This Row],[QUANTIDADE]]</f>
        <v>12</v>
      </c>
      <c r="L9194" s="2" t="str">
        <f>TEXT(Tabela3[[#This Row],[DATA]],"MM")</f>
        <v>06</v>
      </c>
      <c r="M9194" s="2">
        <f>WEEKNUM(Tabela3[[#This Row],[DATA]])</f>
        <v>26</v>
      </c>
      <c r="N9194" s="18">
        <f>YEAR(Tabela3[[#This Row],[DATA]])</f>
        <v>2023</v>
      </c>
    </row>
    <row r="9195" spans="2:14">
      <c r="B9195" s="1">
        <v>45103</v>
      </c>
      <c r="C9195">
        <v>16190</v>
      </c>
      <c r="D9195">
        <f>COUNTIF(C$4:C9195,Tabela3[[#This Row],[COMANDA]])</f>
        <v>1</v>
      </c>
      <c r="E9195" t="s">
        <v>89</v>
      </c>
      <c r="G9195" t="s">
        <v>8</v>
      </c>
      <c r="H9195" t="s">
        <v>204</v>
      </c>
      <c r="I9195" s="2">
        <v>1</v>
      </c>
      <c r="J9195" t="s">
        <v>11</v>
      </c>
      <c r="K9195" s="21">
        <f>INDEX(LISTAS!$H:$Q,MATCH(BASE!H9195,LISTAS!$G:$G,0),MATCH(BASE!J9195,LISTAS!$H$3:$Q$3,0))*Tabela3[[#This Row],[QUANTIDADE]]</f>
        <v>18</v>
      </c>
      <c r="L9195" s="2" t="str">
        <f>TEXT(Tabela3[[#This Row],[DATA]],"MM")</f>
        <v>06</v>
      </c>
      <c r="M9195" s="2">
        <f>WEEKNUM(Tabela3[[#This Row],[DATA]])</f>
        <v>26</v>
      </c>
      <c r="N9195" s="18">
        <f>YEAR(Tabela3[[#This Row],[DATA]])</f>
        <v>2023</v>
      </c>
    </row>
    <row r="9196" spans="2:14">
      <c r="B9196" s="1">
        <v>45103</v>
      </c>
      <c r="C9196">
        <v>16191</v>
      </c>
      <c r="D9196">
        <f>COUNTIF(C$4:C9196,Tabela3[[#This Row],[COMANDA]])</f>
        <v>1</v>
      </c>
      <c r="E9196" t="s">
        <v>90</v>
      </c>
      <c r="F9196" t="s">
        <v>98</v>
      </c>
      <c r="G9196" t="s">
        <v>8</v>
      </c>
      <c r="H9196" t="s">
        <v>47</v>
      </c>
      <c r="I9196" s="2">
        <v>3</v>
      </c>
      <c r="J9196" t="s">
        <v>11</v>
      </c>
      <c r="K9196" s="21">
        <f>INDEX(LISTAS!$H:$Q,MATCH(BASE!H9196,LISTAS!$G:$G,0),MATCH(BASE!J9196,LISTAS!$H$3:$Q$3,0))*Tabela3[[#This Row],[QUANTIDADE]]</f>
        <v>48</v>
      </c>
      <c r="L9196" s="2" t="str">
        <f>TEXT(Tabela3[[#This Row],[DATA]],"MM")</f>
        <v>06</v>
      </c>
      <c r="M9196" s="2">
        <f>WEEKNUM(Tabela3[[#This Row],[DATA]])</f>
        <v>26</v>
      </c>
      <c r="N9196" s="18">
        <f>YEAR(Tabela3[[#This Row],[DATA]])</f>
        <v>2023</v>
      </c>
    </row>
    <row r="9197" spans="2:14">
      <c r="B9197" s="1">
        <v>45103</v>
      </c>
      <c r="C9197">
        <v>16191</v>
      </c>
      <c r="D9197">
        <f>COUNTIF(C$4:C9197,Tabela3[[#This Row],[COMANDA]])</f>
        <v>2</v>
      </c>
      <c r="E9197" t="s">
        <v>90</v>
      </c>
      <c r="F9197" t="s">
        <v>98</v>
      </c>
      <c r="G9197" t="s">
        <v>61</v>
      </c>
      <c r="H9197" t="s">
        <v>199</v>
      </c>
      <c r="I9197" s="2">
        <v>1</v>
      </c>
      <c r="J9197" t="s">
        <v>11</v>
      </c>
      <c r="K9197" s="21">
        <f>INDEX(LISTAS!$H:$Q,MATCH(BASE!H9197,LISTAS!$G:$G,0),MATCH(BASE!J9197,LISTAS!$H$3:$Q$3,0))*Tabela3[[#This Row],[QUANTIDADE]]</f>
        <v>1</v>
      </c>
      <c r="L9197" s="2" t="str">
        <f>TEXT(Tabela3[[#This Row],[DATA]],"MM")</f>
        <v>06</v>
      </c>
      <c r="M9197" s="2">
        <f>WEEKNUM(Tabela3[[#This Row],[DATA]])</f>
        <v>26</v>
      </c>
      <c r="N9197" s="18">
        <f>YEAR(Tabela3[[#This Row],[DATA]])</f>
        <v>2023</v>
      </c>
    </row>
    <row r="9198" spans="2:14">
      <c r="B9198" s="1">
        <v>45103</v>
      </c>
      <c r="C9198">
        <v>16192</v>
      </c>
      <c r="D9198">
        <f>COUNTIF(C$4:C9198,Tabela3[[#This Row],[COMANDA]])</f>
        <v>1</v>
      </c>
      <c r="E9198" t="s">
        <v>89</v>
      </c>
      <c r="F9198" t="s">
        <v>98</v>
      </c>
      <c r="G9198" t="s">
        <v>8</v>
      </c>
      <c r="H9198" t="s">
        <v>202</v>
      </c>
      <c r="I9198" s="2">
        <v>1</v>
      </c>
      <c r="J9198" t="s">
        <v>11</v>
      </c>
      <c r="K9198" s="21">
        <f>INDEX(LISTAS!$H:$Q,MATCH(BASE!H9198,LISTAS!$G:$G,0),MATCH(BASE!J9198,LISTAS!$H$3:$Q$3,0))*Tabela3[[#This Row],[QUANTIDADE]]</f>
        <v>20</v>
      </c>
      <c r="L9198" s="2" t="str">
        <f>TEXT(Tabela3[[#This Row],[DATA]],"MM")</f>
        <v>06</v>
      </c>
      <c r="M9198" s="2">
        <f>WEEKNUM(Tabela3[[#This Row],[DATA]])</f>
        <v>26</v>
      </c>
      <c r="N9198" s="18">
        <f>YEAR(Tabela3[[#This Row],[DATA]])</f>
        <v>2023</v>
      </c>
    </row>
    <row r="9199" spans="2:14">
      <c r="B9199" s="1">
        <v>45103</v>
      </c>
      <c r="C9199">
        <v>16194</v>
      </c>
      <c r="D9199">
        <f>COUNTIF(C$4:C9199,Tabela3[[#This Row],[COMANDA]])</f>
        <v>1</v>
      </c>
      <c r="E9199" t="s">
        <v>90</v>
      </c>
      <c r="F9199" t="s">
        <v>98</v>
      </c>
      <c r="G9199" t="s">
        <v>8</v>
      </c>
      <c r="H9199" t="s">
        <v>206</v>
      </c>
      <c r="I9199" s="2">
        <v>1</v>
      </c>
      <c r="J9199" t="s">
        <v>11</v>
      </c>
      <c r="K9199" s="21">
        <f>INDEX(LISTAS!$H:$Q,MATCH(BASE!H9199,LISTAS!$G:$G,0),MATCH(BASE!J9199,LISTAS!$H$3:$Q$3,0))*Tabela3[[#This Row],[QUANTIDADE]]</f>
        <v>18</v>
      </c>
      <c r="L9199" s="2" t="str">
        <f>TEXT(Tabela3[[#This Row],[DATA]],"MM")</f>
        <v>06</v>
      </c>
      <c r="M9199" s="2">
        <f>WEEKNUM(Tabela3[[#This Row],[DATA]])</f>
        <v>26</v>
      </c>
      <c r="N9199" s="18">
        <f>YEAR(Tabela3[[#This Row],[DATA]])</f>
        <v>2023</v>
      </c>
    </row>
    <row r="9200" spans="2:14">
      <c r="B9200" s="1">
        <v>45103</v>
      </c>
      <c r="C9200">
        <v>16195</v>
      </c>
      <c r="D9200">
        <f>COUNTIF(C$4:C9200,Tabela3[[#This Row],[COMANDA]])</f>
        <v>1</v>
      </c>
      <c r="E9200" t="s">
        <v>90</v>
      </c>
      <c r="F9200" t="s">
        <v>100</v>
      </c>
      <c r="G9200" t="s">
        <v>8</v>
      </c>
      <c r="H9200" t="s">
        <v>47</v>
      </c>
      <c r="I9200" s="2">
        <v>1</v>
      </c>
      <c r="J9200" t="s">
        <v>11</v>
      </c>
      <c r="K9200" s="21">
        <f>INDEX(LISTAS!$H:$Q,MATCH(BASE!H9200,LISTAS!$G:$G,0),MATCH(BASE!J9200,LISTAS!$H$3:$Q$3,0))*Tabela3[[#This Row],[QUANTIDADE]]</f>
        <v>16</v>
      </c>
      <c r="L9200" s="2" t="str">
        <f>TEXT(Tabela3[[#This Row],[DATA]],"MM")</f>
        <v>06</v>
      </c>
      <c r="M9200" s="2">
        <f>WEEKNUM(Tabela3[[#This Row],[DATA]])</f>
        <v>26</v>
      </c>
      <c r="N9200" s="18">
        <f>YEAR(Tabela3[[#This Row],[DATA]])</f>
        <v>2023</v>
      </c>
    </row>
    <row r="9201" spans="2:14">
      <c r="B9201" s="1">
        <v>45103</v>
      </c>
      <c r="C9201">
        <v>16193</v>
      </c>
      <c r="D9201">
        <f>COUNTIF(C$4:C9201,Tabela3[[#This Row],[COMANDA]])</f>
        <v>1</v>
      </c>
      <c r="E9201" t="s">
        <v>1</v>
      </c>
      <c r="F9201" t="s">
        <v>99</v>
      </c>
      <c r="G9201" t="s">
        <v>8</v>
      </c>
      <c r="H9201" t="s">
        <v>43</v>
      </c>
      <c r="I9201" s="2">
        <v>1</v>
      </c>
      <c r="J9201" t="s">
        <v>11</v>
      </c>
      <c r="K9201" s="21">
        <f>INDEX(LISTAS!$H:$Q,MATCH(BASE!H9201,LISTAS!$G:$G,0),MATCH(BASE!J9201,LISTAS!$H$3:$Q$3,0))*Tabela3[[#This Row],[QUANTIDADE]]</f>
        <v>18</v>
      </c>
      <c r="L9201" s="2" t="str">
        <f>TEXT(Tabela3[[#This Row],[DATA]],"MM")</f>
        <v>06</v>
      </c>
      <c r="M9201" s="2">
        <f>WEEKNUM(Tabela3[[#This Row],[DATA]])</f>
        <v>26</v>
      </c>
      <c r="N9201" s="18">
        <f>YEAR(Tabela3[[#This Row],[DATA]])</f>
        <v>2023</v>
      </c>
    </row>
    <row r="9202" spans="2:14">
      <c r="B9202" s="1">
        <v>45103</v>
      </c>
      <c r="C9202">
        <v>16196</v>
      </c>
      <c r="D9202">
        <f>COUNTIF(C$4:C9202,Tabela3[[#This Row],[COMANDA]])</f>
        <v>1</v>
      </c>
      <c r="E9202" t="s">
        <v>90</v>
      </c>
      <c r="F9202" t="s">
        <v>98</v>
      </c>
      <c r="G9202" t="s">
        <v>8</v>
      </c>
      <c r="H9202" t="s">
        <v>202</v>
      </c>
      <c r="I9202" s="2">
        <v>1</v>
      </c>
      <c r="J9202" t="s">
        <v>11</v>
      </c>
      <c r="K9202" s="21">
        <f>INDEX(LISTAS!$H:$Q,MATCH(BASE!H9202,LISTAS!$G:$G,0),MATCH(BASE!J9202,LISTAS!$H$3:$Q$3,0))*Tabela3[[#This Row],[QUANTIDADE]]</f>
        <v>20</v>
      </c>
      <c r="L9202" s="2" t="str">
        <f>TEXT(Tabela3[[#This Row],[DATA]],"MM")</f>
        <v>06</v>
      </c>
      <c r="M9202" s="2">
        <f>WEEKNUM(Tabela3[[#This Row],[DATA]])</f>
        <v>26</v>
      </c>
      <c r="N9202" s="18">
        <f>YEAR(Tabela3[[#This Row],[DATA]])</f>
        <v>2023</v>
      </c>
    </row>
    <row r="9203" spans="2:14">
      <c r="B9203" s="1">
        <v>45103</v>
      </c>
      <c r="C9203">
        <v>16197</v>
      </c>
      <c r="D9203">
        <f>COUNTIF(C$4:C9203,Tabela3[[#This Row],[COMANDA]])</f>
        <v>1</v>
      </c>
      <c r="E9203" t="s">
        <v>90</v>
      </c>
      <c r="F9203" t="s">
        <v>99</v>
      </c>
      <c r="G9203" t="s">
        <v>8</v>
      </c>
      <c r="H9203" t="s">
        <v>204</v>
      </c>
      <c r="I9203" s="2">
        <v>1</v>
      </c>
      <c r="J9203" t="s">
        <v>11</v>
      </c>
      <c r="K9203" s="21">
        <f>INDEX(LISTAS!$H:$Q,MATCH(BASE!H9203,LISTAS!$G:$G,0),MATCH(BASE!J9203,LISTAS!$H$3:$Q$3,0))*Tabela3[[#This Row],[QUANTIDADE]]</f>
        <v>18</v>
      </c>
      <c r="L9203" s="2" t="str">
        <f>TEXT(Tabela3[[#This Row],[DATA]],"MM")</f>
        <v>06</v>
      </c>
      <c r="M9203" s="2">
        <f>WEEKNUM(Tabela3[[#This Row],[DATA]])</f>
        <v>26</v>
      </c>
      <c r="N9203" s="18">
        <f>YEAR(Tabela3[[#This Row],[DATA]])</f>
        <v>2023</v>
      </c>
    </row>
    <row r="9204" spans="2:14">
      <c r="B9204" s="1">
        <v>45103</v>
      </c>
      <c r="C9204">
        <v>16197</v>
      </c>
      <c r="D9204">
        <f>COUNTIF(C$4:C9204,Tabela3[[#This Row],[COMANDA]])</f>
        <v>2</v>
      </c>
      <c r="E9204" t="s">
        <v>90</v>
      </c>
      <c r="F9204" t="s">
        <v>100</v>
      </c>
      <c r="G9204" t="s">
        <v>8</v>
      </c>
      <c r="H9204" t="s">
        <v>47</v>
      </c>
      <c r="I9204" s="2">
        <v>1</v>
      </c>
      <c r="J9204" t="s">
        <v>11</v>
      </c>
      <c r="K9204" s="21">
        <f>INDEX(LISTAS!$H:$Q,MATCH(BASE!H9204,LISTAS!$G:$G,0),MATCH(BASE!J9204,LISTAS!$H$3:$Q$3,0))*Tabela3[[#This Row],[QUANTIDADE]]</f>
        <v>16</v>
      </c>
      <c r="L9204" s="2" t="str">
        <f>TEXT(Tabela3[[#This Row],[DATA]],"MM")</f>
        <v>06</v>
      </c>
      <c r="M9204" s="2">
        <f>WEEKNUM(Tabela3[[#This Row],[DATA]])</f>
        <v>26</v>
      </c>
      <c r="N9204" s="18">
        <f>YEAR(Tabela3[[#This Row],[DATA]])</f>
        <v>2023</v>
      </c>
    </row>
    <row r="9205" spans="2:14">
      <c r="B9205" s="1">
        <v>45103</v>
      </c>
      <c r="C9205">
        <v>16197</v>
      </c>
      <c r="D9205">
        <f>COUNTIF(C$4:C9205,Tabela3[[#This Row],[COMANDA]])</f>
        <v>3</v>
      </c>
      <c r="E9205" t="s">
        <v>90</v>
      </c>
      <c r="F9205" t="s">
        <v>100</v>
      </c>
      <c r="G9205" t="s">
        <v>9</v>
      </c>
      <c r="H9205" t="s">
        <v>138</v>
      </c>
      <c r="I9205" s="2">
        <v>1</v>
      </c>
      <c r="J9205" t="s">
        <v>11</v>
      </c>
      <c r="K9205" s="21">
        <f>INDEX(LISTAS!$H:$Q,MATCH(BASE!H9205,LISTAS!$G:$G,0),MATCH(BASE!J9205,LISTAS!$H$3:$Q$3,0))*Tabela3[[#This Row],[QUANTIDADE]]</f>
        <v>4</v>
      </c>
      <c r="L9205" s="2" t="str">
        <f>TEXT(Tabela3[[#This Row],[DATA]],"MM")</f>
        <v>06</v>
      </c>
      <c r="M9205" s="2">
        <f>WEEKNUM(Tabela3[[#This Row],[DATA]])</f>
        <v>26</v>
      </c>
      <c r="N9205" s="18">
        <f>YEAR(Tabela3[[#This Row],[DATA]])</f>
        <v>2023</v>
      </c>
    </row>
    <row r="9206" spans="2:14">
      <c r="B9206" s="1">
        <v>45103</v>
      </c>
      <c r="C9206">
        <v>16198</v>
      </c>
      <c r="D9206">
        <f>COUNTIF(C$4:C9206,Tabela3[[#This Row],[COMANDA]])</f>
        <v>1</v>
      </c>
      <c r="E9206" t="s">
        <v>90</v>
      </c>
      <c r="F9206" t="s">
        <v>98</v>
      </c>
      <c r="G9206" t="s">
        <v>8</v>
      </c>
      <c r="H9206" t="s">
        <v>40</v>
      </c>
      <c r="I9206" s="2">
        <v>1</v>
      </c>
      <c r="J9206" t="s">
        <v>11</v>
      </c>
      <c r="K9206" s="21">
        <f>INDEX(LISTAS!$H:$Q,MATCH(BASE!H9206,LISTAS!$G:$G,0),MATCH(BASE!J9206,LISTAS!$H$3:$Q$3,0))*Tabela3[[#This Row],[QUANTIDADE]]</f>
        <v>14</v>
      </c>
      <c r="L9206" s="2" t="str">
        <f>TEXT(Tabela3[[#This Row],[DATA]],"MM")</f>
        <v>06</v>
      </c>
      <c r="M9206" s="2">
        <f>WEEKNUM(Tabela3[[#This Row],[DATA]])</f>
        <v>26</v>
      </c>
      <c r="N9206" s="18">
        <f>YEAR(Tabela3[[#This Row],[DATA]])</f>
        <v>2023</v>
      </c>
    </row>
    <row r="9207" spans="2:14">
      <c r="B9207" s="1">
        <v>45103</v>
      </c>
      <c r="C9207">
        <v>16198</v>
      </c>
      <c r="D9207">
        <f>COUNTIF(C$4:C9207,Tabela3[[#This Row],[COMANDA]])</f>
        <v>2</v>
      </c>
      <c r="E9207" t="s">
        <v>90</v>
      </c>
      <c r="F9207" t="s">
        <v>98</v>
      </c>
      <c r="G9207" t="s">
        <v>9</v>
      </c>
      <c r="H9207" t="s">
        <v>208</v>
      </c>
      <c r="I9207" s="2">
        <v>1</v>
      </c>
      <c r="J9207" t="s">
        <v>11</v>
      </c>
      <c r="K9207" s="21">
        <f>INDEX(LISTAS!$H:$Q,MATCH(BASE!H9207,LISTAS!$G:$G,0),MATCH(BASE!J9207,LISTAS!$H$3:$Q$3,0))*Tabela3[[#This Row],[QUANTIDADE]]</f>
        <v>4</v>
      </c>
      <c r="L9207" s="2" t="str">
        <f>TEXT(Tabela3[[#This Row],[DATA]],"MM")</f>
        <v>06</v>
      </c>
      <c r="M9207" s="2">
        <f>WEEKNUM(Tabela3[[#This Row],[DATA]])</f>
        <v>26</v>
      </c>
      <c r="N9207" s="18">
        <f>YEAR(Tabela3[[#This Row],[DATA]])</f>
        <v>2023</v>
      </c>
    </row>
    <row r="9208" spans="2:14">
      <c r="B9208" s="1">
        <v>45103</v>
      </c>
      <c r="C9208">
        <v>16199</v>
      </c>
      <c r="D9208">
        <f>COUNTIF(C$4:C9208,Tabela3[[#This Row],[COMANDA]])</f>
        <v>1</v>
      </c>
      <c r="E9208" t="s">
        <v>90</v>
      </c>
      <c r="G9208" t="s">
        <v>8</v>
      </c>
      <c r="H9208" t="s">
        <v>204</v>
      </c>
      <c r="I9208" s="2">
        <v>1</v>
      </c>
      <c r="J9208" t="s">
        <v>11</v>
      </c>
      <c r="K9208" s="21">
        <f>INDEX(LISTAS!$H:$Q,MATCH(BASE!H9208,LISTAS!$G:$G,0),MATCH(BASE!J9208,LISTAS!$H$3:$Q$3,0))*Tabela3[[#This Row],[QUANTIDADE]]</f>
        <v>18</v>
      </c>
      <c r="L9208" s="2" t="str">
        <f>TEXT(Tabela3[[#This Row],[DATA]],"MM")</f>
        <v>06</v>
      </c>
      <c r="M9208" s="2">
        <f>WEEKNUM(Tabela3[[#This Row],[DATA]])</f>
        <v>26</v>
      </c>
      <c r="N9208" s="18">
        <f>YEAR(Tabela3[[#This Row],[DATA]])</f>
        <v>2023</v>
      </c>
    </row>
    <row r="9209" spans="2:14">
      <c r="B9209" s="1">
        <v>45103</v>
      </c>
      <c r="C9209">
        <v>16199</v>
      </c>
      <c r="D9209">
        <f>COUNTIF(C$4:C9209,Tabela3[[#This Row],[COMANDA]])</f>
        <v>2</v>
      </c>
      <c r="E9209" t="s">
        <v>90</v>
      </c>
      <c r="G9209" t="s">
        <v>8</v>
      </c>
      <c r="H9209" t="s">
        <v>47</v>
      </c>
      <c r="I9209" s="2">
        <v>1</v>
      </c>
      <c r="J9209" t="s">
        <v>11</v>
      </c>
      <c r="K9209" s="21">
        <f>INDEX(LISTAS!$H:$Q,MATCH(BASE!H9209,LISTAS!$G:$G,0),MATCH(BASE!J9209,LISTAS!$H$3:$Q$3,0))*Tabela3[[#This Row],[QUANTIDADE]]</f>
        <v>16</v>
      </c>
      <c r="L9209" s="2" t="str">
        <f>TEXT(Tabela3[[#This Row],[DATA]],"MM")</f>
        <v>06</v>
      </c>
      <c r="M9209" s="2">
        <f>WEEKNUM(Tabela3[[#This Row],[DATA]])</f>
        <v>26</v>
      </c>
      <c r="N9209" s="18">
        <f>YEAR(Tabela3[[#This Row],[DATA]])</f>
        <v>2023</v>
      </c>
    </row>
    <row r="9210" spans="2:14">
      <c r="B9210" s="1">
        <v>45103</v>
      </c>
      <c r="C9210">
        <v>16200</v>
      </c>
      <c r="D9210">
        <f>COUNTIF(C$4:C9210,Tabela3[[#This Row],[COMANDA]])</f>
        <v>1</v>
      </c>
      <c r="E9210" t="s">
        <v>89</v>
      </c>
      <c r="F9210" t="s">
        <v>99</v>
      </c>
      <c r="G9210" t="s">
        <v>8</v>
      </c>
      <c r="H9210" t="s">
        <v>47</v>
      </c>
      <c r="I9210" s="2">
        <v>2</v>
      </c>
      <c r="J9210" t="s">
        <v>11</v>
      </c>
      <c r="K9210" s="21">
        <f>INDEX(LISTAS!$H:$Q,MATCH(BASE!H9210,LISTAS!$G:$G,0),MATCH(BASE!J9210,LISTAS!$H$3:$Q$3,0))*Tabela3[[#This Row],[QUANTIDADE]]</f>
        <v>32</v>
      </c>
      <c r="L9210" s="2" t="str">
        <f>TEXT(Tabela3[[#This Row],[DATA]],"MM")</f>
        <v>06</v>
      </c>
      <c r="M9210" s="2">
        <f>WEEKNUM(Tabela3[[#This Row],[DATA]])</f>
        <v>26</v>
      </c>
      <c r="N9210" s="18">
        <f>YEAR(Tabela3[[#This Row],[DATA]])</f>
        <v>2023</v>
      </c>
    </row>
    <row r="9211" spans="2:14">
      <c r="B9211" s="1">
        <v>45103</v>
      </c>
      <c r="C9211">
        <v>16201</v>
      </c>
      <c r="D9211">
        <f>COUNTIF(C$4:C9211,Tabela3[[#This Row],[COMANDA]])</f>
        <v>1</v>
      </c>
      <c r="E9211" t="s">
        <v>90</v>
      </c>
      <c r="F9211" t="s">
        <v>98</v>
      </c>
      <c r="G9211" t="s">
        <v>8</v>
      </c>
      <c r="H9211" t="s">
        <v>204</v>
      </c>
      <c r="I9211" s="2">
        <v>2</v>
      </c>
      <c r="J9211" t="s">
        <v>11</v>
      </c>
      <c r="K9211" s="21">
        <f>INDEX(LISTAS!$H:$Q,MATCH(BASE!H9211,LISTAS!$G:$G,0),MATCH(BASE!J9211,LISTAS!$H$3:$Q$3,0))*Tabela3[[#This Row],[QUANTIDADE]]</f>
        <v>36</v>
      </c>
      <c r="L9211" s="2" t="str">
        <f>TEXT(Tabela3[[#This Row],[DATA]],"MM")</f>
        <v>06</v>
      </c>
      <c r="M9211" s="2">
        <f>WEEKNUM(Tabela3[[#This Row],[DATA]])</f>
        <v>26</v>
      </c>
      <c r="N9211" s="18">
        <f>YEAR(Tabela3[[#This Row],[DATA]])</f>
        <v>2023</v>
      </c>
    </row>
    <row r="9212" spans="2:14">
      <c r="B9212" s="1">
        <v>45103</v>
      </c>
      <c r="C9212">
        <v>16201</v>
      </c>
      <c r="D9212">
        <f>COUNTIF(C$4:C9212,Tabela3[[#This Row],[COMANDA]])</f>
        <v>2</v>
      </c>
      <c r="E9212" t="s">
        <v>90</v>
      </c>
      <c r="F9212" t="s">
        <v>99</v>
      </c>
      <c r="G9212" t="s">
        <v>8</v>
      </c>
      <c r="H9212" t="s">
        <v>204</v>
      </c>
      <c r="I9212" s="2">
        <v>1</v>
      </c>
      <c r="J9212" t="s">
        <v>11</v>
      </c>
      <c r="K9212" s="21">
        <f>INDEX(LISTAS!$H:$Q,MATCH(BASE!H9212,LISTAS!$G:$G,0),MATCH(BASE!J9212,LISTAS!$H$3:$Q$3,0))*Tabela3[[#This Row],[QUANTIDADE]]</f>
        <v>18</v>
      </c>
      <c r="L9212" s="2" t="str">
        <f>TEXT(Tabela3[[#This Row],[DATA]],"MM")</f>
        <v>06</v>
      </c>
      <c r="M9212" s="2">
        <f>WEEKNUM(Tabela3[[#This Row],[DATA]])</f>
        <v>26</v>
      </c>
      <c r="N9212" s="18">
        <f>YEAR(Tabela3[[#This Row],[DATA]])</f>
        <v>2023</v>
      </c>
    </row>
    <row r="9213" spans="2:14">
      <c r="B9213" s="1">
        <v>45103</v>
      </c>
      <c r="C9213">
        <v>16204</v>
      </c>
      <c r="D9213">
        <f>COUNTIF(C$4:C9213,Tabela3[[#This Row],[COMANDA]])</f>
        <v>1</v>
      </c>
      <c r="E9213" t="s">
        <v>90</v>
      </c>
      <c r="F9213" t="s">
        <v>98</v>
      </c>
      <c r="G9213" t="s">
        <v>8</v>
      </c>
      <c r="H9213" t="s">
        <v>204</v>
      </c>
      <c r="I9213" s="2">
        <v>1</v>
      </c>
      <c r="J9213" t="s">
        <v>11</v>
      </c>
      <c r="K9213" s="21">
        <f>INDEX(LISTAS!$H:$Q,MATCH(BASE!H9213,LISTAS!$G:$G,0),MATCH(BASE!J9213,LISTAS!$H$3:$Q$3,0))*Tabela3[[#This Row],[QUANTIDADE]]</f>
        <v>18</v>
      </c>
      <c r="L9213" s="2" t="str">
        <f>TEXT(Tabela3[[#This Row],[DATA]],"MM")</f>
        <v>06</v>
      </c>
      <c r="M9213" s="2">
        <f>WEEKNUM(Tabela3[[#This Row],[DATA]])</f>
        <v>26</v>
      </c>
      <c r="N9213" s="18">
        <f>YEAR(Tabela3[[#This Row],[DATA]])</f>
        <v>2023</v>
      </c>
    </row>
    <row r="9214" spans="2:14">
      <c r="B9214" s="1">
        <v>45103</v>
      </c>
      <c r="C9214">
        <v>16204</v>
      </c>
      <c r="D9214">
        <f>COUNTIF(C$4:C9214,Tabela3[[#This Row],[COMANDA]])</f>
        <v>2</v>
      </c>
      <c r="E9214" t="s">
        <v>90</v>
      </c>
      <c r="F9214" t="s">
        <v>98</v>
      </c>
      <c r="G9214" t="s">
        <v>9</v>
      </c>
      <c r="H9214" t="s">
        <v>143</v>
      </c>
      <c r="I9214" s="2">
        <v>1</v>
      </c>
      <c r="J9214" t="s">
        <v>11</v>
      </c>
      <c r="K9214" s="21">
        <f>INDEX(LISTAS!$H:$Q,MATCH(BASE!H9214,LISTAS!$G:$G,0),MATCH(BASE!J9214,LISTAS!$H$3:$Q$3,0))*Tabela3[[#This Row],[QUANTIDADE]]</f>
        <v>4</v>
      </c>
      <c r="L9214" s="2" t="str">
        <f>TEXT(Tabela3[[#This Row],[DATA]],"MM")</f>
        <v>06</v>
      </c>
      <c r="M9214" s="2">
        <f>WEEKNUM(Tabela3[[#This Row],[DATA]])</f>
        <v>26</v>
      </c>
      <c r="N9214" s="18">
        <f>YEAR(Tabela3[[#This Row],[DATA]])</f>
        <v>2023</v>
      </c>
    </row>
    <row r="9215" spans="2:14">
      <c r="B9215" s="1">
        <v>45103</v>
      </c>
      <c r="C9215">
        <v>16202</v>
      </c>
      <c r="D9215">
        <f>COUNTIF(C$4:C9215,Tabela3[[#This Row],[COMANDA]])</f>
        <v>1</v>
      </c>
      <c r="E9215" t="s">
        <v>90</v>
      </c>
      <c r="F9215" t="s">
        <v>99</v>
      </c>
      <c r="G9215" t="s">
        <v>8</v>
      </c>
      <c r="H9215" t="s">
        <v>206</v>
      </c>
      <c r="I9215" s="2">
        <v>1</v>
      </c>
      <c r="J9215" t="s">
        <v>11</v>
      </c>
      <c r="K9215" s="21">
        <f>INDEX(LISTAS!$H:$Q,MATCH(BASE!H9215,LISTAS!$G:$G,0),MATCH(BASE!J9215,LISTAS!$H$3:$Q$3,0))*Tabela3[[#This Row],[QUANTIDADE]]</f>
        <v>18</v>
      </c>
      <c r="L9215" s="2" t="str">
        <f>TEXT(Tabela3[[#This Row],[DATA]],"MM")</f>
        <v>06</v>
      </c>
      <c r="M9215" s="2">
        <f>WEEKNUM(Tabela3[[#This Row],[DATA]])</f>
        <v>26</v>
      </c>
      <c r="N9215" s="18">
        <f>YEAR(Tabela3[[#This Row],[DATA]])</f>
        <v>2023</v>
      </c>
    </row>
    <row r="9216" spans="2:14">
      <c r="B9216" s="1">
        <v>45103</v>
      </c>
      <c r="C9216">
        <v>16203</v>
      </c>
      <c r="D9216">
        <f>COUNTIF(C$4:C9216,Tabela3[[#This Row],[COMANDA]])</f>
        <v>1</v>
      </c>
      <c r="E9216" t="s">
        <v>90</v>
      </c>
      <c r="F9216" t="s">
        <v>375</v>
      </c>
      <c r="G9216" t="s">
        <v>8</v>
      </c>
      <c r="H9216" t="s">
        <v>211</v>
      </c>
      <c r="I9216" s="2">
        <v>1</v>
      </c>
      <c r="J9216" t="s">
        <v>11</v>
      </c>
      <c r="K9216" s="21">
        <f>INDEX(LISTAS!$H:$Q,MATCH(BASE!H9216,LISTAS!$G:$G,0),MATCH(BASE!J9216,LISTAS!$H$3:$Q$3,0))*Tabela3[[#This Row],[QUANTIDADE]]</f>
        <v>20</v>
      </c>
      <c r="L9216" s="2" t="str">
        <f>TEXT(Tabela3[[#This Row],[DATA]],"MM")</f>
        <v>06</v>
      </c>
      <c r="M9216" s="2">
        <f>WEEKNUM(Tabela3[[#This Row],[DATA]])</f>
        <v>26</v>
      </c>
      <c r="N9216" s="18">
        <f>YEAR(Tabela3[[#This Row],[DATA]])</f>
        <v>2023</v>
      </c>
    </row>
    <row r="9217" spans="2:14">
      <c r="B9217" s="1">
        <v>45103</v>
      </c>
      <c r="C9217">
        <v>16205</v>
      </c>
      <c r="D9217">
        <f>COUNTIF(C$4:C9217,Tabela3[[#This Row],[COMANDA]])</f>
        <v>1</v>
      </c>
      <c r="E9217" t="s">
        <v>90</v>
      </c>
      <c r="F9217" t="s">
        <v>99</v>
      </c>
      <c r="G9217" t="s">
        <v>8</v>
      </c>
      <c r="H9217" t="s">
        <v>205</v>
      </c>
      <c r="I9217" s="2">
        <v>1</v>
      </c>
      <c r="J9217" t="s">
        <v>11</v>
      </c>
      <c r="K9217" s="21">
        <f>INDEX(LISTAS!$H:$Q,MATCH(BASE!H9217,LISTAS!$G:$G,0),MATCH(BASE!J9217,LISTAS!$H$3:$Q$3,0))*Tabela3[[#This Row],[QUANTIDADE]]</f>
        <v>22</v>
      </c>
      <c r="L9217" s="2" t="str">
        <f>TEXT(Tabela3[[#This Row],[DATA]],"MM")</f>
        <v>06</v>
      </c>
      <c r="M9217" s="2">
        <f>WEEKNUM(Tabela3[[#This Row],[DATA]])</f>
        <v>26</v>
      </c>
      <c r="N9217" s="18">
        <f>YEAR(Tabela3[[#This Row],[DATA]])</f>
        <v>2023</v>
      </c>
    </row>
    <row r="9218" spans="2:14">
      <c r="B9218" s="1">
        <v>45103</v>
      </c>
      <c r="C9218">
        <v>16207</v>
      </c>
      <c r="D9218">
        <f>COUNTIF(C$4:C9218,Tabela3[[#This Row],[COMANDA]])</f>
        <v>1</v>
      </c>
      <c r="E9218" t="s">
        <v>90</v>
      </c>
      <c r="F9218" t="s">
        <v>98</v>
      </c>
      <c r="G9218" t="s">
        <v>8</v>
      </c>
      <c r="H9218" t="s">
        <v>42</v>
      </c>
      <c r="I9218" s="2">
        <v>1</v>
      </c>
      <c r="J9218" t="s">
        <v>11</v>
      </c>
      <c r="K9218" s="21">
        <f>INDEX(LISTAS!$H:$Q,MATCH(BASE!H9218,LISTAS!$G:$G,0),MATCH(BASE!J9218,LISTAS!$H$3:$Q$3,0))*Tabela3[[#This Row],[QUANTIDADE]]</f>
        <v>16</v>
      </c>
      <c r="L9218" s="2" t="str">
        <f>TEXT(Tabela3[[#This Row],[DATA]],"MM")</f>
        <v>06</v>
      </c>
      <c r="M9218" s="2">
        <f>WEEKNUM(Tabela3[[#This Row],[DATA]])</f>
        <v>26</v>
      </c>
      <c r="N9218" s="18">
        <f>YEAR(Tabela3[[#This Row],[DATA]])</f>
        <v>2023</v>
      </c>
    </row>
    <row r="9219" spans="2:14">
      <c r="B9219" s="1">
        <v>45103</v>
      </c>
      <c r="C9219">
        <v>16207</v>
      </c>
      <c r="D9219">
        <f>COUNTIF(C$4:C9219,Tabela3[[#This Row],[COMANDA]])</f>
        <v>2</v>
      </c>
      <c r="E9219" t="s">
        <v>90</v>
      </c>
      <c r="F9219" t="s">
        <v>98</v>
      </c>
      <c r="G9219" t="s">
        <v>9</v>
      </c>
      <c r="H9219" t="s">
        <v>140</v>
      </c>
      <c r="I9219" s="2">
        <v>1</v>
      </c>
      <c r="J9219" t="s">
        <v>11</v>
      </c>
      <c r="K9219" s="21">
        <f>INDEX(LISTAS!$H:$Q,MATCH(BASE!H9219,LISTAS!$G:$G,0),MATCH(BASE!J9219,LISTAS!$H$3:$Q$3,0))*Tabela3[[#This Row],[QUANTIDADE]]</f>
        <v>3</v>
      </c>
      <c r="L9219" s="2" t="str">
        <f>TEXT(Tabela3[[#This Row],[DATA]],"MM")</f>
        <v>06</v>
      </c>
      <c r="M9219" s="2">
        <f>WEEKNUM(Tabela3[[#This Row],[DATA]])</f>
        <v>26</v>
      </c>
      <c r="N9219" s="18">
        <f>YEAR(Tabela3[[#This Row],[DATA]])</f>
        <v>2023</v>
      </c>
    </row>
    <row r="9220" spans="2:14">
      <c r="B9220" s="1">
        <v>45103</v>
      </c>
      <c r="C9220">
        <v>16209</v>
      </c>
      <c r="D9220">
        <f>COUNTIF(C$4:C9220,Tabela3[[#This Row],[COMANDA]])</f>
        <v>1</v>
      </c>
      <c r="E9220" t="s">
        <v>90</v>
      </c>
      <c r="F9220" t="s">
        <v>99</v>
      </c>
      <c r="G9220" t="s">
        <v>8</v>
      </c>
      <c r="H9220" t="s">
        <v>206</v>
      </c>
      <c r="I9220" s="2">
        <v>2</v>
      </c>
      <c r="J9220" t="s">
        <v>11</v>
      </c>
      <c r="K9220" s="21">
        <f>INDEX(LISTAS!$H:$Q,MATCH(BASE!H9220,LISTAS!$G:$G,0),MATCH(BASE!J9220,LISTAS!$H$3:$Q$3,0))*Tabela3[[#This Row],[QUANTIDADE]]</f>
        <v>36</v>
      </c>
      <c r="L9220" s="2" t="str">
        <f>TEXT(Tabela3[[#This Row],[DATA]],"MM")</f>
        <v>06</v>
      </c>
      <c r="M9220" s="2">
        <f>WEEKNUM(Tabela3[[#This Row],[DATA]])</f>
        <v>26</v>
      </c>
      <c r="N9220" s="18">
        <f>YEAR(Tabela3[[#This Row],[DATA]])</f>
        <v>2023</v>
      </c>
    </row>
    <row r="9221" spans="2:14">
      <c r="B9221" s="1">
        <v>45103</v>
      </c>
      <c r="C9221">
        <v>16209</v>
      </c>
      <c r="D9221">
        <f>COUNTIF(C$4:C9221,Tabela3[[#This Row],[COMANDA]])</f>
        <v>2</v>
      </c>
      <c r="E9221" t="s">
        <v>90</v>
      </c>
      <c r="F9221" t="s">
        <v>99</v>
      </c>
      <c r="G9221" t="s">
        <v>62</v>
      </c>
      <c r="H9221" t="s">
        <v>192</v>
      </c>
      <c r="I9221" s="2">
        <v>1</v>
      </c>
      <c r="J9221" t="s">
        <v>11</v>
      </c>
      <c r="K9221" s="21">
        <f>INDEX(LISTAS!$H:$Q,MATCH(BASE!H9221,LISTAS!$G:$G,0),MATCH(BASE!J9221,LISTAS!$H$3:$Q$3,0))*Tabela3[[#This Row],[QUANTIDADE]]</f>
        <v>6</v>
      </c>
      <c r="L9221" s="2" t="str">
        <f>TEXT(Tabela3[[#This Row],[DATA]],"MM")</f>
        <v>06</v>
      </c>
      <c r="M9221" s="2">
        <f>WEEKNUM(Tabela3[[#This Row],[DATA]])</f>
        <v>26</v>
      </c>
      <c r="N9221" s="18">
        <f>YEAR(Tabela3[[#This Row],[DATA]])</f>
        <v>2023</v>
      </c>
    </row>
    <row r="9222" spans="2:14">
      <c r="B9222" s="1">
        <v>45103</v>
      </c>
      <c r="C9222">
        <v>16210</v>
      </c>
      <c r="D9222">
        <f>COUNTIF(C$4:C9222,Tabela3[[#This Row],[COMANDA]])</f>
        <v>1</v>
      </c>
      <c r="E9222" t="s">
        <v>90</v>
      </c>
      <c r="F9222" t="s">
        <v>99</v>
      </c>
      <c r="G9222" t="s">
        <v>8</v>
      </c>
      <c r="H9222" t="s">
        <v>84</v>
      </c>
      <c r="I9222" s="2">
        <v>2</v>
      </c>
      <c r="J9222" t="s">
        <v>11</v>
      </c>
      <c r="K9222" s="21">
        <f>INDEX(LISTAS!$H:$Q,MATCH(BASE!H9222,LISTAS!$G:$G,0),MATCH(BASE!J9222,LISTAS!$H$3:$Q$3,0))*Tabela3[[#This Row],[QUANTIDADE]]</f>
        <v>32</v>
      </c>
      <c r="L9222" s="2" t="str">
        <f>TEXT(Tabela3[[#This Row],[DATA]],"MM")</f>
        <v>06</v>
      </c>
      <c r="M9222" s="2">
        <f>WEEKNUM(Tabela3[[#This Row],[DATA]])</f>
        <v>26</v>
      </c>
      <c r="N9222" s="18">
        <f>YEAR(Tabela3[[#This Row],[DATA]])</f>
        <v>2023</v>
      </c>
    </row>
    <row r="9223" spans="2:14">
      <c r="B9223" s="1">
        <v>45103</v>
      </c>
      <c r="C9223">
        <v>16212</v>
      </c>
      <c r="D9223">
        <f>COUNTIF(C$4:C9223,Tabela3[[#This Row],[COMANDA]])</f>
        <v>1</v>
      </c>
      <c r="E9223" t="s">
        <v>90</v>
      </c>
      <c r="F9223" t="s">
        <v>99</v>
      </c>
      <c r="G9223" t="s">
        <v>8</v>
      </c>
      <c r="H9223" t="s">
        <v>42</v>
      </c>
      <c r="I9223" s="2">
        <v>1</v>
      </c>
      <c r="J9223" t="s">
        <v>11</v>
      </c>
      <c r="K9223" s="21">
        <f>INDEX(LISTAS!$H:$Q,MATCH(BASE!H9223,LISTAS!$G:$G,0),MATCH(BASE!J9223,LISTAS!$H$3:$Q$3,0))*Tabela3[[#This Row],[QUANTIDADE]]</f>
        <v>16</v>
      </c>
      <c r="L9223" s="2" t="str">
        <f>TEXT(Tabela3[[#This Row],[DATA]],"MM")</f>
        <v>06</v>
      </c>
      <c r="M9223" s="2">
        <f>WEEKNUM(Tabela3[[#This Row],[DATA]])</f>
        <v>26</v>
      </c>
      <c r="N9223" s="18">
        <f>YEAR(Tabela3[[#This Row],[DATA]])</f>
        <v>2023</v>
      </c>
    </row>
    <row r="9224" spans="2:14">
      <c r="B9224" s="1">
        <v>45103</v>
      </c>
      <c r="C9224">
        <v>16213</v>
      </c>
      <c r="D9224">
        <f>COUNTIF(C$4:C9224,Tabela3[[#This Row],[COMANDA]])</f>
        <v>1</v>
      </c>
      <c r="E9224" t="s">
        <v>90</v>
      </c>
      <c r="F9224" t="s">
        <v>98</v>
      </c>
      <c r="G9224" t="s">
        <v>8</v>
      </c>
      <c r="H9224" t="s">
        <v>42</v>
      </c>
      <c r="I9224" s="2">
        <v>1</v>
      </c>
      <c r="J9224" t="s">
        <v>11</v>
      </c>
      <c r="K9224" s="21">
        <f>INDEX(LISTAS!$H:$Q,MATCH(BASE!H9224,LISTAS!$G:$G,0),MATCH(BASE!J9224,LISTAS!$H$3:$Q$3,0))*Tabela3[[#This Row],[QUANTIDADE]]</f>
        <v>16</v>
      </c>
      <c r="L9224" s="2" t="str">
        <f>TEXT(Tabela3[[#This Row],[DATA]],"MM")</f>
        <v>06</v>
      </c>
      <c r="M9224" s="2">
        <f>WEEKNUM(Tabela3[[#This Row],[DATA]])</f>
        <v>26</v>
      </c>
      <c r="N9224" s="18">
        <f>YEAR(Tabela3[[#This Row],[DATA]])</f>
        <v>2023</v>
      </c>
    </row>
    <row r="9225" spans="2:14">
      <c r="B9225" s="1">
        <v>45103</v>
      </c>
      <c r="C9225">
        <v>16213</v>
      </c>
      <c r="D9225">
        <f>COUNTIF(C$4:C9225,Tabela3[[#This Row],[COMANDA]])</f>
        <v>2</v>
      </c>
      <c r="E9225" t="s">
        <v>90</v>
      </c>
      <c r="F9225" t="s">
        <v>98</v>
      </c>
      <c r="G9225" t="s">
        <v>9</v>
      </c>
      <c r="H9225" t="s">
        <v>138</v>
      </c>
      <c r="I9225" s="2">
        <v>1</v>
      </c>
      <c r="J9225" t="s">
        <v>11</v>
      </c>
      <c r="K9225" s="21">
        <f>INDEX(LISTAS!$H:$Q,MATCH(BASE!H9225,LISTAS!$G:$G,0),MATCH(BASE!J9225,LISTAS!$H$3:$Q$3,0))*Tabela3[[#This Row],[QUANTIDADE]]</f>
        <v>4</v>
      </c>
      <c r="L9225" s="2" t="str">
        <f>TEXT(Tabela3[[#This Row],[DATA]],"MM")</f>
        <v>06</v>
      </c>
      <c r="M9225" s="2">
        <f>WEEKNUM(Tabela3[[#This Row],[DATA]])</f>
        <v>26</v>
      </c>
      <c r="N9225" s="18">
        <f>YEAR(Tabela3[[#This Row],[DATA]])</f>
        <v>2023</v>
      </c>
    </row>
    <row r="9226" spans="2:14">
      <c r="B9226" s="1">
        <v>45103</v>
      </c>
      <c r="C9226">
        <v>16211</v>
      </c>
      <c r="D9226">
        <f>COUNTIF(C$4:C9226,Tabela3[[#This Row],[COMANDA]])</f>
        <v>1</v>
      </c>
      <c r="E9226" t="s">
        <v>90</v>
      </c>
      <c r="F9226" t="s">
        <v>99</v>
      </c>
      <c r="G9226" t="s">
        <v>8</v>
      </c>
      <c r="H9226" t="s">
        <v>204</v>
      </c>
      <c r="I9226" s="2">
        <v>1</v>
      </c>
      <c r="J9226" t="s">
        <v>11</v>
      </c>
      <c r="K9226" s="21">
        <f>INDEX(LISTAS!$H:$Q,MATCH(BASE!H9226,LISTAS!$G:$G,0),MATCH(BASE!J9226,LISTAS!$H$3:$Q$3,0))*Tabela3[[#This Row],[QUANTIDADE]]</f>
        <v>18</v>
      </c>
      <c r="L9226" s="2" t="str">
        <f>TEXT(Tabela3[[#This Row],[DATA]],"MM")</f>
        <v>06</v>
      </c>
      <c r="M9226" s="2">
        <f>WEEKNUM(Tabela3[[#This Row],[DATA]])</f>
        <v>26</v>
      </c>
      <c r="N9226" s="18">
        <f>YEAR(Tabela3[[#This Row],[DATA]])</f>
        <v>2023</v>
      </c>
    </row>
    <row r="9227" spans="2:14">
      <c r="B9227" s="1">
        <v>45103</v>
      </c>
      <c r="C9227">
        <v>16211</v>
      </c>
      <c r="D9227">
        <f>COUNTIF(C$4:C9227,Tabela3[[#This Row],[COMANDA]])</f>
        <v>2</v>
      </c>
      <c r="E9227" t="s">
        <v>90</v>
      </c>
      <c r="F9227" t="s">
        <v>99</v>
      </c>
      <c r="G9227" t="s">
        <v>61</v>
      </c>
      <c r="H9227" t="s">
        <v>199</v>
      </c>
      <c r="I9227" s="2">
        <v>1</v>
      </c>
      <c r="J9227" t="s">
        <v>11</v>
      </c>
      <c r="K9227" s="21">
        <f>INDEX(LISTAS!$H:$Q,MATCH(BASE!H9227,LISTAS!$G:$G,0),MATCH(BASE!J9227,LISTAS!$H$3:$Q$3,0))*Tabela3[[#This Row],[QUANTIDADE]]</f>
        <v>1</v>
      </c>
      <c r="L9227" s="2" t="str">
        <f>TEXT(Tabela3[[#This Row],[DATA]],"MM")</f>
        <v>06</v>
      </c>
      <c r="M9227" s="2">
        <f>WEEKNUM(Tabela3[[#This Row],[DATA]])</f>
        <v>26</v>
      </c>
      <c r="N9227" s="18">
        <f>YEAR(Tabela3[[#This Row],[DATA]])</f>
        <v>2023</v>
      </c>
    </row>
    <row r="9228" spans="2:14">
      <c r="B9228" s="1">
        <v>45103</v>
      </c>
      <c r="C9228">
        <v>16214</v>
      </c>
      <c r="D9228">
        <f>COUNTIF(C$4:C9228,Tabela3[[#This Row],[COMANDA]])</f>
        <v>1</v>
      </c>
      <c r="E9228" t="s">
        <v>90</v>
      </c>
      <c r="F9228" t="s">
        <v>99</v>
      </c>
      <c r="G9228" t="s">
        <v>8</v>
      </c>
      <c r="H9228" t="s">
        <v>42</v>
      </c>
      <c r="I9228" s="2">
        <v>1</v>
      </c>
      <c r="J9228" t="s">
        <v>11</v>
      </c>
      <c r="K9228" s="21">
        <f>INDEX(LISTAS!$H:$Q,MATCH(BASE!H9228,LISTAS!$G:$G,0),MATCH(BASE!J9228,LISTAS!$H$3:$Q$3,0))*Tabela3[[#This Row],[QUANTIDADE]]</f>
        <v>16</v>
      </c>
      <c r="L9228" s="2" t="str">
        <f>TEXT(Tabela3[[#This Row],[DATA]],"MM")</f>
        <v>06</v>
      </c>
      <c r="M9228" s="2">
        <f>WEEKNUM(Tabela3[[#This Row],[DATA]])</f>
        <v>26</v>
      </c>
      <c r="N9228" s="18">
        <f>YEAR(Tabela3[[#This Row],[DATA]])</f>
        <v>2023</v>
      </c>
    </row>
    <row r="9229" spans="2:14">
      <c r="B9229" s="1">
        <v>45103</v>
      </c>
      <c r="C9229">
        <v>16216</v>
      </c>
      <c r="D9229">
        <f>COUNTIF(C$4:C9229,Tabela3[[#This Row],[COMANDA]])</f>
        <v>1</v>
      </c>
      <c r="E9229" t="s">
        <v>90</v>
      </c>
      <c r="F9229" t="s">
        <v>99</v>
      </c>
      <c r="G9229" t="s">
        <v>8</v>
      </c>
      <c r="H9229" t="s">
        <v>41</v>
      </c>
      <c r="I9229" s="2">
        <v>1</v>
      </c>
      <c r="J9229" t="s">
        <v>11</v>
      </c>
      <c r="K9229" s="21">
        <f>INDEX(LISTAS!$H:$Q,MATCH(BASE!H9229,LISTAS!$G:$G,0),MATCH(BASE!J9229,LISTAS!$H$3:$Q$3,0))*Tabela3[[#This Row],[QUANTIDADE]]</f>
        <v>14</v>
      </c>
      <c r="L9229" s="2" t="str">
        <f>TEXT(Tabela3[[#This Row],[DATA]],"MM")</f>
        <v>06</v>
      </c>
      <c r="M9229" s="2">
        <f>WEEKNUM(Tabela3[[#This Row],[DATA]])</f>
        <v>26</v>
      </c>
      <c r="N9229" s="18">
        <f>YEAR(Tabela3[[#This Row],[DATA]])</f>
        <v>2023</v>
      </c>
    </row>
    <row r="9230" spans="2:14">
      <c r="B9230" s="1">
        <v>45103</v>
      </c>
      <c r="C9230">
        <v>16216</v>
      </c>
      <c r="D9230">
        <f>COUNTIF(C$4:C9230,Tabela3[[#This Row],[COMANDA]])</f>
        <v>2</v>
      </c>
      <c r="E9230" t="s">
        <v>90</v>
      </c>
      <c r="F9230" t="s">
        <v>99</v>
      </c>
      <c r="G9230" t="s">
        <v>8</v>
      </c>
      <c r="H9230" t="s">
        <v>42</v>
      </c>
      <c r="I9230" s="2">
        <v>2</v>
      </c>
      <c r="J9230" t="s">
        <v>11</v>
      </c>
      <c r="K9230" s="21">
        <f>INDEX(LISTAS!$H:$Q,MATCH(BASE!H9230,LISTAS!$G:$G,0),MATCH(BASE!J9230,LISTAS!$H$3:$Q$3,0))*Tabela3[[#This Row],[QUANTIDADE]]</f>
        <v>32</v>
      </c>
      <c r="L9230" s="2" t="str">
        <f>TEXT(Tabela3[[#This Row],[DATA]],"MM")</f>
        <v>06</v>
      </c>
      <c r="M9230" s="2">
        <f>WEEKNUM(Tabela3[[#This Row],[DATA]])</f>
        <v>26</v>
      </c>
      <c r="N9230" s="18">
        <f>YEAR(Tabela3[[#This Row],[DATA]])</f>
        <v>2023</v>
      </c>
    </row>
    <row r="9231" spans="2:14">
      <c r="B9231" s="1">
        <v>45103</v>
      </c>
      <c r="C9231">
        <v>16216</v>
      </c>
      <c r="D9231">
        <f>COUNTIF(C$4:C9231,Tabela3[[#This Row],[COMANDA]])</f>
        <v>3</v>
      </c>
      <c r="E9231" t="s">
        <v>90</v>
      </c>
      <c r="F9231" t="s">
        <v>99</v>
      </c>
      <c r="G9231" t="s">
        <v>9</v>
      </c>
      <c r="H9231" t="s">
        <v>132</v>
      </c>
      <c r="I9231" s="2">
        <v>1</v>
      </c>
      <c r="J9231" t="s">
        <v>11</v>
      </c>
      <c r="K9231" s="21">
        <f>INDEX(LISTAS!$H:$Q,MATCH(BASE!H9231,LISTAS!$G:$G,0),MATCH(BASE!J9231,LISTAS!$H$3:$Q$3,0))*Tabela3[[#This Row],[QUANTIDADE]]</f>
        <v>3</v>
      </c>
      <c r="L9231" s="2" t="str">
        <f>TEXT(Tabela3[[#This Row],[DATA]],"MM")</f>
        <v>06</v>
      </c>
      <c r="M9231" s="2">
        <f>WEEKNUM(Tabela3[[#This Row],[DATA]])</f>
        <v>26</v>
      </c>
      <c r="N9231" s="18">
        <f>YEAR(Tabela3[[#This Row],[DATA]])</f>
        <v>2023</v>
      </c>
    </row>
    <row r="9232" spans="2:14">
      <c r="B9232" s="1">
        <v>45103</v>
      </c>
      <c r="C9232">
        <v>16217</v>
      </c>
      <c r="D9232">
        <f>COUNTIF(C$4:C9232,Tabela3[[#This Row],[COMANDA]])</f>
        <v>1</v>
      </c>
      <c r="E9232" t="s">
        <v>89</v>
      </c>
      <c r="F9232" t="s">
        <v>375</v>
      </c>
      <c r="G9232" t="s">
        <v>8</v>
      </c>
      <c r="H9232" t="s">
        <v>42</v>
      </c>
      <c r="I9232" s="2">
        <v>1</v>
      </c>
      <c r="J9232" t="s">
        <v>12</v>
      </c>
      <c r="K9232" s="21">
        <f>INDEX(LISTAS!$H:$Q,MATCH(BASE!H9232,LISTAS!$G:$G,0),MATCH(BASE!J9232,LISTAS!$H$3:$Q$3,0))*Tabela3[[#This Row],[QUANTIDADE]]</f>
        <v>14.4</v>
      </c>
      <c r="L9232" s="2" t="str">
        <f>TEXT(Tabela3[[#This Row],[DATA]],"MM")</f>
        <v>06</v>
      </c>
      <c r="M9232" s="2">
        <f>WEEKNUM(Tabela3[[#This Row],[DATA]])</f>
        <v>26</v>
      </c>
      <c r="N9232" s="18">
        <f>YEAR(Tabela3[[#This Row],[DATA]])</f>
        <v>2023</v>
      </c>
    </row>
    <row r="9233" spans="2:14">
      <c r="B9233" s="1">
        <v>45103</v>
      </c>
      <c r="C9233">
        <v>16217</v>
      </c>
      <c r="D9233">
        <f>COUNTIF(C$4:C9233,Tabela3[[#This Row],[COMANDA]])</f>
        <v>2</v>
      </c>
      <c r="E9233" t="s">
        <v>89</v>
      </c>
      <c r="F9233" t="s">
        <v>375</v>
      </c>
      <c r="G9233" t="s">
        <v>8</v>
      </c>
      <c r="H9233" t="s">
        <v>206</v>
      </c>
      <c r="I9233" s="2">
        <v>1</v>
      </c>
      <c r="J9233" t="s">
        <v>12</v>
      </c>
      <c r="K9233" s="21">
        <f>INDEX(LISTAS!$H:$Q,MATCH(BASE!H9233,LISTAS!$G:$G,0),MATCH(BASE!J9233,LISTAS!$H$3:$Q$3,0))*Tabela3[[#This Row],[QUANTIDADE]]</f>
        <v>16.2</v>
      </c>
      <c r="L9233" s="2" t="str">
        <f>TEXT(Tabela3[[#This Row],[DATA]],"MM")</f>
        <v>06</v>
      </c>
      <c r="M9233" s="2">
        <f>WEEKNUM(Tabela3[[#This Row],[DATA]])</f>
        <v>26</v>
      </c>
      <c r="N9233" s="18">
        <f>YEAR(Tabela3[[#This Row],[DATA]])</f>
        <v>2023</v>
      </c>
    </row>
    <row r="9234" spans="2:14">
      <c r="B9234" s="1">
        <v>45103</v>
      </c>
      <c r="C9234">
        <v>16215</v>
      </c>
      <c r="D9234">
        <f>COUNTIF(C$4:C9234,Tabela3[[#This Row],[COMANDA]])</f>
        <v>1</v>
      </c>
      <c r="E9234" t="s">
        <v>90</v>
      </c>
      <c r="F9234" t="s">
        <v>98</v>
      </c>
      <c r="G9234" t="s">
        <v>8</v>
      </c>
      <c r="H9234" t="s">
        <v>43</v>
      </c>
      <c r="I9234" s="2">
        <v>1</v>
      </c>
      <c r="J9234" t="s">
        <v>11</v>
      </c>
      <c r="K9234" s="21">
        <f>INDEX(LISTAS!$H:$Q,MATCH(BASE!H9234,LISTAS!$G:$G,0),MATCH(BASE!J9234,LISTAS!$H$3:$Q$3,0))*Tabela3[[#This Row],[QUANTIDADE]]</f>
        <v>18</v>
      </c>
      <c r="L9234" s="2" t="str">
        <f>TEXT(Tabela3[[#This Row],[DATA]],"MM")</f>
        <v>06</v>
      </c>
      <c r="M9234" s="2">
        <f>WEEKNUM(Tabela3[[#This Row],[DATA]])</f>
        <v>26</v>
      </c>
      <c r="N9234" s="18">
        <f>YEAR(Tabela3[[#This Row],[DATA]])</f>
        <v>2023</v>
      </c>
    </row>
    <row r="9235" spans="2:14">
      <c r="B9235" s="1">
        <v>45103</v>
      </c>
      <c r="C9235">
        <v>16215</v>
      </c>
      <c r="D9235">
        <f>COUNTIF(C$4:C9235,Tabela3[[#This Row],[COMANDA]])</f>
        <v>2</v>
      </c>
      <c r="E9235" t="s">
        <v>90</v>
      </c>
      <c r="F9235" t="s">
        <v>98</v>
      </c>
      <c r="G9235" t="s">
        <v>8</v>
      </c>
      <c r="H9235" t="s">
        <v>205</v>
      </c>
      <c r="I9235" s="2">
        <v>1</v>
      </c>
      <c r="J9235" t="s">
        <v>11</v>
      </c>
      <c r="K9235" s="21">
        <f>INDEX(LISTAS!$H:$Q,MATCH(BASE!H9235,LISTAS!$G:$G,0),MATCH(BASE!J9235,LISTAS!$H$3:$Q$3,0))*Tabela3[[#This Row],[QUANTIDADE]]</f>
        <v>22</v>
      </c>
      <c r="L9235" s="2" t="str">
        <f>TEXT(Tabela3[[#This Row],[DATA]],"MM")</f>
        <v>06</v>
      </c>
      <c r="M9235" s="2">
        <f>WEEKNUM(Tabela3[[#This Row],[DATA]])</f>
        <v>26</v>
      </c>
      <c r="N9235" s="18">
        <f>YEAR(Tabela3[[#This Row],[DATA]])</f>
        <v>2023</v>
      </c>
    </row>
    <row r="9236" spans="2:14">
      <c r="B9236" s="1">
        <v>45103</v>
      </c>
      <c r="C9236">
        <v>16215</v>
      </c>
      <c r="D9236">
        <f>COUNTIF(C$4:C9236,Tabela3[[#This Row],[COMANDA]])</f>
        <v>3</v>
      </c>
      <c r="E9236" t="s">
        <v>90</v>
      </c>
      <c r="F9236" t="s">
        <v>98</v>
      </c>
      <c r="G9236" t="s">
        <v>61</v>
      </c>
      <c r="H9236" t="s">
        <v>199</v>
      </c>
      <c r="I9236" s="2">
        <v>1</v>
      </c>
      <c r="J9236" t="s">
        <v>11</v>
      </c>
      <c r="K9236" s="21">
        <f>INDEX(LISTAS!$H:$Q,MATCH(BASE!H9236,LISTAS!$G:$G,0),MATCH(BASE!J9236,LISTAS!$H$3:$Q$3,0))*Tabela3[[#This Row],[QUANTIDADE]]</f>
        <v>1</v>
      </c>
      <c r="L9236" s="2" t="str">
        <f>TEXT(Tabela3[[#This Row],[DATA]],"MM")</f>
        <v>06</v>
      </c>
      <c r="M9236" s="2">
        <f>WEEKNUM(Tabela3[[#This Row],[DATA]])</f>
        <v>26</v>
      </c>
      <c r="N9236" s="18">
        <f>YEAR(Tabela3[[#This Row],[DATA]])</f>
        <v>2023</v>
      </c>
    </row>
    <row r="9237" spans="2:14">
      <c r="B9237" s="1">
        <v>45103</v>
      </c>
      <c r="C9237">
        <v>16215</v>
      </c>
      <c r="D9237">
        <f>COUNTIF(C$4:C9237,Tabela3[[#This Row],[COMANDA]])</f>
        <v>4</v>
      </c>
      <c r="E9237" t="s">
        <v>90</v>
      </c>
      <c r="F9237" t="s">
        <v>98</v>
      </c>
      <c r="G9237" t="s">
        <v>9</v>
      </c>
      <c r="H9237" t="s">
        <v>138</v>
      </c>
      <c r="I9237" s="2">
        <v>1</v>
      </c>
      <c r="J9237" t="s">
        <v>11</v>
      </c>
      <c r="K9237" s="21">
        <f>INDEX(LISTAS!$H:$Q,MATCH(BASE!H9237,LISTAS!$G:$G,0),MATCH(BASE!J9237,LISTAS!$H$3:$Q$3,0))*Tabela3[[#This Row],[QUANTIDADE]]</f>
        <v>4</v>
      </c>
      <c r="L9237" s="2" t="str">
        <f>TEXT(Tabela3[[#This Row],[DATA]],"MM")</f>
        <v>06</v>
      </c>
      <c r="M9237" s="2">
        <f>WEEKNUM(Tabela3[[#This Row],[DATA]])</f>
        <v>26</v>
      </c>
      <c r="N9237" s="18">
        <f>YEAR(Tabela3[[#This Row],[DATA]])</f>
        <v>2023</v>
      </c>
    </row>
    <row r="9238" spans="2:14">
      <c r="B9238" s="1">
        <v>45103</v>
      </c>
      <c r="C9238">
        <v>16218</v>
      </c>
      <c r="D9238">
        <f>COUNTIF(C$4:C9238,Tabela3[[#This Row],[COMANDA]])</f>
        <v>1</v>
      </c>
      <c r="E9238" t="s">
        <v>90</v>
      </c>
      <c r="F9238" t="s">
        <v>99</v>
      </c>
      <c r="G9238" t="s">
        <v>8</v>
      </c>
      <c r="H9238" t="s">
        <v>84</v>
      </c>
      <c r="I9238" s="2">
        <v>2</v>
      </c>
      <c r="J9238" t="s">
        <v>11</v>
      </c>
      <c r="K9238" s="21">
        <f>INDEX(LISTAS!$H:$Q,MATCH(BASE!H9238,LISTAS!$G:$G,0),MATCH(BASE!J9238,LISTAS!$H$3:$Q$3,0))*Tabela3[[#This Row],[QUANTIDADE]]</f>
        <v>32</v>
      </c>
      <c r="L9238" s="2" t="str">
        <f>TEXT(Tabela3[[#This Row],[DATA]],"MM")</f>
        <v>06</v>
      </c>
      <c r="M9238" s="2">
        <f>WEEKNUM(Tabela3[[#This Row],[DATA]])</f>
        <v>26</v>
      </c>
      <c r="N9238" s="18">
        <f>YEAR(Tabela3[[#This Row],[DATA]])</f>
        <v>2023</v>
      </c>
    </row>
    <row r="9239" spans="2:14">
      <c r="B9239" s="1">
        <v>45103</v>
      </c>
      <c r="C9239">
        <v>16219</v>
      </c>
      <c r="D9239">
        <f>COUNTIF(C$4:C9239,Tabela3[[#This Row],[COMANDA]])</f>
        <v>1</v>
      </c>
      <c r="E9239" t="s">
        <v>90</v>
      </c>
      <c r="F9239" t="s">
        <v>375</v>
      </c>
      <c r="G9239" t="s">
        <v>8</v>
      </c>
      <c r="H9239" t="s">
        <v>47</v>
      </c>
      <c r="I9239" s="2">
        <v>1</v>
      </c>
      <c r="J9239" t="s">
        <v>11</v>
      </c>
      <c r="K9239" s="21">
        <f>INDEX(LISTAS!$H:$Q,MATCH(BASE!H9239,LISTAS!$G:$G,0),MATCH(BASE!J9239,LISTAS!$H$3:$Q$3,0))*Tabela3[[#This Row],[QUANTIDADE]]</f>
        <v>16</v>
      </c>
      <c r="L9239" s="2" t="str">
        <f>TEXT(Tabela3[[#This Row],[DATA]],"MM")</f>
        <v>06</v>
      </c>
      <c r="M9239" s="2">
        <f>WEEKNUM(Tabela3[[#This Row],[DATA]])</f>
        <v>26</v>
      </c>
      <c r="N9239" s="18">
        <f>YEAR(Tabela3[[#This Row],[DATA]])</f>
        <v>2023</v>
      </c>
    </row>
    <row r="9240" spans="2:14">
      <c r="B9240" s="1">
        <v>45103</v>
      </c>
      <c r="C9240">
        <v>16220</v>
      </c>
      <c r="D9240">
        <f>COUNTIF(C$4:C9240,Tabela3[[#This Row],[COMANDA]])</f>
        <v>1</v>
      </c>
      <c r="E9240" t="s">
        <v>90</v>
      </c>
      <c r="F9240" t="s">
        <v>98</v>
      </c>
      <c r="G9240" t="s">
        <v>8</v>
      </c>
      <c r="H9240" t="s">
        <v>204</v>
      </c>
      <c r="I9240" s="2">
        <v>1</v>
      </c>
      <c r="J9240" t="s">
        <v>11</v>
      </c>
      <c r="K9240" s="21">
        <f>INDEX(LISTAS!$H:$Q,MATCH(BASE!H9240,LISTAS!$G:$G,0),MATCH(BASE!J9240,LISTAS!$H$3:$Q$3,0))*Tabela3[[#This Row],[QUANTIDADE]]</f>
        <v>18</v>
      </c>
      <c r="L9240" s="2" t="str">
        <f>TEXT(Tabela3[[#This Row],[DATA]],"MM")</f>
        <v>06</v>
      </c>
      <c r="M9240" s="2">
        <f>WEEKNUM(Tabela3[[#This Row],[DATA]])</f>
        <v>26</v>
      </c>
      <c r="N9240" s="18">
        <f>YEAR(Tabela3[[#This Row],[DATA]])</f>
        <v>2023</v>
      </c>
    </row>
    <row r="9241" spans="2:14">
      <c r="B9241" s="1">
        <v>45103</v>
      </c>
      <c r="C9241">
        <v>16220</v>
      </c>
      <c r="D9241">
        <f>COUNTIF(C$4:C9241,Tabela3[[#This Row],[COMANDA]])</f>
        <v>2</v>
      </c>
      <c r="E9241" t="s">
        <v>90</v>
      </c>
      <c r="F9241" t="s">
        <v>98</v>
      </c>
      <c r="G9241" t="s">
        <v>9</v>
      </c>
      <c r="H9241" t="s">
        <v>138</v>
      </c>
      <c r="I9241" s="2">
        <v>1</v>
      </c>
      <c r="J9241" t="s">
        <v>11</v>
      </c>
      <c r="K9241" s="21">
        <f>INDEX(LISTAS!$H:$Q,MATCH(BASE!H9241,LISTAS!$G:$G,0),MATCH(BASE!J9241,LISTAS!$H$3:$Q$3,0))*Tabela3[[#This Row],[QUANTIDADE]]</f>
        <v>4</v>
      </c>
      <c r="L9241" s="2" t="str">
        <f>TEXT(Tabela3[[#This Row],[DATA]],"MM")</f>
        <v>06</v>
      </c>
      <c r="M9241" s="2">
        <f>WEEKNUM(Tabela3[[#This Row],[DATA]])</f>
        <v>26</v>
      </c>
      <c r="N9241" s="18">
        <f>YEAR(Tabela3[[#This Row],[DATA]])</f>
        <v>2023</v>
      </c>
    </row>
    <row r="9242" spans="2:14">
      <c r="B9242" s="1">
        <v>45103</v>
      </c>
      <c r="C9242">
        <v>16221</v>
      </c>
      <c r="D9242">
        <f>COUNTIF(C$4:C9242,Tabela3[[#This Row],[COMANDA]])</f>
        <v>1</v>
      </c>
      <c r="E9242" t="s">
        <v>90</v>
      </c>
      <c r="F9242" t="s">
        <v>99</v>
      </c>
      <c r="G9242" t="s">
        <v>8</v>
      </c>
      <c r="H9242" t="s">
        <v>206</v>
      </c>
      <c r="I9242" s="2">
        <v>1</v>
      </c>
      <c r="J9242" t="s">
        <v>11</v>
      </c>
      <c r="K9242" s="21">
        <f>INDEX(LISTAS!$H:$Q,MATCH(BASE!H9242,LISTAS!$G:$G,0),MATCH(BASE!J9242,LISTAS!$H$3:$Q$3,0))*Tabela3[[#This Row],[QUANTIDADE]]</f>
        <v>18</v>
      </c>
      <c r="L9242" s="2" t="str">
        <f>TEXT(Tabela3[[#This Row],[DATA]],"MM")</f>
        <v>06</v>
      </c>
      <c r="M9242" s="2">
        <f>WEEKNUM(Tabela3[[#This Row],[DATA]])</f>
        <v>26</v>
      </c>
      <c r="N9242" s="18">
        <f>YEAR(Tabela3[[#This Row],[DATA]])</f>
        <v>2023</v>
      </c>
    </row>
    <row r="9243" spans="2:14">
      <c r="B9243" s="1">
        <v>45103</v>
      </c>
      <c r="C9243">
        <v>16221</v>
      </c>
      <c r="D9243">
        <f>COUNTIF(C$4:C9243,Tabela3[[#This Row],[COMANDA]])</f>
        <v>2</v>
      </c>
      <c r="E9243" t="s">
        <v>90</v>
      </c>
      <c r="F9243" t="s">
        <v>99</v>
      </c>
      <c r="G9243" t="s">
        <v>9</v>
      </c>
      <c r="H9243" t="s">
        <v>464</v>
      </c>
      <c r="I9243" s="2">
        <v>1</v>
      </c>
      <c r="J9243" t="s">
        <v>11</v>
      </c>
      <c r="K9243" s="21">
        <f>INDEX(LISTAS!$H:$Q,MATCH(BASE!H9243,LISTAS!$G:$G,0),MATCH(BASE!J9243,LISTAS!$H$3:$Q$3,0))*Tabela3[[#This Row],[QUANTIDADE]]</f>
        <v>5</v>
      </c>
      <c r="L9243" s="2" t="str">
        <f>TEXT(Tabela3[[#This Row],[DATA]],"MM")</f>
        <v>06</v>
      </c>
      <c r="M9243" s="2">
        <f>WEEKNUM(Tabela3[[#This Row],[DATA]])</f>
        <v>26</v>
      </c>
      <c r="N9243" s="18">
        <f>YEAR(Tabela3[[#This Row],[DATA]])</f>
        <v>2023</v>
      </c>
    </row>
    <row r="9244" spans="2:14">
      <c r="B9244" s="1">
        <v>45103</v>
      </c>
      <c r="C9244">
        <v>16222</v>
      </c>
      <c r="D9244">
        <f>COUNTIF(C$4:C9244,Tabela3[[#This Row],[COMANDA]])</f>
        <v>1</v>
      </c>
      <c r="E9244" t="s">
        <v>90</v>
      </c>
      <c r="F9244" t="s">
        <v>98</v>
      </c>
      <c r="G9244" t="s">
        <v>8</v>
      </c>
      <c r="H9244" t="s">
        <v>47</v>
      </c>
      <c r="I9244" s="2">
        <v>1</v>
      </c>
      <c r="J9244" t="s">
        <v>11</v>
      </c>
      <c r="K9244" s="21">
        <f>INDEX(LISTAS!$H:$Q,MATCH(BASE!H9244,LISTAS!$G:$G,0),MATCH(BASE!J9244,LISTAS!$H$3:$Q$3,0))*Tabela3[[#This Row],[QUANTIDADE]]</f>
        <v>16</v>
      </c>
      <c r="L9244" s="2" t="str">
        <f>TEXT(Tabela3[[#This Row],[DATA]],"MM")</f>
        <v>06</v>
      </c>
      <c r="M9244" s="2">
        <f>WEEKNUM(Tabela3[[#This Row],[DATA]])</f>
        <v>26</v>
      </c>
      <c r="N9244" s="18">
        <f>YEAR(Tabela3[[#This Row],[DATA]])</f>
        <v>2023</v>
      </c>
    </row>
    <row r="9245" spans="2:14">
      <c r="B9245" s="1">
        <v>45103</v>
      </c>
      <c r="C9245">
        <v>16223</v>
      </c>
      <c r="D9245">
        <f>COUNTIF(C$4:C9245,Tabela3[[#This Row],[COMANDA]])</f>
        <v>1</v>
      </c>
      <c r="E9245" t="s">
        <v>90</v>
      </c>
      <c r="F9245" t="s">
        <v>99</v>
      </c>
      <c r="G9245" t="s">
        <v>8</v>
      </c>
      <c r="H9245" t="s">
        <v>204</v>
      </c>
      <c r="I9245" s="2">
        <v>1</v>
      </c>
      <c r="J9245" t="s">
        <v>11</v>
      </c>
      <c r="K9245" s="21">
        <f>INDEX(LISTAS!$H:$Q,MATCH(BASE!H9245,LISTAS!$G:$G,0),MATCH(BASE!J9245,LISTAS!$H$3:$Q$3,0))*Tabela3[[#This Row],[QUANTIDADE]]</f>
        <v>18</v>
      </c>
      <c r="L9245" s="2" t="str">
        <f>TEXT(Tabela3[[#This Row],[DATA]],"MM")</f>
        <v>06</v>
      </c>
      <c r="M9245" s="2">
        <f>WEEKNUM(Tabela3[[#This Row],[DATA]])</f>
        <v>26</v>
      </c>
      <c r="N9245" s="18">
        <f>YEAR(Tabela3[[#This Row],[DATA]])</f>
        <v>2023</v>
      </c>
    </row>
    <row r="9246" spans="2:14">
      <c r="B9246" s="1">
        <v>45103</v>
      </c>
      <c r="C9246">
        <v>16224</v>
      </c>
      <c r="D9246">
        <f>COUNTIF(C$4:C9246,Tabela3[[#This Row],[COMANDA]])</f>
        <v>1</v>
      </c>
      <c r="E9246" t="s">
        <v>90</v>
      </c>
      <c r="F9246" t="s">
        <v>99</v>
      </c>
      <c r="G9246" t="s">
        <v>8</v>
      </c>
      <c r="H9246" t="s">
        <v>42</v>
      </c>
      <c r="I9246" s="2">
        <v>1</v>
      </c>
      <c r="J9246" t="s">
        <v>11</v>
      </c>
      <c r="K9246" s="21">
        <f>INDEX(LISTAS!$H:$Q,MATCH(BASE!H9246,LISTAS!$G:$G,0),MATCH(BASE!J9246,LISTAS!$H$3:$Q$3,0))*Tabela3[[#This Row],[QUANTIDADE]]</f>
        <v>16</v>
      </c>
      <c r="L9246" s="2" t="str">
        <f>TEXT(Tabela3[[#This Row],[DATA]],"MM")</f>
        <v>06</v>
      </c>
      <c r="M9246" s="2">
        <f>WEEKNUM(Tabela3[[#This Row],[DATA]])</f>
        <v>26</v>
      </c>
      <c r="N9246" s="18">
        <f>YEAR(Tabela3[[#This Row],[DATA]])</f>
        <v>2023</v>
      </c>
    </row>
    <row r="9247" spans="2:14">
      <c r="B9247" s="1">
        <v>45103</v>
      </c>
      <c r="C9247">
        <v>16225</v>
      </c>
      <c r="D9247">
        <f>COUNTIF(C$4:C9247,Tabela3[[#This Row],[COMANDA]])</f>
        <v>1</v>
      </c>
      <c r="E9247" t="s">
        <v>90</v>
      </c>
      <c r="F9247" t="s">
        <v>99</v>
      </c>
      <c r="G9247" t="s">
        <v>8</v>
      </c>
      <c r="H9247" t="s">
        <v>43</v>
      </c>
      <c r="I9247" s="2">
        <v>1</v>
      </c>
      <c r="J9247" t="s">
        <v>11</v>
      </c>
      <c r="K9247" s="21">
        <f>INDEX(LISTAS!$H:$Q,MATCH(BASE!H9247,LISTAS!$G:$G,0),MATCH(BASE!J9247,LISTAS!$H$3:$Q$3,0))*Tabela3[[#This Row],[QUANTIDADE]]</f>
        <v>18</v>
      </c>
      <c r="L9247" s="2" t="str">
        <f>TEXT(Tabela3[[#This Row],[DATA]],"MM")</f>
        <v>06</v>
      </c>
      <c r="M9247" s="2">
        <f>WEEKNUM(Tabela3[[#This Row],[DATA]])</f>
        <v>26</v>
      </c>
      <c r="N9247" s="18">
        <f>YEAR(Tabela3[[#This Row],[DATA]])</f>
        <v>2023</v>
      </c>
    </row>
    <row r="9248" spans="2:14">
      <c r="B9248" s="1">
        <v>45103</v>
      </c>
      <c r="C9248">
        <v>16208</v>
      </c>
      <c r="D9248">
        <f>COUNTIF(C$4:C9248,Tabela3[[#This Row],[COMANDA]])</f>
        <v>1</v>
      </c>
      <c r="E9248" t="s">
        <v>90</v>
      </c>
      <c r="F9248" t="s">
        <v>375</v>
      </c>
      <c r="G9248" t="s">
        <v>8</v>
      </c>
      <c r="H9248" t="s">
        <v>202</v>
      </c>
      <c r="I9248" s="2">
        <v>1</v>
      </c>
      <c r="J9248" t="s">
        <v>12</v>
      </c>
      <c r="K9248" s="21">
        <f>INDEX(LISTAS!$H:$Q,MATCH(BASE!H9248,LISTAS!$G:$G,0),MATCH(BASE!J9248,LISTAS!$H$3:$Q$3,0))*Tabela3[[#This Row],[QUANTIDADE]]</f>
        <v>18</v>
      </c>
      <c r="L9248" s="2" t="str">
        <f>TEXT(Tabela3[[#This Row],[DATA]],"MM")</f>
        <v>06</v>
      </c>
      <c r="M9248" s="2">
        <f>WEEKNUM(Tabela3[[#This Row],[DATA]])</f>
        <v>26</v>
      </c>
      <c r="N9248" s="18">
        <f>YEAR(Tabela3[[#This Row],[DATA]])</f>
        <v>2023</v>
      </c>
    </row>
    <row r="9249" spans="2:14">
      <c r="B9249" s="1">
        <v>45103</v>
      </c>
      <c r="C9249">
        <v>16208</v>
      </c>
      <c r="D9249">
        <f>COUNTIF(C$4:C9249,Tabela3[[#This Row],[COMANDA]])</f>
        <v>2</v>
      </c>
      <c r="E9249" t="s">
        <v>90</v>
      </c>
      <c r="F9249" t="s">
        <v>375</v>
      </c>
      <c r="G9249" t="s">
        <v>8</v>
      </c>
      <c r="H9249" t="s">
        <v>211</v>
      </c>
      <c r="I9249" s="2">
        <v>1</v>
      </c>
      <c r="J9249" t="s">
        <v>12</v>
      </c>
      <c r="K9249" s="21">
        <f>INDEX(LISTAS!$H:$Q,MATCH(BASE!H9249,LISTAS!$G:$G,0),MATCH(BASE!J9249,LISTAS!$H$3:$Q$3,0))*Tabela3[[#This Row],[QUANTIDADE]]</f>
        <v>18</v>
      </c>
      <c r="L9249" s="2" t="str">
        <f>TEXT(Tabela3[[#This Row],[DATA]],"MM")</f>
        <v>06</v>
      </c>
      <c r="M9249" s="2">
        <f>WEEKNUM(Tabela3[[#This Row],[DATA]])</f>
        <v>26</v>
      </c>
      <c r="N9249" s="18">
        <f>YEAR(Tabela3[[#This Row],[DATA]])</f>
        <v>2023</v>
      </c>
    </row>
    <row r="9250" spans="2:14">
      <c r="B9250" s="1">
        <v>45103</v>
      </c>
      <c r="C9250">
        <v>16227</v>
      </c>
      <c r="D9250">
        <f>COUNTIF(C$4:C9250,Tabela3[[#This Row],[COMANDA]])</f>
        <v>1</v>
      </c>
      <c r="E9250" t="s">
        <v>90</v>
      </c>
      <c r="F9250" t="s">
        <v>99</v>
      </c>
      <c r="G9250" t="s">
        <v>8</v>
      </c>
      <c r="H9250" t="s">
        <v>204</v>
      </c>
      <c r="I9250" s="2">
        <v>1</v>
      </c>
      <c r="J9250" t="s">
        <v>11</v>
      </c>
      <c r="K9250" s="21">
        <f>INDEX(LISTAS!$H:$Q,MATCH(BASE!H9250,LISTAS!$G:$G,0),MATCH(BASE!J9250,LISTAS!$H$3:$Q$3,0))*Tabela3[[#This Row],[QUANTIDADE]]</f>
        <v>18</v>
      </c>
      <c r="L9250" s="2" t="str">
        <f>TEXT(Tabela3[[#This Row],[DATA]],"MM")</f>
        <v>06</v>
      </c>
      <c r="M9250" s="2">
        <f>WEEKNUM(Tabela3[[#This Row],[DATA]])</f>
        <v>26</v>
      </c>
      <c r="N9250" s="18">
        <f>YEAR(Tabela3[[#This Row],[DATA]])</f>
        <v>2023</v>
      </c>
    </row>
    <row r="9251" spans="2:14">
      <c r="B9251" s="1">
        <v>45103</v>
      </c>
      <c r="C9251">
        <v>16227</v>
      </c>
      <c r="D9251">
        <f>COUNTIF(C$4:C9251,Tabela3[[#This Row],[COMANDA]])</f>
        <v>2</v>
      </c>
      <c r="E9251" t="s">
        <v>90</v>
      </c>
      <c r="F9251" t="s">
        <v>99</v>
      </c>
      <c r="G9251" t="s">
        <v>8</v>
      </c>
      <c r="H9251" t="s">
        <v>205</v>
      </c>
      <c r="I9251" s="2">
        <v>1</v>
      </c>
      <c r="J9251" t="s">
        <v>11</v>
      </c>
      <c r="K9251" s="21">
        <f>INDEX(LISTAS!$H:$Q,MATCH(BASE!H9251,LISTAS!$G:$G,0),MATCH(BASE!J9251,LISTAS!$H$3:$Q$3,0))*Tabela3[[#This Row],[QUANTIDADE]]</f>
        <v>22</v>
      </c>
      <c r="L9251" s="2" t="str">
        <f>TEXT(Tabela3[[#This Row],[DATA]],"MM")</f>
        <v>06</v>
      </c>
      <c r="M9251" s="2">
        <f>WEEKNUM(Tabela3[[#This Row],[DATA]])</f>
        <v>26</v>
      </c>
      <c r="N9251" s="18">
        <f>YEAR(Tabela3[[#This Row],[DATA]])</f>
        <v>2023</v>
      </c>
    </row>
    <row r="9252" spans="2:14">
      <c r="B9252" s="1">
        <v>45103</v>
      </c>
      <c r="C9252">
        <v>16227</v>
      </c>
      <c r="D9252">
        <f>COUNTIF(C$4:C9252,Tabela3[[#This Row],[COMANDA]])</f>
        <v>3</v>
      </c>
      <c r="E9252" t="s">
        <v>90</v>
      </c>
      <c r="F9252" t="s">
        <v>99</v>
      </c>
      <c r="G9252" t="s">
        <v>9</v>
      </c>
      <c r="H9252" t="s">
        <v>127</v>
      </c>
      <c r="I9252" s="2">
        <v>1</v>
      </c>
      <c r="J9252" t="s">
        <v>11</v>
      </c>
      <c r="K9252" s="21">
        <f>INDEX(LISTAS!$H:$Q,MATCH(BASE!H9252,LISTAS!$G:$G,0),MATCH(BASE!J9252,LISTAS!$H$3:$Q$3,0))*Tabela3[[#This Row],[QUANTIDADE]]</f>
        <v>4.5</v>
      </c>
      <c r="L9252" s="2" t="str">
        <f>TEXT(Tabela3[[#This Row],[DATA]],"MM")</f>
        <v>06</v>
      </c>
      <c r="M9252" s="2">
        <f>WEEKNUM(Tabela3[[#This Row],[DATA]])</f>
        <v>26</v>
      </c>
      <c r="N9252" s="18">
        <f>YEAR(Tabela3[[#This Row],[DATA]])</f>
        <v>2023</v>
      </c>
    </row>
    <row r="9253" spans="2:14">
      <c r="B9253" s="1">
        <v>45103</v>
      </c>
      <c r="C9253">
        <v>16227</v>
      </c>
      <c r="D9253">
        <f>COUNTIF(C$4:C9253,Tabela3[[#This Row],[COMANDA]])</f>
        <v>4</v>
      </c>
      <c r="E9253" t="s">
        <v>90</v>
      </c>
      <c r="F9253" t="s">
        <v>99</v>
      </c>
      <c r="G9253" t="s">
        <v>9</v>
      </c>
      <c r="H9253" t="s">
        <v>142</v>
      </c>
      <c r="I9253" s="2">
        <v>1</v>
      </c>
      <c r="J9253" t="s">
        <v>11</v>
      </c>
      <c r="K9253" s="21">
        <f>INDEX(LISTAS!$H:$Q,MATCH(BASE!H9253,LISTAS!$G:$G,0),MATCH(BASE!J9253,LISTAS!$H$3:$Q$3,0))*Tabela3[[#This Row],[QUANTIDADE]]</f>
        <v>6</v>
      </c>
      <c r="L9253" s="2" t="str">
        <f>TEXT(Tabela3[[#This Row],[DATA]],"MM")</f>
        <v>06</v>
      </c>
      <c r="M9253" s="2">
        <f>WEEKNUM(Tabela3[[#This Row],[DATA]])</f>
        <v>26</v>
      </c>
      <c r="N9253" s="18">
        <f>YEAR(Tabela3[[#This Row],[DATA]])</f>
        <v>2023</v>
      </c>
    </row>
    <row r="9254" spans="2:14">
      <c r="B9254" s="1">
        <v>45103</v>
      </c>
      <c r="C9254">
        <v>16228</v>
      </c>
      <c r="D9254">
        <f>COUNTIF(C$4:C9254,Tabela3[[#This Row],[COMANDA]])</f>
        <v>1</v>
      </c>
      <c r="E9254" t="s">
        <v>90</v>
      </c>
      <c r="F9254" t="s">
        <v>99</v>
      </c>
      <c r="G9254" t="s">
        <v>8</v>
      </c>
      <c r="H9254" t="s">
        <v>84</v>
      </c>
      <c r="I9254" s="2">
        <v>1</v>
      </c>
      <c r="J9254" t="s">
        <v>11</v>
      </c>
      <c r="K9254" s="21">
        <f>INDEX(LISTAS!$H:$Q,MATCH(BASE!H9254,LISTAS!$G:$G,0),MATCH(BASE!J9254,LISTAS!$H$3:$Q$3,0))*Tabela3[[#This Row],[QUANTIDADE]]</f>
        <v>16</v>
      </c>
      <c r="L9254" s="2" t="str">
        <f>TEXT(Tabela3[[#This Row],[DATA]],"MM")</f>
        <v>06</v>
      </c>
      <c r="M9254" s="2">
        <f>WEEKNUM(Tabela3[[#This Row],[DATA]])</f>
        <v>26</v>
      </c>
      <c r="N9254" s="18">
        <f>YEAR(Tabela3[[#This Row],[DATA]])</f>
        <v>2023</v>
      </c>
    </row>
    <row r="9255" spans="2:14">
      <c r="B9255" s="1">
        <v>45103</v>
      </c>
      <c r="C9255">
        <v>16226</v>
      </c>
      <c r="D9255">
        <f>COUNTIF(C$4:C9255,Tabela3[[#This Row],[COMANDA]])</f>
        <v>1</v>
      </c>
      <c r="E9255" t="s">
        <v>90</v>
      </c>
      <c r="F9255" t="s">
        <v>98</v>
      </c>
      <c r="G9255" t="s">
        <v>8</v>
      </c>
      <c r="H9255" t="s">
        <v>204</v>
      </c>
      <c r="I9255" s="2">
        <v>1</v>
      </c>
      <c r="J9255" t="s">
        <v>11</v>
      </c>
      <c r="K9255" s="21">
        <f>INDEX(LISTAS!$H:$Q,MATCH(BASE!H9255,LISTAS!$G:$G,0),MATCH(BASE!J9255,LISTAS!$H$3:$Q$3,0))*Tabela3[[#This Row],[QUANTIDADE]]</f>
        <v>18</v>
      </c>
      <c r="L9255" s="2" t="str">
        <f>TEXT(Tabela3[[#This Row],[DATA]],"MM")</f>
        <v>06</v>
      </c>
      <c r="M9255" s="2">
        <f>WEEKNUM(Tabela3[[#This Row],[DATA]])</f>
        <v>26</v>
      </c>
      <c r="N9255" s="18">
        <f>YEAR(Tabela3[[#This Row],[DATA]])</f>
        <v>2023</v>
      </c>
    </row>
    <row r="9256" spans="2:14">
      <c r="B9256" s="1">
        <v>45103</v>
      </c>
      <c r="C9256">
        <v>16226</v>
      </c>
      <c r="D9256">
        <f>COUNTIF(C$4:C9256,Tabela3[[#This Row],[COMANDA]])</f>
        <v>2</v>
      </c>
      <c r="E9256" t="s">
        <v>90</v>
      </c>
      <c r="F9256" t="s">
        <v>98</v>
      </c>
      <c r="G9256" t="s">
        <v>8</v>
      </c>
      <c r="H9256" t="s">
        <v>202</v>
      </c>
      <c r="I9256" s="2">
        <v>1</v>
      </c>
      <c r="J9256" t="s">
        <v>11</v>
      </c>
      <c r="K9256" s="21">
        <f>INDEX(LISTAS!$H:$Q,MATCH(BASE!H9256,LISTAS!$G:$G,0),MATCH(BASE!J9256,LISTAS!$H$3:$Q$3,0))*Tabela3[[#This Row],[QUANTIDADE]]</f>
        <v>20</v>
      </c>
      <c r="L9256" s="2" t="str">
        <f>TEXT(Tabela3[[#This Row],[DATA]],"MM")</f>
        <v>06</v>
      </c>
      <c r="M9256" s="2">
        <f>WEEKNUM(Tabela3[[#This Row],[DATA]])</f>
        <v>26</v>
      </c>
      <c r="N9256" s="18">
        <f>YEAR(Tabela3[[#This Row],[DATA]])</f>
        <v>2023</v>
      </c>
    </row>
    <row r="9257" spans="2:14">
      <c r="B9257" s="1">
        <v>45103</v>
      </c>
      <c r="C9257">
        <v>16226</v>
      </c>
      <c r="D9257">
        <f>COUNTIF(C$4:C9257,Tabela3[[#This Row],[COMANDA]])</f>
        <v>3</v>
      </c>
      <c r="E9257" t="s">
        <v>90</v>
      </c>
      <c r="F9257" t="s">
        <v>98</v>
      </c>
      <c r="G9257" t="s">
        <v>9</v>
      </c>
      <c r="H9257" t="s">
        <v>127</v>
      </c>
      <c r="I9257" s="2">
        <v>1</v>
      </c>
      <c r="J9257" t="s">
        <v>11</v>
      </c>
      <c r="K9257" s="21">
        <f>INDEX(LISTAS!$H:$Q,MATCH(BASE!H9257,LISTAS!$G:$G,0),MATCH(BASE!J9257,LISTAS!$H$3:$Q$3,0))*Tabela3[[#This Row],[QUANTIDADE]]</f>
        <v>4.5</v>
      </c>
      <c r="L9257" s="2" t="str">
        <f>TEXT(Tabela3[[#This Row],[DATA]],"MM")</f>
        <v>06</v>
      </c>
      <c r="M9257" s="2">
        <f>WEEKNUM(Tabela3[[#This Row],[DATA]])</f>
        <v>26</v>
      </c>
      <c r="N9257" s="18">
        <f>YEAR(Tabela3[[#This Row],[DATA]])</f>
        <v>2023</v>
      </c>
    </row>
    <row r="9258" spans="2:14">
      <c r="B9258" s="1">
        <v>45103</v>
      </c>
      <c r="C9258">
        <v>16226</v>
      </c>
      <c r="D9258">
        <f>COUNTIF(C$4:C9258,Tabela3[[#This Row],[COMANDA]])</f>
        <v>4</v>
      </c>
      <c r="E9258" t="s">
        <v>90</v>
      </c>
      <c r="F9258" t="s">
        <v>98</v>
      </c>
      <c r="G9258" t="s">
        <v>10</v>
      </c>
      <c r="H9258" t="s">
        <v>108</v>
      </c>
      <c r="I9258" s="2">
        <v>2</v>
      </c>
      <c r="J9258" t="s">
        <v>11</v>
      </c>
      <c r="K9258" s="21">
        <f>INDEX(LISTAS!$H:$Q,MATCH(BASE!H9258,LISTAS!$G:$G,0),MATCH(BASE!J9258,LISTAS!$H$3:$Q$3,0))*Tabela3[[#This Row],[QUANTIDADE]]</f>
        <v>5</v>
      </c>
      <c r="L9258" s="2" t="str">
        <f>TEXT(Tabela3[[#This Row],[DATA]],"MM")</f>
        <v>06</v>
      </c>
      <c r="M9258" s="2">
        <f>WEEKNUM(Tabela3[[#This Row],[DATA]])</f>
        <v>26</v>
      </c>
      <c r="N9258" s="18">
        <f>YEAR(Tabela3[[#This Row],[DATA]])</f>
        <v>2023</v>
      </c>
    </row>
    <row r="9259" spans="2:14">
      <c r="B9259" s="1">
        <v>45103</v>
      </c>
      <c r="C9259">
        <v>16229</v>
      </c>
      <c r="D9259">
        <f>COUNTIF(C$4:C9259,Tabela3[[#This Row],[COMANDA]])</f>
        <v>1</v>
      </c>
      <c r="E9259" t="s">
        <v>90</v>
      </c>
      <c r="F9259" t="s">
        <v>98</v>
      </c>
      <c r="G9259" t="s">
        <v>8</v>
      </c>
      <c r="H9259" t="s">
        <v>202</v>
      </c>
      <c r="I9259" s="2">
        <v>1</v>
      </c>
      <c r="J9259" t="s">
        <v>11</v>
      </c>
      <c r="K9259" s="21">
        <f>INDEX(LISTAS!$H:$Q,MATCH(BASE!H9259,LISTAS!$G:$G,0),MATCH(BASE!J9259,LISTAS!$H$3:$Q$3,0))*Tabela3[[#This Row],[QUANTIDADE]]</f>
        <v>20</v>
      </c>
      <c r="L9259" s="2" t="str">
        <f>TEXT(Tabela3[[#This Row],[DATA]],"MM")</f>
        <v>06</v>
      </c>
      <c r="M9259" s="2">
        <f>WEEKNUM(Tabela3[[#This Row],[DATA]])</f>
        <v>26</v>
      </c>
      <c r="N9259" s="18">
        <f>YEAR(Tabela3[[#This Row],[DATA]])</f>
        <v>2023</v>
      </c>
    </row>
    <row r="9260" spans="2:14">
      <c r="B9260" s="1">
        <v>45103</v>
      </c>
      <c r="C9260">
        <v>16230</v>
      </c>
      <c r="D9260">
        <f>COUNTIF(C$4:C9260,Tabela3[[#This Row],[COMANDA]])</f>
        <v>1</v>
      </c>
      <c r="E9260" t="s">
        <v>90</v>
      </c>
      <c r="F9260" t="s">
        <v>99</v>
      </c>
      <c r="G9260" t="s">
        <v>8</v>
      </c>
      <c r="H9260" t="s">
        <v>204</v>
      </c>
      <c r="I9260" s="2">
        <v>1</v>
      </c>
      <c r="J9260" t="s">
        <v>11</v>
      </c>
      <c r="K9260" s="21">
        <f>INDEX(LISTAS!$H:$Q,MATCH(BASE!H9260,LISTAS!$G:$G,0),MATCH(BASE!J9260,LISTAS!$H$3:$Q$3,0))*Tabela3[[#This Row],[QUANTIDADE]]</f>
        <v>18</v>
      </c>
      <c r="L9260" s="2" t="str">
        <f>TEXT(Tabela3[[#This Row],[DATA]],"MM")</f>
        <v>06</v>
      </c>
      <c r="M9260" s="2">
        <f>WEEKNUM(Tabela3[[#This Row],[DATA]])</f>
        <v>26</v>
      </c>
      <c r="N9260" s="18">
        <f>YEAR(Tabela3[[#This Row],[DATA]])</f>
        <v>2023</v>
      </c>
    </row>
    <row r="9261" spans="2:14">
      <c r="B9261" s="1">
        <v>45103</v>
      </c>
      <c r="C9261">
        <v>16230</v>
      </c>
      <c r="D9261">
        <f>COUNTIF(C$4:C9261,Tabela3[[#This Row],[COMANDA]])</f>
        <v>2</v>
      </c>
      <c r="E9261" t="s">
        <v>90</v>
      </c>
      <c r="F9261" t="s">
        <v>99</v>
      </c>
      <c r="G9261" t="s">
        <v>9</v>
      </c>
      <c r="H9261" t="s">
        <v>240</v>
      </c>
      <c r="I9261" s="2">
        <v>1</v>
      </c>
      <c r="J9261" t="s">
        <v>12</v>
      </c>
      <c r="K9261" s="21">
        <f>INDEX(LISTAS!$H:$Q,MATCH(BASE!H9261,LISTAS!$G:$G,0),MATCH(BASE!J9261,LISTAS!$H$3:$Q$3,0))*Tabela3[[#This Row],[QUANTIDADE]]</f>
        <v>8</v>
      </c>
      <c r="L9261" s="2" t="str">
        <f>TEXT(Tabela3[[#This Row],[DATA]],"MM")</f>
        <v>06</v>
      </c>
      <c r="M9261" s="2">
        <f>WEEKNUM(Tabela3[[#This Row],[DATA]])</f>
        <v>26</v>
      </c>
      <c r="N9261" s="18">
        <f>YEAR(Tabela3[[#This Row],[DATA]])</f>
        <v>2023</v>
      </c>
    </row>
    <row r="9262" spans="2:14">
      <c r="B9262" s="1">
        <v>45103</v>
      </c>
      <c r="C9262">
        <v>16231</v>
      </c>
      <c r="D9262">
        <f>COUNTIF(C$4:C9262,Tabela3[[#This Row],[COMANDA]])</f>
        <v>1</v>
      </c>
      <c r="E9262" t="s">
        <v>90</v>
      </c>
      <c r="F9262" t="s">
        <v>99</v>
      </c>
      <c r="G9262" t="s">
        <v>8</v>
      </c>
      <c r="H9262" t="s">
        <v>39</v>
      </c>
      <c r="I9262" s="2">
        <v>1</v>
      </c>
      <c r="J9262" t="s">
        <v>11</v>
      </c>
      <c r="K9262" s="21">
        <f>INDEX(LISTAS!$H:$Q,MATCH(BASE!H9262,LISTAS!$G:$G,0),MATCH(BASE!J9262,LISTAS!$H$3:$Q$3,0))*Tabela3[[#This Row],[QUANTIDADE]]</f>
        <v>12</v>
      </c>
      <c r="L9262" s="2" t="str">
        <f>TEXT(Tabela3[[#This Row],[DATA]],"MM")</f>
        <v>06</v>
      </c>
      <c r="M9262" s="2">
        <f>WEEKNUM(Tabela3[[#This Row],[DATA]])</f>
        <v>26</v>
      </c>
      <c r="N9262" s="18">
        <f>YEAR(Tabela3[[#This Row],[DATA]])</f>
        <v>2023</v>
      </c>
    </row>
    <row r="9263" spans="2:14">
      <c r="B9263" s="1">
        <v>45103</v>
      </c>
      <c r="C9263">
        <v>16231</v>
      </c>
      <c r="D9263">
        <f>COUNTIF(C$4:C9263,Tabela3[[#This Row],[COMANDA]])</f>
        <v>2</v>
      </c>
      <c r="E9263" t="s">
        <v>90</v>
      </c>
      <c r="F9263" t="s">
        <v>99</v>
      </c>
      <c r="G9263" t="s">
        <v>61</v>
      </c>
      <c r="H9263" t="s">
        <v>166</v>
      </c>
      <c r="I9263" s="2">
        <v>1</v>
      </c>
      <c r="J9263" t="s">
        <v>11</v>
      </c>
      <c r="K9263" s="21">
        <f>INDEX(LISTAS!$H:$Q,MATCH(BASE!H9263,LISTAS!$G:$G,0),MATCH(BASE!J9263,LISTAS!$H$3:$Q$3,0))*Tabela3[[#This Row],[QUANTIDADE]]</f>
        <v>8</v>
      </c>
      <c r="L9263" s="2" t="str">
        <f>TEXT(Tabela3[[#This Row],[DATA]],"MM")</f>
        <v>06</v>
      </c>
      <c r="M9263" s="2">
        <f>WEEKNUM(Tabela3[[#This Row],[DATA]])</f>
        <v>26</v>
      </c>
      <c r="N9263" s="18">
        <f>YEAR(Tabela3[[#This Row],[DATA]])</f>
        <v>2023</v>
      </c>
    </row>
    <row r="9264" spans="2:14">
      <c r="B9264" s="1">
        <v>45103</v>
      </c>
      <c r="C9264">
        <v>16232</v>
      </c>
      <c r="D9264">
        <f>COUNTIF(C$4:C9264,Tabela3[[#This Row],[COMANDA]])</f>
        <v>1</v>
      </c>
      <c r="E9264" t="s">
        <v>90</v>
      </c>
      <c r="F9264" t="s">
        <v>98</v>
      </c>
      <c r="G9264" t="s">
        <v>8</v>
      </c>
      <c r="H9264" t="s">
        <v>206</v>
      </c>
      <c r="I9264" s="2">
        <v>1</v>
      </c>
      <c r="J9264" t="s">
        <v>11</v>
      </c>
      <c r="K9264" s="21">
        <f>INDEX(LISTAS!$H:$Q,MATCH(BASE!H9264,LISTAS!$G:$G,0),MATCH(BASE!J9264,LISTAS!$H$3:$Q$3,0))*Tabela3[[#This Row],[QUANTIDADE]]</f>
        <v>18</v>
      </c>
      <c r="L9264" s="2" t="str">
        <f>TEXT(Tabela3[[#This Row],[DATA]],"MM")</f>
        <v>06</v>
      </c>
      <c r="M9264" s="2">
        <f>WEEKNUM(Tabela3[[#This Row],[DATA]])</f>
        <v>26</v>
      </c>
      <c r="N9264" s="18">
        <f>YEAR(Tabela3[[#This Row],[DATA]])</f>
        <v>2023</v>
      </c>
    </row>
    <row r="9265" spans="2:14">
      <c r="B9265" s="1">
        <v>45103</v>
      </c>
      <c r="C9265">
        <v>16232</v>
      </c>
      <c r="D9265">
        <f>COUNTIF(C$4:C9265,Tabela3[[#This Row],[COMANDA]])</f>
        <v>2</v>
      </c>
      <c r="E9265" t="s">
        <v>90</v>
      </c>
      <c r="F9265" t="s">
        <v>98</v>
      </c>
      <c r="G9265" t="s">
        <v>9</v>
      </c>
      <c r="H9265" t="s">
        <v>242</v>
      </c>
      <c r="I9265" s="2">
        <v>1</v>
      </c>
      <c r="J9265" t="s">
        <v>12</v>
      </c>
      <c r="K9265" s="21">
        <f>INDEX(LISTAS!$H:$Q,MATCH(BASE!H9265,LISTAS!$G:$G,0),MATCH(BASE!J9265,LISTAS!$H$3:$Q$3,0))*Tabela3[[#This Row],[QUANTIDADE]]</f>
        <v>6</v>
      </c>
      <c r="L9265" s="2" t="str">
        <f>TEXT(Tabela3[[#This Row],[DATA]],"MM")</f>
        <v>06</v>
      </c>
      <c r="M9265" s="2">
        <f>WEEKNUM(Tabela3[[#This Row],[DATA]])</f>
        <v>26</v>
      </c>
      <c r="N9265" s="18">
        <f>YEAR(Tabela3[[#This Row],[DATA]])</f>
        <v>2023</v>
      </c>
    </row>
    <row r="9266" spans="2:14">
      <c r="B9266" s="1">
        <v>45103</v>
      </c>
      <c r="C9266">
        <v>16233</v>
      </c>
      <c r="D9266">
        <f>COUNTIF(C$4:C9266,Tabela3[[#This Row],[COMANDA]])</f>
        <v>1</v>
      </c>
      <c r="E9266" t="s">
        <v>90</v>
      </c>
      <c r="G9266" t="s">
        <v>8</v>
      </c>
      <c r="H9266" t="s">
        <v>40</v>
      </c>
      <c r="I9266" s="2">
        <v>1</v>
      </c>
      <c r="J9266" t="s">
        <v>11</v>
      </c>
      <c r="K9266" s="21">
        <f>INDEX(LISTAS!$H:$Q,MATCH(BASE!H9266,LISTAS!$G:$G,0),MATCH(BASE!J9266,LISTAS!$H$3:$Q$3,0))*Tabela3[[#This Row],[QUANTIDADE]]</f>
        <v>14</v>
      </c>
      <c r="L9266" s="2" t="str">
        <f>TEXT(Tabela3[[#This Row],[DATA]],"MM")</f>
        <v>06</v>
      </c>
      <c r="M9266" s="2">
        <f>WEEKNUM(Tabela3[[#This Row],[DATA]])</f>
        <v>26</v>
      </c>
      <c r="N9266" s="18">
        <f>YEAR(Tabela3[[#This Row],[DATA]])</f>
        <v>2023</v>
      </c>
    </row>
    <row r="9267" spans="2:14">
      <c r="B9267" s="1">
        <v>45103</v>
      </c>
      <c r="C9267">
        <v>16234</v>
      </c>
      <c r="D9267">
        <f>COUNTIF(C$4:C9267,Tabela3[[#This Row],[COMANDA]])</f>
        <v>1</v>
      </c>
      <c r="E9267" t="s">
        <v>90</v>
      </c>
      <c r="G9267" t="s">
        <v>8</v>
      </c>
      <c r="H9267" t="s">
        <v>202</v>
      </c>
      <c r="I9267" s="2">
        <v>1</v>
      </c>
      <c r="J9267" t="s">
        <v>11</v>
      </c>
      <c r="K9267" s="21">
        <f>INDEX(LISTAS!$H:$Q,MATCH(BASE!H9267,LISTAS!$G:$G,0),MATCH(BASE!J9267,LISTAS!$H$3:$Q$3,0))*Tabela3[[#This Row],[QUANTIDADE]]</f>
        <v>20</v>
      </c>
      <c r="L9267" s="2" t="str">
        <f>TEXT(Tabela3[[#This Row],[DATA]],"MM")</f>
        <v>06</v>
      </c>
      <c r="M9267" s="2">
        <f>WEEKNUM(Tabela3[[#This Row],[DATA]])</f>
        <v>26</v>
      </c>
      <c r="N9267" s="18">
        <f>YEAR(Tabela3[[#This Row],[DATA]])</f>
        <v>2023</v>
      </c>
    </row>
    <row r="9268" spans="2:14">
      <c r="B9268" s="1">
        <v>45103</v>
      </c>
      <c r="C9268">
        <v>16234</v>
      </c>
      <c r="D9268">
        <f>COUNTIF(C$4:C9268,Tabela3[[#This Row],[COMANDA]])</f>
        <v>2</v>
      </c>
      <c r="E9268" t="s">
        <v>90</v>
      </c>
      <c r="G9268" t="s">
        <v>61</v>
      </c>
      <c r="H9268" t="s">
        <v>199</v>
      </c>
      <c r="I9268" s="2">
        <v>3</v>
      </c>
      <c r="J9268" t="s">
        <v>11</v>
      </c>
      <c r="K9268" s="21">
        <f>INDEX(LISTAS!$H:$Q,MATCH(BASE!H9268,LISTAS!$G:$G,0),MATCH(BASE!J9268,LISTAS!$H$3:$Q$3,0))*Tabela3[[#This Row],[QUANTIDADE]]</f>
        <v>3</v>
      </c>
      <c r="L9268" s="2" t="str">
        <f>TEXT(Tabela3[[#This Row],[DATA]],"MM")</f>
        <v>06</v>
      </c>
      <c r="M9268" s="2">
        <f>WEEKNUM(Tabela3[[#This Row],[DATA]])</f>
        <v>26</v>
      </c>
      <c r="N9268" s="18">
        <f>YEAR(Tabela3[[#This Row],[DATA]])</f>
        <v>2023</v>
      </c>
    </row>
    <row r="9269" spans="2:14">
      <c r="B9269" s="1">
        <v>45104</v>
      </c>
      <c r="C9269">
        <v>16235</v>
      </c>
      <c r="D9269">
        <f>COUNTIF(C$4:C9269,Tabela3[[#This Row],[COMANDA]])</f>
        <v>1</v>
      </c>
      <c r="E9269" t="s">
        <v>90</v>
      </c>
      <c r="F9269" t="s">
        <v>98</v>
      </c>
      <c r="G9269" t="s">
        <v>8</v>
      </c>
      <c r="H9269" t="s">
        <v>47</v>
      </c>
      <c r="I9269" s="2">
        <v>1</v>
      </c>
      <c r="J9269" t="s">
        <v>11</v>
      </c>
      <c r="K9269" s="21">
        <f>INDEX(LISTAS!$H:$Q,MATCH(BASE!H9269,LISTAS!$G:$G,0),MATCH(BASE!J9269,LISTAS!$H$3:$Q$3,0))*Tabela3[[#This Row],[QUANTIDADE]]</f>
        <v>16</v>
      </c>
      <c r="L9269" s="2" t="str">
        <f>TEXT(Tabela3[[#This Row],[DATA]],"MM")</f>
        <v>06</v>
      </c>
      <c r="M9269" s="2">
        <f>WEEKNUM(Tabela3[[#This Row],[DATA]])</f>
        <v>26</v>
      </c>
      <c r="N9269" s="18">
        <f>YEAR(Tabela3[[#This Row],[DATA]])</f>
        <v>2023</v>
      </c>
    </row>
    <row r="9270" spans="2:14">
      <c r="B9270" s="1">
        <v>45104</v>
      </c>
      <c r="C9270">
        <v>16236</v>
      </c>
      <c r="D9270">
        <f>COUNTIF(C$4:C9270,Tabela3[[#This Row],[COMANDA]])</f>
        <v>1</v>
      </c>
      <c r="E9270" t="s">
        <v>90</v>
      </c>
      <c r="F9270" t="s">
        <v>99</v>
      </c>
      <c r="G9270" t="s">
        <v>8</v>
      </c>
      <c r="H9270" t="s">
        <v>84</v>
      </c>
      <c r="I9270" s="2">
        <v>1</v>
      </c>
      <c r="J9270" t="s">
        <v>11</v>
      </c>
      <c r="K9270" s="21">
        <f>INDEX(LISTAS!$H:$Q,MATCH(BASE!H9270,LISTAS!$G:$G,0),MATCH(BASE!J9270,LISTAS!$H$3:$Q$3,0))*Tabela3[[#This Row],[QUANTIDADE]]</f>
        <v>16</v>
      </c>
      <c r="L9270" s="2" t="str">
        <f>TEXT(Tabela3[[#This Row],[DATA]],"MM")</f>
        <v>06</v>
      </c>
      <c r="M9270" s="2">
        <f>WEEKNUM(Tabela3[[#This Row],[DATA]])</f>
        <v>26</v>
      </c>
      <c r="N9270" s="18">
        <f>YEAR(Tabela3[[#This Row],[DATA]])</f>
        <v>2023</v>
      </c>
    </row>
    <row r="9271" spans="2:14">
      <c r="B9271" s="1">
        <v>45104</v>
      </c>
      <c r="C9271">
        <v>16237</v>
      </c>
      <c r="D9271">
        <f>COUNTIF(C$4:C9271,Tabela3[[#This Row],[COMANDA]])</f>
        <v>1</v>
      </c>
      <c r="E9271" t="s">
        <v>90</v>
      </c>
      <c r="F9271" t="s">
        <v>98</v>
      </c>
      <c r="G9271" t="s">
        <v>8</v>
      </c>
      <c r="H9271" t="s">
        <v>43</v>
      </c>
      <c r="I9271" s="2">
        <v>1</v>
      </c>
      <c r="J9271" t="s">
        <v>11</v>
      </c>
      <c r="K9271" s="21">
        <f>INDEX(LISTAS!$H:$Q,MATCH(BASE!H9271,LISTAS!$G:$G,0),MATCH(BASE!J9271,LISTAS!$H$3:$Q$3,0))*Tabela3[[#This Row],[QUANTIDADE]]</f>
        <v>18</v>
      </c>
      <c r="L9271" s="2" t="str">
        <f>TEXT(Tabela3[[#This Row],[DATA]],"MM")</f>
        <v>06</v>
      </c>
      <c r="M9271" s="2">
        <f>WEEKNUM(Tabela3[[#This Row],[DATA]])</f>
        <v>26</v>
      </c>
      <c r="N9271" s="18">
        <f>YEAR(Tabela3[[#This Row],[DATA]])</f>
        <v>2023</v>
      </c>
    </row>
    <row r="9272" spans="2:14">
      <c r="B9272" s="1">
        <v>45104</v>
      </c>
      <c r="C9272">
        <v>16237</v>
      </c>
      <c r="D9272">
        <f>COUNTIF(C$4:C9272,Tabela3[[#This Row],[COMANDA]])</f>
        <v>2</v>
      </c>
      <c r="E9272" t="s">
        <v>90</v>
      </c>
      <c r="F9272" t="s">
        <v>98</v>
      </c>
      <c r="G9272" t="s">
        <v>8</v>
      </c>
      <c r="H9272" t="s">
        <v>204</v>
      </c>
      <c r="I9272" s="2">
        <v>2</v>
      </c>
      <c r="J9272" t="s">
        <v>11</v>
      </c>
      <c r="K9272" s="21">
        <f>INDEX(LISTAS!$H:$Q,MATCH(BASE!H9272,LISTAS!$G:$G,0),MATCH(BASE!J9272,LISTAS!$H$3:$Q$3,0))*Tabela3[[#This Row],[QUANTIDADE]]</f>
        <v>36</v>
      </c>
      <c r="L9272" s="2" t="str">
        <f>TEXT(Tabela3[[#This Row],[DATA]],"MM")</f>
        <v>06</v>
      </c>
      <c r="M9272" s="2">
        <f>WEEKNUM(Tabela3[[#This Row],[DATA]])</f>
        <v>26</v>
      </c>
      <c r="N9272" s="18">
        <f>YEAR(Tabela3[[#This Row],[DATA]])</f>
        <v>2023</v>
      </c>
    </row>
    <row r="9273" spans="2:14">
      <c r="B9273" s="1">
        <v>45104</v>
      </c>
      <c r="C9273">
        <v>16237</v>
      </c>
      <c r="D9273">
        <f>COUNTIF(C$4:C9273,Tabela3[[#This Row],[COMANDA]])</f>
        <v>3</v>
      </c>
      <c r="E9273" t="s">
        <v>90</v>
      </c>
      <c r="F9273" t="s">
        <v>98</v>
      </c>
      <c r="G9273" t="s">
        <v>9</v>
      </c>
      <c r="H9273" t="s">
        <v>140</v>
      </c>
      <c r="I9273" s="2">
        <v>1</v>
      </c>
      <c r="J9273" t="s">
        <v>11</v>
      </c>
      <c r="K9273" s="21">
        <f>INDEX(LISTAS!$H:$Q,MATCH(BASE!H9273,LISTAS!$G:$G,0),MATCH(BASE!J9273,LISTAS!$H$3:$Q$3,0))*Tabela3[[#This Row],[QUANTIDADE]]</f>
        <v>3</v>
      </c>
      <c r="L9273" s="2" t="str">
        <f>TEXT(Tabela3[[#This Row],[DATA]],"MM")</f>
        <v>06</v>
      </c>
      <c r="M9273" s="2">
        <f>WEEKNUM(Tabela3[[#This Row],[DATA]])</f>
        <v>26</v>
      </c>
      <c r="N9273" s="18">
        <f>YEAR(Tabela3[[#This Row],[DATA]])</f>
        <v>2023</v>
      </c>
    </row>
    <row r="9274" spans="2:14">
      <c r="B9274" s="1">
        <v>45104</v>
      </c>
      <c r="C9274">
        <v>16238</v>
      </c>
      <c r="D9274">
        <f>COUNTIF(C$4:C9274,Tabela3[[#This Row],[COMANDA]])</f>
        <v>1</v>
      </c>
      <c r="E9274" t="s">
        <v>90</v>
      </c>
      <c r="G9274" t="s">
        <v>8</v>
      </c>
      <c r="H9274" t="s">
        <v>43</v>
      </c>
      <c r="I9274" s="2">
        <v>1</v>
      </c>
      <c r="J9274" t="s">
        <v>11</v>
      </c>
      <c r="K9274" s="21">
        <f>INDEX(LISTAS!$H:$Q,MATCH(BASE!H9274,LISTAS!$G:$G,0),MATCH(BASE!J9274,LISTAS!$H$3:$Q$3,0))*Tabela3[[#This Row],[QUANTIDADE]]</f>
        <v>18</v>
      </c>
      <c r="L9274" s="2" t="str">
        <f>TEXT(Tabela3[[#This Row],[DATA]],"MM")</f>
        <v>06</v>
      </c>
      <c r="M9274" s="2">
        <f>WEEKNUM(Tabela3[[#This Row],[DATA]])</f>
        <v>26</v>
      </c>
      <c r="N9274" s="18">
        <f>YEAR(Tabela3[[#This Row],[DATA]])</f>
        <v>2023</v>
      </c>
    </row>
    <row r="9275" spans="2:14">
      <c r="B9275" s="1">
        <v>45104</v>
      </c>
      <c r="C9275">
        <v>16239</v>
      </c>
      <c r="D9275">
        <f>COUNTIF(C$4:C9275,Tabela3[[#This Row],[COMANDA]])</f>
        <v>1</v>
      </c>
      <c r="E9275" t="s">
        <v>90</v>
      </c>
      <c r="F9275" t="s">
        <v>98</v>
      </c>
      <c r="G9275" t="s">
        <v>8</v>
      </c>
      <c r="H9275" t="s">
        <v>211</v>
      </c>
      <c r="I9275" s="2">
        <v>1</v>
      </c>
      <c r="J9275" t="s">
        <v>11</v>
      </c>
      <c r="K9275" s="21">
        <f>INDEX(LISTAS!$H:$Q,MATCH(BASE!H9275,LISTAS!$G:$G,0),MATCH(BASE!J9275,LISTAS!$H$3:$Q$3,0))*Tabela3[[#This Row],[QUANTIDADE]]</f>
        <v>20</v>
      </c>
      <c r="L9275" s="2" t="str">
        <f>TEXT(Tabela3[[#This Row],[DATA]],"MM")</f>
        <v>06</v>
      </c>
      <c r="M9275" s="2">
        <f>WEEKNUM(Tabela3[[#This Row],[DATA]])</f>
        <v>26</v>
      </c>
      <c r="N9275" s="18">
        <f>YEAR(Tabela3[[#This Row],[DATA]])</f>
        <v>2023</v>
      </c>
    </row>
    <row r="9276" spans="2:14">
      <c r="B9276" s="1">
        <v>45104</v>
      </c>
      <c r="C9276">
        <v>16240</v>
      </c>
      <c r="D9276">
        <f>COUNTIF(C$4:C9276,Tabela3[[#This Row],[COMANDA]])</f>
        <v>1</v>
      </c>
      <c r="E9276" t="s">
        <v>90</v>
      </c>
      <c r="F9276" t="s">
        <v>99</v>
      </c>
      <c r="G9276" t="s">
        <v>8</v>
      </c>
      <c r="H9276" t="s">
        <v>43</v>
      </c>
      <c r="I9276" s="2">
        <v>1</v>
      </c>
      <c r="J9276" t="s">
        <v>11</v>
      </c>
      <c r="K9276" s="21">
        <f>INDEX(LISTAS!$H:$Q,MATCH(BASE!H9276,LISTAS!$G:$G,0),MATCH(BASE!J9276,LISTAS!$H$3:$Q$3,0))*Tabela3[[#This Row],[QUANTIDADE]]</f>
        <v>18</v>
      </c>
      <c r="L9276" s="2" t="str">
        <f>TEXT(Tabela3[[#This Row],[DATA]],"MM")</f>
        <v>06</v>
      </c>
      <c r="M9276" s="2">
        <f>WEEKNUM(Tabela3[[#This Row],[DATA]])</f>
        <v>26</v>
      </c>
      <c r="N9276" s="18">
        <f>YEAR(Tabela3[[#This Row],[DATA]])</f>
        <v>2023</v>
      </c>
    </row>
    <row r="9277" spans="2:14">
      <c r="B9277" s="1">
        <v>45104</v>
      </c>
      <c r="C9277">
        <v>16240</v>
      </c>
      <c r="D9277">
        <f>COUNTIF(C$4:C9277,Tabela3[[#This Row],[COMANDA]])</f>
        <v>2</v>
      </c>
      <c r="E9277" t="s">
        <v>90</v>
      </c>
      <c r="F9277" t="s">
        <v>99</v>
      </c>
      <c r="G9277" t="s">
        <v>9</v>
      </c>
      <c r="H9277" t="s">
        <v>553</v>
      </c>
      <c r="I9277" s="2">
        <v>1</v>
      </c>
      <c r="J9277" t="s">
        <v>11</v>
      </c>
      <c r="K9277" s="21">
        <f>INDEX(LISTAS!$H:$Q,MATCH(BASE!H9277,LISTAS!$G:$G,0),MATCH(BASE!J9277,LISTAS!$H$3:$Q$3,0))*Tabela3[[#This Row],[QUANTIDADE]]</f>
        <v>4</v>
      </c>
      <c r="L9277" s="2" t="str">
        <f>TEXT(Tabela3[[#This Row],[DATA]],"MM")</f>
        <v>06</v>
      </c>
      <c r="M9277" s="2">
        <f>WEEKNUM(Tabela3[[#This Row],[DATA]])</f>
        <v>26</v>
      </c>
      <c r="N9277" s="18">
        <f>YEAR(Tabela3[[#This Row],[DATA]])</f>
        <v>2023</v>
      </c>
    </row>
    <row r="9278" spans="2:14">
      <c r="B9278" s="1">
        <v>45104</v>
      </c>
      <c r="C9278">
        <v>16241</v>
      </c>
      <c r="D9278">
        <f>COUNTIF(C$4:C9278,Tabela3[[#This Row],[COMANDA]])</f>
        <v>1</v>
      </c>
      <c r="E9278" t="s">
        <v>89</v>
      </c>
      <c r="F9278" t="s">
        <v>99</v>
      </c>
      <c r="G9278" t="s">
        <v>8</v>
      </c>
      <c r="H9278" t="s">
        <v>47</v>
      </c>
      <c r="I9278" s="2">
        <v>1</v>
      </c>
      <c r="J9278" t="s">
        <v>11</v>
      </c>
      <c r="K9278" s="21">
        <f>INDEX(LISTAS!$H:$Q,MATCH(BASE!H9278,LISTAS!$G:$G,0),MATCH(BASE!J9278,LISTAS!$H$3:$Q$3,0))*Tabela3[[#This Row],[QUANTIDADE]]</f>
        <v>16</v>
      </c>
      <c r="L9278" s="2" t="str">
        <f>TEXT(Tabela3[[#This Row],[DATA]],"MM")</f>
        <v>06</v>
      </c>
      <c r="M9278" s="2">
        <f>WEEKNUM(Tabela3[[#This Row],[DATA]])</f>
        <v>26</v>
      </c>
      <c r="N9278" s="18">
        <f>YEAR(Tabela3[[#This Row],[DATA]])</f>
        <v>2023</v>
      </c>
    </row>
    <row r="9279" spans="2:14">
      <c r="B9279" s="1">
        <v>45104</v>
      </c>
      <c r="C9279" t="s">
        <v>563</v>
      </c>
      <c r="D9279">
        <f>COUNTIF(C$4:C9279,Tabela3[[#This Row],[COMANDA]])</f>
        <v>1</v>
      </c>
      <c r="E9279" t="s">
        <v>1</v>
      </c>
      <c r="F9279" t="s">
        <v>99</v>
      </c>
      <c r="G9279" t="s">
        <v>77</v>
      </c>
      <c r="H9279" t="s">
        <v>217</v>
      </c>
      <c r="I9279" s="2">
        <v>1</v>
      </c>
      <c r="J9279" t="s">
        <v>11</v>
      </c>
      <c r="K9279" s="21">
        <f>INDEX(LISTAS!$H:$Q,MATCH(BASE!H9279,LISTAS!$G:$G,0),MATCH(BASE!J9279,LISTAS!$H$3:$Q$3,0))*Tabela3[[#This Row],[QUANTIDADE]]</f>
        <v>6</v>
      </c>
      <c r="L9279" s="2" t="str">
        <f>TEXT(Tabela3[[#This Row],[DATA]],"MM")</f>
        <v>06</v>
      </c>
      <c r="M9279" s="2">
        <f>WEEKNUM(Tabela3[[#This Row],[DATA]])</f>
        <v>26</v>
      </c>
      <c r="N9279" s="18">
        <f>YEAR(Tabela3[[#This Row],[DATA]])</f>
        <v>2023</v>
      </c>
    </row>
    <row r="9280" spans="2:14">
      <c r="B9280" s="1">
        <v>45104</v>
      </c>
      <c r="C9280" t="s">
        <v>563</v>
      </c>
      <c r="D9280">
        <f>COUNTIF(C$4:C9280,Tabela3[[#This Row],[COMANDA]])</f>
        <v>2</v>
      </c>
      <c r="E9280" t="s">
        <v>1</v>
      </c>
      <c r="F9280" t="s">
        <v>99</v>
      </c>
      <c r="G9280" t="s">
        <v>9</v>
      </c>
      <c r="H9280" t="s">
        <v>214</v>
      </c>
      <c r="I9280" s="2">
        <v>1</v>
      </c>
      <c r="J9280" t="s">
        <v>11</v>
      </c>
      <c r="K9280" s="21">
        <f>INDEX(LISTAS!$H:$Q,MATCH(BASE!H9280,LISTAS!$G:$G,0),MATCH(BASE!J9280,LISTAS!$H$3:$Q$3,0))*Tabela3[[#This Row],[QUANTIDADE]]</f>
        <v>1</v>
      </c>
      <c r="L9280" s="2" t="str">
        <f>TEXT(Tabela3[[#This Row],[DATA]],"MM")</f>
        <v>06</v>
      </c>
      <c r="M9280" s="2">
        <f>WEEKNUM(Tabela3[[#This Row],[DATA]])</f>
        <v>26</v>
      </c>
      <c r="N9280" s="18">
        <f>YEAR(Tabela3[[#This Row],[DATA]])</f>
        <v>2023</v>
      </c>
    </row>
    <row r="9281" spans="2:14">
      <c r="B9281" s="1">
        <v>45104</v>
      </c>
      <c r="C9281">
        <v>16242</v>
      </c>
      <c r="D9281">
        <f>COUNTIF(C$4:C9281,Tabela3[[#This Row],[COMANDA]])</f>
        <v>1</v>
      </c>
      <c r="E9281" t="s">
        <v>90</v>
      </c>
      <c r="F9281" t="s">
        <v>375</v>
      </c>
      <c r="G9281" t="s">
        <v>8</v>
      </c>
      <c r="H9281" t="s">
        <v>43</v>
      </c>
      <c r="I9281" s="2">
        <v>1</v>
      </c>
      <c r="J9281" t="s">
        <v>11</v>
      </c>
      <c r="K9281" s="21">
        <f>INDEX(LISTAS!$H:$Q,MATCH(BASE!H9281,LISTAS!$G:$G,0),MATCH(BASE!J9281,LISTAS!$H$3:$Q$3,0))*Tabela3[[#This Row],[QUANTIDADE]]</f>
        <v>18</v>
      </c>
      <c r="L9281" s="2" t="str">
        <f>TEXT(Tabela3[[#This Row],[DATA]],"MM")</f>
        <v>06</v>
      </c>
      <c r="M9281" s="2">
        <f>WEEKNUM(Tabela3[[#This Row],[DATA]])</f>
        <v>26</v>
      </c>
      <c r="N9281" s="18">
        <f>YEAR(Tabela3[[#This Row],[DATA]])</f>
        <v>2023</v>
      </c>
    </row>
    <row r="9282" spans="2:14">
      <c r="B9282" s="1">
        <v>45104</v>
      </c>
      <c r="C9282">
        <v>16242</v>
      </c>
      <c r="D9282">
        <f>COUNTIF(C$4:C9282,Tabela3[[#This Row],[COMANDA]])</f>
        <v>2</v>
      </c>
      <c r="E9282" t="s">
        <v>90</v>
      </c>
      <c r="F9282" t="s">
        <v>375</v>
      </c>
      <c r="G9282" t="s">
        <v>9</v>
      </c>
      <c r="H9282" t="s">
        <v>56</v>
      </c>
      <c r="I9282" s="2">
        <v>1</v>
      </c>
      <c r="J9282" t="s">
        <v>11</v>
      </c>
      <c r="K9282" s="21">
        <f>INDEX(LISTAS!$H:$Q,MATCH(BASE!H9282,LISTAS!$G:$G,0),MATCH(BASE!J9282,LISTAS!$H$3:$Q$3,0))*Tabela3[[#This Row],[QUANTIDADE]]</f>
        <v>3</v>
      </c>
      <c r="L9282" s="2" t="str">
        <f>TEXT(Tabela3[[#This Row],[DATA]],"MM")</f>
        <v>06</v>
      </c>
      <c r="M9282" s="2">
        <f>WEEKNUM(Tabela3[[#This Row],[DATA]])</f>
        <v>26</v>
      </c>
      <c r="N9282" s="18">
        <f>YEAR(Tabela3[[#This Row],[DATA]])</f>
        <v>2023</v>
      </c>
    </row>
    <row r="9283" spans="2:14">
      <c r="B9283" s="1">
        <v>45104</v>
      </c>
      <c r="C9283">
        <v>16243</v>
      </c>
      <c r="D9283">
        <f>COUNTIF(C$4:C9283,Tabela3[[#This Row],[COMANDA]])</f>
        <v>1</v>
      </c>
      <c r="E9283" t="s">
        <v>89</v>
      </c>
      <c r="F9283" t="s">
        <v>98</v>
      </c>
      <c r="G9283" t="s">
        <v>8</v>
      </c>
      <c r="H9283" t="s">
        <v>47</v>
      </c>
      <c r="I9283" s="2">
        <v>1</v>
      </c>
      <c r="J9283" t="s">
        <v>11</v>
      </c>
      <c r="K9283" s="21">
        <f>INDEX(LISTAS!$H:$Q,MATCH(BASE!H9283,LISTAS!$G:$G,0),MATCH(BASE!J9283,LISTAS!$H$3:$Q$3,0))*Tabela3[[#This Row],[QUANTIDADE]]</f>
        <v>16</v>
      </c>
      <c r="L9283" s="2" t="str">
        <f>TEXT(Tabela3[[#This Row],[DATA]],"MM")</f>
        <v>06</v>
      </c>
      <c r="M9283" s="2">
        <f>WEEKNUM(Tabela3[[#This Row],[DATA]])</f>
        <v>26</v>
      </c>
      <c r="N9283" s="18">
        <f>YEAR(Tabela3[[#This Row],[DATA]])</f>
        <v>2023</v>
      </c>
    </row>
    <row r="9284" spans="2:14">
      <c r="B9284" s="1">
        <v>45104</v>
      </c>
      <c r="C9284">
        <v>16244</v>
      </c>
      <c r="D9284">
        <f>COUNTIF(C$4:C9284,Tabela3[[#This Row],[COMANDA]])</f>
        <v>1</v>
      </c>
      <c r="E9284" t="s">
        <v>90</v>
      </c>
      <c r="F9284" t="s">
        <v>98</v>
      </c>
      <c r="G9284" t="s">
        <v>8</v>
      </c>
      <c r="H9284" t="s">
        <v>39</v>
      </c>
      <c r="I9284" s="2">
        <v>1</v>
      </c>
      <c r="J9284" t="s">
        <v>11</v>
      </c>
      <c r="K9284" s="21">
        <f>INDEX(LISTAS!$H:$Q,MATCH(BASE!H9284,LISTAS!$G:$G,0),MATCH(BASE!J9284,LISTAS!$H$3:$Q$3,0))*Tabela3[[#This Row],[QUANTIDADE]]</f>
        <v>12</v>
      </c>
      <c r="L9284" s="2" t="str">
        <f>TEXT(Tabela3[[#This Row],[DATA]],"MM")</f>
        <v>06</v>
      </c>
      <c r="M9284" s="2">
        <f>WEEKNUM(Tabela3[[#This Row],[DATA]])</f>
        <v>26</v>
      </c>
      <c r="N9284" s="18">
        <f>YEAR(Tabela3[[#This Row],[DATA]])</f>
        <v>2023</v>
      </c>
    </row>
    <row r="9285" spans="2:14">
      <c r="B9285" s="1">
        <v>45104</v>
      </c>
      <c r="C9285">
        <v>16244</v>
      </c>
      <c r="D9285">
        <f>COUNTIF(C$4:C9285,Tabela3[[#This Row],[COMANDA]])</f>
        <v>2</v>
      </c>
      <c r="E9285" t="s">
        <v>90</v>
      </c>
      <c r="F9285" t="s">
        <v>98</v>
      </c>
      <c r="G9285" t="s">
        <v>61</v>
      </c>
      <c r="H9285" t="s">
        <v>163</v>
      </c>
      <c r="I9285" s="2">
        <v>1</v>
      </c>
      <c r="J9285" t="s">
        <v>11</v>
      </c>
      <c r="K9285" s="21">
        <f>INDEX(LISTAS!$H:$Q,MATCH(BASE!H9285,LISTAS!$G:$G,0),MATCH(BASE!J9285,LISTAS!$H$3:$Q$3,0))*Tabela3[[#This Row],[QUANTIDADE]]</f>
        <v>4</v>
      </c>
      <c r="L9285" s="2" t="str">
        <f>TEXT(Tabela3[[#This Row],[DATA]],"MM")</f>
        <v>06</v>
      </c>
      <c r="M9285" s="2">
        <f>WEEKNUM(Tabela3[[#This Row],[DATA]])</f>
        <v>26</v>
      </c>
      <c r="N9285" s="18">
        <f>YEAR(Tabela3[[#This Row],[DATA]])</f>
        <v>2023</v>
      </c>
    </row>
    <row r="9286" spans="2:14">
      <c r="B9286" s="1">
        <v>45104</v>
      </c>
      <c r="C9286">
        <v>16245</v>
      </c>
      <c r="D9286">
        <f>COUNTIF(C$4:C9286,Tabela3[[#This Row],[COMANDA]])</f>
        <v>1</v>
      </c>
      <c r="E9286" t="s">
        <v>90</v>
      </c>
      <c r="F9286" t="s">
        <v>99</v>
      </c>
      <c r="G9286" t="s">
        <v>8</v>
      </c>
      <c r="H9286" t="s">
        <v>206</v>
      </c>
      <c r="I9286" s="2">
        <v>1</v>
      </c>
      <c r="J9286" t="s">
        <v>11</v>
      </c>
      <c r="K9286" s="21">
        <f>INDEX(LISTAS!$H:$Q,MATCH(BASE!H9286,LISTAS!$G:$G,0),MATCH(BASE!J9286,LISTAS!$H$3:$Q$3,0))*Tabela3[[#This Row],[QUANTIDADE]]</f>
        <v>18</v>
      </c>
      <c r="L9286" s="2" t="str">
        <f>TEXT(Tabela3[[#This Row],[DATA]],"MM")</f>
        <v>06</v>
      </c>
      <c r="M9286" s="2">
        <f>WEEKNUM(Tabela3[[#This Row],[DATA]])</f>
        <v>26</v>
      </c>
      <c r="N9286" s="18">
        <f>YEAR(Tabela3[[#This Row],[DATA]])</f>
        <v>2023</v>
      </c>
    </row>
    <row r="9287" spans="2:14">
      <c r="B9287" s="1">
        <v>45104</v>
      </c>
      <c r="C9287">
        <v>16245</v>
      </c>
      <c r="D9287">
        <f>COUNTIF(C$4:C9287,Tabela3[[#This Row],[COMANDA]])</f>
        <v>2</v>
      </c>
      <c r="E9287" t="s">
        <v>90</v>
      </c>
      <c r="F9287" t="s">
        <v>99</v>
      </c>
      <c r="G9287" t="s">
        <v>61</v>
      </c>
      <c r="H9287" t="s">
        <v>163</v>
      </c>
      <c r="I9287" s="2">
        <v>1</v>
      </c>
      <c r="J9287" t="s">
        <v>11</v>
      </c>
      <c r="K9287" s="21">
        <f>INDEX(LISTAS!$H:$Q,MATCH(BASE!H9287,LISTAS!$G:$G,0),MATCH(BASE!J9287,LISTAS!$H$3:$Q$3,0))*Tabela3[[#This Row],[QUANTIDADE]]</f>
        <v>4</v>
      </c>
      <c r="L9287" s="2" t="str">
        <f>TEXT(Tabela3[[#This Row],[DATA]],"MM")</f>
        <v>06</v>
      </c>
      <c r="M9287" s="2">
        <f>WEEKNUM(Tabela3[[#This Row],[DATA]])</f>
        <v>26</v>
      </c>
      <c r="N9287" s="18">
        <f>YEAR(Tabela3[[#This Row],[DATA]])</f>
        <v>2023</v>
      </c>
    </row>
    <row r="9288" spans="2:14">
      <c r="B9288" s="1">
        <v>45104</v>
      </c>
      <c r="C9288">
        <v>16245</v>
      </c>
      <c r="D9288">
        <f>COUNTIF(C$4:C9288,Tabela3[[#This Row],[COMANDA]])</f>
        <v>3</v>
      </c>
      <c r="E9288" t="s">
        <v>90</v>
      </c>
      <c r="F9288" t="s">
        <v>99</v>
      </c>
      <c r="G9288" t="s">
        <v>9</v>
      </c>
      <c r="H9288" t="s">
        <v>59</v>
      </c>
      <c r="I9288" s="2">
        <v>1</v>
      </c>
      <c r="J9288" t="s">
        <v>11</v>
      </c>
      <c r="K9288" s="21">
        <f>INDEX(LISTAS!$H:$Q,MATCH(BASE!H9288,LISTAS!$G:$G,0),MATCH(BASE!J9288,LISTAS!$H$3:$Q$3,0))*Tabela3[[#This Row],[QUANTIDADE]]</f>
        <v>3</v>
      </c>
      <c r="L9288" s="2" t="str">
        <f>TEXT(Tabela3[[#This Row],[DATA]],"MM")</f>
        <v>06</v>
      </c>
      <c r="M9288" s="2">
        <f>WEEKNUM(Tabela3[[#This Row],[DATA]])</f>
        <v>26</v>
      </c>
      <c r="N9288" s="18">
        <f>YEAR(Tabela3[[#This Row],[DATA]])</f>
        <v>2023</v>
      </c>
    </row>
    <row r="9289" spans="2:14">
      <c r="B9289" s="1">
        <v>45104</v>
      </c>
      <c r="C9289">
        <v>16246</v>
      </c>
      <c r="D9289">
        <f>COUNTIF(C$4:C9289,Tabela3[[#This Row],[COMANDA]])</f>
        <v>1</v>
      </c>
      <c r="E9289" t="s">
        <v>90</v>
      </c>
      <c r="F9289" t="s">
        <v>99</v>
      </c>
      <c r="G9289" t="s">
        <v>8</v>
      </c>
      <c r="H9289" t="s">
        <v>203</v>
      </c>
      <c r="I9289" s="2">
        <v>1</v>
      </c>
      <c r="J9289" t="s">
        <v>11</v>
      </c>
      <c r="K9289" s="21">
        <f>INDEX(LISTAS!$H:$Q,MATCH(BASE!H9289,LISTAS!$G:$G,0),MATCH(BASE!J9289,LISTAS!$H$3:$Q$3,0))*Tabela3[[#This Row],[QUANTIDADE]]</f>
        <v>20</v>
      </c>
      <c r="L9289" s="2" t="str">
        <f>TEXT(Tabela3[[#This Row],[DATA]],"MM")</f>
        <v>06</v>
      </c>
      <c r="M9289" s="2">
        <f>WEEKNUM(Tabela3[[#This Row],[DATA]])</f>
        <v>26</v>
      </c>
      <c r="N9289" s="18">
        <f>YEAR(Tabela3[[#This Row],[DATA]])</f>
        <v>2023</v>
      </c>
    </row>
    <row r="9290" spans="2:14">
      <c r="B9290" s="1">
        <v>45104</v>
      </c>
      <c r="C9290">
        <v>16246</v>
      </c>
      <c r="D9290">
        <f>COUNTIF(C$4:C9290,Tabela3[[#This Row],[COMANDA]])</f>
        <v>2</v>
      </c>
      <c r="E9290" t="s">
        <v>90</v>
      </c>
      <c r="F9290" t="s">
        <v>99</v>
      </c>
      <c r="G9290" t="s">
        <v>9</v>
      </c>
      <c r="H9290" t="s">
        <v>132</v>
      </c>
      <c r="I9290" s="2">
        <v>1</v>
      </c>
      <c r="J9290" t="s">
        <v>11</v>
      </c>
      <c r="K9290" s="21">
        <f>INDEX(LISTAS!$H:$Q,MATCH(BASE!H9290,LISTAS!$G:$G,0),MATCH(BASE!J9290,LISTAS!$H$3:$Q$3,0))*Tabela3[[#This Row],[QUANTIDADE]]</f>
        <v>3</v>
      </c>
      <c r="L9290" s="2" t="str">
        <f>TEXT(Tabela3[[#This Row],[DATA]],"MM")</f>
        <v>06</v>
      </c>
      <c r="M9290" s="2">
        <f>WEEKNUM(Tabela3[[#This Row],[DATA]])</f>
        <v>26</v>
      </c>
      <c r="N9290" s="18">
        <f>YEAR(Tabela3[[#This Row],[DATA]])</f>
        <v>2023</v>
      </c>
    </row>
    <row r="9291" spans="2:14">
      <c r="B9291" s="1">
        <v>45104</v>
      </c>
      <c r="C9291">
        <v>16247</v>
      </c>
      <c r="D9291">
        <f>COUNTIF(C$4:C9291,Tabela3[[#This Row],[COMANDA]])</f>
        <v>1</v>
      </c>
      <c r="E9291" t="s">
        <v>90</v>
      </c>
      <c r="F9291" t="s">
        <v>375</v>
      </c>
      <c r="G9291" t="s">
        <v>8</v>
      </c>
      <c r="H9291" t="s">
        <v>42</v>
      </c>
      <c r="I9291" s="2">
        <v>1</v>
      </c>
      <c r="J9291" t="s">
        <v>11</v>
      </c>
      <c r="K9291" s="21">
        <f>INDEX(LISTAS!$H:$Q,MATCH(BASE!H9291,LISTAS!$G:$G,0),MATCH(BASE!J9291,LISTAS!$H$3:$Q$3,0))*Tabela3[[#This Row],[QUANTIDADE]]</f>
        <v>16</v>
      </c>
      <c r="L9291" s="2" t="str">
        <f>TEXT(Tabela3[[#This Row],[DATA]],"MM")</f>
        <v>06</v>
      </c>
      <c r="M9291" s="2">
        <f>WEEKNUM(Tabela3[[#This Row],[DATA]])</f>
        <v>26</v>
      </c>
      <c r="N9291" s="18">
        <f>YEAR(Tabela3[[#This Row],[DATA]])</f>
        <v>2023</v>
      </c>
    </row>
    <row r="9292" spans="2:14">
      <c r="B9292" s="1">
        <v>45104</v>
      </c>
      <c r="C9292">
        <v>16247</v>
      </c>
      <c r="D9292">
        <f>COUNTIF(C$4:C9292,Tabela3[[#This Row],[COMANDA]])</f>
        <v>2</v>
      </c>
      <c r="E9292" t="s">
        <v>90</v>
      </c>
      <c r="F9292" t="s">
        <v>375</v>
      </c>
      <c r="G9292" t="s">
        <v>9</v>
      </c>
      <c r="H9292" t="s">
        <v>132</v>
      </c>
      <c r="I9292" s="2">
        <v>1</v>
      </c>
      <c r="J9292" t="s">
        <v>11</v>
      </c>
      <c r="K9292" s="21">
        <f>INDEX(LISTAS!$H:$Q,MATCH(BASE!H9292,LISTAS!$G:$G,0),MATCH(BASE!J9292,LISTAS!$H$3:$Q$3,0))*Tabela3[[#This Row],[QUANTIDADE]]</f>
        <v>3</v>
      </c>
      <c r="L9292" s="2" t="str">
        <f>TEXT(Tabela3[[#This Row],[DATA]],"MM")</f>
        <v>06</v>
      </c>
      <c r="M9292" s="2">
        <f>WEEKNUM(Tabela3[[#This Row],[DATA]])</f>
        <v>26</v>
      </c>
      <c r="N9292" s="18">
        <f>YEAR(Tabela3[[#This Row],[DATA]])</f>
        <v>2023</v>
      </c>
    </row>
    <row r="9293" spans="2:14">
      <c r="B9293" s="1">
        <v>45104</v>
      </c>
      <c r="C9293">
        <v>16248</v>
      </c>
      <c r="D9293">
        <f>COUNTIF(C$4:C9293,Tabela3[[#This Row],[COMANDA]])</f>
        <v>1</v>
      </c>
      <c r="E9293" t="s">
        <v>90</v>
      </c>
      <c r="F9293" t="s">
        <v>100</v>
      </c>
      <c r="G9293" t="s">
        <v>8</v>
      </c>
      <c r="H9293" t="s">
        <v>211</v>
      </c>
      <c r="I9293" s="2">
        <v>1</v>
      </c>
      <c r="J9293" t="s">
        <v>11</v>
      </c>
      <c r="K9293" s="21">
        <f>INDEX(LISTAS!$H:$Q,MATCH(BASE!H9293,LISTAS!$G:$G,0),MATCH(BASE!J9293,LISTAS!$H$3:$Q$3,0))*Tabela3[[#This Row],[QUANTIDADE]]</f>
        <v>20</v>
      </c>
      <c r="L9293" s="2" t="str">
        <f>TEXT(Tabela3[[#This Row],[DATA]],"MM")</f>
        <v>06</v>
      </c>
      <c r="M9293" s="2">
        <f>WEEKNUM(Tabela3[[#This Row],[DATA]])</f>
        <v>26</v>
      </c>
      <c r="N9293" s="18">
        <f>YEAR(Tabela3[[#This Row],[DATA]])</f>
        <v>2023</v>
      </c>
    </row>
    <row r="9294" spans="2:14">
      <c r="B9294" s="1">
        <v>45104</v>
      </c>
      <c r="C9294">
        <v>16248</v>
      </c>
      <c r="D9294">
        <f>COUNTIF(C$4:C9294,Tabela3[[#This Row],[COMANDA]])</f>
        <v>2</v>
      </c>
      <c r="E9294" t="s">
        <v>90</v>
      </c>
      <c r="F9294" t="s">
        <v>100</v>
      </c>
      <c r="G9294" t="s">
        <v>9</v>
      </c>
      <c r="H9294" t="s">
        <v>138</v>
      </c>
      <c r="I9294" s="2">
        <v>1</v>
      </c>
      <c r="J9294" t="s">
        <v>11</v>
      </c>
      <c r="K9294" s="21">
        <f>INDEX(LISTAS!$H:$Q,MATCH(BASE!H9294,LISTAS!$G:$G,0),MATCH(BASE!J9294,LISTAS!$H$3:$Q$3,0))*Tabela3[[#This Row],[QUANTIDADE]]</f>
        <v>4</v>
      </c>
      <c r="L9294" s="2" t="str">
        <f>TEXT(Tabela3[[#This Row],[DATA]],"MM")</f>
        <v>06</v>
      </c>
      <c r="M9294" s="2">
        <f>WEEKNUM(Tabela3[[#This Row],[DATA]])</f>
        <v>26</v>
      </c>
      <c r="N9294" s="18">
        <f>YEAR(Tabela3[[#This Row],[DATA]])</f>
        <v>2023</v>
      </c>
    </row>
    <row r="9295" spans="2:14">
      <c r="B9295" s="1">
        <v>45104</v>
      </c>
      <c r="C9295">
        <v>16249</v>
      </c>
      <c r="D9295">
        <f>COUNTIF(C$4:C9295,Tabela3[[#This Row],[COMANDA]])</f>
        <v>1</v>
      </c>
      <c r="E9295" t="s">
        <v>90</v>
      </c>
      <c r="F9295" t="s">
        <v>375</v>
      </c>
      <c r="G9295" t="s">
        <v>8</v>
      </c>
      <c r="H9295" t="s">
        <v>202</v>
      </c>
      <c r="I9295" s="2">
        <v>2</v>
      </c>
      <c r="J9295" t="s">
        <v>11</v>
      </c>
      <c r="K9295" s="21">
        <f>INDEX(LISTAS!$H:$Q,MATCH(BASE!H9295,LISTAS!$G:$G,0),MATCH(BASE!J9295,LISTAS!$H$3:$Q$3,0))*Tabela3[[#This Row],[QUANTIDADE]]</f>
        <v>40</v>
      </c>
      <c r="L9295" s="2" t="str">
        <f>TEXT(Tabela3[[#This Row],[DATA]],"MM")</f>
        <v>06</v>
      </c>
      <c r="M9295" s="2">
        <f>WEEKNUM(Tabela3[[#This Row],[DATA]])</f>
        <v>26</v>
      </c>
      <c r="N9295" s="18">
        <f>YEAR(Tabela3[[#This Row],[DATA]])</f>
        <v>2023</v>
      </c>
    </row>
    <row r="9296" spans="2:14">
      <c r="B9296" s="1">
        <v>45104</v>
      </c>
      <c r="C9296">
        <v>16249</v>
      </c>
      <c r="D9296">
        <f>COUNTIF(C$4:C9296,Tabela3[[#This Row],[COMANDA]])</f>
        <v>2</v>
      </c>
      <c r="E9296" t="s">
        <v>90</v>
      </c>
      <c r="F9296" t="s">
        <v>375</v>
      </c>
      <c r="G9296" t="s">
        <v>9</v>
      </c>
      <c r="H9296" t="s">
        <v>58</v>
      </c>
      <c r="I9296" s="2">
        <v>1</v>
      </c>
      <c r="J9296" t="s">
        <v>11</v>
      </c>
      <c r="K9296" s="21">
        <f>INDEX(LISTAS!$H:$Q,MATCH(BASE!H9296,LISTAS!$G:$G,0),MATCH(BASE!J9296,LISTAS!$H$3:$Q$3,0))*Tabela3[[#This Row],[QUANTIDADE]]</f>
        <v>5</v>
      </c>
      <c r="L9296" s="2" t="str">
        <f>TEXT(Tabela3[[#This Row],[DATA]],"MM")</f>
        <v>06</v>
      </c>
      <c r="M9296" s="2">
        <f>WEEKNUM(Tabela3[[#This Row],[DATA]])</f>
        <v>26</v>
      </c>
      <c r="N9296" s="18">
        <f>YEAR(Tabela3[[#This Row],[DATA]])</f>
        <v>2023</v>
      </c>
    </row>
    <row r="9297" spans="2:14">
      <c r="B9297" s="1">
        <v>45104</v>
      </c>
      <c r="C9297">
        <v>16250</v>
      </c>
      <c r="D9297">
        <f>COUNTIF(C$4:C9297,Tabela3[[#This Row],[COMANDA]])</f>
        <v>1</v>
      </c>
      <c r="E9297" t="s">
        <v>90</v>
      </c>
      <c r="F9297" t="s">
        <v>100</v>
      </c>
      <c r="G9297" t="s">
        <v>8</v>
      </c>
      <c r="H9297" t="s">
        <v>47</v>
      </c>
      <c r="I9297" s="2">
        <v>1</v>
      </c>
      <c r="J9297" t="s">
        <v>11</v>
      </c>
      <c r="K9297" s="21">
        <f>INDEX(LISTAS!$H:$Q,MATCH(BASE!H9297,LISTAS!$G:$G,0),MATCH(BASE!J9297,LISTAS!$H$3:$Q$3,0))*Tabela3[[#This Row],[QUANTIDADE]]</f>
        <v>16</v>
      </c>
      <c r="L9297" s="2" t="str">
        <f>TEXT(Tabela3[[#This Row],[DATA]],"MM")</f>
        <v>06</v>
      </c>
      <c r="M9297" s="2">
        <f>WEEKNUM(Tabela3[[#This Row],[DATA]])</f>
        <v>26</v>
      </c>
      <c r="N9297" s="18">
        <f>YEAR(Tabela3[[#This Row],[DATA]])</f>
        <v>2023</v>
      </c>
    </row>
    <row r="9298" spans="2:14">
      <c r="B9298" s="1">
        <v>45104</v>
      </c>
      <c r="C9298">
        <v>16251</v>
      </c>
      <c r="D9298">
        <f>COUNTIF(C$4:C9298,Tabela3[[#This Row],[COMANDA]])</f>
        <v>1</v>
      </c>
      <c r="E9298" t="s">
        <v>90</v>
      </c>
      <c r="F9298" t="s">
        <v>100</v>
      </c>
      <c r="G9298" t="s">
        <v>8</v>
      </c>
      <c r="H9298" t="s">
        <v>203</v>
      </c>
      <c r="I9298" s="2">
        <v>1</v>
      </c>
      <c r="J9298" t="s">
        <v>11</v>
      </c>
      <c r="K9298" s="21">
        <f>INDEX(LISTAS!$H:$Q,MATCH(BASE!H9298,LISTAS!$G:$G,0),MATCH(BASE!J9298,LISTAS!$H$3:$Q$3,0))*Tabela3[[#This Row],[QUANTIDADE]]</f>
        <v>20</v>
      </c>
      <c r="L9298" s="2" t="str">
        <f>TEXT(Tabela3[[#This Row],[DATA]],"MM")</f>
        <v>06</v>
      </c>
      <c r="M9298" s="2">
        <f>WEEKNUM(Tabela3[[#This Row],[DATA]])</f>
        <v>26</v>
      </c>
      <c r="N9298" s="18">
        <f>YEAR(Tabela3[[#This Row],[DATA]])</f>
        <v>2023</v>
      </c>
    </row>
    <row r="9299" spans="2:14">
      <c r="B9299" s="1">
        <v>45104</v>
      </c>
      <c r="C9299">
        <v>16251</v>
      </c>
      <c r="D9299">
        <f>COUNTIF(C$4:C9299,Tabela3[[#This Row],[COMANDA]])</f>
        <v>2</v>
      </c>
      <c r="E9299" t="s">
        <v>90</v>
      </c>
      <c r="F9299" t="s">
        <v>100</v>
      </c>
      <c r="G9299" t="s">
        <v>61</v>
      </c>
      <c r="H9299" t="s">
        <v>199</v>
      </c>
      <c r="I9299" s="2">
        <v>1</v>
      </c>
      <c r="J9299" t="s">
        <v>11</v>
      </c>
      <c r="K9299" s="21">
        <f>INDEX(LISTAS!$H:$Q,MATCH(BASE!H9299,LISTAS!$G:$G,0),MATCH(BASE!J9299,LISTAS!$H$3:$Q$3,0))*Tabela3[[#This Row],[QUANTIDADE]]</f>
        <v>1</v>
      </c>
      <c r="L9299" s="2" t="str">
        <f>TEXT(Tabela3[[#This Row],[DATA]],"MM")</f>
        <v>06</v>
      </c>
      <c r="M9299" s="2">
        <f>WEEKNUM(Tabela3[[#This Row],[DATA]])</f>
        <v>26</v>
      </c>
      <c r="N9299" s="18">
        <f>YEAR(Tabela3[[#This Row],[DATA]])</f>
        <v>2023</v>
      </c>
    </row>
    <row r="9300" spans="2:14">
      <c r="B9300" s="1">
        <v>45104</v>
      </c>
      <c r="C9300">
        <v>16251</v>
      </c>
      <c r="D9300">
        <f>COUNTIF(C$4:C9300,Tabela3[[#This Row],[COMANDA]])</f>
        <v>3</v>
      </c>
      <c r="E9300" t="s">
        <v>90</v>
      </c>
      <c r="F9300" t="s">
        <v>100</v>
      </c>
      <c r="G9300" t="s">
        <v>9</v>
      </c>
      <c r="H9300" t="s">
        <v>138</v>
      </c>
      <c r="I9300" s="2">
        <v>1</v>
      </c>
      <c r="J9300" t="s">
        <v>11</v>
      </c>
      <c r="K9300" s="21">
        <f>INDEX(LISTAS!$H:$Q,MATCH(BASE!H9300,LISTAS!$G:$G,0),MATCH(BASE!J9300,LISTAS!$H$3:$Q$3,0))*Tabela3[[#This Row],[QUANTIDADE]]</f>
        <v>4</v>
      </c>
      <c r="L9300" s="2" t="str">
        <f>TEXT(Tabela3[[#This Row],[DATA]],"MM")</f>
        <v>06</v>
      </c>
      <c r="M9300" s="2">
        <f>WEEKNUM(Tabela3[[#This Row],[DATA]])</f>
        <v>26</v>
      </c>
      <c r="N9300" s="18">
        <f>YEAR(Tabela3[[#This Row],[DATA]])</f>
        <v>2023</v>
      </c>
    </row>
    <row r="9301" spans="2:14">
      <c r="B9301" s="1">
        <v>45104</v>
      </c>
      <c r="C9301">
        <v>16252</v>
      </c>
      <c r="D9301">
        <f>COUNTIF(C$4:C9301,Tabela3[[#This Row],[COMANDA]])</f>
        <v>1</v>
      </c>
      <c r="E9301" t="s">
        <v>90</v>
      </c>
      <c r="F9301" t="s">
        <v>99</v>
      </c>
      <c r="G9301" t="s">
        <v>8</v>
      </c>
      <c r="H9301" t="s">
        <v>204</v>
      </c>
      <c r="I9301" s="2">
        <v>1</v>
      </c>
      <c r="J9301" t="s">
        <v>11</v>
      </c>
      <c r="K9301" s="21">
        <f>INDEX(LISTAS!$H:$Q,MATCH(BASE!H9301,LISTAS!$G:$G,0),MATCH(BASE!J9301,LISTAS!$H$3:$Q$3,0))*Tabela3[[#This Row],[QUANTIDADE]]</f>
        <v>18</v>
      </c>
      <c r="L9301" s="2" t="str">
        <f>TEXT(Tabela3[[#This Row],[DATA]],"MM")</f>
        <v>06</v>
      </c>
      <c r="M9301" s="2">
        <f>WEEKNUM(Tabela3[[#This Row],[DATA]])</f>
        <v>26</v>
      </c>
      <c r="N9301" s="18">
        <f>YEAR(Tabela3[[#This Row],[DATA]])</f>
        <v>2023</v>
      </c>
    </row>
    <row r="9302" spans="2:14">
      <c r="B9302" s="1">
        <v>45104</v>
      </c>
      <c r="C9302">
        <v>16253</v>
      </c>
      <c r="D9302">
        <f>COUNTIF(C$4:C9302,Tabela3[[#This Row],[COMANDA]])</f>
        <v>1</v>
      </c>
      <c r="E9302" t="s">
        <v>89</v>
      </c>
      <c r="F9302" t="s">
        <v>99</v>
      </c>
      <c r="G9302" t="s">
        <v>8</v>
      </c>
      <c r="H9302" t="s">
        <v>211</v>
      </c>
      <c r="I9302" s="2">
        <v>1</v>
      </c>
      <c r="J9302" t="s">
        <v>11</v>
      </c>
      <c r="K9302" s="21">
        <f>INDEX(LISTAS!$H:$Q,MATCH(BASE!H9302,LISTAS!$G:$G,0),MATCH(BASE!J9302,LISTAS!$H$3:$Q$3,0))*Tabela3[[#This Row],[QUANTIDADE]]</f>
        <v>20</v>
      </c>
      <c r="L9302" s="2" t="str">
        <f>TEXT(Tabela3[[#This Row],[DATA]],"MM")</f>
        <v>06</v>
      </c>
      <c r="M9302" s="2">
        <f>WEEKNUM(Tabela3[[#This Row],[DATA]])</f>
        <v>26</v>
      </c>
      <c r="N9302" s="18">
        <f>YEAR(Tabela3[[#This Row],[DATA]])</f>
        <v>2023</v>
      </c>
    </row>
    <row r="9303" spans="2:14">
      <c r="B9303" s="1">
        <v>45104</v>
      </c>
      <c r="C9303">
        <v>16254</v>
      </c>
      <c r="D9303">
        <f>COUNTIF(C$4:C9303,Tabela3[[#This Row],[COMANDA]])</f>
        <v>1</v>
      </c>
      <c r="E9303" t="s">
        <v>90</v>
      </c>
      <c r="F9303" t="s">
        <v>99</v>
      </c>
      <c r="G9303" t="s">
        <v>8</v>
      </c>
      <c r="H9303" t="s">
        <v>206</v>
      </c>
      <c r="I9303" s="2">
        <v>1</v>
      </c>
      <c r="J9303" t="s">
        <v>11</v>
      </c>
      <c r="K9303" s="21">
        <f>INDEX(LISTAS!$H:$Q,MATCH(BASE!H9303,LISTAS!$G:$G,0),MATCH(BASE!J9303,LISTAS!$H$3:$Q$3,0))*Tabela3[[#This Row],[QUANTIDADE]]</f>
        <v>18</v>
      </c>
      <c r="L9303" s="2" t="str">
        <f>TEXT(Tabela3[[#This Row],[DATA]],"MM")</f>
        <v>06</v>
      </c>
      <c r="M9303" s="2">
        <f>WEEKNUM(Tabela3[[#This Row],[DATA]])</f>
        <v>26</v>
      </c>
      <c r="N9303" s="18">
        <f>YEAR(Tabela3[[#This Row],[DATA]])</f>
        <v>2023</v>
      </c>
    </row>
    <row r="9304" spans="2:14">
      <c r="B9304" s="1">
        <v>45104</v>
      </c>
      <c r="C9304">
        <v>16255</v>
      </c>
      <c r="D9304">
        <f>COUNTIF(C$4:C9304,Tabela3[[#This Row],[COMANDA]])</f>
        <v>1</v>
      </c>
      <c r="E9304" t="s">
        <v>90</v>
      </c>
      <c r="F9304" t="s">
        <v>99</v>
      </c>
      <c r="G9304" t="s">
        <v>8</v>
      </c>
      <c r="H9304" t="s">
        <v>205</v>
      </c>
      <c r="I9304" s="2">
        <v>2</v>
      </c>
      <c r="J9304" t="s">
        <v>11</v>
      </c>
      <c r="K9304" s="21">
        <f>INDEX(LISTAS!$H:$Q,MATCH(BASE!H9304,LISTAS!$G:$G,0),MATCH(BASE!J9304,LISTAS!$H$3:$Q$3,0))*Tabela3[[#This Row],[QUANTIDADE]]</f>
        <v>44</v>
      </c>
      <c r="L9304" s="2" t="str">
        <f>TEXT(Tabela3[[#This Row],[DATA]],"MM")</f>
        <v>06</v>
      </c>
      <c r="M9304" s="2">
        <f>WEEKNUM(Tabela3[[#This Row],[DATA]])</f>
        <v>26</v>
      </c>
      <c r="N9304" s="18">
        <f>YEAR(Tabela3[[#This Row],[DATA]])</f>
        <v>2023</v>
      </c>
    </row>
    <row r="9305" spans="2:14">
      <c r="B9305" s="1">
        <v>45104</v>
      </c>
      <c r="C9305">
        <v>16255</v>
      </c>
      <c r="D9305">
        <f>COUNTIF(C$4:C9305,Tabela3[[#This Row],[COMANDA]])</f>
        <v>2</v>
      </c>
      <c r="E9305" t="s">
        <v>90</v>
      </c>
      <c r="F9305" t="s">
        <v>99</v>
      </c>
      <c r="G9305" t="s">
        <v>9</v>
      </c>
      <c r="H9305" t="s">
        <v>115</v>
      </c>
      <c r="I9305" s="2">
        <v>1</v>
      </c>
      <c r="J9305" t="s">
        <v>11</v>
      </c>
      <c r="K9305" s="21">
        <f>INDEX(LISTAS!$H:$Q,MATCH(BASE!H9305,LISTAS!$G:$G,0),MATCH(BASE!J9305,LISTAS!$H$3:$Q$3,0))*Tabela3[[#This Row],[QUANTIDADE]]</f>
        <v>10</v>
      </c>
      <c r="L9305" s="2" t="str">
        <f>TEXT(Tabela3[[#This Row],[DATA]],"MM")</f>
        <v>06</v>
      </c>
      <c r="M9305" s="2">
        <f>WEEKNUM(Tabela3[[#This Row],[DATA]])</f>
        <v>26</v>
      </c>
      <c r="N9305" s="18">
        <f>YEAR(Tabela3[[#This Row],[DATA]])</f>
        <v>2023</v>
      </c>
    </row>
    <row r="9306" spans="2:14">
      <c r="B9306" s="1">
        <v>45104</v>
      </c>
      <c r="C9306">
        <v>16256</v>
      </c>
      <c r="D9306">
        <f>COUNTIF(C$4:C9306,Tabela3[[#This Row],[COMANDA]])</f>
        <v>1</v>
      </c>
      <c r="E9306" t="s">
        <v>90</v>
      </c>
      <c r="F9306" t="s">
        <v>99</v>
      </c>
      <c r="G9306" t="s">
        <v>8</v>
      </c>
      <c r="H9306" t="s">
        <v>206</v>
      </c>
      <c r="I9306" s="2">
        <v>1</v>
      </c>
      <c r="J9306" t="s">
        <v>11</v>
      </c>
      <c r="K9306" s="21">
        <f>INDEX(LISTAS!$H:$Q,MATCH(BASE!H9306,LISTAS!$G:$G,0),MATCH(BASE!J9306,LISTAS!$H$3:$Q$3,0))*Tabela3[[#This Row],[QUANTIDADE]]</f>
        <v>18</v>
      </c>
      <c r="L9306" s="2" t="str">
        <f>TEXT(Tabela3[[#This Row],[DATA]],"MM")</f>
        <v>06</v>
      </c>
      <c r="M9306" s="2">
        <f>WEEKNUM(Tabela3[[#This Row],[DATA]])</f>
        <v>26</v>
      </c>
      <c r="N9306" s="18">
        <f>YEAR(Tabela3[[#This Row],[DATA]])</f>
        <v>2023</v>
      </c>
    </row>
    <row r="9307" spans="2:14">
      <c r="B9307" s="1">
        <v>45104</v>
      </c>
      <c r="C9307">
        <v>16256</v>
      </c>
      <c r="D9307">
        <f>COUNTIF(C$4:C9307,Tabela3[[#This Row],[COMANDA]])</f>
        <v>2</v>
      </c>
      <c r="E9307" t="s">
        <v>90</v>
      </c>
      <c r="F9307" t="s">
        <v>98</v>
      </c>
      <c r="G9307" t="s">
        <v>8</v>
      </c>
      <c r="H9307" t="s">
        <v>211</v>
      </c>
      <c r="I9307" s="2">
        <v>1</v>
      </c>
      <c r="J9307" t="s">
        <v>11</v>
      </c>
      <c r="K9307" s="21">
        <f>INDEX(LISTAS!$H:$Q,MATCH(BASE!H9307,LISTAS!$G:$G,0),MATCH(BASE!J9307,LISTAS!$H$3:$Q$3,0))*Tabela3[[#This Row],[QUANTIDADE]]</f>
        <v>20</v>
      </c>
      <c r="L9307" s="2" t="str">
        <f>TEXT(Tabela3[[#This Row],[DATA]],"MM")</f>
        <v>06</v>
      </c>
      <c r="M9307" s="2">
        <f>WEEKNUM(Tabela3[[#This Row],[DATA]])</f>
        <v>26</v>
      </c>
      <c r="N9307" s="18">
        <f>YEAR(Tabela3[[#This Row],[DATA]])</f>
        <v>2023</v>
      </c>
    </row>
    <row r="9308" spans="2:14">
      <c r="B9308" s="1">
        <v>45104</v>
      </c>
      <c r="C9308">
        <v>16256</v>
      </c>
      <c r="D9308">
        <f>COUNTIF(C$4:C9308,Tabela3[[#This Row],[COMANDA]])</f>
        <v>3</v>
      </c>
      <c r="E9308" t="s">
        <v>90</v>
      </c>
      <c r="F9308" t="s">
        <v>99</v>
      </c>
      <c r="G9308" t="s">
        <v>9</v>
      </c>
      <c r="H9308" t="s">
        <v>140</v>
      </c>
      <c r="I9308" s="2">
        <v>1</v>
      </c>
      <c r="J9308" t="s">
        <v>11</v>
      </c>
      <c r="K9308" s="21">
        <f>INDEX(LISTAS!$H:$Q,MATCH(BASE!H9308,LISTAS!$G:$G,0),MATCH(BASE!J9308,LISTAS!$H$3:$Q$3,0))*Tabela3[[#This Row],[QUANTIDADE]]</f>
        <v>3</v>
      </c>
      <c r="L9308" s="2" t="str">
        <f>TEXT(Tabela3[[#This Row],[DATA]],"MM")</f>
        <v>06</v>
      </c>
      <c r="M9308" s="2">
        <f>WEEKNUM(Tabela3[[#This Row],[DATA]])</f>
        <v>26</v>
      </c>
      <c r="N9308" s="18">
        <f>YEAR(Tabela3[[#This Row],[DATA]])</f>
        <v>2023</v>
      </c>
    </row>
    <row r="9309" spans="2:14">
      <c r="B9309" s="1">
        <v>45104</v>
      </c>
      <c r="C9309">
        <v>16257</v>
      </c>
      <c r="D9309">
        <f>COUNTIF(C$4:C9309,Tabela3[[#This Row],[COMANDA]])</f>
        <v>1</v>
      </c>
      <c r="E9309" t="s">
        <v>90</v>
      </c>
      <c r="F9309" t="s">
        <v>98</v>
      </c>
      <c r="G9309" t="s">
        <v>8</v>
      </c>
      <c r="H9309" t="s">
        <v>40</v>
      </c>
      <c r="I9309" s="2">
        <v>1</v>
      </c>
      <c r="J9309" t="s">
        <v>11</v>
      </c>
      <c r="K9309" s="21">
        <f>INDEX(LISTAS!$H:$Q,MATCH(BASE!H9309,LISTAS!$G:$G,0),MATCH(BASE!J9309,LISTAS!$H$3:$Q$3,0))*Tabela3[[#This Row],[QUANTIDADE]]</f>
        <v>14</v>
      </c>
      <c r="L9309" s="2" t="str">
        <f>TEXT(Tabela3[[#This Row],[DATA]],"MM")</f>
        <v>06</v>
      </c>
      <c r="M9309" s="2">
        <f>WEEKNUM(Tabela3[[#This Row],[DATA]])</f>
        <v>26</v>
      </c>
      <c r="N9309" s="18">
        <f>YEAR(Tabela3[[#This Row],[DATA]])</f>
        <v>2023</v>
      </c>
    </row>
    <row r="9310" spans="2:14">
      <c r="B9310" s="1">
        <v>45104</v>
      </c>
      <c r="C9310">
        <v>16257</v>
      </c>
      <c r="D9310">
        <f>COUNTIF(C$4:C9310,Tabela3[[#This Row],[COMANDA]])</f>
        <v>2</v>
      </c>
      <c r="E9310" t="s">
        <v>90</v>
      </c>
      <c r="F9310" t="s">
        <v>98</v>
      </c>
      <c r="G9310" t="s">
        <v>61</v>
      </c>
      <c r="H9310" t="s">
        <v>163</v>
      </c>
      <c r="I9310" s="2">
        <v>1</v>
      </c>
      <c r="J9310" t="s">
        <v>11</v>
      </c>
      <c r="K9310" s="21">
        <f>INDEX(LISTAS!$H:$Q,MATCH(BASE!H9310,LISTAS!$G:$G,0),MATCH(BASE!J9310,LISTAS!$H$3:$Q$3,0))*Tabela3[[#This Row],[QUANTIDADE]]</f>
        <v>4</v>
      </c>
      <c r="L9310" s="2" t="str">
        <f>TEXT(Tabela3[[#This Row],[DATA]],"MM")</f>
        <v>06</v>
      </c>
      <c r="M9310" s="2">
        <f>WEEKNUM(Tabela3[[#This Row],[DATA]])</f>
        <v>26</v>
      </c>
      <c r="N9310" s="18">
        <f>YEAR(Tabela3[[#This Row],[DATA]])</f>
        <v>2023</v>
      </c>
    </row>
    <row r="9311" spans="2:14">
      <c r="B9311" s="1">
        <v>45104</v>
      </c>
      <c r="C9311">
        <v>16257</v>
      </c>
      <c r="D9311">
        <f>COUNTIF(C$4:C9311,Tabela3[[#This Row],[COMANDA]])</f>
        <v>3</v>
      </c>
      <c r="E9311" t="s">
        <v>90</v>
      </c>
      <c r="F9311" t="s">
        <v>98</v>
      </c>
      <c r="G9311" t="s">
        <v>9</v>
      </c>
      <c r="H9311" t="s">
        <v>138</v>
      </c>
      <c r="I9311" s="2">
        <v>1</v>
      </c>
      <c r="J9311" t="s">
        <v>11</v>
      </c>
      <c r="K9311" s="21">
        <f>INDEX(LISTAS!$H:$Q,MATCH(BASE!H9311,LISTAS!$G:$G,0),MATCH(BASE!J9311,LISTAS!$H$3:$Q$3,0))*Tabela3[[#This Row],[QUANTIDADE]]</f>
        <v>4</v>
      </c>
      <c r="L9311" s="2" t="str">
        <f>TEXT(Tabela3[[#This Row],[DATA]],"MM")</f>
        <v>06</v>
      </c>
      <c r="M9311" s="2">
        <f>WEEKNUM(Tabela3[[#This Row],[DATA]])</f>
        <v>26</v>
      </c>
      <c r="N9311" s="18">
        <f>YEAR(Tabela3[[#This Row],[DATA]])</f>
        <v>2023</v>
      </c>
    </row>
    <row r="9312" spans="2:14">
      <c r="B9312" s="1">
        <v>45104</v>
      </c>
      <c r="C9312">
        <v>16258</v>
      </c>
      <c r="D9312">
        <f>COUNTIF(C$4:C9312,Tabela3[[#This Row],[COMANDA]])</f>
        <v>1</v>
      </c>
      <c r="E9312" t="s">
        <v>90</v>
      </c>
      <c r="F9312" t="s">
        <v>99</v>
      </c>
      <c r="G9312" t="s">
        <v>8</v>
      </c>
      <c r="H9312" t="s">
        <v>84</v>
      </c>
      <c r="I9312" s="2">
        <v>1</v>
      </c>
      <c r="J9312" t="s">
        <v>11</v>
      </c>
      <c r="K9312" s="21">
        <f>INDEX(LISTAS!$H:$Q,MATCH(BASE!H9312,LISTAS!$G:$G,0),MATCH(BASE!J9312,LISTAS!$H$3:$Q$3,0))*Tabela3[[#This Row],[QUANTIDADE]]</f>
        <v>16</v>
      </c>
      <c r="L9312" s="2" t="str">
        <f>TEXT(Tabela3[[#This Row],[DATA]],"MM")</f>
        <v>06</v>
      </c>
      <c r="M9312" s="2">
        <f>WEEKNUM(Tabela3[[#This Row],[DATA]])</f>
        <v>26</v>
      </c>
      <c r="N9312" s="18">
        <f>YEAR(Tabela3[[#This Row],[DATA]])</f>
        <v>2023</v>
      </c>
    </row>
    <row r="9313" spans="2:14">
      <c r="B9313" s="1">
        <v>45104</v>
      </c>
      <c r="C9313">
        <v>16259</v>
      </c>
      <c r="D9313">
        <f>COUNTIF(C$4:C9313,Tabela3[[#This Row],[COMANDA]])</f>
        <v>1</v>
      </c>
      <c r="E9313" t="s">
        <v>90</v>
      </c>
      <c r="F9313" t="s">
        <v>98</v>
      </c>
      <c r="G9313" t="s">
        <v>8</v>
      </c>
      <c r="H9313" t="s">
        <v>204</v>
      </c>
      <c r="I9313" s="2">
        <v>1</v>
      </c>
      <c r="J9313" t="s">
        <v>11</v>
      </c>
      <c r="K9313" s="21">
        <f>INDEX(LISTAS!$H:$Q,MATCH(BASE!H9313,LISTAS!$G:$G,0),MATCH(BASE!J9313,LISTAS!$H$3:$Q$3,0))*Tabela3[[#This Row],[QUANTIDADE]]</f>
        <v>18</v>
      </c>
      <c r="L9313" s="2" t="str">
        <f>TEXT(Tabela3[[#This Row],[DATA]],"MM")</f>
        <v>06</v>
      </c>
      <c r="M9313" s="2">
        <f>WEEKNUM(Tabela3[[#This Row],[DATA]])</f>
        <v>26</v>
      </c>
      <c r="N9313" s="18">
        <f>YEAR(Tabela3[[#This Row],[DATA]])</f>
        <v>2023</v>
      </c>
    </row>
    <row r="9314" spans="2:14">
      <c r="B9314" s="1">
        <v>45104</v>
      </c>
      <c r="C9314">
        <v>16259</v>
      </c>
      <c r="D9314">
        <f>COUNTIF(C$4:C9314,Tabela3[[#This Row],[COMANDA]])</f>
        <v>2</v>
      </c>
      <c r="E9314" t="s">
        <v>90</v>
      </c>
      <c r="F9314" t="s">
        <v>99</v>
      </c>
      <c r="G9314" t="s">
        <v>8</v>
      </c>
      <c r="H9314" t="s">
        <v>84</v>
      </c>
      <c r="I9314" s="2">
        <v>1</v>
      </c>
      <c r="J9314" t="s">
        <v>11</v>
      </c>
      <c r="K9314" s="21">
        <f>INDEX(LISTAS!$H:$Q,MATCH(BASE!H9314,LISTAS!$G:$G,0),MATCH(BASE!J9314,LISTAS!$H$3:$Q$3,0))*Tabela3[[#This Row],[QUANTIDADE]]</f>
        <v>16</v>
      </c>
      <c r="L9314" s="2" t="str">
        <f>TEXT(Tabela3[[#This Row],[DATA]],"MM")</f>
        <v>06</v>
      </c>
      <c r="M9314" s="2">
        <f>WEEKNUM(Tabela3[[#This Row],[DATA]])</f>
        <v>26</v>
      </c>
      <c r="N9314" s="18">
        <f>YEAR(Tabela3[[#This Row],[DATA]])</f>
        <v>2023</v>
      </c>
    </row>
    <row r="9315" spans="2:14">
      <c r="B9315" s="1">
        <v>45104</v>
      </c>
      <c r="C9315">
        <v>16259</v>
      </c>
      <c r="D9315">
        <f>COUNTIF(C$4:C9315,Tabela3[[#This Row],[COMANDA]])</f>
        <v>3</v>
      </c>
      <c r="E9315" t="s">
        <v>90</v>
      </c>
      <c r="G9315" t="s">
        <v>9</v>
      </c>
      <c r="H9315" t="s">
        <v>142</v>
      </c>
      <c r="I9315" s="2">
        <v>1</v>
      </c>
      <c r="J9315" t="s">
        <v>11</v>
      </c>
      <c r="K9315" s="21">
        <f>INDEX(LISTAS!$H:$Q,MATCH(BASE!H9315,LISTAS!$G:$G,0),MATCH(BASE!J9315,LISTAS!$H$3:$Q$3,0))*Tabela3[[#This Row],[QUANTIDADE]]</f>
        <v>6</v>
      </c>
      <c r="L9315" s="2" t="str">
        <f>TEXT(Tabela3[[#This Row],[DATA]],"MM")</f>
        <v>06</v>
      </c>
      <c r="M9315" s="2">
        <f>WEEKNUM(Tabela3[[#This Row],[DATA]])</f>
        <v>26</v>
      </c>
      <c r="N9315" s="18">
        <f>YEAR(Tabela3[[#This Row],[DATA]])</f>
        <v>2023</v>
      </c>
    </row>
    <row r="9316" spans="2:14">
      <c r="B9316" s="1">
        <v>45104</v>
      </c>
      <c r="C9316">
        <v>16260</v>
      </c>
      <c r="D9316">
        <f>COUNTIF(C$4:C9316,Tabela3[[#This Row],[COMANDA]])</f>
        <v>1</v>
      </c>
      <c r="E9316" t="s">
        <v>89</v>
      </c>
      <c r="F9316" t="s">
        <v>98</v>
      </c>
      <c r="G9316" t="s">
        <v>8</v>
      </c>
      <c r="H9316" t="s">
        <v>204</v>
      </c>
      <c r="I9316" s="2">
        <v>1</v>
      </c>
      <c r="J9316" t="s">
        <v>11</v>
      </c>
      <c r="K9316" s="21">
        <f>INDEX(LISTAS!$H:$Q,MATCH(BASE!H9316,LISTAS!$G:$G,0),MATCH(BASE!J9316,LISTAS!$H$3:$Q$3,0))*Tabela3[[#This Row],[QUANTIDADE]]</f>
        <v>18</v>
      </c>
      <c r="L9316" s="2" t="str">
        <f>TEXT(Tabela3[[#This Row],[DATA]],"MM")</f>
        <v>06</v>
      </c>
      <c r="M9316" s="2">
        <f>WEEKNUM(Tabela3[[#This Row],[DATA]])</f>
        <v>26</v>
      </c>
      <c r="N9316" s="18">
        <f>YEAR(Tabela3[[#This Row],[DATA]])</f>
        <v>2023</v>
      </c>
    </row>
    <row r="9317" spans="2:14">
      <c r="B9317" s="1">
        <v>45104</v>
      </c>
      <c r="C9317">
        <v>16260</v>
      </c>
      <c r="D9317">
        <f>COUNTIF(C$4:C9317,Tabela3[[#This Row],[COMANDA]])</f>
        <v>2</v>
      </c>
      <c r="E9317" t="s">
        <v>89</v>
      </c>
      <c r="F9317" t="s">
        <v>98</v>
      </c>
      <c r="G9317" t="s">
        <v>61</v>
      </c>
      <c r="H9317" t="s">
        <v>199</v>
      </c>
      <c r="I9317" s="2">
        <v>1</v>
      </c>
      <c r="J9317" t="s">
        <v>11</v>
      </c>
      <c r="K9317" s="21">
        <f>INDEX(LISTAS!$H:$Q,MATCH(BASE!H9317,LISTAS!$G:$G,0),MATCH(BASE!J9317,LISTAS!$H$3:$Q$3,0))*Tabela3[[#This Row],[QUANTIDADE]]</f>
        <v>1</v>
      </c>
      <c r="L9317" s="2" t="str">
        <f>TEXT(Tabela3[[#This Row],[DATA]],"MM")</f>
        <v>06</v>
      </c>
      <c r="M9317" s="2">
        <f>WEEKNUM(Tabela3[[#This Row],[DATA]])</f>
        <v>26</v>
      </c>
      <c r="N9317" s="18">
        <f>YEAR(Tabela3[[#This Row],[DATA]])</f>
        <v>2023</v>
      </c>
    </row>
    <row r="9318" spans="2:14">
      <c r="B9318" s="1">
        <v>45104</v>
      </c>
      <c r="C9318">
        <v>16261</v>
      </c>
      <c r="D9318">
        <f>COUNTIF(C$4:C9318,Tabela3[[#This Row],[COMANDA]])</f>
        <v>1</v>
      </c>
      <c r="E9318" t="s">
        <v>89</v>
      </c>
      <c r="F9318" t="s">
        <v>98</v>
      </c>
      <c r="G9318" t="s">
        <v>8</v>
      </c>
      <c r="H9318" t="s">
        <v>39</v>
      </c>
      <c r="I9318" s="2">
        <v>1</v>
      </c>
      <c r="J9318" t="s">
        <v>11</v>
      </c>
      <c r="K9318" s="21">
        <f>INDEX(LISTAS!$H:$Q,MATCH(BASE!H9318,LISTAS!$G:$G,0),MATCH(BASE!J9318,LISTAS!$H$3:$Q$3,0))*Tabela3[[#This Row],[QUANTIDADE]]</f>
        <v>12</v>
      </c>
      <c r="L9318" s="2" t="str">
        <f>TEXT(Tabela3[[#This Row],[DATA]],"MM")</f>
        <v>06</v>
      </c>
      <c r="M9318" s="2">
        <f>WEEKNUM(Tabela3[[#This Row],[DATA]])</f>
        <v>26</v>
      </c>
      <c r="N9318" s="18">
        <f>YEAR(Tabela3[[#This Row],[DATA]])</f>
        <v>2023</v>
      </c>
    </row>
    <row r="9319" spans="2:14">
      <c r="B9319" s="1">
        <v>45104</v>
      </c>
      <c r="C9319">
        <v>16261</v>
      </c>
      <c r="D9319">
        <f>COUNTIF(C$4:C9319,Tabela3[[#This Row],[COMANDA]])</f>
        <v>2</v>
      </c>
      <c r="E9319" t="s">
        <v>89</v>
      </c>
      <c r="F9319" t="s">
        <v>98</v>
      </c>
      <c r="G9319" t="s">
        <v>8</v>
      </c>
      <c r="H9319" t="s">
        <v>40</v>
      </c>
      <c r="I9319" s="2">
        <v>1</v>
      </c>
      <c r="J9319" t="s">
        <v>11</v>
      </c>
      <c r="K9319" s="21">
        <f>INDEX(LISTAS!$H:$Q,MATCH(BASE!H9319,LISTAS!$G:$G,0),MATCH(BASE!J9319,LISTAS!$H$3:$Q$3,0))*Tabela3[[#This Row],[QUANTIDADE]]</f>
        <v>14</v>
      </c>
      <c r="L9319" s="2" t="str">
        <f>TEXT(Tabela3[[#This Row],[DATA]],"MM")</f>
        <v>06</v>
      </c>
      <c r="M9319" s="2">
        <f>WEEKNUM(Tabela3[[#This Row],[DATA]])</f>
        <v>26</v>
      </c>
      <c r="N9319" s="18">
        <f>YEAR(Tabela3[[#This Row],[DATA]])</f>
        <v>2023</v>
      </c>
    </row>
    <row r="9320" spans="2:14">
      <c r="B9320" s="1">
        <v>45104</v>
      </c>
      <c r="C9320">
        <v>16262</v>
      </c>
      <c r="D9320">
        <f>COUNTIF(C$4:C9320,Tabela3[[#This Row],[COMANDA]])</f>
        <v>1</v>
      </c>
      <c r="E9320" t="s">
        <v>90</v>
      </c>
      <c r="F9320" t="s">
        <v>98</v>
      </c>
      <c r="G9320" t="s">
        <v>8</v>
      </c>
      <c r="H9320" t="s">
        <v>39</v>
      </c>
      <c r="I9320" s="2">
        <v>1</v>
      </c>
      <c r="J9320" t="s">
        <v>11</v>
      </c>
      <c r="K9320" s="21">
        <f>INDEX(LISTAS!$H:$Q,MATCH(BASE!H9320,LISTAS!$G:$G,0),MATCH(BASE!J9320,LISTAS!$H$3:$Q$3,0))*Tabela3[[#This Row],[QUANTIDADE]]</f>
        <v>12</v>
      </c>
      <c r="L9320" s="2" t="str">
        <f>TEXT(Tabela3[[#This Row],[DATA]],"MM")</f>
        <v>06</v>
      </c>
      <c r="M9320" s="2">
        <f>WEEKNUM(Tabela3[[#This Row],[DATA]])</f>
        <v>26</v>
      </c>
      <c r="N9320" s="18">
        <f>YEAR(Tabela3[[#This Row],[DATA]])</f>
        <v>2023</v>
      </c>
    </row>
    <row r="9321" spans="2:14">
      <c r="B9321" s="1">
        <v>45104</v>
      </c>
      <c r="C9321">
        <v>16262</v>
      </c>
      <c r="D9321">
        <f>COUNTIF(C$4:C9321,Tabela3[[#This Row],[COMANDA]])</f>
        <v>2</v>
      </c>
      <c r="E9321" t="s">
        <v>90</v>
      </c>
      <c r="F9321" t="s">
        <v>98</v>
      </c>
      <c r="G9321" t="s">
        <v>61</v>
      </c>
      <c r="H9321" t="s">
        <v>163</v>
      </c>
      <c r="I9321" s="2">
        <v>1</v>
      </c>
      <c r="J9321" t="s">
        <v>11</v>
      </c>
      <c r="K9321" s="21">
        <f>INDEX(LISTAS!$H:$Q,MATCH(BASE!H9321,LISTAS!$G:$G,0),MATCH(BASE!J9321,LISTAS!$H$3:$Q$3,0))*Tabela3[[#This Row],[QUANTIDADE]]</f>
        <v>4</v>
      </c>
      <c r="L9321" s="2" t="str">
        <f>TEXT(Tabela3[[#This Row],[DATA]],"MM")</f>
        <v>06</v>
      </c>
      <c r="M9321" s="2">
        <f>WEEKNUM(Tabela3[[#This Row],[DATA]])</f>
        <v>26</v>
      </c>
      <c r="N9321" s="18">
        <f>YEAR(Tabela3[[#This Row],[DATA]])</f>
        <v>2023</v>
      </c>
    </row>
    <row r="9322" spans="2:14">
      <c r="B9322" s="1">
        <v>45104</v>
      </c>
      <c r="C9322">
        <v>16262</v>
      </c>
      <c r="D9322">
        <f>COUNTIF(C$4:C9322,Tabela3[[#This Row],[COMANDA]])</f>
        <v>3</v>
      </c>
      <c r="E9322" t="s">
        <v>90</v>
      </c>
      <c r="F9322" t="s">
        <v>98</v>
      </c>
      <c r="G9322" t="s">
        <v>9</v>
      </c>
      <c r="H9322" t="s">
        <v>148</v>
      </c>
      <c r="I9322" s="2">
        <v>1</v>
      </c>
      <c r="J9322" t="s">
        <v>11</v>
      </c>
      <c r="K9322" s="21">
        <f>INDEX(LISTAS!$H:$Q,MATCH(BASE!H9322,LISTAS!$G:$G,0),MATCH(BASE!J9322,LISTAS!$H$3:$Q$3,0))*Tabela3[[#This Row],[QUANTIDADE]]</f>
        <v>3</v>
      </c>
      <c r="L9322" s="2" t="str">
        <f>TEXT(Tabela3[[#This Row],[DATA]],"MM")</f>
        <v>06</v>
      </c>
      <c r="M9322" s="2">
        <f>WEEKNUM(Tabela3[[#This Row],[DATA]])</f>
        <v>26</v>
      </c>
      <c r="N9322" s="18">
        <f>YEAR(Tabela3[[#This Row],[DATA]])</f>
        <v>2023</v>
      </c>
    </row>
    <row r="9323" spans="2:14">
      <c r="B9323" s="1">
        <v>45104</v>
      </c>
      <c r="C9323">
        <v>16263</v>
      </c>
      <c r="D9323">
        <f>COUNTIF(C$4:C9323,Tabela3[[#This Row],[COMANDA]])</f>
        <v>1</v>
      </c>
      <c r="E9323" t="s">
        <v>90</v>
      </c>
      <c r="F9323" t="s">
        <v>99</v>
      </c>
      <c r="G9323" t="s">
        <v>8</v>
      </c>
      <c r="H9323" t="s">
        <v>203</v>
      </c>
      <c r="I9323" s="2">
        <v>1</v>
      </c>
      <c r="J9323" t="s">
        <v>11</v>
      </c>
      <c r="K9323" s="21">
        <f>INDEX(LISTAS!$H:$Q,MATCH(BASE!H9323,LISTAS!$G:$G,0),MATCH(BASE!J9323,LISTAS!$H$3:$Q$3,0))*Tabela3[[#This Row],[QUANTIDADE]]</f>
        <v>20</v>
      </c>
      <c r="L9323" s="2" t="str">
        <f>TEXT(Tabela3[[#This Row],[DATA]],"MM")</f>
        <v>06</v>
      </c>
      <c r="M9323" s="2">
        <f>WEEKNUM(Tabela3[[#This Row],[DATA]])</f>
        <v>26</v>
      </c>
      <c r="N9323" s="18">
        <f>YEAR(Tabela3[[#This Row],[DATA]])</f>
        <v>2023</v>
      </c>
    </row>
    <row r="9324" spans="2:14">
      <c r="B9324" s="1">
        <v>45104</v>
      </c>
      <c r="C9324">
        <v>16263</v>
      </c>
      <c r="D9324">
        <f>COUNTIF(C$4:C9324,Tabela3[[#This Row],[COMANDA]])</f>
        <v>2</v>
      </c>
      <c r="E9324" t="s">
        <v>90</v>
      </c>
      <c r="F9324" t="s">
        <v>99</v>
      </c>
      <c r="G9324" t="s">
        <v>9</v>
      </c>
      <c r="H9324" t="s">
        <v>140</v>
      </c>
      <c r="I9324" s="2">
        <v>1</v>
      </c>
      <c r="J9324" t="s">
        <v>11</v>
      </c>
      <c r="K9324" s="21">
        <f>INDEX(LISTAS!$H:$Q,MATCH(BASE!H9324,LISTAS!$G:$G,0),MATCH(BASE!J9324,LISTAS!$H$3:$Q$3,0))*Tabela3[[#This Row],[QUANTIDADE]]</f>
        <v>3</v>
      </c>
      <c r="L9324" s="2" t="str">
        <f>TEXT(Tabela3[[#This Row],[DATA]],"MM")</f>
        <v>06</v>
      </c>
      <c r="M9324" s="2">
        <f>WEEKNUM(Tabela3[[#This Row],[DATA]])</f>
        <v>26</v>
      </c>
      <c r="N9324" s="18">
        <f>YEAR(Tabela3[[#This Row],[DATA]])</f>
        <v>2023</v>
      </c>
    </row>
    <row r="9325" spans="2:14">
      <c r="B9325" s="1">
        <v>45104</v>
      </c>
      <c r="C9325">
        <v>16264</v>
      </c>
      <c r="D9325">
        <f>COUNTIF(C$4:C9325,Tabela3[[#This Row],[COMANDA]])</f>
        <v>1</v>
      </c>
      <c r="E9325" t="s">
        <v>90</v>
      </c>
      <c r="F9325" t="s">
        <v>99</v>
      </c>
      <c r="G9325" t="s">
        <v>8</v>
      </c>
      <c r="H9325" t="s">
        <v>84</v>
      </c>
      <c r="I9325" s="2">
        <v>2</v>
      </c>
      <c r="J9325" t="s">
        <v>11</v>
      </c>
      <c r="K9325" s="21">
        <f>INDEX(LISTAS!$H:$Q,MATCH(BASE!H9325,LISTAS!$G:$G,0),MATCH(BASE!J9325,LISTAS!$H$3:$Q$3,0))*Tabela3[[#This Row],[QUANTIDADE]]</f>
        <v>32</v>
      </c>
      <c r="L9325" s="2" t="str">
        <f>TEXT(Tabela3[[#This Row],[DATA]],"MM")</f>
        <v>06</v>
      </c>
      <c r="M9325" s="2">
        <f>WEEKNUM(Tabela3[[#This Row],[DATA]])</f>
        <v>26</v>
      </c>
      <c r="N9325" s="18">
        <f>YEAR(Tabela3[[#This Row],[DATA]])</f>
        <v>2023</v>
      </c>
    </row>
    <row r="9326" spans="2:14">
      <c r="B9326" s="1">
        <v>45104</v>
      </c>
      <c r="C9326">
        <v>16265</v>
      </c>
      <c r="D9326">
        <f>COUNTIF(C$4:C9326,Tabela3[[#This Row],[COMANDA]])</f>
        <v>1</v>
      </c>
      <c r="E9326" t="s">
        <v>90</v>
      </c>
      <c r="F9326" t="s">
        <v>100</v>
      </c>
      <c r="G9326" t="s">
        <v>8</v>
      </c>
      <c r="H9326" t="s">
        <v>47</v>
      </c>
      <c r="I9326" s="2">
        <v>1</v>
      </c>
      <c r="J9326" t="s">
        <v>11</v>
      </c>
      <c r="K9326" s="21">
        <f>INDEX(LISTAS!$H:$Q,MATCH(BASE!H9326,LISTAS!$G:$G,0),MATCH(BASE!J9326,LISTAS!$H$3:$Q$3,0))*Tabela3[[#This Row],[QUANTIDADE]]</f>
        <v>16</v>
      </c>
      <c r="L9326" s="2" t="str">
        <f>TEXT(Tabela3[[#This Row],[DATA]],"MM")</f>
        <v>06</v>
      </c>
      <c r="M9326" s="2">
        <f>WEEKNUM(Tabela3[[#This Row],[DATA]])</f>
        <v>26</v>
      </c>
      <c r="N9326" s="18">
        <f>YEAR(Tabela3[[#This Row],[DATA]])</f>
        <v>2023</v>
      </c>
    </row>
    <row r="9327" spans="2:14">
      <c r="B9327" s="1">
        <v>45104</v>
      </c>
      <c r="C9327">
        <v>16266</v>
      </c>
      <c r="D9327">
        <f>COUNTIF(C$4:C9327,Tabela3[[#This Row],[COMANDA]])</f>
        <v>1</v>
      </c>
      <c r="E9327" t="s">
        <v>90</v>
      </c>
      <c r="F9327" t="s">
        <v>98</v>
      </c>
      <c r="G9327" t="s">
        <v>8</v>
      </c>
      <c r="H9327" t="s">
        <v>43</v>
      </c>
      <c r="I9327" s="2">
        <v>1</v>
      </c>
      <c r="J9327" t="s">
        <v>11</v>
      </c>
      <c r="K9327" s="21">
        <f>INDEX(LISTAS!$H:$Q,MATCH(BASE!H9327,LISTAS!$G:$G,0),MATCH(BASE!J9327,LISTAS!$H$3:$Q$3,0))*Tabela3[[#This Row],[QUANTIDADE]]</f>
        <v>18</v>
      </c>
      <c r="L9327" s="2" t="str">
        <f>TEXT(Tabela3[[#This Row],[DATA]],"MM")</f>
        <v>06</v>
      </c>
      <c r="M9327" s="2">
        <f>WEEKNUM(Tabela3[[#This Row],[DATA]])</f>
        <v>26</v>
      </c>
      <c r="N9327" s="18">
        <f>YEAR(Tabela3[[#This Row],[DATA]])</f>
        <v>2023</v>
      </c>
    </row>
    <row r="9328" spans="2:14">
      <c r="B9328" s="1">
        <v>45104</v>
      </c>
      <c r="C9328">
        <v>16266</v>
      </c>
      <c r="D9328">
        <f>COUNTIF(C$4:C9328,Tabela3[[#This Row],[COMANDA]])</f>
        <v>2</v>
      </c>
      <c r="E9328" t="s">
        <v>90</v>
      </c>
      <c r="F9328" t="s">
        <v>98</v>
      </c>
      <c r="G9328" t="s">
        <v>8</v>
      </c>
      <c r="H9328" t="s">
        <v>205</v>
      </c>
      <c r="I9328" s="2">
        <v>1</v>
      </c>
      <c r="J9328" t="s">
        <v>11</v>
      </c>
      <c r="K9328" s="21">
        <f>INDEX(LISTAS!$H:$Q,MATCH(BASE!H9328,LISTAS!$G:$G,0),MATCH(BASE!J9328,LISTAS!$H$3:$Q$3,0))*Tabela3[[#This Row],[QUANTIDADE]]</f>
        <v>22</v>
      </c>
      <c r="L9328" s="2" t="str">
        <f>TEXT(Tabela3[[#This Row],[DATA]],"MM")</f>
        <v>06</v>
      </c>
      <c r="M9328" s="2">
        <f>WEEKNUM(Tabela3[[#This Row],[DATA]])</f>
        <v>26</v>
      </c>
      <c r="N9328" s="18">
        <f>YEAR(Tabela3[[#This Row],[DATA]])</f>
        <v>2023</v>
      </c>
    </row>
    <row r="9329" spans="2:14">
      <c r="B9329" s="1">
        <v>45104</v>
      </c>
      <c r="C9329">
        <v>16266</v>
      </c>
      <c r="D9329">
        <f>COUNTIF(C$4:C9329,Tabela3[[#This Row],[COMANDA]])</f>
        <v>3</v>
      </c>
      <c r="E9329" t="s">
        <v>90</v>
      </c>
      <c r="F9329" t="s">
        <v>98</v>
      </c>
      <c r="G9329" t="s">
        <v>61</v>
      </c>
      <c r="H9329" t="s">
        <v>199</v>
      </c>
      <c r="I9329" s="2">
        <v>1</v>
      </c>
      <c r="J9329" t="s">
        <v>11</v>
      </c>
      <c r="K9329" s="21">
        <f>INDEX(LISTAS!$H:$Q,MATCH(BASE!H9329,LISTAS!$G:$G,0),MATCH(BASE!J9329,LISTAS!$H$3:$Q$3,0))*Tabela3[[#This Row],[QUANTIDADE]]</f>
        <v>1</v>
      </c>
      <c r="L9329" s="2" t="str">
        <f>TEXT(Tabela3[[#This Row],[DATA]],"MM")</f>
        <v>06</v>
      </c>
      <c r="M9329" s="2">
        <f>WEEKNUM(Tabela3[[#This Row],[DATA]])</f>
        <v>26</v>
      </c>
      <c r="N9329" s="18">
        <f>YEAR(Tabela3[[#This Row],[DATA]])</f>
        <v>2023</v>
      </c>
    </row>
    <row r="9330" spans="2:14">
      <c r="B9330" s="1">
        <v>45104</v>
      </c>
      <c r="C9330">
        <v>16266</v>
      </c>
      <c r="D9330">
        <f>COUNTIF(C$4:C9330,Tabela3[[#This Row],[COMANDA]])</f>
        <v>4</v>
      </c>
      <c r="E9330" t="s">
        <v>90</v>
      </c>
      <c r="F9330" t="s">
        <v>98</v>
      </c>
      <c r="G9330" t="s">
        <v>9</v>
      </c>
      <c r="H9330" t="s">
        <v>138</v>
      </c>
      <c r="I9330" s="2">
        <v>1</v>
      </c>
      <c r="J9330" t="s">
        <v>11</v>
      </c>
      <c r="K9330" s="21">
        <f>INDEX(LISTAS!$H:$Q,MATCH(BASE!H9330,LISTAS!$G:$G,0),MATCH(BASE!J9330,LISTAS!$H$3:$Q$3,0))*Tabela3[[#This Row],[QUANTIDADE]]</f>
        <v>4</v>
      </c>
      <c r="L9330" s="2" t="str">
        <f>TEXT(Tabela3[[#This Row],[DATA]],"MM")</f>
        <v>06</v>
      </c>
      <c r="M9330" s="2">
        <f>WEEKNUM(Tabela3[[#This Row],[DATA]])</f>
        <v>26</v>
      </c>
      <c r="N9330" s="18">
        <f>YEAR(Tabela3[[#This Row],[DATA]])</f>
        <v>2023</v>
      </c>
    </row>
    <row r="9331" spans="2:14">
      <c r="B9331" s="1">
        <v>45104</v>
      </c>
      <c r="C9331">
        <v>16267</v>
      </c>
      <c r="D9331">
        <f>COUNTIF(C$4:C9331,Tabela3[[#This Row],[COMANDA]])</f>
        <v>1</v>
      </c>
      <c r="E9331" t="s">
        <v>90</v>
      </c>
      <c r="F9331" t="s">
        <v>100</v>
      </c>
      <c r="G9331" t="s">
        <v>8</v>
      </c>
      <c r="H9331" t="s">
        <v>47</v>
      </c>
      <c r="I9331" s="2">
        <v>1</v>
      </c>
      <c r="J9331" t="s">
        <v>11</v>
      </c>
      <c r="K9331" s="21">
        <f>INDEX(LISTAS!$H:$Q,MATCH(BASE!H9331,LISTAS!$G:$G,0),MATCH(BASE!J9331,LISTAS!$H$3:$Q$3,0))*Tabela3[[#This Row],[QUANTIDADE]]</f>
        <v>16</v>
      </c>
      <c r="L9331" s="2" t="str">
        <f>TEXT(Tabela3[[#This Row],[DATA]],"MM")</f>
        <v>06</v>
      </c>
      <c r="M9331" s="2">
        <f>WEEKNUM(Tabela3[[#This Row],[DATA]])</f>
        <v>26</v>
      </c>
      <c r="N9331" s="18">
        <f>YEAR(Tabela3[[#This Row],[DATA]])</f>
        <v>2023</v>
      </c>
    </row>
    <row r="9332" spans="2:14">
      <c r="B9332" s="1">
        <v>45104</v>
      </c>
      <c r="C9332">
        <v>16267</v>
      </c>
      <c r="D9332">
        <f>COUNTIF(C$4:C9332,Tabela3[[#This Row],[COMANDA]])</f>
        <v>2</v>
      </c>
      <c r="E9332" t="s">
        <v>90</v>
      </c>
      <c r="F9332" t="s">
        <v>100</v>
      </c>
      <c r="G9332" t="s">
        <v>9</v>
      </c>
      <c r="H9332" t="s">
        <v>138</v>
      </c>
      <c r="I9332" s="2">
        <v>1</v>
      </c>
      <c r="J9332" t="s">
        <v>11</v>
      </c>
      <c r="K9332" s="21">
        <f>INDEX(LISTAS!$H:$Q,MATCH(BASE!H9332,LISTAS!$G:$G,0),MATCH(BASE!J9332,LISTAS!$H$3:$Q$3,0))*Tabela3[[#This Row],[QUANTIDADE]]</f>
        <v>4</v>
      </c>
      <c r="L9332" s="2" t="str">
        <f>TEXT(Tabela3[[#This Row],[DATA]],"MM")</f>
        <v>06</v>
      </c>
      <c r="M9332" s="2">
        <f>WEEKNUM(Tabela3[[#This Row],[DATA]])</f>
        <v>26</v>
      </c>
      <c r="N9332" s="18">
        <f>YEAR(Tabela3[[#This Row],[DATA]])</f>
        <v>2023</v>
      </c>
    </row>
    <row r="9333" spans="2:14">
      <c r="B9333" s="1">
        <v>45104</v>
      </c>
      <c r="C9333">
        <v>16268</v>
      </c>
      <c r="D9333">
        <f>COUNTIF(C$4:C9333,Tabela3[[#This Row],[COMANDA]])</f>
        <v>1</v>
      </c>
      <c r="E9333" t="s">
        <v>90</v>
      </c>
      <c r="F9333" t="s">
        <v>99</v>
      </c>
      <c r="G9333" t="s">
        <v>8</v>
      </c>
      <c r="H9333" t="s">
        <v>47</v>
      </c>
      <c r="I9333" s="2">
        <v>1</v>
      </c>
      <c r="J9333" t="s">
        <v>11</v>
      </c>
      <c r="K9333" s="21">
        <f>INDEX(LISTAS!$H:$Q,MATCH(BASE!H9333,LISTAS!$G:$G,0),MATCH(BASE!J9333,LISTAS!$H$3:$Q$3,0))*Tabela3[[#This Row],[QUANTIDADE]]</f>
        <v>16</v>
      </c>
      <c r="L9333" s="2" t="str">
        <f>TEXT(Tabela3[[#This Row],[DATA]],"MM")</f>
        <v>06</v>
      </c>
      <c r="M9333" s="2">
        <f>WEEKNUM(Tabela3[[#This Row],[DATA]])</f>
        <v>26</v>
      </c>
      <c r="N9333" s="18">
        <f>YEAR(Tabela3[[#This Row],[DATA]])</f>
        <v>2023</v>
      </c>
    </row>
    <row r="9334" spans="2:14">
      <c r="B9334" s="1">
        <v>45104</v>
      </c>
      <c r="C9334">
        <v>16269</v>
      </c>
      <c r="D9334">
        <f>COUNTIF(C$4:C9334,Tabela3[[#This Row],[COMANDA]])</f>
        <v>1</v>
      </c>
      <c r="E9334" t="s">
        <v>90</v>
      </c>
      <c r="F9334" t="s">
        <v>100</v>
      </c>
      <c r="G9334" t="s">
        <v>8</v>
      </c>
      <c r="H9334" t="s">
        <v>42</v>
      </c>
      <c r="I9334" s="2">
        <v>1</v>
      </c>
      <c r="J9334" t="s">
        <v>11</v>
      </c>
      <c r="K9334" s="21">
        <f>INDEX(LISTAS!$H:$Q,MATCH(BASE!H9334,LISTAS!$G:$G,0),MATCH(BASE!J9334,LISTAS!$H$3:$Q$3,0))*Tabela3[[#This Row],[QUANTIDADE]]</f>
        <v>16</v>
      </c>
      <c r="L9334" s="2" t="str">
        <f>TEXT(Tabela3[[#This Row],[DATA]],"MM")</f>
        <v>06</v>
      </c>
      <c r="M9334" s="2">
        <f>WEEKNUM(Tabela3[[#This Row],[DATA]])</f>
        <v>26</v>
      </c>
      <c r="N9334" s="18">
        <f>YEAR(Tabela3[[#This Row],[DATA]])</f>
        <v>2023</v>
      </c>
    </row>
    <row r="9335" spans="2:14">
      <c r="B9335" s="1">
        <v>45104</v>
      </c>
      <c r="C9335">
        <v>16269</v>
      </c>
      <c r="D9335">
        <f>COUNTIF(C$4:C9335,Tabela3[[#This Row],[COMANDA]])</f>
        <v>2</v>
      </c>
      <c r="E9335" t="s">
        <v>90</v>
      </c>
      <c r="F9335" t="s">
        <v>100</v>
      </c>
      <c r="G9335" t="s">
        <v>9</v>
      </c>
      <c r="H9335" t="s">
        <v>148</v>
      </c>
      <c r="I9335" s="2">
        <v>1</v>
      </c>
      <c r="J9335" t="s">
        <v>11</v>
      </c>
      <c r="K9335" s="21">
        <f>INDEX(LISTAS!$H:$Q,MATCH(BASE!H9335,LISTAS!$G:$G,0),MATCH(BASE!J9335,LISTAS!$H$3:$Q$3,0))*Tabela3[[#This Row],[QUANTIDADE]]</f>
        <v>3</v>
      </c>
      <c r="L9335" s="2" t="str">
        <f>TEXT(Tabela3[[#This Row],[DATA]],"MM")</f>
        <v>06</v>
      </c>
      <c r="M9335" s="2">
        <f>WEEKNUM(Tabela3[[#This Row],[DATA]])</f>
        <v>26</v>
      </c>
      <c r="N9335" s="18">
        <f>YEAR(Tabela3[[#This Row],[DATA]])</f>
        <v>2023</v>
      </c>
    </row>
    <row r="9336" spans="2:14">
      <c r="B9336" s="1">
        <v>45104</v>
      </c>
      <c r="C9336">
        <v>16270</v>
      </c>
      <c r="D9336">
        <f>COUNTIF(C$4:C9336,Tabela3[[#This Row],[COMANDA]])</f>
        <v>1</v>
      </c>
      <c r="E9336" t="s">
        <v>89</v>
      </c>
      <c r="F9336" t="s">
        <v>98</v>
      </c>
      <c r="G9336" t="s">
        <v>8</v>
      </c>
      <c r="H9336" t="s">
        <v>203</v>
      </c>
      <c r="I9336" s="2">
        <v>1</v>
      </c>
      <c r="J9336" t="s">
        <v>11</v>
      </c>
      <c r="K9336" s="21">
        <f>INDEX(LISTAS!$H:$Q,MATCH(BASE!H9336,LISTAS!$G:$G,0),MATCH(BASE!J9336,LISTAS!$H$3:$Q$3,0))*Tabela3[[#This Row],[QUANTIDADE]]</f>
        <v>20</v>
      </c>
      <c r="L9336" s="2" t="str">
        <f>TEXT(Tabela3[[#This Row],[DATA]],"MM")</f>
        <v>06</v>
      </c>
      <c r="M9336" s="2">
        <f>WEEKNUM(Tabela3[[#This Row],[DATA]])</f>
        <v>26</v>
      </c>
      <c r="N9336" s="18">
        <f>YEAR(Tabela3[[#This Row],[DATA]])</f>
        <v>2023</v>
      </c>
    </row>
    <row r="9337" spans="2:14">
      <c r="B9337" s="1">
        <v>45104</v>
      </c>
      <c r="C9337">
        <v>16271</v>
      </c>
      <c r="D9337">
        <f>COUNTIF(C$4:C9337,Tabela3[[#This Row],[COMANDA]])</f>
        <v>1</v>
      </c>
      <c r="E9337" t="s">
        <v>90</v>
      </c>
      <c r="F9337" t="s">
        <v>99</v>
      </c>
      <c r="G9337" t="s">
        <v>8</v>
      </c>
      <c r="H9337" t="s">
        <v>206</v>
      </c>
      <c r="I9337" s="2">
        <v>1</v>
      </c>
      <c r="J9337" t="s">
        <v>11</v>
      </c>
      <c r="K9337" s="21">
        <f>INDEX(LISTAS!$H:$Q,MATCH(BASE!H9337,LISTAS!$G:$G,0),MATCH(BASE!J9337,LISTAS!$H$3:$Q$3,0))*Tabela3[[#This Row],[QUANTIDADE]]</f>
        <v>18</v>
      </c>
      <c r="L9337" s="2" t="str">
        <f>TEXT(Tabela3[[#This Row],[DATA]],"MM")</f>
        <v>06</v>
      </c>
      <c r="M9337" s="2">
        <f>WEEKNUM(Tabela3[[#This Row],[DATA]])</f>
        <v>26</v>
      </c>
      <c r="N9337" s="18">
        <f>YEAR(Tabela3[[#This Row],[DATA]])</f>
        <v>2023</v>
      </c>
    </row>
    <row r="9338" spans="2:14">
      <c r="B9338" s="1">
        <v>45104</v>
      </c>
      <c r="C9338">
        <v>16272</v>
      </c>
      <c r="D9338">
        <f>COUNTIF(C$4:C9338,Tabela3[[#This Row],[COMANDA]])</f>
        <v>1</v>
      </c>
      <c r="E9338" t="s">
        <v>90</v>
      </c>
      <c r="F9338" t="s">
        <v>375</v>
      </c>
      <c r="G9338" t="s">
        <v>8</v>
      </c>
      <c r="H9338" t="s">
        <v>84</v>
      </c>
      <c r="I9338" s="2">
        <v>2</v>
      </c>
      <c r="J9338" t="s">
        <v>12</v>
      </c>
      <c r="K9338" s="21">
        <f>INDEX(LISTAS!$H:$Q,MATCH(BASE!H9338,LISTAS!$G:$G,0),MATCH(BASE!J9338,LISTAS!$H$3:$Q$3,0))*Tabela3[[#This Row],[QUANTIDADE]]</f>
        <v>28.8</v>
      </c>
      <c r="L9338" s="2" t="str">
        <f>TEXT(Tabela3[[#This Row],[DATA]],"MM")</f>
        <v>06</v>
      </c>
      <c r="M9338" s="2">
        <f>WEEKNUM(Tabela3[[#This Row],[DATA]])</f>
        <v>26</v>
      </c>
      <c r="N9338" s="18">
        <f>YEAR(Tabela3[[#This Row],[DATA]])</f>
        <v>2023</v>
      </c>
    </row>
    <row r="9339" spans="2:14">
      <c r="B9339" s="1">
        <v>45104</v>
      </c>
      <c r="C9339">
        <v>16273</v>
      </c>
      <c r="D9339">
        <f>COUNTIF(C$4:C9339,Tabela3[[#This Row],[COMANDA]])</f>
        <v>1</v>
      </c>
      <c r="E9339" t="s">
        <v>89</v>
      </c>
      <c r="F9339" t="s">
        <v>375</v>
      </c>
      <c r="G9339" t="s">
        <v>8</v>
      </c>
      <c r="H9339" t="s">
        <v>204</v>
      </c>
      <c r="I9339" s="2">
        <v>1</v>
      </c>
      <c r="J9339" t="s">
        <v>12</v>
      </c>
      <c r="K9339" s="21">
        <f>INDEX(LISTAS!$H:$Q,MATCH(BASE!H9339,LISTAS!$G:$G,0),MATCH(BASE!J9339,LISTAS!$H$3:$Q$3,0))*Tabela3[[#This Row],[QUANTIDADE]]</f>
        <v>16.2</v>
      </c>
      <c r="L9339" s="2" t="str">
        <f>TEXT(Tabela3[[#This Row],[DATA]],"MM")</f>
        <v>06</v>
      </c>
      <c r="M9339" s="2">
        <f>WEEKNUM(Tabela3[[#This Row],[DATA]])</f>
        <v>26</v>
      </c>
      <c r="N9339" s="18">
        <f>YEAR(Tabela3[[#This Row],[DATA]])</f>
        <v>2023</v>
      </c>
    </row>
    <row r="9340" spans="2:14">
      <c r="B9340" s="1">
        <v>45104</v>
      </c>
      <c r="C9340">
        <v>16273</v>
      </c>
      <c r="D9340">
        <f>COUNTIF(C$4:C9340,Tabela3[[#This Row],[COMANDA]])</f>
        <v>2</v>
      </c>
      <c r="E9340" t="s">
        <v>89</v>
      </c>
      <c r="F9340" t="s">
        <v>375</v>
      </c>
      <c r="G9340" t="s">
        <v>8</v>
      </c>
      <c r="H9340" t="s">
        <v>84</v>
      </c>
      <c r="I9340" s="2">
        <v>1</v>
      </c>
      <c r="J9340" t="s">
        <v>12</v>
      </c>
      <c r="K9340" s="21">
        <f>INDEX(LISTAS!$H:$Q,MATCH(BASE!H9340,LISTAS!$G:$G,0),MATCH(BASE!J9340,LISTAS!$H$3:$Q$3,0))*Tabela3[[#This Row],[QUANTIDADE]]</f>
        <v>14.4</v>
      </c>
      <c r="L9340" s="2" t="str">
        <f>TEXT(Tabela3[[#This Row],[DATA]],"MM")</f>
        <v>06</v>
      </c>
      <c r="M9340" s="2">
        <f>WEEKNUM(Tabela3[[#This Row],[DATA]])</f>
        <v>26</v>
      </c>
      <c r="N9340" s="18">
        <f>YEAR(Tabela3[[#This Row],[DATA]])</f>
        <v>2023</v>
      </c>
    </row>
    <row r="9341" spans="2:14">
      <c r="B9341" s="1">
        <v>45104</v>
      </c>
      <c r="C9341">
        <v>16274</v>
      </c>
      <c r="D9341">
        <f>COUNTIF(C$4:C9341,Tabela3[[#This Row],[COMANDA]])</f>
        <v>1</v>
      </c>
      <c r="E9341" t="s">
        <v>90</v>
      </c>
      <c r="F9341" t="s">
        <v>99</v>
      </c>
      <c r="G9341" t="s">
        <v>8</v>
      </c>
      <c r="H9341" t="s">
        <v>204</v>
      </c>
      <c r="I9341" s="2">
        <v>1</v>
      </c>
      <c r="J9341" t="s">
        <v>11</v>
      </c>
      <c r="K9341" s="21">
        <f>INDEX(LISTAS!$H:$Q,MATCH(BASE!H9341,LISTAS!$G:$G,0),MATCH(BASE!J9341,LISTAS!$H$3:$Q$3,0))*Tabela3[[#This Row],[QUANTIDADE]]</f>
        <v>18</v>
      </c>
      <c r="L9341" s="2" t="str">
        <f>TEXT(Tabela3[[#This Row],[DATA]],"MM")</f>
        <v>06</v>
      </c>
      <c r="M9341" s="2">
        <f>WEEKNUM(Tabela3[[#This Row],[DATA]])</f>
        <v>26</v>
      </c>
      <c r="N9341" s="18">
        <f>YEAR(Tabela3[[#This Row],[DATA]])</f>
        <v>2023</v>
      </c>
    </row>
    <row r="9342" spans="2:14">
      <c r="B9342" s="1">
        <v>45104</v>
      </c>
      <c r="C9342">
        <v>16275</v>
      </c>
      <c r="D9342">
        <f>COUNTIF(C$4:C9342,Tabela3[[#This Row],[COMANDA]])</f>
        <v>1</v>
      </c>
      <c r="E9342" t="s">
        <v>90</v>
      </c>
      <c r="F9342" t="s">
        <v>98</v>
      </c>
      <c r="G9342" t="s">
        <v>8</v>
      </c>
      <c r="H9342" t="s">
        <v>204</v>
      </c>
      <c r="I9342" s="2">
        <v>1</v>
      </c>
      <c r="J9342" t="s">
        <v>11</v>
      </c>
      <c r="K9342" s="21">
        <f>INDEX(LISTAS!$H:$Q,MATCH(BASE!H9342,LISTAS!$G:$G,0),MATCH(BASE!J9342,LISTAS!$H$3:$Q$3,0))*Tabela3[[#This Row],[QUANTIDADE]]</f>
        <v>18</v>
      </c>
      <c r="L9342" s="2" t="str">
        <f>TEXT(Tabela3[[#This Row],[DATA]],"MM")</f>
        <v>06</v>
      </c>
      <c r="M9342" s="2">
        <f>WEEKNUM(Tabela3[[#This Row],[DATA]])</f>
        <v>26</v>
      </c>
      <c r="N9342" s="18">
        <f>YEAR(Tabela3[[#This Row],[DATA]])</f>
        <v>2023</v>
      </c>
    </row>
    <row r="9343" spans="2:14">
      <c r="B9343" s="1">
        <v>45104</v>
      </c>
      <c r="C9343">
        <v>16277</v>
      </c>
      <c r="D9343">
        <f>COUNTIF(C$4:C9343,Tabela3[[#This Row],[COMANDA]])</f>
        <v>1</v>
      </c>
      <c r="E9343" t="s">
        <v>90</v>
      </c>
      <c r="F9343" t="s">
        <v>99</v>
      </c>
      <c r="G9343" t="s">
        <v>8</v>
      </c>
      <c r="H9343" t="s">
        <v>206</v>
      </c>
      <c r="I9343" s="2">
        <v>1</v>
      </c>
      <c r="J9343" t="s">
        <v>11</v>
      </c>
      <c r="K9343" s="21">
        <f>INDEX(LISTAS!$H:$Q,MATCH(BASE!H9343,LISTAS!$G:$G,0),MATCH(BASE!J9343,LISTAS!$H$3:$Q$3,0))*Tabela3[[#This Row],[QUANTIDADE]]</f>
        <v>18</v>
      </c>
      <c r="L9343" s="2" t="str">
        <f>TEXT(Tabela3[[#This Row],[DATA]],"MM")</f>
        <v>06</v>
      </c>
      <c r="M9343" s="2">
        <f>WEEKNUM(Tabela3[[#This Row],[DATA]])</f>
        <v>26</v>
      </c>
      <c r="N9343" s="18">
        <f>YEAR(Tabela3[[#This Row],[DATA]])</f>
        <v>2023</v>
      </c>
    </row>
    <row r="9344" spans="2:14">
      <c r="B9344" s="1">
        <v>45104</v>
      </c>
      <c r="C9344">
        <v>16277</v>
      </c>
      <c r="D9344">
        <f>COUNTIF(C$4:C9344,Tabela3[[#This Row],[COMANDA]])</f>
        <v>2</v>
      </c>
      <c r="E9344" t="s">
        <v>90</v>
      </c>
      <c r="F9344" t="s">
        <v>99</v>
      </c>
      <c r="G9344" t="s">
        <v>9</v>
      </c>
      <c r="H9344" t="s">
        <v>154</v>
      </c>
      <c r="I9344" s="2">
        <v>1</v>
      </c>
      <c r="J9344" t="s">
        <v>11</v>
      </c>
      <c r="K9344" s="21">
        <f>INDEX(LISTAS!$H:$Q,MATCH(BASE!H9344,LISTAS!$G:$G,0),MATCH(BASE!J9344,LISTAS!$H$3:$Q$3,0))*Tabela3[[#This Row],[QUANTIDADE]]</f>
        <v>6</v>
      </c>
      <c r="L9344" s="2" t="str">
        <f>TEXT(Tabela3[[#This Row],[DATA]],"MM")</f>
        <v>06</v>
      </c>
      <c r="M9344" s="2">
        <f>WEEKNUM(Tabela3[[#This Row],[DATA]])</f>
        <v>26</v>
      </c>
      <c r="N9344" s="18">
        <f>YEAR(Tabela3[[#This Row],[DATA]])</f>
        <v>2023</v>
      </c>
    </row>
    <row r="9345" spans="2:14">
      <c r="B9345" s="1">
        <v>45104</v>
      </c>
      <c r="C9345">
        <v>16278</v>
      </c>
      <c r="D9345">
        <f>COUNTIF(C$4:C9345,Tabela3[[#This Row],[COMANDA]])</f>
        <v>1</v>
      </c>
      <c r="E9345" t="s">
        <v>90</v>
      </c>
      <c r="F9345" t="s">
        <v>98</v>
      </c>
      <c r="G9345" t="s">
        <v>8</v>
      </c>
      <c r="H9345" t="s">
        <v>206</v>
      </c>
      <c r="I9345" s="2">
        <v>1</v>
      </c>
      <c r="J9345" t="s">
        <v>11</v>
      </c>
      <c r="K9345" s="21">
        <f>INDEX(LISTAS!$H:$Q,MATCH(BASE!H9345,LISTAS!$G:$G,0),MATCH(BASE!J9345,LISTAS!$H$3:$Q$3,0))*Tabela3[[#This Row],[QUANTIDADE]]</f>
        <v>18</v>
      </c>
      <c r="L9345" s="2" t="str">
        <f>TEXT(Tabela3[[#This Row],[DATA]],"MM")</f>
        <v>06</v>
      </c>
      <c r="M9345" s="2">
        <f>WEEKNUM(Tabela3[[#This Row],[DATA]])</f>
        <v>26</v>
      </c>
      <c r="N9345" s="18">
        <f>YEAR(Tabela3[[#This Row],[DATA]])</f>
        <v>2023</v>
      </c>
    </row>
    <row r="9346" spans="2:14">
      <c r="B9346" s="1">
        <v>45104</v>
      </c>
      <c r="C9346">
        <v>16278</v>
      </c>
      <c r="D9346">
        <f>COUNTIF(C$4:C9346,Tabela3[[#This Row],[COMANDA]])</f>
        <v>2</v>
      </c>
      <c r="E9346" t="s">
        <v>90</v>
      </c>
      <c r="F9346" t="s">
        <v>98</v>
      </c>
      <c r="G9346" t="s">
        <v>9</v>
      </c>
      <c r="H9346" t="s">
        <v>138</v>
      </c>
      <c r="I9346" s="2">
        <v>1</v>
      </c>
      <c r="J9346" t="s">
        <v>11</v>
      </c>
      <c r="K9346" s="21">
        <f>INDEX(LISTAS!$H:$Q,MATCH(BASE!H9346,LISTAS!$G:$G,0),MATCH(BASE!J9346,LISTAS!$H$3:$Q$3,0))*Tabela3[[#This Row],[QUANTIDADE]]</f>
        <v>4</v>
      </c>
      <c r="L9346" s="2" t="str">
        <f>TEXT(Tabela3[[#This Row],[DATA]],"MM")</f>
        <v>06</v>
      </c>
      <c r="M9346" s="2">
        <f>WEEKNUM(Tabela3[[#This Row],[DATA]])</f>
        <v>26</v>
      </c>
      <c r="N9346" s="18">
        <f>YEAR(Tabela3[[#This Row],[DATA]])</f>
        <v>2023</v>
      </c>
    </row>
    <row r="9347" spans="2:14">
      <c r="B9347" s="1">
        <v>45104</v>
      </c>
      <c r="C9347">
        <v>16279</v>
      </c>
      <c r="D9347">
        <f>COUNTIF(C$4:C9347,Tabela3[[#This Row],[COMANDA]])</f>
        <v>1</v>
      </c>
      <c r="E9347" t="s">
        <v>90</v>
      </c>
      <c r="F9347" t="s">
        <v>99</v>
      </c>
      <c r="G9347" t="s">
        <v>8</v>
      </c>
      <c r="H9347" t="s">
        <v>204</v>
      </c>
      <c r="I9347" s="2">
        <v>1</v>
      </c>
      <c r="J9347" t="s">
        <v>11</v>
      </c>
      <c r="K9347" s="21">
        <f>INDEX(LISTAS!$H:$Q,MATCH(BASE!H9347,LISTAS!$G:$G,0),MATCH(BASE!J9347,LISTAS!$H$3:$Q$3,0))*Tabela3[[#This Row],[QUANTIDADE]]</f>
        <v>18</v>
      </c>
      <c r="L9347" s="2" t="str">
        <f>TEXT(Tabela3[[#This Row],[DATA]],"MM")</f>
        <v>06</v>
      </c>
      <c r="M9347" s="2">
        <f>WEEKNUM(Tabela3[[#This Row],[DATA]])</f>
        <v>26</v>
      </c>
      <c r="N9347" s="18">
        <f>YEAR(Tabela3[[#This Row],[DATA]])</f>
        <v>2023</v>
      </c>
    </row>
    <row r="9348" spans="2:14">
      <c r="B9348" s="1">
        <v>45104</v>
      </c>
      <c r="C9348">
        <v>16279</v>
      </c>
      <c r="D9348">
        <f>COUNTIF(C$4:C9348,Tabela3[[#This Row],[COMANDA]])</f>
        <v>2</v>
      </c>
      <c r="E9348" t="s">
        <v>90</v>
      </c>
      <c r="F9348" t="s">
        <v>99</v>
      </c>
      <c r="G9348" t="s">
        <v>61</v>
      </c>
      <c r="H9348" t="s">
        <v>199</v>
      </c>
      <c r="I9348" s="2">
        <v>1</v>
      </c>
      <c r="J9348" t="s">
        <v>11</v>
      </c>
      <c r="K9348" s="21">
        <f>INDEX(LISTAS!$H:$Q,MATCH(BASE!H9348,LISTAS!$G:$G,0),MATCH(BASE!J9348,LISTAS!$H$3:$Q$3,0))*Tabela3[[#This Row],[QUANTIDADE]]</f>
        <v>1</v>
      </c>
      <c r="L9348" s="2" t="str">
        <f>TEXT(Tabela3[[#This Row],[DATA]],"MM")</f>
        <v>06</v>
      </c>
      <c r="M9348" s="2">
        <f>WEEKNUM(Tabela3[[#This Row],[DATA]])</f>
        <v>26</v>
      </c>
      <c r="N9348" s="18">
        <f>YEAR(Tabela3[[#This Row],[DATA]])</f>
        <v>2023</v>
      </c>
    </row>
    <row r="9349" spans="2:14">
      <c r="B9349" s="1">
        <v>45104</v>
      </c>
      <c r="C9349">
        <v>16279</v>
      </c>
      <c r="D9349">
        <f>COUNTIF(C$4:C9349,Tabela3[[#This Row],[COMANDA]])</f>
        <v>3</v>
      </c>
      <c r="E9349" t="s">
        <v>90</v>
      </c>
      <c r="F9349" t="s">
        <v>99</v>
      </c>
      <c r="G9349" t="s">
        <v>9</v>
      </c>
      <c r="H9349" t="s">
        <v>142</v>
      </c>
      <c r="I9349" s="2">
        <v>1</v>
      </c>
      <c r="J9349" t="s">
        <v>11</v>
      </c>
      <c r="K9349" s="21">
        <f>INDEX(LISTAS!$H:$Q,MATCH(BASE!H9349,LISTAS!$G:$G,0),MATCH(BASE!J9349,LISTAS!$H$3:$Q$3,0))*Tabela3[[#This Row],[QUANTIDADE]]</f>
        <v>6</v>
      </c>
      <c r="L9349" s="2" t="str">
        <f>TEXT(Tabela3[[#This Row],[DATA]],"MM")</f>
        <v>06</v>
      </c>
      <c r="M9349" s="2">
        <f>WEEKNUM(Tabela3[[#This Row],[DATA]])</f>
        <v>26</v>
      </c>
      <c r="N9349" s="18">
        <f>YEAR(Tabela3[[#This Row],[DATA]])</f>
        <v>2023</v>
      </c>
    </row>
    <row r="9350" spans="2:14">
      <c r="B9350" s="1">
        <v>45104</v>
      </c>
      <c r="C9350">
        <v>16280</v>
      </c>
      <c r="D9350">
        <f>COUNTIF(C$4:C9350,Tabela3[[#This Row],[COMANDA]])</f>
        <v>1</v>
      </c>
      <c r="E9350" t="s">
        <v>90</v>
      </c>
      <c r="F9350" t="s">
        <v>100</v>
      </c>
      <c r="G9350" t="s">
        <v>8</v>
      </c>
      <c r="H9350" t="s">
        <v>204</v>
      </c>
      <c r="I9350" s="2">
        <v>1</v>
      </c>
      <c r="J9350" t="s">
        <v>11</v>
      </c>
      <c r="K9350" s="21">
        <f>INDEX(LISTAS!$H:$Q,MATCH(BASE!H9350,LISTAS!$G:$G,0),MATCH(BASE!J9350,LISTAS!$H$3:$Q$3,0))*Tabela3[[#This Row],[QUANTIDADE]]</f>
        <v>18</v>
      </c>
      <c r="L9350" s="2" t="str">
        <f>TEXT(Tabela3[[#This Row],[DATA]],"MM")</f>
        <v>06</v>
      </c>
      <c r="M9350" s="2">
        <f>WEEKNUM(Tabela3[[#This Row],[DATA]])</f>
        <v>26</v>
      </c>
      <c r="N9350" s="18">
        <f>YEAR(Tabela3[[#This Row],[DATA]])</f>
        <v>2023</v>
      </c>
    </row>
    <row r="9351" spans="2:14">
      <c r="B9351" s="1">
        <v>45104</v>
      </c>
      <c r="C9351">
        <v>16281</v>
      </c>
      <c r="D9351">
        <f>COUNTIF(C$4:C9351,Tabela3[[#This Row],[COMANDA]])</f>
        <v>1</v>
      </c>
      <c r="E9351" t="s">
        <v>90</v>
      </c>
      <c r="F9351" t="s">
        <v>99</v>
      </c>
      <c r="G9351" t="s">
        <v>8</v>
      </c>
      <c r="H9351" t="s">
        <v>39</v>
      </c>
      <c r="I9351" s="2">
        <v>1</v>
      </c>
      <c r="J9351" t="s">
        <v>11</v>
      </c>
      <c r="K9351" s="21">
        <f>INDEX(LISTAS!$H:$Q,MATCH(BASE!H9351,LISTAS!$G:$G,0),MATCH(BASE!J9351,LISTAS!$H$3:$Q$3,0))*Tabela3[[#This Row],[QUANTIDADE]]</f>
        <v>12</v>
      </c>
      <c r="L9351" s="2" t="str">
        <f>TEXT(Tabela3[[#This Row],[DATA]],"MM")</f>
        <v>06</v>
      </c>
      <c r="M9351" s="2">
        <f>WEEKNUM(Tabela3[[#This Row],[DATA]])</f>
        <v>26</v>
      </c>
      <c r="N9351" s="18">
        <f>YEAR(Tabela3[[#This Row],[DATA]])</f>
        <v>2023</v>
      </c>
    </row>
    <row r="9352" spans="2:14">
      <c r="B9352" s="1">
        <v>45104</v>
      </c>
      <c r="C9352">
        <v>16281</v>
      </c>
      <c r="D9352">
        <f>COUNTIF(C$4:C9352,Tabela3[[#This Row],[COMANDA]])</f>
        <v>2</v>
      </c>
      <c r="E9352" t="s">
        <v>90</v>
      </c>
      <c r="F9352" t="s">
        <v>99</v>
      </c>
      <c r="G9352" t="s">
        <v>61</v>
      </c>
      <c r="H9352" t="s">
        <v>166</v>
      </c>
      <c r="I9352" s="2">
        <v>1</v>
      </c>
      <c r="J9352" t="s">
        <v>11</v>
      </c>
      <c r="K9352" s="21">
        <f>INDEX(LISTAS!$H:$Q,MATCH(BASE!H9352,LISTAS!$G:$G,0),MATCH(BASE!J9352,LISTAS!$H$3:$Q$3,0))*Tabela3[[#This Row],[QUANTIDADE]]</f>
        <v>8</v>
      </c>
      <c r="L9352" s="2" t="str">
        <f>TEXT(Tabela3[[#This Row],[DATA]],"MM")</f>
        <v>06</v>
      </c>
      <c r="M9352" s="2">
        <f>WEEKNUM(Tabela3[[#This Row],[DATA]])</f>
        <v>26</v>
      </c>
      <c r="N9352" s="18">
        <f>YEAR(Tabela3[[#This Row],[DATA]])</f>
        <v>2023</v>
      </c>
    </row>
    <row r="9353" spans="2:14">
      <c r="B9353" s="1">
        <v>45104</v>
      </c>
      <c r="C9353">
        <v>16282</v>
      </c>
      <c r="D9353">
        <f>COUNTIF(C$4:C9353,Tabela3[[#This Row],[COMANDA]])</f>
        <v>1</v>
      </c>
      <c r="E9353" t="s">
        <v>90</v>
      </c>
      <c r="F9353" t="s">
        <v>100</v>
      </c>
      <c r="G9353" t="s">
        <v>8</v>
      </c>
      <c r="H9353" t="s">
        <v>206</v>
      </c>
      <c r="I9353" s="2">
        <v>1</v>
      </c>
      <c r="J9353" t="s">
        <v>11</v>
      </c>
      <c r="K9353" s="21">
        <f>INDEX(LISTAS!$H:$Q,MATCH(BASE!H9353,LISTAS!$G:$G,0),MATCH(BASE!J9353,LISTAS!$H$3:$Q$3,0))*Tabela3[[#This Row],[QUANTIDADE]]</f>
        <v>18</v>
      </c>
      <c r="L9353" s="2" t="str">
        <f>TEXT(Tabela3[[#This Row],[DATA]],"MM")</f>
        <v>06</v>
      </c>
      <c r="M9353" s="2">
        <f>WEEKNUM(Tabela3[[#This Row],[DATA]])</f>
        <v>26</v>
      </c>
      <c r="N9353" s="18">
        <f>YEAR(Tabela3[[#This Row],[DATA]])</f>
        <v>2023</v>
      </c>
    </row>
    <row r="9354" spans="2:14">
      <c r="B9354" s="1">
        <v>45104</v>
      </c>
      <c r="C9354">
        <v>16284</v>
      </c>
      <c r="D9354">
        <f>COUNTIF(C$4:C9354,Tabela3[[#This Row],[COMANDA]])</f>
        <v>1</v>
      </c>
      <c r="E9354" t="s">
        <v>90</v>
      </c>
      <c r="F9354" t="s">
        <v>99</v>
      </c>
      <c r="G9354" t="s">
        <v>8</v>
      </c>
      <c r="H9354" t="s">
        <v>41</v>
      </c>
      <c r="I9354" s="2">
        <v>1</v>
      </c>
      <c r="J9354" t="s">
        <v>11</v>
      </c>
      <c r="K9354" s="21">
        <f>INDEX(LISTAS!$H:$Q,MATCH(BASE!H9354,LISTAS!$G:$G,0),MATCH(BASE!J9354,LISTAS!$H$3:$Q$3,0))*Tabela3[[#This Row],[QUANTIDADE]]</f>
        <v>14</v>
      </c>
      <c r="L9354" s="2" t="str">
        <f>TEXT(Tabela3[[#This Row],[DATA]],"MM")</f>
        <v>06</v>
      </c>
      <c r="M9354" s="2">
        <f>WEEKNUM(Tabela3[[#This Row],[DATA]])</f>
        <v>26</v>
      </c>
      <c r="N9354" s="18">
        <f>YEAR(Tabela3[[#This Row],[DATA]])</f>
        <v>2023</v>
      </c>
    </row>
    <row r="9355" spans="2:14">
      <c r="B9355" s="1">
        <v>45105</v>
      </c>
      <c r="C9355">
        <v>16285</v>
      </c>
      <c r="D9355">
        <f>COUNTIF(C$4:C9355,Tabela3[[#This Row],[COMANDA]])</f>
        <v>1</v>
      </c>
      <c r="E9355" t="s">
        <v>90</v>
      </c>
      <c r="F9355" t="s">
        <v>98</v>
      </c>
      <c r="G9355" t="s">
        <v>8</v>
      </c>
      <c r="H9355" t="s">
        <v>43</v>
      </c>
      <c r="I9355" s="2">
        <v>1</v>
      </c>
      <c r="J9355" t="s">
        <v>11</v>
      </c>
      <c r="K9355" s="21">
        <f>INDEX(LISTAS!$H:$Q,MATCH(BASE!H9355,LISTAS!$G:$G,0),MATCH(BASE!J9355,LISTAS!$H$3:$Q$3,0))*Tabela3[[#This Row],[QUANTIDADE]]</f>
        <v>18</v>
      </c>
      <c r="L9355" s="2" t="str">
        <f>TEXT(Tabela3[[#This Row],[DATA]],"MM")</f>
        <v>06</v>
      </c>
      <c r="M9355" s="2">
        <f>WEEKNUM(Tabela3[[#This Row],[DATA]])</f>
        <v>26</v>
      </c>
      <c r="N9355" s="18">
        <f>YEAR(Tabela3[[#This Row],[DATA]])</f>
        <v>2023</v>
      </c>
    </row>
    <row r="9356" spans="2:14">
      <c r="B9356" s="1">
        <v>45105</v>
      </c>
      <c r="C9356">
        <v>16286</v>
      </c>
      <c r="D9356">
        <f>COUNTIF(C$4:C9356,Tabela3[[#This Row],[COMANDA]])</f>
        <v>1</v>
      </c>
      <c r="E9356" t="s">
        <v>90</v>
      </c>
      <c r="F9356" t="s">
        <v>100</v>
      </c>
      <c r="G9356" t="s">
        <v>8</v>
      </c>
      <c r="H9356" t="s">
        <v>42</v>
      </c>
      <c r="I9356" s="2">
        <v>1</v>
      </c>
      <c r="J9356" t="s">
        <v>11</v>
      </c>
      <c r="K9356" s="21">
        <f>INDEX(LISTAS!$H:$Q,MATCH(BASE!H9356,LISTAS!$G:$G,0),MATCH(BASE!J9356,LISTAS!$H$3:$Q$3,0))*Tabela3[[#This Row],[QUANTIDADE]]</f>
        <v>16</v>
      </c>
      <c r="L9356" s="2" t="str">
        <f>TEXT(Tabela3[[#This Row],[DATA]],"MM")</f>
        <v>06</v>
      </c>
      <c r="M9356" s="2">
        <f>WEEKNUM(Tabela3[[#This Row],[DATA]])</f>
        <v>26</v>
      </c>
      <c r="N9356" s="18">
        <f>YEAR(Tabela3[[#This Row],[DATA]])</f>
        <v>2023</v>
      </c>
    </row>
    <row r="9357" spans="2:14">
      <c r="B9357" s="1">
        <v>45105</v>
      </c>
      <c r="C9357">
        <v>16287</v>
      </c>
      <c r="D9357">
        <f>COUNTIF(C$4:C9357,Tabela3[[#This Row],[COMANDA]])</f>
        <v>1</v>
      </c>
      <c r="E9357" t="s">
        <v>90</v>
      </c>
      <c r="F9357" t="s">
        <v>98</v>
      </c>
      <c r="G9357" t="s">
        <v>8</v>
      </c>
      <c r="H9357" t="s">
        <v>204</v>
      </c>
      <c r="I9357" s="2">
        <v>2</v>
      </c>
      <c r="J9357" t="s">
        <v>11</v>
      </c>
      <c r="K9357" s="21">
        <f>INDEX(LISTAS!$H:$Q,MATCH(BASE!H9357,LISTAS!$G:$G,0),MATCH(BASE!J9357,LISTAS!$H$3:$Q$3,0))*Tabela3[[#This Row],[QUANTIDADE]]</f>
        <v>36</v>
      </c>
      <c r="L9357" s="2" t="str">
        <f>TEXT(Tabela3[[#This Row],[DATA]],"MM")</f>
        <v>06</v>
      </c>
      <c r="M9357" s="2">
        <f>WEEKNUM(Tabela3[[#This Row],[DATA]])</f>
        <v>26</v>
      </c>
      <c r="N9357" s="18">
        <f>YEAR(Tabela3[[#This Row],[DATA]])</f>
        <v>2023</v>
      </c>
    </row>
    <row r="9358" spans="2:14">
      <c r="B9358" s="1">
        <v>45105</v>
      </c>
      <c r="C9358">
        <v>16287</v>
      </c>
      <c r="D9358">
        <f>COUNTIF(C$4:C9358,Tabela3[[#This Row],[COMANDA]])</f>
        <v>2</v>
      </c>
      <c r="E9358" t="s">
        <v>90</v>
      </c>
      <c r="F9358" t="s">
        <v>98</v>
      </c>
      <c r="G9358" t="s">
        <v>8</v>
      </c>
      <c r="H9358" t="s">
        <v>47</v>
      </c>
      <c r="I9358" s="2">
        <v>1</v>
      </c>
      <c r="J9358" t="s">
        <v>11</v>
      </c>
      <c r="K9358" s="21">
        <f>INDEX(LISTAS!$H:$Q,MATCH(BASE!H9358,LISTAS!$G:$G,0),MATCH(BASE!J9358,LISTAS!$H$3:$Q$3,0))*Tabela3[[#This Row],[QUANTIDADE]]</f>
        <v>16</v>
      </c>
      <c r="L9358" s="2" t="str">
        <f>TEXT(Tabela3[[#This Row],[DATA]],"MM")</f>
        <v>06</v>
      </c>
      <c r="M9358" s="2">
        <f>WEEKNUM(Tabela3[[#This Row],[DATA]])</f>
        <v>26</v>
      </c>
      <c r="N9358" s="18">
        <f>YEAR(Tabela3[[#This Row],[DATA]])</f>
        <v>2023</v>
      </c>
    </row>
    <row r="9359" spans="2:14">
      <c r="B9359" s="1">
        <v>45105</v>
      </c>
      <c r="C9359">
        <v>16287</v>
      </c>
      <c r="D9359">
        <f>COUNTIF(C$4:C9359,Tabela3[[#This Row],[COMANDA]])</f>
        <v>3</v>
      </c>
      <c r="E9359" t="s">
        <v>90</v>
      </c>
      <c r="F9359" t="s">
        <v>98</v>
      </c>
      <c r="G9359" t="s">
        <v>9</v>
      </c>
      <c r="H9359" t="s">
        <v>85</v>
      </c>
      <c r="I9359" s="2">
        <v>1</v>
      </c>
      <c r="J9359" t="s">
        <v>11</v>
      </c>
      <c r="K9359" s="21">
        <f>INDEX(LISTAS!$H:$Q,MATCH(BASE!H9359,LISTAS!$G:$G,0),MATCH(BASE!J9359,LISTAS!$H$3:$Q$3,0))*Tabela3[[#This Row],[QUANTIDADE]]</f>
        <v>10</v>
      </c>
      <c r="L9359" s="2" t="str">
        <f>TEXT(Tabela3[[#This Row],[DATA]],"MM")</f>
        <v>06</v>
      </c>
      <c r="M9359" s="2">
        <f>WEEKNUM(Tabela3[[#This Row],[DATA]])</f>
        <v>26</v>
      </c>
      <c r="N9359" s="18">
        <f>YEAR(Tabela3[[#This Row],[DATA]])</f>
        <v>2023</v>
      </c>
    </row>
    <row r="9360" spans="2:14">
      <c r="B9360" s="1">
        <v>45105</v>
      </c>
      <c r="C9360">
        <v>16288</v>
      </c>
      <c r="D9360">
        <f>COUNTIF(C$4:C9360,Tabela3[[#This Row],[COMANDA]])</f>
        <v>1</v>
      </c>
      <c r="E9360" t="s">
        <v>90</v>
      </c>
      <c r="F9360" t="s">
        <v>98</v>
      </c>
      <c r="G9360" t="s">
        <v>8</v>
      </c>
      <c r="H9360" t="s">
        <v>39</v>
      </c>
      <c r="I9360" s="2">
        <v>1</v>
      </c>
      <c r="J9360" t="s">
        <v>11</v>
      </c>
      <c r="K9360" s="21">
        <f>INDEX(LISTAS!$H:$Q,MATCH(BASE!H9360,LISTAS!$G:$G,0),MATCH(BASE!J9360,LISTAS!$H$3:$Q$3,0))*Tabela3[[#This Row],[QUANTIDADE]]</f>
        <v>12</v>
      </c>
      <c r="L9360" s="2" t="str">
        <f>TEXT(Tabela3[[#This Row],[DATA]],"MM")</f>
        <v>06</v>
      </c>
      <c r="M9360" s="2">
        <f>WEEKNUM(Tabela3[[#This Row],[DATA]])</f>
        <v>26</v>
      </c>
      <c r="N9360" s="18">
        <f>YEAR(Tabela3[[#This Row],[DATA]])</f>
        <v>2023</v>
      </c>
    </row>
    <row r="9361" spans="2:14">
      <c r="B9361" s="1">
        <v>45105</v>
      </c>
      <c r="C9361">
        <v>16289</v>
      </c>
      <c r="D9361">
        <f>COUNTIF(C$4:C9361,Tabela3[[#This Row],[COMANDA]])</f>
        <v>1</v>
      </c>
      <c r="E9361" t="s">
        <v>90</v>
      </c>
      <c r="F9361" t="s">
        <v>375</v>
      </c>
      <c r="G9361" t="s">
        <v>8</v>
      </c>
      <c r="H9361" t="s">
        <v>202</v>
      </c>
      <c r="I9361" s="2">
        <v>4</v>
      </c>
      <c r="J9361" t="s">
        <v>11</v>
      </c>
      <c r="K9361" s="21">
        <f>INDEX(LISTAS!$H:$Q,MATCH(BASE!H9361,LISTAS!$G:$G,0),MATCH(BASE!J9361,LISTAS!$H$3:$Q$3,0))*Tabela3[[#This Row],[QUANTIDADE]]</f>
        <v>80</v>
      </c>
      <c r="L9361" s="2" t="str">
        <f>TEXT(Tabela3[[#This Row],[DATA]],"MM")</f>
        <v>06</v>
      </c>
      <c r="M9361" s="2">
        <f>WEEKNUM(Tabela3[[#This Row],[DATA]])</f>
        <v>26</v>
      </c>
      <c r="N9361" s="18">
        <f>YEAR(Tabela3[[#This Row],[DATA]])</f>
        <v>2023</v>
      </c>
    </row>
    <row r="9362" spans="2:14">
      <c r="B9362" s="1">
        <v>45105</v>
      </c>
      <c r="C9362">
        <v>16289</v>
      </c>
      <c r="D9362">
        <f>COUNTIF(C$4:C9362,Tabela3[[#This Row],[COMANDA]])</f>
        <v>2</v>
      </c>
      <c r="E9362" t="s">
        <v>90</v>
      </c>
      <c r="F9362" t="s">
        <v>375</v>
      </c>
      <c r="G9362" t="s">
        <v>9</v>
      </c>
      <c r="H9362" t="s">
        <v>51</v>
      </c>
      <c r="I9362" s="2">
        <v>1</v>
      </c>
      <c r="J9362" t="s">
        <v>11</v>
      </c>
      <c r="K9362" s="21">
        <f>INDEX(LISTAS!$H:$Q,MATCH(BASE!H9362,LISTAS!$G:$G,0),MATCH(BASE!J9362,LISTAS!$H$3:$Q$3,0))*Tabela3[[#This Row],[QUANTIDADE]]</f>
        <v>10</v>
      </c>
      <c r="L9362" s="2" t="str">
        <f>TEXT(Tabela3[[#This Row],[DATA]],"MM")</f>
        <v>06</v>
      </c>
      <c r="M9362" s="2">
        <f>WEEKNUM(Tabela3[[#This Row],[DATA]])</f>
        <v>26</v>
      </c>
      <c r="N9362" s="18">
        <f>YEAR(Tabela3[[#This Row],[DATA]])</f>
        <v>2023</v>
      </c>
    </row>
    <row r="9363" spans="2:14">
      <c r="B9363" s="1">
        <v>45105</v>
      </c>
      <c r="C9363">
        <v>16290</v>
      </c>
      <c r="D9363">
        <f>COUNTIF(C$4:C9363,Tabela3[[#This Row],[COMANDA]])</f>
        <v>1</v>
      </c>
      <c r="E9363" t="s">
        <v>90</v>
      </c>
      <c r="F9363" t="s">
        <v>375</v>
      </c>
      <c r="G9363" t="s">
        <v>8</v>
      </c>
      <c r="H9363" t="s">
        <v>211</v>
      </c>
      <c r="I9363" s="2">
        <v>1</v>
      </c>
      <c r="J9363" t="s">
        <v>12</v>
      </c>
      <c r="K9363" s="21">
        <f>INDEX(LISTAS!$H:$Q,MATCH(BASE!H9363,LISTAS!$G:$G,0),MATCH(BASE!J9363,LISTAS!$H$3:$Q$3,0))*Tabela3[[#This Row],[QUANTIDADE]]</f>
        <v>18</v>
      </c>
      <c r="L9363" s="2" t="str">
        <f>TEXT(Tabela3[[#This Row],[DATA]],"MM")</f>
        <v>06</v>
      </c>
      <c r="M9363" s="2">
        <f>WEEKNUM(Tabela3[[#This Row],[DATA]])</f>
        <v>26</v>
      </c>
      <c r="N9363" s="18">
        <f>YEAR(Tabela3[[#This Row],[DATA]])</f>
        <v>2023</v>
      </c>
    </row>
    <row r="9364" spans="2:14">
      <c r="B9364" s="1">
        <v>45105</v>
      </c>
      <c r="C9364">
        <v>16291</v>
      </c>
      <c r="D9364">
        <f>COUNTIF(C$4:C9364,Tabela3[[#This Row],[COMANDA]])</f>
        <v>1</v>
      </c>
      <c r="E9364" t="s">
        <v>90</v>
      </c>
      <c r="F9364" t="s">
        <v>98</v>
      </c>
      <c r="G9364" t="s">
        <v>8</v>
      </c>
      <c r="H9364" t="s">
        <v>43</v>
      </c>
      <c r="I9364" s="2">
        <v>1</v>
      </c>
      <c r="J9364" t="s">
        <v>11</v>
      </c>
      <c r="K9364" s="21">
        <f>INDEX(LISTAS!$H:$Q,MATCH(BASE!H9364,LISTAS!$G:$G,0),MATCH(BASE!J9364,LISTAS!$H$3:$Q$3,0))*Tabela3[[#This Row],[QUANTIDADE]]</f>
        <v>18</v>
      </c>
      <c r="L9364" s="2" t="str">
        <f>TEXT(Tabela3[[#This Row],[DATA]],"MM")</f>
        <v>06</v>
      </c>
      <c r="M9364" s="2">
        <f>WEEKNUM(Tabela3[[#This Row],[DATA]])</f>
        <v>26</v>
      </c>
      <c r="N9364" s="18">
        <f>YEAR(Tabela3[[#This Row],[DATA]])</f>
        <v>2023</v>
      </c>
    </row>
    <row r="9365" spans="2:14">
      <c r="B9365" s="1">
        <v>45105</v>
      </c>
      <c r="C9365">
        <v>16291</v>
      </c>
      <c r="D9365">
        <f>COUNTIF(C$4:C9365,Tabela3[[#This Row],[COMANDA]])</f>
        <v>2</v>
      </c>
      <c r="E9365" t="s">
        <v>90</v>
      </c>
      <c r="F9365" t="s">
        <v>98</v>
      </c>
      <c r="G9365" t="s">
        <v>61</v>
      </c>
      <c r="H9365" t="s">
        <v>199</v>
      </c>
      <c r="I9365" s="2">
        <v>1</v>
      </c>
      <c r="J9365" t="s">
        <v>11</v>
      </c>
      <c r="K9365" s="21">
        <f>INDEX(LISTAS!$H:$Q,MATCH(BASE!H9365,LISTAS!$G:$G,0),MATCH(BASE!J9365,LISTAS!$H$3:$Q$3,0))*Tabela3[[#This Row],[QUANTIDADE]]</f>
        <v>1</v>
      </c>
      <c r="L9365" s="2" t="str">
        <f>TEXT(Tabela3[[#This Row],[DATA]],"MM")</f>
        <v>06</v>
      </c>
      <c r="M9365" s="2">
        <f>WEEKNUM(Tabela3[[#This Row],[DATA]])</f>
        <v>26</v>
      </c>
      <c r="N9365" s="18">
        <f>YEAR(Tabela3[[#This Row],[DATA]])</f>
        <v>2023</v>
      </c>
    </row>
    <row r="9366" spans="2:14">
      <c r="B9366" s="1">
        <v>45105</v>
      </c>
      <c r="C9366">
        <v>16292</v>
      </c>
      <c r="D9366">
        <f>COUNTIF(C$4:C9366,Tabela3[[#This Row],[COMANDA]])</f>
        <v>1</v>
      </c>
      <c r="E9366" t="s">
        <v>90</v>
      </c>
      <c r="F9366" t="s">
        <v>100</v>
      </c>
      <c r="G9366" t="s">
        <v>8</v>
      </c>
      <c r="H9366" t="s">
        <v>202</v>
      </c>
      <c r="I9366" s="2">
        <v>1</v>
      </c>
      <c r="J9366" t="s">
        <v>11</v>
      </c>
      <c r="K9366" s="21">
        <f>INDEX(LISTAS!$H:$Q,MATCH(BASE!H9366,LISTAS!$G:$G,0),MATCH(BASE!J9366,LISTAS!$H$3:$Q$3,0))*Tabela3[[#This Row],[QUANTIDADE]]</f>
        <v>20</v>
      </c>
      <c r="L9366" s="2" t="str">
        <f>TEXT(Tabela3[[#This Row],[DATA]],"MM")</f>
        <v>06</v>
      </c>
      <c r="M9366" s="2">
        <f>WEEKNUM(Tabela3[[#This Row],[DATA]])</f>
        <v>26</v>
      </c>
      <c r="N9366" s="18">
        <f>YEAR(Tabela3[[#This Row],[DATA]])</f>
        <v>2023</v>
      </c>
    </row>
    <row r="9367" spans="2:14">
      <c r="B9367" s="1">
        <v>45105</v>
      </c>
      <c r="C9367">
        <v>16293</v>
      </c>
      <c r="D9367">
        <f>COUNTIF(C$4:C9367,Tabela3[[#This Row],[COMANDA]])</f>
        <v>1</v>
      </c>
      <c r="E9367" t="s">
        <v>89</v>
      </c>
      <c r="F9367" t="s">
        <v>99</v>
      </c>
      <c r="G9367" t="s">
        <v>8</v>
      </c>
      <c r="H9367" t="s">
        <v>84</v>
      </c>
      <c r="I9367" s="2">
        <v>1</v>
      </c>
      <c r="J9367" t="s">
        <v>11</v>
      </c>
      <c r="K9367" s="21">
        <f>INDEX(LISTAS!$H:$Q,MATCH(BASE!H9367,LISTAS!$G:$G,0),MATCH(BASE!J9367,LISTAS!$H$3:$Q$3,0))*Tabela3[[#This Row],[QUANTIDADE]]</f>
        <v>16</v>
      </c>
      <c r="L9367" s="2" t="str">
        <f>TEXT(Tabela3[[#This Row],[DATA]],"MM")</f>
        <v>06</v>
      </c>
      <c r="M9367" s="2">
        <f>WEEKNUM(Tabela3[[#This Row],[DATA]])</f>
        <v>26</v>
      </c>
      <c r="N9367" s="18">
        <f>YEAR(Tabela3[[#This Row],[DATA]])</f>
        <v>2023</v>
      </c>
    </row>
    <row r="9368" spans="2:14">
      <c r="B9368" s="1">
        <v>45105</v>
      </c>
      <c r="C9368">
        <v>16293</v>
      </c>
      <c r="D9368">
        <f>COUNTIF(C$4:C9368,Tabela3[[#This Row],[COMANDA]])</f>
        <v>2</v>
      </c>
      <c r="E9368" t="s">
        <v>89</v>
      </c>
      <c r="F9368" t="s">
        <v>99</v>
      </c>
      <c r="G9368" t="s">
        <v>9</v>
      </c>
      <c r="H9368" t="s">
        <v>135</v>
      </c>
      <c r="I9368" s="2">
        <v>1</v>
      </c>
      <c r="J9368" t="s">
        <v>11</v>
      </c>
      <c r="K9368" s="21">
        <f>INDEX(LISTAS!$H:$Q,MATCH(BASE!H9368,LISTAS!$G:$G,0),MATCH(BASE!J9368,LISTAS!$H$3:$Q$3,0))*Tabela3[[#This Row],[QUANTIDADE]]</f>
        <v>4</v>
      </c>
      <c r="L9368" s="2" t="str">
        <f>TEXT(Tabela3[[#This Row],[DATA]],"MM")</f>
        <v>06</v>
      </c>
      <c r="M9368" s="2">
        <f>WEEKNUM(Tabela3[[#This Row],[DATA]])</f>
        <v>26</v>
      </c>
      <c r="N9368" s="18">
        <f>YEAR(Tabela3[[#This Row],[DATA]])</f>
        <v>2023</v>
      </c>
    </row>
    <row r="9369" spans="2:14">
      <c r="B9369" s="1">
        <v>45105</v>
      </c>
      <c r="C9369">
        <v>16294</v>
      </c>
      <c r="D9369">
        <f>COUNTIF(C$4:C9369,Tabela3[[#This Row],[COMANDA]])</f>
        <v>1</v>
      </c>
      <c r="E9369" t="s">
        <v>90</v>
      </c>
      <c r="F9369" t="s">
        <v>375</v>
      </c>
      <c r="G9369" t="s">
        <v>8</v>
      </c>
      <c r="H9369" t="s">
        <v>39</v>
      </c>
      <c r="I9369" s="2">
        <v>1</v>
      </c>
      <c r="J9369" t="s">
        <v>11</v>
      </c>
      <c r="K9369" s="21">
        <f>INDEX(LISTAS!$H:$Q,MATCH(BASE!H9369,LISTAS!$G:$G,0),MATCH(BASE!J9369,LISTAS!$H$3:$Q$3,0))*Tabela3[[#This Row],[QUANTIDADE]]</f>
        <v>12</v>
      </c>
      <c r="L9369" s="2" t="str">
        <f>TEXT(Tabela3[[#This Row],[DATA]],"MM")</f>
        <v>06</v>
      </c>
      <c r="M9369" s="2">
        <f>WEEKNUM(Tabela3[[#This Row],[DATA]])</f>
        <v>26</v>
      </c>
      <c r="N9369" s="18">
        <f>YEAR(Tabela3[[#This Row],[DATA]])</f>
        <v>2023</v>
      </c>
    </row>
    <row r="9370" spans="2:14">
      <c r="B9370" s="1">
        <v>45105</v>
      </c>
      <c r="C9370">
        <v>16296</v>
      </c>
      <c r="D9370">
        <f>COUNTIF(C$4:C9370,Tabela3[[#This Row],[COMANDA]])</f>
        <v>1</v>
      </c>
      <c r="E9370" t="s">
        <v>90</v>
      </c>
      <c r="F9370" t="s">
        <v>99</v>
      </c>
      <c r="G9370" t="s">
        <v>8</v>
      </c>
      <c r="H9370" t="s">
        <v>204</v>
      </c>
      <c r="I9370" s="2">
        <v>1</v>
      </c>
      <c r="J9370" t="s">
        <v>11</v>
      </c>
      <c r="K9370" s="21">
        <f>INDEX(LISTAS!$H:$Q,MATCH(BASE!H9370,LISTAS!$G:$G,0),MATCH(BASE!J9370,LISTAS!$H$3:$Q$3,0))*Tabela3[[#This Row],[QUANTIDADE]]</f>
        <v>18</v>
      </c>
      <c r="L9370" s="2" t="str">
        <f>TEXT(Tabela3[[#This Row],[DATA]],"MM")</f>
        <v>06</v>
      </c>
      <c r="M9370" s="2">
        <f>WEEKNUM(Tabela3[[#This Row],[DATA]])</f>
        <v>26</v>
      </c>
      <c r="N9370" s="18">
        <f>YEAR(Tabela3[[#This Row],[DATA]])</f>
        <v>2023</v>
      </c>
    </row>
    <row r="9371" spans="2:14">
      <c r="B9371" s="1">
        <v>45105</v>
      </c>
      <c r="C9371">
        <v>16296</v>
      </c>
      <c r="D9371">
        <f>COUNTIF(C$4:C9371,Tabela3[[#This Row],[COMANDA]])</f>
        <v>2</v>
      </c>
      <c r="E9371" t="s">
        <v>90</v>
      </c>
      <c r="F9371" t="s">
        <v>99</v>
      </c>
      <c r="G9371" t="s">
        <v>61</v>
      </c>
      <c r="H9371" t="s">
        <v>199</v>
      </c>
      <c r="I9371" s="2">
        <v>1</v>
      </c>
      <c r="J9371" t="s">
        <v>11</v>
      </c>
      <c r="K9371" s="21">
        <f>INDEX(LISTAS!$H:$Q,MATCH(BASE!H9371,LISTAS!$G:$G,0),MATCH(BASE!J9371,LISTAS!$H$3:$Q$3,0))*Tabela3[[#This Row],[QUANTIDADE]]</f>
        <v>1</v>
      </c>
      <c r="L9371" s="2" t="str">
        <f>TEXT(Tabela3[[#This Row],[DATA]],"MM")</f>
        <v>06</v>
      </c>
      <c r="M9371" s="2">
        <f>WEEKNUM(Tabela3[[#This Row],[DATA]])</f>
        <v>26</v>
      </c>
      <c r="N9371" s="18">
        <f>YEAR(Tabela3[[#This Row],[DATA]])</f>
        <v>2023</v>
      </c>
    </row>
    <row r="9372" spans="2:14">
      <c r="B9372" s="1">
        <v>45105</v>
      </c>
      <c r="C9372">
        <v>16296</v>
      </c>
      <c r="D9372">
        <f>COUNTIF(C$4:C9372,Tabela3[[#This Row],[COMANDA]])</f>
        <v>3</v>
      </c>
      <c r="E9372" t="s">
        <v>90</v>
      </c>
      <c r="F9372" t="s">
        <v>99</v>
      </c>
      <c r="G9372" t="s">
        <v>61</v>
      </c>
      <c r="H9372" t="s">
        <v>162</v>
      </c>
      <c r="I9372" s="2">
        <v>1</v>
      </c>
      <c r="J9372" t="s">
        <v>11</v>
      </c>
      <c r="K9372" s="21">
        <f>INDEX(LISTAS!$H:$Q,MATCH(BASE!H9372,LISTAS!$G:$G,0),MATCH(BASE!J9372,LISTAS!$H$3:$Q$3,0))*Tabela3[[#This Row],[QUANTIDADE]]</f>
        <v>1.5</v>
      </c>
      <c r="L9372" s="2" t="str">
        <f>TEXT(Tabela3[[#This Row],[DATA]],"MM")</f>
        <v>06</v>
      </c>
      <c r="M9372" s="2">
        <f>WEEKNUM(Tabela3[[#This Row],[DATA]])</f>
        <v>26</v>
      </c>
      <c r="N9372" s="18">
        <f>YEAR(Tabela3[[#This Row],[DATA]])</f>
        <v>2023</v>
      </c>
    </row>
    <row r="9373" spans="2:14">
      <c r="B9373" s="1">
        <v>45105</v>
      </c>
      <c r="C9373">
        <v>16297</v>
      </c>
      <c r="D9373">
        <f>COUNTIF(C$4:C9373,Tabela3[[#This Row],[COMANDA]])</f>
        <v>1</v>
      </c>
      <c r="E9373" t="s">
        <v>90</v>
      </c>
      <c r="F9373" t="s">
        <v>98</v>
      </c>
      <c r="G9373" t="s">
        <v>8</v>
      </c>
      <c r="H9373" t="s">
        <v>206</v>
      </c>
      <c r="I9373" s="2">
        <v>2</v>
      </c>
      <c r="J9373" t="s">
        <v>11</v>
      </c>
      <c r="K9373" s="21">
        <f>INDEX(LISTAS!$H:$Q,MATCH(BASE!H9373,LISTAS!$G:$G,0),MATCH(BASE!J9373,LISTAS!$H$3:$Q$3,0))*Tabela3[[#This Row],[QUANTIDADE]]</f>
        <v>36</v>
      </c>
      <c r="L9373" s="2" t="str">
        <f>TEXT(Tabela3[[#This Row],[DATA]],"MM")</f>
        <v>06</v>
      </c>
      <c r="M9373" s="2">
        <f>WEEKNUM(Tabela3[[#This Row],[DATA]])</f>
        <v>26</v>
      </c>
      <c r="N9373" s="18">
        <f>YEAR(Tabela3[[#This Row],[DATA]])</f>
        <v>2023</v>
      </c>
    </row>
    <row r="9374" spans="2:14">
      <c r="B9374" s="1">
        <v>45105</v>
      </c>
      <c r="C9374">
        <v>16298</v>
      </c>
      <c r="D9374">
        <f>COUNTIF(C$4:C9374,Tabela3[[#This Row],[COMANDA]])</f>
        <v>1</v>
      </c>
      <c r="E9374" t="s">
        <v>90</v>
      </c>
      <c r="F9374" t="s">
        <v>99</v>
      </c>
      <c r="G9374" t="s">
        <v>8</v>
      </c>
      <c r="H9374" t="s">
        <v>42</v>
      </c>
      <c r="I9374" s="2">
        <v>1</v>
      </c>
      <c r="J9374" t="s">
        <v>11</v>
      </c>
      <c r="K9374" s="21">
        <f>INDEX(LISTAS!$H:$Q,MATCH(BASE!H9374,LISTAS!$G:$G,0),MATCH(BASE!J9374,LISTAS!$H$3:$Q$3,0))*Tabela3[[#This Row],[QUANTIDADE]]</f>
        <v>16</v>
      </c>
      <c r="L9374" s="2" t="str">
        <f>TEXT(Tabela3[[#This Row],[DATA]],"MM")</f>
        <v>06</v>
      </c>
      <c r="M9374" s="2">
        <f>WEEKNUM(Tabela3[[#This Row],[DATA]])</f>
        <v>26</v>
      </c>
      <c r="N9374" s="18">
        <f>YEAR(Tabela3[[#This Row],[DATA]])</f>
        <v>2023</v>
      </c>
    </row>
    <row r="9375" spans="2:14">
      <c r="B9375" s="1">
        <v>45105</v>
      </c>
      <c r="C9375">
        <v>16298</v>
      </c>
      <c r="D9375">
        <f>COUNTIF(C$4:C9375,Tabela3[[#This Row],[COMANDA]])</f>
        <v>2</v>
      </c>
      <c r="E9375" t="s">
        <v>90</v>
      </c>
      <c r="F9375" t="s">
        <v>99</v>
      </c>
      <c r="G9375" t="s">
        <v>10</v>
      </c>
      <c r="H9375" t="s">
        <v>477</v>
      </c>
      <c r="I9375" s="2">
        <v>1</v>
      </c>
      <c r="J9375" t="s">
        <v>11</v>
      </c>
      <c r="K9375" s="21">
        <f>INDEX(LISTAS!$H:$Q,MATCH(BASE!H9375,LISTAS!$G:$G,0),MATCH(BASE!J9375,LISTAS!$H$3:$Q$3,0))*Tabela3[[#This Row],[QUANTIDADE]]</f>
        <v>3</v>
      </c>
      <c r="L9375" s="2" t="str">
        <f>TEXT(Tabela3[[#This Row],[DATA]],"MM")</f>
        <v>06</v>
      </c>
      <c r="M9375" s="2">
        <f>WEEKNUM(Tabela3[[#This Row],[DATA]])</f>
        <v>26</v>
      </c>
      <c r="N9375" s="18">
        <f>YEAR(Tabela3[[#This Row],[DATA]])</f>
        <v>2023</v>
      </c>
    </row>
    <row r="9376" spans="2:14">
      <c r="B9376" s="1">
        <v>45105</v>
      </c>
      <c r="C9376">
        <v>16299</v>
      </c>
      <c r="D9376">
        <f>COUNTIF(C$4:C9376,Tabela3[[#This Row],[COMANDA]])</f>
        <v>1</v>
      </c>
      <c r="E9376" t="s">
        <v>90</v>
      </c>
      <c r="F9376" t="s">
        <v>375</v>
      </c>
      <c r="G9376" t="s">
        <v>8</v>
      </c>
      <c r="H9376" t="s">
        <v>204</v>
      </c>
      <c r="I9376" s="2">
        <v>1</v>
      </c>
      <c r="J9376" t="s">
        <v>11</v>
      </c>
      <c r="K9376" s="21">
        <f>INDEX(LISTAS!$H:$Q,MATCH(BASE!H9376,LISTAS!$G:$G,0),MATCH(BASE!J9376,LISTAS!$H$3:$Q$3,0))*Tabela3[[#This Row],[QUANTIDADE]]</f>
        <v>18</v>
      </c>
      <c r="L9376" s="2" t="str">
        <f>TEXT(Tabela3[[#This Row],[DATA]],"MM")</f>
        <v>06</v>
      </c>
      <c r="M9376" s="2">
        <f>WEEKNUM(Tabela3[[#This Row],[DATA]])</f>
        <v>26</v>
      </c>
      <c r="N9376" s="18">
        <f>YEAR(Tabela3[[#This Row],[DATA]])</f>
        <v>2023</v>
      </c>
    </row>
    <row r="9377" spans="2:14">
      <c r="B9377" s="1">
        <v>45105</v>
      </c>
      <c r="C9377">
        <v>16300</v>
      </c>
      <c r="D9377">
        <f>COUNTIF(C$4:C9377,Tabela3[[#This Row],[COMANDA]])</f>
        <v>1</v>
      </c>
      <c r="E9377" t="s">
        <v>90</v>
      </c>
      <c r="F9377" t="s">
        <v>99</v>
      </c>
      <c r="G9377" t="s">
        <v>8</v>
      </c>
      <c r="H9377" t="s">
        <v>203</v>
      </c>
      <c r="I9377" s="2">
        <v>1</v>
      </c>
      <c r="J9377" t="s">
        <v>11</v>
      </c>
      <c r="K9377" s="21">
        <f>INDEX(LISTAS!$H:$Q,MATCH(BASE!H9377,LISTAS!$G:$G,0),MATCH(BASE!J9377,LISTAS!$H$3:$Q$3,0))*Tabela3[[#This Row],[QUANTIDADE]]</f>
        <v>20</v>
      </c>
      <c r="L9377" s="2" t="str">
        <f>TEXT(Tabela3[[#This Row],[DATA]],"MM")</f>
        <v>06</v>
      </c>
      <c r="M9377" s="2">
        <f>WEEKNUM(Tabela3[[#This Row],[DATA]])</f>
        <v>26</v>
      </c>
      <c r="N9377" s="18">
        <f>YEAR(Tabela3[[#This Row],[DATA]])</f>
        <v>2023</v>
      </c>
    </row>
    <row r="9378" spans="2:14">
      <c r="B9378" s="1">
        <v>45105</v>
      </c>
      <c r="C9378">
        <v>16300</v>
      </c>
      <c r="D9378">
        <f>COUNTIF(C$4:C9378,Tabela3[[#This Row],[COMANDA]])</f>
        <v>2</v>
      </c>
      <c r="E9378" t="s">
        <v>90</v>
      </c>
      <c r="F9378" t="s">
        <v>99</v>
      </c>
      <c r="G9378" t="s">
        <v>9</v>
      </c>
      <c r="H9378" t="s">
        <v>56</v>
      </c>
      <c r="I9378" s="2">
        <v>1</v>
      </c>
      <c r="J9378" t="s">
        <v>11</v>
      </c>
      <c r="K9378" s="21">
        <f>INDEX(LISTAS!$H:$Q,MATCH(BASE!H9378,LISTAS!$G:$G,0),MATCH(BASE!J9378,LISTAS!$H$3:$Q$3,0))*Tabela3[[#This Row],[QUANTIDADE]]</f>
        <v>3</v>
      </c>
      <c r="L9378" s="2" t="str">
        <f>TEXT(Tabela3[[#This Row],[DATA]],"MM")</f>
        <v>06</v>
      </c>
      <c r="M9378" s="2">
        <f>WEEKNUM(Tabela3[[#This Row],[DATA]])</f>
        <v>26</v>
      </c>
      <c r="N9378" s="18">
        <f>YEAR(Tabela3[[#This Row],[DATA]])</f>
        <v>2023</v>
      </c>
    </row>
    <row r="9379" spans="2:14">
      <c r="B9379" s="1">
        <v>45105</v>
      </c>
      <c r="C9379">
        <v>16301</v>
      </c>
      <c r="D9379">
        <f>COUNTIF(C$4:C9379,Tabela3[[#This Row],[COMANDA]])</f>
        <v>1</v>
      </c>
      <c r="E9379" t="s">
        <v>89</v>
      </c>
      <c r="F9379" t="s">
        <v>99</v>
      </c>
      <c r="G9379" t="s">
        <v>8</v>
      </c>
      <c r="H9379" t="s">
        <v>40</v>
      </c>
      <c r="I9379" s="2">
        <v>4</v>
      </c>
      <c r="J9379" t="s">
        <v>11</v>
      </c>
      <c r="K9379" s="21">
        <f>INDEX(LISTAS!$H:$Q,MATCH(BASE!H9379,LISTAS!$G:$G,0),MATCH(BASE!J9379,LISTAS!$H$3:$Q$3,0))*Tabela3[[#This Row],[QUANTIDADE]]</f>
        <v>56</v>
      </c>
      <c r="L9379" s="2" t="str">
        <f>TEXT(Tabela3[[#This Row],[DATA]],"MM")</f>
        <v>06</v>
      </c>
      <c r="M9379" s="2">
        <f>WEEKNUM(Tabela3[[#This Row],[DATA]])</f>
        <v>26</v>
      </c>
      <c r="N9379" s="18">
        <f>YEAR(Tabela3[[#This Row],[DATA]])</f>
        <v>2023</v>
      </c>
    </row>
    <row r="9380" spans="2:14">
      <c r="B9380" s="1">
        <v>45105</v>
      </c>
      <c r="C9380">
        <v>16302</v>
      </c>
      <c r="D9380">
        <f>COUNTIF(C$4:C9380,Tabela3[[#This Row],[COMANDA]])</f>
        <v>1</v>
      </c>
      <c r="E9380" t="s">
        <v>89</v>
      </c>
      <c r="F9380" t="s">
        <v>375</v>
      </c>
      <c r="G9380" t="s">
        <v>8</v>
      </c>
      <c r="H9380" t="s">
        <v>206</v>
      </c>
      <c r="I9380" s="2">
        <v>1</v>
      </c>
      <c r="J9380" t="s">
        <v>11</v>
      </c>
      <c r="K9380" s="21">
        <f>INDEX(LISTAS!$H:$Q,MATCH(BASE!H9380,LISTAS!$G:$G,0),MATCH(BASE!J9380,LISTAS!$H$3:$Q$3,0))*Tabela3[[#This Row],[QUANTIDADE]]</f>
        <v>18</v>
      </c>
      <c r="L9380" s="2" t="str">
        <f>TEXT(Tabela3[[#This Row],[DATA]],"MM")</f>
        <v>06</v>
      </c>
      <c r="M9380" s="2">
        <f>WEEKNUM(Tabela3[[#This Row],[DATA]])</f>
        <v>26</v>
      </c>
      <c r="N9380" s="18">
        <f>YEAR(Tabela3[[#This Row],[DATA]])</f>
        <v>2023</v>
      </c>
    </row>
    <row r="9381" spans="2:14">
      <c r="B9381" s="1">
        <v>45105</v>
      </c>
      <c r="C9381">
        <v>16303</v>
      </c>
      <c r="D9381">
        <f>COUNTIF(C$4:C9381,Tabela3[[#This Row],[COMANDA]])</f>
        <v>1</v>
      </c>
      <c r="E9381" t="s">
        <v>89</v>
      </c>
      <c r="F9381" t="s">
        <v>99</v>
      </c>
      <c r="G9381" t="s">
        <v>8</v>
      </c>
      <c r="H9381" t="s">
        <v>202</v>
      </c>
      <c r="I9381" s="2">
        <v>1</v>
      </c>
      <c r="J9381" t="s">
        <v>11</v>
      </c>
      <c r="K9381" s="21">
        <f>INDEX(LISTAS!$H:$Q,MATCH(BASE!H9381,LISTAS!$G:$G,0),MATCH(BASE!J9381,LISTAS!$H$3:$Q$3,0))*Tabela3[[#This Row],[QUANTIDADE]]</f>
        <v>20</v>
      </c>
      <c r="L9381" s="2" t="str">
        <f>TEXT(Tabela3[[#This Row],[DATA]],"MM")</f>
        <v>06</v>
      </c>
      <c r="M9381" s="2">
        <f>WEEKNUM(Tabela3[[#This Row],[DATA]])</f>
        <v>26</v>
      </c>
      <c r="N9381" s="18">
        <f>YEAR(Tabela3[[#This Row],[DATA]])</f>
        <v>2023</v>
      </c>
    </row>
    <row r="9382" spans="2:14">
      <c r="B9382" s="1">
        <v>45105</v>
      </c>
      <c r="C9382">
        <v>16304</v>
      </c>
      <c r="D9382">
        <f>COUNTIF(C$4:C9382,Tabela3[[#This Row],[COMANDA]])</f>
        <v>1</v>
      </c>
      <c r="E9382" t="s">
        <v>90</v>
      </c>
      <c r="F9382" t="s">
        <v>98</v>
      </c>
      <c r="G9382" t="s">
        <v>8</v>
      </c>
      <c r="H9382" t="s">
        <v>204</v>
      </c>
      <c r="I9382" s="2">
        <v>1</v>
      </c>
      <c r="J9382" t="s">
        <v>11</v>
      </c>
      <c r="K9382" s="21">
        <f>INDEX(LISTAS!$H:$Q,MATCH(BASE!H9382,LISTAS!$G:$G,0),MATCH(BASE!J9382,LISTAS!$H$3:$Q$3,0))*Tabela3[[#This Row],[QUANTIDADE]]</f>
        <v>18</v>
      </c>
      <c r="L9382" s="2" t="str">
        <f>TEXT(Tabela3[[#This Row],[DATA]],"MM")</f>
        <v>06</v>
      </c>
      <c r="M9382" s="2">
        <f>WEEKNUM(Tabela3[[#This Row],[DATA]])</f>
        <v>26</v>
      </c>
      <c r="N9382" s="18">
        <f>YEAR(Tabela3[[#This Row],[DATA]])</f>
        <v>2023</v>
      </c>
    </row>
    <row r="9383" spans="2:14">
      <c r="B9383" s="1">
        <v>45105</v>
      </c>
      <c r="C9383">
        <v>16304</v>
      </c>
      <c r="D9383">
        <f>COUNTIF(C$4:C9383,Tabela3[[#This Row],[COMANDA]])</f>
        <v>2</v>
      </c>
      <c r="E9383" t="s">
        <v>90</v>
      </c>
      <c r="F9383" t="s">
        <v>98</v>
      </c>
      <c r="G9383" t="s">
        <v>9</v>
      </c>
      <c r="H9383" t="s">
        <v>138</v>
      </c>
      <c r="I9383" s="2">
        <v>1</v>
      </c>
      <c r="J9383" t="s">
        <v>11</v>
      </c>
      <c r="K9383" s="21">
        <f>INDEX(LISTAS!$H:$Q,MATCH(BASE!H9383,LISTAS!$G:$G,0),MATCH(BASE!J9383,LISTAS!$H$3:$Q$3,0))*Tabela3[[#This Row],[QUANTIDADE]]</f>
        <v>4</v>
      </c>
      <c r="L9383" s="2" t="str">
        <f>TEXT(Tabela3[[#This Row],[DATA]],"MM")</f>
        <v>06</v>
      </c>
      <c r="M9383" s="2">
        <f>WEEKNUM(Tabela3[[#This Row],[DATA]])</f>
        <v>26</v>
      </c>
      <c r="N9383" s="18">
        <f>YEAR(Tabela3[[#This Row],[DATA]])</f>
        <v>2023</v>
      </c>
    </row>
    <row r="9384" spans="2:14">
      <c r="B9384" s="1">
        <v>45105</v>
      </c>
      <c r="C9384">
        <v>16305</v>
      </c>
      <c r="D9384">
        <f>COUNTIF(C$4:C9384,Tabela3[[#This Row],[COMANDA]])</f>
        <v>1</v>
      </c>
      <c r="E9384" t="s">
        <v>90</v>
      </c>
      <c r="F9384" t="s">
        <v>98</v>
      </c>
      <c r="G9384" t="s">
        <v>8</v>
      </c>
      <c r="H9384" t="s">
        <v>203</v>
      </c>
      <c r="I9384" s="2">
        <v>1</v>
      </c>
      <c r="J9384" t="s">
        <v>11</v>
      </c>
      <c r="K9384" s="21">
        <f>INDEX(LISTAS!$H:$Q,MATCH(BASE!H9384,LISTAS!$G:$G,0),MATCH(BASE!J9384,LISTAS!$H$3:$Q$3,0))*Tabela3[[#This Row],[QUANTIDADE]]</f>
        <v>20</v>
      </c>
      <c r="L9384" s="2" t="str">
        <f>TEXT(Tabela3[[#This Row],[DATA]],"MM")</f>
        <v>06</v>
      </c>
      <c r="M9384" s="2">
        <f>WEEKNUM(Tabela3[[#This Row],[DATA]])</f>
        <v>26</v>
      </c>
      <c r="N9384" s="18">
        <f>YEAR(Tabela3[[#This Row],[DATA]])</f>
        <v>2023</v>
      </c>
    </row>
    <row r="9385" spans="2:14">
      <c r="B9385" s="1">
        <v>45105</v>
      </c>
      <c r="C9385">
        <v>16305</v>
      </c>
      <c r="D9385">
        <f>COUNTIF(C$4:C9385,Tabela3[[#This Row],[COMANDA]])</f>
        <v>2</v>
      </c>
      <c r="E9385" t="s">
        <v>90</v>
      </c>
      <c r="F9385" t="s">
        <v>98</v>
      </c>
      <c r="G9385" t="s">
        <v>9</v>
      </c>
      <c r="H9385" t="s">
        <v>132</v>
      </c>
      <c r="I9385" s="2">
        <v>1</v>
      </c>
      <c r="J9385" t="s">
        <v>11</v>
      </c>
      <c r="K9385" s="21">
        <f>INDEX(LISTAS!$H:$Q,MATCH(BASE!H9385,LISTAS!$G:$G,0),MATCH(BASE!J9385,LISTAS!$H$3:$Q$3,0))*Tabela3[[#This Row],[QUANTIDADE]]</f>
        <v>3</v>
      </c>
      <c r="L9385" s="2" t="str">
        <f>TEXT(Tabela3[[#This Row],[DATA]],"MM")</f>
        <v>06</v>
      </c>
      <c r="M9385" s="2">
        <f>WEEKNUM(Tabela3[[#This Row],[DATA]])</f>
        <v>26</v>
      </c>
      <c r="N9385" s="18">
        <f>YEAR(Tabela3[[#This Row],[DATA]])</f>
        <v>2023</v>
      </c>
    </row>
    <row r="9386" spans="2:14">
      <c r="B9386" s="1">
        <v>45105</v>
      </c>
      <c r="C9386">
        <v>16306</v>
      </c>
      <c r="D9386">
        <f>COUNTIF(C$4:C9386,Tabela3[[#This Row],[COMANDA]])</f>
        <v>1</v>
      </c>
      <c r="E9386" t="s">
        <v>90</v>
      </c>
      <c r="F9386" t="s">
        <v>100</v>
      </c>
      <c r="G9386" t="s">
        <v>8</v>
      </c>
      <c r="H9386" t="s">
        <v>202</v>
      </c>
      <c r="I9386" s="2">
        <v>1</v>
      </c>
      <c r="J9386" t="s">
        <v>11</v>
      </c>
      <c r="K9386" s="21">
        <f>INDEX(LISTAS!$H:$Q,MATCH(BASE!H9386,LISTAS!$G:$G,0),MATCH(BASE!J9386,LISTAS!$H$3:$Q$3,0))*Tabela3[[#This Row],[QUANTIDADE]]</f>
        <v>20</v>
      </c>
      <c r="L9386" s="2" t="str">
        <f>TEXT(Tabela3[[#This Row],[DATA]],"MM")</f>
        <v>06</v>
      </c>
      <c r="M9386" s="2">
        <f>WEEKNUM(Tabela3[[#This Row],[DATA]])</f>
        <v>26</v>
      </c>
      <c r="N9386" s="18">
        <f>YEAR(Tabela3[[#This Row],[DATA]])</f>
        <v>2023</v>
      </c>
    </row>
    <row r="9387" spans="2:14">
      <c r="B9387" s="1">
        <v>45105</v>
      </c>
      <c r="C9387">
        <v>16307</v>
      </c>
      <c r="D9387">
        <f>COUNTIF(C$4:C9387,Tabela3[[#This Row],[COMANDA]])</f>
        <v>1</v>
      </c>
      <c r="E9387" t="s">
        <v>90</v>
      </c>
      <c r="F9387" t="s">
        <v>375</v>
      </c>
      <c r="G9387" t="s">
        <v>8</v>
      </c>
      <c r="H9387" t="s">
        <v>202</v>
      </c>
      <c r="I9387" s="2">
        <v>1</v>
      </c>
      <c r="J9387" t="s">
        <v>11</v>
      </c>
      <c r="K9387" s="21">
        <f>INDEX(LISTAS!$H:$Q,MATCH(BASE!H9387,LISTAS!$G:$G,0),MATCH(BASE!J9387,LISTAS!$H$3:$Q$3,0))*Tabela3[[#This Row],[QUANTIDADE]]</f>
        <v>20</v>
      </c>
      <c r="L9387" s="2" t="str">
        <f>TEXT(Tabela3[[#This Row],[DATA]],"MM")</f>
        <v>06</v>
      </c>
      <c r="M9387" s="2">
        <f>WEEKNUM(Tabela3[[#This Row],[DATA]])</f>
        <v>26</v>
      </c>
      <c r="N9387" s="18">
        <f>YEAR(Tabela3[[#This Row],[DATA]])</f>
        <v>2023</v>
      </c>
    </row>
    <row r="9388" spans="2:14">
      <c r="B9388" s="1">
        <v>45105</v>
      </c>
      <c r="C9388">
        <v>16308</v>
      </c>
      <c r="D9388">
        <f>COUNTIF(C$4:C9388,Tabela3[[#This Row],[COMANDA]])</f>
        <v>1</v>
      </c>
      <c r="E9388" t="s">
        <v>90</v>
      </c>
      <c r="F9388" t="s">
        <v>98</v>
      </c>
      <c r="G9388" t="s">
        <v>8</v>
      </c>
      <c r="H9388" t="s">
        <v>211</v>
      </c>
      <c r="I9388" s="2">
        <v>1</v>
      </c>
      <c r="J9388" t="s">
        <v>11</v>
      </c>
      <c r="K9388" s="21">
        <f>INDEX(LISTAS!$H:$Q,MATCH(BASE!H9388,LISTAS!$G:$G,0),MATCH(BASE!J9388,LISTAS!$H$3:$Q$3,0))*Tabela3[[#This Row],[QUANTIDADE]]</f>
        <v>20</v>
      </c>
      <c r="L9388" s="2" t="str">
        <f>TEXT(Tabela3[[#This Row],[DATA]],"MM")</f>
        <v>06</v>
      </c>
      <c r="M9388" s="2">
        <f>WEEKNUM(Tabela3[[#This Row],[DATA]])</f>
        <v>26</v>
      </c>
      <c r="N9388" s="18">
        <f>YEAR(Tabela3[[#This Row],[DATA]])</f>
        <v>2023</v>
      </c>
    </row>
    <row r="9389" spans="2:14">
      <c r="B9389" s="1">
        <v>45105</v>
      </c>
      <c r="C9389">
        <v>16308</v>
      </c>
      <c r="D9389">
        <f>COUNTIF(C$4:C9389,Tabela3[[#This Row],[COMANDA]])</f>
        <v>2</v>
      </c>
      <c r="E9389" t="s">
        <v>90</v>
      </c>
      <c r="F9389" t="s">
        <v>98</v>
      </c>
      <c r="G9389" t="s">
        <v>9</v>
      </c>
      <c r="H9389" t="s">
        <v>132</v>
      </c>
      <c r="I9389" s="2">
        <v>1</v>
      </c>
      <c r="J9389" t="s">
        <v>11</v>
      </c>
      <c r="K9389" s="21">
        <f>INDEX(LISTAS!$H:$Q,MATCH(BASE!H9389,LISTAS!$G:$G,0),MATCH(BASE!J9389,LISTAS!$H$3:$Q$3,0))*Tabela3[[#This Row],[QUANTIDADE]]</f>
        <v>3</v>
      </c>
      <c r="L9389" s="2" t="str">
        <f>TEXT(Tabela3[[#This Row],[DATA]],"MM")</f>
        <v>06</v>
      </c>
      <c r="M9389" s="2">
        <f>WEEKNUM(Tabela3[[#This Row],[DATA]])</f>
        <v>26</v>
      </c>
      <c r="N9389" s="18">
        <f>YEAR(Tabela3[[#This Row],[DATA]])</f>
        <v>2023</v>
      </c>
    </row>
    <row r="9390" spans="2:14">
      <c r="B9390" s="1">
        <v>45105</v>
      </c>
      <c r="C9390">
        <v>16309</v>
      </c>
      <c r="D9390">
        <f>COUNTIF(C$4:C9390,Tabela3[[#This Row],[COMANDA]])</f>
        <v>1</v>
      </c>
      <c r="E9390" t="s">
        <v>90</v>
      </c>
      <c r="F9390" t="s">
        <v>99</v>
      </c>
      <c r="G9390" t="s">
        <v>8</v>
      </c>
      <c r="H9390" t="s">
        <v>206</v>
      </c>
      <c r="I9390" s="2">
        <v>2</v>
      </c>
      <c r="J9390" t="s">
        <v>11</v>
      </c>
      <c r="K9390" s="21">
        <f>INDEX(LISTAS!$H:$Q,MATCH(BASE!H9390,LISTAS!$G:$G,0),MATCH(BASE!J9390,LISTAS!$H$3:$Q$3,0))*Tabela3[[#This Row],[QUANTIDADE]]</f>
        <v>36</v>
      </c>
      <c r="L9390" s="2" t="str">
        <f>TEXT(Tabela3[[#This Row],[DATA]],"MM")</f>
        <v>06</v>
      </c>
      <c r="M9390" s="2">
        <f>WEEKNUM(Tabela3[[#This Row],[DATA]])</f>
        <v>26</v>
      </c>
      <c r="N9390" s="18">
        <f>YEAR(Tabela3[[#This Row],[DATA]])</f>
        <v>2023</v>
      </c>
    </row>
    <row r="9391" spans="2:14">
      <c r="B9391" s="1">
        <v>45105</v>
      </c>
      <c r="C9391">
        <v>16309</v>
      </c>
      <c r="D9391">
        <f>COUNTIF(C$4:C9391,Tabela3[[#This Row],[COMANDA]])</f>
        <v>2</v>
      </c>
      <c r="E9391" t="s">
        <v>90</v>
      </c>
      <c r="F9391" t="s">
        <v>99</v>
      </c>
      <c r="G9391" t="s">
        <v>61</v>
      </c>
      <c r="H9391" t="s">
        <v>163</v>
      </c>
      <c r="I9391" s="2">
        <v>1</v>
      </c>
      <c r="J9391" t="s">
        <v>11</v>
      </c>
      <c r="K9391" s="21">
        <f>INDEX(LISTAS!$H:$Q,MATCH(BASE!H9391,LISTAS!$G:$G,0),MATCH(BASE!J9391,LISTAS!$H$3:$Q$3,0))*Tabela3[[#This Row],[QUANTIDADE]]</f>
        <v>4</v>
      </c>
      <c r="L9391" s="2" t="str">
        <f>TEXT(Tabela3[[#This Row],[DATA]],"MM")</f>
        <v>06</v>
      </c>
      <c r="M9391" s="2">
        <f>WEEKNUM(Tabela3[[#This Row],[DATA]])</f>
        <v>26</v>
      </c>
      <c r="N9391" s="18">
        <f>YEAR(Tabela3[[#This Row],[DATA]])</f>
        <v>2023</v>
      </c>
    </row>
    <row r="9392" spans="2:14">
      <c r="B9392" s="1">
        <v>45105</v>
      </c>
      <c r="C9392">
        <v>16309</v>
      </c>
      <c r="D9392">
        <f>COUNTIF(C$4:C9392,Tabela3[[#This Row],[COMANDA]])</f>
        <v>3</v>
      </c>
      <c r="E9392" t="s">
        <v>90</v>
      </c>
      <c r="F9392" t="s">
        <v>99</v>
      </c>
      <c r="G9392" t="s">
        <v>9</v>
      </c>
      <c r="H9392" t="s">
        <v>136</v>
      </c>
      <c r="I9392" s="2">
        <v>1</v>
      </c>
      <c r="J9392" t="s">
        <v>11</v>
      </c>
      <c r="K9392" s="21">
        <f>INDEX(LISTAS!$H:$Q,MATCH(BASE!H9392,LISTAS!$G:$G,0),MATCH(BASE!J9392,LISTAS!$H$3:$Q$3,0))*Tabela3[[#This Row],[QUANTIDADE]]</f>
        <v>4</v>
      </c>
      <c r="L9392" s="2" t="str">
        <f>TEXT(Tabela3[[#This Row],[DATA]],"MM")</f>
        <v>06</v>
      </c>
      <c r="M9392" s="2">
        <f>WEEKNUM(Tabela3[[#This Row],[DATA]])</f>
        <v>26</v>
      </c>
      <c r="N9392" s="18">
        <f>YEAR(Tabela3[[#This Row],[DATA]])</f>
        <v>2023</v>
      </c>
    </row>
    <row r="9393" spans="2:14">
      <c r="B9393" s="1">
        <v>45105</v>
      </c>
      <c r="C9393">
        <v>16310</v>
      </c>
      <c r="D9393">
        <f>COUNTIF(C$4:C9393,Tabela3[[#This Row],[COMANDA]])</f>
        <v>1</v>
      </c>
      <c r="E9393" t="s">
        <v>90</v>
      </c>
      <c r="F9393" t="s">
        <v>375</v>
      </c>
      <c r="G9393" t="s">
        <v>8</v>
      </c>
      <c r="H9393" t="s">
        <v>204</v>
      </c>
      <c r="I9393" s="2">
        <v>1</v>
      </c>
      <c r="J9393" t="s">
        <v>11</v>
      </c>
      <c r="K9393" s="21">
        <f>INDEX(LISTAS!$H:$Q,MATCH(BASE!H9393,LISTAS!$G:$G,0),MATCH(BASE!J9393,LISTAS!$H$3:$Q$3,0))*Tabela3[[#This Row],[QUANTIDADE]]</f>
        <v>18</v>
      </c>
      <c r="L9393" s="2" t="str">
        <f>TEXT(Tabela3[[#This Row],[DATA]],"MM")</f>
        <v>06</v>
      </c>
      <c r="M9393" s="2">
        <f>WEEKNUM(Tabela3[[#This Row],[DATA]])</f>
        <v>26</v>
      </c>
      <c r="N9393" s="18">
        <f>YEAR(Tabela3[[#This Row],[DATA]])</f>
        <v>2023</v>
      </c>
    </row>
    <row r="9394" spans="2:14">
      <c r="B9394" s="1">
        <v>45105</v>
      </c>
      <c r="C9394">
        <v>16311</v>
      </c>
      <c r="D9394">
        <f>COUNTIF(C$4:C9394,Tabela3[[#This Row],[COMANDA]])</f>
        <v>1</v>
      </c>
      <c r="E9394" t="s">
        <v>90</v>
      </c>
      <c r="F9394" t="s">
        <v>99</v>
      </c>
      <c r="G9394" t="s">
        <v>8</v>
      </c>
      <c r="H9394" t="s">
        <v>47</v>
      </c>
      <c r="I9394" s="2">
        <v>1</v>
      </c>
      <c r="J9394" t="s">
        <v>11</v>
      </c>
      <c r="K9394" s="21">
        <f>INDEX(LISTAS!$H:$Q,MATCH(BASE!H9394,LISTAS!$G:$G,0),MATCH(BASE!J9394,LISTAS!$H$3:$Q$3,0))*Tabela3[[#This Row],[QUANTIDADE]]</f>
        <v>16</v>
      </c>
      <c r="L9394" s="2" t="str">
        <f>TEXT(Tabela3[[#This Row],[DATA]],"MM")</f>
        <v>06</v>
      </c>
      <c r="M9394" s="2">
        <f>WEEKNUM(Tabela3[[#This Row],[DATA]])</f>
        <v>26</v>
      </c>
      <c r="N9394" s="18">
        <f>YEAR(Tabela3[[#This Row],[DATA]])</f>
        <v>2023</v>
      </c>
    </row>
    <row r="9395" spans="2:14">
      <c r="B9395" s="1">
        <v>45105</v>
      </c>
      <c r="C9395">
        <v>16311</v>
      </c>
      <c r="D9395">
        <f>COUNTIF(C$4:C9395,Tabela3[[#This Row],[COMANDA]])</f>
        <v>2</v>
      </c>
      <c r="E9395" t="s">
        <v>90</v>
      </c>
      <c r="F9395" t="s">
        <v>99</v>
      </c>
      <c r="G9395" t="s">
        <v>9</v>
      </c>
      <c r="H9395" t="s">
        <v>132</v>
      </c>
      <c r="I9395" s="2">
        <v>1</v>
      </c>
      <c r="J9395" t="s">
        <v>11</v>
      </c>
      <c r="K9395" s="21">
        <f>INDEX(LISTAS!$H:$Q,MATCH(BASE!H9395,LISTAS!$G:$G,0),MATCH(BASE!J9395,LISTAS!$H$3:$Q$3,0))*Tabela3[[#This Row],[QUANTIDADE]]</f>
        <v>3</v>
      </c>
      <c r="L9395" s="2" t="str">
        <f>TEXT(Tabela3[[#This Row],[DATA]],"MM")</f>
        <v>06</v>
      </c>
      <c r="M9395" s="2">
        <f>WEEKNUM(Tabela3[[#This Row],[DATA]])</f>
        <v>26</v>
      </c>
      <c r="N9395" s="18">
        <f>YEAR(Tabela3[[#This Row],[DATA]])</f>
        <v>2023</v>
      </c>
    </row>
    <row r="9396" spans="2:14">
      <c r="B9396" s="1">
        <v>45105</v>
      </c>
      <c r="C9396">
        <v>16311</v>
      </c>
      <c r="D9396">
        <f>COUNTIF(C$4:C9396,Tabela3[[#This Row],[COMANDA]])</f>
        <v>3</v>
      </c>
      <c r="E9396" t="s">
        <v>90</v>
      </c>
      <c r="F9396" t="s">
        <v>99</v>
      </c>
      <c r="G9396" t="s">
        <v>10</v>
      </c>
      <c r="H9396" t="s">
        <v>119</v>
      </c>
      <c r="I9396" s="2">
        <v>1</v>
      </c>
      <c r="J9396" t="s">
        <v>11</v>
      </c>
      <c r="K9396" s="21">
        <f>INDEX(LISTAS!$H:$Q,MATCH(BASE!H9396,LISTAS!$G:$G,0),MATCH(BASE!J9396,LISTAS!$H$3:$Q$3,0))*Tabela3[[#This Row],[QUANTIDADE]]</f>
        <v>6</v>
      </c>
      <c r="L9396" s="2" t="str">
        <f>TEXT(Tabela3[[#This Row],[DATA]],"MM")</f>
        <v>06</v>
      </c>
      <c r="M9396" s="2">
        <f>WEEKNUM(Tabela3[[#This Row],[DATA]])</f>
        <v>26</v>
      </c>
      <c r="N9396" s="18">
        <f>YEAR(Tabela3[[#This Row],[DATA]])</f>
        <v>2023</v>
      </c>
    </row>
    <row r="9397" spans="2:14">
      <c r="B9397" s="1">
        <v>45105</v>
      </c>
      <c r="C9397">
        <v>16312</v>
      </c>
      <c r="D9397">
        <f>COUNTIF(C$4:C9397,Tabela3[[#This Row],[COMANDA]])</f>
        <v>1</v>
      </c>
      <c r="E9397" t="s">
        <v>90</v>
      </c>
      <c r="F9397" t="s">
        <v>100</v>
      </c>
      <c r="G9397" t="s">
        <v>8</v>
      </c>
      <c r="H9397" t="s">
        <v>47</v>
      </c>
      <c r="I9397" s="2">
        <v>1</v>
      </c>
      <c r="J9397" t="s">
        <v>11</v>
      </c>
      <c r="K9397" s="21">
        <f>INDEX(LISTAS!$H:$Q,MATCH(BASE!H9397,LISTAS!$G:$G,0),MATCH(BASE!J9397,LISTAS!$H$3:$Q$3,0))*Tabela3[[#This Row],[QUANTIDADE]]</f>
        <v>16</v>
      </c>
      <c r="L9397" s="2" t="str">
        <f>TEXT(Tabela3[[#This Row],[DATA]],"MM")</f>
        <v>06</v>
      </c>
      <c r="M9397" s="2">
        <f>WEEKNUM(Tabela3[[#This Row],[DATA]])</f>
        <v>26</v>
      </c>
      <c r="N9397" s="18">
        <f>YEAR(Tabela3[[#This Row],[DATA]])</f>
        <v>2023</v>
      </c>
    </row>
    <row r="9398" spans="2:14">
      <c r="B9398" s="1">
        <v>45105</v>
      </c>
      <c r="C9398">
        <v>16312</v>
      </c>
      <c r="D9398">
        <f>COUNTIF(C$4:C9398,Tabela3[[#This Row],[COMANDA]])</f>
        <v>2</v>
      </c>
      <c r="E9398" t="s">
        <v>90</v>
      </c>
      <c r="F9398" t="s">
        <v>100</v>
      </c>
      <c r="G9398" t="s">
        <v>9</v>
      </c>
      <c r="H9398" t="s">
        <v>138</v>
      </c>
      <c r="I9398" s="2">
        <v>1</v>
      </c>
      <c r="J9398" t="s">
        <v>11</v>
      </c>
      <c r="K9398" s="21">
        <f>INDEX(LISTAS!$H:$Q,MATCH(BASE!H9398,LISTAS!$G:$G,0),MATCH(BASE!J9398,LISTAS!$H$3:$Q$3,0))*Tabela3[[#This Row],[QUANTIDADE]]</f>
        <v>4</v>
      </c>
      <c r="L9398" s="2" t="str">
        <f>TEXT(Tabela3[[#This Row],[DATA]],"MM")</f>
        <v>06</v>
      </c>
      <c r="M9398" s="2">
        <f>WEEKNUM(Tabela3[[#This Row],[DATA]])</f>
        <v>26</v>
      </c>
      <c r="N9398" s="18">
        <f>YEAR(Tabela3[[#This Row],[DATA]])</f>
        <v>2023</v>
      </c>
    </row>
    <row r="9399" spans="2:14">
      <c r="B9399" s="1">
        <v>45105</v>
      </c>
      <c r="C9399">
        <v>16313</v>
      </c>
      <c r="D9399">
        <f>COUNTIF(C$4:C9399,Tabela3[[#This Row],[COMANDA]])</f>
        <v>1</v>
      </c>
      <c r="E9399" t="s">
        <v>90</v>
      </c>
      <c r="F9399" t="s">
        <v>99</v>
      </c>
      <c r="G9399" t="s">
        <v>8</v>
      </c>
      <c r="H9399" t="s">
        <v>206</v>
      </c>
      <c r="I9399" s="2">
        <v>1</v>
      </c>
      <c r="J9399" t="s">
        <v>11</v>
      </c>
      <c r="K9399" s="21">
        <f>INDEX(LISTAS!$H:$Q,MATCH(BASE!H9399,LISTAS!$G:$G,0),MATCH(BASE!J9399,LISTAS!$H$3:$Q$3,0))*Tabela3[[#This Row],[QUANTIDADE]]</f>
        <v>18</v>
      </c>
      <c r="L9399" s="2" t="str">
        <f>TEXT(Tabela3[[#This Row],[DATA]],"MM")</f>
        <v>06</v>
      </c>
      <c r="M9399" s="2">
        <f>WEEKNUM(Tabela3[[#This Row],[DATA]])</f>
        <v>26</v>
      </c>
      <c r="N9399" s="18">
        <f>YEAR(Tabela3[[#This Row],[DATA]])</f>
        <v>2023</v>
      </c>
    </row>
    <row r="9400" spans="2:14">
      <c r="B9400" s="1">
        <v>45105</v>
      </c>
      <c r="C9400">
        <v>16315</v>
      </c>
      <c r="D9400">
        <f>COUNTIF(C$4:C9400,Tabela3[[#This Row],[COMANDA]])</f>
        <v>1</v>
      </c>
      <c r="E9400" t="s">
        <v>90</v>
      </c>
      <c r="F9400" t="s">
        <v>375</v>
      </c>
      <c r="G9400" t="s">
        <v>8</v>
      </c>
      <c r="H9400" t="s">
        <v>47</v>
      </c>
      <c r="I9400" s="2">
        <v>1</v>
      </c>
      <c r="J9400" t="s">
        <v>11</v>
      </c>
      <c r="K9400" s="21">
        <f>INDEX(LISTAS!$H:$Q,MATCH(BASE!H9400,LISTAS!$G:$G,0),MATCH(BASE!J9400,LISTAS!$H$3:$Q$3,0))*Tabela3[[#This Row],[QUANTIDADE]]</f>
        <v>16</v>
      </c>
      <c r="L9400" s="2" t="str">
        <f>TEXT(Tabela3[[#This Row],[DATA]],"MM")</f>
        <v>06</v>
      </c>
      <c r="M9400" s="2">
        <f>WEEKNUM(Tabela3[[#This Row],[DATA]])</f>
        <v>26</v>
      </c>
      <c r="N9400" s="18">
        <f>YEAR(Tabela3[[#This Row],[DATA]])</f>
        <v>2023</v>
      </c>
    </row>
    <row r="9401" spans="2:14">
      <c r="B9401" s="1">
        <v>45105</v>
      </c>
      <c r="C9401">
        <v>16316</v>
      </c>
      <c r="D9401">
        <f>COUNTIF(C$4:C9401,Tabela3[[#This Row],[COMANDA]])</f>
        <v>1</v>
      </c>
      <c r="E9401" t="s">
        <v>89</v>
      </c>
      <c r="F9401" t="s">
        <v>100</v>
      </c>
      <c r="G9401" t="s">
        <v>8</v>
      </c>
      <c r="H9401" t="s">
        <v>202</v>
      </c>
      <c r="I9401" s="2">
        <v>1</v>
      </c>
      <c r="J9401" t="s">
        <v>11</v>
      </c>
      <c r="K9401" s="21">
        <f>INDEX(LISTAS!$H:$Q,MATCH(BASE!H9401,LISTAS!$G:$G,0),MATCH(BASE!J9401,LISTAS!$H$3:$Q$3,0))*Tabela3[[#This Row],[QUANTIDADE]]</f>
        <v>20</v>
      </c>
      <c r="L9401" s="2" t="str">
        <f>TEXT(Tabela3[[#This Row],[DATA]],"MM")</f>
        <v>06</v>
      </c>
      <c r="M9401" s="2">
        <f>WEEKNUM(Tabela3[[#This Row],[DATA]])</f>
        <v>26</v>
      </c>
      <c r="N9401" s="18">
        <f>YEAR(Tabela3[[#This Row],[DATA]])</f>
        <v>2023</v>
      </c>
    </row>
    <row r="9402" spans="2:14">
      <c r="B9402" s="1">
        <v>45105</v>
      </c>
      <c r="C9402">
        <v>16317</v>
      </c>
      <c r="D9402">
        <f>COUNTIF(C$4:C9402,Tabela3[[#This Row],[COMANDA]])</f>
        <v>1</v>
      </c>
      <c r="E9402" t="s">
        <v>90</v>
      </c>
      <c r="F9402" t="s">
        <v>98</v>
      </c>
      <c r="G9402" t="s">
        <v>8</v>
      </c>
      <c r="H9402" t="s">
        <v>211</v>
      </c>
      <c r="I9402" s="2">
        <v>1</v>
      </c>
      <c r="J9402" t="s">
        <v>11</v>
      </c>
      <c r="K9402" s="21">
        <f>INDEX(LISTAS!$H:$Q,MATCH(BASE!H9402,LISTAS!$G:$G,0),MATCH(BASE!J9402,LISTAS!$H$3:$Q$3,0))*Tabela3[[#This Row],[QUANTIDADE]]</f>
        <v>20</v>
      </c>
      <c r="L9402" s="2" t="str">
        <f>TEXT(Tabela3[[#This Row],[DATA]],"MM")</f>
        <v>06</v>
      </c>
      <c r="M9402" s="2">
        <f>WEEKNUM(Tabela3[[#This Row],[DATA]])</f>
        <v>26</v>
      </c>
      <c r="N9402" s="18">
        <f>YEAR(Tabela3[[#This Row],[DATA]])</f>
        <v>2023</v>
      </c>
    </row>
    <row r="9403" spans="2:14">
      <c r="B9403" s="1">
        <v>45105</v>
      </c>
      <c r="C9403">
        <v>16317</v>
      </c>
      <c r="D9403">
        <f>COUNTIF(C$4:C9403,Tabela3[[#This Row],[COMANDA]])</f>
        <v>2</v>
      </c>
      <c r="E9403" t="s">
        <v>90</v>
      </c>
      <c r="F9403" t="s">
        <v>98</v>
      </c>
      <c r="G9403" t="s">
        <v>61</v>
      </c>
      <c r="H9403" t="s">
        <v>163</v>
      </c>
      <c r="I9403" s="2">
        <v>1</v>
      </c>
      <c r="J9403" t="s">
        <v>11</v>
      </c>
      <c r="K9403" s="21">
        <f>INDEX(LISTAS!$H:$Q,MATCH(BASE!H9403,LISTAS!$G:$G,0),MATCH(BASE!J9403,LISTAS!$H$3:$Q$3,0))*Tabela3[[#This Row],[QUANTIDADE]]</f>
        <v>4</v>
      </c>
      <c r="L9403" s="2" t="str">
        <f>TEXT(Tabela3[[#This Row],[DATA]],"MM")</f>
        <v>06</v>
      </c>
      <c r="M9403" s="2">
        <f>WEEKNUM(Tabela3[[#This Row],[DATA]])</f>
        <v>26</v>
      </c>
      <c r="N9403" s="18">
        <f>YEAR(Tabela3[[#This Row],[DATA]])</f>
        <v>2023</v>
      </c>
    </row>
    <row r="9404" spans="2:14">
      <c r="B9404" s="1">
        <v>45105</v>
      </c>
      <c r="C9404">
        <v>16318</v>
      </c>
      <c r="D9404">
        <f>COUNTIF(C$4:C9404,Tabela3[[#This Row],[COMANDA]])</f>
        <v>1</v>
      </c>
      <c r="E9404" t="s">
        <v>90</v>
      </c>
      <c r="F9404" t="s">
        <v>98</v>
      </c>
      <c r="G9404" t="s">
        <v>8</v>
      </c>
      <c r="H9404" t="s">
        <v>203</v>
      </c>
      <c r="I9404" s="2">
        <v>1</v>
      </c>
      <c r="J9404" t="s">
        <v>11</v>
      </c>
      <c r="K9404" s="21">
        <f>INDEX(LISTAS!$H:$Q,MATCH(BASE!H9404,LISTAS!$G:$G,0),MATCH(BASE!J9404,LISTAS!$H$3:$Q$3,0))*Tabela3[[#This Row],[QUANTIDADE]]</f>
        <v>20</v>
      </c>
      <c r="L9404" s="2" t="str">
        <f>TEXT(Tabela3[[#This Row],[DATA]],"MM")</f>
        <v>06</v>
      </c>
      <c r="M9404" s="2">
        <f>WEEKNUM(Tabela3[[#This Row],[DATA]])</f>
        <v>26</v>
      </c>
      <c r="N9404" s="18">
        <f>YEAR(Tabela3[[#This Row],[DATA]])</f>
        <v>2023</v>
      </c>
    </row>
    <row r="9405" spans="2:14">
      <c r="B9405" s="1">
        <v>45105</v>
      </c>
      <c r="C9405">
        <v>16318</v>
      </c>
      <c r="D9405">
        <f>COUNTIF(C$4:C9405,Tabela3[[#This Row],[COMANDA]])</f>
        <v>2</v>
      </c>
      <c r="E9405" t="s">
        <v>90</v>
      </c>
      <c r="F9405" t="s">
        <v>98</v>
      </c>
      <c r="G9405" t="s">
        <v>9</v>
      </c>
      <c r="H9405" t="s">
        <v>142</v>
      </c>
      <c r="I9405" s="2">
        <v>1</v>
      </c>
      <c r="J9405" t="s">
        <v>11</v>
      </c>
      <c r="K9405" s="21">
        <f>INDEX(LISTAS!$H:$Q,MATCH(BASE!H9405,LISTAS!$G:$G,0),MATCH(BASE!J9405,LISTAS!$H$3:$Q$3,0))*Tabela3[[#This Row],[QUANTIDADE]]</f>
        <v>6</v>
      </c>
      <c r="L9405" s="2" t="str">
        <f>TEXT(Tabela3[[#This Row],[DATA]],"MM")</f>
        <v>06</v>
      </c>
      <c r="M9405" s="2">
        <f>WEEKNUM(Tabela3[[#This Row],[DATA]])</f>
        <v>26</v>
      </c>
      <c r="N9405" s="18">
        <f>YEAR(Tabela3[[#This Row],[DATA]])</f>
        <v>2023</v>
      </c>
    </row>
    <row r="9406" spans="2:14">
      <c r="B9406" s="1">
        <v>45105</v>
      </c>
      <c r="C9406">
        <v>16319</v>
      </c>
      <c r="D9406">
        <f>COUNTIF(C$4:C9406,Tabela3[[#This Row],[COMANDA]])</f>
        <v>1</v>
      </c>
      <c r="E9406" t="s">
        <v>90</v>
      </c>
      <c r="F9406" t="s">
        <v>98</v>
      </c>
      <c r="G9406" t="s">
        <v>8</v>
      </c>
      <c r="H9406" t="s">
        <v>211</v>
      </c>
      <c r="I9406" s="2">
        <v>1</v>
      </c>
      <c r="J9406" t="s">
        <v>11</v>
      </c>
      <c r="K9406" s="21">
        <f>INDEX(LISTAS!$H:$Q,MATCH(BASE!H9406,LISTAS!$G:$G,0),MATCH(BASE!J9406,LISTAS!$H$3:$Q$3,0))*Tabela3[[#This Row],[QUANTIDADE]]</f>
        <v>20</v>
      </c>
      <c r="L9406" s="2" t="str">
        <f>TEXT(Tabela3[[#This Row],[DATA]],"MM")</f>
        <v>06</v>
      </c>
      <c r="M9406" s="2">
        <f>WEEKNUM(Tabela3[[#This Row],[DATA]])</f>
        <v>26</v>
      </c>
      <c r="N9406" s="18">
        <f>YEAR(Tabela3[[#This Row],[DATA]])</f>
        <v>2023</v>
      </c>
    </row>
    <row r="9407" spans="2:14">
      <c r="B9407" s="1">
        <v>45105</v>
      </c>
      <c r="C9407">
        <v>16319</v>
      </c>
      <c r="D9407">
        <f>COUNTIF(C$4:C9407,Tabela3[[#This Row],[COMANDA]])</f>
        <v>2</v>
      </c>
      <c r="E9407" t="s">
        <v>90</v>
      </c>
      <c r="F9407" t="s">
        <v>98</v>
      </c>
      <c r="G9407" t="s">
        <v>61</v>
      </c>
      <c r="H9407" t="s">
        <v>469</v>
      </c>
      <c r="I9407" s="2">
        <v>1</v>
      </c>
      <c r="J9407" t="s">
        <v>11</v>
      </c>
      <c r="K9407" s="21">
        <f>INDEX(LISTAS!$H:$Q,MATCH(BASE!H9407,LISTAS!$G:$G,0),MATCH(BASE!J9407,LISTAS!$H$3:$Q$3,0))*Tabela3[[#This Row],[QUANTIDADE]]</f>
        <v>6</v>
      </c>
      <c r="L9407" s="2" t="str">
        <f>TEXT(Tabela3[[#This Row],[DATA]],"MM")</f>
        <v>06</v>
      </c>
      <c r="M9407" s="2">
        <f>WEEKNUM(Tabela3[[#This Row],[DATA]])</f>
        <v>26</v>
      </c>
      <c r="N9407" s="18">
        <f>YEAR(Tabela3[[#This Row],[DATA]])</f>
        <v>2023</v>
      </c>
    </row>
    <row r="9408" spans="2:14">
      <c r="B9408" s="1">
        <v>45105</v>
      </c>
      <c r="C9408">
        <v>16319</v>
      </c>
      <c r="D9408">
        <f>COUNTIF(C$4:C9408,Tabela3[[#This Row],[COMANDA]])</f>
        <v>3</v>
      </c>
      <c r="E9408" t="s">
        <v>90</v>
      </c>
      <c r="F9408" t="s">
        <v>98</v>
      </c>
      <c r="G9408" t="s">
        <v>9</v>
      </c>
      <c r="H9408" t="s">
        <v>51</v>
      </c>
      <c r="I9408" s="2">
        <v>1</v>
      </c>
      <c r="J9408" t="s">
        <v>11</v>
      </c>
      <c r="K9408" s="21">
        <f>INDEX(LISTAS!$H:$Q,MATCH(BASE!H9408,LISTAS!$G:$G,0),MATCH(BASE!J9408,LISTAS!$H$3:$Q$3,0))*Tabela3[[#This Row],[QUANTIDADE]]</f>
        <v>10</v>
      </c>
      <c r="L9408" s="2" t="str">
        <f>TEXT(Tabela3[[#This Row],[DATA]],"MM")</f>
        <v>06</v>
      </c>
      <c r="M9408" s="2">
        <f>WEEKNUM(Tabela3[[#This Row],[DATA]])</f>
        <v>26</v>
      </c>
      <c r="N9408" s="18">
        <f>YEAR(Tabela3[[#This Row],[DATA]])</f>
        <v>2023</v>
      </c>
    </row>
    <row r="9409" spans="2:14">
      <c r="B9409" s="1">
        <v>45105</v>
      </c>
      <c r="C9409">
        <v>16320</v>
      </c>
      <c r="D9409">
        <f>COUNTIF(C$4:C9409,Tabela3[[#This Row],[COMANDA]])</f>
        <v>1</v>
      </c>
      <c r="E9409" t="s">
        <v>90</v>
      </c>
      <c r="F9409" t="s">
        <v>98</v>
      </c>
      <c r="G9409" t="s">
        <v>8</v>
      </c>
      <c r="H9409" t="s">
        <v>206</v>
      </c>
      <c r="I9409" s="2">
        <v>2</v>
      </c>
      <c r="J9409" t="s">
        <v>11</v>
      </c>
      <c r="K9409" s="21">
        <f>INDEX(LISTAS!$H:$Q,MATCH(BASE!H9409,LISTAS!$G:$G,0),MATCH(BASE!J9409,LISTAS!$H$3:$Q$3,0))*Tabela3[[#This Row],[QUANTIDADE]]</f>
        <v>36</v>
      </c>
      <c r="L9409" s="2" t="str">
        <f>TEXT(Tabela3[[#This Row],[DATA]],"MM")</f>
        <v>06</v>
      </c>
      <c r="M9409" s="2">
        <f>WEEKNUM(Tabela3[[#This Row],[DATA]])</f>
        <v>26</v>
      </c>
      <c r="N9409" s="18">
        <f>YEAR(Tabela3[[#This Row],[DATA]])</f>
        <v>2023</v>
      </c>
    </row>
    <row r="9410" spans="2:14">
      <c r="B9410" s="1">
        <v>45105</v>
      </c>
      <c r="C9410">
        <v>16321</v>
      </c>
      <c r="D9410">
        <f>COUNTIF(C$4:C9410,Tabela3[[#This Row],[COMANDA]])</f>
        <v>1</v>
      </c>
      <c r="E9410" t="s">
        <v>90</v>
      </c>
      <c r="F9410" t="s">
        <v>99</v>
      </c>
      <c r="G9410" t="s">
        <v>8</v>
      </c>
      <c r="H9410" t="s">
        <v>206</v>
      </c>
      <c r="I9410" s="2">
        <v>2</v>
      </c>
      <c r="J9410" t="s">
        <v>11</v>
      </c>
      <c r="K9410" s="21">
        <f>INDEX(LISTAS!$H:$Q,MATCH(BASE!H9410,LISTAS!$G:$G,0),MATCH(BASE!J9410,LISTAS!$H$3:$Q$3,0))*Tabela3[[#This Row],[QUANTIDADE]]</f>
        <v>36</v>
      </c>
      <c r="L9410" s="2" t="str">
        <f>TEXT(Tabela3[[#This Row],[DATA]],"MM")</f>
        <v>06</v>
      </c>
      <c r="M9410" s="2">
        <f>WEEKNUM(Tabela3[[#This Row],[DATA]])</f>
        <v>26</v>
      </c>
      <c r="N9410" s="18">
        <f>YEAR(Tabela3[[#This Row],[DATA]])</f>
        <v>2023</v>
      </c>
    </row>
    <row r="9411" spans="2:14">
      <c r="B9411" s="1">
        <v>45105</v>
      </c>
      <c r="C9411">
        <v>16322</v>
      </c>
      <c r="D9411">
        <f>COUNTIF(C$4:C9411,Tabela3[[#This Row],[COMANDA]])</f>
        <v>1</v>
      </c>
      <c r="E9411" t="s">
        <v>90</v>
      </c>
      <c r="F9411" t="s">
        <v>98</v>
      </c>
      <c r="G9411" t="s">
        <v>8</v>
      </c>
      <c r="H9411" t="s">
        <v>42</v>
      </c>
      <c r="I9411" s="2">
        <v>1</v>
      </c>
      <c r="J9411" t="s">
        <v>11</v>
      </c>
      <c r="K9411" s="21">
        <f>INDEX(LISTAS!$H:$Q,MATCH(BASE!H9411,LISTAS!$G:$G,0),MATCH(BASE!J9411,LISTAS!$H$3:$Q$3,0))*Tabela3[[#This Row],[QUANTIDADE]]</f>
        <v>16</v>
      </c>
      <c r="L9411" s="2" t="str">
        <f>TEXT(Tabela3[[#This Row],[DATA]],"MM")</f>
        <v>06</v>
      </c>
      <c r="M9411" s="2">
        <f>WEEKNUM(Tabela3[[#This Row],[DATA]])</f>
        <v>26</v>
      </c>
      <c r="N9411" s="18">
        <f>YEAR(Tabela3[[#This Row],[DATA]])</f>
        <v>2023</v>
      </c>
    </row>
    <row r="9412" spans="2:14">
      <c r="B9412" s="1">
        <v>45105</v>
      </c>
      <c r="C9412">
        <v>16323</v>
      </c>
      <c r="D9412">
        <f>COUNTIF(C$4:C9412,Tabela3[[#This Row],[COMANDA]])</f>
        <v>1</v>
      </c>
      <c r="E9412" t="s">
        <v>90</v>
      </c>
      <c r="F9412" t="s">
        <v>98</v>
      </c>
      <c r="G9412" t="s">
        <v>8</v>
      </c>
      <c r="H9412" t="s">
        <v>203</v>
      </c>
      <c r="I9412" s="2">
        <v>1</v>
      </c>
      <c r="J9412" t="s">
        <v>11</v>
      </c>
      <c r="K9412" s="21">
        <f>INDEX(LISTAS!$H:$Q,MATCH(BASE!H9412,LISTAS!$G:$G,0),MATCH(BASE!J9412,LISTAS!$H$3:$Q$3,0))*Tabela3[[#This Row],[QUANTIDADE]]</f>
        <v>20</v>
      </c>
      <c r="L9412" s="2" t="str">
        <f>TEXT(Tabela3[[#This Row],[DATA]],"MM")</f>
        <v>06</v>
      </c>
      <c r="M9412" s="2">
        <f>WEEKNUM(Tabela3[[#This Row],[DATA]])</f>
        <v>26</v>
      </c>
      <c r="N9412" s="18">
        <f>YEAR(Tabela3[[#This Row],[DATA]])</f>
        <v>2023</v>
      </c>
    </row>
    <row r="9413" spans="2:14">
      <c r="B9413" s="1">
        <v>45105</v>
      </c>
      <c r="C9413">
        <v>16323</v>
      </c>
      <c r="D9413">
        <f>COUNTIF(C$4:C9413,Tabela3[[#This Row],[COMANDA]])</f>
        <v>2</v>
      </c>
      <c r="E9413" t="s">
        <v>90</v>
      </c>
      <c r="F9413" t="s">
        <v>98</v>
      </c>
      <c r="G9413" t="s">
        <v>9</v>
      </c>
      <c r="H9413" t="s">
        <v>132</v>
      </c>
      <c r="I9413" s="2">
        <v>1</v>
      </c>
      <c r="J9413" t="s">
        <v>11</v>
      </c>
      <c r="K9413" s="21">
        <f>INDEX(LISTAS!$H:$Q,MATCH(BASE!H9413,LISTAS!$G:$G,0),MATCH(BASE!J9413,LISTAS!$H$3:$Q$3,0))*Tabela3[[#This Row],[QUANTIDADE]]</f>
        <v>3</v>
      </c>
      <c r="L9413" s="2" t="str">
        <f>TEXT(Tabela3[[#This Row],[DATA]],"MM")</f>
        <v>06</v>
      </c>
      <c r="M9413" s="2">
        <f>WEEKNUM(Tabela3[[#This Row],[DATA]])</f>
        <v>26</v>
      </c>
      <c r="N9413" s="18">
        <f>YEAR(Tabela3[[#This Row],[DATA]])</f>
        <v>2023</v>
      </c>
    </row>
    <row r="9414" spans="2:14">
      <c r="B9414" s="1">
        <v>45105</v>
      </c>
      <c r="C9414">
        <v>16324</v>
      </c>
      <c r="D9414">
        <f>COUNTIF(C$4:C9414,Tabela3[[#This Row],[COMANDA]])</f>
        <v>1</v>
      </c>
      <c r="E9414" t="s">
        <v>89</v>
      </c>
      <c r="G9414" t="s">
        <v>8</v>
      </c>
      <c r="H9414" t="s">
        <v>42</v>
      </c>
      <c r="I9414" s="2">
        <v>1</v>
      </c>
      <c r="J9414" t="s">
        <v>11</v>
      </c>
      <c r="K9414" s="21">
        <f>INDEX(LISTAS!$H:$Q,MATCH(BASE!H9414,LISTAS!$G:$G,0),MATCH(BASE!J9414,LISTAS!$H$3:$Q$3,0))*Tabela3[[#This Row],[QUANTIDADE]]</f>
        <v>16</v>
      </c>
      <c r="L9414" s="2" t="str">
        <f>TEXT(Tabela3[[#This Row],[DATA]],"MM")</f>
        <v>06</v>
      </c>
      <c r="M9414" s="2">
        <f>WEEKNUM(Tabela3[[#This Row],[DATA]])</f>
        <v>26</v>
      </c>
      <c r="N9414" s="18">
        <f>YEAR(Tabela3[[#This Row],[DATA]])</f>
        <v>2023</v>
      </c>
    </row>
    <row r="9415" spans="2:14">
      <c r="B9415" s="1">
        <v>45105</v>
      </c>
      <c r="C9415">
        <v>16324</v>
      </c>
      <c r="D9415">
        <f>COUNTIF(C$4:C9415,Tabela3[[#This Row],[COMANDA]])</f>
        <v>2</v>
      </c>
      <c r="E9415" t="s">
        <v>89</v>
      </c>
      <c r="G9415" t="s">
        <v>9</v>
      </c>
      <c r="H9415" t="s">
        <v>138</v>
      </c>
      <c r="I9415" s="2">
        <v>1</v>
      </c>
      <c r="J9415" t="s">
        <v>11</v>
      </c>
      <c r="K9415" s="21">
        <f>INDEX(LISTAS!$H:$Q,MATCH(BASE!H9415,LISTAS!$G:$G,0),MATCH(BASE!J9415,LISTAS!$H$3:$Q$3,0))*Tabela3[[#This Row],[QUANTIDADE]]</f>
        <v>4</v>
      </c>
      <c r="L9415" s="2" t="str">
        <f>TEXT(Tabela3[[#This Row],[DATA]],"MM")</f>
        <v>06</v>
      </c>
      <c r="M9415" s="2">
        <f>WEEKNUM(Tabela3[[#This Row],[DATA]])</f>
        <v>26</v>
      </c>
      <c r="N9415" s="18">
        <f>YEAR(Tabela3[[#This Row],[DATA]])</f>
        <v>2023</v>
      </c>
    </row>
    <row r="9416" spans="2:14">
      <c r="B9416" s="1">
        <v>45105</v>
      </c>
      <c r="C9416">
        <v>16325</v>
      </c>
      <c r="D9416">
        <f>COUNTIF(C$4:C9416,Tabela3[[#This Row],[COMANDA]])</f>
        <v>1</v>
      </c>
      <c r="E9416" t="s">
        <v>90</v>
      </c>
      <c r="F9416" t="s">
        <v>98</v>
      </c>
      <c r="G9416" t="s">
        <v>8</v>
      </c>
      <c r="H9416" t="s">
        <v>202</v>
      </c>
      <c r="I9416" s="2">
        <v>1</v>
      </c>
      <c r="J9416" t="s">
        <v>11</v>
      </c>
      <c r="K9416" s="21">
        <f>INDEX(LISTAS!$H:$Q,MATCH(BASE!H9416,LISTAS!$G:$G,0),MATCH(BASE!J9416,LISTAS!$H$3:$Q$3,0))*Tabela3[[#This Row],[QUANTIDADE]]</f>
        <v>20</v>
      </c>
      <c r="L9416" s="2" t="str">
        <f>TEXT(Tabela3[[#This Row],[DATA]],"MM")</f>
        <v>06</v>
      </c>
      <c r="M9416" s="2">
        <f>WEEKNUM(Tabela3[[#This Row],[DATA]])</f>
        <v>26</v>
      </c>
      <c r="N9416" s="18">
        <f>YEAR(Tabela3[[#This Row],[DATA]])</f>
        <v>2023</v>
      </c>
    </row>
    <row r="9417" spans="2:14">
      <c r="B9417" s="1">
        <v>45105</v>
      </c>
      <c r="C9417">
        <v>16326</v>
      </c>
      <c r="D9417">
        <f>COUNTIF(C$4:C9417,Tabela3[[#This Row],[COMANDA]])</f>
        <v>1</v>
      </c>
      <c r="E9417" t="s">
        <v>90</v>
      </c>
      <c r="F9417" t="s">
        <v>98</v>
      </c>
      <c r="G9417" t="s">
        <v>8</v>
      </c>
      <c r="H9417" t="s">
        <v>206</v>
      </c>
      <c r="I9417" s="2">
        <v>2</v>
      </c>
      <c r="J9417" t="s">
        <v>11</v>
      </c>
      <c r="K9417" s="21">
        <f>INDEX(LISTAS!$H:$Q,MATCH(BASE!H9417,LISTAS!$G:$G,0),MATCH(BASE!J9417,LISTAS!$H$3:$Q$3,0))*Tabela3[[#This Row],[QUANTIDADE]]</f>
        <v>36</v>
      </c>
      <c r="L9417" s="2" t="str">
        <f>TEXT(Tabela3[[#This Row],[DATA]],"MM")</f>
        <v>06</v>
      </c>
      <c r="M9417" s="2">
        <f>WEEKNUM(Tabela3[[#This Row],[DATA]])</f>
        <v>26</v>
      </c>
      <c r="N9417" s="18">
        <f>YEAR(Tabela3[[#This Row],[DATA]])</f>
        <v>2023</v>
      </c>
    </row>
    <row r="9418" spans="2:14">
      <c r="B9418" s="1">
        <v>45105</v>
      </c>
      <c r="C9418">
        <v>16326</v>
      </c>
      <c r="D9418">
        <f>COUNTIF(C$4:C9418,Tabela3[[#This Row],[COMANDA]])</f>
        <v>2</v>
      </c>
      <c r="E9418" t="s">
        <v>90</v>
      </c>
      <c r="F9418" t="s">
        <v>98</v>
      </c>
      <c r="G9418" t="s">
        <v>9</v>
      </c>
      <c r="H9418" t="s">
        <v>55</v>
      </c>
      <c r="I9418" s="2">
        <v>1</v>
      </c>
      <c r="J9418" t="s">
        <v>11</v>
      </c>
      <c r="K9418" s="21">
        <f>INDEX(LISTAS!$H:$Q,MATCH(BASE!H9418,LISTAS!$G:$G,0),MATCH(BASE!J9418,LISTAS!$H$3:$Q$3,0))*Tabela3[[#This Row],[QUANTIDADE]]</f>
        <v>3</v>
      </c>
      <c r="L9418" s="2" t="str">
        <f>TEXT(Tabela3[[#This Row],[DATA]],"MM")</f>
        <v>06</v>
      </c>
      <c r="M9418" s="2">
        <f>WEEKNUM(Tabela3[[#This Row],[DATA]])</f>
        <v>26</v>
      </c>
      <c r="N9418" s="18">
        <f>YEAR(Tabela3[[#This Row],[DATA]])</f>
        <v>2023</v>
      </c>
    </row>
    <row r="9419" spans="2:14">
      <c r="B9419" s="1">
        <v>45105</v>
      </c>
      <c r="C9419">
        <v>16327</v>
      </c>
      <c r="D9419">
        <f>COUNTIF(C$4:C9419,Tabela3[[#This Row],[COMANDA]])</f>
        <v>1</v>
      </c>
      <c r="E9419" t="s">
        <v>90</v>
      </c>
      <c r="F9419" t="s">
        <v>99</v>
      </c>
      <c r="G9419" t="s">
        <v>8</v>
      </c>
      <c r="H9419" t="s">
        <v>202</v>
      </c>
      <c r="I9419" s="2">
        <v>1</v>
      </c>
      <c r="J9419" t="s">
        <v>11</v>
      </c>
      <c r="K9419" s="21">
        <f>INDEX(LISTAS!$H:$Q,MATCH(BASE!H9419,LISTAS!$G:$G,0),MATCH(BASE!J9419,LISTAS!$H$3:$Q$3,0))*Tabela3[[#This Row],[QUANTIDADE]]</f>
        <v>20</v>
      </c>
      <c r="L9419" s="2" t="str">
        <f>TEXT(Tabela3[[#This Row],[DATA]],"MM")</f>
        <v>06</v>
      </c>
      <c r="M9419" s="2">
        <f>WEEKNUM(Tabela3[[#This Row],[DATA]])</f>
        <v>26</v>
      </c>
      <c r="N9419" s="18">
        <f>YEAR(Tabela3[[#This Row],[DATA]])</f>
        <v>2023</v>
      </c>
    </row>
    <row r="9420" spans="2:14">
      <c r="B9420" s="1">
        <v>45105</v>
      </c>
      <c r="C9420">
        <v>16328</v>
      </c>
      <c r="D9420">
        <f>COUNTIF(C$4:C9420,Tabela3[[#This Row],[COMANDA]])</f>
        <v>1</v>
      </c>
      <c r="E9420" t="s">
        <v>90</v>
      </c>
      <c r="F9420" t="s">
        <v>375</v>
      </c>
      <c r="G9420" t="s">
        <v>8</v>
      </c>
      <c r="H9420" t="s">
        <v>202</v>
      </c>
      <c r="I9420" s="2">
        <v>1</v>
      </c>
      <c r="J9420" t="s">
        <v>12</v>
      </c>
      <c r="K9420" s="21">
        <f>INDEX(LISTAS!$H:$Q,MATCH(BASE!H9420,LISTAS!$G:$G,0),MATCH(BASE!J9420,LISTAS!$H$3:$Q$3,0))*Tabela3[[#This Row],[QUANTIDADE]]</f>
        <v>18</v>
      </c>
      <c r="L9420" s="2" t="str">
        <f>TEXT(Tabela3[[#This Row],[DATA]],"MM")</f>
        <v>06</v>
      </c>
      <c r="M9420" s="2">
        <f>WEEKNUM(Tabela3[[#This Row],[DATA]])</f>
        <v>26</v>
      </c>
      <c r="N9420" s="18">
        <f>YEAR(Tabela3[[#This Row],[DATA]])</f>
        <v>2023</v>
      </c>
    </row>
    <row r="9421" spans="2:14">
      <c r="B9421" s="1">
        <v>45105</v>
      </c>
      <c r="C9421">
        <v>16329</v>
      </c>
      <c r="D9421">
        <f>COUNTIF(C$4:C9421,Tabela3[[#This Row],[COMANDA]])</f>
        <v>1</v>
      </c>
      <c r="E9421" t="s">
        <v>90</v>
      </c>
      <c r="F9421" t="s">
        <v>98</v>
      </c>
      <c r="G9421" t="s">
        <v>8</v>
      </c>
      <c r="H9421" t="s">
        <v>204</v>
      </c>
      <c r="I9421" s="2">
        <v>1</v>
      </c>
      <c r="J9421" t="s">
        <v>11</v>
      </c>
      <c r="K9421" s="21">
        <f>INDEX(LISTAS!$H:$Q,MATCH(BASE!H9421,LISTAS!$G:$G,0),MATCH(BASE!J9421,LISTAS!$H$3:$Q$3,0))*Tabela3[[#This Row],[QUANTIDADE]]</f>
        <v>18</v>
      </c>
      <c r="L9421" s="2" t="str">
        <f>TEXT(Tabela3[[#This Row],[DATA]],"MM")</f>
        <v>06</v>
      </c>
      <c r="M9421" s="2">
        <f>WEEKNUM(Tabela3[[#This Row],[DATA]])</f>
        <v>26</v>
      </c>
      <c r="N9421" s="18">
        <f>YEAR(Tabela3[[#This Row],[DATA]])</f>
        <v>2023</v>
      </c>
    </row>
    <row r="9422" spans="2:14">
      <c r="B9422" s="1">
        <v>45105</v>
      </c>
      <c r="C9422">
        <v>16329</v>
      </c>
      <c r="D9422">
        <f>COUNTIF(C$4:C9422,Tabela3[[#This Row],[COMANDA]])</f>
        <v>2</v>
      </c>
      <c r="E9422" t="s">
        <v>90</v>
      </c>
      <c r="F9422" t="s">
        <v>98</v>
      </c>
      <c r="G9422" t="s">
        <v>9</v>
      </c>
      <c r="H9422" t="s">
        <v>138</v>
      </c>
      <c r="I9422" s="2">
        <v>1</v>
      </c>
      <c r="J9422" t="s">
        <v>11</v>
      </c>
      <c r="K9422" s="21">
        <f>INDEX(LISTAS!$H:$Q,MATCH(BASE!H9422,LISTAS!$G:$G,0),MATCH(BASE!J9422,LISTAS!$H$3:$Q$3,0))*Tabela3[[#This Row],[QUANTIDADE]]</f>
        <v>4</v>
      </c>
      <c r="L9422" s="2" t="str">
        <f>TEXT(Tabela3[[#This Row],[DATA]],"MM")</f>
        <v>06</v>
      </c>
      <c r="M9422" s="2">
        <f>WEEKNUM(Tabela3[[#This Row],[DATA]])</f>
        <v>26</v>
      </c>
      <c r="N9422" s="18">
        <f>YEAR(Tabela3[[#This Row],[DATA]])</f>
        <v>2023</v>
      </c>
    </row>
    <row r="9423" spans="2:14">
      <c r="B9423" s="1">
        <v>45105</v>
      </c>
      <c r="C9423">
        <v>16330</v>
      </c>
      <c r="D9423">
        <f>COUNTIF(C$4:C9423,Tabela3[[#This Row],[COMANDA]])</f>
        <v>1</v>
      </c>
      <c r="E9423" t="s">
        <v>90</v>
      </c>
      <c r="F9423" t="s">
        <v>100</v>
      </c>
      <c r="G9423" t="s">
        <v>8</v>
      </c>
      <c r="H9423" t="s">
        <v>203</v>
      </c>
      <c r="I9423" s="2">
        <v>1</v>
      </c>
      <c r="J9423" t="s">
        <v>11</v>
      </c>
      <c r="K9423" s="21">
        <f>INDEX(LISTAS!$H:$Q,MATCH(BASE!H9423,LISTAS!$G:$G,0),MATCH(BASE!J9423,LISTAS!$H$3:$Q$3,0))*Tabela3[[#This Row],[QUANTIDADE]]</f>
        <v>20</v>
      </c>
      <c r="L9423" s="2" t="str">
        <f>TEXT(Tabela3[[#This Row],[DATA]],"MM")</f>
        <v>06</v>
      </c>
      <c r="M9423" s="2">
        <f>WEEKNUM(Tabela3[[#This Row],[DATA]])</f>
        <v>26</v>
      </c>
      <c r="N9423" s="18">
        <f>YEAR(Tabela3[[#This Row],[DATA]])</f>
        <v>2023</v>
      </c>
    </row>
    <row r="9424" spans="2:14">
      <c r="B9424" s="1">
        <v>45105</v>
      </c>
      <c r="C9424">
        <v>16330</v>
      </c>
      <c r="D9424">
        <f>COUNTIF(C$4:C9424,Tabela3[[#This Row],[COMANDA]])</f>
        <v>2</v>
      </c>
      <c r="E9424" t="s">
        <v>90</v>
      </c>
      <c r="F9424" t="s">
        <v>98</v>
      </c>
      <c r="G9424" t="s">
        <v>8</v>
      </c>
      <c r="H9424" t="s">
        <v>202</v>
      </c>
      <c r="I9424" s="2">
        <v>1</v>
      </c>
      <c r="J9424" t="s">
        <v>11</v>
      </c>
      <c r="K9424" s="21">
        <f>INDEX(LISTAS!$H:$Q,MATCH(BASE!H9424,LISTAS!$G:$G,0),MATCH(BASE!J9424,LISTAS!$H$3:$Q$3,0))*Tabela3[[#This Row],[QUANTIDADE]]</f>
        <v>20</v>
      </c>
      <c r="L9424" s="2" t="str">
        <f>TEXT(Tabela3[[#This Row],[DATA]],"MM")</f>
        <v>06</v>
      </c>
      <c r="M9424" s="2">
        <f>WEEKNUM(Tabela3[[#This Row],[DATA]])</f>
        <v>26</v>
      </c>
      <c r="N9424" s="18">
        <f>YEAR(Tabela3[[#This Row],[DATA]])</f>
        <v>2023</v>
      </c>
    </row>
    <row r="9425" spans="2:14">
      <c r="B9425" s="1">
        <v>45105</v>
      </c>
      <c r="C9425">
        <v>16330</v>
      </c>
      <c r="D9425">
        <f>COUNTIF(C$4:C9425,Tabela3[[#This Row],[COMANDA]])</f>
        <v>3</v>
      </c>
      <c r="E9425" t="s">
        <v>90</v>
      </c>
      <c r="G9425" t="s">
        <v>9</v>
      </c>
      <c r="H9425" t="s">
        <v>138</v>
      </c>
      <c r="I9425" s="2">
        <v>1</v>
      </c>
      <c r="J9425" t="s">
        <v>11</v>
      </c>
      <c r="K9425" s="21">
        <f>INDEX(LISTAS!$H:$Q,MATCH(BASE!H9425,LISTAS!$G:$G,0),MATCH(BASE!J9425,LISTAS!$H$3:$Q$3,0))*Tabela3[[#This Row],[QUANTIDADE]]</f>
        <v>4</v>
      </c>
      <c r="L9425" s="2" t="str">
        <f>TEXT(Tabela3[[#This Row],[DATA]],"MM")</f>
        <v>06</v>
      </c>
      <c r="M9425" s="2">
        <f>WEEKNUM(Tabela3[[#This Row],[DATA]])</f>
        <v>26</v>
      </c>
      <c r="N9425" s="18">
        <f>YEAR(Tabela3[[#This Row],[DATA]])</f>
        <v>2023</v>
      </c>
    </row>
    <row r="9426" spans="2:14">
      <c r="B9426" s="1">
        <v>45105</v>
      </c>
      <c r="C9426">
        <v>16331</v>
      </c>
      <c r="D9426">
        <f>COUNTIF(C$4:C9426,Tabela3[[#This Row],[COMANDA]])</f>
        <v>1</v>
      </c>
      <c r="E9426" t="s">
        <v>90</v>
      </c>
      <c r="F9426" t="s">
        <v>99</v>
      </c>
      <c r="G9426" t="s">
        <v>8</v>
      </c>
      <c r="H9426" t="s">
        <v>204</v>
      </c>
      <c r="I9426" s="2">
        <v>1</v>
      </c>
      <c r="J9426" t="s">
        <v>11</v>
      </c>
      <c r="K9426" s="21">
        <f>INDEX(LISTAS!$H:$Q,MATCH(BASE!H9426,LISTAS!$G:$G,0),MATCH(BASE!J9426,LISTAS!$H$3:$Q$3,0))*Tabela3[[#This Row],[QUANTIDADE]]</f>
        <v>18</v>
      </c>
      <c r="L9426" s="2" t="str">
        <f>TEXT(Tabela3[[#This Row],[DATA]],"MM")</f>
        <v>06</v>
      </c>
      <c r="M9426" s="2">
        <f>WEEKNUM(Tabela3[[#This Row],[DATA]])</f>
        <v>26</v>
      </c>
      <c r="N9426" s="18">
        <f>YEAR(Tabela3[[#This Row],[DATA]])</f>
        <v>2023</v>
      </c>
    </row>
    <row r="9427" spans="2:14">
      <c r="B9427" s="1">
        <v>45105</v>
      </c>
      <c r="C9427">
        <v>16331</v>
      </c>
      <c r="D9427">
        <f>COUNTIF(C$4:C9427,Tabela3[[#This Row],[COMANDA]])</f>
        <v>2</v>
      </c>
      <c r="E9427" t="s">
        <v>90</v>
      </c>
      <c r="F9427" t="s">
        <v>99</v>
      </c>
      <c r="G9427" t="s">
        <v>9</v>
      </c>
      <c r="H9427" t="s">
        <v>148</v>
      </c>
      <c r="I9427" s="2">
        <v>1</v>
      </c>
      <c r="J9427" t="s">
        <v>11</v>
      </c>
      <c r="K9427" s="21">
        <f>INDEX(LISTAS!$H:$Q,MATCH(BASE!H9427,LISTAS!$G:$G,0),MATCH(BASE!J9427,LISTAS!$H$3:$Q$3,0))*Tabela3[[#This Row],[QUANTIDADE]]</f>
        <v>3</v>
      </c>
      <c r="L9427" s="2" t="str">
        <f>TEXT(Tabela3[[#This Row],[DATA]],"MM")</f>
        <v>06</v>
      </c>
      <c r="M9427" s="2">
        <f>WEEKNUM(Tabela3[[#This Row],[DATA]])</f>
        <v>26</v>
      </c>
      <c r="N9427" s="18">
        <f>YEAR(Tabela3[[#This Row],[DATA]])</f>
        <v>2023</v>
      </c>
    </row>
    <row r="9428" spans="2:14">
      <c r="B9428" s="1">
        <v>45105</v>
      </c>
      <c r="C9428">
        <v>16332</v>
      </c>
      <c r="D9428">
        <f>COUNTIF(C$4:C9428,Tabela3[[#This Row],[COMANDA]])</f>
        <v>1</v>
      </c>
      <c r="E9428" t="s">
        <v>90</v>
      </c>
      <c r="F9428" t="s">
        <v>100</v>
      </c>
      <c r="G9428" t="s">
        <v>8</v>
      </c>
      <c r="H9428" t="s">
        <v>47</v>
      </c>
      <c r="I9428" s="2">
        <v>1</v>
      </c>
      <c r="J9428" t="s">
        <v>11</v>
      </c>
      <c r="K9428" s="21">
        <f>INDEX(LISTAS!$H:$Q,MATCH(BASE!H9428,LISTAS!$G:$G,0),MATCH(BASE!J9428,LISTAS!$H$3:$Q$3,0))*Tabela3[[#This Row],[QUANTIDADE]]</f>
        <v>16</v>
      </c>
      <c r="L9428" s="2" t="str">
        <f>TEXT(Tabela3[[#This Row],[DATA]],"MM")</f>
        <v>06</v>
      </c>
      <c r="M9428" s="2">
        <f>WEEKNUM(Tabela3[[#This Row],[DATA]])</f>
        <v>26</v>
      </c>
      <c r="N9428" s="18">
        <f>YEAR(Tabela3[[#This Row],[DATA]])</f>
        <v>2023</v>
      </c>
    </row>
    <row r="9429" spans="2:14">
      <c r="B9429" s="1">
        <v>45105</v>
      </c>
      <c r="C9429">
        <v>16333</v>
      </c>
      <c r="D9429">
        <f>COUNTIF(C$4:C9429,Tabela3[[#This Row],[COMANDA]])</f>
        <v>1</v>
      </c>
      <c r="E9429" t="s">
        <v>89</v>
      </c>
      <c r="F9429" t="s">
        <v>98</v>
      </c>
      <c r="G9429" t="s">
        <v>8</v>
      </c>
      <c r="H9429" t="s">
        <v>40</v>
      </c>
      <c r="I9429" s="2">
        <v>1</v>
      </c>
      <c r="J9429" t="s">
        <v>11</v>
      </c>
      <c r="K9429" s="21">
        <f>INDEX(LISTAS!$H:$Q,MATCH(BASE!H9429,LISTAS!$G:$G,0),MATCH(BASE!J9429,LISTAS!$H$3:$Q$3,0))*Tabela3[[#This Row],[QUANTIDADE]]</f>
        <v>14</v>
      </c>
      <c r="L9429" s="2" t="str">
        <f>TEXT(Tabela3[[#This Row],[DATA]],"MM")</f>
        <v>06</v>
      </c>
      <c r="M9429" s="2">
        <f>WEEKNUM(Tabela3[[#This Row],[DATA]])</f>
        <v>26</v>
      </c>
      <c r="N9429" s="18">
        <f>YEAR(Tabela3[[#This Row],[DATA]])</f>
        <v>2023</v>
      </c>
    </row>
    <row r="9430" spans="2:14">
      <c r="B9430" s="1">
        <v>45105</v>
      </c>
      <c r="C9430">
        <v>16333</v>
      </c>
      <c r="D9430">
        <f>COUNTIF(C$4:C9430,Tabela3[[#This Row],[COMANDA]])</f>
        <v>2</v>
      </c>
      <c r="E9430" t="s">
        <v>89</v>
      </c>
      <c r="F9430" t="s">
        <v>98</v>
      </c>
      <c r="G9430" t="s">
        <v>61</v>
      </c>
      <c r="H9430" t="s">
        <v>163</v>
      </c>
      <c r="I9430" s="2">
        <v>1</v>
      </c>
      <c r="J9430" t="s">
        <v>11</v>
      </c>
      <c r="K9430" s="21">
        <f>INDEX(LISTAS!$H:$Q,MATCH(BASE!H9430,LISTAS!$G:$G,0),MATCH(BASE!J9430,LISTAS!$H$3:$Q$3,0))*Tabela3[[#This Row],[QUANTIDADE]]</f>
        <v>4</v>
      </c>
      <c r="L9430" s="2" t="str">
        <f>TEXT(Tabela3[[#This Row],[DATA]],"MM")</f>
        <v>06</v>
      </c>
      <c r="M9430" s="2">
        <f>WEEKNUM(Tabela3[[#This Row],[DATA]])</f>
        <v>26</v>
      </c>
      <c r="N9430" s="18">
        <f>YEAR(Tabela3[[#This Row],[DATA]])</f>
        <v>2023</v>
      </c>
    </row>
    <row r="9431" spans="2:14">
      <c r="B9431" s="1">
        <v>45105</v>
      </c>
      <c r="C9431">
        <v>16333</v>
      </c>
      <c r="D9431">
        <f>COUNTIF(C$4:C9431,Tabela3[[#This Row],[COMANDA]])</f>
        <v>3</v>
      </c>
      <c r="E9431" t="s">
        <v>89</v>
      </c>
      <c r="F9431" t="s">
        <v>98</v>
      </c>
      <c r="G9431" t="s">
        <v>9</v>
      </c>
      <c r="H9431" t="s">
        <v>146</v>
      </c>
      <c r="I9431" s="2">
        <v>1</v>
      </c>
      <c r="J9431" t="s">
        <v>11</v>
      </c>
      <c r="K9431" s="21">
        <f>INDEX(LISTAS!$H:$Q,MATCH(BASE!H9431,LISTAS!$G:$G,0),MATCH(BASE!J9431,LISTAS!$H$3:$Q$3,0))*Tabela3[[#This Row],[QUANTIDADE]]</f>
        <v>4</v>
      </c>
      <c r="L9431" s="2" t="str">
        <f>TEXT(Tabela3[[#This Row],[DATA]],"MM")</f>
        <v>06</v>
      </c>
      <c r="M9431" s="2">
        <f>WEEKNUM(Tabela3[[#This Row],[DATA]])</f>
        <v>26</v>
      </c>
      <c r="N9431" s="18">
        <f>YEAR(Tabela3[[#This Row],[DATA]])</f>
        <v>2023</v>
      </c>
    </row>
    <row r="9432" spans="2:14">
      <c r="B9432" s="1">
        <v>45105</v>
      </c>
      <c r="C9432">
        <v>16334</v>
      </c>
      <c r="D9432">
        <f>COUNTIF(C$4:C9432,Tabela3[[#This Row],[COMANDA]])</f>
        <v>1</v>
      </c>
      <c r="E9432" t="s">
        <v>90</v>
      </c>
      <c r="F9432" t="s">
        <v>98</v>
      </c>
      <c r="G9432" t="s">
        <v>8</v>
      </c>
      <c r="H9432" t="s">
        <v>41</v>
      </c>
      <c r="I9432" s="2">
        <v>1</v>
      </c>
      <c r="J9432" t="s">
        <v>11</v>
      </c>
      <c r="K9432" s="21">
        <f>INDEX(LISTAS!$H:$Q,MATCH(BASE!H9432,LISTAS!$G:$G,0),MATCH(BASE!J9432,LISTAS!$H$3:$Q$3,0))*Tabela3[[#This Row],[QUANTIDADE]]</f>
        <v>14</v>
      </c>
      <c r="L9432" s="2" t="str">
        <f>TEXT(Tabela3[[#This Row],[DATA]],"MM")</f>
        <v>06</v>
      </c>
      <c r="M9432" s="2">
        <f>WEEKNUM(Tabela3[[#This Row],[DATA]])</f>
        <v>26</v>
      </c>
      <c r="N9432" s="18">
        <f>YEAR(Tabela3[[#This Row],[DATA]])</f>
        <v>2023</v>
      </c>
    </row>
    <row r="9433" spans="2:14">
      <c r="B9433" s="1">
        <v>45105</v>
      </c>
      <c r="C9433">
        <v>16334</v>
      </c>
      <c r="D9433">
        <f>COUNTIF(C$4:C9433,Tabela3[[#This Row],[COMANDA]])</f>
        <v>2</v>
      </c>
      <c r="E9433" t="s">
        <v>90</v>
      </c>
      <c r="F9433" t="s">
        <v>99</v>
      </c>
      <c r="G9433" t="s">
        <v>8</v>
      </c>
      <c r="H9433" t="s">
        <v>202</v>
      </c>
      <c r="I9433" s="2">
        <v>1</v>
      </c>
      <c r="J9433" t="s">
        <v>11</v>
      </c>
      <c r="K9433" s="21">
        <f>INDEX(LISTAS!$H:$Q,MATCH(BASE!H9433,LISTAS!$G:$G,0),MATCH(BASE!J9433,LISTAS!$H$3:$Q$3,0))*Tabela3[[#This Row],[QUANTIDADE]]</f>
        <v>20</v>
      </c>
      <c r="L9433" s="2" t="str">
        <f>TEXT(Tabela3[[#This Row],[DATA]],"MM")</f>
        <v>06</v>
      </c>
      <c r="M9433" s="2">
        <f>WEEKNUM(Tabela3[[#This Row],[DATA]])</f>
        <v>26</v>
      </c>
      <c r="N9433" s="18">
        <f>YEAR(Tabela3[[#This Row],[DATA]])</f>
        <v>2023</v>
      </c>
    </row>
    <row r="9434" spans="2:14">
      <c r="B9434" s="1">
        <v>45105</v>
      </c>
      <c r="C9434">
        <v>16334</v>
      </c>
      <c r="D9434">
        <f>COUNTIF(C$4:C9434,Tabela3[[#This Row],[COMANDA]])</f>
        <v>3</v>
      </c>
      <c r="E9434" t="s">
        <v>90</v>
      </c>
      <c r="F9434" t="s">
        <v>98</v>
      </c>
      <c r="G9434" t="s">
        <v>61</v>
      </c>
      <c r="H9434" t="s">
        <v>199</v>
      </c>
      <c r="I9434" s="2">
        <v>1</v>
      </c>
      <c r="J9434" t="s">
        <v>11</v>
      </c>
      <c r="K9434" s="21">
        <f>INDEX(LISTAS!$H:$Q,MATCH(BASE!H9434,LISTAS!$G:$G,0),MATCH(BASE!J9434,LISTAS!$H$3:$Q$3,0))*Tabela3[[#This Row],[QUANTIDADE]]</f>
        <v>1</v>
      </c>
      <c r="L9434" s="2" t="str">
        <f>TEXT(Tabela3[[#This Row],[DATA]],"MM")</f>
        <v>06</v>
      </c>
      <c r="M9434" s="2">
        <f>WEEKNUM(Tabela3[[#This Row],[DATA]])</f>
        <v>26</v>
      </c>
      <c r="N9434" s="18">
        <f>YEAR(Tabela3[[#This Row],[DATA]])</f>
        <v>2023</v>
      </c>
    </row>
    <row r="9435" spans="2:14">
      <c r="B9435" s="1">
        <v>45105</v>
      </c>
      <c r="C9435">
        <v>16334</v>
      </c>
      <c r="D9435">
        <f>COUNTIF(C$4:C9435,Tabela3[[#This Row],[COMANDA]])</f>
        <v>4</v>
      </c>
      <c r="E9435" t="s">
        <v>90</v>
      </c>
      <c r="F9435" t="s">
        <v>99</v>
      </c>
      <c r="G9435" t="s">
        <v>9</v>
      </c>
      <c r="H9435" t="s">
        <v>138</v>
      </c>
      <c r="I9435" s="2">
        <v>1</v>
      </c>
      <c r="J9435" t="s">
        <v>11</v>
      </c>
      <c r="K9435" s="21">
        <f>INDEX(LISTAS!$H:$Q,MATCH(BASE!H9435,LISTAS!$G:$G,0),MATCH(BASE!J9435,LISTAS!$H$3:$Q$3,0))*Tabela3[[#This Row],[QUANTIDADE]]</f>
        <v>4</v>
      </c>
      <c r="L9435" s="2" t="str">
        <f>TEXT(Tabela3[[#This Row],[DATA]],"MM")</f>
        <v>06</v>
      </c>
      <c r="M9435" s="2">
        <f>WEEKNUM(Tabela3[[#This Row],[DATA]])</f>
        <v>26</v>
      </c>
      <c r="N9435" s="18">
        <f>YEAR(Tabela3[[#This Row],[DATA]])</f>
        <v>2023</v>
      </c>
    </row>
    <row r="9436" spans="2:14">
      <c r="B9436" s="1">
        <v>45105</v>
      </c>
      <c r="C9436">
        <v>16335</v>
      </c>
      <c r="D9436">
        <f>COUNTIF(C$4:C9436,Tabela3[[#This Row],[COMANDA]])</f>
        <v>1</v>
      </c>
      <c r="E9436" t="s">
        <v>90</v>
      </c>
      <c r="F9436" t="s">
        <v>98</v>
      </c>
      <c r="G9436" t="s">
        <v>8</v>
      </c>
      <c r="H9436" t="s">
        <v>42</v>
      </c>
      <c r="I9436" s="2">
        <v>1</v>
      </c>
      <c r="J9436" t="s">
        <v>11</v>
      </c>
      <c r="K9436" s="21">
        <f>INDEX(LISTAS!$H:$Q,MATCH(BASE!H9436,LISTAS!$G:$G,0),MATCH(BASE!J9436,LISTAS!$H$3:$Q$3,0))*Tabela3[[#This Row],[QUANTIDADE]]</f>
        <v>16</v>
      </c>
      <c r="L9436" s="2" t="str">
        <f>TEXT(Tabela3[[#This Row],[DATA]],"MM")</f>
        <v>06</v>
      </c>
      <c r="M9436" s="2">
        <f>WEEKNUM(Tabela3[[#This Row],[DATA]])</f>
        <v>26</v>
      </c>
      <c r="N9436" s="18">
        <f>YEAR(Tabela3[[#This Row],[DATA]])</f>
        <v>2023</v>
      </c>
    </row>
    <row r="9437" spans="2:14">
      <c r="B9437" s="1">
        <v>45105</v>
      </c>
      <c r="C9437">
        <v>16335</v>
      </c>
      <c r="D9437">
        <f>COUNTIF(C$4:C9437,Tabela3[[#This Row],[COMANDA]])</f>
        <v>2</v>
      </c>
      <c r="E9437" t="s">
        <v>90</v>
      </c>
      <c r="F9437" t="s">
        <v>98</v>
      </c>
      <c r="G9437" t="s">
        <v>8</v>
      </c>
      <c r="H9437" t="s">
        <v>202</v>
      </c>
      <c r="I9437" s="2">
        <v>1</v>
      </c>
      <c r="J9437" t="s">
        <v>11</v>
      </c>
      <c r="K9437" s="21">
        <f>INDEX(LISTAS!$H:$Q,MATCH(BASE!H9437,LISTAS!$G:$G,0),MATCH(BASE!J9437,LISTAS!$H$3:$Q$3,0))*Tabela3[[#This Row],[QUANTIDADE]]</f>
        <v>20</v>
      </c>
      <c r="L9437" s="2" t="str">
        <f>TEXT(Tabela3[[#This Row],[DATA]],"MM")</f>
        <v>06</v>
      </c>
      <c r="M9437" s="2">
        <f>WEEKNUM(Tabela3[[#This Row],[DATA]])</f>
        <v>26</v>
      </c>
      <c r="N9437" s="18">
        <f>YEAR(Tabela3[[#This Row],[DATA]])</f>
        <v>2023</v>
      </c>
    </row>
    <row r="9438" spans="2:14">
      <c r="B9438" s="1">
        <v>45105</v>
      </c>
      <c r="C9438">
        <v>16335</v>
      </c>
      <c r="D9438">
        <f>COUNTIF(C$4:C9438,Tabela3[[#This Row],[COMANDA]])</f>
        <v>3</v>
      </c>
      <c r="E9438" t="s">
        <v>90</v>
      </c>
      <c r="F9438" t="s">
        <v>98</v>
      </c>
      <c r="G9438" t="s">
        <v>9</v>
      </c>
      <c r="H9438" t="s">
        <v>55</v>
      </c>
      <c r="I9438" s="2">
        <v>1</v>
      </c>
      <c r="J9438" t="s">
        <v>11</v>
      </c>
      <c r="K9438" s="21">
        <f>INDEX(LISTAS!$H:$Q,MATCH(BASE!H9438,LISTAS!$G:$G,0),MATCH(BASE!J9438,LISTAS!$H$3:$Q$3,0))*Tabela3[[#This Row],[QUANTIDADE]]</f>
        <v>3</v>
      </c>
      <c r="L9438" s="2" t="str">
        <f>TEXT(Tabela3[[#This Row],[DATA]],"MM")</f>
        <v>06</v>
      </c>
      <c r="M9438" s="2">
        <f>WEEKNUM(Tabela3[[#This Row],[DATA]])</f>
        <v>26</v>
      </c>
      <c r="N9438" s="18">
        <f>YEAR(Tabela3[[#This Row],[DATA]])</f>
        <v>2023</v>
      </c>
    </row>
    <row r="9439" spans="2:14">
      <c r="B9439" s="1">
        <v>45105</v>
      </c>
      <c r="C9439">
        <v>16336</v>
      </c>
      <c r="D9439">
        <f>COUNTIF(C$4:C9439,Tabela3[[#This Row],[COMANDA]])</f>
        <v>1</v>
      </c>
      <c r="E9439" t="s">
        <v>90</v>
      </c>
      <c r="F9439" t="s">
        <v>98</v>
      </c>
      <c r="G9439" t="s">
        <v>8</v>
      </c>
      <c r="H9439" t="s">
        <v>206</v>
      </c>
      <c r="I9439" s="2">
        <v>1</v>
      </c>
      <c r="J9439" t="s">
        <v>11</v>
      </c>
      <c r="K9439" s="21">
        <f>INDEX(LISTAS!$H:$Q,MATCH(BASE!H9439,LISTAS!$G:$G,0),MATCH(BASE!J9439,LISTAS!$H$3:$Q$3,0))*Tabela3[[#This Row],[QUANTIDADE]]</f>
        <v>18</v>
      </c>
      <c r="L9439" s="2" t="str">
        <f>TEXT(Tabela3[[#This Row],[DATA]],"MM")</f>
        <v>06</v>
      </c>
      <c r="M9439" s="2">
        <f>WEEKNUM(Tabela3[[#This Row],[DATA]])</f>
        <v>26</v>
      </c>
      <c r="N9439" s="18">
        <f>YEAR(Tabela3[[#This Row],[DATA]])</f>
        <v>2023</v>
      </c>
    </row>
    <row r="9440" spans="2:14">
      <c r="B9440" s="1">
        <v>45105</v>
      </c>
      <c r="C9440">
        <v>16336</v>
      </c>
      <c r="D9440">
        <f>COUNTIF(C$4:C9440,Tabela3[[#This Row],[COMANDA]])</f>
        <v>2</v>
      </c>
      <c r="E9440" t="s">
        <v>90</v>
      </c>
      <c r="F9440" t="s">
        <v>98</v>
      </c>
      <c r="G9440" t="s">
        <v>9</v>
      </c>
      <c r="H9440" t="s">
        <v>138</v>
      </c>
      <c r="I9440" s="2">
        <v>1</v>
      </c>
      <c r="J9440" t="s">
        <v>11</v>
      </c>
      <c r="K9440" s="21">
        <f>INDEX(LISTAS!$H:$Q,MATCH(BASE!H9440,LISTAS!$G:$G,0),MATCH(BASE!J9440,LISTAS!$H$3:$Q$3,0))*Tabela3[[#This Row],[QUANTIDADE]]</f>
        <v>4</v>
      </c>
      <c r="L9440" s="2" t="str">
        <f>TEXT(Tabela3[[#This Row],[DATA]],"MM")</f>
        <v>06</v>
      </c>
      <c r="M9440" s="2">
        <f>WEEKNUM(Tabela3[[#This Row],[DATA]])</f>
        <v>26</v>
      </c>
      <c r="N9440" s="18">
        <f>YEAR(Tabela3[[#This Row],[DATA]])</f>
        <v>2023</v>
      </c>
    </row>
    <row r="9441" spans="2:14">
      <c r="B9441" s="1">
        <v>45105</v>
      </c>
      <c r="C9441">
        <v>16337</v>
      </c>
      <c r="D9441">
        <f>COUNTIF(C$4:C9441,Tabela3[[#This Row],[COMANDA]])</f>
        <v>1</v>
      </c>
      <c r="E9441" t="s">
        <v>90</v>
      </c>
      <c r="F9441" t="s">
        <v>98</v>
      </c>
      <c r="G9441" t="s">
        <v>8</v>
      </c>
      <c r="H9441" t="s">
        <v>47</v>
      </c>
      <c r="I9441" s="2">
        <v>1</v>
      </c>
      <c r="J9441" t="s">
        <v>11</v>
      </c>
      <c r="K9441" s="21">
        <f>INDEX(LISTAS!$H:$Q,MATCH(BASE!H9441,LISTAS!$G:$G,0),MATCH(BASE!J9441,LISTAS!$H$3:$Q$3,0))*Tabela3[[#This Row],[QUANTIDADE]]</f>
        <v>16</v>
      </c>
      <c r="L9441" s="2" t="str">
        <f>TEXT(Tabela3[[#This Row],[DATA]],"MM")</f>
        <v>06</v>
      </c>
      <c r="M9441" s="2">
        <f>WEEKNUM(Tabela3[[#This Row],[DATA]])</f>
        <v>26</v>
      </c>
      <c r="N9441" s="18">
        <f>YEAR(Tabela3[[#This Row],[DATA]])</f>
        <v>2023</v>
      </c>
    </row>
    <row r="9442" spans="2:14">
      <c r="B9442" s="1">
        <v>45105</v>
      </c>
      <c r="C9442">
        <v>16337</v>
      </c>
      <c r="D9442">
        <f>COUNTIF(C$4:C9442,Tabela3[[#This Row],[COMANDA]])</f>
        <v>2</v>
      </c>
      <c r="E9442" t="s">
        <v>90</v>
      </c>
      <c r="F9442" t="s">
        <v>98</v>
      </c>
      <c r="G9442" t="s">
        <v>9</v>
      </c>
      <c r="H9442" t="s">
        <v>138</v>
      </c>
      <c r="I9442" s="2">
        <v>1</v>
      </c>
      <c r="J9442" t="s">
        <v>11</v>
      </c>
      <c r="K9442" s="21">
        <f>INDEX(LISTAS!$H:$Q,MATCH(BASE!H9442,LISTAS!$G:$G,0),MATCH(BASE!J9442,LISTAS!$H$3:$Q$3,0))*Tabela3[[#This Row],[QUANTIDADE]]</f>
        <v>4</v>
      </c>
      <c r="L9442" s="2" t="str">
        <f>TEXT(Tabela3[[#This Row],[DATA]],"MM")</f>
        <v>06</v>
      </c>
      <c r="M9442" s="2">
        <f>WEEKNUM(Tabela3[[#This Row],[DATA]])</f>
        <v>26</v>
      </c>
      <c r="N9442" s="18">
        <f>YEAR(Tabela3[[#This Row],[DATA]])</f>
        <v>2023</v>
      </c>
    </row>
    <row r="9443" spans="2:14">
      <c r="B9443" s="1">
        <v>45105</v>
      </c>
      <c r="C9443">
        <v>16338</v>
      </c>
      <c r="D9443">
        <f>COUNTIF(C$4:C9443,Tabela3[[#This Row],[COMANDA]])</f>
        <v>1</v>
      </c>
      <c r="E9443" t="s">
        <v>90</v>
      </c>
      <c r="F9443" t="s">
        <v>99</v>
      </c>
      <c r="G9443" t="s">
        <v>8</v>
      </c>
      <c r="H9443" t="s">
        <v>202</v>
      </c>
      <c r="I9443" s="2">
        <v>1</v>
      </c>
      <c r="J9443" t="s">
        <v>11</v>
      </c>
      <c r="K9443" s="21">
        <f>INDEX(LISTAS!$H:$Q,MATCH(BASE!H9443,LISTAS!$G:$G,0),MATCH(BASE!J9443,LISTAS!$H$3:$Q$3,0))*Tabela3[[#This Row],[QUANTIDADE]]</f>
        <v>20</v>
      </c>
      <c r="L9443" s="2" t="str">
        <f>TEXT(Tabela3[[#This Row],[DATA]],"MM")</f>
        <v>06</v>
      </c>
      <c r="M9443" s="2">
        <f>WEEKNUM(Tabela3[[#This Row],[DATA]])</f>
        <v>26</v>
      </c>
      <c r="N9443" s="18">
        <f>YEAR(Tabela3[[#This Row],[DATA]])</f>
        <v>2023</v>
      </c>
    </row>
    <row r="9444" spans="2:14">
      <c r="B9444" s="1">
        <v>45105</v>
      </c>
      <c r="C9444">
        <v>16338</v>
      </c>
      <c r="D9444">
        <f>COUNTIF(C$4:C9444,Tabela3[[#This Row],[COMANDA]])</f>
        <v>2</v>
      </c>
      <c r="E9444" t="s">
        <v>90</v>
      </c>
      <c r="F9444" t="s">
        <v>99</v>
      </c>
      <c r="G9444" t="s">
        <v>9</v>
      </c>
      <c r="H9444" t="s">
        <v>56</v>
      </c>
      <c r="I9444" s="2">
        <v>1</v>
      </c>
      <c r="J9444" t="s">
        <v>11</v>
      </c>
      <c r="K9444" s="21">
        <f>INDEX(LISTAS!$H:$Q,MATCH(BASE!H9444,LISTAS!$G:$G,0),MATCH(BASE!J9444,LISTAS!$H$3:$Q$3,0))*Tabela3[[#This Row],[QUANTIDADE]]</f>
        <v>3</v>
      </c>
      <c r="L9444" s="2" t="str">
        <f>TEXT(Tabela3[[#This Row],[DATA]],"MM")</f>
        <v>06</v>
      </c>
      <c r="M9444" s="2">
        <f>WEEKNUM(Tabela3[[#This Row],[DATA]])</f>
        <v>26</v>
      </c>
      <c r="N9444" s="18">
        <f>YEAR(Tabela3[[#This Row],[DATA]])</f>
        <v>2023</v>
      </c>
    </row>
    <row r="9445" spans="2:14">
      <c r="B9445" s="1">
        <v>45105</v>
      </c>
      <c r="C9445">
        <v>16339</v>
      </c>
      <c r="D9445">
        <f>COUNTIF(C$4:C9445,Tabela3[[#This Row],[COMANDA]])</f>
        <v>1</v>
      </c>
      <c r="E9445" t="s">
        <v>90</v>
      </c>
      <c r="F9445" t="s">
        <v>99</v>
      </c>
      <c r="G9445" t="s">
        <v>8</v>
      </c>
      <c r="H9445" t="s">
        <v>204</v>
      </c>
      <c r="I9445" s="2">
        <v>1</v>
      </c>
      <c r="J9445" t="s">
        <v>11</v>
      </c>
      <c r="K9445" s="21">
        <f>INDEX(LISTAS!$H:$Q,MATCH(BASE!H9445,LISTAS!$G:$G,0),MATCH(BASE!J9445,LISTAS!$H$3:$Q$3,0))*Tabela3[[#This Row],[QUANTIDADE]]</f>
        <v>18</v>
      </c>
      <c r="L9445" s="2" t="str">
        <f>TEXT(Tabela3[[#This Row],[DATA]],"MM")</f>
        <v>06</v>
      </c>
      <c r="M9445" s="2">
        <f>WEEKNUM(Tabela3[[#This Row],[DATA]])</f>
        <v>26</v>
      </c>
      <c r="N9445" s="18">
        <f>YEAR(Tabela3[[#This Row],[DATA]])</f>
        <v>2023</v>
      </c>
    </row>
    <row r="9446" spans="2:14">
      <c r="B9446" s="1">
        <v>45105</v>
      </c>
      <c r="C9446">
        <v>16340</v>
      </c>
      <c r="D9446">
        <f>COUNTIF(C$4:C9446,Tabela3[[#This Row],[COMANDA]])</f>
        <v>1</v>
      </c>
      <c r="E9446" t="s">
        <v>90</v>
      </c>
      <c r="F9446" t="s">
        <v>99</v>
      </c>
      <c r="G9446" t="s">
        <v>8</v>
      </c>
      <c r="H9446" t="s">
        <v>204</v>
      </c>
      <c r="I9446" s="2">
        <v>1</v>
      </c>
      <c r="J9446" t="s">
        <v>11</v>
      </c>
      <c r="K9446" s="21">
        <f>INDEX(LISTAS!$H:$Q,MATCH(BASE!H9446,LISTAS!$G:$G,0),MATCH(BASE!J9446,LISTAS!$H$3:$Q$3,0))*Tabela3[[#This Row],[QUANTIDADE]]</f>
        <v>18</v>
      </c>
      <c r="L9446" s="2" t="str">
        <f>TEXT(Tabela3[[#This Row],[DATA]],"MM")</f>
        <v>06</v>
      </c>
      <c r="M9446" s="2">
        <f>WEEKNUM(Tabela3[[#This Row],[DATA]])</f>
        <v>26</v>
      </c>
      <c r="N9446" s="18">
        <f>YEAR(Tabela3[[#This Row],[DATA]])</f>
        <v>2023</v>
      </c>
    </row>
    <row r="9447" spans="2:14">
      <c r="B9447" s="1">
        <v>45105</v>
      </c>
      <c r="C9447">
        <v>16340</v>
      </c>
      <c r="D9447">
        <f>COUNTIF(C$4:C9447,Tabela3[[#This Row],[COMANDA]])</f>
        <v>2</v>
      </c>
      <c r="E9447" t="s">
        <v>90</v>
      </c>
      <c r="F9447" t="s">
        <v>99</v>
      </c>
      <c r="G9447" t="s">
        <v>8</v>
      </c>
      <c r="H9447" t="s">
        <v>47</v>
      </c>
      <c r="I9447" s="2">
        <v>1</v>
      </c>
      <c r="J9447" t="s">
        <v>11</v>
      </c>
      <c r="K9447" s="21">
        <f>INDEX(LISTAS!$H:$Q,MATCH(BASE!H9447,LISTAS!$G:$G,0),MATCH(BASE!J9447,LISTAS!$H$3:$Q$3,0))*Tabela3[[#This Row],[QUANTIDADE]]</f>
        <v>16</v>
      </c>
      <c r="L9447" s="2" t="str">
        <f>TEXT(Tabela3[[#This Row],[DATA]],"MM")</f>
        <v>06</v>
      </c>
      <c r="M9447" s="2">
        <f>WEEKNUM(Tabela3[[#This Row],[DATA]])</f>
        <v>26</v>
      </c>
      <c r="N9447" s="18">
        <f>YEAR(Tabela3[[#This Row],[DATA]])</f>
        <v>2023</v>
      </c>
    </row>
    <row r="9448" spans="2:14">
      <c r="B9448" s="1">
        <v>45105</v>
      </c>
      <c r="C9448">
        <v>16341</v>
      </c>
      <c r="D9448">
        <f>COUNTIF(C$4:C9448,Tabela3[[#This Row],[COMANDA]])</f>
        <v>1</v>
      </c>
      <c r="E9448" t="s">
        <v>90</v>
      </c>
      <c r="F9448" t="s">
        <v>99</v>
      </c>
      <c r="G9448" t="s">
        <v>8</v>
      </c>
      <c r="H9448" t="s">
        <v>42</v>
      </c>
      <c r="I9448" s="2">
        <v>1</v>
      </c>
      <c r="J9448" t="s">
        <v>11</v>
      </c>
      <c r="K9448" s="21">
        <f>INDEX(LISTAS!$H:$Q,MATCH(BASE!H9448,LISTAS!$G:$G,0),MATCH(BASE!J9448,LISTAS!$H$3:$Q$3,0))*Tabela3[[#This Row],[QUANTIDADE]]</f>
        <v>16</v>
      </c>
      <c r="L9448" s="2" t="str">
        <f>TEXT(Tabela3[[#This Row],[DATA]],"MM")</f>
        <v>06</v>
      </c>
      <c r="M9448" s="2">
        <f>WEEKNUM(Tabela3[[#This Row],[DATA]])</f>
        <v>26</v>
      </c>
      <c r="N9448" s="18">
        <f>YEAR(Tabela3[[#This Row],[DATA]])</f>
        <v>2023</v>
      </c>
    </row>
    <row r="9449" spans="2:14">
      <c r="B9449" s="1">
        <v>45105</v>
      </c>
      <c r="C9449">
        <v>16342</v>
      </c>
      <c r="D9449">
        <f>COUNTIF(C$4:C9449,Tabela3[[#This Row],[COMANDA]])</f>
        <v>1</v>
      </c>
      <c r="E9449" t="s">
        <v>90</v>
      </c>
      <c r="F9449" t="s">
        <v>100</v>
      </c>
      <c r="G9449" t="s">
        <v>8</v>
      </c>
      <c r="H9449" t="s">
        <v>202</v>
      </c>
      <c r="I9449" s="2">
        <v>1</v>
      </c>
      <c r="J9449" t="s">
        <v>11</v>
      </c>
      <c r="K9449" s="21">
        <f>INDEX(LISTAS!$H:$Q,MATCH(BASE!H9449,LISTAS!$G:$G,0),MATCH(BASE!J9449,LISTAS!$H$3:$Q$3,0))*Tabela3[[#This Row],[QUANTIDADE]]</f>
        <v>20</v>
      </c>
      <c r="L9449" s="2" t="str">
        <f>TEXT(Tabela3[[#This Row],[DATA]],"MM")</f>
        <v>06</v>
      </c>
      <c r="M9449" s="2">
        <f>WEEKNUM(Tabela3[[#This Row],[DATA]])</f>
        <v>26</v>
      </c>
      <c r="N9449" s="18">
        <f>YEAR(Tabela3[[#This Row],[DATA]])</f>
        <v>2023</v>
      </c>
    </row>
    <row r="9450" spans="2:14">
      <c r="B9450" s="1">
        <v>45105</v>
      </c>
      <c r="C9450">
        <v>16342</v>
      </c>
      <c r="D9450">
        <f>COUNTIF(C$4:C9450,Tabela3[[#This Row],[COMANDA]])</f>
        <v>2</v>
      </c>
      <c r="E9450" t="s">
        <v>90</v>
      </c>
      <c r="F9450" t="s">
        <v>100</v>
      </c>
      <c r="G9450" t="s">
        <v>9</v>
      </c>
      <c r="H9450" t="s">
        <v>54</v>
      </c>
      <c r="I9450" s="2">
        <v>1</v>
      </c>
      <c r="J9450" t="s">
        <v>11</v>
      </c>
      <c r="K9450" s="21">
        <f>INDEX(LISTAS!$H:$Q,MATCH(BASE!H9450,LISTAS!$G:$G,0),MATCH(BASE!J9450,LISTAS!$H$3:$Q$3,0))*Tabela3[[#This Row],[QUANTIDADE]]</f>
        <v>3</v>
      </c>
      <c r="L9450" s="2" t="str">
        <f>TEXT(Tabela3[[#This Row],[DATA]],"MM")</f>
        <v>06</v>
      </c>
      <c r="M9450" s="2">
        <f>WEEKNUM(Tabela3[[#This Row],[DATA]])</f>
        <v>26</v>
      </c>
      <c r="N9450" s="18">
        <f>YEAR(Tabela3[[#This Row],[DATA]])</f>
        <v>2023</v>
      </c>
    </row>
    <row r="9451" spans="2:14">
      <c r="B9451" s="1">
        <v>45105</v>
      </c>
      <c r="C9451">
        <v>16343</v>
      </c>
      <c r="D9451">
        <f>COUNTIF(C$4:C9451,Tabela3[[#This Row],[COMANDA]])</f>
        <v>1</v>
      </c>
      <c r="E9451" t="s">
        <v>89</v>
      </c>
      <c r="F9451" t="s">
        <v>375</v>
      </c>
      <c r="G9451" t="s">
        <v>8</v>
      </c>
      <c r="H9451" t="s">
        <v>202</v>
      </c>
      <c r="I9451" s="2">
        <v>1</v>
      </c>
      <c r="J9451" t="s">
        <v>12</v>
      </c>
      <c r="K9451" s="21">
        <f>INDEX(LISTAS!$H:$Q,MATCH(BASE!H9451,LISTAS!$G:$G,0),MATCH(BASE!J9451,LISTAS!$H$3:$Q$3,0))*Tabela3[[#This Row],[QUANTIDADE]]</f>
        <v>18</v>
      </c>
      <c r="L9451" s="2" t="str">
        <f>TEXT(Tabela3[[#This Row],[DATA]],"MM")</f>
        <v>06</v>
      </c>
      <c r="M9451" s="2">
        <f>WEEKNUM(Tabela3[[#This Row],[DATA]])</f>
        <v>26</v>
      </c>
      <c r="N9451" s="18">
        <f>YEAR(Tabela3[[#This Row],[DATA]])</f>
        <v>2023</v>
      </c>
    </row>
    <row r="9452" spans="2:14">
      <c r="B9452" s="1">
        <v>45105</v>
      </c>
      <c r="C9452">
        <v>16343</v>
      </c>
      <c r="D9452">
        <f>COUNTIF(C$4:C9452,Tabela3[[#This Row],[COMANDA]])</f>
        <v>2</v>
      </c>
      <c r="E9452" t="s">
        <v>89</v>
      </c>
      <c r="F9452" t="s">
        <v>375</v>
      </c>
      <c r="G9452" t="s">
        <v>8</v>
      </c>
      <c r="H9452" t="s">
        <v>206</v>
      </c>
      <c r="I9452" s="2">
        <v>1</v>
      </c>
      <c r="J9452" t="s">
        <v>12</v>
      </c>
      <c r="K9452" s="21">
        <f>INDEX(LISTAS!$H:$Q,MATCH(BASE!H9452,LISTAS!$G:$G,0),MATCH(BASE!J9452,LISTAS!$H$3:$Q$3,0))*Tabela3[[#This Row],[QUANTIDADE]]</f>
        <v>16.2</v>
      </c>
      <c r="L9452" s="2" t="str">
        <f>TEXT(Tabela3[[#This Row],[DATA]],"MM")</f>
        <v>06</v>
      </c>
      <c r="M9452" s="2">
        <f>WEEKNUM(Tabela3[[#This Row],[DATA]])</f>
        <v>26</v>
      </c>
      <c r="N9452" s="18">
        <f>YEAR(Tabela3[[#This Row],[DATA]])</f>
        <v>2023</v>
      </c>
    </row>
    <row r="9453" spans="2:14">
      <c r="B9453" s="1">
        <v>45105</v>
      </c>
      <c r="C9453">
        <v>16344</v>
      </c>
      <c r="D9453">
        <f>COUNTIF(C$4:C9453,Tabela3[[#This Row],[COMANDA]])</f>
        <v>1</v>
      </c>
      <c r="E9453" t="s">
        <v>90</v>
      </c>
      <c r="F9453" t="s">
        <v>98</v>
      </c>
      <c r="G9453" t="s">
        <v>8</v>
      </c>
      <c r="H9453" t="s">
        <v>202</v>
      </c>
      <c r="I9453" s="2">
        <v>1</v>
      </c>
      <c r="J9453" t="s">
        <v>11</v>
      </c>
      <c r="K9453" s="21">
        <f>INDEX(LISTAS!$H:$Q,MATCH(BASE!H9453,LISTAS!$G:$G,0),MATCH(BASE!J9453,LISTAS!$H$3:$Q$3,0))*Tabela3[[#This Row],[QUANTIDADE]]</f>
        <v>20</v>
      </c>
      <c r="L9453" s="2" t="str">
        <f>TEXT(Tabela3[[#This Row],[DATA]],"MM")</f>
        <v>06</v>
      </c>
      <c r="M9453" s="2">
        <f>WEEKNUM(Tabela3[[#This Row],[DATA]])</f>
        <v>26</v>
      </c>
      <c r="N9453" s="18">
        <f>YEAR(Tabela3[[#This Row],[DATA]])</f>
        <v>2023</v>
      </c>
    </row>
    <row r="9454" spans="2:14">
      <c r="B9454" s="1">
        <v>45105</v>
      </c>
      <c r="C9454">
        <v>16344</v>
      </c>
      <c r="D9454">
        <f>COUNTIF(C$4:C9454,Tabela3[[#This Row],[COMANDA]])</f>
        <v>2</v>
      </c>
      <c r="E9454" t="s">
        <v>90</v>
      </c>
      <c r="F9454" t="s">
        <v>98</v>
      </c>
      <c r="G9454" t="s">
        <v>61</v>
      </c>
      <c r="H9454" t="s">
        <v>199</v>
      </c>
      <c r="I9454" s="2">
        <v>1</v>
      </c>
      <c r="J9454" t="s">
        <v>11</v>
      </c>
      <c r="K9454" s="21">
        <f>INDEX(LISTAS!$H:$Q,MATCH(BASE!H9454,LISTAS!$G:$G,0),MATCH(BASE!J9454,LISTAS!$H$3:$Q$3,0))*Tabela3[[#This Row],[QUANTIDADE]]</f>
        <v>1</v>
      </c>
      <c r="L9454" s="2" t="str">
        <f>TEXT(Tabela3[[#This Row],[DATA]],"MM")</f>
        <v>06</v>
      </c>
      <c r="M9454" s="2">
        <f>WEEKNUM(Tabela3[[#This Row],[DATA]])</f>
        <v>26</v>
      </c>
      <c r="N9454" s="18">
        <f>YEAR(Tabela3[[#This Row],[DATA]])</f>
        <v>2023</v>
      </c>
    </row>
    <row r="9455" spans="2:14">
      <c r="B9455" s="1">
        <v>45105</v>
      </c>
      <c r="C9455">
        <v>16344</v>
      </c>
      <c r="D9455">
        <f>COUNTIF(C$4:C9455,Tabela3[[#This Row],[COMANDA]])</f>
        <v>3</v>
      </c>
      <c r="E9455" t="s">
        <v>90</v>
      </c>
      <c r="F9455" t="s">
        <v>98</v>
      </c>
      <c r="G9455" t="s">
        <v>9</v>
      </c>
      <c r="H9455" t="s">
        <v>138</v>
      </c>
      <c r="I9455" s="2">
        <v>1</v>
      </c>
      <c r="J9455" t="s">
        <v>11</v>
      </c>
      <c r="K9455" s="21">
        <f>INDEX(LISTAS!$H:$Q,MATCH(BASE!H9455,LISTAS!$G:$G,0),MATCH(BASE!J9455,LISTAS!$H$3:$Q$3,0))*Tabela3[[#This Row],[QUANTIDADE]]</f>
        <v>4</v>
      </c>
      <c r="L9455" s="2" t="str">
        <f>TEXT(Tabela3[[#This Row],[DATA]],"MM")</f>
        <v>06</v>
      </c>
      <c r="M9455" s="2">
        <f>WEEKNUM(Tabela3[[#This Row],[DATA]])</f>
        <v>26</v>
      </c>
      <c r="N9455" s="18">
        <f>YEAR(Tabela3[[#This Row],[DATA]])</f>
        <v>2023</v>
      </c>
    </row>
    <row r="9456" spans="2:14">
      <c r="B9456" s="1">
        <v>45105</v>
      </c>
      <c r="C9456">
        <v>16345</v>
      </c>
      <c r="D9456">
        <f>COUNTIF(C$4:C9456,Tabela3[[#This Row],[COMANDA]])</f>
        <v>1</v>
      </c>
      <c r="E9456" t="s">
        <v>90</v>
      </c>
      <c r="F9456" t="s">
        <v>99</v>
      </c>
      <c r="G9456" t="s">
        <v>8</v>
      </c>
      <c r="H9456" t="s">
        <v>204</v>
      </c>
      <c r="I9456" s="2">
        <v>1</v>
      </c>
      <c r="J9456" t="s">
        <v>11</v>
      </c>
      <c r="K9456" s="21">
        <f>INDEX(LISTAS!$H:$Q,MATCH(BASE!H9456,LISTAS!$G:$G,0),MATCH(BASE!J9456,LISTAS!$H$3:$Q$3,0))*Tabela3[[#This Row],[QUANTIDADE]]</f>
        <v>18</v>
      </c>
      <c r="L9456" s="2" t="str">
        <f>TEXT(Tabela3[[#This Row],[DATA]],"MM")</f>
        <v>06</v>
      </c>
      <c r="M9456" s="2">
        <f>WEEKNUM(Tabela3[[#This Row],[DATA]])</f>
        <v>26</v>
      </c>
      <c r="N9456" s="18">
        <f>YEAR(Tabela3[[#This Row],[DATA]])</f>
        <v>2023</v>
      </c>
    </row>
    <row r="9457" spans="2:14">
      <c r="B9457" s="1">
        <v>45105</v>
      </c>
      <c r="C9457">
        <v>16345</v>
      </c>
      <c r="D9457">
        <f>COUNTIF(C$4:C9457,Tabela3[[#This Row],[COMANDA]])</f>
        <v>2</v>
      </c>
      <c r="E9457" t="s">
        <v>90</v>
      </c>
      <c r="F9457" t="s">
        <v>99</v>
      </c>
      <c r="G9457" t="s">
        <v>61</v>
      </c>
      <c r="H9457" t="s">
        <v>199</v>
      </c>
      <c r="I9457" s="2">
        <v>1</v>
      </c>
      <c r="J9457" t="s">
        <v>11</v>
      </c>
      <c r="K9457" s="21">
        <f>INDEX(LISTAS!$H:$Q,MATCH(BASE!H9457,LISTAS!$G:$G,0),MATCH(BASE!J9457,LISTAS!$H$3:$Q$3,0))*Tabela3[[#This Row],[QUANTIDADE]]</f>
        <v>1</v>
      </c>
      <c r="L9457" s="2" t="str">
        <f>TEXT(Tabela3[[#This Row],[DATA]],"MM")</f>
        <v>06</v>
      </c>
      <c r="M9457" s="2">
        <f>WEEKNUM(Tabela3[[#This Row],[DATA]])</f>
        <v>26</v>
      </c>
      <c r="N9457" s="18">
        <f>YEAR(Tabela3[[#This Row],[DATA]])</f>
        <v>2023</v>
      </c>
    </row>
    <row r="9458" spans="2:14">
      <c r="B9458" s="1">
        <v>45105</v>
      </c>
      <c r="C9458">
        <v>16346</v>
      </c>
      <c r="D9458">
        <f>COUNTIF(C$4:C9458,Tabela3[[#This Row],[COMANDA]])</f>
        <v>1</v>
      </c>
      <c r="E9458" t="s">
        <v>89</v>
      </c>
      <c r="F9458" t="s">
        <v>99</v>
      </c>
      <c r="G9458" t="s">
        <v>8</v>
      </c>
      <c r="H9458" t="s">
        <v>42</v>
      </c>
      <c r="I9458" s="2">
        <v>1</v>
      </c>
      <c r="J9458" t="s">
        <v>11</v>
      </c>
      <c r="K9458" s="21">
        <f>INDEX(LISTAS!$H:$Q,MATCH(BASE!H9458,LISTAS!$G:$G,0),MATCH(BASE!J9458,LISTAS!$H$3:$Q$3,0))*Tabela3[[#This Row],[QUANTIDADE]]</f>
        <v>16</v>
      </c>
      <c r="L9458" s="2" t="str">
        <f>TEXT(Tabela3[[#This Row],[DATA]],"MM")</f>
        <v>06</v>
      </c>
      <c r="M9458" s="2">
        <f>WEEKNUM(Tabela3[[#This Row],[DATA]])</f>
        <v>26</v>
      </c>
      <c r="N9458" s="18">
        <f>YEAR(Tabela3[[#This Row],[DATA]])</f>
        <v>2023</v>
      </c>
    </row>
    <row r="9459" spans="2:14">
      <c r="B9459" s="1">
        <v>45105</v>
      </c>
      <c r="C9459">
        <v>16346</v>
      </c>
      <c r="D9459">
        <f>COUNTIF(C$4:C9459,Tabela3[[#This Row],[COMANDA]])</f>
        <v>2</v>
      </c>
      <c r="E9459" t="s">
        <v>89</v>
      </c>
      <c r="F9459" t="s">
        <v>99</v>
      </c>
      <c r="G9459" t="s">
        <v>9</v>
      </c>
      <c r="H9459" t="s">
        <v>138</v>
      </c>
      <c r="I9459" s="2">
        <v>1</v>
      </c>
      <c r="J9459" t="s">
        <v>11</v>
      </c>
      <c r="K9459" s="21">
        <f>INDEX(LISTAS!$H:$Q,MATCH(BASE!H9459,LISTAS!$G:$G,0),MATCH(BASE!J9459,LISTAS!$H$3:$Q$3,0))*Tabela3[[#This Row],[QUANTIDADE]]</f>
        <v>4</v>
      </c>
      <c r="L9459" s="2" t="str">
        <f>TEXT(Tabela3[[#This Row],[DATA]],"MM")</f>
        <v>06</v>
      </c>
      <c r="M9459" s="2">
        <f>WEEKNUM(Tabela3[[#This Row],[DATA]])</f>
        <v>26</v>
      </c>
      <c r="N9459" s="18">
        <f>YEAR(Tabela3[[#This Row],[DATA]])</f>
        <v>2023</v>
      </c>
    </row>
    <row r="9460" spans="2:14">
      <c r="B9460" s="1">
        <v>45105</v>
      </c>
      <c r="C9460">
        <v>16347</v>
      </c>
      <c r="D9460">
        <f>COUNTIF(C$4:C9460,Tabela3[[#This Row],[COMANDA]])</f>
        <v>1</v>
      </c>
      <c r="E9460" t="s">
        <v>89</v>
      </c>
      <c r="F9460" t="s">
        <v>99</v>
      </c>
      <c r="G9460" t="s">
        <v>8</v>
      </c>
      <c r="H9460" t="s">
        <v>39</v>
      </c>
      <c r="I9460" s="2">
        <v>1</v>
      </c>
      <c r="J9460" t="s">
        <v>11</v>
      </c>
      <c r="K9460" s="21">
        <f>INDEX(LISTAS!$H:$Q,MATCH(BASE!H9460,LISTAS!$G:$G,0),MATCH(BASE!J9460,LISTAS!$H$3:$Q$3,0))*Tabela3[[#This Row],[QUANTIDADE]]</f>
        <v>12</v>
      </c>
      <c r="L9460" s="2" t="str">
        <f>TEXT(Tabela3[[#This Row],[DATA]],"MM")</f>
        <v>06</v>
      </c>
      <c r="M9460" s="2">
        <f>WEEKNUM(Tabela3[[#This Row],[DATA]])</f>
        <v>26</v>
      </c>
      <c r="N9460" s="18">
        <f>YEAR(Tabela3[[#This Row],[DATA]])</f>
        <v>2023</v>
      </c>
    </row>
    <row r="9461" spans="2:14">
      <c r="B9461" s="1">
        <v>45105</v>
      </c>
      <c r="C9461">
        <v>16347</v>
      </c>
      <c r="D9461">
        <f>COUNTIF(C$4:C9461,Tabela3[[#This Row],[COMANDA]])</f>
        <v>2</v>
      </c>
      <c r="E9461" t="s">
        <v>89</v>
      </c>
      <c r="F9461" t="s">
        <v>99</v>
      </c>
      <c r="G9461" t="s">
        <v>61</v>
      </c>
      <c r="H9461" t="s">
        <v>188</v>
      </c>
      <c r="I9461" s="2">
        <v>1</v>
      </c>
      <c r="J9461" t="s">
        <v>11</v>
      </c>
      <c r="K9461" s="21">
        <f>INDEX(LISTAS!$H:$Q,MATCH(BASE!H9461,LISTAS!$G:$G,0),MATCH(BASE!J9461,LISTAS!$H$3:$Q$3,0))*Tabela3[[#This Row],[QUANTIDADE]]</f>
        <v>2</v>
      </c>
      <c r="L9461" s="2" t="str">
        <f>TEXT(Tabela3[[#This Row],[DATA]],"MM")</f>
        <v>06</v>
      </c>
      <c r="M9461" s="2">
        <f>WEEKNUM(Tabela3[[#This Row],[DATA]])</f>
        <v>26</v>
      </c>
      <c r="N9461" s="18">
        <f>YEAR(Tabela3[[#This Row],[DATA]])</f>
        <v>2023</v>
      </c>
    </row>
    <row r="9462" spans="2:14">
      <c r="B9462" s="1">
        <v>45105</v>
      </c>
      <c r="C9462">
        <v>16347</v>
      </c>
      <c r="D9462">
        <f>COUNTIF(C$4:C9462,Tabela3[[#This Row],[COMANDA]])</f>
        <v>3</v>
      </c>
      <c r="E9462" t="s">
        <v>89</v>
      </c>
      <c r="F9462" t="s">
        <v>99</v>
      </c>
      <c r="G9462" t="s">
        <v>9</v>
      </c>
      <c r="H9462" t="s">
        <v>138</v>
      </c>
      <c r="I9462" s="2">
        <v>1</v>
      </c>
      <c r="J9462" t="s">
        <v>11</v>
      </c>
      <c r="K9462" s="21">
        <f>INDEX(LISTAS!$H:$Q,MATCH(BASE!H9462,LISTAS!$G:$G,0),MATCH(BASE!J9462,LISTAS!$H$3:$Q$3,0))*Tabela3[[#This Row],[QUANTIDADE]]</f>
        <v>4</v>
      </c>
      <c r="L9462" s="2" t="str">
        <f>TEXT(Tabela3[[#This Row],[DATA]],"MM")</f>
        <v>06</v>
      </c>
      <c r="M9462" s="2">
        <f>WEEKNUM(Tabela3[[#This Row],[DATA]])</f>
        <v>26</v>
      </c>
      <c r="N9462" s="18">
        <f>YEAR(Tabela3[[#This Row],[DATA]])</f>
        <v>2023</v>
      </c>
    </row>
    <row r="9463" spans="2:14">
      <c r="B9463" s="1">
        <v>45105</v>
      </c>
      <c r="C9463">
        <v>16348</v>
      </c>
      <c r="D9463">
        <f>COUNTIF(C$4:C9463,Tabela3[[#This Row],[COMANDA]])</f>
        <v>1</v>
      </c>
      <c r="E9463" t="s">
        <v>90</v>
      </c>
      <c r="F9463" t="s">
        <v>98</v>
      </c>
      <c r="G9463" t="s">
        <v>8</v>
      </c>
      <c r="H9463" t="s">
        <v>206</v>
      </c>
      <c r="I9463" s="2">
        <v>1</v>
      </c>
      <c r="J9463" t="s">
        <v>11</v>
      </c>
      <c r="K9463" s="21">
        <f>INDEX(LISTAS!$H:$Q,MATCH(BASE!H9463,LISTAS!$G:$G,0),MATCH(BASE!J9463,LISTAS!$H$3:$Q$3,0))*Tabela3[[#This Row],[QUANTIDADE]]</f>
        <v>18</v>
      </c>
      <c r="L9463" s="2" t="str">
        <f>TEXT(Tabela3[[#This Row],[DATA]],"MM")</f>
        <v>06</v>
      </c>
      <c r="M9463" s="2">
        <f>WEEKNUM(Tabela3[[#This Row],[DATA]])</f>
        <v>26</v>
      </c>
      <c r="N9463" s="18">
        <f>YEAR(Tabela3[[#This Row],[DATA]])</f>
        <v>2023</v>
      </c>
    </row>
    <row r="9464" spans="2:14">
      <c r="B9464" s="1">
        <v>45105</v>
      </c>
      <c r="C9464">
        <v>16348</v>
      </c>
      <c r="D9464">
        <f>COUNTIF(C$4:C9464,Tabela3[[#This Row],[COMANDA]])</f>
        <v>2</v>
      </c>
      <c r="E9464" t="s">
        <v>90</v>
      </c>
      <c r="F9464" t="s">
        <v>98</v>
      </c>
      <c r="G9464" t="s">
        <v>9</v>
      </c>
      <c r="H9464" t="s">
        <v>142</v>
      </c>
      <c r="I9464" s="2">
        <v>1</v>
      </c>
      <c r="J9464" t="s">
        <v>11</v>
      </c>
      <c r="K9464" s="21">
        <f>INDEX(LISTAS!$H:$Q,MATCH(BASE!H9464,LISTAS!$G:$G,0),MATCH(BASE!J9464,LISTAS!$H$3:$Q$3,0))*Tabela3[[#This Row],[QUANTIDADE]]</f>
        <v>6</v>
      </c>
      <c r="L9464" s="2" t="str">
        <f>TEXT(Tabela3[[#This Row],[DATA]],"MM")</f>
        <v>06</v>
      </c>
      <c r="M9464" s="2">
        <f>WEEKNUM(Tabela3[[#This Row],[DATA]])</f>
        <v>26</v>
      </c>
      <c r="N9464" s="18">
        <f>YEAR(Tabela3[[#This Row],[DATA]])</f>
        <v>2023</v>
      </c>
    </row>
    <row r="9465" spans="2:14">
      <c r="B9465" s="1">
        <v>45105</v>
      </c>
      <c r="C9465">
        <v>16349</v>
      </c>
      <c r="D9465">
        <f>COUNTIF(C$4:C9465,Tabela3[[#This Row],[COMANDA]])</f>
        <v>1</v>
      </c>
      <c r="E9465" t="s">
        <v>90</v>
      </c>
      <c r="F9465" t="s">
        <v>98</v>
      </c>
      <c r="G9465" t="s">
        <v>8</v>
      </c>
      <c r="H9465" t="s">
        <v>41</v>
      </c>
      <c r="I9465" s="2">
        <v>1</v>
      </c>
      <c r="J9465" t="s">
        <v>11</v>
      </c>
      <c r="K9465" s="21">
        <f>INDEX(LISTAS!$H:$Q,MATCH(BASE!H9465,LISTAS!$G:$G,0),MATCH(BASE!J9465,LISTAS!$H$3:$Q$3,0))*Tabela3[[#This Row],[QUANTIDADE]]</f>
        <v>14</v>
      </c>
      <c r="L9465" s="2" t="str">
        <f>TEXT(Tabela3[[#This Row],[DATA]],"MM")</f>
        <v>06</v>
      </c>
      <c r="M9465" s="2">
        <f>WEEKNUM(Tabela3[[#This Row],[DATA]])</f>
        <v>26</v>
      </c>
      <c r="N9465" s="18">
        <f>YEAR(Tabela3[[#This Row],[DATA]])</f>
        <v>2023</v>
      </c>
    </row>
    <row r="9466" spans="2:14">
      <c r="B9466" s="1">
        <v>45105</v>
      </c>
      <c r="C9466">
        <v>16350</v>
      </c>
      <c r="D9466">
        <f>COUNTIF(C$4:C9466,Tabela3[[#This Row],[COMANDA]])</f>
        <v>1</v>
      </c>
      <c r="E9466" t="s">
        <v>90</v>
      </c>
      <c r="F9466" t="s">
        <v>98</v>
      </c>
      <c r="G9466" t="s">
        <v>8</v>
      </c>
      <c r="H9466" t="s">
        <v>203</v>
      </c>
      <c r="I9466" s="2">
        <v>1</v>
      </c>
      <c r="J9466" t="s">
        <v>11</v>
      </c>
      <c r="K9466" s="21">
        <f>INDEX(LISTAS!$H:$Q,MATCH(BASE!H9466,LISTAS!$G:$G,0),MATCH(BASE!J9466,LISTAS!$H$3:$Q$3,0))*Tabela3[[#This Row],[QUANTIDADE]]</f>
        <v>20</v>
      </c>
      <c r="L9466" s="2" t="str">
        <f>TEXT(Tabela3[[#This Row],[DATA]],"MM")</f>
        <v>06</v>
      </c>
      <c r="M9466" s="2">
        <f>WEEKNUM(Tabela3[[#This Row],[DATA]])</f>
        <v>26</v>
      </c>
      <c r="N9466" s="18">
        <f>YEAR(Tabela3[[#This Row],[DATA]])</f>
        <v>2023</v>
      </c>
    </row>
    <row r="9467" spans="2:14">
      <c r="B9467" s="1">
        <v>45105</v>
      </c>
      <c r="C9467">
        <v>16350</v>
      </c>
      <c r="D9467">
        <f>COUNTIF(C$4:C9467,Tabela3[[#This Row],[COMANDA]])</f>
        <v>2</v>
      </c>
      <c r="E9467" t="s">
        <v>90</v>
      </c>
      <c r="F9467" t="s">
        <v>98</v>
      </c>
      <c r="G9467" t="s">
        <v>10</v>
      </c>
      <c r="H9467" t="s">
        <v>94</v>
      </c>
      <c r="I9467" s="2">
        <v>1</v>
      </c>
      <c r="J9467" t="s">
        <v>12</v>
      </c>
      <c r="K9467" s="21">
        <f>INDEX(LISTAS!$H:$Q,MATCH(BASE!H9467,LISTAS!$G:$G,0),MATCH(BASE!J9467,LISTAS!$H$3:$Q$3,0))*Tabela3[[#This Row],[QUANTIDADE]]</f>
        <v>3</v>
      </c>
      <c r="L9467" s="2" t="str">
        <f>TEXT(Tabela3[[#This Row],[DATA]],"MM")</f>
        <v>06</v>
      </c>
      <c r="M9467" s="2">
        <f>WEEKNUM(Tabela3[[#This Row],[DATA]])</f>
        <v>26</v>
      </c>
      <c r="N9467" s="18">
        <f>YEAR(Tabela3[[#This Row],[DATA]])</f>
        <v>2023</v>
      </c>
    </row>
    <row r="9468" spans="2:14">
      <c r="B9468" s="1">
        <v>45105</v>
      </c>
      <c r="C9468">
        <v>16351</v>
      </c>
      <c r="D9468">
        <f>COUNTIF(C$4:C9468,Tabela3[[#This Row],[COMANDA]])</f>
        <v>1</v>
      </c>
      <c r="E9468" t="s">
        <v>90</v>
      </c>
      <c r="F9468" t="s">
        <v>98</v>
      </c>
      <c r="G9468" t="s">
        <v>8</v>
      </c>
      <c r="H9468" t="s">
        <v>42</v>
      </c>
      <c r="I9468" s="2">
        <v>1</v>
      </c>
      <c r="J9468" t="s">
        <v>11</v>
      </c>
      <c r="K9468" s="21">
        <f>INDEX(LISTAS!$H:$Q,MATCH(BASE!H9468,LISTAS!$G:$G,0),MATCH(BASE!J9468,LISTAS!$H$3:$Q$3,0))*Tabela3[[#This Row],[QUANTIDADE]]</f>
        <v>16</v>
      </c>
      <c r="L9468" s="2" t="str">
        <f>TEXT(Tabela3[[#This Row],[DATA]],"MM")</f>
        <v>06</v>
      </c>
      <c r="M9468" s="2">
        <f>WEEKNUM(Tabela3[[#This Row],[DATA]])</f>
        <v>26</v>
      </c>
      <c r="N9468" s="18">
        <f>YEAR(Tabela3[[#This Row],[DATA]])</f>
        <v>2023</v>
      </c>
    </row>
    <row r="9469" spans="2:14">
      <c r="B9469" s="1">
        <v>45105</v>
      </c>
      <c r="C9469">
        <v>16352</v>
      </c>
      <c r="D9469">
        <f>COUNTIF(C$4:C9469,Tabela3[[#This Row],[COMANDA]])</f>
        <v>1</v>
      </c>
      <c r="E9469" t="s">
        <v>90</v>
      </c>
      <c r="F9469" t="s">
        <v>98</v>
      </c>
      <c r="G9469" t="s">
        <v>8</v>
      </c>
      <c r="H9469" t="s">
        <v>202</v>
      </c>
      <c r="I9469" s="2">
        <v>1</v>
      </c>
      <c r="J9469" t="s">
        <v>11</v>
      </c>
      <c r="K9469" s="21">
        <f>INDEX(LISTAS!$H:$Q,MATCH(BASE!H9469,LISTAS!$G:$G,0),MATCH(BASE!J9469,LISTAS!$H$3:$Q$3,0))*Tabela3[[#This Row],[QUANTIDADE]]</f>
        <v>20</v>
      </c>
      <c r="L9469" s="2" t="str">
        <f>TEXT(Tabela3[[#This Row],[DATA]],"MM")</f>
        <v>06</v>
      </c>
      <c r="M9469" s="2">
        <f>WEEKNUM(Tabela3[[#This Row],[DATA]])</f>
        <v>26</v>
      </c>
      <c r="N9469" s="18">
        <f>YEAR(Tabela3[[#This Row],[DATA]])</f>
        <v>2023</v>
      </c>
    </row>
    <row r="9470" spans="2:14">
      <c r="B9470" s="1">
        <v>45105</v>
      </c>
      <c r="C9470">
        <v>16352</v>
      </c>
      <c r="D9470">
        <f>COUNTIF(C$4:C9470,Tabela3[[#This Row],[COMANDA]])</f>
        <v>2</v>
      </c>
      <c r="E9470" t="s">
        <v>90</v>
      </c>
      <c r="F9470" t="s">
        <v>98</v>
      </c>
      <c r="G9470" t="s">
        <v>8</v>
      </c>
      <c r="H9470" t="s">
        <v>206</v>
      </c>
      <c r="I9470" s="2">
        <v>1</v>
      </c>
      <c r="J9470" t="s">
        <v>11</v>
      </c>
      <c r="K9470" s="21">
        <f>INDEX(LISTAS!$H:$Q,MATCH(BASE!H9470,LISTAS!$G:$G,0),MATCH(BASE!J9470,LISTAS!$H$3:$Q$3,0))*Tabela3[[#This Row],[QUANTIDADE]]</f>
        <v>18</v>
      </c>
      <c r="L9470" s="2" t="str">
        <f>TEXT(Tabela3[[#This Row],[DATA]],"MM")</f>
        <v>06</v>
      </c>
      <c r="M9470" s="2">
        <f>WEEKNUM(Tabela3[[#This Row],[DATA]])</f>
        <v>26</v>
      </c>
      <c r="N9470" s="18">
        <f>YEAR(Tabela3[[#This Row],[DATA]])</f>
        <v>2023</v>
      </c>
    </row>
    <row r="9471" spans="2:14">
      <c r="B9471" s="1">
        <v>45106</v>
      </c>
      <c r="C9471">
        <v>16353</v>
      </c>
      <c r="D9471">
        <f>COUNTIF(C$4:C9471,Tabela3[[#This Row],[COMANDA]])</f>
        <v>1</v>
      </c>
      <c r="E9471" t="s">
        <v>89</v>
      </c>
      <c r="G9471" t="s">
        <v>8</v>
      </c>
      <c r="H9471" t="s">
        <v>203</v>
      </c>
      <c r="I9471" s="2">
        <v>1</v>
      </c>
      <c r="J9471" t="s">
        <v>11</v>
      </c>
      <c r="K9471" s="21">
        <f>INDEX(LISTAS!$H:$Q,MATCH(BASE!H9471,LISTAS!$G:$G,0),MATCH(BASE!J9471,LISTAS!$H$3:$Q$3,0))*Tabela3[[#This Row],[QUANTIDADE]]</f>
        <v>20</v>
      </c>
      <c r="L9471" s="2" t="str">
        <f>TEXT(Tabela3[[#This Row],[DATA]],"MM")</f>
        <v>06</v>
      </c>
      <c r="M9471" s="2">
        <f>WEEKNUM(Tabela3[[#This Row],[DATA]])</f>
        <v>26</v>
      </c>
      <c r="N9471" s="18">
        <f>YEAR(Tabela3[[#This Row],[DATA]])</f>
        <v>2023</v>
      </c>
    </row>
    <row r="9472" spans="2:14">
      <c r="B9472" s="1">
        <v>45106</v>
      </c>
      <c r="C9472">
        <v>16354</v>
      </c>
      <c r="D9472">
        <f>COUNTIF(C$4:C9472,Tabela3[[#This Row],[COMANDA]])</f>
        <v>1</v>
      </c>
      <c r="E9472" t="s">
        <v>90</v>
      </c>
      <c r="F9472" t="s">
        <v>99</v>
      </c>
      <c r="G9472" t="s">
        <v>8</v>
      </c>
      <c r="H9472" t="s">
        <v>47</v>
      </c>
      <c r="I9472" s="2">
        <v>2</v>
      </c>
      <c r="J9472" t="s">
        <v>11</v>
      </c>
      <c r="K9472" s="21">
        <f>INDEX(LISTAS!$H:$Q,MATCH(BASE!H9472,LISTAS!$G:$G,0),MATCH(BASE!J9472,LISTAS!$H$3:$Q$3,0))*Tabela3[[#This Row],[QUANTIDADE]]</f>
        <v>32</v>
      </c>
      <c r="L9472" s="2" t="str">
        <f>TEXT(Tabela3[[#This Row],[DATA]],"MM")</f>
        <v>06</v>
      </c>
      <c r="M9472" s="2">
        <f>WEEKNUM(Tabela3[[#This Row],[DATA]])</f>
        <v>26</v>
      </c>
      <c r="N9472" s="18">
        <f>YEAR(Tabela3[[#This Row],[DATA]])</f>
        <v>2023</v>
      </c>
    </row>
    <row r="9473" spans="2:14">
      <c r="B9473" s="1">
        <v>45106</v>
      </c>
      <c r="C9473">
        <v>16354</v>
      </c>
      <c r="D9473">
        <f>COUNTIF(C$4:C9473,Tabela3[[#This Row],[COMANDA]])</f>
        <v>2</v>
      </c>
      <c r="E9473" t="s">
        <v>90</v>
      </c>
      <c r="F9473" t="s">
        <v>99</v>
      </c>
      <c r="G9473" t="s">
        <v>10</v>
      </c>
      <c r="H9473" t="s">
        <v>537</v>
      </c>
      <c r="I9473" s="2">
        <v>1</v>
      </c>
      <c r="J9473" t="s">
        <v>11</v>
      </c>
      <c r="K9473" s="21">
        <f>INDEX(LISTAS!$H:$Q,MATCH(BASE!H9473,LISTAS!$G:$G,0),MATCH(BASE!J9473,LISTAS!$H$3:$Q$3,0))*Tabela3[[#This Row],[QUANTIDADE]]</f>
        <v>3</v>
      </c>
      <c r="L9473" s="2" t="str">
        <f>TEXT(Tabela3[[#This Row],[DATA]],"MM")</f>
        <v>06</v>
      </c>
      <c r="M9473" s="2">
        <f>WEEKNUM(Tabela3[[#This Row],[DATA]])</f>
        <v>26</v>
      </c>
      <c r="N9473" s="18">
        <f>YEAR(Tabela3[[#This Row],[DATA]])</f>
        <v>2023</v>
      </c>
    </row>
    <row r="9474" spans="2:14">
      <c r="B9474" s="1">
        <v>45106</v>
      </c>
      <c r="C9474">
        <v>16355</v>
      </c>
      <c r="D9474">
        <f>COUNTIF(C$4:C9474,Tabela3[[#This Row],[COMANDA]])</f>
        <v>1</v>
      </c>
      <c r="E9474" t="s">
        <v>89</v>
      </c>
      <c r="F9474" t="s">
        <v>99</v>
      </c>
      <c r="G9474" t="s">
        <v>8</v>
      </c>
      <c r="H9474" t="s">
        <v>84</v>
      </c>
      <c r="I9474" s="2">
        <v>1</v>
      </c>
      <c r="J9474" t="s">
        <v>11</v>
      </c>
      <c r="K9474" s="21">
        <f>INDEX(LISTAS!$H:$Q,MATCH(BASE!H9474,LISTAS!$G:$G,0),MATCH(BASE!J9474,LISTAS!$H$3:$Q$3,0))*Tabela3[[#This Row],[QUANTIDADE]]</f>
        <v>16</v>
      </c>
      <c r="L9474" s="2" t="str">
        <f>TEXT(Tabela3[[#This Row],[DATA]],"MM")</f>
        <v>06</v>
      </c>
      <c r="M9474" s="2">
        <f>WEEKNUM(Tabela3[[#This Row],[DATA]])</f>
        <v>26</v>
      </c>
      <c r="N9474" s="18">
        <f>YEAR(Tabela3[[#This Row],[DATA]])</f>
        <v>2023</v>
      </c>
    </row>
    <row r="9475" spans="2:14">
      <c r="B9475" s="1">
        <v>45106</v>
      </c>
      <c r="C9475">
        <v>16355</v>
      </c>
      <c r="D9475">
        <f>COUNTIF(C$4:C9475,Tabela3[[#This Row],[COMANDA]])</f>
        <v>2</v>
      </c>
      <c r="E9475" t="s">
        <v>89</v>
      </c>
      <c r="F9475" t="s">
        <v>99</v>
      </c>
      <c r="G9475" t="s">
        <v>10</v>
      </c>
      <c r="H9475" t="s">
        <v>125</v>
      </c>
      <c r="I9475" s="2">
        <v>1</v>
      </c>
      <c r="J9475" t="s">
        <v>11</v>
      </c>
      <c r="K9475" s="21">
        <f>INDEX(LISTAS!$H:$Q,MATCH(BASE!H9475,LISTAS!$G:$G,0),MATCH(BASE!J9475,LISTAS!$H$3:$Q$3,0))*Tabela3[[#This Row],[QUANTIDADE]]</f>
        <v>3</v>
      </c>
      <c r="L9475" s="2" t="str">
        <f>TEXT(Tabela3[[#This Row],[DATA]],"MM")</f>
        <v>06</v>
      </c>
      <c r="M9475" s="2">
        <f>WEEKNUM(Tabela3[[#This Row],[DATA]])</f>
        <v>26</v>
      </c>
      <c r="N9475" s="18">
        <f>YEAR(Tabela3[[#This Row],[DATA]])</f>
        <v>2023</v>
      </c>
    </row>
    <row r="9476" spans="2:14">
      <c r="B9476" s="1">
        <v>45106</v>
      </c>
      <c r="C9476">
        <v>16355</v>
      </c>
      <c r="D9476">
        <f>COUNTIF(C$4:C9476,Tabela3[[#This Row],[COMANDA]])</f>
        <v>3</v>
      </c>
      <c r="E9476" t="s">
        <v>89</v>
      </c>
      <c r="F9476" t="s">
        <v>99</v>
      </c>
      <c r="G9476" t="s">
        <v>9</v>
      </c>
      <c r="H9476" t="s">
        <v>242</v>
      </c>
      <c r="I9476" s="2">
        <v>1</v>
      </c>
      <c r="J9476" t="s">
        <v>12</v>
      </c>
      <c r="K9476" s="21">
        <f>INDEX(LISTAS!$H:$Q,MATCH(BASE!H9476,LISTAS!$G:$G,0),MATCH(BASE!J9476,LISTAS!$H$3:$Q$3,0))*Tabela3[[#This Row],[QUANTIDADE]]</f>
        <v>6</v>
      </c>
      <c r="L9476" s="2" t="str">
        <f>TEXT(Tabela3[[#This Row],[DATA]],"MM")</f>
        <v>06</v>
      </c>
      <c r="M9476" s="2">
        <f>WEEKNUM(Tabela3[[#This Row],[DATA]])</f>
        <v>26</v>
      </c>
      <c r="N9476" s="18">
        <f>YEAR(Tabela3[[#This Row],[DATA]])</f>
        <v>2023</v>
      </c>
    </row>
    <row r="9477" spans="2:14">
      <c r="B9477" s="1">
        <v>45106</v>
      </c>
      <c r="C9477" t="s">
        <v>564</v>
      </c>
      <c r="D9477">
        <f>COUNTIF(C$4:C9477,Tabela3[[#This Row],[COMANDA]])</f>
        <v>1</v>
      </c>
      <c r="E9477" t="s">
        <v>1</v>
      </c>
      <c r="F9477" t="s">
        <v>99</v>
      </c>
      <c r="G9477" t="s">
        <v>77</v>
      </c>
      <c r="H9477" t="s">
        <v>79</v>
      </c>
      <c r="I9477" s="2">
        <v>2</v>
      </c>
      <c r="J9477" t="s">
        <v>11</v>
      </c>
      <c r="K9477" s="21">
        <f>INDEX(LISTAS!$H:$Q,MATCH(BASE!H9477,LISTAS!$G:$G,0),MATCH(BASE!J9477,LISTAS!$H$3:$Q$3,0))*Tabela3[[#This Row],[QUANTIDADE]]</f>
        <v>9</v>
      </c>
      <c r="L9477" s="2" t="str">
        <f>TEXT(Tabela3[[#This Row],[DATA]],"MM")</f>
        <v>06</v>
      </c>
      <c r="M9477" s="2">
        <f>WEEKNUM(Tabela3[[#This Row],[DATA]])</f>
        <v>26</v>
      </c>
      <c r="N9477" s="18">
        <f>YEAR(Tabela3[[#This Row],[DATA]])</f>
        <v>2023</v>
      </c>
    </row>
    <row r="9478" spans="2:14">
      <c r="B9478" s="1">
        <v>45106</v>
      </c>
      <c r="C9478" t="s">
        <v>564</v>
      </c>
      <c r="D9478">
        <f>COUNTIF(C$4:C9478,Tabela3[[#This Row],[COMANDA]])</f>
        <v>2</v>
      </c>
      <c r="E9478" t="s">
        <v>1</v>
      </c>
      <c r="F9478" t="s">
        <v>99</v>
      </c>
      <c r="G9478" t="s">
        <v>74</v>
      </c>
      <c r="H9478" t="s">
        <v>76</v>
      </c>
      <c r="I9478" s="2">
        <v>2</v>
      </c>
      <c r="J9478" t="s">
        <v>11</v>
      </c>
      <c r="K9478" s="21">
        <f>INDEX(LISTAS!$H:$Q,MATCH(BASE!H9478,LISTAS!$G:$G,0),MATCH(BASE!J9478,LISTAS!$H$3:$Q$3,0))*Tabela3[[#This Row],[QUANTIDADE]]</f>
        <v>4</v>
      </c>
      <c r="L9478" s="2" t="str">
        <f>TEXT(Tabela3[[#This Row],[DATA]],"MM")</f>
        <v>06</v>
      </c>
      <c r="M9478" s="2">
        <f>WEEKNUM(Tabela3[[#This Row],[DATA]])</f>
        <v>26</v>
      </c>
      <c r="N9478" s="18">
        <f>YEAR(Tabela3[[#This Row],[DATA]])</f>
        <v>2023</v>
      </c>
    </row>
    <row r="9479" spans="2:14">
      <c r="B9479" s="1">
        <v>45106</v>
      </c>
      <c r="C9479" t="s">
        <v>564</v>
      </c>
      <c r="D9479">
        <f>COUNTIF(C$4:C9479,Tabela3[[#This Row],[COMANDA]])</f>
        <v>3</v>
      </c>
      <c r="E9479" t="s">
        <v>1</v>
      </c>
      <c r="F9479" t="s">
        <v>99</v>
      </c>
      <c r="G9479" t="s">
        <v>9</v>
      </c>
      <c r="H9479" t="s">
        <v>214</v>
      </c>
      <c r="I9479" s="2">
        <v>2</v>
      </c>
      <c r="J9479" t="s">
        <v>11</v>
      </c>
      <c r="K9479" s="21">
        <f>INDEX(LISTAS!$H:$Q,MATCH(BASE!H9479,LISTAS!$G:$G,0),MATCH(BASE!J9479,LISTAS!$H$3:$Q$3,0))*Tabela3[[#This Row],[QUANTIDADE]]</f>
        <v>2</v>
      </c>
      <c r="L9479" s="2" t="str">
        <f>TEXT(Tabela3[[#This Row],[DATA]],"MM")</f>
        <v>06</v>
      </c>
      <c r="M9479" s="2">
        <f>WEEKNUM(Tabela3[[#This Row],[DATA]])</f>
        <v>26</v>
      </c>
      <c r="N9479" s="18">
        <f>YEAR(Tabela3[[#This Row],[DATA]])</f>
        <v>2023</v>
      </c>
    </row>
    <row r="9480" spans="2:14">
      <c r="B9480" s="1">
        <v>45106</v>
      </c>
      <c r="C9480">
        <v>16356</v>
      </c>
      <c r="D9480">
        <f>COUNTIF(C$4:C9480,Tabela3[[#This Row],[COMANDA]])</f>
        <v>1</v>
      </c>
      <c r="E9480" t="s">
        <v>89</v>
      </c>
      <c r="F9480" t="s">
        <v>98</v>
      </c>
      <c r="G9480" t="s">
        <v>8</v>
      </c>
      <c r="H9480" t="s">
        <v>43</v>
      </c>
      <c r="I9480" s="2">
        <v>1</v>
      </c>
      <c r="J9480" t="s">
        <v>11</v>
      </c>
      <c r="K9480" s="21">
        <f>INDEX(LISTAS!$H:$Q,MATCH(BASE!H9480,LISTAS!$G:$G,0),MATCH(BASE!J9480,LISTAS!$H$3:$Q$3,0))*Tabela3[[#This Row],[QUANTIDADE]]</f>
        <v>18</v>
      </c>
      <c r="L9480" s="2" t="str">
        <f>TEXT(Tabela3[[#This Row],[DATA]],"MM")</f>
        <v>06</v>
      </c>
      <c r="M9480" s="2">
        <f>WEEKNUM(Tabela3[[#This Row],[DATA]])</f>
        <v>26</v>
      </c>
      <c r="N9480" s="18">
        <f>YEAR(Tabela3[[#This Row],[DATA]])</f>
        <v>2023</v>
      </c>
    </row>
    <row r="9481" spans="2:14">
      <c r="B9481" s="1">
        <v>45106</v>
      </c>
      <c r="C9481">
        <v>16357</v>
      </c>
      <c r="D9481">
        <f>COUNTIF(C$4:C9481,Tabela3[[#This Row],[COMANDA]])</f>
        <v>1</v>
      </c>
      <c r="E9481" t="s">
        <v>90</v>
      </c>
      <c r="F9481" t="s">
        <v>100</v>
      </c>
      <c r="G9481" t="s">
        <v>8</v>
      </c>
      <c r="H9481" t="s">
        <v>47</v>
      </c>
      <c r="I9481" s="2">
        <v>1</v>
      </c>
      <c r="J9481" t="s">
        <v>11</v>
      </c>
      <c r="K9481" s="21">
        <f>INDEX(LISTAS!$H:$Q,MATCH(BASE!H9481,LISTAS!$G:$G,0),MATCH(BASE!J9481,LISTAS!$H$3:$Q$3,0))*Tabela3[[#This Row],[QUANTIDADE]]</f>
        <v>16</v>
      </c>
      <c r="L9481" s="2" t="str">
        <f>TEXT(Tabela3[[#This Row],[DATA]],"MM")</f>
        <v>06</v>
      </c>
      <c r="M9481" s="2">
        <f>WEEKNUM(Tabela3[[#This Row],[DATA]])</f>
        <v>26</v>
      </c>
      <c r="N9481" s="18">
        <f>YEAR(Tabela3[[#This Row],[DATA]])</f>
        <v>2023</v>
      </c>
    </row>
    <row r="9482" spans="2:14">
      <c r="B9482" s="1">
        <v>45106</v>
      </c>
      <c r="C9482">
        <v>16358</v>
      </c>
      <c r="D9482">
        <f>COUNTIF(C$4:C9482,Tabela3[[#This Row],[COMANDA]])</f>
        <v>1</v>
      </c>
      <c r="E9482" t="s">
        <v>89</v>
      </c>
      <c r="F9482" t="s">
        <v>98</v>
      </c>
      <c r="G9482" t="s">
        <v>8</v>
      </c>
      <c r="H9482" t="s">
        <v>204</v>
      </c>
      <c r="I9482" s="2">
        <v>2</v>
      </c>
      <c r="J9482" t="s">
        <v>11</v>
      </c>
      <c r="K9482" s="21">
        <f>INDEX(LISTAS!$H:$Q,MATCH(BASE!H9482,LISTAS!$G:$G,0),MATCH(BASE!J9482,LISTAS!$H$3:$Q$3,0))*Tabela3[[#This Row],[QUANTIDADE]]</f>
        <v>36</v>
      </c>
      <c r="L9482" s="2" t="str">
        <f>TEXT(Tabela3[[#This Row],[DATA]],"MM")</f>
        <v>06</v>
      </c>
      <c r="M9482" s="2">
        <f>WEEKNUM(Tabela3[[#This Row],[DATA]])</f>
        <v>26</v>
      </c>
      <c r="N9482" s="18">
        <f>YEAR(Tabela3[[#This Row],[DATA]])</f>
        <v>2023</v>
      </c>
    </row>
    <row r="9483" spans="2:14">
      <c r="B9483" s="1">
        <v>45106</v>
      </c>
      <c r="C9483">
        <v>16358</v>
      </c>
      <c r="D9483">
        <f>COUNTIF(C$4:C9483,Tabela3[[#This Row],[COMANDA]])</f>
        <v>2</v>
      </c>
      <c r="E9483" t="s">
        <v>89</v>
      </c>
      <c r="F9483" t="s">
        <v>98</v>
      </c>
      <c r="G9483" t="s">
        <v>8</v>
      </c>
      <c r="H9483" t="s">
        <v>203</v>
      </c>
      <c r="I9483" s="2">
        <v>2</v>
      </c>
      <c r="J9483" t="s">
        <v>11</v>
      </c>
      <c r="K9483" s="21">
        <f>INDEX(LISTAS!$H:$Q,MATCH(BASE!H9483,LISTAS!$G:$G,0),MATCH(BASE!J9483,LISTAS!$H$3:$Q$3,0))*Tabela3[[#This Row],[QUANTIDADE]]</f>
        <v>40</v>
      </c>
      <c r="L9483" s="2" t="str">
        <f>TEXT(Tabela3[[#This Row],[DATA]],"MM")</f>
        <v>06</v>
      </c>
      <c r="M9483" s="2">
        <f>WEEKNUM(Tabela3[[#This Row],[DATA]])</f>
        <v>26</v>
      </c>
      <c r="N9483" s="18">
        <f>YEAR(Tabela3[[#This Row],[DATA]])</f>
        <v>2023</v>
      </c>
    </row>
    <row r="9484" spans="2:14">
      <c r="B9484" s="1">
        <v>45106</v>
      </c>
      <c r="C9484">
        <v>16359</v>
      </c>
      <c r="D9484">
        <f>COUNTIF(C$4:C9484,Tabela3[[#This Row],[COMANDA]])</f>
        <v>1</v>
      </c>
      <c r="E9484" t="s">
        <v>90</v>
      </c>
      <c r="G9484" t="s">
        <v>8</v>
      </c>
      <c r="H9484" t="s">
        <v>203</v>
      </c>
      <c r="I9484" s="2">
        <v>1</v>
      </c>
      <c r="J9484" t="s">
        <v>11</v>
      </c>
      <c r="K9484" s="21">
        <f>INDEX(LISTAS!$H:$Q,MATCH(BASE!H9484,LISTAS!$G:$G,0),MATCH(BASE!J9484,LISTAS!$H$3:$Q$3,0))*Tabela3[[#This Row],[QUANTIDADE]]</f>
        <v>20</v>
      </c>
      <c r="L9484" s="2" t="str">
        <f>TEXT(Tabela3[[#This Row],[DATA]],"MM")</f>
        <v>06</v>
      </c>
      <c r="M9484" s="2">
        <f>WEEKNUM(Tabela3[[#This Row],[DATA]])</f>
        <v>26</v>
      </c>
      <c r="N9484" s="18">
        <f>YEAR(Tabela3[[#This Row],[DATA]])</f>
        <v>2023</v>
      </c>
    </row>
    <row r="9485" spans="2:14">
      <c r="B9485" s="1">
        <v>45106</v>
      </c>
      <c r="C9485">
        <v>16360</v>
      </c>
      <c r="D9485">
        <f>COUNTIF(C$4:C9485,Tabela3[[#This Row],[COMANDA]])</f>
        <v>1</v>
      </c>
      <c r="E9485" t="s">
        <v>90</v>
      </c>
      <c r="F9485" t="s">
        <v>99</v>
      </c>
      <c r="G9485" t="s">
        <v>8</v>
      </c>
      <c r="H9485" t="s">
        <v>47</v>
      </c>
      <c r="I9485" s="2">
        <v>2</v>
      </c>
      <c r="J9485" t="s">
        <v>11</v>
      </c>
      <c r="K9485" s="21">
        <f>INDEX(LISTAS!$H:$Q,MATCH(BASE!H9485,LISTAS!$G:$G,0),MATCH(BASE!J9485,LISTAS!$H$3:$Q$3,0))*Tabela3[[#This Row],[QUANTIDADE]]</f>
        <v>32</v>
      </c>
      <c r="L9485" s="2" t="str">
        <f>TEXT(Tabela3[[#This Row],[DATA]],"MM")</f>
        <v>06</v>
      </c>
      <c r="M9485" s="2">
        <f>WEEKNUM(Tabela3[[#This Row],[DATA]])</f>
        <v>26</v>
      </c>
      <c r="N9485" s="18">
        <f>YEAR(Tabela3[[#This Row],[DATA]])</f>
        <v>2023</v>
      </c>
    </row>
    <row r="9486" spans="2:14">
      <c r="B9486" s="1">
        <v>45106</v>
      </c>
      <c r="C9486">
        <v>16361</v>
      </c>
      <c r="D9486">
        <f>COUNTIF(C$4:C9486,Tabela3[[#This Row],[COMANDA]])</f>
        <v>1</v>
      </c>
      <c r="E9486" t="s">
        <v>90</v>
      </c>
      <c r="F9486" t="s">
        <v>98</v>
      </c>
      <c r="G9486" t="s">
        <v>8</v>
      </c>
      <c r="H9486" t="s">
        <v>47</v>
      </c>
      <c r="I9486" s="2">
        <v>1</v>
      </c>
      <c r="J9486" t="s">
        <v>11</v>
      </c>
      <c r="K9486" s="21">
        <f>INDEX(LISTAS!$H:$Q,MATCH(BASE!H9486,LISTAS!$G:$G,0),MATCH(BASE!J9486,LISTAS!$H$3:$Q$3,0))*Tabela3[[#This Row],[QUANTIDADE]]</f>
        <v>16</v>
      </c>
      <c r="L9486" s="2" t="str">
        <f>TEXT(Tabela3[[#This Row],[DATA]],"MM")</f>
        <v>06</v>
      </c>
      <c r="M9486" s="2">
        <f>WEEKNUM(Tabela3[[#This Row],[DATA]])</f>
        <v>26</v>
      </c>
      <c r="N9486" s="18">
        <f>YEAR(Tabela3[[#This Row],[DATA]])</f>
        <v>2023</v>
      </c>
    </row>
    <row r="9487" spans="2:14">
      <c r="B9487" s="1">
        <v>45106</v>
      </c>
      <c r="C9487">
        <v>16362</v>
      </c>
      <c r="D9487">
        <f>COUNTIF(C$4:C9487,Tabela3[[#This Row],[COMANDA]])</f>
        <v>1</v>
      </c>
      <c r="E9487" t="s">
        <v>90</v>
      </c>
      <c r="F9487" t="s">
        <v>98</v>
      </c>
      <c r="G9487" t="s">
        <v>8</v>
      </c>
      <c r="H9487" t="s">
        <v>39</v>
      </c>
      <c r="I9487" s="2">
        <v>1</v>
      </c>
      <c r="J9487" t="s">
        <v>11</v>
      </c>
      <c r="K9487" s="21">
        <f>INDEX(LISTAS!$H:$Q,MATCH(BASE!H9487,LISTAS!$G:$G,0),MATCH(BASE!J9487,LISTAS!$H$3:$Q$3,0))*Tabela3[[#This Row],[QUANTIDADE]]</f>
        <v>12</v>
      </c>
      <c r="L9487" s="2" t="str">
        <f>TEXT(Tabela3[[#This Row],[DATA]],"MM")</f>
        <v>06</v>
      </c>
      <c r="M9487" s="2">
        <f>WEEKNUM(Tabela3[[#This Row],[DATA]])</f>
        <v>26</v>
      </c>
      <c r="N9487" s="18">
        <f>YEAR(Tabela3[[#This Row],[DATA]])</f>
        <v>2023</v>
      </c>
    </row>
    <row r="9488" spans="2:14">
      <c r="B9488" s="1">
        <v>45106</v>
      </c>
      <c r="C9488">
        <v>16363</v>
      </c>
      <c r="D9488">
        <f>COUNTIF(C$4:C9488,Tabela3[[#This Row],[COMANDA]])</f>
        <v>1</v>
      </c>
      <c r="E9488" t="s">
        <v>90</v>
      </c>
      <c r="F9488" t="s">
        <v>100</v>
      </c>
      <c r="G9488" t="s">
        <v>8</v>
      </c>
      <c r="H9488" t="s">
        <v>204</v>
      </c>
      <c r="I9488" s="2">
        <v>1</v>
      </c>
      <c r="J9488" t="s">
        <v>11</v>
      </c>
      <c r="K9488" s="21">
        <f>INDEX(LISTAS!$H:$Q,MATCH(BASE!H9488,LISTAS!$G:$G,0),MATCH(BASE!J9488,LISTAS!$H$3:$Q$3,0))*Tabela3[[#This Row],[QUANTIDADE]]</f>
        <v>18</v>
      </c>
      <c r="L9488" s="2" t="str">
        <f>TEXT(Tabela3[[#This Row],[DATA]],"MM")</f>
        <v>06</v>
      </c>
      <c r="M9488" s="2">
        <f>WEEKNUM(Tabela3[[#This Row],[DATA]])</f>
        <v>26</v>
      </c>
      <c r="N9488" s="18">
        <f>YEAR(Tabela3[[#This Row],[DATA]])</f>
        <v>2023</v>
      </c>
    </row>
    <row r="9489" spans="2:14">
      <c r="B9489" s="1">
        <v>45106</v>
      </c>
      <c r="C9489">
        <v>16364</v>
      </c>
      <c r="D9489">
        <f>COUNTIF(C$4:C9489,Tabela3[[#This Row],[COMANDA]])</f>
        <v>1</v>
      </c>
      <c r="E9489" t="s">
        <v>90</v>
      </c>
      <c r="F9489" t="s">
        <v>99</v>
      </c>
      <c r="G9489" t="s">
        <v>8</v>
      </c>
      <c r="H9489" t="s">
        <v>203</v>
      </c>
      <c r="I9489" s="2">
        <v>1</v>
      </c>
      <c r="J9489" t="s">
        <v>11</v>
      </c>
      <c r="K9489" s="21">
        <f>INDEX(LISTAS!$H:$Q,MATCH(BASE!H9489,LISTAS!$G:$G,0),MATCH(BASE!J9489,LISTAS!$H$3:$Q$3,0))*Tabela3[[#This Row],[QUANTIDADE]]</f>
        <v>20</v>
      </c>
      <c r="L9489" s="2" t="str">
        <f>TEXT(Tabela3[[#This Row],[DATA]],"MM")</f>
        <v>06</v>
      </c>
      <c r="M9489" s="2">
        <f>WEEKNUM(Tabela3[[#This Row],[DATA]])</f>
        <v>26</v>
      </c>
      <c r="N9489" s="18">
        <f>YEAR(Tabela3[[#This Row],[DATA]])</f>
        <v>2023</v>
      </c>
    </row>
    <row r="9490" spans="2:14">
      <c r="B9490" s="1">
        <v>45106</v>
      </c>
      <c r="C9490">
        <v>16364</v>
      </c>
      <c r="D9490">
        <f>COUNTIF(C$4:C9490,Tabela3[[#This Row],[COMANDA]])</f>
        <v>2</v>
      </c>
      <c r="E9490" t="s">
        <v>90</v>
      </c>
      <c r="F9490" t="s">
        <v>99</v>
      </c>
      <c r="G9490" t="s">
        <v>9</v>
      </c>
      <c r="H9490" t="s">
        <v>132</v>
      </c>
      <c r="I9490" s="2">
        <v>1</v>
      </c>
      <c r="J9490" t="s">
        <v>11</v>
      </c>
      <c r="K9490" s="21">
        <f>INDEX(LISTAS!$H:$Q,MATCH(BASE!H9490,LISTAS!$G:$G,0),MATCH(BASE!J9490,LISTAS!$H$3:$Q$3,0))*Tabela3[[#This Row],[QUANTIDADE]]</f>
        <v>3</v>
      </c>
      <c r="L9490" s="2" t="str">
        <f>TEXT(Tabela3[[#This Row],[DATA]],"MM")</f>
        <v>06</v>
      </c>
      <c r="M9490" s="2">
        <f>WEEKNUM(Tabela3[[#This Row],[DATA]])</f>
        <v>26</v>
      </c>
      <c r="N9490" s="18">
        <f>YEAR(Tabela3[[#This Row],[DATA]])</f>
        <v>2023</v>
      </c>
    </row>
    <row r="9491" spans="2:14">
      <c r="B9491" s="1">
        <v>45106</v>
      </c>
      <c r="C9491">
        <v>16365</v>
      </c>
      <c r="D9491">
        <f>COUNTIF(C$4:C9491,Tabela3[[#This Row],[COMANDA]])</f>
        <v>1</v>
      </c>
      <c r="E9491" t="s">
        <v>90</v>
      </c>
      <c r="F9491" t="s">
        <v>99</v>
      </c>
      <c r="G9491" t="s">
        <v>8</v>
      </c>
      <c r="H9491" t="s">
        <v>42</v>
      </c>
      <c r="I9491" s="2">
        <v>1</v>
      </c>
      <c r="J9491" t="s">
        <v>11</v>
      </c>
      <c r="K9491" s="21">
        <f>INDEX(LISTAS!$H:$Q,MATCH(BASE!H9491,LISTAS!$G:$G,0),MATCH(BASE!J9491,LISTAS!$H$3:$Q$3,0))*Tabela3[[#This Row],[QUANTIDADE]]</f>
        <v>16</v>
      </c>
      <c r="L9491" s="2" t="str">
        <f>TEXT(Tabela3[[#This Row],[DATA]],"MM")</f>
        <v>06</v>
      </c>
      <c r="M9491" s="2">
        <f>WEEKNUM(Tabela3[[#This Row],[DATA]])</f>
        <v>26</v>
      </c>
      <c r="N9491" s="18">
        <f>YEAR(Tabela3[[#This Row],[DATA]])</f>
        <v>2023</v>
      </c>
    </row>
    <row r="9492" spans="2:14">
      <c r="B9492" s="1">
        <v>45106</v>
      </c>
      <c r="C9492">
        <v>16365</v>
      </c>
      <c r="D9492">
        <f>COUNTIF(C$4:C9492,Tabela3[[#This Row],[COMANDA]])</f>
        <v>2</v>
      </c>
      <c r="E9492" t="s">
        <v>90</v>
      </c>
      <c r="F9492" t="s">
        <v>99</v>
      </c>
      <c r="G9492" t="s">
        <v>9</v>
      </c>
      <c r="H9492" t="s">
        <v>85</v>
      </c>
      <c r="I9492" s="2">
        <v>1</v>
      </c>
      <c r="J9492" t="s">
        <v>11</v>
      </c>
      <c r="K9492" s="21">
        <f>INDEX(LISTAS!$H:$Q,MATCH(BASE!H9492,LISTAS!$G:$G,0),MATCH(BASE!J9492,LISTAS!$H$3:$Q$3,0))*Tabela3[[#This Row],[QUANTIDADE]]</f>
        <v>10</v>
      </c>
      <c r="L9492" s="2" t="str">
        <f>TEXT(Tabela3[[#This Row],[DATA]],"MM")</f>
        <v>06</v>
      </c>
      <c r="M9492" s="2">
        <f>WEEKNUM(Tabela3[[#This Row],[DATA]])</f>
        <v>26</v>
      </c>
      <c r="N9492" s="18">
        <f>YEAR(Tabela3[[#This Row],[DATA]])</f>
        <v>2023</v>
      </c>
    </row>
    <row r="9493" spans="2:14">
      <c r="B9493" s="1">
        <v>45106</v>
      </c>
      <c r="C9493">
        <v>16366</v>
      </c>
      <c r="D9493">
        <f>COUNTIF(C$4:C9493,Tabela3[[#This Row],[COMANDA]])</f>
        <v>1</v>
      </c>
      <c r="E9493" t="s">
        <v>90</v>
      </c>
      <c r="F9493" t="s">
        <v>99</v>
      </c>
      <c r="G9493" t="s">
        <v>8</v>
      </c>
      <c r="H9493" t="s">
        <v>47</v>
      </c>
      <c r="I9493" s="2">
        <v>1</v>
      </c>
      <c r="J9493" t="s">
        <v>11</v>
      </c>
      <c r="K9493" s="21">
        <f>INDEX(LISTAS!$H:$Q,MATCH(BASE!H9493,LISTAS!$G:$G,0),MATCH(BASE!J9493,LISTAS!$H$3:$Q$3,0))*Tabela3[[#This Row],[QUANTIDADE]]</f>
        <v>16</v>
      </c>
      <c r="L9493" s="2" t="str">
        <f>TEXT(Tabela3[[#This Row],[DATA]],"MM")</f>
        <v>06</v>
      </c>
      <c r="M9493" s="2">
        <f>WEEKNUM(Tabela3[[#This Row],[DATA]])</f>
        <v>26</v>
      </c>
      <c r="N9493" s="18">
        <f>YEAR(Tabela3[[#This Row],[DATA]])</f>
        <v>2023</v>
      </c>
    </row>
    <row r="9494" spans="2:14">
      <c r="B9494" s="1">
        <v>45106</v>
      </c>
      <c r="C9494">
        <v>16366</v>
      </c>
      <c r="D9494">
        <f>COUNTIF(C$4:C9494,Tabela3[[#This Row],[COMANDA]])</f>
        <v>2</v>
      </c>
      <c r="E9494" t="s">
        <v>90</v>
      </c>
      <c r="F9494" t="s">
        <v>99</v>
      </c>
      <c r="G9494" t="s">
        <v>9</v>
      </c>
      <c r="H9494" t="s">
        <v>132</v>
      </c>
      <c r="I9494" s="2">
        <v>1</v>
      </c>
      <c r="J9494" t="s">
        <v>11</v>
      </c>
      <c r="K9494" s="21">
        <f>INDEX(LISTAS!$H:$Q,MATCH(BASE!H9494,LISTAS!$G:$G,0),MATCH(BASE!J9494,LISTAS!$H$3:$Q$3,0))*Tabela3[[#This Row],[QUANTIDADE]]</f>
        <v>3</v>
      </c>
      <c r="L9494" s="2" t="str">
        <f>TEXT(Tabela3[[#This Row],[DATA]],"MM")</f>
        <v>06</v>
      </c>
      <c r="M9494" s="2">
        <f>WEEKNUM(Tabela3[[#This Row],[DATA]])</f>
        <v>26</v>
      </c>
      <c r="N9494" s="18">
        <f>YEAR(Tabela3[[#This Row],[DATA]])</f>
        <v>2023</v>
      </c>
    </row>
    <row r="9495" spans="2:14">
      <c r="B9495" s="1">
        <v>45106</v>
      </c>
      <c r="C9495">
        <v>16367</v>
      </c>
      <c r="D9495">
        <f>COUNTIF(C$4:C9495,Tabela3[[#This Row],[COMANDA]])</f>
        <v>1</v>
      </c>
      <c r="E9495" t="s">
        <v>90</v>
      </c>
      <c r="F9495" t="s">
        <v>98</v>
      </c>
      <c r="G9495" t="s">
        <v>8</v>
      </c>
      <c r="H9495" t="s">
        <v>203</v>
      </c>
      <c r="I9495" s="2">
        <v>1</v>
      </c>
      <c r="J9495" t="s">
        <v>11</v>
      </c>
      <c r="K9495" s="21">
        <f>INDEX(LISTAS!$H:$Q,MATCH(BASE!H9495,LISTAS!$G:$G,0),MATCH(BASE!J9495,LISTAS!$H$3:$Q$3,0))*Tabela3[[#This Row],[QUANTIDADE]]</f>
        <v>20</v>
      </c>
      <c r="L9495" s="2" t="str">
        <f>TEXT(Tabela3[[#This Row],[DATA]],"MM")</f>
        <v>06</v>
      </c>
      <c r="M9495" s="2">
        <f>WEEKNUM(Tabela3[[#This Row],[DATA]])</f>
        <v>26</v>
      </c>
      <c r="N9495" s="18">
        <f>YEAR(Tabela3[[#This Row],[DATA]])</f>
        <v>2023</v>
      </c>
    </row>
    <row r="9496" spans="2:14">
      <c r="B9496" s="1">
        <v>45106</v>
      </c>
      <c r="C9496">
        <v>16367</v>
      </c>
      <c r="D9496">
        <f>COUNTIF(C$4:C9496,Tabela3[[#This Row],[COMANDA]])</f>
        <v>2</v>
      </c>
      <c r="E9496" t="s">
        <v>90</v>
      </c>
      <c r="F9496" t="s">
        <v>98</v>
      </c>
      <c r="G9496" t="s">
        <v>9</v>
      </c>
      <c r="H9496" t="s">
        <v>148</v>
      </c>
      <c r="I9496" s="2">
        <v>1</v>
      </c>
      <c r="J9496" t="s">
        <v>11</v>
      </c>
      <c r="K9496" s="21">
        <f>INDEX(LISTAS!$H:$Q,MATCH(BASE!H9496,LISTAS!$G:$G,0),MATCH(BASE!J9496,LISTAS!$H$3:$Q$3,0))*Tabela3[[#This Row],[QUANTIDADE]]</f>
        <v>3</v>
      </c>
      <c r="L9496" s="2" t="str">
        <f>TEXT(Tabela3[[#This Row],[DATA]],"MM")</f>
        <v>06</v>
      </c>
      <c r="M9496" s="2">
        <f>WEEKNUM(Tabela3[[#This Row],[DATA]])</f>
        <v>26</v>
      </c>
      <c r="N9496" s="18">
        <f>YEAR(Tabela3[[#This Row],[DATA]])</f>
        <v>2023</v>
      </c>
    </row>
    <row r="9497" spans="2:14">
      <c r="B9497" s="1">
        <v>45106</v>
      </c>
      <c r="C9497">
        <v>16368</v>
      </c>
      <c r="D9497">
        <f>COUNTIF(C$4:C9497,Tabela3[[#This Row],[COMANDA]])</f>
        <v>1</v>
      </c>
      <c r="E9497" t="s">
        <v>90</v>
      </c>
      <c r="F9497" t="s">
        <v>99</v>
      </c>
      <c r="G9497" t="s">
        <v>8</v>
      </c>
      <c r="H9497" t="s">
        <v>40</v>
      </c>
      <c r="I9497" s="2">
        <v>1</v>
      </c>
      <c r="J9497" t="s">
        <v>11</v>
      </c>
      <c r="K9497" s="21">
        <f>INDEX(LISTAS!$H:$Q,MATCH(BASE!H9497,LISTAS!$G:$G,0),MATCH(BASE!J9497,LISTAS!$H$3:$Q$3,0))*Tabela3[[#This Row],[QUANTIDADE]]</f>
        <v>14</v>
      </c>
      <c r="L9497" s="2" t="str">
        <f>TEXT(Tabela3[[#This Row],[DATA]],"MM")</f>
        <v>06</v>
      </c>
      <c r="M9497" s="2">
        <f>WEEKNUM(Tabela3[[#This Row],[DATA]])</f>
        <v>26</v>
      </c>
      <c r="N9497" s="18">
        <f>YEAR(Tabela3[[#This Row],[DATA]])</f>
        <v>2023</v>
      </c>
    </row>
    <row r="9498" spans="2:14">
      <c r="B9498" s="1">
        <v>45106</v>
      </c>
      <c r="C9498">
        <v>16369</v>
      </c>
      <c r="D9498">
        <f>COUNTIF(C$4:C9498,Tabela3[[#This Row],[COMANDA]])</f>
        <v>1</v>
      </c>
      <c r="E9498" t="s">
        <v>89</v>
      </c>
      <c r="F9498" t="s">
        <v>98</v>
      </c>
      <c r="G9498" t="s">
        <v>8</v>
      </c>
      <c r="H9498" t="s">
        <v>47</v>
      </c>
      <c r="I9498" s="2">
        <v>1</v>
      </c>
      <c r="J9498" t="s">
        <v>11</v>
      </c>
      <c r="K9498" s="21">
        <f>INDEX(LISTAS!$H:$Q,MATCH(BASE!H9498,LISTAS!$G:$G,0),MATCH(BASE!J9498,LISTAS!$H$3:$Q$3,0))*Tabela3[[#This Row],[QUANTIDADE]]</f>
        <v>16</v>
      </c>
      <c r="L9498" s="2" t="str">
        <f>TEXT(Tabela3[[#This Row],[DATA]],"MM")</f>
        <v>06</v>
      </c>
      <c r="M9498" s="2">
        <f>WEEKNUM(Tabela3[[#This Row],[DATA]])</f>
        <v>26</v>
      </c>
      <c r="N9498" s="18">
        <f>YEAR(Tabela3[[#This Row],[DATA]])</f>
        <v>2023</v>
      </c>
    </row>
    <row r="9499" spans="2:14">
      <c r="B9499" s="1">
        <v>45106</v>
      </c>
      <c r="C9499">
        <v>16370</v>
      </c>
      <c r="D9499">
        <f>COUNTIF(C$4:C9499,Tabela3[[#This Row],[COMANDA]])</f>
        <v>1</v>
      </c>
      <c r="E9499" t="s">
        <v>90</v>
      </c>
      <c r="F9499" t="s">
        <v>375</v>
      </c>
      <c r="G9499" t="s">
        <v>8</v>
      </c>
      <c r="H9499" t="s">
        <v>47</v>
      </c>
      <c r="I9499" s="2">
        <v>1</v>
      </c>
      <c r="J9499" t="s">
        <v>11</v>
      </c>
      <c r="K9499" s="21">
        <f>INDEX(LISTAS!$H:$Q,MATCH(BASE!H9499,LISTAS!$G:$G,0),MATCH(BASE!J9499,LISTAS!$H$3:$Q$3,0))*Tabela3[[#This Row],[QUANTIDADE]]</f>
        <v>16</v>
      </c>
      <c r="L9499" s="2" t="str">
        <f>TEXT(Tabela3[[#This Row],[DATA]],"MM")</f>
        <v>06</v>
      </c>
      <c r="M9499" s="2">
        <f>WEEKNUM(Tabela3[[#This Row],[DATA]])</f>
        <v>26</v>
      </c>
      <c r="N9499" s="18">
        <f>YEAR(Tabela3[[#This Row],[DATA]])</f>
        <v>2023</v>
      </c>
    </row>
    <row r="9500" spans="2:14">
      <c r="B9500" s="1">
        <v>45106</v>
      </c>
      <c r="C9500">
        <v>16371</v>
      </c>
      <c r="D9500">
        <f>COUNTIF(C$4:C9500,Tabela3[[#This Row],[COMANDA]])</f>
        <v>1</v>
      </c>
      <c r="E9500" t="s">
        <v>90</v>
      </c>
      <c r="F9500" t="s">
        <v>375</v>
      </c>
      <c r="G9500" t="s">
        <v>8</v>
      </c>
      <c r="H9500" t="s">
        <v>203</v>
      </c>
      <c r="I9500" s="2">
        <v>1</v>
      </c>
      <c r="J9500" t="s">
        <v>11</v>
      </c>
      <c r="K9500" s="21">
        <f>INDEX(LISTAS!$H:$Q,MATCH(BASE!H9500,LISTAS!$G:$G,0),MATCH(BASE!J9500,LISTAS!$H$3:$Q$3,0))*Tabela3[[#This Row],[QUANTIDADE]]</f>
        <v>20</v>
      </c>
      <c r="L9500" s="2" t="str">
        <f>TEXT(Tabela3[[#This Row],[DATA]],"MM")</f>
        <v>06</v>
      </c>
      <c r="M9500" s="2">
        <f>WEEKNUM(Tabela3[[#This Row],[DATA]])</f>
        <v>26</v>
      </c>
      <c r="N9500" s="18">
        <f>YEAR(Tabela3[[#This Row],[DATA]])</f>
        <v>2023</v>
      </c>
    </row>
    <row r="9501" spans="2:14">
      <c r="B9501" s="1">
        <v>45106</v>
      </c>
      <c r="C9501">
        <v>16371</v>
      </c>
      <c r="D9501">
        <f>COUNTIF(C$4:C9501,Tabela3[[#This Row],[COMANDA]])</f>
        <v>2</v>
      </c>
      <c r="E9501" t="s">
        <v>90</v>
      </c>
      <c r="F9501" t="s">
        <v>375</v>
      </c>
      <c r="G9501" t="s">
        <v>9</v>
      </c>
      <c r="H9501" t="s">
        <v>55</v>
      </c>
      <c r="I9501" s="2">
        <v>1</v>
      </c>
      <c r="J9501" t="s">
        <v>11</v>
      </c>
      <c r="K9501" s="21">
        <f>INDEX(LISTAS!$H:$Q,MATCH(BASE!H9501,LISTAS!$G:$G,0),MATCH(BASE!J9501,LISTAS!$H$3:$Q$3,0))*Tabela3[[#This Row],[QUANTIDADE]]</f>
        <v>3</v>
      </c>
      <c r="L9501" s="2" t="str">
        <f>TEXT(Tabela3[[#This Row],[DATA]],"MM")</f>
        <v>06</v>
      </c>
      <c r="M9501" s="2">
        <f>WEEKNUM(Tabela3[[#This Row],[DATA]])</f>
        <v>26</v>
      </c>
      <c r="N9501" s="18">
        <f>YEAR(Tabela3[[#This Row],[DATA]])</f>
        <v>2023</v>
      </c>
    </row>
    <row r="9502" spans="2:14">
      <c r="B9502" s="1">
        <v>45106</v>
      </c>
      <c r="C9502">
        <v>16371</v>
      </c>
      <c r="D9502">
        <f>COUNTIF(C$4:C9502,Tabela3[[#This Row],[COMANDA]])</f>
        <v>3</v>
      </c>
      <c r="E9502" t="s">
        <v>90</v>
      </c>
      <c r="F9502" t="s">
        <v>375</v>
      </c>
      <c r="G9502" t="s">
        <v>10</v>
      </c>
      <c r="H9502" t="s">
        <v>119</v>
      </c>
      <c r="I9502" s="2">
        <v>1</v>
      </c>
      <c r="J9502" t="s">
        <v>11</v>
      </c>
      <c r="K9502" s="21">
        <f>INDEX(LISTAS!$H:$Q,MATCH(BASE!H9502,LISTAS!$G:$G,0),MATCH(BASE!J9502,LISTAS!$H$3:$Q$3,0))*Tabela3[[#This Row],[QUANTIDADE]]</f>
        <v>6</v>
      </c>
      <c r="L9502" s="2" t="str">
        <f>TEXT(Tabela3[[#This Row],[DATA]],"MM")</f>
        <v>06</v>
      </c>
      <c r="M9502" s="2">
        <f>WEEKNUM(Tabela3[[#This Row],[DATA]])</f>
        <v>26</v>
      </c>
      <c r="N9502" s="18">
        <f>YEAR(Tabela3[[#This Row],[DATA]])</f>
        <v>2023</v>
      </c>
    </row>
    <row r="9503" spans="2:14">
      <c r="B9503" s="1">
        <v>45106</v>
      </c>
      <c r="C9503">
        <v>16372</v>
      </c>
      <c r="D9503">
        <f>COUNTIF(C$4:C9503,Tabela3[[#This Row],[COMANDA]])</f>
        <v>1</v>
      </c>
      <c r="E9503" t="s">
        <v>90</v>
      </c>
      <c r="F9503" t="s">
        <v>98</v>
      </c>
      <c r="G9503" t="s">
        <v>8</v>
      </c>
      <c r="H9503" t="s">
        <v>204</v>
      </c>
      <c r="I9503" s="2">
        <v>1</v>
      </c>
      <c r="J9503" t="s">
        <v>11</v>
      </c>
      <c r="K9503" s="21">
        <f>INDEX(LISTAS!$H:$Q,MATCH(BASE!H9503,LISTAS!$G:$G,0),MATCH(BASE!J9503,LISTAS!$H$3:$Q$3,0))*Tabela3[[#This Row],[QUANTIDADE]]</f>
        <v>18</v>
      </c>
      <c r="L9503" s="2" t="str">
        <f>TEXT(Tabela3[[#This Row],[DATA]],"MM")</f>
        <v>06</v>
      </c>
      <c r="M9503" s="2">
        <f>WEEKNUM(Tabela3[[#This Row],[DATA]])</f>
        <v>26</v>
      </c>
      <c r="N9503" s="18">
        <f>YEAR(Tabela3[[#This Row],[DATA]])</f>
        <v>2023</v>
      </c>
    </row>
    <row r="9504" spans="2:14">
      <c r="B9504" s="1">
        <v>45106</v>
      </c>
      <c r="C9504">
        <v>16372</v>
      </c>
      <c r="D9504">
        <f>COUNTIF(C$4:C9504,Tabela3[[#This Row],[COMANDA]])</f>
        <v>2</v>
      </c>
      <c r="E9504" t="s">
        <v>90</v>
      </c>
      <c r="F9504" t="s">
        <v>98</v>
      </c>
      <c r="G9504" t="s">
        <v>8</v>
      </c>
      <c r="H9504" t="s">
        <v>202</v>
      </c>
      <c r="I9504" s="2">
        <v>1</v>
      </c>
      <c r="J9504" t="s">
        <v>11</v>
      </c>
      <c r="K9504" s="21">
        <f>INDEX(LISTAS!$H:$Q,MATCH(BASE!H9504,LISTAS!$G:$G,0),MATCH(BASE!J9504,LISTAS!$H$3:$Q$3,0))*Tabela3[[#This Row],[QUANTIDADE]]</f>
        <v>20</v>
      </c>
      <c r="L9504" s="2" t="str">
        <f>TEXT(Tabela3[[#This Row],[DATA]],"MM")</f>
        <v>06</v>
      </c>
      <c r="M9504" s="2">
        <f>WEEKNUM(Tabela3[[#This Row],[DATA]])</f>
        <v>26</v>
      </c>
      <c r="N9504" s="18">
        <f>YEAR(Tabela3[[#This Row],[DATA]])</f>
        <v>2023</v>
      </c>
    </row>
    <row r="9505" spans="2:14">
      <c r="B9505" s="1">
        <v>45106</v>
      </c>
      <c r="C9505">
        <v>16372</v>
      </c>
      <c r="D9505">
        <f>COUNTIF(C$4:C9505,Tabela3[[#This Row],[COMANDA]])</f>
        <v>3</v>
      </c>
      <c r="E9505" t="s">
        <v>90</v>
      </c>
      <c r="F9505" t="s">
        <v>98</v>
      </c>
      <c r="G9505" t="s">
        <v>9</v>
      </c>
      <c r="H9505" t="s">
        <v>138</v>
      </c>
      <c r="I9505" s="2">
        <v>1</v>
      </c>
      <c r="J9505" t="s">
        <v>11</v>
      </c>
      <c r="K9505" s="21">
        <f>INDEX(LISTAS!$H:$Q,MATCH(BASE!H9505,LISTAS!$G:$G,0),MATCH(BASE!J9505,LISTAS!$H$3:$Q$3,0))*Tabela3[[#This Row],[QUANTIDADE]]</f>
        <v>4</v>
      </c>
      <c r="L9505" s="2" t="str">
        <f>TEXT(Tabela3[[#This Row],[DATA]],"MM")</f>
        <v>06</v>
      </c>
      <c r="M9505" s="2">
        <f>WEEKNUM(Tabela3[[#This Row],[DATA]])</f>
        <v>26</v>
      </c>
      <c r="N9505" s="18">
        <f>YEAR(Tabela3[[#This Row],[DATA]])</f>
        <v>2023</v>
      </c>
    </row>
    <row r="9506" spans="2:14">
      <c r="B9506" s="1">
        <v>45106</v>
      </c>
      <c r="C9506">
        <v>16373</v>
      </c>
      <c r="D9506">
        <f>COUNTIF(C$4:C9506,Tabela3[[#This Row],[COMANDA]])</f>
        <v>1</v>
      </c>
      <c r="E9506" t="s">
        <v>90</v>
      </c>
      <c r="F9506" t="s">
        <v>99</v>
      </c>
      <c r="G9506" t="s">
        <v>8</v>
      </c>
      <c r="H9506" t="s">
        <v>43</v>
      </c>
      <c r="I9506" s="2">
        <v>1</v>
      </c>
      <c r="J9506" t="s">
        <v>11</v>
      </c>
      <c r="K9506" s="21">
        <f>INDEX(LISTAS!$H:$Q,MATCH(BASE!H9506,LISTAS!$G:$G,0),MATCH(BASE!J9506,LISTAS!$H$3:$Q$3,0))*Tabela3[[#This Row],[QUANTIDADE]]</f>
        <v>18</v>
      </c>
      <c r="L9506" s="2" t="str">
        <f>TEXT(Tabela3[[#This Row],[DATA]],"MM")</f>
        <v>06</v>
      </c>
      <c r="M9506" s="2">
        <f>WEEKNUM(Tabela3[[#This Row],[DATA]])</f>
        <v>26</v>
      </c>
      <c r="N9506" s="18">
        <f>YEAR(Tabela3[[#This Row],[DATA]])</f>
        <v>2023</v>
      </c>
    </row>
    <row r="9507" spans="2:14">
      <c r="B9507" s="1">
        <v>45106</v>
      </c>
      <c r="C9507">
        <v>16374</v>
      </c>
      <c r="D9507">
        <f>COUNTIF(C$4:C9507,Tabela3[[#This Row],[COMANDA]])</f>
        <v>1</v>
      </c>
      <c r="E9507" t="s">
        <v>90</v>
      </c>
      <c r="F9507" t="s">
        <v>99</v>
      </c>
      <c r="G9507" t="s">
        <v>8</v>
      </c>
      <c r="H9507" t="s">
        <v>211</v>
      </c>
      <c r="I9507" s="2">
        <v>1</v>
      </c>
      <c r="J9507" t="s">
        <v>11</v>
      </c>
      <c r="K9507" s="21">
        <f>INDEX(LISTAS!$H:$Q,MATCH(BASE!H9507,LISTAS!$G:$G,0),MATCH(BASE!J9507,LISTAS!$H$3:$Q$3,0))*Tabela3[[#This Row],[QUANTIDADE]]</f>
        <v>20</v>
      </c>
      <c r="L9507" s="2" t="str">
        <f>TEXT(Tabela3[[#This Row],[DATA]],"MM")</f>
        <v>06</v>
      </c>
      <c r="M9507" s="2">
        <f>WEEKNUM(Tabela3[[#This Row],[DATA]])</f>
        <v>26</v>
      </c>
      <c r="N9507" s="18">
        <f>YEAR(Tabela3[[#This Row],[DATA]])</f>
        <v>2023</v>
      </c>
    </row>
    <row r="9508" spans="2:14">
      <c r="B9508" s="1">
        <v>45106</v>
      </c>
      <c r="C9508">
        <v>16375</v>
      </c>
      <c r="D9508">
        <f>COUNTIF(C$4:C9508,Tabela3[[#This Row],[COMANDA]])</f>
        <v>1</v>
      </c>
      <c r="E9508" t="s">
        <v>90</v>
      </c>
      <c r="F9508" t="s">
        <v>98</v>
      </c>
      <c r="G9508" t="s">
        <v>8</v>
      </c>
      <c r="H9508" t="s">
        <v>204</v>
      </c>
      <c r="I9508" s="2">
        <v>1</v>
      </c>
      <c r="J9508" t="s">
        <v>11</v>
      </c>
      <c r="K9508" s="21">
        <f>INDEX(LISTAS!$H:$Q,MATCH(BASE!H9508,LISTAS!$G:$G,0),MATCH(BASE!J9508,LISTAS!$H$3:$Q$3,0))*Tabela3[[#This Row],[QUANTIDADE]]</f>
        <v>18</v>
      </c>
      <c r="L9508" s="2" t="str">
        <f>TEXT(Tabela3[[#This Row],[DATA]],"MM")</f>
        <v>06</v>
      </c>
      <c r="M9508" s="2">
        <f>WEEKNUM(Tabela3[[#This Row],[DATA]])</f>
        <v>26</v>
      </c>
      <c r="N9508" s="18">
        <f>YEAR(Tabela3[[#This Row],[DATA]])</f>
        <v>2023</v>
      </c>
    </row>
    <row r="9509" spans="2:14">
      <c r="B9509" s="1">
        <v>45106</v>
      </c>
      <c r="C9509">
        <v>16375</v>
      </c>
      <c r="D9509">
        <f>COUNTIF(C$4:C9509,Tabela3[[#This Row],[COMANDA]])</f>
        <v>2</v>
      </c>
      <c r="E9509" t="s">
        <v>90</v>
      </c>
      <c r="F9509" t="s">
        <v>98</v>
      </c>
      <c r="G9509" t="s">
        <v>9</v>
      </c>
      <c r="H9509" t="s">
        <v>132</v>
      </c>
      <c r="I9509" s="2">
        <v>1</v>
      </c>
      <c r="J9509" t="s">
        <v>11</v>
      </c>
      <c r="K9509" s="21">
        <f>INDEX(LISTAS!$H:$Q,MATCH(BASE!H9509,LISTAS!$G:$G,0),MATCH(BASE!J9509,LISTAS!$H$3:$Q$3,0))*Tabela3[[#This Row],[QUANTIDADE]]</f>
        <v>3</v>
      </c>
      <c r="L9509" s="2" t="str">
        <f>TEXT(Tabela3[[#This Row],[DATA]],"MM")</f>
        <v>06</v>
      </c>
      <c r="M9509" s="2">
        <f>WEEKNUM(Tabela3[[#This Row],[DATA]])</f>
        <v>26</v>
      </c>
      <c r="N9509" s="18">
        <f>YEAR(Tabela3[[#This Row],[DATA]])</f>
        <v>2023</v>
      </c>
    </row>
    <row r="9510" spans="2:14">
      <c r="B9510" s="1">
        <v>45106</v>
      </c>
      <c r="C9510">
        <v>16376</v>
      </c>
      <c r="D9510">
        <f>COUNTIF(C$4:C9510,Tabela3[[#This Row],[COMANDA]])</f>
        <v>1</v>
      </c>
      <c r="E9510" t="s">
        <v>90</v>
      </c>
      <c r="G9510" t="s">
        <v>8</v>
      </c>
      <c r="H9510" t="s">
        <v>40</v>
      </c>
      <c r="I9510" s="2">
        <v>1</v>
      </c>
      <c r="J9510" t="s">
        <v>11</v>
      </c>
      <c r="K9510" s="21">
        <f>INDEX(LISTAS!$H:$Q,MATCH(BASE!H9510,LISTAS!$G:$G,0),MATCH(BASE!J9510,LISTAS!$H$3:$Q$3,0))*Tabela3[[#This Row],[QUANTIDADE]]</f>
        <v>14</v>
      </c>
      <c r="L9510" s="2" t="str">
        <f>TEXT(Tabela3[[#This Row],[DATA]],"MM")</f>
        <v>06</v>
      </c>
      <c r="M9510" s="2">
        <f>WEEKNUM(Tabela3[[#This Row],[DATA]])</f>
        <v>26</v>
      </c>
      <c r="N9510" s="18">
        <f>YEAR(Tabela3[[#This Row],[DATA]])</f>
        <v>2023</v>
      </c>
    </row>
    <row r="9511" spans="2:14">
      <c r="B9511" s="1">
        <v>45106</v>
      </c>
      <c r="C9511">
        <v>16376</v>
      </c>
      <c r="D9511">
        <f>COUNTIF(C$4:C9511,Tabela3[[#This Row],[COMANDA]])</f>
        <v>2</v>
      </c>
      <c r="E9511" t="s">
        <v>90</v>
      </c>
      <c r="G9511" t="s">
        <v>8</v>
      </c>
      <c r="H9511" t="s">
        <v>84</v>
      </c>
      <c r="I9511" s="2">
        <v>1</v>
      </c>
      <c r="J9511" t="s">
        <v>11</v>
      </c>
      <c r="K9511" s="21">
        <f>INDEX(LISTAS!$H:$Q,MATCH(BASE!H9511,LISTAS!$G:$G,0),MATCH(BASE!J9511,LISTAS!$H$3:$Q$3,0))*Tabela3[[#This Row],[QUANTIDADE]]</f>
        <v>16</v>
      </c>
      <c r="L9511" s="2" t="str">
        <f>TEXT(Tabela3[[#This Row],[DATA]],"MM")</f>
        <v>06</v>
      </c>
      <c r="M9511" s="2">
        <f>WEEKNUM(Tabela3[[#This Row],[DATA]])</f>
        <v>26</v>
      </c>
      <c r="N9511" s="18">
        <f>YEAR(Tabela3[[#This Row],[DATA]])</f>
        <v>2023</v>
      </c>
    </row>
    <row r="9512" spans="2:14">
      <c r="B9512" s="1">
        <v>45106</v>
      </c>
      <c r="C9512">
        <v>16377</v>
      </c>
      <c r="D9512">
        <f>COUNTIF(C$4:C9512,Tabela3[[#This Row],[COMANDA]])</f>
        <v>1</v>
      </c>
      <c r="E9512" t="s">
        <v>90</v>
      </c>
      <c r="F9512" t="s">
        <v>98</v>
      </c>
      <c r="G9512" t="s">
        <v>8</v>
      </c>
      <c r="H9512" t="s">
        <v>206</v>
      </c>
      <c r="I9512" s="2">
        <v>1</v>
      </c>
      <c r="J9512" t="s">
        <v>11</v>
      </c>
      <c r="K9512" s="21">
        <f>INDEX(LISTAS!$H:$Q,MATCH(BASE!H9512,LISTAS!$G:$G,0),MATCH(BASE!J9512,LISTAS!$H$3:$Q$3,0))*Tabela3[[#This Row],[QUANTIDADE]]</f>
        <v>18</v>
      </c>
      <c r="L9512" s="2" t="str">
        <f>TEXT(Tabela3[[#This Row],[DATA]],"MM")</f>
        <v>06</v>
      </c>
      <c r="M9512" s="2">
        <f>WEEKNUM(Tabela3[[#This Row],[DATA]])</f>
        <v>26</v>
      </c>
      <c r="N9512" s="18">
        <f>YEAR(Tabela3[[#This Row],[DATA]])</f>
        <v>2023</v>
      </c>
    </row>
    <row r="9513" spans="2:14">
      <c r="B9513" s="1">
        <v>45106</v>
      </c>
      <c r="C9513">
        <v>16377</v>
      </c>
      <c r="D9513">
        <f>COUNTIF(C$4:C9513,Tabela3[[#This Row],[COMANDA]])</f>
        <v>2</v>
      </c>
      <c r="E9513" t="s">
        <v>90</v>
      </c>
      <c r="F9513" t="s">
        <v>98</v>
      </c>
      <c r="G9513" t="s">
        <v>10</v>
      </c>
      <c r="H9513" t="s">
        <v>125</v>
      </c>
      <c r="I9513" s="2">
        <v>1</v>
      </c>
      <c r="J9513" t="s">
        <v>11</v>
      </c>
      <c r="K9513" s="21">
        <f>INDEX(LISTAS!$H:$Q,MATCH(BASE!H9513,LISTAS!$G:$G,0),MATCH(BASE!J9513,LISTAS!$H$3:$Q$3,0))*Tabela3[[#This Row],[QUANTIDADE]]</f>
        <v>3</v>
      </c>
      <c r="L9513" s="2" t="str">
        <f>TEXT(Tabela3[[#This Row],[DATA]],"MM")</f>
        <v>06</v>
      </c>
      <c r="M9513" s="2">
        <f>WEEKNUM(Tabela3[[#This Row],[DATA]])</f>
        <v>26</v>
      </c>
      <c r="N9513" s="18">
        <f>YEAR(Tabela3[[#This Row],[DATA]])</f>
        <v>2023</v>
      </c>
    </row>
    <row r="9514" spans="2:14">
      <c r="B9514" s="1">
        <v>45106</v>
      </c>
      <c r="C9514">
        <v>16378</v>
      </c>
      <c r="D9514">
        <f>COUNTIF(C$4:C9514,Tabela3[[#This Row],[COMANDA]])</f>
        <v>1</v>
      </c>
      <c r="E9514" t="s">
        <v>90</v>
      </c>
      <c r="F9514" t="s">
        <v>98</v>
      </c>
      <c r="G9514" t="s">
        <v>8</v>
      </c>
      <c r="H9514" t="s">
        <v>40</v>
      </c>
      <c r="I9514" s="2">
        <v>1</v>
      </c>
      <c r="J9514" t="s">
        <v>11</v>
      </c>
      <c r="K9514" s="21">
        <f>INDEX(LISTAS!$H:$Q,MATCH(BASE!H9514,LISTAS!$G:$G,0),MATCH(BASE!J9514,LISTAS!$H$3:$Q$3,0))*Tabela3[[#This Row],[QUANTIDADE]]</f>
        <v>14</v>
      </c>
      <c r="L9514" s="2" t="str">
        <f>TEXT(Tabela3[[#This Row],[DATA]],"MM")</f>
        <v>06</v>
      </c>
      <c r="M9514" s="2">
        <f>WEEKNUM(Tabela3[[#This Row],[DATA]])</f>
        <v>26</v>
      </c>
      <c r="N9514" s="18">
        <f>YEAR(Tabela3[[#This Row],[DATA]])</f>
        <v>2023</v>
      </c>
    </row>
    <row r="9515" spans="2:14">
      <c r="B9515" s="1">
        <v>45106</v>
      </c>
      <c r="C9515">
        <v>16379</v>
      </c>
      <c r="D9515">
        <f>COUNTIF(C$4:C9515,Tabela3[[#This Row],[COMANDA]])</f>
        <v>1</v>
      </c>
      <c r="E9515" t="s">
        <v>90</v>
      </c>
      <c r="F9515" t="s">
        <v>98</v>
      </c>
      <c r="G9515" t="s">
        <v>8</v>
      </c>
      <c r="H9515" t="s">
        <v>203</v>
      </c>
      <c r="I9515" s="2">
        <v>1</v>
      </c>
      <c r="J9515" t="s">
        <v>11</v>
      </c>
      <c r="K9515" s="21">
        <f>INDEX(LISTAS!$H:$Q,MATCH(BASE!H9515,LISTAS!$G:$G,0),MATCH(BASE!J9515,LISTAS!$H$3:$Q$3,0))*Tabela3[[#This Row],[QUANTIDADE]]</f>
        <v>20</v>
      </c>
      <c r="L9515" s="2" t="str">
        <f>TEXT(Tabela3[[#This Row],[DATA]],"MM")</f>
        <v>06</v>
      </c>
      <c r="M9515" s="2">
        <f>WEEKNUM(Tabela3[[#This Row],[DATA]])</f>
        <v>26</v>
      </c>
      <c r="N9515" s="18">
        <f>YEAR(Tabela3[[#This Row],[DATA]])</f>
        <v>2023</v>
      </c>
    </row>
    <row r="9516" spans="2:14">
      <c r="B9516" s="1">
        <v>45106</v>
      </c>
      <c r="C9516">
        <v>16380</v>
      </c>
      <c r="D9516">
        <f>COUNTIF(C$4:C9516,Tabela3[[#This Row],[COMANDA]])</f>
        <v>1</v>
      </c>
      <c r="E9516" t="s">
        <v>90</v>
      </c>
      <c r="F9516" t="s">
        <v>98</v>
      </c>
      <c r="G9516" t="s">
        <v>8</v>
      </c>
      <c r="H9516" t="s">
        <v>41</v>
      </c>
      <c r="I9516" s="2">
        <v>1</v>
      </c>
      <c r="J9516" t="s">
        <v>11</v>
      </c>
      <c r="K9516" s="21">
        <f>INDEX(LISTAS!$H:$Q,MATCH(BASE!H9516,LISTAS!$G:$G,0),MATCH(BASE!J9516,LISTAS!$H$3:$Q$3,0))*Tabela3[[#This Row],[QUANTIDADE]]</f>
        <v>14</v>
      </c>
      <c r="L9516" s="2" t="str">
        <f>TEXT(Tabela3[[#This Row],[DATA]],"MM")</f>
        <v>06</v>
      </c>
      <c r="M9516" s="2">
        <f>WEEKNUM(Tabela3[[#This Row],[DATA]])</f>
        <v>26</v>
      </c>
      <c r="N9516" s="18">
        <f>YEAR(Tabela3[[#This Row],[DATA]])</f>
        <v>2023</v>
      </c>
    </row>
    <row r="9517" spans="2:14">
      <c r="B9517" s="1">
        <v>45106</v>
      </c>
      <c r="C9517">
        <v>16381</v>
      </c>
      <c r="D9517">
        <f>COUNTIF(C$4:C9517,Tabela3[[#This Row],[COMANDA]])</f>
        <v>1</v>
      </c>
      <c r="E9517" t="s">
        <v>90</v>
      </c>
      <c r="F9517" t="s">
        <v>99</v>
      </c>
      <c r="G9517" t="s">
        <v>8</v>
      </c>
      <c r="H9517" t="s">
        <v>206</v>
      </c>
      <c r="I9517" s="2">
        <v>1</v>
      </c>
      <c r="J9517" t="s">
        <v>11</v>
      </c>
      <c r="K9517" s="21">
        <f>INDEX(LISTAS!$H:$Q,MATCH(BASE!H9517,LISTAS!$G:$G,0),MATCH(BASE!J9517,LISTAS!$H$3:$Q$3,0))*Tabela3[[#This Row],[QUANTIDADE]]</f>
        <v>18</v>
      </c>
      <c r="L9517" s="2" t="str">
        <f>TEXT(Tabela3[[#This Row],[DATA]],"MM")</f>
        <v>06</v>
      </c>
      <c r="M9517" s="2">
        <f>WEEKNUM(Tabela3[[#This Row],[DATA]])</f>
        <v>26</v>
      </c>
      <c r="N9517" s="18">
        <f>YEAR(Tabela3[[#This Row],[DATA]])</f>
        <v>2023</v>
      </c>
    </row>
    <row r="9518" spans="2:14">
      <c r="B9518" s="1">
        <v>45106</v>
      </c>
      <c r="C9518">
        <v>16382</v>
      </c>
      <c r="D9518">
        <f>COUNTIF(C$4:C9518,Tabela3[[#This Row],[COMANDA]])</f>
        <v>1</v>
      </c>
      <c r="E9518" t="s">
        <v>89</v>
      </c>
      <c r="F9518" t="s">
        <v>98</v>
      </c>
      <c r="G9518" t="s">
        <v>8</v>
      </c>
      <c r="H9518" t="s">
        <v>202</v>
      </c>
      <c r="I9518" s="2">
        <v>1</v>
      </c>
      <c r="J9518" t="s">
        <v>11</v>
      </c>
      <c r="K9518" s="21">
        <f>INDEX(LISTAS!$H:$Q,MATCH(BASE!H9518,LISTAS!$G:$G,0),MATCH(BASE!J9518,LISTAS!$H$3:$Q$3,0))*Tabela3[[#This Row],[QUANTIDADE]]</f>
        <v>20</v>
      </c>
      <c r="L9518" s="2" t="str">
        <f>TEXT(Tabela3[[#This Row],[DATA]],"MM")</f>
        <v>06</v>
      </c>
      <c r="M9518" s="2">
        <f>WEEKNUM(Tabela3[[#This Row],[DATA]])</f>
        <v>26</v>
      </c>
      <c r="N9518" s="18">
        <f>YEAR(Tabela3[[#This Row],[DATA]])</f>
        <v>2023</v>
      </c>
    </row>
    <row r="9519" spans="2:14">
      <c r="B9519" s="1">
        <v>45106</v>
      </c>
      <c r="C9519">
        <v>16383</v>
      </c>
      <c r="D9519">
        <f>COUNTIF(C$4:C9519,Tabela3[[#This Row],[COMANDA]])</f>
        <v>1</v>
      </c>
      <c r="E9519" t="s">
        <v>90</v>
      </c>
      <c r="F9519" t="s">
        <v>99</v>
      </c>
      <c r="G9519" t="s">
        <v>8</v>
      </c>
      <c r="H9519" t="s">
        <v>211</v>
      </c>
      <c r="I9519" s="2">
        <v>1</v>
      </c>
      <c r="J9519" t="s">
        <v>11</v>
      </c>
      <c r="K9519" s="21">
        <f>INDEX(LISTAS!$H:$Q,MATCH(BASE!H9519,LISTAS!$G:$G,0),MATCH(BASE!J9519,LISTAS!$H$3:$Q$3,0))*Tabela3[[#This Row],[QUANTIDADE]]</f>
        <v>20</v>
      </c>
      <c r="L9519" s="2" t="str">
        <f>TEXT(Tabela3[[#This Row],[DATA]],"MM")</f>
        <v>06</v>
      </c>
      <c r="M9519" s="2">
        <f>WEEKNUM(Tabela3[[#This Row],[DATA]])</f>
        <v>26</v>
      </c>
      <c r="N9519" s="18">
        <f>YEAR(Tabela3[[#This Row],[DATA]])</f>
        <v>2023</v>
      </c>
    </row>
    <row r="9520" spans="2:14">
      <c r="B9520" s="1">
        <v>45106</v>
      </c>
      <c r="C9520">
        <v>16383</v>
      </c>
      <c r="D9520">
        <f>COUNTIF(C$4:C9520,Tabela3[[#This Row],[COMANDA]])</f>
        <v>2</v>
      </c>
      <c r="E9520" t="s">
        <v>90</v>
      </c>
      <c r="F9520" t="s">
        <v>99</v>
      </c>
      <c r="G9520" t="s">
        <v>9</v>
      </c>
      <c r="H9520" t="s">
        <v>152</v>
      </c>
      <c r="I9520" s="2">
        <v>1</v>
      </c>
      <c r="J9520" t="s">
        <v>11</v>
      </c>
      <c r="K9520" s="21">
        <f>INDEX(LISTAS!$H:$Q,MATCH(BASE!H9520,LISTAS!$G:$G,0),MATCH(BASE!J9520,LISTAS!$H$3:$Q$3,0))*Tabela3[[#This Row],[QUANTIDADE]]</f>
        <v>6</v>
      </c>
      <c r="L9520" s="2" t="str">
        <f>TEXT(Tabela3[[#This Row],[DATA]],"MM")</f>
        <v>06</v>
      </c>
      <c r="M9520" s="2">
        <f>WEEKNUM(Tabela3[[#This Row],[DATA]])</f>
        <v>26</v>
      </c>
      <c r="N9520" s="18">
        <f>YEAR(Tabela3[[#This Row],[DATA]])</f>
        <v>2023</v>
      </c>
    </row>
    <row r="9521" spans="2:14">
      <c r="B9521" s="1">
        <v>45106</v>
      </c>
      <c r="C9521">
        <v>16384</v>
      </c>
      <c r="D9521">
        <f>COUNTIF(C$4:C9521,Tabela3[[#This Row],[COMANDA]])</f>
        <v>1</v>
      </c>
      <c r="E9521" t="s">
        <v>90</v>
      </c>
      <c r="F9521" t="s">
        <v>98</v>
      </c>
      <c r="G9521" t="s">
        <v>8</v>
      </c>
      <c r="H9521" t="s">
        <v>42</v>
      </c>
      <c r="I9521" s="2">
        <v>1</v>
      </c>
      <c r="J9521" t="s">
        <v>11</v>
      </c>
      <c r="K9521" s="21">
        <f>INDEX(LISTAS!$H:$Q,MATCH(BASE!H9521,LISTAS!$G:$G,0),MATCH(BASE!J9521,LISTAS!$H$3:$Q$3,0))*Tabela3[[#This Row],[QUANTIDADE]]</f>
        <v>16</v>
      </c>
      <c r="L9521" s="2" t="str">
        <f>TEXT(Tabela3[[#This Row],[DATA]],"MM")</f>
        <v>06</v>
      </c>
      <c r="M9521" s="2">
        <f>WEEKNUM(Tabela3[[#This Row],[DATA]])</f>
        <v>26</v>
      </c>
      <c r="N9521" s="18">
        <f>YEAR(Tabela3[[#This Row],[DATA]])</f>
        <v>2023</v>
      </c>
    </row>
    <row r="9522" spans="2:14">
      <c r="B9522" s="1">
        <v>45106</v>
      </c>
      <c r="C9522">
        <v>16385</v>
      </c>
      <c r="D9522">
        <f>COUNTIF(C$4:C9522,Tabela3[[#This Row],[COMANDA]])</f>
        <v>1</v>
      </c>
      <c r="E9522" t="s">
        <v>90</v>
      </c>
      <c r="F9522" t="s">
        <v>99</v>
      </c>
      <c r="G9522" t="s">
        <v>8</v>
      </c>
      <c r="H9522" t="s">
        <v>206</v>
      </c>
      <c r="I9522" s="2">
        <v>1</v>
      </c>
      <c r="J9522" t="s">
        <v>11</v>
      </c>
      <c r="K9522" s="21">
        <f>INDEX(LISTAS!$H:$Q,MATCH(BASE!H9522,LISTAS!$G:$G,0),MATCH(BASE!J9522,LISTAS!$H$3:$Q$3,0))*Tabela3[[#This Row],[QUANTIDADE]]</f>
        <v>18</v>
      </c>
      <c r="L9522" s="2" t="str">
        <f>TEXT(Tabela3[[#This Row],[DATA]],"MM")</f>
        <v>06</v>
      </c>
      <c r="M9522" s="2">
        <f>WEEKNUM(Tabela3[[#This Row],[DATA]])</f>
        <v>26</v>
      </c>
      <c r="N9522" s="18">
        <f>YEAR(Tabela3[[#This Row],[DATA]])</f>
        <v>2023</v>
      </c>
    </row>
    <row r="9523" spans="2:14">
      <c r="B9523" s="1">
        <v>45106</v>
      </c>
      <c r="C9523">
        <v>16386</v>
      </c>
      <c r="D9523">
        <f>COUNTIF(C$4:C9523,Tabela3[[#This Row],[COMANDA]])</f>
        <v>1</v>
      </c>
      <c r="E9523" t="s">
        <v>90</v>
      </c>
      <c r="F9523" t="s">
        <v>100</v>
      </c>
      <c r="G9523" t="s">
        <v>8</v>
      </c>
      <c r="H9523" t="s">
        <v>204</v>
      </c>
      <c r="I9523" s="2">
        <v>1</v>
      </c>
      <c r="J9523" t="s">
        <v>11</v>
      </c>
      <c r="K9523" s="21">
        <f>INDEX(LISTAS!$H:$Q,MATCH(BASE!H9523,LISTAS!$G:$G,0),MATCH(BASE!J9523,LISTAS!$H$3:$Q$3,0))*Tabela3[[#This Row],[QUANTIDADE]]</f>
        <v>18</v>
      </c>
      <c r="L9523" s="2" t="str">
        <f>TEXT(Tabela3[[#This Row],[DATA]],"MM")</f>
        <v>06</v>
      </c>
      <c r="M9523" s="2">
        <f>WEEKNUM(Tabela3[[#This Row],[DATA]])</f>
        <v>26</v>
      </c>
      <c r="N9523" s="18">
        <f>YEAR(Tabela3[[#This Row],[DATA]])</f>
        <v>2023</v>
      </c>
    </row>
    <row r="9524" spans="2:14">
      <c r="B9524" s="1">
        <v>45106</v>
      </c>
      <c r="C9524">
        <v>16386</v>
      </c>
      <c r="D9524">
        <f>COUNTIF(C$4:C9524,Tabela3[[#This Row],[COMANDA]])</f>
        <v>2</v>
      </c>
      <c r="E9524" t="s">
        <v>90</v>
      </c>
      <c r="F9524" t="s">
        <v>100</v>
      </c>
      <c r="G9524" t="s">
        <v>8</v>
      </c>
      <c r="H9524" t="s">
        <v>84</v>
      </c>
      <c r="I9524" s="2">
        <v>1</v>
      </c>
      <c r="J9524" t="s">
        <v>11</v>
      </c>
      <c r="K9524" s="21">
        <f>INDEX(LISTAS!$H:$Q,MATCH(BASE!H9524,LISTAS!$G:$G,0),MATCH(BASE!J9524,LISTAS!$H$3:$Q$3,0))*Tabela3[[#This Row],[QUANTIDADE]]</f>
        <v>16</v>
      </c>
      <c r="L9524" s="2" t="str">
        <f>TEXT(Tabela3[[#This Row],[DATA]],"MM")</f>
        <v>06</v>
      </c>
      <c r="M9524" s="2">
        <f>WEEKNUM(Tabela3[[#This Row],[DATA]])</f>
        <v>26</v>
      </c>
      <c r="N9524" s="18">
        <f>YEAR(Tabela3[[#This Row],[DATA]])</f>
        <v>2023</v>
      </c>
    </row>
    <row r="9525" spans="2:14">
      <c r="B9525" s="1">
        <v>45106</v>
      </c>
      <c r="C9525">
        <v>16387</v>
      </c>
      <c r="D9525">
        <f>COUNTIF(C$4:C9525,Tabela3[[#This Row],[COMANDA]])</f>
        <v>1</v>
      </c>
      <c r="E9525" t="s">
        <v>90</v>
      </c>
      <c r="F9525" t="s">
        <v>100</v>
      </c>
      <c r="G9525" t="s">
        <v>8</v>
      </c>
      <c r="H9525" t="s">
        <v>84</v>
      </c>
      <c r="I9525" s="2">
        <v>1</v>
      </c>
      <c r="J9525" t="s">
        <v>11</v>
      </c>
      <c r="K9525" s="21">
        <f>INDEX(LISTAS!$H:$Q,MATCH(BASE!H9525,LISTAS!$G:$G,0),MATCH(BASE!J9525,LISTAS!$H$3:$Q$3,0))*Tabela3[[#This Row],[QUANTIDADE]]</f>
        <v>16</v>
      </c>
      <c r="L9525" s="2" t="str">
        <f>TEXT(Tabela3[[#This Row],[DATA]],"MM")</f>
        <v>06</v>
      </c>
      <c r="M9525" s="2">
        <f>WEEKNUM(Tabela3[[#This Row],[DATA]])</f>
        <v>26</v>
      </c>
      <c r="N9525" s="18">
        <f>YEAR(Tabela3[[#This Row],[DATA]])</f>
        <v>2023</v>
      </c>
    </row>
    <row r="9526" spans="2:14">
      <c r="B9526" s="1">
        <v>45106</v>
      </c>
      <c r="C9526">
        <v>16387</v>
      </c>
      <c r="D9526">
        <f>COUNTIF(C$4:C9526,Tabela3[[#This Row],[COMANDA]])</f>
        <v>2</v>
      </c>
      <c r="E9526" t="s">
        <v>90</v>
      </c>
      <c r="F9526" t="s">
        <v>100</v>
      </c>
      <c r="G9526" t="s">
        <v>9</v>
      </c>
      <c r="H9526" t="s">
        <v>132</v>
      </c>
      <c r="I9526" s="2">
        <v>1</v>
      </c>
      <c r="J9526" t="s">
        <v>11</v>
      </c>
      <c r="K9526" s="21">
        <f>INDEX(LISTAS!$H:$Q,MATCH(BASE!H9526,LISTAS!$G:$G,0),MATCH(BASE!J9526,LISTAS!$H$3:$Q$3,0))*Tabela3[[#This Row],[QUANTIDADE]]</f>
        <v>3</v>
      </c>
      <c r="L9526" s="2" t="str">
        <f>TEXT(Tabela3[[#This Row],[DATA]],"MM")</f>
        <v>06</v>
      </c>
      <c r="M9526" s="2">
        <f>WEEKNUM(Tabela3[[#This Row],[DATA]])</f>
        <v>26</v>
      </c>
      <c r="N9526" s="18">
        <f>YEAR(Tabela3[[#This Row],[DATA]])</f>
        <v>2023</v>
      </c>
    </row>
    <row r="9527" spans="2:14">
      <c r="B9527" s="1">
        <v>45106</v>
      </c>
      <c r="C9527">
        <v>16388</v>
      </c>
      <c r="D9527">
        <f>COUNTIF(C$4:C9527,Tabela3[[#This Row],[COMANDA]])</f>
        <v>1</v>
      </c>
      <c r="E9527" t="s">
        <v>90</v>
      </c>
      <c r="F9527" t="s">
        <v>99</v>
      </c>
      <c r="G9527" t="s">
        <v>8</v>
      </c>
      <c r="H9527" t="s">
        <v>204</v>
      </c>
      <c r="I9527" s="2">
        <v>1</v>
      </c>
      <c r="J9527" t="s">
        <v>11</v>
      </c>
      <c r="K9527" s="21">
        <f>INDEX(LISTAS!$H:$Q,MATCH(BASE!H9527,LISTAS!$G:$G,0),MATCH(BASE!J9527,LISTAS!$H$3:$Q$3,0))*Tabela3[[#This Row],[QUANTIDADE]]</f>
        <v>18</v>
      </c>
      <c r="L9527" s="2" t="str">
        <f>TEXT(Tabela3[[#This Row],[DATA]],"MM")</f>
        <v>06</v>
      </c>
      <c r="M9527" s="2">
        <f>WEEKNUM(Tabela3[[#This Row],[DATA]])</f>
        <v>26</v>
      </c>
      <c r="N9527" s="18">
        <f>YEAR(Tabela3[[#This Row],[DATA]])</f>
        <v>2023</v>
      </c>
    </row>
    <row r="9528" spans="2:14">
      <c r="B9528" s="1">
        <v>45106</v>
      </c>
      <c r="C9528">
        <v>16388</v>
      </c>
      <c r="D9528">
        <f>COUNTIF(C$4:C9528,Tabela3[[#This Row],[COMANDA]])</f>
        <v>2</v>
      </c>
      <c r="E9528" t="s">
        <v>90</v>
      </c>
      <c r="F9528" t="s">
        <v>99</v>
      </c>
      <c r="G9528" t="s">
        <v>9</v>
      </c>
      <c r="H9528" t="s">
        <v>138</v>
      </c>
      <c r="I9528" s="2">
        <v>1</v>
      </c>
      <c r="J9528" t="s">
        <v>11</v>
      </c>
      <c r="K9528" s="21">
        <f>INDEX(LISTAS!$H:$Q,MATCH(BASE!H9528,LISTAS!$G:$G,0),MATCH(BASE!J9528,LISTAS!$H$3:$Q$3,0))*Tabela3[[#This Row],[QUANTIDADE]]</f>
        <v>4</v>
      </c>
      <c r="L9528" s="2" t="str">
        <f>TEXT(Tabela3[[#This Row],[DATA]],"MM")</f>
        <v>06</v>
      </c>
      <c r="M9528" s="2">
        <f>WEEKNUM(Tabela3[[#This Row],[DATA]])</f>
        <v>26</v>
      </c>
      <c r="N9528" s="18">
        <f>YEAR(Tabela3[[#This Row],[DATA]])</f>
        <v>2023</v>
      </c>
    </row>
    <row r="9529" spans="2:14">
      <c r="B9529" s="1">
        <v>45106</v>
      </c>
      <c r="C9529">
        <v>16389</v>
      </c>
      <c r="D9529">
        <f>COUNTIF(C$4:C9529,Tabela3[[#This Row],[COMANDA]])</f>
        <v>1</v>
      </c>
      <c r="E9529" t="s">
        <v>90</v>
      </c>
      <c r="F9529" t="s">
        <v>98</v>
      </c>
      <c r="G9529" t="s">
        <v>8</v>
      </c>
      <c r="H9529" t="s">
        <v>206</v>
      </c>
      <c r="I9529" s="2">
        <v>1</v>
      </c>
      <c r="J9529" t="s">
        <v>11</v>
      </c>
      <c r="K9529" s="21">
        <f>INDEX(LISTAS!$H:$Q,MATCH(BASE!H9529,LISTAS!$G:$G,0),MATCH(BASE!J9529,LISTAS!$H$3:$Q$3,0))*Tabela3[[#This Row],[QUANTIDADE]]</f>
        <v>18</v>
      </c>
      <c r="L9529" s="2" t="str">
        <f>TEXT(Tabela3[[#This Row],[DATA]],"MM")</f>
        <v>06</v>
      </c>
      <c r="M9529" s="2">
        <f>WEEKNUM(Tabela3[[#This Row],[DATA]])</f>
        <v>26</v>
      </c>
      <c r="N9529" s="18">
        <f>YEAR(Tabela3[[#This Row],[DATA]])</f>
        <v>2023</v>
      </c>
    </row>
    <row r="9530" spans="2:14">
      <c r="B9530" s="1">
        <v>45106</v>
      </c>
      <c r="C9530">
        <v>16389</v>
      </c>
      <c r="D9530">
        <f>COUNTIF(C$4:C9530,Tabela3[[#This Row],[COMANDA]])</f>
        <v>2</v>
      </c>
      <c r="E9530" t="s">
        <v>90</v>
      </c>
      <c r="F9530" t="s">
        <v>98</v>
      </c>
      <c r="G9530" t="s">
        <v>9</v>
      </c>
      <c r="H9530" t="s">
        <v>142</v>
      </c>
      <c r="I9530" s="2">
        <v>1</v>
      </c>
      <c r="J9530" t="s">
        <v>11</v>
      </c>
      <c r="K9530" s="21">
        <f>INDEX(LISTAS!$H:$Q,MATCH(BASE!H9530,LISTAS!$G:$G,0),MATCH(BASE!J9530,LISTAS!$H$3:$Q$3,0))*Tabela3[[#This Row],[QUANTIDADE]]</f>
        <v>6</v>
      </c>
      <c r="L9530" s="2" t="str">
        <f>TEXT(Tabela3[[#This Row],[DATA]],"MM")</f>
        <v>06</v>
      </c>
      <c r="M9530" s="2">
        <f>WEEKNUM(Tabela3[[#This Row],[DATA]])</f>
        <v>26</v>
      </c>
      <c r="N9530" s="18">
        <f>YEAR(Tabela3[[#This Row],[DATA]])</f>
        <v>2023</v>
      </c>
    </row>
    <row r="9531" spans="2:14">
      <c r="B9531" s="1">
        <v>45106</v>
      </c>
      <c r="C9531">
        <v>16390</v>
      </c>
      <c r="D9531">
        <f>COUNTIF(C$4:C9531,Tabela3[[#This Row],[COMANDA]])</f>
        <v>1</v>
      </c>
      <c r="E9531" t="s">
        <v>90</v>
      </c>
      <c r="F9531" t="s">
        <v>98</v>
      </c>
      <c r="G9531" t="s">
        <v>62</v>
      </c>
      <c r="H9531" t="s">
        <v>194</v>
      </c>
      <c r="I9531" s="2">
        <v>1</v>
      </c>
      <c r="J9531" t="s">
        <v>11</v>
      </c>
      <c r="K9531" s="21">
        <f>INDEX(LISTAS!$H:$Q,MATCH(BASE!H9531,LISTAS!$G:$G,0),MATCH(BASE!J9531,LISTAS!$H$3:$Q$3,0))*Tabela3[[#This Row],[QUANTIDADE]]</f>
        <v>8</v>
      </c>
      <c r="L9531" s="2" t="str">
        <f>TEXT(Tabela3[[#This Row],[DATA]],"MM")</f>
        <v>06</v>
      </c>
      <c r="M9531" s="2">
        <f>WEEKNUM(Tabela3[[#This Row],[DATA]])</f>
        <v>26</v>
      </c>
      <c r="N9531" s="18">
        <f>YEAR(Tabela3[[#This Row],[DATA]])</f>
        <v>2023</v>
      </c>
    </row>
    <row r="9532" spans="2:14">
      <c r="B9532" s="1">
        <v>45106</v>
      </c>
      <c r="C9532">
        <v>16390</v>
      </c>
      <c r="D9532">
        <f>COUNTIF(C$4:C9532,Tabela3[[#This Row],[COMANDA]])</f>
        <v>2</v>
      </c>
      <c r="E9532" t="s">
        <v>90</v>
      </c>
      <c r="F9532" t="s">
        <v>98</v>
      </c>
      <c r="G9532" t="s">
        <v>62</v>
      </c>
      <c r="H9532" t="s">
        <v>190</v>
      </c>
      <c r="I9532" s="2">
        <v>5</v>
      </c>
      <c r="J9532" t="s">
        <v>11</v>
      </c>
      <c r="K9532" s="21">
        <f>INDEX(LISTAS!$H:$Q,MATCH(BASE!H9532,LISTAS!$G:$G,0),MATCH(BASE!J9532,LISTAS!$H$3:$Q$3,0))*Tabela3[[#This Row],[QUANTIDADE]]</f>
        <v>15</v>
      </c>
      <c r="L9532" s="2" t="str">
        <f>TEXT(Tabela3[[#This Row],[DATA]],"MM")</f>
        <v>06</v>
      </c>
      <c r="M9532" s="2">
        <f>WEEKNUM(Tabela3[[#This Row],[DATA]])</f>
        <v>26</v>
      </c>
      <c r="N9532" s="18">
        <f>YEAR(Tabela3[[#This Row],[DATA]])</f>
        <v>2023</v>
      </c>
    </row>
    <row r="9533" spans="2:14">
      <c r="B9533" s="1">
        <v>45106</v>
      </c>
      <c r="C9533">
        <v>16390</v>
      </c>
      <c r="D9533">
        <f>COUNTIF(C$4:C9533,Tabela3[[#This Row],[COMANDA]])</f>
        <v>3</v>
      </c>
      <c r="E9533" t="s">
        <v>90</v>
      </c>
      <c r="F9533" t="s">
        <v>98</v>
      </c>
      <c r="G9533" t="s">
        <v>62</v>
      </c>
      <c r="H9533" t="s">
        <v>189</v>
      </c>
      <c r="I9533" s="2">
        <v>2</v>
      </c>
      <c r="J9533" t="s">
        <v>11</v>
      </c>
      <c r="K9533" s="21">
        <f>INDEX(LISTAS!$H:$Q,MATCH(BASE!H9533,LISTAS!$G:$G,0),MATCH(BASE!J9533,LISTAS!$H$3:$Q$3,0))*Tabela3[[#This Row],[QUANTIDADE]]</f>
        <v>4</v>
      </c>
      <c r="L9533" s="2" t="str">
        <f>TEXT(Tabela3[[#This Row],[DATA]],"MM")</f>
        <v>06</v>
      </c>
      <c r="M9533" s="2">
        <f>WEEKNUM(Tabela3[[#This Row],[DATA]])</f>
        <v>26</v>
      </c>
      <c r="N9533" s="18">
        <f>YEAR(Tabela3[[#This Row],[DATA]])</f>
        <v>2023</v>
      </c>
    </row>
    <row r="9534" spans="2:14">
      <c r="B9534" s="1">
        <v>45106</v>
      </c>
      <c r="C9534">
        <v>16391</v>
      </c>
      <c r="D9534">
        <f>COUNTIF(C$4:C9534,Tabela3[[#This Row],[COMANDA]])</f>
        <v>1</v>
      </c>
      <c r="E9534" t="s">
        <v>90</v>
      </c>
      <c r="F9534" t="s">
        <v>98</v>
      </c>
      <c r="G9534" t="s">
        <v>8</v>
      </c>
      <c r="H9534" t="s">
        <v>202</v>
      </c>
      <c r="I9534" s="2">
        <v>1</v>
      </c>
      <c r="J9534" t="s">
        <v>11</v>
      </c>
      <c r="K9534" s="21">
        <f>INDEX(LISTAS!$H:$Q,MATCH(BASE!H9534,LISTAS!$G:$G,0),MATCH(BASE!J9534,LISTAS!$H$3:$Q$3,0))*Tabela3[[#This Row],[QUANTIDADE]]</f>
        <v>20</v>
      </c>
      <c r="L9534" s="2" t="str">
        <f>TEXT(Tabela3[[#This Row],[DATA]],"MM")</f>
        <v>06</v>
      </c>
      <c r="M9534" s="2">
        <f>WEEKNUM(Tabela3[[#This Row],[DATA]])</f>
        <v>26</v>
      </c>
      <c r="N9534" s="18">
        <f>YEAR(Tabela3[[#This Row],[DATA]])</f>
        <v>2023</v>
      </c>
    </row>
    <row r="9535" spans="2:14">
      <c r="B9535" s="1">
        <v>45106</v>
      </c>
      <c r="C9535">
        <v>16391</v>
      </c>
      <c r="D9535">
        <f>COUNTIF(C$4:C9535,Tabela3[[#This Row],[COMANDA]])</f>
        <v>2</v>
      </c>
      <c r="E9535" t="s">
        <v>90</v>
      </c>
      <c r="F9535" t="s">
        <v>98</v>
      </c>
      <c r="G9535" t="s">
        <v>8</v>
      </c>
      <c r="H9535" t="s">
        <v>206</v>
      </c>
      <c r="I9535" s="2">
        <v>1</v>
      </c>
      <c r="J9535" t="s">
        <v>11</v>
      </c>
      <c r="K9535" s="21">
        <f>INDEX(LISTAS!$H:$Q,MATCH(BASE!H9535,LISTAS!$G:$G,0),MATCH(BASE!J9535,LISTAS!$H$3:$Q$3,0))*Tabela3[[#This Row],[QUANTIDADE]]</f>
        <v>18</v>
      </c>
      <c r="L9535" s="2" t="str">
        <f>TEXT(Tabela3[[#This Row],[DATA]],"MM")</f>
        <v>06</v>
      </c>
      <c r="M9535" s="2">
        <f>WEEKNUM(Tabela3[[#This Row],[DATA]])</f>
        <v>26</v>
      </c>
      <c r="N9535" s="18">
        <f>YEAR(Tabela3[[#This Row],[DATA]])</f>
        <v>2023</v>
      </c>
    </row>
    <row r="9536" spans="2:14">
      <c r="B9536" s="1">
        <v>45106</v>
      </c>
      <c r="C9536">
        <v>16392</v>
      </c>
      <c r="D9536">
        <f>COUNTIF(C$4:C9536,Tabela3[[#This Row],[COMANDA]])</f>
        <v>1</v>
      </c>
      <c r="E9536" t="s">
        <v>90</v>
      </c>
      <c r="F9536" t="s">
        <v>98</v>
      </c>
      <c r="G9536" t="s">
        <v>8</v>
      </c>
      <c r="H9536" t="s">
        <v>204</v>
      </c>
      <c r="I9536" s="2">
        <v>1</v>
      </c>
      <c r="J9536" t="s">
        <v>11</v>
      </c>
      <c r="K9536" s="21">
        <f>INDEX(LISTAS!$H:$Q,MATCH(BASE!H9536,LISTAS!$G:$G,0),MATCH(BASE!J9536,LISTAS!$H$3:$Q$3,0))*Tabela3[[#This Row],[QUANTIDADE]]</f>
        <v>18</v>
      </c>
      <c r="L9536" s="2" t="str">
        <f>TEXT(Tabela3[[#This Row],[DATA]],"MM")</f>
        <v>06</v>
      </c>
      <c r="M9536" s="2">
        <f>WEEKNUM(Tabela3[[#This Row],[DATA]])</f>
        <v>26</v>
      </c>
      <c r="N9536" s="18">
        <f>YEAR(Tabela3[[#This Row],[DATA]])</f>
        <v>2023</v>
      </c>
    </row>
    <row r="9537" spans="2:14">
      <c r="B9537" s="1">
        <v>45106</v>
      </c>
      <c r="C9537">
        <v>16393</v>
      </c>
      <c r="D9537">
        <f>COUNTIF(C$4:C9537,Tabela3[[#This Row],[COMANDA]])</f>
        <v>1</v>
      </c>
      <c r="E9537" t="s">
        <v>90</v>
      </c>
      <c r="G9537" t="s">
        <v>8</v>
      </c>
      <c r="H9537" t="s">
        <v>204</v>
      </c>
      <c r="I9537" s="2">
        <v>1</v>
      </c>
      <c r="J9537" t="s">
        <v>11</v>
      </c>
      <c r="K9537" s="21">
        <f>INDEX(LISTAS!$H:$Q,MATCH(BASE!H9537,LISTAS!$G:$G,0),MATCH(BASE!J9537,LISTAS!$H$3:$Q$3,0))*Tabela3[[#This Row],[QUANTIDADE]]</f>
        <v>18</v>
      </c>
      <c r="L9537" s="2" t="str">
        <f>TEXT(Tabela3[[#This Row],[DATA]],"MM")</f>
        <v>06</v>
      </c>
      <c r="M9537" s="2">
        <f>WEEKNUM(Tabela3[[#This Row],[DATA]])</f>
        <v>26</v>
      </c>
      <c r="N9537" s="18">
        <f>YEAR(Tabela3[[#This Row],[DATA]])</f>
        <v>2023</v>
      </c>
    </row>
    <row r="9538" spans="2:14">
      <c r="B9538" s="1">
        <v>45106</v>
      </c>
      <c r="C9538">
        <v>16393</v>
      </c>
      <c r="D9538">
        <f>COUNTIF(C$4:C9538,Tabela3[[#This Row],[COMANDA]])</f>
        <v>2</v>
      </c>
      <c r="E9538" t="s">
        <v>90</v>
      </c>
      <c r="G9538" t="s">
        <v>9</v>
      </c>
      <c r="H9538" t="s">
        <v>138</v>
      </c>
      <c r="I9538" s="2">
        <v>1</v>
      </c>
      <c r="J9538" t="s">
        <v>11</v>
      </c>
      <c r="K9538" s="21">
        <f>INDEX(LISTAS!$H:$Q,MATCH(BASE!H9538,LISTAS!$G:$G,0),MATCH(BASE!J9538,LISTAS!$H$3:$Q$3,0))*Tabela3[[#This Row],[QUANTIDADE]]</f>
        <v>4</v>
      </c>
      <c r="L9538" s="2" t="str">
        <f>TEXT(Tabela3[[#This Row],[DATA]],"MM")</f>
        <v>06</v>
      </c>
      <c r="M9538" s="2">
        <f>WEEKNUM(Tabela3[[#This Row],[DATA]])</f>
        <v>26</v>
      </c>
      <c r="N9538" s="18">
        <f>YEAR(Tabela3[[#This Row],[DATA]])</f>
        <v>2023</v>
      </c>
    </row>
    <row r="9539" spans="2:14">
      <c r="B9539" s="1">
        <v>45106</v>
      </c>
      <c r="C9539">
        <v>16394</v>
      </c>
      <c r="D9539">
        <f>COUNTIF(C$4:C9539,Tabela3[[#This Row],[COMANDA]])</f>
        <v>1</v>
      </c>
      <c r="E9539" t="s">
        <v>90</v>
      </c>
      <c r="F9539" t="s">
        <v>98</v>
      </c>
      <c r="G9539" t="s">
        <v>8</v>
      </c>
      <c r="H9539" t="s">
        <v>206</v>
      </c>
      <c r="I9539" s="2">
        <v>2</v>
      </c>
      <c r="J9539" t="s">
        <v>11</v>
      </c>
      <c r="K9539" s="21">
        <f>INDEX(LISTAS!$H:$Q,MATCH(BASE!H9539,LISTAS!$G:$G,0),MATCH(BASE!J9539,LISTAS!$H$3:$Q$3,0))*Tabela3[[#This Row],[QUANTIDADE]]</f>
        <v>36</v>
      </c>
      <c r="L9539" s="2" t="str">
        <f>TEXT(Tabela3[[#This Row],[DATA]],"MM")</f>
        <v>06</v>
      </c>
      <c r="M9539" s="2">
        <f>WEEKNUM(Tabela3[[#This Row],[DATA]])</f>
        <v>26</v>
      </c>
      <c r="N9539" s="18">
        <f>YEAR(Tabela3[[#This Row],[DATA]])</f>
        <v>2023</v>
      </c>
    </row>
    <row r="9540" spans="2:14">
      <c r="B9540" s="1">
        <v>45106</v>
      </c>
      <c r="C9540">
        <v>16394</v>
      </c>
      <c r="D9540">
        <f>COUNTIF(C$4:C9540,Tabela3[[#This Row],[COMANDA]])</f>
        <v>2</v>
      </c>
      <c r="E9540" t="s">
        <v>90</v>
      </c>
      <c r="F9540" t="s">
        <v>98</v>
      </c>
      <c r="G9540" t="s">
        <v>9</v>
      </c>
      <c r="H9540" t="s">
        <v>142</v>
      </c>
      <c r="I9540" s="2">
        <v>1</v>
      </c>
      <c r="J9540" t="s">
        <v>11</v>
      </c>
      <c r="K9540" s="21">
        <f>INDEX(LISTAS!$H:$Q,MATCH(BASE!H9540,LISTAS!$G:$G,0),MATCH(BASE!J9540,LISTAS!$H$3:$Q$3,0))*Tabela3[[#This Row],[QUANTIDADE]]</f>
        <v>6</v>
      </c>
      <c r="L9540" s="2" t="str">
        <f>TEXT(Tabela3[[#This Row],[DATA]],"MM")</f>
        <v>06</v>
      </c>
      <c r="M9540" s="2">
        <f>WEEKNUM(Tabela3[[#This Row],[DATA]])</f>
        <v>26</v>
      </c>
      <c r="N9540" s="18">
        <f>YEAR(Tabela3[[#This Row],[DATA]])</f>
        <v>2023</v>
      </c>
    </row>
    <row r="9541" spans="2:14">
      <c r="B9541" s="1">
        <v>45106</v>
      </c>
      <c r="C9541">
        <v>16395</v>
      </c>
      <c r="D9541">
        <f>COUNTIF(C$4:C9541,Tabela3[[#This Row],[COMANDA]])</f>
        <v>1</v>
      </c>
      <c r="E9541" t="s">
        <v>90</v>
      </c>
      <c r="F9541" t="s">
        <v>98</v>
      </c>
      <c r="G9541" t="s">
        <v>8</v>
      </c>
      <c r="H9541" t="s">
        <v>202</v>
      </c>
      <c r="I9541" s="2">
        <v>2</v>
      </c>
      <c r="J9541" t="s">
        <v>11</v>
      </c>
      <c r="K9541" s="21">
        <f>INDEX(LISTAS!$H:$Q,MATCH(BASE!H9541,LISTAS!$G:$G,0),MATCH(BASE!J9541,LISTAS!$H$3:$Q$3,0))*Tabela3[[#This Row],[QUANTIDADE]]</f>
        <v>40</v>
      </c>
      <c r="L9541" s="2" t="str">
        <f>TEXT(Tabela3[[#This Row],[DATA]],"MM")</f>
        <v>06</v>
      </c>
      <c r="M9541" s="2">
        <f>WEEKNUM(Tabela3[[#This Row],[DATA]])</f>
        <v>26</v>
      </c>
      <c r="N9541" s="18">
        <f>YEAR(Tabela3[[#This Row],[DATA]])</f>
        <v>2023</v>
      </c>
    </row>
    <row r="9542" spans="2:14">
      <c r="B9542" s="1">
        <v>45106</v>
      </c>
      <c r="C9542">
        <v>16395</v>
      </c>
      <c r="D9542">
        <f>COUNTIF(C$4:C9542,Tabela3[[#This Row],[COMANDA]])</f>
        <v>2</v>
      </c>
      <c r="E9542" t="s">
        <v>90</v>
      </c>
      <c r="F9542" t="s">
        <v>98</v>
      </c>
      <c r="G9542" t="s">
        <v>9</v>
      </c>
      <c r="H9542" t="s">
        <v>127</v>
      </c>
      <c r="I9542" s="2">
        <v>1</v>
      </c>
      <c r="J9542" t="s">
        <v>11</v>
      </c>
      <c r="K9542" s="21">
        <f>INDEX(LISTAS!$H:$Q,MATCH(BASE!H9542,LISTAS!$G:$G,0),MATCH(BASE!J9542,LISTAS!$H$3:$Q$3,0))*Tabela3[[#This Row],[QUANTIDADE]]</f>
        <v>4.5</v>
      </c>
      <c r="L9542" s="2" t="str">
        <f>TEXT(Tabela3[[#This Row],[DATA]],"MM")</f>
        <v>06</v>
      </c>
      <c r="M9542" s="2">
        <f>WEEKNUM(Tabela3[[#This Row],[DATA]])</f>
        <v>26</v>
      </c>
      <c r="N9542" s="18">
        <f>YEAR(Tabela3[[#This Row],[DATA]])</f>
        <v>2023</v>
      </c>
    </row>
    <row r="9543" spans="2:14">
      <c r="B9543" s="1">
        <v>45106</v>
      </c>
      <c r="C9543">
        <v>16395</v>
      </c>
      <c r="D9543">
        <f>COUNTIF(C$4:C9543,Tabela3[[#This Row],[COMANDA]])</f>
        <v>3</v>
      </c>
      <c r="E9543" t="s">
        <v>90</v>
      </c>
      <c r="F9543" t="s">
        <v>98</v>
      </c>
      <c r="G9543" t="s">
        <v>9</v>
      </c>
      <c r="H9543" t="s">
        <v>58</v>
      </c>
      <c r="I9543" s="2">
        <v>1</v>
      </c>
      <c r="J9543" t="s">
        <v>11</v>
      </c>
      <c r="K9543" s="21">
        <f>INDEX(LISTAS!$H:$Q,MATCH(BASE!H9543,LISTAS!$G:$G,0),MATCH(BASE!J9543,LISTAS!$H$3:$Q$3,0))*Tabela3[[#This Row],[QUANTIDADE]]</f>
        <v>5</v>
      </c>
      <c r="L9543" s="2" t="str">
        <f>TEXT(Tabela3[[#This Row],[DATA]],"MM")</f>
        <v>06</v>
      </c>
      <c r="M9543" s="2">
        <f>WEEKNUM(Tabela3[[#This Row],[DATA]])</f>
        <v>26</v>
      </c>
      <c r="N9543" s="18">
        <f>YEAR(Tabela3[[#This Row],[DATA]])</f>
        <v>2023</v>
      </c>
    </row>
    <row r="9544" spans="2:14">
      <c r="B9544" s="1">
        <v>45106</v>
      </c>
      <c r="C9544">
        <v>16396</v>
      </c>
      <c r="D9544">
        <f>COUNTIF(C$4:C9544,Tabela3[[#This Row],[COMANDA]])</f>
        <v>1</v>
      </c>
      <c r="E9544" t="s">
        <v>90</v>
      </c>
      <c r="F9544" t="s">
        <v>99</v>
      </c>
      <c r="G9544" t="s">
        <v>8</v>
      </c>
      <c r="H9544" t="s">
        <v>42</v>
      </c>
      <c r="I9544" s="2">
        <v>1</v>
      </c>
      <c r="J9544" t="s">
        <v>11</v>
      </c>
      <c r="K9544" s="21">
        <f>INDEX(LISTAS!$H:$Q,MATCH(BASE!H9544,LISTAS!$G:$G,0),MATCH(BASE!J9544,LISTAS!$H$3:$Q$3,0))*Tabela3[[#This Row],[QUANTIDADE]]</f>
        <v>16</v>
      </c>
      <c r="L9544" s="2" t="str">
        <f>TEXT(Tabela3[[#This Row],[DATA]],"MM")</f>
        <v>06</v>
      </c>
      <c r="M9544" s="2">
        <f>WEEKNUM(Tabela3[[#This Row],[DATA]])</f>
        <v>26</v>
      </c>
      <c r="N9544" s="18">
        <f>YEAR(Tabela3[[#This Row],[DATA]])</f>
        <v>2023</v>
      </c>
    </row>
    <row r="9545" spans="2:14">
      <c r="B9545" s="1">
        <v>45106</v>
      </c>
      <c r="C9545">
        <v>16396</v>
      </c>
      <c r="D9545">
        <f>COUNTIF(C$4:C9545,Tabela3[[#This Row],[COMANDA]])</f>
        <v>2</v>
      </c>
      <c r="E9545" t="s">
        <v>90</v>
      </c>
      <c r="F9545" t="s">
        <v>99</v>
      </c>
      <c r="G9545" t="s">
        <v>8</v>
      </c>
      <c r="H9545" t="s">
        <v>43</v>
      </c>
      <c r="I9545" s="2">
        <v>1</v>
      </c>
      <c r="J9545" t="s">
        <v>11</v>
      </c>
      <c r="K9545" s="21">
        <f>INDEX(LISTAS!$H:$Q,MATCH(BASE!H9545,LISTAS!$G:$G,0),MATCH(BASE!J9545,LISTAS!$H$3:$Q$3,0))*Tabela3[[#This Row],[QUANTIDADE]]</f>
        <v>18</v>
      </c>
      <c r="L9545" s="2" t="str">
        <f>TEXT(Tabela3[[#This Row],[DATA]],"MM")</f>
        <v>06</v>
      </c>
      <c r="M9545" s="2">
        <f>WEEKNUM(Tabela3[[#This Row],[DATA]])</f>
        <v>26</v>
      </c>
      <c r="N9545" s="18">
        <f>YEAR(Tabela3[[#This Row],[DATA]])</f>
        <v>2023</v>
      </c>
    </row>
    <row r="9546" spans="2:14">
      <c r="B9546" s="1">
        <v>45106</v>
      </c>
      <c r="C9546">
        <v>16397</v>
      </c>
      <c r="D9546">
        <f>COUNTIF(C$4:C9546,Tabela3[[#This Row],[COMANDA]])</f>
        <v>1</v>
      </c>
      <c r="E9546" t="s">
        <v>90</v>
      </c>
      <c r="F9546" t="s">
        <v>98</v>
      </c>
      <c r="G9546" t="s">
        <v>8</v>
      </c>
      <c r="H9546" t="s">
        <v>43</v>
      </c>
      <c r="I9546" s="2">
        <v>1</v>
      </c>
      <c r="J9546" t="s">
        <v>11</v>
      </c>
      <c r="K9546" s="21">
        <f>INDEX(LISTAS!$H:$Q,MATCH(BASE!H9546,LISTAS!$G:$G,0),MATCH(BASE!J9546,LISTAS!$H$3:$Q$3,0))*Tabela3[[#This Row],[QUANTIDADE]]</f>
        <v>18</v>
      </c>
      <c r="L9546" s="2" t="str">
        <f>TEXT(Tabela3[[#This Row],[DATA]],"MM")</f>
        <v>06</v>
      </c>
      <c r="M9546" s="2">
        <f>WEEKNUM(Tabela3[[#This Row],[DATA]])</f>
        <v>26</v>
      </c>
      <c r="N9546" s="18">
        <f>YEAR(Tabela3[[#This Row],[DATA]])</f>
        <v>2023</v>
      </c>
    </row>
    <row r="9547" spans="2:14">
      <c r="B9547" s="1">
        <v>45106</v>
      </c>
      <c r="C9547">
        <v>16399</v>
      </c>
      <c r="D9547">
        <f>COUNTIF(C$4:C9547,Tabela3[[#This Row],[COMANDA]])</f>
        <v>1</v>
      </c>
      <c r="E9547" t="s">
        <v>90</v>
      </c>
      <c r="F9547" t="s">
        <v>375</v>
      </c>
      <c r="G9547" t="s">
        <v>8</v>
      </c>
      <c r="H9547" t="s">
        <v>40</v>
      </c>
      <c r="I9547" s="2">
        <v>1</v>
      </c>
      <c r="J9547" t="s">
        <v>11</v>
      </c>
      <c r="K9547" s="21">
        <f>INDEX(LISTAS!$H:$Q,MATCH(BASE!H9547,LISTAS!$G:$G,0),MATCH(BASE!J9547,LISTAS!$H$3:$Q$3,0))*Tabela3[[#This Row],[QUANTIDADE]]</f>
        <v>14</v>
      </c>
      <c r="L9547" s="2" t="str">
        <f>TEXT(Tabela3[[#This Row],[DATA]],"MM")</f>
        <v>06</v>
      </c>
      <c r="M9547" s="2">
        <f>WEEKNUM(Tabela3[[#This Row],[DATA]])</f>
        <v>26</v>
      </c>
      <c r="N9547" s="18">
        <f>YEAR(Tabela3[[#This Row],[DATA]])</f>
        <v>2023</v>
      </c>
    </row>
    <row r="9548" spans="2:14">
      <c r="B9548" s="1">
        <v>45106</v>
      </c>
      <c r="C9548">
        <v>16398</v>
      </c>
      <c r="D9548">
        <f>COUNTIF(C$4:C9548,Tabela3[[#This Row],[COMANDA]])</f>
        <v>1</v>
      </c>
      <c r="E9548" t="s">
        <v>89</v>
      </c>
      <c r="F9548" t="s">
        <v>375</v>
      </c>
      <c r="G9548" t="s">
        <v>8</v>
      </c>
      <c r="H9548" t="s">
        <v>41</v>
      </c>
      <c r="I9548" s="2">
        <v>1</v>
      </c>
      <c r="J9548" t="s">
        <v>12</v>
      </c>
      <c r="K9548" s="21">
        <f>INDEX(LISTAS!$H:$Q,MATCH(BASE!H9548,LISTAS!$G:$G,0),MATCH(BASE!J9548,LISTAS!$H$3:$Q$3,0))*Tabela3[[#This Row],[QUANTIDADE]]</f>
        <v>12.6</v>
      </c>
      <c r="L9548" s="2" t="str">
        <f>TEXT(Tabela3[[#This Row],[DATA]],"MM")</f>
        <v>06</v>
      </c>
      <c r="M9548" s="2">
        <f>WEEKNUM(Tabela3[[#This Row],[DATA]])</f>
        <v>26</v>
      </c>
      <c r="N9548" s="18">
        <f>YEAR(Tabela3[[#This Row],[DATA]])</f>
        <v>2023</v>
      </c>
    </row>
    <row r="9549" spans="2:14">
      <c r="B9549" s="1">
        <v>45106</v>
      </c>
      <c r="C9549">
        <v>16398</v>
      </c>
      <c r="D9549">
        <f>COUNTIF(C$4:C9549,Tabela3[[#This Row],[COMANDA]])</f>
        <v>2</v>
      </c>
      <c r="E9549" t="s">
        <v>89</v>
      </c>
      <c r="F9549" t="s">
        <v>375</v>
      </c>
      <c r="G9549" t="s">
        <v>8</v>
      </c>
      <c r="H9549" t="s">
        <v>202</v>
      </c>
      <c r="I9549" s="2">
        <v>1</v>
      </c>
      <c r="J9549" t="s">
        <v>12</v>
      </c>
      <c r="K9549" s="21">
        <f>INDEX(LISTAS!$H:$Q,MATCH(BASE!H9549,LISTAS!$G:$G,0),MATCH(BASE!J9549,LISTAS!$H$3:$Q$3,0))*Tabela3[[#This Row],[QUANTIDADE]]</f>
        <v>18</v>
      </c>
      <c r="L9549" s="2" t="str">
        <f>TEXT(Tabela3[[#This Row],[DATA]],"MM")</f>
        <v>06</v>
      </c>
      <c r="M9549" s="2">
        <f>WEEKNUM(Tabela3[[#This Row],[DATA]])</f>
        <v>26</v>
      </c>
      <c r="N9549" s="18">
        <f>YEAR(Tabela3[[#This Row],[DATA]])</f>
        <v>2023</v>
      </c>
    </row>
    <row r="9550" spans="2:14">
      <c r="B9550" s="1">
        <v>45106</v>
      </c>
      <c r="C9550">
        <v>16400</v>
      </c>
      <c r="D9550">
        <f>COUNTIF(C$4:C9550,Tabela3[[#This Row],[COMANDA]])</f>
        <v>1</v>
      </c>
      <c r="E9550" t="s">
        <v>90</v>
      </c>
      <c r="F9550" t="s">
        <v>98</v>
      </c>
      <c r="G9550" t="s">
        <v>8</v>
      </c>
      <c r="H9550" t="s">
        <v>204</v>
      </c>
      <c r="I9550" s="2">
        <v>1</v>
      </c>
      <c r="J9550" t="s">
        <v>11</v>
      </c>
      <c r="K9550" s="21">
        <f>INDEX(LISTAS!$H:$Q,MATCH(BASE!H9550,LISTAS!$G:$G,0),MATCH(BASE!J9550,LISTAS!$H$3:$Q$3,0))*Tabela3[[#This Row],[QUANTIDADE]]</f>
        <v>18</v>
      </c>
      <c r="L9550" s="2" t="str">
        <f>TEXT(Tabela3[[#This Row],[DATA]],"MM")</f>
        <v>06</v>
      </c>
      <c r="M9550" s="2">
        <f>WEEKNUM(Tabela3[[#This Row],[DATA]])</f>
        <v>26</v>
      </c>
      <c r="N9550" s="18">
        <f>YEAR(Tabela3[[#This Row],[DATA]])</f>
        <v>2023</v>
      </c>
    </row>
    <row r="9551" spans="2:14">
      <c r="B9551" s="1">
        <v>45106</v>
      </c>
      <c r="C9551">
        <v>16400</v>
      </c>
      <c r="D9551">
        <f>COUNTIF(C$4:C9551,Tabela3[[#This Row],[COMANDA]])</f>
        <v>2</v>
      </c>
      <c r="E9551" t="s">
        <v>90</v>
      </c>
      <c r="F9551" t="s">
        <v>98</v>
      </c>
      <c r="G9551" t="s">
        <v>9</v>
      </c>
      <c r="H9551" t="s">
        <v>138</v>
      </c>
      <c r="I9551" s="2">
        <v>1</v>
      </c>
      <c r="J9551" t="s">
        <v>11</v>
      </c>
      <c r="K9551" s="21">
        <f>INDEX(LISTAS!$H:$Q,MATCH(BASE!H9551,LISTAS!$G:$G,0),MATCH(BASE!J9551,LISTAS!$H$3:$Q$3,0))*Tabela3[[#This Row],[QUANTIDADE]]</f>
        <v>4</v>
      </c>
      <c r="L9551" s="2" t="str">
        <f>TEXT(Tabela3[[#This Row],[DATA]],"MM")</f>
        <v>06</v>
      </c>
      <c r="M9551" s="2">
        <f>WEEKNUM(Tabela3[[#This Row],[DATA]])</f>
        <v>26</v>
      </c>
      <c r="N9551" s="18">
        <f>YEAR(Tabela3[[#This Row],[DATA]])</f>
        <v>2023</v>
      </c>
    </row>
    <row r="9552" spans="2:14">
      <c r="B9552" s="1">
        <v>45106</v>
      </c>
      <c r="C9552">
        <v>16401</v>
      </c>
      <c r="D9552">
        <f>COUNTIF(C$4:C9552,Tabela3[[#This Row],[COMANDA]])</f>
        <v>1</v>
      </c>
      <c r="E9552" t="s">
        <v>90</v>
      </c>
      <c r="F9552" t="s">
        <v>98</v>
      </c>
      <c r="G9552" t="s">
        <v>8</v>
      </c>
      <c r="H9552" t="s">
        <v>39</v>
      </c>
      <c r="I9552" s="2">
        <v>1</v>
      </c>
      <c r="J9552" t="s">
        <v>11</v>
      </c>
      <c r="K9552" s="21">
        <f>INDEX(LISTAS!$H:$Q,MATCH(BASE!H9552,LISTAS!$G:$G,0),MATCH(BASE!J9552,LISTAS!$H$3:$Q$3,0))*Tabela3[[#This Row],[QUANTIDADE]]</f>
        <v>12</v>
      </c>
      <c r="L9552" s="2" t="str">
        <f>TEXT(Tabela3[[#This Row],[DATA]],"MM")</f>
        <v>06</v>
      </c>
      <c r="M9552" s="2">
        <f>WEEKNUM(Tabela3[[#This Row],[DATA]])</f>
        <v>26</v>
      </c>
      <c r="N9552" s="18">
        <f>YEAR(Tabela3[[#This Row],[DATA]])</f>
        <v>2023</v>
      </c>
    </row>
    <row r="9553" spans="2:14">
      <c r="B9553" s="1">
        <v>45106</v>
      </c>
      <c r="C9553">
        <v>16401</v>
      </c>
      <c r="D9553">
        <f>COUNTIF(C$4:C9553,Tabela3[[#This Row],[COMANDA]])</f>
        <v>2</v>
      </c>
      <c r="E9553" t="s">
        <v>90</v>
      </c>
      <c r="F9553" t="s">
        <v>98</v>
      </c>
      <c r="G9553" t="s">
        <v>8</v>
      </c>
      <c r="H9553" t="s">
        <v>40</v>
      </c>
      <c r="I9553" s="2">
        <v>1</v>
      </c>
      <c r="J9553" t="s">
        <v>11</v>
      </c>
      <c r="K9553" s="21">
        <f>INDEX(LISTAS!$H:$Q,MATCH(BASE!H9553,LISTAS!$G:$G,0),MATCH(BASE!J9553,LISTAS!$H$3:$Q$3,0))*Tabela3[[#This Row],[QUANTIDADE]]</f>
        <v>14</v>
      </c>
      <c r="L9553" s="2" t="str">
        <f>TEXT(Tabela3[[#This Row],[DATA]],"MM")</f>
        <v>06</v>
      </c>
      <c r="M9553" s="2">
        <f>WEEKNUM(Tabela3[[#This Row],[DATA]])</f>
        <v>26</v>
      </c>
      <c r="N9553" s="18">
        <f>YEAR(Tabela3[[#This Row],[DATA]])</f>
        <v>2023</v>
      </c>
    </row>
    <row r="9554" spans="2:14">
      <c r="B9554" s="1">
        <v>45106</v>
      </c>
      <c r="C9554">
        <v>16401</v>
      </c>
      <c r="D9554">
        <f>COUNTIF(C$4:C9554,Tabela3[[#This Row],[COMANDA]])</f>
        <v>3</v>
      </c>
      <c r="E9554" t="s">
        <v>90</v>
      </c>
      <c r="F9554" t="s">
        <v>98</v>
      </c>
      <c r="G9554" t="s">
        <v>61</v>
      </c>
      <c r="H9554" t="s">
        <v>163</v>
      </c>
      <c r="I9554" s="2">
        <v>1</v>
      </c>
      <c r="J9554" t="s">
        <v>11</v>
      </c>
      <c r="K9554" s="21">
        <f>INDEX(LISTAS!$H:$Q,MATCH(BASE!H9554,LISTAS!$G:$G,0),MATCH(BASE!J9554,LISTAS!$H$3:$Q$3,0))*Tabela3[[#This Row],[QUANTIDADE]]</f>
        <v>4</v>
      </c>
      <c r="L9554" s="2" t="str">
        <f>TEXT(Tabela3[[#This Row],[DATA]],"MM")</f>
        <v>06</v>
      </c>
      <c r="M9554" s="2">
        <f>WEEKNUM(Tabela3[[#This Row],[DATA]])</f>
        <v>26</v>
      </c>
      <c r="N9554" s="18">
        <f>YEAR(Tabela3[[#This Row],[DATA]])</f>
        <v>2023</v>
      </c>
    </row>
    <row r="9555" spans="2:14">
      <c r="B9555" s="1">
        <v>45106</v>
      </c>
      <c r="C9555">
        <v>16401</v>
      </c>
      <c r="D9555">
        <f>COUNTIF(C$4:C9555,Tabela3[[#This Row],[COMANDA]])</f>
        <v>4</v>
      </c>
      <c r="E9555" t="s">
        <v>90</v>
      </c>
      <c r="F9555" t="s">
        <v>98</v>
      </c>
      <c r="G9555" t="s">
        <v>9</v>
      </c>
      <c r="H9555" t="s">
        <v>138</v>
      </c>
      <c r="I9555" s="2">
        <v>1</v>
      </c>
      <c r="J9555" t="s">
        <v>11</v>
      </c>
      <c r="K9555" s="21">
        <f>INDEX(LISTAS!$H:$Q,MATCH(BASE!H9555,LISTAS!$G:$G,0),MATCH(BASE!J9555,LISTAS!$H$3:$Q$3,0))*Tabela3[[#This Row],[QUANTIDADE]]</f>
        <v>4</v>
      </c>
      <c r="L9555" s="2" t="str">
        <f>TEXT(Tabela3[[#This Row],[DATA]],"MM")</f>
        <v>06</v>
      </c>
      <c r="M9555" s="2">
        <f>WEEKNUM(Tabela3[[#This Row],[DATA]])</f>
        <v>26</v>
      </c>
      <c r="N9555" s="18">
        <f>YEAR(Tabela3[[#This Row],[DATA]])</f>
        <v>2023</v>
      </c>
    </row>
    <row r="9556" spans="2:14">
      <c r="B9556" s="1">
        <v>45106</v>
      </c>
      <c r="C9556">
        <v>16402</v>
      </c>
      <c r="D9556">
        <f>COUNTIF(C$4:C9556,Tabela3[[#This Row],[COMANDA]])</f>
        <v>1</v>
      </c>
      <c r="E9556" t="s">
        <v>90</v>
      </c>
      <c r="F9556" t="s">
        <v>98</v>
      </c>
      <c r="G9556" t="s">
        <v>8</v>
      </c>
      <c r="H9556" t="s">
        <v>206</v>
      </c>
      <c r="I9556" s="2">
        <v>1</v>
      </c>
      <c r="J9556" t="s">
        <v>11</v>
      </c>
      <c r="K9556" s="21">
        <f>INDEX(LISTAS!$H:$Q,MATCH(BASE!H9556,LISTAS!$G:$G,0),MATCH(BASE!J9556,LISTAS!$H$3:$Q$3,0))*Tabela3[[#This Row],[QUANTIDADE]]</f>
        <v>18</v>
      </c>
      <c r="L9556" s="2" t="str">
        <f>TEXT(Tabela3[[#This Row],[DATA]],"MM")</f>
        <v>06</v>
      </c>
      <c r="M9556" s="2">
        <f>WEEKNUM(Tabela3[[#This Row],[DATA]])</f>
        <v>26</v>
      </c>
      <c r="N9556" s="18">
        <f>YEAR(Tabela3[[#This Row],[DATA]])</f>
        <v>2023</v>
      </c>
    </row>
    <row r="9557" spans="2:14">
      <c r="B9557" s="1">
        <v>45106</v>
      </c>
      <c r="C9557">
        <v>16402</v>
      </c>
      <c r="D9557">
        <f>COUNTIF(C$4:C9557,Tabela3[[#This Row],[COMANDA]])</f>
        <v>2</v>
      </c>
      <c r="E9557" t="s">
        <v>90</v>
      </c>
      <c r="F9557" t="s">
        <v>98</v>
      </c>
      <c r="G9557" t="s">
        <v>9</v>
      </c>
      <c r="H9557" t="s">
        <v>138</v>
      </c>
      <c r="I9557" s="2">
        <v>1</v>
      </c>
      <c r="J9557" t="s">
        <v>11</v>
      </c>
      <c r="K9557" s="21">
        <f>INDEX(LISTAS!$H:$Q,MATCH(BASE!H9557,LISTAS!$G:$G,0),MATCH(BASE!J9557,LISTAS!$H$3:$Q$3,0))*Tabela3[[#This Row],[QUANTIDADE]]</f>
        <v>4</v>
      </c>
      <c r="L9557" s="2" t="str">
        <f>TEXT(Tabela3[[#This Row],[DATA]],"MM")</f>
        <v>06</v>
      </c>
      <c r="M9557" s="2">
        <f>WEEKNUM(Tabela3[[#This Row],[DATA]])</f>
        <v>26</v>
      </c>
      <c r="N9557" s="18">
        <f>YEAR(Tabela3[[#This Row],[DATA]])</f>
        <v>2023</v>
      </c>
    </row>
    <row r="9558" spans="2:14">
      <c r="B9558" s="1">
        <v>45106</v>
      </c>
      <c r="C9558">
        <v>16403</v>
      </c>
      <c r="D9558">
        <f>COUNTIF(C$4:C9558,Tabela3[[#This Row],[COMANDA]])</f>
        <v>1</v>
      </c>
      <c r="E9558" t="s">
        <v>90</v>
      </c>
      <c r="F9558" t="s">
        <v>99</v>
      </c>
      <c r="G9558" t="s">
        <v>8</v>
      </c>
      <c r="H9558" t="s">
        <v>39</v>
      </c>
      <c r="I9558" s="2">
        <v>1</v>
      </c>
      <c r="J9558" t="s">
        <v>11</v>
      </c>
      <c r="K9558" s="21">
        <f>INDEX(LISTAS!$H:$Q,MATCH(BASE!H9558,LISTAS!$G:$G,0),MATCH(BASE!J9558,LISTAS!$H$3:$Q$3,0))*Tabela3[[#This Row],[QUANTIDADE]]</f>
        <v>12</v>
      </c>
      <c r="L9558" s="2" t="str">
        <f>TEXT(Tabela3[[#This Row],[DATA]],"MM")</f>
        <v>06</v>
      </c>
      <c r="M9558" s="2">
        <f>WEEKNUM(Tabela3[[#This Row],[DATA]])</f>
        <v>26</v>
      </c>
      <c r="N9558" s="18">
        <f>YEAR(Tabela3[[#This Row],[DATA]])</f>
        <v>2023</v>
      </c>
    </row>
    <row r="9559" spans="2:14">
      <c r="B9559" s="1">
        <v>45106</v>
      </c>
      <c r="C9559">
        <v>16403</v>
      </c>
      <c r="D9559">
        <f>COUNTIF(C$4:C9559,Tabela3[[#This Row],[COMANDA]])</f>
        <v>2</v>
      </c>
      <c r="E9559" t="s">
        <v>90</v>
      </c>
      <c r="F9559" t="s">
        <v>99</v>
      </c>
      <c r="G9559" t="s">
        <v>8</v>
      </c>
      <c r="H9559" t="s">
        <v>204</v>
      </c>
      <c r="I9559" s="2">
        <v>1</v>
      </c>
      <c r="J9559" t="s">
        <v>11</v>
      </c>
      <c r="K9559" s="21">
        <f>INDEX(LISTAS!$H:$Q,MATCH(BASE!H9559,LISTAS!$G:$G,0),MATCH(BASE!J9559,LISTAS!$H$3:$Q$3,0))*Tabela3[[#This Row],[QUANTIDADE]]</f>
        <v>18</v>
      </c>
      <c r="L9559" s="2" t="str">
        <f>TEXT(Tabela3[[#This Row],[DATA]],"MM")</f>
        <v>06</v>
      </c>
      <c r="M9559" s="2">
        <f>WEEKNUM(Tabela3[[#This Row],[DATA]])</f>
        <v>26</v>
      </c>
      <c r="N9559" s="18">
        <f>YEAR(Tabela3[[#This Row],[DATA]])</f>
        <v>2023</v>
      </c>
    </row>
    <row r="9560" spans="2:14">
      <c r="B9560" s="1">
        <v>45106</v>
      </c>
      <c r="C9560">
        <v>16403</v>
      </c>
      <c r="D9560">
        <f>COUNTIF(C$4:C9560,Tabela3[[#This Row],[COMANDA]])</f>
        <v>3</v>
      </c>
      <c r="E9560" t="s">
        <v>90</v>
      </c>
      <c r="F9560" t="s">
        <v>99</v>
      </c>
      <c r="G9560" t="s">
        <v>61</v>
      </c>
      <c r="H9560" t="s">
        <v>163</v>
      </c>
      <c r="I9560" s="2">
        <v>1</v>
      </c>
      <c r="J9560" t="s">
        <v>11</v>
      </c>
      <c r="K9560" s="21">
        <f>INDEX(LISTAS!$H:$Q,MATCH(BASE!H9560,LISTAS!$G:$G,0),MATCH(BASE!J9560,LISTAS!$H$3:$Q$3,0))*Tabela3[[#This Row],[QUANTIDADE]]</f>
        <v>4</v>
      </c>
      <c r="L9560" s="2" t="str">
        <f>TEXT(Tabela3[[#This Row],[DATA]],"MM")</f>
        <v>06</v>
      </c>
      <c r="M9560" s="2">
        <f>WEEKNUM(Tabela3[[#This Row],[DATA]])</f>
        <v>26</v>
      </c>
      <c r="N9560" s="18">
        <f>YEAR(Tabela3[[#This Row],[DATA]])</f>
        <v>2023</v>
      </c>
    </row>
    <row r="9561" spans="2:14">
      <c r="B9561" s="1">
        <v>45106</v>
      </c>
      <c r="C9561">
        <v>16403</v>
      </c>
      <c r="D9561">
        <f>COUNTIF(C$4:C9561,Tabela3[[#This Row],[COMANDA]])</f>
        <v>4</v>
      </c>
      <c r="E9561" t="s">
        <v>90</v>
      </c>
      <c r="F9561" t="s">
        <v>99</v>
      </c>
      <c r="G9561" t="s">
        <v>9</v>
      </c>
      <c r="H9561" t="s">
        <v>138</v>
      </c>
      <c r="I9561" s="2">
        <v>1</v>
      </c>
      <c r="J9561" t="s">
        <v>11</v>
      </c>
      <c r="K9561" s="21">
        <f>INDEX(LISTAS!$H:$Q,MATCH(BASE!H9561,LISTAS!$G:$G,0),MATCH(BASE!J9561,LISTAS!$H$3:$Q$3,0))*Tabela3[[#This Row],[QUANTIDADE]]</f>
        <v>4</v>
      </c>
      <c r="L9561" s="2" t="str">
        <f>TEXT(Tabela3[[#This Row],[DATA]],"MM")</f>
        <v>06</v>
      </c>
      <c r="M9561" s="2">
        <f>WEEKNUM(Tabela3[[#This Row],[DATA]])</f>
        <v>26</v>
      </c>
      <c r="N9561" s="18">
        <f>YEAR(Tabela3[[#This Row],[DATA]])</f>
        <v>2023</v>
      </c>
    </row>
    <row r="9562" spans="2:14">
      <c r="B9562" s="1">
        <v>45106</v>
      </c>
      <c r="C9562">
        <v>16404</v>
      </c>
      <c r="D9562">
        <f>COUNTIF(C$4:C9562,Tabela3[[#This Row],[COMANDA]])</f>
        <v>1</v>
      </c>
      <c r="E9562" t="s">
        <v>90</v>
      </c>
      <c r="G9562" t="s">
        <v>8</v>
      </c>
      <c r="H9562" t="s">
        <v>43</v>
      </c>
      <c r="I9562" s="2">
        <v>1</v>
      </c>
      <c r="J9562" t="s">
        <v>11</v>
      </c>
      <c r="K9562" s="21">
        <f>INDEX(LISTAS!$H:$Q,MATCH(BASE!H9562,LISTAS!$G:$G,0),MATCH(BASE!J9562,LISTAS!$H$3:$Q$3,0))*Tabela3[[#This Row],[QUANTIDADE]]</f>
        <v>18</v>
      </c>
      <c r="L9562" s="2" t="str">
        <f>TEXT(Tabela3[[#This Row],[DATA]],"MM")</f>
        <v>06</v>
      </c>
      <c r="M9562" s="2">
        <f>WEEKNUM(Tabela3[[#This Row],[DATA]])</f>
        <v>26</v>
      </c>
      <c r="N9562" s="18">
        <f>YEAR(Tabela3[[#This Row],[DATA]])</f>
        <v>2023</v>
      </c>
    </row>
    <row r="9563" spans="2:14">
      <c r="B9563" s="1">
        <v>45106</v>
      </c>
      <c r="C9563">
        <v>16404</v>
      </c>
      <c r="D9563">
        <f>COUNTIF(C$4:C9563,Tabela3[[#This Row],[COMANDA]])</f>
        <v>2</v>
      </c>
      <c r="E9563" t="s">
        <v>90</v>
      </c>
      <c r="G9563" t="s">
        <v>9</v>
      </c>
      <c r="H9563" t="s">
        <v>154</v>
      </c>
      <c r="I9563" s="2">
        <v>1</v>
      </c>
      <c r="J9563" t="s">
        <v>11</v>
      </c>
      <c r="K9563" s="21">
        <f>INDEX(LISTAS!$H:$Q,MATCH(BASE!H9563,LISTAS!$G:$G,0),MATCH(BASE!J9563,LISTAS!$H$3:$Q$3,0))*Tabela3[[#This Row],[QUANTIDADE]]</f>
        <v>6</v>
      </c>
      <c r="L9563" s="2" t="str">
        <f>TEXT(Tabela3[[#This Row],[DATA]],"MM")</f>
        <v>06</v>
      </c>
      <c r="M9563" s="2">
        <f>WEEKNUM(Tabela3[[#This Row],[DATA]])</f>
        <v>26</v>
      </c>
      <c r="N9563" s="18">
        <f>YEAR(Tabela3[[#This Row],[DATA]])</f>
        <v>2023</v>
      </c>
    </row>
    <row r="9564" spans="2:14">
      <c r="B9564" s="1">
        <v>45106</v>
      </c>
      <c r="C9564">
        <v>16405</v>
      </c>
      <c r="D9564">
        <f>COUNTIF(C$4:C9564,Tabela3[[#This Row],[COMANDA]])</f>
        <v>1</v>
      </c>
      <c r="E9564" t="s">
        <v>90</v>
      </c>
      <c r="F9564" t="s">
        <v>98</v>
      </c>
      <c r="G9564" t="s">
        <v>8</v>
      </c>
      <c r="H9564" t="s">
        <v>39</v>
      </c>
      <c r="I9564" s="2">
        <v>1</v>
      </c>
      <c r="J9564" t="s">
        <v>11</v>
      </c>
      <c r="K9564" s="21">
        <f>INDEX(LISTAS!$H:$Q,MATCH(BASE!H9564,LISTAS!$G:$G,0),MATCH(BASE!J9564,LISTAS!$H$3:$Q$3,0))*Tabela3[[#This Row],[QUANTIDADE]]</f>
        <v>12</v>
      </c>
      <c r="L9564" s="2" t="str">
        <f>TEXT(Tabela3[[#This Row],[DATA]],"MM")</f>
        <v>06</v>
      </c>
      <c r="M9564" s="2">
        <f>WEEKNUM(Tabela3[[#This Row],[DATA]])</f>
        <v>26</v>
      </c>
      <c r="N9564" s="18">
        <f>YEAR(Tabela3[[#This Row],[DATA]])</f>
        <v>2023</v>
      </c>
    </row>
    <row r="9565" spans="2:14">
      <c r="B9565" s="1">
        <v>45106</v>
      </c>
      <c r="C9565">
        <v>16405</v>
      </c>
      <c r="D9565">
        <f>COUNTIF(C$4:C9565,Tabela3[[#This Row],[COMANDA]])</f>
        <v>2</v>
      </c>
      <c r="E9565" t="s">
        <v>90</v>
      </c>
      <c r="F9565" t="s">
        <v>98</v>
      </c>
      <c r="G9565" t="s">
        <v>8</v>
      </c>
      <c r="H9565" t="s">
        <v>204</v>
      </c>
      <c r="I9565" s="2">
        <v>1</v>
      </c>
      <c r="J9565" t="s">
        <v>11</v>
      </c>
      <c r="K9565" s="21">
        <f>INDEX(LISTAS!$H:$Q,MATCH(BASE!H9565,LISTAS!$G:$G,0),MATCH(BASE!J9565,LISTAS!$H$3:$Q$3,0))*Tabela3[[#This Row],[QUANTIDADE]]</f>
        <v>18</v>
      </c>
      <c r="L9565" s="2" t="str">
        <f>TEXT(Tabela3[[#This Row],[DATA]],"MM")</f>
        <v>06</v>
      </c>
      <c r="M9565" s="2">
        <f>WEEKNUM(Tabela3[[#This Row],[DATA]])</f>
        <v>26</v>
      </c>
      <c r="N9565" s="18">
        <f>YEAR(Tabela3[[#This Row],[DATA]])</f>
        <v>2023</v>
      </c>
    </row>
    <row r="9566" spans="2:14">
      <c r="B9566" s="1">
        <v>45106</v>
      </c>
      <c r="C9566">
        <v>16405</v>
      </c>
      <c r="D9566">
        <f>COUNTIF(C$4:C9566,Tabela3[[#This Row],[COMANDA]])</f>
        <v>3</v>
      </c>
      <c r="E9566" t="s">
        <v>90</v>
      </c>
      <c r="F9566" t="s">
        <v>98</v>
      </c>
      <c r="G9566" t="s">
        <v>61</v>
      </c>
      <c r="H9566" t="s">
        <v>163</v>
      </c>
      <c r="I9566" s="2">
        <v>1</v>
      </c>
      <c r="J9566" t="s">
        <v>11</v>
      </c>
      <c r="K9566" s="21">
        <f>INDEX(LISTAS!$H:$Q,MATCH(BASE!H9566,LISTAS!$G:$G,0),MATCH(BASE!J9566,LISTAS!$H$3:$Q$3,0))*Tabela3[[#This Row],[QUANTIDADE]]</f>
        <v>4</v>
      </c>
      <c r="L9566" s="2" t="str">
        <f>TEXT(Tabela3[[#This Row],[DATA]],"MM")</f>
        <v>06</v>
      </c>
      <c r="M9566" s="2">
        <f>WEEKNUM(Tabela3[[#This Row],[DATA]])</f>
        <v>26</v>
      </c>
      <c r="N9566" s="18">
        <f>YEAR(Tabela3[[#This Row],[DATA]])</f>
        <v>2023</v>
      </c>
    </row>
    <row r="9567" spans="2:14">
      <c r="B9567" s="1">
        <v>45106</v>
      </c>
      <c r="C9567">
        <v>16405</v>
      </c>
      <c r="D9567">
        <f>COUNTIF(C$4:C9567,Tabela3[[#This Row],[COMANDA]])</f>
        <v>4</v>
      </c>
      <c r="E9567" t="s">
        <v>90</v>
      </c>
      <c r="F9567" t="s">
        <v>98</v>
      </c>
      <c r="G9567" t="s">
        <v>9</v>
      </c>
      <c r="H9567" t="s">
        <v>55</v>
      </c>
      <c r="I9567" s="2">
        <v>1</v>
      </c>
      <c r="J9567" t="s">
        <v>11</v>
      </c>
      <c r="K9567" s="21">
        <f>INDEX(LISTAS!$H:$Q,MATCH(BASE!H9567,LISTAS!$G:$G,0),MATCH(BASE!J9567,LISTAS!$H$3:$Q$3,0))*Tabela3[[#This Row],[QUANTIDADE]]</f>
        <v>3</v>
      </c>
      <c r="L9567" s="2" t="str">
        <f>TEXT(Tabela3[[#This Row],[DATA]],"MM")</f>
        <v>06</v>
      </c>
      <c r="M9567" s="2">
        <f>WEEKNUM(Tabela3[[#This Row],[DATA]])</f>
        <v>26</v>
      </c>
      <c r="N9567" s="18">
        <f>YEAR(Tabela3[[#This Row],[DATA]])</f>
        <v>2023</v>
      </c>
    </row>
    <row r="9568" spans="2:14">
      <c r="B9568" s="1">
        <v>45106</v>
      </c>
      <c r="C9568">
        <v>16406</v>
      </c>
      <c r="D9568">
        <f>COUNTIF(C$4:C9568,Tabela3[[#This Row],[COMANDA]])</f>
        <v>1</v>
      </c>
      <c r="E9568" t="s">
        <v>90</v>
      </c>
      <c r="F9568" t="s">
        <v>99</v>
      </c>
      <c r="G9568" t="s">
        <v>8</v>
      </c>
      <c r="H9568" t="s">
        <v>206</v>
      </c>
      <c r="I9568" s="2">
        <v>1</v>
      </c>
      <c r="J9568" t="s">
        <v>11</v>
      </c>
      <c r="K9568" s="21">
        <f>INDEX(LISTAS!$H:$Q,MATCH(BASE!H9568,LISTAS!$G:$G,0),MATCH(BASE!J9568,LISTAS!$H$3:$Q$3,0))*Tabela3[[#This Row],[QUANTIDADE]]</f>
        <v>18</v>
      </c>
      <c r="L9568" s="2" t="str">
        <f>TEXT(Tabela3[[#This Row],[DATA]],"MM")</f>
        <v>06</v>
      </c>
      <c r="M9568" s="2">
        <f>WEEKNUM(Tabela3[[#This Row],[DATA]])</f>
        <v>26</v>
      </c>
      <c r="N9568" s="18">
        <f>YEAR(Tabela3[[#This Row],[DATA]])</f>
        <v>2023</v>
      </c>
    </row>
    <row r="9569" spans="2:14">
      <c r="B9569" s="1">
        <v>45106</v>
      </c>
      <c r="C9569">
        <v>16407</v>
      </c>
      <c r="D9569">
        <f>COUNTIF(C$4:C9569,Tabela3[[#This Row],[COMANDA]])</f>
        <v>1</v>
      </c>
      <c r="E9569" t="s">
        <v>90</v>
      </c>
      <c r="F9569" t="s">
        <v>98</v>
      </c>
      <c r="G9569" t="s">
        <v>8</v>
      </c>
      <c r="H9569" t="s">
        <v>43</v>
      </c>
      <c r="I9569" s="2">
        <v>1</v>
      </c>
      <c r="J9569" t="s">
        <v>11</v>
      </c>
      <c r="K9569" s="21">
        <f>INDEX(LISTAS!$H:$Q,MATCH(BASE!H9569,LISTAS!$G:$G,0),MATCH(BASE!J9569,LISTAS!$H$3:$Q$3,0))*Tabela3[[#This Row],[QUANTIDADE]]</f>
        <v>18</v>
      </c>
      <c r="L9569" s="2" t="str">
        <f>TEXT(Tabela3[[#This Row],[DATA]],"MM")</f>
        <v>06</v>
      </c>
      <c r="M9569" s="2">
        <f>WEEKNUM(Tabela3[[#This Row],[DATA]])</f>
        <v>26</v>
      </c>
      <c r="N9569" s="18">
        <f>YEAR(Tabela3[[#This Row],[DATA]])</f>
        <v>2023</v>
      </c>
    </row>
    <row r="9570" spans="2:14">
      <c r="B9570" s="1">
        <v>45106</v>
      </c>
      <c r="C9570">
        <v>16407</v>
      </c>
      <c r="D9570">
        <f>COUNTIF(C$4:C9570,Tabela3[[#This Row],[COMANDA]])</f>
        <v>2</v>
      </c>
      <c r="E9570" t="s">
        <v>90</v>
      </c>
      <c r="F9570" t="s">
        <v>98</v>
      </c>
      <c r="G9570" t="s">
        <v>9</v>
      </c>
      <c r="H9570" t="s">
        <v>208</v>
      </c>
      <c r="I9570" s="2">
        <v>1</v>
      </c>
      <c r="J9570" t="s">
        <v>11</v>
      </c>
      <c r="K9570" s="21">
        <f>INDEX(LISTAS!$H:$Q,MATCH(BASE!H9570,LISTAS!$G:$G,0),MATCH(BASE!J9570,LISTAS!$H$3:$Q$3,0))*Tabela3[[#This Row],[QUANTIDADE]]</f>
        <v>4</v>
      </c>
      <c r="L9570" s="2" t="str">
        <f>TEXT(Tabela3[[#This Row],[DATA]],"MM")</f>
        <v>06</v>
      </c>
      <c r="M9570" s="2">
        <f>WEEKNUM(Tabela3[[#This Row],[DATA]])</f>
        <v>26</v>
      </c>
      <c r="N9570" s="18">
        <f>YEAR(Tabela3[[#This Row],[DATA]])</f>
        <v>2023</v>
      </c>
    </row>
    <row r="9571" spans="2:14">
      <c r="B9571" s="1">
        <v>45106</v>
      </c>
      <c r="C9571">
        <v>16408</v>
      </c>
      <c r="D9571">
        <f>COUNTIF(C$4:C9571,Tabela3[[#This Row],[COMANDA]])</f>
        <v>1</v>
      </c>
      <c r="E9571" t="s">
        <v>90</v>
      </c>
      <c r="F9571" t="s">
        <v>100</v>
      </c>
      <c r="G9571" t="s">
        <v>8</v>
      </c>
      <c r="H9571" t="s">
        <v>206</v>
      </c>
      <c r="I9571" s="2">
        <v>1</v>
      </c>
      <c r="J9571" t="s">
        <v>11</v>
      </c>
      <c r="K9571" s="21">
        <f>INDEX(LISTAS!$H:$Q,MATCH(BASE!H9571,LISTAS!$G:$G,0),MATCH(BASE!J9571,LISTAS!$H$3:$Q$3,0))*Tabela3[[#This Row],[QUANTIDADE]]</f>
        <v>18</v>
      </c>
      <c r="L9571" s="2" t="str">
        <f>TEXT(Tabela3[[#This Row],[DATA]],"MM")</f>
        <v>06</v>
      </c>
      <c r="M9571" s="2">
        <f>WEEKNUM(Tabela3[[#This Row],[DATA]])</f>
        <v>26</v>
      </c>
      <c r="N9571" s="18">
        <f>YEAR(Tabela3[[#This Row],[DATA]])</f>
        <v>2023</v>
      </c>
    </row>
    <row r="9572" spans="2:14">
      <c r="B9572" s="1">
        <v>45106</v>
      </c>
      <c r="C9572">
        <v>16408</v>
      </c>
      <c r="D9572">
        <f>COUNTIF(C$4:C9572,Tabela3[[#This Row],[COMANDA]])</f>
        <v>2</v>
      </c>
      <c r="E9572" t="s">
        <v>90</v>
      </c>
      <c r="F9572" t="s">
        <v>100</v>
      </c>
      <c r="G9572" t="s">
        <v>9</v>
      </c>
      <c r="H9572" t="s">
        <v>58</v>
      </c>
      <c r="I9572" s="2">
        <v>1</v>
      </c>
      <c r="J9572" t="s">
        <v>11</v>
      </c>
      <c r="K9572" s="21">
        <f>INDEX(LISTAS!$H:$Q,MATCH(BASE!H9572,LISTAS!$G:$G,0),MATCH(BASE!J9572,LISTAS!$H$3:$Q$3,0))*Tabela3[[#This Row],[QUANTIDADE]]</f>
        <v>5</v>
      </c>
      <c r="L9572" s="2" t="str">
        <f>TEXT(Tabela3[[#This Row],[DATA]],"MM")</f>
        <v>06</v>
      </c>
      <c r="M9572" s="2">
        <f>WEEKNUM(Tabela3[[#This Row],[DATA]])</f>
        <v>26</v>
      </c>
      <c r="N9572" s="18">
        <f>YEAR(Tabela3[[#This Row],[DATA]])</f>
        <v>2023</v>
      </c>
    </row>
    <row r="9573" spans="2:14">
      <c r="B9573" s="1">
        <v>45106</v>
      </c>
      <c r="C9573">
        <v>16409</v>
      </c>
      <c r="D9573">
        <f>COUNTIF(C$4:C9573,Tabela3[[#This Row],[COMANDA]])</f>
        <v>1</v>
      </c>
      <c r="E9573" t="s">
        <v>90</v>
      </c>
      <c r="F9573" t="s">
        <v>98</v>
      </c>
      <c r="G9573" t="s">
        <v>8</v>
      </c>
      <c r="H9573" t="s">
        <v>42</v>
      </c>
      <c r="I9573" s="2">
        <v>1</v>
      </c>
      <c r="J9573" t="s">
        <v>11</v>
      </c>
      <c r="K9573" s="21">
        <f>INDEX(LISTAS!$H:$Q,MATCH(BASE!H9573,LISTAS!$G:$G,0),MATCH(BASE!J9573,LISTAS!$H$3:$Q$3,0))*Tabela3[[#This Row],[QUANTIDADE]]</f>
        <v>16</v>
      </c>
      <c r="L9573" s="2" t="str">
        <f>TEXT(Tabela3[[#This Row],[DATA]],"MM")</f>
        <v>06</v>
      </c>
      <c r="M9573" s="2">
        <f>WEEKNUM(Tabela3[[#This Row],[DATA]])</f>
        <v>26</v>
      </c>
      <c r="N9573" s="18">
        <f>YEAR(Tabela3[[#This Row],[DATA]])</f>
        <v>2023</v>
      </c>
    </row>
    <row r="9574" spans="2:14">
      <c r="B9574" s="1">
        <v>45106</v>
      </c>
      <c r="C9574">
        <v>16409</v>
      </c>
      <c r="D9574">
        <f>COUNTIF(C$4:C9574,Tabela3[[#This Row],[COMANDA]])</f>
        <v>2</v>
      </c>
      <c r="E9574" t="s">
        <v>90</v>
      </c>
      <c r="F9574" t="s">
        <v>98</v>
      </c>
      <c r="G9574" t="s">
        <v>9</v>
      </c>
      <c r="H9574" t="s">
        <v>553</v>
      </c>
      <c r="I9574" s="2">
        <v>1</v>
      </c>
      <c r="J9574" t="s">
        <v>11</v>
      </c>
      <c r="K9574" s="21">
        <f>INDEX(LISTAS!$H:$Q,MATCH(BASE!H9574,LISTAS!$G:$G,0),MATCH(BASE!J9574,LISTAS!$H$3:$Q$3,0))*Tabela3[[#This Row],[QUANTIDADE]]</f>
        <v>4</v>
      </c>
      <c r="L9574" s="2" t="str">
        <f>TEXT(Tabela3[[#This Row],[DATA]],"MM")</f>
        <v>06</v>
      </c>
      <c r="M9574" s="2">
        <f>WEEKNUM(Tabela3[[#This Row],[DATA]])</f>
        <v>26</v>
      </c>
      <c r="N9574" s="18">
        <f>YEAR(Tabela3[[#This Row],[DATA]])</f>
        <v>2023</v>
      </c>
    </row>
    <row r="9575" spans="2:14">
      <c r="B9575" s="1">
        <v>45106</v>
      </c>
      <c r="C9575">
        <v>16410</v>
      </c>
      <c r="D9575">
        <f>COUNTIF(C$4:C9575,Tabela3[[#This Row],[COMANDA]])</f>
        <v>1</v>
      </c>
      <c r="E9575" t="s">
        <v>90</v>
      </c>
      <c r="F9575" t="s">
        <v>99</v>
      </c>
      <c r="G9575" t="s">
        <v>8</v>
      </c>
      <c r="H9575" t="s">
        <v>203</v>
      </c>
      <c r="I9575" s="2">
        <v>1</v>
      </c>
      <c r="J9575" t="s">
        <v>11</v>
      </c>
      <c r="K9575" s="21">
        <f>INDEX(LISTAS!$H:$Q,MATCH(BASE!H9575,LISTAS!$G:$G,0),MATCH(BASE!J9575,LISTAS!$H$3:$Q$3,0))*Tabela3[[#This Row],[QUANTIDADE]]</f>
        <v>20</v>
      </c>
      <c r="L9575" s="2" t="str">
        <f>TEXT(Tabela3[[#This Row],[DATA]],"MM")</f>
        <v>06</v>
      </c>
      <c r="M9575" s="2">
        <f>WEEKNUM(Tabela3[[#This Row],[DATA]])</f>
        <v>26</v>
      </c>
      <c r="N9575" s="18">
        <f>YEAR(Tabela3[[#This Row],[DATA]])</f>
        <v>2023</v>
      </c>
    </row>
    <row r="9576" spans="2:14">
      <c r="B9576" s="1">
        <v>45106</v>
      </c>
      <c r="C9576">
        <v>16411</v>
      </c>
      <c r="D9576">
        <f>COUNTIF(C$4:C9576,Tabela3[[#This Row],[COMANDA]])</f>
        <v>1</v>
      </c>
      <c r="E9576" t="s">
        <v>90</v>
      </c>
      <c r="F9576" t="s">
        <v>98</v>
      </c>
      <c r="G9576" t="s">
        <v>8</v>
      </c>
      <c r="H9576" t="s">
        <v>211</v>
      </c>
      <c r="I9576" s="2">
        <v>1</v>
      </c>
      <c r="J9576" t="s">
        <v>11</v>
      </c>
      <c r="K9576" s="21">
        <f>INDEX(LISTAS!$H:$Q,MATCH(BASE!H9576,LISTAS!$G:$G,0),MATCH(BASE!J9576,LISTAS!$H$3:$Q$3,0))*Tabela3[[#This Row],[QUANTIDADE]]</f>
        <v>20</v>
      </c>
      <c r="L9576" s="2" t="str">
        <f>TEXT(Tabela3[[#This Row],[DATA]],"MM")</f>
        <v>06</v>
      </c>
      <c r="M9576" s="2">
        <f>WEEKNUM(Tabela3[[#This Row],[DATA]])</f>
        <v>26</v>
      </c>
      <c r="N9576" s="18">
        <f>YEAR(Tabela3[[#This Row],[DATA]])</f>
        <v>2023</v>
      </c>
    </row>
    <row r="9577" spans="2:14">
      <c r="B9577" s="1">
        <v>45106</v>
      </c>
      <c r="C9577">
        <v>16411</v>
      </c>
      <c r="D9577">
        <f>COUNTIF(C$4:C9577,Tabela3[[#This Row],[COMANDA]])</f>
        <v>2</v>
      </c>
      <c r="E9577" t="s">
        <v>90</v>
      </c>
      <c r="F9577" t="s">
        <v>98</v>
      </c>
      <c r="G9577" t="s">
        <v>9</v>
      </c>
      <c r="H9577" t="s">
        <v>240</v>
      </c>
      <c r="I9577" s="2">
        <v>1</v>
      </c>
      <c r="J9577" t="s">
        <v>12</v>
      </c>
      <c r="K9577" s="21">
        <f>INDEX(LISTAS!$H:$Q,MATCH(BASE!H9577,LISTAS!$G:$G,0),MATCH(BASE!J9577,LISTAS!$H$3:$Q$3,0))*Tabela3[[#This Row],[QUANTIDADE]]</f>
        <v>8</v>
      </c>
      <c r="L9577" s="2" t="str">
        <f>TEXT(Tabela3[[#This Row],[DATA]],"MM")</f>
        <v>06</v>
      </c>
      <c r="M9577" s="2">
        <f>WEEKNUM(Tabela3[[#This Row],[DATA]])</f>
        <v>26</v>
      </c>
      <c r="N9577" s="18">
        <f>YEAR(Tabela3[[#This Row],[DATA]])</f>
        <v>2023</v>
      </c>
    </row>
    <row r="9578" spans="2:14">
      <c r="B9578" s="1">
        <v>45106</v>
      </c>
      <c r="C9578">
        <v>16412</v>
      </c>
      <c r="D9578">
        <f>COUNTIF(C$4:C9578,Tabela3[[#This Row],[COMANDA]])</f>
        <v>1</v>
      </c>
      <c r="E9578" t="s">
        <v>89</v>
      </c>
      <c r="F9578" t="s">
        <v>375</v>
      </c>
      <c r="G9578" t="s">
        <v>8</v>
      </c>
      <c r="H9578" t="s">
        <v>42</v>
      </c>
      <c r="I9578" s="2">
        <v>1</v>
      </c>
      <c r="J9578" t="s">
        <v>11</v>
      </c>
      <c r="K9578" s="21">
        <f>INDEX(LISTAS!$H:$Q,MATCH(BASE!H9578,LISTAS!$G:$G,0),MATCH(BASE!J9578,LISTAS!$H$3:$Q$3,0))*Tabela3[[#This Row],[QUANTIDADE]]</f>
        <v>16</v>
      </c>
      <c r="L9578" s="2" t="str">
        <f>TEXT(Tabela3[[#This Row],[DATA]],"MM")</f>
        <v>06</v>
      </c>
      <c r="M9578" s="2">
        <f>WEEKNUM(Tabela3[[#This Row],[DATA]])</f>
        <v>26</v>
      </c>
      <c r="N9578" s="18">
        <f>YEAR(Tabela3[[#This Row],[DATA]])</f>
        <v>2023</v>
      </c>
    </row>
    <row r="9579" spans="2:14">
      <c r="B9579" s="1">
        <v>45106</v>
      </c>
      <c r="C9579">
        <v>16412</v>
      </c>
      <c r="D9579">
        <f>COUNTIF(C$4:C9579,Tabela3[[#This Row],[COMANDA]])</f>
        <v>2</v>
      </c>
      <c r="E9579" t="s">
        <v>89</v>
      </c>
      <c r="F9579" t="s">
        <v>375</v>
      </c>
      <c r="G9579" t="s">
        <v>9</v>
      </c>
      <c r="H9579" t="s">
        <v>138</v>
      </c>
      <c r="I9579" s="2">
        <v>1</v>
      </c>
      <c r="J9579" t="s">
        <v>11</v>
      </c>
      <c r="K9579" s="21">
        <f>INDEX(LISTAS!$H:$Q,MATCH(BASE!H9579,LISTAS!$G:$G,0),MATCH(BASE!J9579,LISTAS!$H$3:$Q$3,0))*Tabela3[[#This Row],[QUANTIDADE]]</f>
        <v>4</v>
      </c>
      <c r="L9579" s="2" t="str">
        <f>TEXT(Tabela3[[#This Row],[DATA]],"MM")</f>
        <v>06</v>
      </c>
      <c r="M9579" s="2">
        <f>WEEKNUM(Tabela3[[#This Row],[DATA]])</f>
        <v>26</v>
      </c>
      <c r="N9579" s="18">
        <f>YEAR(Tabela3[[#This Row],[DATA]])</f>
        <v>2023</v>
      </c>
    </row>
    <row r="9580" spans="2:14">
      <c r="B9580" s="1">
        <v>45106</v>
      </c>
      <c r="C9580">
        <v>16413</v>
      </c>
      <c r="D9580">
        <f>COUNTIF(C$4:C9580,Tabela3[[#This Row],[COMANDA]])</f>
        <v>1</v>
      </c>
      <c r="E9580" t="s">
        <v>90</v>
      </c>
      <c r="F9580" t="s">
        <v>98</v>
      </c>
      <c r="G9580" t="s">
        <v>8</v>
      </c>
      <c r="H9580" t="s">
        <v>206</v>
      </c>
      <c r="I9580" s="2">
        <v>1</v>
      </c>
      <c r="J9580" t="s">
        <v>11</v>
      </c>
      <c r="K9580" s="21">
        <f>INDEX(LISTAS!$H:$Q,MATCH(BASE!H9580,LISTAS!$G:$G,0),MATCH(BASE!J9580,LISTAS!$H$3:$Q$3,0))*Tabela3[[#This Row],[QUANTIDADE]]</f>
        <v>18</v>
      </c>
      <c r="L9580" s="2" t="str">
        <f>TEXT(Tabela3[[#This Row],[DATA]],"MM")</f>
        <v>06</v>
      </c>
      <c r="M9580" s="2">
        <f>WEEKNUM(Tabela3[[#This Row],[DATA]])</f>
        <v>26</v>
      </c>
      <c r="N9580" s="18">
        <f>YEAR(Tabela3[[#This Row],[DATA]])</f>
        <v>2023</v>
      </c>
    </row>
    <row r="9581" spans="2:14">
      <c r="B9581" s="1">
        <v>45106</v>
      </c>
      <c r="C9581">
        <v>16413</v>
      </c>
      <c r="D9581">
        <f>COUNTIF(C$4:C9581,Tabela3[[#This Row],[COMANDA]])</f>
        <v>2</v>
      </c>
      <c r="E9581" t="s">
        <v>90</v>
      </c>
      <c r="F9581" t="s">
        <v>98</v>
      </c>
      <c r="G9581" t="s">
        <v>9</v>
      </c>
      <c r="H9581" t="s">
        <v>138</v>
      </c>
      <c r="I9581" s="2">
        <v>1</v>
      </c>
      <c r="J9581" t="s">
        <v>11</v>
      </c>
      <c r="K9581" s="21">
        <f>INDEX(LISTAS!$H:$Q,MATCH(BASE!H9581,LISTAS!$G:$G,0),MATCH(BASE!J9581,LISTAS!$H$3:$Q$3,0))*Tabela3[[#This Row],[QUANTIDADE]]</f>
        <v>4</v>
      </c>
      <c r="L9581" s="2" t="str">
        <f>TEXT(Tabela3[[#This Row],[DATA]],"MM")</f>
        <v>06</v>
      </c>
      <c r="M9581" s="2">
        <f>WEEKNUM(Tabela3[[#This Row],[DATA]])</f>
        <v>26</v>
      </c>
      <c r="N9581" s="18">
        <f>YEAR(Tabela3[[#This Row],[DATA]])</f>
        <v>2023</v>
      </c>
    </row>
    <row r="9582" spans="2:14">
      <c r="B9582" s="1">
        <v>45106</v>
      </c>
      <c r="C9582">
        <v>16414</v>
      </c>
      <c r="D9582">
        <f>COUNTIF(C$4:C9582,Tabela3[[#This Row],[COMANDA]])</f>
        <v>1</v>
      </c>
      <c r="E9582" t="s">
        <v>90</v>
      </c>
      <c r="F9582" t="s">
        <v>375</v>
      </c>
      <c r="G9582" t="s">
        <v>8</v>
      </c>
      <c r="H9582" t="s">
        <v>39</v>
      </c>
      <c r="I9582" s="2">
        <v>1</v>
      </c>
      <c r="J9582" t="s">
        <v>11</v>
      </c>
      <c r="K9582" s="21">
        <f>INDEX(LISTAS!$H:$Q,MATCH(BASE!H9582,LISTAS!$G:$G,0),MATCH(BASE!J9582,LISTAS!$H$3:$Q$3,0))*Tabela3[[#This Row],[QUANTIDADE]]</f>
        <v>12</v>
      </c>
      <c r="L9582" s="2" t="str">
        <f>TEXT(Tabela3[[#This Row],[DATA]],"MM")</f>
        <v>06</v>
      </c>
      <c r="M9582" s="2">
        <f>WEEKNUM(Tabela3[[#This Row],[DATA]])</f>
        <v>26</v>
      </c>
      <c r="N9582" s="18">
        <f>YEAR(Tabela3[[#This Row],[DATA]])</f>
        <v>2023</v>
      </c>
    </row>
    <row r="9583" spans="2:14">
      <c r="B9583" s="1">
        <v>45106</v>
      </c>
      <c r="C9583">
        <v>16414</v>
      </c>
      <c r="D9583">
        <f>COUNTIF(C$4:C9583,Tabela3[[#This Row],[COMANDA]])</f>
        <v>2</v>
      </c>
      <c r="E9583" t="s">
        <v>90</v>
      </c>
      <c r="F9583" t="s">
        <v>375</v>
      </c>
      <c r="G9583" t="s">
        <v>61</v>
      </c>
      <c r="H9583" t="s">
        <v>166</v>
      </c>
      <c r="I9583" s="2">
        <v>1</v>
      </c>
      <c r="J9583" t="s">
        <v>11</v>
      </c>
      <c r="K9583" s="21">
        <f>INDEX(LISTAS!$H:$Q,MATCH(BASE!H9583,LISTAS!$G:$G,0),MATCH(BASE!J9583,LISTAS!$H$3:$Q$3,0))*Tabela3[[#This Row],[QUANTIDADE]]</f>
        <v>8</v>
      </c>
      <c r="L9583" s="2" t="str">
        <f>TEXT(Tabela3[[#This Row],[DATA]],"MM")</f>
        <v>06</v>
      </c>
      <c r="M9583" s="2">
        <f>WEEKNUM(Tabela3[[#This Row],[DATA]])</f>
        <v>26</v>
      </c>
      <c r="N9583" s="18">
        <f>YEAR(Tabela3[[#This Row],[DATA]])</f>
        <v>2023</v>
      </c>
    </row>
    <row r="9584" spans="2:14">
      <c r="B9584" s="1">
        <v>45106</v>
      </c>
      <c r="C9584">
        <v>16415</v>
      </c>
      <c r="D9584">
        <f>COUNTIF(C$4:C9584,Tabela3[[#This Row],[COMANDA]])</f>
        <v>1</v>
      </c>
      <c r="E9584" t="s">
        <v>90</v>
      </c>
      <c r="F9584" t="s">
        <v>100</v>
      </c>
      <c r="G9584" t="s">
        <v>8</v>
      </c>
      <c r="H9584" t="s">
        <v>204</v>
      </c>
      <c r="I9584" s="2">
        <v>1</v>
      </c>
      <c r="J9584" t="s">
        <v>11</v>
      </c>
      <c r="K9584" s="21">
        <f>INDEX(LISTAS!$H:$Q,MATCH(BASE!H9584,LISTAS!$G:$G,0),MATCH(BASE!J9584,LISTAS!$H$3:$Q$3,0))*Tabela3[[#This Row],[QUANTIDADE]]</f>
        <v>18</v>
      </c>
      <c r="L9584" s="2" t="str">
        <f>TEXT(Tabela3[[#This Row],[DATA]],"MM")</f>
        <v>06</v>
      </c>
      <c r="M9584" s="2">
        <f>WEEKNUM(Tabela3[[#This Row],[DATA]])</f>
        <v>26</v>
      </c>
      <c r="N9584" s="18">
        <f>YEAR(Tabela3[[#This Row],[DATA]])</f>
        <v>2023</v>
      </c>
    </row>
    <row r="9585" spans="2:14">
      <c r="B9585" s="1">
        <v>45106</v>
      </c>
      <c r="C9585">
        <v>16415</v>
      </c>
      <c r="D9585">
        <f>COUNTIF(C$4:C9585,Tabela3[[#This Row],[COMANDA]])</f>
        <v>2</v>
      </c>
      <c r="E9585" t="s">
        <v>90</v>
      </c>
      <c r="F9585" t="s">
        <v>100</v>
      </c>
      <c r="G9585" t="s">
        <v>61</v>
      </c>
      <c r="H9585" t="s">
        <v>199</v>
      </c>
      <c r="I9585" s="2">
        <v>1</v>
      </c>
      <c r="J9585" t="s">
        <v>11</v>
      </c>
      <c r="K9585" s="21">
        <f>INDEX(LISTAS!$H:$Q,MATCH(BASE!H9585,LISTAS!$G:$G,0),MATCH(BASE!J9585,LISTAS!$H$3:$Q$3,0))*Tabela3[[#This Row],[QUANTIDADE]]</f>
        <v>1</v>
      </c>
      <c r="L9585" s="2" t="str">
        <f>TEXT(Tabela3[[#This Row],[DATA]],"MM")</f>
        <v>06</v>
      </c>
      <c r="M9585" s="2">
        <f>WEEKNUM(Tabela3[[#This Row],[DATA]])</f>
        <v>26</v>
      </c>
      <c r="N9585" s="18">
        <f>YEAR(Tabela3[[#This Row],[DATA]])</f>
        <v>2023</v>
      </c>
    </row>
    <row r="9586" spans="2:14">
      <c r="B9586" s="1">
        <v>45106</v>
      </c>
      <c r="C9586">
        <v>16415</v>
      </c>
      <c r="D9586">
        <f>COUNTIF(C$4:C9586,Tabela3[[#This Row],[COMANDA]])</f>
        <v>3</v>
      </c>
      <c r="E9586" t="s">
        <v>90</v>
      </c>
      <c r="F9586" t="s">
        <v>100</v>
      </c>
      <c r="G9586" t="s">
        <v>9</v>
      </c>
      <c r="H9586" t="s">
        <v>138</v>
      </c>
      <c r="I9586" s="2">
        <v>1</v>
      </c>
      <c r="J9586" t="s">
        <v>11</v>
      </c>
      <c r="K9586" s="21">
        <f>INDEX(LISTAS!$H:$Q,MATCH(BASE!H9586,LISTAS!$G:$G,0),MATCH(BASE!J9586,LISTAS!$H$3:$Q$3,0))*Tabela3[[#This Row],[QUANTIDADE]]</f>
        <v>4</v>
      </c>
      <c r="L9586" s="2" t="str">
        <f>TEXT(Tabela3[[#This Row],[DATA]],"MM")</f>
        <v>06</v>
      </c>
      <c r="M9586" s="2">
        <f>WEEKNUM(Tabela3[[#This Row],[DATA]])</f>
        <v>26</v>
      </c>
      <c r="N9586" s="18">
        <f>YEAR(Tabela3[[#This Row],[DATA]])</f>
        <v>2023</v>
      </c>
    </row>
    <row r="9587" spans="2:14">
      <c r="B9587" s="1">
        <v>45106</v>
      </c>
      <c r="C9587">
        <v>16416</v>
      </c>
      <c r="D9587">
        <f>COUNTIF(C$4:C9587,Tabela3[[#This Row],[COMANDA]])</f>
        <v>1</v>
      </c>
      <c r="E9587" t="s">
        <v>89</v>
      </c>
      <c r="F9587" t="s">
        <v>99</v>
      </c>
      <c r="G9587" t="s">
        <v>8</v>
      </c>
      <c r="H9587" t="s">
        <v>211</v>
      </c>
      <c r="I9587" s="2">
        <v>1</v>
      </c>
      <c r="J9587" t="s">
        <v>11</v>
      </c>
      <c r="K9587" s="21">
        <f>INDEX(LISTAS!$H:$Q,MATCH(BASE!H9587,LISTAS!$G:$G,0),MATCH(BASE!J9587,LISTAS!$H$3:$Q$3,0))*Tabela3[[#This Row],[QUANTIDADE]]</f>
        <v>20</v>
      </c>
      <c r="L9587" s="2" t="str">
        <f>TEXT(Tabela3[[#This Row],[DATA]],"MM")</f>
        <v>06</v>
      </c>
      <c r="M9587" s="2">
        <f>WEEKNUM(Tabela3[[#This Row],[DATA]])</f>
        <v>26</v>
      </c>
      <c r="N9587" s="18">
        <f>YEAR(Tabela3[[#This Row],[DATA]])</f>
        <v>2023</v>
      </c>
    </row>
    <row r="9588" spans="2:14">
      <c r="B9588" s="1">
        <v>45106</v>
      </c>
      <c r="C9588">
        <v>16417</v>
      </c>
      <c r="D9588">
        <f>COUNTIF(C$4:C9588,Tabela3[[#This Row],[COMANDA]])</f>
        <v>1</v>
      </c>
      <c r="E9588" t="s">
        <v>90</v>
      </c>
      <c r="F9588" t="s">
        <v>98</v>
      </c>
      <c r="G9588" t="s">
        <v>8</v>
      </c>
      <c r="H9588" t="s">
        <v>204</v>
      </c>
      <c r="I9588" s="2">
        <v>1</v>
      </c>
      <c r="J9588" t="s">
        <v>11</v>
      </c>
      <c r="K9588" s="21">
        <f>INDEX(LISTAS!$H:$Q,MATCH(BASE!H9588,LISTAS!$G:$G,0),MATCH(BASE!J9588,LISTAS!$H$3:$Q$3,0))*Tabela3[[#This Row],[QUANTIDADE]]</f>
        <v>18</v>
      </c>
      <c r="L9588" s="2" t="str">
        <f>TEXT(Tabela3[[#This Row],[DATA]],"MM")</f>
        <v>06</v>
      </c>
      <c r="M9588" s="2">
        <f>WEEKNUM(Tabela3[[#This Row],[DATA]])</f>
        <v>26</v>
      </c>
      <c r="N9588" s="18">
        <f>YEAR(Tabela3[[#This Row],[DATA]])</f>
        <v>2023</v>
      </c>
    </row>
    <row r="9589" spans="2:14">
      <c r="B9589" s="1">
        <v>45106</v>
      </c>
      <c r="C9589">
        <v>16417</v>
      </c>
      <c r="D9589">
        <f>COUNTIF(C$4:C9589,Tabela3[[#This Row],[COMANDA]])</f>
        <v>2</v>
      </c>
      <c r="E9589" t="s">
        <v>90</v>
      </c>
      <c r="F9589" t="s">
        <v>98</v>
      </c>
      <c r="G9589" t="s">
        <v>9</v>
      </c>
      <c r="H9589" t="s">
        <v>242</v>
      </c>
      <c r="I9589" s="2">
        <v>1</v>
      </c>
      <c r="J9589" t="s">
        <v>12</v>
      </c>
      <c r="K9589" s="21">
        <f>INDEX(LISTAS!$H:$Q,MATCH(BASE!H9589,LISTAS!$G:$G,0),MATCH(BASE!J9589,LISTAS!$H$3:$Q$3,0))*Tabela3[[#This Row],[QUANTIDADE]]</f>
        <v>6</v>
      </c>
      <c r="L9589" s="2" t="str">
        <f>TEXT(Tabela3[[#This Row],[DATA]],"MM")</f>
        <v>06</v>
      </c>
      <c r="M9589" s="2">
        <f>WEEKNUM(Tabela3[[#This Row],[DATA]])</f>
        <v>26</v>
      </c>
      <c r="N9589" s="18">
        <f>YEAR(Tabela3[[#This Row],[DATA]])</f>
        <v>2023</v>
      </c>
    </row>
    <row r="9590" spans="2:14">
      <c r="B9590" s="1">
        <v>45106</v>
      </c>
      <c r="C9590">
        <v>16419</v>
      </c>
      <c r="D9590">
        <f>COUNTIF(C$4:C9590,Tabela3[[#This Row],[COMANDA]])</f>
        <v>1</v>
      </c>
      <c r="E9590" t="s">
        <v>90</v>
      </c>
      <c r="G9590" t="s">
        <v>8</v>
      </c>
      <c r="H9590" t="s">
        <v>211</v>
      </c>
      <c r="I9590" s="2">
        <v>1</v>
      </c>
      <c r="J9590" t="s">
        <v>11</v>
      </c>
      <c r="K9590" s="21">
        <f>INDEX(LISTAS!$H:$Q,MATCH(BASE!H9590,LISTAS!$G:$G,0),MATCH(BASE!J9590,LISTAS!$H$3:$Q$3,0))*Tabela3[[#This Row],[QUANTIDADE]]</f>
        <v>20</v>
      </c>
      <c r="L9590" s="2" t="str">
        <f>TEXT(Tabela3[[#This Row],[DATA]],"MM")</f>
        <v>06</v>
      </c>
      <c r="M9590" s="2">
        <f>WEEKNUM(Tabela3[[#This Row],[DATA]])</f>
        <v>26</v>
      </c>
      <c r="N9590" s="18">
        <f>YEAR(Tabela3[[#This Row],[DATA]])</f>
        <v>2023</v>
      </c>
    </row>
    <row r="9591" spans="2:14">
      <c r="B9591" s="1">
        <v>45106</v>
      </c>
      <c r="C9591">
        <v>16419</v>
      </c>
      <c r="D9591">
        <f>COUNTIF(C$4:C9591,Tabela3[[#This Row],[COMANDA]])</f>
        <v>2</v>
      </c>
      <c r="E9591" t="s">
        <v>90</v>
      </c>
      <c r="G9591" t="s">
        <v>9</v>
      </c>
      <c r="H9591" t="s">
        <v>56</v>
      </c>
      <c r="I9591" s="2">
        <v>1</v>
      </c>
      <c r="J9591" t="s">
        <v>11</v>
      </c>
      <c r="K9591" s="21">
        <f>INDEX(LISTAS!$H:$Q,MATCH(BASE!H9591,LISTAS!$G:$G,0),MATCH(BASE!J9591,LISTAS!$H$3:$Q$3,0))*Tabela3[[#This Row],[QUANTIDADE]]</f>
        <v>3</v>
      </c>
      <c r="L9591" s="2" t="str">
        <f>TEXT(Tabela3[[#This Row],[DATA]],"MM")</f>
        <v>06</v>
      </c>
      <c r="M9591" s="2">
        <f>WEEKNUM(Tabela3[[#This Row],[DATA]])</f>
        <v>26</v>
      </c>
      <c r="N9591" s="18">
        <f>YEAR(Tabela3[[#This Row],[DATA]])</f>
        <v>2023</v>
      </c>
    </row>
    <row r="9592" spans="2:14">
      <c r="B9592" s="1">
        <v>45106</v>
      </c>
      <c r="C9592">
        <v>16420</v>
      </c>
      <c r="D9592">
        <f>COUNTIF(C$4:C9592,Tabela3[[#This Row],[COMANDA]])</f>
        <v>1</v>
      </c>
      <c r="E9592" t="s">
        <v>90</v>
      </c>
      <c r="F9592" t="s">
        <v>98</v>
      </c>
      <c r="G9592" t="s">
        <v>8</v>
      </c>
      <c r="H9592" t="s">
        <v>84</v>
      </c>
      <c r="I9592" s="2">
        <v>1</v>
      </c>
      <c r="J9592" t="s">
        <v>11</v>
      </c>
      <c r="K9592" s="21">
        <f>INDEX(LISTAS!$H:$Q,MATCH(BASE!H9592,LISTAS!$G:$G,0),MATCH(BASE!J9592,LISTAS!$H$3:$Q$3,0))*Tabela3[[#This Row],[QUANTIDADE]]</f>
        <v>16</v>
      </c>
      <c r="L9592" s="2" t="str">
        <f>TEXT(Tabela3[[#This Row],[DATA]],"MM")</f>
        <v>06</v>
      </c>
      <c r="M9592" s="2">
        <f>WEEKNUM(Tabela3[[#This Row],[DATA]])</f>
        <v>26</v>
      </c>
      <c r="N9592" s="18">
        <f>YEAR(Tabela3[[#This Row],[DATA]])</f>
        <v>2023</v>
      </c>
    </row>
    <row r="9593" spans="2:14">
      <c r="B9593" s="1">
        <v>45106</v>
      </c>
      <c r="C9593">
        <v>16421</v>
      </c>
      <c r="D9593">
        <f>COUNTIF(C$4:C9593,Tabela3[[#This Row],[COMANDA]])</f>
        <v>1</v>
      </c>
      <c r="E9593" t="s">
        <v>90</v>
      </c>
      <c r="F9593" t="s">
        <v>99</v>
      </c>
      <c r="G9593" t="s">
        <v>8</v>
      </c>
      <c r="H9593" t="s">
        <v>211</v>
      </c>
      <c r="I9593" s="2">
        <v>1</v>
      </c>
      <c r="J9593" t="s">
        <v>11</v>
      </c>
      <c r="K9593" s="21">
        <f>INDEX(LISTAS!$H:$Q,MATCH(BASE!H9593,LISTAS!$G:$G,0),MATCH(BASE!J9593,LISTAS!$H$3:$Q$3,0))*Tabela3[[#This Row],[QUANTIDADE]]</f>
        <v>20</v>
      </c>
      <c r="L9593" s="2" t="str">
        <f>TEXT(Tabela3[[#This Row],[DATA]],"MM")</f>
        <v>06</v>
      </c>
      <c r="M9593" s="2">
        <f>WEEKNUM(Tabela3[[#This Row],[DATA]])</f>
        <v>26</v>
      </c>
      <c r="N9593" s="18">
        <f>YEAR(Tabela3[[#This Row],[DATA]])</f>
        <v>2023</v>
      </c>
    </row>
    <row r="9594" spans="2:14">
      <c r="B9594" s="1">
        <v>45106</v>
      </c>
      <c r="C9594">
        <v>16422</v>
      </c>
      <c r="D9594">
        <f>COUNTIF(C$4:C9594,Tabela3[[#This Row],[COMANDA]])</f>
        <v>1</v>
      </c>
      <c r="E9594" t="s">
        <v>90</v>
      </c>
      <c r="F9594" t="s">
        <v>100</v>
      </c>
      <c r="G9594" t="s">
        <v>8</v>
      </c>
      <c r="H9594" t="s">
        <v>204</v>
      </c>
      <c r="I9594" s="2">
        <v>1</v>
      </c>
      <c r="J9594" t="s">
        <v>11</v>
      </c>
      <c r="K9594" s="21">
        <f>INDEX(LISTAS!$H:$Q,MATCH(BASE!H9594,LISTAS!$G:$G,0),MATCH(BASE!J9594,LISTAS!$H$3:$Q$3,0))*Tabela3[[#This Row],[QUANTIDADE]]</f>
        <v>18</v>
      </c>
      <c r="L9594" s="2" t="str">
        <f>TEXT(Tabela3[[#This Row],[DATA]],"MM")</f>
        <v>06</v>
      </c>
      <c r="M9594" s="2">
        <f>WEEKNUM(Tabela3[[#This Row],[DATA]])</f>
        <v>26</v>
      </c>
      <c r="N9594" s="18">
        <f>YEAR(Tabela3[[#This Row],[DATA]])</f>
        <v>2023</v>
      </c>
    </row>
    <row r="9595" spans="2:14">
      <c r="B9595" s="1">
        <v>45106</v>
      </c>
      <c r="C9595">
        <v>16423</v>
      </c>
      <c r="D9595">
        <f>COUNTIF(C$4:C9595,Tabela3[[#This Row],[COMANDA]])</f>
        <v>1</v>
      </c>
      <c r="E9595" t="s">
        <v>90</v>
      </c>
      <c r="F9595" t="s">
        <v>100</v>
      </c>
      <c r="G9595" t="s">
        <v>8</v>
      </c>
      <c r="H9595" t="s">
        <v>211</v>
      </c>
      <c r="I9595" s="2">
        <v>1</v>
      </c>
      <c r="J9595" t="s">
        <v>11</v>
      </c>
      <c r="K9595" s="21">
        <f>INDEX(LISTAS!$H:$Q,MATCH(BASE!H9595,LISTAS!$G:$G,0),MATCH(BASE!J9595,LISTAS!$H$3:$Q$3,0))*Tabela3[[#This Row],[QUANTIDADE]]</f>
        <v>20</v>
      </c>
      <c r="L9595" s="2" t="str">
        <f>TEXT(Tabela3[[#This Row],[DATA]],"MM")</f>
        <v>06</v>
      </c>
      <c r="M9595" s="2">
        <f>WEEKNUM(Tabela3[[#This Row],[DATA]])</f>
        <v>26</v>
      </c>
      <c r="N9595" s="18">
        <f>YEAR(Tabela3[[#This Row],[DATA]])</f>
        <v>2023</v>
      </c>
    </row>
    <row r="9596" spans="2:14">
      <c r="B9596" s="1">
        <v>45106</v>
      </c>
      <c r="C9596">
        <v>16423</v>
      </c>
      <c r="D9596">
        <f>COUNTIF(C$4:C9596,Tabela3[[#This Row],[COMANDA]])</f>
        <v>2</v>
      </c>
      <c r="E9596" t="s">
        <v>90</v>
      </c>
      <c r="F9596" t="s">
        <v>100</v>
      </c>
      <c r="G9596" t="s">
        <v>9</v>
      </c>
      <c r="H9596" t="s">
        <v>242</v>
      </c>
      <c r="I9596" s="2">
        <v>1</v>
      </c>
      <c r="J9596" t="s">
        <v>12</v>
      </c>
      <c r="K9596" s="21">
        <f>INDEX(LISTAS!$H:$Q,MATCH(BASE!H9596,LISTAS!$G:$G,0),MATCH(BASE!J9596,LISTAS!$H$3:$Q$3,0))*Tabela3[[#This Row],[QUANTIDADE]]</f>
        <v>6</v>
      </c>
      <c r="L9596" s="2" t="str">
        <f>TEXT(Tabela3[[#This Row],[DATA]],"MM")</f>
        <v>06</v>
      </c>
      <c r="M9596" s="2">
        <f>WEEKNUM(Tabela3[[#This Row],[DATA]])</f>
        <v>26</v>
      </c>
      <c r="N9596" s="18">
        <f>YEAR(Tabela3[[#This Row],[DATA]])</f>
        <v>2023</v>
      </c>
    </row>
    <row r="9597" spans="2:14">
      <c r="B9597" s="1">
        <v>45107</v>
      </c>
      <c r="C9597">
        <v>16424</v>
      </c>
      <c r="D9597">
        <f>COUNTIF(C$4:C9597,Tabela3[[#This Row],[COMANDA]])</f>
        <v>1</v>
      </c>
      <c r="E9597" t="s">
        <v>89</v>
      </c>
      <c r="F9597" t="s">
        <v>99</v>
      </c>
      <c r="G9597" t="s">
        <v>8</v>
      </c>
      <c r="H9597" t="s">
        <v>42</v>
      </c>
      <c r="I9597" s="2">
        <v>2</v>
      </c>
      <c r="J9597" t="s">
        <v>11</v>
      </c>
      <c r="K9597" s="21">
        <f>INDEX(LISTAS!$H:$Q,MATCH(BASE!H9597,LISTAS!$G:$G,0),MATCH(BASE!J9597,LISTAS!$H$3:$Q$3,0))*Tabela3[[#This Row],[QUANTIDADE]]</f>
        <v>32</v>
      </c>
      <c r="L9597" s="2" t="str">
        <f>TEXT(Tabela3[[#This Row],[DATA]],"MM")</f>
        <v>06</v>
      </c>
      <c r="M9597" s="2">
        <f>WEEKNUM(Tabela3[[#This Row],[DATA]])</f>
        <v>26</v>
      </c>
      <c r="N9597" s="18">
        <f>YEAR(Tabela3[[#This Row],[DATA]])</f>
        <v>2023</v>
      </c>
    </row>
    <row r="9598" spans="2:14">
      <c r="B9598" s="1">
        <v>45107</v>
      </c>
      <c r="C9598">
        <v>16424</v>
      </c>
      <c r="D9598">
        <f>COUNTIF(C$4:C9598,Tabela3[[#This Row],[COMANDA]])</f>
        <v>2</v>
      </c>
      <c r="E9598" t="s">
        <v>89</v>
      </c>
      <c r="F9598" t="s">
        <v>99</v>
      </c>
      <c r="G9598" t="s">
        <v>9</v>
      </c>
      <c r="H9598" t="s">
        <v>143</v>
      </c>
      <c r="I9598" s="2">
        <v>2</v>
      </c>
      <c r="J9598" t="s">
        <v>11</v>
      </c>
      <c r="K9598" s="21">
        <f>INDEX(LISTAS!$H:$Q,MATCH(BASE!H9598,LISTAS!$G:$G,0),MATCH(BASE!J9598,LISTAS!$H$3:$Q$3,0))*Tabela3[[#This Row],[QUANTIDADE]]</f>
        <v>8</v>
      </c>
      <c r="L9598" s="2" t="str">
        <f>TEXT(Tabela3[[#This Row],[DATA]],"MM")</f>
        <v>06</v>
      </c>
      <c r="M9598" s="2">
        <f>WEEKNUM(Tabela3[[#This Row],[DATA]])</f>
        <v>26</v>
      </c>
      <c r="N9598" s="18">
        <f>YEAR(Tabela3[[#This Row],[DATA]])</f>
        <v>2023</v>
      </c>
    </row>
    <row r="9599" spans="2:14">
      <c r="B9599" s="1">
        <v>45107</v>
      </c>
      <c r="C9599">
        <v>16425</v>
      </c>
      <c r="D9599">
        <f>COUNTIF(C$4:C9599,Tabela3[[#This Row],[COMANDA]])</f>
        <v>1</v>
      </c>
      <c r="E9599" t="s">
        <v>89</v>
      </c>
      <c r="F9599" t="s">
        <v>375</v>
      </c>
      <c r="G9599" t="s">
        <v>8</v>
      </c>
      <c r="H9599" t="s">
        <v>47</v>
      </c>
      <c r="I9599" s="2">
        <v>1</v>
      </c>
      <c r="J9599" t="s">
        <v>11</v>
      </c>
      <c r="K9599" s="21">
        <f>INDEX(LISTAS!$H:$Q,MATCH(BASE!H9599,LISTAS!$G:$G,0),MATCH(BASE!J9599,LISTAS!$H$3:$Q$3,0))*Tabela3[[#This Row],[QUANTIDADE]]</f>
        <v>16</v>
      </c>
      <c r="L9599" s="2" t="str">
        <f>TEXT(Tabela3[[#This Row],[DATA]],"MM")</f>
        <v>06</v>
      </c>
      <c r="M9599" s="2">
        <f>WEEKNUM(Tabela3[[#This Row],[DATA]])</f>
        <v>26</v>
      </c>
      <c r="N9599" s="18">
        <f>YEAR(Tabela3[[#This Row],[DATA]])</f>
        <v>2023</v>
      </c>
    </row>
    <row r="9600" spans="2:14">
      <c r="B9600" s="1">
        <v>45107</v>
      </c>
      <c r="C9600">
        <v>16425</v>
      </c>
      <c r="D9600">
        <f>COUNTIF(C$4:C9600,Tabela3[[#This Row],[COMANDA]])</f>
        <v>2</v>
      </c>
      <c r="E9600" t="s">
        <v>89</v>
      </c>
      <c r="F9600" t="s">
        <v>375</v>
      </c>
      <c r="G9600" t="s">
        <v>9</v>
      </c>
      <c r="H9600" t="s">
        <v>143</v>
      </c>
      <c r="I9600" s="2">
        <v>1</v>
      </c>
      <c r="J9600" t="s">
        <v>11</v>
      </c>
      <c r="K9600" s="21">
        <f>INDEX(LISTAS!$H:$Q,MATCH(BASE!H9600,LISTAS!$G:$G,0),MATCH(BASE!J9600,LISTAS!$H$3:$Q$3,0))*Tabela3[[#This Row],[QUANTIDADE]]</f>
        <v>4</v>
      </c>
      <c r="L9600" s="2" t="str">
        <f>TEXT(Tabela3[[#This Row],[DATA]],"MM")</f>
        <v>06</v>
      </c>
      <c r="M9600" s="2">
        <f>WEEKNUM(Tabela3[[#This Row],[DATA]])</f>
        <v>26</v>
      </c>
      <c r="N9600" s="18">
        <f>YEAR(Tabela3[[#This Row],[DATA]])</f>
        <v>2023</v>
      </c>
    </row>
    <row r="9601" spans="2:14">
      <c r="B9601" s="1">
        <v>45107</v>
      </c>
      <c r="C9601">
        <v>16426</v>
      </c>
      <c r="D9601">
        <f>COUNTIF(C$4:C9601,Tabela3[[#This Row],[COMANDA]])</f>
        <v>1</v>
      </c>
      <c r="E9601" t="s">
        <v>89</v>
      </c>
      <c r="F9601" t="s">
        <v>375</v>
      </c>
      <c r="G9601" t="s">
        <v>8</v>
      </c>
      <c r="H9601" t="s">
        <v>47</v>
      </c>
      <c r="I9601" s="2">
        <v>1</v>
      </c>
      <c r="J9601" t="s">
        <v>11</v>
      </c>
      <c r="K9601" s="21">
        <f>INDEX(LISTAS!$H:$Q,MATCH(BASE!H9601,LISTAS!$G:$G,0),MATCH(BASE!J9601,LISTAS!$H$3:$Q$3,0))*Tabela3[[#This Row],[QUANTIDADE]]</f>
        <v>16</v>
      </c>
      <c r="L9601" s="2" t="str">
        <f>TEXT(Tabela3[[#This Row],[DATA]],"MM")</f>
        <v>06</v>
      </c>
      <c r="M9601" s="2">
        <f>WEEKNUM(Tabela3[[#This Row],[DATA]])</f>
        <v>26</v>
      </c>
      <c r="N9601" s="18">
        <f>YEAR(Tabela3[[#This Row],[DATA]])</f>
        <v>2023</v>
      </c>
    </row>
    <row r="9602" spans="2:14">
      <c r="B9602" s="1">
        <v>45107</v>
      </c>
      <c r="C9602">
        <v>16427</v>
      </c>
      <c r="D9602">
        <f>COUNTIF(C$4:C9602,Tabela3[[#This Row],[COMANDA]])</f>
        <v>1</v>
      </c>
      <c r="E9602" t="s">
        <v>89</v>
      </c>
      <c r="F9602" t="s">
        <v>99</v>
      </c>
      <c r="G9602" t="s">
        <v>8</v>
      </c>
      <c r="H9602" t="s">
        <v>47</v>
      </c>
      <c r="I9602" s="2">
        <v>1</v>
      </c>
      <c r="J9602" t="s">
        <v>11</v>
      </c>
      <c r="K9602" s="21">
        <f>INDEX(LISTAS!$H:$Q,MATCH(BASE!H9602,LISTAS!$G:$G,0),MATCH(BASE!J9602,LISTAS!$H$3:$Q$3,0))*Tabela3[[#This Row],[QUANTIDADE]]</f>
        <v>16</v>
      </c>
      <c r="L9602" s="2" t="str">
        <f>TEXT(Tabela3[[#This Row],[DATA]],"MM")</f>
        <v>06</v>
      </c>
      <c r="M9602" s="2">
        <f>WEEKNUM(Tabela3[[#This Row],[DATA]])</f>
        <v>26</v>
      </c>
      <c r="N9602" s="18">
        <f>YEAR(Tabela3[[#This Row],[DATA]])</f>
        <v>2023</v>
      </c>
    </row>
    <row r="9603" spans="2:14">
      <c r="B9603" s="1">
        <v>45107</v>
      </c>
      <c r="C9603">
        <v>16428</v>
      </c>
      <c r="D9603">
        <f>COUNTIF(C$4:C9603,Tabela3[[#This Row],[COMANDA]])</f>
        <v>1</v>
      </c>
      <c r="E9603" t="s">
        <v>90</v>
      </c>
      <c r="F9603" t="s">
        <v>100</v>
      </c>
      <c r="G9603" t="s">
        <v>8</v>
      </c>
      <c r="H9603" t="s">
        <v>47</v>
      </c>
      <c r="I9603" s="2">
        <v>1</v>
      </c>
      <c r="J9603" t="s">
        <v>11</v>
      </c>
      <c r="K9603" s="21">
        <f>INDEX(LISTAS!$H:$Q,MATCH(BASE!H9603,LISTAS!$G:$G,0),MATCH(BASE!J9603,LISTAS!$H$3:$Q$3,0))*Tabela3[[#This Row],[QUANTIDADE]]</f>
        <v>16</v>
      </c>
      <c r="L9603" s="2" t="str">
        <f>TEXT(Tabela3[[#This Row],[DATA]],"MM")</f>
        <v>06</v>
      </c>
      <c r="M9603" s="2">
        <f>WEEKNUM(Tabela3[[#This Row],[DATA]])</f>
        <v>26</v>
      </c>
      <c r="N9603" s="18">
        <f>YEAR(Tabela3[[#This Row],[DATA]])</f>
        <v>2023</v>
      </c>
    </row>
    <row r="9604" spans="2:14">
      <c r="B9604" s="1">
        <v>45107</v>
      </c>
      <c r="C9604">
        <v>16429</v>
      </c>
      <c r="D9604">
        <f>COUNTIF(C$4:C9604,Tabela3[[#This Row],[COMANDA]])</f>
        <v>1</v>
      </c>
      <c r="E9604" t="s">
        <v>90</v>
      </c>
      <c r="F9604" t="s">
        <v>98</v>
      </c>
      <c r="G9604" t="s">
        <v>8</v>
      </c>
      <c r="H9604" t="s">
        <v>47</v>
      </c>
      <c r="I9604" s="2">
        <v>1</v>
      </c>
      <c r="J9604" t="s">
        <v>11</v>
      </c>
      <c r="K9604" s="21">
        <f>INDEX(LISTAS!$H:$Q,MATCH(BASE!H9604,LISTAS!$G:$G,0),MATCH(BASE!J9604,LISTAS!$H$3:$Q$3,0))*Tabela3[[#This Row],[QUANTIDADE]]</f>
        <v>16</v>
      </c>
      <c r="L9604" s="2" t="str">
        <f>TEXT(Tabela3[[#This Row],[DATA]],"MM")</f>
        <v>06</v>
      </c>
      <c r="M9604" s="2">
        <f>WEEKNUM(Tabela3[[#This Row],[DATA]])</f>
        <v>26</v>
      </c>
      <c r="N9604" s="18">
        <f>YEAR(Tabela3[[#This Row],[DATA]])</f>
        <v>2023</v>
      </c>
    </row>
    <row r="9605" spans="2:14">
      <c r="B9605" s="1">
        <v>45107</v>
      </c>
      <c r="C9605">
        <v>16430</v>
      </c>
      <c r="D9605">
        <f>COUNTIF(C$4:C9605,Tabela3[[#This Row],[COMANDA]])</f>
        <v>1</v>
      </c>
      <c r="E9605" t="s">
        <v>90</v>
      </c>
      <c r="F9605" t="s">
        <v>98</v>
      </c>
      <c r="G9605" t="s">
        <v>8</v>
      </c>
      <c r="H9605" t="s">
        <v>204</v>
      </c>
      <c r="I9605" s="2">
        <v>1</v>
      </c>
      <c r="J9605" t="s">
        <v>11</v>
      </c>
      <c r="K9605" s="21">
        <f>INDEX(LISTAS!$H:$Q,MATCH(BASE!H9605,LISTAS!$G:$G,0),MATCH(BASE!J9605,LISTAS!$H$3:$Q$3,0))*Tabela3[[#This Row],[QUANTIDADE]]</f>
        <v>18</v>
      </c>
      <c r="L9605" s="2" t="str">
        <f>TEXT(Tabela3[[#This Row],[DATA]],"MM")</f>
        <v>06</v>
      </c>
      <c r="M9605" s="2">
        <f>WEEKNUM(Tabela3[[#This Row],[DATA]])</f>
        <v>26</v>
      </c>
      <c r="N9605" s="18">
        <f>YEAR(Tabela3[[#This Row],[DATA]])</f>
        <v>2023</v>
      </c>
    </row>
    <row r="9606" spans="2:14">
      <c r="B9606" s="1">
        <v>45107</v>
      </c>
      <c r="C9606">
        <v>16430</v>
      </c>
      <c r="D9606">
        <f>COUNTIF(C$4:C9606,Tabela3[[#This Row],[COMANDA]])</f>
        <v>2</v>
      </c>
      <c r="E9606" t="s">
        <v>90</v>
      </c>
      <c r="F9606" t="s">
        <v>98</v>
      </c>
      <c r="G9606" t="s">
        <v>8</v>
      </c>
      <c r="H9606" t="s">
        <v>47</v>
      </c>
      <c r="I9606" s="2">
        <v>1</v>
      </c>
      <c r="J9606" t="s">
        <v>11</v>
      </c>
      <c r="K9606" s="21">
        <f>INDEX(LISTAS!$H:$Q,MATCH(BASE!H9606,LISTAS!$G:$G,0),MATCH(BASE!J9606,LISTAS!$H$3:$Q$3,0))*Tabela3[[#This Row],[QUANTIDADE]]</f>
        <v>16</v>
      </c>
      <c r="L9606" s="2" t="str">
        <f>TEXT(Tabela3[[#This Row],[DATA]],"MM")</f>
        <v>06</v>
      </c>
      <c r="M9606" s="2">
        <f>WEEKNUM(Tabela3[[#This Row],[DATA]])</f>
        <v>26</v>
      </c>
      <c r="N9606" s="18">
        <f>YEAR(Tabela3[[#This Row],[DATA]])</f>
        <v>2023</v>
      </c>
    </row>
    <row r="9607" spans="2:14">
      <c r="B9607" s="1">
        <v>45107</v>
      </c>
      <c r="C9607">
        <v>16431</v>
      </c>
      <c r="D9607">
        <f>COUNTIF(C$4:C9607,Tabela3[[#This Row],[COMANDA]])</f>
        <v>1</v>
      </c>
      <c r="E9607" t="s">
        <v>90</v>
      </c>
      <c r="F9607" t="s">
        <v>99</v>
      </c>
      <c r="G9607" t="s">
        <v>8</v>
      </c>
      <c r="H9607" t="s">
        <v>43</v>
      </c>
      <c r="I9607" s="2">
        <v>1</v>
      </c>
      <c r="J9607" t="s">
        <v>11</v>
      </c>
      <c r="K9607" s="21">
        <f>INDEX(LISTAS!$H:$Q,MATCH(BASE!H9607,LISTAS!$G:$G,0),MATCH(BASE!J9607,LISTAS!$H$3:$Q$3,0))*Tabela3[[#This Row],[QUANTIDADE]]</f>
        <v>18</v>
      </c>
      <c r="L9607" s="2" t="str">
        <f>TEXT(Tabela3[[#This Row],[DATA]],"MM")</f>
        <v>06</v>
      </c>
      <c r="M9607" s="2">
        <f>WEEKNUM(Tabela3[[#This Row],[DATA]])</f>
        <v>26</v>
      </c>
      <c r="N9607" s="18">
        <f>YEAR(Tabela3[[#This Row],[DATA]])</f>
        <v>2023</v>
      </c>
    </row>
    <row r="9608" spans="2:14">
      <c r="B9608" s="1">
        <v>45107</v>
      </c>
      <c r="C9608">
        <v>16431</v>
      </c>
      <c r="D9608">
        <f>COUNTIF(C$4:C9608,Tabela3[[#This Row],[COMANDA]])</f>
        <v>2</v>
      </c>
      <c r="E9608" t="s">
        <v>90</v>
      </c>
      <c r="F9608" t="s">
        <v>98</v>
      </c>
      <c r="G9608" t="s">
        <v>8</v>
      </c>
      <c r="H9608" t="s">
        <v>47</v>
      </c>
      <c r="I9608" s="2">
        <v>1</v>
      </c>
      <c r="J9608" t="s">
        <v>11</v>
      </c>
      <c r="K9608" s="21">
        <f>INDEX(LISTAS!$H:$Q,MATCH(BASE!H9608,LISTAS!$G:$G,0),MATCH(BASE!J9608,LISTAS!$H$3:$Q$3,0))*Tabela3[[#This Row],[QUANTIDADE]]</f>
        <v>16</v>
      </c>
      <c r="L9608" s="2" t="str">
        <f>TEXT(Tabela3[[#This Row],[DATA]],"MM")</f>
        <v>06</v>
      </c>
      <c r="M9608" s="2">
        <f>WEEKNUM(Tabela3[[#This Row],[DATA]])</f>
        <v>26</v>
      </c>
      <c r="N9608" s="18">
        <f>YEAR(Tabela3[[#This Row],[DATA]])</f>
        <v>2023</v>
      </c>
    </row>
    <row r="9609" spans="2:14">
      <c r="B9609" s="1">
        <v>45107</v>
      </c>
      <c r="C9609">
        <v>16431</v>
      </c>
      <c r="D9609">
        <f>COUNTIF(C$4:C9609,Tabela3[[#This Row],[COMANDA]])</f>
        <v>3</v>
      </c>
      <c r="E9609" t="s">
        <v>90</v>
      </c>
      <c r="F9609" t="s">
        <v>99</v>
      </c>
      <c r="G9609" t="s">
        <v>9</v>
      </c>
      <c r="H9609" t="s">
        <v>135</v>
      </c>
      <c r="I9609" s="2">
        <v>1</v>
      </c>
      <c r="J9609" t="s">
        <v>11</v>
      </c>
      <c r="K9609" s="21">
        <f>INDEX(LISTAS!$H:$Q,MATCH(BASE!H9609,LISTAS!$G:$G,0),MATCH(BASE!J9609,LISTAS!$H$3:$Q$3,0))*Tabela3[[#This Row],[QUANTIDADE]]</f>
        <v>4</v>
      </c>
      <c r="L9609" s="2" t="str">
        <f>TEXT(Tabela3[[#This Row],[DATA]],"MM")</f>
        <v>06</v>
      </c>
      <c r="M9609" s="2">
        <f>WEEKNUM(Tabela3[[#This Row],[DATA]])</f>
        <v>26</v>
      </c>
      <c r="N9609" s="18">
        <f>YEAR(Tabela3[[#This Row],[DATA]])</f>
        <v>2023</v>
      </c>
    </row>
    <row r="9610" spans="2:14">
      <c r="B9610" s="1">
        <v>45107</v>
      </c>
      <c r="C9610">
        <v>16432</v>
      </c>
      <c r="D9610">
        <f>COUNTIF(C$4:C9610,Tabela3[[#This Row],[COMANDA]])</f>
        <v>1</v>
      </c>
      <c r="E9610" t="s">
        <v>90</v>
      </c>
      <c r="F9610" t="s">
        <v>98</v>
      </c>
      <c r="G9610" t="s">
        <v>8</v>
      </c>
      <c r="H9610" t="s">
        <v>47</v>
      </c>
      <c r="I9610" s="2">
        <v>2</v>
      </c>
      <c r="J9610" t="s">
        <v>11</v>
      </c>
      <c r="K9610" s="21">
        <f>INDEX(LISTAS!$H:$Q,MATCH(BASE!H9610,LISTAS!$G:$G,0),MATCH(BASE!J9610,LISTAS!$H$3:$Q$3,0))*Tabela3[[#This Row],[QUANTIDADE]]</f>
        <v>32</v>
      </c>
      <c r="L9610" s="2" t="str">
        <f>TEXT(Tabela3[[#This Row],[DATA]],"MM")</f>
        <v>06</v>
      </c>
      <c r="M9610" s="2">
        <f>WEEKNUM(Tabela3[[#This Row],[DATA]])</f>
        <v>26</v>
      </c>
      <c r="N9610" s="18">
        <f>YEAR(Tabela3[[#This Row],[DATA]])</f>
        <v>2023</v>
      </c>
    </row>
    <row r="9611" spans="2:14">
      <c r="B9611" s="1">
        <v>45107</v>
      </c>
      <c r="C9611">
        <v>16433</v>
      </c>
      <c r="D9611">
        <f>COUNTIF(C$4:C9611,Tabela3[[#This Row],[COMANDA]])</f>
        <v>1</v>
      </c>
      <c r="E9611" t="s">
        <v>1</v>
      </c>
      <c r="F9611" t="s">
        <v>100</v>
      </c>
      <c r="G9611" t="s">
        <v>8</v>
      </c>
      <c r="H9611" t="s">
        <v>43</v>
      </c>
      <c r="I9611" s="2">
        <v>1</v>
      </c>
      <c r="J9611" t="s">
        <v>11</v>
      </c>
      <c r="K9611" s="21">
        <f>INDEX(LISTAS!$H:$Q,MATCH(BASE!H9611,LISTAS!$G:$G,0),MATCH(BASE!J9611,LISTAS!$H$3:$Q$3,0))*Tabela3[[#This Row],[QUANTIDADE]]</f>
        <v>18</v>
      </c>
      <c r="L9611" s="2" t="str">
        <f>TEXT(Tabela3[[#This Row],[DATA]],"MM")</f>
        <v>06</v>
      </c>
      <c r="M9611" s="2">
        <f>WEEKNUM(Tabela3[[#This Row],[DATA]])</f>
        <v>26</v>
      </c>
      <c r="N9611" s="18">
        <f>YEAR(Tabela3[[#This Row],[DATA]])</f>
        <v>2023</v>
      </c>
    </row>
    <row r="9612" spans="2:14">
      <c r="B9612" s="1">
        <v>45107</v>
      </c>
      <c r="C9612">
        <v>16434</v>
      </c>
      <c r="D9612">
        <f>COUNTIF(C$4:C9612,Tabela3[[#This Row],[COMANDA]])</f>
        <v>1</v>
      </c>
      <c r="E9612" t="s">
        <v>90</v>
      </c>
      <c r="F9612" t="s">
        <v>375</v>
      </c>
      <c r="G9612" t="s">
        <v>8</v>
      </c>
      <c r="H9612" t="s">
        <v>47</v>
      </c>
      <c r="I9612" s="2">
        <v>1</v>
      </c>
      <c r="J9612" t="s">
        <v>11</v>
      </c>
      <c r="K9612" s="21">
        <f>INDEX(LISTAS!$H:$Q,MATCH(BASE!H9612,LISTAS!$G:$G,0),MATCH(BASE!J9612,LISTAS!$H$3:$Q$3,0))*Tabela3[[#This Row],[QUANTIDADE]]</f>
        <v>16</v>
      </c>
      <c r="L9612" s="2" t="str">
        <f>TEXT(Tabela3[[#This Row],[DATA]],"MM")</f>
        <v>06</v>
      </c>
      <c r="M9612" s="2">
        <f>WEEKNUM(Tabela3[[#This Row],[DATA]])</f>
        <v>26</v>
      </c>
      <c r="N9612" s="18">
        <f>YEAR(Tabela3[[#This Row],[DATA]])</f>
        <v>2023</v>
      </c>
    </row>
    <row r="9613" spans="2:14">
      <c r="B9613" s="1">
        <v>45107</v>
      </c>
      <c r="C9613">
        <v>16435</v>
      </c>
      <c r="D9613">
        <f>COUNTIF(C$4:C9613,Tabela3[[#This Row],[COMANDA]])</f>
        <v>1</v>
      </c>
      <c r="E9613" t="s">
        <v>90</v>
      </c>
      <c r="F9613" t="s">
        <v>99</v>
      </c>
      <c r="G9613" t="s">
        <v>8</v>
      </c>
      <c r="H9613" t="s">
        <v>47</v>
      </c>
      <c r="I9613" s="2">
        <v>1</v>
      </c>
      <c r="J9613" t="s">
        <v>11</v>
      </c>
      <c r="K9613" s="21">
        <f>INDEX(LISTAS!$H:$Q,MATCH(BASE!H9613,LISTAS!$G:$G,0),MATCH(BASE!J9613,LISTAS!$H$3:$Q$3,0))*Tabela3[[#This Row],[QUANTIDADE]]</f>
        <v>16</v>
      </c>
      <c r="L9613" s="2" t="str">
        <f>TEXT(Tabela3[[#This Row],[DATA]],"MM")</f>
        <v>06</v>
      </c>
      <c r="M9613" s="2">
        <f>WEEKNUM(Tabela3[[#This Row],[DATA]])</f>
        <v>26</v>
      </c>
      <c r="N9613" s="18">
        <f>YEAR(Tabela3[[#This Row],[DATA]])</f>
        <v>2023</v>
      </c>
    </row>
    <row r="9614" spans="2:14">
      <c r="B9614" s="1">
        <v>45107</v>
      </c>
      <c r="C9614">
        <v>16436</v>
      </c>
      <c r="D9614">
        <f>COUNTIF(C$4:C9614,Tabela3[[#This Row],[COMANDA]])</f>
        <v>1</v>
      </c>
      <c r="E9614" t="s">
        <v>90</v>
      </c>
      <c r="F9614" t="s">
        <v>98</v>
      </c>
      <c r="G9614" t="s">
        <v>8</v>
      </c>
      <c r="H9614" t="s">
        <v>206</v>
      </c>
      <c r="I9614" s="2">
        <v>1</v>
      </c>
      <c r="J9614" t="s">
        <v>11</v>
      </c>
      <c r="K9614" s="21">
        <f>INDEX(LISTAS!$H:$Q,MATCH(BASE!H9614,LISTAS!$G:$G,0),MATCH(BASE!J9614,LISTAS!$H$3:$Q$3,0))*Tabela3[[#This Row],[QUANTIDADE]]</f>
        <v>18</v>
      </c>
      <c r="L9614" s="2" t="str">
        <f>TEXT(Tabela3[[#This Row],[DATA]],"MM")</f>
        <v>06</v>
      </c>
      <c r="M9614" s="2">
        <f>WEEKNUM(Tabela3[[#This Row],[DATA]])</f>
        <v>26</v>
      </c>
      <c r="N9614" s="18">
        <f>YEAR(Tabela3[[#This Row],[DATA]])</f>
        <v>2023</v>
      </c>
    </row>
    <row r="9615" spans="2:14">
      <c r="B9615" s="1">
        <v>45107</v>
      </c>
      <c r="C9615">
        <v>16436</v>
      </c>
      <c r="D9615">
        <f>COUNTIF(C$4:C9615,Tabela3[[#This Row],[COMANDA]])</f>
        <v>2</v>
      </c>
      <c r="E9615" t="s">
        <v>90</v>
      </c>
      <c r="F9615" t="s">
        <v>98</v>
      </c>
      <c r="G9615" t="s">
        <v>10</v>
      </c>
      <c r="H9615" t="s">
        <v>559</v>
      </c>
      <c r="I9615" s="2">
        <v>1</v>
      </c>
      <c r="J9615" t="s">
        <v>11</v>
      </c>
      <c r="K9615" s="21">
        <v>3</v>
      </c>
      <c r="L9615" s="2" t="str">
        <f>TEXT(Tabela3[[#This Row],[DATA]],"MM")</f>
        <v>06</v>
      </c>
      <c r="M9615" s="2">
        <f>WEEKNUM(Tabela3[[#This Row],[DATA]])</f>
        <v>26</v>
      </c>
      <c r="N9615" s="18">
        <f>YEAR(Tabela3[[#This Row],[DATA]])</f>
        <v>2023</v>
      </c>
    </row>
    <row r="9616" spans="2:14">
      <c r="B9616" s="1">
        <v>45107</v>
      </c>
      <c r="C9616">
        <v>16437</v>
      </c>
      <c r="D9616">
        <f>COUNTIF(C$4:C9616,Tabela3[[#This Row],[COMANDA]])</f>
        <v>1</v>
      </c>
      <c r="E9616" t="s">
        <v>90</v>
      </c>
      <c r="F9616" t="s">
        <v>100</v>
      </c>
      <c r="G9616" t="s">
        <v>8</v>
      </c>
      <c r="H9616" t="s">
        <v>47</v>
      </c>
      <c r="I9616" s="2">
        <v>1</v>
      </c>
      <c r="J9616" t="s">
        <v>11</v>
      </c>
      <c r="K9616" s="21">
        <f>INDEX(LISTAS!$H:$Q,MATCH(BASE!H9616,LISTAS!$G:$G,0),MATCH(BASE!J9616,LISTAS!$H$3:$Q$3,0))*Tabela3[[#This Row],[QUANTIDADE]]</f>
        <v>16</v>
      </c>
      <c r="L9616" s="2" t="str">
        <f>TEXT(Tabela3[[#This Row],[DATA]],"MM")</f>
        <v>06</v>
      </c>
      <c r="M9616" s="2">
        <f>WEEKNUM(Tabela3[[#This Row],[DATA]])</f>
        <v>26</v>
      </c>
      <c r="N9616" s="18">
        <f>YEAR(Tabela3[[#This Row],[DATA]])</f>
        <v>2023</v>
      </c>
    </row>
    <row r="9617" spans="2:14">
      <c r="B9617" s="1">
        <v>45107</v>
      </c>
      <c r="C9617">
        <v>16437</v>
      </c>
      <c r="D9617">
        <f>COUNTIF(C$4:C9617,Tabela3[[#This Row],[COMANDA]])</f>
        <v>2</v>
      </c>
      <c r="E9617" t="s">
        <v>90</v>
      </c>
      <c r="F9617" t="s">
        <v>98</v>
      </c>
      <c r="G9617" t="s">
        <v>8</v>
      </c>
      <c r="H9617" t="s">
        <v>84</v>
      </c>
      <c r="I9617" s="2">
        <v>1</v>
      </c>
      <c r="J9617" t="s">
        <v>11</v>
      </c>
      <c r="K9617" s="21">
        <f>INDEX(LISTAS!$H:$Q,MATCH(BASE!H9617,LISTAS!$G:$G,0),MATCH(BASE!J9617,LISTAS!$H$3:$Q$3,0))*Tabela3[[#This Row],[QUANTIDADE]]</f>
        <v>16</v>
      </c>
      <c r="L9617" s="2" t="str">
        <f>TEXT(Tabela3[[#This Row],[DATA]],"MM")</f>
        <v>06</v>
      </c>
      <c r="M9617" s="2">
        <f>WEEKNUM(Tabela3[[#This Row],[DATA]])</f>
        <v>26</v>
      </c>
      <c r="N9617" s="18">
        <f>YEAR(Tabela3[[#This Row],[DATA]])</f>
        <v>2023</v>
      </c>
    </row>
    <row r="9618" spans="2:14">
      <c r="B9618" s="1">
        <v>45107</v>
      </c>
      <c r="C9618">
        <v>16437</v>
      </c>
      <c r="D9618">
        <f>COUNTIF(C$4:C9618,Tabela3[[#This Row],[COMANDA]])</f>
        <v>3</v>
      </c>
      <c r="E9618" t="s">
        <v>90</v>
      </c>
      <c r="F9618" t="s">
        <v>100</v>
      </c>
      <c r="G9618" t="s">
        <v>9</v>
      </c>
      <c r="H9618" t="s">
        <v>138</v>
      </c>
      <c r="I9618" s="2">
        <v>1</v>
      </c>
      <c r="J9618" t="s">
        <v>11</v>
      </c>
      <c r="K9618" s="21">
        <f>INDEX(LISTAS!$H:$Q,MATCH(BASE!H9618,LISTAS!$G:$G,0),MATCH(BASE!J9618,LISTAS!$H$3:$Q$3,0))*Tabela3[[#This Row],[QUANTIDADE]]</f>
        <v>4</v>
      </c>
      <c r="L9618" s="2" t="str">
        <f>TEXT(Tabela3[[#This Row],[DATA]],"MM")</f>
        <v>06</v>
      </c>
      <c r="M9618" s="2">
        <f>WEEKNUM(Tabela3[[#This Row],[DATA]])</f>
        <v>26</v>
      </c>
      <c r="N9618" s="18">
        <f>YEAR(Tabela3[[#This Row],[DATA]])</f>
        <v>2023</v>
      </c>
    </row>
    <row r="9619" spans="2:14">
      <c r="B9619" s="1">
        <v>45107</v>
      </c>
      <c r="C9619">
        <v>16438</v>
      </c>
      <c r="D9619">
        <f>COUNTIF(C$4:C9619,Tabela3[[#This Row],[COMANDA]])</f>
        <v>1</v>
      </c>
      <c r="E9619" t="s">
        <v>90</v>
      </c>
      <c r="F9619" t="s">
        <v>98</v>
      </c>
      <c r="G9619" t="s">
        <v>8</v>
      </c>
      <c r="H9619" t="s">
        <v>202</v>
      </c>
      <c r="I9619" s="2">
        <v>1</v>
      </c>
      <c r="J9619" t="s">
        <v>11</v>
      </c>
      <c r="K9619" s="21">
        <f>INDEX(LISTAS!$H:$Q,MATCH(BASE!H9619,LISTAS!$G:$G,0),MATCH(BASE!J9619,LISTAS!$H$3:$Q$3,0))*Tabela3[[#This Row],[QUANTIDADE]]</f>
        <v>20</v>
      </c>
      <c r="L9619" s="2" t="str">
        <f>TEXT(Tabela3[[#This Row],[DATA]],"MM")</f>
        <v>06</v>
      </c>
      <c r="M9619" s="2">
        <f>WEEKNUM(Tabela3[[#This Row],[DATA]])</f>
        <v>26</v>
      </c>
      <c r="N9619" s="18">
        <f>YEAR(Tabela3[[#This Row],[DATA]])</f>
        <v>2023</v>
      </c>
    </row>
    <row r="9620" spans="2:14">
      <c r="B9620" s="1">
        <v>45107</v>
      </c>
      <c r="C9620">
        <v>16439</v>
      </c>
      <c r="D9620">
        <f>COUNTIF(C$4:C9620,Tabela3[[#This Row],[COMANDA]])</f>
        <v>1</v>
      </c>
      <c r="E9620" t="s">
        <v>90</v>
      </c>
      <c r="F9620" t="s">
        <v>375</v>
      </c>
      <c r="G9620" t="s">
        <v>8</v>
      </c>
      <c r="H9620" t="s">
        <v>47</v>
      </c>
      <c r="I9620" s="2">
        <v>1</v>
      </c>
      <c r="J9620" t="s">
        <v>11</v>
      </c>
      <c r="K9620" s="21">
        <f>INDEX(LISTAS!$H:$Q,MATCH(BASE!H9620,LISTAS!$G:$G,0),MATCH(BASE!J9620,LISTAS!$H$3:$Q$3,0))*Tabela3[[#This Row],[QUANTIDADE]]</f>
        <v>16</v>
      </c>
      <c r="L9620" s="2" t="str">
        <f>TEXT(Tabela3[[#This Row],[DATA]],"MM")</f>
        <v>06</v>
      </c>
      <c r="M9620" s="2">
        <f>WEEKNUM(Tabela3[[#This Row],[DATA]])</f>
        <v>26</v>
      </c>
      <c r="N9620" s="18">
        <f>YEAR(Tabela3[[#This Row],[DATA]])</f>
        <v>2023</v>
      </c>
    </row>
    <row r="9621" spans="2:14">
      <c r="B9621" s="1">
        <v>45107</v>
      </c>
      <c r="C9621">
        <v>16441</v>
      </c>
      <c r="D9621">
        <f>COUNTIF(C$4:C9621,Tabela3[[#This Row],[COMANDA]])</f>
        <v>1</v>
      </c>
      <c r="E9621" t="s">
        <v>90</v>
      </c>
      <c r="F9621" t="s">
        <v>99</v>
      </c>
      <c r="G9621" t="s">
        <v>8</v>
      </c>
      <c r="H9621" t="s">
        <v>203</v>
      </c>
      <c r="I9621" s="2">
        <v>1</v>
      </c>
      <c r="J9621" t="s">
        <v>11</v>
      </c>
      <c r="K9621" s="21">
        <f>INDEX(LISTAS!$H:$Q,MATCH(BASE!H9621,LISTAS!$G:$G,0),MATCH(BASE!J9621,LISTAS!$H$3:$Q$3,0))*Tabela3[[#This Row],[QUANTIDADE]]</f>
        <v>20</v>
      </c>
      <c r="L9621" s="2" t="str">
        <f>TEXT(Tabela3[[#This Row],[DATA]],"MM")</f>
        <v>06</v>
      </c>
      <c r="M9621" s="2">
        <f>WEEKNUM(Tabela3[[#This Row],[DATA]])</f>
        <v>26</v>
      </c>
      <c r="N9621" s="18">
        <f>YEAR(Tabela3[[#This Row],[DATA]])</f>
        <v>2023</v>
      </c>
    </row>
    <row r="9622" spans="2:14">
      <c r="B9622" s="1">
        <v>45107</v>
      </c>
      <c r="C9622">
        <v>16441</v>
      </c>
      <c r="D9622">
        <f>COUNTIF(C$4:C9622,Tabela3[[#This Row],[COMANDA]])</f>
        <v>2</v>
      </c>
      <c r="E9622" t="s">
        <v>90</v>
      </c>
      <c r="F9622" t="s">
        <v>99</v>
      </c>
      <c r="G9622" t="s">
        <v>10</v>
      </c>
      <c r="H9622" t="s">
        <v>477</v>
      </c>
      <c r="I9622" s="2">
        <v>1</v>
      </c>
      <c r="J9622" t="s">
        <v>11</v>
      </c>
      <c r="K9622" s="21">
        <f>INDEX(LISTAS!$H:$Q,MATCH(BASE!H9622,LISTAS!$G:$G,0),MATCH(BASE!J9622,LISTAS!$H$3:$Q$3,0))*Tabela3[[#This Row],[QUANTIDADE]]</f>
        <v>3</v>
      </c>
      <c r="L9622" s="2" t="str">
        <f>TEXT(Tabela3[[#This Row],[DATA]],"MM")</f>
        <v>06</v>
      </c>
      <c r="M9622" s="2">
        <f>WEEKNUM(Tabela3[[#This Row],[DATA]])</f>
        <v>26</v>
      </c>
      <c r="N9622" s="18">
        <f>YEAR(Tabela3[[#This Row],[DATA]])</f>
        <v>2023</v>
      </c>
    </row>
    <row r="9623" spans="2:14">
      <c r="B9623" s="1">
        <v>45107</v>
      </c>
      <c r="C9623">
        <v>16442</v>
      </c>
      <c r="D9623">
        <f>COUNTIF(C$4:C9623,Tabela3[[#This Row],[COMANDA]])</f>
        <v>1</v>
      </c>
      <c r="E9623" t="s">
        <v>90</v>
      </c>
      <c r="F9623" t="s">
        <v>375</v>
      </c>
      <c r="G9623" t="s">
        <v>8</v>
      </c>
      <c r="H9623" t="s">
        <v>204</v>
      </c>
      <c r="I9623" s="2">
        <v>1</v>
      </c>
      <c r="J9623" t="s">
        <v>11</v>
      </c>
      <c r="K9623" s="21">
        <f>INDEX(LISTAS!$H:$Q,MATCH(BASE!H9623,LISTAS!$G:$G,0),MATCH(BASE!J9623,LISTAS!$H$3:$Q$3,0))*Tabela3[[#This Row],[QUANTIDADE]]</f>
        <v>18</v>
      </c>
      <c r="L9623" s="2" t="str">
        <f>TEXT(Tabela3[[#This Row],[DATA]],"MM")</f>
        <v>06</v>
      </c>
      <c r="M9623" s="2">
        <f>WEEKNUM(Tabela3[[#This Row],[DATA]])</f>
        <v>26</v>
      </c>
      <c r="N9623" s="18">
        <f>YEAR(Tabela3[[#This Row],[DATA]])</f>
        <v>2023</v>
      </c>
    </row>
    <row r="9624" spans="2:14">
      <c r="B9624" s="1">
        <v>45107</v>
      </c>
      <c r="C9624">
        <v>16442</v>
      </c>
      <c r="D9624">
        <f>COUNTIF(C$4:C9624,Tabela3[[#This Row],[COMANDA]])</f>
        <v>2</v>
      </c>
      <c r="E9624" t="s">
        <v>90</v>
      </c>
      <c r="F9624" t="s">
        <v>99</v>
      </c>
      <c r="G9624" t="s">
        <v>8</v>
      </c>
      <c r="H9624" t="s">
        <v>202</v>
      </c>
      <c r="I9624" s="2">
        <v>1</v>
      </c>
      <c r="J9624" t="s">
        <v>11</v>
      </c>
      <c r="K9624" s="21">
        <f>INDEX(LISTAS!$H:$Q,MATCH(BASE!H9624,LISTAS!$G:$G,0),MATCH(BASE!J9624,LISTAS!$H$3:$Q$3,0))*Tabela3[[#This Row],[QUANTIDADE]]</f>
        <v>20</v>
      </c>
      <c r="L9624" s="2" t="str">
        <f>TEXT(Tabela3[[#This Row],[DATA]],"MM")</f>
        <v>06</v>
      </c>
      <c r="M9624" s="2">
        <f>WEEKNUM(Tabela3[[#This Row],[DATA]])</f>
        <v>26</v>
      </c>
      <c r="N9624" s="18">
        <f>YEAR(Tabela3[[#This Row],[DATA]])</f>
        <v>2023</v>
      </c>
    </row>
    <row r="9625" spans="2:14">
      <c r="B9625" s="1">
        <v>45107</v>
      </c>
      <c r="C9625">
        <v>16442</v>
      </c>
      <c r="D9625">
        <f>COUNTIF(C$4:C9625,Tabela3[[#This Row],[COMANDA]])</f>
        <v>3</v>
      </c>
      <c r="E9625" t="s">
        <v>90</v>
      </c>
      <c r="F9625" t="s">
        <v>375</v>
      </c>
      <c r="G9625" t="s">
        <v>9</v>
      </c>
      <c r="H9625" t="s">
        <v>242</v>
      </c>
      <c r="I9625" s="2">
        <v>1</v>
      </c>
      <c r="J9625" t="s">
        <v>12</v>
      </c>
      <c r="K9625" s="21">
        <f>INDEX(LISTAS!$H:$Q,MATCH(BASE!H9625,LISTAS!$G:$G,0),MATCH(BASE!J9625,LISTAS!$H$3:$Q$3,0))*Tabela3[[#This Row],[QUANTIDADE]]</f>
        <v>6</v>
      </c>
      <c r="L9625" s="2" t="str">
        <f>TEXT(Tabela3[[#This Row],[DATA]],"MM")</f>
        <v>06</v>
      </c>
      <c r="M9625" s="2">
        <f>WEEKNUM(Tabela3[[#This Row],[DATA]])</f>
        <v>26</v>
      </c>
      <c r="N9625" s="18">
        <f>YEAR(Tabela3[[#This Row],[DATA]])</f>
        <v>2023</v>
      </c>
    </row>
    <row r="9626" spans="2:14">
      <c r="B9626" s="1">
        <v>45107</v>
      </c>
      <c r="C9626">
        <v>16443</v>
      </c>
      <c r="D9626">
        <f>COUNTIF(C$4:C9626,Tabela3[[#This Row],[COMANDA]])</f>
        <v>1</v>
      </c>
      <c r="E9626" t="s">
        <v>90</v>
      </c>
      <c r="F9626" t="s">
        <v>99</v>
      </c>
      <c r="G9626" t="s">
        <v>8</v>
      </c>
      <c r="H9626" t="s">
        <v>202</v>
      </c>
      <c r="I9626" s="2">
        <v>1</v>
      </c>
      <c r="J9626" t="s">
        <v>11</v>
      </c>
      <c r="K9626" s="21">
        <f>INDEX(LISTAS!$H:$Q,MATCH(BASE!H9626,LISTAS!$G:$G,0),MATCH(BASE!J9626,LISTAS!$H$3:$Q$3,0))*Tabela3[[#This Row],[QUANTIDADE]]</f>
        <v>20</v>
      </c>
      <c r="L9626" s="2" t="str">
        <f>TEXT(Tabela3[[#This Row],[DATA]],"MM")</f>
        <v>06</v>
      </c>
      <c r="M9626" s="2">
        <f>WEEKNUM(Tabela3[[#This Row],[DATA]])</f>
        <v>26</v>
      </c>
      <c r="N9626" s="18">
        <f>YEAR(Tabela3[[#This Row],[DATA]])</f>
        <v>2023</v>
      </c>
    </row>
    <row r="9627" spans="2:14">
      <c r="B9627" s="1">
        <v>45107</v>
      </c>
      <c r="C9627">
        <v>16443</v>
      </c>
      <c r="D9627">
        <f>COUNTIF(C$4:C9627,Tabela3[[#This Row],[COMANDA]])</f>
        <v>2</v>
      </c>
      <c r="E9627" t="s">
        <v>90</v>
      </c>
      <c r="F9627" t="s">
        <v>99</v>
      </c>
      <c r="G9627" t="s">
        <v>9</v>
      </c>
      <c r="H9627" t="s">
        <v>140</v>
      </c>
      <c r="I9627" s="2">
        <v>1</v>
      </c>
      <c r="J9627" t="s">
        <v>11</v>
      </c>
      <c r="K9627" s="21">
        <f>INDEX(LISTAS!$H:$Q,MATCH(BASE!H9627,LISTAS!$G:$G,0),MATCH(BASE!J9627,LISTAS!$H$3:$Q$3,0))*Tabela3[[#This Row],[QUANTIDADE]]</f>
        <v>3</v>
      </c>
      <c r="L9627" s="2" t="str">
        <f>TEXT(Tabela3[[#This Row],[DATA]],"MM")</f>
        <v>06</v>
      </c>
      <c r="M9627" s="2">
        <f>WEEKNUM(Tabela3[[#This Row],[DATA]])</f>
        <v>26</v>
      </c>
      <c r="N9627" s="18">
        <f>YEAR(Tabela3[[#This Row],[DATA]])</f>
        <v>2023</v>
      </c>
    </row>
    <row r="9628" spans="2:14">
      <c r="B9628" s="1">
        <v>45107</v>
      </c>
      <c r="C9628">
        <v>16444</v>
      </c>
      <c r="D9628">
        <f>COUNTIF(C$4:C9628,Tabela3[[#This Row],[COMANDA]])</f>
        <v>1</v>
      </c>
      <c r="E9628" t="s">
        <v>90</v>
      </c>
      <c r="F9628" t="s">
        <v>100</v>
      </c>
      <c r="G9628" t="s">
        <v>8</v>
      </c>
      <c r="H9628" t="s">
        <v>43</v>
      </c>
      <c r="I9628" s="2">
        <v>1</v>
      </c>
      <c r="J9628" t="s">
        <v>11</v>
      </c>
      <c r="K9628" s="21">
        <f>INDEX(LISTAS!$H:$Q,MATCH(BASE!H9628,LISTAS!$G:$G,0),MATCH(BASE!J9628,LISTAS!$H$3:$Q$3,0))*Tabela3[[#This Row],[QUANTIDADE]]</f>
        <v>18</v>
      </c>
      <c r="L9628" s="2" t="str">
        <f>TEXT(Tabela3[[#This Row],[DATA]],"MM")</f>
        <v>06</v>
      </c>
      <c r="M9628" s="2">
        <f>WEEKNUM(Tabela3[[#This Row],[DATA]])</f>
        <v>26</v>
      </c>
      <c r="N9628" s="18">
        <f>YEAR(Tabela3[[#This Row],[DATA]])</f>
        <v>2023</v>
      </c>
    </row>
    <row r="9629" spans="2:14">
      <c r="B9629" s="1">
        <v>45107</v>
      </c>
      <c r="C9629">
        <v>16445</v>
      </c>
      <c r="D9629">
        <f>COUNTIF(C$4:C9629,Tabela3[[#This Row],[COMANDA]])</f>
        <v>1</v>
      </c>
      <c r="E9629" t="s">
        <v>90</v>
      </c>
      <c r="F9629" t="s">
        <v>98</v>
      </c>
      <c r="G9629" t="s">
        <v>8</v>
      </c>
      <c r="H9629" t="s">
        <v>204</v>
      </c>
      <c r="I9629" s="2">
        <v>1</v>
      </c>
      <c r="J9629" t="s">
        <v>11</v>
      </c>
      <c r="K9629" s="21">
        <f>INDEX(LISTAS!$H:$Q,MATCH(BASE!H9629,LISTAS!$G:$G,0),MATCH(BASE!J9629,LISTAS!$H$3:$Q$3,0))*Tabela3[[#This Row],[QUANTIDADE]]</f>
        <v>18</v>
      </c>
      <c r="L9629" s="2" t="str">
        <f>TEXT(Tabela3[[#This Row],[DATA]],"MM")</f>
        <v>06</v>
      </c>
      <c r="M9629" s="2">
        <f>WEEKNUM(Tabela3[[#This Row],[DATA]])</f>
        <v>26</v>
      </c>
      <c r="N9629" s="18">
        <f>YEAR(Tabela3[[#This Row],[DATA]])</f>
        <v>2023</v>
      </c>
    </row>
    <row r="9630" spans="2:14">
      <c r="B9630" s="1">
        <v>45107</v>
      </c>
      <c r="C9630">
        <v>16445</v>
      </c>
      <c r="D9630">
        <f>COUNTIF(C$4:C9630,Tabela3[[#This Row],[COMANDA]])</f>
        <v>2</v>
      </c>
      <c r="E9630" t="s">
        <v>90</v>
      </c>
      <c r="F9630" t="s">
        <v>375</v>
      </c>
      <c r="G9630" t="s">
        <v>8</v>
      </c>
      <c r="H9630" t="s">
        <v>202</v>
      </c>
      <c r="I9630" s="2">
        <v>1</v>
      </c>
      <c r="J9630" t="s">
        <v>11</v>
      </c>
      <c r="K9630" s="21">
        <f>INDEX(LISTAS!$H:$Q,MATCH(BASE!H9630,LISTAS!$G:$G,0),MATCH(BASE!J9630,LISTAS!$H$3:$Q$3,0))*Tabela3[[#This Row],[QUANTIDADE]]</f>
        <v>20</v>
      </c>
      <c r="L9630" s="2" t="str">
        <f>TEXT(Tabela3[[#This Row],[DATA]],"MM")</f>
        <v>06</v>
      </c>
      <c r="M9630" s="2">
        <f>WEEKNUM(Tabela3[[#This Row],[DATA]])</f>
        <v>26</v>
      </c>
      <c r="N9630" s="18">
        <f>YEAR(Tabela3[[#This Row],[DATA]])</f>
        <v>2023</v>
      </c>
    </row>
    <row r="9631" spans="2:14">
      <c r="B9631" s="1">
        <v>45107</v>
      </c>
      <c r="C9631">
        <v>16446</v>
      </c>
      <c r="D9631">
        <f>COUNTIF(C$4:C9631,Tabela3[[#This Row],[COMANDA]])</f>
        <v>1</v>
      </c>
      <c r="E9631" t="s">
        <v>90</v>
      </c>
      <c r="F9631" t="s">
        <v>99</v>
      </c>
      <c r="G9631" t="s">
        <v>8</v>
      </c>
      <c r="H9631" t="s">
        <v>43</v>
      </c>
      <c r="I9631" s="2">
        <v>1</v>
      </c>
      <c r="J9631" t="s">
        <v>11</v>
      </c>
      <c r="K9631" s="21">
        <f>INDEX(LISTAS!$H:$Q,MATCH(BASE!H9631,LISTAS!$G:$G,0),MATCH(BASE!J9631,LISTAS!$H$3:$Q$3,0))*Tabela3[[#This Row],[QUANTIDADE]]</f>
        <v>18</v>
      </c>
      <c r="L9631" s="2" t="str">
        <f>TEXT(Tabela3[[#This Row],[DATA]],"MM")</f>
        <v>06</v>
      </c>
      <c r="M9631" s="2">
        <f>WEEKNUM(Tabela3[[#This Row],[DATA]])</f>
        <v>26</v>
      </c>
      <c r="N9631" s="18">
        <f>YEAR(Tabela3[[#This Row],[DATA]])</f>
        <v>2023</v>
      </c>
    </row>
    <row r="9632" spans="2:14">
      <c r="B9632" s="1">
        <v>45107</v>
      </c>
      <c r="C9632">
        <v>16446</v>
      </c>
      <c r="D9632">
        <f>COUNTIF(C$4:C9632,Tabela3[[#This Row],[COMANDA]])</f>
        <v>2</v>
      </c>
      <c r="E9632" t="s">
        <v>90</v>
      </c>
      <c r="F9632" t="s">
        <v>99</v>
      </c>
      <c r="G9632" t="s">
        <v>9</v>
      </c>
      <c r="H9632" t="s">
        <v>132</v>
      </c>
      <c r="I9632" s="2">
        <v>1</v>
      </c>
      <c r="J9632" t="s">
        <v>11</v>
      </c>
      <c r="K9632" s="21">
        <f>INDEX(LISTAS!$H:$Q,MATCH(BASE!H9632,LISTAS!$G:$G,0),MATCH(BASE!J9632,LISTAS!$H$3:$Q$3,0))*Tabela3[[#This Row],[QUANTIDADE]]</f>
        <v>3</v>
      </c>
      <c r="L9632" s="2" t="str">
        <f>TEXT(Tabela3[[#This Row],[DATA]],"MM")</f>
        <v>06</v>
      </c>
      <c r="M9632" s="2">
        <f>WEEKNUM(Tabela3[[#This Row],[DATA]])</f>
        <v>26</v>
      </c>
      <c r="N9632" s="18">
        <f>YEAR(Tabela3[[#This Row],[DATA]])</f>
        <v>2023</v>
      </c>
    </row>
    <row r="9633" spans="2:14">
      <c r="B9633" s="1">
        <v>45107</v>
      </c>
      <c r="C9633">
        <v>16447</v>
      </c>
      <c r="D9633">
        <f>COUNTIF(C$4:C9633,Tabela3[[#This Row],[COMANDA]])</f>
        <v>1</v>
      </c>
      <c r="E9633" t="s">
        <v>90</v>
      </c>
      <c r="F9633" t="s">
        <v>98</v>
      </c>
      <c r="G9633" t="s">
        <v>8</v>
      </c>
      <c r="H9633" t="s">
        <v>47</v>
      </c>
      <c r="I9633" s="2">
        <v>1</v>
      </c>
      <c r="J9633" t="s">
        <v>11</v>
      </c>
      <c r="K9633" s="21">
        <f>INDEX(LISTAS!$H:$Q,MATCH(BASE!H9633,LISTAS!$G:$G,0),MATCH(BASE!J9633,LISTAS!$H$3:$Q$3,0))*Tabela3[[#This Row],[QUANTIDADE]]</f>
        <v>16</v>
      </c>
      <c r="L9633" s="2" t="str">
        <f>TEXT(Tabela3[[#This Row],[DATA]],"MM")</f>
        <v>06</v>
      </c>
      <c r="M9633" s="2">
        <f>WEEKNUM(Tabela3[[#This Row],[DATA]])</f>
        <v>26</v>
      </c>
      <c r="N9633" s="18">
        <f>YEAR(Tabela3[[#This Row],[DATA]])</f>
        <v>2023</v>
      </c>
    </row>
    <row r="9634" spans="2:14">
      <c r="B9634" s="1">
        <v>45107</v>
      </c>
      <c r="C9634">
        <v>16447</v>
      </c>
      <c r="D9634">
        <f>COUNTIF(C$4:C9634,Tabela3[[#This Row],[COMANDA]])</f>
        <v>2</v>
      </c>
      <c r="E9634" t="s">
        <v>90</v>
      </c>
      <c r="F9634" t="s">
        <v>375</v>
      </c>
      <c r="G9634" t="s">
        <v>8</v>
      </c>
      <c r="H9634" t="s">
        <v>47</v>
      </c>
      <c r="I9634" s="2">
        <v>1</v>
      </c>
      <c r="J9634" t="s">
        <v>11</v>
      </c>
      <c r="K9634" s="21">
        <f>INDEX(LISTAS!$H:$Q,MATCH(BASE!H9634,LISTAS!$G:$G,0),MATCH(BASE!J9634,LISTAS!$H$3:$Q$3,0))*Tabela3[[#This Row],[QUANTIDADE]]</f>
        <v>16</v>
      </c>
      <c r="L9634" s="2" t="str">
        <f>TEXT(Tabela3[[#This Row],[DATA]],"MM")</f>
        <v>06</v>
      </c>
      <c r="M9634" s="2">
        <f>WEEKNUM(Tabela3[[#This Row],[DATA]])</f>
        <v>26</v>
      </c>
      <c r="N9634" s="18">
        <f>YEAR(Tabela3[[#This Row],[DATA]])</f>
        <v>2023</v>
      </c>
    </row>
    <row r="9635" spans="2:14">
      <c r="B9635" s="1">
        <v>45107</v>
      </c>
      <c r="C9635">
        <v>16448</v>
      </c>
      <c r="D9635">
        <f>COUNTIF(C$4:C9635,Tabela3[[#This Row],[COMANDA]])</f>
        <v>1</v>
      </c>
      <c r="E9635" t="s">
        <v>90</v>
      </c>
      <c r="F9635" t="s">
        <v>375</v>
      </c>
      <c r="G9635" t="s">
        <v>8</v>
      </c>
      <c r="H9635" t="s">
        <v>202</v>
      </c>
      <c r="I9635" s="2">
        <v>1</v>
      </c>
      <c r="J9635" t="s">
        <v>12</v>
      </c>
      <c r="K9635" s="21">
        <f>INDEX(LISTAS!$H:$Q,MATCH(BASE!H9635,LISTAS!$G:$G,0),MATCH(BASE!J9635,LISTAS!$H$3:$Q$3,0))*Tabela3[[#This Row],[QUANTIDADE]]</f>
        <v>18</v>
      </c>
      <c r="L9635" s="2" t="str">
        <f>TEXT(Tabela3[[#This Row],[DATA]],"MM")</f>
        <v>06</v>
      </c>
      <c r="M9635" s="2">
        <f>WEEKNUM(Tabela3[[#This Row],[DATA]])</f>
        <v>26</v>
      </c>
      <c r="N9635" s="18">
        <f>YEAR(Tabela3[[#This Row],[DATA]])</f>
        <v>2023</v>
      </c>
    </row>
    <row r="9636" spans="2:14">
      <c r="B9636" s="1">
        <v>45107</v>
      </c>
      <c r="C9636">
        <v>16448</v>
      </c>
      <c r="D9636">
        <f>COUNTIF(C$4:C9636,Tabela3[[#This Row],[COMANDA]])</f>
        <v>2</v>
      </c>
      <c r="E9636" t="s">
        <v>90</v>
      </c>
      <c r="F9636" t="s">
        <v>375</v>
      </c>
      <c r="G9636" t="s">
        <v>8</v>
      </c>
      <c r="H9636" t="s">
        <v>211</v>
      </c>
      <c r="I9636" s="2">
        <v>1</v>
      </c>
      <c r="J9636" t="s">
        <v>12</v>
      </c>
      <c r="K9636" s="21">
        <f>INDEX(LISTAS!$H:$Q,MATCH(BASE!H9636,LISTAS!$G:$G,0),MATCH(BASE!J9636,LISTAS!$H$3:$Q$3,0))*Tabela3[[#This Row],[QUANTIDADE]]</f>
        <v>18</v>
      </c>
      <c r="L9636" s="2" t="str">
        <f>TEXT(Tabela3[[#This Row],[DATA]],"MM")</f>
        <v>06</v>
      </c>
      <c r="M9636" s="2">
        <f>WEEKNUM(Tabela3[[#This Row],[DATA]])</f>
        <v>26</v>
      </c>
      <c r="N9636" s="18">
        <f>YEAR(Tabela3[[#This Row],[DATA]])</f>
        <v>2023</v>
      </c>
    </row>
    <row r="9637" spans="2:14">
      <c r="B9637" s="1">
        <v>45107</v>
      </c>
      <c r="C9637">
        <v>16449</v>
      </c>
      <c r="D9637">
        <f>COUNTIF(C$4:C9637,Tabela3[[#This Row],[COMANDA]])</f>
        <v>1</v>
      </c>
      <c r="E9637" t="s">
        <v>90</v>
      </c>
      <c r="F9637" t="s">
        <v>99</v>
      </c>
      <c r="G9637" t="s">
        <v>8</v>
      </c>
      <c r="H9637" t="s">
        <v>204</v>
      </c>
      <c r="I9637" s="2">
        <v>1</v>
      </c>
      <c r="J9637" t="s">
        <v>11</v>
      </c>
      <c r="K9637" s="21">
        <f>INDEX(LISTAS!$H:$Q,MATCH(BASE!H9637,LISTAS!$G:$G,0),MATCH(BASE!J9637,LISTAS!$H$3:$Q$3,0))*Tabela3[[#This Row],[QUANTIDADE]]</f>
        <v>18</v>
      </c>
      <c r="L9637" s="2" t="str">
        <f>TEXT(Tabela3[[#This Row],[DATA]],"MM")</f>
        <v>06</v>
      </c>
      <c r="M9637" s="2">
        <f>WEEKNUM(Tabela3[[#This Row],[DATA]])</f>
        <v>26</v>
      </c>
      <c r="N9637" s="18">
        <f>YEAR(Tabela3[[#This Row],[DATA]])</f>
        <v>2023</v>
      </c>
    </row>
    <row r="9638" spans="2:14">
      <c r="B9638" s="1">
        <v>45107</v>
      </c>
      <c r="C9638">
        <v>16449</v>
      </c>
      <c r="D9638">
        <f>COUNTIF(C$4:C9638,Tabela3[[#This Row],[COMANDA]])</f>
        <v>2</v>
      </c>
      <c r="E9638" t="s">
        <v>90</v>
      </c>
      <c r="F9638" t="s">
        <v>99</v>
      </c>
      <c r="G9638" t="s">
        <v>61</v>
      </c>
      <c r="H9638" t="s">
        <v>199</v>
      </c>
      <c r="I9638" s="2">
        <v>1</v>
      </c>
      <c r="J9638" t="s">
        <v>11</v>
      </c>
      <c r="K9638" s="21">
        <f>INDEX(LISTAS!$H:$Q,MATCH(BASE!H9638,LISTAS!$G:$G,0),MATCH(BASE!J9638,LISTAS!$H$3:$Q$3,0))*Tabela3[[#This Row],[QUANTIDADE]]</f>
        <v>1</v>
      </c>
      <c r="L9638" s="2" t="str">
        <f>TEXT(Tabela3[[#This Row],[DATA]],"MM")</f>
        <v>06</v>
      </c>
      <c r="M9638" s="2">
        <f>WEEKNUM(Tabela3[[#This Row],[DATA]])</f>
        <v>26</v>
      </c>
      <c r="N9638" s="18">
        <f>YEAR(Tabela3[[#This Row],[DATA]])</f>
        <v>2023</v>
      </c>
    </row>
    <row r="9639" spans="2:14">
      <c r="B9639" s="1">
        <v>45107</v>
      </c>
      <c r="C9639">
        <v>16450</v>
      </c>
      <c r="D9639">
        <f>COUNTIF(C$4:C9639,Tabela3[[#This Row],[COMANDA]])</f>
        <v>1</v>
      </c>
      <c r="E9639" t="s">
        <v>90</v>
      </c>
      <c r="F9639" t="s">
        <v>99</v>
      </c>
      <c r="G9639" t="s">
        <v>8</v>
      </c>
      <c r="H9639" t="s">
        <v>84</v>
      </c>
      <c r="I9639" s="2">
        <v>1</v>
      </c>
      <c r="J9639" t="s">
        <v>11</v>
      </c>
      <c r="K9639" s="21">
        <f>INDEX(LISTAS!$H:$Q,MATCH(BASE!H9639,LISTAS!$G:$G,0),MATCH(BASE!J9639,LISTAS!$H$3:$Q$3,0))*Tabela3[[#This Row],[QUANTIDADE]]</f>
        <v>16</v>
      </c>
      <c r="L9639" s="2" t="str">
        <f>TEXT(Tabela3[[#This Row],[DATA]],"MM")</f>
        <v>06</v>
      </c>
      <c r="M9639" s="2">
        <f>WEEKNUM(Tabela3[[#This Row],[DATA]])</f>
        <v>26</v>
      </c>
      <c r="N9639" s="18">
        <f>YEAR(Tabela3[[#This Row],[DATA]])</f>
        <v>2023</v>
      </c>
    </row>
    <row r="9640" spans="2:14">
      <c r="B9640" s="1">
        <v>45107</v>
      </c>
      <c r="C9640">
        <v>16450</v>
      </c>
      <c r="D9640">
        <f>COUNTIF(C$4:C9640,Tabela3[[#This Row],[COMANDA]])</f>
        <v>2</v>
      </c>
      <c r="E9640" t="s">
        <v>90</v>
      </c>
      <c r="F9640" t="s">
        <v>99</v>
      </c>
      <c r="G9640" t="s">
        <v>61</v>
      </c>
      <c r="H9640" t="s">
        <v>199</v>
      </c>
      <c r="I9640" s="2">
        <v>1</v>
      </c>
      <c r="J9640" t="s">
        <v>11</v>
      </c>
      <c r="K9640" s="21">
        <f>INDEX(LISTAS!$H:$Q,MATCH(BASE!H9640,LISTAS!$G:$G,0),MATCH(BASE!J9640,LISTAS!$H$3:$Q$3,0))*Tabela3[[#This Row],[QUANTIDADE]]</f>
        <v>1</v>
      </c>
      <c r="L9640" s="2" t="str">
        <f>TEXT(Tabela3[[#This Row],[DATA]],"MM")</f>
        <v>06</v>
      </c>
      <c r="M9640" s="2">
        <f>WEEKNUM(Tabela3[[#This Row],[DATA]])</f>
        <v>26</v>
      </c>
      <c r="N9640" s="18">
        <f>YEAR(Tabela3[[#This Row],[DATA]])</f>
        <v>2023</v>
      </c>
    </row>
    <row r="9641" spans="2:14">
      <c r="B9641" s="1">
        <v>45107</v>
      </c>
      <c r="C9641">
        <v>16451</v>
      </c>
      <c r="D9641">
        <f>COUNTIF(C$4:C9641,Tabela3[[#This Row],[COMANDA]])</f>
        <v>1</v>
      </c>
      <c r="E9641" t="s">
        <v>90</v>
      </c>
      <c r="F9641" t="s">
        <v>99</v>
      </c>
      <c r="G9641" t="s">
        <v>8</v>
      </c>
      <c r="H9641" t="s">
        <v>204</v>
      </c>
      <c r="I9641" s="2">
        <v>1</v>
      </c>
      <c r="J9641" t="s">
        <v>11</v>
      </c>
      <c r="K9641" s="21">
        <f>INDEX(LISTAS!$H:$Q,MATCH(BASE!H9641,LISTAS!$G:$G,0),MATCH(BASE!J9641,LISTAS!$H$3:$Q$3,0))*Tabela3[[#This Row],[QUANTIDADE]]</f>
        <v>18</v>
      </c>
      <c r="L9641" s="2" t="str">
        <f>TEXT(Tabela3[[#This Row],[DATA]],"MM")</f>
        <v>06</v>
      </c>
      <c r="M9641" s="2">
        <f>WEEKNUM(Tabela3[[#This Row],[DATA]])</f>
        <v>26</v>
      </c>
      <c r="N9641" s="18">
        <f>YEAR(Tabela3[[#This Row],[DATA]])</f>
        <v>2023</v>
      </c>
    </row>
    <row r="9642" spans="2:14">
      <c r="B9642" s="1">
        <v>45107</v>
      </c>
      <c r="C9642">
        <v>16451</v>
      </c>
      <c r="D9642">
        <f>COUNTIF(C$4:C9642,Tabela3[[#This Row],[COMANDA]])</f>
        <v>2</v>
      </c>
      <c r="E9642" t="s">
        <v>90</v>
      </c>
      <c r="F9642" t="s">
        <v>99</v>
      </c>
      <c r="G9642" t="s">
        <v>61</v>
      </c>
      <c r="H9642" t="s">
        <v>199</v>
      </c>
      <c r="I9642" s="2">
        <v>1</v>
      </c>
      <c r="J9642" t="s">
        <v>11</v>
      </c>
      <c r="K9642" s="21">
        <f>INDEX(LISTAS!$H:$Q,MATCH(BASE!H9642,LISTAS!$G:$G,0),MATCH(BASE!J9642,LISTAS!$H$3:$Q$3,0))*Tabela3[[#This Row],[QUANTIDADE]]</f>
        <v>1</v>
      </c>
      <c r="L9642" s="2" t="str">
        <f>TEXT(Tabela3[[#This Row],[DATA]],"MM")</f>
        <v>06</v>
      </c>
      <c r="M9642" s="2">
        <f>WEEKNUM(Tabela3[[#This Row],[DATA]])</f>
        <v>26</v>
      </c>
      <c r="N9642" s="18">
        <f>YEAR(Tabela3[[#This Row],[DATA]])</f>
        <v>2023</v>
      </c>
    </row>
    <row r="9643" spans="2:14">
      <c r="B9643" s="1">
        <v>45107</v>
      </c>
      <c r="C9643">
        <v>16452</v>
      </c>
      <c r="D9643">
        <f>COUNTIF(C$4:C9643,Tabela3[[#This Row],[COMANDA]])</f>
        <v>1</v>
      </c>
      <c r="E9643" t="s">
        <v>90</v>
      </c>
      <c r="F9643" t="s">
        <v>98</v>
      </c>
      <c r="G9643" t="s">
        <v>8</v>
      </c>
      <c r="H9643" t="s">
        <v>41</v>
      </c>
      <c r="I9643" s="2">
        <v>1</v>
      </c>
      <c r="J9643" t="s">
        <v>11</v>
      </c>
      <c r="K9643" s="21">
        <f>INDEX(LISTAS!$H:$Q,MATCH(BASE!H9643,LISTAS!$G:$G,0),MATCH(BASE!J9643,LISTAS!$H$3:$Q$3,0))*Tabela3[[#This Row],[QUANTIDADE]]</f>
        <v>14</v>
      </c>
      <c r="L9643" s="2" t="str">
        <f>TEXT(Tabela3[[#This Row],[DATA]],"MM")</f>
        <v>06</v>
      </c>
      <c r="M9643" s="2">
        <f>WEEKNUM(Tabela3[[#This Row],[DATA]])</f>
        <v>26</v>
      </c>
      <c r="N9643" s="18">
        <f>YEAR(Tabela3[[#This Row],[DATA]])</f>
        <v>2023</v>
      </c>
    </row>
    <row r="9644" spans="2:14">
      <c r="B9644" s="1">
        <v>45107</v>
      </c>
      <c r="C9644">
        <v>16452</v>
      </c>
      <c r="D9644">
        <f>COUNTIF(C$4:C9644,Tabela3[[#This Row],[COMANDA]])</f>
        <v>2</v>
      </c>
      <c r="E9644" t="s">
        <v>90</v>
      </c>
      <c r="F9644" t="s">
        <v>98</v>
      </c>
      <c r="G9644" t="s">
        <v>61</v>
      </c>
      <c r="H9644" t="s">
        <v>163</v>
      </c>
      <c r="I9644" s="2">
        <v>1</v>
      </c>
      <c r="J9644" t="s">
        <v>11</v>
      </c>
      <c r="K9644" s="21">
        <f>INDEX(LISTAS!$H:$Q,MATCH(BASE!H9644,LISTAS!$G:$G,0),MATCH(BASE!J9644,LISTAS!$H$3:$Q$3,0))*Tabela3[[#This Row],[QUANTIDADE]]</f>
        <v>4</v>
      </c>
      <c r="L9644" s="2" t="str">
        <f>TEXT(Tabela3[[#This Row],[DATA]],"MM")</f>
        <v>06</v>
      </c>
      <c r="M9644" s="2">
        <f>WEEKNUM(Tabela3[[#This Row],[DATA]])</f>
        <v>26</v>
      </c>
      <c r="N9644" s="18">
        <f>YEAR(Tabela3[[#This Row],[DATA]])</f>
        <v>2023</v>
      </c>
    </row>
    <row r="9645" spans="2:14">
      <c r="B9645" s="1">
        <v>45107</v>
      </c>
      <c r="C9645">
        <v>16453</v>
      </c>
      <c r="D9645">
        <f>COUNTIF(C$4:C9645,Tabela3[[#This Row],[COMANDA]])</f>
        <v>1</v>
      </c>
      <c r="E9645" t="s">
        <v>89</v>
      </c>
      <c r="F9645" t="s">
        <v>99</v>
      </c>
      <c r="G9645" t="s">
        <v>8</v>
      </c>
      <c r="H9645" t="s">
        <v>43</v>
      </c>
      <c r="I9645" s="2">
        <v>1</v>
      </c>
      <c r="J9645" t="s">
        <v>11</v>
      </c>
      <c r="K9645" s="21">
        <f>INDEX(LISTAS!$H:$Q,MATCH(BASE!H9645,LISTAS!$G:$G,0),MATCH(BASE!J9645,LISTAS!$H$3:$Q$3,0))*Tabela3[[#This Row],[QUANTIDADE]]</f>
        <v>18</v>
      </c>
      <c r="L9645" s="2" t="str">
        <f>TEXT(Tabela3[[#This Row],[DATA]],"MM")</f>
        <v>06</v>
      </c>
      <c r="M9645" s="2">
        <f>WEEKNUM(Tabela3[[#This Row],[DATA]])</f>
        <v>26</v>
      </c>
      <c r="N9645" s="18">
        <f>YEAR(Tabela3[[#This Row],[DATA]])</f>
        <v>2023</v>
      </c>
    </row>
    <row r="9646" spans="2:14">
      <c r="B9646" s="1">
        <v>45107</v>
      </c>
      <c r="C9646">
        <v>16454</v>
      </c>
      <c r="D9646">
        <f>COUNTIF(C$4:C9646,Tabela3[[#This Row],[COMANDA]])</f>
        <v>1</v>
      </c>
      <c r="E9646" t="s">
        <v>90</v>
      </c>
      <c r="F9646" t="s">
        <v>98</v>
      </c>
      <c r="G9646" t="s">
        <v>8</v>
      </c>
      <c r="H9646" t="s">
        <v>204</v>
      </c>
      <c r="I9646" s="2">
        <v>1</v>
      </c>
      <c r="J9646" t="s">
        <v>11</v>
      </c>
      <c r="K9646" s="21">
        <f>INDEX(LISTAS!$H:$Q,MATCH(BASE!H9646,LISTAS!$G:$G,0),MATCH(BASE!J9646,LISTAS!$H$3:$Q$3,0))*Tabela3[[#This Row],[QUANTIDADE]]</f>
        <v>18</v>
      </c>
      <c r="L9646" s="2" t="str">
        <f>TEXT(Tabela3[[#This Row],[DATA]],"MM")</f>
        <v>06</v>
      </c>
      <c r="M9646" s="2">
        <f>WEEKNUM(Tabela3[[#This Row],[DATA]])</f>
        <v>26</v>
      </c>
      <c r="N9646" s="18">
        <f>YEAR(Tabela3[[#This Row],[DATA]])</f>
        <v>2023</v>
      </c>
    </row>
    <row r="9647" spans="2:14">
      <c r="B9647" s="1">
        <v>45107</v>
      </c>
      <c r="C9647">
        <v>16455</v>
      </c>
      <c r="D9647">
        <f>COUNTIF(C$4:C9647,Tabela3[[#This Row],[COMANDA]])</f>
        <v>1</v>
      </c>
      <c r="E9647" t="s">
        <v>90</v>
      </c>
      <c r="F9647" t="s">
        <v>375</v>
      </c>
      <c r="G9647" t="s">
        <v>8</v>
      </c>
      <c r="H9647" t="s">
        <v>47</v>
      </c>
      <c r="I9647" s="2">
        <v>1</v>
      </c>
      <c r="J9647" t="s">
        <v>11</v>
      </c>
      <c r="K9647" s="21">
        <f>INDEX(LISTAS!$H:$Q,MATCH(BASE!H9647,LISTAS!$G:$G,0),MATCH(BASE!J9647,LISTAS!$H$3:$Q$3,0))*Tabela3[[#This Row],[QUANTIDADE]]</f>
        <v>16</v>
      </c>
      <c r="L9647" s="2" t="str">
        <f>TEXT(Tabela3[[#This Row],[DATA]],"MM")</f>
        <v>06</v>
      </c>
      <c r="M9647" s="2">
        <f>WEEKNUM(Tabela3[[#This Row],[DATA]])</f>
        <v>26</v>
      </c>
      <c r="N9647" s="18">
        <f>YEAR(Tabela3[[#This Row],[DATA]])</f>
        <v>2023</v>
      </c>
    </row>
    <row r="9648" spans="2:14">
      <c r="B9648" s="1">
        <v>45107</v>
      </c>
      <c r="C9648">
        <v>16456</v>
      </c>
      <c r="D9648">
        <f>COUNTIF(C$4:C9648,Tabela3[[#This Row],[COMANDA]])</f>
        <v>1</v>
      </c>
      <c r="E9648" t="s">
        <v>90</v>
      </c>
      <c r="F9648" t="s">
        <v>98</v>
      </c>
      <c r="G9648" t="s">
        <v>8</v>
      </c>
      <c r="H9648" t="s">
        <v>47</v>
      </c>
      <c r="I9648" s="2">
        <v>1</v>
      </c>
      <c r="J9648" t="s">
        <v>11</v>
      </c>
      <c r="K9648" s="21">
        <f>INDEX(LISTAS!$H:$Q,MATCH(BASE!H9648,LISTAS!$G:$G,0),MATCH(BASE!J9648,LISTAS!$H$3:$Q$3,0))*Tabela3[[#This Row],[QUANTIDADE]]</f>
        <v>16</v>
      </c>
      <c r="L9648" s="2" t="str">
        <f>TEXT(Tabela3[[#This Row],[DATA]],"MM")</f>
        <v>06</v>
      </c>
      <c r="M9648" s="2">
        <f>WEEKNUM(Tabela3[[#This Row],[DATA]])</f>
        <v>26</v>
      </c>
      <c r="N9648" s="18">
        <f>YEAR(Tabela3[[#This Row],[DATA]])</f>
        <v>2023</v>
      </c>
    </row>
    <row r="9649" spans="2:14">
      <c r="B9649" s="1">
        <v>45107</v>
      </c>
      <c r="C9649">
        <v>16457</v>
      </c>
      <c r="D9649">
        <f>COUNTIF(C$4:C9649,Tabela3[[#This Row],[COMANDA]])</f>
        <v>1</v>
      </c>
      <c r="E9649" t="s">
        <v>90</v>
      </c>
      <c r="G9649" t="s">
        <v>8</v>
      </c>
      <c r="H9649" t="s">
        <v>209</v>
      </c>
      <c r="I9649" s="2">
        <v>1</v>
      </c>
      <c r="J9649" t="s">
        <v>11</v>
      </c>
      <c r="K9649" s="21">
        <f>INDEX(LISTAS!$H:$Q,MATCH(BASE!H9649,LISTAS!$G:$G,0),MATCH(BASE!J9649,LISTAS!$H$3:$Q$3,0))*Tabela3[[#This Row],[QUANTIDADE]]</f>
        <v>8</v>
      </c>
      <c r="L9649" s="2" t="str">
        <f>TEXT(Tabela3[[#This Row],[DATA]],"MM")</f>
        <v>06</v>
      </c>
      <c r="M9649" s="2">
        <f>WEEKNUM(Tabela3[[#This Row],[DATA]])</f>
        <v>26</v>
      </c>
      <c r="N9649" s="18">
        <f>YEAR(Tabela3[[#This Row],[DATA]])</f>
        <v>2023</v>
      </c>
    </row>
    <row r="9650" spans="2:14">
      <c r="B9650" s="1">
        <v>45107</v>
      </c>
      <c r="C9650">
        <v>16459</v>
      </c>
      <c r="D9650">
        <f>COUNTIF(C$4:C9650,Tabela3[[#This Row],[COMANDA]])</f>
        <v>1</v>
      </c>
      <c r="E9650" t="s">
        <v>90</v>
      </c>
      <c r="G9650" t="s">
        <v>8</v>
      </c>
      <c r="H9650" t="s">
        <v>202</v>
      </c>
      <c r="I9650" s="2">
        <v>1</v>
      </c>
      <c r="J9650" t="s">
        <v>11</v>
      </c>
      <c r="K9650" s="21">
        <f>INDEX(LISTAS!$H:$Q,MATCH(BASE!H9650,LISTAS!$G:$G,0),MATCH(BASE!J9650,LISTAS!$H$3:$Q$3,0))*Tabela3[[#This Row],[QUANTIDADE]]</f>
        <v>20</v>
      </c>
      <c r="L9650" s="2" t="str">
        <f>TEXT(Tabela3[[#This Row],[DATA]],"MM")</f>
        <v>06</v>
      </c>
      <c r="M9650" s="2">
        <f>WEEKNUM(Tabela3[[#This Row],[DATA]])</f>
        <v>26</v>
      </c>
      <c r="N9650" s="18">
        <f>YEAR(Tabela3[[#This Row],[DATA]])</f>
        <v>2023</v>
      </c>
    </row>
    <row r="9651" spans="2:14">
      <c r="B9651" s="1">
        <v>45107</v>
      </c>
      <c r="C9651">
        <v>16460</v>
      </c>
      <c r="D9651">
        <f>COUNTIF(C$4:C9651,Tabela3[[#This Row],[COMANDA]])</f>
        <v>1</v>
      </c>
      <c r="E9651" t="s">
        <v>90</v>
      </c>
      <c r="G9651" t="s">
        <v>8</v>
      </c>
      <c r="H9651" t="s">
        <v>47</v>
      </c>
      <c r="I9651" s="2">
        <v>1</v>
      </c>
      <c r="J9651" t="s">
        <v>11</v>
      </c>
      <c r="K9651" s="21">
        <f>INDEX(LISTAS!$H:$Q,MATCH(BASE!H9651,LISTAS!$G:$G,0),MATCH(BASE!J9651,LISTAS!$H$3:$Q$3,0))*Tabela3[[#This Row],[QUANTIDADE]]</f>
        <v>16</v>
      </c>
      <c r="L9651" s="2" t="str">
        <f>TEXT(Tabela3[[#This Row],[DATA]],"MM")</f>
        <v>06</v>
      </c>
      <c r="M9651" s="2">
        <f>WEEKNUM(Tabela3[[#This Row],[DATA]])</f>
        <v>26</v>
      </c>
      <c r="N9651" s="18">
        <f>YEAR(Tabela3[[#This Row],[DATA]])</f>
        <v>2023</v>
      </c>
    </row>
    <row r="9652" spans="2:14">
      <c r="B9652" s="1">
        <v>45107</v>
      </c>
      <c r="C9652">
        <v>16460</v>
      </c>
      <c r="D9652">
        <f>COUNTIF(C$4:C9652,Tabela3[[#This Row],[COMANDA]])</f>
        <v>2</v>
      </c>
      <c r="E9652" t="s">
        <v>90</v>
      </c>
      <c r="G9652" t="s">
        <v>9</v>
      </c>
      <c r="H9652" t="s">
        <v>138</v>
      </c>
      <c r="I9652" s="2">
        <v>1</v>
      </c>
      <c r="J9652" t="s">
        <v>11</v>
      </c>
      <c r="K9652" s="21">
        <f>INDEX(LISTAS!$H:$Q,MATCH(BASE!H9652,LISTAS!$G:$G,0),MATCH(BASE!J9652,LISTAS!$H$3:$Q$3,0))*Tabela3[[#This Row],[QUANTIDADE]]</f>
        <v>4</v>
      </c>
      <c r="L9652" s="2" t="str">
        <f>TEXT(Tabela3[[#This Row],[DATA]],"MM")</f>
        <v>06</v>
      </c>
      <c r="M9652" s="2">
        <f>WEEKNUM(Tabela3[[#This Row],[DATA]])</f>
        <v>26</v>
      </c>
      <c r="N9652" s="18">
        <f>YEAR(Tabela3[[#This Row],[DATA]])</f>
        <v>2023</v>
      </c>
    </row>
    <row r="9653" spans="2:14">
      <c r="B9653" s="1">
        <v>45107</v>
      </c>
      <c r="C9653">
        <v>16461</v>
      </c>
      <c r="D9653">
        <f>COUNTIF(C$4:C9653,Tabela3[[#This Row],[COMANDA]])</f>
        <v>1</v>
      </c>
      <c r="E9653" t="s">
        <v>90</v>
      </c>
      <c r="G9653" t="s">
        <v>8</v>
      </c>
      <c r="H9653" t="s">
        <v>203</v>
      </c>
      <c r="I9653" s="2">
        <v>1</v>
      </c>
      <c r="J9653" t="s">
        <v>11</v>
      </c>
      <c r="K9653" s="21">
        <f>INDEX(LISTAS!$H:$Q,MATCH(BASE!H9653,LISTAS!$G:$G,0),MATCH(BASE!J9653,LISTAS!$H$3:$Q$3,0))*Tabela3[[#This Row],[QUANTIDADE]]</f>
        <v>20</v>
      </c>
      <c r="L9653" s="2" t="str">
        <f>TEXT(Tabela3[[#This Row],[DATA]],"MM")</f>
        <v>06</v>
      </c>
      <c r="M9653" s="2">
        <f>WEEKNUM(Tabela3[[#This Row],[DATA]])</f>
        <v>26</v>
      </c>
      <c r="N9653" s="18">
        <f>YEAR(Tabela3[[#This Row],[DATA]])</f>
        <v>2023</v>
      </c>
    </row>
    <row r="9654" spans="2:14">
      <c r="B9654" s="1">
        <v>45107</v>
      </c>
      <c r="C9654">
        <v>16462</v>
      </c>
      <c r="D9654">
        <f>COUNTIF(C$4:C9654,Tabela3[[#This Row],[COMANDA]])</f>
        <v>1</v>
      </c>
      <c r="E9654" t="s">
        <v>90</v>
      </c>
      <c r="F9654" t="s">
        <v>99</v>
      </c>
      <c r="G9654" t="s">
        <v>8</v>
      </c>
      <c r="H9654" t="s">
        <v>203</v>
      </c>
      <c r="I9654" s="2">
        <v>1</v>
      </c>
      <c r="J9654" t="s">
        <v>11</v>
      </c>
      <c r="K9654" s="21">
        <f>INDEX(LISTAS!$H:$Q,MATCH(BASE!H9654,LISTAS!$G:$G,0),MATCH(BASE!J9654,LISTAS!$H$3:$Q$3,0))*Tabela3[[#This Row],[QUANTIDADE]]</f>
        <v>20</v>
      </c>
      <c r="L9654" s="2" t="str">
        <f>TEXT(Tabela3[[#This Row],[DATA]],"MM")</f>
        <v>06</v>
      </c>
      <c r="M9654" s="2">
        <f>WEEKNUM(Tabela3[[#This Row],[DATA]])</f>
        <v>26</v>
      </c>
      <c r="N9654" s="18">
        <f>YEAR(Tabela3[[#This Row],[DATA]])</f>
        <v>2023</v>
      </c>
    </row>
    <row r="9655" spans="2:14">
      <c r="B9655" s="1">
        <v>45107</v>
      </c>
      <c r="C9655">
        <v>16462</v>
      </c>
      <c r="D9655">
        <f>COUNTIF(C$4:C9655,Tabela3[[#This Row],[COMANDA]])</f>
        <v>2</v>
      </c>
      <c r="E9655" t="s">
        <v>90</v>
      </c>
      <c r="F9655" t="s">
        <v>98</v>
      </c>
      <c r="G9655" t="s">
        <v>8</v>
      </c>
      <c r="H9655" t="s">
        <v>47</v>
      </c>
      <c r="I9655" s="2">
        <v>1</v>
      </c>
      <c r="J9655" t="s">
        <v>11</v>
      </c>
      <c r="K9655" s="21">
        <f>INDEX(LISTAS!$H:$Q,MATCH(BASE!H9655,LISTAS!$G:$G,0),MATCH(BASE!J9655,LISTAS!$H$3:$Q$3,0))*Tabela3[[#This Row],[QUANTIDADE]]</f>
        <v>16</v>
      </c>
      <c r="L9655" s="2" t="str">
        <f>TEXT(Tabela3[[#This Row],[DATA]],"MM")</f>
        <v>06</v>
      </c>
      <c r="M9655" s="2">
        <f>WEEKNUM(Tabela3[[#This Row],[DATA]])</f>
        <v>26</v>
      </c>
      <c r="N9655" s="18">
        <f>YEAR(Tabela3[[#This Row],[DATA]])</f>
        <v>2023</v>
      </c>
    </row>
    <row r="9656" spans="2:14">
      <c r="B9656" s="1">
        <v>45107</v>
      </c>
      <c r="C9656">
        <v>16462</v>
      </c>
      <c r="D9656">
        <f>COUNTIF(C$4:C9656,Tabela3[[#This Row],[COMANDA]])</f>
        <v>3</v>
      </c>
      <c r="E9656" t="s">
        <v>90</v>
      </c>
      <c r="F9656" t="s">
        <v>98</v>
      </c>
      <c r="G9656" t="s">
        <v>9</v>
      </c>
      <c r="H9656" t="s">
        <v>131</v>
      </c>
      <c r="I9656" s="2">
        <v>1</v>
      </c>
      <c r="J9656" t="s">
        <v>11</v>
      </c>
      <c r="K9656" s="21">
        <f>INDEX(LISTAS!$H:$Q,MATCH(BASE!H9656,LISTAS!$G:$G,0),MATCH(BASE!J9656,LISTAS!$H$3:$Q$3,0))*Tabela3[[#This Row],[QUANTIDADE]]</f>
        <v>4</v>
      </c>
      <c r="L9656" s="2" t="str">
        <f>TEXT(Tabela3[[#This Row],[DATA]],"MM")</f>
        <v>06</v>
      </c>
      <c r="M9656" s="2">
        <f>WEEKNUM(Tabela3[[#This Row],[DATA]])</f>
        <v>26</v>
      </c>
      <c r="N9656" s="18">
        <f>YEAR(Tabela3[[#This Row],[DATA]])</f>
        <v>2023</v>
      </c>
    </row>
    <row r="9657" spans="2:14">
      <c r="B9657" s="1">
        <v>45107</v>
      </c>
      <c r="C9657">
        <v>16462</v>
      </c>
      <c r="D9657">
        <f>COUNTIF(C$4:C9657,Tabela3[[#This Row],[COMANDA]])</f>
        <v>4</v>
      </c>
      <c r="E9657" t="s">
        <v>90</v>
      </c>
      <c r="F9657" t="s">
        <v>99</v>
      </c>
      <c r="G9657" t="s">
        <v>9</v>
      </c>
      <c r="H9657" t="s">
        <v>131</v>
      </c>
      <c r="I9657" s="2">
        <v>1</v>
      </c>
      <c r="J9657" t="s">
        <v>11</v>
      </c>
      <c r="K9657" s="21">
        <f>INDEX(LISTAS!$H:$Q,MATCH(BASE!H9657,LISTAS!$G:$G,0),MATCH(BASE!J9657,LISTAS!$H$3:$Q$3,0))*Tabela3[[#This Row],[QUANTIDADE]]</f>
        <v>4</v>
      </c>
      <c r="L9657" s="2" t="str">
        <f>TEXT(Tabela3[[#This Row],[DATA]],"MM")</f>
        <v>06</v>
      </c>
      <c r="M9657" s="2">
        <f>WEEKNUM(Tabela3[[#This Row],[DATA]])</f>
        <v>26</v>
      </c>
      <c r="N9657" s="18">
        <f>YEAR(Tabela3[[#This Row],[DATA]])</f>
        <v>2023</v>
      </c>
    </row>
    <row r="9658" spans="2:14">
      <c r="B9658" s="1">
        <v>45107</v>
      </c>
      <c r="C9658">
        <v>16463</v>
      </c>
      <c r="D9658">
        <f>COUNTIF(C$4:C9658,Tabela3[[#This Row],[COMANDA]])</f>
        <v>1</v>
      </c>
      <c r="E9658" t="s">
        <v>90</v>
      </c>
      <c r="F9658" t="s">
        <v>99</v>
      </c>
      <c r="G9658" t="s">
        <v>8</v>
      </c>
      <c r="H9658" t="s">
        <v>202</v>
      </c>
      <c r="I9658" s="2">
        <v>1</v>
      </c>
      <c r="J9658" t="s">
        <v>11</v>
      </c>
      <c r="K9658" s="21">
        <f>INDEX(LISTAS!$H:$Q,MATCH(BASE!H9658,LISTAS!$G:$G,0),MATCH(BASE!J9658,LISTAS!$H$3:$Q$3,0))*Tabela3[[#This Row],[QUANTIDADE]]</f>
        <v>20</v>
      </c>
      <c r="L9658" s="2" t="str">
        <f>TEXT(Tabela3[[#This Row],[DATA]],"MM")</f>
        <v>06</v>
      </c>
      <c r="M9658" s="2">
        <f>WEEKNUM(Tabela3[[#This Row],[DATA]])</f>
        <v>26</v>
      </c>
      <c r="N9658" s="18">
        <f>YEAR(Tabela3[[#This Row],[DATA]])</f>
        <v>2023</v>
      </c>
    </row>
    <row r="9659" spans="2:14">
      <c r="B9659" s="1">
        <v>45107</v>
      </c>
      <c r="C9659">
        <v>16463</v>
      </c>
      <c r="D9659">
        <f>COUNTIF(C$4:C9659,Tabela3[[#This Row],[COMANDA]])</f>
        <v>2</v>
      </c>
      <c r="E9659" t="s">
        <v>90</v>
      </c>
      <c r="F9659" t="s">
        <v>99</v>
      </c>
      <c r="G9659" t="s">
        <v>8</v>
      </c>
      <c r="H9659" t="s">
        <v>47</v>
      </c>
      <c r="I9659" s="2">
        <v>1</v>
      </c>
      <c r="J9659" t="s">
        <v>11</v>
      </c>
      <c r="K9659" s="21">
        <f>INDEX(LISTAS!$H:$Q,MATCH(BASE!H9659,LISTAS!$G:$G,0),MATCH(BASE!J9659,LISTAS!$H$3:$Q$3,0))*Tabela3[[#This Row],[QUANTIDADE]]</f>
        <v>16</v>
      </c>
      <c r="L9659" s="2" t="str">
        <f>TEXT(Tabela3[[#This Row],[DATA]],"MM")</f>
        <v>06</v>
      </c>
      <c r="M9659" s="2">
        <f>WEEKNUM(Tabela3[[#This Row],[DATA]])</f>
        <v>26</v>
      </c>
      <c r="N9659" s="18">
        <f>YEAR(Tabela3[[#This Row],[DATA]])</f>
        <v>2023</v>
      </c>
    </row>
    <row r="9660" spans="2:14">
      <c r="B9660" s="1">
        <v>45107</v>
      </c>
      <c r="C9660">
        <v>16463</v>
      </c>
      <c r="D9660">
        <f>COUNTIF(C$4:C9660,Tabela3[[#This Row],[COMANDA]])</f>
        <v>3</v>
      </c>
      <c r="E9660" t="s">
        <v>90</v>
      </c>
      <c r="F9660" t="s">
        <v>99</v>
      </c>
      <c r="G9660" t="s">
        <v>9</v>
      </c>
      <c r="H9660" t="s">
        <v>138</v>
      </c>
      <c r="I9660" s="2">
        <v>1</v>
      </c>
      <c r="J9660" t="s">
        <v>11</v>
      </c>
      <c r="K9660" s="21">
        <f>INDEX(LISTAS!$H:$Q,MATCH(BASE!H9660,LISTAS!$G:$G,0),MATCH(BASE!J9660,LISTAS!$H$3:$Q$3,0))*Tabela3[[#This Row],[QUANTIDADE]]</f>
        <v>4</v>
      </c>
      <c r="L9660" s="2" t="str">
        <f>TEXT(Tabela3[[#This Row],[DATA]],"MM")</f>
        <v>06</v>
      </c>
      <c r="M9660" s="2">
        <f>WEEKNUM(Tabela3[[#This Row],[DATA]])</f>
        <v>26</v>
      </c>
      <c r="N9660" s="18">
        <f>YEAR(Tabela3[[#This Row],[DATA]])</f>
        <v>2023</v>
      </c>
    </row>
    <row r="9661" spans="2:14">
      <c r="B9661" s="1">
        <v>45107</v>
      </c>
      <c r="C9661">
        <v>16464</v>
      </c>
      <c r="D9661">
        <f>COUNTIF(C$4:C9661,Tabela3[[#This Row],[COMANDA]])</f>
        <v>1</v>
      </c>
      <c r="E9661" t="s">
        <v>90</v>
      </c>
      <c r="G9661" t="s">
        <v>8</v>
      </c>
      <c r="H9661" t="s">
        <v>47</v>
      </c>
      <c r="I9661" s="2">
        <v>1</v>
      </c>
      <c r="J9661" t="s">
        <v>11</v>
      </c>
      <c r="K9661" s="21">
        <f>INDEX(LISTAS!$H:$Q,MATCH(BASE!H9661,LISTAS!$G:$G,0),MATCH(BASE!J9661,LISTAS!$H$3:$Q$3,0))*Tabela3[[#This Row],[QUANTIDADE]]</f>
        <v>16</v>
      </c>
      <c r="L9661" s="2" t="str">
        <f>TEXT(Tabela3[[#This Row],[DATA]],"MM")</f>
        <v>06</v>
      </c>
      <c r="M9661" s="2">
        <f>WEEKNUM(Tabela3[[#This Row],[DATA]])</f>
        <v>26</v>
      </c>
      <c r="N9661" s="18">
        <f>YEAR(Tabela3[[#This Row],[DATA]])</f>
        <v>2023</v>
      </c>
    </row>
    <row r="9662" spans="2:14">
      <c r="B9662" s="1">
        <v>45107</v>
      </c>
      <c r="C9662">
        <v>16464</v>
      </c>
      <c r="D9662">
        <f>COUNTIF(C$4:C9662,Tabela3[[#This Row],[COMANDA]])</f>
        <v>2</v>
      </c>
      <c r="E9662" t="s">
        <v>90</v>
      </c>
      <c r="G9662" t="s">
        <v>61</v>
      </c>
      <c r="H9662" t="s">
        <v>163</v>
      </c>
      <c r="I9662" s="2">
        <v>1</v>
      </c>
      <c r="J9662" t="s">
        <v>11</v>
      </c>
      <c r="K9662" s="21">
        <f>INDEX(LISTAS!$H:$Q,MATCH(BASE!H9662,LISTAS!$G:$G,0),MATCH(BASE!J9662,LISTAS!$H$3:$Q$3,0))*Tabela3[[#This Row],[QUANTIDADE]]</f>
        <v>4</v>
      </c>
      <c r="L9662" s="2" t="str">
        <f>TEXT(Tabela3[[#This Row],[DATA]],"MM")</f>
        <v>06</v>
      </c>
      <c r="M9662" s="2">
        <f>WEEKNUM(Tabela3[[#This Row],[DATA]])</f>
        <v>26</v>
      </c>
      <c r="N9662" s="18">
        <f>YEAR(Tabela3[[#This Row],[DATA]])</f>
        <v>2023</v>
      </c>
    </row>
    <row r="9663" spans="2:14">
      <c r="B9663" s="1">
        <v>45107</v>
      </c>
      <c r="C9663">
        <v>16465</v>
      </c>
      <c r="D9663">
        <f>COUNTIF(C$4:C9663,Tabela3[[#This Row],[COMANDA]])</f>
        <v>1</v>
      </c>
      <c r="E9663" t="s">
        <v>90</v>
      </c>
      <c r="F9663" t="s">
        <v>98</v>
      </c>
      <c r="G9663" t="s">
        <v>8</v>
      </c>
      <c r="H9663" t="s">
        <v>204</v>
      </c>
      <c r="I9663" s="2">
        <v>1</v>
      </c>
      <c r="J9663" t="s">
        <v>11</v>
      </c>
      <c r="K9663" s="21">
        <f>INDEX(LISTAS!$H:$Q,MATCH(BASE!H9663,LISTAS!$G:$G,0),MATCH(BASE!J9663,LISTAS!$H$3:$Q$3,0))*Tabela3[[#This Row],[QUANTIDADE]]</f>
        <v>18</v>
      </c>
      <c r="L9663" s="2" t="str">
        <f>TEXT(Tabela3[[#This Row],[DATA]],"MM")</f>
        <v>06</v>
      </c>
      <c r="M9663" s="2">
        <f>WEEKNUM(Tabela3[[#This Row],[DATA]])</f>
        <v>26</v>
      </c>
      <c r="N9663" s="18">
        <f>YEAR(Tabela3[[#This Row],[DATA]])</f>
        <v>2023</v>
      </c>
    </row>
    <row r="9664" spans="2:14">
      <c r="B9664" s="1">
        <v>45107</v>
      </c>
      <c r="C9664">
        <v>16465</v>
      </c>
      <c r="D9664">
        <f>COUNTIF(C$4:C9664,Tabela3[[#This Row],[COMANDA]])</f>
        <v>2</v>
      </c>
      <c r="E9664" t="s">
        <v>90</v>
      </c>
      <c r="F9664" t="s">
        <v>98</v>
      </c>
      <c r="G9664" t="s">
        <v>9</v>
      </c>
      <c r="H9664" t="s">
        <v>242</v>
      </c>
      <c r="I9664" s="2">
        <v>1</v>
      </c>
      <c r="J9664" t="s">
        <v>12</v>
      </c>
      <c r="K9664" s="21">
        <f>INDEX(LISTAS!$H:$Q,MATCH(BASE!H9664,LISTAS!$G:$G,0),MATCH(BASE!J9664,LISTAS!$H$3:$Q$3,0))*Tabela3[[#This Row],[QUANTIDADE]]</f>
        <v>6</v>
      </c>
      <c r="L9664" s="2" t="str">
        <f>TEXT(Tabela3[[#This Row],[DATA]],"MM")</f>
        <v>06</v>
      </c>
      <c r="M9664" s="2">
        <f>WEEKNUM(Tabela3[[#This Row],[DATA]])</f>
        <v>26</v>
      </c>
      <c r="N9664" s="18">
        <f>YEAR(Tabela3[[#This Row],[DATA]])</f>
        <v>2023</v>
      </c>
    </row>
    <row r="9665" spans="2:14">
      <c r="B9665" s="1">
        <v>45107</v>
      </c>
      <c r="C9665">
        <v>16466</v>
      </c>
      <c r="D9665">
        <f>COUNTIF(C$4:C9665,Tabela3[[#This Row],[COMANDA]])</f>
        <v>1</v>
      </c>
      <c r="E9665" t="s">
        <v>90</v>
      </c>
      <c r="F9665" t="s">
        <v>98</v>
      </c>
      <c r="G9665" t="s">
        <v>8</v>
      </c>
      <c r="H9665" t="s">
        <v>204</v>
      </c>
      <c r="I9665" s="2">
        <v>2</v>
      </c>
      <c r="J9665" t="s">
        <v>11</v>
      </c>
      <c r="K9665" s="21">
        <f>INDEX(LISTAS!$H:$Q,MATCH(BASE!H9665,LISTAS!$G:$G,0),MATCH(BASE!J9665,LISTAS!$H$3:$Q$3,0))*Tabela3[[#This Row],[QUANTIDADE]]</f>
        <v>36</v>
      </c>
      <c r="L9665" s="2" t="str">
        <f>TEXT(Tabela3[[#This Row],[DATA]],"MM")</f>
        <v>06</v>
      </c>
      <c r="M9665" s="2">
        <f>WEEKNUM(Tabela3[[#This Row],[DATA]])</f>
        <v>26</v>
      </c>
      <c r="N9665" s="18">
        <f>YEAR(Tabela3[[#This Row],[DATA]])</f>
        <v>2023</v>
      </c>
    </row>
    <row r="9666" spans="2:14">
      <c r="B9666" s="1">
        <v>45107</v>
      </c>
      <c r="C9666">
        <v>16466</v>
      </c>
      <c r="D9666">
        <f>COUNTIF(C$4:C9666,Tabela3[[#This Row],[COMANDA]])</f>
        <v>2</v>
      </c>
      <c r="E9666" t="s">
        <v>90</v>
      </c>
      <c r="F9666" t="s">
        <v>98</v>
      </c>
      <c r="G9666" t="s">
        <v>9</v>
      </c>
      <c r="H9666" t="s">
        <v>55</v>
      </c>
      <c r="I9666" s="2">
        <v>1</v>
      </c>
      <c r="J9666" t="s">
        <v>11</v>
      </c>
      <c r="K9666" s="21">
        <f>INDEX(LISTAS!$H:$Q,MATCH(BASE!H9666,LISTAS!$G:$G,0),MATCH(BASE!J9666,LISTAS!$H$3:$Q$3,0))*Tabela3[[#This Row],[QUANTIDADE]]</f>
        <v>3</v>
      </c>
      <c r="L9666" s="2" t="str">
        <f>TEXT(Tabela3[[#This Row],[DATA]],"MM")</f>
        <v>06</v>
      </c>
      <c r="M9666" s="2">
        <f>WEEKNUM(Tabela3[[#This Row],[DATA]])</f>
        <v>26</v>
      </c>
      <c r="N9666" s="18">
        <f>YEAR(Tabela3[[#This Row],[DATA]])</f>
        <v>2023</v>
      </c>
    </row>
    <row r="9667" spans="2:14">
      <c r="B9667" s="1">
        <v>45107</v>
      </c>
      <c r="C9667">
        <v>16467</v>
      </c>
      <c r="D9667">
        <f>COUNTIF(C$4:C9667,Tabela3[[#This Row],[COMANDA]])</f>
        <v>1</v>
      </c>
      <c r="E9667" t="s">
        <v>90</v>
      </c>
      <c r="F9667" t="s">
        <v>98</v>
      </c>
      <c r="G9667" t="s">
        <v>8</v>
      </c>
      <c r="H9667" t="s">
        <v>203</v>
      </c>
      <c r="I9667" s="2">
        <v>1</v>
      </c>
      <c r="J9667" t="s">
        <v>11</v>
      </c>
      <c r="K9667" s="21">
        <f>INDEX(LISTAS!$H:$Q,MATCH(BASE!H9667,LISTAS!$G:$G,0),MATCH(BASE!J9667,LISTAS!$H$3:$Q$3,0))*Tabela3[[#This Row],[QUANTIDADE]]</f>
        <v>20</v>
      </c>
      <c r="L9667" s="2" t="str">
        <f>TEXT(Tabela3[[#This Row],[DATA]],"MM")</f>
        <v>06</v>
      </c>
      <c r="M9667" s="2">
        <f>WEEKNUM(Tabela3[[#This Row],[DATA]])</f>
        <v>26</v>
      </c>
      <c r="N9667" s="18">
        <f>YEAR(Tabela3[[#This Row],[DATA]])</f>
        <v>2023</v>
      </c>
    </row>
    <row r="9668" spans="2:14">
      <c r="B9668" s="1">
        <v>45107</v>
      </c>
      <c r="C9668">
        <v>16467</v>
      </c>
      <c r="D9668">
        <f>COUNTIF(C$4:C9668,Tabela3[[#This Row],[COMANDA]])</f>
        <v>2</v>
      </c>
      <c r="E9668" t="s">
        <v>90</v>
      </c>
      <c r="F9668" t="s">
        <v>98</v>
      </c>
      <c r="G9668" t="s">
        <v>9</v>
      </c>
      <c r="H9668" t="s">
        <v>55</v>
      </c>
      <c r="I9668" s="2">
        <v>1</v>
      </c>
      <c r="J9668" t="s">
        <v>11</v>
      </c>
      <c r="K9668" s="21">
        <f>INDEX(LISTAS!$H:$Q,MATCH(BASE!H9668,LISTAS!$G:$G,0),MATCH(BASE!J9668,LISTAS!$H$3:$Q$3,0))*Tabela3[[#This Row],[QUANTIDADE]]</f>
        <v>3</v>
      </c>
      <c r="L9668" s="2" t="str">
        <f>TEXT(Tabela3[[#This Row],[DATA]],"MM")</f>
        <v>06</v>
      </c>
      <c r="M9668" s="2">
        <f>WEEKNUM(Tabela3[[#This Row],[DATA]])</f>
        <v>26</v>
      </c>
      <c r="N9668" s="18">
        <f>YEAR(Tabela3[[#This Row],[DATA]])</f>
        <v>2023</v>
      </c>
    </row>
    <row r="9669" spans="2:14">
      <c r="B9669" s="1">
        <v>45107</v>
      </c>
      <c r="C9669">
        <v>16468</v>
      </c>
      <c r="D9669">
        <f>COUNTIF(C$4:C9669,Tabela3[[#This Row],[COMANDA]])</f>
        <v>1</v>
      </c>
      <c r="E9669" t="s">
        <v>90</v>
      </c>
      <c r="F9669" t="s">
        <v>98</v>
      </c>
      <c r="G9669" t="s">
        <v>8</v>
      </c>
      <c r="H9669" t="s">
        <v>206</v>
      </c>
      <c r="I9669" s="2">
        <v>1</v>
      </c>
      <c r="J9669" t="s">
        <v>11</v>
      </c>
      <c r="K9669" s="21">
        <f>INDEX(LISTAS!$H:$Q,MATCH(BASE!H9669,LISTAS!$G:$G,0),MATCH(BASE!J9669,LISTAS!$H$3:$Q$3,0))*Tabela3[[#This Row],[QUANTIDADE]]</f>
        <v>18</v>
      </c>
      <c r="L9669" s="2" t="str">
        <f>TEXT(Tabela3[[#This Row],[DATA]],"MM")</f>
        <v>06</v>
      </c>
      <c r="M9669" s="2">
        <f>WEEKNUM(Tabela3[[#This Row],[DATA]])</f>
        <v>26</v>
      </c>
      <c r="N9669" s="18">
        <f>YEAR(Tabela3[[#This Row],[DATA]])</f>
        <v>2023</v>
      </c>
    </row>
    <row r="9670" spans="2:14">
      <c r="B9670" s="1">
        <v>45107</v>
      </c>
      <c r="C9670">
        <v>16468</v>
      </c>
      <c r="D9670">
        <f>COUNTIF(C$4:C9670,Tabela3[[#This Row],[COMANDA]])</f>
        <v>2</v>
      </c>
      <c r="E9670" t="s">
        <v>90</v>
      </c>
      <c r="F9670" t="s">
        <v>98</v>
      </c>
      <c r="G9670" t="s">
        <v>9</v>
      </c>
      <c r="H9670" t="s">
        <v>138</v>
      </c>
      <c r="I9670" s="2">
        <v>1</v>
      </c>
      <c r="J9670" t="s">
        <v>11</v>
      </c>
      <c r="K9670" s="21">
        <f>INDEX(LISTAS!$H:$Q,MATCH(BASE!H9670,LISTAS!$G:$G,0),MATCH(BASE!J9670,LISTAS!$H$3:$Q$3,0))*Tabela3[[#This Row],[QUANTIDADE]]</f>
        <v>4</v>
      </c>
      <c r="L9670" s="2" t="str">
        <f>TEXT(Tabela3[[#This Row],[DATA]],"MM")</f>
        <v>06</v>
      </c>
      <c r="M9670" s="2">
        <f>WEEKNUM(Tabela3[[#This Row],[DATA]])</f>
        <v>26</v>
      </c>
      <c r="N9670" s="18">
        <f>YEAR(Tabela3[[#This Row],[DATA]])</f>
        <v>2023</v>
      </c>
    </row>
    <row r="9671" spans="2:14">
      <c r="B9671" s="1">
        <v>45107</v>
      </c>
      <c r="C9671">
        <v>16469</v>
      </c>
      <c r="D9671">
        <f>COUNTIF(C$4:C9671,Tabela3[[#This Row],[COMANDA]])</f>
        <v>1</v>
      </c>
      <c r="E9671" t="s">
        <v>90</v>
      </c>
      <c r="F9671" t="s">
        <v>98</v>
      </c>
      <c r="G9671" t="s">
        <v>8</v>
      </c>
      <c r="H9671" t="s">
        <v>203</v>
      </c>
      <c r="I9671" s="2">
        <v>1</v>
      </c>
      <c r="J9671" t="s">
        <v>11</v>
      </c>
      <c r="K9671" s="21">
        <f>INDEX(LISTAS!$H:$Q,MATCH(BASE!H9671,LISTAS!$G:$G,0),MATCH(BASE!J9671,LISTAS!$H$3:$Q$3,0))*Tabela3[[#This Row],[QUANTIDADE]]</f>
        <v>20</v>
      </c>
      <c r="L9671" s="2" t="str">
        <f>TEXT(Tabela3[[#This Row],[DATA]],"MM")</f>
        <v>06</v>
      </c>
      <c r="M9671" s="2">
        <f>WEEKNUM(Tabela3[[#This Row],[DATA]])</f>
        <v>26</v>
      </c>
      <c r="N9671" s="18">
        <f>YEAR(Tabela3[[#This Row],[DATA]])</f>
        <v>2023</v>
      </c>
    </row>
    <row r="9672" spans="2:14">
      <c r="B9672" s="1">
        <v>45107</v>
      </c>
      <c r="C9672">
        <v>16470</v>
      </c>
      <c r="D9672">
        <f>COUNTIF(C$4:C9672,Tabela3[[#This Row],[COMANDA]])</f>
        <v>1</v>
      </c>
      <c r="E9672" t="s">
        <v>90</v>
      </c>
      <c r="F9672" t="s">
        <v>98</v>
      </c>
      <c r="G9672" t="s">
        <v>8</v>
      </c>
      <c r="H9672" t="s">
        <v>205</v>
      </c>
      <c r="I9672" s="2">
        <v>1</v>
      </c>
      <c r="J9672" t="s">
        <v>11</v>
      </c>
      <c r="K9672" s="21">
        <f>INDEX(LISTAS!$H:$Q,MATCH(BASE!H9672,LISTAS!$G:$G,0),MATCH(BASE!J9672,LISTAS!$H$3:$Q$3,0))*Tabela3[[#This Row],[QUANTIDADE]]</f>
        <v>22</v>
      </c>
      <c r="L9672" s="2" t="str">
        <f>TEXT(Tabela3[[#This Row],[DATA]],"MM")</f>
        <v>06</v>
      </c>
      <c r="M9672" s="2">
        <f>WEEKNUM(Tabela3[[#This Row],[DATA]])</f>
        <v>26</v>
      </c>
      <c r="N9672" s="18">
        <f>YEAR(Tabela3[[#This Row],[DATA]])</f>
        <v>2023</v>
      </c>
    </row>
    <row r="9673" spans="2:14">
      <c r="B9673" s="1">
        <v>45107</v>
      </c>
      <c r="C9673">
        <v>16470</v>
      </c>
      <c r="D9673">
        <f>COUNTIF(C$4:C9673,Tabela3[[#This Row],[COMANDA]])</f>
        <v>2</v>
      </c>
      <c r="E9673" t="s">
        <v>90</v>
      </c>
      <c r="F9673" t="s">
        <v>98</v>
      </c>
      <c r="G9673" t="s">
        <v>62</v>
      </c>
      <c r="H9673" t="s">
        <v>194</v>
      </c>
      <c r="I9673" s="2">
        <v>1</v>
      </c>
      <c r="J9673" t="s">
        <v>11</v>
      </c>
      <c r="K9673" s="21">
        <f>INDEX(LISTAS!$H:$Q,MATCH(BASE!H9673,LISTAS!$G:$G,0),MATCH(BASE!J9673,LISTAS!$H$3:$Q$3,0))*Tabela3[[#This Row],[QUANTIDADE]]</f>
        <v>8</v>
      </c>
      <c r="L9673" s="2" t="str">
        <f>TEXT(Tabela3[[#This Row],[DATA]],"MM")</f>
        <v>06</v>
      </c>
      <c r="M9673" s="2">
        <f>WEEKNUM(Tabela3[[#This Row],[DATA]])</f>
        <v>26</v>
      </c>
      <c r="N9673" s="18">
        <f>YEAR(Tabela3[[#This Row],[DATA]])</f>
        <v>2023</v>
      </c>
    </row>
    <row r="9674" spans="2:14">
      <c r="B9674" s="1">
        <v>45107</v>
      </c>
      <c r="C9674">
        <v>16470</v>
      </c>
      <c r="D9674">
        <f>COUNTIF(C$4:C9674,Tabela3[[#This Row],[COMANDA]])</f>
        <v>3</v>
      </c>
      <c r="E9674" t="s">
        <v>90</v>
      </c>
      <c r="F9674" t="s">
        <v>98</v>
      </c>
      <c r="G9674" t="s">
        <v>62</v>
      </c>
      <c r="H9674" t="s">
        <v>189</v>
      </c>
      <c r="I9674" s="2">
        <v>1</v>
      </c>
      <c r="J9674" t="s">
        <v>11</v>
      </c>
      <c r="K9674" s="21">
        <f>INDEX(LISTAS!$H:$Q,MATCH(BASE!H9674,LISTAS!$G:$G,0),MATCH(BASE!J9674,LISTAS!$H$3:$Q$3,0))*Tabela3[[#This Row],[QUANTIDADE]]</f>
        <v>2</v>
      </c>
      <c r="L9674" s="2" t="str">
        <f>TEXT(Tabela3[[#This Row],[DATA]],"MM")</f>
        <v>06</v>
      </c>
      <c r="M9674" s="2">
        <f>WEEKNUM(Tabela3[[#This Row],[DATA]])</f>
        <v>26</v>
      </c>
      <c r="N9674" s="18">
        <f>YEAR(Tabela3[[#This Row],[DATA]])</f>
        <v>2023</v>
      </c>
    </row>
    <row r="9675" spans="2:14">
      <c r="B9675" s="1">
        <v>45107</v>
      </c>
      <c r="C9675">
        <v>16470</v>
      </c>
      <c r="D9675">
        <f>COUNTIF(C$4:C9675,Tabela3[[#This Row],[COMANDA]])</f>
        <v>4</v>
      </c>
      <c r="E9675" t="s">
        <v>90</v>
      </c>
      <c r="F9675" t="s">
        <v>98</v>
      </c>
      <c r="G9675" t="s">
        <v>62</v>
      </c>
      <c r="H9675" t="s">
        <v>190</v>
      </c>
      <c r="I9675" s="2">
        <v>5</v>
      </c>
      <c r="J9675" t="s">
        <v>11</v>
      </c>
      <c r="K9675" s="21">
        <f>INDEX(LISTAS!$H:$Q,MATCH(BASE!H9675,LISTAS!$G:$G,0),MATCH(BASE!J9675,LISTAS!$H$3:$Q$3,0))*Tabela3[[#This Row],[QUANTIDADE]]</f>
        <v>15</v>
      </c>
      <c r="L9675" s="2" t="str">
        <f>TEXT(Tabela3[[#This Row],[DATA]],"MM")</f>
        <v>06</v>
      </c>
      <c r="M9675" s="2">
        <f>WEEKNUM(Tabela3[[#This Row],[DATA]])</f>
        <v>26</v>
      </c>
      <c r="N9675" s="18">
        <f>YEAR(Tabela3[[#This Row],[DATA]])</f>
        <v>2023</v>
      </c>
    </row>
    <row r="9676" spans="2:14">
      <c r="B9676" s="1">
        <v>45107</v>
      </c>
      <c r="C9676">
        <v>16471</v>
      </c>
      <c r="D9676">
        <f>COUNTIF(C$4:C9676,Tabela3[[#This Row],[COMANDA]])</f>
        <v>1</v>
      </c>
      <c r="E9676" t="s">
        <v>90</v>
      </c>
      <c r="F9676" t="s">
        <v>99</v>
      </c>
      <c r="G9676" t="s">
        <v>8</v>
      </c>
      <c r="H9676" t="s">
        <v>47</v>
      </c>
      <c r="I9676" s="2">
        <v>1</v>
      </c>
      <c r="J9676" t="s">
        <v>11</v>
      </c>
      <c r="K9676" s="21">
        <f>INDEX(LISTAS!$H:$Q,MATCH(BASE!H9676,LISTAS!$G:$G,0),MATCH(BASE!J9676,LISTAS!$H$3:$Q$3,0))*Tabela3[[#This Row],[QUANTIDADE]]</f>
        <v>16</v>
      </c>
      <c r="L9676" s="2" t="str">
        <f>TEXT(Tabela3[[#This Row],[DATA]],"MM")</f>
        <v>06</v>
      </c>
      <c r="M9676" s="2">
        <f>WEEKNUM(Tabela3[[#This Row],[DATA]])</f>
        <v>26</v>
      </c>
      <c r="N9676" s="18">
        <f>YEAR(Tabela3[[#This Row],[DATA]])</f>
        <v>2023</v>
      </c>
    </row>
    <row r="9677" spans="2:14">
      <c r="B9677" s="1">
        <v>45107</v>
      </c>
      <c r="C9677">
        <v>16471</v>
      </c>
      <c r="D9677">
        <f>COUNTIF(C$4:C9677,Tabela3[[#This Row],[COMANDA]])</f>
        <v>2</v>
      </c>
      <c r="E9677" t="s">
        <v>90</v>
      </c>
      <c r="F9677" t="s">
        <v>99</v>
      </c>
      <c r="G9677" t="s">
        <v>61</v>
      </c>
      <c r="H9677" t="s">
        <v>163</v>
      </c>
      <c r="I9677" s="2">
        <v>1</v>
      </c>
      <c r="J9677" t="s">
        <v>11</v>
      </c>
      <c r="K9677" s="21">
        <f>INDEX(LISTAS!$H:$Q,MATCH(BASE!H9677,LISTAS!$G:$G,0),MATCH(BASE!J9677,LISTAS!$H$3:$Q$3,0))*Tabela3[[#This Row],[QUANTIDADE]]</f>
        <v>4</v>
      </c>
      <c r="L9677" s="2" t="str">
        <f>TEXT(Tabela3[[#This Row],[DATA]],"MM")</f>
        <v>06</v>
      </c>
      <c r="M9677" s="2">
        <f>WEEKNUM(Tabela3[[#This Row],[DATA]])</f>
        <v>26</v>
      </c>
      <c r="N9677" s="18">
        <f>YEAR(Tabela3[[#This Row],[DATA]])</f>
        <v>2023</v>
      </c>
    </row>
    <row r="9678" spans="2:14">
      <c r="B9678" s="1">
        <v>45107</v>
      </c>
      <c r="C9678">
        <v>16472</v>
      </c>
      <c r="D9678">
        <f>COUNTIF(C$4:C9678,Tabela3[[#This Row],[COMANDA]])</f>
        <v>1</v>
      </c>
      <c r="E9678" t="s">
        <v>90</v>
      </c>
      <c r="G9678" t="s">
        <v>8</v>
      </c>
      <c r="H9678" t="s">
        <v>84</v>
      </c>
      <c r="I9678" s="2">
        <v>1</v>
      </c>
      <c r="J9678" t="s">
        <v>11</v>
      </c>
      <c r="K9678" s="21">
        <f>INDEX(LISTAS!$H:$Q,MATCH(BASE!H9678,LISTAS!$G:$G,0),MATCH(BASE!J9678,LISTAS!$H$3:$Q$3,0))*Tabela3[[#This Row],[QUANTIDADE]]</f>
        <v>16</v>
      </c>
      <c r="L9678" s="2" t="str">
        <f>TEXT(Tabela3[[#This Row],[DATA]],"MM")</f>
        <v>06</v>
      </c>
      <c r="M9678" s="2">
        <f>WEEKNUM(Tabela3[[#This Row],[DATA]])</f>
        <v>26</v>
      </c>
      <c r="N9678" s="18">
        <f>YEAR(Tabela3[[#This Row],[DATA]])</f>
        <v>2023</v>
      </c>
    </row>
    <row r="9679" spans="2:14">
      <c r="B9679" s="1">
        <v>45107</v>
      </c>
      <c r="C9679">
        <v>16472</v>
      </c>
      <c r="D9679">
        <f>COUNTIF(C$4:C9679,Tabela3[[#This Row],[COMANDA]])</f>
        <v>2</v>
      </c>
      <c r="E9679" t="s">
        <v>90</v>
      </c>
      <c r="G9679" t="s">
        <v>61</v>
      </c>
      <c r="H9679" t="s">
        <v>188</v>
      </c>
      <c r="I9679" s="2">
        <v>1</v>
      </c>
      <c r="J9679" t="s">
        <v>11</v>
      </c>
      <c r="K9679" s="21">
        <f>INDEX(LISTAS!$H:$Q,MATCH(BASE!H9679,LISTAS!$G:$G,0),MATCH(BASE!J9679,LISTAS!$H$3:$Q$3,0))*Tabela3[[#This Row],[QUANTIDADE]]</f>
        <v>2</v>
      </c>
      <c r="L9679" s="2" t="str">
        <f>TEXT(Tabela3[[#This Row],[DATA]],"MM")</f>
        <v>06</v>
      </c>
      <c r="M9679" s="2">
        <f>WEEKNUM(Tabela3[[#This Row],[DATA]])</f>
        <v>26</v>
      </c>
      <c r="N9679" s="18">
        <f>YEAR(Tabela3[[#This Row],[DATA]])</f>
        <v>2023</v>
      </c>
    </row>
    <row r="9680" spans="2:14">
      <c r="B9680" s="1">
        <v>45107</v>
      </c>
      <c r="C9680">
        <v>13473</v>
      </c>
      <c r="D9680">
        <f>COUNTIF(C$4:C9680,Tabela3[[#This Row],[COMANDA]])</f>
        <v>6</v>
      </c>
      <c r="E9680" t="s">
        <v>90</v>
      </c>
      <c r="F9680" t="s">
        <v>98</v>
      </c>
      <c r="G9680" t="s">
        <v>8</v>
      </c>
      <c r="H9680" t="s">
        <v>84</v>
      </c>
      <c r="I9680" s="2">
        <v>1</v>
      </c>
      <c r="J9680" t="s">
        <v>11</v>
      </c>
      <c r="K9680" s="21">
        <f>INDEX(LISTAS!$H:$Q,MATCH(BASE!H9680,LISTAS!$G:$G,0),MATCH(BASE!J9680,LISTAS!$H$3:$Q$3,0))*Tabela3[[#This Row],[QUANTIDADE]]</f>
        <v>16</v>
      </c>
      <c r="L9680" s="2" t="str">
        <f>TEXT(Tabela3[[#This Row],[DATA]],"MM")</f>
        <v>06</v>
      </c>
      <c r="M9680" s="2">
        <f>WEEKNUM(Tabela3[[#This Row],[DATA]])</f>
        <v>26</v>
      </c>
      <c r="N9680" s="18">
        <f>YEAR(Tabela3[[#This Row],[DATA]])</f>
        <v>2023</v>
      </c>
    </row>
    <row r="9681" spans="2:14">
      <c r="B9681" s="1">
        <v>45107</v>
      </c>
      <c r="C9681">
        <v>16474</v>
      </c>
      <c r="D9681">
        <f>COUNTIF(C$4:C9681,Tabela3[[#This Row],[COMANDA]])</f>
        <v>1</v>
      </c>
      <c r="E9681" t="s">
        <v>90</v>
      </c>
      <c r="F9681" t="s">
        <v>99</v>
      </c>
      <c r="G9681" t="s">
        <v>8</v>
      </c>
      <c r="H9681" t="s">
        <v>204</v>
      </c>
      <c r="I9681" s="2">
        <v>1</v>
      </c>
      <c r="J9681" t="s">
        <v>11</v>
      </c>
      <c r="K9681" s="21">
        <f>INDEX(LISTAS!$H:$Q,MATCH(BASE!H9681,LISTAS!$G:$G,0),MATCH(BASE!J9681,LISTAS!$H$3:$Q$3,0))*Tabela3[[#This Row],[QUANTIDADE]]</f>
        <v>18</v>
      </c>
      <c r="L9681" s="2" t="str">
        <f>TEXT(Tabela3[[#This Row],[DATA]],"MM")</f>
        <v>06</v>
      </c>
      <c r="M9681" s="2">
        <f>WEEKNUM(Tabela3[[#This Row],[DATA]])</f>
        <v>26</v>
      </c>
      <c r="N9681" s="18">
        <f>YEAR(Tabela3[[#This Row],[DATA]])</f>
        <v>2023</v>
      </c>
    </row>
    <row r="9682" spans="2:14">
      <c r="B9682" s="1">
        <v>45107</v>
      </c>
      <c r="C9682">
        <v>16474</v>
      </c>
      <c r="D9682">
        <f>COUNTIF(C$4:C9682,Tabela3[[#This Row],[COMANDA]])</f>
        <v>2</v>
      </c>
      <c r="E9682" t="s">
        <v>90</v>
      </c>
      <c r="F9682" t="s">
        <v>99</v>
      </c>
      <c r="G9682" t="s">
        <v>8</v>
      </c>
      <c r="H9682" t="s">
        <v>205</v>
      </c>
      <c r="I9682" s="2">
        <v>1</v>
      </c>
      <c r="J9682" t="s">
        <v>11</v>
      </c>
      <c r="K9682" s="21">
        <f>INDEX(LISTAS!$H:$Q,MATCH(BASE!H9682,LISTAS!$G:$G,0),MATCH(BASE!J9682,LISTAS!$H$3:$Q$3,0))*Tabela3[[#This Row],[QUANTIDADE]]</f>
        <v>22</v>
      </c>
      <c r="L9682" s="2" t="str">
        <f>TEXT(Tabela3[[#This Row],[DATA]],"MM")</f>
        <v>06</v>
      </c>
      <c r="M9682" s="2">
        <f>WEEKNUM(Tabela3[[#This Row],[DATA]])</f>
        <v>26</v>
      </c>
      <c r="N9682" s="18">
        <f>YEAR(Tabela3[[#This Row],[DATA]])</f>
        <v>2023</v>
      </c>
    </row>
    <row r="9683" spans="2:14">
      <c r="B9683" s="1">
        <v>45107</v>
      </c>
      <c r="C9683">
        <v>16474</v>
      </c>
      <c r="D9683">
        <f>COUNTIF(C$4:C9683,Tabela3[[#This Row],[COMANDA]])</f>
        <v>3</v>
      </c>
      <c r="E9683" t="s">
        <v>90</v>
      </c>
      <c r="F9683" t="s">
        <v>99</v>
      </c>
      <c r="G9683" t="s">
        <v>8</v>
      </c>
      <c r="H9683" t="s">
        <v>211</v>
      </c>
      <c r="I9683" s="2">
        <v>1</v>
      </c>
      <c r="J9683" t="s">
        <v>11</v>
      </c>
      <c r="K9683" s="21">
        <f>INDEX(LISTAS!$H:$Q,MATCH(BASE!H9683,LISTAS!$G:$G,0),MATCH(BASE!J9683,LISTAS!$H$3:$Q$3,0))*Tabela3[[#This Row],[QUANTIDADE]]</f>
        <v>20</v>
      </c>
      <c r="L9683" s="2" t="str">
        <f>TEXT(Tabela3[[#This Row],[DATA]],"MM")</f>
        <v>06</v>
      </c>
      <c r="M9683" s="2">
        <f>WEEKNUM(Tabela3[[#This Row],[DATA]])</f>
        <v>26</v>
      </c>
      <c r="N9683" s="18">
        <f>YEAR(Tabela3[[#This Row],[DATA]])</f>
        <v>2023</v>
      </c>
    </row>
    <row r="9684" spans="2:14">
      <c r="B9684" s="1">
        <v>45107</v>
      </c>
      <c r="C9684">
        <v>16474</v>
      </c>
      <c r="D9684">
        <f>COUNTIF(C$4:C9684,Tabela3[[#This Row],[COMANDA]])</f>
        <v>4</v>
      </c>
      <c r="E9684" t="s">
        <v>90</v>
      </c>
      <c r="F9684" t="s">
        <v>99</v>
      </c>
      <c r="G9684" t="s">
        <v>8</v>
      </c>
      <c r="H9684" t="s">
        <v>84</v>
      </c>
      <c r="I9684" s="2">
        <v>1</v>
      </c>
      <c r="J9684" t="s">
        <v>11</v>
      </c>
      <c r="K9684" s="21">
        <f>INDEX(LISTAS!$H:$Q,MATCH(BASE!H9684,LISTAS!$G:$G,0),MATCH(BASE!J9684,LISTAS!$H$3:$Q$3,0))*Tabela3[[#This Row],[QUANTIDADE]]</f>
        <v>16</v>
      </c>
      <c r="L9684" s="2" t="str">
        <f>TEXT(Tabela3[[#This Row],[DATA]],"MM")</f>
        <v>06</v>
      </c>
      <c r="M9684" s="2">
        <f>WEEKNUM(Tabela3[[#This Row],[DATA]])</f>
        <v>26</v>
      </c>
      <c r="N9684" s="18">
        <f>YEAR(Tabela3[[#This Row],[DATA]])</f>
        <v>2023</v>
      </c>
    </row>
    <row r="9685" spans="2:14">
      <c r="B9685" s="1">
        <v>45107</v>
      </c>
      <c r="C9685">
        <v>16474</v>
      </c>
      <c r="D9685">
        <f>COUNTIF(C$4:C9685,Tabela3[[#This Row],[COMANDA]])</f>
        <v>5</v>
      </c>
      <c r="E9685" t="s">
        <v>90</v>
      </c>
      <c r="F9685" t="s">
        <v>99</v>
      </c>
      <c r="G9685" t="s">
        <v>9</v>
      </c>
      <c r="H9685" t="s">
        <v>219</v>
      </c>
      <c r="I9685" s="2">
        <v>1</v>
      </c>
      <c r="J9685" t="s">
        <v>11</v>
      </c>
      <c r="K9685" s="21">
        <f>INDEX(LISTAS!$H:$Q,MATCH(BASE!H9685,LISTAS!$G:$G,0),MATCH(BASE!J9685,LISTAS!$H$3:$Q$3,0))*Tabela3[[#This Row],[QUANTIDADE]]</f>
        <v>5</v>
      </c>
      <c r="L9685" s="2" t="str">
        <f>TEXT(Tabela3[[#This Row],[DATA]],"MM")</f>
        <v>06</v>
      </c>
      <c r="M9685" s="2">
        <f>WEEKNUM(Tabela3[[#This Row],[DATA]])</f>
        <v>26</v>
      </c>
      <c r="N9685" s="18">
        <f>YEAR(Tabela3[[#This Row],[DATA]])</f>
        <v>2023</v>
      </c>
    </row>
    <row r="9686" spans="2:14">
      <c r="B9686" s="1">
        <v>45107</v>
      </c>
      <c r="C9686">
        <v>16474</v>
      </c>
      <c r="D9686">
        <f>COUNTIF(C$4:C9686,Tabela3[[#This Row],[COMANDA]])</f>
        <v>6</v>
      </c>
      <c r="E9686" t="s">
        <v>90</v>
      </c>
      <c r="F9686" t="s">
        <v>99</v>
      </c>
      <c r="G9686" t="s">
        <v>9</v>
      </c>
      <c r="H9686" t="s">
        <v>242</v>
      </c>
      <c r="I9686" s="2">
        <v>1</v>
      </c>
      <c r="J9686" t="s">
        <v>12</v>
      </c>
      <c r="K9686" s="21">
        <f>INDEX(LISTAS!$H:$Q,MATCH(BASE!H9686,LISTAS!$G:$G,0),MATCH(BASE!J9686,LISTAS!$H$3:$Q$3,0))*Tabela3[[#This Row],[QUANTIDADE]]</f>
        <v>6</v>
      </c>
      <c r="L9686" s="2" t="str">
        <f>TEXT(Tabela3[[#This Row],[DATA]],"MM")</f>
        <v>06</v>
      </c>
      <c r="M9686" s="2">
        <f>WEEKNUM(Tabela3[[#This Row],[DATA]])</f>
        <v>26</v>
      </c>
      <c r="N9686" s="18">
        <f>YEAR(Tabela3[[#This Row],[DATA]])</f>
        <v>2023</v>
      </c>
    </row>
    <row r="9687" spans="2:14">
      <c r="B9687" s="1">
        <v>45107</v>
      </c>
      <c r="C9687">
        <v>16474</v>
      </c>
      <c r="D9687">
        <f>COUNTIF(C$4:C9687,Tabela3[[#This Row],[COMANDA]])</f>
        <v>7</v>
      </c>
      <c r="E9687" t="s">
        <v>90</v>
      </c>
      <c r="F9687" t="s">
        <v>99</v>
      </c>
      <c r="G9687" t="s">
        <v>9</v>
      </c>
      <c r="H9687" t="s">
        <v>135</v>
      </c>
      <c r="I9687" s="2">
        <v>1</v>
      </c>
      <c r="J9687" t="s">
        <v>11</v>
      </c>
      <c r="K9687" s="21">
        <f>INDEX(LISTAS!$H:$Q,MATCH(BASE!H9687,LISTAS!$G:$G,0),MATCH(BASE!J9687,LISTAS!$H$3:$Q$3,0))*Tabela3[[#This Row],[QUANTIDADE]]</f>
        <v>4</v>
      </c>
      <c r="L9687" s="2" t="str">
        <f>TEXT(Tabela3[[#This Row],[DATA]],"MM")</f>
        <v>06</v>
      </c>
      <c r="M9687" s="2">
        <f>WEEKNUM(Tabela3[[#This Row],[DATA]])</f>
        <v>26</v>
      </c>
      <c r="N9687" s="18">
        <f>YEAR(Tabela3[[#This Row],[DATA]])</f>
        <v>2023</v>
      </c>
    </row>
    <row r="9688" spans="2:14">
      <c r="B9688" s="1">
        <v>45107</v>
      </c>
      <c r="C9688">
        <v>16475</v>
      </c>
      <c r="D9688">
        <f>COUNTIF(C$4:C9688,Tabela3[[#This Row],[COMANDA]])</f>
        <v>1</v>
      </c>
      <c r="E9688" t="s">
        <v>90</v>
      </c>
      <c r="F9688" t="s">
        <v>98</v>
      </c>
      <c r="G9688" t="s">
        <v>8</v>
      </c>
      <c r="H9688" t="s">
        <v>204</v>
      </c>
      <c r="I9688" s="2">
        <v>1</v>
      </c>
      <c r="J9688" t="s">
        <v>11</v>
      </c>
      <c r="K9688" s="21">
        <f>INDEX(LISTAS!$H:$Q,MATCH(BASE!H9688,LISTAS!$G:$G,0),MATCH(BASE!J9688,LISTAS!$H$3:$Q$3,0))*Tabela3[[#This Row],[QUANTIDADE]]</f>
        <v>18</v>
      </c>
      <c r="L9688" s="2" t="str">
        <f>TEXT(Tabela3[[#This Row],[DATA]],"MM")</f>
        <v>06</v>
      </c>
      <c r="M9688" s="2">
        <f>WEEKNUM(Tabela3[[#This Row],[DATA]])</f>
        <v>26</v>
      </c>
      <c r="N9688" s="18">
        <f>YEAR(Tabela3[[#This Row],[DATA]])</f>
        <v>2023</v>
      </c>
    </row>
    <row r="9689" spans="2:14">
      <c r="B9689" s="1">
        <v>45107</v>
      </c>
      <c r="C9689">
        <v>16475</v>
      </c>
      <c r="D9689">
        <f>COUNTIF(C$4:C9689,Tabela3[[#This Row],[COMANDA]])</f>
        <v>2</v>
      </c>
      <c r="E9689" t="s">
        <v>90</v>
      </c>
      <c r="F9689" t="s">
        <v>98</v>
      </c>
      <c r="G9689" t="s">
        <v>9</v>
      </c>
      <c r="H9689" t="s">
        <v>242</v>
      </c>
      <c r="I9689" s="2">
        <v>1</v>
      </c>
      <c r="J9689" t="s">
        <v>12</v>
      </c>
      <c r="K9689" s="21">
        <f>INDEX(LISTAS!$H:$Q,MATCH(BASE!H9689,LISTAS!$G:$G,0),MATCH(BASE!J9689,LISTAS!$H$3:$Q$3,0))*Tabela3[[#This Row],[QUANTIDADE]]</f>
        <v>6</v>
      </c>
      <c r="L9689" s="2" t="str">
        <f>TEXT(Tabela3[[#This Row],[DATA]],"MM")</f>
        <v>06</v>
      </c>
      <c r="M9689" s="2">
        <f>WEEKNUM(Tabela3[[#This Row],[DATA]])</f>
        <v>26</v>
      </c>
      <c r="N9689" s="18">
        <f>YEAR(Tabela3[[#This Row],[DATA]])</f>
        <v>2023</v>
      </c>
    </row>
    <row r="9690" spans="2:14">
      <c r="B9690" s="1">
        <v>45107</v>
      </c>
      <c r="C9690">
        <v>16476</v>
      </c>
      <c r="D9690">
        <f>COUNTIF(C$4:C9690,Tabela3[[#This Row],[COMANDA]])</f>
        <v>1</v>
      </c>
      <c r="E9690" t="s">
        <v>90</v>
      </c>
      <c r="F9690" t="s">
        <v>99</v>
      </c>
      <c r="G9690" t="s">
        <v>8</v>
      </c>
      <c r="H9690" t="s">
        <v>47</v>
      </c>
      <c r="I9690" s="2">
        <v>1</v>
      </c>
      <c r="J9690" t="s">
        <v>11</v>
      </c>
      <c r="K9690" s="21">
        <f>INDEX(LISTAS!$H:$Q,MATCH(BASE!H9690,LISTAS!$G:$G,0),MATCH(BASE!J9690,LISTAS!$H$3:$Q$3,0))*Tabela3[[#This Row],[QUANTIDADE]]</f>
        <v>16</v>
      </c>
      <c r="L9690" s="2" t="str">
        <f>TEXT(Tabela3[[#This Row],[DATA]],"MM")</f>
        <v>06</v>
      </c>
      <c r="M9690" s="2">
        <f>WEEKNUM(Tabela3[[#This Row],[DATA]])</f>
        <v>26</v>
      </c>
      <c r="N9690" s="18">
        <f>YEAR(Tabela3[[#This Row],[DATA]])</f>
        <v>2023</v>
      </c>
    </row>
    <row r="9691" spans="2:14">
      <c r="B9691" s="1">
        <v>45107</v>
      </c>
      <c r="C9691">
        <v>16477</v>
      </c>
      <c r="D9691">
        <f>COUNTIF(C$4:C9691,Tabela3[[#This Row],[COMANDA]])</f>
        <v>1</v>
      </c>
      <c r="E9691" t="s">
        <v>90</v>
      </c>
      <c r="F9691" t="s">
        <v>98</v>
      </c>
      <c r="G9691" t="s">
        <v>8</v>
      </c>
      <c r="H9691" t="s">
        <v>47</v>
      </c>
      <c r="I9691" s="2">
        <v>1</v>
      </c>
      <c r="J9691" t="s">
        <v>11</v>
      </c>
      <c r="K9691" s="21">
        <f>INDEX(LISTAS!$H:$Q,MATCH(BASE!H9691,LISTAS!$G:$G,0),MATCH(BASE!J9691,LISTAS!$H$3:$Q$3,0))*Tabela3[[#This Row],[QUANTIDADE]]</f>
        <v>16</v>
      </c>
      <c r="L9691" s="2" t="str">
        <f>TEXT(Tabela3[[#This Row],[DATA]],"MM")</f>
        <v>06</v>
      </c>
      <c r="M9691" s="2">
        <f>WEEKNUM(Tabela3[[#This Row],[DATA]])</f>
        <v>26</v>
      </c>
      <c r="N9691" s="18">
        <f>YEAR(Tabela3[[#This Row],[DATA]])</f>
        <v>2023</v>
      </c>
    </row>
    <row r="9692" spans="2:14">
      <c r="B9692" s="1">
        <v>45107</v>
      </c>
      <c r="C9692">
        <v>16477</v>
      </c>
      <c r="D9692">
        <f>COUNTIF(C$4:C9692,Tabela3[[#This Row],[COMANDA]])</f>
        <v>2</v>
      </c>
      <c r="E9692" t="s">
        <v>90</v>
      </c>
      <c r="F9692" t="s">
        <v>98</v>
      </c>
      <c r="G9692" t="s">
        <v>9</v>
      </c>
      <c r="H9692" t="s">
        <v>138</v>
      </c>
      <c r="I9692" s="2">
        <v>1</v>
      </c>
      <c r="J9692" t="s">
        <v>11</v>
      </c>
      <c r="K9692" s="21">
        <f>INDEX(LISTAS!$H:$Q,MATCH(BASE!H9692,LISTAS!$G:$G,0),MATCH(BASE!J9692,LISTAS!$H$3:$Q$3,0))*Tabela3[[#This Row],[QUANTIDADE]]</f>
        <v>4</v>
      </c>
      <c r="L9692" s="2" t="str">
        <f>TEXT(Tabela3[[#This Row],[DATA]],"MM")</f>
        <v>06</v>
      </c>
      <c r="M9692" s="2">
        <f>WEEKNUM(Tabela3[[#This Row],[DATA]])</f>
        <v>26</v>
      </c>
      <c r="N9692" s="18">
        <f>YEAR(Tabela3[[#This Row],[DATA]])</f>
        <v>2023</v>
      </c>
    </row>
    <row r="9693" spans="2:14">
      <c r="B9693" s="1">
        <v>45107</v>
      </c>
      <c r="C9693">
        <v>16478</v>
      </c>
      <c r="D9693">
        <f>COUNTIF(C$4:C9693,Tabela3[[#This Row],[COMANDA]])</f>
        <v>1</v>
      </c>
      <c r="E9693" t="s">
        <v>90</v>
      </c>
      <c r="F9693" t="s">
        <v>98</v>
      </c>
      <c r="G9693" t="s">
        <v>8</v>
      </c>
      <c r="H9693" t="s">
        <v>47</v>
      </c>
      <c r="I9693" s="2">
        <v>1</v>
      </c>
      <c r="J9693" t="s">
        <v>11</v>
      </c>
      <c r="K9693" s="21">
        <f>INDEX(LISTAS!$H:$Q,MATCH(BASE!H9693,LISTAS!$G:$G,0),MATCH(BASE!J9693,LISTAS!$H$3:$Q$3,0))*Tabela3[[#This Row],[QUANTIDADE]]</f>
        <v>16</v>
      </c>
      <c r="L9693" s="2" t="str">
        <f>TEXT(Tabela3[[#This Row],[DATA]],"MM")</f>
        <v>06</v>
      </c>
      <c r="M9693" s="2">
        <f>WEEKNUM(Tabela3[[#This Row],[DATA]])</f>
        <v>26</v>
      </c>
      <c r="N9693" s="18">
        <f>YEAR(Tabela3[[#This Row],[DATA]])</f>
        <v>2023</v>
      </c>
    </row>
    <row r="9694" spans="2:14">
      <c r="B9694" s="1">
        <v>45107</v>
      </c>
      <c r="C9694">
        <v>16478</v>
      </c>
      <c r="D9694">
        <f>COUNTIF(C$4:C9694,Tabela3[[#This Row],[COMANDA]])</f>
        <v>2</v>
      </c>
      <c r="E9694" t="s">
        <v>90</v>
      </c>
      <c r="F9694" t="s">
        <v>98</v>
      </c>
      <c r="G9694" t="s">
        <v>9</v>
      </c>
      <c r="H9694" t="s">
        <v>242</v>
      </c>
      <c r="I9694" s="2">
        <v>1</v>
      </c>
      <c r="J9694" t="s">
        <v>12</v>
      </c>
      <c r="K9694" s="21">
        <f>INDEX(LISTAS!$H:$Q,MATCH(BASE!H9694,LISTAS!$G:$G,0),MATCH(BASE!J9694,LISTAS!$H$3:$Q$3,0))*Tabela3[[#This Row],[QUANTIDADE]]</f>
        <v>6</v>
      </c>
      <c r="L9694" s="2" t="str">
        <f>TEXT(Tabela3[[#This Row],[DATA]],"MM")</f>
        <v>06</v>
      </c>
      <c r="M9694" s="2">
        <f>WEEKNUM(Tabela3[[#This Row],[DATA]])</f>
        <v>26</v>
      </c>
      <c r="N9694" s="18">
        <f>YEAR(Tabela3[[#This Row],[DATA]])</f>
        <v>2023</v>
      </c>
    </row>
    <row r="9695" spans="2:14">
      <c r="B9695" s="1">
        <v>45107</v>
      </c>
      <c r="C9695">
        <v>16479</v>
      </c>
      <c r="D9695">
        <f>COUNTIF(C$4:C9695,Tabela3[[#This Row],[COMANDA]])</f>
        <v>1</v>
      </c>
      <c r="E9695" t="s">
        <v>89</v>
      </c>
      <c r="F9695" t="s">
        <v>375</v>
      </c>
      <c r="G9695" t="s">
        <v>8</v>
      </c>
      <c r="H9695" t="s">
        <v>206</v>
      </c>
      <c r="I9695" s="2">
        <v>2</v>
      </c>
      <c r="J9695" t="s">
        <v>12</v>
      </c>
      <c r="K9695" s="21">
        <f>INDEX(LISTAS!$H:$Q,MATCH(BASE!H9695,LISTAS!$G:$G,0),MATCH(BASE!J9695,LISTAS!$H$3:$Q$3,0))*Tabela3[[#This Row],[QUANTIDADE]]</f>
        <v>32.4</v>
      </c>
      <c r="L9695" s="2" t="str">
        <f>TEXT(Tabela3[[#This Row],[DATA]],"MM")</f>
        <v>06</v>
      </c>
      <c r="M9695" s="2">
        <f>WEEKNUM(Tabela3[[#This Row],[DATA]])</f>
        <v>26</v>
      </c>
      <c r="N9695" s="18">
        <f>YEAR(Tabela3[[#This Row],[DATA]])</f>
        <v>2023</v>
      </c>
    </row>
    <row r="9696" spans="2:14">
      <c r="B9696" s="1">
        <v>45107</v>
      </c>
      <c r="C9696">
        <v>16480</v>
      </c>
      <c r="D9696">
        <f>COUNTIF(C$4:C9696,Tabela3[[#This Row],[COMANDA]])</f>
        <v>1</v>
      </c>
      <c r="E9696" t="s">
        <v>90</v>
      </c>
      <c r="F9696" t="s">
        <v>99</v>
      </c>
      <c r="G9696" t="s">
        <v>8</v>
      </c>
      <c r="H9696" t="s">
        <v>39</v>
      </c>
      <c r="I9696" s="2">
        <v>1</v>
      </c>
      <c r="J9696" t="s">
        <v>11</v>
      </c>
      <c r="K9696" s="21">
        <f>INDEX(LISTAS!$H:$Q,MATCH(BASE!H9696,LISTAS!$G:$G,0),MATCH(BASE!J9696,LISTAS!$H$3:$Q$3,0))*Tabela3[[#This Row],[QUANTIDADE]]</f>
        <v>12</v>
      </c>
      <c r="L9696" s="2" t="str">
        <f>TEXT(Tabela3[[#This Row],[DATA]],"MM")</f>
        <v>06</v>
      </c>
      <c r="M9696" s="2">
        <f>WEEKNUM(Tabela3[[#This Row],[DATA]])</f>
        <v>26</v>
      </c>
      <c r="N9696" s="18">
        <f>YEAR(Tabela3[[#This Row],[DATA]])</f>
        <v>2023</v>
      </c>
    </row>
    <row r="9697" spans="2:14">
      <c r="B9697" s="1">
        <v>45107</v>
      </c>
      <c r="C9697">
        <v>16481</v>
      </c>
      <c r="D9697">
        <f>COUNTIF(C$4:C9697,Tabela3[[#This Row],[COMANDA]])</f>
        <v>1</v>
      </c>
      <c r="E9697" t="s">
        <v>90</v>
      </c>
      <c r="F9697" t="s">
        <v>99</v>
      </c>
      <c r="G9697" t="s">
        <v>8</v>
      </c>
      <c r="H9697" t="s">
        <v>203</v>
      </c>
      <c r="I9697" s="2">
        <v>1</v>
      </c>
      <c r="J9697" t="s">
        <v>11</v>
      </c>
      <c r="K9697" s="21">
        <f>INDEX(LISTAS!$H:$Q,MATCH(BASE!H9697,LISTAS!$G:$G,0),MATCH(BASE!J9697,LISTAS!$H$3:$Q$3,0))*Tabela3[[#This Row],[QUANTIDADE]]</f>
        <v>20</v>
      </c>
      <c r="L9697" s="2" t="str">
        <f>TEXT(Tabela3[[#This Row],[DATA]],"MM")</f>
        <v>06</v>
      </c>
      <c r="M9697" s="2">
        <f>WEEKNUM(Tabela3[[#This Row],[DATA]])</f>
        <v>26</v>
      </c>
      <c r="N9697" s="18">
        <f>YEAR(Tabela3[[#This Row],[DATA]])</f>
        <v>2023</v>
      </c>
    </row>
    <row r="9698" spans="2:14">
      <c r="B9698" s="1">
        <v>45107</v>
      </c>
      <c r="C9698">
        <v>16481</v>
      </c>
      <c r="D9698">
        <f>COUNTIF(C$4:C9698,Tabela3[[#This Row],[COMANDA]])</f>
        <v>2</v>
      </c>
      <c r="E9698" t="s">
        <v>90</v>
      </c>
      <c r="F9698" t="s">
        <v>99</v>
      </c>
      <c r="G9698" t="s">
        <v>9</v>
      </c>
      <c r="H9698" t="s">
        <v>148</v>
      </c>
      <c r="I9698" s="2">
        <v>1</v>
      </c>
      <c r="J9698" t="s">
        <v>11</v>
      </c>
      <c r="K9698" s="21">
        <f>INDEX(LISTAS!$H:$Q,MATCH(BASE!H9698,LISTAS!$G:$G,0),MATCH(BASE!J9698,LISTAS!$H$3:$Q$3,0))*Tabela3[[#This Row],[QUANTIDADE]]</f>
        <v>3</v>
      </c>
      <c r="L9698" s="2" t="str">
        <f>TEXT(Tabela3[[#This Row],[DATA]],"MM")</f>
        <v>06</v>
      </c>
      <c r="M9698" s="2">
        <f>WEEKNUM(Tabela3[[#This Row],[DATA]])</f>
        <v>26</v>
      </c>
      <c r="N9698" s="18">
        <f>YEAR(Tabela3[[#This Row],[DATA]])</f>
        <v>2023</v>
      </c>
    </row>
    <row r="9699" spans="2:14">
      <c r="B9699" s="1">
        <v>45107</v>
      </c>
      <c r="C9699">
        <v>16482</v>
      </c>
      <c r="D9699">
        <f>COUNTIF(C$4:C9699,Tabela3[[#This Row],[COMANDA]])</f>
        <v>1</v>
      </c>
      <c r="E9699" t="s">
        <v>90</v>
      </c>
      <c r="G9699" t="s">
        <v>8</v>
      </c>
      <c r="H9699" t="s">
        <v>47</v>
      </c>
      <c r="I9699" s="2">
        <v>1</v>
      </c>
      <c r="J9699" t="s">
        <v>11</v>
      </c>
      <c r="K9699" s="21">
        <f>INDEX(LISTAS!$H:$Q,MATCH(BASE!H9699,LISTAS!$G:$G,0),MATCH(BASE!J9699,LISTAS!$H$3:$Q$3,0))*Tabela3[[#This Row],[QUANTIDADE]]</f>
        <v>16</v>
      </c>
      <c r="L9699" s="2" t="str">
        <f>TEXT(Tabela3[[#This Row],[DATA]],"MM")</f>
        <v>06</v>
      </c>
      <c r="M9699" s="2">
        <f>WEEKNUM(Tabela3[[#This Row],[DATA]])</f>
        <v>26</v>
      </c>
      <c r="N9699" s="18">
        <f>YEAR(Tabela3[[#This Row],[DATA]])</f>
        <v>2023</v>
      </c>
    </row>
    <row r="9700" spans="2:14">
      <c r="B9700" s="1">
        <v>45107</v>
      </c>
      <c r="C9700">
        <v>16483</v>
      </c>
      <c r="D9700">
        <f>COUNTIF(C$4:C9700,Tabela3[[#This Row],[COMANDA]])</f>
        <v>1</v>
      </c>
      <c r="E9700" t="s">
        <v>89</v>
      </c>
      <c r="F9700" t="s">
        <v>100</v>
      </c>
      <c r="G9700" t="s">
        <v>8</v>
      </c>
      <c r="H9700" t="s">
        <v>211</v>
      </c>
      <c r="I9700" s="2">
        <v>1</v>
      </c>
      <c r="J9700" t="s">
        <v>11</v>
      </c>
      <c r="K9700" s="21">
        <f>INDEX(LISTAS!$H:$Q,MATCH(BASE!H9700,LISTAS!$G:$G,0),MATCH(BASE!J9700,LISTAS!$H$3:$Q$3,0))*Tabela3[[#This Row],[QUANTIDADE]]</f>
        <v>20</v>
      </c>
      <c r="L9700" s="2" t="str">
        <f>TEXT(Tabela3[[#This Row],[DATA]],"MM")</f>
        <v>06</v>
      </c>
      <c r="M9700" s="2">
        <f>WEEKNUM(Tabela3[[#This Row],[DATA]])</f>
        <v>26</v>
      </c>
      <c r="N9700" s="18">
        <f>YEAR(Tabela3[[#This Row],[DATA]])</f>
        <v>2023</v>
      </c>
    </row>
    <row r="9701" spans="2:14">
      <c r="B9701" s="1">
        <v>45107</v>
      </c>
      <c r="C9701">
        <v>16484</v>
      </c>
      <c r="D9701">
        <f>COUNTIF(C$4:C9701,Tabela3[[#This Row],[COMANDA]])</f>
        <v>1</v>
      </c>
      <c r="E9701" t="s">
        <v>90</v>
      </c>
      <c r="F9701" t="s">
        <v>98</v>
      </c>
      <c r="G9701" t="s">
        <v>8</v>
      </c>
      <c r="H9701" t="s">
        <v>202</v>
      </c>
      <c r="I9701" s="2">
        <v>1</v>
      </c>
      <c r="J9701" t="s">
        <v>11</v>
      </c>
      <c r="K9701" s="21">
        <f>INDEX(LISTAS!$H:$Q,MATCH(BASE!H9701,LISTAS!$G:$G,0),MATCH(BASE!J9701,LISTAS!$H$3:$Q$3,0))*Tabela3[[#This Row],[QUANTIDADE]]</f>
        <v>20</v>
      </c>
      <c r="L9701" s="2" t="str">
        <f>TEXT(Tabela3[[#This Row],[DATA]],"MM")</f>
        <v>06</v>
      </c>
      <c r="M9701" s="2">
        <f>WEEKNUM(Tabela3[[#This Row],[DATA]])</f>
        <v>26</v>
      </c>
      <c r="N9701" s="18">
        <f>YEAR(Tabela3[[#This Row],[DATA]])</f>
        <v>2023</v>
      </c>
    </row>
    <row r="9702" spans="2:14">
      <c r="B9702" s="1">
        <v>45107</v>
      </c>
      <c r="C9702">
        <v>16484</v>
      </c>
      <c r="D9702">
        <f>COUNTIF(C$4:C9702,Tabela3[[#This Row],[COMANDA]])</f>
        <v>2</v>
      </c>
      <c r="E9702" t="s">
        <v>90</v>
      </c>
      <c r="F9702" t="s">
        <v>98</v>
      </c>
      <c r="G9702" t="s">
        <v>9</v>
      </c>
      <c r="H9702" t="s">
        <v>385</v>
      </c>
      <c r="I9702" s="2">
        <v>1</v>
      </c>
      <c r="J9702" t="s">
        <v>11</v>
      </c>
      <c r="K9702" s="21">
        <f>INDEX(LISTAS!$H:$Q,MATCH(BASE!H9702,LISTAS!$G:$G,0),MATCH(BASE!J9702,LISTAS!$H$3:$Q$3,0))*Tabela3[[#This Row],[QUANTIDADE]]</f>
        <v>3</v>
      </c>
      <c r="L9702" s="2" t="str">
        <f>TEXT(Tabela3[[#This Row],[DATA]],"MM")</f>
        <v>06</v>
      </c>
      <c r="M9702" s="2">
        <f>WEEKNUM(Tabela3[[#This Row],[DATA]])</f>
        <v>26</v>
      </c>
      <c r="N9702" s="18">
        <f>YEAR(Tabela3[[#This Row],[DATA]])</f>
        <v>2023</v>
      </c>
    </row>
    <row r="9703" spans="2:14">
      <c r="B9703" s="1">
        <v>45107</v>
      </c>
      <c r="C9703">
        <v>16485</v>
      </c>
      <c r="D9703">
        <f>COUNTIF(C$4:C9703,Tabela3[[#This Row],[COMANDA]])</f>
        <v>1</v>
      </c>
      <c r="E9703" t="s">
        <v>90</v>
      </c>
      <c r="G9703" t="s">
        <v>8</v>
      </c>
      <c r="H9703" t="s">
        <v>203</v>
      </c>
      <c r="I9703" s="2">
        <v>1</v>
      </c>
      <c r="J9703" t="s">
        <v>11</v>
      </c>
      <c r="K9703" s="21">
        <f>INDEX(LISTAS!$H:$Q,MATCH(BASE!H9703,LISTAS!$G:$G,0),MATCH(BASE!J9703,LISTAS!$H$3:$Q$3,0))*Tabela3[[#This Row],[QUANTIDADE]]</f>
        <v>20</v>
      </c>
      <c r="L9703" s="2" t="str">
        <f>TEXT(Tabela3[[#This Row],[DATA]],"MM")</f>
        <v>06</v>
      </c>
      <c r="M9703" s="2">
        <f>WEEKNUM(Tabela3[[#This Row],[DATA]])</f>
        <v>26</v>
      </c>
      <c r="N9703" s="18">
        <f>YEAR(Tabela3[[#This Row],[DATA]])</f>
        <v>2023</v>
      </c>
    </row>
    <row r="9704" spans="2:14">
      <c r="B9704" s="1">
        <v>45107</v>
      </c>
      <c r="C9704">
        <v>16485</v>
      </c>
      <c r="D9704">
        <f>COUNTIF(C$4:C9704,Tabela3[[#This Row],[COMANDA]])</f>
        <v>2</v>
      </c>
      <c r="E9704" t="s">
        <v>90</v>
      </c>
      <c r="G9704" t="s">
        <v>8</v>
      </c>
      <c r="H9704" t="s">
        <v>211</v>
      </c>
      <c r="I9704" s="2">
        <v>1</v>
      </c>
      <c r="J9704" t="s">
        <v>11</v>
      </c>
      <c r="K9704" s="21">
        <f>INDEX(LISTAS!$H:$Q,MATCH(BASE!H9704,LISTAS!$G:$G,0),MATCH(BASE!J9704,LISTAS!$H$3:$Q$3,0))*Tabela3[[#This Row],[QUANTIDADE]]</f>
        <v>20</v>
      </c>
      <c r="L9704" s="2" t="str">
        <f>TEXT(Tabela3[[#This Row],[DATA]],"MM")</f>
        <v>06</v>
      </c>
      <c r="M9704" s="2">
        <f>WEEKNUM(Tabela3[[#This Row],[DATA]])</f>
        <v>26</v>
      </c>
      <c r="N9704" s="18">
        <f>YEAR(Tabela3[[#This Row],[DATA]])</f>
        <v>2023</v>
      </c>
    </row>
    <row r="9705" spans="2:14">
      <c r="B9705" s="1">
        <v>45107</v>
      </c>
      <c r="C9705">
        <v>16485</v>
      </c>
      <c r="D9705">
        <f>COUNTIF(C$4:C9705,Tabela3[[#This Row],[COMANDA]])</f>
        <v>3</v>
      </c>
      <c r="E9705" t="s">
        <v>90</v>
      </c>
      <c r="G9705" t="s">
        <v>9</v>
      </c>
      <c r="H9705" t="s">
        <v>385</v>
      </c>
      <c r="I9705" s="2">
        <v>1</v>
      </c>
      <c r="J9705" t="s">
        <v>11</v>
      </c>
      <c r="K9705" s="21">
        <f>INDEX(LISTAS!$H:$Q,MATCH(BASE!H9705,LISTAS!$G:$G,0),MATCH(BASE!J9705,LISTAS!$H$3:$Q$3,0))*Tabela3[[#This Row],[QUANTIDADE]]</f>
        <v>3</v>
      </c>
      <c r="L9705" s="2" t="str">
        <f>TEXT(Tabela3[[#This Row],[DATA]],"MM")</f>
        <v>06</v>
      </c>
      <c r="M9705" s="2">
        <f>WEEKNUM(Tabela3[[#This Row],[DATA]])</f>
        <v>26</v>
      </c>
      <c r="N9705" s="18">
        <f>YEAR(Tabela3[[#This Row],[DATA]])</f>
        <v>2023</v>
      </c>
    </row>
    <row r="9706" spans="2:14">
      <c r="B9706" s="1">
        <v>45107</v>
      </c>
      <c r="C9706">
        <v>16485</v>
      </c>
      <c r="D9706">
        <f>COUNTIF(C$4:C9706,Tabela3[[#This Row],[COMANDA]])</f>
        <v>4</v>
      </c>
      <c r="E9706" t="s">
        <v>90</v>
      </c>
      <c r="G9706" t="s">
        <v>9</v>
      </c>
      <c r="H9706" t="s">
        <v>132</v>
      </c>
      <c r="I9706" s="2">
        <v>1</v>
      </c>
      <c r="J9706" t="s">
        <v>11</v>
      </c>
      <c r="K9706" s="21">
        <f>INDEX(LISTAS!$H:$Q,MATCH(BASE!H9706,LISTAS!$G:$G,0),MATCH(BASE!J9706,LISTAS!$H$3:$Q$3,0))*Tabela3[[#This Row],[QUANTIDADE]]</f>
        <v>3</v>
      </c>
      <c r="L9706" s="2" t="str">
        <f>TEXT(Tabela3[[#This Row],[DATA]],"MM")</f>
        <v>06</v>
      </c>
      <c r="M9706" s="2">
        <f>WEEKNUM(Tabela3[[#This Row],[DATA]])</f>
        <v>26</v>
      </c>
      <c r="N9706" s="18">
        <f>YEAR(Tabela3[[#This Row],[DATA]])</f>
        <v>2023</v>
      </c>
    </row>
    <row r="9707" spans="2:14">
      <c r="B9707" s="1">
        <v>45107</v>
      </c>
      <c r="C9707">
        <v>16486</v>
      </c>
      <c r="D9707">
        <f>COUNTIF(C$4:C9707,Tabela3[[#This Row],[COMANDA]])</f>
        <v>1</v>
      </c>
      <c r="E9707" t="s">
        <v>90</v>
      </c>
      <c r="F9707" t="s">
        <v>98</v>
      </c>
      <c r="G9707" t="s">
        <v>8</v>
      </c>
      <c r="H9707" t="s">
        <v>203</v>
      </c>
      <c r="I9707" s="2">
        <v>1</v>
      </c>
      <c r="J9707" t="s">
        <v>11</v>
      </c>
      <c r="K9707" s="21">
        <f>INDEX(LISTAS!$H:$Q,MATCH(BASE!H9707,LISTAS!$G:$G,0),MATCH(BASE!J9707,LISTAS!$H$3:$Q$3,0))*Tabela3[[#This Row],[QUANTIDADE]]</f>
        <v>20</v>
      </c>
      <c r="L9707" s="2" t="str">
        <f>TEXT(Tabela3[[#This Row],[DATA]],"MM")</f>
        <v>06</v>
      </c>
      <c r="M9707" s="2">
        <f>WEEKNUM(Tabela3[[#This Row],[DATA]])</f>
        <v>26</v>
      </c>
      <c r="N9707" s="18">
        <f>YEAR(Tabela3[[#This Row],[DATA]])</f>
        <v>2023</v>
      </c>
    </row>
    <row r="9708" spans="2:14">
      <c r="B9708" s="1">
        <v>45107</v>
      </c>
      <c r="C9708">
        <v>16487</v>
      </c>
      <c r="D9708">
        <f>COUNTIF(C$4:C9708,Tabela3[[#This Row],[COMANDA]])</f>
        <v>1</v>
      </c>
      <c r="E9708" t="s">
        <v>89</v>
      </c>
      <c r="F9708" t="s">
        <v>375</v>
      </c>
      <c r="G9708" t="s">
        <v>8</v>
      </c>
      <c r="H9708" t="s">
        <v>47</v>
      </c>
      <c r="I9708" s="2">
        <v>1</v>
      </c>
      <c r="J9708" t="s">
        <v>11</v>
      </c>
      <c r="K9708" s="21">
        <f>INDEX(LISTAS!$H:$Q,MATCH(BASE!H9708,LISTAS!$G:$G,0),MATCH(BASE!J9708,LISTAS!$H$3:$Q$3,0))*Tabela3[[#This Row],[QUANTIDADE]]</f>
        <v>16</v>
      </c>
      <c r="L9708" s="2" t="str">
        <f>TEXT(Tabela3[[#This Row],[DATA]],"MM")</f>
        <v>06</v>
      </c>
      <c r="M9708" s="2">
        <f>WEEKNUM(Tabela3[[#This Row],[DATA]])</f>
        <v>26</v>
      </c>
      <c r="N9708" s="18">
        <f>YEAR(Tabela3[[#This Row],[DATA]])</f>
        <v>2023</v>
      </c>
    </row>
    <row r="9709" spans="2:14">
      <c r="B9709" s="1">
        <v>45107</v>
      </c>
      <c r="C9709">
        <v>16487</v>
      </c>
      <c r="D9709">
        <f>COUNTIF(C$4:C9709,Tabela3[[#This Row],[COMANDA]])</f>
        <v>2</v>
      </c>
      <c r="E9709" t="s">
        <v>89</v>
      </c>
      <c r="F9709" t="s">
        <v>375</v>
      </c>
      <c r="G9709" t="s">
        <v>9</v>
      </c>
      <c r="H9709" t="s">
        <v>138</v>
      </c>
      <c r="I9709" s="2">
        <v>1</v>
      </c>
      <c r="J9709" t="s">
        <v>11</v>
      </c>
      <c r="K9709" s="21">
        <f>INDEX(LISTAS!$H:$Q,MATCH(BASE!H9709,LISTAS!$G:$G,0),MATCH(BASE!J9709,LISTAS!$H$3:$Q$3,0))*Tabela3[[#This Row],[QUANTIDADE]]</f>
        <v>4</v>
      </c>
      <c r="L9709" s="2" t="str">
        <f>TEXT(Tabela3[[#This Row],[DATA]],"MM")</f>
        <v>06</v>
      </c>
      <c r="M9709" s="2">
        <f>WEEKNUM(Tabela3[[#This Row],[DATA]])</f>
        <v>26</v>
      </c>
      <c r="N9709" s="18">
        <f>YEAR(Tabela3[[#This Row],[DATA]])</f>
        <v>2023</v>
      </c>
    </row>
    <row r="9710" spans="2:14">
      <c r="B9710" s="1">
        <v>45110</v>
      </c>
      <c r="C9710">
        <v>16488</v>
      </c>
      <c r="D9710">
        <f>COUNTIF(C$4:C9710,Tabela3[[#This Row],[COMANDA]])</f>
        <v>1</v>
      </c>
      <c r="E9710" t="s">
        <v>90</v>
      </c>
      <c r="F9710" t="s">
        <v>98</v>
      </c>
      <c r="G9710" t="s">
        <v>8</v>
      </c>
      <c r="H9710" t="s">
        <v>40</v>
      </c>
      <c r="I9710" s="2">
        <v>1</v>
      </c>
      <c r="J9710" t="s">
        <v>11</v>
      </c>
      <c r="K9710" s="21">
        <f>INDEX(LISTAS!$H:$Q,MATCH(BASE!H9710,LISTAS!$G:$G,0),MATCH(BASE!J9710,LISTAS!$H$3:$Q$3,0))*Tabela3[[#This Row],[QUANTIDADE]]</f>
        <v>14</v>
      </c>
      <c r="L9710" s="2" t="str">
        <f>TEXT(Tabela3[[#This Row],[DATA]],"MM")</f>
        <v>07</v>
      </c>
      <c r="M9710" s="2">
        <f>WEEKNUM(Tabela3[[#This Row],[DATA]])</f>
        <v>27</v>
      </c>
      <c r="N9710" s="18">
        <f>YEAR(Tabela3[[#This Row],[DATA]])</f>
        <v>2023</v>
      </c>
    </row>
    <row r="9711" spans="2:14">
      <c r="B9711" s="1">
        <v>45110</v>
      </c>
      <c r="C9711">
        <v>16489</v>
      </c>
      <c r="D9711">
        <f>COUNTIF(C$4:C9711,Tabela3[[#This Row],[COMANDA]])</f>
        <v>1</v>
      </c>
      <c r="E9711" t="s">
        <v>90</v>
      </c>
      <c r="F9711" t="s">
        <v>100</v>
      </c>
      <c r="G9711" t="s">
        <v>8</v>
      </c>
      <c r="H9711" t="s">
        <v>47</v>
      </c>
      <c r="I9711" s="2">
        <v>1</v>
      </c>
      <c r="J9711" t="s">
        <v>11</v>
      </c>
      <c r="K9711" s="21">
        <f>INDEX(LISTAS!$H:$Q,MATCH(BASE!H9711,LISTAS!$G:$G,0),MATCH(BASE!J9711,LISTAS!$H$3:$Q$3,0))*Tabela3[[#This Row],[QUANTIDADE]]</f>
        <v>16</v>
      </c>
      <c r="L9711" s="2" t="str">
        <f>TEXT(Tabela3[[#This Row],[DATA]],"MM")</f>
        <v>07</v>
      </c>
      <c r="M9711" s="2">
        <f>WEEKNUM(Tabela3[[#This Row],[DATA]])</f>
        <v>27</v>
      </c>
      <c r="N9711" s="18">
        <f>YEAR(Tabela3[[#This Row],[DATA]])</f>
        <v>2023</v>
      </c>
    </row>
    <row r="9712" spans="2:14">
      <c r="B9712" s="1">
        <v>45110</v>
      </c>
      <c r="C9712">
        <v>16490</v>
      </c>
      <c r="D9712">
        <f>COUNTIF(C$4:C9712,Tabela3[[#This Row],[COMANDA]])</f>
        <v>1</v>
      </c>
      <c r="E9712" t="s">
        <v>90</v>
      </c>
      <c r="F9712" t="s">
        <v>98</v>
      </c>
      <c r="G9712" t="s">
        <v>8</v>
      </c>
      <c r="H9712" t="s">
        <v>43</v>
      </c>
      <c r="I9712" s="2">
        <v>1</v>
      </c>
      <c r="J9712" t="s">
        <v>11</v>
      </c>
      <c r="K9712" s="21">
        <f>INDEX(LISTAS!$H:$Q,MATCH(BASE!H9712,LISTAS!$G:$G,0),MATCH(BASE!J9712,LISTAS!$H$3:$Q$3,0))*Tabela3[[#This Row],[QUANTIDADE]]</f>
        <v>18</v>
      </c>
      <c r="L9712" s="2" t="str">
        <f>TEXT(Tabela3[[#This Row],[DATA]],"MM")</f>
        <v>07</v>
      </c>
      <c r="M9712" s="2">
        <f>WEEKNUM(Tabela3[[#This Row],[DATA]])</f>
        <v>27</v>
      </c>
      <c r="N9712" s="18">
        <f>YEAR(Tabela3[[#This Row],[DATA]])</f>
        <v>2023</v>
      </c>
    </row>
    <row r="9713" spans="2:14">
      <c r="B9713" s="1">
        <v>45110</v>
      </c>
      <c r="C9713">
        <v>16490</v>
      </c>
      <c r="D9713">
        <f>COUNTIF(C$4:C9713,Tabela3[[#This Row],[COMANDA]])</f>
        <v>2</v>
      </c>
      <c r="E9713" t="s">
        <v>90</v>
      </c>
      <c r="F9713" t="s">
        <v>98</v>
      </c>
      <c r="G9713" t="s">
        <v>8</v>
      </c>
      <c r="H9713" t="s">
        <v>204</v>
      </c>
      <c r="I9713" s="2">
        <v>1</v>
      </c>
      <c r="J9713" t="s">
        <v>11</v>
      </c>
      <c r="K9713" s="21">
        <f>INDEX(LISTAS!$H:$Q,MATCH(BASE!H9713,LISTAS!$G:$G,0),MATCH(BASE!J9713,LISTAS!$H$3:$Q$3,0))*Tabela3[[#This Row],[QUANTIDADE]]</f>
        <v>18</v>
      </c>
      <c r="L9713" s="2" t="str">
        <f>TEXT(Tabela3[[#This Row],[DATA]],"MM")</f>
        <v>07</v>
      </c>
      <c r="M9713" s="2">
        <f>WEEKNUM(Tabela3[[#This Row],[DATA]])</f>
        <v>27</v>
      </c>
      <c r="N9713" s="18">
        <f>YEAR(Tabela3[[#This Row],[DATA]])</f>
        <v>2023</v>
      </c>
    </row>
    <row r="9714" spans="2:14">
      <c r="B9714" s="1">
        <v>45110</v>
      </c>
      <c r="C9714">
        <v>16491</v>
      </c>
      <c r="D9714">
        <f>COUNTIF(C$4:C9714,Tabela3[[#This Row],[COMANDA]])</f>
        <v>1</v>
      </c>
      <c r="E9714" t="s">
        <v>90</v>
      </c>
      <c r="F9714" t="s">
        <v>99</v>
      </c>
      <c r="G9714" t="s">
        <v>8</v>
      </c>
      <c r="H9714" t="s">
        <v>204</v>
      </c>
      <c r="I9714" s="2">
        <v>1</v>
      </c>
      <c r="J9714" t="s">
        <v>11</v>
      </c>
      <c r="K9714" s="21">
        <f>INDEX(LISTAS!$H:$Q,MATCH(BASE!H9714,LISTAS!$G:$G,0),MATCH(BASE!J9714,LISTAS!$H$3:$Q$3,0))*Tabela3[[#This Row],[QUANTIDADE]]</f>
        <v>18</v>
      </c>
      <c r="L9714" s="2" t="str">
        <f>TEXT(Tabela3[[#This Row],[DATA]],"MM")</f>
        <v>07</v>
      </c>
      <c r="M9714" s="2">
        <f>WEEKNUM(Tabela3[[#This Row],[DATA]])</f>
        <v>27</v>
      </c>
      <c r="N9714" s="18">
        <f>YEAR(Tabela3[[#This Row],[DATA]])</f>
        <v>2023</v>
      </c>
    </row>
    <row r="9715" spans="2:14">
      <c r="B9715" s="1">
        <v>45110</v>
      </c>
      <c r="C9715">
        <v>16492</v>
      </c>
      <c r="D9715">
        <f>COUNTIF(C$4:C9715,Tabela3[[#This Row],[COMANDA]])</f>
        <v>1</v>
      </c>
      <c r="E9715" t="s">
        <v>90</v>
      </c>
      <c r="F9715" t="s">
        <v>98</v>
      </c>
      <c r="G9715" t="s">
        <v>8</v>
      </c>
      <c r="H9715" t="s">
        <v>47</v>
      </c>
      <c r="I9715" s="2">
        <v>1</v>
      </c>
      <c r="J9715" t="s">
        <v>11</v>
      </c>
      <c r="K9715" s="21">
        <f>INDEX(LISTAS!$H:$Q,MATCH(BASE!H9715,LISTAS!$G:$G,0),MATCH(BASE!J9715,LISTAS!$H$3:$Q$3,0))*Tabela3[[#This Row],[QUANTIDADE]]</f>
        <v>16</v>
      </c>
      <c r="L9715" s="2" t="str">
        <f>TEXT(Tabela3[[#This Row],[DATA]],"MM")</f>
        <v>07</v>
      </c>
      <c r="M9715" s="2">
        <f>WEEKNUM(Tabela3[[#This Row],[DATA]])</f>
        <v>27</v>
      </c>
      <c r="N9715" s="18">
        <f>YEAR(Tabela3[[#This Row],[DATA]])</f>
        <v>2023</v>
      </c>
    </row>
    <row r="9716" spans="2:14">
      <c r="B9716" s="1">
        <v>45110</v>
      </c>
      <c r="C9716">
        <v>16493</v>
      </c>
      <c r="D9716">
        <f>COUNTIF(C$4:C9716,Tabela3[[#This Row],[COMANDA]])</f>
        <v>1</v>
      </c>
      <c r="E9716" t="s">
        <v>90</v>
      </c>
      <c r="F9716" t="s">
        <v>99</v>
      </c>
      <c r="G9716" t="s">
        <v>8</v>
      </c>
      <c r="H9716" t="s">
        <v>42</v>
      </c>
      <c r="I9716" s="2">
        <v>1</v>
      </c>
      <c r="J9716" t="s">
        <v>11</v>
      </c>
      <c r="K9716" s="21">
        <f>INDEX(LISTAS!$H:$Q,MATCH(BASE!H9716,LISTAS!$G:$G,0),MATCH(BASE!J9716,LISTAS!$H$3:$Q$3,0))*Tabela3[[#This Row],[QUANTIDADE]]</f>
        <v>16</v>
      </c>
      <c r="L9716" s="2" t="str">
        <f>TEXT(Tabela3[[#This Row],[DATA]],"MM")</f>
        <v>07</v>
      </c>
      <c r="M9716" s="2">
        <f>WEEKNUM(Tabela3[[#This Row],[DATA]])</f>
        <v>27</v>
      </c>
      <c r="N9716" s="18">
        <f>YEAR(Tabela3[[#This Row],[DATA]])</f>
        <v>2023</v>
      </c>
    </row>
    <row r="9717" spans="2:14">
      <c r="B9717" s="1">
        <v>45110</v>
      </c>
      <c r="C9717">
        <v>16493</v>
      </c>
      <c r="D9717">
        <f>COUNTIF(C$4:C9717,Tabela3[[#This Row],[COMANDA]])</f>
        <v>2</v>
      </c>
      <c r="E9717" t="s">
        <v>90</v>
      </c>
      <c r="F9717" t="s">
        <v>99</v>
      </c>
      <c r="G9717" t="s">
        <v>61</v>
      </c>
      <c r="H9717" t="s">
        <v>161</v>
      </c>
      <c r="I9717" s="2">
        <v>1</v>
      </c>
      <c r="J9717" t="s">
        <v>11</v>
      </c>
      <c r="K9717" s="21">
        <f>INDEX(LISTAS!$H:$Q,MATCH(BASE!H9717,LISTAS!$G:$G,0),MATCH(BASE!J9717,LISTAS!$H$3:$Q$3,0))*Tabela3[[#This Row],[QUANTIDADE]]</f>
        <v>3</v>
      </c>
      <c r="L9717" s="2" t="str">
        <f>TEXT(Tabela3[[#This Row],[DATA]],"MM")</f>
        <v>07</v>
      </c>
      <c r="M9717" s="2">
        <f>WEEKNUM(Tabela3[[#This Row],[DATA]])</f>
        <v>27</v>
      </c>
      <c r="N9717" s="18">
        <f>YEAR(Tabela3[[#This Row],[DATA]])</f>
        <v>2023</v>
      </c>
    </row>
    <row r="9718" spans="2:14">
      <c r="B9718" s="1">
        <v>45110</v>
      </c>
      <c r="C9718">
        <v>16494</v>
      </c>
      <c r="D9718">
        <f>COUNTIF(C$4:C9718,Tabela3[[#This Row],[COMANDA]])</f>
        <v>1</v>
      </c>
      <c r="E9718" t="s">
        <v>89</v>
      </c>
      <c r="F9718" t="s">
        <v>98</v>
      </c>
      <c r="G9718" t="s">
        <v>8</v>
      </c>
      <c r="H9718" t="s">
        <v>43</v>
      </c>
      <c r="I9718" s="2">
        <v>1</v>
      </c>
      <c r="J9718" t="s">
        <v>11</v>
      </c>
      <c r="K9718" s="21">
        <f>INDEX(LISTAS!$H:$Q,MATCH(BASE!H9718,LISTAS!$G:$G,0),MATCH(BASE!J9718,LISTAS!$H$3:$Q$3,0))*Tabela3[[#This Row],[QUANTIDADE]]</f>
        <v>18</v>
      </c>
      <c r="L9718" s="2" t="str">
        <f>TEXT(Tabela3[[#This Row],[DATA]],"MM")</f>
        <v>07</v>
      </c>
      <c r="M9718" s="2">
        <f>WEEKNUM(Tabela3[[#This Row],[DATA]])</f>
        <v>27</v>
      </c>
      <c r="N9718" s="18">
        <f>YEAR(Tabela3[[#This Row],[DATA]])</f>
        <v>2023</v>
      </c>
    </row>
    <row r="9719" spans="2:14">
      <c r="B9719" s="1">
        <v>45110</v>
      </c>
      <c r="C9719">
        <v>16495</v>
      </c>
      <c r="D9719">
        <f>COUNTIF(C$4:C9719,Tabela3[[#This Row],[COMANDA]])</f>
        <v>1</v>
      </c>
      <c r="E9719" t="s">
        <v>90</v>
      </c>
      <c r="F9719" t="s">
        <v>99</v>
      </c>
      <c r="G9719" t="s">
        <v>8</v>
      </c>
      <c r="H9719" t="s">
        <v>206</v>
      </c>
      <c r="I9719" s="2">
        <v>1</v>
      </c>
      <c r="J9719" t="s">
        <v>11</v>
      </c>
      <c r="K9719" s="21">
        <f>INDEX(LISTAS!$H:$Q,MATCH(BASE!H9719,LISTAS!$G:$G,0),MATCH(BASE!J9719,LISTAS!$H$3:$Q$3,0))*Tabela3[[#This Row],[QUANTIDADE]]</f>
        <v>18</v>
      </c>
      <c r="L9719" s="2" t="str">
        <f>TEXT(Tabela3[[#This Row],[DATA]],"MM")</f>
        <v>07</v>
      </c>
      <c r="M9719" s="2">
        <f>WEEKNUM(Tabela3[[#This Row],[DATA]])</f>
        <v>27</v>
      </c>
      <c r="N9719" s="18">
        <f>YEAR(Tabela3[[#This Row],[DATA]])</f>
        <v>2023</v>
      </c>
    </row>
    <row r="9720" spans="2:14">
      <c r="B9720" s="1">
        <v>45110</v>
      </c>
      <c r="C9720">
        <v>16496</v>
      </c>
      <c r="D9720">
        <f>COUNTIF(C$4:C9720,Tabela3[[#This Row],[COMANDA]])</f>
        <v>1</v>
      </c>
      <c r="E9720" t="s">
        <v>89</v>
      </c>
      <c r="F9720" t="s">
        <v>98</v>
      </c>
      <c r="G9720" t="s">
        <v>8</v>
      </c>
      <c r="H9720" t="s">
        <v>202</v>
      </c>
      <c r="I9720" s="2">
        <v>1</v>
      </c>
      <c r="J9720" t="s">
        <v>11</v>
      </c>
      <c r="K9720" s="21">
        <f>INDEX(LISTAS!$H:$Q,MATCH(BASE!H9720,LISTAS!$G:$G,0),MATCH(BASE!J9720,LISTAS!$H$3:$Q$3,0))*Tabela3[[#This Row],[QUANTIDADE]]</f>
        <v>20</v>
      </c>
      <c r="L9720" s="2" t="str">
        <f>TEXT(Tabela3[[#This Row],[DATA]],"MM")</f>
        <v>07</v>
      </c>
      <c r="M9720" s="2">
        <f>WEEKNUM(Tabela3[[#This Row],[DATA]])</f>
        <v>27</v>
      </c>
      <c r="N9720" s="18">
        <f>YEAR(Tabela3[[#This Row],[DATA]])</f>
        <v>2023</v>
      </c>
    </row>
    <row r="9721" spans="2:14">
      <c r="B9721" s="1">
        <v>45110</v>
      </c>
      <c r="C9721">
        <v>16496</v>
      </c>
      <c r="D9721">
        <f>COUNTIF(C$4:C9721,Tabela3[[#This Row],[COMANDA]])</f>
        <v>2</v>
      </c>
      <c r="E9721" t="s">
        <v>89</v>
      </c>
      <c r="F9721" t="s">
        <v>98</v>
      </c>
      <c r="G9721" t="s">
        <v>10</v>
      </c>
      <c r="H9721" t="s">
        <v>537</v>
      </c>
      <c r="I9721" s="2">
        <v>1</v>
      </c>
      <c r="J9721" t="s">
        <v>11</v>
      </c>
      <c r="K9721" s="21">
        <f>INDEX(LISTAS!$H:$Q,MATCH(BASE!H9721,LISTAS!$G:$G,0),MATCH(BASE!J9721,LISTAS!$H$3:$Q$3,0))*Tabela3[[#This Row],[QUANTIDADE]]</f>
        <v>3</v>
      </c>
      <c r="L9721" s="2" t="str">
        <f>TEXT(Tabela3[[#This Row],[DATA]],"MM")</f>
        <v>07</v>
      </c>
      <c r="M9721" s="2">
        <f>WEEKNUM(Tabela3[[#This Row],[DATA]])</f>
        <v>27</v>
      </c>
      <c r="N9721" s="18">
        <f>YEAR(Tabela3[[#This Row],[DATA]])</f>
        <v>2023</v>
      </c>
    </row>
    <row r="9722" spans="2:14">
      <c r="B9722" s="1">
        <v>45110</v>
      </c>
      <c r="C9722">
        <v>16497</v>
      </c>
      <c r="D9722">
        <f>COUNTIF(C$4:C9722,Tabela3[[#This Row],[COMANDA]])</f>
        <v>1</v>
      </c>
      <c r="E9722" t="s">
        <v>90</v>
      </c>
      <c r="F9722" t="s">
        <v>99</v>
      </c>
      <c r="G9722" t="s">
        <v>8</v>
      </c>
      <c r="H9722" t="s">
        <v>42</v>
      </c>
      <c r="I9722" s="2">
        <v>1</v>
      </c>
      <c r="J9722" t="s">
        <v>11</v>
      </c>
      <c r="K9722" s="21">
        <f>INDEX(LISTAS!$H:$Q,MATCH(BASE!H9722,LISTAS!$G:$G,0),MATCH(BASE!J9722,LISTAS!$H$3:$Q$3,0))*Tabela3[[#This Row],[QUANTIDADE]]</f>
        <v>16</v>
      </c>
      <c r="L9722" s="2" t="str">
        <f>TEXT(Tabela3[[#This Row],[DATA]],"MM")</f>
        <v>07</v>
      </c>
      <c r="M9722" s="2">
        <f>WEEKNUM(Tabela3[[#This Row],[DATA]])</f>
        <v>27</v>
      </c>
      <c r="N9722" s="18">
        <f>YEAR(Tabela3[[#This Row],[DATA]])</f>
        <v>2023</v>
      </c>
    </row>
    <row r="9723" spans="2:14">
      <c r="B9723" s="1">
        <v>45110</v>
      </c>
      <c r="C9723">
        <v>16497</v>
      </c>
      <c r="D9723">
        <f>COUNTIF(C$4:C9723,Tabela3[[#This Row],[COMANDA]])</f>
        <v>2</v>
      </c>
      <c r="E9723" t="s">
        <v>90</v>
      </c>
      <c r="F9723" t="s">
        <v>99</v>
      </c>
      <c r="G9723" t="s">
        <v>9</v>
      </c>
      <c r="H9723" t="s">
        <v>154</v>
      </c>
      <c r="I9723" s="2">
        <v>1</v>
      </c>
      <c r="J9723" t="s">
        <v>11</v>
      </c>
      <c r="K9723" s="21">
        <f>INDEX(LISTAS!$H:$Q,MATCH(BASE!H9723,LISTAS!$G:$G,0),MATCH(BASE!J9723,LISTAS!$H$3:$Q$3,0))*Tabela3[[#This Row],[QUANTIDADE]]</f>
        <v>6</v>
      </c>
      <c r="L9723" s="2" t="str">
        <f>TEXT(Tabela3[[#This Row],[DATA]],"MM")</f>
        <v>07</v>
      </c>
      <c r="M9723" s="2">
        <f>WEEKNUM(Tabela3[[#This Row],[DATA]])</f>
        <v>27</v>
      </c>
      <c r="N9723" s="18">
        <f>YEAR(Tabela3[[#This Row],[DATA]])</f>
        <v>2023</v>
      </c>
    </row>
    <row r="9724" spans="2:14">
      <c r="B9724" s="1">
        <v>45110</v>
      </c>
      <c r="C9724">
        <v>16498</v>
      </c>
      <c r="D9724">
        <f>COUNTIF(C$4:C9724,Tabela3[[#This Row],[COMANDA]])</f>
        <v>1</v>
      </c>
      <c r="E9724" t="s">
        <v>90</v>
      </c>
      <c r="F9724" t="s">
        <v>98</v>
      </c>
      <c r="G9724" t="s">
        <v>8</v>
      </c>
      <c r="H9724" t="s">
        <v>204</v>
      </c>
      <c r="I9724" s="2">
        <v>1</v>
      </c>
      <c r="J9724" t="s">
        <v>11</v>
      </c>
      <c r="K9724" s="21">
        <f>INDEX(LISTAS!$H:$Q,MATCH(BASE!H9724,LISTAS!$G:$G,0),MATCH(BASE!J9724,LISTAS!$H$3:$Q$3,0))*Tabela3[[#This Row],[QUANTIDADE]]</f>
        <v>18</v>
      </c>
      <c r="L9724" s="2" t="str">
        <f>TEXT(Tabela3[[#This Row],[DATA]],"MM")</f>
        <v>07</v>
      </c>
      <c r="M9724" s="2">
        <f>WEEKNUM(Tabela3[[#This Row],[DATA]])</f>
        <v>27</v>
      </c>
      <c r="N9724" s="18">
        <f>YEAR(Tabela3[[#This Row],[DATA]])</f>
        <v>2023</v>
      </c>
    </row>
    <row r="9725" spans="2:14">
      <c r="B9725" s="1">
        <v>45110</v>
      </c>
      <c r="C9725">
        <v>16498</v>
      </c>
      <c r="D9725">
        <f>COUNTIF(C$4:C9725,Tabela3[[#This Row],[COMANDA]])</f>
        <v>2</v>
      </c>
      <c r="E9725" t="s">
        <v>90</v>
      </c>
      <c r="F9725" t="s">
        <v>98</v>
      </c>
      <c r="G9725" t="s">
        <v>9</v>
      </c>
      <c r="H9725" t="s">
        <v>58</v>
      </c>
      <c r="I9725" s="2">
        <v>1</v>
      </c>
      <c r="J9725" t="s">
        <v>11</v>
      </c>
      <c r="K9725" s="21">
        <f>INDEX(LISTAS!$H:$Q,MATCH(BASE!H9725,LISTAS!$G:$G,0),MATCH(BASE!J9725,LISTAS!$H$3:$Q$3,0))*Tabela3[[#This Row],[QUANTIDADE]]</f>
        <v>5</v>
      </c>
      <c r="L9725" s="2" t="str">
        <f>TEXT(Tabela3[[#This Row],[DATA]],"MM")</f>
        <v>07</v>
      </c>
      <c r="M9725" s="2">
        <f>WEEKNUM(Tabela3[[#This Row],[DATA]])</f>
        <v>27</v>
      </c>
      <c r="N9725" s="18">
        <f>YEAR(Tabela3[[#This Row],[DATA]])</f>
        <v>2023</v>
      </c>
    </row>
    <row r="9726" spans="2:14">
      <c r="B9726" s="1">
        <v>45110</v>
      </c>
      <c r="C9726">
        <v>16499</v>
      </c>
      <c r="D9726">
        <f>COUNTIF(C$4:C9726,Tabela3[[#This Row],[COMANDA]])</f>
        <v>1</v>
      </c>
      <c r="E9726" t="s">
        <v>1</v>
      </c>
      <c r="F9726" t="s">
        <v>98</v>
      </c>
      <c r="G9726" t="s">
        <v>8</v>
      </c>
      <c r="H9726" t="s">
        <v>43</v>
      </c>
      <c r="I9726" s="2">
        <v>1</v>
      </c>
      <c r="J9726" t="s">
        <v>11</v>
      </c>
      <c r="K9726" s="21">
        <f>INDEX(LISTAS!$H:$Q,MATCH(BASE!H9726,LISTAS!$G:$G,0),MATCH(BASE!J9726,LISTAS!$H$3:$Q$3,0))*Tabela3[[#This Row],[QUANTIDADE]]</f>
        <v>18</v>
      </c>
      <c r="L9726" s="2" t="str">
        <f>TEXT(Tabela3[[#This Row],[DATA]],"MM")</f>
        <v>07</v>
      </c>
      <c r="M9726" s="2">
        <f>WEEKNUM(Tabela3[[#This Row],[DATA]])</f>
        <v>27</v>
      </c>
      <c r="N9726" s="18">
        <f>YEAR(Tabela3[[#This Row],[DATA]])</f>
        <v>2023</v>
      </c>
    </row>
    <row r="9727" spans="2:14">
      <c r="B9727" s="1">
        <v>45110</v>
      </c>
      <c r="C9727">
        <v>16500</v>
      </c>
      <c r="D9727">
        <f>COUNTIF(C$4:C9727,Tabela3[[#This Row],[COMANDA]])</f>
        <v>1</v>
      </c>
      <c r="E9727" t="s">
        <v>90</v>
      </c>
      <c r="F9727" t="s">
        <v>375</v>
      </c>
      <c r="G9727" t="s">
        <v>8</v>
      </c>
      <c r="H9727" t="s">
        <v>211</v>
      </c>
      <c r="I9727" s="2">
        <v>1</v>
      </c>
      <c r="J9727" t="s">
        <v>12</v>
      </c>
      <c r="K9727" s="21">
        <f>INDEX(LISTAS!$H:$Q,MATCH(BASE!H9727,LISTAS!$G:$G,0),MATCH(BASE!J9727,LISTAS!$H$3:$Q$3,0))*Tabela3[[#This Row],[QUANTIDADE]]</f>
        <v>18</v>
      </c>
      <c r="L9727" s="2" t="str">
        <f>TEXT(Tabela3[[#This Row],[DATA]],"MM")</f>
        <v>07</v>
      </c>
      <c r="M9727" s="2">
        <f>WEEKNUM(Tabela3[[#This Row],[DATA]])</f>
        <v>27</v>
      </c>
      <c r="N9727" s="18">
        <f>YEAR(Tabela3[[#This Row],[DATA]])</f>
        <v>2023</v>
      </c>
    </row>
    <row r="9728" spans="2:14">
      <c r="B9728" s="1">
        <v>45110</v>
      </c>
      <c r="C9728">
        <v>16501</v>
      </c>
      <c r="D9728">
        <f>COUNTIF(C$4:C9728,Tabela3[[#This Row],[COMANDA]])</f>
        <v>1</v>
      </c>
      <c r="E9728" t="s">
        <v>90</v>
      </c>
      <c r="F9728" t="s">
        <v>99</v>
      </c>
      <c r="G9728" t="s">
        <v>8</v>
      </c>
      <c r="H9728" t="s">
        <v>42</v>
      </c>
      <c r="I9728" s="2">
        <v>1</v>
      </c>
      <c r="J9728" t="s">
        <v>11</v>
      </c>
      <c r="K9728" s="21">
        <f>INDEX(LISTAS!$H:$Q,MATCH(BASE!H9728,LISTAS!$G:$G,0),MATCH(BASE!J9728,LISTAS!$H$3:$Q$3,0))*Tabela3[[#This Row],[QUANTIDADE]]</f>
        <v>16</v>
      </c>
      <c r="L9728" s="2" t="str">
        <f>TEXT(Tabela3[[#This Row],[DATA]],"MM")</f>
        <v>07</v>
      </c>
      <c r="M9728" s="2">
        <f>WEEKNUM(Tabela3[[#This Row],[DATA]])</f>
        <v>27</v>
      </c>
      <c r="N9728" s="18">
        <f>YEAR(Tabela3[[#This Row],[DATA]])</f>
        <v>2023</v>
      </c>
    </row>
    <row r="9729" spans="2:14">
      <c r="B9729" s="1">
        <v>45110</v>
      </c>
      <c r="C9729">
        <v>16502</v>
      </c>
      <c r="D9729">
        <f>COUNTIF(C$4:C9729,Tabela3[[#This Row],[COMANDA]])</f>
        <v>1</v>
      </c>
      <c r="E9729" t="s">
        <v>90</v>
      </c>
      <c r="F9729" t="s">
        <v>98</v>
      </c>
      <c r="G9729" t="s">
        <v>62</v>
      </c>
      <c r="H9729" t="s">
        <v>194</v>
      </c>
      <c r="I9729" s="2">
        <v>1</v>
      </c>
      <c r="J9729" t="s">
        <v>11</v>
      </c>
      <c r="K9729" s="21">
        <f>INDEX(LISTAS!$H:$Q,MATCH(BASE!H9729,LISTAS!$G:$G,0),MATCH(BASE!J9729,LISTAS!$H$3:$Q$3,0))*Tabela3[[#This Row],[QUANTIDADE]]</f>
        <v>8</v>
      </c>
      <c r="L9729" s="2" t="str">
        <f>TEXT(Tabela3[[#This Row],[DATA]],"MM")</f>
        <v>07</v>
      </c>
      <c r="M9729" s="2">
        <f>WEEKNUM(Tabela3[[#This Row],[DATA]])</f>
        <v>27</v>
      </c>
      <c r="N9729" s="18">
        <f>YEAR(Tabela3[[#This Row],[DATA]])</f>
        <v>2023</v>
      </c>
    </row>
    <row r="9730" spans="2:14">
      <c r="B9730" s="1">
        <v>45110</v>
      </c>
      <c r="C9730">
        <v>16502</v>
      </c>
      <c r="D9730">
        <f>COUNTIF(C$4:C9730,Tabela3[[#This Row],[COMANDA]])</f>
        <v>2</v>
      </c>
      <c r="E9730" t="s">
        <v>90</v>
      </c>
      <c r="F9730" t="s">
        <v>98</v>
      </c>
      <c r="G9730" t="s">
        <v>62</v>
      </c>
      <c r="H9730" t="s">
        <v>189</v>
      </c>
      <c r="I9730" s="2">
        <v>2</v>
      </c>
      <c r="J9730" t="s">
        <v>11</v>
      </c>
      <c r="K9730" s="21">
        <f>INDEX(LISTAS!$H:$Q,MATCH(BASE!H9730,LISTAS!$G:$G,0),MATCH(BASE!J9730,LISTAS!$H$3:$Q$3,0))*Tabela3[[#This Row],[QUANTIDADE]]</f>
        <v>4</v>
      </c>
      <c r="L9730" s="2" t="str">
        <f>TEXT(Tabela3[[#This Row],[DATA]],"MM")</f>
        <v>07</v>
      </c>
      <c r="M9730" s="2">
        <f>WEEKNUM(Tabela3[[#This Row],[DATA]])</f>
        <v>27</v>
      </c>
      <c r="N9730" s="18">
        <f>YEAR(Tabela3[[#This Row],[DATA]])</f>
        <v>2023</v>
      </c>
    </row>
    <row r="9731" spans="2:14">
      <c r="B9731" s="1">
        <v>45110</v>
      </c>
      <c r="C9731">
        <v>16502</v>
      </c>
      <c r="D9731">
        <f>COUNTIF(C$4:C9731,Tabela3[[#This Row],[COMANDA]])</f>
        <v>3</v>
      </c>
      <c r="E9731" t="s">
        <v>90</v>
      </c>
      <c r="F9731" t="s">
        <v>98</v>
      </c>
      <c r="G9731" t="s">
        <v>62</v>
      </c>
      <c r="H9731" t="s">
        <v>190</v>
      </c>
      <c r="I9731" s="2">
        <v>5</v>
      </c>
      <c r="J9731" t="s">
        <v>11</v>
      </c>
      <c r="K9731" s="21">
        <f>INDEX(LISTAS!$H:$Q,MATCH(BASE!H9731,LISTAS!$G:$G,0),MATCH(BASE!J9731,LISTAS!$H$3:$Q$3,0))*Tabela3[[#This Row],[QUANTIDADE]]</f>
        <v>15</v>
      </c>
      <c r="L9731" s="2" t="str">
        <f>TEXT(Tabela3[[#This Row],[DATA]],"MM")</f>
        <v>07</v>
      </c>
      <c r="M9731" s="2">
        <f>WEEKNUM(Tabela3[[#This Row],[DATA]])</f>
        <v>27</v>
      </c>
      <c r="N9731" s="18">
        <f>YEAR(Tabela3[[#This Row],[DATA]])</f>
        <v>2023</v>
      </c>
    </row>
    <row r="9732" spans="2:14">
      <c r="B9732" s="1">
        <v>45110</v>
      </c>
      <c r="C9732">
        <v>16503</v>
      </c>
      <c r="D9732">
        <f>COUNTIF(C$4:C9732,Tabela3[[#This Row],[COMANDA]])</f>
        <v>1</v>
      </c>
      <c r="E9732" t="s">
        <v>90</v>
      </c>
      <c r="F9732" t="s">
        <v>98</v>
      </c>
      <c r="G9732" t="s">
        <v>8</v>
      </c>
      <c r="H9732" t="s">
        <v>40</v>
      </c>
      <c r="I9732" s="2">
        <v>1</v>
      </c>
      <c r="J9732" t="s">
        <v>11</v>
      </c>
      <c r="K9732" s="21">
        <f>INDEX(LISTAS!$H:$Q,MATCH(BASE!H9732,LISTAS!$G:$G,0),MATCH(BASE!J9732,LISTAS!$H$3:$Q$3,0))*Tabela3[[#This Row],[QUANTIDADE]]</f>
        <v>14</v>
      </c>
      <c r="L9732" s="2" t="str">
        <f>TEXT(Tabela3[[#This Row],[DATA]],"MM")</f>
        <v>07</v>
      </c>
      <c r="M9732" s="2">
        <f>WEEKNUM(Tabela3[[#This Row],[DATA]])</f>
        <v>27</v>
      </c>
      <c r="N9732" s="18">
        <f>YEAR(Tabela3[[#This Row],[DATA]])</f>
        <v>2023</v>
      </c>
    </row>
    <row r="9733" spans="2:14">
      <c r="B9733" s="1">
        <v>45110</v>
      </c>
      <c r="C9733">
        <v>16503</v>
      </c>
      <c r="D9733">
        <f>COUNTIF(C$4:C9733,Tabela3[[#This Row],[COMANDA]])</f>
        <v>2</v>
      </c>
      <c r="E9733" t="s">
        <v>90</v>
      </c>
      <c r="F9733" t="s">
        <v>98</v>
      </c>
      <c r="G9733" t="s">
        <v>61</v>
      </c>
      <c r="H9733" t="s">
        <v>163</v>
      </c>
      <c r="I9733" s="2">
        <v>1</v>
      </c>
      <c r="J9733" t="s">
        <v>11</v>
      </c>
      <c r="K9733" s="21">
        <f>INDEX(LISTAS!$H:$Q,MATCH(BASE!H9733,LISTAS!$G:$G,0),MATCH(BASE!J9733,LISTAS!$H$3:$Q$3,0))*Tabela3[[#This Row],[QUANTIDADE]]</f>
        <v>4</v>
      </c>
      <c r="L9733" s="2" t="str">
        <f>TEXT(Tabela3[[#This Row],[DATA]],"MM")</f>
        <v>07</v>
      </c>
      <c r="M9733" s="2">
        <f>WEEKNUM(Tabela3[[#This Row],[DATA]])</f>
        <v>27</v>
      </c>
      <c r="N9733" s="18">
        <f>YEAR(Tabela3[[#This Row],[DATA]])</f>
        <v>2023</v>
      </c>
    </row>
    <row r="9734" spans="2:14">
      <c r="B9734" s="1">
        <v>45110</v>
      </c>
      <c r="C9734">
        <v>16503</v>
      </c>
      <c r="D9734">
        <f>COUNTIF(C$4:C9734,Tabela3[[#This Row],[COMANDA]])</f>
        <v>3</v>
      </c>
      <c r="E9734" t="s">
        <v>90</v>
      </c>
      <c r="F9734" t="s">
        <v>98</v>
      </c>
      <c r="G9734" t="s">
        <v>9</v>
      </c>
      <c r="H9734" t="s">
        <v>132</v>
      </c>
      <c r="I9734" s="2">
        <v>1</v>
      </c>
      <c r="J9734" t="s">
        <v>11</v>
      </c>
      <c r="K9734" s="21">
        <f>INDEX(LISTAS!$H:$Q,MATCH(BASE!H9734,LISTAS!$G:$G,0),MATCH(BASE!J9734,LISTAS!$H$3:$Q$3,0))*Tabela3[[#This Row],[QUANTIDADE]]</f>
        <v>3</v>
      </c>
      <c r="L9734" s="2" t="str">
        <f>TEXT(Tabela3[[#This Row],[DATA]],"MM")</f>
        <v>07</v>
      </c>
      <c r="M9734" s="2">
        <f>WEEKNUM(Tabela3[[#This Row],[DATA]])</f>
        <v>27</v>
      </c>
      <c r="N9734" s="18">
        <f>YEAR(Tabela3[[#This Row],[DATA]])</f>
        <v>2023</v>
      </c>
    </row>
    <row r="9735" spans="2:14">
      <c r="B9735" s="1">
        <v>45110</v>
      </c>
      <c r="C9735">
        <v>16504</v>
      </c>
      <c r="D9735">
        <f>COUNTIF(C$4:C9735,Tabela3[[#This Row],[COMANDA]])</f>
        <v>1</v>
      </c>
      <c r="E9735" t="s">
        <v>89</v>
      </c>
      <c r="F9735" t="s">
        <v>98</v>
      </c>
      <c r="G9735" t="s">
        <v>8</v>
      </c>
      <c r="H9735" t="s">
        <v>41</v>
      </c>
      <c r="I9735" s="2">
        <v>1</v>
      </c>
      <c r="J9735" t="s">
        <v>11</v>
      </c>
      <c r="K9735" s="21">
        <f>INDEX(LISTAS!$H:$Q,MATCH(BASE!H9735,LISTAS!$G:$G,0),MATCH(BASE!J9735,LISTAS!$H$3:$Q$3,0))*Tabela3[[#This Row],[QUANTIDADE]]</f>
        <v>14</v>
      </c>
      <c r="L9735" s="2" t="str">
        <f>TEXT(Tabela3[[#This Row],[DATA]],"MM")</f>
        <v>07</v>
      </c>
      <c r="M9735" s="2">
        <f>WEEKNUM(Tabela3[[#This Row],[DATA]])</f>
        <v>27</v>
      </c>
      <c r="N9735" s="18">
        <f>YEAR(Tabela3[[#This Row],[DATA]])</f>
        <v>2023</v>
      </c>
    </row>
    <row r="9736" spans="2:14">
      <c r="B9736" s="1">
        <v>45110</v>
      </c>
      <c r="C9736">
        <v>16504</v>
      </c>
      <c r="D9736">
        <f>COUNTIF(C$4:C9736,Tabela3[[#This Row],[COMANDA]])</f>
        <v>2</v>
      </c>
      <c r="E9736" t="s">
        <v>89</v>
      </c>
      <c r="F9736" t="s">
        <v>98</v>
      </c>
      <c r="G9736" t="s">
        <v>8</v>
      </c>
      <c r="H9736" t="s">
        <v>211</v>
      </c>
      <c r="I9736" s="2">
        <v>1</v>
      </c>
      <c r="J9736" t="s">
        <v>11</v>
      </c>
      <c r="K9736" s="21">
        <f>INDEX(LISTAS!$H:$Q,MATCH(BASE!H9736,LISTAS!$G:$G,0),MATCH(BASE!J9736,LISTAS!$H$3:$Q$3,0))*Tabela3[[#This Row],[QUANTIDADE]]</f>
        <v>20</v>
      </c>
      <c r="L9736" s="2" t="str">
        <f>TEXT(Tabela3[[#This Row],[DATA]],"MM")</f>
        <v>07</v>
      </c>
      <c r="M9736" s="2">
        <f>WEEKNUM(Tabela3[[#This Row],[DATA]])</f>
        <v>27</v>
      </c>
      <c r="N9736" s="18">
        <f>YEAR(Tabela3[[#This Row],[DATA]])</f>
        <v>2023</v>
      </c>
    </row>
    <row r="9737" spans="2:14">
      <c r="B9737" s="1">
        <v>45110</v>
      </c>
      <c r="C9737">
        <v>16504</v>
      </c>
      <c r="D9737">
        <f>COUNTIF(C$4:C9737,Tabela3[[#This Row],[COMANDA]])</f>
        <v>3</v>
      </c>
      <c r="E9737" t="s">
        <v>89</v>
      </c>
      <c r="F9737" t="s">
        <v>98</v>
      </c>
      <c r="G9737" t="s">
        <v>9</v>
      </c>
      <c r="H9737" t="s">
        <v>464</v>
      </c>
      <c r="I9737" s="2">
        <v>1</v>
      </c>
      <c r="J9737" t="s">
        <v>11</v>
      </c>
      <c r="K9737" s="21">
        <f>INDEX(LISTAS!$H:$Q,MATCH(BASE!H9737,LISTAS!$G:$G,0),MATCH(BASE!J9737,LISTAS!$H$3:$Q$3,0))*Tabela3[[#This Row],[QUANTIDADE]]</f>
        <v>5</v>
      </c>
      <c r="L9737" s="2" t="str">
        <f>TEXT(Tabela3[[#This Row],[DATA]],"MM")</f>
        <v>07</v>
      </c>
      <c r="M9737" s="2">
        <f>WEEKNUM(Tabela3[[#This Row],[DATA]])</f>
        <v>27</v>
      </c>
      <c r="N9737" s="18">
        <f>YEAR(Tabela3[[#This Row],[DATA]])</f>
        <v>2023</v>
      </c>
    </row>
    <row r="9738" spans="2:14">
      <c r="B9738" s="1">
        <v>45110</v>
      </c>
      <c r="C9738">
        <v>16504</v>
      </c>
      <c r="D9738">
        <f>COUNTIF(C$4:C9738,Tabela3[[#This Row],[COMANDA]])</f>
        <v>4</v>
      </c>
      <c r="E9738" t="s">
        <v>89</v>
      </c>
      <c r="F9738" t="s">
        <v>98</v>
      </c>
      <c r="G9738" t="s">
        <v>9</v>
      </c>
      <c r="H9738" t="s">
        <v>242</v>
      </c>
      <c r="I9738" s="2">
        <v>1</v>
      </c>
      <c r="J9738" t="s">
        <v>12</v>
      </c>
      <c r="K9738" s="21">
        <f>INDEX(LISTAS!$H:$Q,MATCH(BASE!H9738,LISTAS!$G:$G,0),MATCH(BASE!J9738,LISTAS!$H$3:$Q$3,0))*Tabela3[[#This Row],[QUANTIDADE]]</f>
        <v>6</v>
      </c>
      <c r="L9738" s="2" t="str">
        <f>TEXT(Tabela3[[#This Row],[DATA]],"MM")</f>
        <v>07</v>
      </c>
      <c r="M9738" s="2">
        <f>WEEKNUM(Tabela3[[#This Row],[DATA]])</f>
        <v>27</v>
      </c>
      <c r="N9738" s="18">
        <f>YEAR(Tabela3[[#This Row],[DATA]])</f>
        <v>2023</v>
      </c>
    </row>
    <row r="9739" spans="2:14">
      <c r="B9739" s="1">
        <v>45110</v>
      </c>
      <c r="C9739">
        <v>16505</v>
      </c>
      <c r="D9739">
        <f>COUNTIF(C$4:C9739,Tabela3[[#This Row],[COMANDA]])</f>
        <v>1</v>
      </c>
      <c r="E9739" t="s">
        <v>89</v>
      </c>
      <c r="F9739" t="s">
        <v>98</v>
      </c>
      <c r="G9739" t="s">
        <v>8</v>
      </c>
      <c r="H9739" t="s">
        <v>84</v>
      </c>
      <c r="I9739" s="2">
        <v>1</v>
      </c>
      <c r="J9739" t="s">
        <v>11</v>
      </c>
      <c r="K9739" s="21">
        <f>INDEX(LISTAS!$H:$Q,MATCH(BASE!H9739,LISTAS!$G:$G,0),MATCH(BASE!J9739,LISTAS!$H$3:$Q$3,0))*Tabela3[[#This Row],[QUANTIDADE]]</f>
        <v>16</v>
      </c>
      <c r="L9739" s="2" t="str">
        <f>TEXT(Tabela3[[#This Row],[DATA]],"MM")</f>
        <v>07</v>
      </c>
      <c r="M9739" s="2">
        <f>WEEKNUM(Tabela3[[#This Row],[DATA]])</f>
        <v>27</v>
      </c>
      <c r="N9739" s="18">
        <f>YEAR(Tabela3[[#This Row],[DATA]])</f>
        <v>2023</v>
      </c>
    </row>
    <row r="9740" spans="2:14">
      <c r="B9740" s="1">
        <v>45110</v>
      </c>
      <c r="C9740">
        <v>16505</v>
      </c>
      <c r="D9740">
        <f>COUNTIF(C$4:C9740,Tabela3[[#This Row],[COMANDA]])</f>
        <v>2</v>
      </c>
      <c r="E9740" t="s">
        <v>89</v>
      </c>
      <c r="F9740" t="s">
        <v>98</v>
      </c>
      <c r="G9740" t="s">
        <v>9</v>
      </c>
      <c r="H9740" t="s">
        <v>58</v>
      </c>
      <c r="I9740" s="2">
        <v>1</v>
      </c>
      <c r="J9740" t="s">
        <v>11</v>
      </c>
      <c r="K9740" s="21">
        <f>INDEX(LISTAS!$H:$Q,MATCH(BASE!H9740,LISTAS!$G:$G,0),MATCH(BASE!J9740,LISTAS!$H$3:$Q$3,0))*Tabela3[[#This Row],[QUANTIDADE]]</f>
        <v>5</v>
      </c>
      <c r="L9740" s="2" t="str">
        <f>TEXT(Tabela3[[#This Row],[DATA]],"MM")</f>
        <v>07</v>
      </c>
      <c r="M9740" s="2">
        <f>WEEKNUM(Tabela3[[#This Row],[DATA]])</f>
        <v>27</v>
      </c>
      <c r="N9740" s="18">
        <f>YEAR(Tabela3[[#This Row],[DATA]])</f>
        <v>2023</v>
      </c>
    </row>
    <row r="9741" spans="2:14">
      <c r="B9741" s="1">
        <v>45110</v>
      </c>
      <c r="C9741">
        <v>16506</v>
      </c>
      <c r="D9741">
        <f>COUNTIF(C$4:C9741,Tabela3[[#This Row],[COMANDA]])</f>
        <v>1</v>
      </c>
      <c r="E9741" t="s">
        <v>89</v>
      </c>
      <c r="F9741" t="s">
        <v>99</v>
      </c>
      <c r="G9741" t="s">
        <v>8</v>
      </c>
      <c r="H9741" t="s">
        <v>47</v>
      </c>
      <c r="I9741" s="2">
        <v>1</v>
      </c>
      <c r="J9741" t="s">
        <v>11</v>
      </c>
      <c r="K9741" s="21">
        <f>INDEX(LISTAS!$H:$Q,MATCH(BASE!H9741,LISTAS!$G:$G,0),MATCH(BASE!J9741,LISTAS!$H$3:$Q$3,0))*Tabela3[[#This Row],[QUANTIDADE]]</f>
        <v>16</v>
      </c>
      <c r="L9741" s="2" t="str">
        <f>TEXT(Tabela3[[#This Row],[DATA]],"MM")</f>
        <v>07</v>
      </c>
      <c r="M9741" s="2">
        <f>WEEKNUM(Tabela3[[#This Row],[DATA]])</f>
        <v>27</v>
      </c>
      <c r="N9741" s="18">
        <f>YEAR(Tabela3[[#This Row],[DATA]])</f>
        <v>2023</v>
      </c>
    </row>
    <row r="9742" spans="2:14">
      <c r="B9742" s="1">
        <v>45110</v>
      </c>
      <c r="C9742">
        <v>16507</v>
      </c>
      <c r="D9742">
        <f>COUNTIF(C$4:C9742,Tabela3[[#This Row],[COMANDA]])</f>
        <v>1</v>
      </c>
      <c r="E9742" t="s">
        <v>90</v>
      </c>
      <c r="F9742" t="s">
        <v>99</v>
      </c>
      <c r="G9742" t="s">
        <v>8</v>
      </c>
      <c r="H9742" t="s">
        <v>206</v>
      </c>
      <c r="I9742" s="2">
        <v>2</v>
      </c>
      <c r="J9742" t="s">
        <v>11</v>
      </c>
      <c r="K9742" s="21">
        <f>INDEX(LISTAS!$H:$Q,MATCH(BASE!H9742,LISTAS!$G:$G,0),MATCH(BASE!J9742,LISTAS!$H$3:$Q$3,0))*Tabela3[[#This Row],[QUANTIDADE]]</f>
        <v>36</v>
      </c>
      <c r="L9742" s="2" t="str">
        <f>TEXT(Tabela3[[#This Row],[DATA]],"MM")</f>
        <v>07</v>
      </c>
      <c r="M9742" s="2">
        <f>WEEKNUM(Tabela3[[#This Row],[DATA]])</f>
        <v>27</v>
      </c>
      <c r="N9742" s="18">
        <f>YEAR(Tabela3[[#This Row],[DATA]])</f>
        <v>2023</v>
      </c>
    </row>
    <row r="9743" spans="2:14">
      <c r="B9743" s="1">
        <v>45110</v>
      </c>
      <c r="C9743">
        <v>16508</v>
      </c>
      <c r="D9743">
        <f>COUNTIF(C$4:C9743,Tabela3[[#This Row],[COMANDA]])</f>
        <v>1</v>
      </c>
      <c r="E9743" t="s">
        <v>90</v>
      </c>
      <c r="F9743" t="s">
        <v>99</v>
      </c>
      <c r="G9743" t="s">
        <v>8</v>
      </c>
      <c r="H9743" t="s">
        <v>202</v>
      </c>
      <c r="I9743" s="2">
        <v>1</v>
      </c>
      <c r="J9743" t="s">
        <v>11</v>
      </c>
      <c r="K9743" s="21">
        <f>INDEX(LISTAS!$H:$Q,MATCH(BASE!H9743,LISTAS!$G:$G,0),MATCH(BASE!J9743,LISTAS!$H$3:$Q$3,0))*Tabela3[[#This Row],[QUANTIDADE]]</f>
        <v>20</v>
      </c>
      <c r="L9743" s="2" t="str">
        <f>TEXT(Tabela3[[#This Row],[DATA]],"MM")</f>
        <v>07</v>
      </c>
      <c r="M9743" s="2">
        <f>WEEKNUM(Tabela3[[#This Row],[DATA]])</f>
        <v>27</v>
      </c>
      <c r="N9743" s="18">
        <f>YEAR(Tabela3[[#This Row],[DATA]])</f>
        <v>2023</v>
      </c>
    </row>
    <row r="9744" spans="2:14">
      <c r="B9744" s="1">
        <v>45110</v>
      </c>
      <c r="C9744">
        <v>16508</v>
      </c>
      <c r="D9744">
        <f>COUNTIF(C$4:C9744,Tabela3[[#This Row],[COMANDA]])</f>
        <v>2</v>
      </c>
      <c r="E9744" t="s">
        <v>90</v>
      </c>
      <c r="F9744" t="s">
        <v>99</v>
      </c>
      <c r="G9744" t="s">
        <v>9</v>
      </c>
      <c r="H9744" t="s">
        <v>56</v>
      </c>
      <c r="I9744" s="2">
        <v>1</v>
      </c>
      <c r="J9744" t="s">
        <v>11</v>
      </c>
      <c r="K9744" s="21">
        <f>INDEX(LISTAS!$H:$Q,MATCH(BASE!H9744,LISTAS!$G:$G,0),MATCH(BASE!J9744,LISTAS!$H$3:$Q$3,0))*Tabela3[[#This Row],[QUANTIDADE]]</f>
        <v>3</v>
      </c>
      <c r="L9744" s="2" t="str">
        <f>TEXT(Tabela3[[#This Row],[DATA]],"MM")</f>
        <v>07</v>
      </c>
      <c r="M9744" s="2">
        <f>WEEKNUM(Tabela3[[#This Row],[DATA]])</f>
        <v>27</v>
      </c>
      <c r="N9744" s="18">
        <f>YEAR(Tabela3[[#This Row],[DATA]])</f>
        <v>2023</v>
      </c>
    </row>
    <row r="9745" spans="2:14">
      <c r="B9745" s="1">
        <v>45110</v>
      </c>
      <c r="C9745">
        <v>16509</v>
      </c>
      <c r="D9745">
        <f>COUNTIF(C$4:C9745,Tabela3[[#This Row],[COMANDA]])</f>
        <v>1</v>
      </c>
      <c r="E9745" t="s">
        <v>90</v>
      </c>
      <c r="F9745" t="s">
        <v>99</v>
      </c>
      <c r="G9745" t="s">
        <v>8</v>
      </c>
      <c r="H9745" t="s">
        <v>42</v>
      </c>
      <c r="I9745" s="2">
        <v>1</v>
      </c>
      <c r="J9745" t="s">
        <v>11</v>
      </c>
      <c r="K9745" s="21">
        <f>INDEX(LISTAS!$H:$Q,MATCH(BASE!H9745,LISTAS!$G:$G,0),MATCH(BASE!J9745,LISTAS!$H$3:$Q$3,0))*Tabela3[[#This Row],[QUANTIDADE]]</f>
        <v>16</v>
      </c>
      <c r="L9745" s="2" t="str">
        <f>TEXT(Tabela3[[#This Row],[DATA]],"MM")</f>
        <v>07</v>
      </c>
      <c r="M9745" s="2">
        <f>WEEKNUM(Tabela3[[#This Row],[DATA]])</f>
        <v>27</v>
      </c>
      <c r="N9745" s="18">
        <f>YEAR(Tabela3[[#This Row],[DATA]])</f>
        <v>2023</v>
      </c>
    </row>
    <row r="9746" spans="2:14">
      <c r="B9746" s="1">
        <v>45110</v>
      </c>
      <c r="C9746">
        <v>16510</v>
      </c>
      <c r="D9746">
        <f>COUNTIF(C$4:C9746,Tabela3[[#This Row],[COMANDA]])</f>
        <v>1</v>
      </c>
      <c r="E9746" t="s">
        <v>90</v>
      </c>
      <c r="F9746" t="s">
        <v>98</v>
      </c>
      <c r="G9746" t="s">
        <v>8</v>
      </c>
      <c r="H9746" t="s">
        <v>202</v>
      </c>
      <c r="I9746" s="2">
        <v>1</v>
      </c>
      <c r="J9746" t="s">
        <v>11</v>
      </c>
      <c r="K9746" s="21">
        <f>INDEX(LISTAS!$H:$Q,MATCH(BASE!H9746,LISTAS!$G:$G,0),MATCH(BASE!J9746,LISTAS!$H$3:$Q$3,0))*Tabela3[[#This Row],[QUANTIDADE]]</f>
        <v>20</v>
      </c>
      <c r="L9746" s="2" t="str">
        <f>TEXT(Tabela3[[#This Row],[DATA]],"MM")</f>
        <v>07</v>
      </c>
      <c r="M9746" s="2">
        <f>WEEKNUM(Tabela3[[#This Row],[DATA]])</f>
        <v>27</v>
      </c>
      <c r="N9746" s="18">
        <f>YEAR(Tabela3[[#This Row],[DATA]])</f>
        <v>2023</v>
      </c>
    </row>
    <row r="9747" spans="2:14">
      <c r="B9747" s="1">
        <v>45110</v>
      </c>
      <c r="C9747">
        <v>16510</v>
      </c>
      <c r="D9747">
        <f>COUNTIF(C$4:C9747,Tabela3[[#This Row],[COMANDA]])</f>
        <v>2</v>
      </c>
      <c r="E9747" t="s">
        <v>90</v>
      </c>
      <c r="F9747" t="s">
        <v>98</v>
      </c>
      <c r="G9747" t="s">
        <v>9</v>
      </c>
      <c r="H9747" t="s">
        <v>138</v>
      </c>
      <c r="I9747" s="2">
        <v>1</v>
      </c>
      <c r="J9747" t="s">
        <v>11</v>
      </c>
      <c r="K9747" s="21">
        <f>INDEX(LISTAS!$H:$Q,MATCH(BASE!H9747,LISTAS!$G:$G,0),MATCH(BASE!J9747,LISTAS!$H$3:$Q$3,0))*Tabela3[[#This Row],[QUANTIDADE]]</f>
        <v>4</v>
      </c>
      <c r="L9747" s="2" t="str">
        <f>TEXT(Tabela3[[#This Row],[DATA]],"MM")</f>
        <v>07</v>
      </c>
      <c r="M9747" s="2">
        <f>WEEKNUM(Tabela3[[#This Row],[DATA]])</f>
        <v>27</v>
      </c>
      <c r="N9747" s="18">
        <f>YEAR(Tabela3[[#This Row],[DATA]])</f>
        <v>2023</v>
      </c>
    </row>
    <row r="9748" spans="2:14">
      <c r="B9748" s="1">
        <v>45110</v>
      </c>
      <c r="C9748">
        <v>16511</v>
      </c>
      <c r="D9748">
        <f>COUNTIF(C$4:C9748,Tabela3[[#This Row],[COMANDA]])</f>
        <v>1</v>
      </c>
      <c r="E9748" t="s">
        <v>90</v>
      </c>
      <c r="F9748" t="s">
        <v>98</v>
      </c>
      <c r="G9748" t="s">
        <v>8</v>
      </c>
      <c r="H9748" t="s">
        <v>41</v>
      </c>
      <c r="I9748" s="2">
        <v>1</v>
      </c>
      <c r="J9748" t="s">
        <v>11</v>
      </c>
      <c r="K9748" s="21">
        <f>INDEX(LISTAS!$H:$Q,MATCH(BASE!H9748,LISTAS!$G:$G,0),MATCH(BASE!J9748,LISTAS!$H$3:$Q$3,0))*Tabela3[[#This Row],[QUANTIDADE]]</f>
        <v>14</v>
      </c>
      <c r="L9748" s="2" t="str">
        <f>TEXT(Tabela3[[#This Row],[DATA]],"MM")</f>
        <v>07</v>
      </c>
      <c r="M9748" s="2">
        <f>WEEKNUM(Tabela3[[#This Row],[DATA]])</f>
        <v>27</v>
      </c>
      <c r="N9748" s="18">
        <f>YEAR(Tabela3[[#This Row],[DATA]])</f>
        <v>2023</v>
      </c>
    </row>
    <row r="9749" spans="2:14">
      <c r="B9749" s="1">
        <v>45110</v>
      </c>
      <c r="C9749">
        <v>16511</v>
      </c>
      <c r="D9749">
        <f>COUNTIF(C$4:C9749,Tabela3[[#This Row],[COMANDA]])</f>
        <v>2</v>
      </c>
      <c r="E9749" t="s">
        <v>90</v>
      </c>
      <c r="F9749" t="s">
        <v>98</v>
      </c>
      <c r="G9749" t="s">
        <v>61</v>
      </c>
      <c r="H9749" t="s">
        <v>163</v>
      </c>
      <c r="I9749" s="2">
        <v>1</v>
      </c>
      <c r="J9749" t="s">
        <v>11</v>
      </c>
      <c r="K9749" s="21">
        <f>INDEX(LISTAS!$H:$Q,MATCH(BASE!H9749,LISTAS!$G:$G,0),MATCH(BASE!J9749,LISTAS!$H$3:$Q$3,0))*Tabela3[[#This Row],[QUANTIDADE]]</f>
        <v>4</v>
      </c>
      <c r="L9749" s="2" t="str">
        <f>TEXT(Tabela3[[#This Row],[DATA]],"MM")</f>
        <v>07</v>
      </c>
      <c r="M9749" s="2">
        <f>WEEKNUM(Tabela3[[#This Row],[DATA]])</f>
        <v>27</v>
      </c>
      <c r="N9749" s="18">
        <f>YEAR(Tabela3[[#This Row],[DATA]])</f>
        <v>2023</v>
      </c>
    </row>
    <row r="9750" spans="2:14">
      <c r="B9750" s="1">
        <v>45110</v>
      </c>
      <c r="C9750">
        <v>16512</v>
      </c>
      <c r="D9750">
        <f>COUNTIF(C$4:C9750,Tabela3[[#This Row],[COMANDA]])</f>
        <v>1</v>
      </c>
      <c r="E9750" t="s">
        <v>90</v>
      </c>
      <c r="F9750" t="s">
        <v>98</v>
      </c>
      <c r="G9750" t="s">
        <v>8</v>
      </c>
      <c r="H9750" t="s">
        <v>202</v>
      </c>
      <c r="I9750" s="2">
        <v>1</v>
      </c>
      <c r="J9750" t="s">
        <v>11</v>
      </c>
      <c r="K9750" s="21">
        <f>INDEX(LISTAS!$H:$Q,MATCH(BASE!H9750,LISTAS!$G:$G,0),MATCH(BASE!J9750,LISTAS!$H$3:$Q$3,0))*Tabela3[[#This Row],[QUANTIDADE]]</f>
        <v>20</v>
      </c>
      <c r="L9750" s="2" t="str">
        <f>TEXT(Tabela3[[#This Row],[DATA]],"MM")</f>
        <v>07</v>
      </c>
      <c r="M9750" s="2">
        <f>WEEKNUM(Tabela3[[#This Row],[DATA]])</f>
        <v>27</v>
      </c>
      <c r="N9750" s="18">
        <f>YEAR(Tabela3[[#This Row],[DATA]])</f>
        <v>2023</v>
      </c>
    </row>
    <row r="9751" spans="2:14">
      <c r="B9751" s="1">
        <v>45110</v>
      </c>
      <c r="C9751">
        <v>16512</v>
      </c>
      <c r="D9751">
        <f>COUNTIF(C$4:C9751,Tabela3[[#This Row],[COMANDA]])</f>
        <v>2</v>
      </c>
      <c r="E9751" t="s">
        <v>90</v>
      </c>
      <c r="F9751" t="s">
        <v>98</v>
      </c>
      <c r="G9751" t="s">
        <v>9</v>
      </c>
      <c r="H9751" t="s">
        <v>385</v>
      </c>
      <c r="I9751" s="2">
        <v>1</v>
      </c>
      <c r="J9751" t="s">
        <v>11</v>
      </c>
      <c r="K9751" s="21">
        <f>INDEX(LISTAS!$H:$Q,MATCH(BASE!H9751,LISTAS!$G:$G,0),MATCH(BASE!J9751,LISTAS!$H$3:$Q$3,0))*Tabela3[[#This Row],[QUANTIDADE]]</f>
        <v>3</v>
      </c>
      <c r="L9751" s="2" t="str">
        <f>TEXT(Tabela3[[#This Row],[DATA]],"MM")</f>
        <v>07</v>
      </c>
      <c r="M9751" s="2">
        <f>WEEKNUM(Tabela3[[#This Row],[DATA]])</f>
        <v>27</v>
      </c>
      <c r="N9751" s="18">
        <f>YEAR(Tabela3[[#This Row],[DATA]])</f>
        <v>2023</v>
      </c>
    </row>
    <row r="9752" spans="2:14">
      <c r="B9752" s="1">
        <v>45110</v>
      </c>
      <c r="C9752">
        <v>16513</v>
      </c>
      <c r="D9752">
        <f>COUNTIF(C$4:C9752,Tabela3[[#This Row],[COMANDA]])</f>
        <v>1</v>
      </c>
      <c r="E9752" t="s">
        <v>90</v>
      </c>
      <c r="F9752" t="s">
        <v>99</v>
      </c>
      <c r="G9752" t="s">
        <v>8</v>
      </c>
      <c r="H9752" t="s">
        <v>204</v>
      </c>
      <c r="I9752" s="2">
        <v>1</v>
      </c>
      <c r="J9752" t="s">
        <v>11</v>
      </c>
      <c r="K9752" s="21">
        <f>INDEX(LISTAS!$H:$Q,MATCH(BASE!H9752,LISTAS!$G:$G,0),MATCH(BASE!J9752,LISTAS!$H$3:$Q$3,0))*Tabela3[[#This Row],[QUANTIDADE]]</f>
        <v>18</v>
      </c>
      <c r="L9752" s="2" t="str">
        <f>TEXT(Tabela3[[#This Row],[DATA]],"MM")</f>
        <v>07</v>
      </c>
      <c r="M9752" s="2">
        <f>WEEKNUM(Tabela3[[#This Row],[DATA]])</f>
        <v>27</v>
      </c>
      <c r="N9752" s="18">
        <f>YEAR(Tabela3[[#This Row],[DATA]])</f>
        <v>2023</v>
      </c>
    </row>
    <row r="9753" spans="2:14">
      <c r="B9753" s="1">
        <v>45110</v>
      </c>
      <c r="C9753">
        <v>16513</v>
      </c>
      <c r="D9753">
        <f>COUNTIF(C$4:C9753,Tabela3[[#This Row],[COMANDA]])</f>
        <v>2</v>
      </c>
      <c r="E9753" t="s">
        <v>90</v>
      </c>
      <c r="F9753" t="s">
        <v>99</v>
      </c>
      <c r="G9753" t="s">
        <v>9</v>
      </c>
      <c r="H9753" t="s">
        <v>58</v>
      </c>
      <c r="I9753" s="2">
        <v>1</v>
      </c>
      <c r="J9753" t="s">
        <v>11</v>
      </c>
      <c r="K9753" s="21">
        <f>INDEX(LISTAS!$H:$Q,MATCH(BASE!H9753,LISTAS!$G:$G,0),MATCH(BASE!J9753,LISTAS!$H$3:$Q$3,0))*Tabela3[[#This Row],[QUANTIDADE]]</f>
        <v>5</v>
      </c>
      <c r="L9753" s="2" t="str">
        <f>TEXT(Tabela3[[#This Row],[DATA]],"MM")</f>
        <v>07</v>
      </c>
      <c r="M9753" s="2">
        <f>WEEKNUM(Tabela3[[#This Row],[DATA]])</f>
        <v>27</v>
      </c>
      <c r="N9753" s="18">
        <f>YEAR(Tabela3[[#This Row],[DATA]])</f>
        <v>2023</v>
      </c>
    </row>
    <row r="9754" spans="2:14">
      <c r="B9754" s="1">
        <v>45110</v>
      </c>
      <c r="C9754">
        <v>16513</v>
      </c>
      <c r="D9754">
        <f>COUNTIF(C$4:C9754,Tabela3[[#This Row],[COMANDA]])</f>
        <v>3</v>
      </c>
      <c r="E9754" t="s">
        <v>90</v>
      </c>
      <c r="F9754" t="s">
        <v>99</v>
      </c>
      <c r="G9754" t="s">
        <v>10</v>
      </c>
      <c r="H9754" t="s">
        <v>101</v>
      </c>
      <c r="I9754" s="2">
        <v>1</v>
      </c>
      <c r="J9754" t="s">
        <v>12</v>
      </c>
      <c r="K9754" s="21">
        <f>INDEX(LISTAS!$H:$Q,MATCH(BASE!H9754,LISTAS!$G:$G,0),MATCH(BASE!J9754,LISTAS!$H$3:$Q$3,0))*Tabela3[[#This Row],[QUANTIDADE]]</f>
        <v>3</v>
      </c>
      <c r="L9754" s="2" t="str">
        <f>TEXT(Tabela3[[#This Row],[DATA]],"MM")</f>
        <v>07</v>
      </c>
      <c r="M9754" s="2">
        <f>WEEKNUM(Tabela3[[#This Row],[DATA]])</f>
        <v>27</v>
      </c>
      <c r="N9754" s="18">
        <f>YEAR(Tabela3[[#This Row],[DATA]])</f>
        <v>2023</v>
      </c>
    </row>
    <row r="9755" spans="2:14">
      <c r="B9755" s="1">
        <v>45110</v>
      </c>
      <c r="C9755">
        <v>16514</v>
      </c>
      <c r="D9755">
        <f>COUNTIF(C$4:C9755,Tabela3[[#This Row],[COMANDA]])</f>
        <v>1</v>
      </c>
      <c r="E9755" t="s">
        <v>90</v>
      </c>
      <c r="F9755" t="s">
        <v>375</v>
      </c>
      <c r="G9755" t="s">
        <v>8</v>
      </c>
      <c r="H9755" t="s">
        <v>42</v>
      </c>
      <c r="I9755" s="2">
        <v>1</v>
      </c>
      <c r="J9755" t="s">
        <v>11</v>
      </c>
      <c r="K9755" s="21">
        <f>INDEX(LISTAS!$H:$Q,MATCH(BASE!H9755,LISTAS!$G:$G,0),MATCH(BASE!J9755,LISTAS!$H$3:$Q$3,0))*Tabela3[[#This Row],[QUANTIDADE]]</f>
        <v>16</v>
      </c>
      <c r="L9755" s="2" t="str">
        <f>TEXT(Tabela3[[#This Row],[DATA]],"MM")</f>
        <v>07</v>
      </c>
      <c r="M9755" s="2">
        <f>WEEKNUM(Tabela3[[#This Row],[DATA]])</f>
        <v>27</v>
      </c>
      <c r="N9755" s="18">
        <f>YEAR(Tabela3[[#This Row],[DATA]])</f>
        <v>2023</v>
      </c>
    </row>
    <row r="9756" spans="2:14">
      <c r="B9756" s="1">
        <v>45110</v>
      </c>
      <c r="C9756">
        <v>16514</v>
      </c>
      <c r="D9756">
        <f>COUNTIF(C$4:C9756,Tabela3[[#This Row],[COMANDA]])</f>
        <v>2</v>
      </c>
      <c r="E9756" t="s">
        <v>90</v>
      </c>
      <c r="F9756" t="s">
        <v>375</v>
      </c>
      <c r="G9756" t="s">
        <v>8</v>
      </c>
      <c r="H9756" t="s">
        <v>202</v>
      </c>
      <c r="I9756" s="2">
        <v>1</v>
      </c>
      <c r="J9756" t="s">
        <v>11</v>
      </c>
      <c r="K9756" s="21">
        <f>INDEX(LISTAS!$H:$Q,MATCH(BASE!H9756,LISTAS!$G:$G,0),MATCH(BASE!J9756,LISTAS!$H$3:$Q$3,0))*Tabela3[[#This Row],[QUANTIDADE]]</f>
        <v>20</v>
      </c>
      <c r="L9756" s="2" t="str">
        <f>TEXT(Tabela3[[#This Row],[DATA]],"MM")</f>
        <v>07</v>
      </c>
      <c r="M9756" s="2">
        <f>WEEKNUM(Tabela3[[#This Row],[DATA]])</f>
        <v>27</v>
      </c>
      <c r="N9756" s="18">
        <f>YEAR(Tabela3[[#This Row],[DATA]])</f>
        <v>2023</v>
      </c>
    </row>
    <row r="9757" spans="2:14">
      <c r="B9757" s="1">
        <v>45110</v>
      </c>
      <c r="C9757">
        <v>16514</v>
      </c>
      <c r="D9757">
        <f>COUNTIF(C$4:C9757,Tabela3[[#This Row],[COMANDA]])</f>
        <v>3</v>
      </c>
      <c r="E9757" t="s">
        <v>90</v>
      </c>
      <c r="F9757" t="s">
        <v>375</v>
      </c>
      <c r="G9757" t="s">
        <v>9</v>
      </c>
      <c r="H9757" t="s">
        <v>142</v>
      </c>
      <c r="I9757" s="2">
        <v>1</v>
      </c>
      <c r="J9757" t="s">
        <v>11</v>
      </c>
      <c r="K9757" s="21">
        <f>INDEX(LISTAS!$H:$Q,MATCH(BASE!H9757,LISTAS!$G:$G,0),MATCH(BASE!J9757,LISTAS!$H$3:$Q$3,0))*Tabela3[[#This Row],[QUANTIDADE]]</f>
        <v>6</v>
      </c>
      <c r="L9757" s="2" t="str">
        <f>TEXT(Tabela3[[#This Row],[DATA]],"MM")</f>
        <v>07</v>
      </c>
      <c r="M9757" s="2">
        <f>WEEKNUM(Tabela3[[#This Row],[DATA]])</f>
        <v>27</v>
      </c>
      <c r="N9757" s="18">
        <f>YEAR(Tabela3[[#This Row],[DATA]])</f>
        <v>2023</v>
      </c>
    </row>
    <row r="9758" spans="2:14">
      <c r="B9758" s="1">
        <v>45110</v>
      </c>
      <c r="C9758">
        <v>16515</v>
      </c>
      <c r="D9758">
        <f>COUNTIF(C$4:C9758,Tabela3[[#This Row],[COMANDA]])</f>
        <v>1</v>
      </c>
      <c r="E9758" t="s">
        <v>90</v>
      </c>
      <c r="F9758" t="s">
        <v>375</v>
      </c>
      <c r="G9758" t="s">
        <v>8</v>
      </c>
      <c r="H9758" t="s">
        <v>211</v>
      </c>
      <c r="I9758" s="2">
        <v>2</v>
      </c>
      <c r="J9758" t="s">
        <v>12</v>
      </c>
      <c r="K9758" s="21">
        <f>INDEX(LISTAS!$H:$Q,MATCH(BASE!H9758,LISTAS!$G:$G,0),MATCH(BASE!J9758,LISTAS!$H$3:$Q$3,0))*Tabela3[[#This Row],[QUANTIDADE]]</f>
        <v>36</v>
      </c>
      <c r="L9758" s="2" t="str">
        <f>TEXT(Tabela3[[#This Row],[DATA]],"MM")</f>
        <v>07</v>
      </c>
      <c r="M9758" s="2">
        <f>WEEKNUM(Tabela3[[#This Row],[DATA]])</f>
        <v>27</v>
      </c>
      <c r="N9758" s="18">
        <f>YEAR(Tabela3[[#This Row],[DATA]])</f>
        <v>2023</v>
      </c>
    </row>
    <row r="9759" spans="2:14">
      <c r="B9759" s="1">
        <v>45110</v>
      </c>
      <c r="C9759">
        <v>16515</v>
      </c>
      <c r="D9759">
        <f>COUNTIF(C$4:C9759,Tabela3[[#This Row],[COMANDA]])</f>
        <v>2</v>
      </c>
      <c r="E9759" t="s">
        <v>90</v>
      </c>
      <c r="F9759" t="s">
        <v>375</v>
      </c>
      <c r="G9759" t="s">
        <v>61</v>
      </c>
      <c r="H9759" t="s">
        <v>163</v>
      </c>
      <c r="I9759" s="2">
        <v>1</v>
      </c>
      <c r="J9759" t="s">
        <v>11</v>
      </c>
      <c r="K9759" s="21">
        <f>INDEX(LISTAS!$H:$Q,MATCH(BASE!H9759,LISTAS!$G:$G,0),MATCH(BASE!J9759,LISTAS!$H$3:$Q$3,0))*Tabela3[[#This Row],[QUANTIDADE]]</f>
        <v>4</v>
      </c>
      <c r="L9759" s="2" t="str">
        <f>TEXT(Tabela3[[#This Row],[DATA]],"MM")</f>
        <v>07</v>
      </c>
      <c r="M9759" s="2">
        <f>WEEKNUM(Tabela3[[#This Row],[DATA]])</f>
        <v>27</v>
      </c>
      <c r="N9759" s="18">
        <f>YEAR(Tabela3[[#This Row],[DATA]])</f>
        <v>2023</v>
      </c>
    </row>
    <row r="9760" spans="2:14">
      <c r="B9760" s="1">
        <v>45110</v>
      </c>
      <c r="C9760">
        <v>16516</v>
      </c>
      <c r="D9760">
        <f>COUNTIF(C$4:C9760,Tabela3[[#This Row],[COMANDA]])</f>
        <v>1</v>
      </c>
      <c r="E9760" t="s">
        <v>90</v>
      </c>
      <c r="F9760" t="s">
        <v>99</v>
      </c>
      <c r="G9760" t="s">
        <v>8</v>
      </c>
      <c r="H9760" t="s">
        <v>204</v>
      </c>
      <c r="I9760" s="2">
        <v>1</v>
      </c>
      <c r="J9760" t="s">
        <v>11</v>
      </c>
      <c r="K9760" s="21">
        <f>INDEX(LISTAS!$H:$Q,MATCH(BASE!H9760,LISTAS!$G:$G,0),MATCH(BASE!J9760,LISTAS!$H$3:$Q$3,0))*Tabela3[[#This Row],[QUANTIDADE]]</f>
        <v>18</v>
      </c>
      <c r="L9760" s="2" t="str">
        <f>TEXT(Tabela3[[#This Row],[DATA]],"MM")</f>
        <v>07</v>
      </c>
      <c r="M9760" s="2">
        <f>WEEKNUM(Tabela3[[#This Row],[DATA]])</f>
        <v>27</v>
      </c>
      <c r="N9760" s="18">
        <f>YEAR(Tabela3[[#This Row],[DATA]])</f>
        <v>2023</v>
      </c>
    </row>
    <row r="9761" spans="2:14">
      <c r="B9761" s="1">
        <v>45110</v>
      </c>
      <c r="C9761">
        <v>16516</v>
      </c>
      <c r="D9761">
        <f>COUNTIF(C$4:C9761,Tabela3[[#This Row],[COMANDA]])</f>
        <v>2</v>
      </c>
      <c r="E9761" t="s">
        <v>90</v>
      </c>
      <c r="F9761" t="s">
        <v>99</v>
      </c>
      <c r="G9761" t="s">
        <v>9</v>
      </c>
      <c r="H9761" t="s">
        <v>138</v>
      </c>
      <c r="I9761" s="2">
        <v>1</v>
      </c>
      <c r="J9761" t="s">
        <v>11</v>
      </c>
      <c r="K9761" s="21">
        <f>INDEX(LISTAS!$H:$Q,MATCH(BASE!H9761,LISTAS!$G:$G,0),MATCH(BASE!J9761,LISTAS!$H$3:$Q$3,0))*Tabela3[[#This Row],[QUANTIDADE]]</f>
        <v>4</v>
      </c>
      <c r="L9761" s="2" t="str">
        <f>TEXT(Tabela3[[#This Row],[DATA]],"MM")</f>
        <v>07</v>
      </c>
      <c r="M9761" s="2">
        <f>WEEKNUM(Tabela3[[#This Row],[DATA]])</f>
        <v>27</v>
      </c>
      <c r="N9761" s="18">
        <f>YEAR(Tabela3[[#This Row],[DATA]])</f>
        <v>2023</v>
      </c>
    </row>
    <row r="9762" spans="2:14">
      <c r="B9762" s="1">
        <v>45110</v>
      </c>
      <c r="C9762">
        <v>16517</v>
      </c>
      <c r="D9762">
        <f>COUNTIF(C$4:C9762,Tabela3[[#This Row],[COMANDA]])</f>
        <v>1</v>
      </c>
      <c r="E9762" t="s">
        <v>90</v>
      </c>
      <c r="F9762" t="s">
        <v>98</v>
      </c>
      <c r="G9762" t="s">
        <v>8</v>
      </c>
      <c r="H9762" t="s">
        <v>47</v>
      </c>
      <c r="I9762" s="2">
        <v>2</v>
      </c>
      <c r="J9762" t="s">
        <v>11</v>
      </c>
      <c r="K9762" s="21">
        <f>INDEX(LISTAS!$H:$Q,MATCH(BASE!H9762,LISTAS!$G:$G,0),MATCH(BASE!J9762,LISTAS!$H$3:$Q$3,0))*Tabela3[[#This Row],[QUANTIDADE]]</f>
        <v>32</v>
      </c>
      <c r="L9762" s="2" t="str">
        <f>TEXT(Tabela3[[#This Row],[DATA]],"MM")</f>
        <v>07</v>
      </c>
      <c r="M9762" s="2">
        <f>WEEKNUM(Tabela3[[#This Row],[DATA]])</f>
        <v>27</v>
      </c>
      <c r="N9762" s="18">
        <f>YEAR(Tabela3[[#This Row],[DATA]])</f>
        <v>2023</v>
      </c>
    </row>
    <row r="9763" spans="2:14">
      <c r="B9763" s="1">
        <v>45110</v>
      </c>
      <c r="C9763">
        <v>16517</v>
      </c>
      <c r="D9763">
        <f>COUNTIF(C$4:C9763,Tabela3[[#This Row],[COMANDA]])</f>
        <v>2</v>
      </c>
      <c r="E9763" t="s">
        <v>90</v>
      </c>
      <c r="F9763" t="s">
        <v>98</v>
      </c>
      <c r="G9763" t="s">
        <v>9</v>
      </c>
      <c r="H9763" t="s">
        <v>55</v>
      </c>
      <c r="I9763" s="2">
        <v>1</v>
      </c>
      <c r="J9763" t="s">
        <v>11</v>
      </c>
      <c r="K9763" s="21">
        <f>INDEX(LISTAS!$H:$Q,MATCH(BASE!H9763,LISTAS!$G:$G,0),MATCH(BASE!J9763,LISTAS!$H$3:$Q$3,0))*Tabela3[[#This Row],[QUANTIDADE]]</f>
        <v>3</v>
      </c>
      <c r="L9763" s="2" t="str">
        <f>TEXT(Tabela3[[#This Row],[DATA]],"MM")</f>
        <v>07</v>
      </c>
      <c r="M9763" s="2">
        <f>WEEKNUM(Tabela3[[#This Row],[DATA]])</f>
        <v>27</v>
      </c>
      <c r="N9763" s="18">
        <f>YEAR(Tabela3[[#This Row],[DATA]])</f>
        <v>2023</v>
      </c>
    </row>
    <row r="9764" spans="2:14">
      <c r="B9764" s="1">
        <v>45110</v>
      </c>
      <c r="C9764">
        <v>16518</v>
      </c>
      <c r="D9764">
        <f>COUNTIF(C$4:C9764,Tabela3[[#This Row],[COMANDA]])</f>
        <v>1</v>
      </c>
      <c r="E9764" t="s">
        <v>90</v>
      </c>
      <c r="F9764" t="s">
        <v>98</v>
      </c>
      <c r="G9764" t="s">
        <v>8</v>
      </c>
      <c r="H9764" t="s">
        <v>211</v>
      </c>
      <c r="I9764" s="2">
        <v>1</v>
      </c>
      <c r="J9764" t="s">
        <v>11</v>
      </c>
      <c r="K9764" s="21">
        <f>INDEX(LISTAS!$H:$Q,MATCH(BASE!H9764,LISTAS!$G:$G,0),MATCH(BASE!J9764,LISTAS!$H$3:$Q$3,0))*Tabela3[[#This Row],[QUANTIDADE]]</f>
        <v>20</v>
      </c>
      <c r="L9764" s="2" t="str">
        <f>TEXT(Tabela3[[#This Row],[DATA]],"MM")</f>
        <v>07</v>
      </c>
      <c r="M9764" s="2">
        <f>WEEKNUM(Tabela3[[#This Row],[DATA]])</f>
        <v>27</v>
      </c>
      <c r="N9764" s="18">
        <f>YEAR(Tabela3[[#This Row],[DATA]])</f>
        <v>2023</v>
      </c>
    </row>
    <row r="9765" spans="2:14">
      <c r="B9765" s="1">
        <v>45110</v>
      </c>
      <c r="C9765">
        <v>16518</v>
      </c>
      <c r="D9765">
        <f>COUNTIF(C$4:C9765,Tabela3[[#This Row],[COMANDA]])</f>
        <v>2</v>
      </c>
      <c r="E9765" t="s">
        <v>90</v>
      </c>
      <c r="F9765" t="s">
        <v>98</v>
      </c>
      <c r="G9765" t="s">
        <v>9</v>
      </c>
      <c r="H9765" t="s">
        <v>138</v>
      </c>
      <c r="I9765" s="2">
        <v>1</v>
      </c>
      <c r="J9765" t="s">
        <v>11</v>
      </c>
      <c r="K9765" s="21">
        <f>INDEX(LISTAS!$H:$Q,MATCH(BASE!H9765,LISTAS!$G:$G,0),MATCH(BASE!J9765,LISTAS!$H$3:$Q$3,0))*Tabela3[[#This Row],[QUANTIDADE]]</f>
        <v>4</v>
      </c>
      <c r="L9765" s="2" t="str">
        <f>TEXT(Tabela3[[#This Row],[DATA]],"MM")</f>
        <v>07</v>
      </c>
      <c r="M9765" s="2">
        <f>WEEKNUM(Tabela3[[#This Row],[DATA]])</f>
        <v>27</v>
      </c>
      <c r="N9765" s="18">
        <f>YEAR(Tabela3[[#This Row],[DATA]])</f>
        <v>2023</v>
      </c>
    </row>
    <row r="9766" spans="2:14">
      <c r="B9766" s="1">
        <v>45110</v>
      </c>
      <c r="C9766">
        <v>16519</v>
      </c>
      <c r="D9766">
        <f>COUNTIF(C$4:C9766,Tabela3[[#This Row],[COMANDA]])</f>
        <v>1</v>
      </c>
      <c r="E9766" t="s">
        <v>90</v>
      </c>
      <c r="F9766" t="s">
        <v>99</v>
      </c>
      <c r="G9766" t="s">
        <v>8</v>
      </c>
      <c r="H9766" t="s">
        <v>40</v>
      </c>
      <c r="I9766" s="2">
        <v>1</v>
      </c>
      <c r="J9766" t="s">
        <v>11</v>
      </c>
      <c r="K9766" s="21">
        <f>INDEX(LISTAS!$H:$Q,MATCH(BASE!H9766,LISTAS!$G:$G,0),MATCH(BASE!J9766,LISTAS!$H$3:$Q$3,0))*Tabela3[[#This Row],[QUANTIDADE]]</f>
        <v>14</v>
      </c>
      <c r="L9766" s="2" t="str">
        <f>TEXT(Tabela3[[#This Row],[DATA]],"MM")</f>
        <v>07</v>
      </c>
      <c r="M9766" s="2">
        <f>WEEKNUM(Tabela3[[#This Row],[DATA]])</f>
        <v>27</v>
      </c>
      <c r="N9766" s="18">
        <f>YEAR(Tabela3[[#This Row],[DATA]])</f>
        <v>2023</v>
      </c>
    </row>
    <row r="9767" spans="2:14">
      <c r="B9767" s="1">
        <v>45110</v>
      </c>
      <c r="C9767">
        <v>16519</v>
      </c>
      <c r="D9767">
        <f>COUNTIF(C$4:C9767,Tabela3[[#This Row],[COMANDA]])</f>
        <v>2</v>
      </c>
      <c r="E9767" t="s">
        <v>90</v>
      </c>
      <c r="F9767" t="s">
        <v>99</v>
      </c>
      <c r="G9767" t="s">
        <v>8</v>
      </c>
      <c r="H9767" t="s">
        <v>204</v>
      </c>
      <c r="I9767" s="2">
        <v>1</v>
      </c>
      <c r="J9767" t="s">
        <v>11</v>
      </c>
      <c r="K9767" s="21">
        <f>INDEX(LISTAS!$H:$Q,MATCH(BASE!H9767,LISTAS!$G:$G,0),MATCH(BASE!J9767,LISTAS!$H$3:$Q$3,0))*Tabela3[[#This Row],[QUANTIDADE]]</f>
        <v>18</v>
      </c>
      <c r="L9767" s="2" t="str">
        <f>TEXT(Tabela3[[#This Row],[DATA]],"MM")</f>
        <v>07</v>
      </c>
      <c r="M9767" s="2">
        <f>WEEKNUM(Tabela3[[#This Row],[DATA]])</f>
        <v>27</v>
      </c>
      <c r="N9767" s="18">
        <f>YEAR(Tabela3[[#This Row],[DATA]])</f>
        <v>2023</v>
      </c>
    </row>
    <row r="9768" spans="2:14">
      <c r="B9768" s="1">
        <v>45110</v>
      </c>
      <c r="C9768">
        <v>16519</v>
      </c>
      <c r="D9768">
        <f>COUNTIF(C$4:C9768,Tabela3[[#This Row],[COMANDA]])</f>
        <v>3</v>
      </c>
      <c r="E9768" t="s">
        <v>90</v>
      </c>
      <c r="F9768" t="s">
        <v>99</v>
      </c>
      <c r="G9768" t="s">
        <v>8</v>
      </c>
      <c r="H9768" t="s">
        <v>202</v>
      </c>
      <c r="I9768" s="2">
        <v>1</v>
      </c>
      <c r="J9768" t="s">
        <v>11</v>
      </c>
      <c r="K9768" s="21">
        <f>INDEX(LISTAS!$H:$Q,MATCH(BASE!H9768,LISTAS!$G:$G,0),MATCH(BASE!J9768,LISTAS!$H$3:$Q$3,0))*Tabela3[[#This Row],[QUANTIDADE]]</f>
        <v>20</v>
      </c>
      <c r="L9768" s="2" t="str">
        <f>TEXT(Tabela3[[#This Row],[DATA]],"MM")</f>
        <v>07</v>
      </c>
      <c r="M9768" s="2">
        <f>WEEKNUM(Tabela3[[#This Row],[DATA]])</f>
        <v>27</v>
      </c>
      <c r="N9768" s="18">
        <f>YEAR(Tabela3[[#This Row],[DATA]])</f>
        <v>2023</v>
      </c>
    </row>
    <row r="9769" spans="2:14">
      <c r="B9769" s="1">
        <v>45110</v>
      </c>
      <c r="C9769">
        <v>16519</v>
      </c>
      <c r="D9769">
        <f>COUNTIF(C$4:C9769,Tabela3[[#This Row],[COMANDA]])</f>
        <v>4</v>
      </c>
      <c r="E9769" t="s">
        <v>90</v>
      </c>
      <c r="F9769" t="s">
        <v>99</v>
      </c>
      <c r="G9769" t="s">
        <v>61</v>
      </c>
      <c r="H9769" t="s">
        <v>163</v>
      </c>
      <c r="I9769" s="2">
        <v>1</v>
      </c>
      <c r="J9769" t="s">
        <v>11</v>
      </c>
      <c r="K9769" s="21">
        <f>INDEX(LISTAS!$H:$Q,MATCH(BASE!H9769,LISTAS!$G:$G,0),MATCH(BASE!J9769,LISTAS!$H$3:$Q$3,0))*Tabela3[[#This Row],[QUANTIDADE]]</f>
        <v>4</v>
      </c>
      <c r="L9769" s="2" t="str">
        <f>TEXT(Tabela3[[#This Row],[DATA]],"MM")</f>
        <v>07</v>
      </c>
      <c r="M9769" s="2">
        <f>WEEKNUM(Tabela3[[#This Row],[DATA]])</f>
        <v>27</v>
      </c>
      <c r="N9769" s="18">
        <f>YEAR(Tabela3[[#This Row],[DATA]])</f>
        <v>2023</v>
      </c>
    </row>
    <row r="9770" spans="2:14">
      <c r="B9770" s="1">
        <v>45110</v>
      </c>
      <c r="C9770">
        <v>16520</v>
      </c>
      <c r="D9770">
        <f>COUNTIF(C$4:C9770,Tabela3[[#This Row],[COMANDA]])</f>
        <v>1</v>
      </c>
      <c r="E9770" t="s">
        <v>90</v>
      </c>
      <c r="F9770" t="s">
        <v>98</v>
      </c>
      <c r="G9770" t="s">
        <v>8</v>
      </c>
      <c r="H9770" t="s">
        <v>40</v>
      </c>
      <c r="I9770" s="2">
        <v>1</v>
      </c>
      <c r="J9770" t="s">
        <v>11</v>
      </c>
      <c r="K9770" s="21">
        <f>INDEX(LISTAS!$H:$Q,MATCH(BASE!H9770,LISTAS!$G:$G,0),MATCH(BASE!J9770,LISTAS!$H$3:$Q$3,0))*Tabela3[[#This Row],[QUANTIDADE]]</f>
        <v>14</v>
      </c>
      <c r="L9770" s="2" t="str">
        <f>TEXT(Tabela3[[#This Row],[DATA]],"MM")</f>
        <v>07</v>
      </c>
      <c r="M9770" s="2">
        <f>WEEKNUM(Tabela3[[#This Row],[DATA]])</f>
        <v>27</v>
      </c>
      <c r="N9770" s="18">
        <f>YEAR(Tabela3[[#This Row],[DATA]])</f>
        <v>2023</v>
      </c>
    </row>
    <row r="9771" spans="2:14">
      <c r="B9771" s="1">
        <v>45110</v>
      </c>
      <c r="C9771">
        <v>16520</v>
      </c>
      <c r="D9771">
        <f>COUNTIF(C$4:C9771,Tabela3[[#This Row],[COMANDA]])</f>
        <v>2</v>
      </c>
      <c r="E9771" t="s">
        <v>90</v>
      </c>
      <c r="F9771" t="s">
        <v>98</v>
      </c>
      <c r="G9771" t="s">
        <v>61</v>
      </c>
      <c r="H9771" t="s">
        <v>163</v>
      </c>
      <c r="I9771" s="2">
        <v>1</v>
      </c>
      <c r="J9771" t="s">
        <v>11</v>
      </c>
      <c r="K9771" s="21">
        <f>INDEX(LISTAS!$H:$Q,MATCH(BASE!H9771,LISTAS!$G:$G,0),MATCH(BASE!J9771,LISTAS!$H$3:$Q$3,0))*Tabela3[[#This Row],[QUANTIDADE]]</f>
        <v>4</v>
      </c>
      <c r="L9771" s="2" t="str">
        <f>TEXT(Tabela3[[#This Row],[DATA]],"MM")</f>
        <v>07</v>
      </c>
      <c r="M9771" s="2">
        <f>WEEKNUM(Tabela3[[#This Row],[DATA]])</f>
        <v>27</v>
      </c>
      <c r="N9771" s="18">
        <f>YEAR(Tabela3[[#This Row],[DATA]])</f>
        <v>2023</v>
      </c>
    </row>
    <row r="9772" spans="2:14">
      <c r="B9772" s="1">
        <v>45110</v>
      </c>
      <c r="C9772">
        <v>16520</v>
      </c>
      <c r="D9772">
        <f>COUNTIF(C$4:C9772,Tabela3[[#This Row],[COMANDA]])</f>
        <v>3</v>
      </c>
      <c r="E9772" t="s">
        <v>90</v>
      </c>
      <c r="F9772" t="s">
        <v>98</v>
      </c>
      <c r="G9772" t="s">
        <v>9</v>
      </c>
      <c r="H9772" t="s">
        <v>138</v>
      </c>
      <c r="I9772" s="2">
        <v>1</v>
      </c>
      <c r="J9772" t="s">
        <v>11</v>
      </c>
      <c r="K9772" s="21">
        <f>INDEX(LISTAS!$H:$Q,MATCH(BASE!H9772,LISTAS!$G:$G,0),MATCH(BASE!J9772,LISTAS!$H$3:$Q$3,0))*Tabela3[[#This Row],[QUANTIDADE]]</f>
        <v>4</v>
      </c>
      <c r="L9772" s="2" t="str">
        <f>TEXT(Tabela3[[#This Row],[DATA]],"MM")</f>
        <v>07</v>
      </c>
      <c r="M9772" s="2">
        <f>WEEKNUM(Tabela3[[#This Row],[DATA]])</f>
        <v>27</v>
      </c>
      <c r="N9772" s="18">
        <f>YEAR(Tabela3[[#This Row],[DATA]])</f>
        <v>2023</v>
      </c>
    </row>
    <row r="9773" spans="2:14">
      <c r="B9773" s="1">
        <v>45110</v>
      </c>
      <c r="C9773">
        <v>16521</v>
      </c>
      <c r="D9773">
        <f>COUNTIF(C$4:C9773,Tabela3[[#This Row],[COMANDA]])</f>
        <v>1</v>
      </c>
      <c r="E9773" t="s">
        <v>90</v>
      </c>
      <c r="F9773" t="s">
        <v>99</v>
      </c>
      <c r="G9773" t="s">
        <v>8</v>
      </c>
      <c r="H9773" t="s">
        <v>204</v>
      </c>
      <c r="I9773" s="2">
        <v>1</v>
      </c>
      <c r="J9773" t="s">
        <v>11</v>
      </c>
      <c r="K9773" s="21">
        <f>INDEX(LISTAS!$H:$Q,MATCH(BASE!H9773,LISTAS!$G:$G,0),MATCH(BASE!J9773,LISTAS!$H$3:$Q$3,0))*Tabela3[[#This Row],[QUANTIDADE]]</f>
        <v>18</v>
      </c>
      <c r="L9773" s="2" t="str">
        <f>TEXT(Tabela3[[#This Row],[DATA]],"MM")</f>
        <v>07</v>
      </c>
      <c r="M9773" s="2">
        <f>WEEKNUM(Tabela3[[#This Row],[DATA]])</f>
        <v>27</v>
      </c>
      <c r="N9773" s="18">
        <f>YEAR(Tabela3[[#This Row],[DATA]])</f>
        <v>2023</v>
      </c>
    </row>
    <row r="9774" spans="2:14">
      <c r="B9774" s="1">
        <v>45110</v>
      </c>
      <c r="C9774">
        <v>16521</v>
      </c>
      <c r="D9774">
        <f>COUNTIF(C$4:C9774,Tabela3[[#This Row],[COMANDA]])</f>
        <v>2</v>
      </c>
      <c r="E9774" t="s">
        <v>90</v>
      </c>
      <c r="F9774" t="s">
        <v>98</v>
      </c>
      <c r="G9774" t="s">
        <v>8</v>
      </c>
      <c r="H9774" t="s">
        <v>203</v>
      </c>
      <c r="I9774" s="2">
        <v>1</v>
      </c>
      <c r="J9774" t="s">
        <v>11</v>
      </c>
      <c r="K9774" s="21">
        <f>INDEX(LISTAS!$H:$Q,MATCH(BASE!H9774,LISTAS!$G:$G,0),MATCH(BASE!J9774,LISTAS!$H$3:$Q$3,0))*Tabela3[[#This Row],[QUANTIDADE]]</f>
        <v>20</v>
      </c>
      <c r="L9774" s="2" t="str">
        <f>TEXT(Tabela3[[#This Row],[DATA]],"MM")</f>
        <v>07</v>
      </c>
      <c r="M9774" s="2">
        <f>WEEKNUM(Tabela3[[#This Row],[DATA]])</f>
        <v>27</v>
      </c>
      <c r="N9774" s="18">
        <f>YEAR(Tabela3[[#This Row],[DATA]])</f>
        <v>2023</v>
      </c>
    </row>
    <row r="9775" spans="2:14">
      <c r="B9775" s="1">
        <v>45110</v>
      </c>
      <c r="C9775">
        <v>16521</v>
      </c>
      <c r="D9775">
        <f>COUNTIF(C$4:C9775,Tabela3[[#This Row],[COMANDA]])</f>
        <v>3</v>
      </c>
      <c r="E9775" t="s">
        <v>90</v>
      </c>
      <c r="G9775" t="s">
        <v>10</v>
      </c>
      <c r="H9775" t="s">
        <v>537</v>
      </c>
      <c r="I9775" s="2">
        <v>1</v>
      </c>
      <c r="J9775" t="s">
        <v>11</v>
      </c>
      <c r="K9775" s="21">
        <f>INDEX(LISTAS!$H:$Q,MATCH(BASE!H9775,LISTAS!$G:$G,0),MATCH(BASE!J9775,LISTAS!$H$3:$Q$3,0))*Tabela3[[#This Row],[QUANTIDADE]]</f>
        <v>3</v>
      </c>
      <c r="L9775" s="2" t="str">
        <f>TEXT(Tabela3[[#This Row],[DATA]],"MM")</f>
        <v>07</v>
      </c>
      <c r="M9775" s="2">
        <f>WEEKNUM(Tabela3[[#This Row],[DATA]])</f>
        <v>27</v>
      </c>
      <c r="N9775" s="18">
        <f>YEAR(Tabela3[[#This Row],[DATA]])</f>
        <v>2023</v>
      </c>
    </row>
    <row r="9776" spans="2:14">
      <c r="B9776" s="1">
        <v>45110</v>
      </c>
      <c r="C9776">
        <v>16522</v>
      </c>
      <c r="D9776">
        <f>COUNTIF(C$4:C9776,Tabela3[[#This Row],[COMANDA]])</f>
        <v>1</v>
      </c>
      <c r="E9776" t="s">
        <v>89</v>
      </c>
      <c r="F9776" t="s">
        <v>375</v>
      </c>
      <c r="G9776" t="s">
        <v>8</v>
      </c>
      <c r="H9776" t="s">
        <v>42</v>
      </c>
      <c r="I9776" s="2">
        <v>1</v>
      </c>
      <c r="J9776" t="s">
        <v>12</v>
      </c>
      <c r="K9776" s="21">
        <f>INDEX(LISTAS!$H:$Q,MATCH(BASE!H9776,LISTAS!$G:$G,0),MATCH(BASE!J9776,LISTAS!$H$3:$Q$3,0))*Tabela3[[#This Row],[QUANTIDADE]]</f>
        <v>14.4</v>
      </c>
      <c r="L9776" s="2" t="str">
        <f>TEXT(Tabela3[[#This Row],[DATA]],"MM")</f>
        <v>07</v>
      </c>
      <c r="M9776" s="2">
        <f>WEEKNUM(Tabela3[[#This Row],[DATA]])</f>
        <v>27</v>
      </c>
      <c r="N9776" s="18">
        <f>YEAR(Tabela3[[#This Row],[DATA]])</f>
        <v>2023</v>
      </c>
    </row>
    <row r="9777" spans="2:14">
      <c r="B9777" s="1">
        <v>45110</v>
      </c>
      <c r="C9777">
        <v>16522</v>
      </c>
      <c r="D9777">
        <f>COUNTIF(C$4:C9777,Tabela3[[#This Row],[COMANDA]])</f>
        <v>2</v>
      </c>
      <c r="E9777" t="s">
        <v>89</v>
      </c>
      <c r="F9777" t="s">
        <v>375</v>
      </c>
      <c r="G9777" t="s">
        <v>8</v>
      </c>
      <c r="H9777" t="s">
        <v>204</v>
      </c>
      <c r="I9777" s="2">
        <v>1</v>
      </c>
      <c r="J9777" t="s">
        <v>12</v>
      </c>
      <c r="K9777" s="21">
        <f>INDEX(LISTAS!$H:$Q,MATCH(BASE!H9777,LISTAS!$G:$G,0),MATCH(BASE!J9777,LISTAS!$H$3:$Q$3,0))*Tabela3[[#This Row],[QUANTIDADE]]</f>
        <v>16.2</v>
      </c>
      <c r="L9777" s="2" t="str">
        <f>TEXT(Tabela3[[#This Row],[DATA]],"MM")</f>
        <v>07</v>
      </c>
      <c r="M9777" s="2">
        <f>WEEKNUM(Tabela3[[#This Row],[DATA]])</f>
        <v>27</v>
      </c>
      <c r="N9777" s="18">
        <f>YEAR(Tabela3[[#This Row],[DATA]])</f>
        <v>2023</v>
      </c>
    </row>
    <row r="9778" spans="2:14">
      <c r="B9778" s="1">
        <v>45110</v>
      </c>
      <c r="C9778" t="s">
        <v>561</v>
      </c>
      <c r="D9778">
        <f>COUNTIF(C$4:C9778,Tabela3[[#This Row],[COMANDA]])</f>
        <v>1</v>
      </c>
      <c r="E9778" t="s">
        <v>1</v>
      </c>
      <c r="F9778" t="s">
        <v>375</v>
      </c>
      <c r="G9778" t="s">
        <v>9</v>
      </c>
      <c r="H9778" t="s">
        <v>242</v>
      </c>
      <c r="I9778" s="2">
        <v>2</v>
      </c>
      <c r="J9778" t="s">
        <v>11</v>
      </c>
      <c r="K9778" s="21">
        <f>INDEX(LISTAS!$H:$Q,MATCH(BASE!H9778,LISTAS!$G:$G,0),MATCH(BASE!J9778,LISTAS!$H$3:$Q$3,0))*Tabela3[[#This Row],[QUANTIDADE]]</f>
        <v>8</v>
      </c>
      <c r="L9778" s="2" t="str">
        <f>TEXT(Tabela3[[#This Row],[DATA]],"MM")</f>
        <v>07</v>
      </c>
      <c r="M9778" s="2">
        <f>WEEKNUM(Tabela3[[#This Row],[DATA]])</f>
        <v>27</v>
      </c>
      <c r="N9778" s="18">
        <f>YEAR(Tabela3[[#This Row],[DATA]])</f>
        <v>2023</v>
      </c>
    </row>
    <row r="9779" spans="2:14">
      <c r="B9779" s="1">
        <v>45110</v>
      </c>
      <c r="C9779" t="s">
        <v>561</v>
      </c>
      <c r="D9779">
        <f>COUNTIF(C$4:C9779,Tabela3[[#This Row],[COMANDA]])</f>
        <v>2</v>
      </c>
      <c r="E9779" t="s">
        <v>1</v>
      </c>
      <c r="F9779" t="s">
        <v>375</v>
      </c>
      <c r="G9779" t="s">
        <v>9</v>
      </c>
      <c r="H9779" t="s">
        <v>138</v>
      </c>
      <c r="I9779" s="2">
        <v>3</v>
      </c>
      <c r="J9779" t="s">
        <v>11</v>
      </c>
      <c r="K9779" s="21">
        <f>INDEX(LISTAS!$H:$Q,MATCH(BASE!H9779,LISTAS!$G:$G,0),MATCH(BASE!J9779,LISTAS!$H$3:$Q$3,0))*Tabela3[[#This Row],[QUANTIDADE]]</f>
        <v>12</v>
      </c>
      <c r="L9779" s="2" t="str">
        <f>TEXT(Tabela3[[#This Row],[DATA]],"MM")</f>
        <v>07</v>
      </c>
      <c r="M9779" s="2">
        <f>WEEKNUM(Tabela3[[#This Row],[DATA]])</f>
        <v>27</v>
      </c>
      <c r="N9779" s="18">
        <f>YEAR(Tabela3[[#This Row],[DATA]])</f>
        <v>2023</v>
      </c>
    </row>
    <row r="9780" spans="2:14">
      <c r="B9780" s="1">
        <v>45110</v>
      </c>
      <c r="C9780" t="s">
        <v>561</v>
      </c>
      <c r="D9780">
        <f>COUNTIF(C$4:C9780,Tabela3[[#This Row],[COMANDA]])</f>
        <v>3</v>
      </c>
      <c r="E9780" t="s">
        <v>1</v>
      </c>
      <c r="F9780" t="s">
        <v>375</v>
      </c>
      <c r="G9780" t="s">
        <v>10</v>
      </c>
      <c r="H9780" t="s">
        <v>560</v>
      </c>
      <c r="I9780" s="2">
        <v>1</v>
      </c>
      <c r="J9780" t="s">
        <v>11</v>
      </c>
      <c r="K9780" s="21">
        <v>10</v>
      </c>
      <c r="L9780" s="2" t="str">
        <f>TEXT(Tabela3[[#This Row],[DATA]],"MM")</f>
        <v>07</v>
      </c>
      <c r="M9780" s="2">
        <f>WEEKNUM(Tabela3[[#This Row],[DATA]])</f>
        <v>27</v>
      </c>
      <c r="N9780" s="18">
        <f>YEAR(Tabela3[[#This Row],[DATA]])</f>
        <v>2023</v>
      </c>
    </row>
    <row r="9781" spans="2:14">
      <c r="B9781" s="1">
        <v>45110</v>
      </c>
      <c r="C9781">
        <v>16523</v>
      </c>
      <c r="D9781">
        <f>COUNTIF(C$4:C9781,Tabela3[[#This Row],[COMANDA]])</f>
        <v>1</v>
      </c>
      <c r="E9781" t="s">
        <v>90</v>
      </c>
      <c r="F9781" t="s">
        <v>98</v>
      </c>
      <c r="G9781" t="s">
        <v>8</v>
      </c>
      <c r="H9781" t="s">
        <v>204</v>
      </c>
      <c r="I9781" s="2">
        <v>1</v>
      </c>
      <c r="J9781" t="s">
        <v>11</v>
      </c>
      <c r="K9781" s="21">
        <f>INDEX(LISTAS!$H:$Q,MATCH(BASE!H9781,LISTAS!$G:$G,0),MATCH(BASE!J9781,LISTAS!$H$3:$Q$3,0))*Tabela3[[#This Row],[QUANTIDADE]]</f>
        <v>18</v>
      </c>
      <c r="L9781" s="2" t="str">
        <f>TEXT(Tabela3[[#This Row],[DATA]],"MM")</f>
        <v>07</v>
      </c>
      <c r="M9781" s="2">
        <f>WEEKNUM(Tabela3[[#This Row],[DATA]])</f>
        <v>27</v>
      </c>
      <c r="N9781" s="18">
        <f>YEAR(Tabela3[[#This Row],[DATA]])</f>
        <v>2023</v>
      </c>
    </row>
    <row r="9782" spans="2:14">
      <c r="B9782" s="1">
        <v>45110</v>
      </c>
      <c r="C9782">
        <v>16523</v>
      </c>
      <c r="D9782">
        <f>COUNTIF(C$4:C9782,Tabela3[[#This Row],[COMANDA]])</f>
        <v>2</v>
      </c>
      <c r="E9782" t="s">
        <v>90</v>
      </c>
      <c r="F9782" t="s">
        <v>98</v>
      </c>
      <c r="G9782" t="s">
        <v>9</v>
      </c>
      <c r="H9782" t="s">
        <v>138</v>
      </c>
      <c r="I9782" s="2">
        <v>1</v>
      </c>
      <c r="J9782" t="s">
        <v>11</v>
      </c>
      <c r="K9782" s="21">
        <f>INDEX(LISTAS!$H:$Q,MATCH(BASE!H9782,LISTAS!$G:$G,0),MATCH(BASE!J9782,LISTAS!$H$3:$Q$3,0))*Tabela3[[#This Row],[QUANTIDADE]]</f>
        <v>4</v>
      </c>
      <c r="L9782" s="2" t="str">
        <f>TEXT(Tabela3[[#This Row],[DATA]],"MM")</f>
        <v>07</v>
      </c>
      <c r="M9782" s="2">
        <f>WEEKNUM(Tabela3[[#This Row],[DATA]])</f>
        <v>27</v>
      </c>
      <c r="N9782" s="18">
        <f>YEAR(Tabela3[[#This Row],[DATA]])</f>
        <v>2023</v>
      </c>
    </row>
    <row r="9783" spans="2:14">
      <c r="B9783" s="1">
        <v>45110</v>
      </c>
      <c r="C9783">
        <v>16524</v>
      </c>
      <c r="D9783">
        <f>COUNTIF(C$4:C9783,Tabela3[[#This Row],[COMANDA]])</f>
        <v>1</v>
      </c>
      <c r="E9783" t="s">
        <v>90</v>
      </c>
      <c r="F9783" t="s">
        <v>98</v>
      </c>
      <c r="G9783" t="s">
        <v>8</v>
      </c>
      <c r="H9783" t="s">
        <v>203</v>
      </c>
      <c r="I9783" s="2">
        <v>2</v>
      </c>
      <c r="J9783" t="s">
        <v>11</v>
      </c>
      <c r="K9783" s="21">
        <f>INDEX(LISTAS!$H:$Q,MATCH(BASE!H9783,LISTAS!$G:$G,0),MATCH(BASE!J9783,LISTAS!$H$3:$Q$3,0))*Tabela3[[#This Row],[QUANTIDADE]]</f>
        <v>40</v>
      </c>
      <c r="L9783" s="2" t="str">
        <f>TEXT(Tabela3[[#This Row],[DATA]],"MM")</f>
        <v>07</v>
      </c>
      <c r="M9783" s="2">
        <f>WEEKNUM(Tabela3[[#This Row],[DATA]])</f>
        <v>27</v>
      </c>
      <c r="N9783" s="18">
        <f>YEAR(Tabela3[[#This Row],[DATA]])</f>
        <v>2023</v>
      </c>
    </row>
    <row r="9784" spans="2:14">
      <c r="B9784" s="1">
        <v>45110</v>
      </c>
      <c r="C9784">
        <v>16525</v>
      </c>
      <c r="D9784">
        <f>COUNTIF(C$4:C9784,Tabela3[[#This Row],[COMANDA]])</f>
        <v>1</v>
      </c>
      <c r="E9784" t="s">
        <v>90</v>
      </c>
      <c r="F9784" t="s">
        <v>375</v>
      </c>
      <c r="G9784" t="s">
        <v>8</v>
      </c>
      <c r="H9784" t="s">
        <v>84</v>
      </c>
      <c r="I9784" s="2">
        <v>1</v>
      </c>
      <c r="J9784" t="s">
        <v>11</v>
      </c>
      <c r="K9784" s="21">
        <f>INDEX(LISTAS!$H:$Q,MATCH(BASE!H9784,LISTAS!$G:$G,0),MATCH(BASE!J9784,LISTAS!$H$3:$Q$3,0))*Tabela3[[#This Row],[QUANTIDADE]]</f>
        <v>16</v>
      </c>
      <c r="L9784" s="2" t="str">
        <f>TEXT(Tabela3[[#This Row],[DATA]],"MM")</f>
        <v>07</v>
      </c>
      <c r="M9784" s="2">
        <f>WEEKNUM(Tabela3[[#This Row],[DATA]])</f>
        <v>27</v>
      </c>
      <c r="N9784" s="18">
        <f>YEAR(Tabela3[[#This Row],[DATA]])</f>
        <v>2023</v>
      </c>
    </row>
    <row r="9785" spans="2:14">
      <c r="B9785" s="1">
        <v>45110</v>
      </c>
      <c r="C9785">
        <v>16526</v>
      </c>
      <c r="D9785">
        <f>COUNTIF(C$4:C9785,Tabela3[[#This Row],[COMANDA]])</f>
        <v>1</v>
      </c>
      <c r="E9785" t="s">
        <v>90</v>
      </c>
      <c r="F9785" t="s">
        <v>99</v>
      </c>
      <c r="G9785" t="s">
        <v>8</v>
      </c>
      <c r="H9785" t="s">
        <v>203</v>
      </c>
      <c r="I9785" s="2">
        <v>1</v>
      </c>
      <c r="J9785" t="s">
        <v>11</v>
      </c>
      <c r="K9785" s="21">
        <f>INDEX(LISTAS!$H:$Q,MATCH(BASE!H9785,LISTAS!$G:$G,0),MATCH(BASE!J9785,LISTAS!$H$3:$Q$3,0))*Tabela3[[#This Row],[QUANTIDADE]]</f>
        <v>20</v>
      </c>
      <c r="L9785" s="2" t="str">
        <f>TEXT(Tabela3[[#This Row],[DATA]],"MM")</f>
        <v>07</v>
      </c>
      <c r="M9785" s="2">
        <f>WEEKNUM(Tabela3[[#This Row],[DATA]])</f>
        <v>27</v>
      </c>
      <c r="N9785" s="18">
        <f>YEAR(Tabela3[[#This Row],[DATA]])</f>
        <v>2023</v>
      </c>
    </row>
    <row r="9786" spans="2:14">
      <c r="B9786" s="1">
        <v>45110</v>
      </c>
      <c r="C9786">
        <v>16526</v>
      </c>
      <c r="D9786">
        <f>COUNTIF(C$4:C9786,Tabela3[[#This Row],[COMANDA]])</f>
        <v>2</v>
      </c>
      <c r="E9786" t="s">
        <v>90</v>
      </c>
      <c r="F9786" t="s">
        <v>99</v>
      </c>
      <c r="G9786" t="s">
        <v>8</v>
      </c>
      <c r="H9786" t="s">
        <v>84</v>
      </c>
      <c r="I9786" s="2">
        <v>1</v>
      </c>
      <c r="J9786" t="s">
        <v>11</v>
      </c>
      <c r="K9786" s="21">
        <f>INDEX(LISTAS!$H:$Q,MATCH(BASE!H9786,LISTAS!$G:$G,0),MATCH(BASE!J9786,LISTAS!$H$3:$Q$3,0))*Tabela3[[#This Row],[QUANTIDADE]]</f>
        <v>16</v>
      </c>
      <c r="L9786" s="2" t="str">
        <f>TEXT(Tabela3[[#This Row],[DATA]],"MM")</f>
        <v>07</v>
      </c>
      <c r="M9786" s="2">
        <f>WEEKNUM(Tabela3[[#This Row],[DATA]])</f>
        <v>27</v>
      </c>
      <c r="N9786" s="18">
        <f>YEAR(Tabela3[[#This Row],[DATA]])</f>
        <v>2023</v>
      </c>
    </row>
    <row r="9787" spans="2:14">
      <c r="B9787" s="1">
        <v>45110</v>
      </c>
      <c r="C9787">
        <v>16526</v>
      </c>
      <c r="D9787">
        <f>COUNTIF(C$4:C9787,Tabela3[[#This Row],[COMANDA]])</f>
        <v>3</v>
      </c>
      <c r="E9787" t="s">
        <v>90</v>
      </c>
      <c r="F9787" t="s">
        <v>99</v>
      </c>
      <c r="G9787" t="s">
        <v>9</v>
      </c>
      <c r="H9787" t="s">
        <v>59</v>
      </c>
      <c r="I9787" s="2">
        <v>1</v>
      </c>
      <c r="J9787" t="s">
        <v>11</v>
      </c>
      <c r="K9787" s="21">
        <f>INDEX(LISTAS!$H:$Q,MATCH(BASE!H9787,LISTAS!$G:$G,0),MATCH(BASE!J9787,LISTAS!$H$3:$Q$3,0))*Tabela3[[#This Row],[QUANTIDADE]]</f>
        <v>3</v>
      </c>
      <c r="L9787" s="2" t="str">
        <f>TEXT(Tabela3[[#This Row],[DATA]],"MM")</f>
        <v>07</v>
      </c>
      <c r="M9787" s="2">
        <f>WEEKNUM(Tabela3[[#This Row],[DATA]])</f>
        <v>27</v>
      </c>
      <c r="N9787" s="18">
        <f>YEAR(Tabela3[[#This Row],[DATA]])</f>
        <v>2023</v>
      </c>
    </row>
    <row r="9788" spans="2:14">
      <c r="B9788" s="1">
        <v>45110</v>
      </c>
      <c r="C9788">
        <v>16526</v>
      </c>
      <c r="D9788">
        <f>COUNTIF(C$4:C9788,Tabela3[[#This Row],[COMANDA]])</f>
        <v>4</v>
      </c>
      <c r="E9788" t="s">
        <v>90</v>
      </c>
      <c r="F9788" t="s">
        <v>99</v>
      </c>
      <c r="G9788" t="s">
        <v>61</v>
      </c>
      <c r="H9788" t="s">
        <v>161</v>
      </c>
      <c r="I9788" s="2">
        <v>1</v>
      </c>
      <c r="J9788" t="s">
        <v>11</v>
      </c>
      <c r="K9788" s="21">
        <f>INDEX(LISTAS!$H:$Q,MATCH(BASE!H9788,LISTAS!$G:$G,0),MATCH(BASE!J9788,LISTAS!$H$3:$Q$3,0))*Tabela3[[#This Row],[QUANTIDADE]]</f>
        <v>3</v>
      </c>
      <c r="L9788" s="2" t="str">
        <f>TEXT(Tabela3[[#This Row],[DATA]],"MM")</f>
        <v>07</v>
      </c>
      <c r="M9788" s="2">
        <f>WEEKNUM(Tabela3[[#This Row],[DATA]])</f>
        <v>27</v>
      </c>
      <c r="N9788" s="18">
        <f>YEAR(Tabela3[[#This Row],[DATA]])</f>
        <v>2023</v>
      </c>
    </row>
    <row r="9789" spans="2:14">
      <c r="B9789" s="1">
        <v>45110</v>
      </c>
      <c r="C9789">
        <v>16526</v>
      </c>
      <c r="D9789">
        <f>COUNTIF(C$4:C9789,Tabela3[[#This Row],[COMANDA]])</f>
        <v>5</v>
      </c>
      <c r="E9789" t="s">
        <v>90</v>
      </c>
      <c r="F9789" t="s">
        <v>99</v>
      </c>
      <c r="G9789" t="s">
        <v>9</v>
      </c>
      <c r="H9789" t="s">
        <v>58</v>
      </c>
      <c r="I9789" s="2">
        <v>1</v>
      </c>
      <c r="J9789" t="s">
        <v>11</v>
      </c>
      <c r="K9789" s="21">
        <f>INDEX(LISTAS!$H:$Q,MATCH(BASE!H9789,LISTAS!$G:$G,0),MATCH(BASE!J9789,LISTAS!$H$3:$Q$3,0))*Tabela3[[#This Row],[QUANTIDADE]]</f>
        <v>5</v>
      </c>
      <c r="L9789" s="2" t="str">
        <f>TEXT(Tabela3[[#This Row],[DATA]],"MM")</f>
        <v>07</v>
      </c>
      <c r="M9789" s="2">
        <f>WEEKNUM(Tabela3[[#This Row],[DATA]])</f>
        <v>27</v>
      </c>
      <c r="N9789" s="18">
        <f>YEAR(Tabela3[[#This Row],[DATA]])</f>
        <v>2023</v>
      </c>
    </row>
    <row r="9790" spans="2:14">
      <c r="B9790" s="1">
        <v>45110</v>
      </c>
      <c r="C9790">
        <v>16527</v>
      </c>
      <c r="D9790">
        <f>COUNTIF(C$4:C9790,Tabela3[[#This Row],[COMANDA]])</f>
        <v>1</v>
      </c>
      <c r="E9790" t="s">
        <v>89</v>
      </c>
      <c r="F9790" t="s">
        <v>99</v>
      </c>
      <c r="G9790" t="s">
        <v>8</v>
      </c>
      <c r="H9790" t="s">
        <v>211</v>
      </c>
      <c r="I9790" s="2">
        <v>1</v>
      </c>
      <c r="J9790" t="s">
        <v>11</v>
      </c>
      <c r="K9790" s="21">
        <f>INDEX(LISTAS!$H:$Q,MATCH(BASE!H9790,LISTAS!$G:$G,0),MATCH(BASE!J9790,LISTAS!$H$3:$Q$3,0))*Tabela3[[#This Row],[QUANTIDADE]]</f>
        <v>20</v>
      </c>
      <c r="L9790" s="2" t="str">
        <f>TEXT(Tabela3[[#This Row],[DATA]],"MM")</f>
        <v>07</v>
      </c>
      <c r="M9790" s="2">
        <f>WEEKNUM(Tabela3[[#This Row],[DATA]])</f>
        <v>27</v>
      </c>
      <c r="N9790" s="18">
        <f>YEAR(Tabela3[[#This Row],[DATA]])</f>
        <v>2023</v>
      </c>
    </row>
    <row r="9791" spans="2:14">
      <c r="B9791" s="1">
        <v>45110</v>
      </c>
      <c r="C9791">
        <v>16527</v>
      </c>
      <c r="D9791">
        <f>COUNTIF(C$4:C9791,Tabela3[[#This Row],[COMANDA]])</f>
        <v>2</v>
      </c>
      <c r="E9791" t="s">
        <v>89</v>
      </c>
      <c r="F9791" t="s">
        <v>99</v>
      </c>
      <c r="G9791" t="s">
        <v>61</v>
      </c>
      <c r="H9791" t="s">
        <v>163</v>
      </c>
      <c r="I9791" s="2">
        <v>1</v>
      </c>
      <c r="J9791" t="s">
        <v>11</v>
      </c>
      <c r="K9791" s="21">
        <f>INDEX(LISTAS!$H:$Q,MATCH(BASE!H9791,LISTAS!$G:$G,0),MATCH(BASE!J9791,LISTAS!$H$3:$Q$3,0))*Tabela3[[#This Row],[QUANTIDADE]]</f>
        <v>4</v>
      </c>
      <c r="L9791" s="2" t="str">
        <f>TEXT(Tabela3[[#This Row],[DATA]],"MM")</f>
        <v>07</v>
      </c>
      <c r="M9791" s="2">
        <f>WEEKNUM(Tabela3[[#This Row],[DATA]])</f>
        <v>27</v>
      </c>
      <c r="N9791" s="18">
        <f>YEAR(Tabela3[[#This Row],[DATA]])</f>
        <v>2023</v>
      </c>
    </row>
    <row r="9792" spans="2:14">
      <c r="B9792" s="1">
        <v>45110</v>
      </c>
      <c r="C9792">
        <v>16527</v>
      </c>
      <c r="D9792">
        <f>COUNTIF(C$4:C9792,Tabela3[[#This Row],[COMANDA]])</f>
        <v>3</v>
      </c>
      <c r="E9792" t="s">
        <v>89</v>
      </c>
      <c r="F9792" t="s">
        <v>99</v>
      </c>
      <c r="G9792" t="s">
        <v>9</v>
      </c>
      <c r="H9792" t="s">
        <v>138</v>
      </c>
      <c r="I9792" s="2">
        <v>1</v>
      </c>
      <c r="J9792" t="s">
        <v>11</v>
      </c>
      <c r="K9792" s="21">
        <f>INDEX(LISTAS!$H:$Q,MATCH(BASE!H9792,LISTAS!$G:$G,0),MATCH(BASE!J9792,LISTAS!$H$3:$Q$3,0))*Tabela3[[#This Row],[QUANTIDADE]]</f>
        <v>4</v>
      </c>
      <c r="L9792" s="2" t="str">
        <f>TEXT(Tabela3[[#This Row],[DATA]],"MM")</f>
        <v>07</v>
      </c>
      <c r="M9792" s="2">
        <f>WEEKNUM(Tabela3[[#This Row],[DATA]])</f>
        <v>27</v>
      </c>
      <c r="N9792" s="18">
        <f>YEAR(Tabela3[[#This Row],[DATA]])</f>
        <v>2023</v>
      </c>
    </row>
    <row r="9793" spans="2:14">
      <c r="B9793" s="1">
        <v>45110</v>
      </c>
      <c r="C9793">
        <v>16527</v>
      </c>
      <c r="D9793">
        <f>COUNTIF(C$4:C9793,Tabela3[[#This Row],[COMANDA]])</f>
        <v>4</v>
      </c>
      <c r="E9793" t="s">
        <v>89</v>
      </c>
      <c r="F9793" t="s">
        <v>99</v>
      </c>
      <c r="G9793" t="s">
        <v>10</v>
      </c>
      <c r="H9793" t="s">
        <v>119</v>
      </c>
      <c r="I9793" s="2">
        <v>2</v>
      </c>
      <c r="J9793" t="s">
        <v>11</v>
      </c>
      <c r="K9793" s="21">
        <f>INDEX(LISTAS!$H:$Q,MATCH(BASE!H9793,LISTAS!$G:$G,0),MATCH(BASE!J9793,LISTAS!$H$3:$Q$3,0))*Tabela3[[#This Row],[QUANTIDADE]]</f>
        <v>12</v>
      </c>
      <c r="L9793" s="2" t="str">
        <f>TEXT(Tabela3[[#This Row],[DATA]],"MM")</f>
        <v>07</v>
      </c>
      <c r="M9793" s="2">
        <f>WEEKNUM(Tabela3[[#This Row],[DATA]])</f>
        <v>27</v>
      </c>
      <c r="N9793" s="18">
        <f>YEAR(Tabela3[[#This Row],[DATA]])</f>
        <v>2023</v>
      </c>
    </row>
    <row r="9794" spans="2:14">
      <c r="B9794" s="1">
        <v>45110</v>
      </c>
      <c r="C9794">
        <v>16528</v>
      </c>
      <c r="D9794">
        <f>COUNTIF(C$4:C9794,Tabela3[[#This Row],[COMANDA]])</f>
        <v>1</v>
      </c>
      <c r="E9794" t="s">
        <v>90</v>
      </c>
      <c r="F9794" t="s">
        <v>99</v>
      </c>
      <c r="G9794" t="s">
        <v>8</v>
      </c>
      <c r="H9794" t="s">
        <v>204</v>
      </c>
      <c r="I9794" s="2">
        <v>1</v>
      </c>
      <c r="J9794" t="s">
        <v>11</v>
      </c>
      <c r="K9794" s="21">
        <f>INDEX(LISTAS!$H:$Q,MATCH(BASE!H9794,LISTAS!$G:$G,0),MATCH(BASE!J9794,LISTAS!$H$3:$Q$3,0))*Tabela3[[#This Row],[QUANTIDADE]]</f>
        <v>18</v>
      </c>
      <c r="L9794" s="2" t="str">
        <f>TEXT(Tabela3[[#This Row],[DATA]],"MM")</f>
        <v>07</v>
      </c>
      <c r="M9794" s="2">
        <f>WEEKNUM(Tabela3[[#This Row],[DATA]])</f>
        <v>27</v>
      </c>
      <c r="N9794" s="18">
        <f>YEAR(Tabela3[[#This Row],[DATA]])</f>
        <v>2023</v>
      </c>
    </row>
    <row r="9795" spans="2:14">
      <c r="B9795" s="1">
        <v>45110</v>
      </c>
      <c r="C9795">
        <v>16529</v>
      </c>
      <c r="D9795">
        <f>COUNTIF(C$4:C9795,Tabela3[[#This Row],[COMANDA]])</f>
        <v>1</v>
      </c>
      <c r="E9795" t="s">
        <v>90</v>
      </c>
      <c r="F9795" t="s">
        <v>100</v>
      </c>
      <c r="G9795" t="s">
        <v>8</v>
      </c>
      <c r="H9795" t="s">
        <v>47</v>
      </c>
      <c r="I9795" s="2">
        <v>1</v>
      </c>
      <c r="J9795" t="s">
        <v>11</v>
      </c>
      <c r="K9795" s="21">
        <f>INDEX(LISTAS!$H:$Q,MATCH(BASE!H9795,LISTAS!$G:$G,0),MATCH(BASE!J9795,LISTAS!$H$3:$Q$3,0))*Tabela3[[#This Row],[QUANTIDADE]]</f>
        <v>16</v>
      </c>
      <c r="L9795" s="2" t="str">
        <f>TEXT(Tabela3[[#This Row],[DATA]],"MM")</f>
        <v>07</v>
      </c>
      <c r="M9795" s="2">
        <f>WEEKNUM(Tabela3[[#This Row],[DATA]])</f>
        <v>27</v>
      </c>
      <c r="N9795" s="18">
        <f>YEAR(Tabela3[[#This Row],[DATA]])</f>
        <v>2023</v>
      </c>
    </row>
    <row r="9796" spans="2:14">
      <c r="B9796" s="1">
        <v>45110</v>
      </c>
      <c r="C9796">
        <v>16529</v>
      </c>
      <c r="D9796">
        <f>COUNTIF(C$4:C9796,Tabela3[[#This Row],[COMANDA]])</f>
        <v>2</v>
      </c>
      <c r="E9796" t="s">
        <v>90</v>
      </c>
      <c r="F9796" t="s">
        <v>100</v>
      </c>
      <c r="G9796" t="s">
        <v>8</v>
      </c>
      <c r="H9796" t="s">
        <v>206</v>
      </c>
      <c r="I9796" s="2">
        <v>1</v>
      </c>
      <c r="J9796" t="s">
        <v>11</v>
      </c>
      <c r="K9796" s="21">
        <f>INDEX(LISTAS!$H:$Q,MATCH(BASE!H9796,LISTAS!$G:$G,0),MATCH(BASE!J9796,LISTAS!$H$3:$Q$3,0))*Tabela3[[#This Row],[QUANTIDADE]]</f>
        <v>18</v>
      </c>
      <c r="L9796" s="2" t="str">
        <f>TEXT(Tabela3[[#This Row],[DATA]],"MM")</f>
        <v>07</v>
      </c>
      <c r="M9796" s="2">
        <f>WEEKNUM(Tabela3[[#This Row],[DATA]])</f>
        <v>27</v>
      </c>
      <c r="N9796" s="18">
        <f>YEAR(Tabela3[[#This Row],[DATA]])</f>
        <v>2023</v>
      </c>
    </row>
    <row r="9797" spans="2:14">
      <c r="B9797" s="1">
        <v>45110</v>
      </c>
      <c r="C9797">
        <v>16530</v>
      </c>
      <c r="D9797">
        <f>COUNTIF(C$4:C9797,Tabela3[[#This Row],[COMANDA]])</f>
        <v>1</v>
      </c>
      <c r="E9797" t="s">
        <v>89</v>
      </c>
      <c r="F9797" t="s">
        <v>98</v>
      </c>
      <c r="G9797" t="s">
        <v>8</v>
      </c>
      <c r="H9797" t="s">
        <v>43</v>
      </c>
      <c r="I9797" s="2">
        <v>1</v>
      </c>
      <c r="J9797" t="s">
        <v>11</v>
      </c>
      <c r="K9797" s="21">
        <f>INDEX(LISTAS!$H:$Q,MATCH(BASE!H9797,LISTAS!$G:$G,0),MATCH(BASE!J9797,LISTAS!$H$3:$Q$3,0))*Tabela3[[#This Row],[QUANTIDADE]]</f>
        <v>18</v>
      </c>
      <c r="L9797" s="2" t="str">
        <f>TEXT(Tabela3[[#This Row],[DATA]],"MM")</f>
        <v>07</v>
      </c>
      <c r="M9797" s="2">
        <f>WEEKNUM(Tabela3[[#This Row],[DATA]])</f>
        <v>27</v>
      </c>
      <c r="N9797" s="18">
        <f>YEAR(Tabela3[[#This Row],[DATA]])</f>
        <v>2023</v>
      </c>
    </row>
    <row r="9798" spans="2:14">
      <c r="B9798" s="1">
        <v>45110</v>
      </c>
      <c r="C9798">
        <v>16531</v>
      </c>
      <c r="D9798">
        <f>COUNTIF(C$4:C9798,Tabela3[[#This Row],[COMANDA]])</f>
        <v>1</v>
      </c>
      <c r="E9798" t="s">
        <v>90</v>
      </c>
      <c r="F9798" t="s">
        <v>99</v>
      </c>
      <c r="G9798" t="s">
        <v>8</v>
      </c>
      <c r="H9798" t="s">
        <v>43</v>
      </c>
      <c r="I9798" s="2">
        <v>1</v>
      </c>
      <c r="J9798" t="s">
        <v>11</v>
      </c>
      <c r="K9798" s="21">
        <f>INDEX(LISTAS!$H:$Q,MATCH(BASE!H9798,LISTAS!$G:$G,0),MATCH(BASE!J9798,LISTAS!$H$3:$Q$3,0))*Tabela3[[#This Row],[QUANTIDADE]]</f>
        <v>18</v>
      </c>
      <c r="L9798" s="2" t="str">
        <f>TEXT(Tabela3[[#This Row],[DATA]],"MM")</f>
        <v>07</v>
      </c>
      <c r="M9798" s="2">
        <f>WEEKNUM(Tabela3[[#This Row],[DATA]])</f>
        <v>27</v>
      </c>
      <c r="N9798" s="18">
        <f>YEAR(Tabela3[[#This Row],[DATA]])</f>
        <v>2023</v>
      </c>
    </row>
    <row r="9799" spans="2:14">
      <c r="B9799" s="1">
        <v>45110</v>
      </c>
      <c r="C9799">
        <v>16532</v>
      </c>
      <c r="D9799">
        <f>COUNTIF(C$4:C9799,Tabela3[[#This Row],[COMANDA]])</f>
        <v>1</v>
      </c>
      <c r="E9799" t="s">
        <v>90</v>
      </c>
      <c r="F9799" t="s">
        <v>99</v>
      </c>
      <c r="G9799" t="s">
        <v>8</v>
      </c>
      <c r="H9799" t="s">
        <v>204</v>
      </c>
      <c r="I9799" s="2">
        <v>2</v>
      </c>
      <c r="J9799" t="s">
        <v>11</v>
      </c>
      <c r="K9799" s="21">
        <f>INDEX(LISTAS!$H:$Q,MATCH(BASE!H9799,LISTAS!$G:$G,0),MATCH(BASE!J9799,LISTAS!$H$3:$Q$3,0))*Tabela3[[#This Row],[QUANTIDADE]]</f>
        <v>36</v>
      </c>
      <c r="L9799" s="2" t="str">
        <f>TEXT(Tabela3[[#This Row],[DATA]],"MM")</f>
        <v>07</v>
      </c>
      <c r="M9799" s="2">
        <f>WEEKNUM(Tabela3[[#This Row],[DATA]])</f>
        <v>27</v>
      </c>
      <c r="N9799" s="18">
        <f>YEAR(Tabela3[[#This Row],[DATA]])</f>
        <v>2023</v>
      </c>
    </row>
    <row r="9800" spans="2:14">
      <c r="B9800" s="1">
        <v>45110</v>
      </c>
      <c r="C9800">
        <v>16533</v>
      </c>
      <c r="D9800">
        <f>COUNTIF(C$4:C9800,Tabela3[[#This Row],[COMANDA]])</f>
        <v>1</v>
      </c>
      <c r="E9800" t="s">
        <v>90</v>
      </c>
      <c r="F9800" t="s">
        <v>98</v>
      </c>
      <c r="G9800" t="s">
        <v>8</v>
      </c>
      <c r="H9800" t="s">
        <v>42</v>
      </c>
      <c r="I9800" s="2">
        <v>1</v>
      </c>
      <c r="J9800" t="s">
        <v>11</v>
      </c>
      <c r="K9800" s="21">
        <f>INDEX(LISTAS!$H:$Q,MATCH(BASE!H9800,LISTAS!$G:$G,0),MATCH(BASE!J9800,LISTAS!$H$3:$Q$3,0))*Tabela3[[#This Row],[QUANTIDADE]]</f>
        <v>16</v>
      </c>
      <c r="L9800" s="2" t="str">
        <f>TEXT(Tabela3[[#This Row],[DATA]],"MM")</f>
        <v>07</v>
      </c>
      <c r="M9800" s="2">
        <f>WEEKNUM(Tabela3[[#This Row],[DATA]])</f>
        <v>27</v>
      </c>
      <c r="N9800" s="18">
        <f>YEAR(Tabela3[[#This Row],[DATA]])</f>
        <v>2023</v>
      </c>
    </row>
    <row r="9801" spans="2:14">
      <c r="B9801" s="1">
        <v>45110</v>
      </c>
      <c r="C9801">
        <v>16533</v>
      </c>
      <c r="D9801">
        <f>COUNTIF(C$4:C9801,Tabela3[[#This Row],[COMANDA]])</f>
        <v>2</v>
      </c>
      <c r="E9801" t="s">
        <v>90</v>
      </c>
      <c r="F9801" t="s">
        <v>98</v>
      </c>
      <c r="G9801" t="s">
        <v>9</v>
      </c>
      <c r="H9801" t="s">
        <v>148</v>
      </c>
      <c r="I9801" s="2">
        <v>1</v>
      </c>
      <c r="J9801" t="s">
        <v>11</v>
      </c>
      <c r="K9801" s="21">
        <f>INDEX(LISTAS!$H:$Q,MATCH(BASE!H9801,LISTAS!$G:$G,0),MATCH(BASE!J9801,LISTAS!$H$3:$Q$3,0))*Tabela3[[#This Row],[QUANTIDADE]]</f>
        <v>3</v>
      </c>
      <c r="L9801" s="2" t="str">
        <f>TEXT(Tabela3[[#This Row],[DATA]],"MM")</f>
        <v>07</v>
      </c>
      <c r="M9801" s="2">
        <f>WEEKNUM(Tabela3[[#This Row],[DATA]])</f>
        <v>27</v>
      </c>
      <c r="N9801" s="18">
        <f>YEAR(Tabela3[[#This Row],[DATA]])</f>
        <v>2023</v>
      </c>
    </row>
    <row r="9802" spans="2:14">
      <c r="B9802" s="1">
        <v>45110</v>
      </c>
      <c r="C9802">
        <v>16534</v>
      </c>
      <c r="D9802">
        <f>COUNTIF(C$4:C9802,Tabela3[[#This Row],[COMANDA]])</f>
        <v>1</v>
      </c>
      <c r="E9802" t="s">
        <v>90</v>
      </c>
      <c r="F9802" t="s">
        <v>375</v>
      </c>
      <c r="G9802" t="s">
        <v>8</v>
      </c>
      <c r="H9802" t="s">
        <v>43</v>
      </c>
      <c r="I9802" s="2">
        <v>1</v>
      </c>
      <c r="J9802" t="s">
        <v>11</v>
      </c>
      <c r="K9802" s="21">
        <f>INDEX(LISTAS!$H:$Q,MATCH(BASE!H9802,LISTAS!$G:$G,0),MATCH(BASE!J9802,LISTAS!$H$3:$Q$3,0))*Tabela3[[#This Row],[QUANTIDADE]]</f>
        <v>18</v>
      </c>
      <c r="L9802" s="2" t="str">
        <f>TEXT(Tabela3[[#This Row],[DATA]],"MM")</f>
        <v>07</v>
      </c>
      <c r="M9802" s="2">
        <f>WEEKNUM(Tabela3[[#This Row],[DATA]])</f>
        <v>27</v>
      </c>
      <c r="N9802" s="18">
        <f>YEAR(Tabela3[[#This Row],[DATA]])</f>
        <v>2023</v>
      </c>
    </row>
    <row r="9803" spans="2:14">
      <c r="B9803" s="1">
        <v>45110</v>
      </c>
      <c r="C9803">
        <v>16535</v>
      </c>
      <c r="D9803">
        <f>COUNTIF(C$4:C9803,Tabela3[[#This Row],[COMANDA]])</f>
        <v>1</v>
      </c>
      <c r="E9803" t="s">
        <v>89</v>
      </c>
      <c r="G9803" t="s">
        <v>8</v>
      </c>
      <c r="H9803" t="s">
        <v>40</v>
      </c>
      <c r="I9803" s="2">
        <v>1</v>
      </c>
      <c r="J9803" t="s">
        <v>11</v>
      </c>
      <c r="K9803" s="21">
        <f>INDEX(LISTAS!$H:$Q,MATCH(BASE!H9803,LISTAS!$G:$G,0),MATCH(BASE!J9803,LISTAS!$H$3:$Q$3,0))*Tabela3[[#This Row],[QUANTIDADE]]</f>
        <v>14</v>
      </c>
      <c r="L9803" s="2" t="str">
        <f>TEXT(Tabela3[[#This Row],[DATA]],"MM")</f>
        <v>07</v>
      </c>
      <c r="M9803" s="2">
        <f>WEEKNUM(Tabela3[[#This Row],[DATA]])</f>
        <v>27</v>
      </c>
      <c r="N9803" s="18">
        <f>YEAR(Tabela3[[#This Row],[DATA]])</f>
        <v>2023</v>
      </c>
    </row>
    <row r="9804" spans="2:14">
      <c r="B9804" s="1">
        <v>45110</v>
      </c>
      <c r="C9804">
        <v>16536</v>
      </c>
      <c r="D9804">
        <f>COUNTIF(C$4:C9804,Tabela3[[#This Row],[COMANDA]])</f>
        <v>1</v>
      </c>
      <c r="E9804" t="s">
        <v>90</v>
      </c>
      <c r="F9804" t="s">
        <v>98</v>
      </c>
      <c r="G9804" t="s">
        <v>8</v>
      </c>
      <c r="H9804" t="s">
        <v>40</v>
      </c>
      <c r="I9804" s="2">
        <v>1</v>
      </c>
      <c r="J9804" t="s">
        <v>11</v>
      </c>
      <c r="K9804" s="21">
        <f>INDEX(LISTAS!$H:$Q,MATCH(BASE!H9804,LISTAS!$G:$G,0),MATCH(BASE!J9804,LISTAS!$H$3:$Q$3,0))*Tabela3[[#This Row],[QUANTIDADE]]</f>
        <v>14</v>
      </c>
      <c r="L9804" s="2" t="str">
        <f>TEXT(Tabela3[[#This Row],[DATA]],"MM")</f>
        <v>07</v>
      </c>
      <c r="M9804" s="2">
        <f>WEEKNUM(Tabela3[[#This Row],[DATA]])</f>
        <v>27</v>
      </c>
      <c r="N9804" s="18">
        <f>YEAR(Tabela3[[#This Row],[DATA]])</f>
        <v>2023</v>
      </c>
    </row>
    <row r="9805" spans="2:14">
      <c r="B9805" s="1">
        <v>45110</v>
      </c>
      <c r="C9805">
        <v>16536</v>
      </c>
      <c r="D9805">
        <f>COUNTIF(C$4:C9805,Tabela3[[#This Row],[COMANDA]])</f>
        <v>2</v>
      </c>
      <c r="E9805" t="s">
        <v>90</v>
      </c>
      <c r="F9805" t="s">
        <v>98</v>
      </c>
      <c r="G9805" t="s">
        <v>9</v>
      </c>
      <c r="H9805" t="s">
        <v>138</v>
      </c>
      <c r="I9805" s="2">
        <v>1</v>
      </c>
      <c r="J9805" t="s">
        <v>11</v>
      </c>
      <c r="K9805" s="21">
        <f>INDEX(LISTAS!$H:$Q,MATCH(BASE!H9805,LISTAS!$G:$G,0),MATCH(BASE!J9805,LISTAS!$H$3:$Q$3,0))*Tabela3[[#This Row],[QUANTIDADE]]</f>
        <v>4</v>
      </c>
      <c r="L9805" s="2" t="str">
        <f>TEXT(Tabela3[[#This Row],[DATA]],"MM")</f>
        <v>07</v>
      </c>
      <c r="M9805" s="2">
        <f>WEEKNUM(Tabela3[[#This Row],[DATA]])</f>
        <v>27</v>
      </c>
      <c r="N9805" s="18">
        <f>YEAR(Tabela3[[#This Row],[DATA]])</f>
        <v>2023</v>
      </c>
    </row>
    <row r="9806" spans="2:14">
      <c r="B9806" s="1">
        <v>45110</v>
      </c>
      <c r="C9806">
        <v>16537</v>
      </c>
      <c r="D9806">
        <f>COUNTIF(C$4:C9806,Tabela3[[#This Row],[COMANDA]])</f>
        <v>1</v>
      </c>
      <c r="E9806" t="s">
        <v>90</v>
      </c>
      <c r="F9806" t="s">
        <v>375</v>
      </c>
      <c r="G9806" t="s">
        <v>8</v>
      </c>
      <c r="H9806" t="s">
        <v>211</v>
      </c>
      <c r="I9806" s="2">
        <v>1</v>
      </c>
      <c r="J9806" t="s">
        <v>11</v>
      </c>
      <c r="K9806" s="21">
        <f>INDEX(LISTAS!$H:$Q,MATCH(BASE!H9806,LISTAS!$G:$G,0),MATCH(BASE!J9806,LISTAS!$H$3:$Q$3,0))*Tabela3[[#This Row],[QUANTIDADE]]</f>
        <v>20</v>
      </c>
      <c r="L9806" s="2" t="str">
        <f>TEXT(Tabela3[[#This Row],[DATA]],"MM")</f>
        <v>07</v>
      </c>
      <c r="M9806" s="2">
        <f>WEEKNUM(Tabela3[[#This Row],[DATA]])</f>
        <v>27</v>
      </c>
      <c r="N9806" s="18">
        <f>YEAR(Tabela3[[#This Row],[DATA]])</f>
        <v>2023</v>
      </c>
    </row>
    <row r="9807" spans="2:14">
      <c r="B9807" s="1">
        <v>45110</v>
      </c>
      <c r="C9807">
        <v>16538</v>
      </c>
      <c r="D9807">
        <f>COUNTIF(C$4:C9807,Tabela3[[#This Row],[COMANDA]])</f>
        <v>1</v>
      </c>
      <c r="E9807" t="s">
        <v>90</v>
      </c>
      <c r="F9807" t="s">
        <v>99</v>
      </c>
      <c r="G9807" t="s">
        <v>8</v>
      </c>
      <c r="H9807" t="s">
        <v>39</v>
      </c>
      <c r="I9807" s="2">
        <v>1</v>
      </c>
      <c r="J9807" t="s">
        <v>11</v>
      </c>
      <c r="K9807" s="21">
        <f>INDEX(LISTAS!$H:$Q,MATCH(BASE!H9807,LISTAS!$G:$G,0),MATCH(BASE!J9807,LISTAS!$H$3:$Q$3,0))*Tabela3[[#This Row],[QUANTIDADE]]</f>
        <v>12</v>
      </c>
      <c r="L9807" s="2" t="str">
        <f>TEXT(Tabela3[[#This Row],[DATA]],"MM")</f>
        <v>07</v>
      </c>
      <c r="M9807" s="2">
        <f>WEEKNUM(Tabela3[[#This Row],[DATA]])</f>
        <v>27</v>
      </c>
      <c r="N9807" s="18">
        <f>YEAR(Tabela3[[#This Row],[DATA]])</f>
        <v>2023</v>
      </c>
    </row>
    <row r="9808" spans="2:14">
      <c r="B9808" s="1">
        <v>45110</v>
      </c>
      <c r="C9808">
        <v>16538</v>
      </c>
      <c r="D9808">
        <f>COUNTIF(C$4:C9808,Tabela3[[#This Row],[COMANDA]])</f>
        <v>2</v>
      </c>
      <c r="E9808" t="s">
        <v>90</v>
      </c>
      <c r="F9808" t="s">
        <v>99</v>
      </c>
      <c r="G9808" t="s">
        <v>61</v>
      </c>
      <c r="H9808" t="s">
        <v>469</v>
      </c>
      <c r="I9808" s="2">
        <v>1</v>
      </c>
      <c r="J9808" t="s">
        <v>11</v>
      </c>
      <c r="K9808" s="21">
        <f>INDEX(LISTAS!$H:$Q,MATCH(BASE!H9808,LISTAS!$G:$G,0),MATCH(BASE!J9808,LISTAS!$H$3:$Q$3,0))*Tabela3[[#This Row],[QUANTIDADE]]</f>
        <v>6</v>
      </c>
      <c r="L9808" s="2" t="str">
        <f>TEXT(Tabela3[[#This Row],[DATA]],"MM")</f>
        <v>07</v>
      </c>
      <c r="M9808" s="2">
        <f>WEEKNUM(Tabela3[[#This Row],[DATA]])</f>
        <v>27</v>
      </c>
      <c r="N9808" s="18">
        <f>YEAR(Tabela3[[#This Row],[DATA]])</f>
        <v>2023</v>
      </c>
    </row>
    <row r="9809" spans="2:14">
      <c r="B9809" s="1">
        <v>45110</v>
      </c>
      <c r="C9809">
        <v>16539</v>
      </c>
      <c r="D9809">
        <f>COUNTIF(C$4:C9809,Tabela3[[#This Row],[COMANDA]])</f>
        <v>1</v>
      </c>
      <c r="E9809" t="s">
        <v>90</v>
      </c>
      <c r="F9809" t="s">
        <v>98</v>
      </c>
      <c r="G9809" t="s">
        <v>8</v>
      </c>
      <c r="H9809" t="s">
        <v>204</v>
      </c>
      <c r="I9809" s="2">
        <v>1</v>
      </c>
      <c r="J9809" t="s">
        <v>11</v>
      </c>
      <c r="K9809" s="21">
        <f>INDEX(LISTAS!$H:$Q,MATCH(BASE!H9809,LISTAS!$G:$G,0),MATCH(BASE!J9809,LISTAS!$H$3:$Q$3,0))*Tabela3[[#This Row],[QUANTIDADE]]</f>
        <v>18</v>
      </c>
      <c r="L9809" s="2" t="str">
        <f>TEXT(Tabela3[[#This Row],[DATA]],"MM")</f>
        <v>07</v>
      </c>
      <c r="M9809" s="2">
        <f>WEEKNUM(Tabela3[[#This Row],[DATA]])</f>
        <v>27</v>
      </c>
      <c r="N9809" s="18">
        <f>YEAR(Tabela3[[#This Row],[DATA]])</f>
        <v>2023</v>
      </c>
    </row>
    <row r="9810" spans="2:14">
      <c r="B9810" s="1">
        <v>45110</v>
      </c>
      <c r="C9810">
        <v>16539</v>
      </c>
      <c r="D9810">
        <f>COUNTIF(C$4:C9810,Tabela3[[#This Row],[COMANDA]])</f>
        <v>2</v>
      </c>
      <c r="E9810" t="s">
        <v>90</v>
      </c>
      <c r="F9810" t="s">
        <v>98</v>
      </c>
      <c r="G9810" t="s">
        <v>9</v>
      </c>
      <c r="H9810" t="s">
        <v>138</v>
      </c>
      <c r="I9810" s="2">
        <v>1</v>
      </c>
      <c r="J9810" t="s">
        <v>11</v>
      </c>
      <c r="K9810" s="21">
        <f>INDEX(LISTAS!$H:$Q,MATCH(BASE!H9810,LISTAS!$G:$G,0),MATCH(BASE!J9810,LISTAS!$H$3:$Q$3,0))*Tabela3[[#This Row],[QUANTIDADE]]</f>
        <v>4</v>
      </c>
      <c r="L9810" s="2" t="str">
        <f>TEXT(Tabela3[[#This Row],[DATA]],"MM")</f>
        <v>07</v>
      </c>
      <c r="M9810" s="2">
        <f>WEEKNUM(Tabela3[[#This Row],[DATA]])</f>
        <v>27</v>
      </c>
      <c r="N9810" s="18">
        <f>YEAR(Tabela3[[#This Row],[DATA]])</f>
        <v>2023</v>
      </c>
    </row>
    <row r="9811" spans="2:14">
      <c r="B9811" s="1">
        <v>45110</v>
      </c>
      <c r="C9811">
        <v>16540</v>
      </c>
      <c r="D9811">
        <f>COUNTIF(C$4:C9811,Tabela3[[#This Row],[COMANDA]])</f>
        <v>1</v>
      </c>
      <c r="E9811" t="s">
        <v>90</v>
      </c>
      <c r="F9811" t="s">
        <v>98</v>
      </c>
      <c r="G9811" t="s">
        <v>8</v>
      </c>
      <c r="H9811" t="s">
        <v>206</v>
      </c>
      <c r="I9811" s="2">
        <v>1</v>
      </c>
      <c r="J9811" t="s">
        <v>11</v>
      </c>
      <c r="K9811" s="21">
        <f>INDEX(LISTAS!$H:$Q,MATCH(BASE!H9811,LISTAS!$G:$G,0),MATCH(BASE!J9811,LISTAS!$H$3:$Q$3,0))*Tabela3[[#This Row],[QUANTIDADE]]</f>
        <v>18</v>
      </c>
      <c r="L9811" s="2" t="str">
        <f>TEXT(Tabela3[[#This Row],[DATA]],"MM")</f>
        <v>07</v>
      </c>
      <c r="M9811" s="2">
        <f>WEEKNUM(Tabela3[[#This Row],[DATA]])</f>
        <v>27</v>
      </c>
      <c r="N9811" s="18">
        <f>YEAR(Tabela3[[#This Row],[DATA]])</f>
        <v>2023</v>
      </c>
    </row>
    <row r="9812" spans="2:14">
      <c r="B9812" s="1">
        <v>45110</v>
      </c>
      <c r="C9812">
        <v>16540</v>
      </c>
      <c r="D9812">
        <f>COUNTIF(C$4:C9812,Tabela3[[#This Row],[COMANDA]])</f>
        <v>2</v>
      </c>
      <c r="E9812" t="s">
        <v>90</v>
      </c>
      <c r="F9812" t="s">
        <v>98</v>
      </c>
      <c r="G9812" t="s">
        <v>61</v>
      </c>
      <c r="H9812" t="s">
        <v>163</v>
      </c>
      <c r="I9812" s="2">
        <v>1</v>
      </c>
      <c r="J9812" t="s">
        <v>11</v>
      </c>
      <c r="K9812" s="21">
        <f>INDEX(LISTAS!$H:$Q,MATCH(BASE!H9812,LISTAS!$G:$G,0),MATCH(BASE!J9812,LISTAS!$H$3:$Q$3,0))*Tabela3[[#This Row],[QUANTIDADE]]</f>
        <v>4</v>
      </c>
      <c r="L9812" s="2" t="str">
        <f>TEXT(Tabela3[[#This Row],[DATA]],"MM")</f>
        <v>07</v>
      </c>
      <c r="M9812" s="2">
        <f>WEEKNUM(Tabela3[[#This Row],[DATA]])</f>
        <v>27</v>
      </c>
      <c r="N9812" s="18">
        <f>YEAR(Tabela3[[#This Row],[DATA]])</f>
        <v>2023</v>
      </c>
    </row>
    <row r="9813" spans="2:14">
      <c r="B9813" s="1">
        <v>45110</v>
      </c>
      <c r="C9813">
        <v>16541</v>
      </c>
      <c r="D9813">
        <f>COUNTIF(C$4:C9813,Tabela3[[#This Row],[COMANDA]])</f>
        <v>1</v>
      </c>
      <c r="E9813" t="s">
        <v>90</v>
      </c>
      <c r="F9813" t="s">
        <v>98</v>
      </c>
      <c r="G9813" t="s">
        <v>8</v>
      </c>
      <c r="H9813" t="s">
        <v>206</v>
      </c>
      <c r="I9813" s="2">
        <v>1</v>
      </c>
      <c r="J9813" t="s">
        <v>11</v>
      </c>
      <c r="K9813" s="21">
        <f>INDEX(LISTAS!$H:$Q,MATCH(BASE!H9813,LISTAS!$G:$G,0),MATCH(BASE!J9813,LISTAS!$H$3:$Q$3,0))*Tabela3[[#This Row],[QUANTIDADE]]</f>
        <v>18</v>
      </c>
      <c r="L9813" s="2" t="str">
        <f>TEXT(Tabela3[[#This Row],[DATA]],"MM")</f>
        <v>07</v>
      </c>
      <c r="M9813" s="2">
        <f>WEEKNUM(Tabela3[[#This Row],[DATA]])</f>
        <v>27</v>
      </c>
      <c r="N9813" s="18">
        <f>YEAR(Tabela3[[#This Row],[DATA]])</f>
        <v>2023</v>
      </c>
    </row>
    <row r="9814" spans="2:14">
      <c r="B9814" s="1">
        <v>45110</v>
      </c>
      <c r="C9814">
        <v>16541</v>
      </c>
      <c r="D9814">
        <f>COUNTIF(C$4:C9814,Tabela3[[#This Row],[COMANDA]])</f>
        <v>2</v>
      </c>
      <c r="E9814" t="s">
        <v>90</v>
      </c>
      <c r="F9814" t="s">
        <v>98</v>
      </c>
      <c r="G9814" t="s">
        <v>9</v>
      </c>
      <c r="H9814" t="s">
        <v>464</v>
      </c>
      <c r="I9814" s="2">
        <v>1</v>
      </c>
      <c r="J9814" t="s">
        <v>11</v>
      </c>
      <c r="K9814" s="21">
        <f>INDEX(LISTAS!$H:$Q,MATCH(BASE!H9814,LISTAS!$G:$G,0),MATCH(BASE!J9814,LISTAS!$H$3:$Q$3,0))*Tabela3[[#This Row],[QUANTIDADE]]</f>
        <v>5</v>
      </c>
      <c r="L9814" s="2" t="str">
        <f>TEXT(Tabela3[[#This Row],[DATA]],"MM")</f>
        <v>07</v>
      </c>
      <c r="M9814" s="2">
        <f>WEEKNUM(Tabela3[[#This Row],[DATA]])</f>
        <v>27</v>
      </c>
      <c r="N9814" s="18">
        <f>YEAR(Tabela3[[#This Row],[DATA]])</f>
        <v>2023</v>
      </c>
    </row>
    <row r="9815" spans="2:14">
      <c r="B9815" s="1">
        <v>45110</v>
      </c>
      <c r="C9815">
        <v>16542</v>
      </c>
      <c r="D9815">
        <f>COUNTIF(C$4:C9815,Tabela3[[#This Row],[COMANDA]])</f>
        <v>1</v>
      </c>
      <c r="E9815" t="s">
        <v>90</v>
      </c>
      <c r="F9815" t="s">
        <v>99</v>
      </c>
      <c r="G9815" t="s">
        <v>8</v>
      </c>
      <c r="H9815" t="s">
        <v>206</v>
      </c>
      <c r="I9815" s="2">
        <v>1</v>
      </c>
      <c r="J9815" t="s">
        <v>11</v>
      </c>
      <c r="K9815" s="21">
        <f>INDEX(LISTAS!$H:$Q,MATCH(BASE!H9815,LISTAS!$G:$G,0),MATCH(BASE!J9815,LISTAS!$H$3:$Q$3,0))*Tabela3[[#This Row],[QUANTIDADE]]</f>
        <v>18</v>
      </c>
      <c r="L9815" s="2" t="str">
        <f>TEXT(Tabela3[[#This Row],[DATA]],"MM")</f>
        <v>07</v>
      </c>
      <c r="M9815" s="2">
        <f>WEEKNUM(Tabela3[[#This Row],[DATA]])</f>
        <v>27</v>
      </c>
      <c r="N9815" s="18">
        <f>YEAR(Tabela3[[#This Row],[DATA]])</f>
        <v>2023</v>
      </c>
    </row>
    <row r="9816" spans="2:14">
      <c r="B9816" s="1">
        <v>45110</v>
      </c>
      <c r="C9816">
        <v>16542</v>
      </c>
      <c r="D9816">
        <f>COUNTIF(C$4:C9816,Tabela3[[#This Row],[COMANDA]])</f>
        <v>2</v>
      </c>
      <c r="E9816" t="s">
        <v>90</v>
      </c>
      <c r="F9816" t="s">
        <v>99</v>
      </c>
      <c r="G9816" t="s">
        <v>61</v>
      </c>
      <c r="H9816" t="s">
        <v>163</v>
      </c>
      <c r="I9816" s="2">
        <v>1</v>
      </c>
      <c r="J9816" t="s">
        <v>11</v>
      </c>
      <c r="K9816" s="21">
        <f>INDEX(LISTAS!$H:$Q,MATCH(BASE!H9816,LISTAS!$G:$G,0),MATCH(BASE!J9816,LISTAS!$H$3:$Q$3,0))*Tabela3[[#This Row],[QUANTIDADE]]</f>
        <v>4</v>
      </c>
      <c r="L9816" s="2" t="str">
        <f>TEXT(Tabela3[[#This Row],[DATA]],"MM")</f>
        <v>07</v>
      </c>
      <c r="M9816" s="2">
        <f>WEEKNUM(Tabela3[[#This Row],[DATA]])</f>
        <v>27</v>
      </c>
      <c r="N9816" s="18">
        <f>YEAR(Tabela3[[#This Row],[DATA]])</f>
        <v>2023</v>
      </c>
    </row>
    <row r="9817" spans="2:14">
      <c r="B9817" s="1">
        <v>45110</v>
      </c>
      <c r="C9817">
        <v>16543</v>
      </c>
      <c r="D9817">
        <f>COUNTIF(C$4:C9817,Tabela3[[#This Row],[COMANDA]])</f>
        <v>1</v>
      </c>
      <c r="E9817" t="s">
        <v>90</v>
      </c>
      <c r="F9817" t="s">
        <v>98</v>
      </c>
      <c r="G9817" t="s">
        <v>8</v>
      </c>
      <c r="H9817" t="s">
        <v>206</v>
      </c>
      <c r="I9817" s="2">
        <v>1</v>
      </c>
      <c r="J9817" t="s">
        <v>11</v>
      </c>
      <c r="K9817" s="21">
        <f>INDEX(LISTAS!$H:$Q,MATCH(BASE!H9817,LISTAS!$G:$G,0),MATCH(BASE!J9817,LISTAS!$H$3:$Q$3,0))*Tabela3[[#This Row],[QUANTIDADE]]</f>
        <v>18</v>
      </c>
      <c r="L9817" s="2" t="str">
        <f>TEXT(Tabela3[[#This Row],[DATA]],"MM")</f>
        <v>07</v>
      </c>
      <c r="M9817" s="2">
        <f>WEEKNUM(Tabela3[[#This Row],[DATA]])</f>
        <v>27</v>
      </c>
      <c r="N9817" s="18">
        <f>YEAR(Tabela3[[#This Row],[DATA]])</f>
        <v>2023</v>
      </c>
    </row>
    <row r="9818" spans="2:14">
      <c r="B9818" s="1">
        <v>45110</v>
      </c>
      <c r="C9818">
        <v>16544</v>
      </c>
      <c r="D9818">
        <f>COUNTIF(C$4:C9818,Tabela3[[#This Row],[COMANDA]])</f>
        <v>1</v>
      </c>
      <c r="E9818" t="s">
        <v>89</v>
      </c>
      <c r="F9818" t="s">
        <v>99</v>
      </c>
      <c r="G9818" t="s">
        <v>8</v>
      </c>
      <c r="H9818" t="s">
        <v>42</v>
      </c>
      <c r="I9818" s="2">
        <v>1</v>
      </c>
      <c r="J9818" t="s">
        <v>11</v>
      </c>
      <c r="K9818" s="21">
        <f>INDEX(LISTAS!$H:$Q,MATCH(BASE!H9818,LISTAS!$G:$G,0),MATCH(BASE!J9818,LISTAS!$H$3:$Q$3,0))*Tabela3[[#This Row],[QUANTIDADE]]</f>
        <v>16</v>
      </c>
      <c r="L9818" s="2" t="str">
        <f>TEXT(Tabela3[[#This Row],[DATA]],"MM")</f>
        <v>07</v>
      </c>
      <c r="M9818" s="2">
        <f>WEEKNUM(Tabela3[[#This Row],[DATA]])</f>
        <v>27</v>
      </c>
      <c r="N9818" s="18">
        <f>YEAR(Tabela3[[#This Row],[DATA]])</f>
        <v>2023</v>
      </c>
    </row>
    <row r="9819" spans="2:14">
      <c r="B9819" s="1">
        <v>45110</v>
      </c>
      <c r="C9819">
        <v>16544</v>
      </c>
      <c r="D9819">
        <f>COUNTIF(C$4:C9819,Tabela3[[#This Row],[COMANDA]])</f>
        <v>2</v>
      </c>
      <c r="E9819" t="s">
        <v>89</v>
      </c>
      <c r="F9819" t="s">
        <v>99</v>
      </c>
      <c r="G9819" t="s">
        <v>9</v>
      </c>
      <c r="H9819" t="s">
        <v>208</v>
      </c>
      <c r="I9819" s="2">
        <v>1</v>
      </c>
      <c r="J9819" t="s">
        <v>11</v>
      </c>
      <c r="K9819" s="21">
        <f>INDEX(LISTAS!$H:$Q,MATCH(BASE!H9819,LISTAS!$G:$G,0),MATCH(BASE!J9819,LISTAS!$H$3:$Q$3,0))*Tabela3[[#This Row],[QUANTIDADE]]</f>
        <v>4</v>
      </c>
      <c r="L9819" s="2" t="str">
        <f>TEXT(Tabela3[[#This Row],[DATA]],"MM")</f>
        <v>07</v>
      </c>
      <c r="M9819" s="2">
        <f>WEEKNUM(Tabela3[[#This Row],[DATA]])</f>
        <v>27</v>
      </c>
      <c r="N9819" s="18">
        <f>YEAR(Tabela3[[#This Row],[DATA]])</f>
        <v>2023</v>
      </c>
    </row>
    <row r="9820" spans="2:14">
      <c r="B9820" s="1">
        <v>45110</v>
      </c>
      <c r="C9820">
        <v>16545</v>
      </c>
      <c r="D9820">
        <f>COUNTIF(C$4:C9820,Tabela3[[#This Row],[COMANDA]])</f>
        <v>1</v>
      </c>
      <c r="E9820" t="s">
        <v>90</v>
      </c>
      <c r="F9820" t="s">
        <v>98</v>
      </c>
      <c r="G9820" t="s">
        <v>8</v>
      </c>
      <c r="H9820" t="s">
        <v>206</v>
      </c>
      <c r="I9820" s="2">
        <v>1</v>
      </c>
      <c r="J9820" t="s">
        <v>11</v>
      </c>
      <c r="K9820" s="21">
        <f>INDEX(LISTAS!$H:$Q,MATCH(BASE!H9820,LISTAS!$G:$G,0),MATCH(BASE!J9820,LISTAS!$H$3:$Q$3,0))*Tabela3[[#This Row],[QUANTIDADE]]</f>
        <v>18</v>
      </c>
      <c r="L9820" s="2" t="str">
        <f>TEXT(Tabela3[[#This Row],[DATA]],"MM")</f>
        <v>07</v>
      </c>
      <c r="M9820" s="2">
        <f>WEEKNUM(Tabela3[[#This Row],[DATA]])</f>
        <v>27</v>
      </c>
      <c r="N9820" s="18">
        <f>YEAR(Tabela3[[#This Row],[DATA]])</f>
        <v>2023</v>
      </c>
    </row>
    <row r="9821" spans="2:14">
      <c r="B9821" s="1">
        <v>45110</v>
      </c>
      <c r="C9821">
        <v>16545</v>
      </c>
      <c r="D9821">
        <f>COUNTIF(C$4:C9821,Tabela3[[#This Row],[COMANDA]])</f>
        <v>2</v>
      </c>
      <c r="E9821" t="s">
        <v>90</v>
      </c>
      <c r="F9821" t="s">
        <v>98</v>
      </c>
      <c r="G9821" t="s">
        <v>9</v>
      </c>
      <c r="H9821" t="s">
        <v>140</v>
      </c>
      <c r="I9821" s="2">
        <v>1</v>
      </c>
      <c r="J9821" t="s">
        <v>11</v>
      </c>
      <c r="K9821" s="21">
        <f>INDEX(LISTAS!$H:$Q,MATCH(BASE!H9821,LISTAS!$G:$G,0),MATCH(BASE!J9821,LISTAS!$H$3:$Q$3,0))*Tabela3[[#This Row],[QUANTIDADE]]</f>
        <v>3</v>
      </c>
      <c r="L9821" s="2" t="str">
        <f>TEXT(Tabela3[[#This Row],[DATA]],"MM")</f>
        <v>07</v>
      </c>
      <c r="M9821" s="2">
        <f>WEEKNUM(Tabela3[[#This Row],[DATA]])</f>
        <v>27</v>
      </c>
      <c r="N9821" s="18">
        <f>YEAR(Tabela3[[#This Row],[DATA]])</f>
        <v>2023</v>
      </c>
    </row>
    <row r="9822" spans="2:14">
      <c r="B9822" s="1">
        <v>45110</v>
      </c>
      <c r="C9822">
        <v>16546</v>
      </c>
      <c r="D9822">
        <f>COUNTIF(C$4:C9822,Tabela3[[#This Row],[COMANDA]])</f>
        <v>1</v>
      </c>
      <c r="E9822" t="s">
        <v>90</v>
      </c>
      <c r="F9822" t="s">
        <v>98</v>
      </c>
      <c r="G9822" t="s">
        <v>8</v>
      </c>
      <c r="H9822" t="s">
        <v>40</v>
      </c>
      <c r="I9822" s="2">
        <v>1</v>
      </c>
      <c r="J9822" t="s">
        <v>11</v>
      </c>
      <c r="K9822" s="21">
        <f>INDEX(LISTAS!$H:$Q,MATCH(BASE!H9822,LISTAS!$G:$G,0),MATCH(BASE!J9822,LISTAS!$H$3:$Q$3,0))*Tabela3[[#This Row],[QUANTIDADE]]</f>
        <v>14</v>
      </c>
      <c r="L9822" s="2" t="str">
        <f>TEXT(Tabela3[[#This Row],[DATA]],"MM")</f>
        <v>07</v>
      </c>
      <c r="M9822" s="2">
        <f>WEEKNUM(Tabela3[[#This Row],[DATA]])</f>
        <v>27</v>
      </c>
      <c r="N9822" s="18">
        <f>YEAR(Tabela3[[#This Row],[DATA]])</f>
        <v>2023</v>
      </c>
    </row>
    <row r="9823" spans="2:14">
      <c r="B9823" s="1">
        <v>45110</v>
      </c>
      <c r="C9823">
        <v>16548</v>
      </c>
      <c r="D9823">
        <f>COUNTIF(C$4:C9823,Tabela3[[#This Row],[COMANDA]])</f>
        <v>1</v>
      </c>
      <c r="E9823" t="s">
        <v>90</v>
      </c>
      <c r="F9823" t="s">
        <v>98</v>
      </c>
      <c r="G9823" t="s">
        <v>8</v>
      </c>
      <c r="H9823" t="s">
        <v>204</v>
      </c>
      <c r="I9823" s="2">
        <v>1</v>
      </c>
      <c r="J9823" t="s">
        <v>11</v>
      </c>
      <c r="K9823" s="21">
        <f>INDEX(LISTAS!$H:$Q,MATCH(BASE!H9823,LISTAS!$G:$G,0),MATCH(BASE!J9823,LISTAS!$H$3:$Q$3,0))*Tabela3[[#This Row],[QUANTIDADE]]</f>
        <v>18</v>
      </c>
      <c r="L9823" s="2" t="str">
        <f>TEXT(Tabela3[[#This Row],[DATA]],"MM")</f>
        <v>07</v>
      </c>
      <c r="M9823" s="2">
        <f>WEEKNUM(Tabela3[[#This Row],[DATA]])</f>
        <v>27</v>
      </c>
      <c r="N9823" s="18">
        <f>YEAR(Tabela3[[#This Row],[DATA]])</f>
        <v>2023</v>
      </c>
    </row>
    <row r="9824" spans="2:14">
      <c r="B9824" s="1">
        <v>45110</v>
      </c>
      <c r="C9824">
        <v>16548</v>
      </c>
      <c r="D9824">
        <f>COUNTIF(C$4:C9824,Tabela3[[#This Row],[COMANDA]])</f>
        <v>2</v>
      </c>
      <c r="E9824" t="s">
        <v>90</v>
      </c>
      <c r="F9824" t="s">
        <v>98</v>
      </c>
      <c r="G9824" t="s">
        <v>9</v>
      </c>
      <c r="H9824" t="s">
        <v>138</v>
      </c>
      <c r="I9824" s="2">
        <v>1</v>
      </c>
      <c r="J9824" t="s">
        <v>11</v>
      </c>
      <c r="K9824" s="21">
        <f>INDEX(LISTAS!$H:$Q,MATCH(BASE!H9824,LISTAS!$G:$G,0),MATCH(BASE!J9824,LISTAS!$H$3:$Q$3,0))*Tabela3[[#This Row],[QUANTIDADE]]</f>
        <v>4</v>
      </c>
      <c r="L9824" s="2" t="str">
        <f>TEXT(Tabela3[[#This Row],[DATA]],"MM")</f>
        <v>07</v>
      </c>
      <c r="M9824" s="2">
        <f>WEEKNUM(Tabela3[[#This Row],[DATA]])</f>
        <v>27</v>
      </c>
      <c r="N9824" s="18">
        <f>YEAR(Tabela3[[#This Row],[DATA]])</f>
        <v>2023</v>
      </c>
    </row>
    <row r="9825" spans="2:14">
      <c r="B9825" s="1">
        <v>45110</v>
      </c>
      <c r="C9825">
        <v>16549</v>
      </c>
      <c r="D9825">
        <f>COUNTIF(C$4:C9825,Tabela3[[#This Row],[COMANDA]])</f>
        <v>1</v>
      </c>
      <c r="E9825" t="s">
        <v>90</v>
      </c>
      <c r="F9825" t="s">
        <v>375</v>
      </c>
      <c r="G9825" t="s">
        <v>8</v>
      </c>
      <c r="H9825" t="s">
        <v>204</v>
      </c>
      <c r="I9825" s="2">
        <v>1</v>
      </c>
      <c r="J9825" t="s">
        <v>11</v>
      </c>
      <c r="K9825" s="21">
        <f>INDEX(LISTAS!$H:$Q,MATCH(BASE!H9825,LISTAS!$G:$G,0),MATCH(BASE!J9825,LISTAS!$H$3:$Q$3,0))*Tabela3[[#This Row],[QUANTIDADE]]</f>
        <v>18</v>
      </c>
      <c r="L9825" s="2" t="str">
        <f>TEXT(Tabela3[[#This Row],[DATA]],"MM")</f>
        <v>07</v>
      </c>
      <c r="M9825" s="2">
        <f>WEEKNUM(Tabela3[[#This Row],[DATA]])</f>
        <v>27</v>
      </c>
      <c r="N9825" s="18">
        <f>YEAR(Tabela3[[#This Row],[DATA]])</f>
        <v>2023</v>
      </c>
    </row>
    <row r="9826" spans="2:14">
      <c r="B9826" s="1">
        <v>45110</v>
      </c>
      <c r="C9826">
        <v>16550</v>
      </c>
      <c r="D9826">
        <f>COUNTIF(C$4:C9826,Tabela3[[#This Row],[COMANDA]])</f>
        <v>1</v>
      </c>
      <c r="E9826" t="s">
        <v>90</v>
      </c>
      <c r="F9826" t="s">
        <v>99</v>
      </c>
      <c r="G9826" t="s">
        <v>8</v>
      </c>
      <c r="H9826" t="s">
        <v>204</v>
      </c>
      <c r="I9826" s="2">
        <v>2</v>
      </c>
      <c r="J9826" t="s">
        <v>11</v>
      </c>
      <c r="K9826" s="21">
        <f>INDEX(LISTAS!$H:$Q,MATCH(BASE!H9826,LISTAS!$G:$G,0),MATCH(BASE!J9826,LISTAS!$H$3:$Q$3,0))*Tabela3[[#This Row],[QUANTIDADE]]</f>
        <v>36</v>
      </c>
      <c r="L9826" s="2" t="str">
        <f>TEXT(Tabela3[[#This Row],[DATA]],"MM")</f>
        <v>07</v>
      </c>
      <c r="M9826" s="2">
        <f>WEEKNUM(Tabela3[[#This Row],[DATA]])</f>
        <v>27</v>
      </c>
      <c r="N9826" s="18">
        <f>YEAR(Tabela3[[#This Row],[DATA]])</f>
        <v>2023</v>
      </c>
    </row>
    <row r="9827" spans="2:14">
      <c r="B9827" s="1">
        <v>45110</v>
      </c>
      <c r="C9827">
        <v>16551</v>
      </c>
      <c r="D9827">
        <f>COUNTIF(C$4:C9827,Tabela3[[#This Row],[COMANDA]])</f>
        <v>1</v>
      </c>
      <c r="E9827" t="s">
        <v>90</v>
      </c>
      <c r="F9827" t="s">
        <v>99</v>
      </c>
      <c r="G9827" t="s">
        <v>8</v>
      </c>
      <c r="H9827" t="s">
        <v>204</v>
      </c>
      <c r="I9827" s="2">
        <v>1</v>
      </c>
      <c r="J9827" t="s">
        <v>11</v>
      </c>
      <c r="K9827" s="21">
        <f>INDEX(LISTAS!$H:$Q,MATCH(BASE!H9827,LISTAS!$G:$G,0),MATCH(BASE!J9827,LISTAS!$H$3:$Q$3,0))*Tabela3[[#This Row],[QUANTIDADE]]</f>
        <v>18</v>
      </c>
      <c r="L9827" s="2" t="str">
        <f>TEXT(Tabela3[[#This Row],[DATA]],"MM")</f>
        <v>07</v>
      </c>
      <c r="M9827" s="2">
        <f>WEEKNUM(Tabela3[[#This Row],[DATA]])</f>
        <v>27</v>
      </c>
      <c r="N9827" s="18">
        <f>YEAR(Tabela3[[#This Row],[DATA]])</f>
        <v>2023</v>
      </c>
    </row>
    <row r="9828" spans="2:14">
      <c r="B9828" s="1">
        <v>45110</v>
      </c>
      <c r="C9828">
        <v>16552</v>
      </c>
      <c r="D9828">
        <f>COUNTIF(C$4:C9828,Tabela3[[#This Row],[COMANDA]])</f>
        <v>1</v>
      </c>
      <c r="E9828" t="s">
        <v>90</v>
      </c>
      <c r="F9828" t="s">
        <v>99</v>
      </c>
      <c r="G9828" t="s">
        <v>8</v>
      </c>
      <c r="H9828" t="s">
        <v>41</v>
      </c>
      <c r="I9828" s="2">
        <v>1</v>
      </c>
      <c r="J9828" t="s">
        <v>11</v>
      </c>
      <c r="K9828" s="21">
        <f>INDEX(LISTAS!$H:$Q,MATCH(BASE!H9828,LISTAS!$G:$G,0),MATCH(BASE!J9828,LISTAS!$H$3:$Q$3,0))*Tabela3[[#This Row],[QUANTIDADE]]</f>
        <v>14</v>
      </c>
      <c r="L9828" s="2" t="str">
        <f>TEXT(Tabela3[[#This Row],[DATA]],"MM")</f>
        <v>07</v>
      </c>
      <c r="M9828" s="2">
        <f>WEEKNUM(Tabela3[[#This Row],[DATA]])</f>
        <v>27</v>
      </c>
      <c r="N9828" s="18">
        <f>YEAR(Tabela3[[#This Row],[DATA]])</f>
        <v>2023</v>
      </c>
    </row>
    <row r="9829" spans="2:14">
      <c r="B9829" s="1">
        <v>45110</v>
      </c>
      <c r="C9829">
        <v>16552</v>
      </c>
      <c r="D9829">
        <f>COUNTIF(C$4:C9829,Tabela3[[#This Row],[COMANDA]])</f>
        <v>2</v>
      </c>
      <c r="E9829" t="s">
        <v>90</v>
      </c>
      <c r="F9829" t="s">
        <v>99</v>
      </c>
      <c r="G9829" t="s">
        <v>9</v>
      </c>
      <c r="H9829" t="s">
        <v>55</v>
      </c>
      <c r="I9829" s="2">
        <v>1</v>
      </c>
      <c r="J9829" t="s">
        <v>11</v>
      </c>
      <c r="K9829" s="21">
        <f>INDEX(LISTAS!$H:$Q,MATCH(BASE!H9829,LISTAS!$G:$G,0),MATCH(BASE!J9829,LISTAS!$H$3:$Q$3,0))*Tabela3[[#This Row],[QUANTIDADE]]</f>
        <v>3</v>
      </c>
      <c r="L9829" s="2" t="str">
        <f>TEXT(Tabela3[[#This Row],[DATA]],"MM")</f>
        <v>07</v>
      </c>
      <c r="M9829" s="2">
        <f>WEEKNUM(Tabela3[[#This Row],[DATA]])</f>
        <v>27</v>
      </c>
      <c r="N9829" s="18">
        <f>YEAR(Tabela3[[#This Row],[DATA]])</f>
        <v>2023</v>
      </c>
    </row>
    <row r="9830" spans="2:14">
      <c r="B9830" s="1">
        <v>45110</v>
      </c>
      <c r="C9830">
        <v>16552</v>
      </c>
      <c r="D9830">
        <f>COUNTIF(C$4:C9830,Tabela3[[#This Row],[COMANDA]])</f>
        <v>3</v>
      </c>
      <c r="E9830" t="s">
        <v>90</v>
      </c>
      <c r="F9830" t="s">
        <v>99</v>
      </c>
      <c r="G9830" t="s">
        <v>9</v>
      </c>
      <c r="H9830" t="s">
        <v>135</v>
      </c>
      <c r="I9830" s="2">
        <v>1</v>
      </c>
      <c r="J9830" t="s">
        <v>11</v>
      </c>
      <c r="K9830" s="21">
        <f>INDEX(LISTAS!$H:$Q,MATCH(BASE!H9830,LISTAS!$G:$G,0),MATCH(BASE!J9830,LISTAS!$H$3:$Q$3,0))*Tabela3[[#This Row],[QUANTIDADE]]</f>
        <v>4</v>
      </c>
      <c r="L9830" s="2" t="str">
        <f>TEXT(Tabela3[[#This Row],[DATA]],"MM")</f>
        <v>07</v>
      </c>
      <c r="M9830" s="2">
        <f>WEEKNUM(Tabela3[[#This Row],[DATA]])</f>
        <v>27</v>
      </c>
      <c r="N9830" s="18">
        <f>YEAR(Tabela3[[#This Row],[DATA]])</f>
        <v>2023</v>
      </c>
    </row>
    <row r="9831" spans="2:14">
      <c r="B9831" s="1">
        <v>45111</v>
      </c>
      <c r="C9831">
        <v>16553</v>
      </c>
      <c r="D9831">
        <f>COUNTIF(C$4:C9831,Tabela3[[#This Row],[COMANDA]])</f>
        <v>1</v>
      </c>
      <c r="E9831" t="s">
        <v>89</v>
      </c>
      <c r="F9831" t="s">
        <v>98</v>
      </c>
      <c r="G9831" t="s">
        <v>8</v>
      </c>
      <c r="H9831" t="s">
        <v>47</v>
      </c>
      <c r="I9831" s="2">
        <v>1</v>
      </c>
      <c r="J9831" t="s">
        <v>11</v>
      </c>
      <c r="K9831" s="21">
        <f>INDEX(LISTAS!$H:$Q,MATCH(BASE!H9831,LISTAS!$G:$G,0),MATCH(BASE!J9831,LISTAS!$H$3:$Q$3,0))*Tabela3[[#This Row],[QUANTIDADE]]</f>
        <v>16</v>
      </c>
      <c r="L9831" s="2" t="str">
        <f>TEXT(Tabela3[[#This Row],[DATA]],"MM")</f>
        <v>07</v>
      </c>
      <c r="M9831" s="2">
        <f>WEEKNUM(Tabela3[[#This Row],[DATA]])</f>
        <v>27</v>
      </c>
      <c r="N9831" s="18">
        <f>YEAR(Tabela3[[#This Row],[DATA]])</f>
        <v>2023</v>
      </c>
    </row>
    <row r="9832" spans="2:14">
      <c r="B9832" s="1">
        <v>45111</v>
      </c>
      <c r="C9832">
        <v>16554</v>
      </c>
      <c r="D9832">
        <f>COUNTIF(C$4:C9832,Tabela3[[#This Row],[COMANDA]])</f>
        <v>1</v>
      </c>
      <c r="E9832" t="s">
        <v>89</v>
      </c>
      <c r="G9832" t="s">
        <v>8</v>
      </c>
      <c r="H9832" t="s">
        <v>43</v>
      </c>
      <c r="I9832" s="2">
        <v>1</v>
      </c>
      <c r="J9832" t="s">
        <v>11</v>
      </c>
      <c r="K9832" s="21">
        <f>INDEX(LISTAS!$H:$Q,MATCH(BASE!H9832,LISTAS!$G:$G,0),MATCH(BASE!J9832,LISTAS!$H$3:$Q$3,0))*Tabela3[[#This Row],[QUANTIDADE]]</f>
        <v>18</v>
      </c>
      <c r="L9832" s="2" t="str">
        <f>TEXT(Tabela3[[#This Row],[DATA]],"MM")</f>
        <v>07</v>
      </c>
      <c r="M9832" s="2">
        <f>WEEKNUM(Tabela3[[#This Row],[DATA]])</f>
        <v>27</v>
      </c>
      <c r="N9832" s="18">
        <f>YEAR(Tabela3[[#This Row],[DATA]])</f>
        <v>2023</v>
      </c>
    </row>
    <row r="9833" spans="2:14">
      <c r="B9833" s="1">
        <v>45111</v>
      </c>
      <c r="C9833">
        <v>16555</v>
      </c>
      <c r="D9833">
        <f>COUNTIF(C$4:C9833,Tabela3[[#This Row],[COMANDA]])</f>
        <v>1</v>
      </c>
      <c r="E9833" t="s">
        <v>89</v>
      </c>
      <c r="F9833" t="s">
        <v>375</v>
      </c>
      <c r="G9833" t="s">
        <v>8</v>
      </c>
      <c r="H9833" t="s">
        <v>202</v>
      </c>
      <c r="I9833" s="2">
        <v>1</v>
      </c>
      <c r="J9833" t="s">
        <v>11</v>
      </c>
      <c r="K9833" s="21">
        <f>INDEX(LISTAS!$H:$Q,MATCH(BASE!H9833,LISTAS!$G:$G,0),MATCH(BASE!J9833,LISTAS!$H$3:$Q$3,0))*Tabela3[[#This Row],[QUANTIDADE]]</f>
        <v>20</v>
      </c>
      <c r="L9833" s="2" t="str">
        <f>TEXT(Tabela3[[#This Row],[DATA]],"MM")</f>
        <v>07</v>
      </c>
      <c r="M9833" s="2">
        <f>WEEKNUM(Tabela3[[#This Row],[DATA]])</f>
        <v>27</v>
      </c>
      <c r="N9833" s="18">
        <f>YEAR(Tabela3[[#This Row],[DATA]])</f>
        <v>2023</v>
      </c>
    </row>
    <row r="9834" spans="2:14">
      <c r="B9834" s="1">
        <v>45111</v>
      </c>
      <c r="C9834">
        <v>16555</v>
      </c>
      <c r="D9834">
        <f>COUNTIF(C$4:C9834,Tabela3[[#This Row],[COMANDA]])</f>
        <v>2</v>
      </c>
      <c r="E9834" t="s">
        <v>89</v>
      </c>
      <c r="F9834" t="s">
        <v>375</v>
      </c>
      <c r="G9834" t="s">
        <v>9</v>
      </c>
      <c r="H9834" t="s">
        <v>151</v>
      </c>
      <c r="I9834" s="2">
        <v>1</v>
      </c>
      <c r="J9834" t="s">
        <v>11</v>
      </c>
      <c r="K9834" s="21">
        <f>INDEX(LISTAS!$H:$Q,MATCH(BASE!H9834,LISTAS!$G:$G,0),MATCH(BASE!J9834,LISTAS!$H$3:$Q$3,0))*Tabela3[[#This Row],[QUANTIDADE]]</f>
        <v>6</v>
      </c>
      <c r="L9834" s="2" t="str">
        <f>TEXT(Tabela3[[#This Row],[DATA]],"MM")</f>
        <v>07</v>
      </c>
      <c r="M9834" s="2">
        <f>WEEKNUM(Tabela3[[#This Row],[DATA]])</f>
        <v>27</v>
      </c>
      <c r="N9834" s="18">
        <f>YEAR(Tabela3[[#This Row],[DATA]])</f>
        <v>2023</v>
      </c>
    </row>
    <row r="9835" spans="2:14">
      <c r="B9835" s="1">
        <v>45111</v>
      </c>
      <c r="C9835">
        <v>16556</v>
      </c>
      <c r="D9835">
        <f>COUNTIF(C$4:C9835,Tabela3[[#This Row],[COMANDA]])</f>
        <v>1</v>
      </c>
      <c r="E9835" t="s">
        <v>90</v>
      </c>
      <c r="F9835" t="s">
        <v>375</v>
      </c>
      <c r="G9835" t="s">
        <v>8</v>
      </c>
      <c r="H9835" t="s">
        <v>202</v>
      </c>
      <c r="I9835" s="2">
        <v>1</v>
      </c>
      <c r="J9835" t="s">
        <v>12</v>
      </c>
      <c r="K9835" s="21">
        <f>INDEX(LISTAS!$H:$Q,MATCH(BASE!H9835,LISTAS!$G:$G,0),MATCH(BASE!J9835,LISTAS!$H$3:$Q$3,0))*Tabela3[[#This Row],[QUANTIDADE]]</f>
        <v>18</v>
      </c>
      <c r="L9835" s="2" t="str">
        <f>TEXT(Tabela3[[#This Row],[DATA]],"MM")</f>
        <v>07</v>
      </c>
      <c r="M9835" s="2">
        <f>WEEKNUM(Tabela3[[#This Row],[DATA]])</f>
        <v>27</v>
      </c>
      <c r="N9835" s="18">
        <f>YEAR(Tabela3[[#This Row],[DATA]])</f>
        <v>2023</v>
      </c>
    </row>
    <row r="9836" spans="2:14">
      <c r="B9836" s="1">
        <v>45111</v>
      </c>
      <c r="C9836">
        <v>16557</v>
      </c>
      <c r="D9836">
        <f>COUNTIF(C$4:C9836,Tabela3[[#This Row],[COMANDA]])</f>
        <v>1</v>
      </c>
      <c r="E9836" t="s">
        <v>89</v>
      </c>
      <c r="F9836" t="s">
        <v>99</v>
      </c>
      <c r="G9836" t="s">
        <v>8</v>
      </c>
      <c r="H9836" t="s">
        <v>204</v>
      </c>
      <c r="I9836" s="2">
        <v>2</v>
      </c>
      <c r="J9836" t="s">
        <v>11</v>
      </c>
      <c r="K9836" s="21">
        <f>INDEX(LISTAS!$H:$Q,MATCH(BASE!H9836,LISTAS!$G:$G,0),MATCH(BASE!J9836,LISTAS!$H$3:$Q$3,0))*Tabela3[[#This Row],[QUANTIDADE]]</f>
        <v>36</v>
      </c>
      <c r="L9836" s="2" t="str">
        <f>TEXT(Tabela3[[#This Row],[DATA]],"MM")</f>
        <v>07</v>
      </c>
      <c r="M9836" s="2">
        <f>WEEKNUM(Tabela3[[#This Row],[DATA]])</f>
        <v>27</v>
      </c>
      <c r="N9836" s="18">
        <f>YEAR(Tabela3[[#This Row],[DATA]])</f>
        <v>2023</v>
      </c>
    </row>
    <row r="9837" spans="2:14">
      <c r="B9837" s="1">
        <v>45111</v>
      </c>
      <c r="C9837">
        <v>16557</v>
      </c>
      <c r="D9837">
        <f>COUNTIF(C$4:C9837,Tabela3[[#This Row],[COMANDA]])</f>
        <v>2</v>
      </c>
      <c r="E9837" t="s">
        <v>89</v>
      </c>
      <c r="F9837" t="s">
        <v>99</v>
      </c>
      <c r="G9837" t="s">
        <v>8</v>
      </c>
      <c r="H9837" t="s">
        <v>203</v>
      </c>
      <c r="I9837" s="2">
        <v>2</v>
      </c>
      <c r="J9837" t="s">
        <v>11</v>
      </c>
      <c r="K9837" s="21">
        <f>INDEX(LISTAS!$H:$Q,MATCH(BASE!H9837,LISTAS!$G:$G,0),MATCH(BASE!J9837,LISTAS!$H$3:$Q$3,0))*Tabela3[[#This Row],[QUANTIDADE]]</f>
        <v>40</v>
      </c>
      <c r="L9837" s="2" t="str">
        <f>TEXT(Tabela3[[#This Row],[DATA]],"MM")</f>
        <v>07</v>
      </c>
      <c r="M9837" s="2">
        <f>WEEKNUM(Tabela3[[#This Row],[DATA]])</f>
        <v>27</v>
      </c>
      <c r="N9837" s="18">
        <f>YEAR(Tabela3[[#This Row],[DATA]])</f>
        <v>2023</v>
      </c>
    </row>
    <row r="9838" spans="2:14">
      <c r="B9838" s="1">
        <v>45111</v>
      </c>
      <c r="C9838">
        <v>16558</v>
      </c>
      <c r="D9838">
        <f>COUNTIF(C$4:C9838,Tabela3[[#This Row],[COMANDA]])</f>
        <v>1</v>
      </c>
      <c r="E9838" t="s">
        <v>90</v>
      </c>
      <c r="F9838" t="s">
        <v>98</v>
      </c>
      <c r="G9838" t="s">
        <v>8</v>
      </c>
      <c r="H9838" t="s">
        <v>47</v>
      </c>
      <c r="I9838" s="2">
        <v>1</v>
      </c>
      <c r="J9838" t="s">
        <v>11</v>
      </c>
      <c r="K9838" s="21">
        <f>INDEX(LISTAS!$H:$Q,MATCH(BASE!H9838,LISTAS!$G:$G,0),MATCH(BASE!J9838,LISTAS!$H$3:$Q$3,0))*Tabela3[[#This Row],[QUANTIDADE]]</f>
        <v>16</v>
      </c>
      <c r="L9838" s="2" t="str">
        <f>TEXT(Tabela3[[#This Row],[DATA]],"MM")</f>
        <v>07</v>
      </c>
      <c r="M9838" s="2">
        <f>WEEKNUM(Tabela3[[#This Row],[DATA]])</f>
        <v>27</v>
      </c>
      <c r="N9838" s="18">
        <f>YEAR(Tabela3[[#This Row],[DATA]])</f>
        <v>2023</v>
      </c>
    </row>
    <row r="9839" spans="2:14">
      <c r="B9839" s="1">
        <v>45111</v>
      </c>
      <c r="C9839">
        <v>16558</v>
      </c>
      <c r="D9839">
        <f>COUNTIF(C$4:C9839,Tabela3[[#This Row],[COMANDA]])</f>
        <v>2</v>
      </c>
      <c r="E9839" t="s">
        <v>90</v>
      </c>
      <c r="F9839" t="s">
        <v>98</v>
      </c>
      <c r="G9839" t="s">
        <v>9</v>
      </c>
      <c r="H9839" t="s">
        <v>138</v>
      </c>
      <c r="I9839" s="2">
        <v>1</v>
      </c>
      <c r="J9839" t="s">
        <v>11</v>
      </c>
      <c r="K9839" s="21">
        <f>INDEX(LISTAS!$H:$Q,MATCH(BASE!H9839,LISTAS!$G:$G,0),MATCH(BASE!J9839,LISTAS!$H$3:$Q$3,0))*Tabela3[[#This Row],[QUANTIDADE]]</f>
        <v>4</v>
      </c>
      <c r="L9839" s="2" t="str">
        <f>TEXT(Tabela3[[#This Row],[DATA]],"MM")</f>
        <v>07</v>
      </c>
      <c r="M9839" s="2">
        <f>WEEKNUM(Tabela3[[#This Row],[DATA]])</f>
        <v>27</v>
      </c>
      <c r="N9839" s="18">
        <f>YEAR(Tabela3[[#This Row],[DATA]])</f>
        <v>2023</v>
      </c>
    </row>
    <row r="9840" spans="2:14">
      <c r="B9840" s="1">
        <v>45111</v>
      </c>
      <c r="C9840">
        <v>16559</v>
      </c>
      <c r="D9840">
        <f>COUNTIF(C$4:C9840,Tabela3[[#This Row],[COMANDA]])</f>
        <v>1</v>
      </c>
      <c r="E9840" t="s">
        <v>89</v>
      </c>
      <c r="F9840" t="s">
        <v>99</v>
      </c>
      <c r="G9840" t="s">
        <v>8</v>
      </c>
      <c r="H9840" t="s">
        <v>47</v>
      </c>
      <c r="I9840" s="2">
        <v>1</v>
      </c>
      <c r="J9840" t="s">
        <v>11</v>
      </c>
      <c r="K9840" s="21">
        <f>INDEX(LISTAS!$H:$Q,MATCH(BASE!H9840,LISTAS!$G:$G,0),MATCH(BASE!J9840,LISTAS!$H$3:$Q$3,0))*Tabela3[[#This Row],[QUANTIDADE]]</f>
        <v>16</v>
      </c>
      <c r="L9840" s="2" t="str">
        <f>TEXT(Tabela3[[#This Row],[DATA]],"MM")</f>
        <v>07</v>
      </c>
      <c r="M9840" s="2">
        <f>WEEKNUM(Tabela3[[#This Row],[DATA]])</f>
        <v>27</v>
      </c>
      <c r="N9840" s="18">
        <f>YEAR(Tabela3[[#This Row],[DATA]])</f>
        <v>2023</v>
      </c>
    </row>
    <row r="9841" spans="2:14">
      <c r="B9841" s="1">
        <v>45111</v>
      </c>
      <c r="C9841">
        <v>16559</v>
      </c>
      <c r="D9841">
        <f>COUNTIF(C$4:C9841,Tabela3[[#This Row],[COMANDA]])</f>
        <v>2</v>
      </c>
      <c r="E9841" t="s">
        <v>89</v>
      </c>
      <c r="F9841" t="s">
        <v>99</v>
      </c>
      <c r="G9841" t="s">
        <v>61</v>
      </c>
      <c r="H9841" t="s">
        <v>199</v>
      </c>
      <c r="I9841" s="2">
        <v>1</v>
      </c>
      <c r="J9841" t="s">
        <v>11</v>
      </c>
      <c r="K9841" s="21">
        <f>INDEX(LISTAS!$H:$Q,MATCH(BASE!H9841,LISTAS!$G:$G,0),MATCH(BASE!J9841,LISTAS!$H$3:$Q$3,0))*Tabela3[[#This Row],[QUANTIDADE]]</f>
        <v>1</v>
      </c>
      <c r="L9841" s="2" t="str">
        <f>TEXT(Tabela3[[#This Row],[DATA]],"MM")</f>
        <v>07</v>
      </c>
      <c r="M9841" s="2">
        <f>WEEKNUM(Tabela3[[#This Row],[DATA]])</f>
        <v>27</v>
      </c>
      <c r="N9841" s="18">
        <f>YEAR(Tabela3[[#This Row],[DATA]])</f>
        <v>2023</v>
      </c>
    </row>
    <row r="9842" spans="2:14">
      <c r="B9842" s="1">
        <v>45111</v>
      </c>
      <c r="C9842">
        <v>16560</v>
      </c>
      <c r="D9842">
        <f>COUNTIF(C$4:C9842,Tabela3[[#This Row],[COMANDA]])</f>
        <v>1</v>
      </c>
      <c r="E9842" t="s">
        <v>90</v>
      </c>
      <c r="F9842" t="s">
        <v>98</v>
      </c>
      <c r="G9842" t="s">
        <v>8</v>
      </c>
      <c r="H9842" t="s">
        <v>204</v>
      </c>
      <c r="I9842" s="2">
        <v>3</v>
      </c>
      <c r="J9842" t="s">
        <v>11</v>
      </c>
      <c r="K9842" s="21">
        <f>INDEX(LISTAS!$H:$Q,MATCH(BASE!H9842,LISTAS!$G:$G,0),MATCH(BASE!J9842,LISTAS!$H$3:$Q$3,0))*Tabela3[[#This Row],[QUANTIDADE]]</f>
        <v>54</v>
      </c>
      <c r="L9842" s="2" t="str">
        <f>TEXT(Tabela3[[#This Row],[DATA]],"MM")</f>
        <v>07</v>
      </c>
      <c r="M9842" s="2">
        <f>WEEKNUM(Tabela3[[#This Row],[DATA]])</f>
        <v>27</v>
      </c>
      <c r="N9842" s="18">
        <f>YEAR(Tabela3[[#This Row],[DATA]])</f>
        <v>2023</v>
      </c>
    </row>
    <row r="9843" spans="2:14">
      <c r="B9843" s="1">
        <v>45111</v>
      </c>
      <c r="C9843">
        <v>16561</v>
      </c>
      <c r="D9843">
        <f>COUNTIF(C$4:C9843,Tabela3[[#This Row],[COMANDA]])</f>
        <v>1</v>
      </c>
      <c r="E9843" t="s">
        <v>90</v>
      </c>
      <c r="F9843" t="s">
        <v>98</v>
      </c>
      <c r="G9843" t="s">
        <v>8</v>
      </c>
      <c r="H9843" t="s">
        <v>84</v>
      </c>
      <c r="I9843" s="2">
        <v>1</v>
      </c>
      <c r="J9843" t="s">
        <v>11</v>
      </c>
      <c r="K9843" s="21">
        <f>INDEX(LISTAS!$H:$Q,MATCH(BASE!H9843,LISTAS!$G:$G,0),MATCH(BASE!J9843,LISTAS!$H$3:$Q$3,0))*Tabela3[[#This Row],[QUANTIDADE]]</f>
        <v>16</v>
      </c>
      <c r="L9843" s="2" t="str">
        <f>TEXT(Tabela3[[#This Row],[DATA]],"MM")</f>
        <v>07</v>
      </c>
      <c r="M9843" s="2">
        <f>WEEKNUM(Tabela3[[#This Row],[DATA]])</f>
        <v>27</v>
      </c>
      <c r="N9843" s="18">
        <f>YEAR(Tabela3[[#This Row],[DATA]])</f>
        <v>2023</v>
      </c>
    </row>
    <row r="9844" spans="2:14">
      <c r="B9844" s="1">
        <v>45111</v>
      </c>
      <c r="C9844">
        <v>16561</v>
      </c>
      <c r="D9844">
        <f>COUNTIF(C$4:C9844,Tabela3[[#This Row],[COMANDA]])</f>
        <v>2</v>
      </c>
      <c r="E9844" t="s">
        <v>90</v>
      </c>
      <c r="F9844" t="s">
        <v>98</v>
      </c>
      <c r="G9844" t="s">
        <v>9</v>
      </c>
      <c r="H9844" t="s">
        <v>138</v>
      </c>
      <c r="I9844" s="2">
        <v>1</v>
      </c>
      <c r="J9844" t="s">
        <v>11</v>
      </c>
      <c r="K9844" s="21">
        <f>INDEX(LISTAS!$H:$Q,MATCH(BASE!H9844,LISTAS!$G:$G,0),MATCH(BASE!J9844,LISTAS!$H$3:$Q$3,0))*Tabela3[[#This Row],[QUANTIDADE]]</f>
        <v>4</v>
      </c>
      <c r="L9844" s="2" t="str">
        <f>TEXT(Tabela3[[#This Row],[DATA]],"MM")</f>
        <v>07</v>
      </c>
      <c r="M9844" s="2">
        <f>WEEKNUM(Tabela3[[#This Row],[DATA]])</f>
        <v>27</v>
      </c>
      <c r="N9844" s="18">
        <f>YEAR(Tabela3[[#This Row],[DATA]])</f>
        <v>2023</v>
      </c>
    </row>
    <row r="9845" spans="2:14">
      <c r="B9845" s="1">
        <v>45111</v>
      </c>
      <c r="C9845">
        <v>16562</v>
      </c>
      <c r="D9845">
        <f>COUNTIF(C$4:C9845,Tabela3[[#This Row],[COMANDA]])</f>
        <v>1</v>
      </c>
      <c r="E9845" t="s">
        <v>90</v>
      </c>
      <c r="F9845" t="s">
        <v>99</v>
      </c>
      <c r="G9845" t="s">
        <v>8</v>
      </c>
      <c r="H9845" t="s">
        <v>202</v>
      </c>
      <c r="I9845" s="2">
        <v>1</v>
      </c>
      <c r="J9845" t="s">
        <v>11</v>
      </c>
      <c r="K9845" s="21">
        <f>INDEX(LISTAS!$H:$Q,MATCH(BASE!H9845,LISTAS!$G:$G,0),MATCH(BASE!J9845,LISTAS!$H$3:$Q$3,0))*Tabela3[[#This Row],[QUANTIDADE]]</f>
        <v>20</v>
      </c>
      <c r="L9845" s="2" t="str">
        <f>TEXT(Tabela3[[#This Row],[DATA]],"MM")</f>
        <v>07</v>
      </c>
      <c r="M9845" s="2">
        <f>WEEKNUM(Tabela3[[#This Row],[DATA]])</f>
        <v>27</v>
      </c>
      <c r="N9845" s="18">
        <f>YEAR(Tabela3[[#This Row],[DATA]])</f>
        <v>2023</v>
      </c>
    </row>
    <row r="9846" spans="2:14">
      <c r="B9846" s="1">
        <v>45111</v>
      </c>
      <c r="C9846">
        <v>16562</v>
      </c>
      <c r="D9846">
        <f>COUNTIF(C$4:C9846,Tabela3[[#This Row],[COMANDA]])</f>
        <v>2</v>
      </c>
      <c r="E9846" t="s">
        <v>90</v>
      </c>
      <c r="F9846" t="s">
        <v>99</v>
      </c>
      <c r="G9846" t="s">
        <v>8</v>
      </c>
      <c r="H9846" t="s">
        <v>211</v>
      </c>
      <c r="I9846" s="2">
        <v>1</v>
      </c>
      <c r="J9846" t="s">
        <v>11</v>
      </c>
      <c r="K9846" s="21">
        <f>INDEX(LISTAS!$H:$Q,MATCH(BASE!H9846,LISTAS!$G:$G,0),MATCH(BASE!J9846,LISTAS!$H$3:$Q$3,0))*Tabela3[[#This Row],[QUANTIDADE]]</f>
        <v>20</v>
      </c>
      <c r="L9846" s="2" t="str">
        <f>TEXT(Tabela3[[#This Row],[DATA]],"MM")</f>
        <v>07</v>
      </c>
      <c r="M9846" s="2">
        <f>WEEKNUM(Tabela3[[#This Row],[DATA]])</f>
        <v>27</v>
      </c>
      <c r="N9846" s="18">
        <f>YEAR(Tabela3[[#This Row],[DATA]])</f>
        <v>2023</v>
      </c>
    </row>
    <row r="9847" spans="2:14">
      <c r="B9847" s="1">
        <v>45111</v>
      </c>
      <c r="C9847">
        <v>16562</v>
      </c>
      <c r="D9847">
        <f>COUNTIF(C$4:C9847,Tabela3[[#This Row],[COMANDA]])</f>
        <v>3</v>
      </c>
      <c r="E9847" t="s">
        <v>90</v>
      </c>
      <c r="F9847" t="s">
        <v>99</v>
      </c>
      <c r="G9847" t="s">
        <v>9</v>
      </c>
      <c r="H9847" t="s">
        <v>464</v>
      </c>
      <c r="I9847" s="2">
        <v>1</v>
      </c>
      <c r="J9847" t="s">
        <v>11</v>
      </c>
      <c r="K9847" s="21">
        <f>INDEX(LISTAS!$H:$Q,MATCH(BASE!H9847,LISTAS!$G:$G,0),MATCH(BASE!J9847,LISTAS!$H$3:$Q$3,0))*Tabela3[[#This Row],[QUANTIDADE]]</f>
        <v>5</v>
      </c>
      <c r="L9847" s="2" t="str">
        <f>TEXT(Tabela3[[#This Row],[DATA]],"MM")</f>
        <v>07</v>
      </c>
      <c r="M9847" s="2">
        <f>WEEKNUM(Tabela3[[#This Row],[DATA]])</f>
        <v>27</v>
      </c>
      <c r="N9847" s="18">
        <f>YEAR(Tabela3[[#This Row],[DATA]])</f>
        <v>2023</v>
      </c>
    </row>
    <row r="9848" spans="2:14">
      <c r="B9848" s="1">
        <v>45111</v>
      </c>
      <c r="C9848">
        <v>16562</v>
      </c>
      <c r="D9848">
        <f>COUNTIF(C$4:C9848,Tabela3[[#This Row],[COMANDA]])</f>
        <v>4</v>
      </c>
      <c r="E9848" t="s">
        <v>90</v>
      </c>
      <c r="F9848" t="s">
        <v>99</v>
      </c>
      <c r="G9848" t="s">
        <v>9</v>
      </c>
      <c r="H9848" t="s">
        <v>130</v>
      </c>
      <c r="I9848" s="2">
        <v>1</v>
      </c>
      <c r="J9848" t="s">
        <v>11</v>
      </c>
      <c r="K9848" s="21">
        <f>INDEX(LISTAS!$H:$Q,MATCH(BASE!H9848,LISTAS!$G:$G,0),MATCH(BASE!J9848,LISTAS!$H$3:$Q$3,0))*Tabela3[[#This Row],[QUANTIDADE]]</f>
        <v>6</v>
      </c>
      <c r="L9848" s="2" t="str">
        <f>TEXT(Tabela3[[#This Row],[DATA]],"MM")</f>
        <v>07</v>
      </c>
      <c r="M9848" s="2">
        <f>WEEKNUM(Tabela3[[#This Row],[DATA]])</f>
        <v>27</v>
      </c>
      <c r="N9848" s="18">
        <f>YEAR(Tabela3[[#This Row],[DATA]])</f>
        <v>2023</v>
      </c>
    </row>
    <row r="9849" spans="2:14">
      <c r="B9849" s="1">
        <v>45111</v>
      </c>
      <c r="C9849">
        <v>16563</v>
      </c>
      <c r="D9849">
        <f>COUNTIF(C$4:C9849,Tabela3[[#This Row],[COMANDA]])</f>
        <v>1</v>
      </c>
      <c r="E9849" t="s">
        <v>90</v>
      </c>
      <c r="F9849" t="s">
        <v>99</v>
      </c>
      <c r="G9849" t="s">
        <v>8</v>
      </c>
      <c r="H9849" t="s">
        <v>42</v>
      </c>
      <c r="I9849" s="2">
        <v>1</v>
      </c>
      <c r="J9849" t="s">
        <v>11</v>
      </c>
      <c r="K9849" s="21">
        <f>INDEX(LISTAS!$H:$Q,MATCH(BASE!H9849,LISTAS!$G:$G,0),MATCH(BASE!J9849,LISTAS!$H$3:$Q$3,0))*Tabela3[[#This Row],[QUANTIDADE]]</f>
        <v>16</v>
      </c>
      <c r="L9849" s="2" t="str">
        <f>TEXT(Tabela3[[#This Row],[DATA]],"MM")</f>
        <v>07</v>
      </c>
      <c r="M9849" s="2">
        <f>WEEKNUM(Tabela3[[#This Row],[DATA]])</f>
        <v>27</v>
      </c>
      <c r="N9849" s="18">
        <f>YEAR(Tabela3[[#This Row],[DATA]])</f>
        <v>2023</v>
      </c>
    </row>
    <row r="9850" spans="2:14">
      <c r="B9850" s="1">
        <v>45111</v>
      </c>
      <c r="C9850">
        <v>16564</v>
      </c>
      <c r="D9850">
        <f>COUNTIF(C$4:C9850,Tabela3[[#This Row],[COMANDA]])</f>
        <v>1</v>
      </c>
      <c r="E9850" t="s">
        <v>90</v>
      </c>
      <c r="F9850" t="s">
        <v>100</v>
      </c>
      <c r="G9850" t="s">
        <v>8</v>
      </c>
      <c r="H9850" t="s">
        <v>47</v>
      </c>
      <c r="I9850" s="2">
        <v>1</v>
      </c>
      <c r="J9850" t="s">
        <v>11</v>
      </c>
      <c r="K9850" s="21">
        <f>INDEX(LISTAS!$H:$Q,MATCH(BASE!H9850,LISTAS!$G:$G,0),MATCH(BASE!J9850,LISTAS!$H$3:$Q$3,0))*Tabela3[[#This Row],[QUANTIDADE]]</f>
        <v>16</v>
      </c>
      <c r="L9850" s="2" t="str">
        <f>TEXT(Tabela3[[#This Row],[DATA]],"MM")</f>
        <v>07</v>
      </c>
      <c r="M9850" s="2">
        <f>WEEKNUM(Tabela3[[#This Row],[DATA]])</f>
        <v>27</v>
      </c>
      <c r="N9850" s="18">
        <f>YEAR(Tabela3[[#This Row],[DATA]])</f>
        <v>2023</v>
      </c>
    </row>
    <row r="9851" spans="2:14">
      <c r="B9851" s="1">
        <v>45111</v>
      </c>
      <c r="C9851">
        <v>16565</v>
      </c>
      <c r="D9851">
        <f>COUNTIF(C$4:C9851,Tabela3[[#This Row],[COMANDA]])</f>
        <v>1</v>
      </c>
      <c r="E9851" t="s">
        <v>90</v>
      </c>
      <c r="F9851" t="s">
        <v>100</v>
      </c>
      <c r="G9851" t="s">
        <v>8</v>
      </c>
      <c r="H9851" t="s">
        <v>204</v>
      </c>
      <c r="I9851" s="2">
        <v>1</v>
      </c>
      <c r="J9851" t="s">
        <v>11</v>
      </c>
      <c r="K9851" s="21">
        <f>INDEX(LISTAS!$H:$Q,MATCH(BASE!H9851,LISTAS!$G:$G,0),MATCH(BASE!J9851,LISTAS!$H$3:$Q$3,0))*Tabela3[[#This Row],[QUANTIDADE]]</f>
        <v>18</v>
      </c>
      <c r="L9851" s="2" t="str">
        <f>TEXT(Tabela3[[#This Row],[DATA]],"MM")</f>
        <v>07</v>
      </c>
      <c r="M9851" s="2">
        <f>WEEKNUM(Tabela3[[#This Row],[DATA]])</f>
        <v>27</v>
      </c>
      <c r="N9851" s="18">
        <f>YEAR(Tabela3[[#This Row],[DATA]])</f>
        <v>2023</v>
      </c>
    </row>
    <row r="9852" spans="2:14">
      <c r="B9852" s="1">
        <v>45111</v>
      </c>
      <c r="C9852">
        <v>16566</v>
      </c>
      <c r="D9852">
        <f>COUNTIF(C$4:C9852,Tabela3[[#This Row],[COMANDA]])</f>
        <v>1</v>
      </c>
      <c r="E9852" t="s">
        <v>90</v>
      </c>
      <c r="F9852" t="s">
        <v>98</v>
      </c>
      <c r="G9852" t="s">
        <v>8</v>
      </c>
      <c r="H9852" t="s">
        <v>39</v>
      </c>
      <c r="I9852" s="2">
        <v>1</v>
      </c>
      <c r="J9852" t="s">
        <v>11</v>
      </c>
      <c r="K9852" s="21">
        <f>INDEX(LISTAS!$H:$Q,MATCH(BASE!H9852,LISTAS!$G:$G,0),MATCH(BASE!J9852,LISTAS!$H$3:$Q$3,0))*Tabela3[[#This Row],[QUANTIDADE]]</f>
        <v>12</v>
      </c>
      <c r="L9852" s="2" t="str">
        <f>TEXT(Tabela3[[#This Row],[DATA]],"MM")</f>
        <v>07</v>
      </c>
      <c r="M9852" s="2">
        <f>WEEKNUM(Tabela3[[#This Row],[DATA]])</f>
        <v>27</v>
      </c>
      <c r="N9852" s="18">
        <f>YEAR(Tabela3[[#This Row],[DATA]])</f>
        <v>2023</v>
      </c>
    </row>
    <row r="9853" spans="2:14">
      <c r="B9853" s="1">
        <v>45111</v>
      </c>
      <c r="C9853">
        <v>16566</v>
      </c>
      <c r="D9853">
        <f>COUNTIF(C$4:C9853,Tabela3[[#This Row],[COMANDA]])</f>
        <v>2</v>
      </c>
      <c r="E9853" t="s">
        <v>90</v>
      </c>
      <c r="F9853" t="s">
        <v>98</v>
      </c>
      <c r="G9853" t="s">
        <v>8</v>
      </c>
      <c r="H9853" t="s">
        <v>204</v>
      </c>
      <c r="I9853" s="2">
        <v>2</v>
      </c>
      <c r="J9853" t="s">
        <v>11</v>
      </c>
      <c r="K9853" s="21">
        <f>INDEX(LISTAS!$H:$Q,MATCH(BASE!H9853,LISTAS!$G:$G,0),MATCH(BASE!J9853,LISTAS!$H$3:$Q$3,0))*Tabela3[[#This Row],[QUANTIDADE]]</f>
        <v>36</v>
      </c>
      <c r="L9853" s="2" t="str">
        <f>TEXT(Tabela3[[#This Row],[DATA]],"MM")</f>
        <v>07</v>
      </c>
      <c r="M9853" s="2">
        <f>WEEKNUM(Tabela3[[#This Row],[DATA]])</f>
        <v>27</v>
      </c>
      <c r="N9853" s="18">
        <f>YEAR(Tabela3[[#This Row],[DATA]])</f>
        <v>2023</v>
      </c>
    </row>
    <row r="9854" spans="2:14">
      <c r="B9854" s="1">
        <v>45111</v>
      </c>
      <c r="C9854">
        <v>16567</v>
      </c>
      <c r="D9854">
        <f>COUNTIF(C$4:C9854,Tabela3[[#This Row],[COMANDA]])</f>
        <v>1</v>
      </c>
      <c r="E9854" t="s">
        <v>90</v>
      </c>
      <c r="F9854" t="s">
        <v>99</v>
      </c>
      <c r="G9854" t="s">
        <v>8</v>
      </c>
      <c r="H9854" t="s">
        <v>206</v>
      </c>
      <c r="I9854" s="2">
        <v>1</v>
      </c>
      <c r="J9854" t="s">
        <v>11</v>
      </c>
      <c r="K9854" s="21">
        <f>INDEX(LISTAS!$H:$Q,MATCH(BASE!H9854,LISTAS!$G:$G,0),MATCH(BASE!J9854,LISTAS!$H$3:$Q$3,0))*Tabela3[[#This Row],[QUANTIDADE]]</f>
        <v>18</v>
      </c>
      <c r="L9854" s="2" t="str">
        <f>TEXT(Tabela3[[#This Row],[DATA]],"MM")</f>
        <v>07</v>
      </c>
      <c r="M9854" s="2">
        <f>WEEKNUM(Tabela3[[#This Row],[DATA]])</f>
        <v>27</v>
      </c>
      <c r="N9854" s="18">
        <f>YEAR(Tabela3[[#This Row],[DATA]])</f>
        <v>2023</v>
      </c>
    </row>
    <row r="9855" spans="2:14">
      <c r="B9855" s="1">
        <v>45111</v>
      </c>
      <c r="C9855">
        <v>16568</v>
      </c>
      <c r="D9855">
        <f>COUNTIF(C$4:C9855,Tabela3[[#This Row],[COMANDA]])</f>
        <v>1</v>
      </c>
      <c r="E9855" t="s">
        <v>90</v>
      </c>
      <c r="F9855" t="s">
        <v>98</v>
      </c>
      <c r="G9855" t="s">
        <v>8</v>
      </c>
      <c r="H9855" t="s">
        <v>202</v>
      </c>
      <c r="I9855" s="2">
        <v>1</v>
      </c>
      <c r="J9855" t="s">
        <v>11</v>
      </c>
      <c r="K9855" s="21">
        <f>INDEX(LISTAS!$H:$Q,MATCH(BASE!H9855,LISTAS!$G:$G,0),MATCH(BASE!J9855,LISTAS!$H$3:$Q$3,0))*Tabela3[[#This Row],[QUANTIDADE]]</f>
        <v>20</v>
      </c>
      <c r="L9855" s="2" t="str">
        <f>TEXT(Tabela3[[#This Row],[DATA]],"MM")</f>
        <v>07</v>
      </c>
      <c r="M9855" s="2">
        <f>WEEKNUM(Tabela3[[#This Row],[DATA]])</f>
        <v>27</v>
      </c>
      <c r="N9855" s="18">
        <f>YEAR(Tabela3[[#This Row],[DATA]])</f>
        <v>2023</v>
      </c>
    </row>
    <row r="9856" spans="2:14">
      <c r="B9856" s="1">
        <v>45111</v>
      </c>
      <c r="C9856">
        <v>16569</v>
      </c>
      <c r="D9856">
        <f>COUNTIF(C$4:C9856,Tabela3[[#This Row],[COMANDA]])</f>
        <v>1</v>
      </c>
      <c r="E9856" t="s">
        <v>90</v>
      </c>
      <c r="F9856" t="s">
        <v>99</v>
      </c>
      <c r="G9856" t="s">
        <v>8</v>
      </c>
      <c r="H9856" t="s">
        <v>203</v>
      </c>
      <c r="I9856" s="2">
        <v>1</v>
      </c>
      <c r="J9856" t="s">
        <v>11</v>
      </c>
      <c r="K9856" s="21">
        <f>INDEX(LISTAS!$H:$Q,MATCH(BASE!H9856,LISTAS!$G:$G,0),MATCH(BASE!J9856,LISTAS!$H$3:$Q$3,0))*Tabela3[[#This Row],[QUANTIDADE]]</f>
        <v>20</v>
      </c>
      <c r="L9856" s="2" t="str">
        <f>TEXT(Tabela3[[#This Row],[DATA]],"MM")</f>
        <v>07</v>
      </c>
      <c r="M9856" s="2">
        <f>WEEKNUM(Tabela3[[#This Row],[DATA]])</f>
        <v>27</v>
      </c>
      <c r="N9856" s="18">
        <f>YEAR(Tabela3[[#This Row],[DATA]])</f>
        <v>2023</v>
      </c>
    </row>
    <row r="9857" spans="2:14">
      <c r="B9857" s="1">
        <v>45111</v>
      </c>
      <c r="C9857">
        <v>16569</v>
      </c>
      <c r="D9857">
        <f>COUNTIF(C$4:C9857,Tabela3[[#This Row],[COMANDA]])</f>
        <v>2</v>
      </c>
      <c r="E9857" t="s">
        <v>90</v>
      </c>
      <c r="F9857" t="s">
        <v>99</v>
      </c>
      <c r="G9857" t="s">
        <v>9</v>
      </c>
      <c r="H9857" t="s">
        <v>132</v>
      </c>
      <c r="I9857" s="2">
        <v>1</v>
      </c>
      <c r="J9857" t="s">
        <v>11</v>
      </c>
      <c r="K9857" s="21">
        <f>INDEX(LISTAS!$H:$Q,MATCH(BASE!H9857,LISTAS!$G:$G,0),MATCH(BASE!J9857,LISTAS!$H$3:$Q$3,0))*Tabela3[[#This Row],[QUANTIDADE]]</f>
        <v>3</v>
      </c>
      <c r="L9857" s="2" t="str">
        <f>TEXT(Tabela3[[#This Row],[DATA]],"MM")</f>
        <v>07</v>
      </c>
      <c r="M9857" s="2">
        <f>WEEKNUM(Tabela3[[#This Row],[DATA]])</f>
        <v>27</v>
      </c>
      <c r="N9857" s="18">
        <f>YEAR(Tabela3[[#This Row],[DATA]])</f>
        <v>2023</v>
      </c>
    </row>
    <row r="9858" spans="2:14">
      <c r="B9858" s="1">
        <v>45111</v>
      </c>
      <c r="C9858">
        <v>16570</v>
      </c>
      <c r="D9858">
        <f>COUNTIF(C$4:C9858,Tabela3[[#This Row],[COMANDA]])</f>
        <v>1</v>
      </c>
      <c r="E9858" t="s">
        <v>90</v>
      </c>
      <c r="F9858" t="s">
        <v>99</v>
      </c>
      <c r="G9858" t="s">
        <v>8</v>
      </c>
      <c r="H9858" t="s">
        <v>202</v>
      </c>
      <c r="I9858" s="2">
        <v>1</v>
      </c>
      <c r="J9858" t="s">
        <v>11</v>
      </c>
      <c r="K9858" s="21">
        <f>INDEX(LISTAS!$H:$Q,MATCH(BASE!H9858,LISTAS!$G:$G,0),MATCH(BASE!J9858,LISTAS!$H$3:$Q$3,0))*Tabela3[[#This Row],[QUANTIDADE]]</f>
        <v>20</v>
      </c>
      <c r="L9858" s="2" t="str">
        <f>TEXT(Tabela3[[#This Row],[DATA]],"MM")</f>
        <v>07</v>
      </c>
      <c r="M9858" s="2">
        <f>WEEKNUM(Tabela3[[#This Row],[DATA]])</f>
        <v>27</v>
      </c>
      <c r="N9858" s="18">
        <f>YEAR(Tabela3[[#This Row],[DATA]])</f>
        <v>2023</v>
      </c>
    </row>
    <row r="9859" spans="2:14">
      <c r="B9859" s="1">
        <v>45111</v>
      </c>
      <c r="C9859">
        <v>16570</v>
      </c>
      <c r="D9859">
        <f>COUNTIF(C$4:C9859,Tabela3[[#This Row],[COMANDA]])</f>
        <v>2</v>
      </c>
      <c r="E9859" t="s">
        <v>90</v>
      </c>
      <c r="F9859" t="s">
        <v>99</v>
      </c>
      <c r="G9859" t="s">
        <v>8</v>
      </c>
      <c r="H9859" t="s">
        <v>84</v>
      </c>
      <c r="I9859" s="2">
        <v>1</v>
      </c>
      <c r="J9859" t="s">
        <v>11</v>
      </c>
      <c r="K9859" s="21">
        <f>INDEX(LISTAS!$H:$Q,MATCH(BASE!H9859,LISTAS!$G:$G,0),MATCH(BASE!J9859,LISTAS!$H$3:$Q$3,0))*Tabela3[[#This Row],[QUANTIDADE]]</f>
        <v>16</v>
      </c>
      <c r="L9859" s="2" t="str">
        <f>TEXT(Tabela3[[#This Row],[DATA]],"MM")</f>
        <v>07</v>
      </c>
      <c r="M9859" s="2">
        <f>WEEKNUM(Tabela3[[#This Row],[DATA]])</f>
        <v>27</v>
      </c>
      <c r="N9859" s="18">
        <f>YEAR(Tabela3[[#This Row],[DATA]])</f>
        <v>2023</v>
      </c>
    </row>
    <row r="9860" spans="2:14">
      <c r="B9860" s="1">
        <v>45111</v>
      </c>
      <c r="C9860">
        <v>16571</v>
      </c>
      <c r="D9860">
        <f>COUNTIF(C$4:C9860,Tabela3[[#This Row],[COMANDA]])</f>
        <v>1</v>
      </c>
      <c r="E9860" t="s">
        <v>89</v>
      </c>
      <c r="F9860" t="s">
        <v>98</v>
      </c>
      <c r="G9860" t="s">
        <v>8</v>
      </c>
      <c r="H9860" t="s">
        <v>84</v>
      </c>
      <c r="I9860" s="2">
        <v>2</v>
      </c>
      <c r="J9860" t="s">
        <v>11</v>
      </c>
      <c r="K9860" s="21">
        <f>INDEX(LISTAS!$H:$Q,MATCH(BASE!H9860,LISTAS!$G:$G,0),MATCH(BASE!J9860,LISTAS!$H$3:$Q$3,0))*Tabela3[[#This Row],[QUANTIDADE]]</f>
        <v>32</v>
      </c>
      <c r="L9860" s="2" t="str">
        <f>TEXT(Tabela3[[#This Row],[DATA]],"MM")</f>
        <v>07</v>
      </c>
      <c r="M9860" s="2">
        <f>WEEKNUM(Tabela3[[#This Row],[DATA]])</f>
        <v>27</v>
      </c>
      <c r="N9860" s="18">
        <f>YEAR(Tabela3[[#This Row],[DATA]])</f>
        <v>2023</v>
      </c>
    </row>
    <row r="9861" spans="2:14">
      <c r="B9861" s="1">
        <v>45111</v>
      </c>
      <c r="C9861">
        <v>16572</v>
      </c>
      <c r="D9861">
        <f>COUNTIF(C$4:C9861,Tabela3[[#This Row],[COMANDA]])</f>
        <v>1</v>
      </c>
      <c r="E9861" t="s">
        <v>90</v>
      </c>
      <c r="F9861" t="s">
        <v>99</v>
      </c>
      <c r="G9861" t="s">
        <v>8</v>
      </c>
      <c r="H9861" t="s">
        <v>204</v>
      </c>
      <c r="I9861" s="2">
        <v>1</v>
      </c>
      <c r="J9861" t="s">
        <v>11</v>
      </c>
      <c r="K9861" s="21">
        <f>INDEX(LISTAS!$H:$Q,MATCH(BASE!H9861,LISTAS!$G:$G,0),MATCH(BASE!J9861,LISTAS!$H$3:$Q$3,0))*Tabela3[[#This Row],[QUANTIDADE]]</f>
        <v>18</v>
      </c>
      <c r="L9861" s="2" t="str">
        <f>TEXT(Tabela3[[#This Row],[DATA]],"MM")</f>
        <v>07</v>
      </c>
      <c r="M9861" s="2">
        <f>WEEKNUM(Tabela3[[#This Row],[DATA]])</f>
        <v>27</v>
      </c>
      <c r="N9861" s="18">
        <f>YEAR(Tabela3[[#This Row],[DATA]])</f>
        <v>2023</v>
      </c>
    </row>
    <row r="9862" spans="2:14">
      <c r="B9862" s="1">
        <v>45111</v>
      </c>
      <c r="C9862">
        <v>16572</v>
      </c>
      <c r="D9862">
        <f>COUNTIF(C$4:C9862,Tabela3[[#This Row],[COMANDA]])</f>
        <v>2</v>
      </c>
      <c r="E9862" t="s">
        <v>90</v>
      </c>
      <c r="F9862" t="s">
        <v>99</v>
      </c>
      <c r="G9862" t="s">
        <v>8</v>
      </c>
      <c r="H9862" t="s">
        <v>84</v>
      </c>
      <c r="I9862" s="2">
        <v>1</v>
      </c>
      <c r="J9862" t="s">
        <v>11</v>
      </c>
      <c r="K9862" s="21">
        <f>INDEX(LISTAS!$H:$Q,MATCH(BASE!H9862,LISTAS!$G:$G,0),MATCH(BASE!J9862,LISTAS!$H$3:$Q$3,0))*Tabela3[[#This Row],[QUANTIDADE]]</f>
        <v>16</v>
      </c>
      <c r="L9862" s="2" t="str">
        <f>TEXT(Tabela3[[#This Row],[DATA]],"MM")</f>
        <v>07</v>
      </c>
      <c r="M9862" s="2">
        <f>WEEKNUM(Tabela3[[#This Row],[DATA]])</f>
        <v>27</v>
      </c>
      <c r="N9862" s="18">
        <f>YEAR(Tabela3[[#This Row],[DATA]])</f>
        <v>2023</v>
      </c>
    </row>
    <row r="9863" spans="2:14">
      <c r="B9863" s="1">
        <v>45111</v>
      </c>
      <c r="C9863">
        <v>16573</v>
      </c>
      <c r="D9863">
        <f>COUNTIF(C$4:C9863,Tabela3[[#This Row],[COMANDA]])</f>
        <v>1</v>
      </c>
      <c r="E9863" t="s">
        <v>89</v>
      </c>
      <c r="F9863" t="s">
        <v>98</v>
      </c>
      <c r="G9863" t="s">
        <v>8</v>
      </c>
      <c r="H9863" t="s">
        <v>40</v>
      </c>
      <c r="I9863" s="2">
        <v>1</v>
      </c>
      <c r="J9863" t="s">
        <v>11</v>
      </c>
      <c r="K9863" s="21">
        <f>INDEX(LISTAS!$H:$Q,MATCH(BASE!H9863,LISTAS!$G:$G,0),MATCH(BASE!J9863,LISTAS!$H$3:$Q$3,0))*Tabela3[[#This Row],[QUANTIDADE]]</f>
        <v>14</v>
      </c>
      <c r="L9863" s="2" t="str">
        <f>TEXT(Tabela3[[#This Row],[DATA]],"MM")</f>
        <v>07</v>
      </c>
      <c r="M9863" s="2">
        <f>WEEKNUM(Tabela3[[#This Row],[DATA]])</f>
        <v>27</v>
      </c>
      <c r="N9863" s="18">
        <f>YEAR(Tabela3[[#This Row],[DATA]])</f>
        <v>2023</v>
      </c>
    </row>
    <row r="9864" spans="2:14">
      <c r="B9864" s="1">
        <v>45111</v>
      </c>
      <c r="C9864">
        <v>16574</v>
      </c>
      <c r="D9864">
        <f>COUNTIF(C$4:C9864,Tabela3[[#This Row],[COMANDA]])</f>
        <v>1</v>
      </c>
      <c r="E9864" t="s">
        <v>90</v>
      </c>
      <c r="F9864" t="s">
        <v>99</v>
      </c>
      <c r="G9864" t="s">
        <v>8</v>
      </c>
      <c r="H9864" t="s">
        <v>206</v>
      </c>
      <c r="I9864" s="2">
        <v>1</v>
      </c>
      <c r="J9864" t="s">
        <v>11</v>
      </c>
      <c r="K9864" s="21">
        <f>INDEX(LISTAS!$H:$Q,MATCH(BASE!H9864,LISTAS!$G:$G,0),MATCH(BASE!J9864,LISTAS!$H$3:$Q$3,0))*Tabela3[[#This Row],[QUANTIDADE]]</f>
        <v>18</v>
      </c>
      <c r="L9864" s="2" t="str">
        <f>TEXT(Tabela3[[#This Row],[DATA]],"MM")</f>
        <v>07</v>
      </c>
      <c r="M9864" s="2">
        <f>WEEKNUM(Tabela3[[#This Row],[DATA]])</f>
        <v>27</v>
      </c>
      <c r="N9864" s="18">
        <f>YEAR(Tabela3[[#This Row],[DATA]])</f>
        <v>2023</v>
      </c>
    </row>
    <row r="9865" spans="2:14">
      <c r="B9865" s="1">
        <v>45111</v>
      </c>
      <c r="C9865">
        <v>16574</v>
      </c>
      <c r="D9865">
        <f>COUNTIF(C$4:C9865,Tabela3[[#This Row],[COMANDA]])</f>
        <v>2</v>
      </c>
      <c r="E9865" t="s">
        <v>90</v>
      </c>
      <c r="F9865" t="s">
        <v>99</v>
      </c>
      <c r="G9865" t="s">
        <v>61</v>
      </c>
      <c r="H9865" t="s">
        <v>163</v>
      </c>
      <c r="I9865" s="2">
        <v>1</v>
      </c>
      <c r="J9865" t="s">
        <v>11</v>
      </c>
      <c r="K9865" s="21">
        <f>INDEX(LISTAS!$H:$Q,MATCH(BASE!H9865,LISTAS!$G:$G,0),MATCH(BASE!J9865,LISTAS!$H$3:$Q$3,0))*Tabela3[[#This Row],[QUANTIDADE]]</f>
        <v>4</v>
      </c>
      <c r="L9865" s="2" t="str">
        <f>TEXT(Tabela3[[#This Row],[DATA]],"MM")</f>
        <v>07</v>
      </c>
      <c r="M9865" s="2">
        <f>WEEKNUM(Tabela3[[#This Row],[DATA]])</f>
        <v>27</v>
      </c>
      <c r="N9865" s="18">
        <f>YEAR(Tabela3[[#This Row],[DATA]])</f>
        <v>2023</v>
      </c>
    </row>
    <row r="9866" spans="2:14">
      <c r="B9866" s="1">
        <v>45111</v>
      </c>
      <c r="C9866">
        <v>16574</v>
      </c>
      <c r="D9866">
        <f>COUNTIF(C$4:C9866,Tabela3[[#This Row],[COMANDA]])</f>
        <v>3</v>
      </c>
      <c r="E9866" t="s">
        <v>90</v>
      </c>
      <c r="F9866" t="s">
        <v>99</v>
      </c>
      <c r="G9866" t="s">
        <v>9</v>
      </c>
      <c r="H9866" t="s">
        <v>59</v>
      </c>
      <c r="I9866" s="2">
        <v>1</v>
      </c>
      <c r="J9866" t="s">
        <v>11</v>
      </c>
      <c r="K9866" s="21">
        <f>INDEX(LISTAS!$H:$Q,MATCH(BASE!H9866,LISTAS!$G:$G,0),MATCH(BASE!J9866,LISTAS!$H$3:$Q$3,0))*Tabela3[[#This Row],[QUANTIDADE]]</f>
        <v>3</v>
      </c>
      <c r="L9866" s="2" t="str">
        <f>TEXT(Tabela3[[#This Row],[DATA]],"MM")</f>
        <v>07</v>
      </c>
      <c r="M9866" s="2">
        <f>WEEKNUM(Tabela3[[#This Row],[DATA]])</f>
        <v>27</v>
      </c>
      <c r="N9866" s="18">
        <f>YEAR(Tabela3[[#This Row],[DATA]])</f>
        <v>2023</v>
      </c>
    </row>
    <row r="9867" spans="2:14">
      <c r="B9867" s="1">
        <v>45111</v>
      </c>
      <c r="C9867">
        <v>16575</v>
      </c>
      <c r="D9867">
        <f>COUNTIF(C$4:C9867,Tabela3[[#This Row],[COMANDA]])</f>
        <v>1</v>
      </c>
      <c r="E9867" t="s">
        <v>89</v>
      </c>
      <c r="F9867" t="s">
        <v>99</v>
      </c>
      <c r="G9867" t="s">
        <v>8</v>
      </c>
      <c r="H9867" t="s">
        <v>47</v>
      </c>
      <c r="I9867" s="2">
        <v>1</v>
      </c>
      <c r="J9867" t="s">
        <v>11</v>
      </c>
      <c r="K9867" s="21">
        <f>INDEX(LISTAS!$H:$Q,MATCH(BASE!H9867,LISTAS!$G:$G,0),MATCH(BASE!J9867,LISTAS!$H$3:$Q$3,0))*Tabela3[[#This Row],[QUANTIDADE]]</f>
        <v>16</v>
      </c>
      <c r="L9867" s="2" t="str">
        <f>TEXT(Tabela3[[#This Row],[DATA]],"MM")</f>
        <v>07</v>
      </c>
      <c r="M9867" s="2">
        <f>WEEKNUM(Tabela3[[#This Row],[DATA]])</f>
        <v>27</v>
      </c>
      <c r="N9867" s="18">
        <f>YEAR(Tabela3[[#This Row],[DATA]])</f>
        <v>2023</v>
      </c>
    </row>
    <row r="9868" spans="2:14">
      <c r="B9868" s="1">
        <v>45111</v>
      </c>
      <c r="C9868">
        <v>16576</v>
      </c>
      <c r="D9868">
        <f>COUNTIF(C$4:C9868,Tabela3[[#This Row],[COMANDA]])</f>
        <v>1</v>
      </c>
      <c r="E9868" t="s">
        <v>90</v>
      </c>
      <c r="F9868" t="s">
        <v>99</v>
      </c>
      <c r="G9868" t="s">
        <v>8</v>
      </c>
      <c r="H9868" t="s">
        <v>202</v>
      </c>
      <c r="I9868" s="2">
        <v>1</v>
      </c>
      <c r="J9868" t="s">
        <v>11</v>
      </c>
      <c r="K9868" s="21">
        <f>INDEX(LISTAS!$H:$Q,MATCH(BASE!H9868,LISTAS!$G:$G,0),MATCH(BASE!J9868,LISTAS!$H$3:$Q$3,0))*Tabela3[[#This Row],[QUANTIDADE]]</f>
        <v>20</v>
      </c>
      <c r="L9868" s="2" t="str">
        <f>TEXT(Tabela3[[#This Row],[DATA]],"MM")</f>
        <v>07</v>
      </c>
      <c r="M9868" s="2">
        <f>WEEKNUM(Tabela3[[#This Row],[DATA]])</f>
        <v>27</v>
      </c>
      <c r="N9868" s="18">
        <f>YEAR(Tabela3[[#This Row],[DATA]])</f>
        <v>2023</v>
      </c>
    </row>
    <row r="9869" spans="2:14">
      <c r="B9869" s="1">
        <v>45111</v>
      </c>
      <c r="C9869">
        <v>16577</v>
      </c>
      <c r="D9869">
        <f>COUNTIF(C$4:C9869,Tabela3[[#This Row],[COMANDA]])</f>
        <v>1</v>
      </c>
      <c r="E9869" t="s">
        <v>90</v>
      </c>
      <c r="F9869" t="s">
        <v>98</v>
      </c>
      <c r="G9869" t="s">
        <v>8</v>
      </c>
      <c r="H9869" t="s">
        <v>204</v>
      </c>
      <c r="I9869" s="2">
        <v>1</v>
      </c>
      <c r="J9869" t="s">
        <v>11</v>
      </c>
      <c r="K9869" s="21">
        <f>INDEX(LISTAS!$H:$Q,MATCH(BASE!H9869,LISTAS!$G:$G,0),MATCH(BASE!J9869,LISTAS!$H$3:$Q$3,0))*Tabela3[[#This Row],[QUANTIDADE]]</f>
        <v>18</v>
      </c>
      <c r="L9869" s="2" t="str">
        <f>TEXT(Tabela3[[#This Row],[DATA]],"MM")</f>
        <v>07</v>
      </c>
      <c r="M9869" s="2">
        <f>WEEKNUM(Tabela3[[#This Row],[DATA]])</f>
        <v>27</v>
      </c>
      <c r="N9869" s="18">
        <f>YEAR(Tabela3[[#This Row],[DATA]])</f>
        <v>2023</v>
      </c>
    </row>
    <row r="9870" spans="2:14">
      <c r="B9870" s="1">
        <v>45111</v>
      </c>
      <c r="C9870">
        <v>16577</v>
      </c>
      <c r="D9870">
        <f>COUNTIF(C$4:C9870,Tabela3[[#This Row],[COMANDA]])</f>
        <v>2</v>
      </c>
      <c r="E9870" t="s">
        <v>90</v>
      </c>
      <c r="F9870" t="s">
        <v>98</v>
      </c>
      <c r="G9870" t="s">
        <v>8</v>
      </c>
      <c r="H9870" t="s">
        <v>202</v>
      </c>
      <c r="I9870" s="2">
        <v>1</v>
      </c>
      <c r="J9870" t="s">
        <v>11</v>
      </c>
      <c r="K9870" s="21">
        <f>INDEX(LISTAS!$H:$Q,MATCH(BASE!H9870,LISTAS!$G:$G,0),MATCH(BASE!J9870,LISTAS!$H$3:$Q$3,0))*Tabela3[[#This Row],[QUANTIDADE]]</f>
        <v>20</v>
      </c>
      <c r="L9870" s="2" t="str">
        <f>TEXT(Tabela3[[#This Row],[DATA]],"MM")</f>
        <v>07</v>
      </c>
      <c r="M9870" s="2">
        <f>WEEKNUM(Tabela3[[#This Row],[DATA]])</f>
        <v>27</v>
      </c>
      <c r="N9870" s="18">
        <f>YEAR(Tabela3[[#This Row],[DATA]])</f>
        <v>2023</v>
      </c>
    </row>
    <row r="9871" spans="2:14">
      <c r="B9871" s="1">
        <v>45111</v>
      </c>
      <c r="C9871">
        <v>16577</v>
      </c>
      <c r="D9871">
        <f>COUNTIF(C$4:C9871,Tabela3[[#This Row],[COMANDA]])</f>
        <v>3</v>
      </c>
      <c r="E9871" t="s">
        <v>90</v>
      </c>
      <c r="F9871" t="s">
        <v>98</v>
      </c>
      <c r="G9871" t="s">
        <v>9</v>
      </c>
      <c r="H9871" t="s">
        <v>566</v>
      </c>
      <c r="I9871" s="2">
        <v>1</v>
      </c>
      <c r="J9871" t="s">
        <v>11</v>
      </c>
      <c r="K9871" s="21">
        <v>10</v>
      </c>
      <c r="L9871" s="2" t="str">
        <f>TEXT(Tabela3[[#This Row],[DATA]],"MM")</f>
        <v>07</v>
      </c>
      <c r="M9871" s="2">
        <f>WEEKNUM(Tabela3[[#This Row],[DATA]])</f>
        <v>27</v>
      </c>
      <c r="N9871" s="18">
        <f>YEAR(Tabela3[[#This Row],[DATA]])</f>
        <v>2023</v>
      </c>
    </row>
    <row r="9872" spans="2:14">
      <c r="B9872" s="1">
        <v>45111</v>
      </c>
      <c r="C9872">
        <v>16578</v>
      </c>
      <c r="D9872">
        <f>COUNTIF(C$4:C9872,Tabela3[[#This Row],[COMANDA]])</f>
        <v>1</v>
      </c>
      <c r="E9872" t="s">
        <v>90</v>
      </c>
      <c r="F9872" t="s">
        <v>375</v>
      </c>
      <c r="G9872" t="s">
        <v>8</v>
      </c>
      <c r="H9872" t="s">
        <v>202</v>
      </c>
      <c r="I9872" s="2">
        <v>1</v>
      </c>
      <c r="J9872" t="s">
        <v>12</v>
      </c>
      <c r="K9872" s="21">
        <f>INDEX(LISTAS!$H:$Q,MATCH(BASE!H9872,LISTAS!$G:$G,0),MATCH(BASE!J9872,LISTAS!$H$3:$Q$3,0))*Tabela3[[#This Row],[QUANTIDADE]]</f>
        <v>18</v>
      </c>
      <c r="L9872" s="2" t="str">
        <f>TEXT(Tabela3[[#This Row],[DATA]],"MM")</f>
        <v>07</v>
      </c>
      <c r="M9872" s="2">
        <f>WEEKNUM(Tabela3[[#This Row],[DATA]])</f>
        <v>27</v>
      </c>
      <c r="N9872" s="18">
        <f>YEAR(Tabela3[[#This Row],[DATA]])</f>
        <v>2023</v>
      </c>
    </row>
    <row r="9873" spans="2:14">
      <c r="B9873" s="1">
        <v>45111</v>
      </c>
      <c r="C9873">
        <v>16579</v>
      </c>
      <c r="D9873">
        <f>COUNTIF(C$4:C9873,Tabela3[[#This Row],[COMANDA]])</f>
        <v>1</v>
      </c>
      <c r="E9873" t="s">
        <v>89</v>
      </c>
      <c r="F9873" t="s">
        <v>98</v>
      </c>
      <c r="G9873" t="s">
        <v>8</v>
      </c>
      <c r="H9873" t="s">
        <v>43</v>
      </c>
      <c r="I9873" s="2">
        <v>1</v>
      </c>
      <c r="J9873" t="s">
        <v>11</v>
      </c>
      <c r="K9873" s="21">
        <f>INDEX(LISTAS!$H:$Q,MATCH(BASE!H9873,LISTAS!$G:$G,0),MATCH(BASE!J9873,LISTAS!$H$3:$Q$3,0))*Tabela3[[#This Row],[QUANTIDADE]]</f>
        <v>18</v>
      </c>
      <c r="L9873" s="2" t="str">
        <f>TEXT(Tabela3[[#This Row],[DATA]],"MM")</f>
        <v>07</v>
      </c>
      <c r="M9873" s="2">
        <f>WEEKNUM(Tabela3[[#This Row],[DATA]])</f>
        <v>27</v>
      </c>
      <c r="N9873" s="18">
        <f>YEAR(Tabela3[[#This Row],[DATA]])</f>
        <v>2023</v>
      </c>
    </row>
    <row r="9874" spans="2:14">
      <c r="B9874" s="1">
        <v>45111</v>
      </c>
      <c r="C9874">
        <v>16580</v>
      </c>
      <c r="D9874">
        <f>COUNTIF(C$4:C9874,Tabela3[[#This Row],[COMANDA]])</f>
        <v>1</v>
      </c>
      <c r="E9874" t="s">
        <v>89</v>
      </c>
      <c r="F9874" t="s">
        <v>98</v>
      </c>
      <c r="G9874" t="s">
        <v>8</v>
      </c>
      <c r="H9874" t="s">
        <v>47</v>
      </c>
      <c r="I9874" s="2">
        <v>1</v>
      </c>
      <c r="J9874" t="s">
        <v>11</v>
      </c>
      <c r="K9874" s="21">
        <f>INDEX(LISTAS!$H:$Q,MATCH(BASE!H9874,LISTAS!$G:$G,0),MATCH(BASE!J9874,LISTAS!$H$3:$Q$3,0))*Tabela3[[#This Row],[QUANTIDADE]]</f>
        <v>16</v>
      </c>
      <c r="L9874" s="2" t="str">
        <f>TEXT(Tabela3[[#This Row],[DATA]],"MM")</f>
        <v>07</v>
      </c>
      <c r="M9874" s="2">
        <f>WEEKNUM(Tabela3[[#This Row],[DATA]])</f>
        <v>27</v>
      </c>
      <c r="N9874" s="18">
        <f>YEAR(Tabela3[[#This Row],[DATA]])</f>
        <v>2023</v>
      </c>
    </row>
    <row r="9875" spans="2:14">
      <c r="B9875" s="1">
        <v>45111</v>
      </c>
      <c r="C9875">
        <v>16581</v>
      </c>
      <c r="D9875">
        <f>COUNTIF(C$4:C9875,Tabela3[[#This Row],[COMANDA]])</f>
        <v>1</v>
      </c>
      <c r="E9875" t="s">
        <v>90</v>
      </c>
      <c r="F9875" t="s">
        <v>99</v>
      </c>
      <c r="G9875" t="s">
        <v>8</v>
      </c>
      <c r="H9875" t="s">
        <v>84</v>
      </c>
      <c r="I9875" s="2">
        <v>1</v>
      </c>
      <c r="J9875" t="s">
        <v>11</v>
      </c>
      <c r="K9875" s="21">
        <f>INDEX(LISTAS!$H:$Q,MATCH(BASE!H9875,LISTAS!$G:$G,0),MATCH(BASE!J9875,LISTAS!$H$3:$Q$3,0))*Tabela3[[#This Row],[QUANTIDADE]]</f>
        <v>16</v>
      </c>
      <c r="L9875" s="2" t="str">
        <f>TEXT(Tabela3[[#This Row],[DATA]],"MM")</f>
        <v>07</v>
      </c>
      <c r="M9875" s="2">
        <f>WEEKNUM(Tabela3[[#This Row],[DATA]])</f>
        <v>27</v>
      </c>
      <c r="N9875" s="18">
        <f>YEAR(Tabela3[[#This Row],[DATA]])</f>
        <v>2023</v>
      </c>
    </row>
    <row r="9876" spans="2:14">
      <c r="B9876" s="1">
        <v>45111</v>
      </c>
      <c r="C9876">
        <v>16581</v>
      </c>
      <c r="D9876">
        <f>COUNTIF(C$4:C9876,Tabela3[[#This Row],[COMANDA]])</f>
        <v>2</v>
      </c>
      <c r="E9876" t="s">
        <v>90</v>
      </c>
      <c r="F9876" t="s">
        <v>99</v>
      </c>
      <c r="G9876" t="s">
        <v>9</v>
      </c>
      <c r="H9876" t="s">
        <v>208</v>
      </c>
      <c r="I9876" s="2">
        <v>1</v>
      </c>
      <c r="J9876" t="s">
        <v>11</v>
      </c>
      <c r="K9876" s="21">
        <f>INDEX(LISTAS!$H:$Q,MATCH(BASE!H9876,LISTAS!$G:$G,0),MATCH(BASE!J9876,LISTAS!$H$3:$Q$3,0))*Tabela3[[#This Row],[QUANTIDADE]]</f>
        <v>4</v>
      </c>
      <c r="L9876" s="2" t="str">
        <f>TEXT(Tabela3[[#This Row],[DATA]],"MM")</f>
        <v>07</v>
      </c>
      <c r="M9876" s="2">
        <f>WEEKNUM(Tabela3[[#This Row],[DATA]])</f>
        <v>27</v>
      </c>
      <c r="N9876" s="18">
        <f>YEAR(Tabela3[[#This Row],[DATA]])</f>
        <v>2023</v>
      </c>
    </row>
    <row r="9877" spans="2:14">
      <c r="B9877" s="1">
        <v>45111</v>
      </c>
      <c r="C9877">
        <v>16581</v>
      </c>
      <c r="D9877">
        <f>COUNTIF(C$4:C9877,Tabela3[[#This Row],[COMANDA]])</f>
        <v>3</v>
      </c>
      <c r="E9877" t="s">
        <v>90</v>
      </c>
      <c r="F9877" t="s">
        <v>99</v>
      </c>
      <c r="G9877" t="s">
        <v>10</v>
      </c>
      <c r="H9877" t="s">
        <v>436</v>
      </c>
      <c r="I9877" s="2">
        <v>1</v>
      </c>
      <c r="J9877" t="s">
        <v>11</v>
      </c>
      <c r="K9877" s="21">
        <f>INDEX(LISTAS!$H:$Q,MATCH(BASE!H9877,LISTAS!$G:$G,0),MATCH(BASE!J9877,LISTAS!$H$3:$Q$3,0))*Tabela3[[#This Row],[QUANTIDADE]]</f>
        <v>3.5</v>
      </c>
      <c r="L9877" s="2" t="str">
        <f>TEXT(Tabela3[[#This Row],[DATA]],"MM")</f>
        <v>07</v>
      </c>
      <c r="M9877" s="2">
        <f>WEEKNUM(Tabela3[[#This Row],[DATA]])</f>
        <v>27</v>
      </c>
      <c r="N9877" s="18">
        <f>YEAR(Tabela3[[#This Row],[DATA]])</f>
        <v>2023</v>
      </c>
    </row>
    <row r="9878" spans="2:14">
      <c r="B9878" s="1">
        <v>45111</v>
      </c>
      <c r="C9878">
        <v>16581</v>
      </c>
      <c r="D9878">
        <f>COUNTIF(C$4:C9878,Tabela3[[#This Row],[COMANDA]])</f>
        <v>4</v>
      </c>
      <c r="E9878" t="s">
        <v>90</v>
      </c>
      <c r="F9878" t="s">
        <v>99</v>
      </c>
      <c r="G9878" t="s">
        <v>10</v>
      </c>
      <c r="H9878" t="s">
        <v>119</v>
      </c>
      <c r="I9878" s="2">
        <v>1</v>
      </c>
      <c r="J9878" t="s">
        <v>11</v>
      </c>
      <c r="K9878" s="21">
        <f>INDEX(LISTAS!$H:$Q,MATCH(BASE!H9878,LISTAS!$G:$G,0),MATCH(BASE!J9878,LISTAS!$H$3:$Q$3,0))*Tabela3[[#This Row],[QUANTIDADE]]</f>
        <v>6</v>
      </c>
      <c r="L9878" s="2" t="str">
        <f>TEXT(Tabela3[[#This Row],[DATA]],"MM")</f>
        <v>07</v>
      </c>
      <c r="M9878" s="2">
        <f>WEEKNUM(Tabela3[[#This Row],[DATA]])</f>
        <v>27</v>
      </c>
      <c r="N9878" s="18">
        <f>YEAR(Tabela3[[#This Row],[DATA]])</f>
        <v>2023</v>
      </c>
    </row>
    <row r="9879" spans="2:14">
      <c r="B9879" s="1">
        <v>45111</v>
      </c>
      <c r="C9879">
        <v>16582</v>
      </c>
      <c r="D9879">
        <f>COUNTIF(C$4:C9879,Tabela3[[#This Row],[COMANDA]])</f>
        <v>1</v>
      </c>
      <c r="E9879" t="s">
        <v>89</v>
      </c>
      <c r="F9879" t="s">
        <v>375</v>
      </c>
      <c r="G9879" t="s">
        <v>8</v>
      </c>
      <c r="H9879" t="s">
        <v>39</v>
      </c>
      <c r="I9879" s="2">
        <v>1</v>
      </c>
      <c r="J9879" t="s">
        <v>11</v>
      </c>
      <c r="K9879" s="21">
        <f>INDEX(LISTAS!$H:$Q,MATCH(BASE!H9879,LISTAS!$G:$G,0),MATCH(BASE!J9879,LISTAS!$H$3:$Q$3,0))*Tabela3[[#This Row],[QUANTIDADE]]</f>
        <v>12</v>
      </c>
      <c r="L9879" s="2" t="str">
        <f>TEXT(Tabela3[[#This Row],[DATA]],"MM")</f>
        <v>07</v>
      </c>
      <c r="M9879" s="2">
        <f>WEEKNUM(Tabela3[[#This Row],[DATA]])</f>
        <v>27</v>
      </c>
      <c r="N9879" s="18">
        <f>YEAR(Tabela3[[#This Row],[DATA]])</f>
        <v>2023</v>
      </c>
    </row>
    <row r="9880" spans="2:14">
      <c r="B9880" s="1">
        <v>45111</v>
      </c>
      <c r="C9880">
        <v>16583</v>
      </c>
      <c r="D9880">
        <f>COUNTIF(C$4:C9880,Tabela3[[#This Row],[COMANDA]])</f>
        <v>1</v>
      </c>
      <c r="E9880" t="s">
        <v>89</v>
      </c>
      <c r="F9880" t="s">
        <v>99</v>
      </c>
      <c r="G9880" t="s">
        <v>8</v>
      </c>
      <c r="H9880" t="s">
        <v>202</v>
      </c>
      <c r="I9880" s="2">
        <v>1</v>
      </c>
      <c r="J9880" t="s">
        <v>11</v>
      </c>
      <c r="K9880" s="21">
        <f>INDEX(LISTAS!$H:$Q,MATCH(BASE!H9880,LISTAS!$G:$G,0),MATCH(BASE!J9880,LISTAS!$H$3:$Q$3,0))*Tabela3[[#This Row],[QUANTIDADE]]</f>
        <v>20</v>
      </c>
      <c r="L9880" s="2" t="str">
        <f>TEXT(Tabela3[[#This Row],[DATA]],"MM")</f>
        <v>07</v>
      </c>
      <c r="M9880" s="2">
        <f>WEEKNUM(Tabela3[[#This Row],[DATA]])</f>
        <v>27</v>
      </c>
      <c r="N9880" s="18">
        <f>YEAR(Tabela3[[#This Row],[DATA]])</f>
        <v>2023</v>
      </c>
    </row>
    <row r="9881" spans="2:14">
      <c r="B9881" s="1">
        <v>45111</v>
      </c>
      <c r="C9881">
        <v>16584</v>
      </c>
      <c r="D9881">
        <f>COUNTIF(C$4:C9881,Tabela3[[#This Row],[COMANDA]])</f>
        <v>1</v>
      </c>
      <c r="E9881" t="s">
        <v>90</v>
      </c>
      <c r="F9881" t="s">
        <v>99</v>
      </c>
      <c r="G9881" t="s">
        <v>8</v>
      </c>
      <c r="H9881" t="s">
        <v>204</v>
      </c>
      <c r="I9881" s="2">
        <v>1</v>
      </c>
      <c r="J9881" t="s">
        <v>11</v>
      </c>
      <c r="K9881" s="21">
        <f>INDEX(LISTAS!$H:$Q,MATCH(BASE!H9881,LISTAS!$G:$G,0),MATCH(BASE!J9881,LISTAS!$H$3:$Q$3,0))*Tabela3[[#This Row],[QUANTIDADE]]</f>
        <v>18</v>
      </c>
      <c r="L9881" s="2" t="str">
        <f>TEXT(Tabela3[[#This Row],[DATA]],"MM")</f>
        <v>07</v>
      </c>
      <c r="M9881" s="2">
        <f>WEEKNUM(Tabela3[[#This Row],[DATA]])</f>
        <v>27</v>
      </c>
      <c r="N9881" s="18">
        <f>YEAR(Tabela3[[#This Row],[DATA]])</f>
        <v>2023</v>
      </c>
    </row>
    <row r="9882" spans="2:14">
      <c r="B9882" s="1">
        <v>45111</v>
      </c>
      <c r="C9882">
        <v>16584</v>
      </c>
      <c r="D9882">
        <f>COUNTIF(C$4:C9882,Tabela3[[#This Row],[COMANDA]])</f>
        <v>2</v>
      </c>
      <c r="E9882" t="s">
        <v>90</v>
      </c>
      <c r="F9882" t="s">
        <v>99</v>
      </c>
      <c r="G9882" t="s">
        <v>9</v>
      </c>
      <c r="H9882" t="s">
        <v>208</v>
      </c>
      <c r="I9882" s="2">
        <v>1</v>
      </c>
      <c r="J9882" t="s">
        <v>11</v>
      </c>
      <c r="K9882" s="21">
        <f>INDEX(LISTAS!$H:$Q,MATCH(BASE!H9882,LISTAS!$G:$G,0),MATCH(BASE!J9882,LISTAS!$H$3:$Q$3,0))*Tabela3[[#This Row],[QUANTIDADE]]</f>
        <v>4</v>
      </c>
      <c r="L9882" s="2" t="str">
        <f>TEXT(Tabela3[[#This Row],[DATA]],"MM")</f>
        <v>07</v>
      </c>
      <c r="M9882" s="2">
        <f>WEEKNUM(Tabela3[[#This Row],[DATA]])</f>
        <v>27</v>
      </c>
      <c r="N9882" s="18">
        <f>YEAR(Tabela3[[#This Row],[DATA]])</f>
        <v>2023</v>
      </c>
    </row>
    <row r="9883" spans="2:14">
      <c r="B9883" s="1">
        <v>45111</v>
      </c>
      <c r="C9883">
        <v>16585</v>
      </c>
      <c r="D9883">
        <f>COUNTIF(C$4:C9883,Tabela3[[#This Row],[COMANDA]])</f>
        <v>1</v>
      </c>
      <c r="E9883" t="s">
        <v>90</v>
      </c>
      <c r="F9883" t="s">
        <v>375</v>
      </c>
      <c r="G9883" t="s">
        <v>8</v>
      </c>
      <c r="H9883" t="s">
        <v>206</v>
      </c>
      <c r="I9883" s="2">
        <v>1</v>
      </c>
      <c r="J9883" t="s">
        <v>11</v>
      </c>
      <c r="K9883" s="21">
        <f>INDEX(LISTAS!$H:$Q,MATCH(BASE!H9883,LISTAS!$G:$G,0),MATCH(BASE!J9883,LISTAS!$H$3:$Q$3,0))*Tabela3[[#This Row],[QUANTIDADE]]</f>
        <v>18</v>
      </c>
      <c r="L9883" s="2" t="str">
        <f>TEXT(Tabela3[[#This Row],[DATA]],"MM")</f>
        <v>07</v>
      </c>
      <c r="M9883" s="2">
        <f>WEEKNUM(Tabela3[[#This Row],[DATA]])</f>
        <v>27</v>
      </c>
      <c r="N9883" s="18">
        <f>YEAR(Tabela3[[#This Row],[DATA]])</f>
        <v>2023</v>
      </c>
    </row>
    <row r="9884" spans="2:14">
      <c r="B9884" s="1">
        <v>45111</v>
      </c>
      <c r="C9884">
        <v>16585</v>
      </c>
      <c r="D9884">
        <f>COUNTIF(C$4:C9884,Tabela3[[#This Row],[COMANDA]])</f>
        <v>2</v>
      </c>
      <c r="E9884" t="s">
        <v>90</v>
      </c>
      <c r="F9884" t="s">
        <v>375</v>
      </c>
      <c r="G9884" t="s">
        <v>9</v>
      </c>
      <c r="H9884" t="s">
        <v>219</v>
      </c>
      <c r="I9884" s="2">
        <v>1</v>
      </c>
      <c r="J9884" t="s">
        <v>11</v>
      </c>
      <c r="K9884" s="21">
        <f>INDEX(LISTAS!$H:$Q,MATCH(BASE!H9884,LISTAS!$G:$G,0),MATCH(BASE!J9884,LISTAS!$H$3:$Q$3,0))*Tabela3[[#This Row],[QUANTIDADE]]</f>
        <v>5</v>
      </c>
      <c r="L9884" s="2" t="str">
        <f>TEXT(Tabela3[[#This Row],[DATA]],"MM")</f>
        <v>07</v>
      </c>
      <c r="M9884" s="2">
        <f>WEEKNUM(Tabela3[[#This Row],[DATA]])</f>
        <v>27</v>
      </c>
      <c r="N9884" s="18">
        <f>YEAR(Tabela3[[#This Row],[DATA]])</f>
        <v>2023</v>
      </c>
    </row>
    <row r="9885" spans="2:14">
      <c r="B9885" s="1">
        <v>45111</v>
      </c>
      <c r="C9885">
        <v>16586</v>
      </c>
      <c r="D9885">
        <f>COUNTIF(C$4:C9885,Tabela3[[#This Row],[COMANDA]])</f>
        <v>1</v>
      </c>
      <c r="E9885" t="s">
        <v>90</v>
      </c>
      <c r="F9885" t="s">
        <v>99</v>
      </c>
      <c r="G9885" t="s">
        <v>8</v>
      </c>
      <c r="H9885" t="s">
        <v>84</v>
      </c>
      <c r="I9885" s="2">
        <v>1</v>
      </c>
      <c r="J9885" t="s">
        <v>11</v>
      </c>
      <c r="K9885" s="21">
        <f>INDEX(LISTAS!$H:$Q,MATCH(BASE!H9885,LISTAS!$G:$G,0),MATCH(BASE!J9885,LISTAS!$H$3:$Q$3,0))*Tabela3[[#This Row],[QUANTIDADE]]</f>
        <v>16</v>
      </c>
      <c r="L9885" s="2" t="str">
        <f>TEXT(Tabela3[[#This Row],[DATA]],"MM")</f>
        <v>07</v>
      </c>
      <c r="M9885" s="2">
        <f>WEEKNUM(Tabela3[[#This Row],[DATA]])</f>
        <v>27</v>
      </c>
      <c r="N9885" s="18">
        <f>YEAR(Tabela3[[#This Row],[DATA]])</f>
        <v>2023</v>
      </c>
    </row>
    <row r="9886" spans="2:14">
      <c r="B9886" s="1">
        <v>45111</v>
      </c>
      <c r="C9886">
        <v>16586</v>
      </c>
      <c r="D9886">
        <f>COUNTIF(C$4:C9886,Tabela3[[#This Row],[COMANDA]])</f>
        <v>2</v>
      </c>
      <c r="E9886" t="s">
        <v>90</v>
      </c>
      <c r="F9886" t="s">
        <v>99</v>
      </c>
      <c r="G9886" t="s">
        <v>61</v>
      </c>
      <c r="H9886" t="s">
        <v>199</v>
      </c>
      <c r="I9886" s="2">
        <v>1</v>
      </c>
      <c r="J9886" t="s">
        <v>11</v>
      </c>
      <c r="K9886" s="21">
        <f>INDEX(LISTAS!$H:$Q,MATCH(BASE!H9886,LISTAS!$G:$G,0),MATCH(BASE!J9886,LISTAS!$H$3:$Q$3,0))*Tabela3[[#This Row],[QUANTIDADE]]</f>
        <v>1</v>
      </c>
      <c r="L9886" s="2" t="str">
        <f>TEXT(Tabela3[[#This Row],[DATA]],"MM")</f>
        <v>07</v>
      </c>
      <c r="M9886" s="2">
        <f>WEEKNUM(Tabela3[[#This Row],[DATA]])</f>
        <v>27</v>
      </c>
      <c r="N9886" s="18">
        <f>YEAR(Tabela3[[#This Row],[DATA]])</f>
        <v>2023</v>
      </c>
    </row>
    <row r="9887" spans="2:14">
      <c r="B9887" s="1">
        <v>45111</v>
      </c>
      <c r="C9887">
        <v>16587</v>
      </c>
      <c r="D9887">
        <f>COUNTIF(C$4:C9887,Tabela3[[#This Row],[COMANDA]])</f>
        <v>1</v>
      </c>
      <c r="E9887" t="s">
        <v>90</v>
      </c>
      <c r="F9887" t="s">
        <v>99</v>
      </c>
      <c r="G9887" t="s">
        <v>8</v>
      </c>
      <c r="H9887" t="s">
        <v>204</v>
      </c>
      <c r="I9887" s="2">
        <v>1</v>
      </c>
      <c r="J9887" t="s">
        <v>11</v>
      </c>
      <c r="K9887" s="21">
        <f>INDEX(LISTAS!$H:$Q,MATCH(BASE!H9887,LISTAS!$G:$G,0),MATCH(BASE!J9887,LISTAS!$H$3:$Q$3,0))*Tabela3[[#This Row],[QUANTIDADE]]</f>
        <v>18</v>
      </c>
      <c r="L9887" s="2" t="str">
        <f>TEXT(Tabela3[[#This Row],[DATA]],"MM")</f>
        <v>07</v>
      </c>
      <c r="M9887" s="2">
        <f>WEEKNUM(Tabela3[[#This Row],[DATA]])</f>
        <v>27</v>
      </c>
      <c r="N9887" s="18">
        <f>YEAR(Tabela3[[#This Row],[DATA]])</f>
        <v>2023</v>
      </c>
    </row>
    <row r="9888" spans="2:14">
      <c r="B9888" s="1">
        <v>45111</v>
      </c>
      <c r="C9888">
        <v>16588</v>
      </c>
      <c r="D9888">
        <f>COUNTIF(C$4:C9888,Tabela3[[#This Row],[COMANDA]])</f>
        <v>1</v>
      </c>
      <c r="E9888" t="s">
        <v>90</v>
      </c>
      <c r="F9888" t="s">
        <v>99</v>
      </c>
      <c r="G9888" t="s">
        <v>8</v>
      </c>
      <c r="H9888" t="s">
        <v>42</v>
      </c>
      <c r="I9888" s="2">
        <v>1</v>
      </c>
      <c r="J9888" t="s">
        <v>11</v>
      </c>
      <c r="K9888" s="21">
        <f>INDEX(LISTAS!$H:$Q,MATCH(BASE!H9888,LISTAS!$G:$G,0),MATCH(BASE!J9888,LISTAS!$H$3:$Q$3,0))*Tabela3[[#This Row],[QUANTIDADE]]</f>
        <v>16</v>
      </c>
      <c r="L9888" s="2" t="str">
        <f>TEXT(Tabela3[[#This Row],[DATA]],"MM")</f>
        <v>07</v>
      </c>
      <c r="M9888" s="2">
        <f>WEEKNUM(Tabela3[[#This Row],[DATA]])</f>
        <v>27</v>
      </c>
      <c r="N9888" s="18">
        <f>YEAR(Tabela3[[#This Row],[DATA]])</f>
        <v>2023</v>
      </c>
    </row>
    <row r="9889" spans="2:14">
      <c r="B9889" s="1">
        <v>45111</v>
      </c>
      <c r="C9889">
        <v>16588</v>
      </c>
      <c r="D9889">
        <f>COUNTIF(C$4:C9889,Tabela3[[#This Row],[COMANDA]])</f>
        <v>2</v>
      </c>
      <c r="E9889" t="s">
        <v>90</v>
      </c>
      <c r="F9889" t="s">
        <v>99</v>
      </c>
      <c r="G9889" t="s">
        <v>8</v>
      </c>
      <c r="H9889" t="s">
        <v>204</v>
      </c>
      <c r="I9889" s="2">
        <v>1</v>
      </c>
      <c r="J9889" t="s">
        <v>11</v>
      </c>
      <c r="K9889" s="21">
        <f>INDEX(LISTAS!$H:$Q,MATCH(BASE!H9889,LISTAS!$G:$G,0),MATCH(BASE!J9889,LISTAS!$H$3:$Q$3,0))*Tabela3[[#This Row],[QUANTIDADE]]</f>
        <v>18</v>
      </c>
      <c r="L9889" s="2" t="str">
        <f>TEXT(Tabela3[[#This Row],[DATA]],"MM")</f>
        <v>07</v>
      </c>
      <c r="M9889" s="2">
        <f>WEEKNUM(Tabela3[[#This Row],[DATA]])</f>
        <v>27</v>
      </c>
      <c r="N9889" s="18">
        <f>YEAR(Tabela3[[#This Row],[DATA]])</f>
        <v>2023</v>
      </c>
    </row>
    <row r="9890" spans="2:14">
      <c r="B9890" s="1">
        <v>45111</v>
      </c>
      <c r="C9890">
        <v>16588</v>
      </c>
      <c r="D9890">
        <f>COUNTIF(C$4:C9890,Tabela3[[#This Row],[COMANDA]])</f>
        <v>3</v>
      </c>
      <c r="E9890" t="s">
        <v>90</v>
      </c>
      <c r="F9890" t="s">
        <v>99</v>
      </c>
      <c r="G9890" t="s">
        <v>9</v>
      </c>
      <c r="H9890" t="s">
        <v>51</v>
      </c>
      <c r="I9890" s="2">
        <v>1</v>
      </c>
      <c r="J9890" t="s">
        <v>11</v>
      </c>
      <c r="K9890" s="21">
        <f>INDEX(LISTAS!$H:$Q,MATCH(BASE!H9890,LISTAS!$G:$G,0),MATCH(BASE!J9890,LISTAS!$H$3:$Q$3,0))*Tabela3[[#This Row],[QUANTIDADE]]</f>
        <v>10</v>
      </c>
      <c r="L9890" s="2" t="str">
        <f>TEXT(Tabela3[[#This Row],[DATA]],"MM")</f>
        <v>07</v>
      </c>
      <c r="M9890" s="2">
        <f>WEEKNUM(Tabela3[[#This Row],[DATA]])</f>
        <v>27</v>
      </c>
      <c r="N9890" s="18">
        <f>YEAR(Tabela3[[#This Row],[DATA]])</f>
        <v>2023</v>
      </c>
    </row>
    <row r="9891" spans="2:14">
      <c r="B9891" s="1">
        <v>45111</v>
      </c>
      <c r="C9891">
        <v>16589</v>
      </c>
      <c r="D9891">
        <f>COUNTIF(C$4:C9891,Tabela3[[#This Row],[COMANDA]])</f>
        <v>1</v>
      </c>
      <c r="E9891" t="s">
        <v>89</v>
      </c>
      <c r="F9891" t="s">
        <v>99</v>
      </c>
      <c r="G9891" t="s">
        <v>8</v>
      </c>
      <c r="H9891" t="s">
        <v>204</v>
      </c>
      <c r="I9891" s="2">
        <v>1</v>
      </c>
      <c r="J9891" t="s">
        <v>11</v>
      </c>
      <c r="K9891" s="21">
        <f>INDEX(LISTAS!$H:$Q,MATCH(BASE!H9891,LISTAS!$G:$G,0),MATCH(BASE!J9891,LISTAS!$H$3:$Q$3,0))*Tabela3[[#This Row],[QUANTIDADE]]</f>
        <v>18</v>
      </c>
      <c r="L9891" s="2" t="str">
        <f>TEXT(Tabela3[[#This Row],[DATA]],"MM")</f>
        <v>07</v>
      </c>
      <c r="M9891" s="2">
        <f>WEEKNUM(Tabela3[[#This Row],[DATA]])</f>
        <v>27</v>
      </c>
      <c r="N9891" s="18">
        <f>YEAR(Tabela3[[#This Row],[DATA]])</f>
        <v>2023</v>
      </c>
    </row>
    <row r="9892" spans="2:14">
      <c r="B9892" s="1">
        <v>45111</v>
      </c>
      <c r="C9892">
        <v>16589</v>
      </c>
      <c r="D9892">
        <f>COUNTIF(C$4:C9892,Tabela3[[#This Row],[COMANDA]])</f>
        <v>2</v>
      </c>
      <c r="E9892" t="s">
        <v>89</v>
      </c>
      <c r="F9892" t="s">
        <v>99</v>
      </c>
      <c r="G9892" t="s">
        <v>10</v>
      </c>
      <c r="H9892" t="s">
        <v>125</v>
      </c>
      <c r="I9892" s="2">
        <v>1</v>
      </c>
      <c r="J9892" t="s">
        <v>11</v>
      </c>
      <c r="K9892" s="21">
        <f>INDEX(LISTAS!$H:$Q,MATCH(BASE!H9892,LISTAS!$G:$G,0),MATCH(BASE!J9892,LISTAS!$H$3:$Q$3,0))*Tabela3[[#This Row],[QUANTIDADE]]</f>
        <v>3</v>
      </c>
      <c r="L9892" s="2" t="str">
        <f>TEXT(Tabela3[[#This Row],[DATA]],"MM")</f>
        <v>07</v>
      </c>
      <c r="M9892" s="2">
        <f>WEEKNUM(Tabela3[[#This Row],[DATA]])</f>
        <v>27</v>
      </c>
      <c r="N9892" s="18">
        <f>YEAR(Tabela3[[#This Row],[DATA]])</f>
        <v>2023</v>
      </c>
    </row>
    <row r="9893" spans="2:14">
      <c r="B9893" s="1">
        <v>45111</v>
      </c>
      <c r="C9893">
        <v>16590</v>
      </c>
      <c r="D9893">
        <f>COUNTIF(C$4:C9893,Tabela3[[#This Row],[COMANDA]])</f>
        <v>1</v>
      </c>
      <c r="E9893" t="s">
        <v>90</v>
      </c>
      <c r="F9893" t="s">
        <v>99</v>
      </c>
      <c r="G9893" t="s">
        <v>8</v>
      </c>
      <c r="H9893" t="s">
        <v>41</v>
      </c>
      <c r="I9893" s="2">
        <v>1</v>
      </c>
      <c r="J9893" t="s">
        <v>11</v>
      </c>
      <c r="K9893" s="21">
        <f>INDEX(LISTAS!$H:$Q,MATCH(BASE!H9893,LISTAS!$G:$G,0),MATCH(BASE!J9893,LISTAS!$H$3:$Q$3,0))*Tabela3[[#This Row],[QUANTIDADE]]</f>
        <v>14</v>
      </c>
      <c r="L9893" s="2" t="str">
        <f>TEXT(Tabela3[[#This Row],[DATA]],"MM")</f>
        <v>07</v>
      </c>
      <c r="M9893" s="2">
        <f>WEEKNUM(Tabela3[[#This Row],[DATA]])</f>
        <v>27</v>
      </c>
      <c r="N9893" s="18">
        <f>YEAR(Tabela3[[#This Row],[DATA]])</f>
        <v>2023</v>
      </c>
    </row>
    <row r="9894" spans="2:14">
      <c r="B9894" s="1">
        <v>45111</v>
      </c>
      <c r="C9894">
        <v>16590</v>
      </c>
      <c r="D9894">
        <f>COUNTIF(C$4:C9894,Tabela3[[#This Row],[COMANDA]])</f>
        <v>2</v>
      </c>
      <c r="E9894" t="s">
        <v>90</v>
      </c>
      <c r="F9894" t="s">
        <v>100</v>
      </c>
      <c r="G9894" t="s">
        <v>8</v>
      </c>
      <c r="H9894" t="s">
        <v>203</v>
      </c>
      <c r="I9894" s="2">
        <v>1</v>
      </c>
      <c r="J9894" t="s">
        <v>11</v>
      </c>
      <c r="K9894" s="21">
        <f>INDEX(LISTAS!$H:$Q,MATCH(BASE!H9894,LISTAS!$G:$G,0),MATCH(BASE!J9894,LISTAS!$H$3:$Q$3,0))*Tabela3[[#This Row],[QUANTIDADE]]</f>
        <v>20</v>
      </c>
      <c r="L9894" s="2" t="str">
        <f>TEXT(Tabela3[[#This Row],[DATA]],"MM")</f>
        <v>07</v>
      </c>
      <c r="M9894" s="2">
        <f>WEEKNUM(Tabela3[[#This Row],[DATA]])</f>
        <v>27</v>
      </c>
      <c r="N9894" s="18">
        <f>YEAR(Tabela3[[#This Row],[DATA]])</f>
        <v>2023</v>
      </c>
    </row>
    <row r="9895" spans="2:14">
      <c r="B9895" s="1">
        <v>45111</v>
      </c>
      <c r="C9895">
        <v>16590</v>
      </c>
      <c r="D9895">
        <f>COUNTIF(C$4:C9895,Tabela3[[#This Row],[COMANDA]])</f>
        <v>3</v>
      </c>
      <c r="E9895" t="s">
        <v>90</v>
      </c>
      <c r="F9895" t="s">
        <v>99</v>
      </c>
      <c r="G9895" t="s">
        <v>61</v>
      </c>
      <c r="H9895" t="s">
        <v>163</v>
      </c>
      <c r="I9895" s="2">
        <v>1</v>
      </c>
      <c r="J9895" t="s">
        <v>11</v>
      </c>
      <c r="K9895" s="21">
        <f>INDEX(LISTAS!$H:$Q,MATCH(BASE!H9895,LISTAS!$G:$G,0),MATCH(BASE!J9895,LISTAS!$H$3:$Q$3,0))*Tabela3[[#This Row],[QUANTIDADE]]</f>
        <v>4</v>
      </c>
      <c r="L9895" s="2" t="str">
        <f>TEXT(Tabela3[[#This Row],[DATA]],"MM")</f>
        <v>07</v>
      </c>
      <c r="M9895" s="2">
        <f>WEEKNUM(Tabela3[[#This Row],[DATA]])</f>
        <v>27</v>
      </c>
      <c r="N9895" s="18">
        <f>YEAR(Tabela3[[#This Row],[DATA]])</f>
        <v>2023</v>
      </c>
    </row>
    <row r="9896" spans="2:14">
      <c r="B9896" s="1">
        <v>45111</v>
      </c>
      <c r="C9896">
        <v>16591</v>
      </c>
      <c r="D9896">
        <f>COUNTIF(C$4:C9896,Tabela3[[#This Row],[COMANDA]])</f>
        <v>1</v>
      </c>
      <c r="E9896" t="s">
        <v>90</v>
      </c>
      <c r="F9896" t="s">
        <v>375</v>
      </c>
      <c r="G9896" t="s">
        <v>8</v>
      </c>
      <c r="H9896" t="s">
        <v>211</v>
      </c>
      <c r="I9896" s="2">
        <v>1</v>
      </c>
      <c r="J9896" t="s">
        <v>12</v>
      </c>
      <c r="K9896" s="21">
        <f>INDEX(LISTAS!$H:$Q,MATCH(BASE!H9896,LISTAS!$G:$G,0),MATCH(BASE!J9896,LISTAS!$H$3:$Q$3,0))*Tabela3[[#This Row],[QUANTIDADE]]</f>
        <v>18</v>
      </c>
      <c r="L9896" s="2" t="str">
        <f>TEXT(Tabela3[[#This Row],[DATA]],"MM")</f>
        <v>07</v>
      </c>
      <c r="M9896" s="2">
        <f>WEEKNUM(Tabela3[[#This Row],[DATA]])</f>
        <v>27</v>
      </c>
      <c r="N9896" s="18">
        <f>YEAR(Tabela3[[#This Row],[DATA]])</f>
        <v>2023</v>
      </c>
    </row>
    <row r="9897" spans="2:14">
      <c r="B9897" s="1">
        <v>45111</v>
      </c>
      <c r="C9897">
        <v>16592</v>
      </c>
      <c r="D9897">
        <f>COUNTIF(C$4:C9897,Tabela3[[#This Row],[COMANDA]])</f>
        <v>1</v>
      </c>
      <c r="E9897" t="s">
        <v>90</v>
      </c>
      <c r="F9897" t="s">
        <v>98</v>
      </c>
      <c r="G9897" t="s">
        <v>8</v>
      </c>
      <c r="H9897" t="s">
        <v>211</v>
      </c>
      <c r="I9897" s="2">
        <v>1</v>
      </c>
      <c r="J9897" t="s">
        <v>11</v>
      </c>
      <c r="K9897" s="21">
        <f>INDEX(LISTAS!$H:$Q,MATCH(BASE!H9897,LISTAS!$G:$G,0),MATCH(BASE!J9897,LISTAS!$H$3:$Q$3,0))*Tabela3[[#This Row],[QUANTIDADE]]</f>
        <v>20</v>
      </c>
      <c r="L9897" s="2" t="str">
        <f>TEXT(Tabela3[[#This Row],[DATA]],"MM")</f>
        <v>07</v>
      </c>
      <c r="M9897" s="2">
        <f>WEEKNUM(Tabela3[[#This Row],[DATA]])</f>
        <v>27</v>
      </c>
      <c r="N9897" s="18">
        <f>YEAR(Tabela3[[#This Row],[DATA]])</f>
        <v>2023</v>
      </c>
    </row>
    <row r="9898" spans="2:14">
      <c r="B9898" s="1">
        <v>45111</v>
      </c>
      <c r="C9898">
        <v>16592</v>
      </c>
      <c r="D9898">
        <f>COUNTIF(C$4:C9898,Tabela3[[#This Row],[COMANDA]])</f>
        <v>2</v>
      </c>
      <c r="E9898" t="s">
        <v>90</v>
      </c>
      <c r="F9898" t="s">
        <v>98</v>
      </c>
      <c r="G9898" t="s">
        <v>61</v>
      </c>
      <c r="H9898" t="s">
        <v>163</v>
      </c>
      <c r="I9898" s="2">
        <v>1</v>
      </c>
      <c r="J9898" t="s">
        <v>11</v>
      </c>
      <c r="K9898" s="21">
        <f>INDEX(LISTAS!$H:$Q,MATCH(BASE!H9898,LISTAS!$G:$G,0),MATCH(BASE!J9898,LISTAS!$H$3:$Q$3,0))*Tabela3[[#This Row],[QUANTIDADE]]</f>
        <v>4</v>
      </c>
      <c r="L9898" s="2" t="str">
        <f>TEXT(Tabela3[[#This Row],[DATA]],"MM")</f>
        <v>07</v>
      </c>
      <c r="M9898" s="2">
        <f>WEEKNUM(Tabela3[[#This Row],[DATA]])</f>
        <v>27</v>
      </c>
      <c r="N9898" s="18">
        <f>YEAR(Tabela3[[#This Row],[DATA]])</f>
        <v>2023</v>
      </c>
    </row>
    <row r="9899" spans="2:14">
      <c r="B9899" s="1">
        <v>45111</v>
      </c>
      <c r="C9899">
        <v>16593</v>
      </c>
      <c r="D9899">
        <f>COUNTIF(C$4:C9899,Tabela3[[#This Row],[COMANDA]])</f>
        <v>1</v>
      </c>
      <c r="E9899" t="s">
        <v>90</v>
      </c>
      <c r="F9899" t="s">
        <v>99</v>
      </c>
      <c r="G9899" t="s">
        <v>8</v>
      </c>
      <c r="H9899" t="s">
        <v>204</v>
      </c>
      <c r="I9899" s="2">
        <v>1</v>
      </c>
      <c r="J9899" t="s">
        <v>11</v>
      </c>
      <c r="K9899" s="21">
        <f>INDEX(LISTAS!$H:$Q,MATCH(BASE!H9899,LISTAS!$G:$G,0),MATCH(BASE!J9899,LISTAS!$H$3:$Q$3,0))*Tabela3[[#This Row],[QUANTIDADE]]</f>
        <v>18</v>
      </c>
      <c r="L9899" s="2" t="str">
        <f>TEXT(Tabela3[[#This Row],[DATA]],"MM")</f>
        <v>07</v>
      </c>
      <c r="M9899" s="2">
        <f>WEEKNUM(Tabela3[[#This Row],[DATA]])</f>
        <v>27</v>
      </c>
      <c r="N9899" s="18">
        <f>YEAR(Tabela3[[#This Row],[DATA]])</f>
        <v>2023</v>
      </c>
    </row>
    <row r="9900" spans="2:14">
      <c r="B9900" s="1">
        <v>45111</v>
      </c>
      <c r="C9900">
        <v>16593</v>
      </c>
      <c r="D9900">
        <f>COUNTIF(C$4:C9900,Tabela3[[#This Row],[COMANDA]])</f>
        <v>2</v>
      </c>
      <c r="E9900" t="s">
        <v>90</v>
      </c>
      <c r="F9900" t="s">
        <v>99</v>
      </c>
      <c r="G9900" t="s">
        <v>8</v>
      </c>
      <c r="H9900" t="s">
        <v>84</v>
      </c>
      <c r="I9900" s="2">
        <v>1</v>
      </c>
      <c r="J9900" t="s">
        <v>11</v>
      </c>
      <c r="K9900" s="21">
        <f>INDEX(LISTAS!$H:$Q,MATCH(BASE!H9900,LISTAS!$G:$G,0),MATCH(BASE!J9900,LISTAS!$H$3:$Q$3,0))*Tabela3[[#This Row],[QUANTIDADE]]</f>
        <v>16</v>
      </c>
      <c r="L9900" s="2" t="str">
        <f>TEXT(Tabela3[[#This Row],[DATA]],"MM")</f>
        <v>07</v>
      </c>
      <c r="M9900" s="2">
        <f>WEEKNUM(Tabela3[[#This Row],[DATA]])</f>
        <v>27</v>
      </c>
      <c r="N9900" s="18">
        <f>YEAR(Tabela3[[#This Row],[DATA]])</f>
        <v>2023</v>
      </c>
    </row>
    <row r="9901" spans="2:14">
      <c r="B9901" s="1">
        <v>45111</v>
      </c>
      <c r="C9901">
        <v>16594</v>
      </c>
      <c r="D9901">
        <f>COUNTIF(C$4:C9901,Tabela3[[#This Row],[COMANDA]])</f>
        <v>1</v>
      </c>
      <c r="E9901" t="s">
        <v>90</v>
      </c>
      <c r="F9901" t="s">
        <v>98</v>
      </c>
      <c r="G9901" t="s">
        <v>8</v>
      </c>
      <c r="H9901" t="s">
        <v>202</v>
      </c>
      <c r="I9901" s="2">
        <v>1</v>
      </c>
      <c r="J9901" t="s">
        <v>11</v>
      </c>
      <c r="K9901" s="21">
        <f>INDEX(LISTAS!$H:$Q,MATCH(BASE!H9901,LISTAS!$G:$G,0),MATCH(BASE!J9901,LISTAS!$H$3:$Q$3,0))*Tabela3[[#This Row],[QUANTIDADE]]</f>
        <v>20</v>
      </c>
      <c r="L9901" s="2" t="str">
        <f>TEXT(Tabela3[[#This Row],[DATA]],"MM")</f>
        <v>07</v>
      </c>
      <c r="M9901" s="2">
        <f>WEEKNUM(Tabela3[[#This Row],[DATA]])</f>
        <v>27</v>
      </c>
      <c r="N9901" s="18">
        <f>YEAR(Tabela3[[#This Row],[DATA]])</f>
        <v>2023</v>
      </c>
    </row>
    <row r="9902" spans="2:14">
      <c r="B9902" s="1">
        <v>45111</v>
      </c>
      <c r="C9902">
        <v>16594</v>
      </c>
      <c r="D9902">
        <f>COUNTIF(C$4:C9902,Tabela3[[#This Row],[COMANDA]])</f>
        <v>2</v>
      </c>
      <c r="E9902" t="s">
        <v>90</v>
      </c>
      <c r="F9902" t="s">
        <v>98</v>
      </c>
      <c r="G9902" t="s">
        <v>8</v>
      </c>
      <c r="H9902" t="s">
        <v>211</v>
      </c>
      <c r="I9902" s="2">
        <v>1</v>
      </c>
      <c r="J9902" t="s">
        <v>11</v>
      </c>
      <c r="K9902" s="21">
        <f>INDEX(LISTAS!$H:$Q,MATCH(BASE!H9902,LISTAS!$G:$G,0),MATCH(BASE!J9902,LISTAS!$H$3:$Q$3,0))*Tabela3[[#This Row],[QUANTIDADE]]</f>
        <v>20</v>
      </c>
      <c r="L9902" s="2" t="str">
        <f>TEXT(Tabela3[[#This Row],[DATA]],"MM")</f>
        <v>07</v>
      </c>
      <c r="M9902" s="2">
        <f>WEEKNUM(Tabela3[[#This Row],[DATA]])</f>
        <v>27</v>
      </c>
      <c r="N9902" s="18">
        <f>YEAR(Tabela3[[#This Row],[DATA]])</f>
        <v>2023</v>
      </c>
    </row>
    <row r="9903" spans="2:14">
      <c r="B9903" s="1">
        <v>45111</v>
      </c>
      <c r="C9903">
        <v>16594</v>
      </c>
      <c r="D9903">
        <f>COUNTIF(C$4:C9903,Tabela3[[#This Row],[COMANDA]])</f>
        <v>3</v>
      </c>
      <c r="E9903" t="s">
        <v>90</v>
      </c>
      <c r="F9903" t="s">
        <v>98</v>
      </c>
      <c r="G9903" t="s">
        <v>10</v>
      </c>
      <c r="H9903" t="s">
        <v>94</v>
      </c>
      <c r="I9903" s="2">
        <v>2</v>
      </c>
      <c r="J9903" t="s">
        <v>11</v>
      </c>
      <c r="K9903" s="21">
        <f>INDEX(LISTAS!$H:$Q,MATCH(BASE!H9903,LISTAS!$G:$G,0),MATCH(BASE!J9903,LISTAS!$H$3:$Q$3,0))*Tabela3[[#This Row],[QUANTIDADE]]</f>
        <v>5</v>
      </c>
      <c r="L9903" s="2" t="str">
        <f>TEXT(Tabela3[[#This Row],[DATA]],"MM")</f>
        <v>07</v>
      </c>
      <c r="M9903" s="2">
        <f>WEEKNUM(Tabela3[[#This Row],[DATA]])</f>
        <v>27</v>
      </c>
      <c r="N9903" s="18">
        <f>YEAR(Tabela3[[#This Row],[DATA]])</f>
        <v>2023</v>
      </c>
    </row>
    <row r="9904" spans="2:14">
      <c r="B9904" s="1">
        <v>45111</v>
      </c>
      <c r="C9904">
        <v>16594</v>
      </c>
      <c r="D9904">
        <f>COUNTIF(C$4:C9904,Tabela3[[#This Row],[COMANDA]])</f>
        <v>4</v>
      </c>
      <c r="E9904" t="s">
        <v>90</v>
      </c>
      <c r="F9904" t="s">
        <v>98</v>
      </c>
      <c r="G9904" t="s">
        <v>9</v>
      </c>
      <c r="H9904" t="s">
        <v>132</v>
      </c>
      <c r="I9904" s="2">
        <v>2</v>
      </c>
      <c r="J9904" t="s">
        <v>11</v>
      </c>
      <c r="K9904" s="21">
        <f>INDEX(LISTAS!$H:$Q,MATCH(BASE!H9904,LISTAS!$G:$G,0),MATCH(BASE!J9904,LISTAS!$H$3:$Q$3,0))*Tabela3[[#This Row],[QUANTIDADE]]</f>
        <v>6</v>
      </c>
      <c r="L9904" s="2" t="str">
        <f>TEXT(Tabela3[[#This Row],[DATA]],"MM")</f>
        <v>07</v>
      </c>
      <c r="M9904" s="2">
        <f>WEEKNUM(Tabela3[[#This Row],[DATA]])</f>
        <v>27</v>
      </c>
      <c r="N9904" s="18">
        <f>YEAR(Tabela3[[#This Row],[DATA]])</f>
        <v>2023</v>
      </c>
    </row>
    <row r="9905" spans="2:14">
      <c r="B9905" s="1">
        <v>45111</v>
      </c>
      <c r="C9905">
        <v>16595</v>
      </c>
      <c r="D9905">
        <f>COUNTIF(C$4:C9905,Tabela3[[#This Row],[COMANDA]])</f>
        <v>1</v>
      </c>
      <c r="E9905" t="s">
        <v>90</v>
      </c>
      <c r="F9905" t="s">
        <v>98</v>
      </c>
      <c r="G9905" t="s">
        <v>8</v>
      </c>
      <c r="H9905" t="s">
        <v>40</v>
      </c>
      <c r="I9905" s="2">
        <v>1</v>
      </c>
      <c r="J9905" t="s">
        <v>11</v>
      </c>
      <c r="K9905" s="21">
        <f>INDEX(LISTAS!$H:$Q,MATCH(BASE!H9905,LISTAS!$G:$G,0),MATCH(BASE!J9905,LISTAS!$H$3:$Q$3,0))*Tabela3[[#This Row],[QUANTIDADE]]</f>
        <v>14</v>
      </c>
      <c r="L9905" s="2" t="str">
        <f>TEXT(Tabela3[[#This Row],[DATA]],"MM")</f>
        <v>07</v>
      </c>
      <c r="M9905" s="2">
        <f>WEEKNUM(Tabela3[[#This Row],[DATA]])</f>
        <v>27</v>
      </c>
      <c r="N9905" s="18">
        <f>YEAR(Tabela3[[#This Row],[DATA]])</f>
        <v>2023</v>
      </c>
    </row>
    <row r="9906" spans="2:14">
      <c r="B9906" s="1">
        <v>45111</v>
      </c>
      <c r="C9906">
        <v>16595</v>
      </c>
      <c r="D9906">
        <f>COUNTIF(C$4:C9906,Tabela3[[#This Row],[COMANDA]])</f>
        <v>2</v>
      </c>
      <c r="E9906" t="s">
        <v>90</v>
      </c>
      <c r="F9906" t="s">
        <v>98</v>
      </c>
      <c r="G9906" t="s">
        <v>9</v>
      </c>
      <c r="H9906" t="s">
        <v>135</v>
      </c>
      <c r="I9906" s="2">
        <v>1</v>
      </c>
      <c r="J9906" t="s">
        <v>11</v>
      </c>
      <c r="K9906" s="21">
        <f>INDEX(LISTAS!$H:$Q,MATCH(BASE!H9906,LISTAS!$G:$G,0),MATCH(BASE!J9906,LISTAS!$H$3:$Q$3,0))*Tabela3[[#This Row],[QUANTIDADE]]</f>
        <v>4</v>
      </c>
      <c r="L9906" s="2" t="str">
        <f>TEXT(Tabela3[[#This Row],[DATA]],"MM")</f>
        <v>07</v>
      </c>
      <c r="M9906" s="2">
        <f>WEEKNUM(Tabela3[[#This Row],[DATA]])</f>
        <v>27</v>
      </c>
      <c r="N9906" s="18">
        <f>YEAR(Tabela3[[#This Row],[DATA]])</f>
        <v>2023</v>
      </c>
    </row>
    <row r="9907" spans="2:14">
      <c r="B9907" s="1">
        <v>45111</v>
      </c>
      <c r="C9907">
        <v>16596</v>
      </c>
      <c r="D9907">
        <f>COUNTIF(C$4:C9907,Tabela3[[#This Row],[COMANDA]])</f>
        <v>1</v>
      </c>
      <c r="E9907" t="s">
        <v>90</v>
      </c>
      <c r="F9907" t="s">
        <v>100</v>
      </c>
      <c r="G9907" t="s">
        <v>8</v>
      </c>
      <c r="H9907" t="s">
        <v>204</v>
      </c>
      <c r="I9907" s="2">
        <v>1</v>
      </c>
      <c r="J9907" t="s">
        <v>11</v>
      </c>
      <c r="K9907" s="21">
        <f>INDEX(LISTAS!$H:$Q,MATCH(BASE!H9907,LISTAS!$G:$G,0),MATCH(BASE!J9907,LISTAS!$H$3:$Q$3,0))*Tabela3[[#This Row],[QUANTIDADE]]</f>
        <v>18</v>
      </c>
      <c r="L9907" s="2" t="str">
        <f>TEXT(Tabela3[[#This Row],[DATA]],"MM")</f>
        <v>07</v>
      </c>
      <c r="M9907" s="2">
        <f>WEEKNUM(Tabela3[[#This Row],[DATA]])</f>
        <v>27</v>
      </c>
      <c r="N9907" s="18">
        <f>YEAR(Tabela3[[#This Row],[DATA]])</f>
        <v>2023</v>
      </c>
    </row>
    <row r="9908" spans="2:14">
      <c r="B9908" s="1">
        <v>45111</v>
      </c>
      <c r="C9908">
        <v>16596</v>
      </c>
      <c r="D9908">
        <f>COUNTIF(C$4:C9908,Tabela3[[#This Row],[COMANDA]])</f>
        <v>2</v>
      </c>
      <c r="E9908" t="s">
        <v>90</v>
      </c>
      <c r="F9908" t="s">
        <v>100</v>
      </c>
      <c r="G9908" t="s">
        <v>9</v>
      </c>
      <c r="H9908" t="s">
        <v>153</v>
      </c>
      <c r="I9908" s="2">
        <v>1</v>
      </c>
      <c r="J9908" t="s">
        <v>11</v>
      </c>
      <c r="K9908" s="21">
        <f>INDEX(LISTAS!$H:$Q,MATCH(BASE!H9908,LISTAS!$G:$G,0),MATCH(BASE!J9908,LISTAS!$H$3:$Q$3,0))*Tabela3[[#This Row],[QUANTIDADE]]</f>
        <v>4</v>
      </c>
      <c r="L9908" s="2" t="str">
        <f>TEXT(Tabela3[[#This Row],[DATA]],"MM")</f>
        <v>07</v>
      </c>
      <c r="M9908" s="2">
        <f>WEEKNUM(Tabela3[[#This Row],[DATA]])</f>
        <v>27</v>
      </c>
      <c r="N9908" s="18">
        <f>YEAR(Tabela3[[#This Row],[DATA]])</f>
        <v>2023</v>
      </c>
    </row>
    <row r="9909" spans="2:14">
      <c r="B9909" s="1">
        <v>45111</v>
      </c>
      <c r="C9909">
        <v>16597</v>
      </c>
      <c r="D9909">
        <f>COUNTIF(C$4:C9909,Tabela3[[#This Row],[COMANDA]])</f>
        <v>1</v>
      </c>
      <c r="E9909" t="s">
        <v>90</v>
      </c>
      <c r="F9909" t="s">
        <v>99</v>
      </c>
      <c r="G9909" t="s">
        <v>8</v>
      </c>
      <c r="H9909" t="s">
        <v>41</v>
      </c>
      <c r="I9909" s="2">
        <v>1</v>
      </c>
      <c r="J9909" t="s">
        <v>11</v>
      </c>
      <c r="K9909" s="21">
        <f>INDEX(LISTAS!$H:$Q,MATCH(BASE!H9909,LISTAS!$G:$G,0),MATCH(BASE!J9909,LISTAS!$H$3:$Q$3,0))*Tabela3[[#This Row],[QUANTIDADE]]</f>
        <v>14</v>
      </c>
      <c r="L9909" s="2" t="str">
        <f>TEXT(Tabela3[[#This Row],[DATA]],"MM")</f>
        <v>07</v>
      </c>
      <c r="M9909" s="2">
        <f>WEEKNUM(Tabela3[[#This Row],[DATA]])</f>
        <v>27</v>
      </c>
      <c r="N9909" s="18">
        <f>YEAR(Tabela3[[#This Row],[DATA]])</f>
        <v>2023</v>
      </c>
    </row>
    <row r="9910" spans="2:14">
      <c r="B9910" s="1">
        <v>45111</v>
      </c>
      <c r="C9910">
        <v>16597</v>
      </c>
      <c r="D9910">
        <f>COUNTIF(C$4:C9910,Tabela3[[#This Row],[COMANDA]])</f>
        <v>2</v>
      </c>
      <c r="E9910" t="s">
        <v>90</v>
      </c>
      <c r="F9910" t="s">
        <v>99</v>
      </c>
      <c r="G9910" t="s">
        <v>8</v>
      </c>
      <c r="H9910" t="s">
        <v>42</v>
      </c>
      <c r="I9910" s="2">
        <v>1</v>
      </c>
      <c r="J9910" t="s">
        <v>11</v>
      </c>
      <c r="K9910" s="21">
        <f>INDEX(LISTAS!$H:$Q,MATCH(BASE!H9910,LISTAS!$G:$G,0),MATCH(BASE!J9910,LISTAS!$H$3:$Q$3,0))*Tabela3[[#This Row],[QUANTIDADE]]</f>
        <v>16</v>
      </c>
      <c r="L9910" s="2" t="str">
        <f>TEXT(Tabela3[[#This Row],[DATA]],"MM")</f>
        <v>07</v>
      </c>
      <c r="M9910" s="2">
        <f>WEEKNUM(Tabela3[[#This Row],[DATA]])</f>
        <v>27</v>
      </c>
      <c r="N9910" s="18">
        <f>YEAR(Tabela3[[#This Row],[DATA]])</f>
        <v>2023</v>
      </c>
    </row>
    <row r="9911" spans="2:14">
      <c r="B9911" s="1">
        <v>45111</v>
      </c>
      <c r="C9911">
        <v>16597</v>
      </c>
      <c r="D9911">
        <f>COUNTIF(C$4:C9911,Tabela3[[#This Row],[COMANDA]])</f>
        <v>3</v>
      </c>
      <c r="E9911" t="s">
        <v>90</v>
      </c>
      <c r="F9911" t="s">
        <v>99</v>
      </c>
      <c r="G9911" t="s">
        <v>61</v>
      </c>
      <c r="H9911" t="s">
        <v>163</v>
      </c>
      <c r="I9911" s="2">
        <v>1</v>
      </c>
      <c r="J9911" t="s">
        <v>11</v>
      </c>
      <c r="K9911" s="21">
        <f>INDEX(LISTAS!$H:$Q,MATCH(BASE!H9911,LISTAS!$G:$G,0),MATCH(BASE!J9911,LISTAS!$H$3:$Q$3,0))*Tabela3[[#This Row],[QUANTIDADE]]</f>
        <v>4</v>
      </c>
      <c r="L9911" s="2" t="str">
        <f>TEXT(Tabela3[[#This Row],[DATA]],"MM")</f>
        <v>07</v>
      </c>
      <c r="M9911" s="2">
        <f>WEEKNUM(Tabela3[[#This Row],[DATA]])</f>
        <v>27</v>
      </c>
      <c r="N9911" s="18">
        <f>YEAR(Tabela3[[#This Row],[DATA]])</f>
        <v>2023</v>
      </c>
    </row>
    <row r="9912" spans="2:14">
      <c r="B9912" s="1">
        <v>45111</v>
      </c>
      <c r="C9912">
        <v>16597</v>
      </c>
      <c r="D9912">
        <f>COUNTIF(C$4:C9912,Tabela3[[#This Row],[COMANDA]])</f>
        <v>4</v>
      </c>
      <c r="E9912" t="s">
        <v>90</v>
      </c>
      <c r="F9912" t="s">
        <v>99</v>
      </c>
      <c r="G9912" t="s">
        <v>9</v>
      </c>
      <c r="H9912" t="s">
        <v>138</v>
      </c>
      <c r="I9912" s="2">
        <v>1</v>
      </c>
      <c r="J9912" t="s">
        <v>11</v>
      </c>
      <c r="K9912" s="21">
        <f>INDEX(LISTAS!$H:$Q,MATCH(BASE!H9912,LISTAS!$G:$G,0),MATCH(BASE!J9912,LISTAS!$H$3:$Q$3,0))*Tabela3[[#This Row],[QUANTIDADE]]</f>
        <v>4</v>
      </c>
      <c r="L9912" s="2" t="str">
        <f>TEXT(Tabela3[[#This Row],[DATA]],"MM")</f>
        <v>07</v>
      </c>
      <c r="M9912" s="2">
        <f>WEEKNUM(Tabela3[[#This Row],[DATA]])</f>
        <v>27</v>
      </c>
      <c r="N9912" s="18">
        <f>YEAR(Tabela3[[#This Row],[DATA]])</f>
        <v>2023</v>
      </c>
    </row>
    <row r="9913" spans="2:14">
      <c r="B9913" s="1">
        <v>45111</v>
      </c>
      <c r="C9913">
        <v>16597</v>
      </c>
      <c r="D9913">
        <f>COUNTIF(C$4:C9913,Tabela3[[#This Row],[COMANDA]])</f>
        <v>5</v>
      </c>
      <c r="E9913" t="s">
        <v>90</v>
      </c>
      <c r="F9913" t="s">
        <v>99</v>
      </c>
      <c r="G9913" t="s">
        <v>9</v>
      </c>
      <c r="H9913" t="s">
        <v>56</v>
      </c>
      <c r="I9913" s="2">
        <v>1</v>
      </c>
      <c r="J9913" t="s">
        <v>11</v>
      </c>
      <c r="K9913" s="21">
        <f>INDEX(LISTAS!$H:$Q,MATCH(BASE!H9913,LISTAS!$G:$G,0),MATCH(BASE!J9913,LISTAS!$H$3:$Q$3,0))*Tabela3[[#This Row],[QUANTIDADE]]</f>
        <v>3</v>
      </c>
      <c r="L9913" s="2" t="str">
        <f>TEXT(Tabela3[[#This Row],[DATA]],"MM")</f>
        <v>07</v>
      </c>
      <c r="M9913" s="2">
        <f>WEEKNUM(Tabela3[[#This Row],[DATA]])</f>
        <v>27</v>
      </c>
      <c r="N9913" s="18">
        <f>YEAR(Tabela3[[#This Row],[DATA]])</f>
        <v>2023</v>
      </c>
    </row>
    <row r="9914" spans="2:14">
      <c r="B9914" s="1">
        <v>45111</v>
      </c>
      <c r="C9914">
        <v>16598</v>
      </c>
      <c r="D9914">
        <f>COUNTIF(C$4:C9914,Tabela3[[#This Row],[COMANDA]])</f>
        <v>1</v>
      </c>
      <c r="E9914" t="s">
        <v>90</v>
      </c>
      <c r="F9914" t="s">
        <v>98</v>
      </c>
      <c r="G9914" t="s">
        <v>8</v>
      </c>
      <c r="H9914" t="s">
        <v>43</v>
      </c>
      <c r="I9914" s="2">
        <v>1</v>
      </c>
      <c r="J9914" t="s">
        <v>11</v>
      </c>
      <c r="K9914" s="21">
        <f>INDEX(LISTAS!$H:$Q,MATCH(BASE!H9914,LISTAS!$G:$G,0),MATCH(BASE!J9914,LISTAS!$H$3:$Q$3,0))*Tabela3[[#This Row],[QUANTIDADE]]</f>
        <v>18</v>
      </c>
      <c r="L9914" s="2" t="str">
        <f>TEXT(Tabela3[[#This Row],[DATA]],"MM")</f>
        <v>07</v>
      </c>
      <c r="M9914" s="2">
        <f>WEEKNUM(Tabela3[[#This Row],[DATA]])</f>
        <v>27</v>
      </c>
      <c r="N9914" s="18">
        <f>YEAR(Tabela3[[#This Row],[DATA]])</f>
        <v>2023</v>
      </c>
    </row>
    <row r="9915" spans="2:14">
      <c r="B9915" s="1">
        <v>45111</v>
      </c>
      <c r="C9915">
        <v>16598</v>
      </c>
      <c r="D9915">
        <f>COUNTIF(C$4:C9915,Tabela3[[#This Row],[COMANDA]])</f>
        <v>2</v>
      </c>
      <c r="E9915" t="s">
        <v>90</v>
      </c>
      <c r="F9915" t="s">
        <v>98</v>
      </c>
      <c r="G9915" t="s">
        <v>9</v>
      </c>
      <c r="H9915" t="s">
        <v>385</v>
      </c>
      <c r="I9915" s="2">
        <v>1</v>
      </c>
      <c r="J9915" t="s">
        <v>11</v>
      </c>
      <c r="K9915" s="21">
        <f>INDEX(LISTAS!$H:$Q,MATCH(BASE!H9915,LISTAS!$G:$G,0),MATCH(BASE!J9915,LISTAS!$H$3:$Q$3,0))*Tabela3[[#This Row],[QUANTIDADE]]</f>
        <v>3</v>
      </c>
      <c r="L9915" s="2" t="str">
        <f>TEXT(Tabela3[[#This Row],[DATA]],"MM")</f>
        <v>07</v>
      </c>
      <c r="M9915" s="2">
        <f>WEEKNUM(Tabela3[[#This Row],[DATA]])</f>
        <v>27</v>
      </c>
      <c r="N9915" s="18">
        <f>YEAR(Tabela3[[#This Row],[DATA]])</f>
        <v>2023</v>
      </c>
    </row>
    <row r="9916" spans="2:14">
      <c r="B9916" s="1">
        <v>45111</v>
      </c>
      <c r="C9916">
        <v>16599</v>
      </c>
      <c r="D9916">
        <f>COUNTIF(C$4:C9916,Tabela3[[#This Row],[COMANDA]])</f>
        <v>1</v>
      </c>
      <c r="E9916" t="s">
        <v>90</v>
      </c>
      <c r="F9916" t="s">
        <v>98</v>
      </c>
      <c r="G9916" t="s">
        <v>8</v>
      </c>
      <c r="H9916" t="s">
        <v>202</v>
      </c>
      <c r="I9916" s="2">
        <v>1</v>
      </c>
      <c r="J9916" t="s">
        <v>11</v>
      </c>
      <c r="K9916" s="21">
        <f>INDEX(LISTAS!$H:$Q,MATCH(BASE!H9916,LISTAS!$G:$G,0),MATCH(BASE!J9916,LISTAS!$H$3:$Q$3,0))*Tabela3[[#This Row],[QUANTIDADE]]</f>
        <v>20</v>
      </c>
      <c r="L9916" s="2" t="str">
        <f>TEXT(Tabela3[[#This Row],[DATA]],"MM")</f>
        <v>07</v>
      </c>
      <c r="M9916" s="2">
        <f>WEEKNUM(Tabela3[[#This Row],[DATA]])</f>
        <v>27</v>
      </c>
      <c r="N9916" s="18">
        <f>YEAR(Tabela3[[#This Row],[DATA]])</f>
        <v>2023</v>
      </c>
    </row>
    <row r="9917" spans="2:14">
      <c r="B9917" s="1">
        <v>45111</v>
      </c>
      <c r="C9917">
        <v>16599</v>
      </c>
      <c r="D9917">
        <f>COUNTIF(C$4:C9917,Tabela3[[#This Row],[COMANDA]])</f>
        <v>2</v>
      </c>
      <c r="E9917" t="s">
        <v>90</v>
      </c>
      <c r="F9917" t="s">
        <v>99</v>
      </c>
      <c r="G9917" t="s">
        <v>8</v>
      </c>
      <c r="H9917" t="s">
        <v>206</v>
      </c>
      <c r="I9917" s="2">
        <v>1</v>
      </c>
      <c r="J9917" t="s">
        <v>11</v>
      </c>
      <c r="K9917" s="21">
        <f>INDEX(LISTAS!$H:$Q,MATCH(BASE!H9917,LISTAS!$G:$G,0),MATCH(BASE!J9917,LISTAS!$H$3:$Q$3,0))*Tabela3[[#This Row],[QUANTIDADE]]</f>
        <v>18</v>
      </c>
      <c r="L9917" s="2" t="str">
        <f>TEXT(Tabela3[[#This Row],[DATA]],"MM")</f>
        <v>07</v>
      </c>
      <c r="M9917" s="2">
        <f>WEEKNUM(Tabela3[[#This Row],[DATA]])</f>
        <v>27</v>
      </c>
      <c r="N9917" s="18">
        <f>YEAR(Tabela3[[#This Row],[DATA]])</f>
        <v>2023</v>
      </c>
    </row>
    <row r="9918" spans="2:14">
      <c r="B9918" s="1">
        <v>45111</v>
      </c>
      <c r="C9918">
        <v>16599</v>
      </c>
      <c r="D9918">
        <f>COUNTIF(C$4:C9918,Tabela3[[#This Row],[COMANDA]])</f>
        <v>3</v>
      </c>
      <c r="E9918" t="s">
        <v>90</v>
      </c>
      <c r="F9918" t="s">
        <v>98</v>
      </c>
      <c r="G9918" t="s">
        <v>9</v>
      </c>
      <c r="H9918" t="s">
        <v>127</v>
      </c>
      <c r="I9918" s="2">
        <v>1</v>
      </c>
      <c r="J9918" t="s">
        <v>11</v>
      </c>
      <c r="K9918" s="21">
        <f>INDEX(LISTAS!$H:$Q,MATCH(BASE!H9918,LISTAS!$G:$G,0),MATCH(BASE!J9918,LISTAS!$H$3:$Q$3,0))*Tabela3[[#This Row],[QUANTIDADE]]</f>
        <v>4.5</v>
      </c>
      <c r="L9918" s="2" t="str">
        <f>TEXT(Tabela3[[#This Row],[DATA]],"MM")</f>
        <v>07</v>
      </c>
      <c r="M9918" s="2">
        <f>WEEKNUM(Tabela3[[#This Row],[DATA]])</f>
        <v>27</v>
      </c>
      <c r="N9918" s="18">
        <f>YEAR(Tabela3[[#This Row],[DATA]])</f>
        <v>2023</v>
      </c>
    </row>
    <row r="9919" spans="2:14">
      <c r="B9919" s="1">
        <v>45111</v>
      </c>
      <c r="C9919">
        <v>16600</v>
      </c>
      <c r="D9919">
        <f>COUNTIF(C$4:C9919,Tabela3[[#This Row],[COMANDA]])</f>
        <v>1</v>
      </c>
      <c r="E9919" t="s">
        <v>90</v>
      </c>
      <c r="F9919" t="s">
        <v>100</v>
      </c>
      <c r="G9919" t="s">
        <v>8</v>
      </c>
      <c r="H9919" t="s">
        <v>204</v>
      </c>
      <c r="I9919" s="2">
        <v>1</v>
      </c>
      <c r="J9919" t="s">
        <v>11</v>
      </c>
      <c r="K9919" s="21">
        <f>INDEX(LISTAS!$H:$Q,MATCH(BASE!H9919,LISTAS!$G:$G,0),MATCH(BASE!J9919,LISTAS!$H$3:$Q$3,0))*Tabela3[[#This Row],[QUANTIDADE]]</f>
        <v>18</v>
      </c>
      <c r="L9919" s="2" t="str">
        <f>TEXT(Tabela3[[#This Row],[DATA]],"MM")</f>
        <v>07</v>
      </c>
      <c r="M9919" s="2">
        <f>WEEKNUM(Tabela3[[#This Row],[DATA]])</f>
        <v>27</v>
      </c>
      <c r="N9919" s="18">
        <f>YEAR(Tabela3[[#This Row],[DATA]])</f>
        <v>2023</v>
      </c>
    </row>
    <row r="9920" spans="2:14">
      <c r="B9920" s="1">
        <v>45111</v>
      </c>
      <c r="C9920">
        <v>16600</v>
      </c>
      <c r="D9920">
        <f>COUNTIF(C$4:C9920,Tabela3[[#This Row],[COMANDA]])</f>
        <v>2</v>
      </c>
      <c r="E9920" t="s">
        <v>90</v>
      </c>
      <c r="G9920" t="s">
        <v>8</v>
      </c>
      <c r="H9920" t="s">
        <v>84</v>
      </c>
      <c r="I9920" s="2">
        <v>1</v>
      </c>
      <c r="J9920" t="s">
        <v>11</v>
      </c>
      <c r="K9920" s="21">
        <f>INDEX(LISTAS!$H:$Q,MATCH(BASE!H9920,LISTAS!$G:$G,0),MATCH(BASE!J9920,LISTAS!$H$3:$Q$3,0))*Tabela3[[#This Row],[QUANTIDADE]]</f>
        <v>16</v>
      </c>
      <c r="L9920" s="2" t="str">
        <f>TEXT(Tabela3[[#This Row],[DATA]],"MM")</f>
        <v>07</v>
      </c>
      <c r="M9920" s="2">
        <f>WEEKNUM(Tabela3[[#This Row],[DATA]])</f>
        <v>27</v>
      </c>
      <c r="N9920" s="18">
        <f>YEAR(Tabela3[[#This Row],[DATA]])</f>
        <v>2023</v>
      </c>
    </row>
    <row r="9921" spans="2:14">
      <c r="B9921" s="1">
        <v>45111</v>
      </c>
      <c r="C9921">
        <v>16600</v>
      </c>
      <c r="D9921">
        <f>COUNTIF(C$4:C9921,Tabela3[[#This Row],[COMANDA]])</f>
        <v>3</v>
      </c>
      <c r="E9921" t="s">
        <v>90</v>
      </c>
      <c r="F9921" t="s">
        <v>100</v>
      </c>
      <c r="G9921" t="s">
        <v>9</v>
      </c>
      <c r="H9921" t="s">
        <v>138</v>
      </c>
      <c r="I9921" s="2">
        <v>1</v>
      </c>
      <c r="J9921" t="s">
        <v>11</v>
      </c>
      <c r="K9921" s="21">
        <f>INDEX(LISTAS!$H:$Q,MATCH(BASE!H9921,LISTAS!$G:$G,0),MATCH(BASE!J9921,LISTAS!$H$3:$Q$3,0))*Tabela3[[#This Row],[QUANTIDADE]]</f>
        <v>4</v>
      </c>
      <c r="L9921" s="2" t="str">
        <f>TEXT(Tabela3[[#This Row],[DATA]],"MM")</f>
        <v>07</v>
      </c>
      <c r="M9921" s="2">
        <f>WEEKNUM(Tabela3[[#This Row],[DATA]])</f>
        <v>27</v>
      </c>
      <c r="N9921" s="18">
        <f>YEAR(Tabela3[[#This Row],[DATA]])</f>
        <v>2023</v>
      </c>
    </row>
    <row r="9922" spans="2:14">
      <c r="B9922" s="1">
        <v>45111</v>
      </c>
      <c r="C9922">
        <v>16601</v>
      </c>
      <c r="D9922">
        <f>COUNTIF(C$4:C9922,Tabela3[[#This Row],[COMANDA]])</f>
        <v>1</v>
      </c>
      <c r="E9922" t="s">
        <v>90</v>
      </c>
      <c r="F9922" t="s">
        <v>98</v>
      </c>
      <c r="G9922" t="s">
        <v>8</v>
      </c>
      <c r="H9922" t="s">
        <v>206</v>
      </c>
      <c r="I9922" s="2">
        <v>1</v>
      </c>
      <c r="J9922" t="s">
        <v>11</v>
      </c>
      <c r="K9922" s="21">
        <f>INDEX(LISTAS!$H:$Q,MATCH(BASE!H9922,LISTAS!$G:$G,0),MATCH(BASE!J9922,LISTAS!$H$3:$Q$3,0))*Tabela3[[#This Row],[QUANTIDADE]]</f>
        <v>18</v>
      </c>
      <c r="L9922" s="2" t="str">
        <f>TEXT(Tabela3[[#This Row],[DATA]],"MM")</f>
        <v>07</v>
      </c>
      <c r="M9922" s="2">
        <f>WEEKNUM(Tabela3[[#This Row],[DATA]])</f>
        <v>27</v>
      </c>
      <c r="N9922" s="18">
        <f>YEAR(Tabela3[[#This Row],[DATA]])</f>
        <v>2023</v>
      </c>
    </row>
    <row r="9923" spans="2:14">
      <c r="B9923" s="1">
        <v>45111</v>
      </c>
      <c r="C9923">
        <v>16601</v>
      </c>
      <c r="D9923">
        <f>COUNTIF(C$4:C9923,Tabela3[[#This Row],[COMANDA]])</f>
        <v>2</v>
      </c>
      <c r="E9923" t="s">
        <v>90</v>
      </c>
      <c r="F9923" t="s">
        <v>98</v>
      </c>
      <c r="G9923" t="s">
        <v>9</v>
      </c>
      <c r="H9923" t="s">
        <v>142</v>
      </c>
      <c r="I9923" s="2">
        <v>1</v>
      </c>
      <c r="J9923" t="s">
        <v>11</v>
      </c>
      <c r="K9923" s="21">
        <f>INDEX(LISTAS!$H:$Q,MATCH(BASE!H9923,LISTAS!$G:$G,0),MATCH(BASE!J9923,LISTAS!$H$3:$Q$3,0))*Tabela3[[#This Row],[QUANTIDADE]]</f>
        <v>6</v>
      </c>
      <c r="L9923" s="2" t="str">
        <f>TEXT(Tabela3[[#This Row],[DATA]],"MM")</f>
        <v>07</v>
      </c>
      <c r="M9923" s="2">
        <f>WEEKNUM(Tabela3[[#This Row],[DATA]])</f>
        <v>27</v>
      </c>
      <c r="N9923" s="18">
        <f>YEAR(Tabela3[[#This Row],[DATA]])</f>
        <v>2023</v>
      </c>
    </row>
    <row r="9924" spans="2:14">
      <c r="B9924" s="1">
        <v>45111</v>
      </c>
      <c r="C9924">
        <v>16602</v>
      </c>
      <c r="D9924">
        <f>COUNTIF(C$4:C9924,Tabela3[[#This Row],[COMANDA]])</f>
        <v>1</v>
      </c>
      <c r="E9924" t="s">
        <v>90</v>
      </c>
      <c r="F9924" t="s">
        <v>98</v>
      </c>
      <c r="G9924" t="s">
        <v>8</v>
      </c>
      <c r="H9924" t="s">
        <v>42</v>
      </c>
      <c r="I9924" s="2">
        <v>1</v>
      </c>
      <c r="J9924" t="s">
        <v>11</v>
      </c>
      <c r="K9924" s="21">
        <f>INDEX(LISTAS!$H:$Q,MATCH(BASE!H9924,LISTAS!$G:$G,0),MATCH(BASE!J9924,LISTAS!$H$3:$Q$3,0))*Tabela3[[#This Row],[QUANTIDADE]]</f>
        <v>16</v>
      </c>
      <c r="L9924" s="2" t="str">
        <f>TEXT(Tabela3[[#This Row],[DATA]],"MM")</f>
        <v>07</v>
      </c>
      <c r="M9924" s="2">
        <f>WEEKNUM(Tabela3[[#This Row],[DATA]])</f>
        <v>27</v>
      </c>
      <c r="N9924" s="18">
        <f>YEAR(Tabela3[[#This Row],[DATA]])</f>
        <v>2023</v>
      </c>
    </row>
    <row r="9925" spans="2:14">
      <c r="B9925" s="1">
        <v>45111</v>
      </c>
      <c r="C9925">
        <v>16603</v>
      </c>
      <c r="D9925">
        <f>COUNTIF(C$4:C9925,Tabela3[[#This Row],[COMANDA]])</f>
        <v>1</v>
      </c>
      <c r="E9925" t="s">
        <v>90</v>
      </c>
      <c r="F9925" t="s">
        <v>98</v>
      </c>
      <c r="G9925" t="s">
        <v>8</v>
      </c>
      <c r="H9925" t="s">
        <v>202</v>
      </c>
      <c r="I9925" s="2">
        <v>1</v>
      </c>
      <c r="J9925" t="s">
        <v>11</v>
      </c>
      <c r="K9925" s="21">
        <f>INDEX(LISTAS!$H:$Q,MATCH(BASE!H9925,LISTAS!$G:$G,0),MATCH(BASE!J9925,LISTAS!$H$3:$Q$3,0))*Tabela3[[#This Row],[QUANTIDADE]]</f>
        <v>20</v>
      </c>
      <c r="L9925" s="2" t="str">
        <f>TEXT(Tabela3[[#This Row],[DATA]],"MM")</f>
        <v>07</v>
      </c>
      <c r="M9925" s="2">
        <f>WEEKNUM(Tabela3[[#This Row],[DATA]])</f>
        <v>27</v>
      </c>
      <c r="N9925" s="18">
        <f>YEAR(Tabela3[[#This Row],[DATA]])</f>
        <v>2023</v>
      </c>
    </row>
    <row r="9926" spans="2:14">
      <c r="B9926" s="1">
        <v>45111</v>
      </c>
      <c r="C9926">
        <v>16603</v>
      </c>
      <c r="D9926">
        <f>COUNTIF(C$4:C9926,Tabela3[[#This Row],[COMANDA]])</f>
        <v>2</v>
      </c>
      <c r="E9926" t="s">
        <v>90</v>
      </c>
      <c r="F9926" t="s">
        <v>98</v>
      </c>
      <c r="G9926" t="s">
        <v>9</v>
      </c>
      <c r="H9926" t="s">
        <v>140</v>
      </c>
      <c r="I9926" s="2">
        <v>1</v>
      </c>
      <c r="J9926" t="s">
        <v>11</v>
      </c>
      <c r="K9926" s="21">
        <f>INDEX(LISTAS!$H:$Q,MATCH(BASE!H9926,LISTAS!$G:$G,0),MATCH(BASE!J9926,LISTAS!$H$3:$Q$3,0))*Tabela3[[#This Row],[QUANTIDADE]]</f>
        <v>3</v>
      </c>
      <c r="L9926" s="2" t="str">
        <f>TEXT(Tabela3[[#This Row],[DATA]],"MM")</f>
        <v>07</v>
      </c>
      <c r="M9926" s="2">
        <f>WEEKNUM(Tabela3[[#This Row],[DATA]])</f>
        <v>27</v>
      </c>
      <c r="N9926" s="18">
        <f>YEAR(Tabela3[[#This Row],[DATA]])</f>
        <v>2023</v>
      </c>
    </row>
    <row r="9927" spans="2:14">
      <c r="B9927" s="1">
        <v>45111</v>
      </c>
      <c r="C9927">
        <v>16604</v>
      </c>
      <c r="D9927">
        <f>COUNTIF(C$4:C9927,Tabela3[[#This Row],[COMANDA]])</f>
        <v>1</v>
      </c>
      <c r="E9927" t="s">
        <v>90</v>
      </c>
      <c r="G9927" t="s">
        <v>8</v>
      </c>
      <c r="H9927" t="s">
        <v>203</v>
      </c>
      <c r="I9927" s="2">
        <v>1</v>
      </c>
      <c r="J9927" t="s">
        <v>11</v>
      </c>
      <c r="K9927" s="21">
        <f>INDEX(LISTAS!$H:$Q,MATCH(BASE!H9927,LISTAS!$G:$G,0),MATCH(BASE!J9927,LISTAS!$H$3:$Q$3,0))*Tabela3[[#This Row],[QUANTIDADE]]</f>
        <v>20</v>
      </c>
      <c r="L9927" s="2" t="str">
        <f>TEXT(Tabela3[[#This Row],[DATA]],"MM")</f>
        <v>07</v>
      </c>
      <c r="M9927" s="2">
        <f>WEEKNUM(Tabela3[[#This Row],[DATA]])</f>
        <v>27</v>
      </c>
      <c r="N9927" s="18">
        <f>YEAR(Tabela3[[#This Row],[DATA]])</f>
        <v>2023</v>
      </c>
    </row>
    <row r="9928" spans="2:14">
      <c r="B9928" s="1">
        <v>45111</v>
      </c>
      <c r="C9928">
        <v>16605</v>
      </c>
      <c r="D9928">
        <f>COUNTIF(C$4:C9928,Tabela3[[#This Row],[COMANDA]])</f>
        <v>1</v>
      </c>
      <c r="E9928" t="s">
        <v>90</v>
      </c>
      <c r="F9928" t="s">
        <v>375</v>
      </c>
      <c r="G9928" t="s">
        <v>8</v>
      </c>
      <c r="H9928" t="s">
        <v>204</v>
      </c>
      <c r="I9928" s="2">
        <v>1</v>
      </c>
      <c r="J9928" t="s">
        <v>11</v>
      </c>
      <c r="K9928" s="21">
        <f>INDEX(LISTAS!$H:$Q,MATCH(BASE!H9928,LISTAS!$G:$G,0),MATCH(BASE!J9928,LISTAS!$H$3:$Q$3,0))*Tabela3[[#This Row],[QUANTIDADE]]</f>
        <v>18</v>
      </c>
      <c r="L9928" s="2" t="str">
        <f>TEXT(Tabela3[[#This Row],[DATA]],"MM")</f>
        <v>07</v>
      </c>
      <c r="M9928" s="2">
        <f>WEEKNUM(Tabela3[[#This Row],[DATA]])</f>
        <v>27</v>
      </c>
      <c r="N9928" s="18">
        <f>YEAR(Tabela3[[#This Row],[DATA]])</f>
        <v>2023</v>
      </c>
    </row>
    <row r="9929" spans="2:14">
      <c r="B9929" s="1">
        <v>45111</v>
      </c>
      <c r="C9929">
        <v>16605</v>
      </c>
      <c r="D9929">
        <f>COUNTIF(C$4:C9929,Tabela3[[#This Row],[COMANDA]])</f>
        <v>2</v>
      </c>
      <c r="E9929" t="s">
        <v>90</v>
      </c>
      <c r="F9929" t="s">
        <v>375</v>
      </c>
      <c r="G9929" t="s">
        <v>8</v>
      </c>
      <c r="H9929" t="s">
        <v>202</v>
      </c>
      <c r="I9929" s="2">
        <v>1</v>
      </c>
      <c r="J9929" t="s">
        <v>11</v>
      </c>
      <c r="K9929" s="21">
        <f>INDEX(LISTAS!$H:$Q,MATCH(BASE!H9929,LISTAS!$G:$G,0),MATCH(BASE!J9929,LISTAS!$H$3:$Q$3,0))*Tabela3[[#This Row],[QUANTIDADE]]</f>
        <v>20</v>
      </c>
      <c r="L9929" s="2" t="str">
        <f>TEXT(Tabela3[[#This Row],[DATA]],"MM")</f>
        <v>07</v>
      </c>
      <c r="M9929" s="2">
        <f>WEEKNUM(Tabela3[[#This Row],[DATA]])</f>
        <v>27</v>
      </c>
      <c r="N9929" s="18">
        <f>YEAR(Tabela3[[#This Row],[DATA]])</f>
        <v>2023</v>
      </c>
    </row>
    <row r="9930" spans="2:14">
      <c r="B9930" s="1">
        <v>45111</v>
      </c>
      <c r="C9930">
        <v>16605</v>
      </c>
      <c r="D9930">
        <f>COUNTIF(C$4:C9930,Tabela3[[#This Row],[COMANDA]])</f>
        <v>3</v>
      </c>
      <c r="E9930" t="s">
        <v>90</v>
      </c>
      <c r="F9930" t="s">
        <v>375</v>
      </c>
      <c r="G9930" t="s">
        <v>9</v>
      </c>
      <c r="H9930" t="s">
        <v>142</v>
      </c>
      <c r="I9930" s="2">
        <v>1</v>
      </c>
      <c r="J9930" t="s">
        <v>11</v>
      </c>
      <c r="K9930" s="21">
        <f>INDEX(LISTAS!$H:$Q,MATCH(BASE!H9930,LISTAS!$G:$G,0),MATCH(BASE!J9930,LISTAS!$H$3:$Q$3,0))*Tabela3[[#This Row],[QUANTIDADE]]</f>
        <v>6</v>
      </c>
      <c r="L9930" s="2" t="str">
        <f>TEXT(Tabela3[[#This Row],[DATA]],"MM")</f>
        <v>07</v>
      </c>
      <c r="M9930" s="2">
        <f>WEEKNUM(Tabela3[[#This Row],[DATA]])</f>
        <v>27</v>
      </c>
      <c r="N9930" s="18">
        <f>YEAR(Tabela3[[#This Row],[DATA]])</f>
        <v>2023</v>
      </c>
    </row>
    <row r="9931" spans="2:14">
      <c r="B9931" s="1">
        <v>45111</v>
      </c>
      <c r="C9931">
        <v>16606</v>
      </c>
      <c r="D9931">
        <f>COUNTIF(C$4:C9931,Tabela3[[#This Row],[COMANDA]])</f>
        <v>1</v>
      </c>
      <c r="E9931" t="s">
        <v>90</v>
      </c>
      <c r="F9931" t="s">
        <v>375</v>
      </c>
      <c r="G9931" t="s">
        <v>8</v>
      </c>
      <c r="H9931" t="s">
        <v>202</v>
      </c>
      <c r="I9931" s="2">
        <v>1</v>
      </c>
      <c r="J9931" t="s">
        <v>11</v>
      </c>
      <c r="K9931" s="21">
        <f>INDEX(LISTAS!$H:$Q,MATCH(BASE!H9931,LISTAS!$G:$G,0),MATCH(BASE!J9931,LISTAS!$H$3:$Q$3,0))*Tabela3[[#This Row],[QUANTIDADE]]</f>
        <v>20</v>
      </c>
      <c r="L9931" s="2" t="str">
        <f>TEXT(Tabela3[[#This Row],[DATA]],"MM")</f>
        <v>07</v>
      </c>
      <c r="M9931" s="2">
        <f>WEEKNUM(Tabela3[[#This Row],[DATA]])</f>
        <v>27</v>
      </c>
      <c r="N9931" s="18">
        <f>YEAR(Tabela3[[#This Row],[DATA]])</f>
        <v>2023</v>
      </c>
    </row>
    <row r="9932" spans="2:14">
      <c r="B9932" s="1">
        <v>45111</v>
      </c>
      <c r="C9932">
        <v>16606</v>
      </c>
      <c r="D9932">
        <f>COUNTIF(C$4:C9932,Tabela3[[#This Row],[COMANDA]])</f>
        <v>2</v>
      </c>
      <c r="E9932" t="s">
        <v>90</v>
      </c>
      <c r="F9932" t="s">
        <v>375</v>
      </c>
      <c r="G9932" t="s">
        <v>9</v>
      </c>
      <c r="H9932" t="s">
        <v>138</v>
      </c>
      <c r="I9932" s="2">
        <v>1</v>
      </c>
      <c r="J9932" t="s">
        <v>11</v>
      </c>
      <c r="K9932" s="21">
        <f>INDEX(LISTAS!$H:$Q,MATCH(BASE!H9932,LISTAS!$G:$G,0),MATCH(BASE!J9932,LISTAS!$H$3:$Q$3,0))*Tabela3[[#This Row],[QUANTIDADE]]</f>
        <v>4</v>
      </c>
      <c r="L9932" s="2" t="str">
        <f>TEXT(Tabela3[[#This Row],[DATA]],"MM")</f>
        <v>07</v>
      </c>
      <c r="M9932" s="2">
        <f>WEEKNUM(Tabela3[[#This Row],[DATA]])</f>
        <v>27</v>
      </c>
      <c r="N9932" s="18">
        <f>YEAR(Tabela3[[#This Row],[DATA]])</f>
        <v>2023</v>
      </c>
    </row>
    <row r="9933" spans="2:14">
      <c r="B9933" s="1">
        <v>45111</v>
      </c>
      <c r="C9933">
        <v>16607</v>
      </c>
      <c r="D9933">
        <f>COUNTIF(C$4:C9933,Tabela3[[#This Row],[COMANDA]])</f>
        <v>1</v>
      </c>
      <c r="E9933" t="s">
        <v>90</v>
      </c>
      <c r="F9933" t="s">
        <v>99</v>
      </c>
      <c r="G9933" t="s">
        <v>8</v>
      </c>
      <c r="H9933" t="s">
        <v>39</v>
      </c>
      <c r="I9933" s="2">
        <v>1</v>
      </c>
      <c r="J9933" t="s">
        <v>11</v>
      </c>
      <c r="K9933" s="21">
        <f>INDEX(LISTAS!$H:$Q,MATCH(BASE!H9933,LISTAS!$G:$G,0),MATCH(BASE!J9933,LISTAS!$H$3:$Q$3,0))*Tabela3[[#This Row],[QUANTIDADE]]</f>
        <v>12</v>
      </c>
      <c r="L9933" s="2" t="str">
        <f>TEXT(Tabela3[[#This Row],[DATA]],"MM")</f>
        <v>07</v>
      </c>
      <c r="M9933" s="2">
        <f>WEEKNUM(Tabela3[[#This Row],[DATA]])</f>
        <v>27</v>
      </c>
      <c r="N9933" s="18">
        <f>YEAR(Tabela3[[#This Row],[DATA]])</f>
        <v>2023</v>
      </c>
    </row>
    <row r="9934" spans="2:14">
      <c r="B9934" s="1">
        <v>45111</v>
      </c>
      <c r="C9934">
        <v>16607</v>
      </c>
      <c r="D9934">
        <f>COUNTIF(C$4:C9934,Tabela3[[#This Row],[COMANDA]])</f>
        <v>2</v>
      </c>
      <c r="E9934" t="s">
        <v>90</v>
      </c>
      <c r="F9934" t="s">
        <v>99</v>
      </c>
      <c r="G9934" t="s">
        <v>61</v>
      </c>
      <c r="H9934" t="s">
        <v>163</v>
      </c>
      <c r="I9934" s="2">
        <v>1</v>
      </c>
      <c r="J9934" t="s">
        <v>11</v>
      </c>
      <c r="K9934" s="21">
        <f>INDEX(LISTAS!$H:$Q,MATCH(BASE!H9934,LISTAS!$G:$G,0),MATCH(BASE!J9934,LISTAS!$H$3:$Q$3,0))*Tabela3[[#This Row],[QUANTIDADE]]</f>
        <v>4</v>
      </c>
      <c r="L9934" s="2" t="str">
        <f>TEXT(Tabela3[[#This Row],[DATA]],"MM")</f>
        <v>07</v>
      </c>
      <c r="M9934" s="2">
        <f>WEEKNUM(Tabela3[[#This Row],[DATA]])</f>
        <v>27</v>
      </c>
      <c r="N9934" s="18">
        <f>YEAR(Tabela3[[#This Row],[DATA]])</f>
        <v>2023</v>
      </c>
    </row>
    <row r="9935" spans="2:14">
      <c r="B9935" s="1">
        <v>45111</v>
      </c>
      <c r="C9935">
        <v>16608</v>
      </c>
      <c r="D9935">
        <f>COUNTIF(C$4:C9935,Tabela3[[#This Row],[COMANDA]])</f>
        <v>1</v>
      </c>
      <c r="E9935" t="s">
        <v>90</v>
      </c>
      <c r="F9935" t="s">
        <v>98</v>
      </c>
      <c r="G9935" t="s">
        <v>8</v>
      </c>
      <c r="H9935" t="s">
        <v>211</v>
      </c>
      <c r="I9935" s="2">
        <v>1</v>
      </c>
      <c r="J9935" t="s">
        <v>11</v>
      </c>
      <c r="K9935" s="21">
        <f>INDEX(LISTAS!$H:$Q,MATCH(BASE!H9935,LISTAS!$G:$G,0),MATCH(BASE!J9935,LISTAS!$H$3:$Q$3,0))*Tabela3[[#This Row],[QUANTIDADE]]</f>
        <v>20</v>
      </c>
      <c r="L9935" s="2" t="str">
        <f>TEXT(Tabela3[[#This Row],[DATA]],"MM")</f>
        <v>07</v>
      </c>
      <c r="M9935" s="2">
        <f>WEEKNUM(Tabela3[[#This Row],[DATA]])</f>
        <v>27</v>
      </c>
      <c r="N9935" s="18">
        <f>YEAR(Tabela3[[#This Row],[DATA]])</f>
        <v>2023</v>
      </c>
    </row>
    <row r="9936" spans="2:14">
      <c r="B9936" s="1">
        <v>45111</v>
      </c>
      <c r="C9936">
        <v>16608</v>
      </c>
      <c r="D9936">
        <f>COUNTIF(C$4:C9936,Tabela3[[#This Row],[COMANDA]])</f>
        <v>2</v>
      </c>
      <c r="E9936" t="s">
        <v>90</v>
      </c>
      <c r="F9936" t="s">
        <v>98</v>
      </c>
      <c r="G9936" t="s">
        <v>9</v>
      </c>
      <c r="H9936" t="s">
        <v>464</v>
      </c>
      <c r="I9936" s="2">
        <v>1</v>
      </c>
      <c r="J9936" t="s">
        <v>11</v>
      </c>
      <c r="K9936" s="21">
        <f>INDEX(LISTAS!$H:$Q,MATCH(BASE!H9936,LISTAS!$G:$G,0),MATCH(BASE!J9936,LISTAS!$H$3:$Q$3,0))*Tabela3[[#This Row],[QUANTIDADE]]</f>
        <v>5</v>
      </c>
      <c r="L9936" s="2" t="str">
        <f>TEXT(Tabela3[[#This Row],[DATA]],"MM")</f>
        <v>07</v>
      </c>
      <c r="M9936" s="2">
        <f>WEEKNUM(Tabela3[[#This Row],[DATA]])</f>
        <v>27</v>
      </c>
      <c r="N9936" s="18">
        <f>YEAR(Tabela3[[#This Row],[DATA]])</f>
        <v>2023</v>
      </c>
    </row>
    <row r="9937" spans="2:14">
      <c r="B9937" s="1">
        <v>45111</v>
      </c>
      <c r="C9937">
        <v>16609</v>
      </c>
      <c r="D9937">
        <f>COUNTIF(C$4:C9937,Tabela3[[#This Row],[COMANDA]])</f>
        <v>1</v>
      </c>
      <c r="E9937" t="s">
        <v>90</v>
      </c>
      <c r="F9937" t="s">
        <v>375</v>
      </c>
      <c r="G9937" t="s">
        <v>8</v>
      </c>
      <c r="H9937" t="s">
        <v>204</v>
      </c>
      <c r="I9937" s="2">
        <v>1</v>
      </c>
      <c r="J9937" t="s">
        <v>11</v>
      </c>
      <c r="K9937" s="21">
        <f>INDEX(LISTAS!$H:$Q,MATCH(BASE!H9937,LISTAS!$G:$G,0),MATCH(BASE!J9937,LISTAS!$H$3:$Q$3,0))*Tabela3[[#This Row],[QUANTIDADE]]</f>
        <v>18</v>
      </c>
      <c r="L9937" s="2" t="str">
        <f>TEXT(Tabela3[[#This Row],[DATA]],"MM")</f>
        <v>07</v>
      </c>
      <c r="M9937" s="2">
        <f>WEEKNUM(Tabela3[[#This Row],[DATA]])</f>
        <v>27</v>
      </c>
      <c r="N9937" s="18">
        <f>YEAR(Tabela3[[#This Row],[DATA]])</f>
        <v>2023</v>
      </c>
    </row>
    <row r="9938" spans="2:14">
      <c r="B9938" s="1">
        <v>45111</v>
      </c>
      <c r="C9938">
        <v>16610</v>
      </c>
      <c r="D9938">
        <f>COUNTIF(C$4:C9938,Tabela3[[#This Row],[COMANDA]])</f>
        <v>1</v>
      </c>
      <c r="E9938" t="s">
        <v>90</v>
      </c>
      <c r="F9938" t="s">
        <v>98</v>
      </c>
      <c r="G9938" t="s">
        <v>8</v>
      </c>
      <c r="H9938" t="s">
        <v>204</v>
      </c>
      <c r="I9938" s="2">
        <v>1</v>
      </c>
      <c r="J9938" t="s">
        <v>11</v>
      </c>
      <c r="K9938" s="21">
        <f>INDEX(LISTAS!$H:$Q,MATCH(BASE!H9938,LISTAS!$G:$G,0),MATCH(BASE!J9938,LISTAS!$H$3:$Q$3,0))*Tabela3[[#This Row],[QUANTIDADE]]</f>
        <v>18</v>
      </c>
      <c r="L9938" s="2" t="str">
        <f>TEXT(Tabela3[[#This Row],[DATA]],"MM")</f>
        <v>07</v>
      </c>
      <c r="M9938" s="2">
        <f>WEEKNUM(Tabela3[[#This Row],[DATA]])</f>
        <v>27</v>
      </c>
      <c r="N9938" s="18">
        <f>YEAR(Tabela3[[#This Row],[DATA]])</f>
        <v>2023</v>
      </c>
    </row>
    <row r="9939" spans="2:14">
      <c r="B9939" s="1">
        <v>45111</v>
      </c>
      <c r="C9939">
        <v>16611</v>
      </c>
      <c r="D9939">
        <f>COUNTIF(C$4:C9939,Tabela3[[#This Row],[COMANDA]])</f>
        <v>1</v>
      </c>
      <c r="E9939" t="s">
        <v>89</v>
      </c>
      <c r="F9939" t="s">
        <v>375</v>
      </c>
      <c r="G9939" t="s">
        <v>8</v>
      </c>
      <c r="H9939" t="s">
        <v>202</v>
      </c>
      <c r="I9939" s="2">
        <v>1</v>
      </c>
      <c r="J9939" t="s">
        <v>12</v>
      </c>
      <c r="K9939" s="21">
        <f>INDEX(LISTAS!$H:$Q,MATCH(BASE!H9939,LISTAS!$G:$G,0),MATCH(BASE!J9939,LISTAS!$H$3:$Q$3,0))*Tabela3[[#This Row],[QUANTIDADE]]</f>
        <v>18</v>
      </c>
      <c r="L9939" s="2" t="str">
        <f>TEXT(Tabela3[[#This Row],[DATA]],"MM")</f>
        <v>07</v>
      </c>
      <c r="M9939" s="2">
        <f>WEEKNUM(Tabela3[[#This Row],[DATA]])</f>
        <v>27</v>
      </c>
      <c r="N9939" s="18">
        <f>YEAR(Tabela3[[#This Row],[DATA]])</f>
        <v>2023</v>
      </c>
    </row>
    <row r="9940" spans="2:14">
      <c r="B9940" s="1">
        <v>45111</v>
      </c>
      <c r="C9940">
        <v>16612</v>
      </c>
      <c r="D9940">
        <f>COUNTIF(C$4:C9940,Tabela3[[#This Row],[COMANDA]])</f>
        <v>1</v>
      </c>
      <c r="E9940" t="s">
        <v>90</v>
      </c>
      <c r="F9940" t="s">
        <v>99</v>
      </c>
      <c r="G9940" t="s">
        <v>8</v>
      </c>
      <c r="H9940" t="s">
        <v>204</v>
      </c>
      <c r="I9940" s="2">
        <v>1</v>
      </c>
      <c r="J9940" t="s">
        <v>11</v>
      </c>
      <c r="K9940" s="21">
        <f>INDEX(LISTAS!$H:$Q,MATCH(BASE!H9940,LISTAS!$G:$G,0),MATCH(BASE!J9940,LISTAS!$H$3:$Q$3,0))*Tabela3[[#This Row],[QUANTIDADE]]</f>
        <v>18</v>
      </c>
      <c r="L9940" s="2" t="str">
        <f>TEXT(Tabela3[[#This Row],[DATA]],"MM")</f>
        <v>07</v>
      </c>
      <c r="M9940" s="2">
        <f>WEEKNUM(Tabela3[[#This Row],[DATA]])</f>
        <v>27</v>
      </c>
      <c r="N9940" s="18">
        <f>YEAR(Tabela3[[#This Row],[DATA]])</f>
        <v>2023</v>
      </c>
    </row>
    <row r="9941" spans="2:14">
      <c r="B9941" s="1">
        <v>45111</v>
      </c>
      <c r="C9941">
        <v>16612</v>
      </c>
      <c r="D9941">
        <f>COUNTIF(C$4:C9941,Tabela3[[#This Row],[COMANDA]])</f>
        <v>2</v>
      </c>
      <c r="E9941" t="s">
        <v>90</v>
      </c>
      <c r="F9941" t="s">
        <v>99</v>
      </c>
      <c r="G9941" t="s">
        <v>61</v>
      </c>
      <c r="H9941" t="s">
        <v>199</v>
      </c>
      <c r="I9941" s="2">
        <v>2</v>
      </c>
      <c r="J9941" t="s">
        <v>11</v>
      </c>
      <c r="K9941" s="21">
        <f>INDEX(LISTAS!$H:$Q,MATCH(BASE!H9941,LISTAS!$G:$G,0),MATCH(BASE!J9941,LISTAS!$H$3:$Q$3,0))*Tabela3[[#This Row],[QUANTIDADE]]</f>
        <v>2</v>
      </c>
      <c r="L9941" s="2" t="str">
        <f>TEXT(Tabela3[[#This Row],[DATA]],"MM")</f>
        <v>07</v>
      </c>
      <c r="M9941" s="2">
        <f>WEEKNUM(Tabela3[[#This Row],[DATA]])</f>
        <v>27</v>
      </c>
      <c r="N9941" s="18">
        <f>YEAR(Tabela3[[#This Row],[DATA]])</f>
        <v>2023</v>
      </c>
    </row>
    <row r="9942" spans="2:14">
      <c r="B9942" s="1">
        <v>45111</v>
      </c>
      <c r="C9942">
        <v>16613</v>
      </c>
      <c r="D9942">
        <f>COUNTIF(C$4:C9942,Tabela3[[#This Row],[COMANDA]])</f>
        <v>1</v>
      </c>
      <c r="E9942" t="s">
        <v>90</v>
      </c>
      <c r="G9942" t="s">
        <v>8</v>
      </c>
      <c r="H9942" t="s">
        <v>206</v>
      </c>
      <c r="I9942" s="2">
        <v>1</v>
      </c>
      <c r="J9942" t="s">
        <v>11</v>
      </c>
      <c r="K9942" s="21">
        <f>INDEX(LISTAS!$H:$Q,MATCH(BASE!H9942,LISTAS!$G:$G,0),MATCH(BASE!J9942,LISTAS!$H$3:$Q$3,0))*Tabela3[[#This Row],[QUANTIDADE]]</f>
        <v>18</v>
      </c>
      <c r="L9942" s="2" t="str">
        <f>TEXT(Tabela3[[#This Row],[DATA]],"MM")</f>
        <v>07</v>
      </c>
      <c r="M9942" s="2">
        <f>WEEKNUM(Tabela3[[#This Row],[DATA]])</f>
        <v>27</v>
      </c>
      <c r="N9942" s="18">
        <f>YEAR(Tabela3[[#This Row],[DATA]])</f>
        <v>2023</v>
      </c>
    </row>
    <row r="9943" spans="2:14">
      <c r="B9943" s="1">
        <v>45111</v>
      </c>
      <c r="C9943">
        <v>16613</v>
      </c>
      <c r="D9943">
        <f>COUNTIF(C$4:C9943,Tabela3[[#This Row],[COMANDA]])</f>
        <v>2</v>
      </c>
      <c r="E9943" t="s">
        <v>90</v>
      </c>
      <c r="G9943" t="s">
        <v>9</v>
      </c>
      <c r="H9943" t="s">
        <v>132</v>
      </c>
      <c r="I9943" s="2">
        <v>1</v>
      </c>
      <c r="J9943" t="s">
        <v>11</v>
      </c>
      <c r="K9943" s="21">
        <f>INDEX(LISTAS!$H:$Q,MATCH(BASE!H9943,LISTAS!$G:$G,0),MATCH(BASE!J9943,LISTAS!$H$3:$Q$3,0))*Tabela3[[#This Row],[QUANTIDADE]]</f>
        <v>3</v>
      </c>
      <c r="L9943" s="2" t="str">
        <f>TEXT(Tabela3[[#This Row],[DATA]],"MM")</f>
        <v>07</v>
      </c>
      <c r="M9943" s="2">
        <f>WEEKNUM(Tabela3[[#This Row],[DATA]])</f>
        <v>27</v>
      </c>
      <c r="N9943" s="18">
        <f>YEAR(Tabela3[[#This Row],[DATA]])</f>
        <v>2023</v>
      </c>
    </row>
    <row r="9944" spans="2:14">
      <c r="B9944" s="1">
        <v>45111</v>
      </c>
      <c r="C9944">
        <v>16614</v>
      </c>
      <c r="D9944">
        <f>COUNTIF(C$4:C9944,Tabela3[[#This Row],[COMANDA]])</f>
        <v>1</v>
      </c>
      <c r="E9944" t="s">
        <v>90</v>
      </c>
      <c r="G9944" t="s">
        <v>8</v>
      </c>
      <c r="H9944" t="s">
        <v>202</v>
      </c>
      <c r="I9944" s="2">
        <v>1</v>
      </c>
      <c r="J9944" t="s">
        <v>11</v>
      </c>
      <c r="K9944" s="21">
        <f>INDEX(LISTAS!$H:$Q,MATCH(BASE!H9944,LISTAS!$G:$G,0),MATCH(BASE!J9944,LISTAS!$H$3:$Q$3,0))*Tabela3[[#This Row],[QUANTIDADE]]</f>
        <v>20</v>
      </c>
      <c r="L9944" s="2" t="str">
        <f>TEXT(Tabela3[[#This Row],[DATA]],"MM")</f>
        <v>07</v>
      </c>
      <c r="M9944" s="2">
        <f>WEEKNUM(Tabela3[[#This Row],[DATA]])</f>
        <v>27</v>
      </c>
      <c r="N9944" s="18">
        <f>YEAR(Tabela3[[#This Row],[DATA]])</f>
        <v>2023</v>
      </c>
    </row>
    <row r="9945" spans="2:14">
      <c r="B9945" s="1">
        <v>45111</v>
      </c>
      <c r="C9945">
        <v>16615</v>
      </c>
      <c r="D9945">
        <f>COUNTIF(C$4:C9945,Tabela3[[#This Row],[COMANDA]])</f>
        <v>1</v>
      </c>
      <c r="E9945" t="s">
        <v>90</v>
      </c>
      <c r="F9945" t="s">
        <v>98</v>
      </c>
      <c r="G9945" t="s">
        <v>8</v>
      </c>
      <c r="H9945" t="s">
        <v>206</v>
      </c>
      <c r="I9945" s="2">
        <v>1</v>
      </c>
      <c r="J9945" t="s">
        <v>11</v>
      </c>
      <c r="K9945" s="21">
        <f>INDEX(LISTAS!$H:$Q,MATCH(BASE!H9945,LISTAS!$G:$G,0),MATCH(BASE!J9945,LISTAS!$H$3:$Q$3,0))*Tabela3[[#This Row],[QUANTIDADE]]</f>
        <v>18</v>
      </c>
      <c r="L9945" s="2" t="str">
        <f>TEXT(Tabela3[[#This Row],[DATA]],"MM")</f>
        <v>07</v>
      </c>
      <c r="M9945" s="2">
        <f>WEEKNUM(Tabela3[[#This Row],[DATA]])</f>
        <v>27</v>
      </c>
      <c r="N9945" s="18">
        <f>YEAR(Tabela3[[#This Row],[DATA]])</f>
        <v>2023</v>
      </c>
    </row>
    <row r="9946" spans="2:14">
      <c r="B9946" s="1">
        <v>45111</v>
      </c>
      <c r="C9946">
        <v>16616</v>
      </c>
      <c r="D9946">
        <f>COUNTIF(C$4:C9946,Tabela3[[#This Row],[COMANDA]])</f>
        <v>1</v>
      </c>
      <c r="E9946" t="s">
        <v>90</v>
      </c>
      <c r="F9946" t="s">
        <v>99</v>
      </c>
      <c r="G9946" t="s">
        <v>8</v>
      </c>
      <c r="H9946" t="s">
        <v>204</v>
      </c>
      <c r="I9946" s="2">
        <v>1</v>
      </c>
      <c r="J9946" t="s">
        <v>11</v>
      </c>
      <c r="K9946" s="21">
        <f>INDEX(LISTAS!$H:$Q,MATCH(BASE!H9946,LISTAS!$G:$G,0),MATCH(BASE!J9946,LISTAS!$H$3:$Q$3,0))*Tabela3[[#This Row],[QUANTIDADE]]</f>
        <v>18</v>
      </c>
      <c r="L9946" s="2" t="str">
        <f>TEXT(Tabela3[[#This Row],[DATA]],"MM")</f>
        <v>07</v>
      </c>
      <c r="M9946" s="2">
        <f>WEEKNUM(Tabela3[[#This Row],[DATA]])</f>
        <v>27</v>
      </c>
      <c r="N9946" s="18">
        <f>YEAR(Tabela3[[#This Row],[DATA]])</f>
        <v>2023</v>
      </c>
    </row>
    <row r="9947" spans="2:14">
      <c r="B9947" s="1">
        <v>45111</v>
      </c>
      <c r="C9947">
        <v>16616</v>
      </c>
      <c r="D9947">
        <f>COUNTIF(C$4:C9947,Tabela3[[#This Row],[COMANDA]])</f>
        <v>2</v>
      </c>
      <c r="E9947" t="s">
        <v>90</v>
      </c>
      <c r="F9947" t="s">
        <v>99</v>
      </c>
      <c r="G9947" t="s">
        <v>9</v>
      </c>
      <c r="H9947" t="s">
        <v>138</v>
      </c>
      <c r="I9947" s="2">
        <v>1</v>
      </c>
      <c r="J9947" t="s">
        <v>11</v>
      </c>
      <c r="K9947" s="21">
        <f>INDEX(LISTAS!$H:$Q,MATCH(BASE!H9947,LISTAS!$G:$G,0),MATCH(BASE!J9947,LISTAS!$H$3:$Q$3,0))*Tabela3[[#This Row],[QUANTIDADE]]</f>
        <v>4</v>
      </c>
      <c r="L9947" s="2" t="str">
        <f>TEXT(Tabela3[[#This Row],[DATA]],"MM")</f>
        <v>07</v>
      </c>
      <c r="M9947" s="2">
        <f>WEEKNUM(Tabela3[[#This Row],[DATA]])</f>
        <v>27</v>
      </c>
      <c r="N9947" s="18">
        <f>YEAR(Tabela3[[#This Row],[DATA]])</f>
        <v>2023</v>
      </c>
    </row>
    <row r="9948" spans="2:14">
      <c r="B9948" s="1">
        <v>45111</v>
      </c>
      <c r="C9948">
        <v>16617</v>
      </c>
      <c r="D9948">
        <f>COUNTIF(C$4:C9948,Tabela3[[#This Row],[COMANDA]])</f>
        <v>1</v>
      </c>
      <c r="E9948" t="s">
        <v>90</v>
      </c>
      <c r="F9948" t="s">
        <v>100</v>
      </c>
      <c r="G9948" t="s">
        <v>8</v>
      </c>
      <c r="H9948" t="s">
        <v>206</v>
      </c>
      <c r="I9948" s="2">
        <v>1</v>
      </c>
      <c r="J9948" t="s">
        <v>11</v>
      </c>
      <c r="K9948" s="21">
        <f>INDEX(LISTAS!$H:$Q,MATCH(BASE!H9948,LISTAS!$G:$G,0),MATCH(BASE!J9948,LISTAS!$H$3:$Q$3,0))*Tabela3[[#This Row],[QUANTIDADE]]</f>
        <v>18</v>
      </c>
      <c r="L9948" s="2" t="str">
        <f>TEXT(Tabela3[[#This Row],[DATA]],"MM")</f>
        <v>07</v>
      </c>
      <c r="M9948" s="2">
        <f>WEEKNUM(Tabela3[[#This Row],[DATA]])</f>
        <v>27</v>
      </c>
      <c r="N9948" s="18">
        <f>YEAR(Tabela3[[#This Row],[DATA]])</f>
        <v>2023</v>
      </c>
    </row>
    <row r="9949" spans="2:14">
      <c r="B9949" s="1">
        <v>45111</v>
      </c>
      <c r="C9949">
        <v>16617</v>
      </c>
      <c r="D9949">
        <f>COUNTIF(C$4:C9949,Tabela3[[#This Row],[COMANDA]])</f>
        <v>2</v>
      </c>
      <c r="E9949" t="s">
        <v>90</v>
      </c>
      <c r="F9949" t="s">
        <v>100</v>
      </c>
      <c r="G9949" t="s">
        <v>61</v>
      </c>
      <c r="H9949" t="s">
        <v>163</v>
      </c>
      <c r="I9949" s="2">
        <v>1</v>
      </c>
      <c r="J9949" t="s">
        <v>11</v>
      </c>
      <c r="K9949" s="21">
        <f>INDEX(LISTAS!$H:$Q,MATCH(BASE!H9949,LISTAS!$G:$G,0),MATCH(BASE!J9949,LISTAS!$H$3:$Q$3,0))*Tabela3[[#This Row],[QUANTIDADE]]</f>
        <v>4</v>
      </c>
      <c r="L9949" s="2" t="str">
        <f>TEXT(Tabela3[[#This Row],[DATA]],"MM")</f>
        <v>07</v>
      </c>
      <c r="M9949" s="2">
        <f>WEEKNUM(Tabela3[[#This Row],[DATA]])</f>
        <v>27</v>
      </c>
      <c r="N9949" s="18">
        <f>YEAR(Tabela3[[#This Row],[DATA]])</f>
        <v>2023</v>
      </c>
    </row>
    <row r="9950" spans="2:14">
      <c r="B9950" s="1">
        <v>45111</v>
      </c>
      <c r="C9950">
        <v>16617</v>
      </c>
      <c r="D9950">
        <f>COUNTIF(C$4:C9950,Tabela3[[#This Row],[COMANDA]])</f>
        <v>3</v>
      </c>
      <c r="E9950" t="s">
        <v>90</v>
      </c>
      <c r="F9950" t="s">
        <v>100</v>
      </c>
      <c r="G9950" t="s">
        <v>9</v>
      </c>
      <c r="H9950" t="s">
        <v>464</v>
      </c>
      <c r="I9950" s="2">
        <v>1</v>
      </c>
      <c r="J9950" t="s">
        <v>11</v>
      </c>
      <c r="K9950" s="21">
        <f>INDEX(LISTAS!$H:$Q,MATCH(BASE!H9950,LISTAS!$G:$G,0),MATCH(BASE!J9950,LISTAS!$H$3:$Q$3,0))*Tabela3[[#This Row],[QUANTIDADE]]</f>
        <v>5</v>
      </c>
      <c r="L9950" s="2" t="str">
        <f>TEXT(Tabela3[[#This Row],[DATA]],"MM")</f>
        <v>07</v>
      </c>
      <c r="M9950" s="2">
        <f>WEEKNUM(Tabela3[[#This Row],[DATA]])</f>
        <v>27</v>
      </c>
      <c r="N9950" s="18">
        <f>YEAR(Tabela3[[#This Row],[DATA]])</f>
        <v>2023</v>
      </c>
    </row>
    <row r="9951" spans="2:14">
      <c r="B9951" s="1">
        <v>45111</v>
      </c>
      <c r="C9951">
        <v>16618</v>
      </c>
      <c r="D9951">
        <f>COUNTIF(C$4:C9951,Tabela3[[#This Row],[COMANDA]])</f>
        <v>1</v>
      </c>
      <c r="E9951" t="s">
        <v>90</v>
      </c>
      <c r="F9951" t="s">
        <v>99</v>
      </c>
      <c r="G9951" t="s">
        <v>8</v>
      </c>
      <c r="H9951" t="s">
        <v>203</v>
      </c>
      <c r="I9951" s="2">
        <v>2</v>
      </c>
      <c r="J9951" t="s">
        <v>11</v>
      </c>
      <c r="K9951" s="21">
        <f>INDEX(LISTAS!$H:$Q,MATCH(BASE!H9951,LISTAS!$G:$G,0),MATCH(BASE!J9951,LISTAS!$H$3:$Q$3,0))*Tabela3[[#This Row],[QUANTIDADE]]</f>
        <v>40</v>
      </c>
      <c r="L9951" s="2" t="str">
        <f>TEXT(Tabela3[[#This Row],[DATA]],"MM")</f>
        <v>07</v>
      </c>
      <c r="M9951" s="2">
        <f>WEEKNUM(Tabela3[[#This Row],[DATA]])</f>
        <v>27</v>
      </c>
      <c r="N9951" s="18">
        <f>YEAR(Tabela3[[#This Row],[DATA]])</f>
        <v>2023</v>
      </c>
    </row>
    <row r="9952" spans="2:14">
      <c r="B9952" s="1">
        <v>45111</v>
      </c>
      <c r="C9952">
        <v>16618</v>
      </c>
      <c r="D9952">
        <f>COUNTIF(C$4:C9952,Tabela3[[#This Row],[COMANDA]])</f>
        <v>2</v>
      </c>
      <c r="E9952" t="s">
        <v>90</v>
      </c>
      <c r="F9952" t="s">
        <v>99</v>
      </c>
      <c r="G9952" t="s">
        <v>9</v>
      </c>
      <c r="H9952" t="s">
        <v>148</v>
      </c>
      <c r="I9952" s="2">
        <v>1</v>
      </c>
      <c r="J9952" t="s">
        <v>11</v>
      </c>
      <c r="K9952" s="21">
        <f>INDEX(LISTAS!$H:$Q,MATCH(BASE!H9952,LISTAS!$G:$G,0),MATCH(BASE!J9952,LISTAS!$H$3:$Q$3,0))*Tabela3[[#This Row],[QUANTIDADE]]</f>
        <v>3</v>
      </c>
      <c r="L9952" s="2" t="str">
        <f>TEXT(Tabela3[[#This Row],[DATA]],"MM")</f>
        <v>07</v>
      </c>
      <c r="M9952" s="2">
        <f>WEEKNUM(Tabela3[[#This Row],[DATA]])</f>
        <v>27</v>
      </c>
      <c r="N9952" s="18">
        <f>YEAR(Tabela3[[#This Row],[DATA]])</f>
        <v>2023</v>
      </c>
    </row>
    <row r="9953" spans="2:14">
      <c r="B9953" s="1">
        <v>45111</v>
      </c>
      <c r="C9953">
        <v>16619</v>
      </c>
      <c r="D9953">
        <f>COUNTIF(C$4:C9953,Tabela3[[#This Row],[COMANDA]])</f>
        <v>1</v>
      </c>
      <c r="E9953" t="s">
        <v>90</v>
      </c>
      <c r="F9953" t="s">
        <v>100</v>
      </c>
      <c r="G9953" t="s">
        <v>8</v>
      </c>
      <c r="H9953" t="s">
        <v>206</v>
      </c>
      <c r="I9953" s="2">
        <v>1</v>
      </c>
      <c r="J9953" t="s">
        <v>11</v>
      </c>
      <c r="K9953" s="21">
        <f>INDEX(LISTAS!$H:$Q,MATCH(BASE!H9953,LISTAS!$G:$G,0),MATCH(BASE!J9953,LISTAS!$H$3:$Q$3,0))*Tabela3[[#This Row],[QUANTIDADE]]</f>
        <v>18</v>
      </c>
      <c r="L9953" s="2" t="str">
        <f>TEXT(Tabela3[[#This Row],[DATA]],"MM")</f>
        <v>07</v>
      </c>
      <c r="M9953" s="2">
        <f>WEEKNUM(Tabela3[[#This Row],[DATA]])</f>
        <v>27</v>
      </c>
      <c r="N9953" s="18">
        <f>YEAR(Tabela3[[#This Row],[DATA]])</f>
        <v>2023</v>
      </c>
    </row>
    <row r="9954" spans="2:14">
      <c r="B9954" s="1">
        <v>45111</v>
      </c>
      <c r="C9954">
        <v>16620</v>
      </c>
      <c r="D9954">
        <f>COUNTIF(C$4:C9954,Tabela3[[#This Row],[COMANDA]])</f>
        <v>1</v>
      </c>
      <c r="E9954" t="s">
        <v>89</v>
      </c>
      <c r="F9954" t="s">
        <v>99</v>
      </c>
      <c r="G9954" t="s">
        <v>8</v>
      </c>
      <c r="H9954" t="s">
        <v>206</v>
      </c>
      <c r="I9954" s="2">
        <v>1</v>
      </c>
      <c r="J9954" t="s">
        <v>11</v>
      </c>
      <c r="K9954" s="21">
        <f>INDEX(LISTAS!$H:$Q,MATCH(BASE!H9954,LISTAS!$G:$G,0),MATCH(BASE!J9954,LISTAS!$H$3:$Q$3,0))*Tabela3[[#This Row],[QUANTIDADE]]</f>
        <v>18</v>
      </c>
      <c r="L9954" s="2" t="str">
        <f>TEXT(Tabela3[[#This Row],[DATA]],"MM")</f>
        <v>07</v>
      </c>
      <c r="M9954" s="2">
        <f>WEEKNUM(Tabela3[[#This Row],[DATA]])</f>
        <v>27</v>
      </c>
      <c r="N9954" s="18">
        <f>YEAR(Tabela3[[#This Row],[DATA]])</f>
        <v>2023</v>
      </c>
    </row>
    <row r="9955" spans="2:14">
      <c r="B9955" s="1">
        <v>45111</v>
      </c>
      <c r="C9955">
        <v>16620</v>
      </c>
      <c r="D9955">
        <f>COUNTIF(C$4:C9955,Tabela3[[#This Row],[COMANDA]])</f>
        <v>2</v>
      </c>
      <c r="E9955" t="s">
        <v>89</v>
      </c>
      <c r="F9955" t="s">
        <v>99</v>
      </c>
      <c r="G9955" t="s">
        <v>9</v>
      </c>
      <c r="H9955" t="s">
        <v>132</v>
      </c>
      <c r="I9955" s="2">
        <v>1</v>
      </c>
      <c r="J9955" t="s">
        <v>11</v>
      </c>
      <c r="K9955" s="21">
        <f>INDEX(LISTAS!$H:$Q,MATCH(BASE!H9955,LISTAS!$G:$G,0),MATCH(BASE!J9955,LISTAS!$H$3:$Q$3,0))*Tabela3[[#This Row],[QUANTIDADE]]</f>
        <v>3</v>
      </c>
      <c r="L9955" s="2" t="str">
        <f>TEXT(Tabela3[[#This Row],[DATA]],"MM")</f>
        <v>07</v>
      </c>
      <c r="M9955" s="2">
        <f>WEEKNUM(Tabela3[[#This Row],[DATA]])</f>
        <v>27</v>
      </c>
      <c r="N9955" s="18">
        <f>YEAR(Tabela3[[#This Row],[DATA]])</f>
        <v>2023</v>
      </c>
    </row>
    <row r="9956" spans="2:14">
      <c r="B9956" s="1">
        <v>45111</v>
      </c>
      <c r="C9956">
        <v>16621</v>
      </c>
      <c r="D9956">
        <f>COUNTIF(C$4:C9956,Tabela3[[#This Row],[COMANDA]])</f>
        <v>1</v>
      </c>
      <c r="E9956" t="s">
        <v>90</v>
      </c>
      <c r="G9956" t="s">
        <v>8</v>
      </c>
      <c r="H9956" t="s">
        <v>42</v>
      </c>
      <c r="I9956" s="2">
        <v>1</v>
      </c>
      <c r="J9956" t="s">
        <v>11</v>
      </c>
      <c r="K9956" s="21">
        <f>INDEX(LISTAS!$H:$Q,MATCH(BASE!H9956,LISTAS!$G:$G,0),MATCH(BASE!J9956,LISTAS!$H$3:$Q$3,0))*Tabela3[[#This Row],[QUANTIDADE]]</f>
        <v>16</v>
      </c>
      <c r="L9956" s="2" t="str">
        <f>TEXT(Tabela3[[#This Row],[DATA]],"MM")</f>
        <v>07</v>
      </c>
      <c r="M9956" s="2">
        <f>WEEKNUM(Tabela3[[#This Row],[DATA]])</f>
        <v>27</v>
      </c>
      <c r="N9956" s="18">
        <f>YEAR(Tabela3[[#This Row],[DATA]])</f>
        <v>2023</v>
      </c>
    </row>
    <row r="9957" spans="2:14">
      <c r="B9957" s="1">
        <v>45111</v>
      </c>
      <c r="C9957">
        <v>16621</v>
      </c>
      <c r="D9957">
        <f>COUNTIF(C$4:C9957,Tabela3[[#This Row],[COMANDA]])</f>
        <v>2</v>
      </c>
      <c r="E9957" t="s">
        <v>90</v>
      </c>
      <c r="G9957" t="s">
        <v>9</v>
      </c>
      <c r="H9957" t="s">
        <v>142</v>
      </c>
      <c r="I9957" s="2">
        <v>1</v>
      </c>
      <c r="J9957" t="s">
        <v>11</v>
      </c>
      <c r="K9957" s="21">
        <f>INDEX(LISTAS!$H:$Q,MATCH(BASE!H9957,LISTAS!$G:$G,0),MATCH(BASE!J9957,LISTAS!$H$3:$Q$3,0))*Tabela3[[#This Row],[QUANTIDADE]]</f>
        <v>6</v>
      </c>
      <c r="L9957" s="2" t="str">
        <f>TEXT(Tabela3[[#This Row],[DATA]],"MM")</f>
        <v>07</v>
      </c>
      <c r="M9957" s="2">
        <f>WEEKNUM(Tabela3[[#This Row],[DATA]])</f>
        <v>27</v>
      </c>
      <c r="N9957" s="18">
        <f>YEAR(Tabela3[[#This Row],[DATA]])</f>
        <v>2023</v>
      </c>
    </row>
    <row r="9958" spans="2:14">
      <c r="B9958" s="1">
        <v>45111</v>
      </c>
      <c r="C9958">
        <v>16622</v>
      </c>
      <c r="D9958">
        <f>COUNTIF(C$4:C9958,Tabela3[[#This Row],[COMANDA]])</f>
        <v>1</v>
      </c>
      <c r="E9958" t="s">
        <v>89</v>
      </c>
      <c r="F9958" t="s">
        <v>100</v>
      </c>
      <c r="G9958" t="s">
        <v>8</v>
      </c>
      <c r="H9958" t="s">
        <v>211</v>
      </c>
      <c r="I9958" s="2">
        <v>1</v>
      </c>
      <c r="J9958" t="s">
        <v>11</v>
      </c>
      <c r="K9958" s="21">
        <f>INDEX(LISTAS!$H:$Q,MATCH(BASE!H9958,LISTAS!$G:$G,0),MATCH(BASE!J9958,LISTAS!$H$3:$Q$3,0))*Tabela3[[#This Row],[QUANTIDADE]]</f>
        <v>20</v>
      </c>
      <c r="L9958" s="2" t="str">
        <f>TEXT(Tabela3[[#This Row],[DATA]],"MM")</f>
        <v>07</v>
      </c>
      <c r="M9958" s="2">
        <f>WEEKNUM(Tabela3[[#This Row],[DATA]])</f>
        <v>27</v>
      </c>
      <c r="N9958" s="18">
        <f>YEAR(Tabela3[[#This Row],[DATA]])</f>
        <v>2023</v>
      </c>
    </row>
    <row r="9959" spans="2:14">
      <c r="B9959" s="1">
        <v>45111</v>
      </c>
      <c r="C9959">
        <v>16623</v>
      </c>
      <c r="D9959">
        <f>COUNTIF(C$4:C9959,Tabela3[[#This Row],[COMANDA]])</f>
        <v>1</v>
      </c>
      <c r="E9959" t="s">
        <v>90</v>
      </c>
      <c r="G9959" t="s">
        <v>8</v>
      </c>
      <c r="H9959" t="s">
        <v>204</v>
      </c>
      <c r="I9959" s="2">
        <v>1</v>
      </c>
      <c r="J9959" t="s">
        <v>11</v>
      </c>
      <c r="K9959" s="21">
        <f>INDEX(LISTAS!$H:$Q,MATCH(BASE!H9959,LISTAS!$G:$G,0),MATCH(BASE!J9959,LISTAS!$H$3:$Q$3,0))*Tabela3[[#This Row],[QUANTIDADE]]</f>
        <v>18</v>
      </c>
      <c r="L9959" s="2" t="str">
        <f>TEXT(Tabela3[[#This Row],[DATA]],"MM")</f>
        <v>07</v>
      </c>
      <c r="M9959" s="2">
        <f>WEEKNUM(Tabela3[[#This Row],[DATA]])</f>
        <v>27</v>
      </c>
      <c r="N9959" s="18">
        <f>YEAR(Tabela3[[#This Row],[DATA]])</f>
        <v>2023</v>
      </c>
    </row>
    <row r="9960" spans="2:14">
      <c r="B9960" s="1">
        <v>45111</v>
      </c>
      <c r="C9960">
        <v>16623</v>
      </c>
      <c r="D9960">
        <f>COUNTIF(C$4:C9960,Tabela3[[#This Row],[COMANDA]])</f>
        <v>2</v>
      </c>
      <c r="E9960" t="s">
        <v>90</v>
      </c>
      <c r="G9960" t="s">
        <v>61</v>
      </c>
      <c r="H9960" t="s">
        <v>199</v>
      </c>
      <c r="I9960" s="2">
        <v>2</v>
      </c>
      <c r="J9960" t="s">
        <v>11</v>
      </c>
      <c r="K9960" s="21">
        <f>INDEX(LISTAS!$H:$Q,MATCH(BASE!H9960,LISTAS!$G:$G,0),MATCH(BASE!J9960,LISTAS!$H$3:$Q$3,0))*Tabela3[[#This Row],[QUANTIDADE]]</f>
        <v>2</v>
      </c>
      <c r="L9960" s="2" t="str">
        <f>TEXT(Tabela3[[#This Row],[DATA]],"MM")</f>
        <v>07</v>
      </c>
      <c r="M9960" s="2">
        <f>WEEKNUM(Tabela3[[#This Row],[DATA]])</f>
        <v>27</v>
      </c>
      <c r="N9960" s="18">
        <f>YEAR(Tabela3[[#This Row],[DATA]])</f>
        <v>2023</v>
      </c>
    </row>
    <row r="9961" spans="2:14">
      <c r="B9961" s="1">
        <v>45111</v>
      </c>
      <c r="C9961">
        <v>16624</v>
      </c>
      <c r="D9961">
        <f>COUNTIF(C$4:C9961,Tabela3[[#This Row],[COMANDA]])</f>
        <v>1</v>
      </c>
      <c r="E9961" t="s">
        <v>90</v>
      </c>
      <c r="F9961" t="s">
        <v>99</v>
      </c>
      <c r="G9961" t="s">
        <v>8</v>
      </c>
      <c r="H9961" t="s">
        <v>204</v>
      </c>
      <c r="I9961" s="2">
        <v>1</v>
      </c>
      <c r="J9961" t="s">
        <v>11</v>
      </c>
      <c r="K9961" s="21">
        <f>INDEX(LISTAS!$H:$Q,MATCH(BASE!H9961,LISTAS!$G:$G,0),MATCH(BASE!J9961,LISTAS!$H$3:$Q$3,0))*Tabela3[[#This Row],[QUANTIDADE]]</f>
        <v>18</v>
      </c>
      <c r="L9961" s="2" t="str">
        <f>TEXT(Tabela3[[#This Row],[DATA]],"MM")</f>
        <v>07</v>
      </c>
      <c r="M9961" s="2">
        <f>WEEKNUM(Tabela3[[#This Row],[DATA]])</f>
        <v>27</v>
      </c>
      <c r="N9961" s="18">
        <f>YEAR(Tabela3[[#This Row],[DATA]])</f>
        <v>2023</v>
      </c>
    </row>
    <row r="9962" spans="2:14">
      <c r="B9962" s="1">
        <v>45111</v>
      </c>
      <c r="C9962">
        <v>16624</v>
      </c>
      <c r="D9962">
        <f>COUNTIF(C$4:C9962,Tabela3[[#This Row],[COMANDA]])</f>
        <v>2</v>
      </c>
      <c r="E9962" t="s">
        <v>90</v>
      </c>
      <c r="F9962" t="s">
        <v>99</v>
      </c>
      <c r="G9962" t="s">
        <v>61</v>
      </c>
      <c r="H9962" t="s">
        <v>469</v>
      </c>
      <c r="I9962" s="2">
        <v>1</v>
      </c>
      <c r="J9962" t="s">
        <v>11</v>
      </c>
      <c r="K9962" s="21">
        <f>INDEX(LISTAS!$H:$Q,MATCH(BASE!H9962,LISTAS!$G:$G,0),MATCH(BASE!J9962,LISTAS!$H$3:$Q$3,0))*Tabela3[[#This Row],[QUANTIDADE]]</f>
        <v>6</v>
      </c>
      <c r="L9962" s="2" t="str">
        <f>TEXT(Tabela3[[#This Row],[DATA]],"MM")</f>
        <v>07</v>
      </c>
      <c r="M9962" s="2">
        <f>WEEKNUM(Tabela3[[#This Row],[DATA]])</f>
        <v>27</v>
      </c>
      <c r="N9962" s="18">
        <f>YEAR(Tabela3[[#This Row],[DATA]])</f>
        <v>2023</v>
      </c>
    </row>
    <row r="9963" spans="2:14">
      <c r="B9963" s="1">
        <v>45111</v>
      </c>
      <c r="C9963">
        <v>16625</v>
      </c>
      <c r="D9963">
        <f>COUNTIF(C$4:C9963,Tabela3[[#This Row],[COMANDA]])</f>
        <v>1</v>
      </c>
      <c r="E9963" t="s">
        <v>90</v>
      </c>
      <c r="F9963" t="s">
        <v>98</v>
      </c>
      <c r="G9963" t="s">
        <v>8</v>
      </c>
      <c r="H9963" t="s">
        <v>84</v>
      </c>
      <c r="I9963" s="2">
        <v>1</v>
      </c>
      <c r="J9963" t="s">
        <v>11</v>
      </c>
      <c r="K9963" s="21">
        <f>INDEX(LISTAS!$H:$Q,MATCH(BASE!H9963,LISTAS!$G:$G,0),MATCH(BASE!J9963,LISTAS!$H$3:$Q$3,0))*Tabela3[[#This Row],[QUANTIDADE]]</f>
        <v>16</v>
      </c>
      <c r="L9963" s="2" t="str">
        <f>TEXT(Tabela3[[#This Row],[DATA]],"MM")</f>
        <v>07</v>
      </c>
      <c r="M9963" s="2">
        <f>WEEKNUM(Tabela3[[#This Row],[DATA]])</f>
        <v>27</v>
      </c>
      <c r="N9963" s="18">
        <f>YEAR(Tabela3[[#This Row],[DATA]])</f>
        <v>2023</v>
      </c>
    </row>
    <row r="9964" spans="2:14">
      <c r="B9964" s="1">
        <v>45111</v>
      </c>
      <c r="C9964">
        <v>16626</v>
      </c>
      <c r="D9964">
        <f>COUNTIF(C$4:C9964,Tabela3[[#This Row],[COMANDA]])</f>
        <v>1</v>
      </c>
      <c r="E9964" t="s">
        <v>89</v>
      </c>
      <c r="F9964" t="s">
        <v>98</v>
      </c>
      <c r="G9964" t="s">
        <v>8</v>
      </c>
      <c r="H9964" t="s">
        <v>204</v>
      </c>
      <c r="I9964" s="2">
        <v>1</v>
      </c>
      <c r="J9964" t="s">
        <v>11</v>
      </c>
      <c r="K9964" s="21">
        <f>INDEX(LISTAS!$H:$Q,MATCH(BASE!H9964,LISTAS!$G:$G,0),MATCH(BASE!J9964,LISTAS!$H$3:$Q$3,0))*Tabela3[[#This Row],[QUANTIDADE]]</f>
        <v>18</v>
      </c>
      <c r="L9964" s="2" t="str">
        <f>TEXT(Tabela3[[#This Row],[DATA]],"MM")</f>
        <v>07</v>
      </c>
      <c r="M9964" s="2">
        <f>WEEKNUM(Tabela3[[#This Row],[DATA]])</f>
        <v>27</v>
      </c>
      <c r="N9964" s="18">
        <f>YEAR(Tabela3[[#This Row],[DATA]])</f>
        <v>2023</v>
      </c>
    </row>
    <row r="9965" spans="2:14">
      <c r="B9965" s="1">
        <v>45111</v>
      </c>
      <c r="C9965">
        <v>16626</v>
      </c>
      <c r="D9965">
        <f>COUNTIF(C$4:C9965,Tabela3[[#This Row],[COMANDA]])</f>
        <v>2</v>
      </c>
      <c r="E9965" t="s">
        <v>89</v>
      </c>
      <c r="F9965" t="s">
        <v>98</v>
      </c>
      <c r="G9965" t="s">
        <v>8</v>
      </c>
      <c r="H9965" t="s">
        <v>203</v>
      </c>
      <c r="I9965" s="2">
        <v>3</v>
      </c>
      <c r="J9965" t="s">
        <v>11</v>
      </c>
      <c r="K9965" s="21">
        <f>INDEX(LISTAS!$H:$Q,MATCH(BASE!H9965,LISTAS!$G:$G,0),MATCH(BASE!J9965,LISTAS!$H$3:$Q$3,0))*Tabela3[[#This Row],[QUANTIDADE]]</f>
        <v>60</v>
      </c>
      <c r="L9965" s="2" t="str">
        <f>TEXT(Tabela3[[#This Row],[DATA]],"MM")</f>
        <v>07</v>
      </c>
      <c r="M9965" s="2">
        <f>WEEKNUM(Tabela3[[#This Row],[DATA]])</f>
        <v>27</v>
      </c>
      <c r="N9965" s="18">
        <f>YEAR(Tabela3[[#This Row],[DATA]])</f>
        <v>2023</v>
      </c>
    </row>
    <row r="9966" spans="2:14">
      <c r="B9966" s="1">
        <v>45111</v>
      </c>
      <c r="C9966">
        <v>16627</v>
      </c>
      <c r="D9966">
        <f>COUNTIF(C$4:C9966,Tabela3[[#This Row],[COMANDA]])</f>
        <v>1</v>
      </c>
      <c r="E9966" t="s">
        <v>90</v>
      </c>
      <c r="F9966" t="s">
        <v>100</v>
      </c>
      <c r="G9966" t="s">
        <v>8</v>
      </c>
      <c r="H9966" t="s">
        <v>206</v>
      </c>
      <c r="I9966" s="2">
        <v>1</v>
      </c>
      <c r="J9966" t="s">
        <v>11</v>
      </c>
      <c r="K9966" s="21">
        <f>INDEX(LISTAS!$H:$Q,MATCH(BASE!H9966,LISTAS!$G:$G,0),MATCH(BASE!J9966,LISTAS!$H$3:$Q$3,0))*Tabela3[[#This Row],[QUANTIDADE]]</f>
        <v>18</v>
      </c>
      <c r="L9966" s="2" t="str">
        <f>TEXT(Tabela3[[#This Row],[DATA]],"MM")</f>
        <v>07</v>
      </c>
      <c r="M9966" s="2">
        <f>WEEKNUM(Tabela3[[#This Row],[DATA]])</f>
        <v>27</v>
      </c>
      <c r="N9966" s="18">
        <f>YEAR(Tabela3[[#This Row],[DATA]])</f>
        <v>2023</v>
      </c>
    </row>
    <row r="9967" spans="2:14">
      <c r="B9967" s="1">
        <v>45112</v>
      </c>
      <c r="C9967">
        <v>16628</v>
      </c>
      <c r="D9967">
        <f>COUNTIF(C$4:C9967,Tabela3[[#This Row],[COMANDA]])</f>
        <v>1</v>
      </c>
      <c r="E9967" t="s">
        <v>90</v>
      </c>
      <c r="F9967" t="s">
        <v>99</v>
      </c>
      <c r="G9967" t="s">
        <v>8</v>
      </c>
      <c r="H9967" t="s">
        <v>43</v>
      </c>
      <c r="I9967" s="2">
        <v>1</v>
      </c>
      <c r="J9967" t="s">
        <v>11</v>
      </c>
      <c r="K9967" s="21">
        <f>INDEX(LISTAS!$H:$Q,MATCH(BASE!H9967,LISTAS!$G:$G,0),MATCH(BASE!J9967,LISTAS!$H$3:$Q$3,0))*Tabela3[[#This Row],[QUANTIDADE]]</f>
        <v>18</v>
      </c>
      <c r="L9967" s="2" t="str">
        <f>TEXT(Tabela3[[#This Row],[DATA]],"MM")</f>
        <v>07</v>
      </c>
      <c r="M9967" s="2">
        <f>WEEKNUM(Tabela3[[#This Row],[DATA]])</f>
        <v>27</v>
      </c>
      <c r="N9967" s="18">
        <f>YEAR(Tabela3[[#This Row],[DATA]])</f>
        <v>2023</v>
      </c>
    </row>
    <row r="9968" spans="2:14">
      <c r="B9968" s="1">
        <v>45112</v>
      </c>
      <c r="C9968">
        <v>16629</v>
      </c>
      <c r="D9968">
        <f>COUNTIF(C$4:C9968,Tabela3[[#This Row],[COMANDA]])</f>
        <v>1</v>
      </c>
      <c r="E9968" t="s">
        <v>90</v>
      </c>
      <c r="G9968" t="s">
        <v>8</v>
      </c>
      <c r="H9968" t="s">
        <v>42</v>
      </c>
      <c r="I9968" s="2">
        <v>1</v>
      </c>
      <c r="J9968" t="s">
        <v>11</v>
      </c>
      <c r="K9968" s="21">
        <f>INDEX(LISTAS!$H:$Q,MATCH(BASE!H9968,LISTAS!$G:$G,0),MATCH(BASE!J9968,LISTAS!$H$3:$Q$3,0))*Tabela3[[#This Row],[QUANTIDADE]]</f>
        <v>16</v>
      </c>
      <c r="L9968" s="2" t="str">
        <f>TEXT(Tabela3[[#This Row],[DATA]],"MM")</f>
        <v>07</v>
      </c>
      <c r="M9968" s="2">
        <f>WEEKNUM(Tabela3[[#This Row],[DATA]])</f>
        <v>27</v>
      </c>
      <c r="N9968" s="18">
        <f>YEAR(Tabela3[[#This Row],[DATA]])</f>
        <v>2023</v>
      </c>
    </row>
    <row r="9969" spans="2:14">
      <c r="B9969" s="1">
        <v>45112</v>
      </c>
      <c r="C9969">
        <v>16630</v>
      </c>
      <c r="D9969">
        <f>COUNTIF(C$4:C9969,Tabela3[[#This Row],[COMANDA]])</f>
        <v>1</v>
      </c>
      <c r="E9969" t="s">
        <v>90</v>
      </c>
      <c r="G9969" t="s">
        <v>8</v>
      </c>
      <c r="H9969" t="s">
        <v>39</v>
      </c>
      <c r="I9969" s="2">
        <v>1</v>
      </c>
      <c r="J9969" t="s">
        <v>11</v>
      </c>
      <c r="K9969" s="21">
        <f>INDEX(LISTAS!$H:$Q,MATCH(BASE!H9969,LISTAS!$G:$G,0),MATCH(BASE!J9969,LISTAS!$H$3:$Q$3,0))*Tabela3[[#This Row],[QUANTIDADE]]</f>
        <v>12</v>
      </c>
      <c r="L9969" s="2" t="str">
        <f>TEXT(Tabela3[[#This Row],[DATA]],"MM")</f>
        <v>07</v>
      </c>
      <c r="M9969" s="2">
        <f>WEEKNUM(Tabela3[[#This Row],[DATA]])</f>
        <v>27</v>
      </c>
      <c r="N9969" s="18">
        <f>YEAR(Tabela3[[#This Row],[DATA]])</f>
        <v>2023</v>
      </c>
    </row>
    <row r="9970" spans="2:14">
      <c r="B9970" s="1">
        <v>45112</v>
      </c>
      <c r="C9970">
        <v>16631</v>
      </c>
      <c r="D9970">
        <f>COUNTIF(C$4:C9970,Tabela3[[#This Row],[COMANDA]])</f>
        <v>1</v>
      </c>
      <c r="E9970" t="s">
        <v>90</v>
      </c>
      <c r="G9970" t="s">
        <v>8</v>
      </c>
      <c r="H9970" t="s">
        <v>206</v>
      </c>
      <c r="I9970" s="2">
        <v>1</v>
      </c>
      <c r="J9970" t="s">
        <v>11</v>
      </c>
      <c r="K9970" s="21">
        <f>INDEX(LISTAS!$H:$Q,MATCH(BASE!H9970,LISTAS!$G:$G,0),MATCH(BASE!J9970,LISTAS!$H$3:$Q$3,0))*Tabela3[[#This Row],[QUANTIDADE]]</f>
        <v>18</v>
      </c>
      <c r="L9970" s="2" t="str">
        <f>TEXT(Tabela3[[#This Row],[DATA]],"MM")</f>
        <v>07</v>
      </c>
      <c r="M9970" s="2">
        <f>WEEKNUM(Tabela3[[#This Row],[DATA]])</f>
        <v>27</v>
      </c>
      <c r="N9970" s="18">
        <f>YEAR(Tabela3[[#This Row],[DATA]])</f>
        <v>2023</v>
      </c>
    </row>
    <row r="9971" spans="2:14">
      <c r="B9971" s="1">
        <v>45112</v>
      </c>
      <c r="C9971">
        <v>16632</v>
      </c>
      <c r="D9971">
        <f>COUNTIF(C$4:C9971,Tabela3[[#This Row],[COMANDA]])</f>
        <v>1</v>
      </c>
      <c r="E9971" t="s">
        <v>90</v>
      </c>
      <c r="F9971" t="s">
        <v>98</v>
      </c>
      <c r="G9971" t="s">
        <v>8</v>
      </c>
      <c r="H9971" t="s">
        <v>204</v>
      </c>
      <c r="I9971" s="2">
        <v>1</v>
      </c>
      <c r="J9971" t="s">
        <v>11</v>
      </c>
      <c r="K9971" s="21">
        <f>INDEX(LISTAS!$H:$Q,MATCH(BASE!H9971,LISTAS!$G:$G,0),MATCH(BASE!J9971,LISTAS!$H$3:$Q$3,0))*Tabela3[[#This Row],[QUANTIDADE]]</f>
        <v>18</v>
      </c>
      <c r="L9971" s="2" t="str">
        <f>TEXT(Tabela3[[#This Row],[DATA]],"MM")</f>
        <v>07</v>
      </c>
      <c r="M9971" s="2">
        <f>WEEKNUM(Tabela3[[#This Row],[DATA]])</f>
        <v>27</v>
      </c>
      <c r="N9971" s="18">
        <f>YEAR(Tabela3[[#This Row],[DATA]])</f>
        <v>2023</v>
      </c>
    </row>
    <row r="9972" spans="2:14">
      <c r="B9972" s="1">
        <v>45112</v>
      </c>
      <c r="C9972">
        <v>16632</v>
      </c>
      <c r="D9972">
        <f>COUNTIF(C$4:C9972,Tabela3[[#This Row],[COMANDA]])</f>
        <v>2</v>
      </c>
      <c r="E9972" t="s">
        <v>90</v>
      </c>
      <c r="F9972" t="s">
        <v>98</v>
      </c>
      <c r="G9972" t="s">
        <v>8</v>
      </c>
      <c r="H9972" t="s">
        <v>47</v>
      </c>
      <c r="I9972" s="2">
        <v>1</v>
      </c>
      <c r="J9972" t="s">
        <v>11</v>
      </c>
      <c r="K9972" s="21">
        <f>INDEX(LISTAS!$H:$Q,MATCH(BASE!H9972,LISTAS!$G:$G,0),MATCH(BASE!J9972,LISTAS!$H$3:$Q$3,0))*Tabela3[[#This Row],[QUANTIDADE]]</f>
        <v>16</v>
      </c>
      <c r="L9972" s="2" t="str">
        <f>TEXT(Tabela3[[#This Row],[DATA]],"MM")</f>
        <v>07</v>
      </c>
      <c r="M9972" s="2">
        <f>WEEKNUM(Tabela3[[#This Row],[DATA]])</f>
        <v>27</v>
      </c>
      <c r="N9972" s="18">
        <f>YEAR(Tabela3[[#This Row],[DATA]])</f>
        <v>2023</v>
      </c>
    </row>
    <row r="9973" spans="2:14">
      <c r="B9973" s="1">
        <v>45112</v>
      </c>
      <c r="C9973">
        <v>16633</v>
      </c>
      <c r="D9973">
        <f>COUNTIF(C$4:C9973,Tabela3[[#This Row],[COMANDA]])</f>
        <v>1</v>
      </c>
      <c r="E9973" t="s">
        <v>90</v>
      </c>
      <c r="G9973" t="s">
        <v>8</v>
      </c>
      <c r="H9973" t="s">
        <v>205</v>
      </c>
      <c r="I9973" s="2">
        <v>1</v>
      </c>
      <c r="J9973" t="s">
        <v>11</v>
      </c>
      <c r="K9973" s="21">
        <f>INDEX(LISTAS!$H:$Q,MATCH(BASE!H9973,LISTAS!$G:$G,0),MATCH(BASE!J9973,LISTAS!$H$3:$Q$3,0))*Tabela3[[#This Row],[QUANTIDADE]]</f>
        <v>22</v>
      </c>
      <c r="L9973" s="2" t="str">
        <f>TEXT(Tabela3[[#This Row],[DATA]],"MM")</f>
        <v>07</v>
      </c>
      <c r="M9973" s="2">
        <f>WEEKNUM(Tabela3[[#This Row],[DATA]])</f>
        <v>27</v>
      </c>
      <c r="N9973" s="18">
        <f>YEAR(Tabela3[[#This Row],[DATA]])</f>
        <v>2023</v>
      </c>
    </row>
    <row r="9974" spans="2:14">
      <c r="B9974" s="1">
        <v>45112</v>
      </c>
      <c r="C9974">
        <v>16634</v>
      </c>
      <c r="D9974">
        <f>COUNTIF(C$4:C9974,Tabela3[[#This Row],[COMANDA]])</f>
        <v>1</v>
      </c>
      <c r="E9974" t="s">
        <v>90</v>
      </c>
      <c r="F9974" t="s">
        <v>375</v>
      </c>
      <c r="G9974" t="s">
        <v>8</v>
      </c>
      <c r="H9974" t="s">
        <v>204</v>
      </c>
      <c r="I9974" s="2">
        <v>1</v>
      </c>
      <c r="J9974" t="s">
        <v>12</v>
      </c>
      <c r="K9974" s="21">
        <f>INDEX(LISTAS!$H:$Q,MATCH(BASE!H9974,LISTAS!$G:$G,0),MATCH(BASE!J9974,LISTAS!$H$3:$Q$3,0))*Tabela3[[#This Row],[QUANTIDADE]]</f>
        <v>16.2</v>
      </c>
      <c r="L9974" s="2" t="str">
        <f>TEXT(Tabela3[[#This Row],[DATA]],"MM")</f>
        <v>07</v>
      </c>
      <c r="M9974" s="2">
        <f>WEEKNUM(Tabela3[[#This Row],[DATA]])</f>
        <v>27</v>
      </c>
      <c r="N9974" s="18">
        <f>YEAR(Tabela3[[#This Row],[DATA]])</f>
        <v>2023</v>
      </c>
    </row>
    <row r="9975" spans="2:14">
      <c r="B9975" s="1">
        <v>45112</v>
      </c>
      <c r="C9975">
        <v>16635</v>
      </c>
      <c r="D9975">
        <f>COUNTIF(C$4:C9975,Tabela3[[#This Row],[COMANDA]])</f>
        <v>1</v>
      </c>
      <c r="E9975" t="s">
        <v>1</v>
      </c>
      <c r="G9975" t="s">
        <v>8</v>
      </c>
      <c r="H9975" t="s">
        <v>43</v>
      </c>
      <c r="I9975" s="2">
        <v>1</v>
      </c>
      <c r="J9975" t="s">
        <v>11</v>
      </c>
      <c r="K9975" s="21">
        <f>INDEX(LISTAS!$H:$Q,MATCH(BASE!H9975,LISTAS!$G:$G,0),MATCH(BASE!J9975,LISTAS!$H$3:$Q$3,0))*Tabela3[[#This Row],[QUANTIDADE]]</f>
        <v>18</v>
      </c>
      <c r="L9975" s="2" t="str">
        <f>TEXT(Tabela3[[#This Row],[DATA]],"MM")</f>
        <v>07</v>
      </c>
      <c r="M9975" s="2">
        <f>WEEKNUM(Tabela3[[#This Row],[DATA]])</f>
        <v>27</v>
      </c>
      <c r="N9975" s="18">
        <f>YEAR(Tabela3[[#This Row],[DATA]])</f>
        <v>2023</v>
      </c>
    </row>
    <row r="9976" spans="2:14">
      <c r="B9976" s="1">
        <v>45112</v>
      </c>
      <c r="C9976">
        <v>16636</v>
      </c>
      <c r="D9976">
        <f>COUNTIF(C$4:C9976,Tabela3[[#This Row],[COMANDA]])</f>
        <v>1</v>
      </c>
      <c r="E9976" t="s">
        <v>90</v>
      </c>
      <c r="F9976" t="s">
        <v>98</v>
      </c>
      <c r="G9976" t="s">
        <v>8</v>
      </c>
      <c r="H9976" t="s">
        <v>43</v>
      </c>
      <c r="I9976" s="2">
        <v>1</v>
      </c>
      <c r="J9976" t="s">
        <v>11</v>
      </c>
      <c r="K9976" s="21">
        <f>INDEX(LISTAS!$H:$Q,MATCH(BASE!H9976,LISTAS!$G:$G,0),MATCH(BASE!J9976,LISTAS!$H$3:$Q$3,0))*Tabela3[[#This Row],[QUANTIDADE]]</f>
        <v>18</v>
      </c>
      <c r="L9976" s="2" t="str">
        <f>TEXT(Tabela3[[#This Row],[DATA]],"MM")</f>
        <v>07</v>
      </c>
      <c r="M9976" s="2">
        <f>WEEKNUM(Tabela3[[#This Row],[DATA]])</f>
        <v>27</v>
      </c>
      <c r="N9976" s="18">
        <f>YEAR(Tabela3[[#This Row],[DATA]])</f>
        <v>2023</v>
      </c>
    </row>
    <row r="9977" spans="2:14">
      <c r="B9977" s="1">
        <v>45112</v>
      </c>
      <c r="C9977">
        <v>16637</v>
      </c>
      <c r="D9977">
        <f>COUNTIF(C$4:C9977,Tabela3[[#This Row],[COMANDA]])</f>
        <v>1</v>
      </c>
      <c r="E9977" t="s">
        <v>89</v>
      </c>
      <c r="G9977" t="s">
        <v>8</v>
      </c>
      <c r="H9977" t="s">
        <v>202</v>
      </c>
      <c r="I9977" s="2">
        <v>1</v>
      </c>
      <c r="J9977" t="s">
        <v>11</v>
      </c>
      <c r="K9977" s="21">
        <f>INDEX(LISTAS!$H:$Q,MATCH(BASE!H9977,LISTAS!$G:$G,0),MATCH(BASE!J9977,LISTAS!$H$3:$Q$3,0))*Tabela3[[#This Row],[QUANTIDADE]]</f>
        <v>20</v>
      </c>
      <c r="L9977" s="2" t="str">
        <f>TEXT(Tabela3[[#This Row],[DATA]],"MM")</f>
        <v>07</v>
      </c>
      <c r="M9977" s="2">
        <f>WEEKNUM(Tabela3[[#This Row],[DATA]])</f>
        <v>27</v>
      </c>
      <c r="N9977" s="18">
        <f>YEAR(Tabela3[[#This Row],[DATA]])</f>
        <v>2023</v>
      </c>
    </row>
    <row r="9978" spans="2:14">
      <c r="B9978" s="1">
        <v>45112</v>
      </c>
      <c r="C9978">
        <v>16638</v>
      </c>
      <c r="D9978">
        <f>COUNTIF(C$4:C9978,Tabela3[[#This Row],[COMANDA]])</f>
        <v>1</v>
      </c>
      <c r="E9978" t="s">
        <v>90</v>
      </c>
      <c r="F9978" t="s">
        <v>98</v>
      </c>
      <c r="G9978" t="s">
        <v>8</v>
      </c>
      <c r="H9978" t="s">
        <v>41</v>
      </c>
      <c r="I9978" s="2">
        <v>1</v>
      </c>
      <c r="J9978" t="s">
        <v>11</v>
      </c>
      <c r="K9978" s="21">
        <f>INDEX(LISTAS!$H:$Q,MATCH(BASE!H9978,LISTAS!$G:$G,0),MATCH(BASE!J9978,LISTAS!$H$3:$Q$3,0))*Tabela3[[#This Row],[QUANTIDADE]]</f>
        <v>14</v>
      </c>
      <c r="L9978" s="2" t="str">
        <f>TEXT(Tabela3[[#This Row],[DATA]],"MM")</f>
        <v>07</v>
      </c>
      <c r="M9978" s="2">
        <f>WEEKNUM(Tabela3[[#This Row],[DATA]])</f>
        <v>27</v>
      </c>
      <c r="N9978" s="18">
        <f>YEAR(Tabela3[[#This Row],[DATA]])</f>
        <v>2023</v>
      </c>
    </row>
    <row r="9979" spans="2:14">
      <c r="B9979" s="1">
        <v>45112</v>
      </c>
      <c r="C9979">
        <v>16638</v>
      </c>
      <c r="D9979">
        <f>COUNTIF(C$4:C9979,Tabela3[[#This Row],[COMANDA]])</f>
        <v>2</v>
      </c>
      <c r="E9979" t="s">
        <v>90</v>
      </c>
      <c r="F9979" t="s">
        <v>98</v>
      </c>
      <c r="G9979" t="s">
        <v>8</v>
      </c>
      <c r="H9979" t="s">
        <v>43</v>
      </c>
      <c r="I9979" s="2">
        <v>1</v>
      </c>
      <c r="J9979" t="s">
        <v>11</v>
      </c>
      <c r="K9979" s="21">
        <f>INDEX(LISTAS!$H:$Q,MATCH(BASE!H9979,LISTAS!$G:$G,0),MATCH(BASE!J9979,LISTAS!$H$3:$Q$3,0))*Tabela3[[#This Row],[QUANTIDADE]]</f>
        <v>18</v>
      </c>
      <c r="L9979" s="2" t="str">
        <f>TEXT(Tabela3[[#This Row],[DATA]],"MM")</f>
        <v>07</v>
      </c>
      <c r="M9979" s="2">
        <f>WEEKNUM(Tabela3[[#This Row],[DATA]])</f>
        <v>27</v>
      </c>
      <c r="N9979" s="18">
        <f>YEAR(Tabela3[[#This Row],[DATA]])</f>
        <v>2023</v>
      </c>
    </row>
    <row r="9980" spans="2:14">
      <c r="B9980" s="1">
        <v>45112</v>
      </c>
      <c r="C9980">
        <v>16638</v>
      </c>
      <c r="D9980">
        <f>COUNTIF(C$4:C9980,Tabela3[[#This Row],[COMANDA]])</f>
        <v>3</v>
      </c>
      <c r="E9980" t="s">
        <v>90</v>
      </c>
      <c r="F9980" t="s">
        <v>98</v>
      </c>
      <c r="G9980" t="s">
        <v>61</v>
      </c>
      <c r="H9980" t="s">
        <v>163</v>
      </c>
      <c r="I9980" s="2">
        <v>1</v>
      </c>
      <c r="J9980" t="s">
        <v>11</v>
      </c>
      <c r="K9980" s="21">
        <f>INDEX(LISTAS!$H:$Q,MATCH(BASE!H9980,LISTAS!$G:$G,0),MATCH(BASE!J9980,LISTAS!$H$3:$Q$3,0))*Tabela3[[#This Row],[QUANTIDADE]]</f>
        <v>4</v>
      </c>
      <c r="L9980" s="2" t="str">
        <f>TEXT(Tabela3[[#This Row],[DATA]],"MM")</f>
        <v>07</v>
      </c>
      <c r="M9980" s="2">
        <f>WEEKNUM(Tabela3[[#This Row],[DATA]])</f>
        <v>27</v>
      </c>
      <c r="N9980" s="18">
        <f>YEAR(Tabela3[[#This Row],[DATA]])</f>
        <v>2023</v>
      </c>
    </row>
    <row r="9981" spans="2:14">
      <c r="B9981" s="1">
        <v>45112</v>
      </c>
      <c r="C9981">
        <v>16638</v>
      </c>
      <c r="D9981">
        <f>COUNTIF(C$4:C9981,Tabela3[[#This Row],[COMANDA]])</f>
        <v>4</v>
      </c>
      <c r="E9981" t="s">
        <v>90</v>
      </c>
      <c r="F9981" t="s">
        <v>98</v>
      </c>
      <c r="G9981" t="s">
        <v>61</v>
      </c>
      <c r="H9981" t="s">
        <v>165</v>
      </c>
      <c r="I9981" s="2">
        <v>1</v>
      </c>
      <c r="J9981" t="s">
        <v>11</v>
      </c>
      <c r="K9981" s="21">
        <f>INDEX(LISTAS!$H:$Q,MATCH(BASE!H9981,LISTAS!$G:$G,0),MATCH(BASE!J9981,LISTAS!$H$3:$Q$3,0))*Tabela3[[#This Row],[QUANTIDADE]]</f>
        <v>6</v>
      </c>
      <c r="L9981" s="2" t="str">
        <f>TEXT(Tabela3[[#This Row],[DATA]],"MM")</f>
        <v>07</v>
      </c>
      <c r="M9981" s="2">
        <f>WEEKNUM(Tabela3[[#This Row],[DATA]])</f>
        <v>27</v>
      </c>
      <c r="N9981" s="18">
        <f>YEAR(Tabela3[[#This Row],[DATA]])</f>
        <v>2023</v>
      </c>
    </row>
    <row r="9982" spans="2:14">
      <c r="B9982" s="1">
        <v>45112</v>
      </c>
      <c r="C9982">
        <v>16639</v>
      </c>
      <c r="D9982">
        <f>COUNTIF(C$4:C9982,Tabela3[[#This Row],[COMANDA]])</f>
        <v>1</v>
      </c>
      <c r="E9982" t="s">
        <v>90</v>
      </c>
      <c r="F9982" t="s">
        <v>98</v>
      </c>
      <c r="G9982" t="s">
        <v>8</v>
      </c>
      <c r="H9982" t="s">
        <v>204</v>
      </c>
      <c r="I9982" s="2">
        <v>1</v>
      </c>
      <c r="J9982" t="s">
        <v>11</v>
      </c>
      <c r="K9982" s="21">
        <f>INDEX(LISTAS!$H:$Q,MATCH(BASE!H9982,LISTAS!$G:$G,0),MATCH(BASE!J9982,LISTAS!$H$3:$Q$3,0))*Tabela3[[#This Row],[QUANTIDADE]]</f>
        <v>18</v>
      </c>
      <c r="L9982" s="2" t="str">
        <f>TEXT(Tabela3[[#This Row],[DATA]],"MM")</f>
        <v>07</v>
      </c>
      <c r="M9982" s="2">
        <f>WEEKNUM(Tabela3[[#This Row],[DATA]])</f>
        <v>27</v>
      </c>
      <c r="N9982" s="18">
        <f>YEAR(Tabela3[[#This Row],[DATA]])</f>
        <v>2023</v>
      </c>
    </row>
    <row r="9983" spans="2:14">
      <c r="B9983" s="1">
        <v>45112</v>
      </c>
      <c r="C9983">
        <v>16640</v>
      </c>
      <c r="D9983">
        <f>COUNTIF(C$4:C9983,Tabela3[[#This Row],[COMANDA]])</f>
        <v>1</v>
      </c>
      <c r="E9983" t="s">
        <v>90</v>
      </c>
      <c r="F9983" t="s">
        <v>100</v>
      </c>
      <c r="G9983" t="s">
        <v>8</v>
      </c>
      <c r="H9983" t="s">
        <v>211</v>
      </c>
      <c r="I9983" s="2">
        <v>1</v>
      </c>
      <c r="J9983" t="s">
        <v>11</v>
      </c>
      <c r="K9983" s="21">
        <f>INDEX(LISTAS!$H:$Q,MATCH(BASE!H9983,LISTAS!$G:$G,0),MATCH(BASE!J9983,LISTAS!$H$3:$Q$3,0))*Tabela3[[#This Row],[QUANTIDADE]]</f>
        <v>20</v>
      </c>
      <c r="L9983" s="2" t="str">
        <f>TEXT(Tabela3[[#This Row],[DATA]],"MM")</f>
        <v>07</v>
      </c>
      <c r="M9983" s="2">
        <f>WEEKNUM(Tabela3[[#This Row],[DATA]])</f>
        <v>27</v>
      </c>
      <c r="N9983" s="18">
        <f>YEAR(Tabela3[[#This Row],[DATA]])</f>
        <v>2023</v>
      </c>
    </row>
    <row r="9984" spans="2:14">
      <c r="B9984" s="1">
        <v>45112</v>
      </c>
      <c r="C9984">
        <v>16640</v>
      </c>
      <c r="D9984">
        <f>COUNTIF(C$4:C9984,Tabela3[[#This Row],[COMANDA]])</f>
        <v>2</v>
      </c>
      <c r="E9984" t="s">
        <v>90</v>
      </c>
      <c r="F9984" t="s">
        <v>100</v>
      </c>
      <c r="G9984" t="s">
        <v>61</v>
      </c>
      <c r="H9984" t="s">
        <v>163</v>
      </c>
      <c r="I9984" s="2">
        <v>1</v>
      </c>
      <c r="J9984" t="s">
        <v>11</v>
      </c>
      <c r="K9984" s="21">
        <f>INDEX(LISTAS!$H:$Q,MATCH(BASE!H9984,LISTAS!$G:$G,0),MATCH(BASE!J9984,LISTAS!$H$3:$Q$3,0))*Tabela3[[#This Row],[QUANTIDADE]]</f>
        <v>4</v>
      </c>
      <c r="L9984" s="2" t="str">
        <f>TEXT(Tabela3[[#This Row],[DATA]],"MM")</f>
        <v>07</v>
      </c>
      <c r="M9984" s="2">
        <f>WEEKNUM(Tabela3[[#This Row],[DATA]])</f>
        <v>27</v>
      </c>
      <c r="N9984" s="18">
        <f>YEAR(Tabela3[[#This Row],[DATA]])</f>
        <v>2023</v>
      </c>
    </row>
    <row r="9985" spans="2:14">
      <c r="B9985" s="1">
        <v>45112</v>
      </c>
      <c r="C9985">
        <v>16641</v>
      </c>
      <c r="D9985">
        <f>COUNTIF(C$4:C9985,Tabela3[[#This Row],[COMANDA]])</f>
        <v>1</v>
      </c>
      <c r="E9985" t="s">
        <v>89</v>
      </c>
      <c r="G9985" t="s">
        <v>8</v>
      </c>
      <c r="H9985" t="s">
        <v>202</v>
      </c>
      <c r="I9985" s="2">
        <v>1</v>
      </c>
      <c r="J9985" t="s">
        <v>11</v>
      </c>
      <c r="K9985" s="21">
        <f>INDEX(LISTAS!$H:$Q,MATCH(BASE!H9985,LISTAS!$G:$G,0),MATCH(BASE!J9985,LISTAS!$H$3:$Q$3,0))*Tabela3[[#This Row],[QUANTIDADE]]</f>
        <v>20</v>
      </c>
      <c r="L9985" s="2" t="str">
        <f>TEXT(Tabela3[[#This Row],[DATA]],"MM")</f>
        <v>07</v>
      </c>
      <c r="M9985" s="2">
        <f>WEEKNUM(Tabela3[[#This Row],[DATA]])</f>
        <v>27</v>
      </c>
      <c r="N9985" s="18">
        <f>YEAR(Tabela3[[#This Row],[DATA]])</f>
        <v>2023</v>
      </c>
    </row>
    <row r="9986" spans="2:14">
      <c r="B9986" s="1">
        <v>45112</v>
      </c>
      <c r="C9986">
        <v>16642</v>
      </c>
      <c r="D9986">
        <f>COUNTIF(C$4:C9986,Tabela3[[#This Row],[COMANDA]])</f>
        <v>1</v>
      </c>
      <c r="E9986" t="s">
        <v>89</v>
      </c>
      <c r="F9986" t="s">
        <v>98</v>
      </c>
      <c r="G9986" t="s">
        <v>8</v>
      </c>
      <c r="H9986" t="s">
        <v>47</v>
      </c>
      <c r="I9986" s="2">
        <v>1</v>
      </c>
      <c r="J9986" t="s">
        <v>11</v>
      </c>
      <c r="K9986" s="21">
        <f>INDEX(LISTAS!$H:$Q,MATCH(BASE!H9986,LISTAS!$G:$G,0),MATCH(BASE!J9986,LISTAS!$H$3:$Q$3,0))*Tabela3[[#This Row],[QUANTIDADE]]</f>
        <v>16</v>
      </c>
      <c r="L9986" s="2" t="str">
        <f>TEXT(Tabela3[[#This Row],[DATA]],"MM")</f>
        <v>07</v>
      </c>
      <c r="M9986" s="2">
        <f>WEEKNUM(Tabela3[[#This Row],[DATA]])</f>
        <v>27</v>
      </c>
      <c r="N9986" s="18">
        <f>YEAR(Tabela3[[#This Row],[DATA]])</f>
        <v>2023</v>
      </c>
    </row>
    <row r="9987" spans="2:14">
      <c r="B9987" s="1">
        <v>45112</v>
      </c>
      <c r="C9987">
        <v>16643</v>
      </c>
      <c r="D9987">
        <f>COUNTIF(C$4:C9987,Tabela3[[#This Row],[COMANDA]])</f>
        <v>1</v>
      </c>
      <c r="E9987" t="s">
        <v>90</v>
      </c>
      <c r="F9987" t="s">
        <v>99</v>
      </c>
      <c r="G9987" t="s">
        <v>8</v>
      </c>
      <c r="H9987" t="s">
        <v>204</v>
      </c>
      <c r="I9987" s="2">
        <v>1</v>
      </c>
      <c r="J9987" t="s">
        <v>11</v>
      </c>
      <c r="K9987" s="21">
        <f>INDEX(LISTAS!$H:$Q,MATCH(BASE!H9987,LISTAS!$G:$G,0),MATCH(BASE!J9987,LISTAS!$H$3:$Q$3,0))*Tabela3[[#This Row],[QUANTIDADE]]</f>
        <v>18</v>
      </c>
      <c r="L9987" s="2" t="str">
        <f>TEXT(Tabela3[[#This Row],[DATA]],"MM")</f>
        <v>07</v>
      </c>
      <c r="M9987" s="2">
        <f>WEEKNUM(Tabela3[[#This Row],[DATA]])</f>
        <v>27</v>
      </c>
      <c r="N9987" s="18">
        <f>YEAR(Tabela3[[#This Row],[DATA]])</f>
        <v>2023</v>
      </c>
    </row>
    <row r="9988" spans="2:14">
      <c r="B9988" s="1">
        <v>45112</v>
      </c>
      <c r="C9988">
        <v>16644</v>
      </c>
      <c r="D9988">
        <f>COUNTIF(C$4:C9988,Tabela3[[#This Row],[COMANDA]])</f>
        <v>1</v>
      </c>
      <c r="E9988" t="s">
        <v>90</v>
      </c>
      <c r="F9988" t="s">
        <v>98</v>
      </c>
      <c r="G9988" t="s">
        <v>8</v>
      </c>
      <c r="H9988" t="s">
        <v>202</v>
      </c>
      <c r="I9988" s="2">
        <v>1</v>
      </c>
      <c r="J9988" t="s">
        <v>11</v>
      </c>
      <c r="K9988" s="21">
        <f>INDEX(LISTAS!$H:$Q,MATCH(BASE!H9988,LISTAS!$G:$G,0),MATCH(BASE!J9988,LISTAS!$H$3:$Q$3,0))*Tabela3[[#This Row],[QUANTIDADE]]</f>
        <v>20</v>
      </c>
      <c r="L9988" s="2" t="str">
        <f>TEXT(Tabela3[[#This Row],[DATA]],"MM")</f>
        <v>07</v>
      </c>
      <c r="M9988" s="2">
        <f>WEEKNUM(Tabela3[[#This Row],[DATA]])</f>
        <v>27</v>
      </c>
      <c r="N9988" s="18">
        <f>YEAR(Tabela3[[#This Row],[DATA]])</f>
        <v>2023</v>
      </c>
    </row>
    <row r="9989" spans="2:14">
      <c r="B9989" s="1">
        <v>45112</v>
      </c>
      <c r="C9989">
        <v>16644</v>
      </c>
      <c r="D9989">
        <f>COUNTIF(C$4:C9989,Tabela3[[#This Row],[COMANDA]])</f>
        <v>2</v>
      </c>
      <c r="E9989" t="s">
        <v>90</v>
      </c>
      <c r="F9989" t="s">
        <v>98</v>
      </c>
      <c r="G9989" t="s">
        <v>8</v>
      </c>
      <c r="H9989" t="s">
        <v>84</v>
      </c>
      <c r="I9989" s="2">
        <v>1</v>
      </c>
      <c r="J9989" t="s">
        <v>11</v>
      </c>
      <c r="K9989" s="21">
        <f>INDEX(LISTAS!$H:$Q,MATCH(BASE!H9989,LISTAS!$G:$G,0),MATCH(BASE!J9989,LISTAS!$H$3:$Q$3,0))*Tabela3[[#This Row],[QUANTIDADE]]</f>
        <v>16</v>
      </c>
      <c r="L9989" s="2" t="str">
        <f>TEXT(Tabela3[[#This Row],[DATA]],"MM")</f>
        <v>07</v>
      </c>
      <c r="M9989" s="2">
        <f>WEEKNUM(Tabela3[[#This Row],[DATA]])</f>
        <v>27</v>
      </c>
      <c r="N9989" s="18">
        <f>YEAR(Tabela3[[#This Row],[DATA]])</f>
        <v>2023</v>
      </c>
    </row>
    <row r="9990" spans="2:14">
      <c r="B9990" s="1">
        <v>45112</v>
      </c>
      <c r="C9990">
        <v>16644</v>
      </c>
      <c r="D9990">
        <f>COUNTIF(C$4:C9990,Tabela3[[#This Row],[COMANDA]])</f>
        <v>3</v>
      </c>
      <c r="E9990" t="s">
        <v>90</v>
      </c>
      <c r="F9990" t="s">
        <v>98</v>
      </c>
      <c r="G9990" t="s">
        <v>9</v>
      </c>
      <c r="H9990" t="s">
        <v>219</v>
      </c>
      <c r="I9990" s="2">
        <v>1</v>
      </c>
      <c r="J9990" t="s">
        <v>11</v>
      </c>
      <c r="K9990" s="21">
        <f>INDEX(LISTAS!$H:$Q,MATCH(BASE!H9990,LISTAS!$G:$G,0),MATCH(BASE!J9990,LISTAS!$H$3:$Q$3,0))*Tabela3[[#This Row],[QUANTIDADE]]</f>
        <v>5</v>
      </c>
      <c r="L9990" s="2" t="str">
        <f>TEXT(Tabela3[[#This Row],[DATA]],"MM")</f>
        <v>07</v>
      </c>
      <c r="M9990" s="2">
        <f>WEEKNUM(Tabela3[[#This Row],[DATA]])</f>
        <v>27</v>
      </c>
      <c r="N9990" s="18">
        <f>YEAR(Tabela3[[#This Row],[DATA]])</f>
        <v>2023</v>
      </c>
    </row>
    <row r="9991" spans="2:14">
      <c r="B9991" s="1">
        <v>45112</v>
      </c>
      <c r="C9991">
        <v>16645</v>
      </c>
      <c r="D9991">
        <f>COUNTIF(C$4:C9991,Tabela3[[#This Row],[COMANDA]])</f>
        <v>1</v>
      </c>
      <c r="E9991" t="s">
        <v>90</v>
      </c>
      <c r="F9991" t="s">
        <v>98</v>
      </c>
      <c r="G9991" t="s">
        <v>8</v>
      </c>
      <c r="H9991" t="s">
        <v>204</v>
      </c>
      <c r="I9991" s="2">
        <v>1</v>
      </c>
      <c r="J9991" t="s">
        <v>11</v>
      </c>
      <c r="K9991" s="21">
        <f>INDEX(LISTAS!$H:$Q,MATCH(BASE!H9991,LISTAS!$G:$G,0),MATCH(BASE!J9991,LISTAS!$H$3:$Q$3,0))*Tabela3[[#This Row],[QUANTIDADE]]</f>
        <v>18</v>
      </c>
      <c r="L9991" s="2" t="str">
        <f>TEXT(Tabela3[[#This Row],[DATA]],"MM")</f>
        <v>07</v>
      </c>
      <c r="M9991" s="2">
        <f>WEEKNUM(Tabela3[[#This Row],[DATA]])</f>
        <v>27</v>
      </c>
      <c r="N9991" s="18">
        <f>YEAR(Tabela3[[#This Row],[DATA]])</f>
        <v>2023</v>
      </c>
    </row>
    <row r="9992" spans="2:14">
      <c r="B9992" s="1">
        <v>45112</v>
      </c>
      <c r="C9992">
        <v>16645</v>
      </c>
      <c r="D9992">
        <f>COUNTIF(C$4:C9992,Tabela3[[#This Row],[COMANDA]])</f>
        <v>2</v>
      </c>
      <c r="E9992" t="s">
        <v>90</v>
      </c>
      <c r="F9992" t="s">
        <v>98</v>
      </c>
      <c r="G9992" t="s">
        <v>9</v>
      </c>
      <c r="H9992" t="s">
        <v>58</v>
      </c>
      <c r="I9992" s="2">
        <v>1</v>
      </c>
      <c r="J9992" t="s">
        <v>11</v>
      </c>
      <c r="K9992" s="21">
        <f>INDEX(LISTAS!$H:$Q,MATCH(BASE!H9992,LISTAS!$G:$G,0),MATCH(BASE!J9992,LISTAS!$H$3:$Q$3,0))*Tabela3[[#This Row],[QUANTIDADE]]</f>
        <v>5</v>
      </c>
      <c r="L9992" s="2" t="str">
        <f>TEXT(Tabela3[[#This Row],[DATA]],"MM")</f>
        <v>07</v>
      </c>
      <c r="M9992" s="2">
        <f>WEEKNUM(Tabela3[[#This Row],[DATA]])</f>
        <v>27</v>
      </c>
      <c r="N9992" s="18">
        <f>YEAR(Tabela3[[#This Row],[DATA]])</f>
        <v>2023</v>
      </c>
    </row>
    <row r="9993" spans="2:14">
      <c r="B9993" s="1">
        <v>45112</v>
      </c>
      <c r="C9993">
        <v>16646</v>
      </c>
      <c r="D9993">
        <f>COUNTIF(C$4:C9993,Tabela3[[#This Row],[COMANDA]])</f>
        <v>1</v>
      </c>
      <c r="E9993" t="s">
        <v>90</v>
      </c>
      <c r="G9993" t="s">
        <v>8</v>
      </c>
      <c r="H9993" t="s">
        <v>204</v>
      </c>
      <c r="I9993" s="2">
        <v>1</v>
      </c>
      <c r="J9993" t="s">
        <v>11</v>
      </c>
      <c r="K9993" s="21">
        <f>INDEX(LISTAS!$H:$Q,MATCH(BASE!H9993,LISTAS!$G:$G,0),MATCH(BASE!J9993,LISTAS!$H$3:$Q$3,0))*Tabela3[[#This Row],[QUANTIDADE]]</f>
        <v>18</v>
      </c>
      <c r="L9993" s="2" t="str">
        <f>TEXT(Tabela3[[#This Row],[DATA]],"MM")</f>
        <v>07</v>
      </c>
      <c r="M9993" s="2">
        <f>WEEKNUM(Tabela3[[#This Row],[DATA]])</f>
        <v>27</v>
      </c>
      <c r="N9993" s="18">
        <f>YEAR(Tabela3[[#This Row],[DATA]])</f>
        <v>2023</v>
      </c>
    </row>
    <row r="9994" spans="2:14">
      <c r="B9994" s="1">
        <v>45112</v>
      </c>
      <c r="C9994">
        <v>16646</v>
      </c>
      <c r="D9994">
        <f>COUNTIF(C$4:C9994,Tabela3[[#This Row],[COMANDA]])</f>
        <v>2</v>
      </c>
      <c r="E9994" t="s">
        <v>90</v>
      </c>
      <c r="G9994" t="s">
        <v>9</v>
      </c>
      <c r="H9994" t="s">
        <v>58</v>
      </c>
      <c r="I9994" s="2">
        <v>1</v>
      </c>
      <c r="J9994" t="s">
        <v>11</v>
      </c>
      <c r="K9994" s="21">
        <f>INDEX(LISTAS!$H:$Q,MATCH(BASE!H9994,LISTAS!$G:$G,0),MATCH(BASE!J9994,LISTAS!$H$3:$Q$3,0))*Tabela3[[#This Row],[QUANTIDADE]]</f>
        <v>5</v>
      </c>
      <c r="L9994" s="2" t="str">
        <f>TEXT(Tabela3[[#This Row],[DATA]],"MM")</f>
        <v>07</v>
      </c>
      <c r="M9994" s="2">
        <f>WEEKNUM(Tabela3[[#This Row],[DATA]])</f>
        <v>27</v>
      </c>
      <c r="N9994" s="18">
        <f>YEAR(Tabela3[[#This Row],[DATA]])</f>
        <v>2023</v>
      </c>
    </row>
    <row r="9995" spans="2:14">
      <c r="B9995" s="1">
        <v>45112</v>
      </c>
      <c r="C9995">
        <v>16647</v>
      </c>
      <c r="D9995">
        <f>COUNTIF(C$4:C9995,Tabela3[[#This Row],[COMANDA]])</f>
        <v>1</v>
      </c>
      <c r="E9995" t="s">
        <v>90</v>
      </c>
      <c r="F9995" t="s">
        <v>98</v>
      </c>
      <c r="G9995" t="s">
        <v>8</v>
      </c>
      <c r="H9995" t="s">
        <v>42</v>
      </c>
      <c r="I9995" s="2">
        <v>1</v>
      </c>
      <c r="J9995" t="s">
        <v>11</v>
      </c>
      <c r="K9995" s="21">
        <f>INDEX(LISTAS!$H:$Q,MATCH(BASE!H9995,LISTAS!$G:$G,0),MATCH(BASE!J9995,LISTAS!$H$3:$Q$3,0))*Tabela3[[#This Row],[QUANTIDADE]]</f>
        <v>16</v>
      </c>
      <c r="L9995" s="2" t="str">
        <f>TEXT(Tabela3[[#This Row],[DATA]],"MM")</f>
        <v>07</v>
      </c>
      <c r="M9995" s="2">
        <f>WEEKNUM(Tabela3[[#This Row],[DATA]])</f>
        <v>27</v>
      </c>
      <c r="N9995" s="18">
        <f>YEAR(Tabela3[[#This Row],[DATA]])</f>
        <v>2023</v>
      </c>
    </row>
    <row r="9996" spans="2:14">
      <c r="B9996" s="1">
        <v>45112</v>
      </c>
      <c r="C9996">
        <v>16647</v>
      </c>
      <c r="D9996">
        <f>COUNTIF(C$4:C9996,Tabela3[[#This Row],[COMANDA]])</f>
        <v>2</v>
      </c>
      <c r="E9996" t="s">
        <v>90</v>
      </c>
      <c r="F9996" t="s">
        <v>99</v>
      </c>
      <c r="G9996" t="s">
        <v>8</v>
      </c>
      <c r="H9996" t="s">
        <v>42</v>
      </c>
      <c r="I9996" s="2">
        <v>1</v>
      </c>
      <c r="J9996" t="s">
        <v>11</v>
      </c>
      <c r="K9996" s="21">
        <f>INDEX(LISTAS!$H:$Q,MATCH(BASE!H9996,LISTAS!$G:$G,0),MATCH(BASE!J9996,LISTAS!$H$3:$Q$3,0))*Tabela3[[#This Row],[QUANTIDADE]]</f>
        <v>16</v>
      </c>
      <c r="L9996" s="2" t="str">
        <f>TEXT(Tabela3[[#This Row],[DATA]],"MM")</f>
        <v>07</v>
      </c>
      <c r="M9996" s="2">
        <f>WEEKNUM(Tabela3[[#This Row],[DATA]])</f>
        <v>27</v>
      </c>
      <c r="N9996" s="18">
        <f>YEAR(Tabela3[[#This Row],[DATA]])</f>
        <v>2023</v>
      </c>
    </row>
    <row r="9997" spans="2:14">
      <c r="B9997" s="1">
        <v>45112</v>
      </c>
      <c r="C9997">
        <v>16648</v>
      </c>
      <c r="D9997">
        <f>COUNTIF(C$4:C9997,Tabela3[[#This Row],[COMANDA]])</f>
        <v>1</v>
      </c>
      <c r="E9997" t="s">
        <v>90</v>
      </c>
      <c r="F9997" t="s">
        <v>98</v>
      </c>
      <c r="G9997" t="s">
        <v>8</v>
      </c>
      <c r="H9997" t="s">
        <v>43</v>
      </c>
      <c r="I9997" s="2">
        <v>1</v>
      </c>
      <c r="J9997" t="s">
        <v>11</v>
      </c>
      <c r="K9997" s="21">
        <f>INDEX(LISTAS!$H:$Q,MATCH(BASE!H9997,LISTAS!$G:$G,0),MATCH(BASE!J9997,LISTAS!$H$3:$Q$3,0))*Tabela3[[#This Row],[QUANTIDADE]]</f>
        <v>18</v>
      </c>
      <c r="L9997" s="2" t="str">
        <f>TEXT(Tabela3[[#This Row],[DATA]],"MM")</f>
        <v>07</v>
      </c>
      <c r="M9997" s="2">
        <f>WEEKNUM(Tabela3[[#This Row],[DATA]])</f>
        <v>27</v>
      </c>
      <c r="N9997" s="18">
        <f>YEAR(Tabela3[[#This Row],[DATA]])</f>
        <v>2023</v>
      </c>
    </row>
    <row r="9998" spans="2:14">
      <c r="B9998" s="1">
        <v>45112</v>
      </c>
      <c r="C9998">
        <v>16649</v>
      </c>
      <c r="D9998">
        <f>COUNTIF(C$4:C9998,Tabela3[[#This Row],[COMANDA]])</f>
        <v>1</v>
      </c>
      <c r="E9998" t="s">
        <v>90</v>
      </c>
      <c r="F9998" t="s">
        <v>98</v>
      </c>
      <c r="G9998" t="s">
        <v>8</v>
      </c>
      <c r="H9998" t="s">
        <v>43</v>
      </c>
      <c r="I9998" s="2">
        <v>1</v>
      </c>
      <c r="J9998" t="s">
        <v>11</v>
      </c>
      <c r="K9998" s="21">
        <f>INDEX(LISTAS!$H:$Q,MATCH(BASE!H9998,LISTAS!$G:$G,0),MATCH(BASE!J9998,LISTAS!$H$3:$Q$3,0))*Tabela3[[#This Row],[QUANTIDADE]]</f>
        <v>18</v>
      </c>
      <c r="L9998" s="2" t="str">
        <f>TEXT(Tabela3[[#This Row],[DATA]],"MM")</f>
        <v>07</v>
      </c>
      <c r="M9998" s="2">
        <f>WEEKNUM(Tabela3[[#This Row],[DATA]])</f>
        <v>27</v>
      </c>
      <c r="N9998" s="18">
        <f>YEAR(Tabela3[[#This Row],[DATA]])</f>
        <v>2023</v>
      </c>
    </row>
    <row r="9999" spans="2:14">
      <c r="B9999" s="1">
        <v>45112</v>
      </c>
      <c r="C9999">
        <v>16650</v>
      </c>
      <c r="D9999">
        <f>COUNTIF(C$4:C9999,Tabela3[[#This Row],[COMANDA]])</f>
        <v>1</v>
      </c>
      <c r="E9999" t="s">
        <v>90</v>
      </c>
      <c r="F9999" t="s">
        <v>98</v>
      </c>
      <c r="G9999" t="s">
        <v>8</v>
      </c>
      <c r="H9999" t="s">
        <v>204</v>
      </c>
      <c r="I9999" s="2">
        <v>1</v>
      </c>
      <c r="J9999" t="s">
        <v>11</v>
      </c>
      <c r="K9999" s="21">
        <f>INDEX(LISTAS!$H:$Q,MATCH(BASE!H9999,LISTAS!$G:$G,0),MATCH(BASE!J9999,LISTAS!$H$3:$Q$3,0))*Tabela3[[#This Row],[QUANTIDADE]]</f>
        <v>18</v>
      </c>
      <c r="L9999" s="2" t="str">
        <f>TEXT(Tabela3[[#This Row],[DATA]],"MM")</f>
        <v>07</v>
      </c>
      <c r="M9999" s="2">
        <f>WEEKNUM(Tabela3[[#This Row],[DATA]])</f>
        <v>27</v>
      </c>
      <c r="N9999" s="18">
        <f>YEAR(Tabela3[[#This Row],[DATA]])</f>
        <v>2023</v>
      </c>
    </row>
    <row r="10000" spans="2:14">
      <c r="B10000" s="1">
        <v>45112</v>
      </c>
      <c r="C10000">
        <v>16651</v>
      </c>
      <c r="D10000">
        <f>COUNTIF(C$4:C10000,Tabela3[[#This Row],[COMANDA]])</f>
        <v>1</v>
      </c>
      <c r="E10000" t="s">
        <v>89</v>
      </c>
      <c r="G10000" t="s">
        <v>8</v>
      </c>
      <c r="H10000" t="s">
        <v>204</v>
      </c>
      <c r="I10000" s="2">
        <v>1</v>
      </c>
      <c r="J10000" t="s">
        <v>11</v>
      </c>
      <c r="K10000" s="21">
        <f>INDEX(LISTAS!$H:$Q,MATCH(BASE!H10000,LISTAS!$G:$G,0),MATCH(BASE!J10000,LISTAS!$H$3:$Q$3,0))*Tabela3[[#This Row],[QUANTIDADE]]</f>
        <v>18</v>
      </c>
      <c r="L10000" s="2" t="str">
        <f>TEXT(Tabela3[[#This Row],[DATA]],"MM")</f>
        <v>07</v>
      </c>
      <c r="M10000" s="2">
        <f>WEEKNUM(Tabela3[[#This Row],[DATA]])</f>
        <v>27</v>
      </c>
      <c r="N10000" s="18">
        <f>YEAR(Tabela3[[#This Row],[DATA]])</f>
        <v>2023</v>
      </c>
    </row>
    <row r="10001" spans="2:14">
      <c r="B10001" s="1">
        <v>45112</v>
      </c>
      <c r="C10001">
        <v>16652</v>
      </c>
      <c r="D10001">
        <f>COUNTIF(C$4:C10001,Tabela3[[#This Row],[COMANDA]])</f>
        <v>1</v>
      </c>
      <c r="E10001" t="s">
        <v>90</v>
      </c>
      <c r="F10001" t="s">
        <v>98</v>
      </c>
      <c r="G10001" t="s">
        <v>8</v>
      </c>
      <c r="H10001" t="s">
        <v>204</v>
      </c>
      <c r="I10001" s="2">
        <v>1</v>
      </c>
      <c r="J10001" t="s">
        <v>11</v>
      </c>
      <c r="K10001" s="21">
        <f>INDEX(LISTAS!$H:$Q,MATCH(BASE!H10001,LISTAS!$G:$G,0),MATCH(BASE!J10001,LISTAS!$H$3:$Q$3,0))*Tabela3[[#This Row],[QUANTIDADE]]</f>
        <v>18</v>
      </c>
      <c r="L10001" s="2" t="str">
        <f>TEXT(Tabela3[[#This Row],[DATA]],"MM")</f>
        <v>07</v>
      </c>
      <c r="M10001" s="2">
        <f>WEEKNUM(Tabela3[[#This Row],[DATA]])</f>
        <v>27</v>
      </c>
      <c r="N10001" s="18">
        <f>YEAR(Tabela3[[#This Row],[DATA]])</f>
        <v>2023</v>
      </c>
    </row>
    <row r="10002" spans="2:14">
      <c r="B10002" s="1">
        <v>45112</v>
      </c>
      <c r="C10002">
        <v>16652</v>
      </c>
      <c r="D10002">
        <f>COUNTIF(C$4:C10002,Tabela3[[#This Row],[COMANDA]])</f>
        <v>2</v>
      </c>
      <c r="E10002" t="s">
        <v>90</v>
      </c>
      <c r="F10002" t="s">
        <v>99</v>
      </c>
      <c r="G10002" t="s">
        <v>8</v>
      </c>
      <c r="H10002" t="s">
        <v>204</v>
      </c>
      <c r="I10002" s="2">
        <v>1</v>
      </c>
      <c r="J10002" t="s">
        <v>11</v>
      </c>
      <c r="K10002" s="21">
        <f>INDEX(LISTAS!$H:$Q,MATCH(BASE!H10002,LISTAS!$G:$G,0),MATCH(BASE!J10002,LISTAS!$H$3:$Q$3,0))*Tabela3[[#This Row],[QUANTIDADE]]</f>
        <v>18</v>
      </c>
      <c r="L10002" s="2" t="str">
        <f>TEXT(Tabela3[[#This Row],[DATA]],"MM")</f>
        <v>07</v>
      </c>
      <c r="M10002" s="2">
        <f>WEEKNUM(Tabela3[[#This Row],[DATA]])</f>
        <v>27</v>
      </c>
      <c r="N10002" s="18">
        <f>YEAR(Tabela3[[#This Row],[DATA]])</f>
        <v>2023</v>
      </c>
    </row>
    <row r="10003" spans="2:14">
      <c r="B10003" s="1">
        <v>45112</v>
      </c>
      <c r="C10003">
        <v>16653</v>
      </c>
      <c r="D10003">
        <f>COUNTIF(C$4:C10003,Tabela3[[#This Row],[COMANDA]])</f>
        <v>1</v>
      </c>
      <c r="E10003" t="s">
        <v>90</v>
      </c>
      <c r="F10003" t="s">
        <v>98</v>
      </c>
      <c r="G10003" t="s">
        <v>8</v>
      </c>
      <c r="H10003" t="s">
        <v>206</v>
      </c>
      <c r="I10003" s="2">
        <v>1</v>
      </c>
      <c r="J10003" t="s">
        <v>11</v>
      </c>
      <c r="K10003" s="21">
        <f>INDEX(LISTAS!$H:$Q,MATCH(BASE!H10003,LISTAS!$G:$G,0),MATCH(BASE!J10003,LISTAS!$H$3:$Q$3,0))*Tabela3[[#This Row],[QUANTIDADE]]</f>
        <v>18</v>
      </c>
      <c r="L10003" s="2" t="str">
        <f>TEXT(Tabela3[[#This Row],[DATA]],"MM")</f>
        <v>07</v>
      </c>
      <c r="M10003" s="2">
        <f>WEEKNUM(Tabela3[[#This Row],[DATA]])</f>
        <v>27</v>
      </c>
      <c r="N10003" s="18">
        <f>YEAR(Tabela3[[#This Row],[DATA]])</f>
        <v>2023</v>
      </c>
    </row>
    <row r="10004" spans="2:14">
      <c r="B10004" s="1">
        <v>45112</v>
      </c>
      <c r="C10004">
        <v>16653</v>
      </c>
      <c r="D10004">
        <f>COUNTIF(C$4:C10004,Tabela3[[#This Row],[COMANDA]])</f>
        <v>2</v>
      </c>
      <c r="E10004" t="s">
        <v>90</v>
      </c>
      <c r="F10004" t="s">
        <v>98</v>
      </c>
      <c r="G10004" t="s">
        <v>9</v>
      </c>
      <c r="H10004" t="s">
        <v>142</v>
      </c>
      <c r="I10004" s="2">
        <v>1</v>
      </c>
      <c r="J10004" t="s">
        <v>11</v>
      </c>
      <c r="K10004" s="21">
        <f>INDEX(LISTAS!$H:$Q,MATCH(BASE!H10004,LISTAS!$G:$G,0),MATCH(BASE!J10004,LISTAS!$H$3:$Q$3,0))*Tabela3[[#This Row],[QUANTIDADE]]</f>
        <v>6</v>
      </c>
      <c r="L10004" s="2" t="str">
        <f>TEXT(Tabela3[[#This Row],[DATA]],"MM")</f>
        <v>07</v>
      </c>
      <c r="M10004" s="2">
        <f>WEEKNUM(Tabela3[[#This Row],[DATA]])</f>
        <v>27</v>
      </c>
      <c r="N10004" s="18">
        <f>YEAR(Tabela3[[#This Row],[DATA]])</f>
        <v>2023</v>
      </c>
    </row>
    <row r="10005" spans="2:14">
      <c r="B10005" s="1">
        <v>45112</v>
      </c>
      <c r="C10005">
        <v>16654</v>
      </c>
      <c r="D10005">
        <f>COUNTIF(C$4:C10005,Tabela3[[#This Row],[COMANDA]])</f>
        <v>1</v>
      </c>
      <c r="E10005" t="s">
        <v>90</v>
      </c>
      <c r="F10005" t="s">
        <v>99</v>
      </c>
      <c r="G10005" t="s">
        <v>8</v>
      </c>
      <c r="H10005" t="s">
        <v>204</v>
      </c>
      <c r="I10005" s="2">
        <v>1</v>
      </c>
      <c r="J10005" t="s">
        <v>11</v>
      </c>
      <c r="K10005" s="21">
        <f>INDEX(LISTAS!$H:$Q,MATCH(BASE!H10005,LISTAS!$G:$G,0),MATCH(BASE!J10005,LISTAS!$H$3:$Q$3,0))*Tabela3[[#This Row],[QUANTIDADE]]</f>
        <v>18</v>
      </c>
      <c r="L10005" s="2" t="str">
        <f>TEXT(Tabela3[[#This Row],[DATA]],"MM")</f>
        <v>07</v>
      </c>
      <c r="M10005" s="2">
        <f>WEEKNUM(Tabela3[[#This Row],[DATA]])</f>
        <v>27</v>
      </c>
      <c r="N10005" s="18">
        <f>YEAR(Tabela3[[#This Row],[DATA]])</f>
        <v>2023</v>
      </c>
    </row>
    <row r="10006" spans="2:14">
      <c r="B10006" s="1">
        <v>45112</v>
      </c>
      <c r="C10006">
        <v>16654</v>
      </c>
      <c r="D10006">
        <f>COUNTIF(C$4:C10006,Tabela3[[#This Row],[COMANDA]])</f>
        <v>2</v>
      </c>
      <c r="E10006" t="s">
        <v>90</v>
      </c>
      <c r="F10006" t="s">
        <v>99</v>
      </c>
      <c r="G10006" t="s">
        <v>61</v>
      </c>
      <c r="H10006" t="s">
        <v>161</v>
      </c>
      <c r="I10006" s="2">
        <v>1</v>
      </c>
      <c r="J10006" t="s">
        <v>11</v>
      </c>
      <c r="K10006" s="21">
        <f>INDEX(LISTAS!$H:$Q,MATCH(BASE!H10006,LISTAS!$G:$G,0),MATCH(BASE!J10006,LISTAS!$H$3:$Q$3,0))*Tabela3[[#This Row],[QUANTIDADE]]</f>
        <v>3</v>
      </c>
      <c r="L10006" s="2" t="str">
        <f>TEXT(Tabela3[[#This Row],[DATA]],"MM")</f>
        <v>07</v>
      </c>
      <c r="M10006" s="2">
        <f>WEEKNUM(Tabela3[[#This Row],[DATA]])</f>
        <v>27</v>
      </c>
      <c r="N10006" s="18">
        <f>YEAR(Tabela3[[#This Row],[DATA]])</f>
        <v>2023</v>
      </c>
    </row>
    <row r="10007" spans="2:14">
      <c r="B10007" s="1">
        <v>45112</v>
      </c>
      <c r="C10007">
        <v>16655</v>
      </c>
      <c r="D10007">
        <f>COUNTIF(C$4:C10007,Tabela3[[#This Row],[COMANDA]])</f>
        <v>1</v>
      </c>
      <c r="E10007" t="s">
        <v>90</v>
      </c>
      <c r="F10007" t="s">
        <v>98</v>
      </c>
      <c r="G10007" t="s">
        <v>8</v>
      </c>
      <c r="H10007" t="s">
        <v>43</v>
      </c>
      <c r="I10007" s="2">
        <v>1</v>
      </c>
      <c r="J10007" t="s">
        <v>11</v>
      </c>
      <c r="K10007" s="21">
        <f>INDEX(LISTAS!$H:$Q,MATCH(BASE!H10007,LISTAS!$G:$G,0),MATCH(BASE!J10007,LISTAS!$H$3:$Q$3,0))*Tabela3[[#This Row],[QUANTIDADE]]</f>
        <v>18</v>
      </c>
      <c r="L10007" s="2" t="str">
        <f>TEXT(Tabela3[[#This Row],[DATA]],"MM")</f>
        <v>07</v>
      </c>
      <c r="M10007" s="2">
        <f>WEEKNUM(Tabela3[[#This Row],[DATA]])</f>
        <v>27</v>
      </c>
      <c r="N10007" s="18">
        <f>YEAR(Tabela3[[#This Row],[DATA]])</f>
        <v>2023</v>
      </c>
    </row>
    <row r="10008" spans="2:14">
      <c r="B10008" s="1">
        <v>45112</v>
      </c>
      <c r="C10008">
        <v>16655</v>
      </c>
      <c r="D10008">
        <f>COUNTIF(C$4:C10008,Tabela3[[#This Row],[COMANDA]])</f>
        <v>2</v>
      </c>
      <c r="E10008" t="s">
        <v>90</v>
      </c>
      <c r="F10008" t="s">
        <v>98</v>
      </c>
      <c r="G10008" t="s">
        <v>9</v>
      </c>
      <c r="H10008" t="s">
        <v>142</v>
      </c>
      <c r="I10008" s="2">
        <v>1</v>
      </c>
      <c r="J10008" t="s">
        <v>11</v>
      </c>
      <c r="K10008" s="21">
        <f>INDEX(LISTAS!$H:$Q,MATCH(BASE!H10008,LISTAS!$G:$G,0),MATCH(BASE!J10008,LISTAS!$H$3:$Q$3,0))*Tabela3[[#This Row],[QUANTIDADE]]</f>
        <v>6</v>
      </c>
      <c r="L10008" s="2" t="str">
        <f>TEXT(Tabela3[[#This Row],[DATA]],"MM")</f>
        <v>07</v>
      </c>
      <c r="M10008" s="2">
        <f>WEEKNUM(Tabela3[[#This Row],[DATA]])</f>
        <v>27</v>
      </c>
      <c r="N10008" s="18">
        <f>YEAR(Tabela3[[#This Row],[DATA]])</f>
        <v>2023</v>
      </c>
    </row>
    <row r="10009" spans="2:14">
      <c r="B10009" s="1">
        <v>45112</v>
      </c>
      <c r="C10009">
        <v>16656</v>
      </c>
      <c r="D10009">
        <f>COUNTIF(C$4:C10009,Tabela3[[#This Row],[COMANDA]])</f>
        <v>1</v>
      </c>
      <c r="E10009" t="s">
        <v>90</v>
      </c>
      <c r="F10009" t="s">
        <v>98</v>
      </c>
      <c r="G10009" t="s">
        <v>8</v>
      </c>
      <c r="H10009" t="s">
        <v>204</v>
      </c>
      <c r="I10009" s="2">
        <v>2</v>
      </c>
      <c r="J10009" t="s">
        <v>11</v>
      </c>
      <c r="K10009" s="21">
        <f>INDEX(LISTAS!$H:$Q,MATCH(BASE!H10009,LISTAS!$G:$G,0),MATCH(BASE!J10009,LISTAS!$H$3:$Q$3,0))*Tabela3[[#This Row],[QUANTIDADE]]</f>
        <v>36</v>
      </c>
      <c r="L10009" s="2" t="str">
        <f>TEXT(Tabela3[[#This Row],[DATA]],"MM")</f>
        <v>07</v>
      </c>
      <c r="M10009" s="2">
        <f>WEEKNUM(Tabela3[[#This Row],[DATA]])</f>
        <v>27</v>
      </c>
      <c r="N10009" s="18">
        <f>YEAR(Tabela3[[#This Row],[DATA]])</f>
        <v>2023</v>
      </c>
    </row>
    <row r="10010" spans="2:14">
      <c r="B10010" s="1">
        <v>45112</v>
      </c>
      <c r="C10010">
        <v>16656</v>
      </c>
      <c r="D10010">
        <f>COUNTIF(C$4:C10010,Tabela3[[#This Row],[COMANDA]])</f>
        <v>2</v>
      </c>
      <c r="E10010" t="s">
        <v>90</v>
      </c>
      <c r="F10010" t="s">
        <v>98</v>
      </c>
      <c r="G10010" t="s">
        <v>9</v>
      </c>
      <c r="H10010" t="s">
        <v>470</v>
      </c>
      <c r="I10010" s="2">
        <v>1</v>
      </c>
      <c r="J10010" t="s">
        <v>11</v>
      </c>
      <c r="K10010" s="21">
        <f>INDEX(LISTAS!$H:$Q,MATCH(BASE!H10010,LISTAS!$G:$G,0),MATCH(BASE!J10010,LISTAS!$H$3:$Q$3,0))*Tabela3[[#This Row],[QUANTIDADE]]</f>
        <v>12</v>
      </c>
      <c r="L10010" s="2" t="str">
        <f>TEXT(Tabela3[[#This Row],[DATA]],"MM")</f>
        <v>07</v>
      </c>
      <c r="M10010" s="2">
        <f>WEEKNUM(Tabela3[[#This Row],[DATA]])</f>
        <v>27</v>
      </c>
      <c r="N10010" s="18">
        <f>YEAR(Tabela3[[#This Row],[DATA]])</f>
        <v>2023</v>
      </c>
    </row>
    <row r="10011" spans="2:14">
      <c r="B10011" s="1">
        <v>45112</v>
      </c>
      <c r="C10011">
        <v>16657</v>
      </c>
      <c r="D10011">
        <f>COUNTIF(C$4:C10011,Tabela3[[#This Row],[COMANDA]])</f>
        <v>1</v>
      </c>
      <c r="E10011" t="s">
        <v>90</v>
      </c>
      <c r="F10011" t="s">
        <v>98</v>
      </c>
      <c r="G10011" t="s">
        <v>8</v>
      </c>
      <c r="H10011" t="s">
        <v>204</v>
      </c>
      <c r="I10011" s="2">
        <v>1</v>
      </c>
      <c r="J10011" t="s">
        <v>11</v>
      </c>
      <c r="K10011" s="21">
        <f>INDEX(LISTAS!$H:$Q,MATCH(BASE!H10011,LISTAS!$G:$G,0),MATCH(BASE!J10011,LISTAS!$H$3:$Q$3,0))*Tabela3[[#This Row],[QUANTIDADE]]</f>
        <v>18</v>
      </c>
      <c r="L10011" s="2" t="str">
        <f>TEXT(Tabela3[[#This Row],[DATA]],"MM")</f>
        <v>07</v>
      </c>
      <c r="M10011" s="2">
        <f>WEEKNUM(Tabela3[[#This Row],[DATA]])</f>
        <v>27</v>
      </c>
      <c r="N10011" s="18">
        <f>YEAR(Tabela3[[#This Row],[DATA]])</f>
        <v>2023</v>
      </c>
    </row>
    <row r="10012" spans="2:14">
      <c r="B10012" s="1">
        <v>45112</v>
      </c>
      <c r="C10012">
        <v>16657</v>
      </c>
      <c r="D10012">
        <f>COUNTIF(C$4:C10012,Tabela3[[#This Row],[COMANDA]])</f>
        <v>2</v>
      </c>
      <c r="E10012" t="s">
        <v>90</v>
      </c>
      <c r="F10012" t="s">
        <v>98</v>
      </c>
      <c r="G10012" t="s">
        <v>9</v>
      </c>
      <c r="H10012" t="s">
        <v>151</v>
      </c>
      <c r="I10012" s="2">
        <v>1</v>
      </c>
      <c r="J10012" t="s">
        <v>11</v>
      </c>
      <c r="K10012" s="21">
        <f>INDEX(LISTAS!$H:$Q,MATCH(BASE!H10012,LISTAS!$G:$G,0),MATCH(BASE!J10012,LISTAS!$H$3:$Q$3,0))*Tabela3[[#This Row],[QUANTIDADE]]</f>
        <v>6</v>
      </c>
      <c r="L10012" s="2" t="str">
        <f>TEXT(Tabela3[[#This Row],[DATA]],"MM")</f>
        <v>07</v>
      </c>
      <c r="M10012" s="2">
        <f>WEEKNUM(Tabela3[[#This Row],[DATA]])</f>
        <v>27</v>
      </c>
      <c r="N10012" s="18">
        <f>YEAR(Tabela3[[#This Row],[DATA]])</f>
        <v>2023</v>
      </c>
    </row>
    <row r="10013" spans="2:14">
      <c r="B10013" s="1">
        <v>45112</v>
      </c>
      <c r="C10013">
        <v>16658</v>
      </c>
      <c r="D10013">
        <f>COUNTIF(C$4:C10013,Tabela3[[#This Row],[COMANDA]])</f>
        <v>1</v>
      </c>
      <c r="E10013" t="s">
        <v>90</v>
      </c>
      <c r="F10013" t="s">
        <v>375</v>
      </c>
      <c r="G10013" t="s">
        <v>8</v>
      </c>
      <c r="H10013" t="s">
        <v>204</v>
      </c>
      <c r="I10013" s="2">
        <v>1</v>
      </c>
      <c r="J10013" t="s">
        <v>11</v>
      </c>
      <c r="K10013" s="21">
        <f>INDEX(LISTAS!$H:$Q,MATCH(BASE!H10013,LISTAS!$G:$G,0),MATCH(BASE!J10013,LISTAS!$H$3:$Q$3,0))*Tabela3[[#This Row],[QUANTIDADE]]</f>
        <v>18</v>
      </c>
      <c r="L10013" s="2" t="str">
        <f>TEXT(Tabela3[[#This Row],[DATA]],"MM")</f>
        <v>07</v>
      </c>
      <c r="M10013" s="2">
        <f>WEEKNUM(Tabela3[[#This Row],[DATA]])</f>
        <v>27</v>
      </c>
      <c r="N10013" s="18">
        <f>YEAR(Tabela3[[#This Row],[DATA]])</f>
        <v>2023</v>
      </c>
    </row>
    <row r="10014" spans="2:14">
      <c r="B10014" s="1">
        <v>45112</v>
      </c>
      <c r="C10014">
        <v>16658</v>
      </c>
      <c r="D10014">
        <f>COUNTIF(C$4:C10014,Tabela3[[#This Row],[COMANDA]])</f>
        <v>2</v>
      </c>
      <c r="E10014" t="s">
        <v>90</v>
      </c>
      <c r="F10014" t="s">
        <v>99</v>
      </c>
      <c r="G10014" t="s">
        <v>8</v>
      </c>
      <c r="H10014" t="s">
        <v>204</v>
      </c>
      <c r="I10014" s="2">
        <v>2</v>
      </c>
      <c r="J10014" t="s">
        <v>11</v>
      </c>
      <c r="K10014" s="21">
        <f>INDEX(LISTAS!$H:$Q,MATCH(BASE!H10014,LISTAS!$G:$G,0),MATCH(BASE!J10014,LISTAS!$H$3:$Q$3,0))*Tabela3[[#This Row],[QUANTIDADE]]</f>
        <v>36</v>
      </c>
      <c r="L10014" s="2" t="str">
        <f>TEXT(Tabela3[[#This Row],[DATA]],"MM")</f>
        <v>07</v>
      </c>
      <c r="M10014" s="2">
        <f>WEEKNUM(Tabela3[[#This Row],[DATA]])</f>
        <v>27</v>
      </c>
      <c r="N10014" s="18">
        <f>YEAR(Tabela3[[#This Row],[DATA]])</f>
        <v>2023</v>
      </c>
    </row>
    <row r="10015" spans="2:14">
      <c r="B10015" s="1">
        <v>45112</v>
      </c>
      <c r="C10015">
        <v>16659</v>
      </c>
      <c r="D10015">
        <f>COUNTIF(C$4:C10015,Tabela3[[#This Row],[COMANDA]])</f>
        <v>1</v>
      </c>
      <c r="E10015" t="s">
        <v>90</v>
      </c>
      <c r="F10015" t="s">
        <v>98</v>
      </c>
      <c r="G10015" t="s">
        <v>8</v>
      </c>
      <c r="H10015" t="s">
        <v>202</v>
      </c>
      <c r="I10015" s="2">
        <v>1</v>
      </c>
      <c r="J10015" t="s">
        <v>11</v>
      </c>
      <c r="K10015" s="21">
        <f>INDEX(LISTAS!$H:$Q,MATCH(BASE!H10015,LISTAS!$G:$G,0),MATCH(BASE!J10015,LISTAS!$H$3:$Q$3,0))*Tabela3[[#This Row],[QUANTIDADE]]</f>
        <v>20</v>
      </c>
      <c r="L10015" s="2" t="str">
        <f>TEXT(Tabela3[[#This Row],[DATA]],"MM")</f>
        <v>07</v>
      </c>
      <c r="M10015" s="2">
        <f>WEEKNUM(Tabela3[[#This Row],[DATA]])</f>
        <v>27</v>
      </c>
      <c r="N10015" s="18">
        <f>YEAR(Tabela3[[#This Row],[DATA]])</f>
        <v>2023</v>
      </c>
    </row>
    <row r="10016" spans="2:14">
      <c r="B10016" s="1">
        <v>45112</v>
      </c>
      <c r="C10016">
        <v>16659</v>
      </c>
      <c r="D10016">
        <f>COUNTIF(C$4:C10016,Tabela3[[#This Row],[COMANDA]])</f>
        <v>2</v>
      </c>
      <c r="E10016" t="s">
        <v>90</v>
      </c>
      <c r="F10016" t="s">
        <v>98</v>
      </c>
      <c r="G10016" t="s">
        <v>8</v>
      </c>
      <c r="H10016" t="s">
        <v>205</v>
      </c>
      <c r="I10016" s="2">
        <v>2</v>
      </c>
      <c r="J10016" t="s">
        <v>11</v>
      </c>
      <c r="K10016" s="21">
        <f>INDEX(LISTAS!$H:$Q,MATCH(BASE!H10016,LISTAS!$G:$G,0),MATCH(BASE!J10016,LISTAS!$H$3:$Q$3,0))*Tabela3[[#This Row],[QUANTIDADE]]</f>
        <v>44</v>
      </c>
      <c r="L10016" s="2" t="str">
        <f>TEXT(Tabela3[[#This Row],[DATA]],"MM")</f>
        <v>07</v>
      </c>
      <c r="M10016" s="2">
        <f>WEEKNUM(Tabela3[[#This Row],[DATA]])</f>
        <v>27</v>
      </c>
      <c r="N10016" s="18">
        <f>YEAR(Tabela3[[#This Row],[DATA]])</f>
        <v>2023</v>
      </c>
    </row>
    <row r="10017" spans="2:14">
      <c r="B10017" s="1">
        <v>45112</v>
      </c>
      <c r="C10017">
        <v>16659</v>
      </c>
      <c r="D10017">
        <f>COUNTIF(C$4:C10017,Tabela3[[#This Row],[COMANDA]])</f>
        <v>3</v>
      </c>
      <c r="E10017" t="s">
        <v>90</v>
      </c>
      <c r="F10017" t="s">
        <v>98</v>
      </c>
      <c r="G10017" t="s">
        <v>9</v>
      </c>
      <c r="H10017" t="s">
        <v>142</v>
      </c>
      <c r="I10017" s="2">
        <v>1</v>
      </c>
      <c r="J10017" t="s">
        <v>11</v>
      </c>
      <c r="K10017" s="21">
        <f>INDEX(LISTAS!$H:$Q,MATCH(BASE!H10017,LISTAS!$G:$G,0),MATCH(BASE!J10017,LISTAS!$H$3:$Q$3,0))*Tabela3[[#This Row],[QUANTIDADE]]</f>
        <v>6</v>
      </c>
      <c r="L10017" s="2" t="str">
        <f>TEXT(Tabela3[[#This Row],[DATA]],"MM")</f>
        <v>07</v>
      </c>
      <c r="M10017" s="2">
        <f>WEEKNUM(Tabela3[[#This Row],[DATA]])</f>
        <v>27</v>
      </c>
      <c r="N10017" s="18">
        <f>YEAR(Tabela3[[#This Row],[DATA]])</f>
        <v>2023</v>
      </c>
    </row>
    <row r="10018" spans="2:14">
      <c r="B10018" s="1">
        <v>45112</v>
      </c>
      <c r="C10018">
        <v>16660</v>
      </c>
      <c r="D10018">
        <f>COUNTIF(C$4:C10018,Tabela3[[#This Row],[COMANDA]])</f>
        <v>1</v>
      </c>
      <c r="E10018" t="s">
        <v>90</v>
      </c>
      <c r="F10018" t="s">
        <v>99</v>
      </c>
      <c r="G10018" t="s">
        <v>8</v>
      </c>
      <c r="H10018" t="s">
        <v>202</v>
      </c>
      <c r="I10018" s="2">
        <v>1</v>
      </c>
      <c r="J10018" t="s">
        <v>11</v>
      </c>
      <c r="K10018" s="21">
        <f>INDEX(LISTAS!$H:$Q,MATCH(BASE!H10018,LISTAS!$G:$G,0),MATCH(BASE!J10018,LISTAS!$H$3:$Q$3,0))*Tabela3[[#This Row],[QUANTIDADE]]</f>
        <v>20</v>
      </c>
      <c r="L10018" s="2" t="str">
        <f>TEXT(Tabela3[[#This Row],[DATA]],"MM")</f>
        <v>07</v>
      </c>
      <c r="M10018" s="2">
        <f>WEEKNUM(Tabela3[[#This Row],[DATA]])</f>
        <v>27</v>
      </c>
      <c r="N10018" s="18">
        <f>YEAR(Tabela3[[#This Row],[DATA]])</f>
        <v>2023</v>
      </c>
    </row>
    <row r="10019" spans="2:14">
      <c r="B10019" s="1">
        <v>45112</v>
      </c>
      <c r="C10019">
        <v>16661</v>
      </c>
      <c r="D10019">
        <f>COUNTIF(C$4:C10019,Tabela3[[#This Row],[COMANDA]])</f>
        <v>1</v>
      </c>
      <c r="E10019" t="s">
        <v>90</v>
      </c>
      <c r="F10019" t="s">
        <v>99</v>
      </c>
      <c r="G10019" t="s">
        <v>8</v>
      </c>
      <c r="H10019" t="s">
        <v>41</v>
      </c>
      <c r="I10019" s="2">
        <v>1</v>
      </c>
      <c r="J10019" t="s">
        <v>11</v>
      </c>
      <c r="K10019" s="21">
        <f>INDEX(LISTAS!$H:$Q,MATCH(BASE!H10019,LISTAS!$G:$G,0),MATCH(BASE!J10019,LISTAS!$H$3:$Q$3,0))*Tabela3[[#This Row],[QUANTIDADE]]</f>
        <v>14</v>
      </c>
      <c r="L10019" s="2" t="str">
        <f>TEXT(Tabela3[[#This Row],[DATA]],"MM")</f>
        <v>07</v>
      </c>
      <c r="M10019" s="2">
        <f>WEEKNUM(Tabela3[[#This Row],[DATA]])</f>
        <v>27</v>
      </c>
      <c r="N10019" s="18">
        <f>YEAR(Tabela3[[#This Row],[DATA]])</f>
        <v>2023</v>
      </c>
    </row>
    <row r="10020" spans="2:14">
      <c r="B10020" s="1">
        <v>45112</v>
      </c>
      <c r="C10020">
        <v>16662</v>
      </c>
      <c r="D10020">
        <f>COUNTIF(C$4:C10020,Tabela3[[#This Row],[COMANDA]])</f>
        <v>1</v>
      </c>
      <c r="E10020" t="s">
        <v>90</v>
      </c>
      <c r="G10020" t="s">
        <v>8</v>
      </c>
      <c r="H10020" t="s">
        <v>204</v>
      </c>
      <c r="I10020" s="2">
        <v>1</v>
      </c>
      <c r="J10020" t="s">
        <v>11</v>
      </c>
      <c r="K10020" s="21">
        <f>INDEX(LISTAS!$H:$Q,MATCH(BASE!H10020,LISTAS!$G:$G,0),MATCH(BASE!J10020,LISTAS!$H$3:$Q$3,0))*Tabela3[[#This Row],[QUANTIDADE]]</f>
        <v>18</v>
      </c>
      <c r="L10020" s="2" t="str">
        <f>TEXT(Tabela3[[#This Row],[DATA]],"MM")</f>
        <v>07</v>
      </c>
      <c r="M10020" s="2">
        <f>WEEKNUM(Tabela3[[#This Row],[DATA]])</f>
        <v>27</v>
      </c>
      <c r="N10020" s="18">
        <f>YEAR(Tabela3[[#This Row],[DATA]])</f>
        <v>2023</v>
      </c>
    </row>
    <row r="10021" spans="2:14">
      <c r="B10021" s="1">
        <v>45112</v>
      </c>
      <c r="C10021">
        <v>16662</v>
      </c>
      <c r="D10021">
        <f>COUNTIF(C$4:C10021,Tabela3[[#This Row],[COMANDA]])</f>
        <v>2</v>
      </c>
      <c r="E10021" t="s">
        <v>90</v>
      </c>
      <c r="G10021" t="s">
        <v>8</v>
      </c>
      <c r="H10021" t="s">
        <v>202</v>
      </c>
      <c r="I10021" s="2">
        <v>1</v>
      </c>
      <c r="J10021" t="s">
        <v>11</v>
      </c>
      <c r="K10021" s="21">
        <f>INDEX(LISTAS!$H:$Q,MATCH(BASE!H10021,LISTAS!$G:$G,0),MATCH(BASE!J10021,LISTAS!$H$3:$Q$3,0))*Tabela3[[#This Row],[QUANTIDADE]]</f>
        <v>20</v>
      </c>
      <c r="L10021" s="2" t="str">
        <f>TEXT(Tabela3[[#This Row],[DATA]],"MM")</f>
        <v>07</v>
      </c>
      <c r="M10021" s="2">
        <f>WEEKNUM(Tabela3[[#This Row],[DATA]])</f>
        <v>27</v>
      </c>
      <c r="N10021" s="18">
        <f>YEAR(Tabela3[[#This Row],[DATA]])</f>
        <v>2023</v>
      </c>
    </row>
    <row r="10022" spans="2:14">
      <c r="B10022" s="1">
        <v>45112</v>
      </c>
      <c r="C10022">
        <v>16662</v>
      </c>
      <c r="D10022">
        <f>COUNTIF(C$4:C10022,Tabela3[[#This Row],[COMANDA]])</f>
        <v>3</v>
      </c>
      <c r="E10022" t="s">
        <v>90</v>
      </c>
      <c r="G10022" t="s">
        <v>9</v>
      </c>
      <c r="H10022" t="s">
        <v>142</v>
      </c>
      <c r="I10022" s="2">
        <v>1</v>
      </c>
      <c r="J10022" t="s">
        <v>11</v>
      </c>
      <c r="K10022" s="21">
        <f>INDEX(LISTAS!$H:$Q,MATCH(BASE!H10022,LISTAS!$G:$G,0),MATCH(BASE!J10022,LISTAS!$H$3:$Q$3,0))*Tabela3[[#This Row],[QUANTIDADE]]</f>
        <v>6</v>
      </c>
      <c r="L10022" s="2" t="str">
        <f>TEXT(Tabela3[[#This Row],[DATA]],"MM")</f>
        <v>07</v>
      </c>
      <c r="M10022" s="2">
        <f>WEEKNUM(Tabela3[[#This Row],[DATA]])</f>
        <v>27</v>
      </c>
      <c r="N10022" s="18">
        <f>YEAR(Tabela3[[#This Row],[DATA]])</f>
        <v>2023</v>
      </c>
    </row>
    <row r="10023" spans="2:14">
      <c r="B10023" s="1">
        <v>45112</v>
      </c>
      <c r="C10023">
        <v>16663</v>
      </c>
      <c r="D10023">
        <f>COUNTIF(C$4:C10023,Tabela3[[#This Row],[COMANDA]])</f>
        <v>1</v>
      </c>
      <c r="E10023" t="s">
        <v>90</v>
      </c>
      <c r="F10023" t="s">
        <v>98</v>
      </c>
      <c r="G10023" t="s">
        <v>8</v>
      </c>
      <c r="H10023" t="s">
        <v>42</v>
      </c>
      <c r="I10023" s="2">
        <v>1</v>
      </c>
      <c r="J10023" t="s">
        <v>11</v>
      </c>
      <c r="K10023" s="21">
        <f>INDEX(LISTAS!$H:$Q,MATCH(BASE!H10023,LISTAS!$G:$G,0),MATCH(BASE!J10023,LISTAS!$H$3:$Q$3,0))*Tabela3[[#This Row],[QUANTIDADE]]</f>
        <v>16</v>
      </c>
      <c r="L10023" s="2" t="str">
        <f>TEXT(Tabela3[[#This Row],[DATA]],"MM")</f>
        <v>07</v>
      </c>
      <c r="M10023" s="2">
        <f>WEEKNUM(Tabela3[[#This Row],[DATA]])</f>
        <v>27</v>
      </c>
      <c r="N10023" s="18">
        <f>YEAR(Tabela3[[#This Row],[DATA]])</f>
        <v>2023</v>
      </c>
    </row>
    <row r="10024" spans="2:14">
      <c r="B10024" s="1">
        <v>45112</v>
      </c>
      <c r="C10024">
        <v>16664</v>
      </c>
      <c r="D10024">
        <f>COUNTIF(C$4:C10024,Tabela3[[#This Row],[COMANDA]])</f>
        <v>1</v>
      </c>
      <c r="E10024" t="s">
        <v>90</v>
      </c>
      <c r="F10024" t="s">
        <v>98</v>
      </c>
      <c r="G10024" t="s">
        <v>8</v>
      </c>
      <c r="H10024" t="s">
        <v>211</v>
      </c>
      <c r="I10024" s="2">
        <v>1</v>
      </c>
      <c r="J10024" t="s">
        <v>11</v>
      </c>
      <c r="K10024" s="21">
        <f>INDEX(LISTAS!$H:$Q,MATCH(BASE!H10024,LISTAS!$G:$G,0),MATCH(BASE!J10024,LISTAS!$H$3:$Q$3,0))*Tabela3[[#This Row],[QUANTIDADE]]</f>
        <v>20</v>
      </c>
      <c r="L10024" s="2" t="str">
        <f>TEXT(Tabela3[[#This Row],[DATA]],"MM")</f>
        <v>07</v>
      </c>
      <c r="M10024" s="2">
        <f>WEEKNUM(Tabela3[[#This Row],[DATA]])</f>
        <v>27</v>
      </c>
      <c r="N10024" s="18">
        <f>YEAR(Tabela3[[#This Row],[DATA]])</f>
        <v>2023</v>
      </c>
    </row>
    <row r="10025" spans="2:14">
      <c r="B10025" s="1">
        <v>45112</v>
      </c>
      <c r="C10025">
        <v>16664</v>
      </c>
      <c r="D10025">
        <f>COUNTIF(C$4:C10025,Tabela3[[#This Row],[COMANDA]])</f>
        <v>2</v>
      </c>
      <c r="E10025" t="s">
        <v>90</v>
      </c>
      <c r="F10025" t="s">
        <v>98</v>
      </c>
      <c r="G10025" t="s">
        <v>9</v>
      </c>
      <c r="H10025" t="s">
        <v>385</v>
      </c>
      <c r="I10025" s="2">
        <v>1</v>
      </c>
      <c r="J10025" t="s">
        <v>11</v>
      </c>
      <c r="K10025" s="21">
        <f>INDEX(LISTAS!$H:$Q,MATCH(BASE!H10025,LISTAS!$G:$G,0),MATCH(BASE!J10025,LISTAS!$H$3:$Q$3,0))*Tabela3[[#This Row],[QUANTIDADE]]</f>
        <v>3</v>
      </c>
      <c r="L10025" s="2" t="str">
        <f>TEXT(Tabela3[[#This Row],[DATA]],"MM")</f>
        <v>07</v>
      </c>
      <c r="M10025" s="2">
        <f>WEEKNUM(Tabela3[[#This Row],[DATA]])</f>
        <v>27</v>
      </c>
      <c r="N10025" s="18">
        <f>YEAR(Tabela3[[#This Row],[DATA]])</f>
        <v>2023</v>
      </c>
    </row>
    <row r="10026" spans="2:14">
      <c r="B10026" s="1">
        <v>45112</v>
      </c>
      <c r="C10026">
        <v>16665</v>
      </c>
      <c r="D10026">
        <f>COUNTIF(C$4:C10026,Tabela3[[#This Row],[COMANDA]])</f>
        <v>1</v>
      </c>
      <c r="E10026" t="s">
        <v>90</v>
      </c>
      <c r="F10026" t="s">
        <v>375</v>
      </c>
      <c r="G10026" t="s">
        <v>8</v>
      </c>
      <c r="H10026" t="s">
        <v>203</v>
      </c>
      <c r="I10026" s="2">
        <v>1</v>
      </c>
      <c r="J10026" t="s">
        <v>11</v>
      </c>
      <c r="K10026" s="21">
        <f>INDEX(LISTAS!$H:$Q,MATCH(BASE!H10026,LISTAS!$G:$G,0),MATCH(BASE!J10026,LISTAS!$H$3:$Q$3,0))*Tabela3[[#This Row],[QUANTIDADE]]</f>
        <v>20</v>
      </c>
      <c r="L10026" s="2" t="str">
        <f>TEXT(Tabela3[[#This Row],[DATA]],"MM")</f>
        <v>07</v>
      </c>
      <c r="M10026" s="2">
        <f>WEEKNUM(Tabela3[[#This Row],[DATA]])</f>
        <v>27</v>
      </c>
      <c r="N10026" s="18">
        <f>YEAR(Tabela3[[#This Row],[DATA]])</f>
        <v>2023</v>
      </c>
    </row>
    <row r="10027" spans="2:14">
      <c r="B10027" s="1">
        <v>45112</v>
      </c>
      <c r="C10027">
        <v>16666</v>
      </c>
      <c r="D10027">
        <f>COUNTIF(C$4:C10027,Tabela3[[#This Row],[COMANDA]])</f>
        <v>1</v>
      </c>
      <c r="E10027" t="s">
        <v>90</v>
      </c>
      <c r="F10027" t="s">
        <v>99</v>
      </c>
      <c r="G10027" t="s">
        <v>8</v>
      </c>
      <c r="H10027" t="s">
        <v>202</v>
      </c>
      <c r="I10027" s="2">
        <v>1</v>
      </c>
      <c r="J10027" t="s">
        <v>11</v>
      </c>
      <c r="K10027" s="21">
        <f>INDEX(LISTAS!$H:$Q,MATCH(BASE!H10027,LISTAS!$G:$G,0),MATCH(BASE!J10027,LISTAS!$H$3:$Q$3,0))*Tabela3[[#This Row],[QUANTIDADE]]</f>
        <v>20</v>
      </c>
      <c r="L10027" s="2" t="str">
        <f>TEXT(Tabela3[[#This Row],[DATA]],"MM")</f>
        <v>07</v>
      </c>
      <c r="M10027" s="2">
        <f>WEEKNUM(Tabela3[[#This Row],[DATA]])</f>
        <v>27</v>
      </c>
      <c r="N10027" s="18">
        <f>YEAR(Tabela3[[#This Row],[DATA]])</f>
        <v>2023</v>
      </c>
    </row>
    <row r="10028" spans="2:14">
      <c r="B10028" s="1">
        <v>45112</v>
      </c>
      <c r="C10028">
        <v>16667</v>
      </c>
      <c r="D10028">
        <f>COUNTIF(C$4:C10028,Tabela3[[#This Row],[COMANDA]])</f>
        <v>1</v>
      </c>
      <c r="E10028" t="s">
        <v>89</v>
      </c>
      <c r="G10028" t="s">
        <v>8</v>
      </c>
      <c r="H10028" t="s">
        <v>203</v>
      </c>
      <c r="I10028" s="2">
        <v>1</v>
      </c>
      <c r="J10028" t="s">
        <v>11</v>
      </c>
      <c r="K10028" s="21">
        <f>INDEX(LISTAS!$H:$Q,MATCH(BASE!H10028,LISTAS!$G:$G,0),MATCH(BASE!J10028,LISTAS!$H$3:$Q$3,0))*Tabela3[[#This Row],[QUANTIDADE]]</f>
        <v>20</v>
      </c>
      <c r="L10028" s="2" t="str">
        <f>TEXT(Tabela3[[#This Row],[DATA]],"MM")</f>
        <v>07</v>
      </c>
      <c r="M10028" s="2">
        <f>WEEKNUM(Tabela3[[#This Row],[DATA]])</f>
        <v>27</v>
      </c>
      <c r="N10028" s="18">
        <f>YEAR(Tabela3[[#This Row],[DATA]])</f>
        <v>2023</v>
      </c>
    </row>
    <row r="10029" spans="2:14">
      <c r="B10029" s="1">
        <v>45112</v>
      </c>
      <c r="C10029">
        <v>16667</v>
      </c>
      <c r="D10029">
        <f>COUNTIF(C$4:C10029,Tabela3[[#This Row],[COMANDA]])</f>
        <v>2</v>
      </c>
      <c r="E10029" t="s">
        <v>89</v>
      </c>
      <c r="G10029" t="s">
        <v>9</v>
      </c>
      <c r="H10029" t="s">
        <v>142</v>
      </c>
      <c r="I10029" s="2">
        <v>1</v>
      </c>
      <c r="J10029" t="s">
        <v>11</v>
      </c>
      <c r="K10029" s="21">
        <f>INDEX(LISTAS!$H:$Q,MATCH(BASE!H10029,LISTAS!$G:$G,0),MATCH(BASE!J10029,LISTAS!$H$3:$Q$3,0))*Tabela3[[#This Row],[QUANTIDADE]]</f>
        <v>6</v>
      </c>
      <c r="L10029" s="2" t="str">
        <f>TEXT(Tabela3[[#This Row],[DATA]],"MM")</f>
        <v>07</v>
      </c>
      <c r="M10029" s="2">
        <f>WEEKNUM(Tabela3[[#This Row],[DATA]])</f>
        <v>27</v>
      </c>
      <c r="N10029" s="18">
        <f>YEAR(Tabela3[[#This Row],[DATA]])</f>
        <v>2023</v>
      </c>
    </row>
    <row r="10030" spans="2:14">
      <c r="B10030" s="1">
        <v>45112</v>
      </c>
      <c r="C10030">
        <v>16668</v>
      </c>
      <c r="D10030">
        <f>COUNTIF(C$4:C10030,Tabela3[[#This Row],[COMANDA]])</f>
        <v>1</v>
      </c>
      <c r="E10030" t="s">
        <v>90</v>
      </c>
      <c r="F10030" t="s">
        <v>99</v>
      </c>
      <c r="G10030" t="s">
        <v>8</v>
      </c>
      <c r="H10030" t="s">
        <v>203</v>
      </c>
      <c r="I10030" s="2">
        <v>1</v>
      </c>
      <c r="J10030" t="s">
        <v>11</v>
      </c>
      <c r="K10030" s="21">
        <f>INDEX(LISTAS!$H:$Q,MATCH(BASE!H10030,LISTAS!$G:$G,0),MATCH(BASE!J10030,LISTAS!$H$3:$Q$3,0))*Tabela3[[#This Row],[QUANTIDADE]]</f>
        <v>20</v>
      </c>
      <c r="L10030" s="2" t="str">
        <f>TEXT(Tabela3[[#This Row],[DATA]],"MM")</f>
        <v>07</v>
      </c>
      <c r="M10030" s="2">
        <f>WEEKNUM(Tabela3[[#This Row],[DATA]])</f>
        <v>27</v>
      </c>
      <c r="N10030" s="18">
        <f>YEAR(Tabela3[[#This Row],[DATA]])</f>
        <v>2023</v>
      </c>
    </row>
    <row r="10031" spans="2:14">
      <c r="B10031" s="1">
        <v>45112</v>
      </c>
      <c r="C10031">
        <v>16668</v>
      </c>
      <c r="D10031">
        <f>COUNTIF(C$4:C10031,Tabela3[[#This Row],[COMANDA]])</f>
        <v>2</v>
      </c>
      <c r="E10031" t="s">
        <v>90</v>
      </c>
      <c r="F10031" t="s">
        <v>99</v>
      </c>
      <c r="G10031" t="s">
        <v>9</v>
      </c>
      <c r="H10031" t="s">
        <v>138</v>
      </c>
      <c r="I10031" s="2">
        <v>1</v>
      </c>
      <c r="J10031" t="s">
        <v>11</v>
      </c>
      <c r="K10031" s="21">
        <f>INDEX(LISTAS!$H:$Q,MATCH(BASE!H10031,LISTAS!$G:$G,0),MATCH(BASE!J10031,LISTAS!$H$3:$Q$3,0))*Tabela3[[#This Row],[QUANTIDADE]]</f>
        <v>4</v>
      </c>
      <c r="L10031" s="2" t="str">
        <f>TEXT(Tabela3[[#This Row],[DATA]],"MM")</f>
        <v>07</v>
      </c>
      <c r="M10031" s="2">
        <f>WEEKNUM(Tabela3[[#This Row],[DATA]])</f>
        <v>27</v>
      </c>
      <c r="N10031" s="18">
        <f>YEAR(Tabela3[[#This Row],[DATA]])</f>
        <v>2023</v>
      </c>
    </row>
    <row r="10032" spans="2:14">
      <c r="B10032" s="1">
        <v>45112</v>
      </c>
      <c r="C10032">
        <v>16669</v>
      </c>
      <c r="D10032">
        <f>COUNTIF(C$4:C10032,Tabela3[[#This Row],[COMANDA]])</f>
        <v>1</v>
      </c>
      <c r="E10032" t="s">
        <v>90</v>
      </c>
      <c r="F10032" t="s">
        <v>98</v>
      </c>
      <c r="G10032" t="s">
        <v>8</v>
      </c>
      <c r="H10032" t="s">
        <v>204</v>
      </c>
      <c r="I10032" s="2">
        <v>1</v>
      </c>
      <c r="J10032" t="s">
        <v>11</v>
      </c>
      <c r="K10032" s="21">
        <f>INDEX(LISTAS!$H:$Q,MATCH(BASE!H10032,LISTAS!$G:$G,0),MATCH(BASE!J10032,LISTAS!$H$3:$Q$3,0))*Tabela3[[#This Row],[QUANTIDADE]]</f>
        <v>18</v>
      </c>
      <c r="L10032" s="2" t="str">
        <f>TEXT(Tabela3[[#This Row],[DATA]],"MM")</f>
        <v>07</v>
      </c>
      <c r="M10032" s="2">
        <f>WEEKNUM(Tabela3[[#This Row],[DATA]])</f>
        <v>27</v>
      </c>
      <c r="N10032" s="18">
        <f>YEAR(Tabela3[[#This Row],[DATA]])</f>
        <v>2023</v>
      </c>
    </row>
    <row r="10033" spans="2:14">
      <c r="B10033" s="1">
        <v>45112</v>
      </c>
      <c r="C10033">
        <v>16669</v>
      </c>
      <c r="D10033">
        <f>COUNTIF(C$4:C10033,Tabela3[[#This Row],[COMANDA]])</f>
        <v>2</v>
      </c>
      <c r="E10033" t="s">
        <v>90</v>
      </c>
      <c r="F10033" t="s">
        <v>98</v>
      </c>
      <c r="G10033" t="s">
        <v>9</v>
      </c>
      <c r="H10033" t="s">
        <v>138</v>
      </c>
      <c r="I10033" s="2">
        <v>1</v>
      </c>
      <c r="J10033" t="s">
        <v>11</v>
      </c>
      <c r="K10033" s="21">
        <f>INDEX(LISTAS!$H:$Q,MATCH(BASE!H10033,LISTAS!$G:$G,0),MATCH(BASE!J10033,LISTAS!$H$3:$Q$3,0))*Tabela3[[#This Row],[QUANTIDADE]]</f>
        <v>4</v>
      </c>
      <c r="L10033" s="2" t="str">
        <f>TEXT(Tabela3[[#This Row],[DATA]],"MM")</f>
        <v>07</v>
      </c>
      <c r="M10033" s="2">
        <f>WEEKNUM(Tabela3[[#This Row],[DATA]])</f>
        <v>27</v>
      </c>
      <c r="N10033" s="18">
        <f>YEAR(Tabela3[[#This Row],[DATA]])</f>
        <v>2023</v>
      </c>
    </row>
    <row r="10034" spans="2:14">
      <c r="B10034" s="1">
        <v>45112</v>
      </c>
      <c r="C10034">
        <v>16670</v>
      </c>
      <c r="D10034">
        <f>COUNTIF(C$4:C10034,Tabela3[[#This Row],[COMANDA]])</f>
        <v>1</v>
      </c>
      <c r="E10034" t="s">
        <v>90</v>
      </c>
      <c r="G10034" t="s">
        <v>8</v>
      </c>
      <c r="H10034" t="s">
        <v>42</v>
      </c>
      <c r="I10034" s="2">
        <v>1</v>
      </c>
      <c r="J10034" t="s">
        <v>11</v>
      </c>
      <c r="K10034" s="21">
        <f>INDEX(LISTAS!$H:$Q,MATCH(BASE!H10034,LISTAS!$G:$G,0),MATCH(BASE!J10034,LISTAS!$H$3:$Q$3,0))*Tabela3[[#This Row],[QUANTIDADE]]</f>
        <v>16</v>
      </c>
      <c r="L10034" s="2" t="str">
        <f>TEXT(Tabela3[[#This Row],[DATA]],"MM")</f>
        <v>07</v>
      </c>
      <c r="M10034" s="2">
        <f>WEEKNUM(Tabela3[[#This Row],[DATA]])</f>
        <v>27</v>
      </c>
      <c r="N10034" s="18">
        <f>YEAR(Tabela3[[#This Row],[DATA]])</f>
        <v>2023</v>
      </c>
    </row>
    <row r="10035" spans="2:14">
      <c r="B10035" s="1">
        <v>45112</v>
      </c>
      <c r="C10035">
        <v>16671</v>
      </c>
      <c r="D10035">
        <f>COUNTIF(C$4:C10035,Tabela3[[#This Row],[COMANDA]])</f>
        <v>1</v>
      </c>
      <c r="E10035" t="s">
        <v>90</v>
      </c>
      <c r="G10035" t="s">
        <v>8</v>
      </c>
      <c r="H10035" t="s">
        <v>204</v>
      </c>
      <c r="I10035" s="2">
        <v>1</v>
      </c>
      <c r="J10035" t="s">
        <v>11</v>
      </c>
      <c r="K10035" s="21">
        <f>INDEX(LISTAS!$H:$Q,MATCH(BASE!H10035,LISTAS!$G:$G,0),MATCH(BASE!J10035,LISTAS!$H$3:$Q$3,0))*Tabela3[[#This Row],[QUANTIDADE]]</f>
        <v>18</v>
      </c>
      <c r="L10035" s="2" t="str">
        <f>TEXT(Tabela3[[#This Row],[DATA]],"MM")</f>
        <v>07</v>
      </c>
      <c r="M10035" s="2">
        <f>WEEKNUM(Tabela3[[#This Row],[DATA]])</f>
        <v>27</v>
      </c>
      <c r="N10035" s="18">
        <f>YEAR(Tabela3[[#This Row],[DATA]])</f>
        <v>2023</v>
      </c>
    </row>
    <row r="10036" spans="2:14">
      <c r="B10036" s="1">
        <v>45112</v>
      </c>
      <c r="C10036">
        <v>16671</v>
      </c>
      <c r="D10036">
        <f>COUNTIF(C$4:C10036,Tabela3[[#This Row],[COMANDA]])</f>
        <v>2</v>
      </c>
      <c r="E10036" t="s">
        <v>90</v>
      </c>
      <c r="G10036" t="s">
        <v>8</v>
      </c>
      <c r="H10036" t="s">
        <v>202</v>
      </c>
      <c r="I10036" s="2">
        <v>1</v>
      </c>
      <c r="J10036" t="s">
        <v>11</v>
      </c>
      <c r="K10036" s="21">
        <f>INDEX(LISTAS!$H:$Q,MATCH(BASE!H10036,LISTAS!$G:$G,0),MATCH(BASE!J10036,LISTAS!$H$3:$Q$3,0))*Tabela3[[#This Row],[QUANTIDADE]]</f>
        <v>20</v>
      </c>
      <c r="L10036" s="2" t="str">
        <f>TEXT(Tabela3[[#This Row],[DATA]],"MM")</f>
        <v>07</v>
      </c>
      <c r="M10036" s="2">
        <f>WEEKNUM(Tabela3[[#This Row],[DATA]])</f>
        <v>27</v>
      </c>
      <c r="N10036" s="18">
        <f>YEAR(Tabela3[[#This Row],[DATA]])</f>
        <v>2023</v>
      </c>
    </row>
    <row r="10037" spans="2:14">
      <c r="B10037" s="1">
        <v>45112</v>
      </c>
      <c r="C10037">
        <v>16672</v>
      </c>
      <c r="D10037">
        <f>COUNTIF(C$4:C10037,Tabela3[[#This Row],[COMANDA]])</f>
        <v>1</v>
      </c>
      <c r="E10037" t="s">
        <v>90</v>
      </c>
      <c r="F10037" t="s">
        <v>375</v>
      </c>
      <c r="G10037" t="s">
        <v>8</v>
      </c>
      <c r="H10037" t="s">
        <v>202</v>
      </c>
      <c r="I10037" s="2">
        <v>1</v>
      </c>
      <c r="J10037" t="s">
        <v>11</v>
      </c>
      <c r="K10037" s="21">
        <f>INDEX(LISTAS!$H:$Q,MATCH(BASE!H10037,LISTAS!$G:$G,0),MATCH(BASE!J10037,LISTAS!$H$3:$Q$3,0))*Tabela3[[#This Row],[QUANTIDADE]]</f>
        <v>20</v>
      </c>
      <c r="L10037" s="2" t="str">
        <f>TEXT(Tabela3[[#This Row],[DATA]],"MM")</f>
        <v>07</v>
      </c>
      <c r="M10037" s="2">
        <f>WEEKNUM(Tabela3[[#This Row],[DATA]])</f>
        <v>27</v>
      </c>
      <c r="N10037" s="18">
        <f>YEAR(Tabela3[[#This Row],[DATA]])</f>
        <v>2023</v>
      </c>
    </row>
    <row r="10038" spans="2:14">
      <c r="B10038" s="1">
        <v>45112</v>
      </c>
      <c r="C10038">
        <v>16672</v>
      </c>
      <c r="D10038">
        <f>COUNTIF(C$4:C10038,Tabela3[[#This Row],[COMANDA]])</f>
        <v>2</v>
      </c>
      <c r="E10038" t="s">
        <v>90</v>
      </c>
      <c r="F10038" t="s">
        <v>375</v>
      </c>
      <c r="G10038" t="s">
        <v>61</v>
      </c>
      <c r="H10038" t="s">
        <v>163</v>
      </c>
      <c r="I10038" s="2">
        <v>1</v>
      </c>
      <c r="J10038" t="s">
        <v>11</v>
      </c>
      <c r="K10038" s="21">
        <f>INDEX(LISTAS!$H:$Q,MATCH(BASE!H10038,LISTAS!$G:$G,0),MATCH(BASE!J10038,LISTAS!$H$3:$Q$3,0))*Tabela3[[#This Row],[QUANTIDADE]]</f>
        <v>4</v>
      </c>
      <c r="L10038" s="2" t="str">
        <f>TEXT(Tabela3[[#This Row],[DATA]],"MM")</f>
        <v>07</v>
      </c>
      <c r="M10038" s="2">
        <f>WEEKNUM(Tabela3[[#This Row],[DATA]])</f>
        <v>27</v>
      </c>
      <c r="N10038" s="18">
        <f>YEAR(Tabela3[[#This Row],[DATA]])</f>
        <v>2023</v>
      </c>
    </row>
    <row r="10039" spans="2:14">
      <c r="B10039" s="1">
        <v>45112</v>
      </c>
      <c r="C10039">
        <v>16672</v>
      </c>
      <c r="D10039">
        <f>COUNTIF(C$4:C10039,Tabela3[[#This Row],[COMANDA]])</f>
        <v>3</v>
      </c>
      <c r="E10039" t="s">
        <v>90</v>
      </c>
      <c r="F10039" t="s">
        <v>375</v>
      </c>
      <c r="G10039" t="s">
        <v>9</v>
      </c>
      <c r="H10039" t="s">
        <v>148</v>
      </c>
      <c r="I10039" s="2">
        <v>1</v>
      </c>
      <c r="J10039" t="s">
        <v>11</v>
      </c>
      <c r="K10039" s="21">
        <f>INDEX(LISTAS!$H:$Q,MATCH(BASE!H10039,LISTAS!$G:$G,0),MATCH(BASE!J10039,LISTAS!$H$3:$Q$3,0))*Tabela3[[#This Row],[QUANTIDADE]]</f>
        <v>3</v>
      </c>
      <c r="L10039" s="2" t="str">
        <f>TEXT(Tabela3[[#This Row],[DATA]],"MM")</f>
        <v>07</v>
      </c>
      <c r="M10039" s="2">
        <f>WEEKNUM(Tabela3[[#This Row],[DATA]])</f>
        <v>27</v>
      </c>
      <c r="N10039" s="18">
        <f>YEAR(Tabela3[[#This Row],[DATA]])</f>
        <v>2023</v>
      </c>
    </row>
    <row r="10040" spans="2:14">
      <c r="B10040" s="1">
        <v>45112</v>
      </c>
      <c r="C10040">
        <v>16673</v>
      </c>
      <c r="D10040">
        <f>COUNTIF(C$4:C10040,Tabela3[[#This Row],[COMANDA]])</f>
        <v>1</v>
      </c>
      <c r="E10040" t="s">
        <v>90</v>
      </c>
      <c r="F10040" t="s">
        <v>375</v>
      </c>
      <c r="G10040" t="s">
        <v>8</v>
      </c>
      <c r="H10040" t="s">
        <v>202</v>
      </c>
      <c r="I10040" s="2">
        <v>1</v>
      </c>
      <c r="J10040" t="s">
        <v>12</v>
      </c>
      <c r="K10040" s="21">
        <f>INDEX(LISTAS!$H:$Q,MATCH(BASE!H10040,LISTAS!$G:$G,0),MATCH(BASE!J10040,LISTAS!$H$3:$Q$3,0))*Tabela3[[#This Row],[QUANTIDADE]]</f>
        <v>18</v>
      </c>
      <c r="L10040" s="2" t="str">
        <f>TEXT(Tabela3[[#This Row],[DATA]],"MM")</f>
        <v>07</v>
      </c>
      <c r="M10040" s="2">
        <f>WEEKNUM(Tabela3[[#This Row],[DATA]])</f>
        <v>27</v>
      </c>
      <c r="N10040" s="18">
        <f>YEAR(Tabela3[[#This Row],[DATA]])</f>
        <v>2023</v>
      </c>
    </row>
    <row r="10041" spans="2:14">
      <c r="B10041" s="1">
        <v>45112</v>
      </c>
      <c r="C10041">
        <v>16674</v>
      </c>
      <c r="D10041">
        <f>COUNTIF(C$4:C10041,Tabela3[[#This Row],[COMANDA]])</f>
        <v>1</v>
      </c>
      <c r="E10041" t="s">
        <v>90</v>
      </c>
      <c r="F10041" t="s">
        <v>98</v>
      </c>
      <c r="G10041" t="s">
        <v>8</v>
      </c>
      <c r="H10041" t="s">
        <v>39</v>
      </c>
      <c r="I10041" s="2">
        <v>1</v>
      </c>
      <c r="J10041" t="s">
        <v>11</v>
      </c>
      <c r="K10041" s="21">
        <f>INDEX(LISTAS!$H:$Q,MATCH(BASE!H10041,LISTAS!$G:$G,0),MATCH(BASE!J10041,LISTAS!$H$3:$Q$3,0))*Tabela3[[#This Row],[QUANTIDADE]]</f>
        <v>12</v>
      </c>
      <c r="L10041" s="2" t="str">
        <f>TEXT(Tabela3[[#This Row],[DATA]],"MM")</f>
        <v>07</v>
      </c>
      <c r="M10041" s="2">
        <f>WEEKNUM(Tabela3[[#This Row],[DATA]])</f>
        <v>27</v>
      </c>
      <c r="N10041" s="18">
        <f>YEAR(Tabela3[[#This Row],[DATA]])</f>
        <v>2023</v>
      </c>
    </row>
    <row r="10042" spans="2:14">
      <c r="B10042" s="1">
        <v>45112</v>
      </c>
      <c r="C10042">
        <v>16674</v>
      </c>
      <c r="D10042">
        <f>COUNTIF(C$4:C10042,Tabela3[[#This Row],[COMANDA]])</f>
        <v>2</v>
      </c>
      <c r="E10042" t="s">
        <v>90</v>
      </c>
      <c r="F10042" t="s">
        <v>98</v>
      </c>
      <c r="G10042" t="s">
        <v>8</v>
      </c>
      <c r="H10042" t="s">
        <v>205</v>
      </c>
      <c r="I10042" s="2">
        <v>1</v>
      </c>
      <c r="J10042" t="s">
        <v>11</v>
      </c>
      <c r="K10042" s="21">
        <f>INDEX(LISTAS!$H:$Q,MATCH(BASE!H10042,LISTAS!$G:$G,0),MATCH(BASE!J10042,LISTAS!$H$3:$Q$3,0))*Tabela3[[#This Row],[QUANTIDADE]]</f>
        <v>22</v>
      </c>
      <c r="L10042" s="2" t="str">
        <f>TEXT(Tabela3[[#This Row],[DATA]],"MM")</f>
        <v>07</v>
      </c>
      <c r="M10042" s="2">
        <f>WEEKNUM(Tabela3[[#This Row],[DATA]])</f>
        <v>27</v>
      </c>
      <c r="N10042" s="18">
        <f>YEAR(Tabela3[[#This Row],[DATA]])</f>
        <v>2023</v>
      </c>
    </row>
    <row r="10043" spans="2:14">
      <c r="B10043" s="1">
        <v>45112</v>
      </c>
      <c r="C10043">
        <v>16674</v>
      </c>
      <c r="D10043">
        <f>COUNTIF(C$4:C10043,Tabela3[[#This Row],[COMANDA]])</f>
        <v>3</v>
      </c>
      <c r="E10043" t="s">
        <v>90</v>
      </c>
      <c r="F10043" t="s">
        <v>98</v>
      </c>
      <c r="G10043" t="s">
        <v>9</v>
      </c>
      <c r="H10043" t="s">
        <v>56</v>
      </c>
      <c r="I10043" s="2">
        <v>1</v>
      </c>
      <c r="J10043" t="s">
        <v>11</v>
      </c>
      <c r="K10043" s="21">
        <f>INDEX(LISTAS!$H:$Q,MATCH(BASE!H10043,LISTAS!$G:$G,0),MATCH(BASE!J10043,LISTAS!$H$3:$Q$3,0))*Tabela3[[#This Row],[QUANTIDADE]]</f>
        <v>3</v>
      </c>
      <c r="L10043" s="2" t="str">
        <f>TEXT(Tabela3[[#This Row],[DATA]],"MM")</f>
        <v>07</v>
      </c>
      <c r="M10043" s="2">
        <f>WEEKNUM(Tabela3[[#This Row],[DATA]])</f>
        <v>27</v>
      </c>
      <c r="N10043" s="18">
        <f>YEAR(Tabela3[[#This Row],[DATA]])</f>
        <v>2023</v>
      </c>
    </row>
    <row r="10044" spans="2:14">
      <c r="B10044" s="1">
        <v>45112</v>
      </c>
      <c r="C10044">
        <v>16675</v>
      </c>
      <c r="D10044">
        <f>COUNTIF(C$4:C10044,Tabela3[[#This Row],[COMANDA]])</f>
        <v>1</v>
      </c>
      <c r="E10044" t="s">
        <v>90</v>
      </c>
      <c r="F10044" t="s">
        <v>99</v>
      </c>
      <c r="G10044" t="s">
        <v>8</v>
      </c>
      <c r="H10044" t="s">
        <v>47</v>
      </c>
      <c r="I10044" s="2">
        <v>1</v>
      </c>
      <c r="J10044" t="s">
        <v>11</v>
      </c>
      <c r="K10044" s="21">
        <f>INDEX(LISTAS!$H:$Q,MATCH(BASE!H10044,LISTAS!$G:$G,0),MATCH(BASE!J10044,LISTAS!$H$3:$Q$3,0))*Tabela3[[#This Row],[QUANTIDADE]]</f>
        <v>16</v>
      </c>
      <c r="L10044" s="2" t="str">
        <f>TEXT(Tabela3[[#This Row],[DATA]],"MM")</f>
        <v>07</v>
      </c>
      <c r="M10044" s="2">
        <f>WEEKNUM(Tabela3[[#This Row],[DATA]])</f>
        <v>27</v>
      </c>
      <c r="N10044" s="18">
        <f>YEAR(Tabela3[[#This Row],[DATA]])</f>
        <v>2023</v>
      </c>
    </row>
    <row r="10045" spans="2:14">
      <c r="B10045" s="1">
        <v>45112</v>
      </c>
      <c r="C10045">
        <v>16676</v>
      </c>
      <c r="D10045">
        <f>COUNTIF(C$4:C10045,Tabela3[[#This Row],[COMANDA]])</f>
        <v>1</v>
      </c>
      <c r="E10045" t="s">
        <v>90</v>
      </c>
      <c r="F10045" t="s">
        <v>98</v>
      </c>
      <c r="G10045" t="s">
        <v>8</v>
      </c>
      <c r="H10045" t="s">
        <v>206</v>
      </c>
      <c r="I10045" s="2">
        <v>1</v>
      </c>
      <c r="J10045" t="s">
        <v>11</v>
      </c>
      <c r="K10045" s="21">
        <f>INDEX(LISTAS!$H:$Q,MATCH(BASE!H10045,LISTAS!$G:$G,0),MATCH(BASE!J10045,LISTAS!$H$3:$Q$3,0))*Tabela3[[#This Row],[QUANTIDADE]]</f>
        <v>18</v>
      </c>
      <c r="L10045" s="2" t="str">
        <f>TEXT(Tabela3[[#This Row],[DATA]],"MM")</f>
        <v>07</v>
      </c>
      <c r="M10045" s="2">
        <f>WEEKNUM(Tabela3[[#This Row],[DATA]])</f>
        <v>27</v>
      </c>
      <c r="N10045" s="18">
        <f>YEAR(Tabela3[[#This Row],[DATA]])</f>
        <v>2023</v>
      </c>
    </row>
    <row r="10046" spans="2:14">
      <c r="B10046" s="1">
        <v>45112</v>
      </c>
      <c r="C10046">
        <v>16676</v>
      </c>
      <c r="D10046">
        <f>COUNTIF(C$4:C10046,Tabela3[[#This Row],[COMANDA]])</f>
        <v>2</v>
      </c>
      <c r="E10046" t="s">
        <v>90</v>
      </c>
      <c r="F10046" t="s">
        <v>98</v>
      </c>
      <c r="G10046" t="s">
        <v>9</v>
      </c>
      <c r="H10046" t="s">
        <v>138</v>
      </c>
      <c r="I10046" s="2">
        <v>1</v>
      </c>
      <c r="J10046" t="s">
        <v>11</v>
      </c>
      <c r="K10046" s="21">
        <f>INDEX(LISTAS!$H:$Q,MATCH(BASE!H10046,LISTAS!$G:$G,0),MATCH(BASE!J10046,LISTAS!$H$3:$Q$3,0))*Tabela3[[#This Row],[QUANTIDADE]]</f>
        <v>4</v>
      </c>
      <c r="L10046" s="2" t="str">
        <f>TEXT(Tabela3[[#This Row],[DATA]],"MM")</f>
        <v>07</v>
      </c>
      <c r="M10046" s="2">
        <f>WEEKNUM(Tabela3[[#This Row],[DATA]])</f>
        <v>27</v>
      </c>
      <c r="N10046" s="18">
        <f>YEAR(Tabela3[[#This Row],[DATA]])</f>
        <v>2023</v>
      </c>
    </row>
    <row r="10047" spans="2:14">
      <c r="B10047" s="1">
        <v>45112</v>
      </c>
      <c r="C10047">
        <v>16677</v>
      </c>
      <c r="D10047">
        <f>COUNTIF(C$4:C10047,Tabela3[[#This Row],[COMANDA]])</f>
        <v>1</v>
      </c>
      <c r="E10047" t="s">
        <v>89</v>
      </c>
      <c r="F10047" t="s">
        <v>375</v>
      </c>
      <c r="G10047" t="s">
        <v>8</v>
      </c>
      <c r="H10047" t="s">
        <v>42</v>
      </c>
      <c r="I10047" s="2">
        <v>1</v>
      </c>
      <c r="J10047" t="s">
        <v>12</v>
      </c>
      <c r="K10047" s="21">
        <f>INDEX(LISTAS!$H:$Q,MATCH(BASE!H10047,LISTAS!$G:$G,0),MATCH(BASE!J10047,LISTAS!$H$3:$Q$3,0))*Tabela3[[#This Row],[QUANTIDADE]]</f>
        <v>14.4</v>
      </c>
      <c r="L10047" s="2" t="str">
        <f>TEXT(Tabela3[[#This Row],[DATA]],"MM")</f>
        <v>07</v>
      </c>
      <c r="M10047" s="2">
        <f>WEEKNUM(Tabela3[[#This Row],[DATA]])</f>
        <v>27</v>
      </c>
      <c r="N10047" s="18">
        <f>YEAR(Tabela3[[#This Row],[DATA]])</f>
        <v>2023</v>
      </c>
    </row>
    <row r="10048" spans="2:14">
      <c r="B10048" s="1">
        <v>45112</v>
      </c>
      <c r="C10048">
        <v>16677</v>
      </c>
      <c r="D10048">
        <f>COUNTIF(C$4:C10048,Tabela3[[#This Row],[COMANDA]])</f>
        <v>2</v>
      </c>
      <c r="E10048" t="s">
        <v>89</v>
      </c>
      <c r="F10048" t="s">
        <v>375</v>
      </c>
      <c r="G10048" t="s">
        <v>8</v>
      </c>
      <c r="H10048" t="s">
        <v>202</v>
      </c>
      <c r="I10048" s="2">
        <v>1</v>
      </c>
      <c r="J10048" t="s">
        <v>12</v>
      </c>
      <c r="K10048" s="21">
        <f>INDEX(LISTAS!$H:$Q,MATCH(BASE!H10048,LISTAS!$G:$G,0),MATCH(BASE!J10048,LISTAS!$H$3:$Q$3,0))*Tabela3[[#This Row],[QUANTIDADE]]</f>
        <v>18</v>
      </c>
      <c r="L10048" s="2" t="str">
        <f>TEXT(Tabela3[[#This Row],[DATA]],"MM")</f>
        <v>07</v>
      </c>
      <c r="M10048" s="2">
        <f>WEEKNUM(Tabela3[[#This Row],[DATA]])</f>
        <v>27</v>
      </c>
      <c r="N10048" s="18">
        <f>YEAR(Tabela3[[#This Row],[DATA]])</f>
        <v>2023</v>
      </c>
    </row>
    <row r="10049" spans="2:14">
      <c r="B10049" s="1">
        <v>45112</v>
      </c>
      <c r="C10049">
        <v>16678</v>
      </c>
      <c r="D10049">
        <f>COUNTIF(C$4:C10049,Tabela3[[#This Row],[COMANDA]])</f>
        <v>1</v>
      </c>
      <c r="E10049" t="s">
        <v>90</v>
      </c>
      <c r="F10049" t="s">
        <v>100</v>
      </c>
      <c r="G10049" t="s">
        <v>8</v>
      </c>
      <c r="H10049" t="s">
        <v>203</v>
      </c>
      <c r="I10049" s="2">
        <v>1</v>
      </c>
      <c r="J10049" t="s">
        <v>11</v>
      </c>
      <c r="K10049" s="21">
        <f>INDEX(LISTAS!$H:$Q,MATCH(BASE!H10049,LISTAS!$G:$G,0),MATCH(BASE!J10049,LISTAS!$H$3:$Q$3,0))*Tabela3[[#This Row],[QUANTIDADE]]</f>
        <v>20</v>
      </c>
      <c r="L10049" s="2" t="str">
        <f>TEXT(Tabela3[[#This Row],[DATA]],"MM")</f>
        <v>07</v>
      </c>
      <c r="M10049" s="2">
        <f>WEEKNUM(Tabela3[[#This Row],[DATA]])</f>
        <v>27</v>
      </c>
      <c r="N10049" s="18">
        <f>YEAR(Tabela3[[#This Row],[DATA]])</f>
        <v>2023</v>
      </c>
    </row>
    <row r="10050" spans="2:14">
      <c r="B10050" s="1">
        <v>45112</v>
      </c>
      <c r="C10050">
        <v>16678</v>
      </c>
      <c r="D10050">
        <f>COUNTIF(C$4:C10050,Tabela3[[#This Row],[COMANDA]])</f>
        <v>2</v>
      </c>
      <c r="E10050" t="s">
        <v>90</v>
      </c>
      <c r="F10050" t="s">
        <v>100</v>
      </c>
      <c r="G10050" t="s">
        <v>9</v>
      </c>
      <c r="H10050" t="s">
        <v>567</v>
      </c>
      <c r="I10050" s="2">
        <v>1</v>
      </c>
      <c r="J10050" t="s">
        <v>11</v>
      </c>
      <c r="K10050" s="21">
        <f>INDEX(LISTAS!$H:$Q,MATCH(BASE!H10050,LISTAS!$G:$G,0),MATCH(BASE!J10050,LISTAS!$H$3:$Q$3,0))*Tabela3[[#This Row],[QUANTIDADE]]</f>
        <v>6</v>
      </c>
      <c r="L10050" s="2" t="str">
        <f>TEXT(Tabela3[[#This Row],[DATA]],"MM")</f>
        <v>07</v>
      </c>
      <c r="M10050" s="2">
        <f>WEEKNUM(Tabela3[[#This Row],[DATA]])</f>
        <v>27</v>
      </c>
      <c r="N10050" s="18">
        <f>YEAR(Tabela3[[#This Row],[DATA]])</f>
        <v>2023</v>
      </c>
    </row>
    <row r="10051" spans="2:14">
      <c r="B10051" s="1">
        <v>45112</v>
      </c>
      <c r="C10051">
        <v>16679</v>
      </c>
      <c r="D10051">
        <f>COUNTIF(C$4:C10051,Tabela3[[#This Row],[COMANDA]])</f>
        <v>1</v>
      </c>
      <c r="E10051" t="s">
        <v>90</v>
      </c>
      <c r="F10051" t="s">
        <v>99</v>
      </c>
      <c r="G10051" t="s">
        <v>8</v>
      </c>
      <c r="H10051" t="s">
        <v>84</v>
      </c>
      <c r="I10051" s="2">
        <v>1</v>
      </c>
      <c r="J10051" t="s">
        <v>11</v>
      </c>
      <c r="K10051" s="21">
        <f>INDEX(LISTAS!$H:$Q,MATCH(BASE!H10051,LISTAS!$G:$G,0),MATCH(BASE!J10051,LISTAS!$H$3:$Q$3,0))*Tabela3[[#This Row],[QUANTIDADE]]</f>
        <v>16</v>
      </c>
      <c r="L10051" s="2" t="str">
        <f>TEXT(Tabela3[[#This Row],[DATA]],"MM")</f>
        <v>07</v>
      </c>
      <c r="M10051" s="2">
        <f>WEEKNUM(Tabela3[[#This Row],[DATA]])</f>
        <v>27</v>
      </c>
      <c r="N10051" s="18">
        <f>YEAR(Tabela3[[#This Row],[DATA]])</f>
        <v>2023</v>
      </c>
    </row>
    <row r="10052" spans="2:14">
      <c r="B10052" s="1">
        <v>45112</v>
      </c>
      <c r="C10052">
        <v>16680</v>
      </c>
      <c r="D10052">
        <f>COUNTIF(C$4:C10052,Tabela3[[#This Row],[COMANDA]])</f>
        <v>1</v>
      </c>
      <c r="E10052" t="s">
        <v>90</v>
      </c>
      <c r="F10052" t="s">
        <v>99</v>
      </c>
      <c r="G10052" t="s">
        <v>8</v>
      </c>
      <c r="H10052" t="s">
        <v>211</v>
      </c>
      <c r="I10052" s="2">
        <v>1</v>
      </c>
      <c r="J10052" t="s">
        <v>11</v>
      </c>
      <c r="K10052" s="21">
        <f>INDEX(LISTAS!$H:$Q,MATCH(BASE!H10052,LISTAS!$G:$G,0),MATCH(BASE!J10052,LISTAS!$H$3:$Q$3,0))*Tabela3[[#This Row],[QUANTIDADE]]</f>
        <v>20</v>
      </c>
      <c r="L10052" s="2" t="str">
        <f>TEXT(Tabela3[[#This Row],[DATA]],"MM")</f>
        <v>07</v>
      </c>
      <c r="M10052" s="2">
        <f>WEEKNUM(Tabela3[[#This Row],[DATA]])</f>
        <v>27</v>
      </c>
      <c r="N10052" s="18">
        <f>YEAR(Tabela3[[#This Row],[DATA]])</f>
        <v>2023</v>
      </c>
    </row>
    <row r="10053" spans="2:14">
      <c r="B10053" s="1">
        <v>45112</v>
      </c>
      <c r="C10053">
        <v>16680</v>
      </c>
      <c r="D10053">
        <f>COUNTIF(C$4:C10053,Tabela3[[#This Row],[COMANDA]])</f>
        <v>2</v>
      </c>
      <c r="E10053" t="s">
        <v>90</v>
      </c>
      <c r="F10053" t="s">
        <v>99</v>
      </c>
      <c r="G10053" t="s">
        <v>9</v>
      </c>
      <c r="H10053" t="s">
        <v>152</v>
      </c>
      <c r="I10053" s="2">
        <v>1</v>
      </c>
      <c r="J10053" t="s">
        <v>11</v>
      </c>
      <c r="K10053" s="21">
        <f>INDEX(LISTAS!$H:$Q,MATCH(BASE!H10053,LISTAS!$G:$G,0),MATCH(BASE!J10053,LISTAS!$H$3:$Q$3,0))*Tabela3[[#This Row],[QUANTIDADE]]</f>
        <v>6</v>
      </c>
      <c r="L10053" s="2" t="str">
        <f>TEXT(Tabela3[[#This Row],[DATA]],"MM")</f>
        <v>07</v>
      </c>
      <c r="M10053" s="2">
        <f>WEEKNUM(Tabela3[[#This Row],[DATA]])</f>
        <v>27</v>
      </c>
      <c r="N10053" s="18">
        <f>YEAR(Tabela3[[#This Row],[DATA]])</f>
        <v>2023</v>
      </c>
    </row>
    <row r="10054" spans="2:14">
      <c r="B10054" s="1">
        <v>45112</v>
      </c>
      <c r="C10054">
        <v>16681</v>
      </c>
      <c r="D10054">
        <f>COUNTIF(C$4:C10054,Tabela3[[#This Row],[COMANDA]])</f>
        <v>1</v>
      </c>
      <c r="E10054" t="s">
        <v>90</v>
      </c>
      <c r="F10054" t="s">
        <v>98</v>
      </c>
      <c r="G10054" t="s">
        <v>8</v>
      </c>
      <c r="H10054" t="s">
        <v>204</v>
      </c>
      <c r="I10054" s="2">
        <v>1</v>
      </c>
      <c r="J10054" t="s">
        <v>11</v>
      </c>
      <c r="K10054" s="21">
        <f>INDEX(LISTAS!$H:$Q,MATCH(BASE!H10054,LISTAS!$G:$G,0),MATCH(BASE!J10054,LISTAS!$H$3:$Q$3,0))*Tabela3[[#This Row],[QUANTIDADE]]</f>
        <v>18</v>
      </c>
      <c r="L10054" s="2" t="str">
        <f>TEXT(Tabela3[[#This Row],[DATA]],"MM")</f>
        <v>07</v>
      </c>
      <c r="M10054" s="2">
        <f>WEEKNUM(Tabela3[[#This Row],[DATA]])</f>
        <v>27</v>
      </c>
      <c r="N10054" s="18">
        <f>YEAR(Tabela3[[#This Row],[DATA]])</f>
        <v>2023</v>
      </c>
    </row>
    <row r="10055" spans="2:14">
      <c r="B10055" s="1">
        <v>45112</v>
      </c>
      <c r="C10055">
        <v>16681</v>
      </c>
      <c r="D10055">
        <f>COUNTIF(C$4:C10055,Tabela3[[#This Row],[COMANDA]])</f>
        <v>2</v>
      </c>
      <c r="E10055" t="s">
        <v>90</v>
      </c>
      <c r="F10055" t="s">
        <v>98</v>
      </c>
      <c r="G10055" t="s">
        <v>8</v>
      </c>
      <c r="H10055" t="s">
        <v>202</v>
      </c>
      <c r="I10055" s="2">
        <v>1</v>
      </c>
      <c r="J10055" t="s">
        <v>11</v>
      </c>
      <c r="K10055" s="21">
        <f>INDEX(LISTAS!$H:$Q,MATCH(BASE!H10055,LISTAS!$G:$G,0),MATCH(BASE!J10055,LISTAS!$H$3:$Q$3,0))*Tabela3[[#This Row],[QUANTIDADE]]</f>
        <v>20</v>
      </c>
      <c r="L10055" s="2" t="str">
        <f>TEXT(Tabela3[[#This Row],[DATA]],"MM")</f>
        <v>07</v>
      </c>
      <c r="M10055" s="2">
        <f>WEEKNUM(Tabela3[[#This Row],[DATA]])</f>
        <v>27</v>
      </c>
      <c r="N10055" s="18">
        <f>YEAR(Tabela3[[#This Row],[DATA]])</f>
        <v>2023</v>
      </c>
    </row>
    <row r="10056" spans="2:14">
      <c r="B10056" s="1">
        <v>45112</v>
      </c>
      <c r="C10056">
        <v>16681</v>
      </c>
      <c r="D10056">
        <f>COUNTIF(C$4:C10056,Tabela3[[#This Row],[COMANDA]])</f>
        <v>3</v>
      </c>
      <c r="E10056" t="s">
        <v>90</v>
      </c>
      <c r="F10056" t="s">
        <v>98</v>
      </c>
      <c r="G10056" t="s">
        <v>61</v>
      </c>
      <c r="H10056" t="s">
        <v>199</v>
      </c>
      <c r="I10056" s="2">
        <v>1</v>
      </c>
      <c r="J10056" t="s">
        <v>11</v>
      </c>
      <c r="K10056" s="21">
        <f>INDEX(LISTAS!$H:$Q,MATCH(BASE!H10056,LISTAS!$G:$G,0),MATCH(BASE!J10056,LISTAS!$H$3:$Q$3,0))*Tabela3[[#This Row],[QUANTIDADE]]</f>
        <v>1</v>
      </c>
      <c r="L10056" s="2" t="str">
        <f>TEXT(Tabela3[[#This Row],[DATA]],"MM")</f>
        <v>07</v>
      </c>
      <c r="M10056" s="2">
        <f>WEEKNUM(Tabela3[[#This Row],[DATA]])</f>
        <v>27</v>
      </c>
      <c r="N10056" s="18">
        <f>YEAR(Tabela3[[#This Row],[DATA]])</f>
        <v>2023</v>
      </c>
    </row>
    <row r="10057" spans="2:14">
      <c r="B10057" s="1">
        <v>45112</v>
      </c>
      <c r="C10057">
        <v>16682</v>
      </c>
      <c r="D10057">
        <f>COUNTIF(C$4:C10057,Tabela3[[#This Row],[COMANDA]])</f>
        <v>1</v>
      </c>
      <c r="E10057" t="s">
        <v>90</v>
      </c>
      <c r="F10057" t="s">
        <v>99</v>
      </c>
      <c r="G10057" t="s">
        <v>8</v>
      </c>
      <c r="H10057" t="s">
        <v>204</v>
      </c>
      <c r="I10057" s="2">
        <v>1</v>
      </c>
      <c r="J10057" t="s">
        <v>11</v>
      </c>
      <c r="K10057" s="21">
        <f>INDEX(LISTAS!$H:$Q,MATCH(BASE!H10057,LISTAS!$G:$G,0),MATCH(BASE!J10057,LISTAS!$H$3:$Q$3,0))*Tabela3[[#This Row],[QUANTIDADE]]</f>
        <v>18</v>
      </c>
      <c r="L10057" s="2" t="str">
        <f>TEXT(Tabela3[[#This Row],[DATA]],"MM")</f>
        <v>07</v>
      </c>
      <c r="M10057" s="2">
        <f>WEEKNUM(Tabela3[[#This Row],[DATA]])</f>
        <v>27</v>
      </c>
      <c r="N10057" s="18">
        <f>YEAR(Tabela3[[#This Row],[DATA]])</f>
        <v>2023</v>
      </c>
    </row>
    <row r="10058" spans="2:14">
      <c r="B10058" s="1">
        <v>45112</v>
      </c>
      <c r="C10058">
        <v>16683</v>
      </c>
      <c r="D10058">
        <f>COUNTIF(C$4:C10058,Tabela3[[#This Row],[COMANDA]])</f>
        <v>1</v>
      </c>
      <c r="E10058" t="s">
        <v>90</v>
      </c>
      <c r="F10058" t="s">
        <v>375</v>
      </c>
      <c r="G10058" t="s">
        <v>8</v>
      </c>
      <c r="H10058" t="s">
        <v>42</v>
      </c>
      <c r="I10058" s="2">
        <v>1</v>
      </c>
      <c r="J10058" t="s">
        <v>11</v>
      </c>
      <c r="K10058" s="21">
        <f>INDEX(LISTAS!$H:$Q,MATCH(BASE!H10058,LISTAS!$G:$G,0),MATCH(BASE!J10058,LISTAS!$H$3:$Q$3,0))*Tabela3[[#This Row],[QUANTIDADE]]</f>
        <v>16</v>
      </c>
      <c r="L10058" s="2" t="str">
        <f>TEXT(Tabela3[[#This Row],[DATA]],"MM")</f>
        <v>07</v>
      </c>
      <c r="M10058" s="2">
        <f>WEEKNUM(Tabela3[[#This Row],[DATA]])</f>
        <v>27</v>
      </c>
      <c r="N10058" s="18">
        <f>YEAR(Tabela3[[#This Row],[DATA]])</f>
        <v>2023</v>
      </c>
    </row>
    <row r="10059" spans="2:14">
      <c r="B10059" s="1">
        <v>45112</v>
      </c>
      <c r="C10059">
        <v>16683</v>
      </c>
      <c r="D10059">
        <f>COUNTIF(C$4:C10059,Tabela3[[#This Row],[COMANDA]])</f>
        <v>2</v>
      </c>
      <c r="E10059" t="s">
        <v>90</v>
      </c>
      <c r="F10059" t="s">
        <v>375</v>
      </c>
      <c r="G10059" t="s">
        <v>9</v>
      </c>
      <c r="H10059" t="s">
        <v>138</v>
      </c>
      <c r="I10059" s="2">
        <v>1</v>
      </c>
      <c r="J10059" t="s">
        <v>11</v>
      </c>
      <c r="K10059" s="21">
        <f>INDEX(LISTAS!$H:$Q,MATCH(BASE!H10059,LISTAS!$G:$G,0),MATCH(BASE!J10059,LISTAS!$H$3:$Q$3,0))*Tabela3[[#This Row],[QUANTIDADE]]</f>
        <v>4</v>
      </c>
      <c r="L10059" s="2" t="str">
        <f>TEXT(Tabela3[[#This Row],[DATA]],"MM")</f>
        <v>07</v>
      </c>
      <c r="M10059" s="2">
        <f>WEEKNUM(Tabela3[[#This Row],[DATA]])</f>
        <v>27</v>
      </c>
      <c r="N10059" s="18">
        <f>YEAR(Tabela3[[#This Row],[DATA]])</f>
        <v>2023</v>
      </c>
    </row>
    <row r="10060" spans="2:14">
      <c r="B10060" s="1">
        <v>45112</v>
      </c>
      <c r="C10060">
        <v>16684</v>
      </c>
      <c r="D10060">
        <f>COUNTIF(C$4:C10060,Tabela3[[#This Row],[COMANDA]])</f>
        <v>1</v>
      </c>
      <c r="E10060" t="s">
        <v>90</v>
      </c>
      <c r="F10060" t="s">
        <v>99</v>
      </c>
      <c r="G10060" t="s">
        <v>8</v>
      </c>
      <c r="H10060" t="s">
        <v>39</v>
      </c>
      <c r="I10060" s="2">
        <v>1</v>
      </c>
      <c r="J10060" t="s">
        <v>11</v>
      </c>
      <c r="K10060" s="21">
        <f>INDEX(LISTAS!$H:$Q,MATCH(BASE!H10060,LISTAS!$G:$G,0),MATCH(BASE!J10060,LISTAS!$H$3:$Q$3,0))*Tabela3[[#This Row],[QUANTIDADE]]</f>
        <v>12</v>
      </c>
      <c r="L10060" s="2" t="str">
        <f>TEXT(Tabela3[[#This Row],[DATA]],"MM")</f>
        <v>07</v>
      </c>
      <c r="M10060" s="2">
        <f>WEEKNUM(Tabela3[[#This Row],[DATA]])</f>
        <v>27</v>
      </c>
      <c r="N10060" s="18">
        <f>YEAR(Tabela3[[#This Row],[DATA]])</f>
        <v>2023</v>
      </c>
    </row>
    <row r="10061" spans="2:14">
      <c r="B10061" s="1">
        <v>45112</v>
      </c>
      <c r="C10061">
        <v>16684</v>
      </c>
      <c r="D10061">
        <f>COUNTIF(C$4:C10061,Tabela3[[#This Row],[COMANDA]])</f>
        <v>2</v>
      </c>
      <c r="E10061" t="s">
        <v>90</v>
      </c>
      <c r="F10061" t="s">
        <v>99</v>
      </c>
      <c r="G10061" t="s">
        <v>61</v>
      </c>
      <c r="H10061" t="s">
        <v>166</v>
      </c>
      <c r="I10061" s="2">
        <v>1</v>
      </c>
      <c r="J10061" t="s">
        <v>11</v>
      </c>
      <c r="K10061" s="21">
        <f>INDEX(LISTAS!$H:$Q,MATCH(BASE!H10061,LISTAS!$G:$G,0),MATCH(BASE!J10061,LISTAS!$H$3:$Q$3,0))*Tabela3[[#This Row],[QUANTIDADE]]</f>
        <v>8</v>
      </c>
      <c r="L10061" s="2" t="str">
        <f>TEXT(Tabela3[[#This Row],[DATA]],"MM")</f>
        <v>07</v>
      </c>
      <c r="M10061" s="2">
        <f>WEEKNUM(Tabela3[[#This Row],[DATA]])</f>
        <v>27</v>
      </c>
      <c r="N10061" s="18">
        <f>YEAR(Tabela3[[#This Row],[DATA]])</f>
        <v>2023</v>
      </c>
    </row>
    <row r="10062" spans="2:14">
      <c r="B10062" s="1">
        <v>45112</v>
      </c>
      <c r="C10062">
        <v>16685</v>
      </c>
      <c r="D10062">
        <f>COUNTIF(C$4:C10062,Tabela3[[#This Row],[COMANDA]])</f>
        <v>1</v>
      </c>
      <c r="E10062" t="s">
        <v>90</v>
      </c>
      <c r="F10062" t="s">
        <v>99</v>
      </c>
      <c r="G10062" t="s">
        <v>8</v>
      </c>
      <c r="H10062" t="s">
        <v>43</v>
      </c>
      <c r="I10062" s="2">
        <v>1</v>
      </c>
      <c r="J10062" t="s">
        <v>11</v>
      </c>
      <c r="K10062" s="21">
        <f>INDEX(LISTAS!$H:$Q,MATCH(BASE!H10062,LISTAS!$G:$G,0),MATCH(BASE!J10062,LISTAS!$H$3:$Q$3,0))*Tabela3[[#This Row],[QUANTIDADE]]</f>
        <v>18</v>
      </c>
      <c r="L10062" s="2" t="str">
        <f>TEXT(Tabela3[[#This Row],[DATA]],"MM")</f>
        <v>07</v>
      </c>
      <c r="M10062" s="2">
        <f>WEEKNUM(Tabela3[[#This Row],[DATA]])</f>
        <v>27</v>
      </c>
      <c r="N10062" s="18">
        <f>YEAR(Tabela3[[#This Row],[DATA]])</f>
        <v>2023</v>
      </c>
    </row>
    <row r="10063" spans="2:14">
      <c r="B10063" s="1">
        <v>45112</v>
      </c>
      <c r="C10063">
        <v>16685</v>
      </c>
      <c r="D10063">
        <f>COUNTIF(C$4:C10063,Tabela3[[#This Row],[COMANDA]])</f>
        <v>2</v>
      </c>
      <c r="E10063" t="s">
        <v>90</v>
      </c>
      <c r="F10063" t="s">
        <v>99</v>
      </c>
      <c r="G10063" t="s">
        <v>9</v>
      </c>
      <c r="H10063" t="s">
        <v>140</v>
      </c>
      <c r="I10063" s="2">
        <v>1</v>
      </c>
      <c r="J10063" t="s">
        <v>11</v>
      </c>
      <c r="K10063" s="21">
        <f>INDEX(LISTAS!$H:$Q,MATCH(BASE!H10063,LISTAS!$G:$G,0),MATCH(BASE!J10063,LISTAS!$H$3:$Q$3,0))*Tabela3[[#This Row],[QUANTIDADE]]</f>
        <v>3</v>
      </c>
      <c r="L10063" s="2" t="str">
        <f>TEXT(Tabela3[[#This Row],[DATA]],"MM")</f>
        <v>07</v>
      </c>
      <c r="M10063" s="2">
        <f>WEEKNUM(Tabela3[[#This Row],[DATA]])</f>
        <v>27</v>
      </c>
      <c r="N10063" s="18">
        <f>YEAR(Tabela3[[#This Row],[DATA]])</f>
        <v>2023</v>
      </c>
    </row>
    <row r="10064" spans="2:14">
      <c r="B10064" s="1">
        <v>45112</v>
      </c>
      <c r="C10064">
        <v>16686</v>
      </c>
      <c r="D10064">
        <f>COUNTIF(C$4:C10064,Tabela3[[#This Row],[COMANDA]])</f>
        <v>1</v>
      </c>
      <c r="E10064" t="s">
        <v>90</v>
      </c>
      <c r="F10064" t="s">
        <v>100</v>
      </c>
      <c r="G10064" t="s">
        <v>8</v>
      </c>
      <c r="H10064" t="s">
        <v>202</v>
      </c>
      <c r="I10064" s="2">
        <v>1</v>
      </c>
      <c r="J10064" t="s">
        <v>11</v>
      </c>
      <c r="K10064" s="21">
        <f>INDEX(LISTAS!$H:$Q,MATCH(BASE!H10064,LISTAS!$G:$G,0),MATCH(BASE!J10064,LISTAS!$H$3:$Q$3,0))*Tabela3[[#This Row],[QUANTIDADE]]</f>
        <v>20</v>
      </c>
      <c r="L10064" s="2" t="str">
        <f>TEXT(Tabela3[[#This Row],[DATA]],"MM")</f>
        <v>07</v>
      </c>
      <c r="M10064" s="2">
        <f>WEEKNUM(Tabela3[[#This Row],[DATA]])</f>
        <v>27</v>
      </c>
      <c r="N10064" s="18">
        <f>YEAR(Tabela3[[#This Row],[DATA]])</f>
        <v>2023</v>
      </c>
    </row>
    <row r="10065" spans="2:14">
      <c r="B10065" s="1">
        <v>45112</v>
      </c>
      <c r="C10065">
        <v>16687</v>
      </c>
      <c r="D10065">
        <f>COUNTIF(C$4:C10065,Tabela3[[#This Row],[COMANDA]])</f>
        <v>1</v>
      </c>
      <c r="E10065" t="s">
        <v>90</v>
      </c>
      <c r="F10065" t="s">
        <v>98</v>
      </c>
      <c r="G10065" t="s">
        <v>8</v>
      </c>
      <c r="H10065" t="s">
        <v>202</v>
      </c>
      <c r="I10065" s="2">
        <v>1</v>
      </c>
      <c r="J10065" t="s">
        <v>11</v>
      </c>
      <c r="K10065" s="21">
        <f>INDEX(LISTAS!$H:$Q,MATCH(BASE!H10065,LISTAS!$G:$G,0),MATCH(BASE!J10065,LISTAS!$H$3:$Q$3,0))*Tabela3[[#This Row],[QUANTIDADE]]</f>
        <v>20</v>
      </c>
      <c r="L10065" s="2" t="str">
        <f>TEXT(Tabela3[[#This Row],[DATA]],"MM")</f>
        <v>07</v>
      </c>
      <c r="M10065" s="2">
        <f>WEEKNUM(Tabela3[[#This Row],[DATA]])</f>
        <v>27</v>
      </c>
      <c r="N10065" s="18">
        <f>YEAR(Tabela3[[#This Row],[DATA]])</f>
        <v>2023</v>
      </c>
    </row>
    <row r="10066" spans="2:14">
      <c r="B10066" s="1">
        <v>45112</v>
      </c>
      <c r="C10066">
        <v>16688</v>
      </c>
      <c r="D10066">
        <f>COUNTIF(C$4:C10066,Tabela3[[#This Row],[COMANDA]])</f>
        <v>1</v>
      </c>
      <c r="E10066" t="s">
        <v>90</v>
      </c>
      <c r="F10066" t="s">
        <v>99</v>
      </c>
      <c r="G10066" t="s">
        <v>8</v>
      </c>
      <c r="H10066" t="s">
        <v>42</v>
      </c>
      <c r="I10066" s="2">
        <v>1</v>
      </c>
      <c r="J10066" t="s">
        <v>11</v>
      </c>
      <c r="K10066" s="21">
        <f>INDEX(LISTAS!$H:$Q,MATCH(BASE!H10066,LISTAS!$G:$G,0),MATCH(BASE!J10066,LISTAS!$H$3:$Q$3,0))*Tabela3[[#This Row],[QUANTIDADE]]</f>
        <v>16</v>
      </c>
      <c r="L10066" s="2" t="str">
        <f>TEXT(Tabela3[[#This Row],[DATA]],"MM")</f>
        <v>07</v>
      </c>
      <c r="M10066" s="2">
        <f>WEEKNUM(Tabela3[[#This Row],[DATA]])</f>
        <v>27</v>
      </c>
      <c r="N10066" s="18">
        <f>YEAR(Tabela3[[#This Row],[DATA]])</f>
        <v>2023</v>
      </c>
    </row>
    <row r="10067" spans="2:14">
      <c r="B10067" s="1">
        <v>45112</v>
      </c>
      <c r="C10067">
        <v>16889</v>
      </c>
      <c r="D10067">
        <f>COUNTIF(C$4:C10067,Tabela3[[#This Row],[COMANDA]])</f>
        <v>1</v>
      </c>
      <c r="E10067" t="s">
        <v>90</v>
      </c>
      <c r="G10067" t="s">
        <v>8</v>
      </c>
      <c r="H10067" t="s">
        <v>40</v>
      </c>
      <c r="I10067" s="2">
        <v>1</v>
      </c>
      <c r="J10067" t="s">
        <v>11</v>
      </c>
      <c r="K10067" s="21">
        <f>INDEX(LISTAS!$H:$Q,MATCH(BASE!H10067,LISTAS!$G:$G,0),MATCH(BASE!J10067,LISTAS!$H$3:$Q$3,0))*Tabela3[[#This Row],[QUANTIDADE]]</f>
        <v>14</v>
      </c>
      <c r="L10067" s="2" t="str">
        <f>TEXT(Tabela3[[#This Row],[DATA]],"MM")</f>
        <v>07</v>
      </c>
      <c r="M10067" s="2">
        <f>WEEKNUM(Tabela3[[#This Row],[DATA]])</f>
        <v>27</v>
      </c>
      <c r="N10067" s="18">
        <f>YEAR(Tabela3[[#This Row],[DATA]])</f>
        <v>2023</v>
      </c>
    </row>
    <row r="10068" spans="2:14">
      <c r="B10068" s="1">
        <v>45112</v>
      </c>
      <c r="C10068" t="s">
        <v>568</v>
      </c>
      <c r="D10068">
        <f>COUNTIF(C$4:C10068,Tabela3[[#This Row],[COMANDA]])</f>
        <v>1</v>
      </c>
      <c r="E10068" t="s">
        <v>1</v>
      </c>
      <c r="G10068" t="s">
        <v>62</v>
      </c>
      <c r="H10068" t="s">
        <v>192</v>
      </c>
      <c r="I10068" s="2">
        <v>2</v>
      </c>
      <c r="J10068" t="s">
        <v>11</v>
      </c>
      <c r="K10068" s="21">
        <f>INDEX(LISTAS!$H:$Q,MATCH(BASE!H10068,LISTAS!$G:$G,0),MATCH(BASE!J10068,LISTAS!$H$3:$Q$3,0))*Tabela3[[#This Row],[QUANTIDADE]]</f>
        <v>12</v>
      </c>
      <c r="L10068" s="2" t="str">
        <f>TEXT(Tabela3[[#This Row],[DATA]],"MM")</f>
        <v>07</v>
      </c>
      <c r="M10068" s="2">
        <f>WEEKNUM(Tabela3[[#This Row],[DATA]])</f>
        <v>27</v>
      </c>
      <c r="N10068" s="18">
        <f>YEAR(Tabela3[[#This Row],[DATA]])</f>
        <v>2023</v>
      </c>
    </row>
    <row r="10069" spans="2:14">
      <c r="B10069" s="1">
        <v>45112</v>
      </c>
      <c r="C10069" t="s">
        <v>568</v>
      </c>
      <c r="D10069">
        <f>COUNTIF(C$4:C10069,Tabela3[[#This Row],[COMANDA]])</f>
        <v>2</v>
      </c>
      <c r="E10069" t="s">
        <v>1</v>
      </c>
      <c r="G10069" t="s">
        <v>9</v>
      </c>
      <c r="H10069" t="s">
        <v>553</v>
      </c>
      <c r="I10069" s="2">
        <v>1</v>
      </c>
      <c r="J10069" t="s">
        <v>11</v>
      </c>
      <c r="K10069" s="21">
        <f>INDEX(LISTAS!$H:$Q,MATCH(BASE!H10069,LISTAS!$G:$G,0),MATCH(BASE!J10069,LISTAS!$H$3:$Q$3,0))*Tabela3[[#This Row],[QUANTIDADE]]</f>
        <v>4</v>
      </c>
      <c r="L10069" s="2" t="str">
        <f>TEXT(Tabela3[[#This Row],[DATA]],"MM")</f>
        <v>07</v>
      </c>
      <c r="M10069" s="2">
        <f>WEEKNUM(Tabela3[[#This Row],[DATA]])</f>
        <v>27</v>
      </c>
      <c r="N10069" s="18">
        <f>YEAR(Tabela3[[#This Row],[DATA]])</f>
        <v>2023</v>
      </c>
    </row>
    <row r="10070" spans="2:14">
      <c r="B10070" s="1">
        <v>45113</v>
      </c>
      <c r="C10070">
        <v>16690</v>
      </c>
      <c r="D10070">
        <f>COUNTIF(C$4:C10070,Tabela3[[#This Row],[COMANDA]])</f>
        <v>1</v>
      </c>
      <c r="E10070" t="s">
        <v>89</v>
      </c>
      <c r="G10070" t="s">
        <v>8</v>
      </c>
      <c r="H10070" t="s">
        <v>47</v>
      </c>
      <c r="I10070" s="2">
        <v>1</v>
      </c>
      <c r="J10070" t="s">
        <v>11</v>
      </c>
      <c r="K10070" s="21">
        <f>INDEX(LISTAS!$H:$Q,MATCH(BASE!H10070,LISTAS!$G:$G,0),MATCH(BASE!J10070,LISTAS!$H$3:$Q$3,0))*Tabela3[[#This Row],[QUANTIDADE]]</f>
        <v>16</v>
      </c>
      <c r="L10070" s="2" t="str">
        <f>TEXT(Tabela3[[#This Row],[DATA]],"MM")</f>
        <v>07</v>
      </c>
      <c r="M10070" s="2">
        <f>WEEKNUM(Tabela3[[#This Row],[DATA]])</f>
        <v>27</v>
      </c>
      <c r="N10070" s="18">
        <f>YEAR(Tabela3[[#This Row],[DATA]])</f>
        <v>2023</v>
      </c>
    </row>
    <row r="10071" spans="2:14">
      <c r="B10071" s="1">
        <v>45113</v>
      </c>
      <c r="C10071">
        <v>16691</v>
      </c>
      <c r="D10071">
        <f>COUNTIF(C$4:C10071,Tabela3[[#This Row],[COMANDA]])</f>
        <v>1</v>
      </c>
      <c r="E10071" t="s">
        <v>90</v>
      </c>
      <c r="F10071" t="s">
        <v>100</v>
      </c>
      <c r="G10071" t="s">
        <v>8</v>
      </c>
      <c r="H10071" t="s">
        <v>47</v>
      </c>
      <c r="I10071" s="2">
        <v>1</v>
      </c>
      <c r="J10071" t="s">
        <v>11</v>
      </c>
      <c r="K10071" s="21">
        <f>INDEX(LISTAS!$H:$Q,MATCH(BASE!H10071,LISTAS!$G:$G,0),MATCH(BASE!J10071,LISTAS!$H$3:$Q$3,0))*Tabela3[[#This Row],[QUANTIDADE]]</f>
        <v>16</v>
      </c>
      <c r="L10071" s="2" t="str">
        <f>TEXT(Tabela3[[#This Row],[DATA]],"MM")</f>
        <v>07</v>
      </c>
      <c r="M10071" s="2">
        <f>WEEKNUM(Tabela3[[#This Row],[DATA]])</f>
        <v>27</v>
      </c>
      <c r="N10071" s="18">
        <f>YEAR(Tabela3[[#This Row],[DATA]])</f>
        <v>2023</v>
      </c>
    </row>
    <row r="10072" spans="2:14">
      <c r="B10072" s="1">
        <v>45113</v>
      </c>
      <c r="C10072">
        <v>16692</v>
      </c>
      <c r="D10072">
        <f>COUNTIF(C$4:C10072,Tabela3[[#This Row],[COMANDA]])</f>
        <v>1</v>
      </c>
      <c r="E10072" t="s">
        <v>90</v>
      </c>
      <c r="G10072" t="s">
        <v>8</v>
      </c>
      <c r="H10072" t="s">
        <v>47</v>
      </c>
      <c r="I10072" s="2">
        <v>1</v>
      </c>
      <c r="J10072" t="s">
        <v>11</v>
      </c>
      <c r="K10072" s="21">
        <f>INDEX(LISTAS!$H:$Q,MATCH(BASE!H10072,LISTAS!$G:$G,0),MATCH(BASE!J10072,LISTAS!$H$3:$Q$3,0))*Tabela3[[#This Row],[QUANTIDADE]]</f>
        <v>16</v>
      </c>
      <c r="L10072" s="2" t="str">
        <f>TEXT(Tabela3[[#This Row],[DATA]],"MM")</f>
        <v>07</v>
      </c>
      <c r="M10072" s="2">
        <f>WEEKNUM(Tabela3[[#This Row],[DATA]])</f>
        <v>27</v>
      </c>
      <c r="N10072" s="18">
        <f>YEAR(Tabela3[[#This Row],[DATA]])</f>
        <v>2023</v>
      </c>
    </row>
    <row r="10073" spans="2:14">
      <c r="B10073" s="1">
        <v>45113</v>
      </c>
      <c r="C10073">
        <v>16693</v>
      </c>
      <c r="D10073">
        <f>COUNTIF(C$4:C10073,Tabela3[[#This Row],[COMANDA]])</f>
        <v>1</v>
      </c>
      <c r="E10073" t="s">
        <v>90</v>
      </c>
      <c r="F10073" t="s">
        <v>98</v>
      </c>
      <c r="G10073" t="s">
        <v>8</v>
      </c>
      <c r="H10073" t="s">
        <v>47</v>
      </c>
      <c r="I10073" s="2">
        <v>3</v>
      </c>
      <c r="J10073" t="s">
        <v>11</v>
      </c>
      <c r="K10073" s="21">
        <f>INDEX(LISTAS!$H:$Q,MATCH(BASE!H10073,LISTAS!$G:$G,0),MATCH(BASE!J10073,LISTAS!$H$3:$Q$3,0))*Tabela3[[#This Row],[QUANTIDADE]]</f>
        <v>48</v>
      </c>
      <c r="L10073" s="2" t="str">
        <f>TEXT(Tabela3[[#This Row],[DATA]],"MM")</f>
        <v>07</v>
      </c>
      <c r="M10073" s="2">
        <f>WEEKNUM(Tabela3[[#This Row],[DATA]])</f>
        <v>27</v>
      </c>
      <c r="N10073" s="18">
        <f>YEAR(Tabela3[[#This Row],[DATA]])</f>
        <v>2023</v>
      </c>
    </row>
    <row r="10074" spans="2:14">
      <c r="B10074" s="1">
        <v>45113</v>
      </c>
      <c r="C10074">
        <v>16694</v>
      </c>
      <c r="D10074">
        <f>COUNTIF(C$4:C10074,Tabela3[[#This Row],[COMANDA]])</f>
        <v>1</v>
      </c>
      <c r="E10074" t="s">
        <v>90</v>
      </c>
      <c r="F10074" t="s">
        <v>98</v>
      </c>
      <c r="G10074" t="s">
        <v>8</v>
      </c>
      <c r="H10074" t="s">
        <v>39</v>
      </c>
      <c r="I10074" s="2">
        <v>1</v>
      </c>
      <c r="J10074" t="s">
        <v>11</v>
      </c>
      <c r="K10074" s="21">
        <f>INDEX(LISTAS!$H:$Q,MATCH(BASE!H10074,LISTAS!$G:$G,0),MATCH(BASE!J10074,LISTAS!$H$3:$Q$3,0))*Tabela3[[#This Row],[QUANTIDADE]]</f>
        <v>12</v>
      </c>
      <c r="L10074" s="2" t="str">
        <f>TEXT(Tabela3[[#This Row],[DATA]],"MM")</f>
        <v>07</v>
      </c>
      <c r="M10074" s="2">
        <f>WEEKNUM(Tabela3[[#This Row],[DATA]])</f>
        <v>27</v>
      </c>
      <c r="N10074" s="18">
        <f>YEAR(Tabela3[[#This Row],[DATA]])</f>
        <v>2023</v>
      </c>
    </row>
    <row r="10075" spans="2:14">
      <c r="B10075" s="1">
        <v>45113</v>
      </c>
      <c r="C10075">
        <v>16695</v>
      </c>
      <c r="D10075">
        <f>COUNTIF(C$4:C10075,Tabela3[[#This Row],[COMANDA]])</f>
        <v>1</v>
      </c>
      <c r="E10075" t="s">
        <v>90</v>
      </c>
      <c r="F10075" t="s">
        <v>98</v>
      </c>
      <c r="G10075" t="s">
        <v>8</v>
      </c>
      <c r="H10075" t="s">
        <v>203</v>
      </c>
      <c r="I10075" s="2">
        <v>1</v>
      </c>
      <c r="J10075" t="s">
        <v>11</v>
      </c>
      <c r="K10075" s="21">
        <f>INDEX(LISTAS!$H:$Q,MATCH(BASE!H10075,LISTAS!$G:$G,0),MATCH(BASE!J10075,LISTAS!$H$3:$Q$3,0))*Tabela3[[#This Row],[QUANTIDADE]]</f>
        <v>20</v>
      </c>
      <c r="L10075" s="2" t="str">
        <f>TEXT(Tabela3[[#This Row],[DATA]],"MM")</f>
        <v>07</v>
      </c>
      <c r="M10075" s="2">
        <f>WEEKNUM(Tabela3[[#This Row],[DATA]])</f>
        <v>27</v>
      </c>
      <c r="N10075" s="18">
        <f>YEAR(Tabela3[[#This Row],[DATA]])</f>
        <v>2023</v>
      </c>
    </row>
    <row r="10076" spans="2:14">
      <c r="B10076" s="1">
        <v>45113</v>
      </c>
      <c r="C10076">
        <v>16695</v>
      </c>
      <c r="D10076">
        <f>COUNTIF(C$4:C10076,Tabela3[[#This Row],[COMANDA]])</f>
        <v>2</v>
      </c>
      <c r="E10076" t="s">
        <v>90</v>
      </c>
      <c r="F10076" t="s">
        <v>98</v>
      </c>
      <c r="G10076" t="s">
        <v>9</v>
      </c>
      <c r="H10076" t="s">
        <v>142</v>
      </c>
      <c r="I10076" s="2">
        <v>1</v>
      </c>
      <c r="J10076" t="s">
        <v>11</v>
      </c>
      <c r="K10076" s="21">
        <f>INDEX(LISTAS!$H:$Q,MATCH(BASE!H10076,LISTAS!$G:$G,0),MATCH(BASE!J10076,LISTAS!$H$3:$Q$3,0))*Tabela3[[#This Row],[QUANTIDADE]]</f>
        <v>6</v>
      </c>
      <c r="L10076" s="2" t="str">
        <f>TEXT(Tabela3[[#This Row],[DATA]],"MM")</f>
        <v>07</v>
      </c>
      <c r="M10076" s="2">
        <f>WEEKNUM(Tabela3[[#This Row],[DATA]])</f>
        <v>27</v>
      </c>
      <c r="N10076" s="18">
        <f>YEAR(Tabela3[[#This Row],[DATA]])</f>
        <v>2023</v>
      </c>
    </row>
    <row r="10077" spans="2:14">
      <c r="B10077" s="1">
        <v>45113</v>
      </c>
      <c r="C10077">
        <v>16696</v>
      </c>
      <c r="D10077">
        <f>COUNTIF(C$4:C10077,Tabela3[[#This Row],[COMANDA]])</f>
        <v>1</v>
      </c>
      <c r="E10077" t="s">
        <v>89</v>
      </c>
      <c r="F10077" t="s">
        <v>98</v>
      </c>
      <c r="G10077" t="s">
        <v>8</v>
      </c>
      <c r="H10077" t="s">
        <v>39</v>
      </c>
      <c r="I10077" s="2">
        <v>1</v>
      </c>
      <c r="J10077" t="s">
        <v>11</v>
      </c>
      <c r="K10077" s="21">
        <f>INDEX(LISTAS!$H:$Q,MATCH(BASE!H10077,LISTAS!$G:$G,0),MATCH(BASE!J10077,LISTAS!$H$3:$Q$3,0))*Tabela3[[#This Row],[QUANTIDADE]]</f>
        <v>12</v>
      </c>
      <c r="L10077" s="2" t="str">
        <f>TEXT(Tabela3[[#This Row],[DATA]],"MM")</f>
        <v>07</v>
      </c>
      <c r="M10077" s="2">
        <f>WEEKNUM(Tabela3[[#This Row],[DATA]])</f>
        <v>27</v>
      </c>
      <c r="N10077" s="18">
        <f>YEAR(Tabela3[[#This Row],[DATA]])</f>
        <v>2023</v>
      </c>
    </row>
    <row r="10078" spans="2:14">
      <c r="B10078" s="1">
        <v>45113</v>
      </c>
      <c r="C10078">
        <v>16696</v>
      </c>
      <c r="D10078">
        <f>COUNTIF(C$4:C10078,Tabela3[[#This Row],[COMANDA]])</f>
        <v>2</v>
      </c>
      <c r="E10078" t="s">
        <v>89</v>
      </c>
      <c r="F10078" t="s">
        <v>98</v>
      </c>
      <c r="G10078" t="s">
        <v>61</v>
      </c>
      <c r="H10078" t="s">
        <v>163</v>
      </c>
      <c r="I10078" s="2">
        <v>1</v>
      </c>
      <c r="J10078" t="s">
        <v>11</v>
      </c>
      <c r="K10078" s="21">
        <f>INDEX(LISTAS!$H:$Q,MATCH(BASE!H10078,LISTAS!$G:$G,0),MATCH(BASE!J10078,LISTAS!$H$3:$Q$3,0))*Tabela3[[#This Row],[QUANTIDADE]]</f>
        <v>4</v>
      </c>
      <c r="L10078" s="2" t="str">
        <f>TEXT(Tabela3[[#This Row],[DATA]],"MM")</f>
        <v>07</v>
      </c>
      <c r="M10078" s="2">
        <f>WEEKNUM(Tabela3[[#This Row],[DATA]])</f>
        <v>27</v>
      </c>
      <c r="N10078" s="18">
        <f>YEAR(Tabela3[[#This Row],[DATA]])</f>
        <v>2023</v>
      </c>
    </row>
    <row r="10079" spans="2:14">
      <c r="B10079" s="1">
        <v>45113</v>
      </c>
      <c r="C10079">
        <v>16696</v>
      </c>
      <c r="D10079">
        <f>COUNTIF(C$4:C10079,Tabela3[[#This Row],[COMANDA]])</f>
        <v>3</v>
      </c>
      <c r="E10079" t="s">
        <v>89</v>
      </c>
      <c r="F10079" t="s">
        <v>98</v>
      </c>
      <c r="G10079" t="s">
        <v>8</v>
      </c>
      <c r="H10079" t="s">
        <v>204</v>
      </c>
      <c r="I10079" s="2">
        <v>1</v>
      </c>
      <c r="J10079" t="s">
        <v>11</v>
      </c>
      <c r="K10079" s="21">
        <f>INDEX(LISTAS!$H:$Q,MATCH(BASE!H10079,LISTAS!$G:$G,0),MATCH(BASE!J10079,LISTAS!$H$3:$Q$3,0))*Tabela3[[#This Row],[QUANTIDADE]]</f>
        <v>18</v>
      </c>
      <c r="L10079" s="2" t="str">
        <f>TEXT(Tabela3[[#This Row],[DATA]],"MM")</f>
        <v>07</v>
      </c>
      <c r="M10079" s="2">
        <f>WEEKNUM(Tabela3[[#This Row],[DATA]])</f>
        <v>27</v>
      </c>
      <c r="N10079" s="18">
        <f>YEAR(Tabela3[[#This Row],[DATA]])</f>
        <v>2023</v>
      </c>
    </row>
    <row r="10080" spans="2:14">
      <c r="B10080" s="1">
        <v>45113</v>
      </c>
      <c r="C10080">
        <v>16697</v>
      </c>
      <c r="D10080">
        <f>COUNTIF(C$4:C10080,Tabela3[[#This Row],[COMANDA]])</f>
        <v>1</v>
      </c>
      <c r="E10080" t="s">
        <v>89</v>
      </c>
      <c r="F10080" t="s">
        <v>99</v>
      </c>
      <c r="G10080" t="s">
        <v>8</v>
      </c>
      <c r="H10080" t="s">
        <v>202</v>
      </c>
      <c r="I10080" s="2">
        <v>1</v>
      </c>
      <c r="J10080" t="s">
        <v>11</v>
      </c>
      <c r="K10080" s="21">
        <f>INDEX(LISTAS!$H:$Q,MATCH(BASE!H10080,LISTAS!$G:$G,0),MATCH(BASE!J10080,LISTAS!$H$3:$Q$3,0))*Tabela3[[#This Row],[QUANTIDADE]]</f>
        <v>20</v>
      </c>
      <c r="L10080" s="2" t="str">
        <f>TEXT(Tabela3[[#This Row],[DATA]],"MM")</f>
        <v>07</v>
      </c>
      <c r="M10080" s="2">
        <f>WEEKNUM(Tabela3[[#This Row],[DATA]])</f>
        <v>27</v>
      </c>
      <c r="N10080" s="18">
        <f>YEAR(Tabela3[[#This Row],[DATA]])</f>
        <v>2023</v>
      </c>
    </row>
    <row r="10081" spans="2:14">
      <c r="B10081" s="1">
        <v>45113</v>
      </c>
      <c r="C10081">
        <v>16698</v>
      </c>
      <c r="D10081">
        <f>COUNTIF(C$4:C10081,Tabela3[[#This Row],[COMANDA]])</f>
        <v>1</v>
      </c>
      <c r="E10081" t="s">
        <v>90</v>
      </c>
      <c r="F10081" t="s">
        <v>99</v>
      </c>
      <c r="G10081" t="s">
        <v>8</v>
      </c>
      <c r="H10081" t="s">
        <v>41</v>
      </c>
      <c r="I10081" s="2">
        <v>1</v>
      </c>
      <c r="J10081" t="s">
        <v>11</v>
      </c>
      <c r="K10081" s="21">
        <f>INDEX(LISTAS!$H:$Q,MATCH(BASE!H10081,LISTAS!$G:$G,0),MATCH(BASE!J10081,LISTAS!$H$3:$Q$3,0))*Tabela3[[#This Row],[QUANTIDADE]]</f>
        <v>14</v>
      </c>
      <c r="L10081" s="2" t="str">
        <f>TEXT(Tabela3[[#This Row],[DATA]],"MM")</f>
        <v>07</v>
      </c>
      <c r="M10081" s="2">
        <f>WEEKNUM(Tabela3[[#This Row],[DATA]])</f>
        <v>27</v>
      </c>
      <c r="N10081" s="18">
        <f>YEAR(Tabela3[[#This Row],[DATA]])</f>
        <v>2023</v>
      </c>
    </row>
    <row r="10082" spans="2:14">
      <c r="B10082" s="1">
        <v>45113</v>
      </c>
      <c r="C10082">
        <v>16698</v>
      </c>
      <c r="D10082">
        <f>COUNTIF(C$4:C10082,Tabela3[[#This Row],[COMANDA]])</f>
        <v>2</v>
      </c>
      <c r="E10082" t="s">
        <v>90</v>
      </c>
      <c r="F10082" t="s">
        <v>99</v>
      </c>
      <c r="G10082" t="s">
        <v>61</v>
      </c>
      <c r="H10082" t="s">
        <v>163</v>
      </c>
      <c r="I10082" s="2">
        <v>1</v>
      </c>
      <c r="J10082" t="s">
        <v>11</v>
      </c>
      <c r="K10082" s="21">
        <f>INDEX(LISTAS!$H:$Q,MATCH(BASE!H10082,LISTAS!$G:$G,0),MATCH(BASE!J10082,LISTAS!$H$3:$Q$3,0))*Tabela3[[#This Row],[QUANTIDADE]]</f>
        <v>4</v>
      </c>
      <c r="L10082" s="2" t="str">
        <f>TEXT(Tabela3[[#This Row],[DATA]],"MM")</f>
        <v>07</v>
      </c>
      <c r="M10082" s="2">
        <f>WEEKNUM(Tabela3[[#This Row],[DATA]])</f>
        <v>27</v>
      </c>
      <c r="N10082" s="18">
        <f>YEAR(Tabela3[[#This Row],[DATA]])</f>
        <v>2023</v>
      </c>
    </row>
    <row r="10083" spans="2:14">
      <c r="B10083" s="1">
        <v>45113</v>
      </c>
      <c r="C10083">
        <v>16698</v>
      </c>
      <c r="D10083">
        <f>COUNTIF(C$4:C10083,Tabela3[[#This Row],[COMANDA]])</f>
        <v>3</v>
      </c>
      <c r="E10083" t="s">
        <v>90</v>
      </c>
      <c r="F10083" t="s">
        <v>99</v>
      </c>
      <c r="G10083" t="s">
        <v>9</v>
      </c>
      <c r="H10083" t="s">
        <v>59</v>
      </c>
      <c r="I10083" s="2">
        <v>1</v>
      </c>
      <c r="J10083" t="s">
        <v>11</v>
      </c>
      <c r="K10083" s="21">
        <f>INDEX(LISTAS!$H:$Q,MATCH(BASE!H10083,LISTAS!$G:$G,0),MATCH(BASE!J10083,LISTAS!$H$3:$Q$3,0))*Tabela3[[#This Row],[QUANTIDADE]]</f>
        <v>3</v>
      </c>
      <c r="L10083" s="2" t="str">
        <f>TEXT(Tabela3[[#This Row],[DATA]],"MM")</f>
        <v>07</v>
      </c>
      <c r="M10083" s="2">
        <f>WEEKNUM(Tabela3[[#This Row],[DATA]])</f>
        <v>27</v>
      </c>
      <c r="N10083" s="18">
        <f>YEAR(Tabela3[[#This Row],[DATA]])</f>
        <v>2023</v>
      </c>
    </row>
    <row r="10084" spans="2:14">
      <c r="B10084" s="1">
        <v>45113</v>
      </c>
      <c r="C10084">
        <v>16699</v>
      </c>
      <c r="D10084">
        <f>COUNTIF(C$4:C10084,Tabela3[[#This Row],[COMANDA]])</f>
        <v>1</v>
      </c>
      <c r="E10084" t="s">
        <v>90</v>
      </c>
      <c r="F10084" t="s">
        <v>375</v>
      </c>
      <c r="G10084" t="s">
        <v>8</v>
      </c>
      <c r="H10084" t="s">
        <v>211</v>
      </c>
      <c r="I10084" s="2">
        <v>1</v>
      </c>
      <c r="J10084" t="s">
        <v>11</v>
      </c>
      <c r="K10084" s="21">
        <f>INDEX(LISTAS!$H:$Q,MATCH(BASE!H10084,LISTAS!$G:$G,0),MATCH(BASE!J10084,LISTAS!$H$3:$Q$3,0))*Tabela3[[#This Row],[QUANTIDADE]]</f>
        <v>20</v>
      </c>
      <c r="L10084" s="2" t="str">
        <f>TEXT(Tabela3[[#This Row],[DATA]],"MM")</f>
        <v>07</v>
      </c>
      <c r="M10084" s="2">
        <f>WEEKNUM(Tabela3[[#This Row],[DATA]])</f>
        <v>27</v>
      </c>
      <c r="N10084" s="18">
        <f>YEAR(Tabela3[[#This Row],[DATA]])</f>
        <v>2023</v>
      </c>
    </row>
    <row r="10085" spans="2:14">
      <c r="B10085" s="1">
        <v>45113</v>
      </c>
      <c r="C10085">
        <v>16699</v>
      </c>
      <c r="D10085">
        <f>COUNTIF(C$4:C10085,Tabela3[[#This Row],[COMANDA]])</f>
        <v>2</v>
      </c>
      <c r="E10085" t="s">
        <v>90</v>
      </c>
      <c r="F10085" t="s">
        <v>375</v>
      </c>
      <c r="G10085" t="s">
        <v>9</v>
      </c>
      <c r="H10085" t="s">
        <v>138</v>
      </c>
      <c r="I10085" s="2">
        <v>1</v>
      </c>
      <c r="J10085" t="s">
        <v>11</v>
      </c>
      <c r="K10085" s="21">
        <f>INDEX(LISTAS!$H:$Q,MATCH(BASE!H10085,LISTAS!$G:$G,0),MATCH(BASE!J10085,LISTAS!$H$3:$Q$3,0))*Tabela3[[#This Row],[QUANTIDADE]]</f>
        <v>4</v>
      </c>
      <c r="L10085" s="2" t="str">
        <f>TEXT(Tabela3[[#This Row],[DATA]],"MM")</f>
        <v>07</v>
      </c>
      <c r="M10085" s="2">
        <f>WEEKNUM(Tabela3[[#This Row],[DATA]])</f>
        <v>27</v>
      </c>
      <c r="N10085" s="18">
        <f>YEAR(Tabela3[[#This Row],[DATA]])</f>
        <v>2023</v>
      </c>
    </row>
    <row r="10086" spans="2:14">
      <c r="B10086" s="1">
        <v>45113</v>
      </c>
      <c r="C10086">
        <v>16700</v>
      </c>
      <c r="D10086">
        <f>COUNTIF(C$4:C10086,Tabela3[[#This Row],[COMANDA]])</f>
        <v>1</v>
      </c>
      <c r="E10086" t="s">
        <v>89</v>
      </c>
      <c r="F10086" t="s">
        <v>375</v>
      </c>
      <c r="G10086" t="s">
        <v>8</v>
      </c>
      <c r="H10086" t="s">
        <v>204</v>
      </c>
      <c r="I10086" s="2">
        <v>2</v>
      </c>
      <c r="J10086" t="s">
        <v>12</v>
      </c>
      <c r="K10086" s="21">
        <f>INDEX(LISTAS!$H:$Q,MATCH(BASE!H10086,LISTAS!$G:$G,0),MATCH(BASE!J10086,LISTAS!$H$3:$Q$3,0))*Tabela3[[#This Row],[QUANTIDADE]]</f>
        <v>32.4</v>
      </c>
      <c r="L10086" s="2" t="str">
        <f>TEXT(Tabela3[[#This Row],[DATA]],"MM")</f>
        <v>07</v>
      </c>
      <c r="M10086" s="2">
        <f>WEEKNUM(Tabela3[[#This Row],[DATA]])</f>
        <v>27</v>
      </c>
      <c r="N10086" s="18">
        <f>YEAR(Tabela3[[#This Row],[DATA]])</f>
        <v>2023</v>
      </c>
    </row>
    <row r="10087" spans="2:14">
      <c r="B10087" s="1">
        <v>45113</v>
      </c>
      <c r="C10087">
        <v>16700</v>
      </c>
      <c r="D10087">
        <f>COUNTIF(C$4:C10087,Tabela3[[#This Row],[COMANDA]])</f>
        <v>2</v>
      </c>
      <c r="E10087" t="s">
        <v>89</v>
      </c>
      <c r="F10087" t="s">
        <v>375</v>
      </c>
      <c r="G10087" t="s">
        <v>8</v>
      </c>
      <c r="H10087" t="s">
        <v>206</v>
      </c>
      <c r="I10087" s="2">
        <v>1</v>
      </c>
      <c r="J10087" t="s">
        <v>12</v>
      </c>
      <c r="K10087" s="21">
        <f>INDEX(LISTAS!$H:$Q,MATCH(BASE!H10087,LISTAS!$G:$G,0),MATCH(BASE!J10087,LISTAS!$H$3:$Q$3,0))*Tabela3[[#This Row],[QUANTIDADE]]</f>
        <v>16.2</v>
      </c>
      <c r="L10087" s="2" t="str">
        <f>TEXT(Tabela3[[#This Row],[DATA]],"MM")</f>
        <v>07</v>
      </c>
      <c r="M10087" s="2">
        <f>WEEKNUM(Tabela3[[#This Row],[DATA]])</f>
        <v>27</v>
      </c>
      <c r="N10087" s="18">
        <f>YEAR(Tabela3[[#This Row],[DATA]])</f>
        <v>2023</v>
      </c>
    </row>
    <row r="10088" spans="2:14">
      <c r="B10088" s="1">
        <v>45113</v>
      </c>
      <c r="C10088">
        <v>16701</v>
      </c>
      <c r="D10088">
        <f>COUNTIF(C$4:C10088,Tabela3[[#This Row],[COMANDA]])</f>
        <v>1</v>
      </c>
      <c r="E10088" t="s">
        <v>90</v>
      </c>
      <c r="F10088" t="s">
        <v>98</v>
      </c>
      <c r="G10088" t="s">
        <v>8</v>
      </c>
      <c r="H10088" t="s">
        <v>42</v>
      </c>
      <c r="I10088" s="2">
        <v>1</v>
      </c>
      <c r="J10088" t="s">
        <v>11</v>
      </c>
      <c r="K10088" s="21">
        <f>INDEX(LISTAS!$H:$Q,MATCH(BASE!H10088,LISTAS!$G:$G,0),MATCH(BASE!J10088,LISTAS!$H$3:$Q$3,0))*Tabela3[[#This Row],[QUANTIDADE]]</f>
        <v>16</v>
      </c>
      <c r="L10088" s="2" t="str">
        <f>TEXT(Tabela3[[#This Row],[DATA]],"MM")</f>
        <v>07</v>
      </c>
      <c r="M10088" s="2">
        <f>WEEKNUM(Tabela3[[#This Row],[DATA]])</f>
        <v>27</v>
      </c>
      <c r="N10088" s="18">
        <f>YEAR(Tabela3[[#This Row],[DATA]])</f>
        <v>2023</v>
      </c>
    </row>
    <row r="10089" spans="2:14">
      <c r="B10089" s="1">
        <v>45113</v>
      </c>
      <c r="C10089">
        <v>16702</v>
      </c>
      <c r="D10089">
        <f>COUNTIF(C$4:C10089,Tabela3[[#This Row],[COMANDA]])</f>
        <v>1</v>
      </c>
      <c r="E10089" t="s">
        <v>89</v>
      </c>
      <c r="F10089" t="s">
        <v>98</v>
      </c>
      <c r="G10089" t="s">
        <v>8</v>
      </c>
      <c r="H10089" t="s">
        <v>47</v>
      </c>
      <c r="I10089" s="2">
        <v>1</v>
      </c>
      <c r="J10089" t="s">
        <v>11</v>
      </c>
      <c r="K10089" s="21">
        <f>INDEX(LISTAS!$H:$Q,MATCH(BASE!H10089,LISTAS!$G:$G,0),MATCH(BASE!J10089,LISTAS!$H$3:$Q$3,0))*Tabela3[[#This Row],[QUANTIDADE]]</f>
        <v>16</v>
      </c>
      <c r="L10089" s="2" t="str">
        <f>TEXT(Tabela3[[#This Row],[DATA]],"MM")</f>
        <v>07</v>
      </c>
      <c r="M10089" s="2">
        <f>WEEKNUM(Tabela3[[#This Row],[DATA]])</f>
        <v>27</v>
      </c>
      <c r="N10089" s="18">
        <f>YEAR(Tabela3[[#This Row],[DATA]])</f>
        <v>2023</v>
      </c>
    </row>
    <row r="10090" spans="2:14">
      <c r="B10090" s="1">
        <v>45113</v>
      </c>
      <c r="C10090">
        <v>16703</v>
      </c>
      <c r="D10090">
        <f>COUNTIF(C$4:C10090,Tabela3[[#This Row],[COMANDA]])</f>
        <v>1</v>
      </c>
      <c r="E10090" t="s">
        <v>90</v>
      </c>
      <c r="F10090" t="s">
        <v>99</v>
      </c>
      <c r="G10090" t="s">
        <v>8</v>
      </c>
      <c r="H10090" t="s">
        <v>47</v>
      </c>
      <c r="I10090" s="2">
        <v>2</v>
      </c>
      <c r="J10090" t="s">
        <v>11</v>
      </c>
      <c r="K10090" s="21">
        <f>INDEX(LISTAS!$H:$Q,MATCH(BASE!H10090,LISTAS!$G:$G,0),MATCH(BASE!J10090,LISTAS!$H$3:$Q$3,0))*Tabela3[[#This Row],[QUANTIDADE]]</f>
        <v>32</v>
      </c>
      <c r="L10090" s="2" t="str">
        <f>TEXT(Tabela3[[#This Row],[DATA]],"MM")</f>
        <v>07</v>
      </c>
      <c r="M10090" s="2">
        <f>WEEKNUM(Tabela3[[#This Row],[DATA]])</f>
        <v>27</v>
      </c>
      <c r="N10090" s="18">
        <f>YEAR(Tabela3[[#This Row],[DATA]])</f>
        <v>2023</v>
      </c>
    </row>
    <row r="10091" spans="2:14">
      <c r="B10091" s="1">
        <v>45113</v>
      </c>
      <c r="C10091">
        <v>16703</v>
      </c>
      <c r="D10091">
        <f>COUNTIF(C$4:C10091,Tabela3[[#This Row],[COMANDA]])</f>
        <v>2</v>
      </c>
      <c r="E10091" t="s">
        <v>90</v>
      </c>
      <c r="F10091" t="s">
        <v>99</v>
      </c>
      <c r="G10091" t="s">
        <v>9</v>
      </c>
      <c r="H10091" t="s">
        <v>142</v>
      </c>
      <c r="I10091" s="2">
        <v>1</v>
      </c>
      <c r="J10091" t="s">
        <v>11</v>
      </c>
      <c r="K10091" s="21">
        <f>INDEX(LISTAS!$H:$Q,MATCH(BASE!H10091,LISTAS!$G:$G,0),MATCH(BASE!J10091,LISTAS!$H$3:$Q$3,0))*Tabela3[[#This Row],[QUANTIDADE]]</f>
        <v>6</v>
      </c>
      <c r="L10091" s="2" t="str">
        <f>TEXT(Tabela3[[#This Row],[DATA]],"MM")</f>
        <v>07</v>
      </c>
      <c r="M10091" s="2">
        <f>WEEKNUM(Tabela3[[#This Row],[DATA]])</f>
        <v>27</v>
      </c>
      <c r="N10091" s="18">
        <f>YEAR(Tabela3[[#This Row],[DATA]])</f>
        <v>2023</v>
      </c>
    </row>
    <row r="10092" spans="2:14">
      <c r="B10092" s="1">
        <v>45113</v>
      </c>
      <c r="C10092">
        <v>16704</v>
      </c>
      <c r="D10092">
        <f>COUNTIF(C$4:C10092,Tabela3[[#This Row],[COMANDA]])</f>
        <v>1</v>
      </c>
      <c r="E10092" t="s">
        <v>89</v>
      </c>
      <c r="F10092" t="s">
        <v>98</v>
      </c>
      <c r="G10092" t="s">
        <v>8</v>
      </c>
      <c r="H10092" t="s">
        <v>39</v>
      </c>
      <c r="I10092" s="2">
        <v>1</v>
      </c>
      <c r="J10092" t="s">
        <v>11</v>
      </c>
      <c r="K10092" s="21">
        <f>INDEX(LISTAS!$H:$Q,MATCH(BASE!H10092,LISTAS!$G:$G,0),MATCH(BASE!J10092,LISTAS!$H$3:$Q$3,0))*Tabela3[[#This Row],[QUANTIDADE]]</f>
        <v>12</v>
      </c>
      <c r="L10092" s="2" t="str">
        <f>TEXT(Tabela3[[#This Row],[DATA]],"MM")</f>
        <v>07</v>
      </c>
      <c r="M10092" s="2">
        <f>WEEKNUM(Tabela3[[#This Row],[DATA]])</f>
        <v>27</v>
      </c>
      <c r="N10092" s="18">
        <f>YEAR(Tabela3[[#This Row],[DATA]])</f>
        <v>2023</v>
      </c>
    </row>
    <row r="10093" spans="2:14">
      <c r="B10093" s="1">
        <v>45113</v>
      </c>
      <c r="C10093">
        <v>16705</v>
      </c>
      <c r="D10093">
        <f>COUNTIF(C$4:C10093,Tabela3[[#This Row],[COMANDA]])</f>
        <v>1</v>
      </c>
      <c r="E10093" t="s">
        <v>90</v>
      </c>
      <c r="F10093" t="s">
        <v>99</v>
      </c>
      <c r="G10093" t="s">
        <v>8</v>
      </c>
      <c r="H10093" t="s">
        <v>205</v>
      </c>
      <c r="I10093" s="2">
        <v>1</v>
      </c>
      <c r="J10093" t="s">
        <v>11</v>
      </c>
      <c r="K10093" s="21">
        <f>INDEX(LISTAS!$H:$Q,MATCH(BASE!H10093,LISTAS!$G:$G,0),MATCH(BASE!J10093,LISTAS!$H$3:$Q$3,0))*Tabela3[[#This Row],[QUANTIDADE]]</f>
        <v>22</v>
      </c>
      <c r="L10093" s="2" t="str">
        <f>TEXT(Tabela3[[#This Row],[DATA]],"MM")</f>
        <v>07</v>
      </c>
      <c r="M10093" s="2">
        <f>WEEKNUM(Tabela3[[#This Row],[DATA]])</f>
        <v>27</v>
      </c>
      <c r="N10093" s="18">
        <f>YEAR(Tabela3[[#This Row],[DATA]])</f>
        <v>2023</v>
      </c>
    </row>
    <row r="10094" spans="2:14">
      <c r="B10094" s="1">
        <v>45113</v>
      </c>
      <c r="C10094">
        <v>16705</v>
      </c>
      <c r="D10094">
        <f>COUNTIF(C$4:C10094,Tabela3[[#This Row],[COMANDA]])</f>
        <v>2</v>
      </c>
      <c r="E10094" t="s">
        <v>90</v>
      </c>
      <c r="F10094" t="s">
        <v>99</v>
      </c>
      <c r="G10094" t="s">
        <v>9</v>
      </c>
      <c r="H10094" t="s">
        <v>242</v>
      </c>
      <c r="I10094" s="2">
        <v>1</v>
      </c>
      <c r="J10094" t="s">
        <v>11</v>
      </c>
      <c r="K10094" s="21">
        <f>INDEX(LISTAS!$H:$Q,MATCH(BASE!H10094,LISTAS!$G:$G,0),MATCH(BASE!J10094,LISTAS!$H$3:$Q$3,0))*Tabela3[[#This Row],[QUANTIDADE]]</f>
        <v>4</v>
      </c>
      <c r="L10094" s="2" t="str">
        <f>TEXT(Tabela3[[#This Row],[DATA]],"MM")</f>
        <v>07</v>
      </c>
      <c r="M10094" s="2">
        <f>WEEKNUM(Tabela3[[#This Row],[DATA]])</f>
        <v>27</v>
      </c>
      <c r="N10094" s="18">
        <f>YEAR(Tabela3[[#This Row],[DATA]])</f>
        <v>2023</v>
      </c>
    </row>
    <row r="10095" spans="2:14">
      <c r="B10095" s="1">
        <v>45113</v>
      </c>
      <c r="C10095">
        <v>16706</v>
      </c>
      <c r="D10095">
        <f>COUNTIF(C$4:C10095,Tabela3[[#This Row],[COMANDA]])</f>
        <v>1</v>
      </c>
      <c r="E10095" t="s">
        <v>90</v>
      </c>
      <c r="G10095" t="s">
        <v>8</v>
      </c>
      <c r="H10095" t="s">
        <v>206</v>
      </c>
      <c r="I10095" s="2">
        <v>1</v>
      </c>
      <c r="J10095" t="s">
        <v>11</v>
      </c>
      <c r="K10095" s="21">
        <f>INDEX(LISTAS!$H:$Q,MATCH(BASE!H10095,LISTAS!$G:$G,0),MATCH(BASE!J10095,LISTAS!$H$3:$Q$3,0))*Tabela3[[#This Row],[QUANTIDADE]]</f>
        <v>18</v>
      </c>
      <c r="L10095" s="2" t="str">
        <f>TEXT(Tabela3[[#This Row],[DATA]],"MM")</f>
        <v>07</v>
      </c>
      <c r="M10095" s="2">
        <f>WEEKNUM(Tabela3[[#This Row],[DATA]])</f>
        <v>27</v>
      </c>
      <c r="N10095" s="18">
        <f>YEAR(Tabela3[[#This Row],[DATA]])</f>
        <v>2023</v>
      </c>
    </row>
    <row r="10096" spans="2:14">
      <c r="B10096" s="1">
        <v>45113</v>
      </c>
      <c r="C10096">
        <v>16706</v>
      </c>
      <c r="D10096">
        <f>COUNTIF(C$4:C10096,Tabela3[[#This Row],[COMANDA]])</f>
        <v>2</v>
      </c>
      <c r="E10096" t="s">
        <v>90</v>
      </c>
      <c r="G10096" t="s">
        <v>9</v>
      </c>
      <c r="H10096" t="s">
        <v>553</v>
      </c>
      <c r="I10096" s="2">
        <v>1</v>
      </c>
      <c r="J10096" t="s">
        <v>11</v>
      </c>
      <c r="K10096" s="21">
        <f>INDEX(LISTAS!$H:$Q,MATCH(BASE!H10096,LISTAS!$G:$G,0),MATCH(BASE!J10096,LISTAS!$H$3:$Q$3,0))*Tabela3[[#This Row],[QUANTIDADE]]</f>
        <v>4</v>
      </c>
      <c r="L10096" s="2" t="str">
        <f>TEXT(Tabela3[[#This Row],[DATA]],"MM")</f>
        <v>07</v>
      </c>
      <c r="M10096" s="2">
        <f>WEEKNUM(Tabela3[[#This Row],[DATA]])</f>
        <v>27</v>
      </c>
      <c r="N10096" s="18">
        <f>YEAR(Tabela3[[#This Row],[DATA]])</f>
        <v>2023</v>
      </c>
    </row>
    <row r="10097" spans="2:14">
      <c r="B10097" s="1">
        <v>45113</v>
      </c>
      <c r="C10097">
        <v>16707</v>
      </c>
      <c r="D10097">
        <f>COUNTIF(C$4:C10097,Tabela3[[#This Row],[COMANDA]])</f>
        <v>1</v>
      </c>
      <c r="E10097" t="s">
        <v>90</v>
      </c>
      <c r="G10097" t="s">
        <v>8</v>
      </c>
      <c r="H10097" t="s">
        <v>211</v>
      </c>
      <c r="I10097" s="2">
        <v>1</v>
      </c>
      <c r="J10097" t="s">
        <v>11</v>
      </c>
      <c r="K10097" s="21">
        <f>INDEX(LISTAS!$H:$Q,MATCH(BASE!H10097,LISTAS!$G:$G,0),MATCH(BASE!J10097,LISTAS!$H$3:$Q$3,0))*Tabela3[[#This Row],[QUANTIDADE]]</f>
        <v>20</v>
      </c>
      <c r="L10097" s="2" t="str">
        <f>TEXT(Tabela3[[#This Row],[DATA]],"MM")</f>
        <v>07</v>
      </c>
      <c r="M10097" s="2">
        <f>WEEKNUM(Tabela3[[#This Row],[DATA]])</f>
        <v>27</v>
      </c>
      <c r="N10097" s="18">
        <f>YEAR(Tabela3[[#This Row],[DATA]])</f>
        <v>2023</v>
      </c>
    </row>
    <row r="10098" spans="2:14">
      <c r="B10098" s="1">
        <v>45113</v>
      </c>
      <c r="C10098">
        <v>16707</v>
      </c>
      <c r="D10098">
        <f>COUNTIF(C$4:C10098,Tabela3[[#This Row],[COMANDA]])</f>
        <v>2</v>
      </c>
      <c r="E10098" t="s">
        <v>90</v>
      </c>
      <c r="G10098" t="s">
        <v>9</v>
      </c>
      <c r="H10098" t="s">
        <v>130</v>
      </c>
      <c r="I10098" s="2">
        <v>1</v>
      </c>
      <c r="J10098" t="s">
        <v>11</v>
      </c>
      <c r="K10098" s="21">
        <f>INDEX(LISTAS!$H:$Q,MATCH(BASE!H10098,LISTAS!$G:$G,0),MATCH(BASE!J10098,LISTAS!$H$3:$Q$3,0))*Tabela3[[#This Row],[QUANTIDADE]]</f>
        <v>6</v>
      </c>
      <c r="L10098" s="2" t="str">
        <f>TEXT(Tabela3[[#This Row],[DATA]],"MM")</f>
        <v>07</v>
      </c>
      <c r="M10098" s="2">
        <f>WEEKNUM(Tabela3[[#This Row],[DATA]])</f>
        <v>27</v>
      </c>
      <c r="N10098" s="18">
        <f>YEAR(Tabela3[[#This Row],[DATA]])</f>
        <v>2023</v>
      </c>
    </row>
    <row r="10099" spans="2:14">
      <c r="B10099" s="1">
        <v>45113</v>
      </c>
      <c r="C10099">
        <v>16708</v>
      </c>
      <c r="D10099">
        <f>COUNTIF(C$4:C10099,Tabela3[[#This Row],[COMANDA]])</f>
        <v>1</v>
      </c>
      <c r="E10099" t="s">
        <v>90</v>
      </c>
      <c r="F10099" t="s">
        <v>99</v>
      </c>
      <c r="G10099" t="s">
        <v>8</v>
      </c>
      <c r="H10099" t="s">
        <v>204</v>
      </c>
      <c r="I10099" s="2">
        <v>1</v>
      </c>
      <c r="J10099" t="s">
        <v>11</v>
      </c>
      <c r="K10099" s="21">
        <f>INDEX(LISTAS!$H:$Q,MATCH(BASE!H10099,LISTAS!$G:$G,0),MATCH(BASE!J10099,LISTAS!$H$3:$Q$3,0))*Tabela3[[#This Row],[QUANTIDADE]]</f>
        <v>18</v>
      </c>
      <c r="L10099" s="2" t="str">
        <f>TEXT(Tabela3[[#This Row],[DATA]],"MM")</f>
        <v>07</v>
      </c>
      <c r="M10099" s="2">
        <f>WEEKNUM(Tabela3[[#This Row],[DATA]])</f>
        <v>27</v>
      </c>
      <c r="N10099" s="18">
        <f>YEAR(Tabela3[[#This Row],[DATA]])</f>
        <v>2023</v>
      </c>
    </row>
    <row r="10100" spans="2:14">
      <c r="B10100" s="1">
        <v>45113</v>
      </c>
      <c r="C10100">
        <v>16708</v>
      </c>
      <c r="D10100">
        <f>COUNTIF(C$4:C10100,Tabela3[[#This Row],[COMANDA]])</f>
        <v>2</v>
      </c>
      <c r="E10100" t="s">
        <v>90</v>
      </c>
      <c r="F10100" t="s">
        <v>99</v>
      </c>
      <c r="G10100" t="s">
        <v>9</v>
      </c>
      <c r="H10100" t="s">
        <v>59</v>
      </c>
      <c r="I10100" s="2">
        <v>1</v>
      </c>
      <c r="J10100" t="s">
        <v>11</v>
      </c>
      <c r="K10100" s="21">
        <f>INDEX(LISTAS!$H:$Q,MATCH(BASE!H10100,LISTAS!$G:$G,0),MATCH(BASE!J10100,LISTAS!$H$3:$Q$3,0))*Tabela3[[#This Row],[QUANTIDADE]]</f>
        <v>3</v>
      </c>
      <c r="L10100" s="2" t="str">
        <f>TEXT(Tabela3[[#This Row],[DATA]],"MM")</f>
        <v>07</v>
      </c>
      <c r="M10100" s="2">
        <f>WEEKNUM(Tabela3[[#This Row],[DATA]])</f>
        <v>27</v>
      </c>
      <c r="N10100" s="18">
        <f>YEAR(Tabela3[[#This Row],[DATA]])</f>
        <v>2023</v>
      </c>
    </row>
    <row r="10101" spans="2:14">
      <c r="B10101" s="1">
        <v>45113</v>
      </c>
      <c r="C10101">
        <v>16709</v>
      </c>
      <c r="D10101">
        <f>COUNTIF(C$4:C10101,Tabela3[[#This Row],[COMANDA]])</f>
        <v>1</v>
      </c>
      <c r="E10101" t="s">
        <v>90</v>
      </c>
      <c r="F10101" t="s">
        <v>99</v>
      </c>
      <c r="G10101" t="s">
        <v>8</v>
      </c>
      <c r="H10101" t="s">
        <v>211</v>
      </c>
      <c r="I10101" s="2">
        <v>1</v>
      </c>
      <c r="J10101" t="s">
        <v>11</v>
      </c>
      <c r="K10101" s="21">
        <f>INDEX(LISTAS!$H:$Q,MATCH(BASE!H10101,LISTAS!$G:$G,0),MATCH(BASE!J10101,LISTAS!$H$3:$Q$3,0))*Tabela3[[#This Row],[QUANTIDADE]]</f>
        <v>20</v>
      </c>
      <c r="L10101" s="2" t="str">
        <f>TEXT(Tabela3[[#This Row],[DATA]],"MM")</f>
        <v>07</v>
      </c>
      <c r="M10101" s="2">
        <f>WEEKNUM(Tabela3[[#This Row],[DATA]])</f>
        <v>27</v>
      </c>
      <c r="N10101" s="18">
        <f>YEAR(Tabela3[[#This Row],[DATA]])</f>
        <v>2023</v>
      </c>
    </row>
    <row r="10102" spans="2:14">
      <c r="B10102" s="1">
        <v>45113</v>
      </c>
      <c r="C10102">
        <v>16709</v>
      </c>
      <c r="D10102">
        <f>COUNTIF(C$4:C10102,Tabela3[[#This Row],[COMANDA]])</f>
        <v>2</v>
      </c>
      <c r="E10102" t="s">
        <v>90</v>
      </c>
      <c r="F10102" t="s">
        <v>99</v>
      </c>
      <c r="G10102" t="s">
        <v>9</v>
      </c>
      <c r="H10102" t="s">
        <v>153</v>
      </c>
      <c r="I10102" s="2">
        <v>1</v>
      </c>
      <c r="J10102" t="s">
        <v>11</v>
      </c>
      <c r="K10102" s="21">
        <f>INDEX(LISTAS!$H:$Q,MATCH(BASE!H10102,LISTAS!$G:$G,0),MATCH(BASE!J10102,LISTAS!$H$3:$Q$3,0))*Tabela3[[#This Row],[QUANTIDADE]]</f>
        <v>4</v>
      </c>
      <c r="L10102" s="2" t="str">
        <f>TEXT(Tabela3[[#This Row],[DATA]],"MM")</f>
        <v>07</v>
      </c>
      <c r="M10102" s="2">
        <f>WEEKNUM(Tabela3[[#This Row],[DATA]])</f>
        <v>27</v>
      </c>
      <c r="N10102" s="18">
        <f>YEAR(Tabela3[[#This Row],[DATA]])</f>
        <v>2023</v>
      </c>
    </row>
    <row r="10103" spans="2:14">
      <c r="B10103" s="1">
        <v>45113</v>
      </c>
      <c r="C10103">
        <v>16710</v>
      </c>
      <c r="D10103">
        <f>COUNTIF(C$4:C10103,Tabela3[[#This Row],[COMANDA]])</f>
        <v>1</v>
      </c>
      <c r="E10103" t="s">
        <v>89</v>
      </c>
      <c r="F10103" t="s">
        <v>98</v>
      </c>
      <c r="G10103" t="s">
        <v>8</v>
      </c>
      <c r="H10103" t="s">
        <v>47</v>
      </c>
      <c r="I10103" s="2">
        <v>1</v>
      </c>
      <c r="J10103" t="s">
        <v>11</v>
      </c>
      <c r="K10103" s="21">
        <f>INDEX(LISTAS!$H:$Q,MATCH(BASE!H10103,LISTAS!$G:$G,0),MATCH(BASE!J10103,LISTAS!$H$3:$Q$3,0))*Tabela3[[#This Row],[QUANTIDADE]]</f>
        <v>16</v>
      </c>
      <c r="L10103" s="2" t="str">
        <f>TEXT(Tabela3[[#This Row],[DATA]],"MM")</f>
        <v>07</v>
      </c>
      <c r="M10103" s="2">
        <f>WEEKNUM(Tabela3[[#This Row],[DATA]])</f>
        <v>27</v>
      </c>
      <c r="N10103" s="18">
        <f>YEAR(Tabela3[[#This Row],[DATA]])</f>
        <v>2023</v>
      </c>
    </row>
    <row r="10104" spans="2:14">
      <c r="B10104" s="1">
        <v>45113</v>
      </c>
      <c r="C10104">
        <v>16711</v>
      </c>
      <c r="D10104">
        <f>COUNTIF(C$4:C10104,Tabela3[[#This Row],[COMANDA]])</f>
        <v>1</v>
      </c>
      <c r="E10104" t="s">
        <v>90</v>
      </c>
      <c r="F10104" t="s">
        <v>99</v>
      </c>
      <c r="G10104" t="s">
        <v>8</v>
      </c>
      <c r="H10104" t="s">
        <v>211</v>
      </c>
      <c r="I10104" s="2">
        <v>1</v>
      </c>
      <c r="J10104" t="s">
        <v>11</v>
      </c>
      <c r="K10104" s="21">
        <f>INDEX(LISTAS!$H:$Q,MATCH(BASE!H10104,LISTAS!$G:$G,0),MATCH(BASE!J10104,LISTAS!$H$3:$Q$3,0))*Tabela3[[#This Row],[QUANTIDADE]]</f>
        <v>20</v>
      </c>
      <c r="L10104" s="2" t="str">
        <f>TEXT(Tabela3[[#This Row],[DATA]],"MM")</f>
        <v>07</v>
      </c>
      <c r="M10104" s="2">
        <f>WEEKNUM(Tabela3[[#This Row],[DATA]])</f>
        <v>27</v>
      </c>
      <c r="N10104" s="18">
        <f>YEAR(Tabela3[[#This Row],[DATA]])</f>
        <v>2023</v>
      </c>
    </row>
    <row r="10105" spans="2:14">
      <c r="B10105" s="1">
        <v>45113</v>
      </c>
      <c r="C10105">
        <v>16711</v>
      </c>
      <c r="D10105">
        <f>COUNTIF(C$4:C10105,Tabela3[[#This Row],[COMANDA]])</f>
        <v>2</v>
      </c>
      <c r="E10105" t="s">
        <v>90</v>
      </c>
      <c r="F10105" t="s">
        <v>98</v>
      </c>
      <c r="G10105" t="s">
        <v>62</v>
      </c>
      <c r="H10105" t="s">
        <v>189</v>
      </c>
      <c r="I10105" s="2">
        <v>1</v>
      </c>
      <c r="J10105" t="s">
        <v>11</v>
      </c>
      <c r="K10105" s="21">
        <f>INDEX(LISTAS!$H:$Q,MATCH(BASE!H10105,LISTAS!$G:$G,0),MATCH(BASE!J10105,LISTAS!$H$3:$Q$3,0))*Tabela3[[#This Row],[QUANTIDADE]]</f>
        <v>2</v>
      </c>
      <c r="L10105" s="2" t="str">
        <f>TEXT(Tabela3[[#This Row],[DATA]],"MM")</f>
        <v>07</v>
      </c>
      <c r="M10105" s="2">
        <f>WEEKNUM(Tabela3[[#This Row],[DATA]])</f>
        <v>27</v>
      </c>
      <c r="N10105" s="18">
        <f>YEAR(Tabela3[[#This Row],[DATA]])</f>
        <v>2023</v>
      </c>
    </row>
    <row r="10106" spans="2:14">
      <c r="B10106" s="1">
        <v>45113</v>
      </c>
      <c r="C10106">
        <v>16711</v>
      </c>
      <c r="D10106">
        <f>COUNTIF(C$4:C10106,Tabela3[[#This Row],[COMANDA]])</f>
        <v>3</v>
      </c>
      <c r="E10106" t="s">
        <v>90</v>
      </c>
      <c r="F10106" t="s">
        <v>98</v>
      </c>
      <c r="G10106" t="s">
        <v>62</v>
      </c>
      <c r="H10106" t="s">
        <v>194</v>
      </c>
      <c r="I10106" s="2">
        <v>1</v>
      </c>
      <c r="J10106" t="s">
        <v>11</v>
      </c>
      <c r="K10106" s="21">
        <f>INDEX(LISTAS!$H:$Q,MATCH(BASE!H10106,LISTAS!$G:$G,0),MATCH(BASE!J10106,LISTAS!$H$3:$Q$3,0))*Tabela3[[#This Row],[QUANTIDADE]]</f>
        <v>8</v>
      </c>
      <c r="L10106" s="2" t="str">
        <f>TEXT(Tabela3[[#This Row],[DATA]],"MM")</f>
        <v>07</v>
      </c>
      <c r="M10106" s="2">
        <f>WEEKNUM(Tabela3[[#This Row],[DATA]])</f>
        <v>27</v>
      </c>
      <c r="N10106" s="18">
        <f>YEAR(Tabela3[[#This Row],[DATA]])</f>
        <v>2023</v>
      </c>
    </row>
    <row r="10107" spans="2:14">
      <c r="B10107" s="1">
        <v>45113</v>
      </c>
      <c r="C10107">
        <v>16711</v>
      </c>
      <c r="D10107">
        <f>COUNTIF(C$4:C10107,Tabela3[[#This Row],[COMANDA]])</f>
        <v>4</v>
      </c>
      <c r="E10107" t="s">
        <v>90</v>
      </c>
      <c r="F10107" t="s">
        <v>98</v>
      </c>
      <c r="G10107" t="s">
        <v>62</v>
      </c>
      <c r="H10107" t="s">
        <v>190</v>
      </c>
      <c r="I10107" s="2">
        <v>5</v>
      </c>
      <c r="J10107" t="s">
        <v>11</v>
      </c>
      <c r="K10107" s="21">
        <f>INDEX(LISTAS!$H:$Q,MATCH(BASE!H10107,LISTAS!$G:$G,0),MATCH(BASE!J10107,LISTAS!$H$3:$Q$3,0))*Tabela3[[#This Row],[QUANTIDADE]]</f>
        <v>15</v>
      </c>
      <c r="L10107" s="2" t="str">
        <f>TEXT(Tabela3[[#This Row],[DATA]],"MM")</f>
        <v>07</v>
      </c>
      <c r="M10107" s="2">
        <f>WEEKNUM(Tabela3[[#This Row],[DATA]])</f>
        <v>27</v>
      </c>
      <c r="N10107" s="18">
        <f>YEAR(Tabela3[[#This Row],[DATA]])</f>
        <v>2023</v>
      </c>
    </row>
    <row r="10108" spans="2:14">
      <c r="B10108" s="1">
        <v>45113</v>
      </c>
      <c r="C10108">
        <v>16712</v>
      </c>
      <c r="D10108">
        <f>COUNTIF(C$4:C10108,Tabela3[[#This Row],[COMANDA]])</f>
        <v>1</v>
      </c>
      <c r="E10108" t="s">
        <v>90</v>
      </c>
      <c r="F10108" t="s">
        <v>98</v>
      </c>
      <c r="G10108" t="s">
        <v>8</v>
      </c>
      <c r="H10108" t="s">
        <v>41</v>
      </c>
      <c r="I10108" s="2">
        <v>1</v>
      </c>
      <c r="J10108" t="s">
        <v>11</v>
      </c>
      <c r="K10108" s="21">
        <f>INDEX(LISTAS!$H:$Q,MATCH(BASE!H10108,LISTAS!$G:$G,0),MATCH(BASE!J10108,LISTAS!$H$3:$Q$3,0))*Tabela3[[#This Row],[QUANTIDADE]]</f>
        <v>14</v>
      </c>
      <c r="L10108" s="2" t="str">
        <f>TEXT(Tabela3[[#This Row],[DATA]],"MM")</f>
        <v>07</v>
      </c>
      <c r="M10108" s="2">
        <f>WEEKNUM(Tabela3[[#This Row],[DATA]])</f>
        <v>27</v>
      </c>
      <c r="N10108" s="18">
        <f>YEAR(Tabela3[[#This Row],[DATA]])</f>
        <v>2023</v>
      </c>
    </row>
    <row r="10109" spans="2:14">
      <c r="B10109" s="1">
        <v>45113</v>
      </c>
      <c r="C10109">
        <v>16712</v>
      </c>
      <c r="D10109">
        <f>COUNTIF(C$4:C10109,Tabela3[[#This Row],[COMANDA]])</f>
        <v>2</v>
      </c>
      <c r="E10109" t="s">
        <v>90</v>
      </c>
      <c r="F10109" t="s">
        <v>98</v>
      </c>
      <c r="G10109" t="s">
        <v>8</v>
      </c>
      <c r="H10109" t="s">
        <v>202</v>
      </c>
      <c r="I10109" s="2">
        <v>1</v>
      </c>
      <c r="J10109" t="s">
        <v>11</v>
      </c>
      <c r="K10109" s="21">
        <f>INDEX(LISTAS!$H:$Q,MATCH(BASE!H10109,LISTAS!$G:$G,0),MATCH(BASE!J10109,LISTAS!$H$3:$Q$3,0))*Tabela3[[#This Row],[QUANTIDADE]]</f>
        <v>20</v>
      </c>
      <c r="L10109" s="2" t="str">
        <f>TEXT(Tabela3[[#This Row],[DATA]],"MM")</f>
        <v>07</v>
      </c>
      <c r="M10109" s="2">
        <f>WEEKNUM(Tabela3[[#This Row],[DATA]])</f>
        <v>27</v>
      </c>
      <c r="N10109" s="18">
        <f>YEAR(Tabela3[[#This Row],[DATA]])</f>
        <v>2023</v>
      </c>
    </row>
    <row r="10110" spans="2:14">
      <c r="B10110" s="1">
        <v>45113</v>
      </c>
      <c r="C10110">
        <v>16713</v>
      </c>
      <c r="D10110">
        <f>COUNTIF(C$4:C10110,Tabela3[[#This Row],[COMANDA]])</f>
        <v>1</v>
      </c>
      <c r="E10110" t="s">
        <v>90</v>
      </c>
      <c r="F10110" t="s">
        <v>375</v>
      </c>
      <c r="G10110" t="s">
        <v>8</v>
      </c>
      <c r="H10110" t="s">
        <v>203</v>
      </c>
      <c r="I10110" s="2">
        <v>1</v>
      </c>
      <c r="J10110" t="s">
        <v>11</v>
      </c>
      <c r="K10110" s="21">
        <f>INDEX(LISTAS!$H:$Q,MATCH(BASE!H10110,LISTAS!$G:$G,0),MATCH(BASE!J10110,LISTAS!$H$3:$Q$3,0))*Tabela3[[#This Row],[QUANTIDADE]]</f>
        <v>20</v>
      </c>
      <c r="L10110" s="2" t="str">
        <f>TEXT(Tabela3[[#This Row],[DATA]],"MM")</f>
        <v>07</v>
      </c>
      <c r="M10110" s="2">
        <f>WEEKNUM(Tabela3[[#This Row],[DATA]])</f>
        <v>27</v>
      </c>
      <c r="N10110" s="18">
        <f>YEAR(Tabela3[[#This Row],[DATA]])</f>
        <v>2023</v>
      </c>
    </row>
    <row r="10111" spans="2:14">
      <c r="B10111" s="1">
        <v>45113</v>
      </c>
      <c r="C10111">
        <v>16713</v>
      </c>
      <c r="D10111">
        <f>COUNTIF(C$4:C10111,Tabela3[[#This Row],[COMANDA]])</f>
        <v>2</v>
      </c>
      <c r="E10111" t="s">
        <v>90</v>
      </c>
      <c r="F10111" t="s">
        <v>375</v>
      </c>
      <c r="G10111" t="s">
        <v>9</v>
      </c>
      <c r="H10111" t="s">
        <v>208</v>
      </c>
      <c r="I10111" s="2">
        <v>1</v>
      </c>
      <c r="J10111" t="s">
        <v>11</v>
      </c>
      <c r="K10111" s="21">
        <f>INDEX(LISTAS!$H:$Q,MATCH(BASE!H10111,LISTAS!$G:$G,0),MATCH(BASE!J10111,LISTAS!$H$3:$Q$3,0))*Tabela3[[#This Row],[QUANTIDADE]]</f>
        <v>4</v>
      </c>
      <c r="L10111" s="2" t="str">
        <f>TEXT(Tabela3[[#This Row],[DATA]],"MM")</f>
        <v>07</v>
      </c>
      <c r="M10111" s="2">
        <f>WEEKNUM(Tabela3[[#This Row],[DATA]])</f>
        <v>27</v>
      </c>
      <c r="N10111" s="18">
        <f>YEAR(Tabela3[[#This Row],[DATA]])</f>
        <v>2023</v>
      </c>
    </row>
    <row r="10112" spans="2:14">
      <c r="B10112" s="1">
        <v>45113</v>
      </c>
      <c r="C10112">
        <v>16714</v>
      </c>
      <c r="D10112">
        <f>COUNTIF(C$4:C10112,Tabela3[[#This Row],[COMANDA]])</f>
        <v>1</v>
      </c>
      <c r="E10112" t="s">
        <v>90</v>
      </c>
      <c r="F10112" t="s">
        <v>98</v>
      </c>
      <c r="G10112" t="s">
        <v>8</v>
      </c>
      <c r="H10112" t="s">
        <v>202</v>
      </c>
      <c r="I10112" s="2">
        <v>1</v>
      </c>
      <c r="J10112" t="s">
        <v>11</v>
      </c>
      <c r="K10112" s="21">
        <f>INDEX(LISTAS!$H:$Q,MATCH(BASE!H10112,LISTAS!$G:$G,0),MATCH(BASE!J10112,LISTAS!$H$3:$Q$3,0))*Tabela3[[#This Row],[QUANTIDADE]]</f>
        <v>20</v>
      </c>
      <c r="L10112" s="2" t="str">
        <f>TEXT(Tabela3[[#This Row],[DATA]],"MM")</f>
        <v>07</v>
      </c>
      <c r="M10112" s="2">
        <f>WEEKNUM(Tabela3[[#This Row],[DATA]])</f>
        <v>27</v>
      </c>
      <c r="N10112" s="18">
        <f>YEAR(Tabela3[[#This Row],[DATA]])</f>
        <v>2023</v>
      </c>
    </row>
    <row r="10113" spans="2:14">
      <c r="B10113" s="1">
        <v>45113</v>
      </c>
      <c r="C10113">
        <v>16715</v>
      </c>
      <c r="D10113">
        <f>COUNTIF(C$4:C10113,Tabela3[[#This Row],[COMANDA]])</f>
        <v>1</v>
      </c>
      <c r="E10113" t="s">
        <v>90</v>
      </c>
      <c r="F10113" t="s">
        <v>98</v>
      </c>
      <c r="G10113" t="s">
        <v>8</v>
      </c>
      <c r="H10113" t="s">
        <v>204</v>
      </c>
      <c r="I10113" s="2">
        <v>1</v>
      </c>
      <c r="J10113" t="s">
        <v>11</v>
      </c>
      <c r="K10113" s="21">
        <f>INDEX(LISTAS!$H:$Q,MATCH(BASE!H10113,LISTAS!$G:$G,0),MATCH(BASE!J10113,LISTAS!$H$3:$Q$3,0))*Tabela3[[#This Row],[QUANTIDADE]]</f>
        <v>18</v>
      </c>
      <c r="L10113" s="2" t="str">
        <f>TEXT(Tabela3[[#This Row],[DATA]],"MM")</f>
        <v>07</v>
      </c>
      <c r="M10113" s="2">
        <f>WEEKNUM(Tabela3[[#This Row],[DATA]])</f>
        <v>27</v>
      </c>
      <c r="N10113" s="18">
        <f>YEAR(Tabela3[[#This Row],[DATA]])</f>
        <v>2023</v>
      </c>
    </row>
    <row r="10114" spans="2:14">
      <c r="B10114" s="1">
        <v>45113</v>
      </c>
      <c r="C10114">
        <v>16716</v>
      </c>
      <c r="D10114">
        <f>COUNTIF(C$4:C10114,Tabela3[[#This Row],[COMANDA]])</f>
        <v>1</v>
      </c>
      <c r="E10114" t="s">
        <v>90</v>
      </c>
      <c r="F10114" t="s">
        <v>99</v>
      </c>
      <c r="G10114" t="s">
        <v>8</v>
      </c>
      <c r="H10114" t="s">
        <v>206</v>
      </c>
      <c r="I10114" s="2">
        <v>1</v>
      </c>
      <c r="J10114" t="s">
        <v>11</v>
      </c>
      <c r="K10114" s="21">
        <f>INDEX(LISTAS!$H:$Q,MATCH(BASE!H10114,LISTAS!$G:$G,0),MATCH(BASE!J10114,LISTAS!$H$3:$Q$3,0))*Tabela3[[#This Row],[QUANTIDADE]]</f>
        <v>18</v>
      </c>
      <c r="L10114" s="2" t="str">
        <f>TEXT(Tabela3[[#This Row],[DATA]],"MM")</f>
        <v>07</v>
      </c>
      <c r="M10114" s="2">
        <f>WEEKNUM(Tabela3[[#This Row],[DATA]])</f>
        <v>27</v>
      </c>
      <c r="N10114" s="18">
        <f>YEAR(Tabela3[[#This Row],[DATA]])</f>
        <v>2023</v>
      </c>
    </row>
    <row r="10115" spans="2:14">
      <c r="B10115" s="1">
        <v>45113</v>
      </c>
      <c r="C10115">
        <v>16717</v>
      </c>
      <c r="D10115">
        <f>COUNTIF(C$4:C10115,Tabela3[[#This Row],[COMANDA]])</f>
        <v>1</v>
      </c>
      <c r="E10115" t="s">
        <v>90</v>
      </c>
      <c r="F10115" t="s">
        <v>99</v>
      </c>
      <c r="G10115" t="s">
        <v>8</v>
      </c>
      <c r="H10115" t="s">
        <v>203</v>
      </c>
      <c r="I10115" s="2">
        <v>1</v>
      </c>
      <c r="J10115" t="s">
        <v>11</v>
      </c>
      <c r="K10115" s="21">
        <f>INDEX(LISTAS!$H:$Q,MATCH(BASE!H10115,LISTAS!$G:$G,0),MATCH(BASE!J10115,LISTAS!$H$3:$Q$3,0))*Tabela3[[#This Row],[QUANTIDADE]]</f>
        <v>20</v>
      </c>
      <c r="L10115" s="2" t="str">
        <f>TEXT(Tabela3[[#This Row],[DATA]],"MM")</f>
        <v>07</v>
      </c>
      <c r="M10115" s="2">
        <f>WEEKNUM(Tabela3[[#This Row],[DATA]])</f>
        <v>27</v>
      </c>
      <c r="N10115" s="18">
        <f>YEAR(Tabela3[[#This Row],[DATA]])</f>
        <v>2023</v>
      </c>
    </row>
    <row r="10116" spans="2:14">
      <c r="B10116" s="1">
        <v>45113</v>
      </c>
      <c r="C10116">
        <v>16717</v>
      </c>
      <c r="D10116">
        <f>COUNTIF(C$4:C10116,Tabela3[[#This Row],[COMANDA]])</f>
        <v>2</v>
      </c>
      <c r="E10116" t="s">
        <v>90</v>
      </c>
      <c r="F10116" t="s">
        <v>99</v>
      </c>
      <c r="G10116" t="s">
        <v>9</v>
      </c>
      <c r="H10116" t="s">
        <v>59</v>
      </c>
      <c r="I10116" s="2">
        <v>1</v>
      </c>
      <c r="J10116" t="s">
        <v>11</v>
      </c>
      <c r="K10116" s="21">
        <f>INDEX(LISTAS!$H:$Q,MATCH(BASE!H10116,LISTAS!$G:$G,0),MATCH(BASE!J10116,LISTAS!$H$3:$Q$3,0))*Tabela3[[#This Row],[QUANTIDADE]]</f>
        <v>3</v>
      </c>
      <c r="L10116" s="2" t="str">
        <f>TEXT(Tabela3[[#This Row],[DATA]],"MM")</f>
        <v>07</v>
      </c>
      <c r="M10116" s="2">
        <f>WEEKNUM(Tabela3[[#This Row],[DATA]])</f>
        <v>27</v>
      </c>
      <c r="N10116" s="18">
        <f>YEAR(Tabela3[[#This Row],[DATA]])</f>
        <v>2023</v>
      </c>
    </row>
    <row r="10117" spans="2:14">
      <c r="B10117" s="1">
        <v>45113</v>
      </c>
      <c r="C10117">
        <v>16718</v>
      </c>
      <c r="D10117">
        <f>COUNTIF(C$4:C10117,Tabela3[[#This Row],[COMANDA]])</f>
        <v>1</v>
      </c>
      <c r="E10117" t="s">
        <v>90</v>
      </c>
      <c r="F10117" t="s">
        <v>98</v>
      </c>
      <c r="G10117" t="s">
        <v>8</v>
      </c>
      <c r="H10117" t="s">
        <v>202</v>
      </c>
      <c r="I10117" s="2">
        <v>1</v>
      </c>
      <c r="J10117" t="s">
        <v>11</v>
      </c>
      <c r="K10117" s="21">
        <f>INDEX(LISTAS!$H:$Q,MATCH(BASE!H10117,LISTAS!$G:$G,0),MATCH(BASE!J10117,LISTAS!$H$3:$Q$3,0))*Tabela3[[#This Row],[QUANTIDADE]]</f>
        <v>20</v>
      </c>
      <c r="L10117" s="2" t="str">
        <f>TEXT(Tabela3[[#This Row],[DATA]],"MM")</f>
        <v>07</v>
      </c>
      <c r="M10117" s="2">
        <f>WEEKNUM(Tabela3[[#This Row],[DATA]])</f>
        <v>27</v>
      </c>
      <c r="N10117" s="18">
        <f>YEAR(Tabela3[[#This Row],[DATA]])</f>
        <v>2023</v>
      </c>
    </row>
    <row r="10118" spans="2:14">
      <c r="B10118" s="1">
        <v>45113</v>
      </c>
      <c r="C10118">
        <v>16718</v>
      </c>
      <c r="D10118">
        <f>COUNTIF(C$4:C10118,Tabela3[[#This Row],[COMANDA]])</f>
        <v>2</v>
      </c>
      <c r="E10118" t="s">
        <v>90</v>
      </c>
      <c r="F10118" t="s">
        <v>99</v>
      </c>
      <c r="G10118" t="s">
        <v>8</v>
      </c>
      <c r="H10118" t="s">
        <v>84</v>
      </c>
      <c r="I10118" s="2">
        <v>2</v>
      </c>
      <c r="J10118" t="s">
        <v>11</v>
      </c>
      <c r="K10118" s="21">
        <f>INDEX(LISTAS!$H:$Q,MATCH(BASE!H10118,LISTAS!$G:$G,0),MATCH(BASE!J10118,LISTAS!$H$3:$Q$3,0))*Tabela3[[#This Row],[QUANTIDADE]]</f>
        <v>32</v>
      </c>
      <c r="L10118" s="2" t="str">
        <f>TEXT(Tabela3[[#This Row],[DATA]],"MM")</f>
        <v>07</v>
      </c>
      <c r="M10118" s="2">
        <f>WEEKNUM(Tabela3[[#This Row],[DATA]])</f>
        <v>27</v>
      </c>
      <c r="N10118" s="18">
        <f>YEAR(Tabela3[[#This Row],[DATA]])</f>
        <v>2023</v>
      </c>
    </row>
    <row r="10119" spans="2:14">
      <c r="B10119" s="1">
        <v>45113</v>
      </c>
      <c r="C10119">
        <v>16719</v>
      </c>
      <c r="D10119">
        <f>COUNTIF(C$4:C10119,Tabela3[[#This Row],[COMANDA]])</f>
        <v>1</v>
      </c>
      <c r="E10119" t="s">
        <v>90</v>
      </c>
      <c r="F10119" t="s">
        <v>98</v>
      </c>
      <c r="G10119" t="s">
        <v>8</v>
      </c>
      <c r="H10119" t="s">
        <v>42</v>
      </c>
      <c r="I10119" s="2">
        <v>1</v>
      </c>
      <c r="J10119" t="s">
        <v>11</v>
      </c>
      <c r="K10119" s="21">
        <f>INDEX(LISTAS!$H:$Q,MATCH(BASE!H10119,LISTAS!$G:$G,0),MATCH(BASE!J10119,LISTAS!$H$3:$Q$3,0))*Tabela3[[#This Row],[QUANTIDADE]]</f>
        <v>16</v>
      </c>
      <c r="L10119" s="2" t="str">
        <f>TEXT(Tabela3[[#This Row],[DATA]],"MM")</f>
        <v>07</v>
      </c>
      <c r="M10119" s="2">
        <f>WEEKNUM(Tabela3[[#This Row],[DATA]])</f>
        <v>27</v>
      </c>
      <c r="N10119" s="18">
        <f>YEAR(Tabela3[[#This Row],[DATA]])</f>
        <v>2023</v>
      </c>
    </row>
    <row r="10120" spans="2:14">
      <c r="B10120" s="1">
        <v>45113</v>
      </c>
      <c r="C10120">
        <v>16719</v>
      </c>
      <c r="D10120">
        <f>COUNTIF(C$4:C10120,Tabela3[[#This Row],[COMANDA]])</f>
        <v>2</v>
      </c>
      <c r="E10120" t="s">
        <v>90</v>
      </c>
      <c r="F10120" t="s">
        <v>98</v>
      </c>
      <c r="G10120" t="s">
        <v>9</v>
      </c>
      <c r="H10120" t="s">
        <v>140</v>
      </c>
      <c r="I10120" s="2">
        <v>1</v>
      </c>
      <c r="J10120" t="s">
        <v>11</v>
      </c>
      <c r="K10120" s="21">
        <f>INDEX(LISTAS!$H:$Q,MATCH(BASE!H10120,LISTAS!$G:$G,0),MATCH(BASE!J10120,LISTAS!$H$3:$Q$3,0))*Tabela3[[#This Row],[QUANTIDADE]]</f>
        <v>3</v>
      </c>
      <c r="L10120" s="2" t="str">
        <f>TEXT(Tabela3[[#This Row],[DATA]],"MM")</f>
        <v>07</v>
      </c>
      <c r="M10120" s="2">
        <f>WEEKNUM(Tabela3[[#This Row],[DATA]])</f>
        <v>27</v>
      </c>
      <c r="N10120" s="18">
        <f>YEAR(Tabela3[[#This Row],[DATA]])</f>
        <v>2023</v>
      </c>
    </row>
    <row r="10121" spans="2:14">
      <c r="B10121" s="1">
        <v>45113</v>
      </c>
      <c r="C10121">
        <v>16720</v>
      </c>
      <c r="D10121">
        <f>COUNTIF(C$4:C10121,Tabela3[[#This Row],[COMANDA]])</f>
        <v>1</v>
      </c>
      <c r="E10121" t="s">
        <v>90</v>
      </c>
      <c r="F10121" t="s">
        <v>98</v>
      </c>
      <c r="G10121" t="s">
        <v>8</v>
      </c>
      <c r="H10121" t="s">
        <v>206</v>
      </c>
      <c r="I10121" s="2">
        <v>1</v>
      </c>
      <c r="J10121" t="s">
        <v>11</v>
      </c>
      <c r="K10121" s="21">
        <f>INDEX(LISTAS!$H:$Q,MATCH(BASE!H10121,LISTAS!$G:$G,0),MATCH(BASE!J10121,LISTAS!$H$3:$Q$3,0))*Tabela3[[#This Row],[QUANTIDADE]]</f>
        <v>18</v>
      </c>
      <c r="L10121" s="2" t="str">
        <f>TEXT(Tabela3[[#This Row],[DATA]],"MM")</f>
        <v>07</v>
      </c>
      <c r="M10121" s="2">
        <f>WEEKNUM(Tabela3[[#This Row],[DATA]])</f>
        <v>27</v>
      </c>
      <c r="N10121" s="18">
        <f>YEAR(Tabela3[[#This Row],[DATA]])</f>
        <v>2023</v>
      </c>
    </row>
    <row r="10122" spans="2:14">
      <c r="B10122" s="1">
        <v>45113</v>
      </c>
      <c r="C10122">
        <v>16721</v>
      </c>
      <c r="D10122">
        <f>COUNTIF(C$4:C10122,Tabela3[[#This Row],[COMANDA]])</f>
        <v>1</v>
      </c>
      <c r="E10122" t="s">
        <v>90</v>
      </c>
      <c r="F10122" t="s">
        <v>98</v>
      </c>
      <c r="G10122" t="s">
        <v>8</v>
      </c>
      <c r="H10122" t="s">
        <v>206</v>
      </c>
      <c r="I10122" s="2">
        <v>2</v>
      </c>
      <c r="J10122" t="s">
        <v>11</v>
      </c>
      <c r="K10122" s="21">
        <f>INDEX(LISTAS!$H:$Q,MATCH(BASE!H10122,LISTAS!$G:$G,0),MATCH(BASE!J10122,LISTAS!$H$3:$Q$3,0))*Tabela3[[#This Row],[QUANTIDADE]]</f>
        <v>36</v>
      </c>
      <c r="L10122" s="2" t="str">
        <f>TEXT(Tabela3[[#This Row],[DATA]],"MM")</f>
        <v>07</v>
      </c>
      <c r="M10122" s="2">
        <f>WEEKNUM(Tabela3[[#This Row],[DATA]])</f>
        <v>27</v>
      </c>
      <c r="N10122" s="18">
        <f>YEAR(Tabela3[[#This Row],[DATA]])</f>
        <v>2023</v>
      </c>
    </row>
    <row r="10123" spans="2:14">
      <c r="B10123" s="1">
        <v>45113</v>
      </c>
      <c r="C10123">
        <v>16721</v>
      </c>
      <c r="D10123">
        <f>COUNTIF(C$4:C10123,Tabela3[[#This Row],[COMANDA]])</f>
        <v>2</v>
      </c>
      <c r="E10123" t="s">
        <v>90</v>
      </c>
      <c r="F10123" t="s">
        <v>98</v>
      </c>
      <c r="G10123" t="s">
        <v>9</v>
      </c>
      <c r="H10123" t="s">
        <v>135</v>
      </c>
      <c r="I10123" s="2">
        <v>1</v>
      </c>
      <c r="J10123" t="s">
        <v>11</v>
      </c>
      <c r="K10123" s="21">
        <f>INDEX(LISTAS!$H:$Q,MATCH(BASE!H10123,LISTAS!$G:$G,0),MATCH(BASE!J10123,LISTAS!$H$3:$Q$3,0))*Tabela3[[#This Row],[QUANTIDADE]]</f>
        <v>4</v>
      </c>
      <c r="L10123" s="2" t="str">
        <f>TEXT(Tabela3[[#This Row],[DATA]],"MM")</f>
        <v>07</v>
      </c>
      <c r="M10123" s="2">
        <f>WEEKNUM(Tabela3[[#This Row],[DATA]])</f>
        <v>27</v>
      </c>
      <c r="N10123" s="18">
        <f>YEAR(Tabela3[[#This Row],[DATA]])</f>
        <v>2023</v>
      </c>
    </row>
    <row r="10124" spans="2:14">
      <c r="B10124" s="1">
        <v>45113</v>
      </c>
      <c r="C10124">
        <v>16721</v>
      </c>
      <c r="D10124">
        <f>COUNTIF(C$4:C10124,Tabela3[[#This Row],[COMANDA]])</f>
        <v>3</v>
      </c>
      <c r="E10124" t="s">
        <v>90</v>
      </c>
      <c r="F10124" t="s">
        <v>98</v>
      </c>
      <c r="G10124" t="s">
        <v>9</v>
      </c>
      <c r="H10124" t="s">
        <v>136</v>
      </c>
      <c r="I10124" s="2">
        <v>1</v>
      </c>
      <c r="J10124" t="s">
        <v>11</v>
      </c>
      <c r="K10124" s="21">
        <f>INDEX(LISTAS!$H:$Q,MATCH(BASE!H10124,LISTAS!$G:$G,0),MATCH(BASE!J10124,LISTAS!$H$3:$Q$3,0))*Tabela3[[#This Row],[QUANTIDADE]]</f>
        <v>4</v>
      </c>
      <c r="L10124" s="2" t="str">
        <f>TEXT(Tabela3[[#This Row],[DATA]],"MM")</f>
        <v>07</v>
      </c>
      <c r="M10124" s="2">
        <f>WEEKNUM(Tabela3[[#This Row],[DATA]])</f>
        <v>27</v>
      </c>
      <c r="N10124" s="18">
        <f>YEAR(Tabela3[[#This Row],[DATA]])</f>
        <v>2023</v>
      </c>
    </row>
    <row r="10125" spans="2:14">
      <c r="B10125" s="1">
        <v>45113</v>
      </c>
      <c r="C10125">
        <v>16722</v>
      </c>
      <c r="D10125">
        <f>COUNTIF(C$4:C10125,Tabela3[[#This Row],[COMANDA]])</f>
        <v>1</v>
      </c>
      <c r="E10125" t="s">
        <v>89</v>
      </c>
      <c r="F10125" t="s">
        <v>99</v>
      </c>
      <c r="G10125" t="s">
        <v>8</v>
      </c>
      <c r="H10125" t="s">
        <v>211</v>
      </c>
      <c r="I10125" s="2">
        <v>1</v>
      </c>
      <c r="J10125" t="s">
        <v>11</v>
      </c>
      <c r="K10125" s="21">
        <f>INDEX(LISTAS!$H:$Q,MATCH(BASE!H10125,LISTAS!$G:$G,0),MATCH(BASE!J10125,LISTAS!$H$3:$Q$3,0))*Tabela3[[#This Row],[QUANTIDADE]]</f>
        <v>20</v>
      </c>
      <c r="L10125" s="2" t="str">
        <f>TEXT(Tabela3[[#This Row],[DATA]],"MM")</f>
        <v>07</v>
      </c>
      <c r="M10125" s="2">
        <f>WEEKNUM(Tabela3[[#This Row],[DATA]])</f>
        <v>27</v>
      </c>
      <c r="N10125" s="18">
        <f>YEAR(Tabela3[[#This Row],[DATA]])</f>
        <v>2023</v>
      </c>
    </row>
    <row r="10126" spans="2:14">
      <c r="B10126" s="1">
        <v>45113</v>
      </c>
      <c r="C10126">
        <v>16722</v>
      </c>
      <c r="D10126">
        <f>COUNTIF(C$4:C10126,Tabela3[[#This Row],[COMANDA]])</f>
        <v>2</v>
      </c>
      <c r="E10126" t="s">
        <v>89</v>
      </c>
      <c r="F10126" t="s">
        <v>99</v>
      </c>
      <c r="G10126" t="s">
        <v>9</v>
      </c>
      <c r="H10126" t="s">
        <v>85</v>
      </c>
      <c r="I10126" s="2">
        <v>1</v>
      </c>
      <c r="J10126" t="s">
        <v>11</v>
      </c>
      <c r="K10126" s="21">
        <f>INDEX(LISTAS!$H:$Q,MATCH(BASE!H10126,LISTAS!$G:$G,0),MATCH(BASE!J10126,LISTAS!$H$3:$Q$3,0))*Tabela3[[#This Row],[QUANTIDADE]]</f>
        <v>10</v>
      </c>
      <c r="L10126" s="2" t="str">
        <f>TEXT(Tabela3[[#This Row],[DATA]],"MM")</f>
        <v>07</v>
      </c>
      <c r="M10126" s="2">
        <f>WEEKNUM(Tabela3[[#This Row],[DATA]])</f>
        <v>27</v>
      </c>
      <c r="N10126" s="18">
        <f>YEAR(Tabela3[[#This Row],[DATA]])</f>
        <v>2023</v>
      </c>
    </row>
    <row r="10127" spans="2:14">
      <c r="B10127" s="1">
        <v>45113</v>
      </c>
      <c r="C10127">
        <v>16723</v>
      </c>
      <c r="D10127">
        <f>COUNTIF(C$4:C10127,Tabela3[[#This Row],[COMANDA]])</f>
        <v>1</v>
      </c>
      <c r="E10127" t="s">
        <v>90</v>
      </c>
      <c r="F10127" t="s">
        <v>99</v>
      </c>
      <c r="G10127" t="s">
        <v>8</v>
      </c>
      <c r="H10127" t="s">
        <v>206</v>
      </c>
      <c r="I10127" s="2">
        <v>1</v>
      </c>
      <c r="J10127" t="s">
        <v>11</v>
      </c>
      <c r="K10127" s="21">
        <f>INDEX(LISTAS!$H:$Q,MATCH(BASE!H10127,LISTAS!$G:$G,0),MATCH(BASE!J10127,LISTAS!$H$3:$Q$3,0))*Tabela3[[#This Row],[QUANTIDADE]]</f>
        <v>18</v>
      </c>
      <c r="L10127" s="2" t="str">
        <f>TEXT(Tabela3[[#This Row],[DATA]],"MM")</f>
        <v>07</v>
      </c>
      <c r="M10127" s="2">
        <f>WEEKNUM(Tabela3[[#This Row],[DATA]])</f>
        <v>27</v>
      </c>
      <c r="N10127" s="18">
        <f>YEAR(Tabela3[[#This Row],[DATA]])</f>
        <v>2023</v>
      </c>
    </row>
    <row r="10128" spans="2:14">
      <c r="B10128" s="1">
        <v>45113</v>
      </c>
      <c r="C10128">
        <v>16723</v>
      </c>
      <c r="D10128">
        <f>COUNTIF(C$4:C10128,Tabela3[[#This Row],[COMANDA]])</f>
        <v>2</v>
      </c>
      <c r="E10128" t="s">
        <v>90</v>
      </c>
      <c r="F10128" t="s">
        <v>99</v>
      </c>
      <c r="G10128" t="s">
        <v>9</v>
      </c>
      <c r="H10128" t="s">
        <v>142</v>
      </c>
      <c r="I10128" s="2">
        <v>1</v>
      </c>
      <c r="J10128" t="s">
        <v>11</v>
      </c>
      <c r="K10128" s="21">
        <f>INDEX(LISTAS!$H:$Q,MATCH(BASE!H10128,LISTAS!$G:$G,0),MATCH(BASE!J10128,LISTAS!$H$3:$Q$3,0))*Tabela3[[#This Row],[QUANTIDADE]]</f>
        <v>6</v>
      </c>
      <c r="L10128" s="2" t="str">
        <f>TEXT(Tabela3[[#This Row],[DATA]],"MM")</f>
        <v>07</v>
      </c>
      <c r="M10128" s="2">
        <f>WEEKNUM(Tabela3[[#This Row],[DATA]])</f>
        <v>27</v>
      </c>
      <c r="N10128" s="18">
        <f>YEAR(Tabela3[[#This Row],[DATA]])</f>
        <v>2023</v>
      </c>
    </row>
    <row r="10129" spans="2:14">
      <c r="B10129" s="1">
        <v>45113</v>
      </c>
      <c r="C10129">
        <v>16724</v>
      </c>
      <c r="D10129">
        <f>COUNTIF(C$4:C10129,Tabela3[[#This Row],[COMANDA]])</f>
        <v>1</v>
      </c>
      <c r="E10129" t="s">
        <v>90</v>
      </c>
      <c r="G10129" t="s">
        <v>8</v>
      </c>
      <c r="H10129" t="s">
        <v>204</v>
      </c>
      <c r="I10129" s="2">
        <v>2</v>
      </c>
      <c r="J10129" t="s">
        <v>11</v>
      </c>
      <c r="K10129" s="21">
        <f>INDEX(LISTAS!$H:$Q,MATCH(BASE!H10129,LISTAS!$G:$G,0),MATCH(BASE!J10129,LISTAS!$H$3:$Q$3,0))*Tabela3[[#This Row],[QUANTIDADE]]</f>
        <v>36</v>
      </c>
      <c r="L10129" s="2" t="str">
        <f>TEXT(Tabela3[[#This Row],[DATA]],"MM")</f>
        <v>07</v>
      </c>
      <c r="M10129" s="2">
        <f>WEEKNUM(Tabela3[[#This Row],[DATA]])</f>
        <v>27</v>
      </c>
      <c r="N10129" s="18">
        <f>YEAR(Tabela3[[#This Row],[DATA]])</f>
        <v>2023</v>
      </c>
    </row>
    <row r="10130" spans="2:14">
      <c r="B10130" s="1">
        <v>45113</v>
      </c>
      <c r="C10130">
        <v>16724</v>
      </c>
      <c r="D10130">
        <f>COUNTIF(C$4:C10130,Tabela3[[#This Row],[COMANDA]])</f>
        <v>2</v>
      </c>
      <c r="E10130" t="s">
        <v>90</v>
      </c>
      <c r="G10130" t="s">
        <v>9</v>
      </c>
      <c r="H10130" t="s">
        <v>142</v>
      </c>
      <c r="I10130" s="2">
        <v>1</v>
      </c>
      <c r="J10130" t="s">
        <v>11</v>
      </c>
      <c r="K10130" s="21">
        <f>INDEX(LISTAS!$H:$Q,MATCH(BASE!H10130,LISTAS!$G:$G,0),MATCH(BASE!J10130,LISTAS!$H$3:$Q$3,0))*Tabela3[[#This Row],[QUANTIDADE]]</f>
        <v>6</v>
      </c>
      <c r="L10130" s="2" t="str">
        <f>TEXT(Tabela3[[#This Row],[DATA]],"MM")</f>
        <v>07</v>
      </c>
      <c r="M10130" s="2">
        <f>WEEKNUM(Tabela3[[#This Row],[DATA]])</f>
        <v>27</v>
      </c>
      <c r="N10130" s="18">
        <f>YEAR(Tabela3[[#This Row],[DATA]])</f>
        <v>2023</v>
      </c>
    </row>
    <row r="10131" spans="2:14">
      <c r="B10131" s="1">
        <v>45113</v>
      </c>
      <c r="C10131">
        <v>16725</v>
      </c>
      <c r="D10131">
        <f>COUNTIF(C$4:C10131,Tabela3[[#This Row],[COMANDA]])</f>
        <v>1</v>
      </c>
      <c r="E10131" t="s">
        <v>90</v>
      </c>
      <c r="F10131" t="s">
        <v>99</v>
      </c>
      <c r="G10131" t="s">
        <v>8</v>
      </c>
      <c r="H10131" t="s">
        <v>39</v>
      </c>
      <c r="I10131" s="2">
        <v>1</v>
      </c>
      <c r="J10131" t="s">
        <v>11</v>
      </c>
      <c r="K10131" s="21">
        <f>INDEX(LISTAS!$H:$Q,MATCH(BASE!H10131,LISTAS!$G:$G,0),MATCH(BASE!J10131,LISTAS!$H$3:$Q$3,0))*Tabela3[[#This Row],[QUANTIDADE]]</f>
        <v>12</v>
      </c>
      <c r="L10131" s="2" t="str">
        <f>TEXT(Tabela3[[#This Row],[DATA]],"MM")</f>
        <v>07</v>
      </c>
      <c r="M10131" s="2">
        <f>WEEKNUM(Tabela3[[#This Row],[DATA]])</f>
        <v>27</v>
      </c>
      <c r="N10131" s="18">
        <f>YEAR(Tabela3[[#This Row],[DATA]])</f>
        <v>2023</v>
      </c>
    </row>
    <row r="10132" spans="2:14">
      <c r="B10132" s="1">
        <v>45113</v>
      </c>
      <c r="C10132">
        <v>16726</v>
      </c>
      <c r="D10132">
        <f>COUNTIF(C$4:C10132,Tabela3[[#This Row],[COMANDA]])</f>
        <v>1</v>
      </c>
      <c r="E10132" t="s">
        <v>90</v>
      </c>
      <c r="F10132" t="s">
        <v>99</v>
      </c>
      <c r="G10132" t="s">
        <v>8</v>
      </c>
      <c r="H10132" t="s">
        <v>42</v>
      </c>
      <c r="I10132" s="2">
        <v>1</v>
      </c>
      <c r="J10132" t="s">
        <v>11</v>
      </c>
      <c r="K10132" s="21">
        <f>INDEX(LISTAS!$H:$Q,MATCH(BASE!H10132,LISTAS!$G:$G,0),MATCH(BASE!J10132,LISTAS!$H$3:$Q$3,0))*Tabela3[[#This Row],[QUANTIDADE]]</f>
        <v>16</v>
      </c>
      <c r="L10132" s="2" t="str">
        <f>TEXT(Tabela3[[#This Row],[DATA]],"MM")</f>
        <v>07</v>
      </c>
      <c r="M10132" s="2">
        <f>WEEKNUM(Tabela3[[#This Row],[DATA]])</f>
        <v>27</v>
      </c>
      <c r="N10132" s="18">
        <f>YEAR(Tabela3[[#This Row],[DATA]])</f>
        <v>2023</v>
      </c>
    </row>
    <row r="10133" spans="2:14">
      <c r="B10133" s="1">
        <v>45113</v>
      </c>
      <c r="C10133">
        <v>16726</v>
      </c>
      <c r="D10133">
        <f>COUNTIF(C$4:C10133,Tabela3[[#This Row],[COMANDA]])</f>
        <v>2</v>
      </c>
      <c r="E10133" t="s">
        <v>90</v>
      </c>
      <c r="F10133" t="s">
        <v>99</v>
      </c>
      <c r="G10133" t="s">
        <v>8</v>
      </c>
      <c r="H10133" t="s">
        <v>43</v>
      </c>
      <c r="I10133" s="2">
        <v>1</v>
      </c>
      <c r="J10133" t="s">
        <v>11</v>
      </c>
      <c r="K10133" s="21">
        <f>INDEX(LISTAS!$H:$Q,MATCH(BASE!H10133,LISTAS!$G:$G,0),MATCH(BASE!J10133,LISTAS!$H$3:$Q$3,0))*Tabela3[[#This Row],[QUANTIDADE]]</f>
        <v>18</v>
      </c>
      <c r="L10133" s="2" t="str">
        <f>TEXT(Tabela3[[#This Row],[DATA]],"MM")</f>
        <v>07</v>
      </c>
      <c r="M10133" s="2">
        <f>WEEKNUM(Tabela3[[#This Row],[DATA]])</f>
        <v>27</v>
      </c>
      <c r="N10133" s="18">
        <f>YEAR(Tabela3[[#This Row],[DATA]])</f>
        <v>2023</v>
      </c>
    </row>
    <row r="10134" spans="2:14">
      <c r="B10134" s="1">
        <v>45113</v>
      </c>
      <c r="C10134">
        <v>16726</v>
      </c>
      <c r="D10134">
        <f>COUNTIF(C$4:C10134,Tabela3[[#This Row],[COMANDA]])</f>
        <v>3</v>
      </c>
      <c r="E10134" t="s">
        <v>90</v>
      </c>
      <c r="F10134" t="s">
        <v>99</v>
      </c>
      <c r="G10134" t="s">
        <v>9</v>
      </c>
      <c r="H10134" t="s">
        <v>55</v>
      </c>
      <c r="I10134" s="2">
        <v>1</v>
      </c>
      <c r="J10134" t="s">
        <v>11</v>
      </c>
      <c r="K10134" s="21">
        <f>INDEX(LISTAS!$H:$Q,MATCH(BASE!H10134,LISTAS!$G:$G,0),MATCH(BASE!J10134,LISTAS!$H$3:$Q$3,0))*Tabela3[[#This Row],[QUANTIDADE]]</f>
        <v>3</v>
      </c>
      <c r="L10134" s="2" t="str">
        <f>TEXT(Tabela3[[#This Row],[DATA]],"MM")</f>
        <v>07</v>
      </c>
      <c r="M10134" s="2">
        <f>WEEKNUM(Tabela3[[#This Row],[DATA]])</f>
        <v>27</v>
      </c>
      <c r="N10134" s="18">
        <f>YEAR(Tabela3[[#This Row],[DATA]])</f>
        <v>2023</v>
      </c>
    </row>
    <row r="10135" spans="2:14">
      <c r="B10135" s="1">
        <v>45113</v>
      </c>
      <c r="C10135">
        <v>16727</v>
      </c>
      <c r="D10135">
        <f>COUNTIF(C$4:C10135,Tabela3[[#This Row],[COMANDA]])</f>
        <v>1</v>
      </c>
      <c r="E10135" t="s">
        <v>90</v>
      </c>
      <c r="F10135" t="s">
        <v>98</v>
      </c>
      <c r="G10135" t="s">
        <v>8</v>
      </c>
      <c r="H10135" t="s">
        <v>40</v>
      </c>
      <c r="I10135" s="2">
        <v>1</v>
      </c>
      <c r="J10135" t="s">
        <v>11</v>
      </c>
      <c r="K10135" s="21">
        <f>INDEX(LISTAS!$H:$Q,MATCH(BASE!H10135,LISTAS!$G:$G,0),MATCH(BASE!J10135,LISTAS!$H$3:$Q$3,0))*Tabela3[[#This Row],[QUANTIDADE]]</f>
        <v>14</v>
      </c>
      <c r="L10135" s="2" t="str">
        <f>TEXT(Tabela3[[#This Row],[DATA]],"MM")</f>
        <v>07</v>
      </c>
      <c r="M10135" s="2">
        <f>WEEKNUM(Tabela3[[#This Row],[DATA]])</f>
        <v>27</v>
      </c>
      <c r="N10135" s="18">
        <f>YEAR(Tabela3[[#This Row],[DATA]])</f>
        <v>2023</v>
      </c>
    </row>
    <row r="10136" spans="2:14">
      <c r="B10136" s="1">
        <v>45113</v>
      </c>
      <c r="C10136">
        <v>16728</v>
      </c>
      <c r="D10136">
        <f>COUNTIF(C$4:C10136,Tabela3[[#This Row],[COMANDA]])</f>
        <v>1</v>
      </c>
      <c r="E10136" t="s">
        <v>89</v>
      </c>
      <c r="F10136" t="s">
        <v>375</v>
      </c>
      <c r="G10136" t="s">
        <v>8</v>
      </c>
      <c r="H10136" t="s">
        <v>42</v>
      </c>
      <c r="I10136" s="2">
        <v>1</v>
      </c>
      <c r="J10136" t="s">
        <v>12</v>
      </c>
      <c r="K10136" s="21">
        <f>INDEX(LISTAS!$H:$Q,MATCH(BASE!H10136,LISTAS!$G:$G,0),MATCH(BASE!J10136,LISTAS!$H$3:$Q$3,0))*Tabela3[[#This Row],[QUANTIDADE]]</f>
        <v>14.4</v>
      </c>
      <c r="L10136" s="2" t="str">
        <f>TEXT(Tabela3[[#This Row],[DATA]],"MM")</f>
        <v>07</v>
      </c>
      <c r="M10136" s="2">
        <f>WEEKNUM(Tabela3[[#This Row],[DATA]])</f>
        <v>27</v>
      </c>
      <c r="N10136" s="18">
        <f>YEAR(Tabela3[[#This Row],[DATA]])</f>
        <v>2023</v>
      </c>
    </row>
    <row r="10137" spans="2:14">
      <c r="B10137" s="1">
        <v>45113</v>
      </c>
      <c r="C10137">
        <v>16728</v>
      </c>
      <c r="D10137">
        <f>COUNTIF(C$4:C10137,Tabela3[[#This Row],[COMANDA]])</f>
        <v>2</v>
      </c>
      <c r="E10137" t="s">
        <v>89</v>
      </c>
      <c r="F10137" t="s">
        <v>375</v>
      </c>
      <c r="G10137" t="s">
        <v>8</v>
      </c>
      <c r="H10137" t="s">
        <v>202</v>
      </c>
      <c r="I10137" s="2">
        <v>1</v>
      </c>
      <c r="J10137" t="s">
        <v>12</v>
      </c>
      <c r="K10137" s="21">
        <f>INDEX(LISTAS!$H:$Q,MATCH(BASE!H10137,LISTAS!$G:$G,0),MATCH(BASE!J10137,LISTAS!$H$3:$Q$3,0))*Tabela3[[#This Row],[QUANTIDADE]]</f>
        <v>18</v>
      </c>
      <c r="L10137" s="2" t="str">
        <f>TEXT(Tabela3[[#This Row],[DATA]],"MM")</f>
        <v>07</v>
      </c>
      <c r="M10137" s="2">
        <f>WEEKNUM(Tabela3[[#This Row],[DATA]])</f>
        <v>27</v>
      </c>
      <c r="N10137" s="18">
        <f>YEAR(Tabela3[[#This Row],[DATA]])</f>
        <v>2023</v>
      </c>
    </row>
    <row r="10138" spans="2:14">
      <c r="B10138" s="1">
        <v>45113</v>
      </c>
      <c r="C10138">
        <v>16729</v>
      </c>
      <c r="D10138">
        <f>COUNTIF(C$4:C10138,Tabela3[[#This Row],[COMANDA]])</f>
        <v>1</v>
      </c>
      <c r="E10138" t="s">
        <v>89</v>
      </c>
      <c r="F10138" t="s">
        <v>99</v>
      </c>
      <c r="G10138" t="s">
        <v>8</v>
      </c>
      <c r="H10138" t="s">
        <v>206</v>
      </c>
      <c r="I10138" s="2">
        <v>2</v>
      </c>
      <c r="J10138" t="s">
        <v>11</v>
      </c>
      <c r="K10138" s="21">
        <f>INDEX(LISTAS!$H:$Q,MATCH(BASE!H10138,LISTAS!$G:$G,0),MATCH(BASE!J10138,LISTAS!$H$3:$Q$3,0))*Tabela3[[#This Row],[QUANTIDADE]]</f>
        <v>36</v>
      </c>
      <c r="L10138" s="2" t="str">
        <f>TEXT(Tabela3[[#This Row],[DATA]],"MM")</f>
        <v>07</v>
      </c>
      <c r="M10138" s="2">
        <f>WEEKNUM(Tabela3[[#This Row],[DATA]])</f>
        <v>27</v>
      </c>
      <c r="N10138" s="18">
        <f>YEAR(Tabela3[[#This Row],[DATA]])</f>
        <v>2023</v>
      </c>
    </row>
    <row r="10139" spans="2:14">
      <c r="B10139" s="1">
        <v>45113</v>
      </c>
      <c r="C10139">
        <v>16729</v>
      </c>
      <c r="D10139">
        <f>COUNTIF(C$4:C10139,Tabela3[[#This Row],[COMANDA]])</f>
        <v>2</v>
      </c>
      <c r="E10139" t="s">
        <v>89</v>
      </c>
      <c r="F10139" t="s">
        <v>99</v>
      </c>
      <c r="G10139" t="s">
        <v>9</v>
      </c>
      <c r="H10139" t="s">
        <v>131</v>
      </c>
      <c r="I10139" s="2">
        <v>1</v>
      </c>
      <c r="J10139" t="s">
        <v>11</v>
      </c>
      <c r="K10139" s="21">
        <f>INDEX(LISTAS!$H:$Q,MATCH(BASE!H10139,LISTAS!$G:$G,0),MATCH(BASE!J10139,LISTAS!$H$3:$Q$3,0))*Tabela3[[#This Row],[QUANTIDADE]]</f>
        <v>4</v>
      </c>
      <c r="L10139" s="2" t="str">
        <f>TEXT(Tabela3[[#This Row],[DATA]],"MM")</f>
        <v>07</v>
      </c>
      <c r="M10139" s="2">
        <f>WEEKNUM(Tabela3[[#This Row],[DATA]])</f>
        <v>27</v>
      </c>
      <c r="N10139" s="18">
        <f>YEAR(Tabela3[[#This Row],[DATA]])</f>
        <v>2023</v>
      </c>
    </row>
    <row r="10140" spans="2:14">
      <c r="B10140" s="1">
        <v>45113</v>
      </c>
      <c r="C10140">
        <v>16730</v>
      </c>
      <c r="D10140">
        <f>COUNTIF(C$4:C10140,Tabela3[[#This Row],[COMANDA]])</f>
        <v>1</v>
      </c>
      <c r="E10140" t="s">
        <v>90</v>
      </c>
      <c r="F10140" t="s">
        <v>98</v>
      </c>
      <c r="G10140" t="s">
        <v>8</v>
      </c>
      <c r="H10140" t="s">
        <v>206</v>
      </c>
      <c r="I10140" s="2">
        <v>1</v>
      </c>
      <c r="J10140" t="s">
        <v>11</v>
      </c>
      <c r="K10140" s="21">
        <f>INDEX(LISTAS!$H:$Q,MATCH(BASE!H10140,LISTAS!$G:$G,0),MATCH(BASE!J10140,LISTAS!$H$3:$Q$3,0))*Tabela3[[#This Row],[QUANTIDADE]]</f>
        <v>18</v>
      </c>
      <c r="L10140" s="2" t="str">
        <f>TEXT(Tabela3[[#This Row],[DATA]],"MM")</f>
        <v>07</v>
      </c>
      <c r="M10140" s="2">
        <f>WEEKNUM(Tabela3[[#This Row],[DATA]])</f>
        <v>27</v>
      </c>
      <c r="N10140" s="18">
        <f>YEAR(Tabela3[[#This Row],[DATA]])</f>
        <v>2023</v>
      </c>
    </row>
    <row r="10141" spans="2:14">
      <c r="B10141" s="1">
        <v>45113</v>
      </c>
      <c r="C10141">
        <v>16730</v>
      </c>
      <c r="D10141">
        <f>COUNTIF(C$4:C10141,Tabela3[[#This Row],[COMANDA]])</f>
        <v>2</v>
      </c>
      <c r="E10141" t="s">
        <v>90</v>
      </c>
      <c r="F10141" t="s">
        <v>98</v>
      </c>
      <c r="G10141" t="s">
        <v>9</v>
      </c>
      <c r="H10141" t="s">
        <v>138</v>
      </c>
      <c r="I10141" s="2">
        <v>1</v>
      </c>
      <c r="J10141" t="s">
        <v>11</v>
      </c>
      <c r="K10141" s="21">
        <f>INDEX(LISTAS!$H:$Q,MATCH(BASE!H10141,LISTAS!$G:$G,0),MATCH(BASE!J10141,LISTAS!$H$3:$Q$3,0))*Tabela3[[#This Row],[QUANTIDADE]]</f>
        <v>4</v>
      </c>
      <c r="L10141" s="2" t="str">
        <f>TEXT(Tabela3[[#This Row],[DATA]],"MM")</f>
        <v>07</v>
      </c>
      <c r="M10141" s="2">
        <f>WEEKNUM(Tabela3[[#This Row],[DATA]])</f>
        <v>27</v>
      </c>
      <c r="N10141" s="18">
        <f>YEAR(Tabela3[[#This Row],[DATA]])</f>
        <v>2023</v>
      </c>
    </row>
    <row r="10142" spans="2:14">
      <c r="B10142" s="1">
        <v>45113</v>
      </c>
      <c r="C10142">
        <v>16731</v>
      </c>
      <c r="D10142">
        <f>COUNTIF(C$4:C10142,Tabela3[[#This Row],[COMANDA]])</f>
        <v>1</v>
      </c>
      <c r="E10142" t="s">
        <v>90</v>
      </c>
      <c r="F10142" t="s">
        <v>98</v>
      </c>
      <c r="G10142" t="s">
        <v>8</v>
      </c>
      <c r="H10142" t="s">
        <v>204</v>
      </c>
      <c r="I10142" s="2">
        <v>1</v>
      </c>
      <c r="J10142" t="s">
        <v>11</v>
      </c>
      <c r="K10142" s="21">
        <f>INDEX(LISTAS!$H:$Q,MATCH(BASE!H10142,LISTAS!$G:$G,0),MATCH(BASE!J10142,LISTAS!$H$3:$Q$3,0))*Tabela3[[#This Row],[QUANTIDADE]]</f>
        <v>18</v>
      </c>
      <c r="L10142" s="2" t="str">
        <f>TEXT(Tabela3[[#This Row],[DATA]],"MM")</f>
        <v>07</v>
      </c>
      <c r="M10142" s="2">
        <f>WEEKNUM(Tabela3[[#This Row],[DATA]])</f>
        <v>27</v>
      </c>
      <c r="N10142" s="18">
        <f>YEAR(Tabela3[[#This Row],[DATA]])</f>
        <v>2023</v>
      </c>
    </row>
    <row r="10143" spans="2:14">
      <c r="B10143" s="1">
        <v>45113</v>
      </c>
      <c r="C10143">
        <v>16731</v>
      </c>
      <c r="D10143">
        <f>COUNTIF(C$4:C10143,Tabela3[[#This Row],[COMANDA]])</f>
        <v>2</v>
      </c>
      <c r="E10143" t="s">
        <v>90</v>
      </c>
      <c r="F10143" t="s">
        <v>98</v>
      </c>
      <c r="G10143" t="s">
        <v>9</v>
      </c>
      <c r="H10143" t="s">
        <v>138</v>
      </c>
      <c r="I10143" s="2">
        <v>1</v>
      </c>
      <c r="J10143" t="s">
        <v>11</v>
      </c>
      <c r="K10143" s="21">
        <f>INDEX(LISTAS!$H:$Q,MATCH(BASE!H10143,LISTAS!$G:$G,0),MATCH(BASE!J10143,LISTAS!$H$3:$Q$3,0))*Tabela3[[#This Row],[QUANTIDADE]]</f>
        <v>4</v>
      </c>
      <c r="L10143" s="2" t="str">
        <f>TEXT(Tabela3[[#This Row],[DATA]],"MM")</f>
        <v>07</v>
      </c>
      <c r="M10143" s="2">
        <f>WEEKNUM(Tabela3[[#This Row],[DATA]])</f>
        <v>27</v>
      </c>
      <c r="N10143" s="18">
        <f>YEAR(Tabela3[[#This Row],[DATA]])</f>
        <v>2023</v>
      </c>
    </row>
    <row r="10144" spans="2:14">
      <c r="B10144" s="1">
        <v>45113</v>
      </c>
      <c r="C10144">
        <v>16732</v>
      </c>
      <c r="D10144">
        <f>COUNTIF(C$4:C10144,Tabela3[[#This Row],[COMANDA]])</f>
        <v>1</v>
      </c>
      <c r="E10144" t="s">
        <v>90</v>
      </c>
      <c r="G10144" t="s">
        <v>8</v>
      </c>
      <c r="H10144" t="s">
        <v>202</v>
      </c>
      <c r="I10144" s="2">
        <v>1</v>
      </c>
      <c r="J10144" t="s">
        <v>11</v>
      </c>
      <c r="K10144" s="21">
        <f>INDEX(LISTAS!$H:$Q,MATCH(BASE!H10144,LISTAS!$G:$G,0),MATCH(BASE!J10144,LISTAS!$H$3:$Q$3,0))*Tabela3[[#This Row],[QUANTIDADE]]</f>
        <v>20</v>
      </c>
      <c r="L10144" s="2" t="str">
        <f>TEXT(Tabela3[[#This Row],[DATA]],"MM")</f>
        <v>07</v>
      </c>
      <c r="M10144" s="2">
        <f>WEEKNUM(Tabela3[[#This Row],[DATA]])</f>
        <v>27</v>
      </c>
      <c r="N10144" s="18">
        <f>YEAR(Tabela3[[#This Row],[DATA]])</f>
        <v>2023</v>
      </c>
    </row>
    <row r="10145" spans="2:14">
      <c r="B10145" s="1">
        <v>45113</v>
      </c>
      <c r="C10145">
        <v>16732</v>
      </c>
      <c r="D10145">
        <f>COUNTIF(C$4:C10145,Tabela3[[#This Row],[COMANDA]])</f>
        <v>2</v>
      </c>
      <c r="E10145" t="s">
        <v>90</v>
      </c>
      <c r="G10145" t="s">
        <v>9</v>
      </c>
      <c r="H10145" t="s">
        <v>138</v>
      </c>
      <c r="I10145" s="2">
        <v>1</v>
      </c>
      <c r="J10145" t="s">
        <v>11</v>
      </c>
      <c r="K10145" s="21">
        <f>INDEX(LISTAS!$H:$Q,MATCH(BASE!H10145,LISTAS!$G:$G,0),MATCH(BASE!J10145,LISTAS!$H$3:$Q$3,0))*Tabela3[[#This Row],[QUANTIDADE]]</f>
        <v>4</v>
      </c>
      <c r="L10145" s="2" t="str">
        <f>TEXT(Tabela3[[#This Row],[DATA]],"MM")</f>
        <v>07</v>
      </c>
      <c r="M10145" s="2">
        <f>WEEKNUM(Tabela3[[#This Row],[DATA]])</f>
        <v>27</v>
      </c>
      <c r="N10145" s="18">
        <f>YEAR(Tabela3[[#This Row],[DATA]])</f>
        <v>2023</v>
      </c>
    </row>
    <row r="10146" spans="2:14">
      <c r="B10146" s="1">
        <v>45113</v>
      </c>
      <c r="C10146">
        <v>16733</v>
      </c>
      <c r="D10146">
        <f>COUNTIF(C$4:C10146,Tabela3[[#This Row],[COMANDA]])</f>
        <v>1</v>
      </c>
      <c r="E10146" t="s">
        <v>90</v>
      </c>
      <c r="F10146" t="s">
        <v>98</v>
      </c>
      <c r="G10146" t="s">
        <v>8</v>
      </c>
      <c r="H10146" t="s">
        <v>204</v>
      </c>
      <c r="I10146" s="2">
        <v>1</v>
      </c>
      <c r="J10146" t="s">
        <v>11</v>
      </c>
      <c r="K10146" s="21">
        <f>INDEX(LISTAS!$H:$Q,MATCH(BASE!H10146,LISTAS!$G:$G,0),MATCH(BASE!J10146,LISTAS!$H$3:$Q$3,0))*Tabela3[[#This Row],[QUANTIDADE]]</f>
        <v>18</v>
      </c>
      <c r="L10146" s="2" t="str">
        <f>TEXT(Tabela3[[#This Row],[DATA]],"MM")</f>
        <v>07</v>
      </c>
      <c r="M10146" s="2">
        <f>WEEKNUM(Tabela3[[#This Row],[DATA]])</f>
        <v>27</v>
      </c>
      <c r="N10146" s="18">
        <f>YEAR(Tabela3[[#This Row],[DATA]])</f>
        <v>2023</v>
      </c>
    </row>
    <row r="10147" spans="2:14">
      <c r="B10147" s="1">
        <v>45113</v>
      </c>
      <c r="C10147">
        <v>16734</v>
      </c>
      <c r="D10147">
        <f>COUNTIF(C$4:C10147,Tabela3[[#This Row],[COMANDA]])</f>
        <v>1</v>
      </c>
      <c r="E10147" t="s">
        <v>89</v>
      </c>
      <c r="F10147" t="s">
        <v>98</v>
      </c>
      <c r="G10147" t="s">
        <v>8</v>
      </c>
      <c r="H10147" t="s">
        <v>40</v>
      </c>
      <c r="I10147" s="2">
        <v>1</v>
      </c>
      <c r="J10147" t="s">
        <v>11</v>
      </c>
      <c r="K10147" s="21">
        <f>INDEX(LISTAS!$H:$Q,MATCH(BASE!H10147,LISTAS!$G:$G,0),MATCH(BASE!J10147,LISTAS!$H$3:$Q$3,0))*Tabela3[[#This Row],[QUANTIDADE]]</f>
        <v>14</v>
      </c>
      <c r="L10147" s="2" t="str">
        <f>TEXT(Tabela3[[#This Row],[DATA]],"MM")</f>
        <v>07</v>
      </c>
      <c r="M10147" s="2">
        <f>WEEKNUM(Tabela3[[#This Row],[DATA]])</f>
        <v>27</v>
      </c>
      <c r="N10147" s="18">
        <f>YEAR(Tabela3[[#This Row],[DATA]])</f>
        <v>2023</v>
      </c>
    </row>
    <row r="10148" spans="2:14">
      <c r="B10148" s="1">
        <v>45113</v>
      </c>
      <c r="C10148">
        <v>16735</v>
      </c>
      <c r="D10148">
        <f>COUNTIF(C$4:C10148,Tabela3[[#This Row],[COMANDA]])</f>
        <v>1</v>
      </c>
      <c r="E10148" t="s">
        <v>90</v>
      </c>
      <c r="F10148" t="s">
        <v>99</v>
      </c>
      <c r="G10148" t="s">
        <v>8</v>
      </c>
      <c r="H10148" t="s">
        <v>206</v>
      </c>
      <c r="I10148" s="2">
        <v>1</v>
      </c>
      <c r="J10148" t="s">
        <v>11</v>
      </c>
      <c r="K10148" s="21">
        <f>INDEX(LISTAS!$H:$Q,MATCH(BASE!H10148,LISTAS!$G:$G,0),MATCH(BASE!J10148,LISTAS!$H$3:$Q$3,0))*Tabela3[[#This Row],[QUANTIDADE]]</f>
        <v>18</v>
      </c>
      <c r="L10148" s="2" t="str">
        <f>TEXT(Tabela3[[#This Row],[DATA]],"MM")</f>
        <v>07</v>
      </c>
      <c r="M10148" s="2">
        <f>WEEKNUM(Tabela3[[#This Row],[DATA]])</f>
        <v>27</v>
      </c>
      <c r="N10148" s="18">
        <f>YEAR(Tabela3[[#This Row],[DATA]])</f>
        <v>2023</v>
      </c>
    </row>
    <row r="10149" spans="2:14">
      <c r="B10149" s="1">
        <v>45113</v>
      </c>
      <c r="C10149">
        <v>16735</v>
      </c>
      <c r="D10149">
        <f>COUNTIF(C$4:C10149,Tabela3[[#This Row],[COMANDA]])</f>
        <v>2</v>
      </c>
      <c r="E10149" t="s">
        <v>90</v>
      </c>
      <c r="F10149" t="s">
        <v>99</v>
      </c>
      <c r="G10149" t="s">
        <v>9</v>
      </c>
      <c r="H10149" t="s">
        <v>140</v>
      </c>
      <c r="I10149" s="2">
        <v>1</v>
      </c>
      <c r="J10149" t="s">
        <v>11</v>
      </c>
      <c r="K10149" s="21">
        <f>INDEX(LISTAS!$H:$Q,MATCH(BASE!H10149,LISTAS!$G:$G,0),MATCH(BASE!J10149,LISTAS!$H$3:$Q$3,0))*Tabela3[[#This Row],[QUANTIDADE]]</f>
        <v>3</v>
      </c>
      <c r="L10149" s="2" t="str">
        <f>TEXT(Tabela3[[#This Row],[DATA]],"MM")</f>
        <v>07</v>
      </c>
      <c r="M10149" s="2">
        <f>WEEKNUM(Tabela3[[#This Row],[DATA]])</f>
        <v>27</v>
      </c>
      <c r="N10149" s="18">
        <f>YEAR(Tabela3[[#This Row],[DATA]])</f>
        <v>2023</v>
      </c>
    </row>
    <row r="10150" spans="2:14">
      <c r="B10150" s="1">
        <v>45113</v>
      </c>
      <c r="C10150">
        <v>16736</v>
      </c>
      <c r="D10150">
        <f>COUNTIF(C$4:C10150,Tabela3[[#This Row],[COMANDA]])</f>
        <v>1</v>
      </c>
      <c r="E10150" t="s">
        <v>90</v>
      </c>
      <c r="F10150" t="s">
        <v>98</v>
      </c>
      <c r="G10150" t="s">
        <v>8</v>
      </c>
      <c r="H10150" t="s">
        <v>211</v>
      </c>
      <c r="I10150" s="2">
        <v>1</v>
      </c>
      <c r="J10150" t="s">
        <v>11</v>
      </c>
      <c r="K10150" s="21">
        <f>INDEX(LISTAS!$H:$Q,MATCH(BASE!H10150,LISTAS!$G:$G,0),MATCH(BASE!J10150,LISTAS!$H$3:$Q$3,0))*Tabela3[[#This Row],[QUANTIDADE]]</f>
        <v>20</v>
      </c>
      <c r="L10150" s="2" t="str">
        <f>TEXT(Tabela3[[#This Row],[DATA]],"MM")</f>
        <v>07</v>
      </c>
      <c r="M10150" s="2">
        <f>WEEKNUM(Tabela3[[#This Row],[DATA]])</f>
        <v>27</v>
      </c>
      <c r="N10150" s="18">
        <f>YEAR(Tabela3[[#This Row],[DATA]])</f>
        <v>2023</v>
      </c>
    </row>
    <row r="10151" spans="2:14">
      <c r="B10151" s="1">
        <v>45113</v>
      </c>
      <c r="C10151">
        <v>16736</v>
      </c>
      <c r="D10151">
        <f>COUNTIF(C$4:C10151,Tabela3[[#This Row],[COMANDA]])</f>
        <v>2</v>
      </c>
      <c r="E10151" t="s">
        <v>90</v>
      </c>
      <c r="F10151" t="s">
        <v>98</v>
      </c>
      <c r="G10151" t="s">
        <v>61</v>
      </c>
      <c r="H10151" t="s">
        <v>163</v>
      </c>
      <c r="I10151" s="2">
        <v>1</v>
      </c>
      <c r="J10151" t="s">
        <v>11</v>
      </c>
      <c r="K10151" s="21">
        <f>INDEX(LISTAS!$H:$Q,MATCH(BASE!H10151,LISTAS!$G:$G,0),MATCH(BASE!J10151,LISTAS!$H$3:$Q$3,0))*Tabela3[[#This Row],[QUANTIDADE]]</f>
        <v>4</v>
      </c>
      <c r="L10151" s="2" t="str">
        <f>TEXT(Tabela3[[#This Row],[DATA]],"MM")</f>
        <v>07</v>
      </c>
      <c r="M10151" s="2">
        <f>WEEKNUM(Tabela3[[#This Row],[DATA]])</f>
        <v>27</v>
      </c>
      <c r="N10151" s="18">
        <f>YEAR(Tabela3[[#This Row],[DATA]])</f>
        <v>2023</v>
      </c>
    </row>
    <row r="10152" spans="2:14">
      <c r="B10152" s="1">
        <v>45113</v>
      </c>
      <c r="C10152">
        <v>16736</v>
      </c>
      <c r="D10152">
        <f>COUNTIF(C$4:C10152,Tabela3[[#This Row],[COMANDA]])</f>
        <v>3</v>
      </c>
      <c r="E10152" t="s">
        <v>90</v>
      </c>
      <c r="F10152" t="s">
        <v>98</v>
      </c>
      <c r="G10152" t="s">
        <v>9</v>
      </c>
      <c r="H10152" t="s">
        <v>385</v>
      </c>
      <c r="I10152" s="2">
        <v>1</v>
      </c>
      <c r="J10152" t="s">
        <v>11</v>
      </c>
      <c r="K10152" s="21">
        <f>INDEX(LISTAS!$H:$Q,MATCH(BASE!H10152,LISTAS!$G:$G,0),MATCH(BASE!J10152,LISTAS!$H$3:$Q$3,0))*Tabela3[[#This Row],[QUANTIDADE]]</f>
        <v>3</v>
      </c>
      <c r="L10152" s="2" t="str">
        <f>TEXT(Tabela3[[#This Row],[DATA]],"MM")</f>
        <v>07</v>
      </c>
      <c r="M10152" s="2">
        <f>WEEKNUM(Tabela3[[#This Row],[DATA]])</f>
        <v>27</v>
      </c>
      <c r="N10152" s="18">
        <f>YEAR(Tabela3[[#This Row],[DATA]])</f>
        <v>2023</v>
      </c>
    </row>
    <row r="10153" spans="2:14">
      <c r="B10153" s="1">
        <v>45113</v>
      </c>
      <c r="C10153">
        <v>16737</v>
      </c>
      <c r="D10153">
        <f>COUNTIF(C$4:C10153,Tabela3[[#This Row],[COMANDA]])</f>
        <v>1</v>
      </c>
      <c r="E10153" t="s">
        <v>90</v>
      </c>
      <c r="F10153" t="s">
        <v>99</v>
      </c>
      <c r="G10153" t="s">
        <v>8</v>
      </c>
      <c r="H10153" t="s">
        <v>206</v>
      </c>
      <c r="I10153" s="2">
        <v>1</v>
      </c>
      <c r="J10153" t="s">
        <v>11</v>
      </c>
      <c r="K10153" s="21">
        <f>INDEX(LISTAS!$H:$Q,MATCH(BASE!H10153,LISTAS!$G:$G,0),MATCH(BASE!J10153,LISTAS!$H$3:$Q$3,0))*Tabela3[[#This Row],[QUANTIDADE]]</f>
        <v>18</v>
      </c>
      <c r="L10153" s="2" t="str">
        <f>TEXT(Tabela3[[#This Row],[DATA]],"MM")</f>
        <v>07</v>
      </c>
      <c r="M10153" s="2">
        <f>WEEKNUM(Tabela3[[#This Row],[DATA]])</f>
        <v>27</v>
      </c>
      <c r="N10153" s="18">
        <f>YEAR(Tabela3[[#This Row],[DATA]])</f>
        <v>2023</v>
      </c>
    </row>
    <row r="10154" spans="2:14">
      <c r="B10154" s="1">
        <v>45113</v>
      </c>
      <c r="C10154">
        <v>16738</v>
      </c>
      <c r="D10154">
        <f>COUNTIF(C$4:C10154,Tabela3[[#This Row],[COMANDA]])</f>
        <v>1</v>
      </c>
      <c r="E10154" t="s">
        <v>90</v>
      </c>
      <c r="F10154" t="s">
        <v>100</v>
      </c>
      <c r="G10154" t="s">
        <v>8</v>
      </c>
      <c r="H10154" t="s">
        <v>47</v>
      </c>
      <c r="I10154" s="2">
        <v>1</v>
      </c>
      <c r="J10154" t="s">
        <v>11</v>
      </c>
      <c r="K10154" s="21">
        <f>INDEX(LISTAS!$H:$Q,MATCH(BASE!H10154,LISTAS!$G:$G,0),MATCH(BASE!J10154,LISTAS!$H$3:$Q$3,0))*Tabela3[[#This Row],[QUANTIDADE]]</f>
        <v>16</v>
      </c>
      <c r="L10154" s="2" t="str">
        <f>TEXT(Tabela3[[#This Row],[DATA]],"MM")</f>
        <v>07</v>
      </c>
      <c r="M10154" s="2">
        <f>WEEKNUM(Tabela3[[#This Row],[DATA]])</f>
        <v>27</v>
      </c>
      <c r="N10154" s="18">
        <f>YEAR(Tabela3[[#This Row],[DATA]])</f>
        <v>2023</v>
      </c>
    </row>
    <row r="10155" spans="2:14">
      <c r="B10155" s="1">
        <v>45113</v>
      </c>
      <c r="C10155">
        <v>16738</v>
      </c>
      <c r="D10155">
        <f>COUNTIF(C$4:C10155,Tabela3[[#This Row],[COMANDA]])</f>
        <v>2</v>
      </c>
      <c r="E10155" t="s">
        <v>90</v>
      </c>
      <c r="F10155" t="s">
        <v>100</v>
      </c>
      <c r="G10155" t="s">
        <v>9</v>
      </c>
      <c r="H10155" t="s">
        <v>138</v>
      </c>
      <c r="I10155" s="2">
        <v>1</v>
      </c>
      <c r="J10155" t="s">
        <v>11</v>
      </c>
      <c r="K10155" s="21">
        <f>INDEX(LISTAS!$H:$Q,MATCH(BASE!H10155,LISTAS!$G:$G,0),MATCH(BASE!J10155,LISTAS!$H$3:$Q$3,0))*Tabela3[[#This Row],[QUANTIDADE]]</f>
        <v>4</v>
      </c>
      <c r="L10155" s="2" t="str">
        <f>TEXT(Tabela3[[#This Row],[DATA]],"MM")</f>
        <v>07</v>
      </c>
      <c r="M10155" s="2">
        <f>WEEKNUM(Tabela3[[#This Row],[DATA]])</f>
        <v>27</v>
      </c>
      <c r="N10155" s="18">
        <f>YEAR(Tabela3[[#This Row],[DATA]])</f>
        <v>2023</v>
      </c>
    </row>
    <row r="10156" spans="2:14">
      <c r="B10156" s="1">
        <v>45113</v>
      </c>
      <c r="C10156">
        <v>16739</v>
      </c>
      <c r="D10156">
        <f>COUNTIF(C$4:C10156,Tabela3[[#This Row],[COMANDA]])</f>
        <v>1</v>
      </c>
      <c r="E10156" t="s">
        <v>90</v>
      </c>
      <c r="F10156" t="s">
        <v>375</v>
      </c>
      <c r="G10156" t="s">
        <v>8</v>
      </c>
      <c r="H10156" t="s">
        <v>202</v>
      </c>
      <c r="I10156" s="2">
        <v>2</v>
      </c>
      <c r="J10156" t="s">
        <v>12</v>
      </c>
      <c r="K10156" s="21">
        <f>INDEX(LISTAS!$H:$Q,MATCH(BASE!H10156,LISTAS!$G:$G,0),MATCH(BASE!J10156,LISTAS!$H$3:$Q$3,0))*Tabela3[[#This Row],[QUANTIDADE]]</f>
        <v>36</v>
      </c>
      <c r="L10156" s="2" t="str">
        <f>TEXT(Tabela3[[#This Row],[DATA]],"MM")</f>
        <v>07</v>
      </c>
      <c r="M10156" s="2">
        <f>WEEKNUM(Tabela3[[#This Row],[DATA]])</f>
        <v>27</v>
      </c>
      <c r="N10156" s="18">
        <f>YEAR(Tabela3[[#This Row],[DATA]])</f>
        <v>2023</v>
      </c>
    </row>
    <row r="10157" spans="2:14">
      <c r="B10157" s="1">
        <v>45113</v>
      </c>
      <c r="C10157">
        <v>16740</v>
      </c>
      <c r="D10157">
        <f>COUNTIF(C$4:C10157,Tabela3[[#This Row],[COMANDA]])</f>
        <v>1</v>
      </c>
      <c r="E10157" t="s">
        <v>89</v>
      </c>
      <c r="F10157" t="s">
        <v>100</v>
      </c>
      <c r="G10157" t="s">
        <v>8</v>
      </c>
      <c r="H10157" t="s">
        <v>47</v>
      </c>
      <c r="I10157" s="2">
        <v>1</v>
      </c>
      <c r="J10157" t="s">
        <v>11</v>
      </c>
      <c r="K10157" s="21">
        <f>INDEX(LISTAS!$H:$Q,MATCH(BASE!H10157,LISTAS!$G:$G,0),MATCH(BASE!J10157,LISTAS!$H$3:$Q$3,0))*Tabela3[[#This Row],[QUANTIDADE]]</f>
        <v>16</v>
      </c>
      <c r="L10157" s="2" t="str">
        <f>TEXT(Tabela3[[#This Row],[DATA]],"MM")</f>
        <v>07</v>
      </c>
      <c r="M10157" s="2">
        <f>WEEKNUM(Tabela3[[#This Row],[DATA]])</f>
        <v>27</v>
      </c>
      <c r="N10157" s="18">
        <f>YEAR(Tabela3[[#This Row],[DATA]])</f>
        <v>2023</v>
      </c>
    </row>
    <row r="10158" spans="2:14">
      <c r="B10158" s="1">
        <v>45113</v>
      </c>
      <c r="C10158">
        <v>16741</v>
      </c>
      <c r="D10158">
        <f>COUNTIF(C$4:C10158,Tabela3[[#This Row],[COMANDA]])</f>
        <v>1</v>
      </c>
      <c r="E10158" t="s">
        <v>90</v>
      </c>
      <c r="F10158" t="s">
        <v>100</v>
      </c>
      <c r="G10158" t="s">
        <v>8</v>
      </c>
      <c r="H10158" t="s">
        <v>202</v>
      </c>
      <c r="I10158" s="2">
        <v>1</v>
      </c>
      <c r="J10158" t="s">
        <v>11</v>
      </c>
      <c r="K10158" s="21">
        <f>INDEX(LISTAS!$H:$Q,MATCH(BASE!H10158,LISTAS!$G:$G,0),MATCH(BASE!J10158,LISTAS!$H$3:$Q$3,0))*Tabela3[[#This Row],[QUANTIDADE]]</f>
        <v>20</v>
      </c>
      <c r="L10158" s="2" t="str">
        <f>TEXT(Tabela3[[#This Row],[DATA]],"MM")</f>
        <v>07</v>
      </c>
      <c r="M10158" s="2">
        <f>WEEKNUM(Tabela3[[#This Row],[DATA]])</f>
        <v>27</v>
      </c>
      <c r="N10158" s="18">
        <f>YEAR(Tabela3[[#This Row],[DATA]])</f>
        <v>2023</v>
      </c>
    </row>
    <row r="10159" spans="2:14">
      <c r="B10159" s="1">
        <v>45113</v>
      </c>
      <c r="C10159">
        <v>16741</v>
      </c>
      <c r="D10159">
        <f>COUNTIF(C$4:C10159,Tabela3[[#This Row],[COMANDA]])</f>
        <v>2</v>
      </c>
      <c r="E10159" t="s">
        <v>90</v>
      </c>
      <c r="F10159" t="s">
        <v>100</v>
      </c>
      <c r="G10159" t="s">
        <v>61</v>
      </c>
      <c r="H10159" t="s">
        <v>199</v>
      </c>
      <c r="I10159" s="2">
        <v>2</v>
      </c>
      <c r="J10159" t="s">
        <v>11</v>
      </c>
      <c r="K10159" s="21">
        <f>INDEX(LISTAS!$H:$Q,MATCH(BASE!H10159,LISTAS!$G:$G,0),MATCH(BASE!J10159,LISTAS!$H$3:$Q$3,0))*Tabela3[[#This Row],[QUANTIDADE]]</f>
        <v>2</v>
      </c>
      <c r="L10159" s="2" t="str">
        <f>TEXT(Tabela3[[#This Row],[DATA]],"MM")</f>
        <v>07</v>
      </c>
      <c r="M10159" s="2">
        <f>WEEKNUM(Tabela3[[#This Row],[DATA]])</f>
        <v>27</v>
      </c>
      <c r="N10159" s="18">
        <f>YEAR(Tabela3[[#This Row],[DATA]])</f>
        <v>2023</v>
      </c>
    </row>
    <row r="10160" spans="2:14">
      <c r="B10160" s="1">
        <v>45113</v>
      </c>
      <c r="C10160">
        <v>16742</v>
      </c>
      <c r="D10160">
        <f>COUNTIF(C$4:C10160,Tabela3[[#This Row],[COMANDA]])</f>
        <v>1</v>
      </c>
      <c r="E10160" t="s">
        <v>90</v>
      </c>
      <c r="F10160" t="s">
        <v>99</v>
      </c>
      <c r="G10160" t="s">
        <v>8</v>
      </c>
      <c r="H10160" t="s">
        <v>202</v>
      </c>
      <c r="I10160" s="2">
        <v>1</v>
      </c>
      <c r="J10160" t="s">
        <v>11</v>
      </c>
      <c r="K10160" s="21">
        <f>INDEX(LISTAS!$H:$Q,MATCH(BASE!H10160,LISTAS!$G:$G,0),MATCH(BASE!J10160,LISTAS!$H$3:$Q$3,0))*Tabela3[[#This Row],[QUANTIDADE]]</f>
        <v>20</v>
      </c>
      <c r="L10160" s="2" t="str">
        <f>TEXT(Tabela3[[#This Row],[DATA]],"MM")</f>
        <v>07</v>
      </c>
      <c r="M10160" s="2">
        <f>WEEKNUM(Tabela3[[#This Row],[DATA]])</f>
        <v>27</v>
      </c>
      <c r="N10160" s="18">
        <f>YEAR(Tabela3[[#This Row],[DATA]])</f>
        <v>2023</v>
      </c>
    </row>
    <row r="10161" spans="2:14">
      <c r="B10161" s="1">
        <v>45113</v>
      </c>
      <c r="C10161">
        <v>16742</v>
      </c>
      <c r="D10161">
        <f>COUNTIF(C$4:C10161,Tabela3[[#This Row],[COMANDA]])</f>
        <v>2</v>
      </c>
      <c r="E10161" t="s">
        <v>90</v>
      </c>
      <c r="F10161" t="s">
        <v>99</v>
      </c>
      <c r="G10161" t="s">
        <v>9</v>
      </c>
      <c r="H10161" t="s">
        <v>138</v>
      </c>
      <c r="I10161" s="2">
        <v>1</v>
      </c>
      <c r="J10161" t="s">
        <v>11</v>
      </c>
      <c r="K10161" s="21">
        <f>INDEX(LISTAS!$H:$Q,MATCH(BASE!H10161,LISTAS!$G:$G,0),MATCH(BASE!J10161,LISTAS!$H$3:$Q$3,0))*Tabela3[[#This Row],[QUANTIDADE]]</f>
        <v>4</v>
      </c>
      <c r="L10161" s="2" t="str">
        <f>TEXT(Tabela3[[#This Row],[DATA]],"MM")</f>
        <v>07</v>
      </c>
      <c r="M10161" s="2">
        <f>WEEKNUM(Tabela3[[#This Row],[DATA]])</f>
        <v>27</v>
      </c>
      <c r="N10161" s="18">
        <f>YEAR(Tabela3[[#This Row],[DATA]])</f>
        <v>2023</v>
      </c>
    </row>
    <row r="10162" spans="2:14">
      <c r="B10162" s="1">
        <v>45113</v>
      </c>
      <c r="C10162">
        <v>16743</v>
      </c>
      <c r="D10162">
        <f>COUNTIF(C$4:C10162,Tabela3[[#This Row],[COMANDA]])</f>
        <v>1</v>
      </c>
      <c r="E10162" t="s">
        <v>90</v>
      </c>
      <c r="F10162" t="s">
        <v>98</v>
      </c>
      <c r="G10162" t="s">
        <v>8</v>
      </c>
      <c r="H10162" t="s">
        <v>203</v>
      </c>
      <c r="I10162" s="2">
        <v>1</v>
      </c>
      <c r="J10162" t="s">
        <v>11</v>
      </c>
      <c r="K10162" s="21">
        <f>INDEX(LISTAS!$H:$Q,MATCH(BASE!H10162,LISTAS!$G:$G,0),MATCH(BASE!J10162,LISTAS!$H$3:$Q$3,0))*Tabela3[[#This Row],[QUANTIDADE]]</f>
        <v>20</v>
      </c>
      <c r="L10162" s="2" t="str">
        <f>TEXT(Tabela3[[#This Row],[DATA]],"MM")</f>
        <v>07</v>
      </c>
      <c r="M10162" s="2">
        <f>WEEKNUM(Tabela3[[#This Row],[DATA]])</f>
        <v>27</v>
      </c>
      <c r="N10162" s="18">
        <f>YEAR(Tabela3[[#This Row],[DATA]])</f>
        <v>2023</v>
      </c>
    </row>
    <row r="10163" spans="2:14">
      <c r="B10163" s="1">
        <v>45113</v>
      </c>
      <c r="C10163">
        <v>16744</v>
      </c>
      <c r="D10163">
        <f>COUNTIF(C$4:C10163,Tabela3[[#This Row],[COMANDA]])</f>
        <v>1</v>
      </c>
      <c r="E10163" t="s">
        <v>90</v>
      </c>
      <c r="F10163" t="s">
        <v>98</v>
      </c>
      <c r="G10163" t="s">
        <v>8</v>
      </c>
      <c r="H10163" t="s">
        <v>205</v>
      </c>
      <c r="I10163" s="2">
        <v>1</v>
      </c>
      <c r="J10163" t="s">
        <v>11</v>
      </c>
      <c r="K10163" s="21">
        <f>INDEX(LISTAS!$H:$Q,MATCH(BASE!H10163,LISTAS!$G:$G,0),MATCH(BASE!J10163,LISTAS!$H$3:$Q$3,0))*Tabela3[[#This Row],[QUANTIDADE]]</f>
        <v>22</v>
      </c>
      <c r="L10163" s="2" t="str">
        <f>TEXT(Tabela3[[#This Row],[DATA]],"MM")</f>
        <v>07</v>
      </c>
      <c r="M10163" s="2">
        <f>WEEKNUM(Tabela3[[#This Row],[DATA]])</f>
        <v>27</v>
      </c>
      <c r="N10163" s="18">
        <f>YEAR(Tabela3[[#This Row],[DATA]])</f>
        <v>2023</v>
      </c>
    </row>
    <row r="10164" spans="2:14">
      <c r="B10164" s="1">
        <v>45113</v>
      </c>
      <c r="C10164">
        <v>16745</v>
      </c>
      <c r="D10164">
        <f>COUNTIF(C$4:C10164,Tabela3[[#This Row],[COMANDA]])</f>
        <v>1</v>
      </c>
      <c r="E10164" t="s">
        <v>90</v>
      </c>
      <c r="F10164" t="s">
        <v>99</v>
      </c>
      <c r="G10164" t="s">
        <v>8</v>
      </c>
      <c r="H10164" t="s">
        <v>211</v>
      </c>
      <c r="I10164" s="2">
        <v>1</v>
      </c>
      <c r="J10164" t="s">
        <v>11</v>
      </c>
      <c r="K10164" s="21">
        <f>INDEX(LISTAS!$H:$Q,MATCH(BASE!H10164,LISTAS!$G:$G,0),MATCH(BASE!J10164,LISTAS!$H$3:$Q$3,0))*Tabela3[[#This Row],[QUANTIDADE]]</f>
        <v>20</v>
      </c>
      <c r="L10164" s="2" t="str">
        <f>TEXT(Tabela3[[#This Row],[DATA]],"MM")</f>
        <v>07</v>
      </c>
      <c r="M10164" s="2">
        <f>WEEKNUM(Tabela3[[#This Row],[DATA]])</f>
        <v>27</v>
      </c>
      <c r="N10164" s="18">
        <f>YEAR(Tabela3[[#This Row],[DATA]])</f>
        <v>2023</v>
      </c>
    </row>
    <row r="10165" spans="2:14">
      <c r="B10165" s="1">
        <v>45113</v>
      </c>
      <c r="C10165">
        <v>16745</v>
      </c>
      <c r="D10165">
        <f>COUNTIF(C$4:C10165,Tabela3[[#This Row],[COMANDA]])</f>
        <v>2</v>
      </c>
      <c r="E10165" t="s">
        <v>90</v>
      </c>
      <c r="F10165" t="s">
        <v>99</v>
      </c>
      <c r="G10165" t="s">
        <v>10</v>
      </c>
      <c r="H10165" t="s">
        <v>436</v>
      </c>
      <c r="I10165" s="2">
        <v>1</v>
      </c>
      <c r="J10165" t="s">
        <v>11</v>
      </c>
      <c r="K10165" s="21">
        <f>INDEX(LISTAS!$H:$Q,MATCH(BASE!H10165,LISTAS!$G:$G,0),MATCH(BASE!J10165,LISTAS!$H$3:$Q$3,0))*Tabela3[[#This Row],[QUANTIDADE]]</f>
        <v>3.5</v>
      </c>
      <c r="L10165" s="2" t="str">
        <f>TEXT(Tabela3[[#This Row],[DATA]],"MM")</f>
        <v>07</v>
      </c>
      <c r="M10165" s="2">
        <f>WEEKNUM(Tabela3[[#This Row],[DATA]])</f>
        <v>27</v>
      </c>
      <c r="N10165" s="18">
        <f>YEAR(Tabela3[[#This Row],[DATA]])</f>
        <v>2023</v>
      </c>
    </row>
    <row r="10166" spans="2:14">
      <c r="B10166" s="1">
        <v>45113</v>
      </c>
      <c r="C10166">
        <v>16745</v>
      </c>
      <c r="D10166">
        <f>COUNTIF(C$4:C10166,Tabela3[[#This Row],[COMANDA]])</f>
        <v>3</v>
      </c>
      <c r="E10166" t="s">
        <v>90</v>
      </c>
      <c r="F10166" t="s">
        <v>99</v>
      </c>
      <c r="G10166" t="s">
        <v>9</v>
      </c>
      <c r="H10166" t="s">
        <v>142</v>
      </c>
      <c r="I10166" s="2">
        <v>1</v>
      </c>
      <c r="J10166" t="s">
        <v>11</v>
      </c>
      <c r="K10166" s="21">
        <f>INDEX(LISTAS!$H:$Q,MATCH(BASE!H10166,LISTAS!$G:$G,0),MATCH(BASE!J10166,LISTAS!$H$3:$Q$3,0))*Tabela3[[#This Row],[QUANTIDADE]]</f>
        <v>6</v>
      </c>
      <c r="L10166" s="2" t="str">
        <f>TEXT(Tabela3[[#This Row],[DATA]],"MM")</f>
        <v>07</v>
      </c>
      <c r="M10166" s="2">
        <f>WEEKNUM(Tabela3[[#This Row],[DATA]])</f>
        <v>27</v>
      </c>
      <c r="N10166" s="18">
        <f>YEAR(Tabela3[[#This Row],[DATA]])</f>
        <v>2023</v>
      </c>
    </row>
    <row r="10167" spans="2:14">
      <c r="B10167" s="1">
        <v>45113</v>
      </c>
      <c r="C10167">
        <v>16746</v>
      </c>
      <c r="D10167">
        <f>COUNTIF(C$4:C10167,Tabela3[[#This Row],[COMANDA]])</f>
        <v>1</v>
      </c>
      <c r="E10167" t="s">
        <v>90</v>
      </c>
      <c r="F10167" t="s">
        <v>99</v>
      </c>
      <c r="G10167" t="s">
        <v>8</v>
      </c>
      <c r="H10167" t="s">
        <v>42</v>
      </c>
      <c r="I10167" s="2">
        <v>1</v>
      </c>
      <c r="J10167" t="s">
        <v>11</v>
      </c>
      <c r="K10167" s="21">
        <f>INDEX(LISTAS!$H:$Q,MATCH(BASE!H10167,LISTAS!$G:$G,0),MATCH(BASE!J10167,LISTAS!$H$3:$Q$3,0))*Tabela3[[#This Row],[QUANTIDADE]]</f>
        <v>16</v>
      </c>
      <c r="L10167" s="2" t="str">
        <f>TEXT(Tabela3[[#This Row],[DATA]],"MM")</f>
        <v>07</v>
      </c>
      <c r="M10167" s="2">
        <f>WEEKNUM(Tabela3[[#This Row],[DATA]])</f>
        <v>27</v>
      </c>
      <c r="N10167" s="18">
        <f>YEAR(Tabela3[[#This Row],[DATA]])</f>
        <v>2023</v>
      </c>
    </row>
    <row r="10168" spans="2:14">
      <c r="B10168" s="1">
        <v>45113</v>
      </c>
      <c r="C10168">
        <v>16746</v>
      </c>
      <c r="D10168">
        <f>COUNTIF(C$4:C10168,Tabela3[[#This Row],[COMANDA]])</f>
        <v>2</v>
      </c>
      <c r="E10168" t="s">
        <v>90</v>
      </c>
      <c r="F10168" t="s">
        <v>99</v>
      </c>
      <c r="G10168" t="s">
        <v>9</v>
      </c>
      <c r="H10168" t="s">
        <v>55</v>
      </c>
      <c r="I10168" s="2">
        <v>1</v>
      </c>
      <c r="J10168" t="s">
        <v>11</v>
      </c>
      <c r="K10168" s="21">
        <f>INDEX(LISTAS!$H:$Q,MATCH(BASE!H10168,LISTAS!$G:$G,0),MATCH(BASE!J10168,LISTAS!$H$3:$Q$3,0))*Tabela3[[#This Row],[QUANTIDADE]]</f>
        <v>3</v>
      </c>
      <c r="L10168" s="2" t="str">
        <f>TEXT(Tabela3[[#This Row],[DATA]],"MM")</f>
        <v>07</v>
      </c>
      <c r="M10168" s="2">
        <f>WEEKNUM(Tabela3[[#This Row],[DATA]])</f>
        <v>27</v>
      </c>
      <c r="N10168" s="18">
        <f>YEAR(Tabela3[[#This Row],[DATA]])</f>
        <v>2023</v>
      </c>
    </row>
    <row r="10169" spans="2:14">
      <c r="B10169" s="1">
        <v>45113</v>
      </c>
      <c r="C10169">
        <v>16747</v>
      </c>
      <c r="D10169">
        <f>COUNTIF(C$4:C10169,Tabela3[[#This Row],[COMANDA]])</f>
        <v>1</v>
      </c>
      <c r="E10169" t="s">
        <v>90</v>
      </c>
      <c r="F10169" t="s">
        <v>99</v>
      </c>
      <c r="G10169" t="s">
        <v>8</v>
      </c>
      <c r="H10169" t="s">
        <v>39</v>
      </c>
      <c r="I10169" s="2">
        <v>1</v>
      </c>
      <c r="J10169" t="s">
        <v>11</v>
      </c>
      <c r="K10169" s="21">
        <f>INDEX(LISTAS!$H:$Q,MATCH(BASE!H10169,LISTAS!$G:$G,0),MATCH(BASE!J10169,LISTAS!$H$3:$Q$3,0))*Tabela3[[#This Row],[QUANTIDADE]]</f>
        <v>12</v>
      </c>
      <c r="L10169" s="2" t="str">
        <f>TEXT(Tabela3[[#This Row],[DATA]],"MM")</f>
        <v>07</v>
      </c>
      <c r="M10169" s="2">
        <f>WEEKNUM(Tabela3[[#This Row],[DATA]])</f>
        <v>27</v>
      </c>
      <c r="N10169" s="18">
        <f>YEAR(Tabela3[[#This Row],[DATA]])</f>
        <v>2023</v>
      </c>
    </row>
    <row r="10170" spans="2:14">
      <c r="B10170" s="1">
        <v>45113</v>
      </c>
      <c r="C10170">
        <v>16747</v>
      </c>
      <c r="D10170">
        <f>COUNTIF(C$4:C10170,Tabela3[[#This Row],[COMANDA]])</f>
        <v>2</v>
      </c>
      <c r="E10170" t="s">
        <v>90</v>
      </c>
      <c r="F10170" t="s">
        <v>99</v>
      </c>
      <c r="G10170" t="s">
        <v>61</v>
      </c>
      <c r="H10170" t="s">
        <v>166</v>
      </c>
      <c r="I10170" s="2">
        <v>1</v>
      </c>
      <c r="J10170" t="s">
        <v>11</v>
      </c>
      <c r="K10170" s="21">
        <f>INDEX(LISTAS!$H:$Q,MATCH(BASE!H10170,LISTAS!$G:$G,0),MATCH(BASE!J10170,LISTAS!$H$3:$Q$3,0))*Tabela3[[#This Row],[QUANTIDADE]]</f>
        <v>8</v>
      </c>
      <c r="L10170" s="2" t="str">
        <f>TEXT(Tabela3[[#This Row],[DATA]],"MM")</f>
        <v>07</v>
      </c>
      <c r="M10170" s="2">
        <f>WEEKNUM(Tabela3[[#This Row],[DATA]])</f>
        <v>27</v>
      </c>
      <c r="N10170" s="18">
        <f>YEAR(Tabela3[[#This Row],[DATA]])</f>
        <v>2023</v>
      </c>
    </row>
    <row r="10171" spans="2:14">
      <c r="B10171" s="1">
        <v>45113</v>
      </c>
      <c r="C10171">
        <v>16748</v>
      </c>
      <c r="D10171">
        <f>COUNTIF(C$4:C10171,Tabela3[[#This Row],[COMANDA]])</f>
        <v>1</v>
      </c>
      <c r="E10171" t="s">
        <v>90</v>
      </c>
      <c r="F10171" t="s">
        <v>375</v>
      </c>
      <c r="G10171" t="s">
        <v>8</v>
      </c>
      <c r="H10171" t="s">
        <v>204</v>
      </c>
      <c r="I10171" s="2">
        <v>1</v>
      </c>
      <c r="J10171" t="s">
        <v>11</v>
      </c>
      <c r="K10171" s="21">
        <f>INDEX(LISTAS!$H:$Q,MATCH(BASE!H10171,LISTAS!$G:$G,0),MATCH(BASE!J10171,LISTAS!$H$3:$Q$3,0))*Tabela3[[#This Row],[QUANTIDADE]]</f>
        <v>18</v>
      </c>
      <c r="L10171" s="2" t="str">
        <f>TEXT(Tabela3[[#This Row],[DATA]],"MM")</f>
        <v>07</v>
      </c>
      <c r="M10171" s="2">
        <f>WEEKNUM(Tabela3[[#This Row],[DATA]])</f>
        <v>27</v>
      </c>
      <c r="N10171" s="18">
        <f>YEAR(Tabela3[[#This Row],[DATA]])</f>
        <v>2023</v>
      </c>
    </row>
    <row r="10172" spans="2:14">
      <c r="B10172" s="1">
        <v>45113</v>
      </c>
      <c r="C10172">
        <v>16749</v>
      </c>
      <c r="D10172">
        <f>COUNTIF(C$4:C10172,Tabela3[[#This Row],[COMANDA]])</f>
        <v>1</v>
      </c>
      <c r="E10172" t="s">
        <v>90</v>
      </c>
      <c r="F10172" t="s">
        <v>98</v>
      </c>
      <c r="G10172" t="s">
        <v>8</v>
      </c>
      <c r="H10172" t="s">
        <v>202</v>
      </c>
      <c r="I10172" s="2">
        <v>1</v>
      </c>
      <c r="J10172" t="s">
        <v>11</v>
      </c>
      <c r="K10172" s="21">
        <f>INDEX(LISTAS!$H:$Q,MATCH(BASE!H10172,LISTAS!$G:$G,0),MATCH(BASE!J10172,LISTAS!$H$3:$Q$3,0))*Tabela3[[#This Row],[QUANTIDADE]]</f>
        <v>20</v>
      </c>
      <c r="L10172" s="2" t="str">
        <f>TEXT(Tabela3[[#This Row],[DATA]],"MM")</f>
        <v>07</v>
      </c>
      <c r="M10172" s="2">
        <f>WEEKNUM(Tabela3[[#This Row],[DATA]])</f>
        <v>27</v>
      </c>
      <c r="N10172" s="18">
        <f>YEAR(Tabela3[[#This Row],[DATA]])</f>
        <v>2023</v>
      </c>
    </row>
    <row r="10173" spans="2:14">
      <c r="B10173" s="1">
        <v>45113</v>
      </c>
      <c r="C10173">
        <v>16749</v>
      </c>
      <c r="D10173">
        <f>COUNTIF(C$4:C10173,Tabela3[[#This Row],[COMANDA]])</f>
        <v>2</v>
      </c>
      <c r="E10173" t="s">
        <v>90</v>
      </c>
      <c r="F10173" t="s">
        <v>98</v>
      </c>
      <c r="G10173" t="s">
        <v>61</v>
      </c>
      <c r="H10173" t="s">
        <v>199</v>
      </c>
      <c r="I10173" s="2">
        <v>2</v>
      </c>
      <c r="J10173" t="s">
        <v>11</v>
      </c>
      <c r="K10173" s="21">
        <f>INDEX(LISTAS!$H:$Q,MATCH(BASE!H10173,LISTAS!$G:$G,0),MATCH(BASE!J10173,LISTAS!$H$3:$Q$3,0))*Tabela3[[#This Row],[QUANTIDADE]]</f>
        <v>2</v>
      </c>
      <c r="L10173" s="2" t="str">
        <f>TEXT(Tabela3[[#This Row],[DATA]],"MM")</f>
        <v>07</v>
      </c>
      <c r="M10173" s="2">
        <f>WEEKNUM(Tabela3[[#This Row],[DATA]])</f>
        <v>27</v>
      </c>
      <c r="N10173" s="18">
        <f>YEAR(Tabela3[[#This Row],[DATA]])</f>
        <v>2023</v>
      </c>
    </row>
    <row r="10174" spans="2:14">
      <c r="B10174" s="1">
        <v>45113</v>
      </c>
      <c r="C10174">
        <v>16750</v>
      </c>
      <c r="D10174">
        <f>COUNTIF(C$4:C10174,Tabela3[[#This Row],[COMANDA]])</f>
        <v>1</v>
      </c>
      <c r="E10174" t="s">
        <v>90</v>
      </c>
      <c r="F10174" t="s">
        <v>375</v>
      </c>
      <c r="G10174" t="s">
        <v>8</v>
      </c>
      <c r="H10174" t="s">
        <v>204</v>
      </c>
      <c r="I10174" s="2">
        <v>1</v>
      </c>
      <c r="J10174" t="s">
        <v>11</v>
      </c>
      <c r="K10174" s="21">
        <f>INDEX(LISTAS!$H:$Q,MATCH(BASE!H10174,LISTAS!$G:$G,0),MATCH(BASE!J10174,LISTAS!$H$3:$Q$3,0))*Tabela3[[#This Row],[QUANTIDADE]]</f>
        <v>18</v>
      </c>
      <c r="L10174" s="2" t="str">
        <f>TEXT(Tabela3[[#This Row],[DATA]],"MM")</f>
        <v>07</v>
      </c>
      <c r="M10174" s="2">
        <f>WEEKNUM(Tabela3[[#This Row],[DATA]])</f>
        <v>27</v>
      </c>
      <c r="N10174" s="18">
        <f>YEAR(Tabela3[[#This Row],[DATA]])</f>
        <v>2023</v>
      </c>
    </row>
    <row r="10175" spans="2:14">
      <c r="B10175" s="1">
        <v>45113</v>
      </c>
      <c r="C10175">
        <v>16750</v>
      </c>
      <c r="D10175">
        <f>COUNTIF(C$4:C10175,Tabela3[[#This Row],[COMANDA]])</f>
        <v>2</v>
      </c>
      <c r="E10175" t="s">
        <v>90</v>
      </c>
      <c r="F10175" t="s">
        <v>375</v>
      </c>
      <c r="G10175" t="s">
        <v>9</v>
      </c>
      <c r="H10175" t="s">
        <v>131</v>
      </c>
      <c r="I10175" s="2">
        <v>1</v>
      </c>
      <c r="J10175" t="s">
        <v>11</v>
      </c>
      <c r="K10175" s="21">
        <f>INDEX(LISTAS!$H:$Q,MATCH(BASE!H10175,LISTAS!$G:$G,0),MATCH(BASE!J10175,LISTAS!$H$3:$Q$3,0))*Tabela3[[#This Row],[QUANTIDADE]]</f>
        <v>4</v>
      </c>
      <c r="L10175" s="2" t="str">
        <f>TEXT(Tabela3[[#This Row],[DATA]],"MM")</f>
        <v>07</v>
      </c>
      <c r="M10175" s="2">
        <f>WEEKNUM(Tabela3[[#This Row],[DATA]])</f>
        <v>27</v>
      </c>
      <c r="N10175" s="18">
        <f>YEAR(Tabela3[[#This Row],[DATA]])</f>
        <v>2023</v>
      </c>
    </row>
    <row r="10176" spans="2:14">
      <c r="B10176" s="1">
        <v>45113</v>
      </c>
      <c r="C10176">
        <v>16751</v>
      </c>
      <c r="D10176">
        <f>COUNTIF(C$4:C10176,Tabela3[[#This Row],[COMANDA]])</f>
        <v>1</v>
      </c>
      <c r="E10176" t="s">
        <v>90</v>
      </c>
      <c r="G10176" t="s">
        <v>8</v>
      </c>
      <c r="H10176" t="s">
        <v>41</v>
      </c>
      <c r="I10176" s="2">
        <v>1</v>
      </c>
      <c r="J10176" t="s">
        <v>11</v>
      </c>
      <c r="K10176" s="21">
        <f>INDEX(LISTAS!$H:$Q,MATCH(BASE!H10176,LISTAS!$G:$G,0),MATCH(BASE!J10176,LISTAS!$H$3:$Q$3,0))*Tabela3[[#This Row],[QUANTIDADE]]</f>
        <v>14</v>
      </c>
      <c r="L10176" s="2" t="str">
        <f>TEXT(Tabela3[[#This Row],[DATA]],"MM")</f>
        <v>07</v>
      </c>
      <c r="M10176" s="2">
        <f>WEEKNUM(Tabela3[[#This Row],[DATA]])</f>
        <v>27</v>
      </c>
      <c r="N10176" s="18">
        <f>YEAR(Tabela3[[#This Row],[DATA]])</f>
        <v>2023</v>
      </c>
    </row>
    <row r="10177" spans="2:14">
      <c r="B10177" s="1">
        <v>45113</v>
      </c>
      <c r="C10177">
        <v>16751</v>
      </c>
      <c r="D10177">
        <f>COUNTIF(C$4:C10177,Tabela3[[#This Row],[COMANDA]])</f>
        <v>2</v>
      </c>
      <c r="E10177" t="s">
        <v>90</v>
      </c>
      <c r="G10177" t="s">
        <v>61</v>
      </c>
      <c r="H10177" t="s">
        <v>161</v>
      </c>
      <c r="I10177" s="2">
        <v>1</v>
      </c>
      <c r="J10177" t="s">
        <v>11</v>
      </c>
      <c r="K10177" s="21">
        <f>INDEX(LISTAS!$H:$Q,MATCH(BASE!H10177,LISTAS!$G:$G,0),MATCH(BASE!J10177,LISTAS!$H$3:$Q$3,0))*Tabela3[[#This Row],[QUANTIDADE]]</f>
        <v>3</v>
      </c>
      <c r="L10177" s="2" t="str">
        <f>TEXT(Tabela3[[#This Row],[DATA]],"MM")</f>
        <v>07</v>
      </c>
      <c r="M10177" s="2">
        <f>WEEKNUM(Tabela3[[#This Row],[DATA]])</f>
        <v>27</v>
      </c>
      <c r="N10177" s="18">
        <f>YEAR(Tabela3[[#This Row],[DATA]])</f>
        <v>2023</v>
      </c>
    </row>
    <row r="10178" spans="2:14">
      <c r="B10178" s="1">
        <v>45113</v>
      </c>
      <c r="C10178" t="s">
        <v>569</v>
      </c>
      <c r="D10178">
        <f>COUNTIF(C$4:C10178,Tabela3[[#This Row],[COMANDA]])</f>
        <v>1</v>
      </c>
      <c r="E10178" t="s">
        <v>1</v>
      </c>
      <c r="G10178" t="s">
        <v>62</v>
      </c>
      <c r="H10178" t="s">
        <v>192</v>
      </c>
      <c r="I10178" s="2">
        <v>2</v>
      </c>
      <c r="J10178" t="s">
        <v>11</v>
      </c>
      <c r="K10178" s="21">
        <f>INDEX(LISTAS!$H:$Q,MATCH(BASE!H10178,LISTAS!$G:$G,0),MATCH(BASE!J10178,LISTAS!$H$3:$Q$3,0))*Tabela3[[#This Row],[QUANTIDADE]]</f>
        <v>12</v>
      </c>
      <c r="L10178" s="2" t="str">
        <f>TEXT(Tabela3[[#This Row],[DATA]],"MM")</f>
        <v>07</v>
      </c>
      <c r="M10178" s="2">
        <f>WEEKNUM(Tabela3[[#This Row],[DATA]])</f>
        <v>27</v>
      </c>
      <c r="N10178" s="18">
        <f>YEAR(Tabela3[[#This Row],[DATA]])</f>
        <v>2023</v>
      </c>
    </row>
    <row r="10179" spans="2:14">
      <c r="B10179" s="1">
        <v>45114</v>
      </c>
      <c r="C10179">
        <v>16752</v>
      </c>
      <c r="D10179">
        <f>COUNTIF(C$4:C10179,Tabela3[[#This Row],[COMANDA]])</f>
        <v>1</v>
      </c>
      <c r="E10179" t="s">
        <v>90</v>
      </c>
      <c r="F10179" t="s">
        <v>375</v>
      </c>
      <c r="G10179" t="s">
        <v>8</v>
      </c>
      <c r="H10179" t="s">
        <v>47</v>
      </c>
      <c r="I10179" s="2">
        <v>2</v>
      </c>
      <c r="J10179" t="s">
        <v>11</v>
      </c>
      <c r="K10179" s="21">
        <f>INDEX(LISTAS!$H:$Q,MATCH(BASE!H10179,LISTAS!$G:$G,0),MATCH(BASE!J10179,LISTAS!$H$3:$Q$3,0))*Tabela3[[#This Row],[QUANTIDADE]]</f>
        <v>32</v>
      </c>
      <c r="L10179" s="2" t="str">
        <f>TEXT(Tabela3[[#This Row],[DATA]],"MM")</f>
        <v>07</v>
      </c>
      <c r="M10179" s="2">
        <f>WEEKNUM(Tabela3[[#This Row],[DATA]])</f>
        <v>27</v>
      </c>
      <c r="N10179" s="18">
        <f>YEAR(Tabela3[[#This Row],[DATA]])</f>
        <v>2023</v>
      </c>
    </row>
    <row r="10180" spans="2:14">
      <c r="B10180" s="1">
        <v>45114</v>
      </c>
      <c r="C10180">
        <v>16752</v>
      </c>
      <c r="D10180">
        <f>COUNTIF(C$4:C10180,Tabela3[[#This Row],[COMANDA]])</f>
        <v>2</v>
      </c>
      <c r="E10180" t="s">
        <v>90</v>
      </c>
      <c r="F10180" t="s">
        <v>375</v>
      </c>
      <c r="G10180" t="s">
        <v>9</v>
      </c>
      <c r="H10180" t="s">
        <v>142</v>
      </c>
      <c r="I10180" s="2">
        <v>1</v>
      </c>
      <c r="J10180" t="s">
        <v>11</v>
      </c>
      <c r="K10180" s="21">
        <f>INDEX(LISTAS!$H:$Q,MATCH(BASE!H10180,LISTAS!$G:$G,0),MATCH(BASE!J10180,LISTAS!$H$3:$Q$3,0))*Tabela3[[#This Row],[QUANTIDADE]]</f>
        <v>6</v>
      </c>
      <c r="L10180" s="2" t="str">
        <f>TEXT(Tabela3[[#This Row],[DATA]],"MM")</f>
        <v>07</v>
      </c>
      <c r="M10180" s="2">
        <f>WEEKNUM(Tabela3[[#This Row],[DATA]])</f>
        <v>27</v>
      </c>
      <c r="N10180" s="18">
        <f>YEAR(Tabela3[[#This Row],[DATA]])</f>
        <v>2023</v>
      </c>
    </row>
    <row r="10181" spans="2:14">
      <c r="B10181" s="1">
        <v>45114</v>
      </c>
      <c r="C10181">
        <v>16753</v>
      </c>
      <c r="D10181">
        <f>COUNTIF(C$4:C10181,Tabela3[[#This Row],[COMANDA]])</f>
        <v>1</v>
      </c>
      <c r="E10181" t="s">
        <v>90</v>
      </c>
      <c r="F10181" t="s">
        <v>99</v>
      </c>
      <c r="G10181" t="s">
        <v>8</v>
      </c>
      <c r="H10181" t="s">
        <v>202</v>
      </c>
      <c r="I10181" s="2">
        <v>1</v>
      </c>
      <c r="J10181" t="s">
        <v>11</v>
      </c>
      <c r="K10181" s="21">
        <f>INDEX(LISTAS!$H:$Q,MATCH(BASE!H10181,LISTAS!$G:$G,0),MATCH(BASE!J10181,LISTAS!$H$3:$Q$3,0))*Tabela3[[#This Row],[QUANTIDADE]]</f>
        <v>20</v>
      </c>
      <c r="L10181" s="2" t="str">
        <f>TEXT(Tabela3[[#This Row],[DATA]],"MM")</f>
        <v>07</v>
      </c>
      <c r="M10181" s="2">
        <f>WEEKNUM(Tabela3[[#This Row],[DATA]])</f>
        <v>27</v>
      </c>
      <c r="N10181" s="18">
        <f>YEAR(Tabela3[[#This Row],[DATA]])</f>
        <v>2023</v>
      </c>
    </row>
    <row r="10182" spans="2:14">
      <c r="B10182" s="1">
        <v>45114</v>
      </c>
      <c r="C10182">
        <v>16753</v>
      </c>
      <c r="D10182">
        <f>COUNTIF(C$4:C10182,Tabela3[[#This Row],[COMANDA]])</f>
        <v>2</v>
      </c>
      <c r="E10182" t="s">
        <v>90</v>
      </c>
      <c r="F10182" t="s">
        <v>98</v>
      </c>
      <c r="G10182" t="s">
        <v>8</v>
      </c>
      <c r="H10182" t="s">
        <v>47</v>
      </c>
      <c r="I10182" s="2">
        <v>2</v>
      </c>
      <c r="J10182" t="s">
        <v>11</v>
      </c>
      <c r="K10182" s="21">
        <f>INDEX(LISTAS!$H:$Q,MATCH(BASE!H10182,LISTAS!$G:$G,0),MATCH(BASE!J10182,LISTAS!$H$3:$Q$3,0))*Tabela3[[#This Row],[QUANTIDADE]]</f>
        <v>32</v>
      </c>
      <c r="L10182" s="2" t="str">
        <f>TEXT(Tabela3[[#This Row],[DATA]],"MM")</f>
        <v>07</v>
      </c>
      <c r="M10182" s="2">
        <f>WEEKNUM(Tabela3[[#This Row],[DATA]])</f>
        <v>27</v>
      </c>
      <c r="N10182" s="18">
        <f>YEAR(Tabela3[[#This Row],[DATA]])</f>
        <v>2023</v>
      </c>
    </row>
    <row r="10183" spans="2:14">
      <c r="B10183" s="1">
        <v>45114</v>
      </c>
      <c r="C10183">
        <v>16753</v>
      </c>
      <c r="D10183">
        <f>COUNTIF(C$4:C10183,Tabela3[[#This Row],[COMANDA]])</f>
        <v>3</v>
      </c>
      <c r="E10183" t="s">
        <v>90</v>
      </c>
      <c r="F10183" t="s">
        <v>375</v>
      </c>
      <c r="G10183" t="s">
        <v>8</v>
      </c>
      <c r="H10183" t="s">
        <v>47</v>
      </c>
      <c r="I10183" s="2">
        <v>3</v>
      </c>
      <c r="J10183" t="s">
        <v>11</v>
      </c>
      <c r="K10183" s="21">
        <f>INDEX(LISTAS!$H:$Q,MATCH(BASE!H10183,LISTAS!$G:$G,0),MATCH(BASE!J10183,LISTAS!$H$3:$Q$3,0))*Tabela3[[#This Row],[QUANTIDADE]]</f>
        <v>48</v>
      </c>
      <c r="L10183" s="2" t="str">
        <f>TEXT(Tabela3[[#This Row],[DATA]],"MM")</f>
        <v>07</v>
      </c>
      <c r="M10183" s="2">
        <f>WEEKNUM(Tabela3[[#This Row],[DATA]])</f>
        <v>27</v>
      </c>
      <c r="N10183" s="18">
        <f>YEAR(Tabela3[[#This Row],[DATA]])</f>
        <v>2023</v>
      </c>
    </row>
    <row r="10184" spans="2:14">
      <c r="B10184" s="1">
        <v>45114</v>
      </c>
      <c r="C10184">
        <v>16753</v>
      </c>
      <c r="D10184">
        <f>COUNTIF(C$4:C10184,Tabela3[[#This Row],[COMANDA]])</f>
        <v>4</v>
      </c>
      <c r="E10184" t="s">
        <v>90</v>
      </c>
      <c r="F10184" t="s">
        <v>99</v>
      </c>
      <c r="G10184" t="s">
        <v>8</v>
      </c>
      <c r="H10184" t="s">
        <v>47</v>
      </c>
      <c r="I10184" s="2">
        <v>1</v>
      </c>
      <c r="J10184" t="s">
        <v>11</v>
      </c>
      <c r="K10184" s="21">
        <f>INDEX(LISTAS!$H:$Q,MATCH(BASE!H10184,LISTAS!$G:$G,0),MATCH(BASE!J10184,LISTAS!$H$3:$Q$3,0))*Tabela3[[#This Row],[QUANTIDADE]]</f>
        <v>16</v>
      </c>
      <c r="L10184" s="2" t="str">
        <f>TEXT(Tabela3[[#This Row],[DATA]],"MM")</f>
        <v>07</v>
      </c>
      <c r="M10184" s="2">
        <f>WEEKNUM(Tabela3[[#This Row],[DATA]])</f>
        <v>27</v>
      </c>
      <c r="N10184" s="18">
        <f>YEAR(Tabela3[[#This Row],[DATA]])</f>
        <v>2023</v>
      </c>
    </row>
    <row r="10185" spans="2:14">
      <c r="B10185" s="1">
        <v>45114</v>
      </c>
      <c r="C10185">
        <v>16753</v>
      </c>
      <c r="D10185">
        <f>COUNTIF(C$4:C10185,Tabela3[[#This Row],[COMANDA]])</f>
        <v>5</v>
      </c>
      <c r="E10185" t="s">
        <v>90</v>
      </c>
      <c r="F10185" t="s">
        <v>99</v>
      </c>
      <c r="G10185" t="s">
        <v>9</v>
      </c>
      <c r="H10185" t="s">
        <v>51</v>
      </c>
      <c r="I10185" s="2">
        <v>1</v>
      </c>
      <c r="J10185" t="s">
        <v>11</v>
      </c>
      <c r="K10185" s="21">
        <f>INDEX(LISTAS!$H:$Q,MATCH(BASE!H10185,LISTAS!$G:$G,0),MATCH(BASE!J10185,LISTAS!$H$3:$Q$3,0))*Tabela3[[#This Row],[QUANTIDADE]]</f>
        <v>10</v>
      </c>
      <c r="L10185" s="2" t="str">
        <f>TEXT(Tabela3[[#This Row],[DATA]],"MM")</f>
        <v>07</v>
      </c>
      <c r="M10185" s="2">
        <f>WEEKNUM(Tabela3[[#This Row],[DATA]])</f>
        <v>27</v>
      </c>
      <c r="N10185" s="18">
        <f>YEAR(Tabela3[[#This Row],[DATA]])</f>
        <v>2023</v>
      </c>
    </row>
    <row r="10186" spans="2:14">
      <c r="B10186" s="1">
        <v>45114</v>
      </c>
      <c r="C10186">
        <v>16754</v>
      </c>
      <c r="D10186">
        <f>COUNTIF(C$4:C10186,Tabela3[[#This Row],[COMANDA]])</f>
        <v>1</v>
      </c>
      <c r="E10186" t="s">
        <v>89</v>
      </c>
      <c r="F10186" t="s">
        <v>99</v>
      </c>
      <c r="G10186" t="s">
        <v>8</v>
      </c>
      <c r="H10186" t="s">
        <v>39</v>
      </c>
      <c r="I10186" s="2">
        <v>1</v>
      </c>
      <c r="J10186" t="s">
        <v>11</v>
      </c>
      <c r="K10186" s="21">
        <f>INDEX(LISTAS!$H:$Q,MATCH(BASE!H10186,LISTAS!$G:$G,0),MATCH(BASE!J10186,LISTAS!$H$3:$Q$3,0))*Tabela3[[#This Row],[QUANTIDADE]]</f>
        <v>12</v>
      </c>
      <c r="L10186" s="2" t="str">
        <f>TEXT(Tabela3[[#This Row],[DATA]],"MM")</f>
        <v>07</v>
      </c>
      <c r="M10186" s="2">
        <f>WEEKNUM(Tabela3[[#This Row],[DATA]])</f>
        <v>27</v>
      </c>
      <c r="N10186" s="18">
        <f>YEAR(Tabela3[[#This Row],[DATA]])</f>
        <v>2023</v>
      </c>
    </row>
    <row r="10187" spans="2:14">
      <c r="B10187" s="1">
        <v>45114</v>
      </c>
      <c r="C10187">
        <v>16754</v>
      </c>
      <c r="D10187">
        <f>COUNTIF(C$4:C10187,Tabela3[[#This Row],[COMANDA]])</f>
        <v>2</v>
      </c>
      <c r="E10187" t="s">
        <v>89</v>
      </c>
      <c r="F10187" t="s">
        <v>99</v>
      </c>
      <c r="G10187" t="s">
        <v>10</v>
      </c>
      <c r="H10187" t="s">
        <v>225</v>
      </c>
      <c r="I10187" s="2">
        <v>1</v>
      </c>
      <c r="J10187" t="s">
        <v>11</v>
      </c>
      <c r="K10187" s="21">
        <f>INDEX(LISTAS!$H:$Q,MATCH(BASE!H10187,LISTAS!$G:$G,0),MATCH(BASE!J10187,LISTAS!$H$3:$Q$3,0))*Tabela3[[#This Row],[QUANTIDADE]]</f>
        <v>12</v>
      </c>
      <c r="L10187" s="2" t="str">
        <f>TEXT(Tabela3[[#This Row],[DATA]],"MM")</f>
        <v>07</v>
      </c>
      <c r="M10187" s="2">
        <f>WEEKNUM(Tabela3[[#This Row],[DATA]])</f>
        <v>27</v>
      </c>
      <c r="N10187" s="18">
        <f>YEAR(Tabela3[[#This Row],[DATA]])</f>
        <v>2023</v>
      </c>
    </row>
    <row r="10188" spans="2:14">
      <c r="B10188" s="1">
        <v>45114</v>
      </c>
      <c r="C10188">
        <v>16755</v>
      </c>
      <c r="D10188">
        <f>COUNTIF(C$4:C10188,Tabela3[[#This Row],[COMANDA]])</f>
        <v>1</v>
      </c>
      <c r="E10188" t="s">
        <v>90</v>
      </c>
      <c r="F10188" t="s">
        <v>100</v>
      </c>
      <c r="G10188" t="s">
        <v>8</v>
      </c>
      <c r="H10188" t="s">
        <v>47</v>
      </c>
      <c r="I10188" s="2">
        <v>1</v>
      </c>
      <c r="J10188" t="s">
        <v>11</v>
      </c>
      <c r="K10188" s="21">
        <f>INDEX(LISTAS!$H:$Q,MATCH(BASE!H10188,LISTAS!$G:$G,0),MATCH(BASE!J10188,LISTAS!$H$3:$Q$3,0))*Tabela3[[#This Row],[QUANTIDADE]]</f>
        <v>16</v>
      </c>
      <c r="L10188" s="2" t="str">
        <f>TEXT(Tabela3[[#This Row],[DATA]],"MM")</f>
        <v>07</v>
      </c>
      <c r="M10188" s="2">
        <f>WEEKNUM(Tabela3[[#This Row],[DATA]])</f>
        <v>27</v>
      </c>
      <c r="N10188" s="18">
        <f>YEAR(Tabela3[[#This Row],[DATA]])</f>
        <v>2023</v>
      </c>
    </row>
    <row r="10189" spans="2:14">
      <c r="B10189" s="1">
        <v>45114</v>
      </c>
      <c r="C10189">
        <v>16756</v>
      </c>
      <c r="D10189">
        <f>COUNTIF(C$4:C10189,Tabela3[[#This Row],[COMANDA]])</f>
        <v>1</v>
      </c>
      <c r="E10189" t="s">
        <v>90</v>
      </c>
      <c r="F10189" t="s">
        <v>98</v>
      </c>
      <c r="G10189" t="s">
        <v>8</v>
      </c>
      <c r="H10189" t="s">
        <v>47</v>
      </c>
      <c r="I10189" s="2">
        <v>1</v>
      </c>
      <c r="J10189" t="s">
        <v>11</v>
      </c>
      <c r="K10189" s="21">
        <f>INDEX(LISTAS!$H:$Q,MATCH(BASE!H10189,LISTAS!$G:$G,0),MATCH(BASE!J10189,LISTAS!$H$3:$Q$3,0))*Tabela3[[#This Row],[QUANTIDADE]]</f>
        <v>16</v>
      </c>
      <c r="L10189" s="2" t="str">
        <f>TEXT(Tabela3[[#This Row],[DATA]],"MM")</f>
        <v>07</v>
      </c>
      <c r="M10189" s="2">
        <f>WEEKNUM(Tabela3[[#This Row],[DATA]])</f>
        <v>27</v>
      </c>
      <c r="N10189" s="18">
        <f>YEAR(Tabela3[[#This Row],[DATA]])</f>
        <v>2023</v>
      </c>
    </row>
    <row r="10190" spans="2:14">
      <c r="B10190" s="1">
        <v>45114</v>
      </c>
      <c r="C10190">
        <v>16757</v>
      </c>
      <c r="D10190">
        <f>COUNTIF(C$4:C10190,Tabela3[[#This Row],[COMANDA]])</f>
        <v>1</v>
      </c>
      <c r="E10190" t="s">
        <v>90</v>
      </c>
      <c r="F10190" t="s">
        <v>99</v>
      </c>
      <c r="G10190" t="s">
        <v>8</v>
      </c>
      <c r="H10190" t="s">
        <v>42</v>
      </c>
      <c r="I10190" s="2">
        <v>1</v>
      </c>
      <c r="J10190" t="s">
        <v>11</v>
      </c>
      <c r="K10190" s="21">
        <f>INDEX(LISTAS!$H:$Q,MATCH(BASE!H10190,LISTAS!$G:$G,0),MATCH(BASE!J10190,LISTAS!$H$3:$Q$3,0))*Tabela3[[#This Row],[QUANTIDADE]]</f>
        <v>16</v>
      </c>
      <c r="L10190" s="2" t="str">
        <f>TEXT(Tabela3[[#This Row],[DATA]],"MM")</f>
        <v>07</v>
      </c>
      <c r="M10190" s="2">
        <f>WEEKNUM(Tabela3[[#This Row],[DATA]])</f>
        <v>27</v>
      </c>
      <c r="N10190" s="18">
        <f>YEAR(Tabela3[[#This Row],[DATA]])</f>
        <v>2023</v>
      </c>
    </row>
    <row r="10191" spans="2:14">
      <c r="B10191" s="1">
        <v>45114</v>
      </c>
      <c r="C10191">
        <v>16757</v>
      </c>
      <c r="D10191">
        <f>COUNTIF(C$4:C10191,Tabela3[[#This Row],[COMANDA]])</f>
        <v>2</v>
      </c>
      <c r="E10191" t="s">
        <v>90</v>
      </c>
      <c r="F10191" t="s">
        <v>99</v>
      </c>
      <c r="G10191" t="s">
        <v>61</v>
      </c>
      <c r="H10191" t="s">
        <v>199</v>
      </c>
      <c r="I10191" s="2">
        <v>1</v>
      </c>
      <c r="J10191" t="s">
        <v>11</v>
      </c>
      <c r="K10191" s="21">
        <f>INDEX(LISTAS!$H:$Q,MATCH(BASE!H10191,LISTAS!$G:$G,0),MATCH(BASE!J10191,LISTAS!$H$3:$Q$3,0))*Tabela3[[#This Row],[QUANTIDADE]]</f>
        <v>1</v>
      </c>
      <c r="L10191" s="2" t="str">
        <f>TEXT(Tabela3[[#This Row],[DATA]],"MM")</f>
        <v>07</v>
      </c>
      <c r="M10191" s="2">
        <f>WEEKNUM(Tabela3[[#This Row],[DATA]])</f>
        <v>27</v>
      </c>
      <c r="N10191" s="18">
        <f>YEAR(Tabela3[[#This Row],[DATA]])</f>
        <v>2023</v>
      </c>
    </row>
    <row r="10192" spans="2:14">
      <c r="B10192" s="1">
        <v>45114</v>
      </c>
      <c r="C10192">
        <v>16757</v>
      </c>
      <c r="D10192">
        <f>COUNTIF(C$4:C10192,Tabela3[[#This Row],[COMANDA]])</f>
        <v>3</v>
      </c>
      <c r="E10192" t="s">
        <v>90</v>
      </c>
      <c r="F10192" t="s">
        <v>99</v>
      </c>
      <c r="G10192" t="s">
        <v>9</v>
      </c>
      <c r="H10192" t="s">
        <v>135</v>
      </c>
      <c r="I10192" s="2">
        <v>1</v>
      </c>
      <c r="J10192" t="s">
        <v>11</v>
      </c>
      <c r="K10192" s="21">
        <f>INDEX(LISTAS!$H:$Q,MATCH(BASE!H10192,LISTAS!$G:$G,0),MATCH(BASE!J10192,LISTAS!$H$3:$Q$3,0))*Tabela3[[#This Row],[QUANTIDADE]]</f>
        <v>4</v>
      </c>
      <c r="L10192" s="2" t="str">
        <f>TEXT(Tabela3[[#This Row],[DATA]],"MM")</f>
        <v>07</v>
      </c>
      <c r="M10192" s="2">
        <f>WEEKNUM(Tabela3[[#This Row],[DATA]])</f>
        <v>27</v>
      </c>
      <c r="N10192" s="18">
        <f>YEAR(Tabela3[[#This Row],[DATA]])</f>
        <v>2023</v>
      </c>
    </row>
    <row r="10193" spans="2:14">
      <c r="B10193" s="1">
        <v>45114</v>
      </c>
      <c r="C10193">
        <v>16758</v>
      </c>
      <c r="D10193">
        <f>COUNTIF(C$4:C10193,Tabela3[[#This Row],[COMANDA]])</f>
        <v>1</v>
      </c>
      <c r="E10193" t="s">
        <v>90</v>
      </c>
      <c r="F10193" t="s">
        <v>98</v>
      </c>
      <c r="G10193" t="s">
        <v>8</v>
      </c>
      <c r="H10193" t="s">
        <v>47</v>
      </c>
      <c r="I10193" s="2">
        <v>3</v>
      </c>
      <c r="J10193" t="s">
        <v>11</v>
      </c>
      <c r="K10193" s="21">
        <f>INDEX(LISTAS!$H:$Q,MATCH(BASE!H10193,LISTAS!$G:$G,0),MATCH(BASE!J10193,LISTAS!$H$3:$Q$3,0))*Tabela3[[#This Row],[QUANTIDADE]]</f>
        <v>48</v>
      </c>
      <c r="L10193" s="2" t="str">
        <f>TEXT(Tabela3[[#This Row],[DATA]],"MM")</f>
        <v>07</v>
      </c>
      <c r="M10193" s="2">
        <f>WEEKNUM(Tabela3[[#This Row],[DATA]])</f>
        <v>27</v>
      </c>
      <c r="N10193" s="18">
        <f>YEAR(Tabela3[[#This Row],[DATA]])</f>
        <v>2023</v>
      </c>
    </row>
    <row r="10194" spans="2:14">
      <c r="B10194" s="1">
        <v>45114</v>
      </c>
      <c r="C10194">
        <v>16758</v>
      </c>
      <c r="D10194">
        <f>COUNTIF(C$4:C10194,Tabela3[[#This Row],[COMANDA]])</f>
        <v>2</v>
      </c>
      <c r="E10194" t="s">
        <v>90</v>
      </c>
      <c r="F10194" t="s">
        <v>98</v>
      </c>
      <c r="G10194" t="s">
        <v>9</v>
      </c>
      <c r="H10194" t="s">
        <v>135</v>
      </c>
      <c r="I10194" s="2">
        <v>1</v>
      </c>
      <c r="J10194" t="s">
        <v>11</v>
      </c>
      <c r="K10194" s="21">
        <f>INDEX(LISTAS!$H:$Q,MATCH(BASE!H10194,LISTAS!$G:$G,0),MATCH(BASE!J10194,LISTAS!$H$3:$Q$3,0))*Tabela3[[#This Row],[QUANTIDADE]]</f>
        <v>4</v>
      </c>
      <c r="L10194" s="2" t="str">
        <f>TEXT(Tabela3[[#This Row],[DATA]],"MM")</f>
        <v>07</v>
      </c>
      <c r="M10194" s="2">
        <f>WEEKNUM(Tabela3[[#This Row],[DATA]])</f>
        <v>27</v>
      </c>
      <c r="N10194" s="18">
        <f>YEAR(Tabela3[[#This Row],[DATA]])</f>
        <v>2023</v>
      </c>
    </row>
    <row r="10195" spans="2:14">
      <c r="B10195" s="1">
        <v>45114</v>
      </c>
      <c r="C10195">
        <v>16759</v>
      </c>
      <c r="D10195">
        <f>COUNTIF(C$4:C10195,Tabela3[[#This Row],[COMANDA]])</f>
        <v>1</v>
      </c>
      <c r="E10195" t="s">
        <v>90</v>
      </c>
      <c r="F10195" t="s">
        <v>98</v>
      </c>
      <c r="G10195" t="s">
        <v>8</v>
      </c>
      <c r="H10195" t="s">
        <v>47</v>
      </c>
      <c r="I10195" s="2">
        <v>1</v>
      </c>
      <c r="J10195" t="s">
        <v>11</v>
      </c>
      <c r="K10195" s="21">
        <f>INDEX(LISTAS!$H:$Q,MATCH(BASE!H10195,LISTAS!$G:$G,0),MATCH(BASE!J10195,LISTAS!$H$3:$Q$3,0))*Tabela3[[#This Row],[QUANTIDADE]]</f>
        <v>16</v>
      </c>
      <c r="L10195" s="2" t="str">
        <f>TEXT(Tabela3[[#This Row],[DATA]],"MM")</f>
        <v>07</v>
      </c>
      <c r="M10195" s="2">
        <f>WEEKNUM(Tabela3[[#This Row],[DATA]])</f>
        <v>27</v>
      </c>
      <c r="N10195" s="18">
        <f>YEAR(Tabela3[[#This Row],[DATA]])</f>
        <v>2023</v>
      </c>
    </row>
    <row r="10196" spans="2:14">
      <c r="B10196" s="1">
        <v>45114</v>
      </c>
      <c r="C10196">
        <v>16760</v>
      </c>
      <c r="D10196">
        <f>COUNTIF(C$4:C10196,Tabela3[[#This Row],[COMANDA]])</f>
        <v>1</v>
      </c>
      <c r="E10196" t="s">
        <v>89</v>
      </c>
      <c r="G10196" t="s">
        <v>8</v>
      </c>
      <c r="H10196" t="s">
        <v>47</v>
      </c>
      <c r="I10196" s="2">
        <v>1</v>
      </c>
      <c r="J10196" t="s">
        <v>11</v>
      </c>
      <c r="K10196" s="21">
        <f>INDEX(LISTAS!$H:$Q,MATCH(BASE!H10196,LISTAS!$G:$G,0),MATCH(BASE!J10196,LISTAS!$H$3:$Q$3,0))*Tabela3[[#This Row],[QUANTIDADE]]</f>
        <v>16</v>
      </c>
      <c r="L10196" s="2" t="str">
        <f>TEXT(Tabela3[[#This Row],[DATA]],"MM")</f>
        <v>07</v>
      </c>
      <c r="M10196" s="2">
        <f>WEEKNUM(Tabela3[[#This Row],[DATA]])</f>
        <v>27</v>
      </c>
      <c r="N10196" s="18">
        <f>YEAR(Tabela3[[#This Row],[DATA]])</f>
        <v>2023</v>
      </c>
    </row>
    <row r="10197" spans="2:14">
      <c r="B10197" s="1">
        <v>45114</v>
      </c>
      <c r="C10197">
        <v>16761</v>
      </c>
      <c r="D10197">
        <f>COUNTIF(C$4:C10197,Tabela3[[#This Row],[COMANDA]])</f>
        <v>1</v>
      </c>
      <c r="E10197" t="s">
        <v>89</v>
      </c>
      <c r="F10197" t="s">
        <v>98</v>
      </c>
      <c r="G10197" t="s">
        <v>8</v>
      </c>
      <c r="H10197" t="s">
        <v>39</v>
      </c>
      <c r="I10197" s="2">
        <v>1</v>
      </c>
      <c r="J10197" t="s">
        <v>11</v>
      </c>
      <c r="K10197" s="21">
        <f>INDEX(LISTAS!$H:$Q,MATCH(BASE!H10197,LISTAS!$G:$G,0),MATCH(BASE!J10197,LISTAS!$H$3:$Q$3,0))*Tabela3[[#This Row],[QUANTIDADE]]</f>
        <v>12</v>
      </c>
      <c r="L10197" s="2" t="str">
        <f>TEXT(Tabela3[[#This Row],[DATA]],"MM")</f>
        <v>07</v>
      </c>
      <c r="M10197" s="2">
        <f>WEEKNUM(Tabela3[[#This Row],[DATA]])</f>
        <v>27</v>
      </c>
      <c r="N10197" s="18">
        <f>YEAR(Tabela3[[#This Row],[DATA]])</f>
        <v>2023</v>
      </c>
    </row>
    <row r="10198" spans="2:14">
      <c r="B10198" s="1">
        <v>45114</v>
      </c>
      <c r="C10198">
        <v>16761</v>
      </c>
      <c r="D10198">
        <f>COUNTIF(C$4:C10198,Tabela3[[#This Row],[COMANDA]])</f>
        <v>2</v>
      </c>
      <c r="E10198" t="s">
        <v>89</v>
      </c>
      <c r="F10198" t="s">
        <v>99</v>
      </c>
      <c r="G10198" t="s">
        <v>8</v>
      </c>
      <c r="H10198" t="s">
        <v>204</v>
      </c>
      <c r="I10198" s="2">
        <v>1</v>
      </c>
      <c r="J10198" t="s">
        <v>11</v>
      </c>
      <c r="K10198" s="21">
        <f>INDEX(LISTAS!$H:$Q,MATCH(BASE!H10198,LISTAS!$G:$G,0),MATCH(BASE!J10198,LISTAS!$H$3:$Q$3,0))*Tabela3[[#This Row],[QUANTIDADE]]</f>
        <v>18</v>
      </c>
      <c r="L10198" s="2" t="str">
        <f>TEXT(Tabela3[[#This Row],[DATA]],"MM")</f>
        <v>07</v>
      </c>
      <c r="M10198" s="2">
        <f>WEEKNUM(Tabela3[[#This Row],[DATA]])</f>
        <v>27</v>
      </c>
      <c r="N10198" s="18">
        <f>YEAR(Tabela3[[#This Row],[DATA]])</f>
        <v>2023</v>
      </c>
    </row>
    <row r="10199" spans="2:14">
      <c r="B10199" s="1">
        <v>45114</v>
      </c>
      <c r="C10199">
        <v>16761</v>
      </c>
      <c r="D10199">
        <f>COUNTIF(C$4:C10199,Tabela3[[#This Row],[COMANDA]])</f>
        <v>3</v>
      </c>
      <c r="E10199" t="s">
        <v>89</v>
      </c>
      <c r="F10199" t="s">
        <v>98</v>
      </c>
      <c r="G10199" t="s">
        <v>61</v>
      </c>
      <c r="H10199" t="s">
        <v>163</v>
      </c>
      <c r="I10199" s="2">
        <v>1</v>
      </c>
      <c r="J10199" t="s">
        <v>11</v>
      </c>
      <c r="K10199" s="21">
        <f>INDEX(LISTAS!$H:$Q,MATCH(BASE!H10199,LISTAS!$G:$G,0),MATCH(BASE!J10199,LISTAS!$H$3:$Q$3,0))*Tabela3[[#This Row],[QUANTIDADE]]</f>
        <v>4</v>
      </c>
      <c r="L10199" s="2" t="str">
        <f>TEXT(Tabela3[[#This Row],[DATA]],"MM")</f>
        <v>07</v>
      </c>
      <c r="M10199" s="2">
        <f>WEEKNUM(Tabela3[[#This Row],[DATA]])</f>
        <v>27</v>
      </c>
      <c r="N10199" s="18">
        <f>YEAR(Tabela3[[#This Row],[DATA]])</f>
        <v>2023</v>
      </c>
    </row>
    <row r="10200" spans="2:14">
      <c r="B10200" s="1">
        <v>45114</v>
      </c>
      <c r="C10200">
        <v>16762</v>
      </c>
      <c r="D10200">
        <f>COUNTIF(C$4:C10200,Tabela3[[#This Row],[COMANDA]])</f>
        <v>1</v>
      </c>
      <c r="E10200" t="s">
        <v>89</v>
      </c>
      <c r="F10200" t="s">
        <v>99</v>
      </c>
      <c r="G10200" t="s">
        <v>8</v>
      </c>
      <c r="H10200" t="s">
        <v>40</v>
      </c>
      <c r="I10200" s="2">
        <v>1</v>
      </c>
      <c r="J10200" t="s">
        <v>11</v>
      </c>
      <c r="K10200" s="21">
        <f>INDEX(LISTAS!$H:$Q,MATCH(BASE!H10200,LISTAS!$G:$G,0),MATCH(BASE!J10200,LISTAS!$H$3:$Q$3,0))*Tabela3[[#This Row],[QUANTIDADE]]</f>
        <v>14</v>
      </c>
      <c r="L10200" s="2" t="str">
        <f>TEXT(Tabela3[[#This Row],[DATA]],"MM")</f>
        <v>07</v>
      </c>
      <c r="M10200" s="2">
        <f>WEEKNUM(Tabela3[[#This Row],[DATA]])</f>
        <v>27</v>
      </c>
      <c r="N10200" s="18">
        <f>YEAR(Tabela3[[#This Row],[DATA]])</f>
        <v>2023</v>
      </c>
    </row>
    <row r="10201" spans="2:14">
      <c r="B10201" s="1">
        <v>45114</v>
      </c>
      <c r="C10201">
        <v>16762</v>
      </c>
      <c r="D10201">
        <f>COUNTIF(C$4:C10201,Tabela3[[#This Row],[COMANDA]])</f>
        <v>2</v>
      </c>
      <c r="E10201" t="s">
        <v>89</v>
      </c>
      <c r="F10201" t="s">
        <v>99</v>
      </c>
      <c r="G10201" t="s">
        <v>8</v>
      </c>
      <c r="H10201" t="s">
        <v>47</v>
      </c>
      <c r="I10201" s="2">
        <v>2</v>
      </c>
      <c r="J10201" t="s">
        <v>11</v>
      </c>
      <c r="K10201" s="21">
        <f>INDEX(LISTAS!$H:$Q,MATCH(BASE!H10201,LISTAS!$G:$G,0),MATCH(BASE!J10201,LISTAS!$H$3:$Q$3,0))*Tabela3[[#This Row],[QUANTIDADE]]</f>
        <v>32</v>
      </c>
      <c r="L10201" s="2" t="str">
        <f>TEXT(Tabela3[[#This Row],[DATA]],"MM")</f>
        <v>07</v>
      </c>
      <c r="M10201" s="2">
        <f>WEEKNUM(Tabela3[[#This Row],[DATA]])</f>
        <v>27</v>
      </c>
      <c r="N10201" s="18">
        <f>YEAR(Tabela3[[#This Row],[DATA]])</f>
        <v>2023</v>
      </c>
    </row>
    <row r="10202" spans="2:14">
      <c r="B10202" s="1">
        <v>45114</v>
      </c>
      <c r="C10202">
        <v>16763</v>
      </c>
      <c r="D10202">
        <f>COUNTIF(C$4:C10202,Tabela3[[#This Row],[COMANDA]])</f>
        <v>1</v>
      </c>
      <c r="E10202" t="s">
        <v>90</v>
      </c>
      <c r="G10202" t="s">
        <v>8</v>
      </c>
      <c r="H10202" t="s">
        <v>204</v>
      </c>
      <c r="I10202" s="2">
        <v>1</v>
      </c>
      <c r="J10202" t="s">
        <v>11</v>
      </c>
      <c r="K10202" s="21">
        <f>INDEX(LISTAS!$H:$Q,MATCH(BASE!H10202,LISTAS!$G:$G,0),MATCH(BASE!J10202,LISTAS!$H$3:$Q$3,0))*Tabela3[[#This Row],[QUANTIDADE]]</f>
        <v>18</v>
      </c>
      <c r="L10202" s="2" t="str">
        <f>TEXT(Tabela3[[#This Row],[DATA]],"MM")</f>
        <v>07</v>
      </c>
      <c r="M10202" s="2">
        <f>WEEKNUM(Tabela3[[#This Row],[DATA]])</f>
        <v>27</v>
      </c>
      <c r="N10202" s="18">
        <f>YEAR(Tabela3[[#This Row],[DATA]])</f>
        <v>2023</v>
      </c>
    </row>
    <row r="10203" spans="2:14">
      <c r="B10203" s="1">
        <v>45114</v>
      </c>
      <c r="C10203">
        <v>16764</v>
      </c>
      <c r="D10203">
        <f>COUNTIF(C$4:C10203,Tabela3[[#This Row],[COMANDA]])</f>
        <v>1</v>
      </c>
      <c r="E10203" t="s">
        <v>90</v>
      </c>
      <c r="F10203" t="s">
        <v>98</v>
      </c>
      <c r="G10203" t="s">
        <v>8</v>
      </c>
      <c r="H10203" t="s">
        <v>203</v>
      </c>
      <c r="I10203" s="2">
        <v>2</v>
      </c>
      <c r="J10203" t="s">
        <v>11</v>
      </c>
      <c r="K10203" s="21">
        <f>INDEX(LISTAS!$H:$Q,MATCH(BASE!H10203,LISTAS!$G:$G,0),MATCH(BASE!J10203,LISTAS!$H$3:$Q$3,0))*Tabela3[[#This Row],[QUANTIDADE]]</f>
        <v>40</v>
      </c>
      <c r="L10203" s="2" t="str">
        <f>TEXT(Tabela3[[#This Row],[DATA]],"MM")</f>
        <v>07</v>
      </c>
      <c r="M10203" s="2">
        <f>WEEKNUM(Tabela3[[#This Row],[DATA]])</f>
        <v>27</v>
      </c>
      <c r="N10203" s="18">
        <f>YEAR(Tabela3[[#This Row],[DATA]])</f>
        <v>2023</v>
      </c>
    </row>
    <row r="10204" spans="2:14">
      <c r="B10204" s="1">
        <v>45114</v>
      </c>
      <c r="C10204">
        <v>16764</v>
      </c>
      <c r="D10204">
        <f>COUNTIF(C$4:C10204,Tabela3[[#This Row],[COMANDA]])</f>
        <v>2</v>
      </c>
      <c r="E10204" t="s">
        <v>90</v>
      </c>
      <c r="F10204" t="s">
        <v>98</v>
      </c>
      <c r="G10204" t="s">
        <v>9</v>
      </c>
      <c r="H10204" t="s">
        <v>142</v>
      </c>
      <c r="I10204" s="2">
        <v>1</v>
      </c>
      <c r="J10204" t="s">
        <v>11</v>
      </c>
      <c r="K10204" s="21">
        <f>INDEX(LISTAS!$H:$Q,MATCH(BASE!H10204,LISTAS!$G:$G,0),MATCH(BASE!J10204,LISTAS!$H$3:$Q$3,0))*Tabela3[[#This Row],[QUANTIDADE]]</f>
        <v>6</v>
      </c>
      <c r="L10204" s="2" t="str">
        <f>TEXT(Tabela3[[#This Row],[DATA]],"MM")</f>
        <v>07</v>
      </c>
      <c r="M10204" s="2">
        <f>WEEKNUM(Tabela3[[#This Row],[DATA]])</f>
        <v>27</v>
      </c>
      <c r="N10204" s="18">
        <f>YEAR(Tabela3[[#This Row],[DATA]])</f>
        <v>2023</v>
      </c>
    </row>
    <row r="10205" spans="2:14">
      <c r="B10205" s="1">
        <v>45114</v>
      </c>
      <c r="C10205">
        <v>16765</v>
      </c>
      <c r="D10205">
        <f>COUNTIF(C$4:C10205,Tabela3[[#This Row],[COMANDA]])</f>
        <v>1</v>
      </c>
      <c r="E10205" t="s">
        <v>90</v>
      </c>
      <c r="F10205" t="s">
        <v>100</v>
      </c>
      <c r="G10205" t="s">
        <v>8</v>
      </c>
      <c r="H10205" t="s">
        <v>43</v>
      </c>
      <c r="I10205" s="2">
        <v>1</v>
      </c>
      <c r="J10205" t="s">
        <v>11</v>
      </c>
      <c r="K10205" s="21">
        <f>INDEX(LISTAS!$H:$Q,MATCH(BASE!H10205,LISTAS!$G:$G,0),MATCH(BASE!J10205,LISTAS!$H$3:$Q$3,0))*Tabela3[[#This Row],[QUANTIDADE]]</f>
        <v>18</v>
      </c>
      <c r="L10205" s="2" t="str">
        <f>TEXT(Tabela3[[#This Row],[DATA]],"MM")</f>
        <v>07</v>
      </c>
      <c r="M10205" s="2">
        <f>WEEKNUM(Tabela3[[#This Row],[DATA]])</f>
        <v>27</v>
      </c>
      <c r="N10205" s="18">
        <f>YEAR(Tabela3[[#This Row],[DATA]])</f>
        <v>2023</v>
      </c>
    </row>
    <row r="10206" spans="2:14">
      <c r="B10206" s="1">
        <v>45114</v>
      </c>
      <c r="C10206">
        <v>16765</v>
      </c>
      <c r="D10206">
        <f>COUNTIF(C$4:C10206,Tabela3[[#This Row],[COMANDA]])</f>
        <v>2</v>
      </c>
      <c r="E10206" t="s">
        <v>90</v>
      </c>
      <c r="F10206" t="s">
        <v>100</v>
      </c>
      <c r="G10206" t="s">
        <v>9</v>
      </c>
      <c r="H10206" t="s">
        <v>242</v>
      </c>
      <c r="I10206" s="2">
        <v>1</v>
      </c>
      <c r="J10206" t="s">
        <v>12</v>
      </c>
      <c r="K10206" s="21">
        <f>INDEX(LISTAS!$H:$Q,MATCH(BASE!H10206,LISTAS!$G:$G,0),MATCH(BASE!J10206,LISTAS!$H$3:$Q$3,0))*Tabela3[[#This Row],[QUANTIDADE]]</f>
        <v>6</v>
      </c>
      <c r="L10206" s="2" t="str">
        <f>TEXT(Tabela3[[#This Row],[DATA]],"MM")</f>
        <v>07</v>
      </c>
      <c r="M10206" s="2">
        <f>WEEKNUM(Tabela3[[#This Row],[DATA]])</f>
        <v>27</v>
      </c>
      <c r="N10206" s="18">
        <f>YEAR(Tabela3[[#This Row],[DATA]])</f>
        <v>2023</v>
      </c>
    </row>
    <row r="10207" spans="2:14">
      <c r="B10207" s="1">
        <v>45114</v>
      </c>
      <c r="C10207">
        <v>16766</v>
      </c>
      <c r="D10207">
        <f>COUNTIF(C$4:C10207,Tabela3[[#This Row],[COMANDA]])</f>
        <v>1</v>
      </c>
      <c r="E10207" t="s">
        <v>90</v>
      </c>
      <c r="F10207" t="s">
        <v>375</v>
      </c>
      <c r="G10207" t="s">
        <v>8</v>
      </c>
      <c r="H10207" t="s">
        <v>203</v>
      </c>
      <c r="I10207" s="2">
        <v>1</v>
      </c>
      <c r="J10207" t="s">
        <v>11</v>
      </c>
      <c r="K10207" s="21">
        <f>INDEX(LISTAS!$H:$Q,MATCH(BASE!H10207,LISTAS!$G:$G,0),MATCH(BASE!J10207,LISTAS!$H$3:$Q$3,0))*Tabela3[[#This Row],[QUANTIDADE]]</f>
        <v>20</v>
      </c>
      <c r="L10207" s="2" t="str">
        <f>TEXT(Tabela3[[#This Row],[DATA]],"MM")</f>
        <v>07</v>
      </c>
      <c r="M10207" s="2">
        <f>WEEKNUM(Tabela3[[#This Row],[DATA]])</f>
        <v>27</v>
      </c>
      <c r="N10207" s="18">
        <f>YEAR(Tabela3[[#This Row],[DATA]])</f>
        <v>2023</v>
      </c>
    </row>
    <row r="10208" spans="2:14">
      <c r="B10208" s="1">
        <v>45114</v>
      </c>
      <c r="C10208">
        <v>16766</v>
      </c>
      <c r="D10208">
        <f>COUNTIF(C$4:C10208,Tabela3[[#This Row],[COMANDA]])</f>
        <v>2</v>
      </c>
      <c r="E10208" t="s">
        <v>90</v>
      </c>
      <c r="F10208" t="s">
        <v>375</v>
      </c>
      <c r="G10208" t="s">
        <v>9</v>
      </c>
      <c r="H10208" t="s">
        <v>242</v>
      </c>
      <c r="I10208" s="2">
        <v>1</v>
      </c>
      <c r="J10208" t="s">
        <v>12</v>
      </c>
      <c r="K10208" s="21">
        <f>INDEX(LISTAS!$H:$Q,MATCH(BASE!H10208,LISTAS!$G:$G,0),MATCH(BASE!J10208,LISTAS!$H$3:$Q$3,0))*Tabela3[[#This Row],[QUANTIDADE]]</f>
        <v>6</v>
      </c>
      <c r="L10208" s="2" t="str">
        <f>TEXT(Tabela3[[#This Row],[DATA]],"MM")</f>
        <v>07</v>
      </c>
      <c r="M10208" s="2">
        <f>WEEKNUM(Tabela3[[#This Row],[DATA]])</f>
        <v>27</v>
      </c>
      <c r="N10208" s="18">
        <f>YEAR(Tabela3[[#This Row],[DATA]])</f>
        <v>2023</v>
      </c>
    </row>
    <row r="10209" spans="2:14">
      <c r="B10209" s="1">
        <v>45114</v>
      </c>
      <c r="C10209">
        <v>16767</v>
      </c>
      <c r="D10209">
        <f>COUNTIF(C$4:C10209,Tabela3[[#This Row],[COMANDA]])</f>
        <v>1</v>
      </c>
      <c r="E10209" t="s">
        <v>90</v>
      </c>
      <c r="F10209" t="s">
        <v>99</v>
      </c>
      <c r="G10209" t="s">
        <v>8</v>
      </c>
      <c r="H10209" t="s">
        <v>204</v>
      </c>
      <c r="I10209" s="2">
        <v>1</v>
      </c>
      <c r="J10209" t="s">
        <v>11</v>
      </c>
      <c r="K10209" s="21">
        <f>INDEX(LISTAS!$H:$Q,MATCH(BASE!H10209,LISTAS!$G:$G,0),MATCH(BASE!J10209,LISTAS!$H$3:$Q$3,0))*Tabela3[[#This Row],[QUANTIDADE]]</f>
        <v>18</v>
      </c>
      <c r="L10209" s="2" t="str">
        <f>TEXT(Tabela3[[#This Row],[DATA]],"MM")</f>
        <v>07</v>
      </c>
      <c r="M10209" s="2">
        <f>WEEKNUM(Tabela3[[#This Row],[DATA]])</f>
        <v>27</v>
      </c>
      <c r="N10209" s="18">
        <f>YEAR(Tabela3[[#This Row],[DATA]])</f>
        <v>2023</v>
      </c>
    </row>
    <row r="10210" spans="2:14">
      <c r="B10210" s="1">
        <v>45114</v>
      </c>
      <c r="C10210">
        <v>16767</v>
      </c>
      <c r="D10210">
        <f>COUNTIF(C$4:C10210,Tabela3[[#This Row],[COMANDA]])</f>
        <v>2</v>
      </c>
      <c r="E10210" t="s">
        <v>90</v>
      </c>
      <c r="F10210" t="s">
        <v>100</v>
      </c>
      <c r="G10210" t="s">
        <v>8</v>
      </c>
      <c r="H10210" t="s">
        <v>47</v>
      </c>
      <c r="I10210" s="2">
        <v>1</v>
      </c>
      <c r="J10210" t="s">
        <v>11</v>
      </c>
      <c r="K10210" s="21">
        <f>INDEX(LISTAS!$H:$Q,MATCH(BASE!H10210,LISTAS!$G:$G,0),MATCH(BASE!J10210,LISTAS!$H$3:$Q$3,0))*Tabela3[[#This Row],[QUANTIDADE]]</f>
        <v>16</v>
      </c>
      <c r="L10210" s="2" t="str">
        <f>TEXT(Tabela3[[#This Row],[DATA]],"MM")</f>
        <v>07</v>
      </c>
      <c r="M10210" s="2">
        <f>WEEKNUM(Tabela3[[#This Row],[DATA]])</f>
        <v>27</v>
      </c>
      <c r="N10210" s="18">
        <f>YEAR(Tabela3[[#This Row],[DATA]])</f>
        <v>2023</v>
      </c>
    </row>
    <row r="10211" spans="2:14">
      <c r="B10211" s="1">
        <v>45114</v>
      </c>
      <c r="C10211">
        <v>16767</v>
      </c>
      <c r="D10211">
        <f>COUNTIF(C$4:C10211,Tabela3[[#This Row],[COMANDA]])</f>
        <v>3</v>
      </c>
      <c r="E10211" t="s">
        <v>90</v>
      </c>
      <c r="G10211" t="s">
        <v>9</v>
      </c>
      <c r="H10211" t="s">
        <v>138</v>
      </c>
      <c r="I10211" s="2">
        <v>1</v>
      </c>
      <c r="J10211" t="s">
        <v>11</v>
      </c>
      <c r="K10211" s="21">
        <f>INDEX(LISTAS!$H:$Q,MATCH(BASE!H10211,LISTAS!$G:$G,0),MATCH(BASE!J10211,LISTAS!$H$3:$Q$3,0))*Tabela3[[#This Row],[QUANTIDADE]]</f>
        <v>4</v>
      </c>
      <c r="L10211" s="2" t="str">
        <f>TEXT(Tabela3[[#This Row],[DATA]],"MM")</f>
        <v>07</v>
      </c>
      <c r="M10211" s="2">
        <f>WEEKNUM(Tabela3[[#This Row],[DATA]])</f>
        <v>27</v>
      </c>
      <c r="N10211" s="18">
        <f>YEAR(Tabela3[[#This Row],[DATA]])</f>
        <v>2023</v>
      </c>
    </row>
    <row r="10212" spans="2:14">
      <c r="B10212" s="1">
        <v>45114</v>
      </c>
      <c r="C10212">
        <v>16768</v>
      </c>
      <c r="D10212">
        <f>COUNTIF(C$4:C10212,Tabela3[[#This Row],[COMANDA]])</f>
        <v>1</v>
      </c>
      <c r="E10212" t="s">
        <v>90</v>
      </c>
      <c r="F10212" t="s">
        <v>99</v>
      </c>
      <c r="G10212" t="s">
        <v>8</v>
      </c>
      <c r="H10212" t="s">
        <v>204</v>
      </c>
      <c r="I10212" s="2">
        <v>1</v>
      </c>
      <c r="J10212" t="s">
        <v>11</v>
      </c>
      <c r="K10212" s="21">
        <f>INDEX(LISTAS!$H:$Q,MATCH(BASE!H10212,LISTAS!$G:$G,0),MATCH(BASE!J10212,LISTAS!$H$3:$Q$3,0))*Tabela3[[#This Row],[QUANTIDADE]]</f>
        <v>18</v>
      </c>
      <c r="L10212" s="2" t="str">
        <f>TEXT(Tabela3[[#This Row],[DATA]],"MM")</f>
        <v>07</v>
      </c>
      <c r="M10212" s="2">
        <f>WEEKNUM(Tabela3[[#This Row],[DATA]])</f>
        <v>27</v>
      </c>
      <c r="N10212" s="18">
        <f>YEAR(Tabela3[[#This Row],[DATA]])</f>
        <v>2023</v>
      </c>
    </row>
    <row r="10213" spans="2:14">
      <c r="B10213" s="1">
        <v>45114</v>
      </c>
      <c r="C10213">
        <v>16768</v>
      </c>
      <c r="D10213">
        <f>COUNTIF(C$4:C10213,Tabela3[[#This Row],[COMANDA]])</f>
        <v>2</v>
      </c>
      <c r="E10213" t="s">
        <v>90</v>
      </c>
      <c r="F10213" t="s">
        <v>99</v>
      </c>
      <c r="G10213" t="s">
        <v>61</v>
      </c>
      <c r="H10213" t="s">
        <v>469</v>
      </c>
      <c r="I10213" s="2">
        <v>1</v>
      </c>
      <c r="J10213" t="s">
        <v>11</v>
      </c>
      <c r="K10213" s="21">
        <f>INDEX(LISTAS!$H:$Q,MATCH(BASE!H10213,LISTAS!$G:$G,0),MATCH(BASE!J10213,LISTAS!$H$3:$Q$3,0))*Tabela3[[#This Row],[QUANTIDADE]]</f>
        <v>6</v>
      </c>
      <c r="L10213" s="2" t="str">
        <f>TEXT(Tabela3[[#This Row],[DATA]],"MM")</f>
        <v>07</v>
      </c>
      <c r="M10213" s="2">
        <f>WEEKNUM(Tabela3[[#This Row],[DATA]])</f>
        <v>27</v>
      </c>
      <c r="N10213" s="18">
        <f>YEAR(Tabela3[[#This Row],[DATA]])</f>
        <v>2023</v>
      </c>
    </row>
    <row r="10214" spans="2:14">
      <c r="B10214" s="1">
        <v>45114</v>
      </c>
      <c r="C10214">
        <v>16769</v>
      </c>
      <c r="D10214">
        <f>COUNTIF(C$4:C10214,Tabela3[[#This Row],[COMANDA]])</f>
        <v>1</v>
      </c>
      <c r="E10214" t="s">
        <v>90</v>
      </c>
      <c r="F10214" t="s">
        <v>375</v>
      </c>
      <c r="G10214" t="s">
        <v>8</v>
      </c>
      <c r="H10214" t="s">
        <v>205</v>
      </c>
      <c r="I10214" s="2">
        <v>1</v>
      </c>
      <c r="J10214" t="s">
        <v>11</v>
      </c>
      <c r="K10214" s="21">
        <f>INDEX(LISTAS!$H:$Q,MATCH(BASE!H10214,LISTAS!$G:$G,0),MATCH(BASE!J10214,LISTAS!$H$3:$Q$3,0))*Tabela3[[#This Row],[QUANTIDADE]]</f>
        <v>22</v>
      </c>
      <c r="L10214" s="2" t="str">
        <f>TEXT(Tabela3[[#This Row],[DATA]],"MM")</f>
        <v>07</v>
      </c>
      <c r="M10214" s="2">
        <f>WEEKNUM(Tabela3[[#This Row],[DATA]])</f>
        <v>27</v>
      </c>
      <c r="N10214" s="18">
        <f>YEAR(Tabela3[[#This Row],[DATA]])</f>
        <v>2023</v>
      </c>
    </row>
    <row r="10215" spans="2:14">
      <c r="B10215" s="1">
        <v>45114</v>
      </c>
      <c r="C10215">
        <v>16769</v>
      </c>
      <c r="D10215">
        <f>COUNTIF(C$4:C10215,Tabela3[[#This Row],[COMANDA]])</f>
        <v>2</v>
      </c>
      <c r="E10215" t="s">
        <v>90</v>
      </c>
      <c r="F10215" t="s">
        <v>375</v>
      </c>
      <c r="G10215" t="s">
        <v>8</v>
      </c>
      <c r="H10215" t="s">
        <v>47</v>
      </c>
      <c r="I10215" s="2">
        <v>1</v>
      </c>
      <c r="J10215" t="s">
        <v>11</v>
      </c>
      <c r="K10215" s="21">
        <f>INDEX(LISTAS!$H:$Q,MATCH(BASE!H10215,LISTAS!$G:$G,0),MATCH(BASE!J10215,LISTAS!$H$3:$Q$3,0))*Tabela3[[#This Row],[QUANTIDADE]]</f>
        <v>16</v>
      </c>
      <c r="L10215" s="2" t="str">
        <f>TEXT(Tabela3[[#This Row],[DATA]],"MM")</f>
        <v>07</v>
      </c>
      <c r="M10215" s="2">
        <f>WEEKNUM(Tabela3[[#This Row],[DATA]])</f>
        <v>27</v>
      </c>
      <c r="N10215" s="18">
        <f>YEAR(Tabela3[[#This Row],[DATA]])</f>
        <v>2023</v>
      </c>
    </row>
    <row r="10216" spans="2:14">
      <c r="B10216" s="1">
        <v>45114</v>
      </c>
      <c r="C10216">
        <v>16769</v>
      </c>
      <c r="D10216">
        <f>COUNTIF(C$4:C10216,Tabela3[[#This Row],[COMANDA]])</f>
        <v>3</v>
      </c>
      <c r="E10216" t="s">
        <v>90</v>
      </c>
      <c r="F10216" t="s">
        <v>98</v>
      </c>
      <c r="G10216" t="s">
        <v>8</v>
      </c>
      <c r="H10216" t="s">
        <v>47</v>
      </c>
      <c r="I10216" s="2">
        <v>1</v>
      </c>
      <c r="J10216" t="s">
        <v>11</v>
      </c>
      <c r="K10216" s="21">
        <f>INDEX(LISTAS!$H:$Q,MATCH(BASE!H10216,LISTAS!$G:$G,0),MATCH(BASE!J10216,LISTAS!$H$3:$Q$3,0))*Tabela3[[#This Row],[QUANTIDADE]]</f>
        <v>16</v>
      </c>
      <c r="L10216" s="2" t="str">
        <f>TEXT(Tabela3[[#This Row],[DATA]],"MM")</f>
        <v>07</v>
      </c>
      <c r="M10216" s="2">
        <f>WEEKNUM(Tabela3[[#This Row],[DATA]])</f>
        <v>27</v>
      </c>
      <c r="N10216" s="18">
        <f>YEAR(Tabela3[[#This Row],[DATA]])</f>
        <v>2023</v>
      </c>
    </row>
    <row r="10217" spans="2:14">
      <c r="B10217" s="1">
        <v>45114</v>
      </c>
      <c r="C10217">
        <v>16769</v>
      </c>
      <c r="D10217">
        <f>COUNTIF(C$4:C10217,Tabela3[[#This Row],[COMANDA]])</f>
        <v>4</v>
      </c>
      <c r="E10217" t="s">
        <v>90</v>
      </c>
      <c r="F10217" t="s">
        <v>375</v>
      </c>
      <c r="G10217" t="s">
        <v>9</v>
      </c>
      <c r="H10217" t="s">
        <v>52</v>
      </c>
      <c r="I10217" s="2">
        <v>1</v>
      </c>
      <c r="J10217" t="s">
        <v>11</v>
      </c>
      <c r="K10217" s="21">
        <f>INDEX(LISTAS!$H:$Q,MATCH(BASE!H10217,LISTAS!$G:$G,0),MATCH(BASE!J10217,LISTAS!$H$3:$Q$3,0))*Tabela3[[#This Row],[QUANTIDADE]]</f>
        <v>8</v>
      </c>
      <c r="L10217" s="2" t="str">
        <f>TEXT(Tabela3[[#This Row],[DATA]],"MM")</f>
        <v>07</v>
      </c>
      <c r="M10217" s="2">
        <f>WEEKNUM(Tabela3[[#This Row],[DATA]])</f>
        <v>27</v>
      </c>
      <c r="N10217" s="18">
        <f>YEAR(Tabela3[[#This Row],[DATA]])</f>
        <v>2023</v>
      </c>
    </row>
    <row r="10218" spans="2:14">
      <c r="B10218" s="1">
        <v>45114</v>
      </c>
      <c r="C10218">
        <v>16770</v>
      </c>
      <c r="D10218">
        <f>COUNTIF(C$4:C10218,Tabela3[[#This Row],[COMANDA]])</f>
        <v>1</v>
      </c>
      <c r="E10218" t="s">
        <v>90</v>
      </c>
      <c r="F10218" t="s">
        <v>99</v>
      </c>
      <c r="G10218" t="s">
        <v>8</v>
      </c>
      <c r="H10218" t="s">
        <v>204</v>
      </c>
      <c r="I10218" s="2">
        <v>1</v>
      </c>
      <c r="J10218" t="s">
        <v>11</v>
      </c>
      <c r="K10218" s="21">
        <f>INDEX(LISTAS!$H:$Q,MATCH(BASE!H10218,LISTAS!$G:$G,0),MATCH(BASE!J10218,LISTAS!$H$3:$Q$3,0))*Tabela3[[#This Row],[QUANTIDADE]]</f>
        <v>18</v>
      </c>
      <c r="L10218" s="2" t="str">
        <f>TEXT(Tabela3[[#This Row],[DATA]],"MM")</f>
        <v>07</v>
      </c>
      <c r="M10218" s="2">
        <f>WEEKNUM(Tabela3[[#This Row],[DATA]])</f>
        <v>27</v>
      </c>
      <c r="N10218" s="18">
        <f>YEAR(Tabela3[[#This Row],[DATA]])</f>
        <v>2023</v>
      </c>
    </row>
    <row r="10219" spans="2:14">
      <c r="B10219" s="1">
        <v>45114</v>
      </c>
      <c r="C10219">
        <v>16771</v>
      </c>
      <c r="D10219">
        <f>COUNTIF(C$4:C10219,Tabela3[[#This Row],[COMANDA]])</f>
        <v>1</v>
      </c>
      <c r="E10219" t="s">
        <v>89</v>
      </c>
      <c r="F10219" t="s">
        <v>99</v>
      </c>
      <c r="G10219" t="s">
        <v>8</v>
      </c>
      <c r="H10219" t="s">
        <v>43</v>
      </c>
      <c r="I10219" s="2">
        <v>1</v>
      </c>
      <c r="J10219" t="s">
        <v>11</v>
      </c>
      <c r="K10219" s="21">
        <f>INDEX(LISTAS!$H:$Q,MATCH(BASE!H10219,LISTAS!$G:$G,0),MATCH(BASE!J10219,LISTAS!$H$3:$Q$3,0))*Tabela3[[#This Row],[QUANTIDADE]]</f>
        <v>18</v>
      </c>
      <c r="L10219" s="2" t="str">
        <f>TEXT(Tabela3[[#This Row],[DATA]],"MM")</f>
        <v>07</v>
      </c>
      <c r="M10219" s="2">
        <f>WEEKNUM(Tabela3[[#This Row],[DATA]])</f>
        <v>27</v>
      </c>
      <c r="N10219" s="18">
        <f>YEAR(Tabela3[[#This Row],[DATA]])</f>
        <v>2023</v>
      </c>
    </row>
    <row r="10220" spans="2:14">
      <c r="B10220" s="1">
        <v>45114</v>
      </c>
      <c r="C10220">
        <v>16771</v>
      </c>
      <c r="D10220">
        <f>COUNTIF(C$4:C10220,Tabela3[[#This Row],[COMANDA]])</f>
        <v>2</v>
      </c>
      <c r="E10220" t="s">
        <v>89</v>
      </c>
      <c r="F10220" t="s">
        <v>99</v>
      </c>
      <c r="G10220" t="s">
        <v>9</v>
      </c>
      <c r="H10220" t="s">
        <v>85</v>
      </c>
      <c r="I10220" s="2">
        <v>1</v>
      </c>
      <c r="J10220" t="s">
        <v>11</v>
      </c>
      <c r="K10220" s="21">
        <f>INDEX(LISTAS!$H:$Q,MATCH(BASE!H10220,LISTAS!$G:$G,0),MATCH(BASE!J10220,LISTAS!$H$3:$Q$3,0))*Tabela3[[#This Row],[QUANTIDADE]]</f>
        <v>10</v>
      </c>
      <c r="L10220" s="2" t="str">
        <f>TEXT(Tabela3[[#This Row],[DATA]],"MM")</f>
        <v>07</v>
      </c>
      <c r="M10220" s="2">
        <f>WEEKNUM(Tabela3[[#This Row],[DATA]])</f>
        <v>27</v>
      </c>
      <c r="N10220" s="18">
        <f>YEAR(Tabela3[[#This Row],[DATA]])</f>
        <v>2023</v>
      </c>
    </row>
    <row r="10221" spans="2:14">
      <c r="B10221" s="1">
        <v>45114</v>
      </c>
      <c r="C10221">
        <v>16772</v>
      </c>
      <c r="D10221">
        <f>COUNTIF(C$4:C10221,Tabela3[[#This Row],[COMANDA]])</f>
        <v>1</v>
      </c>
      <c r="E10221" t="s">
        <v>90</v>
      </c>
      <c r="F10221" t="s">
        <v>99</v>
      </c>
      <c r="G10221" t="s">
        <v>8</v>
      </c>
      <c r="H10221" t="s">
        <v>204</v>
      </c>
      <c r="I10221" s="2">
        <v>1</v>
      </c>
      <c r="J10221" t="s">
        <v>11</v>
      </c>
      <c r="K10221" s="21">
        <f>INDEX(LISTAS!$H:$Q,MATCH(BASE!H10221,LISTAS!$G:$G,0),MATCH(BASE!J10221,LISTAS!$H$3:$Q$3,0))*Tabela3[[#This Row],[QUANTIDADE]]</f>
        <v>18</v>
      </c>
      <c r="L10221" s="2" t="str">
        <f>TEXT(Tabela3[[#This Row],[DATA]],"MM")</f>
        <v>07</v>
      </c>
      <c r="M10221" s="2">
        <f>WEEKNUM(Tabela3[[#This Row],[DATA]])</f>
        <v>27</v>
      </c>
      <c r="N10221" s="18">
        <f>YEAR(Tabela3[[#This Row],[DATA]])</f>
        <v>2023</v>
      </c>
    </row>
    <row r="10222" spans="2:14">
      <c r="B10222" s="1">
        <v>45114</v>
      </c>
      <c r="C10222">
        <v>16773</v>
      </c>
      <c r="D10222">
        <f>COUNTIF(C$4:C10222,Tabela3[[#This Row],[COMANDA]])</f>
        <v>1</v>
      </c>
      <c r="E10222" t="s">
        <v>89</v>
      </c>
      <c r="F10222" t="s">
        <v>100</v>
      </c>
      <c r="G10222" t="s">
        <v>8</v>
      </c>
      <c r="H10222" t="s">
        <v>206</v>
      </c>
      <c r="I10222" s="2">
        <v>1</v>
      </c>
      <c r="J10222" t="s">
        <v>11</v>
      </c>
      <c r="K10222" s="21">
        <f>INDEX(LISTAS!$H:$Q,MATCH(BASE!H10222,LISTAS!$G:$G,0),MATCH(BASE!J10222,LISTAS!$H$3:$Q$3,0))*Tabela3[[#This Row],[QUANTIDADE]]</f>
        <v>18</v>
      </c>
      <c r="L10222" s="2" t="str">
        <f>TEXT(Tabela3[[#This Row],[DATA]],"MM")</f>
        <v>07</v>
      </c>
      <c r="M10222" s="2">
        <f>WEEKNUM(Tabela3[[#This Row],[DATA]])</f>
        <v>27</v>
      </c>
      <c r="N10222" s="18">
        <f>YEAR(Tabela3[[#This Row],[DATA]])</f>
        <v>2023</v>
      </c>
    </row>
    <row r="10223" spans="2:14">
      <c r="B10223" s="1">
        <v>45114</v>
      </c>
      <c r="C10223">
        <v>16774</v>
      </c>
      <c r="D10223">
        <f>COUNTIF(C$4:C10223,Tabela3[[#This Row],[COMANDA]])</f>
        <v>1</v>
      </c>
      <c r="E10223" t="s">
        <v>90</v>
      </c>
      <c r="F10223" t="s">
        <v>98</v>
      </c>
      <c r="G10223" t="s">
        <v>8</v>
      </c>
      <c r="H10223" t="s">
        <v>204</v>
      </c>
      <c r="I10223" s="2">
        <v>1</v>
      </c>
      <c r="J10223" t="s">
        <v>11</v>
      </c>
      <c r="K10223" s="21">
        <f>INDEX(LISTAS!$H:$Q,MATCH(BASE!H10223,LISTAS!$G:$G,0),MATCH(BASE!J10223,LISTAS!$H$3:$Q$3,0))*Tabela3[[#This Row],[QUANTIDADE]]</f>
        <v>18</v>
      </c>
      <c r="L10223" s="2" t="str">
        <f>TEXT(Tabela3[[#This Row],[DATA]],"MM")</f>
        <v>07</v>
      </c>
      <c r="M10223" s="2">
        <f>WEEKNUM(Tabela3[[#This Row],[DATA]])</f>
        <v>27</v>
      </c>
      <c r="N10223" s="18">
        <f>YEAR(Tabela3[[#This Row],[DATA]])</f>
        <v>2023</v>
      </c>
    </row>
    <row r="10224" spans="2:14">
      <c r="B10224" s="1">
        <v>45114</v>
      </c>
      <c r="C10224">
        <v>16775</v>
      </c>
      <c r="D10224">
        <f>COUNTIF(C$4:C10224,Tabela3[[#This Row],[COMANDA]])</f>
        <v>1</v>
      </c>
      <c r="E10224" t="s">
        <v>90</v>
      </c>
      <c r="F10224" t="s">
        <v>99</v>
      </c>
      <c r="G10224" t="s">
        <v>8</v>
      </c>
      <c r="H10224" t="s">
        <v>47</v>
      </c>
      <c r="I10224" s="2">
        <v>2</v>
      </c>
      <c r="J10224" t="s">
        <v>11</v>
      </c>
      <c r="K10224" s="21">
        <f>INDEX(LISTAS!$H:$Q,MATCH(BASE!H10224,LISTAS!$G:$G,0),MATCH(BASE!J10224,LISTAS!$H$3:$Q$3,0))*Tabela3[[#This Row],[QUANTIDADE]]</f>
        <v>32</v>
      </c>
      <c r="L10224" s="2" t="str">
        <f>TEXT(Tabela3[[#This Row],[DATA]],"MM")</f>
        <v>07</v>
      </c>
      <c r="M10224" s="2">
        <f>WEEKNUM(Tabela3[[#This Row],[DATA]])</f>
        <v>27</v>
      </c>
      <c r="N10224" s="18">
        <f>YEAR(Tabela3[[#This Row],[DATA]])</f>
        <v>2023</v>
      </c>
    </row>
    <row r="10225" spans="2:14">
      <c r="B10225" s="1">
        <v>45114</v>
      </c>
      <c r="C10225">
        <v>16776</v>
      </c>
      <c r="D10225">
        <f>COUNTIF(C$4:C10225,Tabela3[[#This Row],[COMANDA]])</f>
        <v>1</v>
      </c>
      <c r="E10225" t="s">
        <v>90</v>
      </c>
      <c r="F10225" t="s">
        <v>375</v>
      </c>
      <c r="G10225" t="s">
        <v>8</v>
      </c>
      <c r="H10225" t="s">
        <v>204</v>
      </c>
      <c r="I10225" s="2">
        <v>1</v>
      </c>
      <c r="J10225" t="s">
        <v>11</v>
      </c>
      <c r="K10225" s="21">
        <f>INDEX(LISTAS!$H:$Q,MATCH(BASE!H10225,LISTAS!$G:$G,0),MATCH(BASE!J10225,LISTAS!$H$3:$Q$3,0))*Tabela3[[#This Row],[QUANTIDADE]]</f>
        <v>18</v>
      </c>
      <c r="L10225" s="2" t="str">
        <f>TEXT(Tabela3[[#This Row],[DATA]],"MM")</f>
        <v>07</v>
      </c>
      <c r="M10225" s="2">
        <f>WEEKNUM(Tabela3[[#This Row],[DATA]])</f>
        <v>27</v>
      </c>
      <c r="N10225" s="18">
        <f>YEAR(Tabela3[[#This Row],[DATA]])</f>
        <v>2023</v>
      </c>
    </row>
    <row r="10226" spans="2:14">
      <c r="B10226" s="1">
        <v>45114</v>
      </c>
      <c r="C10226">
        <v>16776</v>
      </c>
      <c r="D10226">
        <f>COUNTIF(C$4:C10226,Tabela3[[#This Row],[COMANDA]])</f>
        <v>2</v>
      </c>
      <c r="E10226" t="s">
        <v>90</v>
      </c>
      <c r="F10226" t="s">
        <v>375</v>
      </c>
      <c r="G10226" t="s">
        <v>9</v>
      </c>
      <c r="H10226" t="s">
        <v>55</v>
      </c>
      <c r="I10226" s="2">
        <v>1</v>
      </c>
      <c r="J10226" t="s">
        <v>11</v>
      </c>
      <c r="K10226" s="21">
        <f>INDEX(LISTAS!$H:$Q,MATCH(BASE!H10226,LISTAS!$G:$G,0),MATCH(BASE!J10226,LISTAS!$H$3:$Q$3,0))*Tabela3[[#This Row],[QUANTIDADE]]</f>
        <v>3</v>
      </c>
      <c r="L10226" s="2" t="str">
        <f>TEXT(Tabela3[[#This Row],[DATA]],"MM")</f>
        <v>07</v>
      </c>
      <c r="M10226" s="2">
        <f>WEEKNUM(Tabela3[[#This Row],[DATA]])</f>
        <v>27</v>
      </c>
      <c r="N10226" s="18">
        <f>YEAR(Tabela3[[#This Row],[DATA]])</f>
        <v>2023</v>
      </c>
    </row>
    <row r="10227" spans="2:14">
      <c r="B10227" s="1">
        <v>45114</v>
      </c>
      <c r="C10227">
        <v>16777</v>
      </c>
      <c r="D10227">
        <f>COUNTIF(C$4:C10227,Tabela3[[#This Row],[COMANDA]])</f>
        <v>1</v>
      </c>
      <c r="E10227" t="s">
        <v>90</v>
      </c>
      <c r="F10227" t="s">
        <v>99</v>
      </c>
      <c r="G10227" t="s">
        <v>8</v>
      </c>
      <c r="H10227" t="s">
        <v>84</v>
      </c>
      <c r="I10227" s="2">
        <v>1</v>
      </c>
      <c r="J10227" t="s">
        <v>11</v>
      </c>
      <c r="K10227" s="21">
        <f>INDEX(LISTAS!$H:$Q,MATCH(BASE!H10227,LISTAS!$G:$G,0),MATCH(BASE!J10227,LISTAS!$H$3:$Q$3,0))*Tabela3[[#This Row],[QUANTIDADE]]</f>
        <v>16</v>
      </c>
      <c r="L10227" s="2" t="str">
        <f>TEXT(Tabela3[[#This Row],[DATA]],"MM")</f>
        <v>07</v>
      </c>
      <c r="M10227" s="2">
        <f>WEEKNUM(Tabela3[[#This Row],[DATA]])</f>
        <v>27</v>
      </c>
      <c r="N10227" s="18">
        <f>YEAR(Tabela3[[#This Row],[DATA]])</f>
        <v>2023</v>
      </c>
    </row>
    <row r="10228" spans="2:14">
      <c r="B10228" s="1">
        <v>45114</v>
      </c>
      <c r="C10228">
        <v>16777</v>
      </c>
      <c r="D10228">
        <f>COUNTIF(C$4:C10228,Tabela3[[#This Row],[COMANDA]])</f>
        <v>2</v>
      </c>
      <c r="E10228" t="s">
        <v>90</v>
      </c>
      <c r="F10228" t="s">
        <v>99</v>
      </c>
      <c r="G10228" t="s">
        <v>9</v>
      </c>
      <c r="H10228" t="s">
        <v>131</v>
      </c>
      <c r="I10228" s="2">
        <v>1</v>
      </c>
      <c r="J10228" t="s">
        <v>11</v>
      </c>
      <c r="K10228" s="21">
        <f>INDEX(LISTAS!$H:$Q,MATCH(BASE!H10228,LISTAS!$G:$G,0),MATCH(BASE!J10228,LISTAS!$H$3:$Q$3,0))*Tabela3[[#This Row],[QUANTIDADE]]</f>
        <v>4</v>
      </c>
      <c r="L10228" s="2" t="str">
        <f>TEXT(Tabela3[[#This Row],[DATA]],"MM")</f>
        <v>07</v>
      </c>
      <c r="M10228" s="2">
        <f>WEEKNUM(Tabela3[[#This Row],[DATA]])</f>
        <v>27</v>
      </c>
      <c r="N10228" s="18">
        <f>YEAR(Tabela3[[#This Row],[DATA]])</f>
        <v>2023</v>
      </c>
    </row>
    <row r="10229" spans="2:14">
      <c r="B10229" s="1">
        <v>45114</v>
      </c>
      <c r="C10229">
        <v>16778</v>
      </c>
      <c r="D10229">
        <f>COUNTIF(C$4:C10229,Tabela3[[#This Row],[COMANDA]])</f>
        <v>1</v>
      </c>
      <c r="E10229" t="s">
        <v>90</v>
      </c>
      <c r="F10229" t="s">
        <v>99</v>
      </c>
      <c r="G10229" t="s">
        <v>8</v>
      </c>
      <c r="H10229" t="s">
        <v>47</v>
      </c>
      <c r="I10229" s="2">
        <v>3</v>
      </c>
      <c r="J10229" t="s">
        <v>11</v>
      </c>
      <c r="K10229" s="21">
        <f>INDEX(LISTAS!$H:$Q,MATCH(BASE!H10229,LISTAS!$G:$G,0),MATCH(BASE!J10229,LISTAS!$H$3:$Q$3,0))*Tabela3[[#This Row],[QUANTIDADE]]</f>
        <v>48</v>
      </c>
      <c r="L10229" s="2" t="str">
        <f>TEXT(Tabela3[[#This Row],[DATA]],"MM")</f>
        <v>07</v>
      </c>
      <c r="M10229" s="2">
        <f>WEEKNUM(Tabela3[[#This Row],[DATA]])</f>
        <v>27</v>
      </c>
      <c r="N10229" s="18">
        <f>YEAR(Tabela3[[#This Row],[DATA]])</f>
        <v>2023</v>
      </c>
    </row>
    <row r="10230" spans="2:14">
      <c r="B10230" s="1">
        <v>45114</v>
      </c>
      <c r="C10230">
        <v>16778</v>
      </c>
      <c r="D10230">
        <f>COUNTIF(C$4:C10230,Tabela3[[#This Row],[COMANDA]])</f>
        <v>2</v>
      </c>
      <c r="E10230" t="s">
        <v>90</v>
      </c>
      <c r="F10230" t="s">
        <v>99</v>
      </c>
      <c r="G10230" t="s">
        <v>9</v>
      </c>
      <c r="H10230" t="s">
        <v>52</v>
      </c>
      <c r="I10230" s="2">
        <v>1</v>
      </c>
      <c r="J10230" t="s">
        <v>11</v>
      </c>
      <c r="K10230" s="21">
        <f>INDEX(LISTAS!$H:$Q,MATCH(BASE!H10230,LISTAS!$G:$G,0),MATCH(BASE!J10230,LISTAS!$H$3:$Q$3,0))*Tabela3[[#This Row],[QUANTIDADE]]</f>
        <v>8</v>
      </c>
      <c r="L10230" s="2" t="str">
        <f>TEXT(Tabela3[[#This Row],[DATA]],"MM")</f>
        <v>07</v>
      </c>
      <c r="M10230" s="2">
        <f>WEEKNUM(Tabela3[[#This Row],[DATA]])</f>
        <v>27</v>
      </c>
      <c r="N10230" s="18">
        <f>YEAR(Tabela3[[#This Row],[DATA]])</f>
        <v>2023</v>
      </c>
    </row>
    <row r="10231" spans="2:14">
      <c r="B10231" s="1">
        <v>45114</v>
      </c>
      <c r="C10231">
        <v>16779</v>
      </c>
      <c r="D10231">
        <f>COUNTIF(C$4:C10231,Tabela3[[#This Row],[COMANDA]])</f>
        <v>1</v>
      </c>
      <c r="E10231" t="s">
        <v>90</v>
      </c>
      <c r="F10231" t="s">
        <v>99</v>
      </c>
      <c r="G10231" t="s">
        <v>8</v>
      </c>
      <c r="H10231" t="s">
        <v>211</v>
      </c>
      <c r="I10231" s="2">
        <v>1</v>
      </c>
      <c r="J10231" t="s">
        <v>11</v>
      </c>
      <c r="K10231" s="21">
        <f>INDEX(LISTAS!$H:$Q,MATCH(BASE!H10231,LISTAS!$G:$G,0),MATCH(BASE!J10231,LISTAS!$H$3:$Q$3,0))*Tabela3[[#This Row],[QUANTIDADE]]</f>
        <v>20</v>
      </c>
      <c r="L10231" s="2" t="str">
        <f>TEXT(Tabela3[[#This Row],[DATA]],"MM")</f>
        <v>07</v>
      </c>
      <c r="M10231" s="2">
        <f>WEEKNUM(Tabela3[[#This Row],[DATA]])</f>
        <v>27</v>
      </c>
      <c r="N10231" s="18">
        <f>YEAR(Tabela3[[#This Row],[DATA]])</f>
        <v>2023</v>
      </c>
    </row>
    <row r="10232" spans="2:14">
      <c r="B10232" s="1">
        <v>45114</v>
      </c>
      <c r="C10232">
        <v>16779</v>
      </c>
      <c r="D10232">
        <f>COUNTIF(C$4:C10232,Tabela3[[#This Row],[COMANDA]])</f>
        <v>2</v>
      </c>
      <c r="E10232" t="s">
        <v>90</v>
      </c>
      <c r="F10232" t="s">
        <v>99</v>
      </c>
      <c r="G10232" t="s">
        <v>62</v>
      </c>
      <c r="H10232" t="s">
        <v>189</v>
      </c>
      <c r="I10232" s="2">
        <v>1</v>
      </c>
      <c r="J10232" t="s">
        <v>11</v>
      </c>
      <c r="K10232" s="21">
        <f>INDEX(LISTAS!$H:$Q,MATCH(BASE!H10232,LISTAS!$G:$G,0),MATCH(BASE!J10232,LISTAS!$H$3:$Q$3,0))*Tabela3[[#This Row],[QUANTIDADE]]</f>
        <v>2</v>
      </c>
      <c r="L10232" s="2" t="str">
        <f>TEXT(Tabela3[[#This Row],[DATA]],"MM")</f>
        <v>07</v>
      </c>
      <c r="M10232" s="2">
        <f>WEEKNUM(Tabela3[[#This Row],[DATA]])</f>
        <v>27</v>
      </c>
      <c r="N10232" s="18">
        <f>YEAR(Tabela3[[#This Row],[DATA]])</f>
        <v>2023</v>
      </c>
    </row>
    <row r="10233" spans="2:14">
      <c r="B10233" s="1">
        <v>45114</v>
      </c>
      <c r="C10233">
        <v>16779</v>
      </c>
      <c r="D10233">
        <f>COUNTIF(C$4:C10233,Tabela3[[#This Row],[COMANDA]])</f>
        <v>3</v>
      </c>
      <c r="E10233" t="s">
        <v>90</v>
      </c>
      <c r="F10233" t="s">
        <v>99</v>
      </c>
      <c r="G10233" t="s">
        <v>62</v>
      </c>
      <c r="H10233" t="s">
        <v>194</v>
      </c>
      <c r="I10233" s="2">
        <v>1</v>
      </c>
      <c r="J10233" t="s">
        <v>11</v>
      </c>
      <c r="K10233" s="21">
        <f>INDEX(LISTAS!$H:$Q,MATCH(BASE!H10233,LISTAS!$G:$G,0),MATCH(BASE!J10233,LISTAS!$H$3:$Q$3,0))*Tabela3[[#This Row],[QUANTIDADE]]</f>
        <v>8</v>
      </c>
      <c r="L10233" s="2" t="str">
        <f>TEXT(Tabela3[[#This Row],[DATA]],"MM")</f>
        <v>07</v>
      </c>
      <c r="M10233" s="2">
        <f>WEEKNUM(Tabela3[[#This Row],[DATA]])</f>
        <v>27</v>
      </c>
      <c r="N10233" s="18">
        <f>YEAR(Tabela3[[#This Row],[DATA]])</f>
        <v>2023</v>
      </c>
    </row>
    <row r="10234" spans="2:14">
      <c r="B10234" s="1">
        <v>45114</v>
      </c>
      <c r="C10234">
        <v>16779</v>
      </c>
      <c r="D10234">
        <f>COUNTIF(C$4:C10234,Tabela3[[#This Row],[COMANDA]])</f>
        <v>4</v>
      </c>
      <c r="E10234" t="s">
        <v>90</v>
      </c>
      <c r="F10234" t="s">
        <v>99</v>
      </c>
      <c r="G10234" t="s">
        <v>62</v>
      </c>
      <c r="H10234" t="s">
        <v>190</v>
      </c>
      <c r="I10234" s="2">
        <v>5</v>
      </c>
      <c r="J10234" t="s">
        <v>11</v>
      </c>
      <c r="K10234" s="21">
        <f>INDEX(LISTAS!$H:$Q,MATCH(BASE!H10234,LISTAS!$G:$G,0),MATCH(BASE!J10234,LISTAS!$H$3:$Q$3,0))*Tabela3[[#This Row],[QUANTIDADE]]</f>
        <v>15</v>
      </c>
      <c r="L10234" s="2" t="str">
        <f>TEXT(Tabela3[[#This Row],[DATA]],"MM")</f>
        <v>07</v>
      </c>
      <c r="M10234" s="2">
        <f>WEEKNUM(Tabela3[[#This Row],[DATA]])</f>
        <v>27</v>
      </c>
      <c r="N10234" s="18">
        <f>YEAR(Tabela3[[#This Row],[DATA]])</f>
        <v>2023</v>
      </c>
    </row>
    <row r="10235" spans="2:14">
      <c r="B10235" s="1">
        <v>45114</v>
      </c>
      <c r="C10235">
        <v>16780</v>
      </c>
      <c r="D10235">
        <f>COUNTIF(C$4:C10235,Tabela3[[#This Row],[COMANDA]])</f>
        <v>1</v>
      </c>
      <c r="E10235" t="s">
        <v>90</v>
      </c>
      <c r="F10235" t="s">
        <v>98</v>
      </c>
      <c r="G10235" t="s">
        <v>8</v>
      </c>
      <c r="H10235" t="s">
        <v>47</v>
      </c>
      <c r="I10235" s="2">
        <v>1</v>
      </c>
      <c r="J10235" t="s">
        <v>11</v>
      </c>
      <c r="K10235" s="21">
        <f>INDEX(LISTAS!$H:$Q,MATCH(BASE!H10235,LISTAS!$G:$G,0),MATCH(BASE!J10235,LISTAS!$H$3:$Q$3,0))*Tabela3[[#This Row],[QUANTIDADE]]</f>
        <v>16</v>
      </c>
      <c r="L10235" s="2" t="str">
        <f>TEXT(Tabela3[[#This Row],[DATA]],"MM")</f>
        <v>07</v>
      </c>
      <c r="M10235" s="2">
        <f>WEEKNUM(Tabela3[[#This Row],[DATA]])</f>
        <v>27</v>
      </c>
      <c r="N10235" s="18">
        <f>YEAR(Tabela3[[#This Row],[DATA]])</f>
        <v>2023</v>
      </c>
    </row>
    <row r="10236" spans="2:14">
      <c r="B10236" s="1">
        <v>45114</v>
      </c>
      <c r="C10236">
        <v>16780</v>
      </c>
      <c r="D10236">
        <f>COUNTIF(C$4:C10236,Tabela3[[#This Row],[COMANDA]])</f>
        <v>2</v>
      </c>
      <c r="E10236" t="s">
        <v>90</v>
      </c>
      <c r="F10236" t="s">
        <v>98</v>
      </c>
      <c r="G10236" t="s">
        <v>9</v>
      </c>
      <c r="H10236" t="s">
        <v>136</v>
      </c>
      <c r="I10236" s="2">
        <v>1</v>
      </c>
      <c r="J10236" t="s">
        <v>11</v>
      </c>
      <c r="K10236" s="21">
        <f>INDEX(LISTAS!$H:$Q,MATCH(BASE!H10236,LISTAS!$G:$G,0),MATCH(BASE!J10236,LISTAS!$H$3:$Q$3,0))*Tabela3[[#This Row],[QUANTIDADE]]</f>
        <v>4</v>
      </c>
      <c r="L10236" s="2" t="str">
        <f>TEXT(Tabela3[[#This Row],[DATA]],"MM")</f>
        <v>07</v>
      </c>
      <c r="M10236" s="2">
        <f>WEEKNUM(Tabela3[[#This Row],[DATA]])</f>
        <v>27</v>
      </c>
      <c r="N10236" s="18">
        <f>YEAR(Tabela3[[#This Row],[DATA]])</f>
        <v>2023</v>
      </c>
    </row>
    <row r="10237" spans="2:14">
      <c r="B10237" s="1">
        <v>45114</v>
      </c>
      <c r="C10237">
        <v>16781</v>
      </c>
      <c r="D10237">
        <f>COUNTIF(C$4:C10237,Tabela3[[#This Row],[COMANDA]])</f>
        <v>1</v>
      </c>
      <c r="E10237" t="s">
        <v>89</v>
      </c>
      <c r="F10237" t="s">
        <v>375</v>
      </c>
      <c r="G10237" t="s">
        <v>8</v>
      </c>
      <c r="H10237" t="s">
        <v>43</v>
      </c>
      <c r="I10237" s="2">
        <v>1</v>
      </c>
      <c r="J10237" t="s">
        <v>11</v>
      </c>
      <c r="K10237" s="21">
        <f>INDEX(LISTAS!$H:$Q,MATCH(BASE!H10237,LISTAS!$G:$G,0),MATCH(BASE!J10237,LISTAS!$H$3:$Q$3,0))*Tabela3[[#This Row],[QUANTIDADE]]</f>
        <v>18</v>
      </c>
      <c r="L10237" s="2" t="str">
        <f>TEXT(Tabela3[[#This Row],[DATA]],"MM")</f>
        <v>07</v>
      </c>
      <c r="M10237" s="2">
        <f>WEEKNUM(Tabela3[[#This Row],[DATA]])</f>
        <v>27</v>
      </c>
      <c r="N10237" s="18">
        <f>YEAR(Tabela3[[#This Row],[DATA]])</f>
        <v>2023</v>
      </c>
    </row>
    <row r="10238" spans="2:14">
      <c r="B10238" s="1">
        <v>45114</v>
      </c>
      <c r="C10238">
        <v>16782</v>
      </c>
      <c r="D10238">
        <f>COUNTIF(C$4:C10238,Tabela3[[#This Row],[COMANDA]])</f>
        <v>1</v>
      </c>
      <c r="E10238" t="s">
        <v>90</v>
      </c>
      <c r="F10238" t="s">
        <v>375</v>
      </c>
      <c r="G10238" t="s">
        <v>8</v>
      </c>
      <c r="H10238" t="s">
        <v>204</v>
      </c>
      <c r="I10238" s="2">
        <v>1</v>
      </c>
      <c r="J10238" t="s">
        <v>12</v>
      </c>
      <c r="K10238" s="21">
        <f>INDEX(LISTAS!$H:$Q,MATCH(BASE!H10238,LISTAS!$G:$G,0),MATCH(BASE!J10238,LISTAS!$H$3:$Q$3,0))*Tabela3[[#This Row],[QUANTIDADE]]</f>
        <v>16.2</v>
      </c>
      <c r="L10238" s="2" t="str">
        <f>TEXT(Tabela3[[#This Row],[DATA]],"MM")</f>
        <v>07</v>
      </c>
      <c r="M10238" s="2">
        <f>WEEKNUM(Tabela3[[#This Row],[DATA]])</f>
        <v>27</v>
      </c>
      <c r="N10238" s="18">
        <f>YEAR(Tabela3[[#This Row],[DATA]])</f>
        <v>2023</v>
      </c>
    </row>
    <row r="10239" spans="2:14">
      <c r="B10239" s="1">
        <v>45114</v>
      </c>
      <c r="C10239">
        <v>16782</v>
      </c>
      <c r="D10239">
        <f>COUNTIF(C$4:C10239,Tabela3[[#This Row],[COMANDA]])</f>
        <v>2</v>
      </c>
      <c r="E10239" t="s">
        <v>90</v>
      </c>
      <c r="F10239" t="s">
        <v>375</v>
      </c>
      <c r="G10239" t="s">
        <v>8</v>
      </c>
      <c r="H10239" t="s">
        <v>211</v>
      </c>
      <c r="I10239" s="2">
        <v>1</v>
      </c>
      <c r="J10239" t="s">
        <v>12</v>
      </c>
      <c r="K10239" s="21">
        <f>INDEX(LISTAS!$H:$Q,MATCH(BASE!H10239,LISTAS!$G:$G,0),MATCH(BASE!J10239,LISTAS!$H$3:$Q$3,0))*Tabela3[[#This Row],[QUANTIDADE]]</f>
        <v>18</v>
      </c>
      <c r="L10239" s="2" t="str">
        <f>TEXT(Tabela3[[#This Row],[DATA]],"MM")</f>
        <v>07</v>
      </c>
      <c r="M10239" s="2">
        <f>WEEKNUM(Tabela3[[#This Row],[DATA]])</f>
        <v>27</v>
      </c>
      <c r="N10239" s="18">
        <f>YEAR(Tabela3[[#This Row],[DATA]])</f>
        <v>2023</v>
      </c>
    </row>
    <row r="10240" spans="2:14">
      <c r="B10240" s="1">
        <v>45114</v>
      </c>
      <c r="C10240">
        <v>16784</v>
      </c>
      <c r="D10240">
        <f>COUNTIF(C$4:C10240,Tabela3[[#This Row],[COMANDA]])</f>
        <v>1</v>
      </c>
      <c r="E10240" t="s">
        <v>89</v>
      </c>
      <c r="F10240" t="s">
        <v>375</v>
      </c>
      <c r="G10240" t="s">
        <v>8</v>
      </c>
      <c r="H10240" t="s">
        <v>203</v>
      </c>
      <c r="I10240" s="2">
        <v>1</v>
      </c>
      <c r="J10240" t="s">
        <v>12</v>
      </c>
      <c r="K10240" s="21">
        <f>INDEX(LISTAS!$H:$Q,MATCH(BASE!H10240,LISTAS!$G:$G,0),MATCH(BASE!J10240,LISTAS!$H$3:$Q$3,0))*Tabela3[[#This Row],[QUANTIDADE]]</f>
        <v>18</v>
      </c>
      <c r="L10240" s="2" t="str">
        <f>TEXT(Tabela3[[#This Row],[DATA]],"MM")</f>
        <v>07</v>
      </c>
      <c r="M10240" s="2">
        <f>WEEKNUM(Tabela3[[#This Row],[DATA]])</f>
        <v>27</v>
      </c>
      <c r="N10240" s="18">
        <f>YEAR(Tabela3[[#This Row],[DATA]])</f>
        <v>2023</v>
      </c>
    </row>
    <row r="10241" spans="2:14">
      <c r="B10241" s="1">
        <v>45114</v>
      </c>
      <c r="C10241">
        <v>16784</v>
      </c>
      <c r="D10241">
        <f>COUNTIF(C$4:C10241,Tabela3[[#This Row],[COMANDA]])</f>
        <v>2</v>
      </c>
      <c r="E10241" t="s">
        <v>89</v>
      </c>
      <c r="F10241" t="s">
        <v>375</v>
      </c>
      <c r="G10241" t="s">
        <v>8</v>
      </c>
      <c r="H10241" t="s">
        <v>206</v>
      </c>
      <c r="I10241" s="2">
        <v>1</v>
      </c>
      <c r="J10241" t="s">
        <v>12</v>
      </c>
      <c r="K10241" s="21">
        <f>INDEX(LISTAS!$H:$Q,MATCH(BASE!H10241,LISTAS!$G:$G,0),MATCH(BASE!J10241,LISTAS!$H$3:$Q$3,0))*Tabela3[[#This Row],[QUANTIDADE]]</f>
        <v>16.2</v>
      </c>
      <c r="L10241" s="2" t="str">
        <f>TEXT(Tabela3[[#This Row],[DATA]],"MM")</f>
        <v>07</v>
      </c>
      <c r="M10241" s="2">
        <f>WEEKNUM(Tabela3[[#This Row],[DATA]])</f>
        <v>27</v>
      </c>
      <c r="N10241" s="18">
        <f>YEAR(Tabela3[[#This Row],[DATA]])</f>
        <v>2023</v>
      </c>
    </row>
    <row r="10242" spans="2:14">
      <c r="B10242" s="1">
        <v>45114</v>
      </c>
      <c r="C10242">
        <v>16785</v>
      </c>
      <c r="D10242">
        <f>COUNTIF(C$4:C10242,Tabela3[[#This Row],[COMANDA]])</f>
        <v>1</v>
      </c>
      <c r="E10242" t="s">
        <v>90</v>
      </c>
      <c r="F10242" t="s">
        <v>99</v>
      </c>
      <c r="G10242" t="s">
        <v>8</v>
      </c>
      <c r="H10242" t="s">
        <v>202</v>
      </c>
      <c r="I10242" s="2">
        <v>1</v>
      </c>
      <c r="J10242" t="s">
        <v>11</v>
      </c>
      <c r="K10242" s="21">
        <f>INDEX(LISTAS!$H:$Q,MATCH(BASE!H10242,LISTAS!$G:$G,0),MATCH(BASE!J10242,LISTAS!$H$3:$Q$3,0))*Tabela3[[#This Row],[QUANTIDADE]]</f>
        <v>20</v>
      </c>
      <c r="L10242" s="2" t="str">
        <f>TEXT(Tabela3[[#This Row],[DATA]],"MM")</f>
        <v>07</v>
      </c>
      <c r="M10242" s="2">
        <f>WEEKNUM(Tabela3[[#This Row],[DATA]])</f>
        <v>27</v>
      </c>
      <c r="N10242" s="18">
        <f>YEAR(Tabela3[[#This Row],[DATA]])</f>
        <v>2023</v>
      </c>
    </row>
    <row r="10243" spans="2:14">
      <c r="B10243" s="1">
        <v>45114</v>
      </c>
      <c r="C10243">
        <v>16785</v>
      </c>
      <c r="D10243">
        <f>COUNTIF(C$4:C10243,Tabela3[[#This Row],[COMANDA]])</f>
        <v>2</v>
      </c>
      <c r="E10243" t="s">
        <v>90</v>
      </c>
      <c r="F10243" t="s">
        <v>99</v>
      </c>
      <c r="G10243" t="s">
        <v>8</v>
      </c>
      <c r="H10243" t="s">
        <v>47</v>
      </c>
      <c r="I10243" s="2">
        <v>2</v>
      </c>
      <c r="J10243" t="s">
        <v>11</v>
      </c>
      <c r="K10243" s="21">
        <f>INDEX(LISTAS!$H:$Q,MATCH(BASE!H10243,LISTAS!$G:$G,0),MATCH(BASE!J10243,LISTAS!$H$3:$Q$3,0))*Tabela3[[#This Row],[QUANTIDADE]]</f>
        <v>32</v>
      </c>
      <c r="L10243" s="2" t="str">
        <f>TEXT(Tabela3[[#This Row],[DATA]],"MM")</f>
        <v>07</v>
      </c>
      <c r="M10243" s="2">
        <f>WEEKNUM(Tabela3[[#This Row],[DATA]])</f>
        <v>27</v>
      </c>
      <c r="N10243" s="18">
        <f>YEAR(Tabela3[[#This Row],[DATA]])</f>
        <v>2023</v>
      </c>
    </row>
    <row r="10244" spans="2:14">
      <c r="B10244" s="1">
        <v>45114</v>
      </c>
      <c r="C10244">
        <v>16785</v>
      </c>
      <c r="D10244">
        <f>COUNTIF(C$4:C10244,Tabela3[[#This Row],[COMANDA]])</f>
        <v>3</v>
      </c>
      <c r="E10244" t="s">
        <v>90</v>
      </c>
      <c r="F10244" t="s">
        <v>98</v>
      </c>
      <c r="G10244" t="s">
        <v>8</v>
      </c>
      <c r="H10244" t="s">
        <v>47</v>
      </c>
      <c r="I10244" s="2">
        <v>1</v>
      </c>
      <c r="J10244" t="s">
        <v>11</v>
      </c>
      <c r="K10244" s="21">
        <f>INDEX(LISTAS!$H:$Q,MATCH(BASE!H10244,LISTAS!$G:$G,0),MATCH(BASE!J10244,LISTAS!$H$3:$Q$3,0))*Tabela3[[#This Row],[QUANTIDADE]]</f>
        <v>16</v>
      </c>
      <c r="L10244" s="2" t="str">
        <f>TEXT(Tabela3[[#This Row],[DATA]],"MM")</f>
        <v>07</v>
      </c>
      <c r="M10244" s="2">
        <f>WEEKNUM(Tabela3[[#This Row],[DATA]])</f>
        <v>27</v>
      </c>
      <c r="N10244" s="18">
        <f>YEAR(Tabela3[[#This Row],[DATA]])</f>
        <v>2023</v>
      </c>
    </row>
    <row r="10245" spans="2:14">
      <c r="B10245" s="1">
        <v>45114</v>
      </c>
      <c r="C10245">
        <v>16785</v>
      </c>
      <c r="D10245">
        <f>COUNTIF(C$4:C10245,Tabela3[[#This Row],[COMANDA]])</f>
        <v>4</v>
      </c>
      <c r="E10245" t="s">
        <v>90</v>
      </c>
      <c r="F10245" t="s">
        <v>99</v>
      </c>
      <c r="G10245" t="s">
        <v>9</v>
      </c>
      <c r="H10245" t="s">
        <v>151</v>
      </c>
      <c r="I10245" s="2">
        <v>1</v>
      </c>
      <c r="J10245" t="s">
        <v>11</v>
      </c>
      <c r="K10245" s="21">
        <f>INDEX(LISTAS!$H:$Q,MATCH(BASE!H10245,LISTAS!$G:$G,0),MATCH(BASE!J10245,LISTAS!$H$3:$Q$3,0))*Tabela3[[#This Row],[QUANTIDADE]]</f>
        <v>6</v>
      </c>
      <c r="L10245" s="2" t="str">
        <f>TEXT(Tabela3[[#This Row],[DATA]],"MM")</f>
        <v>07</v>
      </c>
      <c r="M10245" s="2">
        <f>WEEKNUM(Tabela3[[#This Row],[DATA]])</f>
        <v>27</v>
      </c>
      <c r="N10245" s="18">
        <f>YEAR(Tabela3[[#This Row],[DATA]])</f>
        <v>2023</v>
      </c>
    </row>
    <row r="10246" spans="2:14">
      <c r="B10246" s="1">
        <v>45114</v>
      </c>
      <c r="C10246">
        <v>16785</v>
      </c>
      <c r="D10246">
        <f>COUNTIF(C$4:C10246,Tabela3[[#This Row],[COMANDA]])</f>
        <v>5</v>
      </c>
      <c r="E10246" t="s">
        <v>90</v>
      </c>
      <c r="G10246" t="s">
        <v>9</v>
      </c>
      <c r="H10246" t="s">
        <v>138</v>
      </c>
      <c r="I10246" s="2">
        <v>1</v>
      </c>
      <c r="J10246" t="s">
        <v>11</v>
      </c>
      <c r="K10246" s="21">
        <f>INDEX(LISTAS!$H:$Q,MATCH(BASE!H10246,LISTAS!$G:$G,0),MATCH(BASE!J10246,LISTAS!$H$3:$Q$3,0))*Tabela3[[#This Row],[QUANTIDADE]]</f>
        <v>4</v>
      </c>
      <c r="L10246" s="2" t="str">
        <f>TEXT(Tabela3[[#This Row],[DATA]],"MM")</f>
        <v>07</v>
      </c>
      <c r="M10246" s="2">
        <f>WEEKNUM(Tabela3[[#This Row],[DATA]])</f>
        <v>27</v>
      </c>
      <c r="N10246" s="18">
        <f>YEAR(Tabela3[[#This Row],[DATA]])</f>
        <v>2023</v>
      </c>
    </row>
    <row r="10247" spans="2:14">
      <c r="B10247" s="1">
        <v>45114</v>
      </c>
      <c r="C10247">
        <v>16786</v>
      </c>
      <c r="D10247">
        <f>COUNTIF(C$4:C10247,Tabela3[[#This Row],[COMANDA]])</f>
        <v>1</v>
      </c>
      <c r="E10247" t="s">
        <v>90</v>
      </c>
      <c r="F10247" t="s">
        <v>98</v>
      </c>
      <c r="G10247" t="s">
        <v>8</v>
      </c>
      <c r="H10247" t="s">
        <v>206</v>
      </c>
      <c r="I10247" s="2">
        <v>1</v>
      </c>
      <c r="J10247" t="s">
        <v>11</v>
      </c>
      <c r="K10247" s="21">
        <f>INDEX(LISTAS!$H:$Q,MATCH(BASE!H10247,LISTAS!$G:$G,0),MATCH(BASE!J10247,LISTAS!$H$3:$Q$3,0))*Tabela3[[#This Row],[QUANTIDADE]]</f>
        <v>18</v>
      </c>
      <c r="L10247" s="2" t="str">
        <f>TEXT(Tabela3[[#This Row],[DATA]],"MM")</f>
        <v>07</v>
      </c>
      <c r="M10247" s="2">
        <f>WEEKNUM(Tabela3[[#This Row],[DATA]])</f>
        <v>27</v>
      </c>
      <c r="N10247" s="18">
        <f>YEAR(Tabela3[[#This Row],[DATA]])</f>
        <v>2023</v>
      </c>
    </row>
    <row r="10248" spans="2:14">
      <c r="B10248" s="1">
        <v>45114</v>
      </c>
      <c r="C10248">
        <v>16786</v>
      </c>
      <c r="D10248">
        <f>COUNTIF(C$4:C10248,Tabela3[[#This Row],[COMANDA]])</f>
        <v>2</v>
      </c>
      <c r="E10248" t="s">
        <v>90</v>
      </c>
      <c r="F10248" t="s">
        <v>98</v>
      </c>
      <c r="G10248" t="s">
        <v>9</v>
      </c>
      <c r="H10248" t="s">
        <v>142</v>
      </c>
      <c r="I10248" s="2">
        <v>1</v>
      </c>
      <c r="J10248" t="s">
        <v>11</v>
      </c>
      <c r="K10248" s="21">
        <f>INDEX(LISTAS!$H:$Q,MATCH(BASE!H10248,LISTAS!$G:$G,0),MATCH(BASE!J10248,LISTAS!$H$3:$Q$3,0))*Tabela3[[#This Row],[QUANTIDADE]]</f>
        <v>6</v>
      </c>
      <c r="L10248" s="2" t="str">
        <f>TEXT(Tabela3[[#This Row],[DATA]],"MM")</f>
        <v>07</v>
      </c>
      <c r="M10248" s="2">
        <f>WEEKNUM(Tabela3[[#This Row],[DATA]])</f>
        <v>27</v>
      </c>
      <c r="N10248" s="18">
        <f>YEAR(Tabela3[[#This Row],[DATA]])</f>
        <v>2023</v>
      </c>
    </row>
    <row r="10249" spans="2:14">
      <c r="B10249" s="1">
        <v>45114</v>
      </c>
      <c r="C10249">
        <v>16787</v>
      </c>
      <c r="D10249">
        <f>COUNTIF(C$4:C10249,Tabela3[[#This Row],[COMANDA]])</f>
        <v>1</v>
      </c>
      <c r="E10249" t="s">
        <v>90</v>
      </c>
      <c r="F10249" t="s">
        <v>99</v>
      </c>
      <c r="G10249" t="s">
        <v>8</v>
      </c>
      <c r="H10249" t="s">
        <v>84</v>
      </c>
      <c r="I10249" s="2">
        <v>1</v>
      </c>
      <c r="J10249" t="s">
        <v>11</v>
      </c>
      <c r="K10249" s="21">
        <f>INDEX(LISTAS!$H:$Q,MATCH(BASE!H10249,LISTAS!$G:$G,0),MATCH(BASE!J10249,LISTAS!$H$3:$Q$3,0))*Tabela3[[#This Row],[QUANTIDADE]]</f>
        <v>16</v>
      </c>
      <c r="L10249" s="2" t="str">
        <f>TEXT(Tabela3[[#This Row],[DATA]],"MM")</f>
        <v>07</v>
      </c>
      <c r="M10249" s="2">
        <f>WEEKNUM(Tabela3[[#This Row],[DATA]])</f>
        <v>27</v>
      </c>
      <c r="N10249" s="18">
        <f>YEAR(Tabela3[[#This Row],[DATA]])</f>
        <v>2023</v>
      </c>
    </row>
    <row r="10250" spans="2:14">
      <c r="B10250" s="1">
        <v>45114</v>
      </c>
      <c r="C10250">
        <v>16787</v>
      </c>
      <c r="D10250">
        <f>COUNTIF(C$4:C10250,Tabela3[[#This Row],[COMANDA]])</f>
        <v>2</v>
      </c>
      <c r="E10250" t="s">
        <v>90</v>
      </c>
      <c r="F10250" t="s">
        <v>99</v>
      </c>
      <c r="G10250" t="s">
        <v>61</v>
      </c>
      <c r="H10250" t="s">
        <v>161</v>
      </c>
      <c r="I10250" s="2">
        <v>1</v>
      </c>
      <c r="J10250" t="s">
        <v>11</v>
      </c>
      <c r="K10250" s="21">
        <f>INDEX(LISTAS!$H:$Q,MATCH(BASE!H10250,LISTAS!$G:$G,0),MATCH(BASE!J10250,LISTAS!$H$3:$Q$3,0))*Tabela3[[#This Row],[QUANTIDADE]]</f>
        <v>3</v>
      </c>
      <c r="L10250" s="2" t="str">
        <f>TEXT(Tabela3[[#This Row],[DATA]],"MM")</f>
        <v>07</v>
      </c>
      <c r="M10250" s="2">
        <f>WEEKNUM(Tabela3[[#This Row],[DATA]])</f>
        <v>27</v>
      </c>
      <c r="N10250" s="18">
        <f>YEAR(Tabela3[[#This Row],[DATA]])</f>
        <v>2023</v>
      </c>
    </row>
    <row r="10251" spans="2:14">
      <c r="B10251" s="1">
        <v>45114</v>
      </c>
      <c r="C10251">
        <v>16788</v>
      </c>
      <c r="D10251">
        <f>COUNTIF(C$4:C10251,Tabela3[[#This Row],[COMANDA]])</f>
        <v>1</v>
      </c>
      <c r="E10251" t="s">
        <v>90</v>
      </c>
      <c r="F10251" t="s">
        <v>99</v>
      </c>
      <c r="G10251" t="s">
        <v>8</v>
      </c>
      <c r="H10251" t="s">
        <v>47</v>
      </c>
      <c r="I10251" s="2">
        <v>1</v>
      </c>
      <c r="J10251" t="s">
        <v>11</v>
      </c>
      <c r="K10251" s="21">
        <f>INDEX(LISTAS!$H:$Q,MATCH(BASE!H10251,LISTAS!$G:$G,0),MATCH(BASE!J10251,LISTAS!$H$3:$Q$3,0))*Tabela3[[#This Row],[QUANTIDADE]]</f>
        <v>16</v>
      </c>
      <c r="L10251" s="2" t="str">
        <f>TEXT(Tabela3[[#This Row],[DATA]],"MM")</f>
        <v>07</v>
      </c>
      <c r="M10251" s="2">
        <f>WEEKNUM(Tabela3[[#This Row],[DATA]])</f>
        <v>27</v>
      </c>
      <c r="N10251" s="18">
        <f>YEAR(Tabela3[[#This Row],[DATA]])</f>
        <v>2023</v>
      </c>
    </row>
    <row r="10252" spans="2:14">
      <c r="B10252" s="1">
        <v>45114</v>
      </c>
      <c r="C10252">
        <v>16789</v>
      </c>
      <c r="D10252">
        <f>COUNTIF(C$4:C10252,Tabela3[[#This Row],[COMANDA]])</f>
        <v>1</v>
      </c>
      <c r="E10252" t="s">
        <v>90</v>
      </c>
      <c r="F10252" t="s">
        <v>99</v>
      </c>
      <c r="G10252" t="s">
        <v>8</v>
      </c>
      <c r="H10252" t="s">
        <v>204</v>
      </c>
      <c r="I10252" s="2">
        <v>1</v>
      </c>
      <c r="J10252" t="s">
        <v>11</v>
      </c>
      <c r="K10252" s="21">
        <f>INDEX(LISTAS!$H:$Q,MATCH(BASE!H10252,LISTAS!$G:$G,0),MATCH(BASE!J10252,LISTAS!$H$3:$Q$3,0))*Tabela3[[#This Row],[QUANTIDADE]]</f>
        <v>18</v>
      </c>
      <c r="L10252" s="2" t="str">
        <f>TEXT(Tabela3[[#This Row],[DATA]],"MM")</f>
        <v>07</v>
      </c>
      <c r="M10252" s="2">
        <f>WEEKNUM(Tabela3[[#This Row],[DATA]])</f>
        <v>27</v>
      </c>
      <c r="N10252" s="18">
        <f>YEAR(Tabela3[[#This Row],[DATA]])</f>
        <v>2023</v>
      </c>
    </row>
    <row r="10253" spans="2:14">
      <c r="B10253" s="1">
        <v>45114</v>
      </c>
      <c r="C10253">
        <v>16789</v>
      </c>
      <c r="D10253">
        <f>COUNTIF(C$4:C10253,Tabela3[[#This Row],[COMANDA]])</f>
        <v>2</v>
      </c>
      <c r="E10253" t="s">
        <v>90</v>
      </c>
      <c r="F10253" t="s">
        <v>99</v>
      </c>
      <c r="G10253" t="s">
        <v>8</v>
      </c>
      <c r="H10253" t="s">
        <v>47</v>
      </c>
      <c r="I10253" s="2">
        <v>1</v>
      </c>
      <c r="J10253" t="s">
        <v>11</v>
      </c>
      <c r="K10253" s="21">
        <f>INDEX(LISTAS!$H:$Q,MATCH(BASE!H10253,LISTAS!$G:$G,0),MATCH(BASE!J10253,LISTAS!$H$3:$Q$3,0))*Tabela3[[#This Row],[QUANTIDADE]]</f>
        <v>16</v>
      </c>
      <c r="L10253" s="2" t="str">
        <f>TEXT(Tabela3[[#This Row],[DATA]],"MM")</f>
        <v>07</v>
      </c>
      <c r="M10253" s="2">
        <f>WEEKNUM(Tabela3[[#This Row],[DATA]])</f>
        <v>27</v>
      </c>
      <c r="N10253" s="18">
        <f>YEAR(Tabela3[[#This Row],[DATA]])</f>
        <v>2023</v>
      </c>
    </row>
    <row r="10254" spans="2:14">
      <c r="B10254" s="1">
        <v>45114</v>
      </c>
      <c r="C10254">
        <v>16790</v>
      </c>
      <c r="D10254">
        <f>COUNTIF(C$4:C10254,Tabela3[[#This Row],[COMANDA]])</f>
        <v>1</v>
      </c>
      <c r="E10254" t="s">
        <v>90</v>
      </c>
      <c r="F10254" t="s">
        <v>375</v>
      </c>
      <c r="G10254" t="s">
        <v>8</v>
      </c>
      <c r="H10254" t="s">
        <v>39</v>
      </c>
      <c r="I10254" s="2">
        <v>1</v>
      </c>
      <c r="J10254" t="s">
        <v>11</v>
      </c>
      <c r="K10254" s="21">
        <f>INDEX(LISTAS!$H:$Q,MATCH(BASE!H10254,LISTAS!$G:$G,0),MATCH(BASE!J10254,LISTAS!$H$3:$Q$3,0))*Tabela3[[#This Row],[QUANTIDADE]]</f>
        <v>12</v>
      </c>
      <c r="L10254" s="2" t="str">
        <f>TEXT(Tabela3[[#This Row],[DATA]],"MM")</f>
        <v>07</v>
      </c>
      <c r="M10254" s="2">
        <f>WEEKNUM(Tabela3[[#This Row],[DATA]])</f>
        <v>27</v>
      </c>
      <c r="N10254" s="18">
        <f>YEAR(Tabela3[[#This Row],[DATA]])</f>
        <v>2023</v>
      </c>
    </row>
    <row r="10255" spans="2:14">
      <c r="B10255" s="1">
        <v>45114</v>
      </c>
      <c r="C10255">
        <v>16790</v>
      </c>
      <c r="D10255">
        <f>COUNTIF(C$4:C10255,Tabela3[[#This Row],[COMANDA]])</f>
        <v>2</v>
      </c>
      <c r="E10255" t="s">
        <v>90</v>
      </c>
      <c r="F10255" t="s">
        <v>375</v>
      </c>
      <c r="G10255" t="s">
        <v>8</v>
      </c>
      <c r="H10255" t="s">
        <v>84</v>
      </c>
      <c r="I10255" s="2">
        <v>1</v>
      </c>
      <c r="J10255" t="s">
        <v>11</v>
      </c>
      <c r="K10255" s="21">
        <f>INDEX(LISTAS!$H:$Q,MATCH(BASE!H10255,LISTAS!$G:$G,0),MATCH(BASE!J10255,LISTAS!$H$3:$Q$3,0))*Tabela3[[#This Row],[QUANTIDADE]]</f>
        <v>16</v>
      </c>
      <c r="L10255" s="2" t="str">
        <f>TEXT(Tabela3[[#This Row],[DATA]],"MM")</f>
        <v>07</v>
      </c>
      <c r="M10255" s="2">
        <f>WEEKNUM(Tabela3[[#This Row],[DATA]])</f>
        <v>27</v>
      </c>
      <c r="N10255" s="18">
        <f>YEAR(Tabela3[[#This Row],[DATA]])</f>
        <v>2023</v>
      </c>
    </row>
    <row r="10256" spans="2:14">
      <c r="B10256" s="1">
        <v>45114</v>
      </c>
      <c r="C10256">
        <v>16790</v>
      </c>
      <c r="D10256">
        <f>COUNTIF(C$4:C10256,Tabela3[[#This Row],[COMANDA]])</f>
        <v>3</v>
      </c>
      <c r="E10256" t="s">
        <v>90</v>
      </c>
      <c r="F10256" t="s">
        <v>375</v>
      </c>
      <c r="G10256" t="s">
        <v>74</v>
      </c>
      <c r="H10256" t="s">
        <v>76</v>
      </c>
      <c r="I10256" s="2">
        <v>1</v>
      </c>
      <c r="J10256" t="s">
        <v>11</v>
      </c>
      <c r="K10256" s="21">
        <f>INDEX(LISTAS!$H:$Q,MATCH(BASE!H10256,LISTAS!$G:$G,0),MATCH(BASE!J10256,LISTAS!$H$3:$Q$3,0))*Tabela3[[#This Row],[QUANTIDADE]]</f>
        <v>2</v>
      </c>
      <c r="L10256" s="2" t="str">
        <f>TEXT(Tabela3[[#This Row],[DATA]],"MM")</f>
        <v>07</v>
      </c>
      <c r="M10256" s="2">
        <f>WEEKNUM(Tabela3[[#This Row],[DATA]])</f>
        <v>27</v>
      </c>
      <c r="N10256" s="18">
        <f>YEAR(Tabela3[[#This Row],[DATA]])</f>
        <v>2023</v>
      </c>
    </row>
    <row r="10257" spans="2:14">
      <c r="B10257" s="1">
        <v>45114</v>
      </c>
      <c r="C10257">
        <v>16790</v>
      </c>
      <c r="D10257">
        <f>COUNTIF(C$4:C10257,Tabela3[[#This Row],[COMANDA]])</f>
        <v>4</v>
      </c>
      <c r="E10257" t="s">
        <v>90</v>
      </c>
      <c r="F10257" t="s">
        <v>375</v>
      </c>
      <c r="G10257" t="s">
        <v>9</v>
      </c>
      <c r="H10257" t="s">
        <v>242</v>
      </c>
      <c r="I10257" s="2">
        <v>2</v>
      </c>
      <c r="J10257" t="s">
        <v>12</v>
      </c>
      <c r="K10257" s="21">
        <f>INDEX(LISTAS!$H:$Q,MATCH(BASE!H10257,LISTAS!$G:$G,0),MATCH(BASE!J10257,LISTAS!$H$3:$Q$3,0))*Tabela3[[#This Row],[QUANTIDADE]]</f>
        <v>12</v>
      </c>
      <c r="L10257" s="2" t="str">
        <f>TEXT(Tabela3[[#This Row],[DATA]],"MM")</f>
        <v>07</v>
      </c>
      <c r="M10257" s="2">
        <f>WEEKNUM(Tabela3[[#This Row],[DATA]])</f>
        <v>27</v>
      </c>
      <c r="N10257" s="18">
        <f>YEAR(Tabela3[[#This Row],[DATA]])</f>
        <v>2023</v>
      </c>
    </row>
    <row r="10258" spans="2:14">
      <c r="B10258" s="1">
        <v>45114</v>
      </c>
      <c r="C10258">
        <v>16791</v>
      </c>
      <c r="D10258">
        <f>COUNTIF(C$4:C10258,Tabela3[[#This Row],[COMANDA]])</f>
        <v>1</v>
      </c>
      <c r="E10258" t="s">
        <v>90</v>
      </c>
      <c r="F10258" t="s">
        <v>99</v>
      </c>
      <c r="G10258" t="s">
        <v>8</v>
      </c>
      <c r="H10258" t="s">
        <v>47</v>
      </c>
      <c r="I10258" s="2">
        <v>1</v>
      </c>
      <c r="J10258" t="s">
        <v>11</v>
      </c>
      <c r="K10258" s="21">
        <f>INDEX(LISTAS!$H:$Q,MATCH(BASE!H10258,LISTAS!$G:$G,0),MATCH(BASE!J10258,LISTAS!$H$3:$Q$3,0))*Tabela3[[#This Row],[QUANTIDADE]]</f>
        <v>16</v>
      </c>
      <c r="L10258" s="2" t="str">
        <f>TEXT(Tabela3[[#This Row],[DATA]],"MM")</f>
        <v>07</v>
      </c>
      <c r="M10258" s="2">
        <f>WEEKNUM(Tabela3[[#This Row],[DATA]])</f>
        <v>27</v>
      </c>
      <c r="N10258" s="18">
        <f>YEAR(Tabela3[[#This Row],[DATA]])</f>
        <v>2023</v>
      </c>
    </row>
    <row r="10259" spans="2:14">
      <c r="B10259" s="1">
        <v>45114</v>
      </c>
      <c r="C10259">
        <v>16792</v>
      </c>
      <c r="D10259">
        <f>COUNTIF(C$4:C10259,Tabela3[[#This Row],[COMANDA]])</f>
        <v>1</v>
      </c>
      <c r="E10259" t="s">
        <v>89</v>
      </c>
      <c r="F10259" t="s">
        <v>98</v>
      </c>
      <c r="G10259" t="s">
        <v>8</v>
      </c>
      <c r="H10259" t="s">
        <v>47</v>
      </c>
      <c r="I10259" s="2">
        <v>1</v>
      </c>
      <c r="J10259" t="s">
        <v>11</v>
      </c>
      <c r="K10259" s="21">
        <f>INDEX(LISTAS!$H:$Q,MATCH(BASE!H10259,LISTAS!$G:$G,0),MATCH(BASE!J10259,LISTAS!$H$3:$Q$3,0))*Tabela3[[#This Row],[QUANTIDADE]]</f>
        <v>16</v>
      </c>
      <c r="L10259" s="2" t="str">
        <f>TEXT(Tabela3[[#This Row],[DATA]],"MM")</f>
        <v>07</v>
      </c>
      <c r="M10259" s="2">
        <f>WEEKNUM(Tabela3[[#This Row],[DATA]])</f>
        <v>27</v>
      </c>
      <c r="N10259" s="18">
        <f>YEAR(Tabela3[[#This Row],[DATA]])</f>
        <v>2023</v>
      </c>
    </row>
    <row r="10260" spans="2:14">
      <c r="B10260" s="1">
        <v>45114</v>
      </c>
      <c r="C10260">
        <v>16792</v>
      </c>
      <c r="D10260">
        <f>COUNTIF(C$4:C10260,Tabela3[[#This Row],[COMANDA]])</f>
        <v>2</v>
      </c>
      <c r="E10260" t="s">
        <v>90</v>
      </c>
      <c r="F10260" t="s">
        <v>98</v>
      </c>
      <c r="G10260" t="s">
        <v>8</v>
      </c>
      <c r="H10260" t="s">
        <v>206</v>
      </c>
      <c r="I10260" s="2">
        <v>1</v>
      </c>
      <c r="J10260" t="s">
        <v>11</v>
      </c>
      <c r="K10260" s="21">
        <f>INDEX(LISTAS!$H:$Q,MATCH(BASE!H10260,LISTAS!$G:$G,0),MATCH(BASE!J10260,LISTAS!$H$3:$Q$3,0))*Tabela3[[#This Row],[QUANTIDADE]]</f>
        <v>18</v>
      </c>
      <c r="L10260" s="2" t="str">
        <f>TEXT(Tabela3[[#This Row],[DATA]],"MM")</f>
        <v>07</v>
      </c>
      <c r="M10260" s="2">
        <f>WEEKNUM(Tabela3[[#This Row],[DATA]])</f>
        <v>27</v>
      </c>
      <c r="N10260" s="18">
        <f>YEAR(Tabela3[[#This Row],[DATA]])</f>
        <v>2023</v>
      </c>
    </row>
    <row r="10261" spans="2:14">
      <c r="B10261" s="1">
        <v>45114</v>
      </c>
      <c r="C10261">
        <v>16793</v>
      </c>
      <c r="D10261">
        <f>COUNTIF(C$4:C10261,Tabela3[[#This Row],[COMANDA]])</f>
        <v>1</v>
      </c>
      <c r="E10261" t="s">
        <v>90</v>
      </c>
      <c r="F10261" t="s">
        <v>99</v>
      </c>
      <c r="G10261" t="s">
        <v>8</v>
      </c>
      <c r="H10261" t="s">
        <v>204</v>
      </c>
      <c r="I10261" s="2">
        <v>2</v>
      </c>
      <c r="J10261" t="s">
        <v>11</v>
      </c>
      <c r="K10261" s="21">
        <f>INDEX(LISTAS!$H:$Q,MATCH(BASE!H10261,LISTAS!$G:$G,0),MATCH(BASE!J10261,LISTAS!$H$3:$Q$3,0))*Tabela3[[#This Row],[QUANTIDADE]]</f>
        <v>36</v>
      </c>
      <c r="L10261" s="2" t="str">
        <f>TEXT(Tabela3[[#This Row],[DATA]],"MM")</f>
        <v>07</v>
      </c>
      <c r="M10261" s="2">
        <f>WEEKNUM(Tabela3[[#This Row],[DATA]])</f>
        <v>27</v>
      </c>
      <c r="N10261" s="18">
        <f>YEAR(Tabela3[[#This Row],[DATA]])</f>
        <v>2023</v>
      </c>
    </row>
    <row r="10262" spans="2:14">
      <c r="B10262" s="1">
        <v>45114</v>
      </c>
      <c r="C10262">
        <v>16793</v>
      </c>
      <c r="D10262">
        <f>COUNTIF(C$4:C10262,Tabela3[[#This Row],[COMANDA]])</f>
        <v>2</v>
      </c>
      <c r="E10262" t="s">
        <v>90</v>
      </c>
      <c r="F10262" t="s">
        <v>99</v>
      </c>
      <c r="G10262" t="s">
        <v>9</v>
      </c>
      <c r="H10262" t="s">
        <v>240</v>
      </c>
      <c r="I10262" s="2">
        <v>1</v>
      </c>
      <c r="J10262" t="s">
        <v>12</v>
      </c>
      <c r="K10262" s="21">
        <f>INDEX(LISTAS!$H:$Q,MATCH(BASE!H10262,LISTAS!$G:$G,0),MATCH(BASE!J10262,LISTAS!$H$3:$Q$3,0))*Tabela3[[#This Row],[QUANTIDADE]]</f>
        <v>8</v>
      </c>
      <c r="L10262" s="2" t="str">
        <f>TEXT(Tabela3[[#This Row],[DATA]],"MM")</f>
        <v>07</v>
      </c>
      <c r="M10262" s="2">
        <f>WEEKNUM(Tabela3[[#This Row],[DATA]])</f>
        <v>27</v>
      </c>
      <c r="N10262" s="18">
        <f>YEAR(Tabela3[[#This Row],[DATA]])</f>
        <v>2023</v>
      </c>
    </row>
    <row r="10263" spans="2:14">
      <c r="B10263" s="1">
        <v>45114</v>
      </c>
      <c r="C10263">
        <v>16794</v>
      </c>
      <c r="D10263">
        <f>COUNTIF(C$4:C10263,Tabela3[[#This Row],[COMANDA]])</f>
        <v>1</v>
      </c>
      <c r="E10263" t="s">
        <v>90</v>
      </c>
      <c r="F10263" t="s">
        <v>98</v>
      </c>
      <c r="G10263" t="s">
        <v>8</v>
      </c>
      <c r="H10263" t="s">
        <v>47</v>
      </c>
      <c r="I10263" s="2">
        <v>1</v>
      </c>
      <c r="J10263" t="s">
        <v>11</v>
      </c>
      <c r="K10263" s="21">
        <f>INDEX(LISTAS!$H:$Q,MATCH(BASE!H10263,LISTAS!$G:$G,0),MATCH(BASE!J10263,LISTAS!$H$3:$Q$3,0))*Tabela3[[#This Row],[QUANTIDADE]]</f>
        <v>16</v>
      </c>
      <c r="L10263" s="2" t="str">
        <f>TEXT(Tabela3[[#This Row],[DATA]],"MM")</f>
        <v>07</v>
      </c>
      <c r="M10263" s="2">
        <f>WEEKNUM(Tabela3[[#This Row],[DATA]])</f>
        <v>27</v>
      </c>
      <c r="N10263" s="18">
        <f>YEAR(Tabela3[[#This Row],[DATA]])</f>
        <v>2023</v>
      </c>
    </row>
    <row r="10264" spans="2:14">
      <c r="B10264" s="1">
        <v>45114</v>
      </c>
      <c r="C10264">
        <v>16794</v>
      </c>
      <c r="D10264">
        <f>COUNTIF(C$4:C10264,Tabela3[[#This Row],[COMANDA]])</f>
        <v>2</v>
      </c>
      <c r="E10264" t="s">
        <v>90</v>
      </c>
      <c r="F10264" t="s">
        <v>98</v>
      </c>
      <c r="G10264" t="s">
        <v>9</v>
      </c>
      <c r="H10264" t="s">
        <v>54</v>
      </c>
      <c r="I10264" s="2">
        <v>1</v>
      </c>
      <c r="J10264" t="s">
        <v>11</v>
      </c>
      <c r="K10264" s="21">
        <f>INDEX(LISTAS!$H:$Q,MATCH(BASE!H10264,LISTAS!$G:$G,0),MATCH(BASE!J10264,LISTAS!$H$3:$Q$3,0))*Tabela3[[#This Row],[QUANTIDADE]]</f>
        <v>3</v>
      </c>
      <c r="L10264" s="2" t="str">
        <f>TEXT(Tabela3[[#This Row],[DATA]],"MM")</f>
        <v>07</v>
      </c>
      <c r="M10264" s="2">
        <f>WEEKNUM(Tabela3[[#This Row],[DATA]])</f>
        <v>27</v>
      </c>
      <c r="N10264" s="18">
        <f>YEAR(Tabela3[[#This Row],[DATA]])</f>
        <v>2023</v>
      </c>
    </row>
    <row r="10265" spans="2:14">
      <c r="B10265" s="1">
        <v>45114</v>
      </c>
      <c r="C10265">
        <v>16795</v>
      </c>
      <c r="D10265">
        <f>COUNTIF(C$4:C10265,Tabela3[[#This Row],[COMANDA]])</f>
        <v>1</v>
      </c>
      <c r="E10265" t="s">
        <v>90</v>
      </c>
      <c r="F10265" t="s">
        <v>100</v>
      </c>
      <c r="G10265" t="s">
        <v>8</v>
      </c>
      <c r="H10265" t="s">
        <v>47</v>
      </c>
      <c r="I10265" s="2">
        <v>1</v>
      </c>
      <c r="J10265" t="s">
        <v>11</v>
      </c>
      <c r="K10265" s="21">
        <f>INDEX(LISTAS!$H:$Q,MATCH(BASE!H10265,LISTAS!$G:$G,0),MATCH(BASE!J10265,LISTAS!$H$3:$Q$3,0))*Tabela3[[#This Row],[QUANTIDADE]]</f>
        <v>16</v>
      </c>
      <c r="L10265" s="2" t="str">
        <f>TEXT(Tabela3[[#This Row],[DATA]],"MM")</f>
        <v>07</v>
      </c>
      <c r="M10265" s="2">
        <f>WEEKNUM(Tabela3[[#This Row],[DATA]])</f>
        <v>27</v>
      </c>
      <c r="N10265" s="18">
        <f>YEAR(Tabela3[[#This Row],[DATA]])</f>
        <v>2023</v>
      </c>
    </row>
    <row r="10266" spans="2:14">
      <c r="B10266" s="1">
        <v>45114</v>
      </c>
      <c r="C10266">
        <v>16796</v>
      </c>
      <c r="D10266">
        <f>COUNTIF(C$4:C10266,Tabela3[[#This Row],[COMANDA]])</f>
        <v>1</v>
      </c>
      <c r="E10266" t="s">
        <v>90</v>
      </c>
      <c r="G10266" t="s">
        <v>8</v>
      </c>
      <c r="H10266" t="s">
        <v>202</v>
      </c>
      <c r="I10266" s="2">
        <v>1</v>
      </c>
      <c r="J10266" t="s">
        <v>11</v>
      </c>
      <c r="K10266" s="21">
        <f>INDEX(LISTAS!$H:$Q,MATCH(BASE!H10266,LISTAS!$G:$G,0),MATCH(BASE!J10266,LISTAS!$H$3:$Q$3,0))*Tabela3[[#This Row],[QUANTIDADE]]</f>
        <v>20</v>
      </c>
      <c r="L10266" s="2" t="str">
        <f>TEXT(Tabela3[[#This Row],[DATA]],"MM")</f>
        <v>07</v>
      </c>
      <c r="M10266" s="2">
        <f>WEEKNUM(Tabela3[[#This Row],[DATA]])</f>
        <v>27</v>
      </c>
      <c r="N10266" s="18">
        <f>YEAR(Tabela3[[#This Row],[DATA]])</f>
        <v>2023</v>
      </c>
    </row>
    <row r="10267" spans="2:14">
      <c r="B10267" s="1">
        <v>45114</v>
      </c>
      <c r="C10267">
        <v>16796</v>
      </c>
      <c r="D10267">
        <f>COUNTIF(C$4:C10267,Tabela3[[#This Row],[COMANDA]])</f>
        <v>2</v>
      </c>
      <c r="E10267" t="s">
        <v>90</v>
      </c>
      <c r="G10267" t="s">
        <v>9</v>
      </c>
      <c r="H10267" t="s">
        <v>151</v>
      </c>
      <c r="I10267" s="2">
        <v>1</v>
      </c>
      <c r="J10267" t="s">
        <v>11</v>
      </c>
      <c r="K10267" s="21">
        <f>INDEX(LISTAS!$H:$Q,MATCH(BASE!H10267,LISTAS!$G:$G,0),MATCH(BASE!J10267,LISTAS!$H$3:$Q$3,0))*Tabela3[[#This Row],[QUANTIDADE]]</f>
        <v>6</v>
      </c>
      <c r="L10267" s="2" t="str">
        <f>TEXT(Tabela3[[#This Row],[DATA]],"MM")</f>
        <v>07</v>
      </c>
      <c r="M10267" s="2">
        <f>WEEKNUM(Tabela3[[#This Row],[DATA]])</f>
        <v>27</v>
      </c>
      <c r="N10267" s="18">
        <f>YEAR(Tabela3[[#This Row],[DATA]])</f>
        <v>2023</v>
      </c>
    </row>
    <row r="10268" spans="2:14">
      <c r="B10268" s="1">
        <v>45114</v>
      </c>
      <c r="C10268">
        <v>16797</v>
      </c>
      <c r="D10268">
        <f>COUNTIF(C$4:C10268,Tabela3[[#This Row],[COMANDA]])</f>
        <v>1</v>
      </c>
      <c r="E10268" t="s">
        <v>90</v>
      </c>
      <c r="F10268" t="s">
        <v>98</v>
      </c>
      <c r="G10268" t="s">
        <v>8</v>
      </c>
      <c r="H10268" t="s">
        <v>202</v>
      </c>
      <c r="I10268" s="2">
        <v>1</v>
      </c>
      <c r="J10268" t="s">
        <v>11</v>
      </c>
      <c r="K10268" s="21">
        <f>INDEX(LISTAS!$H:$Q,MATCH(BASE!H10268,LISTAS!$G:$G,0),MATCH(BASE!J10268,LISTAS!$H$3:$Q$3,0))*Tabela3[[#This Row],[QUANTIDADE]]</f>
        <v>20</v>
      </c>
      <c r="L10268" s="2" t="str">
        <f>TEXT(Tabela3[[#This Row],[DATA]],"MM")</f>
        <v>07</v>
      </c>
      <c r="M10268" s="2">
        <f>WEEKNUM(Tabela3[[#This Row],[DATA]])</f>
        <v>27</v>
      </c>
      <c r="N10268" s="18">
        <f>YEAR(Tabela3[[#This Row],[DATA]])</f>
        <v>2023</v>
      </c>
    </row>
    <row r="10269" spans="2:14">
      <c r="B10269" s="1">
        <v>45114</v>
      </c>
      <c r="C10269">
        <v>16798</v>
      </c>
      <c r="D10269">
        <f>COUNTIF(C$4:C10269,Tabela3[[#This Row],[COMANDA]])</f>
        <v>1</v>
      </c>
      <c r="E10269" t="s">
        <v>90</v>
      </c>
      <c r="F10269" t="s">
        <v>98</v>
      </c>
      <c r="G10269" t="s">
        <v>8</v>
      </c>
      <c r="H10269" t="s">
        <v>47</v>
      </c>
      <c r="I10269" s="2">
        <v>1</v>
      </c>
      <c r="J10269" t="s">
        <v>11</v>
      </c>
      <c r="K10269" s="21">
        <f>INDEX(LISTAS!$H:$Q,MATCH(BASE!H10269,LISTAS!$G:$G,0),MATCH(BASE!J10269,LISTAS!$H$3:$Q$3,0))*Tabela3[[#This Row],[QUANTIDADE]]</f>
        <v>16</v>
      </c>
      <c r="L10269" s="2" t="str">
        <f>TEXT(Tabela3[[#This Row],[DATA]],"MM")</f>
        <v>07</v>
      </c>
      <c r="M10269" s="2">
        <f>WEEKNUM(Tabela3[[#This Row],[DATA]])</f>
        <v>27</v>
      </c>
      <c r="N10269" s="18">
        <f>YEAR(Tabela3[[#This Row],[DATA]])</f>
        <v>2023</v>
      </c>
    </row>
    <row r="10270" spans="2:14">
      <c r="B10270" s="1">
        <v>45114</v>
      </c>
      <c r="C10270">
        <v>16798</v>
      </c>
      <c r="D10270">
        <f>COUNTIF(C$4:C10270,Tabela3[[#This Row],[COMANDA]])</f>
        <v>2</v>
      </c>
      <c r="E10270" t="s">
        <v>90</v>
      </c>
      <c r="F10270" t="s">
        <v>98</v>
      </c>
      <c r="G10270" t="s">
        <v>9</v>
      </c>
      <c r="H10270" t="s">
        <v>142</v>
      </c>
      <c r="I10270" s="2">
        <v>1</v>
      </c>
      <c r="J10270" t="s">
        <v>11</v>
      </c>
      <c r="K10270" s="21">
        <f>INDEX(LISTAS!$H:$Q,MATCH(BASE!H10270,LISTAS!$G:$G,0),MATCH(BASE!J10270,LISTAS!$H$3:$Q$3,0))*Tabela3[[#This Row],[QUANTIDADE]]</f>
        <v>6</v>
      </c>
      <c r="L10270" s="2" t="str">
        <f>TEXT(Tabela3[[#This Row],[DATA]],"MM")</f>
        <v>07</v>
      </c>
      <c r="M10270" s="2">
        <f>WEEKNUM(Tabela3[[#This Row],[DATA]])</f>
        <v>27</v>
      </c>
      <c r="N10270" s="18">
        <f>YEAR(Tabela3[[#This Row],[DATA]])</f>
        <v>2023</v>
      </c>
    </row>
    <row r="10271" spans="2:14">
      <c r="B10271" s="1">
        <v>45114</v>
      </c>
      <c r="C10271">
        <v>16799</v>
      </c>
      <c r="D10271">
        <f>COUNTIF(C$4:C10271,Tabela3[[#This Row],[COMANDA]])</f>
        <v>1</v>
      </c>
      <c r="E10271" t="s">
        <v>90</v>
      </c>
      <c r="F10271" t="s">
        <v>99</v>
      </c>
      <c r="G10271" t="s">
        <v>8</v>
      </c>
      <c r="H10271" t="s">
        <v>47</v>
      </c>
      <c r="I10271" s="2">
        <v>1</v>
      </c>
      <c r="J10271" t="s">
        <v>11</v>
      </c>
      <c r="K10271" s="21">
        <f>INDEX(LISTAS!$H:$Q,MATCH(BASE!H10271,LISTAS!$G:$G,0),MATCH(BASE!J10271,LISTAS!$H$3:$Q$3,0))*Tabela3[[#This Row],[QUANTIDADE]]</f>
        <v>16</v>
      </c>
      <c r="L10271" s="2" t="str">
        <f>TEXT(Tabela3[[#This Row],[DATA]],"MM")</f>
        <v>07</v>
      </c>
      <c r="M10271" s="2">
        <f>WEEKNUM(Tabela3[[#This Row],[DATA]])</f>
        <v>27</v>
      </c>
      <c r="N10271" s="18">
        <f>YEAR(Tabela3[[#This Row],[DATA]])</f>
        <v>2023</v>
      </c>
    </row>
    <row r="10272" spans="2:14">
      <c r="B10272" s="1">
        <v>45114</v>
      </c>
      <c r="C10272">
        <v>16799</v>
      </c>
      <c r="D10272">
        <f>COUNTIF(C$4:C10272,Tabela3[[#This Row],[COMANDA]])</f>
        <v>2</v>
      </c>
      <c r="E10272" t="s">
        <v>90</v>
      </c>
      <c r="F10272" t="s">
        <v>99</v>
      </c>
      <c r="G10272" t="s">
        <v>8</v>
      </c>
      <c r="H10272" t="s">
        <v>206</v>
      </c>
      <c r="I10272" s="2">
        <v>1</v>
      </c>
      <c r="J10272" t="s">
        <v>11</v>
      </c>
      <c r="K10272" s="21">
        <f>INDEX(LISTAS!$H:$Q,MATCH(BASE!H10272,LISTAS!$G:$G,0),MATCH(BASE!J10272,LISTAS!$H$3:$Q$3,0))*Tabela3[[#This Row],[QUANTIDADE]]</f>
        <v>18</v>
      </c>
      <c r="L10272" s="2" t="str">
        <f>TEXT(Tabela3[[#This Row],[DATA]],"MM")</f>
        <v>07</v>
      </c>
      <c r="M10272" s="2">
        <f>WEEKNUM(Tabela3[[#This Row],[DATA]])</f>
        <v>27</v>
      </c>
      <c r="N10272" s="18">
        <f>YEAR(Tabela3[[#This Row],[DATA]])</f>
        <v>2023</v>
      </c>
    </row>
    <row r="10273" spans="2:14">
      <c r="B10273" s="1">
        <v>45114</v>
      </c>
      <c r="C10273">
        <v>16799</v>
      </c>
      <c r="D10273">
        <f>COUNTIF(C$4:C10273,Tabela3[[#This Row],[COMANDA]])</f>
        <v>3</v>
      </c>
      <c r="E10273" t="s">
        <v>90</v>
      </c>
      <c r="F10273" t="s">
        <v>99</v>
      </c>
      <c r="G10273" t="s">
        <v>9</v>
      </c>
      <c r="H10273" t="s">
        <v>151</v>
      </c>
      <c r="I10273" s="2">
        <v>1</v>
      </c>
      <c r="J10273" t="s">
        <v>11</v>
      </c>
      <c r="K10273" s="21">
        <f>INDEX(LISTAS!$H:$Q,MATCH(BASE!H10273,LISTAS!$G:$G,0),MATCH(BASE!J10273,LISTAS!$H$3:$Q$3,0))*Tabela3[[#This Row],[QUANTIDADE]]</f>
        <v>6</v>
      </c>
      <c r="L10273" s="2" t="str">
        <f>TEXT(Tabela3[[#This Row],[DATA]],"MM")</f>
        <v>07</v>
      </c>
      <c r="M10273" s="2">
        <f>WEEKNUM(Tabela3[[#This Row],[DATA]])</f>
        <v>27</v>
      </c>
      <c r="N10273" s="18">
        <f>YEAR(Tabela3[[#This Row],[DATA]])</f>
        <v>2023</v>
      </c>
    </row>
    <row r="10274" spans="2:14">
      <c r="B10274" s="1">
        <v>45114</v>
      </c>
      <c r="C10274">
        <v>16800</v>
      </c>
      <c r="D10274">
        <f>COUNTIF(C$4:C10274,Tabela3[[#This Row],[COMANDA]])</f>
        <v>1</v>
      </c>
      <c r="E10274" t="s">
        <v>89</v>
      </c>
      <c r="F10274" t="s">
        <v>100</v>
      </c>
      <c r="G10274" t="s">
        <v>8</v>
      </c>
      <c r="H10274" t="s">
        <v>202</v>
      </c>
      <c r="I10274" s="2">
        <v>1</v>
      </c>
      <c r="J10274" t="s">
        <v>11</v>
      </c>
      <c r="K10274" s="21">
        <f>INDEX(LISTAS!$H:$Q,MATCH(BASE!H10274,LISTAS!$G:$G,0),MATCH(BASE!J10274,LISTAS!$H$3:$Q$3,0))*Tabela3[[#This Row],[QUANTIDADE]]</f>
        <v>20</v>
      </c>
      <c r="L10274" s="2" t="str">
        <f>TEXT(Tabela3[[#This Row],[DATA]],"MM")</f>
        <v>07</v>
      </c>
      <c r="M10274" s="2">
        <f>WEEKNUM(Tabela3[[#This Row],[DATA]])</f>
        <v>27</v>
      </c>
      <c r="N10274" s="18">
        <f>YEAR(Tabela3[[#This Row],[DATA]])</f>
        <v>2023</v>
      </c>
    </row>
    <row r="10275" spans="2:14">
      <c r="B10275" s="1">
        <v>45114</v>
      </c>
      <c r="C10275">
        <v>16801</v>
      </c>
      <c r="D10275">
        <f>COUNTIF(C$4:C10275,Tabela3[[#This Row],[COMANDA]])</f>
        <v>1</v>
      </c>
      <c r="E10275" t="s">
        <v>90</v>
      </c>
      <c r="F10275" t="s">
        <v>98</v>
      </c>
      <c r="G10275" t="s">
        <v>8</v>
      </c>
      <c r="H10275" t="s">
        <v>47</v>
      </c>
      <c r="I10275" s="2">
        <v>1</v>
      </c>
      <c r="J10275" t="s">
        <v>11</v>
      </c>
      <c r="K10275" s="21">
        <f>INDEX(LISTAS!$H:$Q,MATCH(BASE!H10275,LISTAS!$G:$G,0),MATCH(BASE!J10275,LISTAS!$H$3:$Q$3,0))*Tabela3[[#This Row],[QUANTIDADE]]</f>
        <v>16</v>
      </c>
      <c r="L10275" s="2" t="str">
        <f>TEXT(Tabela3[[#This Row],[DATA]],"MM")</f>
        <v>07</v>
      </c>
      <c r="M10275" s="2">
        <f>WEEKNUM(Tabela3[[#This Row],[DATA]])</f>
        <v>27</v>
      </c>
      <c r="N10275" s="18">
        <f>YEAR(Tabela3[[#This Row],[DATA]])</f>
        <v>2023</v>
      </c>
    </row>
    <row r="10276" spans="2:14">
      <c r="B10276" s="1">
        <v>45114</v>
      </c>
      <c r="C10276">
        <v>16802</v>
      </c>
      <c r="D10276">
        <f>COUNTIF(C$4:C10276,Tabela3[[#This Row],[COMANDA]])</f>
        <v>1</v>
      </c>
      <c r="E10276" t="s">
        <v>90</v>
      </c>
      <c r="F10276" t="s">
        <v>375</v>
      </c>
      <c r="G10276" t="s">
        <v>8</v>
      </c>
      <c r="H10276" t="s">
        <v>202</v>
      </c>
      <c r="I10276" s="2">
        <v>1</v>
      </c>
      <c r="J10276" t="s">
        <v>11</v>
      </c>
      <c r="K10276" s="21">
        <f>INDEX(LISTAS!$H:$Q,MATCH(BASE!H10276,LISTAS!$G:$G,0),MATCH(BASE!J10276,LISTAS!$H$3:$Q$3,0))*Tabela3[[#This Row],[QUANTIDADE]]</f>
        <v>20</v>
      </c>
      <c r="L10276" s="2" t="str">
        <f>TEXT(Tabela3[[#This Row],[DATA]],"MM")</f>
        <v>07</v>
      </c>
      <c r="M10276" s="2">
        <f>WEEKNUM(Tabela3[[#This Row],[DATA]])</f>
        <v>27</v>
      </c>
      <c r="N10276" s="18">
        <f>YEAR(Tabela3[[#This Row],[DATA]])</f>
        <v>2023</v>
      </c>
    </row>
    <row r="10277" spans="2:14">
      <c r="B10277" s="1">
        <v>45114</v>
      </c>
      <c r="C10277">
        <v>16802</v>
      </c>
      <c r="D10277">
        <f>COUNTIF(C$4:C10277,Tabela3[[#This Row],[COMANDA]])</f>
        <v>2</v>
      </c>
      <c r="E10277" t="s">
        <v>90</v>
      </c>
      <c r="F10277" t="s">
        <v>375</v>
      </c>
      <c r="G10277" t="s">
        <v>9</v>
      </c>
      <c r="H10277" t="s">
        <v>132</v>
      </c>
      <c r="I10277" s="2">
        <v>1</v>
      </c>
      <c r="J10277" t="s">
        <v>11</v>
      </c>
      <c r="K10277" s="21">
        <f>INDEX(LISTAS!$H:$Q,MATCH(BASE!H10277,LISTAS!$G:$G,0),MATCH(BASE!J10277,LISTAS!$H$3:$Q$3,0))*Tabela3[[#This Row],[QUANTIDADE]]</f>
        <v>3</v>
      </c>
      <c r="L10277" s="2" t="str">
        <f>TEXT(Tabela3[[#This Row],[DATA]],"MM")</f>
        <v>07</v>
      </c>
      <c r="M10277" s="2">
        <f>WEEKNUM(Tabela3[[#This Row],[DATA]])</f>
        <v>27</v>
      </c>
      <c r="N10277" s="18">
        <f>YEAR(Tabela3[[#This Row],[DATA]])</f>
        <v>2023</v>
      </c>
    </row>
    <row r="10278" spans="2:14">
      <c r="B10278" s="1">
        <v>45114</v>
      </c>
      <c r="C10278">
        <v>16803</v>
      </c>
      <c r="D10278">
        <f>COUNTIF(C$4:C10278,Tabela3[[#This Row],[COMANDA]])</f>
        <v>1</v>
      </c>
      <c r="E10278" t="s">
        <v>90</v>
      </c>
      <c r="F10278" t="s">
        <v>98</v>
      </c>
      <c r="G10278" t="s">
        <v>8</v>
      </c>
      <c r="H10278" t="s">
        <v>40</v>
      </c>
      <c r="I10278" s="2">
        <v>3</v>
      </c>
      <c r="J10278" t="s">
        <v>11</v>
      </c>
      <c r="K10278" s="21">
        <f>INDEX(LISTAS!$H:$Q,MATCH(BASE!H10278,LISTAS!$G:$G,0),MATCH(BASE!J10278,LISTAS!$H$3:$Q$3,0))*Tabela3[[#This Row],[QUANTIDADE]]</f>
        <v>42</v>
      </c>
      <c r="L10278" s="2" t="str">
        <f>TEXT(Tabela3[[#This Row],[DATA]],"MM")</f>
        <v>07</v>
      </c>
      <c r="M10278" s="2">
        <f>WEEKNUM(Tabela3[[#This Row],[DATA]])</f>
        <v>27</v>
      </c>
      <c r="N10278" s="18">
        <f>YEAR(Tabela3[[#This Row],[DATA]])</f>
        <v>2023</v>
      </c>
    </row>
    <row r="10279" spans="2:14">
      <c r="B10279" s="1">
        <v>45114</v>
      </c>
      <c r="C10279">
        <v>16803</v>
      </c>
      <c r="D10279">
        <f>COUNTIF(C$4:C10279,Tabela3[[#This Row],[COMANDA]])</f>
        <v>2</v>
      </c>
      <c r="E10279" t="s">
        <v>90</v>
      </c>
      <c r="F10279" t="s">
        <v>98</v>
      </c>
      <c r="G10279" t="s">
        <v>9</v>
      </c>
      <c r="H10279" t="s">
        <v>219</v>
      </c>
      <c r="I10279" s="2">
        <v>3</v>
      </c>
      <c r="J10279" t="s">
        <v>11</v>
      </c>
      <c r="K10279" s="21">
        <f>INDEX(LISTAS!$H:$Q,MATCH(BASE!H10279,LISTAS!$G:$G,0),MATCH(BASE!J10279,LISTAS!$H$3:$Q$3,0))*Tabela3[[#This Row],[QUANTIDADE]]</f>
        <v>15</v>
      </c>
      <c r="L10279" s="2" t="str">
        <f>TEXT(Tabela3[[#This Row],[DATA]],"MM")</f>
        <v>07</v>
      </c>
      <c r="M10279" s="2">
        <f>WEEKNUM(Tabela3[[#This Row],[DATA]])</f>
        <v>27</v>
      </c>
      <c r="N10279" s="18">
        <f>YEAR(Tabela3[[#This Row],[DATA]])</f>
        <v>2023</v>
      </c>
    </row>
    <row r="10280" spans="2:14">
      <c r="B10280" s="1">
        <v>45114</v>
      </c>
      <c r="C10280">
        <v>16803</v>
      </c>
      <c r="D10280">
        <f>COUNTIF(C$4:C10280,Tabela3[[#This Row],[COMANDA]])</f>
        <v>3</v>
      </c>
      <c r="E10280" t="s">
        <v>90</v>
      </c>
      <c r="F10280" t="s">
        <v>98</v>
      </c>
      <c r="G10280" t="s">
        <v>9</v>
      </c>
      <c r="H10280" t="s">
        <v>56</v>
      </c>
      <c r="I10280" s="2">
        <v>1</v>
      </c>
      <c r="J10280" t="s">
        <v>11</v>
      </c>
      <c r="K10280" s="21">
        <f>INDEX(LISTAS!$H:$Q,MATCH(BASE!H10280,LISTAS!$G:$G,0),MATCH(BASE!J10280,LISTAS!$H$3:$Q$3,0))*Tabela3[[#This Row],[QUANTIDADE]]</f>
        <v>3</v>
      </c>
      <c r="L10280" s="2" t="str">
        <f>TEXT(Tabela3[[#This Row],[DATA]],"MM")</f>
        <v>07</v>
      </c>
      <c r="M10280" s="2">
        <f>WEEKNUM(Tabela3[[#This Row],[DATA]])</f>
        <v>27</v>
      </c>
      <c r="N10280" s="18">
        <f>YEAR(Tabela3[[#This Row],[DATA]])</f>
        <v>2023</v>
      </c>
    </row>
    <row r="10281" spans="2:14">
      <c r="B10281" s="1">
        <v>45114</v>
      </c>
      <c r="C10281">
        <v>16804</v>
      </c>
      <c r="D10281">
        <f>COUNTIF(C$4:C10281,Tabela3[[#This Row],[COMANDA]])</f>
        <v>1</v>
      </c>
      <c r="E10281" t="s">
        <v>90</v>
      </c>
      <c r="F10281" t="s">
        <v>98</v>
      </c>
      <c r="G10281" t="s">
        <v>8</v>
      </c>
      <c r="H10281" t="s">
        <v>204</v>
      </c>
      <c r="I10281" s="2">
        <v>1</v>
      </c>
      <c r="J10281" t="s">
        <v>11</v>
      </c>
      <c r="K10281" s="21">
        <f>INDEX(LISTAS!$H:$Q,MATCH(BASE!H10281,LISTAS!$G:$G,0),MATCH(BASE!J10281,LISTAS!$H$3:$Q$3,0))*Tabela3[[#This Row],[QUANTIDADE]]</f>
        <v>18</v>
      </c>
      <c r="L10281" s="2" t="str">
        <f>TEXT(Tabela3[[#This Row],[DATA]],"MM")</f>
        <v>07</v>
      </c>
      <c r="M10281" s="2">
        <f>WEEKNUM(Tabela3[[#This Row],[DATA]])</f>
        <v>27</v>
      </c>
      <c r="N10281" s="18">
        <f>YEAR(Tabela3[[#This Row],[DATA]])</f>
        <v>2023</v>
      </c>
    </row>
    <row r="10282" spans="2:14">
      <c r="B10282" s="1">
        <v>45114</v>
      </c>
      <c r="C10282">
        <v>16804</v>
      </c>
      <c r="D10282">
        <f>COUNTIF(C$4:C10282,Tabela3[[#This Row],[COMANDA]])</f>
        <v>2</v>
      </c>
      <c r="E10282" t="s">
        <v>90</v>
      </c>
      <c r="F10282" t="s">
        <v>98</v>
      </c>
      <c r="G10282" t="s">
        <v>8</v>
      </c>
      <c r="H10282" t="s">
        <v>202</v>
      </c>
      <c r="I10282" s="2">
        <v>1</v>
      </c>
      <c r="J10282" t="s">
        <v>11</v>
      </c>
      <c r="K10282" s="21">
        <f>INDEX(LISTAS!$H:$Q,MATCH(BASE!H10282,LISTAS!$G:$G,0),MATCH(BASE!J10282,LISTAS!$H$3:$Q$3,0))*Tabela3[[#This Row],[QUANTIDADE]]</f>
        <v>20</v>
      </c>
      <c r="L10282" s="2" t="str">
        <f>TEXT(Tabela3[[#This Row],[DATA]],"MM")</f>
        <v>07</v>
      </c>
      <c r="M10282" s="2">
        <f>WEEKNUM(Tabela3[[#This Row],[DATA]])</f>
        <v>27</v>
      </c>
      <c r="N10282" s="18">
        <f>YEAR(Tabela3[[#This Row],[DATA]])</f>
        <v>2023</v>
      </c>
    </row>
    <row r="10283" spans="2:14">
      <c r="B10283" s="1">
        <v>45114</v>
      </c>
      <c r="C10283">
        <v>16805</v>
      </c>
      <c r="D10283">
        <f>COUNTIF(C$4:C10283,Tabela3[[#This Row],[COMANDA]])</f>
        <v>1</v>
      </c>
      <c r="E10283" t="s">
        <v>90</v>
      </c>
      <c r="F10283" t="s">
        <v>98</v>
      </c>
      <c r="G10283" t="s">
        <v>8</v>
      </c>
      <c r="H10283" t="s">
        <v>211</v>
      </c>
      <c r="I10283" s="2">
        <v>1</v>
      </c>
      <c r="J10283" t="s">
        <v>11</v>
      </c>
      <c r="K10283" s="21">
        <f>INDEX(LISTAS!$H:$Q,MATCH(BASE!H10283,LISTAS!$G:$G,0),MATCH(BASE!J10283,LISTAS!$H$3:$Q$3,0))*Tabela3[[#This Row],[QUANTIDADE]]</f>
        <v>20</v>
      </c>
      <c r="L10283" s="2" t="str">
        <f>TEXT(Tabela3[[#This Row],[DATA]],"MM")</f>
        <v>07</v>
      </c>
      <c r="M10283" s="2">
        <f>WEEKNUM(Tabela3[[#This Row],[DATA]])</f>
        <v>27</v>
      </c>
      <c r="N10283" s="18">
        <f>YEAR(Tabela3[[#This Row],[DATA]])</f>
        <v>2023</v>
      </c>
    </row>
    <row r="10284" spans="2:14">
      <c r="B10284" s="1">
        <v>45114</v>
      </c>
      <c r="C10284">
        <v>16805</v>
      </c>
      <c r="D10284">
        <f>COUNTIF(C$4:C10284,Tabela3[[#This Row],[COMANDA]])</f>
        <v>2</v>
      </c>
      <c r="E10284" t="s">
        <v>90</v>
      </c>
      <c r="F10284" t="s">
        <v>98</v>
      </c>
      <c r="G10284" t="s">
        <v>9</v>
      </c>
      <c r="H10284" t="s">
        <v>240</v>
      </c>
      <c r="I10284" s="2">
        <v>1</v>
      </c>
      <c r="J10284" t="s">
        <v>12</v>
      </c>
      <c r="K10284" s="21">
        <f>INDEX(LISTAS!$H:$Q,MATCH(BASE!H10284,LISTAS!$G:$G,0),MATCH(BASE!J10284,LISTAS!$H$3:$Q$3,0))*Tabela3[[#This Row],[QUANTIDADE]]</f>
        <v>8</v>
      </c>
      <c r="L10284" s="2" t="str">
        <f>TEXT(Tabela3[[#This Row],[DATA]],"MM")</f>
        <v>07</v>
      </c>
      <c r="M10284" s="2">
        <f>WEEKNUM(Tabela3[[#This Row],[DATA]])</f>
        <v>27</v>
      </c>
      <c r="N10284" s="18">
        <f>YEAR(Tabela3[[#This Row],[DATA]])</f>
        <v>2023</v>
      </c>
    </row>
    <row r="10285" spans="2:14">
      <c r="B10285" s="1">
        <v>45114</v>
      </c>
      <c r="C10285">
        <v>16806</v>
      </c>
      <c r="D10285">
        <f>COUNTIF(C$4:C10285,Tabela3[[#This Row],[COMANDA]])</f>
        <v>1</v>
      </c>
      <c r="E10285" t="s">
        <v>90</v>
      </c>
      <c r="F10285" t="s">
        <v>98</v>
      </c>
      <c r="G10285" t="s">
        <v>8</v>
      </c>
      <c r="H10285" t="s">
        <v>204</v>
      </c>
      <c r="I10285" s="2">
        <v>1</v>
      </c>
      <c r="J10285" t="s">
        <v>11</v>
      </c>
      <c r="K10285" s="21">
        <f>INDEX(LISTAS!$H:$Q,MATCH(BASE!H10285,LISTAS!$G:$G,0),MATCH(BASE!J10285,LISTAS!$H$3:$Q$3,0))*Tabela3[[#This Row],[QUANTIDADE]]</f>
        <v>18</v>
      </c>
      <c r="L10285" s="2" t="str">
        <f>TEXT(Tabela3[[#This Row],[DATA]],"MM")</f>
        <v>07</v>
      </c>
      <c r="M10285" s="2">
        <f>WEEKNUM(Tabela3[[#This Row],[DATA]])</f>
        <v>27</v>
      </c>
      <c r="N10285" s="18">
        <f>YEAR(Tabela3[[#This Row],[DATA]])</f>
        <v>2023</v>
      </c>
    </row>
    <row r="10286" spans="2:14">
      <c r="B10286" s="1">
        <v>45117</v>
      </c>
      <c r="C10286">
        <v>16807</v>
      </c>
      <c r="D10286">
        <f>COUNTIF(C$4:C10286,Tabela3[[#This Row],[COMANDA]])</f>
        <v>1</v>
      </c>
      <c r="E10286" t="s">
        <v>89</v>
      </c>
      <c r="F10286" t="s">
        <v>98</v>
      </c>
      <c r="G10286" t="s">
        <v>8</v>
      </c>
      <c r="H10286" t="s">
        <v>202</v>
      </c>
      <c r="I10286" s="2">
        <v>2</v>
      </c>
      <c r="J10286" t="s">
        <v>11</v>
      </c>
      <c r="K10286" s="21">
        <f>INDEX(LISTAS!$H:$Q,MATCH(BASE!H10286,LISTAS!$G:$G,0),MATCH(BASE!J10286,LISTAS!$H$3:$Q$3,0))*Tabela3[[#This Row],[QUANTIDADE]]</f>
        <v>40</v>
      </c>
      <c r="L10286" s="2" t="str">
        <f>TEXT(Tabela3[[#This Row],[DATA]],"MM")</f>
        <v>07</v>
      </c>
      <c r="M10286" s="2">
        <f>WEEKNUM(Tabela3[[#This Row],[DATA]])</f>
        <v>28</v>
      </c>
      <c r="N10286" s="18">
        <f>YEAR(Tabela3[[#This Row],[DATA]])</f>
        <v>2023</v>
      </c>
    </row>
    <row r="10287" spans="2:14">
      <c r="B10287" s="1">
        <v>45117</v>
      </c>
      <c r="C10287">
        <v>16807</v>
      </c>
      <c r="D10287">
        <f>COUNTIF(C$4:C10287,Tabela3[[#This Row],[COMANDA]])</f>
        <v>2</v>
      </c>
      <c r="E10287" t="s">
        <v>89</v>
      </c>
      <c r="F10287" t="s">
        <v>98</v>
      </c>
      <c r="G10287" t="s">
        <v>61</v>
      </c>
      <c r="H10287" t="s">
        <v>199</v>
      </c>
      <c r="I10287" s="2">
        <v>2</v>
      </c>
      <c r="J10287" t="s">
        <v>11</v>
      </c>
      <c r="K10287" s="21">
        <f>INDEX(LISTAS!$H:$Q,MATCH(BASE!H10287,LISTAS!$G:$G,0),MATCH(BASE!J10287,LISTAS!$H$3:$Q$3,0))*Tabela3[[#This Row],[QUANTIDADE]]</f>
        <v>2</v>
      </c>
      <c r="L10287" s="2" t="str">
        <f>TEXT(Tabela3[[#This Row],[DATA]],"MM")</f>
        <v>07</v>
      </c>
      <c r="M10287" s="2">
        <f>WEEKNUM(Tabela3[[#This Row],[DATA]])</f>
        <v>28</v>
      </c>
      <c r="N10287" s="18">
        <f>YEAR(Tabela3[[#This Row],[DATA]])</f>
        <v>2023</v>
      </c>
    </row>
    <row r="10288" spans="2:14">
      <c r="B10288" s="1">
        <v>45117</v>
      </c>
      <c r="C10288">
        <v>16808</v>
      </c>
      <c r="D10288">
        <f>COUNTIF(C$4:C10288,Tabela3[[#This Row],[COMANDA]])</f>
        <v>1</v>
      </c>
      <c r="E10288" t="s">
        <v>90</v>
      </c>
      <c r="F10288" t="s">
        <v>98</v>
      </c>
      <c r="G10288" t="s">
        <v>8</v>
      </c>
      <c r="H10288" t="s">
        <v>39</v>
      </c>
      <c r="I10288" s="2">
        <v>1</v>
      </c>
      <c r="J10288" t="s">
        <v>11</v>
      </c>
      <c r="K10288" s="21">
        <f>INDEX(LISTAS!$H:$Q,MATCH(BASE!H10288,LISTAS!$G:$G,0),MATCH(BASE!J10288,LISTAS!$H$3:$Q$3,0))*Tabela3[[#This Row],[QUANTIDADE]]</f>
        <v>12</v>
      </c>
      <c r="L10288" s="2" t="str">
        <f>TEXT(Tabela3[[#This Row],[DATA]],"MM")</f>
        <v>07</v>
      </c>
      <c r="M10288" s="2">
        <f>WEEKNUM(Tabela3[[#This Row],[DATA]])</f>
        <v>28</v>
      </c>
      <c r="N10288" s="18">
        <f>YEAR(Tabela3[[#This Row],[DATA]])</f>
        <v>2023</v>
      </c>
    </row>
    <row r="10289" spans="2:14">
      <c r="B10289" s="1">
        <v>45117</v>
      </c>
      <c r="C10289">
        <v>16809</v>
      </c>
      <c r="D10289">
        <f>COUNTIF(C$4:C10289,Tabela3[[#This Row],[COMANDA]])</f>
        <v>1</v>
      </c>
      <c r="E10289" t="s">
        <v>89</v>
      </c>
      <c r="F10289" t="s">
        <v>98</v>
      </c>
      <c r="G10289" t="s">
        <v>8</v>
      </c>
      <c r="H10289" t="s">
        <v>47</v>
      </c>
      <c r="I10289" s="2">
        <v>2</v>
      </c>
      <c r="J10289" t="s">
        <v>11</v>
      </c>
      <c r="K10289" s="21">
        <f>INDEX(LISTAS!$H:$Q,MATCH(BASE!H10289,LISTAS!$G:$G,0),MATCH(BASE!J10289,LISTAS!$H$3:$Q$3,0))*Tabela3[[#This Row],[QUANTIDADE]]</f>
        <v>32</v>
      </c>
      <c r="L10289" s="2" t="str">
        <f>TEXT(Tabela3[[#This Row],[DATA]],"MM")</f>
        <v>07</v>
      </c>
      <c r="M10289" s="2">
        <f>WEEKNUM(Tabela3[[#This Row],[DATA]])</f>
        <v>28</v>
      </c>
      <c r="N10289" s="18">
        <f>YEAR(Tabela3[[#This Row],[DATA]])</f>
        <v>2023</v>
      </c>
    </row>
    <row r="10290" spans="2:14">
      <c r="B10290" s="1">
        <v>45117</v>
      </c>
      <c r="C10290">
        <v>16810</v>
      </c>
      <c r="D10290">
        <f>COUNTIF(C$4:C10290,Tabela3[[#This Row],[COMANDA]])</f>
        <v>1</v>
      </c>
      <c r="E10290" t="s">
        <v>90</v>
      </c>
      <c r="F10290" t="s">
        <v>375</v>
      </c>
      <c r="G10290" t="s">
        <v>8</v>
      </c>
      <c r="H10290" t="s">
        <v>204</v>
      </c>
      <c r="I10290" s="2">
        <v>1</v>
      </c>
      <c r="J10290" t="s">
        <v>12</v>
      </c>
      <c r="K10290" s="21">
        <f>INDEX(LISTAS!$H:$Q,MATCH(BASE!H10290,LISTAS!$G:$G,0),MATCH(BASE!J10290,LISTAS!$H$3:$Q$3,0))*Tabela3[[#This Row],[QUANTIDADE]]</f>
        <v>16.2</v>
      </c>
      <c r="L10290" s="2" t="str">
        <f>TEXT(Tabela3[[#This Row],[DATA]],"MM")</f>
        <v>07</v>
      </c>
      <c r="M10290" s="2">
        <f>WEEKNUM(Tabela3[[#This Row],[DATA]])</f>
        <v>28</v>
      </c>
      <c r="N10290" s="18">
        <f>YEAR(Tabela3[[#This Row],[DATA]])</f>
        <v>2023</v>
      </c>
    </row>
    <row r="10291" spans="2:14">
      <c r="B10291" s="1">
        <v>45117</v>
      </c>
      <c r="C10291">
        <v>16811</v>
      </c>
      <c r="D10291">
        <f>COUNTIF(C$4:C10291,Tabela3[[#This Row],[COMANDA]])</f>
        <v>1</v>
      </c>
      <c r="E10291" t="s">
        <v>89</v>
      </c>
      <c r="F10291" t="s">
        <v>375</v>
      </c>
      <c r="G10291" t="s">
        <v>8</v>
      </c>
      <c r="H10291" t="s">
        <v>43</v>
      </c>
      <c r="I10291" s="2">
        <v>1</v>
      </c>
      <c r="J10291" t="s">
        <v>12</v>
      </c>
      <c r="K10291" s="21">
        <f>INDEX(LISTAS!$H:$Q,MATCH(BASE!H10291,LISTAS!$G:$G,0),MATCH(BASE!J10291,LISTAS!$H$3:$Q$3,0))*Tabela3[[#This Row],[QUANTIDADE]]</f>
        <v>16.2</v>
      </c>
      <c r="L10291" s="2" t="str">
        <f>TEXT(Tabela3[[#This Row],[DATA]],"MM")</f>
        <v>07</v>
      </c>
      <c r="M10291" s="2">
        <f>WEEKNUM(Tabela3[[#This Row],[DATA]])</f>
        <v>28</v>
      </c>
      <c r="N10291" s="18">
        <f>YEAR(Tabela3[[#This Row],[DATA]])</f>
        <v>2023</v>
      </c>
    </row>
    <row r="10292" spans="2:14">
      <c r="B10292" s="1">
        <v>45117</v>
      </c>
      <c r="C10292">
        <v>16812</v>
      </c>
      <c r="D10292">
        <f>COUNTIF(C$4:C10292,Tabela3[[#This Row],[COMANDA]])</f>
        <v>1</v>
      </c>
      <c r="E10292" t="s">
        <v>90</v>
      </c>
      <c r="F10292" t="s">
        <v>99</v>
      </c>
      <c r="G10292" t="s">
        <v>8</v>
      </c>
      <c r="H10292" t="s">
        <v>42</v>
      </c>
      <c r="I10292" s="2">
        <v>1</v>
      </c>
      <c r="J10292" t="s">
        <v>11</v>
      </c>
      <c r="K10292" s="21">
        <f>INDEX(LISTAS!$H:$Q,MATCH(BASE!H10292,LISTAS!$G:$G,0),MATCH(BASE!J10292,LISTAS!$H$3:$Q$3,0))*Tabela3[[#This Row],[QUANTIDADE]]</f>
        <v>16</v>
      </c>
      <c r="L10292" s="2" t="str">
        <f>TEXT(Tabela3[[#This Row],[DATA]],"MM")</f>
        <v>07</v>
      </c>
      <c r="M10292" s="2">
        <f>WEEKNUM(Tabela3[[#This Row],[DATA]])</f>
        <v>28</v>
      </c>
      <c r="N10292" s="18">
        <f>YEAR(Tabela3[[#This Row],[DATA]])</f>
        <v>2023</v>
      </c>
    </row>
    <row r="10293" spans="2:14">
      <c r="B10293" s="1">
        <v>45117</v>
      </c>
      <c r="C10293">
        <v>16812</v>
      </c>
      <c r="D10293">
        <f>COUNTIF(C$4:C10293,Tabela3[[#This Row],[COMANDA]])</f>
        <v>2</v>
      </c>
      <c r="E10293" t="s">
        <v>90</v>
      </c>
      <c r="F10293" t="s">
        <v>99</v>
      </c>
      <c r="G10293" t="s">
        <v>10</v>
      </c>
      <c r="H10293" t="s">
        <v>95</v>
      </c>
      <c r="I10293" s="2">
        <v>1</v>
      </c>
      <c r="J10293" t="s">
        <v>11</v>
      </c>
      <c r="K10293" s="21">
        <f>INDEX(LISTAS!$H:$Q,MATCH(BASE!H10293,LISTAS!$G:$G,0),MATCH(BASE!J10293,LISTAS!$H$3:$Q$3,0))*Tabela3[[#This Row],[QUANTIDADE]]</f>
        <v>2.5</v>
      </c>
      <c r="L10293" s="2" t="str">
        <f>TEXT(Tabela3[[#This Row],[DATA]],"MM")</f>
        <v>07</v>
      </c>
      <c r="M10293" s="2">
        <f>WEEKNUM(Tabela3[[#This Row],[DATA]])</f>
        <v>28</v>
      </c>
      <c r="N10293" s="18">
        <f>YEAR(Tabela3[[#This Row],[DATA]])</f>
        <v>2023</v>
      </c>
    </row>
    <row r="10294" spans="2:14">
      <c r="B10294" s="1">
        <v>45117</v>
      </c>
      <c r="C10294">
        <v>16813</v>
      </c>
      <c r="D10294">
        <f>COUNTIF(C$4:C10294,Tabela3[[#This Row],[COMANDA]])</f>
        <v>1</v>
      </c>
      <c r="E10294" t="s">
        <v>90</v>
      </c>
      <c r="F10294" t="s">
        <v>98</v>
      </c>
      <c r="G10294" t="s">
        <v>8</v>
      </c>
      <c r="H10294" t="s">
        <v>204</v>
      </c>
      <c r="I10294" s="2">
        <v>2</v>
      </c>
      <c r="J10294" t="s">
        <v>11</v>
      </c>
      <c r="K10294" s="21">
        <f>INDEX(LISTAS!$H:$Q,MATCH(BASE!H10294,LISTAS!$G:$G,0),MATCH(BASE!J10294,LISTAS!$H$3:$Q$3,0))*Tabela3[[#This Row],[QUANTIDADE]]</f>
        <v>36</v>
      </c>
      <c r="L10294" s="2" t="str">
        <f>TEXT(Tabela3[[#This Row],[DATA]],"MM")</f>
        <v>07</v>
      </c>
      <c r="M10294" s="2">
        <f>WEEKNUM(Tabela3[[#This Row],[DATA]])</f>
        <v>28</v>
      </c>
      <c r="N10294" s="18">
        <f>YEAR(Tabela3[[#This Row],[DATA]])</f>
        <v>2023</v>
      </c>
    </row>
    <row r="10295" spans="2:14">
      <c r="B10295" s="1">
        <v>45117</v>
      </c>
      <c r="C10295">
        <v>16814</v>
      </c>
      <c r="D10295">
        <f>COUNTIF(C$4:C10295,Tabela3[[#This Row],[COMANDA]])</f>
        <v>1</v>
      </c>
      <c r="E10295" t="s">
        <v>90</v>
      </c>
      <c r="F10295" t="s">
        <v>98</v>
      </c>
      <c r="G10295" t="s">
        <v>8</v>
      </c>
      <c r="H10295" t="s">
        <v>204</v>
      </c>
      <c r="I10295" s="2">
        <v>1</v>
      </c>
      <c r="J10295" t="s">
        <v>11</v>
      </c>
      <c r="K10295" s="21">
        <f>INDEX(LISTAS!$H:$Q,MATCH(BASE!H10295,LISTAS!$G:$G,0),MATCH(BASE!J10295,LISTAS!$H$3:$Q$3,0))*Tabela3[[#This Row],[QUANTIDADE]]</f>
        <v>18</v>
      </c>
      <c r="L10295" s="2" t="str">
        <f>TEXT(Tabela3[[#This Row],[DATA]],"MM")</f>
        <v>07</v>
      </c>
      <c r="M10295" s="2">
        <f>WEEKNUM(Tabela3[[#This Row],[DATA]])</f>
        <v>28</v>
      </c>
      <c r="N10295" s="18">
        <f>YEAR(Tabela3[[#This Row],[DATA]])</f>
        <v>2023</v>
      </c>
    </row>
    <row r="10296" spans="2:14">
      <c r="B10296" s="1">
        <v>45117</v>
      </c>
      <c r="C10296">
        <v>16814</v>
      </c>
      <c r="D10296">
        <f>COUNTIF(C$4:C10296,Tabela3[[#This Row],[COMANDA]])</f>
        <v>2</v>
      </c>
      <c r="E10296" t="s">
        <v>90</v>
      </c>
      <c r="F10296" t="s">
        <v>98</v>
      </c>
      <c r="G10296" t="s">
        <v>9</v>
      </c>
      <c r="H10296" t="s">
        <v>385</v>
      </c>
      <c r="I10296" s="2">
        <v>1</v>
      </c>
      <c r="J10296" t="s">
        <v>11</v>
      </c>
      <c r="K10296" s="21">
        <f>INDEX(LISTAS!$H:$Q,MATCH(BASE!H10296,LISTAS!$G:$G,0),MATCH(BASE!J10296,LISTAS!$H$3:$Q$3,0))*Tabela3[[#This Row],[QUANTIDADE]]</f>
        <v>3</v>
      </c>
      <c r="L10296" s="2" t="str">
        <f>TEXT(Tabela3[[#This Row],[DATA]],"MM")</f>
        <v>07</v>
      </c>
      <c r="M10296" s="2">
        <f>WEEKNUM(Tabela3[[#This Row],[DATA]])</f>
        <v>28</v>
      </c>
      <c r="N10296" s="18">
        <f>YEAR(Tabela3[[#This Row],[DATA]])</f>
        <v>2023</v>
      </c>
    </row>
    <row r="10297" spans="2:14">
      <c r="B10297" s="1">
        <v>45117</v>
      </c>
      <c r="C10297">
        <v>16815</v>
      </c>
      <c r="D10297">
        <f>COUNTIF(C$4:C10297,Tabela3[[#This Row],[COMANDA]])</f>
        <v>1</v>
      </c>
      <c r="E10297" t="s">
        <v>90</v>
      </c>
      <c r="F10297" t="s">
        <v>99</v>
      </c>
      <c r="G10297" t="s">
        <v>8</v>
      </c>
      <c r="H10297" t="s">
        <v>204</v>
      </c>
      <c r="I10297" s="2">
        <v>2</v>
      </c>
      <c r="J10297" t="s">
        <v>11</v>
      </c>
      <c r="K10297" s="21">
        <f>INDEX(LISTAS!$H:$Q,MATCH(BASE!H10297,LISTAS!$G:$G,0),MATCH(BASE!J10297,LISTAS!$H$3:$Q$3,0))*Tabela3[[#This Row],[QUANTIDADE]]</f>
        <v>36</v>
      </c>
      <c r="L10297" s="2" t="str">
        <f>TEXT(Tabela3[[#This Row],[DATA]],"MM")</f>
        <v>07</v>
      </c>
      <c r="M10297" s="2">
        <f>WEEKNUM(Tabela3[[#This Row],[DATA]])</f>
        <v>28</v>
      </c>
      <c r="N10297" s="18">
        <f>YEAR(Tabela3[[#This Row],[DATA]])</f>
        <v>2023</v>
      </c>
    </row>
    <row r="10298" spans="2:14">
      <c r="B10298" s="1">
        <v>45117</v>
      </c>
      <c r="C10298">
        <v>16815</v>
      </c>
      <c r="D10298">
        <f>COUNTIF(C$4:C10298,Tabela3[[#This Row],[COMANDA]])</f>
        <v>2</v>
      </c>
      <c r="E10298" t="s">
        <v>90</v>
      </c>
      <c r="F10298" t="s">
        <v>99</v>
      </c>
      <c r="G10298" t="s">
        <v>61</v>
      </c>
      <c r="H10298" t="s">
        <v>162</v>
      </c>
      <c r="I10298" s="2">
        <v>1</v>
      </c>
      <c r="J10298" t="s">
        <v>11</v>
      </c>
      <c r="K10298" s="21">
        <f>INDEX(LISTAS!$H:$Q,MATCH(BASE!H10298,LISTAS!$G:$G,0),MATCH(BASE!J10298,LISTAS!$H$3:$Q$3,0))*Tabela3[[#This Row],[QUANTIDADE]]</f>
        <v>1.5</v>
      </c>
      <c r="L10298" s="2" t="str">
        <f>TEXT(Tabela3[[#This Row],[DATA]],"MM")</f>
        <v>07</v>
      </c>
      <c r="M10298" s="2">
        <f>WEEKNUM(Tabela3[[#This Row],[DATA]])</f>
        <v>28</v>
      </c>
      <c r="N10298" s="18">
        <f>YEAR(Tabela3[[#This Row],[DATA]])</f>
        <v>2023</v>
      </c>
    </row>
    <row r="10299" spans="2:14">
      <c r="B10299" s="1">
        <v>45117</v>
      </c>
      <c r="C10299">
        <v>16815</v>
      </c>
      <c r="D10299">
        <f>COUNTIF(C$4:C10299,Tabela3[[#This Row],[COMANDA]])</f>
        <v>3</v>
      </c>
      <c r="E10299" t="s">
        <v>90</v>
      </c>
      <c r="F10299" t="s">
        <v>99</v>
      </c>
      <c r="G10299" t="s">
        <v>61</v>
      </c>
      <c r="H10299" t="s">
        <v>161</v>
      </c>
      <c r="I10299" s="2">
        <v>1</v>
      </c>
      <c r="J10299" t="s">
        <v>11</v>
      </c>
      <c r="K10299" s="21">
        <f>INDEX(LISTAS!$H:$Q,MATCH(BASE!H10299,LISTAS!$G:$G,0),MATCH(BASE!J10299,LISTAS!$H$3:$Q$3,0))*Tabela3[[#This Row],[QUANTIDADE]]</f>
        <v>3</v>
      </c>
      <c r="L10299" s="2" t="str">
        <f>TEXT(Tabela3[[#This Row],[DATA]],"MM")</f>
        <v>07</v>
      </c>
      <c r="M10299" s="2">
        <f>WEEKNUM(Tabela3[[#This Row],[DATA]])</f>
        <v>28</v>
      </c>
      <c r="N10299" s="18">
        <f>YEAR(Tabela3[[#This Row],[DATA]])</f>
        <v>2023</v>
      </c>
    </row>
    <row r="10300" spans="2:14">
      <c r="B10300" s="1">
        <v>45117</v>
      </c>
      <c r="C10300">
        <v>16815</v>
      </c>
      <c r="D10300">
        <f>COUNTIF(C$4:C10300,Tabela3[[#This Row],[COMANDA]])</f>
        <v>4</v>
      </c>
      <c r="E10300" t="s">
        <v>90</v>
      </c>
      <c r="F10300" t="s">
        <v>99</v>
      </c>
      <c r="G10300" t="s">
        <v>9</v>
      </c>
      <c r="H10300" t="s">
        <v>208</v>
      </c>
      <c r="I10300" s="2">
        <v>1</v>
      </c>
      <c r="J10300" t="s">
        <v>11</v>
      </c>
      <c r="K10300" s="21">
        <f>INDEX(LISTAS!$H:$Q,MATCH(BASE!H10300,LISTAS!$G:$G,0),MATCH(BASE!J10300,LISTAS!$H$3:$Q$3,0))*Tabela3[[#This Row],[QUANTIDADE]]</f>
        <v>4</v>
      </c>
      <c r="L10300" s="2" t="str">
        <f>TEXT(Tabela3[[#This Row],[DATA]],"MM")</f>
        <v>07</v>
      </c>
      <c r="M10300" s="2">
        <f>WEEKNUM(Tabela3[[#This Row],[DATA]])</f>
        <v>28</v>
      </c>
      <c r="N10300" s="18">
        <f>YEAR(Tabela3[[#This Row],[DATA]])</f>
        <v>2023</v>
      </c>
    </row>
    <row r="10301" spans="2:14">
      <c r="B10301" s="1">
        <v>45117</v>
      </c>
      <c r="C10301">
        <v>16815</v>
      </c>
      <c r="D10301">
        <f>COUNTIF(C$4:C10301,Tabela3[[#This Row],[COMANDA]])</f>
        <v>5</v>
      </c>
      <c r="E10301" t="s">
        <v>90</v>
      </c>
      <c r="F10301" t="s">
        <v>99</v>
      </c>
      <c r="G10301" t="s">
        <v>9</v>
      </c>
      <c r="H10301" t="s">
        <v>58</v>
      </c>
      <c r="I10301" s="2">
        <v>1</v>
      </c>
      <c r="J10301" t="s">
        <v>11</v>
      </c>
      <c r="K10301" s="21">
        <f>INDEX(LISTAS!$H:$Q,MATCH(BASE!H10301,LISTAS!$G:$G,0),MATCH(BASE!J10301,LISTAS!$H$3:$Q$3,0))*Tabela3[[#This Row],[QUANTIDADE]]</f>
        <v>5</v>
      </c>
      <c r="L10301" s="2" t="str">
        <f>TEXT(Tabela3[[#This Row],[DATA]],"MM")</f>
        <v>07</v>
      </c>
      <c r="M10301" s="2">
        <f>WEEKNUM(Tabela3[[#This Row],[DATA]])</f>
        <v>28</v>
      </c>
      <c r="N10301" s="18">
        <f>YEAR(Tabela3[[#This Row],[DATA]])</f>
        <v>2023</v>
      </c>
    </row>
    <row r="10302" spans="2:14">
      <c r="B10302" s="1">
        <v>45117</v>
      </c>
      <c r="C10302">
        <v>16816</v>
      </c>
      <c r="D10302">
        <f>COUNTIF(C$4:C10302,Tabela3[[#This Row],[COMANDA]])</f>
        <v>1</v>
      </c>
      <c r="E10302" t="s">
        <v>90</v>
      </c>
      <c r="F10302" t="s">
        <v>98</v>
      </c>
      <c r="G10302" t="s">
        <v>8</v>
      </c>
      <c r="H10302" t="s">
        <v>203</v>
      </c>
      <c r="I10302" s="2">
        <v>1</v>
      </c>
      <c r="J10302" t="s">
        <v>11</v>
      </c>
      <c r="K10302" s="21">
        <f>INDEX(LISTAS!$H:$Q,MATCH(BASE!H10302,LISTAS!$G:$G,0),MATCH(BASE!J10302,LISTAS!$H$3:$Q$3,0))*Tabela3[[#This Row],[QUANTIDADE]]</f>
        <v>20</v>
      </c>
      <c r="L10302" s="2" t="str">
        <f>TEXT(Tabela3[[#This Row],[DATA]],"MM")</f>
        <v>07</v>
      </c>
      <c r="M10302" s="2">
        <f>WEEKNUM(Tabela3[[#This Row],[DATA]])</f>
        <v>28</v>
      </c>
      <c r="N10302" s="18">
        <f>YEAR(Tabela3[[#This Row],[DATA]])</f>
        <v>2023</v>
      </c>
    </row>
    <row r="10303" spans="2:14">
      <c r="B10303" s="1">
        <v>45117</v>
      </c>
      <c r="C10303">
        <v>16816</v>
      </c>
      <c r="D10303">
        <f>COUNTIF(C$4:C10303,Tabela3[[#This Row],[COMANDA]])</f>
        <v>2</v>
      </c>
      <c r="E10303" t="s">
        <v>90</v>
      </c>
      <c r="F10303" t="s">
        <v>98</v>
      </c>
      <c r="G10303" t="s">
        <v>9</v>
      </c>
      <c r="H10303" t="s">
        <v>138</v>
      </c>
      <c r="I10303" s="2">
        <v>1</v>
      </c>
      <c r="J10303" t="s">
        <v>11</v>
      </c>
      <c r="K10303" s="21">
        <f>INDEX(LISTAS!$H:$Q,MATCH(BASE!H10303,LISTAS!$G:$G,0),MATCH(BASE!J10303,LISTAS!$H$3:$Q$3,0))*Tabela3[[#This Row],[QUANTIDADE]]</f>
        <v>4</v>
      </c>
      <c r="L10303" s="2" t="str">
        <f>TEXT(Tabela3[[#This Row],[DATA]],"MM")</f>
        <v>07</v>
      </c>
      <c r="M10303" s="2">
        <f>WEEKNUM(Tabela3[[#This Row],[DATA]])</f>
        <v>28</v>
      </c>
      <c r="N10303" s="18">
        <f>YEAR(Tabela3[[#This Row],[DATA]])</f>
        <v>2023</v>
      </c>
    </row>
    <row r="10304" spans="2:14">
      <c r="B10304" s="1">
        <v>45117</v>
      </c>
      <c r="C10304">
        <v>16817</v>
      </c>
      <c r="D10304">
        <f>COUNTIF(C$4:C10304,Tabela3[[#This Row],[COMANDA]])</f>
        <v>1</v>
      </c>
      <c r="E10304" t="s">
        <v>90</v>
      </c>
      <c r="F10304" t="s">
        <v>99</v>
      </c>
      <c r="G10304" t="s">
        <v>8</v>
      </c>
      <c r="H10304" t="s">
        <v>202</v>
      </c>
      <c r="I10304" s="2">
        <v>1</v>
      </c>
      <c r="J10304" t="s">
        <v>11</v>
      </c>
      <c r="K10304" s="21">
        <f>INDEX(LISTAS!$H:$Q,MATCH(BASE!H10304,LISTAS!$G:$G,0),MATCH(BASE!J10304,LISTAS!$H$3:$Q$3,0))*Tabela3[[#This Row],[QUANTIDADE]]</f>
        <v>20</v>
      </c>
      <c r="L10304" s="2" t="str">
        <f>TEXT(Tabela3[[#This Row],[DATA]],"MM")</f>
        <v>07</v>
      </c>
      <c r="M10304" s="2">
        <f>WEEKNUM(Tabela3[[#This Row],[DATA]])</f>
        <v>28</v>
      </c>
      <c r="N10304" s="18">
        <f>YEAR(Tabela3[[#This Row],[DATA]])</f>
        <v>2023</v>
      </c>
    </row>
    <row r="10305" spans="2:14">
      <c r="B10305" s="1">
        <v>45117</v>
      </c>
      <c r="C10305">
        <v>16818</v>
      </c>
      <c r="D10305">
        <f>COUNTIF(C$4:C10305,Tabela3[[#This Row],[COMANDA]])</f>
        <v>1</v>
      </c>
      <c r="E10305" t="s">
        <v>90</v>
      </c>
      <c r="F10305" t="s">
        <v>100</v>
      </c>
      <c r="G10305" t="s">
        <v>8</v>
      </c>
      <c r="H10305" t="s">
        <v>47</v>
      </c>
      <c r="I10305" s="2">
        <v>1</v>
      </c>
      <c r="J10305" t="s">
        <v>11</v>
      </c>
      <c r="K10305" s="21">
        <f>INDEX(LISTAS!$H:$Q,MATCH(BASE!H10305,LISTAS!$G:$G,0),MATCH(BASE!J10305,LISTAS!$H$3:$Q$3,0))*Tabela3[[#This Row],[QUANTIDADE]]</f>
        <v>16</v>
      </c>
      <c r="L10305" s="2" t="str">
        <f>TEXT(Tabela3[[#This Row],[DATA]],"MM")</f>
        <v>07</v>
      </c>
      <c r="M10305" s="2">
        <f>WEEKNUM(Tabela3[[#This Row],[DATA]])</f>
        <v>28</v>
      </c>
      <c r="N10305" s="18">
        <f>YEAR(Tabela3[[#This Row],[DATA]])</f>
        <v>2023</v>
      </c>
    </row>
    <row r="10306" spans="2:14">
      <c r="B10306" s="1">
        <v>45117</v>
      </c>
      <c r="C10306">
        <v>16819</v>
      </c>
      <c r="D10306">
        <f>COUNTIF(C$4:C10306,Tabela3[[#This Row],[COMANDA]])</f>
        <v>1</v>
      </c>
      <c r="E10306" t="s">
        <v>90</v>
      </c>
      <c r="F10306" t="s">
        <v>98</v>
      </c>
      <c r="G10306" t="s">
        <v>8</v>
      </c>
      <c r="H10306" t="s">
        <v>40</v>
      </c>
      <c r="I10306" s="2">
        <v>1</v>
      </c>
      <c r="J10306" t="s">
        <v>11</v>
      </c>
      <c r="K10306" s="21">
        <f>INDEX(LISTAS!$H:$Q,MATCH(BASE!H10306,LISTAS!$G:$G,0),MATCH(BASE!J10306,LISTAS!$H$3:$Q$3,0))*Tabela3[[#This Row],[QUANTIDADE]]</f>
        <v>14</v>
      </c>
      <c r="L10306" s="2" t="str">
        <f>TEXT(Tabela3[[#This Row],[DATA]],"MM")</f>
        <v>07</v>
      </c>
      <c r="M10306" s="2">
        <f>WEEKNUM(Tabela3[[#This Row],[DATA]])</f>
        <v>28</v>
      </c>
      <c r="N10306" s="18">
        <f>YEAR(Tabela3[[#This Row],[DATA]])</f>
        <v>2023</v>
      </c>
    </row>
    <row r="10307" spans="2:14">
      <c r="B10307" s="1">
        <v>45117</v>
      </c>
      <c r="C10307">
        <v>16819</v>
      </c>
      <c r="D10307">
        <f>COUNTIF(C$4:C10307,Tabela3[[#This Row],[COMANDA]])</f>
        <v>2</v>
      </c>
      <c r="E10307" t="s">
        <v>90</v>
      </c>
      <c r="F10307" t="s">
        <v>98</v>
      </c>
      <c r="G10307" t="s">
        <v>61</v>
      </c>
      <c r="H10307" t="s">
        <v>163</v>
      </c>
      <c r="I10307" s="2">
        <v>1</v>
      </c>
      <c r="J10307" t="s">
        <v>11</v>
      </c>
      <c r="K10307" s="21">
        <f>INDEX(LISTAS!$H:$Q,MATCH(BASE!H10307,LISTAS!$G:$G,0),MATCH(BASE!J10307,LISTAS!$H$3:$Q$3,0))*Tabela3[[#This Row],[QUANTIDADE]]</f>
        <v>4</v>
      </c>
      <c r="L10307" s="2" t="str">
        <f>TEXT(Tabela3[[#This Row],[DATA]],"MM")</f>
        <v>07</v>
      </c>
      <c r="M10307" s="2">
        <f>WEEKNUM(Tabela3[[#This Row],[DATA]])</f>
        <v>28</v>
      </c>
      <c r="N10307" s="18">
        <f>YEAR(Tabela3[[#This Row],[DATA]])</f>
        <v>2023</v>
      </c>
    </row>
    <row r="10308" spans="2:14">
      <c r="B10308" s="1">
        <v>45117</v>
      </c>
      <c r="C10308">
        <v>16819</v>
      </c>
      <c r="D10308">
        <f>COUNTIF(C$4:C10308,Tabela3[[#This Row],[COMANDA]])</f>
        <v>3</v>
      </c>
      <c r="E10308" t="s">
        <v>90</v>
      </c>
      <c r="F10308" t="s">
        <v>98</v>
      </c>
      <c r="G10308" t="s">
        <v>9</v>
      </c>
      <c r="H10308" t="s">
        <v>132</v>
      </c>
      <c r="I10308" s="2">
        <v>1</v>
      </c>
      <c r="J10308" t="s">
        <v>11</v>
      </c>
      <c r="K10308" s="21">
        <f>INDEX(LISTAS!$H:$Q,MATCH(BASE!H10308,LISTAS!$G:$G,0),MATCH(BASE!J10308,LISTAS!$H$3:$Q$3,0))*Tabela3[[#This Row],[QUANTIDADE]]</f>
        <v>3</v>
      </c>
      <c r="L10308" s="2" t="str">
        <f>TEXT(Tabela3[[#This Row],[DATA]],"MM")</f>
        <v>07</v>
      </c>
      <c r="M10308" s="2">
        <f>WEEKNUM(Tabela3[[#This Row],[DATA]])</f>
        <v>28</v>
      </c>
      <c r="N10308" s="18">
        <f>YEAR(Tabela3[[#This Row],[DATA]])</f>
        <v>2023</v>
      </c>
    </row>
    <row r="10309" spans="2:14">
      <c r="B10309" s="1">
        <v>45117</v>
      </c>
      <c r="C10309">
        <v>16820</v>
      </c>
      <c r="D10309">
        <f>COUNTIF(C$4:C10309,Tabela3[[#This Row],[COMANDA]])</f>
        <v>1</v>
      </c>
      <c r="E10309" t="s">
        <v>89</v>
      </c>
      <c r="G10309" t="s">
        <v>8</v>
      </c>
      <c r="H10309" t="s">
        <v>40</v>
      </c>
      <c r="I10309" s="2">
        <v>1</v>
      </c>
      <c r="J10309" t="s">
        <v>11</v>
      </c>
      <c r="K10309" s="21">
        <f>INDEX(LISTAS!$H:$Q,MATCH(BASE!H10309,LISTAS!$G:$G,0),MATCH(BASE!J10309,LISTAS!$H$3:$Q$3,0))*Tabela3[[#This Row],[QUANTIDADE]]</f>
        <v>14</v>
      </c>
      <c r="L10309" s="2" t="str">
        <f>TEXT(Tabela3[[#This Row],[DATA]],"MM")</f>
        <v>07</v>
      </c>
      <c r="M10309" s="2">
        <f>WEEKNUM(Tabela3[[#This Row],[DATA]])</f>
        <v>28</v>
      </c>
      <c r="N10309" s="18">
        <f>YEAR(Tabela3[[#This Row],[DATA]])</f>
        <v>2023</v>
      </c>
    </row>
    <row r="10310" spans="2:14">
      <c r="B10310" s="1">
        <v>45117</v>
      </c>
      <c r="C10310">
        <v>16820</v>
      </c>
      <c r="D10310">
        <f>COUNTIF(C$4:C10310,Tabela3[[#This Row],[COMANDA]])</f>
        <v>2</v>
      </c>
      <c r="E10310" t="s">
        <v>89</v>
      </c>
      <c r="G10310" t="s">
        <v>8</v>
      </c>
      <c r="H10310" t="s">
        <v>47</v>
      </c>
      <c r="I10310" s="2">
        <v>1</v>
      </c>
      <c r="J10310" t="s">
        <v>11</v>
      </c>
      <c r="K10310" s="21">
        <f>INDEX(LISTAS!$H:$Q,MATCH(BASE!H10310,LISTAS!$G:$G,0),MATCH(BASE!J10310,LISTAS!$H$3:$Q$3,0))*Tabela3[[#This Row],[QUANTIDADE]]</f>
        <v>16</v>
      </c>
      <c r="L10310" s="2" t="str">
        <f>TEXT(Tabela3[[#This Row],[DATA]],"MM")</f>
        <v>07</v>
      </c>
      <c r="M10310" s="2">
        <f>WEEKNUM(Tabela3[[#This Row],[DATA]])</f>
        <v>28</v>
      </c>
      <c r="N10310" s="18">
        <f>YEAR(Tabela3[[#This Row],[DATA]])</f>
        <v>2023</v>
      </c>
    </row>
    <row r="10311" spans="2:14">
      <c r="B10311" s="1">
        <v>45117</v>
      </c>
      <c r="C10311">
        <v>16821</v>
      </c>
      <c r="D10311">
        <f>COUNTIF(C$4:C10311,Tabela3[[#This Row],[COMANDA]])</f>
        <v>1</v>
      </c>
      <c r="E10311" t="s">
        <v>89</v>
      </c>
      <c r="G10311" t="s">
        <v>8</v>
      </c>
      <c r="H10311" t="s">
        <v>204</v>
      </c>
      <c r="I10311" s="2">
        <v>1</v>
      </c>
      <c r="J10311" t="s">
        <v>11</v>
      </c>
      <c r="K10311" s="21">
        <f>INDEX(LISTAS!$H:$Q,MATCH(BASE!H10311,LISTAS!$G:$G,0),MATCH(BASE!J10311,LISTAS!$H$3:$Q$3,0))*Tabela3[[#This Row],[QUANTIDADE]]</f>
        <v>18</v>
      </c>
      <c r="L10311" s="2" t="str">
        <f>TEXT(Tabela3[[#This Row],[DATA]],"MM")</f>
        <v>07</v>
      </c>
      <c r="M10311" s="2">
        <f>WEEKNUM(Tabela3[[#This Row],[DATA]])</f>
        <v>28</v>
      </c>
      <c r="N10311" s="18">
        <f>YEAR(Tabela3[[#This Row],[DATA]])</f>
        <v>2023</v>
      </c>
    </row>
    <row r="10312" spans="2:14">
      <c r="B10312" s="1">
        <v>45117</v>
      </c>
      <c r="C10312">
        <v>16822</v>
      </c>
      <c r="D10312">
        <f>COUNTIF(C$4:C10312,Tabela3[[#This Row],[COMANDA]])</f>
        <v>1</v>
      </c>
      <c r="E10312" t="s">
        <v>90</v>
      </c>
      <c r="F10312" t="s">
        <v>100</v>
      </c>
      <c r="G10312" t="s">
        <v>8</v>
      </c>
      <c r="H10312" t="s">
        <v>43</v>
      </c>
      <c r="I10312" s="2">
        <v>1</v>
      </c>
      <c r="J10312" t="s">
        <v>11</v>
      </c>
      <c r="K10312" s="21">
        <f>INDEX(LISTAS!$H:$Q,MATCH(BASE!H10312,LISTAS!$G:$G,0),MATCH(BASE!J10312,LISTAS!$H$3:$Q$3,0))*Tabela3[[#This Row],[QUANTIDADE]]</f>
        <v>18</v>
      </c>
      <c r="L10312" s="2" t="str">
        <f>TEXT(Tabela3[[#This Row],[DATA]],"MM")</f>
        <v>07</v>
      </c>
      <c r="M10312" s="2">
        <f>WEEKNUM(Tabela3[[#This Row],[DATA]])</f>
        <v>28</v>
      </c>
      <c r="N10312" s="18">
        <f>YEAR(Tabela3[[#This Row],[DATA]])</f>
        <v>2023</v>
      </c>
    </row>
    <row r="10313" spans="2:14">
      <c r="B10313" s="1">
        <v>45117</v>
      </c>
      <c r="C10313">
        <v>16823</v>
      </c>
      <c r="D10313">
        <f>COUNTIF(C$4:C10313,Tabela3[[#This Row],[COMANDA]])</f>
        <v>1</v>
      </c>
      <c r="E10313" t="s">
        <v>89</v>
      </c>
      <c r="G10313" t="s">
        <v>8</v>
      </c>
      <c r="H10313" t="s">
        <v>202</v>
      </c>
      <c r="I10313" s="2">
        <v>1</v>
      </c>
      <c r="J10313" t="s">
        <v>11</v>
      </c>
      <c r="K10313" s="21">
        <f>INDEX(LISTAS!$H:$Q,MATCH(BASE!H10313,LISTAS!$G:$G,0),MATCH(BASE!J10313,LISTAS!$H$3:$Q$3,0))*Tabela3[[#This Row],[QUANTIDADE]]</f>
        <v>20</v>
      </c>
      <c r="L10313" s="2" t="str">
        <f>TEXT(Tabela3[[#This Row],[DATA]],"MM")</f>
        <v>07</v>
      </c>
      <c r="M10313" s="2">
        <f>WEEKNUM(Tabela3[[#This Row],[DATA]])</f>
        <v>28</v>
      </c>
      <c r="N10313" s="18">
        <f>YEAR(Tabela3[[#This Row],[DATA]])</f>
        <v>2023</v>
      </c>
    </row>
    <row r="10314" spans="2:14">
      <c r="B10314" s="1">
        <v>45117</v>
      </c>
      <c r="C10314">
        <v>16823</v>
      </c>
      <c r="D10314">
        <f>COUNTIF(C$4:C10314,Tabela3[[#This Row],[COMANDA]])</f>
        <v>2</v>
      </c>
      <c r="E10314" t="s">
        <v>89</v>
      </c>
      <c r="G10314" t="s">
        <v>9</v>
      </c>
      <c r="H10314" t="s">
        <v>58</v>
      </c>
      <c r="I10314" s="2">
        <v>1</v>
      </c>
      <c r="J10314" t="s">
        <v>11</v>
      </c>
      <c r="K10314" s="21">
        <f>INDEX(LISTAS!$H:$Q,MATCH(BASE!H10314,LISTAS!$G:$G,0),MATCH(BASE!J10314,LISTAS!$H$3:$Q$3,0))*Tabela3[[#This Row],[QUANTIDADE]]</f>
        <v>5</v>
      </c>
      <c r="L10314" s="2" t="str">
        <f>TEXT(Tabela3[[#This Row],[DATA]],"MM")</f>
        <v>07</v>
      </c>
      <c r="M10314" s="2">
        <f>WEEKNUM(Tabela3[[#This Row],[DATA]])</f>
        <v>28</v>
      </c>
      <c r="N10314" s="18">
        <f>YEAR(Tabela3[[#This Row],[DATA]])</f>
        <v>2023</v>
      </c>
    </row>
    <row r="10315" spans="2:14">
      <c r="B10315" s="1">
        <v>45117</v>
      </c>
      <c r="C10315">
        <v>16824</v>
      </c>
      <c r="D10315">
        <f>COUNTIF(C$4:C10315,Tabela3[[#This Row],[COMANDA]])</f>
        <v>1</v>
      </c>
      <c r="E10315" t="s">
        <v>90</v>
      </c>
      <c r="F10315" t="s">
        <v>98</v>
      </c>
      <c r="G10315" t="s">
        <v>8</v>
      </c>
      <c r="H10315" t="s">
        <v>202</v>
      </c>
      <c r="I10315" s="2">
        <v>1</v>
      </c>
      <c r="J10315" t="s">
        <v>11</v>
      </c>
      <c r="K10315" s="21">
        <f>INDEX(LISTAS!$H:$Q,MATCH(BASE!H10315,LISTAS!$G:$G,0),MATCH(BASE!J10315,LISTAS!$H$3:$Q$3,0))*Tabela3[[#This Row],[QUANTIDADE]]</f>
        <v>20</v>
      </c>
      <c r="L10315" s="2" t="str">
        <f>TEXT(Tabela3[[#This Row],[DATA]],"MM")</f>
        <v>07</v>
      </c>
      <c r="M10315" s="2">
        <f>WEEKNUM(Tabela3[[#This Row],[DATA]])</f>
        <v>28</v>
      </c>
      <c r="N10315" s="18">
        <f>YEAR(Tabela3[[#This Row],[DATA]])</f>
        <v>2023</v>
      </c>
    </row>
    <row r="10316" spans="2:14">
      <c r="B10316" s="1">
        <v>45117</v>
      </c>
      <c r="C10316">
        <v>16824</v>
      </c>
      <c r="D10316">
        <f>COUNTIF(C$4:C10316,Tabela3[[#This Row],[COMANDA]])</f>
        <v>2</v>
      </c>
      <c r="E10316" t="s">
        <v>90</v>
      </c>
      <c r="F10316" t="s">
        <v>98</v>
      </c>
      <c r="G10316" t="s">
        <v>9</v>
      </c>
      <c r="H10316" t="s">
        <v>385</v>
      </c>
      <c r="I10316" s="2">
        <v>1</v>
      </c>
      <c r="J10316" t="s">
        <v>11</v>
      </c>
      <c r="K10316" s="21">
        <f>INDEX(LISTAS!$H:$Q,MATCH(BASE!H10316,LISTAS!$G:$G,0),MATCH(BASE!J10316,LISTAS!$H$3:$Q$3,0))*Tabela3[[#This Row],[QUANTIDADE]]</f>
        <v>3</v>
      </c>
      <c r="L10316" s="2" t="str">
        <f>TEXT(Tabela3[[#This Row],[DATA]],"MM")</f>
        <v>07</v>
      </c>
      <c r="M10316" s="2">
        <f>WEEKNUM(Tabela3[[#This Row],[DATA]])</f>
        <v>28</v>
      </c>
      <c r="N10316" s="18">
        <f>YEAR(Tabela3[[#This Row],[DATA]])</f>
        <v>2023</v>
      </c>
    </row>
    <row r="10317" spans="2:14">
      <c r="B10317" s="1">
        <v>45117</v>
      </c>
      <c r="C10317">
        <v>16825</v>
      </c>
      <c r="D10317">
        <f>COUNTIF(C$4:C10317,Tabela3[[#This Row],[COMANDA]])</f>
        <v>1</v>
      </c>
      <c r="E10317" t="s">
        <v>90</v>
      </c>
      <c r="F10317" t="s">
        <v>99</v>
      </c>
      <c r="G10317" t="s">
        <v>8</v>
      </c>
      <c r="H10317" t="s">
        <v>47</v>
      </c>
      <c r="I10317" s="2">
        <v>1</v>
      </c>
      <c r="J10317" t="s">
        <v>11</v>
      </c>
      <c r="K10317" s="21">
        <f>INDEX(LISTAS!$H:$Q,MATCH(BASE!H10317,LISTAS!$G:$G,0),MATCH(BASE!J10317,LISTAS!$H$3:$Q$3,0))*Tabela3[[#This Row],[QUANTIDADE]]</f>
        <v>16</v>
      </c>
      <c r="L10317" s="2" t="str">
        <f>TEXT(Tabela3[[#This Row],[DATA]],"MM")</f>
        <v>07</v>
      </c>
      <c r="M10317" s="2">
        <f>WEEKNUM(Tabela3[[#This Row],[DATA]])</f>
        <v>28</v>
      </c>
      <c r="N10317" s="18">
        <f>YEAR(Tabela3[[#This Row],[DATA]])</f>
        <v>2023</v>
      </c>
    </row>
    <row r="10318" spans="2:14">
      <c r="B10318" s="1">
        <v>45117</v>
      </c>
      <c r="C10318">
        <v>16826</v>
      </c>
      <c r="D10318">
        <f>COUNTIF(C$4:C10318,Tabela3[[#This Row],[COMANDA]])</f>
        <v>1</v>
      </c>
      <c r="E10318" t="s">
        <v>90</v>
      </c>
      <c r="G10318" t="s">
        <v>8</v>
      </c>
      <c r="H10318" t="s">
        <v>42</v>
      </c>
      <c r="I10318" s="2">
        <v>1</v>
      </c>
      <c r="J10318" t="s">
        <v>11</v>
      </c>
      <c r="K10318" s="21">
        <f>INDEX(LISTAS!$H:$Q,MATCH(BASE!H10318,LISTAS!$G:$G,0),MATCH(BASE!J10318,LISTAS!$H$3:$Q$3,0))*Tabela3[[#This Row],[QUANTIDADE]]</f>
        <v>16</v>
      </c>
      <c r="L10318" s="2" t="str">
        <f>TEXT(Tabela3[[#This Row],[DATA]],"MM")</f>
        <v>07</v>
      </c>
      <c r="M10318" s="2">
        <f>WEEKNUM(Tabela3[[#This Row],[DATA]])</f>
        <v>28</v>
      </c>
      <c r="N10318" s="18">
        <f>YEAR(Tabela3[[#This Row],[DATA]])</f>
        <v>2023</v>
      </c>
    </row>
    <row r="10319" spans="2:14">
      <c r="B10319" s="1">
        <v>45117</v>
      </c>
      <c r="C10319">
        <v>16826</v>
      </c>
      <c r="D10319">
        <f>COUNTIF(C$4:C10319,Tabela3[[#This Row],[COMANDA]])</f>
        <v>2</v>
      </c>
      <c r="E10319" t="s">
        <v>90</v>
      </c>
      <c r="G10319" t="s">
        <v>8</v>
      </c>
      <c r="H10319" t="s">
        <v>206</v>
      </c>
      <c r="I10319" s="2">
        <v>1</v>
      </c>
      <c r="J10319" t="s">
        <v>11</v>
      </c>
      <c r="K10319" s="21">
        <f>INDEX(LISTAS!$H:$Q,MATCH(BASE!H10319,LISTAS!$G:$G,0),MATCH(BASE!J10319,LISTAS!$H$3:$Q$3,0))*Tabela3[[#This Row],[QUANTIDADE]]</f>
        <v>18</v>
      </c>
      <c r="L10319" s="2" t="str">
        <f>TEXT(Tabela3[[#This Row],[DATA]],"MM")</f>
        <v>07</v>
      </c>
      <c r="M10319" s="2">
        <f>WEEKNUM(Tabela3[[#This Row],[DATA]])</f>
        <v>28</v>
      </c>
      <c r="N10319" s="18">
        <f>YEAR(Tabela3[[#This Row],[DATA]])</f>
        <v>2023</v>
      </c>
    </row>
    <row r="10320" spans="2:14">
      <c r="B10320" s="1">
        <v>45117</v>
      </c>
      <c r="C10320">
        <v>16826</v>
      </c>
      <c r="D10320">
        <f>COUNTIF(C$4:C10320,Tabela3[[#This Row],[COMANDA]])</f>
        <v>3</v>
      </c>
      <c r="E10320" t="s">
        <v>90</v>
      </c>
      <c r="G10320" t="s">
        <v>9</v>
      </c>
      <c r="H10320" t="s">
        <v>142</v>
      </c>
      <c r="I10320" s="2">
        <v>1</v>
      </c>
      <c r="J10320" t="s">
        <v>11</v>
      </c>
      <c r="K10320" s="21">
        <f>INDEX(LISTAS!$H:$Q,MATCH(BASE!H10320,LISTAS!$G:$G,0),MATCH(BASE!J10320,LISTAS!$H$3:$Q$3,0))*Tabela3[[#This Row],[QUANTIDADE]]</f>
        <v>6</v>
      </c>
      <c r="L10320" s="2" t="str">
        <f>TEXT(Tabela3[[#This Row],[DATA]],"MM")</f>
        <v>07</v>
      </c>
      <c r="M10320" s="2">
        <f>WEEKNUM(Tabela3[[#This Row],[DATA]])</f>
        <v>28</v>
      </c>
      <c r="N10320" s="18">
        <f>YEAR(Tabela3[[#This Row],[DATA]])</f>
        <v>2023</v>
      </c>
    </row>
    <row r="10321" spans="2:14">
      <c r="B10321" s="1">
        <v>45117</v>
      </c>
      <c r="C10321">
        <v>16827</v>
      </c>
      <c r="D10321">
        <f>COUNTIF(C$4:C10321,Tabela3[[#This Row],[COMANDA]])</f>
        <v>1</v>
      </c>
      <c r="E10321" t="s">
        <v>89</v>
      </c>
      <c r="G10321" t="s">
        <v>8</v>
      </c>
      <c r="H10321" t="s">
        <v>42</v>
      </c>
      <c r="I10321" s="2">
        <v>1</v>
      </c>
      <c r="J10321" t="s">
        <v>11</v>
      </c>
      <c r="K10321" s="21">
        <f>INDEX(LISTAS!$H:$Q,MATCH(BASE!H10321,LISTAS!$G:$G,0),MATCH(BASE!J10321,LISTAS!$H$3:$Q$3,0))*Tabela3[[#This Row],[QUANTIDADE]]</f>
        <v>16</v>
      </c>
      <c r="L10321" s="2" t="str">
        <f>TEXT(Tabela3[[#This Row],[DATA]],"MM")</f>
        <v>07</v>
      </c>
      <c r="M10321" s="2">
        <f>WEEKNUM(Tabela3[[#This Row],[DATA]])</f>
        <v>28</v>
      </c>
      <c r="N10321" s="18">
        <f>YEAR(Tabela3[[#This Row],[DATA]])</f>
        <v>2023</v>
      </c>
    </row>
    <row r="10322" spans="2:14">
      <c r="B10322" s="1">
        <v>45117</v>
      </c>
      <c r="C10322">
        <v>16828</v>
      </c>
      <c r="D10322">
        <f>COUNTIF(C$4:C10322,Tabela3[[#This Row],[COMANDA]])</f>
        <v>1</v>
      </c>
      <c r="E10322" t="s">
        <v>90</v>
      </c>
      <c r="F10322" t="s">
        <v>99</v>
      </c>
      <c r="G10322" t="s">
        <v>8</v>
      </c>
      <c r="H10322" t="s">
        <v>42</v>
      </c>
      <c r="I10322" s="2">
        <v>1</v>
      </c>
      <c r="J10322" t="s">
        <v>11</v>
      </c>
      <c r="K10322" s="21">
        <f>INDEX(LISTAS!$H:$Q,MATCH(BASE!H10322,LISTAS!$G:$G,0),MATCH(BASE!J10322,LISTAS!$H$3:$Q$3,0))*Tabela3[[#This Row],[QUANTIDADE]]</f>
        <v>16</v>
      </c>
      <c r="L10322" s="2" t="str">
        <f>TEXT(Tabela3[[#This Row],[DATA]],"MM")</f>
        <v>07</v>
      </c>
      <c r="M10322" s="2">
        <f>WEEKNUM(Tabela3[[#This Row],[DATA]])</f>
        <v>28</v>
      </c>
      <c r="N10322" s="18">
        <f>YEAR(Tabela3[[#This Row],[DATA]])</f>
        <v>2023</v>
      </c>
    </row>
    <row r="10323" spans="2:14">
      <c r="B10323" s="1">
        <v>45117</v>
      </c>
      <c r="C10323">
        <v>16828</v>
      </c>
      <c r="D10323">
        <f>COUNTIF(C$4:C10323,Tabela3[[#This Row],[COMANDA]])</f>
        <v>2</v>
      </c>
      <c r="E10323" t="s">
        <v>90</v>
      </c>
      <c r="F10323" t="s">
        <v>99</v>
      </c>
      <c r="G10323" t="s">
        <v>9</v>
      </c>
      <c r="H10323" t="s">
        <v>142</v>
      </c>
      <c r="I10323" s="2">
        <v>1</v>
      </c>
      <c r="J10323" t="s">
        <v>11</v>
      </c>
      <c r="K10323" s="21">
        <f>INDEX(LISTAS!$H:$Q,MATCH(BASE!H10323,LISTAS!$G:$G,0),MATCH(BASE!J10323,LISTAS!$H$3:$Q$3,0))*Tabela3[[#This Row],[QUANTIDADE]]</f>
        <v>6</v>
      </c>
      <c r="L10323" s="2" t="str">
        <f>TEXT(Tabela3[[#This Row],[DATA]],"MM")</f>
        <v>07</v>
      </c>
      <c r="M10323" s="2">
        <f>WEEKNUM(Tabela3[[#This Row],[DATA]])</f>
        <v>28</v>
      </c>
      <c r="N10323" s="18">
        <f>YEAR(Tabela3[[#This Row],[DATA]])</f>
        <v>2023</v>
      </c>
    </row>
    <row r="10324" spans="2:14">
      <c r="B10324" s="1">
        <v>45117</v>
      </c>
      <c r="C10324">
        <v>16829</v>
      </c>
      <c r="D10324">
        <f>COUNTIF(C$4:C10324,Tabela3[[#This Row],[COMANDA]])</f>
        <v>1</v>
      </c>
      <c r="E10324" t="s">
        <v>90</v>
      </c>
      <c r="F10324" t="s">
        <v>99</v>
      </c>
      <c r="G10324" t="s">
        <v>8</v>
      </c>
      <c r="H10324" t="s">
        <v>202</v>
      </c>
      <c r="I10324" s="2">
        <v>1</v>
      </c>
      <c r="J10324" t="s">
        <v>11</v>
      </c>
      <c r="K10324" s="21">
        <f>INDEX(LISTAS!$H:$Q,MATCH(BASE!H10324,LISTAS!$G:$G,0),MATCH(BASE!J10324,LISTAS!$H$3:$Q$3,0))*Tabela3[[#This Row],[QUANTIDADE]]</f>
        <v>20</v>
      </c>
      <c r="L10324" s="2" t="str">
        <f>TEXT(Tabela3[[#This Row],[DATA]],"MM")</f>
        <v>07</v>
      </c>
      <c r="M10324" s="2">
        <f>WEEKNUM(Tabela3[[#This Row],[DATA]])</f>
        <v>28</v>
      </c>
      <c r="N10324" s="18">
        <f>YEAR(Tabela3[[#This Row],[DATA]])</f>
        <v>2023</v>
      </c>
    </row>
    <row r="10325" spans="2:14">
      <c r="B10325" s="1">
        <v>45117</v>
      </c>
      <c r="C10325">
        <v>16830</v>
      </c>
      <c r="D10325">
        <f>COUNTIF(C$4:C10325,Tabela3[[#This Row],[COMANDA]])</f>
        <v>1</v>
      </c>
      <c r="E10325" t="s">
        <v>90</v>
      </c>
      <c r="F10325" t="s">
        <v>99</v>
      </c>
      <c r="G10325" t="s">
        <v>8</v>
      </c>
      <c r="H10325" t="s">
        <v>42</v>
      </c>
      <c r="I10325" s="2">
        <v>1</v>
      </c>
      <c r="J10325" t="s">
        <v>11</v>
      </c>
      <c r="K10325" s="21">
        <f>INDEX(LISTAS!$H:$Q,MATCH(BASE!H10325,LISTAS!$G:$G,0),MATCH(BASE!J10325,LISTAS!$H$3:$Q$3,0))*Tabela3[[#This Row],[QUANTIDADE]]</f>
        <v>16</v>
      </c>
      <c r="L10325" s="2" t="str">
        <f>TEXT(Tabela3[[#This Row],[DATA]],"MM")</f>
        <v>07</v>
      </c>
      <c r="M10325" s="2">
        <f>WEEKNUM(Tabela3[[#This Row],[DATA]])</f>
        <v>28</v>
      </c>
      <c r="N10325" s="18">
        <f>YEAR(Tabela3[[#This Row],[DATA]])</f>
        <v>2023</v>
      </c>
    </row>
    <row r="10326" spans="2:14">
      <c r="B10326" s="1">
        <v>45117</v>
      </c>
      <c r="C10326">
        <v>16830</v>
      </c>
      <c r="D10326">
        <f>COUNTIF(C$4:C10326,Tabela3[[#This Row],[COMANDA]])</f>
        <v>2</v>
      </c>
      <c r="E10326" t="s">
        <v>90</v>
      </c>
      <c r="F10326" t="s">
        <v>99</v>
      </c>
      <c r="G10326" t="s">
        <v>8</v>
      </c>
      <c r="H10326" t="s">
        <v>203</v>
      </c>
      <c r="I10326" s="2">
        <v>1</v>
      </c>
      <c r="J10326" t="s">
        <v>11</v>
      </c>
      <c r="K10326" s="21">
        <f>INDEX(LISTAS!$H:$Q,MATCH(BASE!H10326,LISTAS!$G:$G,0),MATCH(BASE!J10326,LISTAS!$H$3:$Q$3,0))*Tabela3[[#This Row],[QUANTIDADE]]</f>
        <v>20</v>
      </c>
      <c r="L10326" s="2" t="str">
        <f>TEXT(Tabela3[[#This Row],[DATA]],"MM")</f>
        <v>07</v>
      </c>
      <c r="M10326" s="2">
        <f>WEEKNUM(Tabela3[[#This Row],[DATA]])</f>
        <v>28</v>
      </c>
      <c r="N10326" s="18">
        <f>YEAR(Tabela3[[#This Row],[DATA]])</f>
        <v>2023</v>
      </c>
    </row>
    <row r="10327" spans="2:14">
      <c r="B10327" s="1">
        <v>45117</v>
      </c>
      <c r="C10327">
        <v>16830</v>
      </c>
      <c r="D10327">
        <f>COUNTIF(C$4:C10327,Tabela3[[#This Row],[COMANDA]])</f>
        <v>3</v>
      </c>
      <c r="E10327" t="s">
        <v>90</v>
      </c>
      <c r="F10327" t="s">
        <v>99</v>
      </c>
      <c r="G10327" t="s">
        <v>8</v>
      </c>
      <c r="H10327" t="s">
        <v>206</v>
      </c>
      <c r="I10327" s="2">
        <v>1</v>
      </c>
      <c r="J10327" t="s">
        <v>11</v>
      </c>
      <c r="K10327" s="21">
        <f>INDEX(LISTAS!$H:$Q,MATCH(BASE!H10327,LISTAS!$G:$G,0),MATCH(BASE!J10327,LISTAS!$H$3:$Q$3,0))*Tabela3[[#This Row],[QUANTIDADE]]</f>
        <v>18</v>
      </c>
      <c r="L10327" s="2" t="str">
        <f>TEXT(Tabela3[[#This Row],[DATA]],"MM")</f>
        <v>07</v>
      </c>
      <c r="M10327" s="2">
        <f>WEEKNUM(Tabela3[[#This Row],[DATA]])</f>
        <v>28</v>
      </c>
      <c r="N10327" s="18">
        <f>YEAR(Tabela3[[#This Row],[DATA]])</f>
        <v>2023</v>
      </c>
    </row>
    <row r="10328" spans="2:14">
      <c r="B10328" s="1">
        <v>45117</v>
      </c>
      <c r="C10328">
        <v>16830</v>
      </c>
      <c r="D10328">
        <f>COUNTIF(C$4:C10328,Tabela3[[#This Row],[COMANDA]])</f>
        <v>4</v>
      </c>
      <c r="E10328" t="s">
        <v>90</v>
      </c>
      <c r="F10328" t="s">
        <v>99</v>
      </c>
      <c r="G10328" t="s">
        <v>9</v>
      </c>
      <c r="H10328" t="s">
        <v>59</v>
      </c>
      <c r="I10328" s="2">
        <v>1</v>
      </c>
      <c r="J10328" t="s">
        <v>11</v>
      </c>
      <c r="K10328" s="21">
        <f>INDEX(LISTAS!$H:$Q,MATCH(BASE!H10328,LISTAS!$G:$G,0),MATCH(BASE!J10328,LISTAS!$H$3:$Q$3,0))*Tabela3[[#This Row],[QUANTIDADE]]</f>
        <v>3</v>
      </c>
      <c r="L10328" s="2" t="str">
        <f>TEXT(Tabela3[[#This Row],[DATA]],"MM")</f>
        <v>07</v>
      </c>
      <c r="M10328" s="2">
        <f>WEEKNUM(Tabela3[[#This Row],[DATA]])</f>
        <v>28</v>
      </c>
      <c r="N10328" s="18">
        <f>YEAR(Tabela3[[#This Row],[DATA]])</f>
        <v>2023</v>
      </c>
    </row>
    <row r="10329" spans="2:14">
      <c r="B10329" s="1">
        <v>45117</v>
      </c>
      <c r="C10329">
        <v>16831</v>
      </c>
      <c r="D10329">
        <f>COUNTIF(C$4:C10329,Tabela3[[#This Row],[COMANDA]])</f>
        <v>1</v>
      </c>
      <c r="E10329" t="s">
        <v>89</v>
      </c>
      <c r="G10329" t="s">
        <v>8</v>
      </c>
      <c r="H10329" t="s">
        <v>47</v>
      </c>
      <c r="I10329" s="2">
        <v>1</v>
      </c>
      <c r="J10329" t="s">
        <v>11</v>
      </c>
      <c r="K10329" s="21">
        <f>INDEX(LISTAS!$H:$Q,MATCH(BASE!H10329,LISTAS!$G:$G,0),MATCH(BASE!J10329,LISTAS!$H$3:$Q$3,0))*Tabela3[[#This Row],[QUANTIDADE]]</f>
        <v>16</v>
      </c>
      <c r="L10329" s="2" t="str">
        <f>TEXT(Tabela3[[#This Row],[DATA]],"MM")</f>
        <v>07</v>
      </c>
      <c r="M10329" s="2">
        <f>WEEKNUM(Tabela3[[#This Row],[DATA]])</f>
        <v>28</v>
      </c>
      <c r="N10329" s="18">
        <f>YEAR(Tabela3[[#This Row],[DATA]])</f>
        <v>2023</v>
      </c>
    </row>
    <row r="10330" spans="2:14">
      <c r="B10330" s="1">
        <v>45117</v>
      </c>
      <c r="C10330">
        <v>16832</v>
      </c>
      <c r="D10330">
        <f>COUNTIF(C$4:C10330,Tabela3[[#This Row],[COMANDA]])</f>
        <v>1</v>
      </c>
      <c r="E10330" t="s">
        <v>90</v>
      </c>
      <c r="G10330" t="s">
        <v>8</v>
      </c>
      <c r="H10330" t="s">
        <v>202</v>
      </c>
      <c r="I10330" s="2">
        <v>1</v>
      </c>
      <c r="J10330" t="s">
        <v>11</v>
      </c>
      <c r="K10330" s="21">
        <f>INDEX(LISTAS!$H:$Q,MATCH(BASE!H10330,LISTAS!$G:$G,0),MATCH(BASE!J10330,LISTAS!$H$3:$Q$3,0))*Tabela3[[#This Row],[QUANTIDADE]]</f>
        <v>20</v>
      </c>
      <c r="L10330" s="2" t="str">
        <f>TEXT(Tabela3[[#This Row],[DATA]],"MM")</f>
        <v>07</v>
      </c>
      <c r="M10330" s="2">
        <f>WEEKNUM(Tabela3[[#This Row],[DATA]])</f>
        <v>28</v>
      </c>
      <c r="N10330" s="18">
        <f>YEAR(Tabela3[[#This Row],[DATA]])</f>
        <v>2023</v>
      </c>
    </row>
    <row r="10331" spans="2:14">
      <c r="B10331" s="1">
        <v>45117</v>
      </c>
      <c r="C10331">
        <v>16833</v>
      </c>
      <c r="D10331">
        <f>COUNTIF(C$4:C10331,Tabela3[[#This Row],[COMANDA]])</f>
        <v>1</v>
      </c>
      <c r="E10331" t="s">
        <v>90</v>
      </c>
      <c r="F10331" t="s">
        <v>375</v>
      </c>
      <c r="G10331" t="s">
        <v>8</v>
      </c>
      <c r="H10331" t="s">
        <v>41</v>
      </c>
      <c r="I10331" s="2">
        <v>1</v>
      </c>
      <c r="J10331" t="s">
        <v>12</v>
      </c>
      <c r="K10331" s="21">
        <f>INDEX(LISTAS!$H:$Q,MATCH(BASE!H10331,LISTAS!$G:$G,0),MATCH(BASE!J10331,LISTAS!$H$3:$Q$3,0))*Tabela3[[#This Row],[QUANTIDADE]]</f>
        <v>12.6</v>
      </c>
      <c r="L10331" s="2" t="str">
        <f>TEXT(Tabela3[[#This Row],[DATA]],"MM")</f>
        <v>07</v>
      </c>
      <c r="M10331" s="2">
        <f>WEEKNUM(Tabela3[[#This Row],[DATA]])</f>
        <v>28</v>
      </c>
      <c r="N10331" s="18">
        <f>YEAR(Tabela3[[#This Row],[DATA]])</f>
        <v>2023</v>
      </c>
    </row>
    <row r="10332" spans="2:14">
      <c r="B10332" s="1">
        <v>45117</v>
      </c>
      <c r="C10332">
        <v>16833</v>
      </c>
      <c r="D10332">
        <f>COUNTIF(C$4:C10332,Tabela3[[#This Row],[COMANDA]])</f>
        <v>2</v>
      </c>
      <c r="E10332" t="s">
        <v>90</v>
      </c>
      <c r="F10332" t="s">
        <v>375</v>
      </c>
      <c r="G10332" t="s">
        <v>8</v>
      </c>
      <c r="H10332" t="s">
        <v>203</v>
      </c>
      <c r="I10332" s="2">
        <v>1</v>
      </c>
      <c r="J10332" t="s">
        <v>12</v>
      </c>
      <c r="K10332" s="21">
        <f>INDEX(LISTAS!$H:$Q,MATCH(BASE!H10332,LISTAS!$G:$G,0),MATCH(BASE!J10332,LISTAS!$H$3:$Q$3,0))*Tabela3[[#This Row],[QUANTIDADE]]</f>
        <v>18</v>
      </c>
      <c r="L10332" s="2" t="str">
        <f>TEXT(Tabela3[[#This Row],[DATA]],"MM")</f>
        <v>07</v>
      </c>
      <c r="M10332" s="2">
        <f>WEEKNUM(Tabela3[[#This Row],[DATA]])</f>
        <v>28</v>
      </c>
      <c r="N10332" s="18">
        <f>YEAR(Tabela3[[#This Row],[DATA]])</f>
        <v>2023</v>
      </c>
    </row>
    <row r="10333" spans="2:14">
      <c r="B10333" s="1">
        <v>45117</v>
      </c>
      <c r="C10333">
        <v>16833</v>
      </c>
      <c r="D10333">
        <f>COUNTIF(C$4:C10333,Tabela3[[#This Row],[COMANDA]])</f>
        <v>3</v>
      </c>
      <c r="E10333" t="s">
        <v>90</v>
      </c>
      <c r="F10333" t="s">
        <v>375</v>
      </c>
      <c r="G10333" t="s">
        <v>61</v>
      </c>
      <c r="H10333" t="s">
        <v>188</v>
      </c>
      <c r="I10333" s="2">
        <v>1</v>
      </c>
      <c r="J10333" t="s">
        <v>11</v>
      </c>
      <c r="K10333" s="21">
        <f>INDEX(LISTAS!$H:$Q,MATCH(BASE!H10333,LISTAS!$G:$G,0),MATCH(BASE!J10333,LISTAS!$H$3:$Q$3,0))*Tabela3[[#This Row],[QUANTIDADE]]</f>
        <v>2</v>
      </c>
      <c r="L10333" s="2" t="str">
        <f>TEXT(Tabela3[[#This Row],[DATA]],"MM")</f>
        <v>07</v>
      </c>
      <c r="M10333" s="2">
        <f>WEEKNUM(Tabela3[[#This Row],[DATA]])</f>
        <v>28</v>
      </c>
      <c r="N10333" s="18">
        <f>YEAR(Tabela3[[#This Row],[DATA]])</f>
        <v>2023</v>
      </c>
    </row>
    <row r="10334" spans="2:14">
      <c r="B10334" s="1">
        <v>45117</v>
      </c>
      <c r="C10334">
        <v>16834</v>
      </c>
      <c r="D10334">
        <f>COUNTIF(C$4:C10334,Tabela3[[#This Row],[COMANDA]])</f>
        <v>1</v>
      </c>
      <c r="E10334" t="s">
        <v>90</v>
      </c>
      <c r="F10334" t="s">
        <v>99</v>
      </c>
      <c r="G10334" t="s">
        <v>8</v>
      </c>
      <c r="H10334" t="s">
        <v>42</v>
      </c>
      <c r="I10334" s="2">
        <v>1</v>
      </c>
      <c r="J10334" t="s">
        <v>11</v>
      </c>
      <c r="K10334" s="21">
        <f>INDEX(LISTAS!$H:$Q,MATCH(BASE!H10334,LISTAS!$G:$G,0),MATCH(BASE!J10334,LISTAS!$H$3:$Q$3,0))*Tabela3[[#This Row],[QUANTIDADE]]</f>
        <v>16</v>
      </c>
      <c r="L10334" s="2" t="str">
        <f>TEXT(Tabela3[[#This Row],[DATA]],"MM")</f>
        <v>07</v>
      </c>
      <c r="M10334" s="2">
        <f>WEEKNUM(Tabela3[[#This Row],[DATA]])</f>
        <v>28</v>
      </c>
      <c r="N10334" s="18">
        <f>YEAR(Tabela3[[#This Row],[DATA]])</f>
        <v>2023</v>
      </c>
    </row>
    <row r="10335" spans="2:14">
      <c r="B10335" s="1">
        <v>45117</v>
      </c>
      <c r="C10335">
        <v>16835</v>
      </c>
      <c r="D10335">
        <f>COUNTIF(C$4:C10335,Tabela3[[#This Row],[COMANDA]])</f>
        <v>1</v>
      </c>
      <c r="E10335" t="s">
        <v>89</v>
      </c>
      <c r="G10335" t="s">
        <v>8</v>
      </c>
      <c r="H10335" t="s">
        <v>42</v>
      </c>
      <c r="I10335" s="2">
        <v>1</v>
      </c>
      <c r="J10335" t="s">
        <v>11</v>
      </c>
      <c r="K10335" s="21">
        <f>INDEX(LISTAS!$H:$Q,MATCH(BASE!H10335,LISTAS!$G:$G,0),MATCH(BASE!J10335,LISTAS!$H$3:$Q$3,0))*Tabela3[[#This Row],[QUANTIDADE]]</f>
        <v>16</v>
      </c>
      <c r="L10335" s="2" t="str">
        <f>TEXT(Tabela3[[#This Row],[DATA]],"MM")</f>
        <v>07</v>
      </c>
      <c r="M10335" s="2">
        <f>WEEKNUM(Tabela3[[#This Row],[DATA]])</f>
        <v>28</v>
      </c>
      <c r="N10335" s="18">
        <f>YEAR(Tabela3[[#This Row],[DATA]])</f>
        <v>2023</v>
      </c>
    </row>
    <row r="10336" spans="2:14">
      <c r="B10336" s="1">
        <v>45117</v>
      </c>
      <c r="C10336">
        <v>16835</v>
      </c>
      <c r="D10336">
        <f>COUNTIF(C$4:C10336,Tabela3[[#This Row],[COMANDA]])</f>
        <v>2</v>
      </c>
      <c r="E10336" t="s">
        <v>89</v>
      </c>
      <c r="G10336" t="s">
        <v>10</v>
      </c>
      <c r="H10336" t="s">
        <v>94</v>
      </c>
      <c r="I10336" s="2">
        <v>1</v>
      </c>
      <c r="J10336" t="s">
        <v>12</v>
      </c>
      <c r="K10336" s="21">
        <f>INDEX(LISTAS!$H:$Q,MATCH(BASE!H10336,LISTAS!$G:$G,0),MATCH(BASE!J10336,LISTAS!$H$3:$Q$3,0))*Tabela3[[#This Row],[QUANTIDADE]]</f>
        <v>3</v>
      </c>
      <c r="L10336" s="2" t="str">
        <f>TEXT(Tabela3[[#This Row],[DATA]],"MM")</f>
        <v>07</v>
      </c>
      <c r="M10336" s="2">
        <f>WEEKNUM(Tabela3[[#This Row],[DATA]])</f>
        <v>28</v>
      </c>
      <c r="N10336" s="18">
        <f>YEAR(Tabela3[[#This Row],[DATA]])</f>
        <v>2023</v>
      </c>
    </row>
    <row r="10337" spans="2:14">
      <c r="B10337" s="1">
        <v>45117</v>
      </c>
      <c r="C10337">
        <v>16836</v>
      </c>
      <c r="D10337">
        <f>COUNTIF(C$4:C10337,Tabela3[[#This Row],[COMANDA]])</f>
        <v>1</v>
      </c>
      <c r="E10337" t="s">
        <v>89</v>
      </c>
      <c r="F10337" t="s">
        <v>98</v>
      </c>
      <c r="G10337" t="s">
        <v>8</v>
      </c>
      <c r="H10337" t="s">
        <v>204</v>
      </c>
      <c r="I10337" s="2">
        <v>1</v>
      </c>
      <c r="J10337" t="s">
        <v>11</v>
      </c>
      <c r="K10337" s="21">
        <f>INDEX(LISTAS!$H:$Q,MATCH(BASE!H10337,LISTAS!$G:$G,0),MATCH(BASE!J10337,LISTAS!$H$3:$Q$3,0))*Tabela3[[#This Row],[QUANTIDADE]]</f>
        <v>18</v>
      </c>
      <c r="L10337" s="2" t="str">
        <f>TEXT(Tabela3[[#This Row],[DATA]],"MM")</f>
        <v>07</v>
      </c>
      <c r="M10337" s="2">
        <f>WEEKNUM(Tabela3[[#This Row],[DATA]])</f>
        <v>28</v>
      </c>
      <c r="N10337" s="18">
        <f>YEAR(Tabela3[[#This Row],[DATA]])</f>
        <v>2023</v>
      </c>
    </row>
    <row r="10338" spans="2:14">
      <c r="B10338" s="1">
        <v>45117</v>
      </c>
      <c r="C10338">
        <v>16836</v>
      </c>
      <c r="D10338">
        <f>COUNTIF(C$4:C10338,Tabela3[[#This Row],[COMANDA]])</f>
        <v>2</v>
      </c>
      <c r="E10338" t="s">
        <v>89</v>
      </c>
      <c r="F10338" t="s">
        <v>98</v>
      </c>
      <c r="G10338" t="s">
        <v>61</v>
      </c>
      <c r="H10338" t="s">
        <v>199</v>
      </c>
      <c r="I10338" s="2">
        <v>1</v>
      </c>
      <c r="J10338" t="s">
        <v>11</v>
      </c>
      <c r="K10338" s="21">
        <f>INDEX(LISTAS!$H:$Q,MATCH(BASE!H10338,LISTAS!$G:$G,0),MATCH(BASE!J10338,LISTAS!$H$3:$Q$3,0))*Tabela3[[#This Row],[QUANTIDADE]]</f>
        <v>1</v>
      </c>
      <c r="L10338" s="2" t="str">
        <f>TEXT(Tabela3[[#This Row],[DATA]],"MM")</f>
        <v>07</v>
      </c>
      <c r="M10338" s="2">
        <f>WEEKNUM(Tabela3[[#This Row],[DATA]])</f>
        <v>28</v>
      </c>
      <c r="N10338" s="18">
        <f>YEAR(Tabela3[[#This Row],[DATA]])</f>
        <v>2023</v>
      </c>
    </row>
    <row r="10339" spans="2:14">
      <c r="B10339" s="1">
        <v>45117</v>
      </c>
      <c r="C10339">
        <v>16837</v>
      </c>
      <c r="D10339">
        <f>COUNTIF(C$4:C10339,Tabela3[[#This Row],[COMANDA]])</f>
        <v>1</v>
      </c>
      <c r="E10339" t="s">
        <v>90</v>
      </c>
      <c r="F10339" t="s">
        <v>99</v>
      </c>
      <c r="G10339" t="s">
        <v>8</v>
      </c>
      <c r="H10339" t="s">
        <v>42</v>
      </c>
      <c r="I10339" s="2">
        <v>1</v>
      </c>
      <c r="J10339" t="s">
        <v>11</v>
      </c>
      <c r="K10339" s="21">
        <f>INDEX(LISTAS!$H:$Q,MATCH(BASE!H10339,LISTAS!$G:$G,0),MATCH(BASE!J10339,LISTAS!$H$3:$Q$3,0))*Tabela3[[#This Row],[QUANTIDADE]]</f>
        <v>16</v>
      </c>
      <c r="L10339" s="2" t="str">
        <f>TEXT(Tabela3[[#This Row],[DATA]],"MM")</f>
        <v>07</v>
      </c>
      <c r="M10339" s="2">
        <f>WEEKNUM(Tabela3[[#This Row],[DATA]])</f>
        <v>28</v>
      </c>
      <c r="N10339" s="18">
        <f>YEAR(Tabela3[[#This Row],[DATA]])</f>
        <v>2023</v>
      </c>
    </row>
    <row r="10340" spans="2:14">
      <c r="B10340" s="1">
        <v>45117</v>
      </c>
      <c r="C10340">
        <v>16837</v>
      </c>
      <c r="D10340">
        <f>COUNTIF(C$4:C10340,Tabela3[[#This Row],[COMANDA]])</f>
        <v>2</v>
      </c>
      <c r="E10340" t="s">
        <v>90</v>
      </c>
      <c r="F10340" t="s">
        <v>98</v>
      </c>
      <c r="G10340" t="s">
        <v>8</v>
      </c>
      <c r="H10340" t="s">
        <v>204</v>
      </c>
      <c r="I10340" s="2">
        <v>1</v>
      </c>
      <c r="J10340" t="s">
        <v>11</v>
      </c>
      <c r="K10340" s="21">
        <f>INDEX(LISTAS!$H:$Q,MATCH(BASE!H10340,LISTAS!$G:$G,0),MATCH(BASE!J10340,LISTAS!$H$3:$Q$3,0))*Tabela3[[#This Row],[QUANTIDADE]]</f>
        <v>18</v>
      </c>
      <c r="L10340" s="2" t="str">
        <f>TEXT(Tabela3[[#This Row],[DATA]],"MM")</f>
        <v>07</v>
      </c>
      <c r="M10340" s="2">
        <f>WEEKNUM(Tabela3[[#This Row],[DATA]])</f>
        <v>28</v>
      </c>
      <c r="N10340" s="18">
        <f>YEAR(Tabela3[[#This Row],[DATA]])</f>
        <v>2023</v>
      </c>
    </row>
    <row r="10341" spans="2:14">
      <c r="B10341" s="1">
        <v>45117</v>
      </c>
      <c r="C10341">
        <v>16838</v>
      </c>
      <c r="D10341">
        <f>COUNTIF(C$4:C10341,Tabela3[[#This Row],[COMANDA]])</f>
        <v>1</v>
      </c>
      <c r="E10341" t="s">
        <v>90</v>
      </c>
      <c r="F10341" t="s">
        <v>98</v>
      </c>
      <c r="G10341" t="s">
        <v>8</v>
      </c>
      <c r="H10341" t="s">
        <v>42</v>
      </c>
      <c r="I10341" s="2">
        <v>1</v>
      </c>
      <c r="J10341" t="s">
        <v>11</v>
      </c>
      <c r="K10341" s="21">
        <f>INDEX(LISTAS!$H:$Q,MATCH(BASE!H10341,LISTAS!$G:$G,0),MATCH(BASE!J10341,LISTAS!$H$3:$Q$3,0))*Tabela3[[#This Row],[QUANTIDADE]]</f>
        <v>16</v>
      </c>
      <c r="L10341" s="2" t="str">
        <f>TEXT(Tabela3[[#This Row],[DATA]],"MM")</f>
        <v>07</v>
      </c>
      <c r="M10341" s="2">
        <f>WEEKNUM(Tabela3[[#This Row],[DATA]])</f>
        <v>28</v>
      </c>
      <c r="N10341" s="18">
        <f>YEAR(Tabela3[[#This Row],[DATA]])</f>
        <v>2023</v>
      </c>
    </row>
    <row r="10342" spans="2:14">
      <c r="B10342" s="1">
        <v>45117</v>
      </c>
      <c r="C10342">
        <v>16838</v>
      </c>
      <c r="D10342">
        <f>COUNTIF(C$4:C10342,Tabela3[[#This Row],[COMANDA]])</f>
        <v>2</v>
      </c>
      <c r="E10342" t="s">
        <v>90</v>
      </c>
      <c r="F10342" t="s">
        <v>98</v>
      </c>
      <c r="G10342" t="s">
        <v>9</v>
      </c>
      <c r="H10342" t="s">
        <v>132</v>
      </c>
      <c r="I10342" s="2">
        <v>1</v>
      </c>
      <c r="J10342" t="s">
        <v>11</v>
      </c>
      <c r="K10342" s="21">
        <f>INDEX(LISTAS!$H:$Q,MATCH(BASE!H10342,LISTAS!$G:$G,0),MATCH(BASE!J10342,LISTAS!$H$3:$Q$3,0))*Tabela3[[#This Row],[QUANTIDADE]]</f>
        <v>3</v>
      </c>
      <c r="L10342" s="2" t="str">
        <f>TEXT(Tabela3[[#This Row],[DATA]],"MM")</f>
        <v>07</v>
      </c>
      <c r="M10342" s="2">
        <f>WEEKNUM(Tabela3[[#This Row],[DATA]])</f>
        <v>28</v>
      </c>
      <c r="N10342" s="18">
        <f>YEAR(Tabela3[[#This Row],[DATA]])</f>
        <v>2023</v>
      </c>
    </row>
    <row r="10343" spans="2:14">
      <c r="B10343" s="1">
        <v>45117</v>
      </c>
      <c r="C10343">
        <v>16839</v>
      </c>
      <c r="D10343">
        <f>COUNTIF(C$4:C10343,Tabela3[[#This Row],[COMANDA]])</f>
        <v>1</v>
      </c>
      <c r="E10343" t="s">
        <v>90</v>
      </c>
      <c r="F10343" t="s">
        <v>99</v>
      </c>
      <c r="G10343" t="s">
        <v>8</v>
      </c>
      <c r="H10343" t="s">
        <v>42</v>
      </c>
      <c r="I10343" s="2">
        <v>1</v>
      </c>
      <c r="J10343" t="s">
        <v>11</v>
      </c>
      <c r="K10343" s="21">
        <f>INDEX(LISTAS!$H:$Q,MATCH(BASE!H10343,LISTAS!$G:$G,0),MATCH(BASE!J10343,LISTAS!$H$3:$Q$3,0))*Tabela3[[#This Row],[QUANTIDADE]]</f>
        <v>16</v>
      </c>
      <c r="L10343" s="2" t="str">
        <f>TEXT(Tabela3[[#This Row],[DATA]],"MM")</f>
        <v>07</v>
      </c>
      <c r="M10343" s="2">
        <f>WEEKNUM(Tabela3[[#This Row],[DATA]])</f>
        <v>28</v>
      </c>
      <c r="N10343" s="18">
        <f>YEAR(Tabela3[[#This Row],[DATA]])</f>
        <v>2023</v>
      </c>
    </row>
    <row r="10344" spans="2:14">
      <c r="B10344" s="1">
        <v>45117</v>
      </c>
      <c r="C10344">
        <v>16839</v>
      </c>
      <c r="D10344">
        <f>COUNTIF(C$4:C10344,Tabela3[[#This Row],[COMANDA]])</f>
        <v>2</v>
      </c>
      <c r="E10344" t="s">
        <v>90</v>
      </c>
      <c r="F10344" t="s">
        <v>99</v>
      </c>
      <c r="G10344" t="s">
        <v>8</v>
      </c>
      <c r="H10344" t="s">
        <v>84</v>
      </c>
      <c r="I10344" s="2">
        <v>1</v>
      </c>
      <c r="J10344" t="s">
        <v>11</v>
      </c>
      <c r="K10344" s="21">
        <f>INDEX(LISTAS!$H:$Q,MATCH(BASE!H10344,LISTAS!$G:$G,0),MATCH(BASE!J10344,LISTAS!$H$3:$Q$3,0))*Tabela3[[#This Row],[QUANTIDADE]]</f>
        <v>16</v>
      </c>
      <c r="L10344" s="2" t="str">
        <f>TEXT(Tabela3[[#This Row],[DATA]],"MM")</f>
        <v>07</v>
      </c>
      <c r="M10344" s="2">
        <f>WEEKNUM(Tabela3[[#This Row],[DATA]])</f>
        <v>28</v>
      </c>
      <c r="N10344" s="18">
        <f>YEAR(Tabela3[[#This Row],[DATA]])</f>
        <v>2023</v>
      </c>
    </row>
    <row r="10345" spans="2:14">
      <c r="B10345" s="1">
        <v>45117</v>
      </c>
      <c r="C10345">
        <v>16840</v>
      </c>
      <c r="D10345">
        <f>COUNTIF(C$4:C10345,Tabela3[[#This Row],[COMANDA]])</f>
        <v>1</v>
      </c>
      <c r="E10345" t="s">
        <v>90</v>
      </c>
      <c r="F10345" t="s">
        <v>98</v>
      </c>
      <c r="G10345" t="s">
        <v>8</v>
      </c>
      <c r="H10345" t="s">
        <v>204</v>
      </c>
      <c r="I10345" s="2">
        <v>1</v>
      </c>
      <c r="J10345" t="s">
        <v>11</v>
      </c>
      <c r="K10345" s="21">
        <f>INDEX(LISTAS!$H:$Q,MATCH(BASE!H10345,LISTAS!$G:$G,0),MATCH(BASE!J10345,LISTAS!$H$3:$Q$3,0))*Tabela3[[#This Row],[QUANTIDADE]]</f>
        <v>18</v>
      </c>
      <c r="L10345" s="2" t="str">
        <f>TEXT(Tabela3[[#This Row],[DATA]],"MM")</f>
        <v>07</v>
      </c>
      <c r="M10345" s="2">
        <f>WEEKNUM(Tabela3[[#This Row],[DATA]])</f>
        <v>28</v>
      </c>
      <c r="N10345" s="18">
        <f>YEAR(Tabela3[[#This Row],[DATA]])</f>
        <v>2023</v>
      </c>
    </row>
    <row r="10346" spans="2:14">
      <c r="B10346" s="1">
        <v>45117</v>
      </c>
      <c r="C10346">
        <v>16841</v>
      </c>
      <c r="D10346">
        <f>COUNTIF(C$4:C10346,Tabela3[[#This Row],[COMANDA]])</f>
        <v>1</v>
      </c>
      <c r="E10346" t="s">
        <v>90</v>
      </c>
      <c r="G10346" t="s">
        <v>8</v>
      </c>
      <c r="H10346" t="s">
        <v>47</v>
      </c>
      <c r="I10346" s="2">
        <v>2</v>
      </c>
      <c r="J10346" t="s">
        <v>11</v>
      </c>
      <c r="K10346" s="21">
        <f>INDEX(LISTAS!$H:$Q,MATCH(BASE!H10346,LISTAS!$G:$G,0),MATCH(BASE!J10346,LISTAS!$H$3:$Q$3,0))*Tabela3[[#This Row],[QUANTIDADE]]</f>
        <v>32</v>
      </c>
      <c r="L10346" s="2" t="str">
        <f>TEXT(Tabela3[[#This Row],[DATA]],"MM")</f>
        <v>07</v>
      </c>
      <c r="M10346" s="2">
        <f>WEEKNUM(Tabela3[[#This Row],[DATA]])</f>
        <v>28</v>
      </c>
      <c r="N10346" s="18">
        <f>YEAR(Tabela3[[#This Row],[DATA]])</f>
        <v>2023</v>
      </c>
    </row>
    <row r="10347" spans="2:14">
      <c r="B10347" s="1">
        <v>45117</v>
      </c>
      <c r="C10347">
        <v>16841</v>
      </c>
      <c r="D10347">
        <f>COUNTIF(C$4:C10347,Tabela3[[#This Row],[COMANDA]])</f>
        <v>2</v>
      </c>
      <c r="E10347" t="s">
        <v>90</v>
      </c>
      <c r="G10347" t="s">
        <v>9</v>
      </c>
      <c r="H10347" t="s">
        <v>151</v>
      </c>
      <c r="I10347" s="2">
        <v>1</v>
      </c>
      <c r="J10347" t="s">
        <v>11</v>
      </c>
      <c r="K10347" s="21">
        <f>INDEX(LISTAS!$H:$Q,MATCH(BASE!H10347,LISTAS!$G:$G,0),MATCH(BASE!J10347,LISTAS!$H$3:$Q$3,0))*Tabela3[[#This Row],[QUANTIDADE]]</f>
        <v>6</v>
      </c>
      <c r="L10347" s="2" t="str">
        <f>TEXT(Tabela3[[#This Row],[DATA]],"MM")</f>
        <v>07</v>
      </c>
      <c r="M10347" s="2">
        <f>WEEKNUM(Tabela3[[#This Row],[DATA]])</f>
        <v>28</v>
      </c>
      <c r="N10347" s="18">
        <f>YEAR(Tabela3[[#This Row],[DATA]])</f>
        <v>2023</v>
      </c>
    </row>
    <row r="10348" spans="2:14">
      <c r="B10348" s="1">
        <v>45117</v>
      </c>
      <c r="C10348">
        <v>16842</v>
      </c>
      <c r="D10348">
        <f>COUNTIF(C$4:C10348,Tabela3[[#This Row],[COMANDA]])</f>
        <v>1</v>
      </c>
      <c r="E10348" t="s">
        <v>90</v>
      </c>
      <c r="F10348" t="s">
        <v>98</v>
      </c>
      <c r="G10348" t="s">
        <v>8</v>
      </c>
      <c r="H10348" t="s">
        <v>202</v>
      </c>
      <c r="I10348" s="2">
        <v>1</v>
      </c>
      <c r="J10348" t="s">
        <v>11</v>
      </c>
      <c r="K10348" s="21">
        <f>INDEX(LISTAS!$H:$Q,MATCH(BASE!H10348,LISTAS!$G:$G,0),MATCH(BASE!J10348,LISTAS!$H$3:$Q$3,0))*Tabela3[[#This Row],[QUANTIDADE]]</f>
        <v>20</v>
      </c>
      <c r="L10348" s="2" t="str">
        <f>TEXT(Tabela3[[#This Row],[DATA]],"MM")</f>
        <v>07</v>
      </c>
      <c r="M10348" s="2">
        <f>WEEKNUM(Tabela3[[#This Row],[DATA]])</f>
        <v>28</v>
      </c>
      <c r="N10348" s="18">
        <f>YEAR(Tabela3[[#This Row],[DATA]])</f>
        <v>2023</v>
      </c>
    </row>
    <row r="10349" spans="2:14">
      <c r="B10349" s="1">
        <v>45117</v>
      </c>
      <c r="C10349">
        <v>16843</v>
      </c>
      <c r="D10349">
        <f>COUNTIF(C$4:C10349,Tabela3[[#This Row],[COMANDA]])</f>
        <v>1</v>
      </c>
      <c r="E10349" t="s">
        <v>90</v>
      </c>
      <c r="F10349" t="s">
        <v>99</v>
      </c>
      <c r="G10349" t="s">
        <v>8</v>
      </c>
      <c r="H10349" t="s">
        <v>204</v>
      </c>
      <c r="I10349" s="2">
        <v>1</v>
      </c>
      <c r="J10349" t="s">
        <v>11</v>
      </c>
      <c r="K10349" s="21">
        <f>INDEX(LISTAS!$H:$Q,MATCH(BASE!H10349,LISTAS!$G:$G,0),MATCH(BASE!J10349,LISTAS!$H$3:$Q$3,0))*Tabela3[[#This Row],[QUANTIDADE]]</f>
        <v>18</v>
      </c>
      <c r="L10349" s="2" t="str">
        <f>TEXT(Tabela3[[#This Row],[DATA]],"MM")</f>
        <v>07</v>
      </c>
      <c r="M10349" s="2">
        <f>WEEKNUM(Tabela3[[#This Row],[DATA]])</f>
        <v>28</v>
      </c>
      <c r="N10349" s="18">
        <f>YEAR(Tabela3[[#This Row],[DATA]])</f>
        <v>2023</v>
      </c>
    </row>
    <row r="10350" spans="2:14">
      <c r="B10350" s="1">
        <v>45117</v>
      </c>
      <c r="C10350">
        <v>16843</v>
      </c>
      <c r="D10350">
        <f>COUNTIF(C$4:C10350,Tabela3[[#This Row],[COMANDA]])</f>
        <v>2</v>
      </c>
      <c r="E10350" t="s">
        <v>90</v>
      </c>
      <c r="F10350" t="s">
        <v>99</v>
      </c>
      <c r="G10350" t="s">
        <v>61</v>
      </c>
      <c r="H10350" t="s">
        <v>199</v>
      </c>
      <c r="I10350" s="2">
        <v>1</v>
      </c>
      <c r="J10350" t="s">
        <v>11</v>
      </c>
      <c r="K10350" s="21">
        <f>INDEX(LISTAS!$H:$Q,MATCH(BASE!H10350,LISTAS!$G:$G,0),MATCH(BASE!J10350,LISTAS!$H$3:$Q$3,0))*Tabela3[[#This Row],[QUANTIDADE]]</f>
        <v>1</v>
      </c>
      <c r="L10350" s="2" t="str">
        <f>TEXT(Tabela3[[#This Row],[DATA]],"MM")</f>
        <v>07</v>
      </c>
      <c r="M10350" s="2">
        <f>WEEKNUM(Tabela3[[#This Row],[DATA]])</f>
        <v>28</v>
      </c>
      <c r="N10350" s="18">
        <f>YEAR(Tabela3[[#This Row],[DATA]])</f>
        <v>2023</v>
      </c>
    </row>
    <row r="10351" spans="2:14">
      <c r="B10351" s="1">
        <v>45117</v>
      </c>
      <c r="C10351">
        <v>16843</v>
      </c>
      <c r="D10351">
        <f>COUNTIF(C$4:C10351,Tabela3[[#This Row],[COMANDA]])</f>
        <v>3</v>
      </c>
      <c r="E10351" t="s">
        <v>90</v>
      </c>
      <c r="F10351" t="s">
        <v>99</v>
      </c>
      <c r="G10351" t="s">
        <v>61</v>
      </c>
      <c r="H10351" t="s">
        <v>162</v>
      </c>
      <c r="I10351" s="2">
        <v>1</v>
      </c>
      <c r="J10351" t="s">
        <v>11</v>
      </c>
      <c r="K10351" s="21">
        <f>INDEX(LISTAS!$H:$Q,MATCH(BASE!H10351,LISTAS!$G:$G,0),MATCH(BASE!J10351,LISTAS!$H$3:$Q$3,0))*Tabela3[[#This Row],[QUANTIDADE]]</f>
        <v>1.5</v>
      </c>
      <c r="L10351" s="2" t="str">
        <f>TEXT(Tabela3[[#This Row],[DATA]],"MM")</f>
        <v>07</v>
      </c>
      <c r="M10351" s="2">
        <f>WEEKNUM(Tabela3[[#This Row],[DATA]])</f>
        <v>28</v>
      </c>
      <c r="N10351" s="18">
        <f>YEAR(Tabela3[[#This Row],[DATA]])</f>
        <v>2023</v>
      </c>
    </row>
    <row r="10352" spans="2:14">
      <c r="B10352" s="1">
        <v>45117</v>
      </c>
      <c r="C10352">
        <v>16843</v>
      </c>
      <c r="D10352">
        <f>COUNTIF(C$4:C10352,Tabela3[[#This Row],[COMANDA]])</f>
        <v>4</v>
      </c>
      <c r="E10352" t="s">
        <v>90</v>
      </c>
      <c r="F10352" t="s">
        <v>99</v>
      </c>
      <c r="G10352" t="s">
        <v>9</v>
      </c>
      <c r="H10352" t="s">
        <v>136</v>
      </c>
      <c r="I10352" s="2">
        <v>1</v>
      </c>
      <c r="J10352" t="s">
        <v>11</v>
      </c>
      <c r="K10352" s="21">
        <f>INDEX(LISTAS!$H:$Q,MATCH(BASE!H10352,LISTAS!$G:$G,0),MATCH(BASE!J10352,LISTAS!$H$3:$Q$3,0))*Tabela3[[#This Row],[QUANTIDADE]]</f>
        <v>4</v>
      </c>
      <c r="L10352" s="2" t="str">
        <f>TEXT(Tabela3[[#This Row],[DATA]],"MM")</f>
        <v>07</v>
      </c>
      <c r="M10352" s="2">
        <f>WEEKNUM(Tabela3[[#This Row],[DATA]])</f>
        <v>28</v>
      </c>
      <c r="N10352" s="18">
        <f>YEAR(Tabela3[[#This Row],[DATA]])</f>
        <v>2023</v>
      </c>
    </row>
    <row r="10353" spans="2:14">
      <c r="B10353" s="1">
        <v>45117</v>
      </c>
      <c r="C10353">
        <v>16844</v>
      </c>
      <c r="D10353">
        <f>COUNTIF(C$4:C10353,Tabela3[[#This Row],[COMANDA]])</f>
        <v>1</v>
      </c>
      <c r="E10353" t="s">
        <v>90</v>
      </c>
      <c r="F10353" t="s">
        <v>99</v>
      </c>
      <c r="G10353" t="s">
        <v>8</v>
      </c>
      <c r="H10353" t="s">
        <v>47</v>
      </c>
      <c r="I10353" s="2">
        <v>2</v>
      </c>
      <c r="J10353" t="s">
        <v>11</v>
      </c>
      <c r="K10353" s="21">
        <f>INDEX(LISTAS!$H:$Q,MATCH(BASE!H10353,LISTAS!$G:$G,0),MATCH(BASE!J10353,LISTAS!$H$3:$Q$3,0))*Tabela3[[#This Row],[QUANTIDADE]]</f>
        <v>32</v>
      </c>
      <c r="L10353" s="2" t="str">
        <f>TEXT(Tabela3[[#This Row],[DATA]],"MM")</f>
        <v>07</v>
      </c>
      <c r="M10353" s="2">
        <f>WEEKNUM(Tabela3[[#This Row],[DATA]])</f>
        <v>28</v>
      </c>
      <c r="N10353" s="18">
        <f>YEAR(Tabela3[[#This Row],[DATA]])</f>
        <v>2023</v>
      </c>
    </row>
    <row r="10354" spans="2:14">
      <c r="B10354" s="1">
        <v>45117</v>
      </c>
      <c r="C10354">
        <v>16844</v>
      </c>
      <c r="D10354">
        <f>COUNTIF(C$4:C10354,Tabela3[[#This Row],[COMANDA]])</f>
        <v>2</v>
      </c>
      <c r="E10354" t="s">
        <v>90</v>
      </c>
      <c r="F10354" t="s">
        <v>99</v>
      </c>
      <c r="G10354" t="s">
        <v>9</v>
      </c>
      <c r="H10354" t="s">
        <v>55</v>
      </c>
      <c r="I10354" s="2">
        <v>1</v>
      </c>
      <c r="J10354" t="s">
        <v>11</v>
      </c>
      <c r="K10354" s="21">
        <f>INDEX(LISTAS!$H:$Q,MATCH(BASE!H10354,LISTAS!$G:$G,0),MATCH(BASE!J10354,LISTAS!$H$3:$Q$3,0))*Tabela3[[#This Row],[QUANTIDADE]]</f>
        <v>3</v>
      </c>
      <c r="L10354" s="2" t="str">
        <f>TEXT(Tabela3[[#This Row],[DATA]],"MM")</f>
        <v>07</v>
      </c>
      <c r="M10354" s="2">
        <f>WEEKNUM(Tabela3[[#This Row],[DATA]])</f>
        <v>28</v>
      </c>
      <c r="N10354" s="18">
        <f>YEAR(Tabela3[[#This Row],[DATA]])</f>
        <v>2023</v>
      </c>
    </row>
    <row r="10355" spans="2:14">
      <c r="B10355" s="1">
        <v>45117</v>
      </c>
      <c r="C10355">
        <v>16845</v>
      </c>
      <c r="D10355">
        <f>COUNTIF(C$4:C10355,Tabela3[[#This Row],[COMANDA]])</f>
        <v>1</v>
      </c>
      <c r="E10355" t="s">
        <v>90</v>
      </c>
      <c r="F10355" t="s">
        <v>375</v>
      </c>
      <c r="G10355" t="s">
        <v>8</v>
      </c>
      <c r="H10355" t="s">
        <v>40</v>
      </c>
      <c r="I10355" s="2">
        <v>1</v>
      </c>
      <c r="J10355" t="s">
        <v>11</v>
      </c>
      <c r="K10355" s="21">
        <f>INDEX(LISTAS!$H:$Q,MATCH(BASE!H10355,LISTAS!$G:$G,0),MATCH(BASE!J10355,LISTAS!$H$3:$Q$3,0))*Tabela3[[#This Row],[QUANTIDADE]]</f>
        <v>14</v>
      </c>
      <c r="L10355" s="2" t="str">
        <f>TEXT(Tabela3[[#This Row],[DATA]],"MM")</f>
        <v>07</v>
      </c>
      <c r="M10355" s="2">
        <f>WEEKNUM(Tabela3[[#This Row],[DATA]])</f>
        <v>28</v>
      </c>
      <c r="N10355" s="18">
        <f>YEAR(Tabela3[[#This Row],[DATA]])</f>
        <v>2023</v>
      </c>
    </row>
    <row r="10356" spans="2:14">
      <c r="B10356" s="1">
        <v>45117</v>
      </c>
      <c r="C10356">
        <v>16846</v>
      </c>
      <c r="D10356">
        <f>COUNTIF(C$4:C10356,Tabela3[[#This Row],[COMANDA]])</f>
        <v>1</v>
      </c>
      <c r="E10356" t="s">
        <v>90</v>
      </c>
      <c r="F10356" t="s">
        <v>98</v>
      </c>
      <c r="G10356" t="s">
        <v>8</v>
      </c>
      <c r="H10356" t="s">
        <v>42</v>
      </c>
      <c r="I10356" s="2">
        <v>1</v>
      </c>
      <c r="J10356" t="s">
        <v>11</v>
      </c>
      <c r="K10356" s="21">
        <f>INDEX(LISTAS!$H:$Q,MATCH(BASE!H10356,LISTAS!$G:$G,0),MATCH(BASE!J10356,LISTAS!$H$3:$Q$3,0))*Tabela3[[#This Row],[QUANTIDADE]]</f>
        <v>16</v>
      </c>
      <c r="L10356" s="2" t="str">
        <f>TEXT(Tabela3[[#This Row],[DATA]],"MM")</f>
        <v>07</v>
      </c>
      <c r="M10356" s="2">
        <f>WEEKNUM(Tabela3[[#This Row],[DATA]])</f>
        <v>28</v>
      </c>
      <c r="N10356" s="18">
        <f>YEAR(Tabela3[[#This Row],[DATA]])</f>
        <v>2023</v>
      </c>
    </row>
    <row r="10357" spans="2:14">
      <c r="B10357" s="1">
        <v>45117</v>
      </c>
      <c r="C10357">
        <v>16847</v>
      </c>
      <c r="D10357">
        <f>COUNTIF(C$4:C10357,Tabela3[[#This Row],[COMANDA]])</f>
        <v>1</v>
      </c>
      <c r="E10357" t="s">
        <v>90</v>
      </c>
      <c r="F10357" t="s">
        <v>99</v>
      </c>
      <c r="G10357" t="s">
        <v>8</v>
      </c>
      <c r="H10357" t="s">
        <v>202</v>
      </c>
      <c r="I10357" s="2">
        <v>1</v>
      </c>
      <c r="J10357" t="s">
        <v>11</v>
      </c>
      <c r="K10357" s="21">
        <f>INDEX(LISTAS!$H:$Q,MATCH(BASE!H10357,LISTAS!$G:$G,0),MATCH(BASE!J10357,LISTAS!$H$3:$Q$3,0))*Tabela3[[#This Row],[QUANTIDADE]]</f>
        <v>20</v>
      </c>
      <c r="L10357" s="2" t="str">
        <f>TEXT(Tabela3[[#This Row],[DATA]],"MM")</f>
        <v>07</v>
      </c>
      <c r="M10357" s="2">
        <f>WEEKNUM(Tabela3[[#This Row],[DATA]])</f>
        <v>28</v>
      </c>
      <c r="N10357" s="18">
        <f>YEAR(Tabela3[[#This Row],[DATA]])</f>
        <v>2023</v>
      </c>
    </row>
    <row r="10358" spans="2:14">
      <c r="B10358" s="1">
        <v>45117</v>
      </c>
      <c r="C10358">
        <v>16847</v>
      </c>
      <c r="D10358">
        <f>COUNTIF(C$4:C10358,Tabela3[[#This Row],[COMANDA]])</f>
        <v>2</v>
      </c>
      <c r="E10358" t="s">
        <v>90</v>
      </c>
      <c r="F10358" t="s">
        <v>99</v>
      </c>
      <c r="G10358" t="s">
        <v>8</v>
      </c>
      <c r="H10358" t="s">
        <v>211</v>
      </c>
      <c r="I10358" s="2">
        <v>1</v>
      </c>
      <c r="J10358" t="s">
        <v>11</v>
      </c>
      <c r="K10358" s="21">
        <f>INDEX(LISTAS!$H:$Q,MATCH(BASE!H10358,LISTAS!$G:$G,0),MATCH(BASE!J10358,LISTAS!$H$3:$Q$3,0))*Tabela3[[#This Row],[QUANTIDADE]]</f>
        <v>20</v>
      </c>
      <c r="L10358" s="2" t="str">
        <f>TEXT(Tabela3[[#This Row],[DATA]],"MM")</f>
        <v>07</v>
      </c>
      <c r="M10358" s="2">
        <f>WEEKNUM(Tabela3[[#This Row],[DATA]])</f>
        <v>28</v>
      </c>
      <c r="N10358" s="18">
        <f>YEAR(Tabela3[[#This Row],[DATA]])</f>
        <v>2023</v>
      </c>
    </row>
    <row r="10359" spans="2:14">
      <c r="B10359" s="1">
        <v>45117</v>
      </c>
      <c r="C10359">
        <v>16847</v>
      </c>
      <c r="D10359">
        <f>COUNTIF(C$4:C10359,Tabela3[[#This Row],[COMANDA]])</f>
        <v>3</v>
      </c>
      <c r="E10359" t="s">
        <v>90</v>
      </c>
      <c r="F10359" t="s">
        <v>99</v>
      </c>
      <c r="G10359" t="s">
        <v>9</v>
      </c>
      <c r="H10359" t="s">
        <v>138</v>
      </c>
      <c r="I10359" s="2">
        <v>2</v>
      </c>
      <c r="J10359" t="s">
        <v>11</v>
      </c>
      <c r="K10359" s="21">
        <f>INDEX(LISTAS!$H:$Q,MATCH(BASE!H10359,LISTAS!$G:$G,0),MATCH(BASE!J10359,LISTAS!$H$3:$Q$3,0))*Tabela3[[#This Row],[QUANTIDADE]]</f>
        <v>8</v>
      </c>
      <c r="L10359" s="2" t="str">
        <f>TEXT(Tabela3[[#This Row],[DATA]],"MM")</f>
        <v>07</v>
      </c>
      <c r="M10359" s="2">
        <f>WEEKNUM(Tabela3[[#This Row],[DATA]])</f>
        <v>28</v>
      </c>
      <c r="N10359" s="18">
        <f>YEAR(Tabela3[[#This Row],[DATA]])</f>
        <v>2023</v>
      </c>
    </row>
    <row r="10360" spans="2:14">
      <c r="B10360" s="1">
        <v>45117</v>
      </c>
      <c r="C10360">
        <v>16848</v>
      </c>
      <c r="D10360">
        <f>COUNTIF(C$4:C10360,Tabela3[[#This Row],[COMANDA]])</f>
        <v>1</v>
      </c>
      <c r="E10360" t="s">
        <v>90</v>
      </c>
      <c r="F10360" t="s">
        <v>98</v>
      </c>
      <c r="G10360" t="s">
        <v>8</v>
      </c>
      <c r="H10360" t="s">
        <v>204</v>
      </c>
      <c r="I10360" s="2">
        <v>1</v>
      </c>
      <c r="J10360" t="s">
        <v>11</v>
      </c>
      <c r="K10360" s="21">
        <f>INDEX(LISTAS!$H:$Q,MATCH(BASE!H10360,LISTAS!$G:$G,0),MATCH(BASE!J10360,LISTAS!$H$3:$Q$3,0))*Tabela3[[#This Row],[QUANTIDADE]]</f>
        <v>18</v>
      </c>
      <c r="L10360" s="2" t="str">
        <f>TEXT(Tabela3[[#This Row],[DATA]],"MM")</f>
        <v>07</v>
      </c>
      <c r="M10360" s="2">
        <f>WEEKNUM(Tabela3[[#This Row],[DATA]])</f>
        <v>28</v>
      </c>
      <c r="N10360" s="18">
        <f>YEAR(Tabela3[[#This Row],[DATA]])</f>
        <v>2023</v>
      </c>
    </row>
    <row r="10361" spans="2:14">
      <c r="B10361" s="1">
        <v>45117</v>
      </c>
      <c r="C10361">
        <v>16849</v>
      </c>
      <c r="D10361">
        <f>COUNTIF(C$4:C10361,Tabela3[[#This Row],[COMANDA]])</f>
        <v>1</v>
      </c>
      <c r="E10361" t="s">
        <v>90</v>
      </c>
      <c r="F10361" t="s">
        <v>98</v>
      </c>
      <c r="G10361" t="s">
        <v>8</v>
      </c>
      <c r="H10361" t="s">
        <v>203</v>
      </c>
      <c r="I10361" s="2">
        <v>1</v>
      </c>
      <c r="J10361" t="s">
        <v>11</v>
      </c>
      <c r="K10361" s="21">
        <f>INDEX(LISTAS!$H:$Q,MATCH(BASE!H10361,LISTAS!$G:$G,0),MATCH(BASE!J10361,LISTAS!$H$3:$Q$3,0))*Tabela3[[#This Row],[QUANTIDADE]]</f>
        <v>20</v>
      </c>
      <c r="L10361" s="2" t="str">
        <f>TEXT(Tabela3[[#This Row],[DATA]],"MM")</f>
        <v>07</v>
      </c>
      <c r="M10361" s="2">
        <f>WEEKNUM(Tabela3[[#This Row],[DATA]])</f>
        <v>28</v>
      </c>
      <c r="N10361" s="18">
        <f>YEAR(Tabela3[[#This Row],[DATA]])</f>
        <v>2023</v>
      </c>
    </row>
    <row r="10362" spans="2:14">
      <c r="B10362" s="1">
        <v>45117</v>
      </c>
      <c r="C10362">
        <v>16849</v>
      </c>
      <c r="D10362">
        <f>COUNTIF(C$4:C10362,Tabela3[[#This Row],[COMANDA]])</f>
        <v>2</v>
      </c>
      <c r="E10362" t="s">
        <v>90</v>
      </c>
      <c r="F10362" t="s">
        <v>98</v>
      </c>
      <c r="G10362" t="s">
        <v>9</v>
      </c>
      <c r="H10362" t="s">
        <v>56</v>
      </c>
      <c r="I10362" s="2">
        <v>1</v>
      </c>
      <c r="J10362" t="s">
        <v>11</v>
      </c>
      <c r="K10362" s="21">
        <f>INDEX(LISTAS!$H:$Q,MATCH(BASE!H10362,LISTAS!$G:$G,0),MATCH(BASE!J10362,LISTAS!$H$3:$Q$3,0))*Tabela3[[#This Row],[QUANTIDADE]]</f>
        <v>3</v>
      </c>
      <c r="L10362" s="2" t="str">
        <f>TEXT(Tabela3[[#This Row],[DATA]],"MM")</f>
        <v>07</v>
      </c>
      <c r="M10362" s="2">
        <f>WEEKNUM(Tabela3[[#This Row],[DATA]])</f>
        <v>28</v>
      </c>
      <c r="N10362" s="18">
        <f>YEAR(Tabela3[[#This Row],[DATA]])</f>
        <v>2023</v>
      </c>
    </row>
    <row r="10363" spans="2:14">
      <c r="B10363" s="1">
        <v>45117</v>
      </c>
      <c r="C10363">
        <v>16850</v>
      </c>
      <c r="D10363">
        <f>COUNTIF(C$4:C10363,Tabela3[[#This Row],[COMANDA]])</f>
        <v>1</v>
      </c>
      <c r="E10363" t="s">
        <v>90</v>
      </c>
      <c r="G10363" t="s">
        <v>8</v>
      </c>
      <c r="H10363" t="s">
        <v>211</v>
      </c>
      <c r="I10363" s="2">
        <v>1</v>
      </c>
      <c r="J10363" t="s">
        <v>11</v>
      </c>
      <c r="K10363" s="21">
        <f>INDEX(LISTAS!$H:$Q,MATCH(BASE!H10363,LISTAS!$G:$G,0),MATCH(BASE!J10363,LISTAS!$H$3:$Q$3,0))*Tabela3[[#This Row],[QUANTIDADE]]</f>
        <v>20</v>
      </c>
      <c r="L10363" s="2" t="str">
        <f>TEXT(Tabela3[[#This Row],[DATA]],"MM")</f>
        <v>07</v>
      </c>
      <c r="M10363" s="2">
        <f>WEEKNUM(Tabela3[[#This Row],[DATA]])</f>
        <v>28</v>
      </c>
      <c r="N10363" s="18">
        <f>YEAR(Tabela3[[#This Row],[DATA]])</f>
        <v>2023</v>
      </c>
    </row>
    <row r="10364" spans="2:14">
      <c r="B10364" s="1">
        <v>45117</v>
      </c>
      <c r="C10364">
        <v>16850</v>
      </c>
      <c r="D10364">
        <f>COUNTIF(C$4:C10364,Tabela3[[#This Row],[COMANDA]])</f>
        <v>2</v>
      </c>
      <c r="E10364" t="s">
        <v>90</v>
      </c>
      <c r="G10364" t="s">
        <v>9</v>
      </c>
      <c r="H10364" t="s">
        <v>140</v>
      </c>
      <c r="I10364" s="2">
        <v>1</v>
      </c>
      <c r="J10364" t="s">
        <v>11</v>
      </c>
      <c r="K10364" s="21">
        <f>INDEX(LISTAS!$H:$Q,MATCH(BASE!H10364,LISTAS!$G:$G,0),MATCH(BASE!J10364,LISTAS!$H$3:$Q$3,0))*Tabela3[[#This Row],[QUANTIDADE]]</f>
        <v>3</v>
      </c>
      <c r="L10364" s="2" t="str">
        <f>TEXT(Tabela3[[#This Row],[DATA]],"MM")</f>
        <v>07</v>
      </c>
      <c r="M10364" s="2">
        <f>WEEKNUM(Tabela3[[#This Row],[DATA]])</f>
        <v>28</v>
      </c>
      <c r="N10364" s="18">
        <f>YEAR(Tabela3[[#This Row],[DATA]])</f>
        <v>2023</v>
      </c>
    </row>
    <row r="10365" spans="2:14">
      <c r="B10365" s="1">
        <v>45117</v>
      </c>
      <c r="C10365">
        <v>16851</v>
      </c>
      <c r="D10365">
        <f>COUNTIF(C$4:C10365,Tabela3[[#This Row],[COMANDA]])</f>
        <v>1</v>
      </c>
      <c r="E10365" t="s">
        <v>90</v>
      </c>
      <c r="F10365" t="s">
        <v>98</v>
      </c>
      <c r="G10365" t="s">
        <v>8</v>
      </c>
      <c r="H10365" t="s">
        <v>206</v>
      </c>
      <c r="I10365" s="2">
        <v>1</v>
      </c>
      <c r="J10365" t="s">
        <v>11</v>
      </c>
      <c r="K10365" s="21">
        <f>INDEX(LISTAS!$H:$Q,MATCH(BASE!H10365,LISTAS!$G:$G,0),MATCH(BASE!J10365,LISTAS!$H$3:$Q$3,0))*Tabela3[[#This Row],[QUANTIDADE]]</f>
        <v>18</v>
      </c>
      <c r="L10365" s="2" t="str">
        <f>TEXT(Tabela3[[#This Row],[DATA]],"MM")</f>
        <v>07</v>
      </c>
      <c r="M10365" s="2">
        <f>WEEKNUM(Tabela3[[#This Row],[DATA]])</f>
        <v>28</v>
      </c>
      <c r="N10365" s="18">
        <f>YEAR(Tabela3[[#This Row],[DATA]])</f>
        <v>2023</v>
      </c>
    </row>
    <row r="10366" spans="2:14">
      <c r="B10366" s="1">
        <v>45117</v>
      </c>
      <c r="C10366">
        <v>16851</v>
      </c>
      <c r="D10366">
        <f>COUNTIF(C$4:C10366,Tabela3[[#This Row],[COMANDA]])</f>
        <v>2</v>
      </c>
      <c r="E10366" t="s">
        <v>90</v>
      </c>
      <c r="F10366" t="s">
        <v>98</v>
      </c>
      <c r="G10366" t="s">
        <v>9</v>
      </c>
      <c r="H10366" t="s">
        <v>138</v>
      </c>
      <c r="I10366" s="2">
        <v>1</v>
      </c>
      <c r="J10366" t="s">
        <v>11</v>
      </c>
      <c r="K10366" s="21">
        <f>INDEX(LISTAS!$H:$Q,MATCH(BASE!H10366,LISTAS!$G:$G,0),MATCH(BASE!J10366,LISTAS!$H$3:$Q$3,0))*Tabela3[[#This Row],[QUANTIDADE]]</f>
        <v>4</v>
      </c>
      <c r="L10366" s="2" t="str">
        <f>TEXT(Tabela3[[#This Row],[DATA]],"MM")</f>
        <v>07</v>
      </c>
      <c r="M10366" s="2">
        <f>WEEKNUM(Tabela3[[#This Row],[DATA]])</f>
        <v>28</v>
      </c>
      <c r="N10366" s="18">
        <f>YEAR(Tabela3[[#This Row],[DATA]])</f>
        <v>2023</v>
      </c>
    </row>
    <row r="10367" spans="2:14">
      <c r="B10367" s="1">
        <v>45117</v>
      </c>
      <c r="C10367">
        <v>16852</v>
      </c>
      <c r="D10367">
        <f>COUNTIF(C$4:C10367,Tabela3[[#This Row],[COMANDA]])</f>
        <v>1</v>
      </c>
      <c r="E10367" t="s">
        <v>89</v>
      </c>
      <c r="F10367" t="s">
        <v>99</v>
      </c>
      <c r="G10367" t="s">
        <v>8</v>
      </c>
      <c r="H10367" t="s">
        <v>206</v>
      </c>
      <c r="I10367" s="2">
        <v>2</v>
      </c>
      <c r="J10367" t="s">
        <v>11</v>
      </c>
      <c r="K10367" s="21">
        <f>INDEX(LISTAS!$H:$Q,MATCH(BASE!H10367,LISTAS!$G:$G,0),MATCH(BASE!J10367,LISTAS!$H$3:$Q$3,0))*Tabela3[[#This Row],[QUANTIDADE]]</f>
        <v>36</v>
      </c>
      <c r="L10367" s="2" t="str">
        <f>TEXT(Tabela3[[#This Row],[DATA]],"MM")</f>
        <v>07</v>
      </c>
      <c r="M10367" s="2">
        <f>WEEKNUM(Tabela3[[#This Row],[DATA]])</f>
        <v>28</v>
      </c>
      <c r="N10367" s="18">
        <f>YEAR(Tabela3[[#This Row],[DATA]])</f>
        <v>2023</v>
      </c>
    </row>
    <row r="10368" spans="2:14">
      <c r="B10368" s="1">
        <v>45117</v>
      </c>
      <c r="C10368">
        <v>16853</v>
      </c>
      <c r="D10368">
        <f>COUNTIF(C$4:C10368,Tabela3[[#This Row],[COMANDA]])</f>
        <v>1</v>
      </c>
      <c r="E10368" t="s">
        <v>89</v>
      </c>
      <c r="F10368" t="s">
        <v>375</v>
      </c>
      <c r="G10368" t="s">
        <v>8</v>
      </c>
      <c r="H10368" t="s">
        <v>202</v>
      </c>
      <c r="I10368" s="2">
        <v>1</v>
      </c>
      <c r="J10368" t="s">
        <v>12</v>
      </c>
      <c r="K10368" s="21">
        <f>INDEX(LISTAS!$H:$Q,MATCH(BASE!H10368,LISTAS!$G:$G,0),MATCH(BASE!J10368,LISTAS!$H$3:$Q$3,0))*Tabela3[[#This Row],[QUANTIDADE]]</f>
        <v>18</v>
      </c>
      <c r="L10368" s="2" t="str">
        <f>TEXT(Tabela3[[#This Row],[DATA]],"MM")</f>
        <v>07</v>
      </c>
      <c r="M10368" s="2">
        <f>WEEKNUM(Tabela3[[#This Row],[DATA]])</f>
        <v>28</v>
      </c>
      <c r="N10368" s="18">
        <f>YEAR(Tabela3[[#This Row],[DATA]])</f>
        <v>2023</v>
      </c>
    </row>
    <row r="10369" spans="2:14">
      <c r="B10369" s="1">
        <v>45117</v>
      </c>
      <c r="C10369">
        <v>16854</v>
      </c>
      <c r="D10369">
        <f>COUNTIF(C$4:C10369,Tabela3[[#This Row],[COMANDA]])</f>
        <v>1</v>
      </c>
      <c r="E10369" t="s">
        <v>90</v>
      </c>
      <c r="F10369" t="s">
        <v>98</v>
      </c>
      <c r="G10369" t="s">
        <v>8</v>
      </c>
      <c r="H10369" t="s">
        <v>203</v>
      </c>
      <c r="I10369" s="2">
        <v>1</v>
      </c>
      <c r="J10369" t="s">
        <v>11</v>
      </c>
      <c r="K10369" s="21">
        <f>INDEX(LISTAS!$H:$Q,MATCH(BASE!H10369,LISTAS!$G:$G,0),MATCH(BASE!J10369,LISTAS!$H$3:$Q$3,0))*Tabela3[[#This Row],[QUANTIDADE]]</f>
        <v>20</v>
      </c>
      <c r="L10369" s="2" t="str">
        <f>TEXT(Tabela3[[#This Row],[DATA]],"MM")</f>
        <v>07</v>
      </c>
      <c r="M10369" s="2">
        <f>WEEKNUM(Tabela3[[#This Row],[DATA]])</f>
        <v>28</v>
      </c>
      <c r="N10369" s="18">
        <f>YEAR(Tabela3[[#This Row],[DATA]])</f>
        <v>2023</v>
      </c>
    </row>
    <row r="10370" spans="2:14">
      <c r="B10370" s="1">
        <v>45117</v>
      </c>
      <c r="C10370">
        <v>16854</v>
      </c>
      <c r="D10370">
        <f>COUNTIF(C$4:C10370,Tabela3[[#This Row],[COMANDA]])</f>
        <v>2</v>
      </c>
      <c r="E10370" t="s">
        <v>90</v>
      </c>
      <c r="F10370" t="s">
        <v>98</v>
      </c>
      <c r="G10370" t="s">
        <v>8</v>
      </c>
      <c r="H10370" t="s">
        <v>47</v>
      </c>
      <c r="I10370" s="2">
        <v>1</v>
      </c>
      <c r="J10370" t="s">
        <v>11</v>
      </c>
      <c r="K10370" s="21">
        <f>INDEX(LISTAS!$H:$Q,MATCH(BASE!H10370,LISTAS!$G:$G,0),MATCH(BASE!J10370,LISTAS!$H$3:$Q$3,0))*Tabela3[[#This Row],[QUANTIDADE]]</f>
        <v>16</v>
      </c>
      <c r="L10370" s="2" t="str">
        <f>TEXT(Tabela3[[#This Row],[DATA]],"MM")</f>
        <v>07</v>
      </c>
      <c r="M10370" s="2">
        <f>WEEKNUM(Tabela3[[#This Row],[DATA]])</f>
        <v>28</v>
      </c>
      <c r="N10370" s="18">
        <f>YEAR(Tabela3[[#This Row],[DATA]])</f>
        <v>2023</v>
      </c>
    </row>
    <row r="10371" spans="2:14">
      <c r="B10371" s="1">
        <v>45117</v>
      </c>
      <c r="C10371">
        <v>16854</v>
      </c>
      <c r="D10371">
        <f>COUNTIF(C$4:C10371,Tabela3[[#This Row],[COMANDA]])</f>
        <v>3</v>
      </c>
      <c r="E10371" t="s">
        <v>90</v>
      </c>
      <c r="F10371" t="s">
        <v>99</v>
      </c>
      <c r="G10371" t="s">
        <v>8</v>
      </c>
      <c r="H10371" t="s">
        <v>47</v>
      </c>
      <c r="I10371" s="2">
        <v>1</v>
      </c>
      <c r="J10371" t="s">
        <v>11</v>
      </c>
      <c r="K10371" s="21">
        <f>INDEX(LISTAS!$H:$Q,MATCH(BASE!H10371,LISTAS!$G:$G,0),MATCH(BASE!J10371,LISTAS!$H$3:$Q$3,0))*Tabela3[[#This Row],[QUANTIDADE]]</f>
        <v>16</v>
      </c>
      <c r="L10371" s="2" t="str">
        <f>TEXT(Tabela3[[#This Row],[DATA]],"MM")</f>
        <v>07</v>
      </c>
      <c r="M10371" s="2">
        <f>WEEKNUM(Tabela3[[#This Row],[DATA]])</f>
        <v>28</v>
      </c>
      <c r="N10371" s="18">
        <f>YEAR(Tabela3[[#This Row],[DATA]])</f>
        <v>2023</v>
      </c>
    </row>
    <row r="10372" spans="2:14">
      <c r="B10372" s="1">
        <v>45117</v>
      </c>
      <c r="C10372">
        <v>16854</v>
      </c>
      <c r="D10372">
        <f>COUNTIF(C$4:C10372,Tabela3[[#This Row],[COMANDA]])</f>
        <v>4</v>
      </c>
      <c r="E10372" t="s">
        <v>90</v>
      </c>
      <c r="F10372" t="s">
        <v>99</v>
      </c>
      <c r="G10372" t="s">
        <v>9</v>
      </c>
      <c r="H10372" t="s">
        <v>135</v>
      </c>
      <c r="I10372" s="2">
        <v>1</v>
      </c>
      <c r="J10372" t="s">
        <v>11</v>
      </c>
      <c r="K10372" s="21">
        <f>INDEX(LISTAS!$H:$Q,MATCH(BASE!H10372,LISTAS!$G:$G,0),MATCH(BASE!J10372,LISTAS!$H$3:$Q$3,0))*Tabela3[[#This Row],[QUANTIDADE]]</f>
        <v>4</v>
      </c>
      <c r="L10372" s="2" t="str">
        <f>TEXT(Tabela3[[#This Row],[DATA]],"MM")</f>
        <v>07</v>
      </c>
      <c r="M10372" s="2">
        <f>WEEKNUM(Tabela3[[#This Row],[DATA]])</f>
        <v>28</v>
      </c>
      <c r="N10372" s="18">
        <f>YEAR(Tabela3[[#This Row],[DATA]])</f>
        <v>2023</v>
      </c>
    </row>
    <row r="10373" spans="2:14">
      <c r="B10373" s="1">
        <v>45117</v>
      </c>
      <c r="C10373">
        <v>16854</v>
      </c>
      <c r="D10373">
        <f>COUNTIF(C$4:C10373,Tabela3[[#This Row],[COMANDA]])</f>
        <v>5</v>
      </c>
      <c r="E10373" t="s">
        <v>90</v>
      </c>
      <c r="F10373" t="s">
        <v>98</v>
      </c>
      <c r="G10373" t="s">
        <v>9</v>
      </c>
      <c r="H10373" t="s">
        <v>138</v>
      </c>
      <c r="I10373" s="2">
        <v>1</v>
      </c>
      <c r="J10373" t="s">
        <v>11</v>
      </c>
      <c r="K10373" s="21">
        <f>INDEX(LISTAS!$H:$Q,MATCH(BASE!H10373,LISTAS!$G:$G,0),MATCH(BASE!J10373,LISTAS!$H$3:$Q$3,0))*Tabela3[[#This Row],[QUANTIDADE]]</f>
        <v>4</v>
      </c>
      <c r="L10373" s="2" t="str">
        <f>TEXT(Tabela3[[#This Row],[DATA]],"MM")</f>
        <v>07</v>
      </c>
      <c r="M10373" s="2">
        <f>WEEKNUM(Tabela3[[#This Row],[DATA]])</f>
        <v>28</v>
      </c>
      <c r="N10373" s="18">
        <f>YEAR(Tabela3[[#This Row],[DATA]])</f>
        <v>2023</v>
      </c>
    </row>
    <row r="10374" spans="2:14">
      <c r="B10374" s="1">
        <v>45117</v>
      </c>
      <c r="C10374">
        <v>16855</v>
      </c>
      <c r="D10374">
        <f>COUNTIF(C$4:C10374,Tabela3[[#This Row],[COMANDA]])</f>
        <v>1</v>
      </c>
      <c r="E10374" t="s">
        <v>90</v>
      </c>
      <c r="F10374" t="s">
        <v>98</v>
      </c>
      <c r="G10374" t="s">
        <v>8</v>
      </c>
      <c r="H10374" t="s">
        <v>204</v>
      </c>
      <c r="I10374" s="2">
        <v>1</v>
      </c>
      <c r="J10374" t="s">
        <v>11</v>
      </c>
      <c r="K10374" s="21">
        <f>INDEX(LISTAS!$H:$Q,MATCH(BASE!H10374,LISTAS!$G:$G,0),MATCH(BASE!J10374,LISTAS!$H$3:$Q$3,0))*Tabela3[[#This Row],[QUANTIDADE]]</f>
        <v>18</v>
      </c>
      <c r="L10374" s="2" t="str">
        <f>TEXT(Tabela3[[#This Row],[DATA]],"MM")</f>
        <v>07</v>
      </c>
      <c r="M10374" s="2">
        <f>WEEKNUM(Tabela3[[#This Row],[DATA]])</f>
        <v>28</v>
      </c>
      <c r="N10374" s="18">
        <f>YEAR(Tabela3[[#This Row],[DATA]])</f>
        <v>2023</v>
      </c>
    </row>
    <row r="10375" spans="2:14">
      <c r="B10375" s="1">
        <v>45117</v>
      </c>
      <c r="C10375">
        <v>16856</v>
      </c>
      <c r="D10375">
        <f>COUNTIF(C$4:C10375,Tabela3[[#This Row],[COMANDA]])</f>
        <v>1</v>
      </c>
      <c r="E10375" t="s">
        <v>89</v>
      </c>
      <c r="F10375" t="s">
        <v>98</v>
      </c>
      <c r="G10375" t="s">
        <v>8</v>
      </c>
      <c r="H10375" t="s">
        <v>204</v>
      </c>
      <c r="I10375" s="2">
        <v>1</v>
      </c>
      <c r="J10375" t="s">
        <v>11</v>
      </c>
      <c r="K10375" s="21">
        <f>INDEX(LISTAS!$H:$Q,MATCH(BASE!H10375,LISTAS!$G:$G,0),MATCH(BASE!J10375,LISTAS!$H$3:$Q$3,0))*Tabela3[[#This Row],[QUANTIDADE]]</f>
        <v>18</v>
      </c>
      <c r="L10375" s="2" t="str">
        <f>TEXT(Tabela3[[#This Row],[DATA]],"MM")</f>
        <v>07</v>
      </c>
      <c r="M10375" s="2">
        <f>WEEKNUM(Tabela3[[#This Row],[DATA]])</f>
        <v>28</v>
      </c>
      <c r="N10375" s="18">
        <f>YEAR(Tabela3[[#This Row],[DATA]])</f>
        <v>2023</v>
      </c>
    </row>
    <row r="10376" spans="2:14">
      <c r="B10376" s="1">
        <v>45117</v>
      </c>
      <c r="C10376">
        <v>16857</v>
      </c>
      <c r="D10376">
        <f>COUNTIF(C$4:C10376,Tabela3[[#This Row],[COMANDA]])</f>
        <v>1</v>
      </c>
      <c r="E10376" t="s">
        <v>90</v>
      </c>
      <c r="F10376" t="s">
        <v>98</v>
      </c>
      <c r="G10376" t="s">
        <v>8</v>
      </c>
      <c r="H10376" t="s">
        <v>41</v>
      </c>
      <c r="I10376" s="2">
        <v>1</v>
      </c>
      <c r="J10376" t="s">
        <v>11</v>
      </c>
      <c r="K10376" s="21">
        <f>INDEX(LISTAS!$H:$Q,MATCH(BASE!H10376,LISTAS!$G:$G,0),MATCH(BASE!J10376,LISTAS!$H$3:$Q$3,0))*Tabela3[[#This Row],[QUANTIDADE]]</f>
        <v>14</v>
      </c>
      <c r="L10376" s="2" t="str">
        <f>TEXT(Tabela3[[#This Row],[DATA]],"MM")</f>
        <v>07</v>
      </c>
      <c r="M10376" s="2">
        <f>WEEKNUM(Tabela3[[#This Row],[DATA]])</f>
        <v>28</v>
      </c>
      <c r="N10376" s="18">
        <f>YEAR(Tabela3[[#This Row],[DATA]])</f>
        <v>2023</v>
      </c>
    </row>
    <row r="10377" spans="2:14">
      <c r="B10377" s="1">
        <v>45117</v>
      </c>
      <c r="C10377">
        <v>16858</v>
      </c>
      <c r="D10377">
        <f>COUNTIF(C$4:C10377,Tabela3[[#This Row],[COMANDA]])</f>
        <v>1</v>
      </c>
      <c r="E10377" t="s">
        <v>90</v>
      </c>
      <c r="F10377" t="s">
        <v>100</v>
      </c>
      <c r="G10377" t="s">
        <v>8</v>
      </c>
      <c r="H10377" t="s">
        <v>43</v>
      </c>
      <c r="I10377" s="2">
        <v>1</v>
      </c>
      <c r="J10377" t="s">
        <v>11</v>
      </c>
      <c r="K10377" s="21">
        <f>INDEX(LISTAS!$H:$Q,MATCH(BASE!H10377,LISTAS!$G:$G,0),MATCH(BASE!J10377,LISTAS!$H$3:$Q$3,0))*Tabela3[[#This Row],[QUANTIDADE]]</f>
        <v>18</v>
      </c>
      <c r="L10377" s="2" t="str">
        <f>TEXT(Tabela3[[#This Row],[DATA]],"MM")</f>
        <v>07</v>
      </c>
      <c r="M10377" s="2">
        <f>WEEKNUM(Tabela3[[#This Row],[DATA]])</f>
        <v>28</v>
      </c>
      <c r="N10377" s="18">
        <f>YEAR(Tabela3[[#This Row],[DATA]])</f>
        <v>2023</v>
      </c>
    </row>
    <row r="10378" spans="2:14">
      <c r="B10378" s="1">
        <v>45117</v>
      </c>
      <c r="C10378">
        <v>16858</v>
      </c>
      <c r="D10378">
        <f>COUNTIF(C$4:C10378,Tabela3[[#This Row],[COMANDA]])</f>
        <v>2</v>
      </c>
      <c r="E10378" t="s">
        <v>90</v>
      </c>
      <c r="F10378" t="s">
        <v>100</v>
      </c>
      <c r="G10378" t="s">
        <v>61</v>
      </c>
      <c r="H10378" t="s">
        <v>199</v>
      </c>
      <c r="I10378" s="2">
        <v>1</v>
      </c>
      <c r="J10378" t="s">
        <v>11</v>
      </c>
      <c r="K10378" s="21">
        <f>INDEX(LISTAS!$H:$Q,MATCH(BASE!H10378,LISTAS!$G:$G,0),MATCH(BASE!J10378,LISTAS!$H$3:$Q$3,0))*Tabela3[[#This Row],[QUANTIDADE]]</f>
        <v>1</v>
      </c>
      <c r="L10378" s="2" t="str">
        <f>TEXT(Tabela3[[#This Row],[DATA]],"MM")</f>
        <v>07</v>
      </c>
      <c r="M10378" s="2">
        <f>WEEKNUM(Tabela3[[#This Row],[DATA]])</f>
        <v>28</v>
      </c>
      <c r="N10378" s="18">
        <f>YEAR(Tabela3[[#This Row],[DATA]])</f>
        <v>2023</v>
      </c>
    </row>
    <row r="10379" spans="2:14">
      <c r="B10379" s="1">
        <v>45117</v>
      </c>
      <c r="C10379">
        <v>16859</v>
      </c>
      <c r="D10379">
        <f>COUNTIF(C$4:C10379,Tabela3[[#This Row],[COMANDA]])</f>
        <v>1</v>
      </c>
      <c r="E10379" t="s">
        <v>90</v>
      </c>
      <c r="F10379" t="s">
        <v>98</v>
      </c>
      <c r="G10379" t="s">
        <v>8</v>
      </c>
      <c r="H10379" t="s">
        <v>42</v>
      </c>
      <c r="I10379" s="2">
        <v>1</v>
      </c>
      <c r="J10379" t="s">
        <v>11</v>
      </c>
      <c r="K10379" s="21">
        <f>INDEX(LISTAS!$H:$Q,MATCH(BASE!H10379,LISTAS!$G:$G,0),MATCH(BASE!J10379,LISTAS!$H$3:$Q$3,0))*Tabela3[[#This Row],[QUANTIDADE]]</f>
        <v>16</v>
      </c>
      <c r="L10379" s="2" t="str">
        <f>TEXT(Tabela3[[#This Row],[DATA]],"MM")</f>
        <v>07</v>
      </c>
      <c r="M10379" s="2">
        <f>WEEKNUM(Tabela3[[#This Row],[DATA]])</f>
        <v>28</v>
      </c>
      <c r="N10379" s="18">
        <f>YEAR(Tabela3[[#This Row],[DATA]])</f>
        <v>2023</v>
      </c>
    </row>
    <row r="10380" spans="2:14">
      <c r="B10380" s="1">
        <v>45117</v>
      </c>
      <c r="C10380">
        <v>16859</v>
      </c>
      <c r="D10380">
        <f>COUNTIF(C$4:C10380,Tabela3[[#This Row],[COMANDA]])</f>
        <v>2</v>
      </c>
      <c r="E10380" t="s">
        <v>90</v>
      </c>
      <c r="F10380" t="s">
        <v>98</v>
      </c>
      <c r="G10380" t="s">
        <v>9</v>
      </c>
      <c r="H10380" t="s">
        <v>136</v>
      </c>
      <c r="I10380" s="2">
        <v>1</v>
      </c>
      <c r="J10380" t="s">
        <v>11</v>
      </c>
      <c r="K10380" s="21">
        <f>INDEX(LISTAS!$H:$Q,MATCH(BASE!H10380,LISTAS!$G:$G,0),MATCH(BASE!J10380,LISTAS!$H$3:$Q$3,0))*Tabela3[[#This Row],[QUANTIDADE]]</f>
        <v>4</v>
      </c>
      <c r="L10380" s="2" t="str">
        <f>TEXT(Tabela3[[#This Row],[DATA]],"MM")</f>
        <v>07</v>
      </c>
      <c r="M10380" s="2">
        <f>WEEKNUM(Tabela3[[#This Row],[DATA]])</f>
        <v>28</v>
      </c>
      <c r="N10380" s="18">
        <f>YEAR(Tabela3[[#This Row],[DATA]])</f>
        <v>2023</v>
      </c>
    </row>
    <row r="10381" spans="2:14">
      <c r="B10381" s="1">
        <v>45117</v>
      </c>
      <c r="C10381">
        <v>16860</v>
      </c>
      <c r="D10381">
        <f>COUNTIF(C$4:C10381,Tabela3[[#This Row],[COMANDA]])</f>
        <v>1</v>
      </c>
      <c r="E10381" t="s">
        <v>90</v>
      </c>
      <c r="F10381" t="s">
        <v>98</v>
      </c>
      <c r="G10381" t="s">
        <v>8</v>
      </c>
      <c r="H10381" t="s">
        <v>84</v>
      </c>
      <c r="I10381" s="2">
        <v>1</v>
      </c>
      <c r="J10381" t="s">
        <v>11</v>
      </c>
      <c r="K10381" s="21">
        <f>INDEX(LISTAS!$H:$Q,MATCH(BASE!H10381,LISTAS!$G:$G,0),MATCH(BASE!J10381,LISTAS!$H$3:$Q$3,0))*Tabela3[[#This Row],[QUANTIDADE]]</f>
        <v>16</v>
      </c>
      <c r="L10381" s="2" t="str">
        <f>TEXT(Tabela3[[#This Row],[DATA]],"MM")</f>
        <v>07</v>
      </c>
      <c r="M10381" s="2">
        <f>WEEKNUM(Tabela3[[#This Row],[DATA]])</f>
        <v>28</v>
      </c>
      <c r="N10381" s="18">
        <f>YEAR(Tabela3[[#This Row],[DATA]])</f>
        <v>2023</v>
      </c>
    </row>
    <row r="10382" spans="2:14">
      <c r="B10382" s="1">
        <v>45117</v>
      </c>
      <c r="C10382">
        <v>16861</v>
      </c>
      <c r="D10382">
        <f>COUNTIF(C$4:C10382,Tabela3[[#This Row],[COMANDA]])</f>
        <v>1</v>
      </c>
      <c r="E10382" t="s">
        <v>90</v>
      </c>
      <c r="F10382" t="s">
        <v>100</v>
      </c>
      <c r="G10382" t="s">
        <v>8</v>
      </c>
      <c r="H10382" t="s">
        <v>202</v>
      </c>
      <c r="I10382" s="2">
        <v>2</v>
      </c>
      <c r="J10382" t="s">
        <v>11</v>
      </c>
      <c r="K10382" s="21">
        <f>INDEX(LISTAS!$H:$Q,MATCH(BASE!H10382,LISTAS!$G:$G,0),MATCH(BASE!J10382,LISTAS!$H$3:$Q$3,0))*Tabela3[[#This Row],[QUANTIDADE]]</f>
        <v>40</v>
      </c>
      <c r="L10382" s="2" t="str">
        <f>TEXT(Tabela3[[#This Row],[DATA]],"MM")</f>
        <v>07</v>
      </c>
      <c r="M10382" s="2">
        <f>WEEKNUM(Tabela3[[#This Row],[DATA]])</f>
        <v>28</v>
      </c>
      <c r="N10382" s="18">
        <f>YEAR(Tabela3[[#This Row],[DATA]])</f>
        <v>2023</v>
      </c>
    </row>
    <row r="10383" spans="2:14">
      <c r="B10383" s="1">
        <v>45117</v>
      </c>
      <c r="C10383">
        <v>16862</v>
      </c>
      <c r="D10383">
        <f>COUNTIF(C$4:C10383,Tabela3[[#This Row],[COMANDA]])</f>
        <v>1</v>
      </c>
      <c r="E10383" t="s">
        <v>90</v>
      </c>
      <c r="F10383" t="s">
        <v>99</v>
      </c>
      <c r="G10383" t="s">
        <v>8</v>
      </c>
      <c r="H10383" t="s">
        <v>203</v>
      </c>
      <c r="I10383" s="2">
        <v>1</v>
      </c>
      <c r="J10383" t="s">
        <v>11</v>
      </c>
      <c r="K10383" s="21">
        <f>INDEX(LISTAS!$H:$Q,MATCH(BASE!H10383,LISTAS!$G:$G,0),MATCH(BASE!J10383,LISTAS!$H$3:$Q$3,0))*Tabela3[[#This Row],[QUANTIDADE]]</f>
        <v>20</v>
      </c>
      <c r="L10383" s="2" t="str">
        <f>TEXT(Tabela3[[#This Row],[DATA]],"MM")</f>
        <v>07</v>
      </c>
      <c r="M10383" s="2">
        <f>WEEKNUM(Tabela3[[#This Row],[DATA]])</f>
        <v>28</v>
      </c>
      <c r="N10383" s="18">
        <f>YEAR(Tabela3[[#This Row],[DATA]])</f>
        <v>2023</v>
      </c>
    </row>
    <row r="10384" spans="2:14">
      <c r="B10384" s="1">
        <v>45117</v>
      </c>
      <c r="C10384">
        <v>16862</v>
      </c>
      <c r="D10384">
        <f>COUNTIF(C$4:C10384,Tabela3[[#This Row],[COMANDA]])</f>
        <v>2</v>
      </c>
      <c r="E10384" t="s">
        <v>90</v>
      </c>
      <c r="F10384" t="s">
        <v>99</v>
      </c>
      <c r="G10384" t="s">
        <v>9</v>
      </c>
      <c r="H10384" t="s">
        <v>148</v>
      </c>
      <c r="I10384" s="2">
        <v>1</v>
      </c>
      <c r="J10384" t="s">
        <v>11</v>
      </c>
      <c r="K10384" s="21">
        <f>INDEX(LISTAS!$H:$Q,MATCH(BASE!H10384,LISTAS!$G:$G,0),MATCH(BASE!J10384,LISTAS!$H$3:$Q$3,0))*Tabela3[[#This Row],[QUANTIDADE]]</f>
        <v>3</v>
      </c>
      <c r="L10384" s="2" t="str">
        <f>TEXT(Tabela3[[#This Row],[DATA]],"MM")</f>
        <v>07</v>
      </c>
      <c r="M10384" s="2">
        <f>WEEKNUM(Tabela3[[#This Row],[DATA]])</f>
        <v>28</v>
      </c>
      <c r="N10384" s="18">
        <f>YEAR(Tabela3[[#This Row],[DATA]])</f>
        <v>2023</v>
      </c>
    </row>
    <row r="10385" spans="2:14">
      <c r="B10385" s="1">
        <v>45117</v>
      </c>
      <c r="C10385">
        <v>16863</v>
      </c>
      <c r="D10385">
        <f>COUNTIF(C$4:C10385,Tabela3[[#This Row],[COMANDA]])</f>
        <v>1</v>
      </c>
      <c r="E10385" t="s">
        <v>90</v>
      </c>
      <c r="F10385" t="s">
        <v>99</v>
      </c>
      <c r="G10385" t="s">
        <v>8</v>
      </c>
      <c r="H10385" t="s">
        <v>39</v>
      </c>
      <c r="I10385" s="2">
        <v>1</v>
      </c>
      <c r="J10385" t="s">
        <v>11</v>
      </c>
      <c r="K10385" s="21">
        <f>INDEX(LISTAS!$H:$Q,MATCH(BASE!H10385,LISTAS!$G:$G,0),MATCH(BASE!J10385,LISTAS!$H$3:$Q$3,0))*Tabela3[[#This Row],[QUANTIDADE]]</f>
        <v>12</v>
      </c>
      <c r="L10385" s="2" t="str">
        <f>TEXT(Tabela3[[#This Row],[DATA]],"MM")</f>
        <v>07</v>
      </c>
      <c r="M10385" s="2">
        <f>WEEKNUM(Tabela3[[#This Row],[DATA]])</f>
        <v>28</v>
      </c>
      <c r="N10385" s="18">
        <f>YEAR(Tabela3[[#This Row],[DATA]])</f>
        <v>2023</v>
      </c>
    </row>
    <row r="10386" spans="2:14">
      <c r="B10386" s="1">
        <v>45117</v>
      </c>
      <c r="C10386">
        <v>16863</v>
      </c>
      <c r="D10386">
        <f>COUNTIF(C$4:C10386,Tabela3[[#This Row],[COMANDA]])</f>
        <v>2</v>
      </c>
      <c r="E10386" t="s">
        <v>90</v>
      </c>
      <c r="F10386" t="s">
        <v>99</v>
      </c>
      <c r="G10386" t="s">
        <v>61</v>
      </c>
      <c r="H10386" t="s">
        <v>166</v>
      </c>
      <c r="I10386" s="2">
        <v>1</v>
      </c>
      <c r="J10386" t="s">
        <v>11</v>
      </c>
      <c r="K10386" s="21">
        <f>INDEX(LISTAS!$H:$Q,MATCH(BASE!H10386,LISTAS!$G:$G,0),MATCH(BASE!J10386,LISTAS!$H$3:$Q$3,0))*Tabela3[[#This Row],[QUANTIDADE]]</f>
        <v>8</v>
      </c>
      <c r="L10386" s="2" t="str">
        <f>TEXT(Tabela3[[#This Row],[DATA]],"MM")</f>
        <v>07</v>
      </c>
      <c r="M10386" s="2">
        <f>WEEKNUM(Tabela3[[#This Row],[DATA]])</f>
        <v>28</v>
      </c>
      <c r="N10386" s="18">
        <f>YEAR(Tabela3[[#This Row],[DATA]])</f>
        <v>2023</v>
      </c>
    </row>
    <row r="10387" spans="2:14">
      <c r="B10387" s="1">
        <v>45117</v>
      </c>
      <c r="C10387">
        <v>16864</v>
      </c>
      <c r="D10387">
        <f>COUNTIF(C$4:C10387,Tabela3[[#This Row],[COMANDA]])</f>
        <v>1</v>
      </c>
      <c r="E10387" t="s">
        <v>90</v>
      </c>
      <c r="G10387" t="s">
        <v>8</v>
      </c>
      <c r="H10387" t="s">
        <v>203</v>
      </c>
      <c r="I10387" s="2">
        <v>1</v>
      </c>
      <c r="J10387" t="s">
        <v>11</v>
      </c>
      <c r="K10387" s="21">
        <f>INDEX(LISTAS!$H:$Q,MATCH(BASE!H10387,LISTAS!$G:$G,0),MATCH(BASE!J10387,LISTAS!$H$3:$Q$3,0))*Tabela3[[#This Row],[QUANTIDADE]]</f>
        <v>20</v>
      </c>
      <c r="L10387" s="2" t="str">
        <f>TEXT(Tabela3[[#This Row],[DATA]],"MM")</f>
        <v>07</v>
      </c>
      <c r="M10387" s="2">
        <f>WEEKNUM(Tabela3[[#This Row],[DATA]])</f>
        <v>28</v>
      </c>
      <c r="N10387" s="18">
        <f>YEAR(Tabela3[[#This Row],[DATA]])</f>
        <v>2023</v>
      </c>
    </row>
    <row r="10388" spans="2:14">
      <c r="B10388" s="1">
        <v>45117</v>
      </c>
      <c r="C10388">
        <v>16865</v>
      </c>
      <c r="D10388">
        <f>COUNTIF(C$4:C10388,Tabela3[[#This Row],[COMANDA]])</f>
        <v>1</v>
      </c>
      <c r="E10388" t="s">
        <v>90</v>
      </c>
      <c r="F10388" t="s">
        <v>375</v>
      </c>
      <c r="G10388" t="s">
        <v>8</v>
      </c>
      <c r="H10388" t="s">
        <v>202</v>
      </c>
      <c r="I10388" s="2">
        <v>1</v>
      </c>
      <c r="J10388" t="s">
        <v>12</v>
      </c>
      <c r="K10388" s="21">
        <f>INDEX(LISTAS!$H:$Q,MATCH(BASE!H10388,LISTAS!$G:$G,0),MATCH(BASE!J10388,LISTAS!$H$3:$Q$3,0))*Tabela3[[#This Row],[QUANTIDADE]]</f>
        <v>18</v>
      </c>
      <c r="L10388" s="2" t="str">
        <f>TEXT(Tabela3[[#This Row],[DATA]],"MM")</f>
        <v>07</v>
      </c>
      <c r="M10388" s="2">
        <f>WEEKNUM(Tabela3[[#This Row],[DATA]])</f>
        <v>28</v>
      </c>
      <c r="N10388" s="18">
        <f>YEAR(Tabela3[[#This Row],[DATA]])</f>
        <v>2023</v>
      </c>
    </row>
    <row r="10389" spans="2:14">
      <c r="B10389" s="1">
        <v>45117</v>
      </c>
      <c r="C10389">
        <v>16866</v>
      </c>
      <c r="D10389">
        <f>COUNTIF(C$4:C10389,Tabela3[[#This Row],[COMANDA]])</f>
        <v>1</v>
      </c>
      <c r="E10389" t="s">
        <v>90</v>
      </c>
      <c r="G10389" t="s">
        <v>8</v>
      </c>
      <c r="H10389" t="s">
        <v>206</v>
      </c>
      <c r="I10389" s="2">
        <v>1</v>
      </c>
      <c r="J10389" t="s">
        <v>11</v>
      </c>
      <c r="K10389" s="21">
        <f>INDEX(LISTAS!$H:$Q,MATCH(BASE!H10389,LISTAS!$G:$G,0),MATCH(BASE!J10389,LISTAS!$H$3:$Q$3,0))*Tabela3[[#This Row],[QUANTIDADE]]</f>
        <v>18</v>
      </c>
      <c r="L10389" s="2" t="str">
        <f>TEXT(Tabela3[[#This Row],[DATA]],"MM")</f>
        <v>07</v>
      </c>
      <c r="M10389" s="2">
        <f>WEEKNUM(Tabela3[[#This Row],[DATA]])</f>
        <v>28</v>
      </c>
      <c r="N10389" s="18">
        <f>YEAR(Tabela3[[#This Row],[DATA]])</f>
        <v>2023</v>
      </c>
    </row>
    <row r="10390" spans="2:14">
      <c r="B10390" s="1">
        <v>45117</v>
      </c>
      <c r="C10390">
        <v>16867</v>
      </c>
      <c r="D10390">
        <f>COUNTIF(C$4:C10390,Tabela3[[#This Row],[COMANDA]])</f>
        <v>1</v>
      </c>
      <c r="E10390" t="s">
        <v>90</v>
      </c>
      <c r="G10390" t="s">
        <v>8</v>
      </c>
      <c r="H10390" t="s">
        <v>206</v>
      </c>
      <c r="I10390" s="2">
        <v>1</v>
      </c>
      <c r="J10390" t="s">
        <v>11</v>
      </c>
      <c r="K10390" s="21">
        <f>INDEX(LISTAS!$H:$Q,MATCH(BASE!H10390,LISTAS!$G:$G,0),MATCH(BASE!J10390,LISTAS!$H$3:$Q$3,0))*Tabela3[[#This Row],[QUANTIDADE]]</f>
        <v>18</v>
      </c>
      <c r="L10390" s="2" t="str">
        <f>TEXT(Tabela3[[#This Row],[DATA]],"MM")</f>
        <v>07</v>
      </c>
      <c r="M10390" s="2">
        <f>WEEKNUM(Tabela3[[#This Row],[DATA]])</f>
        <v>28</v>
      </c>
      <c r="N10390" s="18">
        <f>YEAR(Tabela3[[#This Row],[DATA]])</f>
        <v>2023</v>
      </c>
    </row>
    <row r="10391" spans="2:14">
      <c r="B10391" s="1">
        <v>45117</v>
      </c>
      <c r="C10391">
        <v>16868</v>
      </c>
      <c r="D10391">
        <f>COUNTIF(C$4:C10391,Tabela3[[#This Row],[COMANDA]])</f>
        <v>1</v>
      </c>
      <c r="E10391" t="s">
        <v>90</v>
      </c>
      <c r="G10391" t="s">
        <v>8</v>
      </c>
      <c r="H10391" t="s">
        <v>202</v>
      </c>
      <c r="I10391" s="2">
        <v>1</v>
      </c>
      <c r="J10391" t="s">
        <v>11</v>
      </c>
      <c r="K10391" s="21">
        <f>INDEX(LISTAS!$H:$Q,MATCH(BASE!H10391,LISTAS!$G:$G,0),MATCH(BASE!J10391,LISTAS!$H$3:$Q$3,0))*Tabela3[[#This Row],[QUANTIDADE]]</f>
        <v>20</v>
      </c>
      <c r="L10391" s="2" t="str">
        <f>TEXT(Tabela3[[#This Row],[DATA]],"MM")</f>
        <v>07</v>
      </c>
      <c r="M10391" s="2">
        <f>WEEKNUM(Tabela3[[#This Row],[DATA]])</f>
        <v>28</v>
      </c>
      <c r="N10391" s="18">
        <f>YEAR(Tabela3[[#This Row],[DATA]])</f>
        <v>2023</v>
      </c>
    </row>
    <row r="10392" spans="2:14">
      <c r="B10392" s="1">
        <v>45118</v>
      </c>
      <c r="C10392">
        <v>16869</v>
      </c>
      <c r="D10392">
        <f>COUNTIF(C$4:C10392,Tabela3[[#This Row],[COMANDA]])</f>
        <v>1</v>
      </c>
      <c r="E10392" t="s">
        <v>90</v>
      </c>
      <c r="F10392" t="s">
        <v>99</v>
      </c>
      <c r="G10392" t="s">
        <v>8</v>
      </c>
      <c r="H10392" t="s">
        <v>42</v>
      </c>
      <c r="I10392" s="2">
        <v>1</v>
      </c>
      <c r="J10392" t="s">
        <v>11</v>
      </c>
      <c r="K10392" s="21">
        <f>INDEX(LISTAS!$H:$Q,MATCH(BASE!H10392,LISTAS!$G:$G,0),MATCH(BASE!J10392,LISTAS!$H$3:$Q$3,0))*Tabela3[[#This Row],[QUANTIDADE]]</f>
        <v>16</v>
      </c>
      <c r="L10392" s="2" t="str">
        <f>TEXT(Tabela3[[#This Row],[DATA]],"MM")</f>
        <v>07</v>
      </c>
      <c r="M10392" s="2">
        <f>WEEKNUM(Tabela3[[#This Row],[DATA]])</f>
        <v>28</v>
      </c>
      <c r="N10392" s="18">
        <f>YEAR(Tabela3[[#This Row],[DATA]])</f>
        <v>2023</v>
      </c>
    </row>
    <row r="10393" spans="2:14">
      <c r="B10393" s="1">
        <v>45118</v>
      </c>
      <c r="C10393">
        <v>16869</v>
      </c>
      <c r="D10393">
        <f>COUNTIF(C$4:C10393,Tabela3[[#This Row],[COMANDA]])</f>
        <v>2</v>
      </c>
      <c r="E10393" t="s">
        <v>90</v>
      </c>
      <c r="F10393" t="s">
        <v>99</v>
      </c>
      <c r="G10393" t="s">
        <v>9</v>
      </c>
      <c r="H10393" t="s">
        <v>228</v>
      </c>
      <c r="I10393" s="2">
        <v>1</v>
      </c>
      <c r="J10393" t="s">
        <v>11</v>
      </c>
      <c r="K10393" s="21">
        <f>INDEX(LISTAS!$H:$Q,MATCH(BASE!H10393,LISTAS!$G:$G,0),MATCH(BASE!J10393,LISTAS!$H$3:$Q$3,0))*Tabela3[[#This Row],[QUANTIDADE]]</f>
        <v>6</v>
      </c>
      <c r="L10393" s="2" t="str">
        <f>TEXT(Tabela3[[#This Row],[DATA]],"MM")</f>
        <v>07</v>
      </c>
      <c r="M10393" s="2">
        <f>WEEKNUM(Tabela3[[#This Row],[DATA]])</f>
        <v>28</v>
      </c>
      <c r="N10393" s="18">
        <f>YEAR(Tabela3[[#This Row],[DATA]])</f>
        <v>2023</v>
      </c>
    </row>
    <row r="10394" spans="2:14">
      <c r="B10394" s="1">
        <v>45118</v>
      </c>
      <c r="C10394">
        <v>16870</v>
      </c>
      <c r="D10394">
        <f>COUNTIF(C$4:C10394,Tabela3[[#This Row],[COMANDA]])</f>
        <v>1</v>
      </c>
      <c r="E10394" t="s">
        <v>90</v>
      </c>
      <c r="F10394" t="s">
        <v>375</v>
      </c>
      <c r="G10394" t="s">
        <v>8</v>
      </c>
      <c r="H10394" t="s">
        <v>47</v>
      </c>
      <c r="I10394" s="2">
        <v>1</v>
      </c>
      <c r="J10394" t="s">
        <v>11</v>
      </c>
      <c r="K10394" s="21">
        <f>INDEX(LISTAS!$H:$Q,MATCH(BASE!H10394,LISTAS!$G:$G,0),MATCH(BASE!J10394,LISTAS!$H$3:$Q$3,0))*Tabela3[[#This Row],[QUANTIDADE]]</f>
        <v>16</v>
      </c>
      <c r="L10394" s="2" t="str">
        <f>TEXT(Tabela3[[#This Row],[DATA]],"MM")</f>
        <v>07</v>
      </c>
      <c r="M10394" s="2">
        <f>WEEKNUM(Tabela3[[#This Row],[DATA]])</f>
        <v>28</v>
      </c>
      <c r="N10394" s="18">
        <f>YEAR(Tabela3[[#This Row],[DATA]])</f>
        <v>2023</v>
      </c>
    </row>
    <row r="10395" spans="2:14">
      <c r="B10395" s="1">
        <v>45118</v>
      </c>
      <c r="C10395">
        <v>16870</v>
      </c>
      <c r="D10395">
        <f>COUNTIF(C$4:C10395,Tabela3[[#This Row],[COMANDA]])</f>
        <v>2</v>
      </c>
      <c r="E10395" t="s">
        <v>90</v>
      </c>
      <c r="F10395" t="s">
        <v>375</v>
      </c>
      <c r="G10395" t="s">
        <v>61</v>
      </c>
      <c r="H10395" t="s">
        <v>161</v>
      </c>
      <c r="I10395" s="2">
        <v>1</v>
      </c>
      <c r="J10395" t="s">
        <v>11</v>
      </c>
      <c r="K10395" s="21">
        <f>INDEX(LISTAS!$H:$Q,MATCH(BASE!H10395,LISTAS!$G:$G,0),MATCH(BASE!J10395,LISTAS!$H$3:$Q$3,0))*Tabela3[[#This Row],[QUANTIDADE]]</f>
        <v>3</v>
      </c>
      <c r="L10395" s="2" t="str">
        <f>TEXT(Tabela3[[#This Row],[DATA]],"MM")</f>
        <v>07</v>
      </c>
      <c r="M10395" s="2">
        <f>WEEKNUM(Tabela3[[#This Row],[DATA]])</f>
        <v>28</v>
      </c>
      <c r="N10395" s="18">
        <f>YEAR(Tabela3[[#This Row],[DATA]])</f>
        <v>2023</v>
      </c>
    </row>
    <row r="10396" spans="2:14">
      <c r="B10396" s="1">
        <v>45118</v>
      </c>
      <c r="C10396">
        <v>16870</v>
      </c>
      <c r="D10396">
        <f>COUNTIF(C$4:C10396,Tabela3[[#This Row],[COMANDA]])</f>
        <v>3</v>
      </c>
      <c r="E10396" t="s">
        <v>90</v>
      </c>
      <c r="F10396" t="s">
        <v>375</v>
      </c>
      <c r="G10396" t="s">
        <v>9</v>
      </c>
      <c r="H10396" t="s">
        <v>143</v>
      </c>
      <c r="I10396" s="2">
        <v>1</v>
      </c>
      <c r="J10396" t="s">
        <v>11</v>
      </c>
      <c r="K10396" s="21">
        <f>INDEX(LISTAS!$H:$Q,MATCH(BASE!H10396,LISTAS!$G:$G,0),MATCH(BASE!J10396,LISTAS!$H$3:$Q$3,0))*Tabela3[[#This Row],[QUANTIDADE]]</f>
        <v>4</v>
      </c>
      <c r="L10396" s="2" t="str">
        <f>TEXT(Tabela3[[#This Row],[DATA]],"MM")</f>
        <v>07</v>
      </c>
      <c r="M10396" s="2">
        <f>WEEKNUM(Tabela3[[#This Row],[DATA]])</f>
        <v>28</v>
      </c>
      <c r="N10396" s="18">
        <f>YEAR(Tabela3[[#This Row],[DATA]])</f>
        <v>2023</v>
      </c>
    </row>
    <row r="10397" spans="2:14">
      <c r="B10397" s="1">
        <v>45118</v>
      </c>
      <c r="C10397">
        <v>16871</v>
      </c>
      <c r="D10397">
        <f>COUNTIF(C$4:C10397,Tabela3[[#This Row],[COMANDA]])</f>
        <v>1</v>
      </c>
      <c r="E10397" t="s">
        <v>89</v>
      </c>
      <c r="F10397" t="s">
        <v>375</v>
      </c>
      <c r="G10397" t="s">
        <v>8</v>
      </c>
      <c r="H10397" t="s">
        <v>39</v>
      </c>
      <c r="I10397" s="2">
        <v>1</v>
      </c>
      <c r="J10397" t="s">
        <v>11</v>
      </c>
      <c r="K10397" s="21">
        <f>INDEX(LISTAS!$H:$Q,MATCH(BASE!H10397,LISTAS!$G:$G,0),MATCH(BASE!J10397,LISTAS!$H$3:$Q$3,0))*Tabela3[[#This Row],[QUANTIDADE]]</f>
        <v>12</v>
      </c>
      <c r="L10397" s="2" t="str">
        <f>TEXT(Tabela3[[#This Row],[DATA]],"MM")</f>
        <v>07</v>
      </c>
      <c r="M10397" s="2">
        <f>WEEKNUM(Tabela3[[#This Row],[DATA]])</f>
        <v>28</v>
      </c>
      <c r="N10397" s="18">
        <f>YEAR(Tabela3[[#This Row],[DATA]])</f>
        <v>2023</v>
      </c>
    </row>
    <row r="10398" spans="2:14">
      <c r="B10398" s="1">
        <v>45118</v>
      </c>
      <c r="C10398">
        <v>16871</v>
      </c>
      <c r="D10398">
        <f>COUNTIF(C$4:C10398,Tabela3[[#This Row],[COMANDA]])</f>
        <v>2</v>
      </c>
      <c r="E10398" t="s">
        <v>89</v>
      </c>
      <c r="F10398" t="s">
        <v>375</v>
      </c>
      <c r="G10398" t="s">
        <v>8</v>
      </c>
      <c r="H10398" t="s">
        <v>204</v>
      </c>
      <c r="I10398" s="2">
        <v>1</v>
      </c>
      <c r="J10398" t="s">
        <v>11</v>
      </c>
      <c r="K10398" s="21">
        <f>INDEX(LISTAS!$H:$Q,MATCH(BASE!H10398,LISTAS!$G:$G,0),MATCH(BASE!J10398,LISTAS!$H$3:$Q$3,0))*Tabela3[[#This Row],[QUANTIDADE]]</f>
        <v>18</v>
      </c>
      <c r="L10398" s="2" t="str">
        <f>TEXT(Tabela3[[#This Row],[DATA]],"MM")</f>
        <v>07</v>
      </c>
      <c r="M10398" s="2">
        <f>WEEKNUM(Tabela3[[#This Row],[DATA]])</f>
        <v>28</v>
      </c>
      <c r="N10398" s="18">
        <f>YEAR(Tabela3[[#This Row],[DATA]])</f>
        <v>2023</v>
      </c>
    </row>
    <row r="10399" spans="2:14">
      <c r="B10399" s="1">
        <v>45118</v>
      </c>
      <c r="C10399">
        <v>16871</v>
      </c>
      <c r="D10399">
        <f>COUNTIF(C$4:C10399,Tabela3[[#This Row],[COMANDA]])</f>
        <v>3</v>
      </c>
      <c r="E10399" t="s">
        <v>89</v>
      </c>
      <c r="F10399" t="s">
        <v>375</v>
      </c>
      <c r="G10399" t="s">
        <v>61</v>
      </c>
      <c r="H10399" t="s">
        <v>163</v>
      </c>
      <c r="I10399" s="2">
        <v>1</v>
      </c>
      <c r="J10399" t="s">
        <v>11</v>
      </c>
      <c r="K10399" s="21">
        <f>INDEX(LISTAS!$H:$Q,MATCH(BASE!H10399,LISTAS!$G:$G,0),MATCH(BASE!J10399,LISTAS!$H$3:$Q$3,0))*Tabela3[[#This Row],[QUANTIDADE]]</f>
        <v>4</v>
      </c>
      <c r="L10399" s="2" t="str">
        <f>TEXT(Tabela3[[#This Row],[DATA]],"MM")</f>
        <v>07</v>
      </c>
      <c r="M10399" s="2">
        <f>WEEKNUM(Tabela3[[#This Row],[DATA]])</f>
        <v>28</v>
      </c>
      <c r="N10399" s="18">
        <f>YEAR(Tabela3[[#This Row],[DATA]])</f>
        <v>2023</v>
      </c>
    </row>
    <row r="10400" spans="2:14">
      <c r="B10400" s="1">
        <v>45118</v>
      </c>
      <c r="C10400">
        <v>16872</v>
      </c>
      <c r="D10400">
        <f>COUNTIF(C$4:C10400,Tabela3[[#This Row],[COMANDA]])</f>
        <v>1</v>
      </c>
      <c r="E10400" t="s">
        <v>90</v>
      </c>
      <c r="G10400" t="s">
        <v>8</v>
      </c>
      <c r="H10400" t="s">
        <v>204</v>
      </c>
      <c r="I10400" s="2">
        <v>1</v>
      </c>
      <c r="J10400" t="s">
        <v>11</v>
      </c>
      <c r="K10400" s="21">
        <f>INDEX(LISTAS!$H:$Q,MATCH(BASE!H10400,LISTAS!$G:$G,0),MATCH(BASE!J10400,LISTAS!$H$3:$Q$3,0))*Tabela3[[#This Row],[QUANTIDADE]]</f>
        <v>18</v>
      </c>
      <c r="L10400" s="2" t="str">
        <f>TEXT(Tabela3[[#This Row],[DATA]],"MM")</f>
        <v>07</v>
      </c>
      <c r="M10400" s="2">
        <f>WEEKNUM(Tabela3[[#This Row],[DATA]])</f>
        <v>28</v>
      </c>
      <c r="N10400" s="18">
        <f>YEAR(Tabela3[[#This Row],[DATA]])</f>
        <v>2023</v>
      </c>
    </row>
    <row r="10401" spans="2:14">
      <c r="B10401" s="1">
        <v>45118</v>
      </c>
      <c r="C10401">
        <v>16873</v>
      </c>
      <c r="D10401">
        <f>COUNTIF(C$4:C10401,Tabela3[[#This Row],[COMANDA]])</f>
        <v>1</v>
      </c>
      <c r="E10401" t="s">
        <v>90</v>
      </c>
      <c r="G10401" t="s">
        <v>8</v>
      </c>
      <c r="H10401" t="s">
        <v>204</v>
      </c>
      <c r="I10401" s="2">
        <v>1</v>
      </c>
      <c r="J10401" t="s">
        <v>11</v>
      </c>
      <c r="K10401" s="21">
        <f>INDEX(LISTAS!$H:$Q,MATCH(BASE!H10401,LISTAS!$G:$G,0),MATCH(BASE!J10401,LISTAS!$H$3:$Q$3,0))*Tabela3[[#This Row],[QUANTIDADE]]</f>
        <v>18</v>
      </c>
      <c r="L10401" s="2" t="str">
        <f>TEXT(Tabela3[[#This Row],[DATA]],"MM")</f>
        <v>07</v>
      </c>
      <c r="M10401" s="2">
        <f>WEEKNUM(Tabela3[[#This Row],[DATA]])</f>
        <v>28</v>
      </c>
      <c r="N10401" s="18">
        <f>YEAR(Tabela3[[#This Row],[DATA]])</f>
        <v>2023</v>
      </c>
    </row>
    <row r="10402" spans="2:14">
      <c r="B10402" s="1">
        <v>45118</v>
      </c>
      <c r="C10402">
        <v>16874</v>
      </c>
      <c r="D10402">
        <f>COUNTIF(C$4:C10402,Tabela3[[#This Row],[COMANDA]])</f>
        <v>1</v>
      </c>
      <c r="E10402" t="s">
        <v>90</v>
      </c>
      <c r="F10402" t="s">
        <v>100</v>
      </c>
      <c r="G10402" t="s">
        <v>8</v>
      </c>
      <c r="H10402" t="s">
        <v>47</v>
      </c>
      <c r="I10402" s="2">
        <v>1</v>
      </c>
      <c r="J10402" t="s">
        <v>11</v>
      </c>
      <c r="K10402" s="21">
        <f>INDEX(LISTAS!$H:$Q,MATCH(BASE!H10402,LISTAS!$G:$G,0),MATCH(BASE!J10402,LISTAS!$H$3:$Q$3,0))*Tabela3[[#This Row],[QUANTIDADE]]</f>
        <v>16</v>
      </c>
      <c r="L10402" s="2" t="str">
        <f>TEXT(Tabela3[[#This Row],[DATA]],"MM")</f>
        <v>07</v>
      </c>
      <c r="M10402" s="2">
        <f>WEEKNUM(Tabela3[[#This Row],[DATA]])</f>
        <v>28</v>
      </c>
      <c r="N10402" s="18">
        <f>YEAR(Tabela3[[#This Row],[DATA]])</f>
        <v>2023</v>
      </c>
    </row>
    <row r="10403" spans="2:14">
      <c r="B10403" s="1">
        <v>45118</v>
      </c>
      <c r="C10403">
        <v>16875</v>
      </c>
      <c r="D10403">
        <f>COUNTIF(C$4:C10403,Tabela3[[#This Row],[COMANDA]])</f>
        <v>1</v>
      </c>
      <c r="E10403" t="s">
        <v>90</v>
      </c>
      <c r="F10403" t="s">
        <v>99</v>
      </c>
      <c r="G10403" t="s">
        <v>8</v>
      </c>
      <c r="H10403" t="s">
        <v>206</v>
      </c>
      <c r="I10403" s="2">
        <v>1</v>
      </c>
      <c r="J10403" t="s">
        <v>11</v>
      </c>
      <c r="K10403" s="21">
        <f>INDEX(LISTAS!$H:$Q,MATCH(BASE!H10403,LISTAS!$G:$G,0),MATCH(BASE!J10403,LISTAS!$H$3:$Q$3,0))*Tabela3[[#This Row],[QUANTIDADE]]</f>
        <v>18</v>
      </c>
      <c r="L10403" s="2" t="str">
        <f>TEXT(Tabela3[[#This Row],[DATA]],"MM")</f>
        <v>07</v>
      </c>
      <c r="M10403" s="2">
        <f>WEEKNUM(Tabela3[[#This Row],[DATA]])</f>
        <v>28</v>
      </c>
      <c r="N10403" s="18">
        <f>YEAR(Tabela3[[#This Row],[DATA]])</f>
        <v>2023</v>
      </c>
    </row>
    <row r="10404" spans="2:14">
      <c r="B10404" s="1">
        <v>45118</v>
      </c>
      <c r="C10404">
        <v>16875</v>
      </c>
      <c r="D10404">
        <f>COUNTIF(C$4:C10404,Tabela3[[#This Row],[COMANDA]])</f>
        <v>2</v>
      </c>
      <c r="E10404" t="s">
        <v>90</v>
      </c>
      <c r="F10404" t="s">
        <v>99</v>
      </c>
      <c r="G10404" t="s">
        <v>61</v>
      </c>
      <c r="H10404" t="s">
        <v>163</v>
      </c>
      <c r="I10404" s="2">
        <v>1</v>
      </c>
      <c r="J10404" t="s">
        <v>11</v>
      </c>
      <c r="K10404" s="21">
        <f>INDEX(LISTAS!$H:$Q,MATCH(BASE!H10404,LISTAS!$G:$G,0),MATCH(BASE!J10404,LISTAS!$H$3:$Q$3,0))*Tabela3[[#This Row],[QUANTIDADE]]</f>
        <v>4</v>
      </c>
      <c r="L10404" s="2" t="str">
        <f>TEXT(Tabela3[[#This Row],[DATA]],"MM")</f>
        <v>07</v>
      </c>
      <c r="M10404" s="2">
        <f>WEEKNUM(Tabela3[[#This Row],[DATA]])</f>
        <v>28</v>
      </c>
      <c r="N10404" s="18">
        <f>YEAR(Tabela3[[#This Row],[DATA]])</f>
        <v>2023</v>
      </c>
    </row>
    <row r="10405" spans="2:14">
      <c r="B10405" s="1">
        <v>45118</v>
      </c>
      <c r="C10405">
        <v>16875</v>
      </c>
      <c r="D10405">
        <f>COUNTIF(C$4:C10405,Tabela3[[#This Row],[COMANDA]])</f>
        <v>3</v>
      </c>
      <c r="E10405" t="s">
        <v>90</v>
      </c>
      <c r="F10405" t="s">
        <v>99</v>
      </c>
      <c r="G10405" t="s">
        <v>9</v>
      </c>
      <c r="H10405" t="s">
        <v>59</v>
      </c>
      <c r="I10405" s="2">
        <v>1</v>
      </c>
      <c r="J10405" t="s">
        <v>11</v>
      </c>
      <c r="K10405" s="21">
        <f>INDEX(LISTAS!$H:$Q,MATCH(BASE!H10405,LISTAS!$G:$G,0),MATCH(BASE!J10405,LISTAS!$H$3:$Q$3,0))*Tabela3[[#This Row],[QUANTIDADE]]</f>
        <v>3</v>
      </c>
      <c r="L10405" s="2" t="str">
        <f>TEXT(Tabela3[[#This Row],[DATA]],"MM")</f>
        <v>07</v>
      </c>
      <c r="M10405" s="2">
        <f>WEEKNUM(Tabela3[[#This Row],[DATA]])</f>
        <v>28</v>
      </c>
      <c r="N10405" s="18">
        <f>YEAR(Tabela3[[#This Row],[DATA]])</f>
        <v>2023</v>
      </c>
    </row>
    <row r="10406" spans="2:14">
      <c r="B10406" s="1">
        <v>45118</v>
      </c>
      <c r="C10406">
        <v>16876</v>
      </c>
      <c r="D10406">
        <f>COUNTIF(C$4:C10406,Tabela3[[#This Row],[COMANDA]])</f>
        <v>1</v>
      </c>
      <c r="E10406" t="s">
        <v>89</v>
      </c>
      <c r="F10406" t="s">
        <v>99</v>
      </c>
      <c r="G10406" t="s">
        <v>8</v>
      </c>
      <c r="H10406" t="s">
        <v>43</v>
      </c>
      <c r="I10406" s="2">
        <v>1</v>
      </c>
      <c r="J10406" t="s">
        <v>11</v>
      </c>
      <c r="K10406" s="21">
        <f>INDEX(LISTAS!$H:$Q,MATCH(BASE!H10406,LISTAS!$G:$G,0),MATCH(BASE!J10406,LISTAS!$H$3:$Q$3,0))*Tabela3[[#This Row],[QUANTIDADE]]</f>
        <v>18</v>
      </c>
      <c r="L10406" s="2" t="str">
        <f>TEXT(Tabela3[[#This Row],[DATA]],"MM")</f>
        <v>07</v>
      </c>
      <c r="M10406" s="2">
        <f>WEEKNUM(Tabela3[[#This Row],[DATA]])</f>
        <v>28</v>
      </c>
      <c r="N10406" s="18">
        <f>YEAR(Tabela3[[#This Row],[DATA]])</f>
        <v>2023</v>
      </c>
    </row>
    <row r="10407" spans="2:14">
      <c r="B10407" s="1">
        <v>45118</v>
      </c>
      <c r="C10407">
        <v>16877</v>
      </c>
      <c r="D10407">
        <f>COUNTIF(C$4:C10407,Tabela3[[#This Row],[COMANDA]])</f>
        <v>1</v>
      </c>
      <c r="E10407" t="s">
        <v>90</v>
      </c>
      <c r="F10407" t="s">
        <v>100</v>
      </c>
      <c r="G10407" t="s">
        <v>8</v>
      </c>
      <c r="H10407" t="s">
        <v>47</v>
      </c>
      <c r="I10407" s="2">
        <v>1</v>
      </c>
      <c r="J10407" t="s">
        <v>11</v>
      </c>
      <c r="K10407" s="21">
        <f>INDEX(LISTAS!$H:$Q,MATCH(BASE!H10407,LISTAS!$G:$G,0),MATCH(BASE!J10407,LISTAS!$H$3:$Q$3,0))*Tabela3[[#This Row],[QUANTIDADE]]</f>
        <v>16</v>
      </c>
      <c r="L10407" s="2" t="str">
        <f>TEXT(Tabela3[[#This Row],[DATA]],"MM")</f>
        <v>07</v>
      </c>
      <c r="M10407" s="2">
        <f>WEEKNUM(Tabela3[[#This Row],[DATA]])</f>
        <v>28</v>
      </c>
      <c r="N10407" s="18">
        <f>YEAR(Tabela3[[#This Row],[DATA]])</f>
        <v>2023</v>
      </c>
    </row>
    <row r="10408" spans="2:14">
      <c r="B10408" s="1">
        <v>45118</v>
      </c>
      <c r="C10408">
        <v>16877</v>
      </c>
      <c r="D10408">
        <f>COUNTIF(C$4:C10408,Tabela3[[#This Row],[COMANDA]])</f>
        <v>2</v>
      </c>
      <c r="E10408" t="s">
        <v>90</v>
      </c>
      <c r="F10408" t="s">
        <v>100</v>
      </c>
      <c r="G10408" t="s">
        <v>9</v>
      </c>
      <c r="H10408" t="s">
        <v>138</v>
      </c>
      <c r="I10408" s="2">
        <v>1</v>
      </c>
      <c r="J10408" t="s">
        <v>11</v>
      </c>
      <c r="K10408" s="21">
        <f>INDEX(LISTAS!$H:$Q,MATCH(BASE!H10408,LISTAS!$G:$G,0),MATCH(BASE!J10408,LISTAS!$H$3:$Q$3,0))*Tabela3[[#This Row],[QUANTIDADE]]</f>
        <v>4</v>
      </c>
      <c r="L10408" s="2" t="str">
        <f>TEXT(Tabela3[[#This Row],[DATA]],"MM")</f>
        <v>07</v>
      </c>
      <c r="M10408" s="2">
        <f>WEEKNUM(Tabela3[[#This Row],[DATA]])</f>
        <v>28</v>
      </c>
      <c r="N10408" s="18">
        <f>YEAR(Tabela3[[#This Row],[DATA]])</f>
        <v>2023</v>
      </c>
    </row>
    <row r="10409" spans="2:14">
      <c r="B10409" s="1">
        <v>45118</v>
      </c>
      <c r="C10409">
        <v>16878</v>
      </c>
      <c r="D10409">
        <f>COUNTIF(C$4:C10409,Tabela3[[#This Row],[COMANDA]])</f>
        <v>1</v>
      </c>
      <c r="E10409" t="s">
        <v>89</v>
      </c>
      <c r="F10409" t="s">
        <v>99</v>
      </c>
      <c r="G10409" t="s">
        <v>8</v>
      </c>
      <c r="H10409" t="s">
        <v>206</v>
      </c>
      <c r="I10409" s="2">
        <v>1</v>
      </c>
      <c r="J10409" t="s">
        <v>11</v>
      </c>
      <c r="K10409" s="21">
        <f>INDEX(LISTAS!$H:$Q,MATCH(BASE!H10409,LISTAS!$G:$G,0),MATCH(BASE!J10409,LISTAS!$H$3:$Q$3,0))*Tabela3[[#This Row],[QUANTIDADE]]</f>
        <v>18</v>
      </c>
      <c r="L10409" s="2" t="str">
        <f>TEXT(Tabela3[[#This Row],[DATA]],"MM")</f>
        <v>07</v>
      </c>
      <c r="M10409" s="2">
        <f>WEEKNUM(Tabela3[[#This Row],[DATA]])</f>
        <v>28</v>
      </c>
      <c r="N10409" s="18">
        <f>YEAR(Tabela3[[#This Row],[DATA]])</f>
        <v>2023</v>
      </c>
    </row>
    <row r="10410" spans="2:14">
      <c r="B10410" s="1">
        <v>45118</v>
      </c>
      <c r="C10410">
        <v>16878</v>
      </c>
      <c r="D10410">
        <f>COUNTIF(C$4:C10410,Tabela3[[#This Row],[COMANDA]])</f>
        <v>2</v>
      </c>
      <c r="E10410" t="s">
        <v>89</v>
      </c>
      <c r="F10410" t="s">
        <v>99</v>
      </c>
      <c r="G10410" t="s">
        <v>9</v>
      </c>
      <c r="H10410" t="s">
        <v>59</v>
      </c>
      <c r="I10410" s="2">
        <v>1</v>
      </c>
      <c r="J10410" t="s">
        <v>11</v>
      </c>
      <c r="K10410" s="21">
        <f>INDEX(LISTAS!$H:$Q,MATCH(BASE!H10410,LISTAS!$G:$G,0),MATCH(BASE!J10410,LISTAS!$H$3:$Q$3,0))*Tabela3[[#This Row],[QUANTIDADE]]</f>
        <v>3</v>
      </c>
      <c r="L10410" s="2" t="str">
        <f>TEXT(Tabela3[[#This Row],[DATA]],"MM")</f>
        <v>07</v>
      </c>
      <c r="M10410" s="2">
        <f>WEEKNUM(Tabela3[[#This Row],[DATA]])</f>
        <v>28</v>
      </c>
      <c r="N10410" s="18">
        <f>YEAR(Tabela3[[#This Row],[DATA]])</f>
        <v>2023</v>
      </c>
    </row>
    <row r="10411" spans="2:14">
      <c r="B10411" s="1">
        <v>45118</v>
      </c>
      <c r="C10411">
        <v>16879</v>
      </c>
      <c r="D10411">
        <f>COUNTIF(C$4:C10411,Tabela3[[#This Row],[COMANDA]])</f>
        <v>1</v>
      </c>
      <c r="E10411" t="s">
        <v>90</v>
      </c>
      <c r="F10411" t="s">
        <v>99</v>
      </c>
      <c r="G10411" t="s">
        <v>8</v>
      </c>
      <c r="H10411" t="s">
        <v>204</v>
      </c>
      <c r="I10411" s="2">
        <v>1</v>
      </c>
      <c r="J10411" t="s">
        <v>11</v>
      </c>
      <c r="K10411" s="21">
        <f>INDEX(LISTAS!$H:$Q,MATCH(BASE!H10411,LISTAS!$G:$G,0),MATCH(BASE!J10411,LISTAS!$H$3:$Q$3,0))*Tabela3[[#This Row],[QUANTIDADE]]</f>
        <v>18</v>
      </c>
      <c r="L10411" s="2" t="str">
        <f>TEXT(Tabela3[[#This Row],[DATA]],"MM")</f>
        <v>07</v>
      </c>
      <c r="M10411" s="2">
        <f>WEEKNUM(Tabela3[[#This Row],[DATA]])</f>
        <v>28</v>
      </c>
      <c r="N10411" s="18">
        <f>YEAR(Tabela3[[#This Row],[DATA]])</f>
        <v>2023</v>
      </c>
    </row>
    <row r="10412" spans="2:14">
      <c r="B10412" s="1">
        <v>45118</v>
      </c>
      <c r="C10412">
        <v>16879</v>
      </c>
      <c r="D10412">
        <f>COUNTIF(C$4:C10412,Tabela3[[#This Row],[COMANDA]])</f>
        <v>2</v>
      </c>
      <c r="E10412" t="s">
        <v>90</v>
      </c>
      <c r="F10412" t="s">
        <v>98</v>
      </c>
      <c r="G10412" t="s">
        <v>8</v>
      </c>
      <c r="H10412" t="s">
        <v>204</v>
      </c>
      <c r="I10412" s="2">
        <v>1</v>
      </c>
      <c r="J10412" t="s">
        <v>11</v>
      </c>
      <c r="K10412" s="21">
        <f>INDEX(LISTAS!$H:$Q,MATCH(BASE!H10412,LISTAS!$G:$G,0),MATCH(BASE!J10412,LISTAS!$H$3:$Q$3,0))*Tabela3[[#This Row],[QUANTIDADE]]</f>
        <v>18</v>
      </c>
      <c r="L10412" s="2" t="str">
        <f>TEXT(Tabela3[[#This Row],[DATA]],"MM")</f>
        <v>07</v>
      </c>
      <c r="M10412" s="2">
        <f>WEEKNUM(Tabela3[[#This Row],[DATA]])</f>
        <v>28</v>
      </c>
      <c r="N10412" s="18">
        <f>YEAR(Tabela3[[#This Row],[DATA]])</f>
        <v>2023</v>
      </c>
    </row>
    <row r="10413" spans="2:14">
      <c r="B10413" s="1">
        <v>45118</v>
      </c>
      <c r="C10413">
        <v>16879</v>
      </c>
      <c r="D10413">
        <f>COUNTIF(C$4:C10413,Tabela3[[#This Row],[COMANDA]])</f>
        <v>3</v>
      </c>
      <c r="E10413" t="s">
        <v>90</v>
      </c>
      <c r="F10413" t="s">
        <v>98</v>
      </c>
      <c r="G10413" t="s">
        <v>8</v>
      </c>
      <c r="H10413" t="s">
        <v>206</v>
      </c>
      <c r="I10413" s="2">
        <v>1</v>
      </c>
      <c r="J10413" t="s">
        <v>11</v>
      </c>
      <c r="K10413" s="21">
        <f>INDEX(LISTAS!$H:$Q,MATCH(BASE!H10413,LISTAS!$G:$G,0),MATCH(BASE!J10413,LISTAS!$H$3:$Q$3,0))*Tabela3[[#This Row],[QUANTIDADE]]</f>
        <v>18</v>
      </c>
      <c r="L10413" s="2" t="str">
        <f>TEXT(Tabela3[[#This Row],[DATA]],"MM")</f>
        <v>07</v>
      </c>
      <c r="M10413" s="2">
        <f>WEEKNUM(Tabela3[[#This Row],[DATA]])</f>
        <v>28</v>
      </c>
      <c r="N10413" s="18">
        <f>YEAR(Tabela3[[#This Row],[DATA]])</f>
        <v>2023</v>
      </c>
    </row>
    <row r="10414" spans="2:14">
      <c r="B10414" s="1">
        <v>45118</v>
      </c>
      <c r="C10414">
        <v>16879</v>
      </c>
      <c r="D10414">
        <f>COUNTIF(C$4:C10414,Tabela3[[#This Row],[COMANDA]])</f>
        <v>4</v>
      </c>
      <c r="E10414" t="s">
        <v>90</v>
      </c>
      <c r="F10414" t="s">
        <v>98</v>
      </c>
      <c r="G10414" t="s">
        <v>9</v>
      </c>
      <c r="H10414" t="s">
        <v>58</v>
      </c>
      <c r="I10414" s="2">
        <v>1</v>
      </c>
      <c r="J10414" t="s">
        <v>11</v>
      </c>
      <c r="K10414" s="21">
        <f>INDEX(LISTAS!$H:$Q,MATCH(BASE!H10414,LISTAS!$G:$G,0),MATCH(BASE!J10414,LISTAS!$H$3:$Q$3,0))*Tabela3[[#This Row],[QUANTIDADE]]</f>
        <v>5</v>
      </c>
      <c r="L10414" s="2" t="str">
        <f>TEXT(Tabela3[[#This Row],[DATA]],"MM")</f>
        <v>07</v>
      </c>
      <c r="M10414" s="2">
        <f>WEEKNUM(Tabela3[[#This Row],[DATA]])</f>
        <v>28</v>
      </c>
      <c r="N10414" s="18">
        <f>YEAR(Tabela3[[#This Row],[DATA]])</f>
        <v>2023</v>
      </c>
    </row>
    <row r="10415" spans="2:14">
      <c r="B10415" s="1">
        <v>45118</v>
      </c>
      <c r="C10415">
        <v>16880</v>
      </c>
      <c r="D10415">
        <f>COUNTIF(C$4:C10415,Tabela3[[#This Row],[COMANDA]])</f>
        <v>1</v>
      </c>
      <c r="E10415" t="s">
        <v>90</v>
      </c>
      <c r="F10415" t="s">
        <v>99</v>
      </c>
      <c r="G10415" t="s">
        <v>8</v>
      </c>
      <c r="H10415" t="s">
        <v>202</v>
      </c>
      <c r="I10415" s="2">
        <v>1</v>
      </c>
      <c r="J10415" t="s">
        <v>11</v>
      </c>
      <c r="K10415" s="21">
        <f>INDEX(LISTAS!$H:$Q,MATCH(BASE!H10415,LISTAS!$G:$G,0),MATCH(BASE!J10415,LISTAS!$H$3:$Q$3,0))*Tabela3[[#This Row],[QUANTIDADE]]</f>
        <v>20</v>
      </c>
      <c r="L10415" s="2" t="str">
        <f>TEXT(Tabela3[[#This Row],[DATA]],"MM")</f>
        <v>07</v>
      </c>
      <c r="M10415" s="2">
        <f>WEEKNUM(Tabela3[[#This Row],[DATA]])</f>
        <v>28</v>
      </c>
      <c r="N10415" s="18">
        <f>YEAR(Tabela3[[#This Row],[DATA]])</f>
        <v>2023</v>
      </c>
    </row>
    <row r="10416" spans="2:14">
      <c r="B10416" s="1">
        <v>45118</v>
      </c>
      <c r="C10416">
        <v>16880</v>
      </c>
      <c r="D10416">
        <f>COUNTIF(C$4:C10416,Tabela3[[#This Row],[COMANDA]])</f>
        <v>2</v>
      </c>
      <c r="E10416" t="s">
        <v>90</v>
      </c>
      <c r="F10416" t="s">
        <v>99</v>
      </c>
      <c r="G10416" t="s">
        <v>9</v>
      </c>
      <c r="H10416" t="s">
        <v>140</v>
      </c>
      <c r="I10416" s="2">
        <v>1</v>
      </c>
      <c r="J10416" t="s">
        <v>11</v>
      </c>
      <c r="K10416" s="21">
        <f>INDEX(LISTAS!$H:$Q,MATCH(BASE!H10416,LISTAS!$G:$G,0),MATCH(BASE!J10416,LISTAS!$H$3:$Q$3,0))*Tabela3[[#This Row],[QUANTIDADE]]</f>
        <v>3</v>
      </c>
      <c r="L10416" s="2" t="str">
        <f>TEXT(Tabela3[[#This Row],[DATA]],"MM")</f>
        <v>07</v>
      </c>
      <c r="M10416" s="2">
        <f>WEEKNUM(Tabela3[[#This Row],[DATA]])</f>
        <v>28</v>
      </c>
      <c r="N10416" s="18">
        <f>YEAR(Tabela3[[#This Row],[DATA]])</f>
        <v>2023</v>
      </c>
    </row>
    <row r="10417" spans="2:14">
      <c r="B10417" s="1">
        <v>45118</v>
      </c>
      <c r="C10417">
        <v>16881</v>
      </c>
      <c r="D10417">
        <f>COUNTIF(C$4:C10417,Tabela3[[#This Row],[COMANDA]])</f>
        <v>1</v>
      </c>
      <c r="E10417" t="s">
        <v>90</v>
      </c>
      <c r="F10417" t="s">
        <v>99</v>
      </c>
      <c r="G10417" t="s">
        <v>8</v>
      </c>
      <c r="H10417" t="s">
        <v>43</v>
      </c>
      <c r="I10417" s="2">
        <v>1</v>
      </c>
      <c r="J10417" t="s">
        <v>11</v>
      </c>
      <c r="K10417" s="21">
        <f>INDEX(LISTAS!$H:$Q,MATCH(BASE!H10417,LISTAS!$G:$G,0),MATCH(BASE!J10417,LISTAS!$H$3:$Q$3,0))*Tabela3[[#This Row],[QUANTIDADE]]</f>
        <v>18</v>
      </c>
      <c r="L10417" s="2" t="str">
        <f>TEXT(Tabela3[[#This Row],[DATA]],"MM")</f>
        <v>07</v>
      </c>
      <c r="M10417" s="2">
        <f>WEEKNUM(Tabela3[[#This Row],[DATA]])</f>
        <v>28</v>
      </c>
      <c r="N10417" s="18">
        <f>YEAR(Tabela3[[#This Row],[DATA]])</f>
        <v>2023</v>
      </c>
    </row>
    <row r="10418" spans="2:14">
      <c r="B10418" s="1">
        <v>45118</v>
      </c>
      <c r="C10418">
        <v>16881</v>
      </c>
      <c r="D10418">
        <f>COUNTIF(C$4:C10418,Tabela3[[#This Row],[COMANDA]])</f>
        <v>2</v>
      </c>
      <c r="E10418" t="s">
        <v>90</v>
      </c>
      <c r="F10418" t="s">
        <v>99</v>
      </c>
      <c r="G10418" t="s">
        <v>9</v>
      </c>
      <c r="H10418" t="s">
        <v>58</v>
      </c>
      <c r="I10418" s="2">
        <v>1</v>
      </c>
      <c r="J10418" t="s">
        <v>11</v>
      </c>
      <c r="K10418" s="21">
        <f>INDEX(LISTAS!$H:$Q,MATCH(BASE!H10418,LISTAS!$G:$G,0),MATCH(BASE!J10418,LISTAS!$H$3:$Q$3,0))*Tabela3[[#This Row],[QUANTIDADE]]</f>
        <v>5</v>
      </c>
      <c r="L10418" s="2" t="str">
        <f>TEXT(Tabela3[[#This Row],[DATA]],"MM")</f>
        <v>07</v>
      </c>
      <c r="M10418" s="2">
        <f>WEEKNUM(Tabela3[[#This Row],[DATA]])</f>
        <v>28</v>
      </c>
      <c r="N10418" s="18">
        <f>YEAR(Tabela3[[#This Row],[DATA]])</f>
        <v>2023</v>
      </c>
    </row>
    <row r="10419" spans="2:14">
      <c r="B10419" s="1">
        <v>45118</v>
      </c>
      <c r="C10419">
        <v>16882</v>
      </c>
      <c r="D10419">
        <f>COUNTIF(C$4:C10419,Tabela3[[#This Row],[COMANDA]])</f>
        <v>1</v>
      </c>
      <c r="E10419" t="s">
        <v>89</v>
      </c>
      <c r="F10419" t="s">
        <v>99</v>
      </c>
      <c r="G10419" t="s">
        <v>8</v>
      </c>
      <c r="H10419" t="s">
        <v>47</v>
      </c>
      <c r="I10419" s="2">
        <v>1</v>
      </c>
      <c r="J10419" t="s">
        <v>11</v>
      </c>
      <c r="K10419" s="21">
        <f>INDEX(LISTAS!$H:$Q,MATCH(BASE!H10419,LISTAS!$G:$G,0),MATCH(BASE!J10419,LISTAS!$H$3:$Q$3,0))*Tabela3[[#This Row],[QUANTIDADE]]</f>
        <v>16</v>
      </c>
      <c r="L10419" s="2" t="str">
        <f>TEXT(Tabela3[[#This Row],[DATA]],"MM")</f>
        <v>07</v>
      </c>
      <c r="M10419" s="2">
        <f>WEEKNUM(Tabela3[[#This Row],[DATA]])</f>
        <v>28</v>
      </c>
      <c r="N10419" s="18">
        <f>YEAR(Tabela3[[#This Row],[DATA]])</f>
        <v>2023</v>
      </c>
    </row>
    <row r="10420" spans="2:14">
      <c r="B10420" s="1">
        <v>45118</v>
      </c>
      <c r="C10420">
        <v>16883</v>
      </c>
      <c r="D10420">
        <f>COUNTIF(C$4:C10420,Tabela3[[#This Row],[COMANDA]])</f>
        <v>1</v>
      </c>
      <c r="E10420" t="s">
        <v>90</v>
      </c>
      <c r="F10420" t="s">
        <v>100</v>
      </c>
      <c r="G10420" t="s">
        <v>8</v>
      </c>
      <c r="H10420" t="s">
        <v>204</v>
      </c>
      <c r="I10420" s="2">
        <v>1</v>
      </c>
      <c r="J10420" t="s">
        <v>11</v>
      </c>
      <c r="K10420" s="21">
        <f>INDEX(LISTAS!$H:$Q,MATCH(BASE!H10420,LISTAS!$G:$G,0),MATCH(BASE!J10420,LISTAS!$H$3:$Q$3,0))*Tabela3[[#This Row],[QUANTIDADE]]</f>
        <v>18</v>
      </c>
      <c r="L10420" s="2" t="str">
        <f>TEXT(Tabela3[[#This Row],[DATA]],"MM")</f>
        <v>07</v>
      </c>
      <c r="M10420" s="2">
        <f>WEEKNUM(Tabela3[[#This Row],[DATA]])</f>
        <v>28</v>
      </c>
      <c r="N10420" s="18">
        <f>YEAR(Tabela3[[#This Row],[DATA]])</f>
        <v>2023</v>
      </c>
    </row>
    <row r="10421" spans="2:14">
      <c r="B10421" s="1">
        <v>45118</v>
      </c>
      <c r="C10421">
        <v>16884</v>
      </c>
      <c r="D10421">
        <f>COUNTIF(C$4:C10421,Tabela3[[#This Row],[COMANDA]])</f>
        <v>1</v>
      </c>
      <c r="E10421" t="s">
        <v>90</v>
      </c>
      <c r="F10421" t="s">
        <v>99</v>
      </c>
      <c r="G10421" t="s">
        <v>8</v>
      </c>
      <c r="H10421" t="s">
        <v>40</v>
      </c>
      <c r="I10421" s="2">
        <v>1</v>
      </c>
      <c r="J10421" t="s">
        <v>11</v>
      </c>
      <c r="K10421" s="21">
        <f>INDEX(LISTAS!$H:$Q,MATCH(BASE!H10421,LISTAS!$G:$G,0),MATCH(BASE!J10421,LISTAS!$H$3:$Q$3,0))*Tabela3[[#This Row],[QUANTIDADE]]</f>
        <v>14</v>
      </c>
      <c r="L10421" s="2" t="str">
        <f>TEXT(Tabela3[[#This Row],[DATA]],"MM")</f>
        <v>07</v>
      </c>
      <c r="M10421" s="2">
        <f>WEEKNUM(Tabela3[[#This Row],[DATA]])</f>
        <v>28</v>
      </c>
      <c r="N10421" s="18">
        <f>YEAR(Tabela3[[#This Row],[DATA]])</f>
        <v>2023</v>
      </c>
    </row>
    <row r="10422" spans="2:14">
      <c r="B10422" s="1">
        <v>45118</v>
      </c>
      <c r="C10422">
        <v>16884</v>
      </c>
      <c r="D10422">
        <f>COUNTIF(C$4:C10422,Tabela3[[#This Row],[COMANDA]])</f>
        <v>2</v>
      </c>
      <c r="E10422" t="s">
        <v>90</v>
      </c>
      <c r="F10422" t="s">
        <v>99</v>
      </c>
      <c r="G10422" t="s">
        <v>61</v>
      </c>
      <c r="H10422" t="s">
        <v>163</v>
      </c>
      <c r="I10422" s="2">
        <v>1</v>
      </c>
      <c r="J10422" t="s">
        <v>11</v>
      </c>
      <c r="K10422" s="21">
        <f>INDEX(LISTAS!$H:$Q,MATCH(BASE!H10422,LISTAS!$G:$G,0),MATCH(BASE!J10422,LISTAS!$H$3:$Q$3,0))*Tabela3[[#This Row],[QUANTIDADE]]</f>
        <v>4</v>
      </c>
      <c r="L10422" s="2" t="str">
        <f>TEXT(Tabela3[[#This Row],[DATA]],"MM")</f>
        <v>07</v>
      </c>
      <c r="M10422" s="2">
        <f>WEEKNUM(Tabela3[[#This Row],[DATA]])</f>
        <v>28</v>
      </c>
      <c r="N10422" s="18">
        <f>YEAR(Tabela3[[#This Row],[DATA]])</f>
        <v>2023</v>
      </c>
    </row>
    <row r="10423" spans="2:14">
      <c r="B10423" s="1">
        <v>45118</v>
      </c>
      <c r="C10423">
        <v>16885</v>
      </c>
      <c r="D10423">
        <f>COUNTIF(C$4:C10423,Tabela3[[#This Row],[COMANDA]])</f>
        <v>1</v>
      </c>
      <c r="E10423" t="s">
        <v>90</v>
      </c>
      <c r="F10423" t="s">
        <v>98</v>
      </c>
      <c r="G10423" t="s">
        <v>8</v>
      </c>
      <c r="H10423" t="s">
        <v>202</v>
      </c>
      <c r="I10423" s="2">
        <v>1</v>
      </c>
      <c r="J10423" t="s">
        <v>11</v>
      </c>
      <c r="K10423" s="21">
        <f>INDEX(LISTAS!$H:$Q,MATCH(BASE!H10423,LISTAS!$G:$G,0),MATCH(BASE!J10423,LISTAS!$H$3:$Q$3,0))*Tabela3[[#This Row],[QUANTIDADE]]</f>
        <v>20</v>
      </c>
      <c r="L10423" s="2" t="str">
        <f>TEXT(Tabela3[[#This Row],[DATA]],"MM")</f>
        <v>07</v>
      </c>
      <c r="M10423" s="2">
        <f>WEEKNUM(Tabela3[[#This Row],[DATA]])</f>
        <v>28</v>
      </c>
      <c r="N10423" s="18">
        <f>YEAR(Tabela3[[#This Row],[DATA]])</f>
        <v>2023</v>
      </c>
    </row>
    <row r="10424" spans="2:14">
      <c r="B10424" s="1">
        <v>45118</v>
      </c>
      <c r="C10424">
        <v>16885</v>
      </c>
      <c r="D10424">
        <f>COUNTIF(C$4:C10424,Tabela3[[#This Row],[COMANDA]])</f>
        <v>2</v>
      </c>
      <c r="E10424" t="s">
        <v>90</v>
      </c>
      <c r="F10424" t="s">
        <v>99</v>
      </c>
      <c r="G10424" t="s">
        <v>8</v>
      </c>
      <c r="H10424" t="s">
        <v>47</v>
      </c>
      <c r="I10424" s="2">
        <v>1</v>
      </c>
      <c r="J10424" t="s">
        <v>11</v>
      </c>
      <c r="K10424" s="21">
        <f>INDEX(LISTAS!$H:$Q,MATCH(BASE!H10424,LISTAS!$G:$G,0),MATCH(BASE!J10424,LISTAS!$H$3:$Q$3,0))*Tabela3[[#This Row],[QUANTIDADE]]</f>
        <v>16</v>
      </c>
      <c r="L10424" s="2" t="str">
        <f>TEXT(Tabela3[[#This Row],[DATA]],"MM")</f>
        <v>07</v>
      </c>
      <c r="M10424" s="2">
        <f>WEEKNUM(Tabela3[[#This Row],[DATA]])</f>
        <v>28</v>
      </c>
      <c r="N10424" s="18">
        <f>YEAR(Tabela3[[#This Row],[DATA]])</f>
        <v>2023</v>
      </c>
    </row>
    <row r="10425" spans="2:14">
      <c r="B10425" s="1">
        <v>45118</v>
      </c>
      <c r="C10425">
        <v>16885</v>
      </c>
      <c r="D10425">
        <f>COUNTIF(C$4:C10425,Tabela3[[#This Row],[COMANDA]])</f>
        <v>3</v>
      </c>
      <c r="E10425" t="s">
        <v>90</v>
      </c>
      <c r="F10425" t="s">
        <v>99</v>
      </c>
      <c r="G10425" t="s">
        <v>9</v>
      </c>
      <c r="H10425" t="s">
        <v>135</v>
      </c>
      <c r="I10425" s="2">
        <v>1</v>
      </c>
      <c r="J10425" t="s">
        <v>11</v>
      </c>
      <c r="K10425" s="21">
        <f>INDEX(LISTAS!$H:$Q,MATCH(BASE!H10425,LISTAS!$G:$G,0),MATCH(BASE!J10425,LISTAS!$H$3:$Q$3,0))*Tabela3[[#This Row],[QUANTIDADE]]</f>
        <v>4</v>
      </c>
      <c r="L10425" s="2" t="str">
        <f>TEXT(Tabela3[[#This Row],[DATA]],"MM")</f>
        <v>07</v>
      </c>
      <c r="M10425" s="2">
        <f>WEEKNUM(Tabela3[[#This Row],[DATA]])</f>
        <v>28</v>
      </c>
      <c r="N10425" s="18">
        <f>YEAR(Tabela3[[#This Row],[DATA]])</f>
        <v>2023</v>
      </c>
    </row>
    <row r="10426" spans="2:14">
      <c r="B10426" s="1">
        <v>45118</v>
      </c>
      <c r="C10426">
        <v>16886</v>
      </c>
      <c r="D10426">
        <f>COUNTIF(C$4:C10426,Tabela3[[#This Row],[COMANDA]])</f>
        <v>1</v>
      </c>
      <c r="E10426" t="s">
        <v>90</v>
      </c>
      <c r="F10426" t="s">
        <v>98</v>
      </c>
      <c r="G10426" t="s">
        <v>8</v>
      </c>
      <c r="H10426" t="s">
        <v>206</v>
      </c>
      <c r="I10426" s="2">
        <v>1</v>
      </c>
      <c r="J10426" t="s">
        <v>11</v>
      </c>
      <c r="K10426" s="21">
        <f>INDEX(LISTAS!$H:$Q,MATCH(BASE!H10426,LISTAS!$G:$G,0),MATCH(BASE!J10426,LISTAS!$H$3:$Q$3,0))*Tabela3[[#This Row],[QUANTIDADE]]</f>
        <v>18</v>
      </c>
      <c r="L10426" s="2" t="str">
        <f>TEXT(Tabela3[[#This Row],[DATA]],"MM")</f>
        <v>07</v>
      </c>
      <c r="M10426" s="2">
        <f>WEEKNUM(Tabela3[[#This Row],[DATA]])</f>
        <v>28</v>
      </c>
      <c r="N10426" s="18">
        <f>YEAR(Tabela3[[#This Row],[DATA]])</f>
        <v>2023</v>
      </c>
    </row>
    <row r="10427" spans="2:14">
      <c r="B10427" s="1">
        <v>45118</v>
      </c>
      <c r="C10427">
        <v>16887</v>
      </c>
      <c r="D10427">
        <f>COUNTIF(C$4:C10427,Tabela3[[#This Row],[COMANDA]])</f>
        <v>1</v>
      </c>
      <c r="E10427" t="s">
        <v>90</v>
      </c>
      <c r="F10427" t="s">
        <v>99</v>
      </c>
      <c r="G10427" t="s">
        <v>8</v>
      </c>
      <c r="H10427" t="s">
        <v>206</v>
      </c>
      <c r="I10427" s="2">
        <v>1</v>
      </c>
      <c r="J10427" t="s">
        <v>11</v>
      </c>
      <c r="K10427" s="21">
        <f>INDEX(LISTAS!$H:$Q,MATCH(BASE!H10427,LISTAS!$G:$G,0),MATCH(BASE!J10427,LISTAS!$H$3:$Q$3,0))*Tabela3[[#This Row],[QUANTIDADE]]</f>
        <v>18</v>
      </c>
      <c r="L10427" s="2" t="str">
        <f>TEXT(Tabela3[[#This Row],[DATA]],"MM")</f>
        <v>07</v>
      </c>
      <c r="M10427" s="2">
        <f>WEEKNUM(Tabela3[[#This Row],[DATA]])</f>
        <v>28</v>
      </c>
      <c r="N10427" s="18">
        <f>YEAR(Tabela3[[#This Row],[DATA]])</f>
        <v>2023</v>
      </c>
    </row>
    <row r="10428" spans="2:14">
      <c r="B10428" s="1">
        <v>45118</v>
      </c>
      <c r="C10428">
        <v>16887</v>
      </c>
      <c r="D10428">
        <f>COUNTIF(C$4:C10428,Tabela3[[#This Row],[COMANDA]])</f>
        <v>2</v>
      </c>
      <c r="E10428" t="s">
        <v>90</v>
      </c>
      <c r="F10428" t="s">
        <v>98</v>
      </c>
      <c r="G10428" t="s">
        <v>8</v>
      </c>
      <c r="H10428" t="s">
        <v>211</v>
      </c>
      <c r="I10428" s="2">
        <v>1</v>
      </c>
      <c r="J10428" t="s">
        <v>11</v>
      </c>
      <c r="K10428" s="21">
        <f>INDEX(LISTAS!$H:$Q,MATCH(BASE!H10428,LISTAS!$G:$G,0),MATCH(BASE!J10428,LISTAS!$H$3:$Q$3,0))*Tabela3[[#This Row],[QUANTIDADE]]</f>
        <v>20</v>
      </c>
      <c r="L10428" s="2" t="str">
        <f>TEXT(Tabela3[[#This Row],[DATA]],"MM")</f>
        <v>07</v>
      </c>
      <c r="M10428" s="2">
        <f>WEEKNUM(Tabela3[[#This Row],[DATA]])</f>
        <v>28</v>
      </c>
      <c r="N10428" s="18">
        <f>YEAR(Tabela3[[#This Row],[DATA]])</f>
        <v>2023</v>
      </c>
    </row>
    <row r="10429" spans="2:14">
      <c r="B10429" s="1">
        <v>45118</v>
      </c>
      <c r="C10429">
        <v>16887</v>
      </c>
      <c r="D10429">
        <f>COUNTIF(C$4:C10429,Tabela3[[#This Row],[COMANDA]])</f>
        <v>3</v>
      </c>
      <c r="E10429" t="s">
        <v>90</v>
      </c>
      <c r="F10429" t="s">
        <v>98</v>
      </c>
      <c r="G10429" t="s">
        <v>9</v>
      </c>
      <c r="H10429" t="s">
        <v>228</v>
      </c>
      <c r="I10429" s="2">
        <v>1</v>
      </c>
      <c r="J10429" t="s">
        <v>11</v>
      </c>
      <c r="K10429" s="21">
        <f>INDEX(LISTAS!$H:$Q,MATCH(BASE!H10429,LISTAS!$G:$G,0),MATCH(BASE!J10429,LISTAS!$H$3:$Q$3,0))*Tabela3[[#This Row],[QUANTIDADE]]</f>
        <v>6</v>
      </c>
      <c r="L10429" s="2" t="str">
        <f>TEXT(Tabela3[[#This Row],[DATA]],"MM")</f>
        <v>07</v>
      </c>
      <c r="M10429" s="2">
        <f>WEEKNUM(Tabela3[[#This Row],[DATA]])</f>
        <v>28</v>
      </c>
      <c r="N10429" s="18">
        <f>YEAR(Tabela3[[#This Row],[DATA]])</f>
        <v>2023</v>
      </c>
    </row>
    <row r="10430" spans="2:14">
      <c r="B10430" s="1">
        <v>45118</v>
      </c>
      <c r="C10430">
        <v>16887</v>
      </c>
      <c r="D10430">
        <f>COUNTIF(C$4:C10430,Tabela3[[#This Row],[COMANDA]])</f>
        <v>4</v>
      </c>
      <c r="E10430" t="s">
        <v>90</v>
      </c>
      <c r="F10430" t="s">
        <v>99</v>
      </c>
      <c r="G10430" t="s">
        <v>9</v>
      </c>
      <c r="H10430" t="s">
        <v>242</v>
      </c>
      <c r="I10430" s="2">
        <v>1</v>
      </c>
      <c r="J10430" t="s">
        <v>12</v>
      </c>
      <c r="K10430" s="21">
        <f>INDEX(LISTAS!$H:$Q,MATCH(BASE!H10430,LISTAS!$G:$G,0),MATCH(BASE!J10430,LISTAS!$H$3:$Q$3,0))*Tabela3[[#This Row],[QUANTIDADE]]</f>
        <v>6</v>
      </c>
      <c r="L10430" s="2" t="str">
        <f>TEXT(Tabela3[[#This Row],[DATA]],"MM")</f>
        <v>07</v>
      </c>
      <c r="M10430" s="2">
        <f>WEEKNUM(Tabela3[[#This Row],[DATA]])</f>
        <v>28</v>
      </c>
      <c r="N10430" s="18">
        <f>YEAR(Tabela3[[#This Row],[DATA]])</f>
        <v>2023</v>
      </c>
    </row>
    <row r="10431" spans="2:14">
      <c r="B10431" s="1">
        <v>45118</v>
      </c>
      <c r="C10431">
        <v>16888</v>
      </c>
      <c r="D10431">
        <f>COUNTIF(C$4:C10431,Tabela3[[#This Row],[COMANDA]])</f>
        <v>1</v>
      </c>
      <c r="E10431" t="s">
        <v>89</v>
      </c>
      <c r="F10431" t="s">
        <v>100</v>
      </c>
      <c r="G10431" t="s">
        <v>8</v>
      </c>
      <c r="H10431" t="s">
        <v>47</v>
      </c>
      <c r="I10431" s="2">
        <v>1</v>
      </c>
      <c r="J10431" t="s">
        <v>11</v>
      </c>
      <c r="K10431" s="21">
        <f>INDEX(LISTAS!$H:$Q,MATCH(BASE!H10431,LISTAS!$G:$G,0),MATCH(BASE!J10431,LISTAS!$H$3:$Q$3,0))*Tabela3[[#This Row],[QUANTIDADE]]</f>
        <v>16</v>
      </c>
      <c r="L10431" s="2" t="str">
        <f>TEXT(Tabela3[[#This Row],[DATA]],"MM")</f>
        <v>07</v>
      </c>
      <c r="M10431" s="2">
        <f>WEEKNUM(Tabela3[[#This Row],[DATA]])</f>
        <v>28</v>
      </c>
      <c r="N10431" s="18">
        <f>YEAR(Tabela3[[#This Row],[DATA]])</f>
        <v>2023</v>
      </c>
    </row>
    <row r="10432" spans="2:14">
      <c r="B10432" s="1">
        <v>45118</v>
      </c>
      <c r="C10432">
        <v>16889</v>
      </c>
      <c r="D10432">
        <f>COUNTIF(C$4:C10432,Tabela3[[#This Row],[COMANDA]])</f>
        <v>2</v>
      </c>
      <c r="E10432" t="s">
        <v>90</v>
      </c>
      <c r="F10432" t="s">
        <v>98</v>
      </c>
      <c r="G10432" t="s">
        <v>8</v>
      </c>
      <c r="H10432" t="s">
        <v>204</v>
      </c>
      <c r="I10432" s="2">
        <v>1</v>
      </c>
      <c r="J10432" t="s">
        <v>11</v>
      </c>
      <c r="K10432" s="21">
        <f>INDEX(LISTAS!$H:$Q,MATCH(BASE!H10432,LISTAS!$G:$G,0),MATCH(BASE!J10432,LISTAS!$H$3:$Q$3,0))*Tabela3[[#This Row],[QUANTIDADE]]</f>
        <v>18</v>
      </c>
      <c r="L10432" s="2" t="str">
        <f>TEXT(Tabela3[[#This Row],[DATA]],"MM")</f>
        <v>07</v>
      </c>
      <c r="M10432" s="2">
        <f>WEEKNUM(Tabela3[[#This Row],[DATA]])</f>
        <v>28</v>
      </c>
      <c r="N10432" s="18">
        <f>YEAR(Tabela3[[#This Row],[DATA]])</f>
        <v>2023</v>
      </c>
    </row>
    <row r="10433" spans="2:14">
      <c r="B10433" s="1">
        <v>45118</v>
      </c>
      <c r="C10433">
        <v>16889</v>
      </c>
      <c r="D10433">
        <f>COUNTIF(C$4:C10433,Tabela3[[#This Row],[COMANDA]])</f>
        <v>3</v>
      </c>
      <c r="E10433" t="s">
        <v>90</v>
      </c>
      <c r="F10433" t="s">
        <v>99</v>
      </c>
      <c r="G10433" t="s">
        <v>8</v>
      </c>
      <c r="H10433" t="s">
        <v>204</v>
      </c>
      <c r="I10433" s="2">
        <v>1</v>
      </c>
      <c r="J10433" t="s">
        <v>11</v>
      </c>
      <c r="K10433" s="21">
        <f>INDEX(LISTAS!$H:$Q,MATCH(BASE!H10433,LISTAS!$G:$G,0),MATCH(BASE!J10433,LISTAS!$H$3:$Q$3,0))*Tabela3[[#This Row],[QUANTIDADE]]</f>
        <v>18</v>
      </c>
      <c r="L10433" s="2" t="str">
        <f>TEXT(Tabela3[[#This Row],[DATA]],"MM")</f>
        <v>07</v>
      </c>
      <c r="M10433" s="2">
        <f>WEEKNUM(Tabela3[[#This Row],[DATA]])</f>
        <v>28</v>
      </c>
      <c r="N10433" s="18">
        <f>YEAR(Tabela3[[#This Row],[DATA]])</f>
        <v>2023</v>
      </c>
    </row>
    <row r="10434" spans="2:14">
      <c r="B10434" s="1">
        <v>45118</v>
      </c>
      <c r="C10434">
        <v>16889</v>
      </c>
      <c r="D10434">
        <f>COUNTIF(C$4:C10434,Tabela3[[#This Row],[COMANDA]])</f>
        <v>4</v>
      </c>
      <c r="E10434" t="s">
        <v>90</v>
      </c>
      <c r="F10434" t="s">
        <v>99</v>
      </c>
      <c r="G10434" t="s">
        <v>8</v>
      </c>
      <c r="H10434" t="s">
        <v>211</v>
      </c>
      <c r="I10434" s="2">
        <v>1</v>
      </c>
      <c r="J10434" t="s">
        <v>11</v>
      </c>
      <c r="K10434" s="21">
        <f>INDEX(LISTAS!$H:$Q,MATCH(BASE!H10434,LISTAS!$G:$G,0),MATCH(BASE!J10434,LISTAS!$H$3:$Q$3,0))*Tabela3[[#This Row],[QUANTIDADE]]</f>
        <v>20</v>
      </c>
      <c r="L10434" s="2" t="str">
        <f>TEXT(Tabela3[[#This Row],[DATA]],"MM")</f>
        <v>07</v>
      </c>
      <c r="M10434" s="2">
        <f>WEEKNUM(Tabela3[[#This Row],[DATA]])</f>
        <v>28</v>
      </c>
      <c r="N10434" s="18">
        <f>YEAR(Tabela3[[#This Row],[DATA]])</f>
        <v>2023</v>
      </c>
    </row>
    <row r="10435" spans="2:14">
      <c r="B10435" s="1">
        <v>45118</v>
      </c>
      <c r="C10435">
        <v>16889</v>
      </c>
      <c r="D10435">
        <f>COUNTIF(C$4:C10435,Tabela3[[#This Row],[COMANDA]])</f>
        <v>5</v>
      </c>
      <c r="E10435" t="s">
        <v>90</v>
      </c>
      <c r="F10435" t="s">
        <v>99</v>
      </c>
      <c r="G10435" t="s">
        <v>9</v>
      </c>
      <c r="H10435" t="s">
        <v>59</v>
      </c>
      <c r="I10435" s="2">
        <v>1</v>
      </c>
      <c r="J10435" t="s">
        <v>11</v>
      </c>
      <c r="K10435" s="21">
        <f>INDEX(LISTAS!$H:$Q,MATCH(BASE!H10435,LISTAS!$G:$G,0),MATCH(BASE!J10435,LISTAS!$H$3:$Q$3,0))*Tabela3[[#This Row],[QUANTIDADE]]</f>
        <v>3</v>
      </c>
      <c r="L10435" s="2" t="str">
        <f>TEXT(Tabela3[[#This Row],[DATA]],"MM")</f>
        <v>07</v>
      </c>
      <c r="M10435" s="2">
        <f>WEEKNUM(Tabela3[[#This Row],[DATA]])</f>
        <v>28</v>
      </c>
      <c r="N10435" s="18">
        <f>YEAR(Tabela3[[#This Row],[DATA]])</f>
        <v>2023</v>
      </c>
    </row>
    <row r="10436" spans="2:14">
      <c r="B10436" s="1">
        <v>45118</v>
      </c>
      <c r="C10436">
        <v>16889</v>
      </c>
      <c r="D10436">
        <f>COUNTIF(C$4:C10436,Tabela3[[#This Row],[COMANDA]])</f>
        <v>6</v>
      </c>
      <c r="E10436" t="s">
        <v>90</v>
      </c>
      <c r="F10436" t="s">
        <v>99</v>
      </c>
      <c r="G10436" t="s">
        <v>10</v>
      </c>
      <c r="H10436" t="s">
        <v>571</v>
      </c>
      <c r="I10436" s="2">
        <v>2</v>
      </c>
      <c r="J10436" t="s">
        <v>11</v>
      </c>
      <c r="K10436" s="21">
        <f>INDEX(LISTAS!$H:$Q,MATCH(BASE!H10436,LISTAS!$G:$G,0),MATCH(BASE!J10436,LISTAS!$H$3:$Q$3,0))*Tabela3[[#This Row],[QUANTIDADE]]</f>
        <v>4</v>
      </c>
      <c r="L10436" s="2" t="str">
        <f>TEXT(Tabela3[[#This Row],[DATA]],"MM")</f>
        <v>07</v>
      </c>
      <c r="M10436" s="2">
        <f>WEEKNUM(Tabela3[[#This Row],[DATA]])</f>
        <v>28</v>
      </c>
      <c r="N10436" s="18">
        <f>YEAR(Tabela3[[#This Row],[DATA]])</f>
        <v>2023</v>
      </c>
    </row>
    <row r="10437" spans="2:14">
      <c r="B10437" s="1">
        <v>45118</v>
      </c>
      <c r="C10437">
        <v>16890</v>
      </c>
      <c r="D10437">
        <f>COUNTIF(C$4:C10437,Tabela3[[#This Row],[COMANDA]])</f>
        <v>1</v>
      </c>
      <c r="E10437" t="s">
        <v>90</v>
      </c>
      <c r="F10437" t="s">
        <v>98</v>
      </c>
      <c r="G10437" t="s">
        <v>8</v>
      </c>
      <c r="H10437" t="s">
        <v>203</v>
      </c>
      <c r="I10437" s="2">
        <v>2</v>
      </c>
      <c r="J10437" t="s">
        <v>11</v>
      </c>
      <c r="K10437" s="21">
        <f>INDEX(LISTAS!$H:$Q,MATCH(BASE!H10437,LISTAS!$G:$G,0),MATCH(BASE!J10437,LISTAS!$H$3:$Q$3,0))*Tabela3[[#This Row],[QUANTIDADE]]</f>
        <v>40</v>
      </c>
      <c r="L10437" s="2" t="str">
        <f>TEXT(Tabela3[[#This Row],[DATA]],"MM")</f>
        <v>07</v>
      </c>
      <c r="M10437" s="2">
        <f>WEEKNUM(Tabela3[[#This Row],[DATA]])</f>
        <v>28</v>
      </c>
      <c r="N10437" s="18">
        <f>YEAR(Tabela3[[#This Row],[DATA]])</f>
        <v>2023</v>
      </c>
    </row>
    <row r="10438" spans="2:14">
      <c r="B10438" s="1">
        <v>45118</v>
      </c>
      <c r="C10438">
        <v>16890</v>
      </c>
      <c r="D10438">
        <f>COUNTIF(C$4:C10438,Tabela3[[#This Row],[COMANDA]])</f>
        <v>2</v>
      </c>
      <c r="E10438" t="s">
        <v>90</v>
      </c>
      <c r="F10438" t="s">
        <v>98</v>
      </c>
      <c r="G10438" t="s">
        <v>9</v>
      </c>
      <c r="H10438" t="s">
        <v>470</v>
      </c>
      <c r="I10438" s="2">
        <v>1</v>
      </c>
      <c r="J10438" t="s">
        <v>11</v>
      </c>
      <c r="K10438" s="21">
        <f>INDEX(LISTAS!$H:$Q,MATCH(BASE!H10438,LISTAS!$G:$G,0),MATCH(BASE!J10438,LISTAS!$H$3:$Q$3,0))*Tabela3[[#This Row],[QUANTIDADE]]</f>
        <v>12</v>
      </c>
      <c r="L10438" s="2" t="str">
        <f>TEXT(Tabela3[[#This Row],[DATA]],"MM")</f>
        <v>07</v>
      </c>
      <c r="M10438" s="2">
        <f>WEEKNUM(Tabela3[[#This Row],[DATA]])</f>
        <v>28</v>
      </c>
      <c r="N10438" s="18">
        <f>YEAR(Tabela3[[#This Row],[DATA]])</f>
        <v>2023</v>
      </c>
    </row>
    <row r="10439" spans="2:14">
      <c r="B10439" s="1">
        <v>45118</v>
      </c>
      <c r="C10439">
        <v>16891</v>
      </c>
      <c r="D10439">
        <f>COUNTIF(C$4:C10439,Tabela3[[#This Row],[COMANDA]])</f>
        <v>1</v>
      </c>
      <c r="E10439" t="s">
        <v>90</v>
      </c>
      <c r="F10439" t="s">
        <v>98</v>
      </c>
      <c r="G10439" t="s">
        <v>62</v>
      </c>
      <c r="H10439" t="s">
        <v>194</v>
      </c>
      <c r="I10439" s="2">
        <v>1</v>
      </c>
      <c r="J10439" t="s">
        <v>11</v>
      </c>
      <c r="K10439" s="21">
        <f>INDEX(LISTAS!$H:$Q,MATCH(BASE!H10439,LISTAS!$G:$G,0),MATCH(BASE!J10439,LISTAS!$H$3:$Q$3,0))*Tabela3[[#This Row],[QUANTIDADE]]</f>
        <v>8</v>
      </c>
      <c r="L10439" s="2" t="str">
        <f>TEXT(Tabela3[[#This Row],[DATA]],"MM")</f>
        <v>07</v>
      </c>
      <c r="M10439" s="2">
        <f>WEEKNUM(Tabela3[[#This Row],[DATA]])</f>
        <v>28</v>
      </c>
      <c r="N10439" s="18">
        <f>YEAR(Tabela3[[#This Row],[DATA]])</f>
        <v>2023</v>
      </c>
    </row>
    <row r="10440" spans="2:14">
      <c r="B10440" s="1">
        <v>45118</v>
      </c>
      <c r="C10440">
        <v>16891</v>
      </c>
      <c r="D10440">
        <f>COUNTIF(C$4:C10440,Tabela3[[#This Row],[COMANDA]])</f>
        <v>2</v>
      </c>
      <c r="E10440" t="s">
        <v>90</v>
      </c>
      <c r="F10440" t="s">
        <v>98</v>
      </c>
      <c r="G10440" t="s">
        <v>62</v>
      </c>
      <c r="H10440" t="s">
        <v>189</v>
      </c>
      <c r="I10440" s="2">
        <v>1</v>
      </c>
      <c r="J10440" t="s">
        <v>11</v>
      </c>
      <c r="K10440" s="21">
        <f>INDEX(LISTAS!$H:$Q,MATCH(BASE!H10440,LISTAS!$G:$G,0),MATCH(BASE!J10440,LISTAS!$H$3:$Q$3,0))*Tabela3[[#This Row],[QUANTIDADE]]</f>
        <v>2</v>
      </c>
      <c r="L10440" s="2" t="str">
        <f>TEXT(Tabela3[[#This Row],[DATA]],"MM")</f>
        <v>07</v>
      </c>
      <c r="M10440" s="2">
        <f>WEEKNUM(Tabela3[[#This Row],[DATA]])</f>
        <v>28</v>
      </c>
      <c r="N10440" s="18">
        <f>YEAR(Tabela3[[#This Row],[DATA]])</f>
        <v>2023</v>
      </c>
    </row>
    <row r="10441" spans="2:14">
      <c r="B10441" s="1">
        <v>45118</v>
      </c>
      <c r="C10441">
        <v>16891</v>
      </c>
      <c r="D10441">
        <f>COUNTIF(C$4:C10441,Tabela3[[#This Row],[COMANDA]])</f>
        <v>3</v>
      </c>
      <c r="E10441" t="s">
        <v>90</v>
      </c>
      <c r="F10441" t="s">
        <v>98</v>
      </c>
      <c r="G10441" t="s">
        <v>62</v>
      </c>
      <c r="H10441" t="s">
        <v>190</v>
      </c>
      <c r="I10441" s="2">
        <v>5</v>
      </c>
      <c r="J10441" t="s">
        <v>11</v>
      </c>
      <c r="K10441" s="21">
        <f>INDEX(LISTAS!$H:$Q,MATCH(BASE!H10441,LISTAS!$G:$G,0),MATCH(BASE!J10441,LISTAS!$H$3:$Q$3,0))*Tabela3[[#This Row],[QUANTIDADE]]</f>
        <v>15</v>
      </c>
      <c r="L10441" s="2" t="str">
        <f>TEXT(Tabela3[[#This Row],[DATA]],"MM")</f>
        <v>07</v>
      </c>
      <c r="M10441" s="2">
        <f>WEEKNUM(Tabela3[[#This Row],[DATA]])</f>
        <v>28</v>
      </c>
      <c r="N10441" s="18">
        <f>YEAR(Tabela3[[#This Row],[DATA]])</f>
        <v>2023</v>
      </c>
    </row>
    <row r="10442" spans="2:14">
      <c r="B10442" s="1">
        <v>45118</v>
      </c>
      <c r="C10442">
        <v>16892</v>
      </c>
      <c r="D10442">
        <f>COUNTIF(C$4:C10442,Tabela3[[#This Row],[COMANDA]])</f>
        <v>1</v>
      </c>
      <c r="E10442" t="s">
        <v>90</v>
      </c>
      <c r="F10442" t="s">
        <v>100</v>
      </c>
      <c r="G10442" t="s">
        <v>8</v>
      </c>
      <c r="H10442" t="s">
        <v>202</v>
      </c>
      <c r="I10442" s="2">
        <v>1</v>
      </c>
      <c r="J10442" t="s">
        <v>11</v>
      </c>
      <c r="K10442" s="21">
        <f>INDEX(LISTAS!$H:$Q,MATCH(BASE!H10442,LISTAS!$G:$G,0),MATCH(BASE!J10442,LISTAS!$H$3:$Q$3,0))*Tabela3[[#This Row],[QUANTIDADE]]</f>
        <v>20</v>
      </c>
      <c r="L10442" s="2" t="str">
        <f>TEXT(Tabela3[[#This Row],[DATA]],"MM")</f>
        <v>07</v>
      </c>
      <c r="M10442" s="2">
        <f>WEEKNUM(Tabela3[[#This Row],[DATA]])</f>
        <v>28</v>
      </c>
      <c r="N10442" s="18">
        <f>YEAR(Tabela3[[#This Row],[DATA]])</f>
        <v>2023</v>
      </c>
    </row>
    <row r="10443" spans="2:14">
      <c r="B10443" s="1">
        <v>45118</v>
      </c>
      <c r="C10443">
        <v>16892</v>
      </c>
      <c r="D10443">
        <f>COUNTIF(C$4:C10443,Tabela3[[#This Row],[COMANDA]])</f>
        <v>2</v>
      </c>
      <c r="E10443" t="s">
        <v>90</v>
      </c>
      <c r="F10443" t="s">
        <v>100</v>
      </c>
      <c r="G10443" t="s">
        <v>61</v>
      </c>
      <c r="H10443" t="s">
        <v>199</v>
      </c>
      <c r="I10443" s="2">
        <v>1</v>
      </c>
      <c r="J10443" t="s">
        <v>11</v>
      </c>
      <c r="K10443" s="21">
        <f>INDEX(LISTAS!$H:$Q,MATCH(BASE!H10443,LISTAS!$G:$G,0),MATCH(BASE!J10443,LISTAS!$H$3:$Q$3,0))*Tabela3[[#This Row],[QUANTIDADE]]</f>
        <v>1</v>
      </c>
      <c r="L10443" s="2" t="str">
        <f>TEXT(Tabela3[[#This Row],[DATA]],"MM")</f>
        <v>07</v>
      </c>
      <c r="M10443" s="2">
        <f>WEEKNUM(Tabela3[[#This Row],[DATA]])</f>
        <v>28</v>
      </c>
      <c r="N10443" s="18">
        <f>YEAR(Tabela3[[#This Row],[DATA]])</f>
        <v>2023</v>
      </c>
    </row>
    <row r="10444" spans="2:14">
      <c r="B10444" s="1">
        <v>45118</v>
      </c>
      <c r="C10444">
        <v>16892</v>
      </c>
      <c r="D10444">
        <f>COUNTIF(C$4:C10444,Tabela3[[#This Row],[COMANDA]])</f>
        <v>3</v>
      </c>
      <c r="E10444" t="s">
        <v>90</v>
      </c>
      <c r="F10444" t="s">
        <v>100</v>
      </c>
      <c r="G10444" t="s">
        <v>9</v>
      </c>
      <c r="H10444" t="s">
        <v>142</v>
      </c>
      <c r="I10444" s="2">
        <v>1</v>
      </c>
      <c r="J10444" t="s">
        <v>11</v>
      </c>
      <c r="K10444" s="21">
        <f>INDEX(LISTAS!$H:$Q,MATCH(BASE!H10444,LISTAS!$G:$G,0),MATCH(BASE!J10444,LISTAS!$H$3:$Q$3,0))*Tabela3[[#This Row],[QUANTIDADE]]</f>
        <v>6</v>
      </c>
      <c r="L10444" s="2" t="str">
        <f>TEXT(Tabela3[[#This Row],[DATA]],"MM")</f>
        <v>07</v>
      </c>
      <c r="M10444" s="2">
        <f>WEEKNUM(Tabela3[[#This Row],[DATA]])</f>
        <v>28</v>
      </c>
      <c r="N10444" s="18">
        <f>YEAR(Tabela3[[#This Row],[DATA]])</f>
        <v>2023</v>
      </c>
    </row>
    <row r="10445" spans="2:14">
      <c r="B10445" s="1">
        <v>45118</v>
      </c>
      <c r="C10445">
        <v>16893</v>
      </c>
      <c r="D10445">
        <f>COUNTIF(C$4:C10445,Tabela3[[#This Row],[COMANDA]])</f>
        <v>1</v>
      </c>
      <c r="E10445" t="s">
        <v>90</v>
      </c>
      <c r="F10445" t="s">
        <v>100</v>
      </c>
      <c r="G10445" t="s">
        <v>8</v>
      </c>
      <c r="H10445" t="s">
        <v>47</v>
      </c>
      <c r="I10445" s="2">
        <v>1</v>
      </c>
      <c r="J10445" t="s">
        <v>11</v>
      </c>
      <c r="K10445" s="21">
        <f>INDEX(LISTAS!$H:$Q,MATCH(BASE!H10445,LISTAS!$G:$G,0),MATCH(BASE!J10445,LISTAS!$H$3:$Q$3,0))*Tabela3[[#This Row],[QUANTIDADE]]</f>
        <v>16</v>
      </c>
      <c r="L10445" s="2" t="str">
        <f>TEXT(Tabela3[[#This Row],[DATA]],"MM")</f>
        <v>07</v>
      </c>
      <c r="M10445" s="2">
        <f>WEEKNUM(Tabela3[[#This Row],[DATA]])</f>
        <v>28</v>
      </c>
      <c r="N10445" s="18">
        <f>YEAR(Tabela3[[#This Row],[DATA]])</f>
        <v>2023</v>
      </c>
    </row>
    <row r="10446" spans="2:14">
      <c r="B10446" s="1">
        <v>45118</v>
      </c>
      <c r="C10446">
        <v>16894</v>
      </c>
      <c r="D10446">
        <f>COUNTIF(C$4:C10446,Tabela3[[#This Row],[COMANDA]])</f>
        <v>1</v>
      </c>
      <c r="E10446" t="s">
        <v>89</v>
      </c>
      <c r="F10446" t="s">
        <v>99</v>
      </c>
      <c r="G10446" t="s">
        <v>8</v>
      </c>
      <c r="H10446" t="s">
        <v>202</v>
      </c>
      <c r="I10446" s="2">
        <v>1</v>
      </c>
      <c r="J10446" t="s">
        <v>11</v>
      </c>
      <c r="K10446" s="21">
        <f>INDEX(LISTAS!$H:$Q,MATCH(BASE!H10446,LISTAS!$G:$G,0),MATCH(BASE!J10446,LISTAS!$H$3:$Q$3,0))*Tabela3[[#This Row],[QUANTIDADE]]</f>
        <v>20</v>
      </c>
      <c r="L10446" s="2" t="str">
        <f>TEXT(Tabela3[[#This Row],[DATA]],"MM")</f>
        <v>07</v>
      </c>
      <c r="M10446" s="2">
        <f>WEEKNUM(Tabela3[[#This Row],[DATA]])</f>
        <v>28</v>
      </c>
      <c r="N10446" s="18">
        <f>YEAR(Tabela3[[#This Row],[DATA]])</f>
        <v>2023</v>
      </c>
    </row>
    <row r="10447" spans="2:14">
      <c r="B10447" s="1">
        <v>45118</v>
      </c>
      <c r="C10447">
        <v>16894</v>
      </c>
      <c r="D10447">
        <f>COUNTIF(C$4:C10447,Tabela3[[#This Row],[COMANDA]])</f>
        <v>2</v>
      </c>
      <c r="E10447" t="s">
        <v>89</v>
      </c>
      <c r="F10447" t="s">
        <v>99</v>
      </c>
      <c r="G10447" t="s">
        <v>10</v>
      </c>
      <c r="H10447" t="s">
        <v>97</v>
      </c>
      <c r="I10447" s="2">
        <v>2</v>
      </c>
      <c r="J10447" t="s">
        <v>11</v>
      </c>
      <c r="K10447" s="21">
        <f>INDEX(LISTAS!$H:$Q,MATCH(BASE!H10447,LISTAS!$G:$G,0),MATCH(BASE!J10447,LISTAS!$H$3:$Q$3,0))*Tabela3[[#This Row],[QUANTIDADE]]</f>
        <v>5</v>
      </c>
      <c r="L10447" s="2" t="str">
        <f>TEXT(Tabela3[[#This Row],[DATA]],"MM")</f>
        <v>07</v>
      </c>
      <c r="M10447" s="2">
        <f>WEEKNUM(Tabela3[[#This Row],[DATA]])</f>
        <v>28</v>
      </c>
      <c r="N10447" s="18">
        <f>YEAR(Tabela3[[#This Row],[DATA]])</f>
        <v>2023</v>
      </c>
    </row>
    <row r="10448" spans="2:14">
      <c r="B10448" s="1">
        <v>45118</v>
      </c>
      <c r="C10448">
        <v>16894</v>
      </c>
      <c r="D10448">
        <f>COUNTIF(C$4:C10448,Tabela3[[#This Row],[COMANDA]])</f>
        <v>3</v>
      </c>
      <c r="E10448" t="s">
        <v>89</v>
      </c>
      <c r="F10448" t="s">
        <v>99</v>
      </c>
      <c r="G10448" t="s">
        <v>9</v>
      </c>
      <c r="H10448" t="s">
        <v>132</v>
      </c>
      <c r="I10448" s="2">
        <v>1</v>
      </c>
      <c r="J10448" t="s">
        <v>11</v>
      </c>
      <c r="K10448" s="21">
        <f>INDEX(LISTAS!$H:$Q,MATCH(BASE!H10448,LISTAS!$G:$G,0),MATCH(BASE!J10448,LISTAS!$H$3:$Q$3,0))*Tabela3[[#This Row],[QUANTIDADE]]</f>
        <v>3</v>
      </c>
      <c r="L10448" s="2" t="str">
        <f>TEXT(Tabela3[[#This Row],[DATA]],"MM")</f>
        <v>07</v>
      </c>
      <c r="M10448" s="2">
        <f>WEEKNUM(Tabela3[[#This Row],[DATA]])</f>
        <v>28</v>
      </c>
      <c r="N10448" s="18">
        <f>YEAR(Tabela3[[#This Row],[DATA]])</f>
        <v>2023</v>
      </c>
    </row>
    <row r="10449" spans="2:14">
      <c r="B10449" s="1">
        <v>45118</v>
      </c>
      <c r="C10449">
        <v>16895</v>
      </c>
      <c r="D10449">
        <f>COUNTIF(C$4:C10449,Tabela3[[#This Row],[COMANDA]])</f>
        <v>1</v>
      </c>
      <c r="E10449" t="s">
        <v>90</v>
      </c>
      <c r="F10449" t="s">
        <v>98</v>
      </c>
      <c r="G10449" t="s">
        <v>8</v>
      </c>
      <c r="H10449" t="s">
        <v>204</v>
      </c>
      <c r="I10449" s="2">
        <v>1</v>
      </c>
      <c r="J10449" t="s">
        <v>11</v>
      </c>
      <c r="K10449" s="21">
        <f>INDEX(LISTAS!$H:$Q,MATCH(BASE!H10449,LISTAS!$G:$G,0),MATCH(BASE!J10449,LISTAS!$H$3:$Q$3,0))*Tabela3[[#This Row],[QUANTIDADE]]</f>
        <v>18</v>
      </c>
      <c r="L10449" s="2" t="str">
        <f>TEXT(Tabela3[[#This Row],[DATA]],"MM")</f>
        <v>07</v>
      </c>
      <c r="M10449" s="2">
        <f>WEEKNUM(Tabela3[[#This Row],[DATA]])</f>
        <v>28</v>
      </c>
      <c r="N10449" s="18">
        <f>YEAR(Tabela3[[#This Row],[DATA]])</f>
        <v>2023</v>
      </c>
    </row>
    <row r="10450" spans="2:14">
      <c r="B10450" s="1">
        <v>45118</v>
      </c>
      <c r="C10450">
        <v>16896</v>
      </c>
      <c r="D10450">
        <f>COUNTIF(C$4:C10450,Tabela3[[#This Row],[COMANDA]])</f>
        <v>1</v>
      </c>
      <c r="E10450" t="s">
        <v>90</v>
      </c>
      <c r="F10450" t="s">
        <v>98</v>
      </c>
      <c r="G10450" t="s">
        <v>8</v>
      </c>
      <c r="H10450" t="s">
        <v>202</v>
      </c>
      <c r="I10450" s="2">
        <v>1</v>
      </c>
      <c r="J10450" t="s">
        <v>11</v>
      </c>
      <c r="K10450" s="21">
        <f>INDEX(LISTAS!$H:$Q,MATCH(BASE!H10450,LISTAS!$G:$G,0),MATCH(BASE!J10450,LISTAS!$H$3:$Q$3,0))*Tabela3[[#This Row],[QUANTIDADE]]</f>
        <v>20</v>
      </c>
      <c r="L10450" s="2" t="str">
        <f>TEXT(Tabela3[[#This Row],[DATA]],"MM")</f>
        <v>07</v>
      </c>
      <c r="M10450" s="2">
        <f>WEEKNUM(Tabela3[[#This Row],[DATA]])</f>
        <v>28</v>
      </c>
      <c r="N10450" s="18">
        <f>YEAR(Tabela3[[#This Row],[DATA]])</f>
        <v>2023</v>
      </c>
    </row>
    <row r="10451" spans="2:14">
      <c r="B10451" s="1">
        <v>45118</v>
      </c>
      <c r="C10451">
        <v>16896</v>
      </c>
      <c r="D10451">
        <f>COUNTIF(C$4:C10451,Tabela3[[#This Row],[COMANDA]])</f>
        <v>2</v>
      </c>
      <c r="E10451" t="s">
        <v>90</v>
      </c>
      <c r="F10451" t="s">
        <v>98</v>
      </c>
      <c r="G10451" t="s">
        <v>9</v>
      </c>
      <c r="H10451" t="s">
        <v>131</v>
      </c>
      <c r="I10451" s="2">
        <v>1</v>
      </c>
      <c r="J10451" t="s">
        <v>11</v>
      </c>
      <c r="K10451" s="21">
        <f>INDEX(LISTAS!$H:$Q,MATCH(BASE!H10451,LISTAS!$G:$G,0),MATCH(BASE!J10451,LISTAS!$H$3:$Q$3,0))*Tabela3[[#This Row],[QUANTIDADE]]</f>
        <v>4</v>
      </c>
      <c r="L10451" s="2" t="str">
        <f>TEXT(Tabela3[[#This Row],[DATA]],"MM")</f>
        <v>07</v>
      </c>
      <c r="M10451" s="2">
        <f>WEEKNUM(Tabela3[[#This Row],[DATA]])</f>
        <v>28</v>
      </c>
      <c r="N10451" s="18">
        <f>YEAR(Tabela3[[#This Row],[DATA]])</f>
        <v>2023</v>
      </c>
    </row>
    <row r="10452" spans="2:14">
      <c r="B10452" s="1">
        <v>45118</v>
      </c>
      <c r="C10452">
        <v>16897</v>
      </c>
      <c r="D10452">
        <f>COUNTIF(C$4:C10452,Tabela3[[#This Row],[COMANDA]])</f>
        <v>1</v>
      </c>
      <c r="E10452" t="s">
        <v>90</v>
      </c>
      <c r="F10452" t="s">
        <v>98</v>
      </c>
      <c r="G10452" t="s">
        <v>8</v>
      </c>
      <c r="H10452" t="s">
        <v>42</v>
      </c>
      <c r="I10452" s="2">
        <v>1</v>
      </c>
      <c r="J10452" t="s">
        <v>11</v>
      </c>
      <c r="K10452" s="21">
        <f>INDEX(LISTAS!$H:$Q,MATCH(BASE!H10452,LISTAS!$G:$G,0),MATCH(BASE!J10452,LISTAS!$H$3:$Q$3,0))*Tabela3[[#This Row],[QUANTIDADE]]</f>
        <v>16</v>
      </c>
      <c r="L10452" s="2" t="str">
        <f>TEXT(Tabela3[[#This Row],[DATA]],"MM")</f>
        <v>07</v>
      </c>
      <c r="M10452" s="2">
        <f>WEEKNUM(Tabela3[[#This Row],[DATA]])</f>
        <v>28</v>
      </c>
      <c r="N10452" s="18">
        <f>YEAR(Tabela3[[#This Row],[DATA]])</f>
        <v>2023</v>
      </c>
    </row>
    <row r="10453" spans="2:14">
      <c r="B10453" s="1">
        <v>45118</v>
      </c>
      <c r="C10453">
        <v>16897</v>
      </c>
      <c r="D10453">
        <f>COUNTIF(C$4:C10453,Tabela3[[#This Row],[COMANDA]])</f>
        <v>2</v>
      </c>
      <c r="E10453" t="s">
        <v>90</v>
      </c>
      <c r="F10453" t="s">
        <v>98</v>
      </c>
      <c r="G10453" t="s">
        <v>8</v>
      </c>
      <c r="H10453" t="s">
        <v>43</v>
      </c>
      <c r="I10453" s="2">
        <v>1</v>
      </c>
      <c r="J10453" t="s">
        <v>11</v>
      </c>
      <c r="K10453" s="21">
        <f>INDEX(LISTAS!$H:$Q,MATCH(BASE!H10453,LISTAS!$G:$G,0),MATCH(BASE!J10453,LISTAS!$H$3:$Q$3,0))*Tabela3[[#This Row],[QUANTIDADE]]</f>
        <v>18</v>
      </c>
      <c r="L10453" s="2" t="str">
        <f>TEXT(Tabela3[[#This Row],[DATA]],"MM")</f>
        <v>07</v>
      </c>
      <c r="M10453" s="2">
        <f>WEEKNUM(Tabela3[[#This Row],[DATA]])</f>
        <v>28</v>
      </c>
      <c r="N10453" s="18">
        <f>YEAR(Tabela3[[#This Row],[DATA]])</f>
        <v>2023</v>
      </c>
    </row>
    <row r="10454" spans="2:14">
      <c r="B10454" s="1">
        <v>45118</v>
      </c>
      <c r="C10454">
        <v>16897</v>
      </c>
      <c r="D10454">
        <f>COUNTIF(C$4:C10454,Tabela3[[#This Row],[COMANDA]])</f>
        <v>3</v>
      </c>
      <c r="E10454" t="s">
        <v>90</v>
      </c>
      <c r="F10454" t="s">
        <v>98</v>
      </c>
      <c r="G10454" t="s">
        <v>9</v>
      </c>
      <c r="H10454" t="s">
        <v>242</v>
      </c>
      <c r="I10454" s="2">
        <v>1</v>
      </c>
      <c r="J10454" t="s">
        <v>12</v>
      </c>
      <c r="K10454" s="21">
        <f>INDEX(LISTAS!$H:$Q,MATCH(BASE!H10454,LISTAS!$G:$G,0),MATCH(BASE!J10454,LISTAS!$H$3:$Q$3,0))*Tabela3[[#This Row],[QUANTIDADE]]</f>
        <v>6</v>
      </c>
      <c r="L10454" s="2" t="str">
        <f>TEXT(Tabela3[[#This Row],[DATA]],"MM")</f>
        <v>07</v>
      </c>
      <c r="M10454" s="2">
        <f>WEEKNUM(Tabela3[[#This Row],[DATA]])</f>
        <v>28</v>
      </c>
      <c r="N10454" s="18">
        <f>YEAR(Tabela3[[#This Row],[DATA]])</f>
        <v>2023</v>
      </c>
    </row>
    <row r="10455" spans="2:14">
      <c r="B10455" s="1">
        <v>45118</v>
      </c>
      <c r="C10455">
        <v>16898</v>
      </c>
      <c r="D10455">
        <f>COUNTIF(C$4:C10455,Tabela3[[#This Row],[COMANDA]])</f>
        <v>1</v>
      </c>
      <c r="E10455" t="s">
        <v>90</v>
      </c>
      <c r="F10455" t="s">
        <v>99</v>
      </c>
      <c r="G10455" t="s">
        <v>8</v>
      </c>
      <c r="H10455" t="s">
        <v>42</v>
      </c>
      <c r="I10455" s="2">
        <v>1</v>
      </c>
      <c r="J10455" t="s">
        <v>11</v>
      </c>
      <c r="K10455" s="21">
        <f>INDEX(LISTAS!$H:$Q,MATCH(BASE!H10455,LISTAS!$G:$G,0),MATCH(BASE!J10455,LISTAS!$H$3:$Q$3,0))*Tabela3[[#This Row],[QUANTIDADE]]</f>
        <v>16</v>
      </c>
      <c r="L10455" s="2" t="str">
        <f>TEXT(Tabela3[[#This Row],[DATA]],"MM")</f>
        <v>07</v>
      </c>
      <c r="M10455" s="2">
        <f>WEEKNUM(Tabela3[[#This Row],[DATA]])</f>
        <v>28</v>
      </c>
      <c r="N10455" s="18">
        <f>YEAR(Tabela3[[#This Row],[DATA]])</f>
        <v>2023</v>
      </c>
    </row>
    <row r="10456" spans="2:14">
      <c r="B10456" s="1">
        <v>45118</v>
      </c>
      <c r="C10456">
        <v>16898</v>
      </c>
      <c r="D10456">
        <f>COUNTIF(C$4:C10456,Tabela3[[#This Row],[COMANDA]])</f>
        <v>2</v>
      </c>
      <c r="E10456" t="s">
        <v>90</v>
      </c>
      <c r="F10456" t="s">
        <v>99</v>
      </c>
      <c r="G10456" t="s">
        <v>9</v>
      </c>
      <c r="H10456" t="s">
        <v>138</v>
      </c>
      <c r="I10456" s="2">
        <v>1</v>
      </c>
      <c r="J10456" t="s">
        <v>11</v>
      </c>
      <c r="K10456" s="21">
        <f>INDEX(LISTAS!$H:$Q,MATCH(BASE!H10456,LISTAS!$G:$G,0),MATCH(BASE!J10456,LISTAS!$H$3:$Q$3,0))*Tabela3[[#This Row],[QUANTIDADE]]</f>
        <v>4</v>
      </c>
      <c r="L10456" s="2" t="str">
        <f>TEXT(Tabela3[[#This Row],[DATA]],"MM")</f>
        <v>07</v>
      </c>
      <c r="M10456" s="2">
        <f>WEEKNUM(Tabela3[[#This Row],[DATA]])</f>
        <v>28</v>
      </c>
      <c r="N10456" s="18">
        <f>YEAR(Tabela3[[#This Row],[DATA]])</f>
        <v>2023</v>
      </c>
    </row>
    <row r="10457" spans="2:14">
      <c r="B10457" s="1">
        <v>45118</v>
      </c>
      <c r="C10457">
        <v>16899</v>
      </c>
      <c r="D10457">
        <f>COUNTIF(C$4:C10457,Tabela3[[#This Row],[COMANDA]])</f>
        <v>1</v>
      </c>
      <c r="E10457" t="s">
        <v>90</v>
      </c>
      <c r="F10457" t="s">
        <v>98</v>
      </c>
      <c r="G10457" t="s">
        <v>8</v>
      </c>
      <c r="H10457" t="s">
        <v>204</v>
      </c>
      <c r="I10457" s="2">
        <v>1</v>
      </c>
      <c r="J10457" t="s">
        <v>11</v>
      </c>
      <c r="K10457" s="21">
        <f>INDEX(LISTAS!$H:$Q,MATCH(BASE!H10457,LISTAS!$G:$G,0),MATCH(BASE!J10457,LISTAS!$H$3:$Q$3,0))*Tabela3[[#This Row],[QUANTIDADE]]</f>
        <v>18</v>
      </c>
      <c r="L10457" s="2" t="str">
        <f>TEXT(Tabela3[[#This Row],[DATA]],"MM")</f>
        <v>07</v>
      </c>
      <c r="M10457" s="2">
        <f>WEEKNUM(Tabela3[[#This Row],[DATA]])</f>
        <v>28</v>
      </c>
      <c r="N10457" s="18">
        <f>YEAR(Tabela3[[#This Row],[DATA]])</f>
        <v>2023</v>
      </c>
    </row>
    <row r="10458" spans="2:14">
      <c r="B10458" s="1">
        <v>45118</v>
      </c>
      <c r="C10458">
        <v>16899</v>
      </c>
      <c r="D10458">
        <f>COUNTIF(C$4:C10458,Tabela3[[#This Row],[COMANDA]])</f>
        <v>2</v>
      </c>
      <c r="E10458" t="s">
        <v>90</v>
      </c>
      <c r="F10458" t="s">
        <v>98</v>
      </c>
      <c r="G10458" t="s">
        <v>9</v>
      </c>
      <c r="H10458" t="s">
        <v>138</v>
      </c>
      <c r="I10458" s="2">
        <v>1</v>
      </c>
      <c r="J10458" t="s">
        <v>11</v>
      </c>
      <c r="K10458" s="21">
        <f>INDEX(LISTAS!$H:$Q,MATCH(BASE!H10458,LISTAS!$G:$G,0),MATCH(BASE!J10458,LISTAS!$H$3:$Q$3,0))*Tabela3[[#This Row],[QUANTIDADE]]</f>
        <v>4</v>
      </c>
      <c r="L10458" s="2" t="str">
        <f>TEXT(Tabela3[[#This Row],[DATA]],"MM")</f>
        <v>07</v>
      </c>
      <c r="M10458" s="2">
        <f>WEEKNUM(Tabela3[[#This Row],[DATA]])</f>
        <v>28</v>
      </c>
      <c r="N10458" s="18">
        <f>YEAR(Tabela3[[#This Row],[DATA]])</f>
        <v>2023</v>
      </c>
    </row>
    <row r="10459" spans="2:14">
      <c r="B10459" s="1">
        <v>45118</v>
      </c>
      <c r="C10459">
        <v>16900</v>
      </c>
      <c r="D10459">
        <f>COUNTIF(C$4:C10459,Tabela3[[#This Row],[COMANDA]])</f>
        <v>1</v>
      </c>
      <c r="E10459" t="s">
        <v>90</v>
      </c>
      <c r="F10459" t="s">
        <v>99</v>
      </c>
      <c r="G10459" t="s">
        <v>8</v>
      </c>
      <c r="H10459" t="s">
        <v>206</v>
      </c>
      <c r="I10459" s="2">
        <v>1</v>
      </c>
      <c r="J10459" t="s">
        <v>11</v>
      </c>
      <c r="K10459" s="21">
        <f>INDEX(LISTAS!$H:$Q,MATCH(BASE!H10459,LISTAS!$G:$G,0),MATCH(BASE!J10459,LISTAS!$H$3:$Q$3,0))*Tabela3[[#This Row],[QUANTIDADE]]</f>
        <v>18</v>
      </c>
      <c r="L10459" s="2" t="str">
        <f>TEXT(Tabela3[[#This Row],[DATA]],"MM")</f>
        <v>07</v>
      </c>
      <c r="M10459" s="2">
        <f>WEEKNUM(Tabela3[[#This Row],[DATA]])</f>
        <v>28</v>
      </c>
      <c r="N10459" s="18">
        <f>YEAR(Tabela3[[#This Row],[DATA]])</f>
        <v>2023</v>
      </c>
    </row>
    <row r="10460" spans="2:14">
      <c r="B10460" s="1">
        <v>45118</v>
      </c>
      <c r="C10460">
        <v>16900</v>
      </c>
      <c r="D10460">
        <f>COUNTIF(C$4:C10460,Tabela3[[#This Row],[COMANDA]])</f>
        <v>2</v>
      </c>
      <c r="E10460" t="s">
        <v>90</v>
      </c>
      <c r="F10460" t="s">
        <v>99</v>
      </c>
      <c r="G10460" t="s">
        <v>9</v>
      </c>
      <c r="H10460" t="s">
        <v>56</v>
      </c>
      <c r="I10460" s="2">
        <v>1</v>
      </c>
      <c r="J10460" t="s">
        <v>11</v>
      </c>
      <c r="K10460" s="21">
        <f>INDEX(LISTAS!$H:$Q,MATCH(BASE!H10460,LISTAS!$G:$G,0),MATCH(BASE!J10460,LISTAS!$H$3:$Q$3,0))*Tabela3[[#This Row],[QUANTIDADE]]</f>
        <v>3</v>
      </c>
      <c r="L10460" s="2" t="str">
        <f>TEXT(Tabela3[[#This Row],[DATA]],"MM")</f>
        <v>07</v>
      </c>
      <c r="M10460" s="2">
        <f>WEEKNUM(Tabela3[[#This Row],[DATA]])</f>
        <v>28</v>
      </c>
      <c r="N10460" s="18">
        <f>YEAR(Tabela3[[#This Row],[DATA]])</f>
        <v>2023</v>
      </c>
    </row>
    <row r="10461" spans="2:14">
      <c r="B10461" s="1">
        <v>45118</v>
      </c>
      <c r="C10461">
        <v>16901</v>
      </c>
      <c r="D10461">
        <f>COUNTIF(C$4:C10461,Tabela3[[#This Row],[COMANDA]])</f>
        <v>1</v>
      </c>
      <c r="E10461" t="s">
        <v>90</v>
      </c>
      <c r="F10461" t="s">
        <v>375</v>
      </c>
      <c r="G10461" t="s">
        <v>8</v>
      </c>
      <c r="H10461" t="s">
        <v>204</v>
      </c>
      <c r="I10461" s="2">
        <v>1</v>
      </c>
      <c r="J10461" t="s">
        <v>11</v>
      </c>
      <c r="K10461" s="21">
        <f>INDEX(LISTAS!$H:$Q,MATCH(BASE!H10461,LISTAS!$G:$G,0),MATCH(BASE!J10461,LISTAS!$H$3:$Q$3,0))*Tabela3[[#This Row],[QUANTIDADE]]</f>
        <v>18</v>
      </c>
      <c r="L10461" s="2" t="str">
        <f>TEXT(Tabela3[[#This Row],[DATA]],"MM")</f>
        <v>07</v>
      </c>
      <c r="M10461" s="2">
        <f>WEEKNUM(Tabela3[[#This Row],[DATA]])</f>
        <v>28</v>
      </c>
      <c r="N10461" s="18">
        <f>YEAR(Tabela3[[#This Row],[DATA]])</f>
        <v>2023</v>
      </c>
    </row>
    <row r="10462" spans="2:14">
      <c r="B10462" s="1">
        <v>45118</v>
      </c>
      <c r="C10462">
        <v>16901</v>
      </c>
      <c r="D10462">
        <f>COUNTIF(C$4:C10462,Tabela3[[#This Row],[COMANDA]])</f>
        <v>2</v>
      </c>
      <c r="E10462" t="s">
        <v>90</v>
      </c>
      <c r="F10462" t="s">
        <v>375</v>
      </c>
      <c r="G10462" t="s">
        <v>9</v>
      </c>
      <c r="H10462" t="s">
        <v>242</v>
      </c>
      <c r="I10462" s="2">
        <v>1</v>
      </c>
      <c r="J10462" t="s">
        <v>12</v>
      </c>
      <c r="K10462" s="21">
        <f>INDEX(LISTAS!$H:$Q,MATCH(BASE!H10462,LISTAS!$G:$G,0),MATCH(BASE!J10462,LISTAS!$H$3:$Q$3,0))*Tabela3[[#This Row],[QUANTIDADE]]</f>
        <v>6</v>
      </c>
      <c r="L10462" s="2" t="str">
        <f>TEXT(Tabela3[[#This Row],[DATA]],"MM")</f>
        <v>07</v>
      </c>
      <c r="M10462" s="2">
        <f>WEEKNUM(Tabela3[[#This Row],[DATA]])</f>
        <v>28</v>
      </c>
      <c r="N10462" s="18">
        <f>YEAR(Tabela3[[#This Row],[DATA]])</f>
        <v>2023</v>
      </c>
    </row>
    <row r="10463" spans="2:14">
      <c r="B10463" s="1">
        <v>45118</v>
      </c>
      <c r="C10463">
        <v>16902</v>
      </c>
      <c r="D10463">
        <f>COUNTIF(C$4:C10463,Tabela3[[#This Row],[COMANDA]])</f>
        <v>1</v>
      </c>
      <c r="E10463" t="s">
        <v>90</v>
      </c>
      <c r="F10463" t="s">
        <v>98</v>
      </c>
      <c r="G10463" t="s">
        <v>8</v>
      </c>
      <c r="H10463" t="s">
        <v>47</v>
      </c>
      <c r="I10463" s="2">
        <v>1</v>
      </c>
      <c r="J10463" t="s">
        <v>11</v>
      </c>
      <c r="K10463" s="21">
        <f>INDEX(LISTAS!$H:$Q,MATCH(BASE!H10463,LISTAS!$G:$G,0),MATCH(BASE!J10463,LISTAS!$H$3:$Q$3,0))*Tabela3[[#This Row],[QUANTIDADE]]</f>
        <v>16</v>
      </c>
      <c r="L10463" s="2" t="str">
        <f>TEXT(Tabela3[[#This Row],[DATA]],"MM")</f>
        <v>07</v>
      </c>
      <c r="M10463" s="2">
        <f>WEEKNUM(Tabela3[[#This Row],[DATA]])</f>
        <v>28</v>
      </c>
      <c r="N10463" s="18">
        <f>YEAR(Tabela3[[#This Row],[DATA]])</f>
        <v>2023</v>
      </c>
    </row>
    <row r="10464" spans="2:14">
      <c r="B10464" s="1">
        <v>45118</v>
      </c>
      <c r="C10464">
        <v>16903</v>
      </c>
      <c r="D10464">
        <f>COUNTIF(C$4:C10464,Tabela3[[#This Row],[COMANDA]])</f>
        <v>1</v>
      </c>
      <c r="E10464" t="s">
        <v>90</v>
      </c>
      <c r="F10464" t="s">
        <v>375</v>
      </c>
      <c r="G10464" t="s">
        <v>8</v>
      </c>
      <c r="H10464" t="s">
        <v>202</v>
      </c>
      <c r="I10464" s="2">
        <v>1</v>
      </c>
      <c r="J10464" t="s">
        <v>12</v>
      </c>
      <c r="K10464" s="21">
        <f>INDEX(LISTAS!$H:$Q,MATCH(BASE!H10464,LISTAS!$G:$G,0),MATCH(BASE!J10464,LISTAS!$H$3:$Q$3,0))*Tabela3[[#This Row],[QUANTIDADE]]</f>
        <v>18</v>
      </c>
      <c r="L10464" s="2" t="str">
        <f>TEXT(Tabela3[[#This Row],[DATA]],"MM")</f>
        <v>07</v>
      </c>
      <c r="M10464" s="2">
        <f>WEEKNUM(Tabela3[[#This Row],[DATA]])</f>
        <v>28</v>
      </c>
      <c r="N10464" s="18">
        <f>YEAR(Tabela3[[#This Row],[DATA]])</f>
        <v>2023</v>
      </c>
    </row>
    <row r="10465" spans="2:14">
      <c r="B10465" s="1">
        <v>45118</v>
      </c>
      <c r="C10465">
        <v>16903</v>
      </c>
      <c r="D10465">
        <f>COUNTIF(C$4:C10465,Tabela3[[#This Row],[COMANDA]])</f>
        <v>2</v>
      </c>
      <c r="E10465" t="s">
        <v>90</v>
      </c>
      <c r="F10465" t="s">
        <v>375</v>
      </c>
      <c r="G10465" t="s">
        <v>8</v>
      </c>
      <c r="H10465" t="s">
        <v>211</v>
      </c>
      <c r="I10465" s="2">
        <v>1</v>
      </c>
      <c r="J10465" t="s">
        <v>12</v>
      </c>
      <c r="K10465" s="21">
        <f>INDEX(LISTAS!$H:$Q,MATCH(BASE!H10465,LISTAS!$G:$G,0),MATCH(BASE!J10465,LISTAS!$H$3:$Q$3,0))*Tabela3[[#This Row],[QUANTIDADE]]</f>
        <v>18</v>
      </c>
      <c r="L10465" s="2" t="str">
        <f>TEXT(Tabela3[[#This Row],[DATA]],"MM")</f>
        <v>07</v>
      </c>
      <c r="M10465" s="2">
        <f>WEEKNUM(Tabela3[[#This Row],[DATA]])</f>
        <v>28</v>
      </c>
      <c r="N10465" s="18">
        <f>YEAR(Tabela3[[#This Row],[DATA]])</f>
        <v>2023</v>
      </c>
    </row>
    <row r="10466" spans="2:14">
      <c r="B10466" s="1">
        <v>45118</v>
      </c>
      <c r="C10466">
        <v>16904</v>
      </c>
      <c r="D10466">
        <f>COUNTIF(C$4:C10466,Tabela3[[#This Row],[COMANDA]])</f>
        <v>1</v>
      </c>
      <c r="E10466" t="s">
        <v>90</v>
      </c>
      <c r="F10466" t="s">
        <v>98</v>
      </c>
      <c r="G10466" t="s">
        <v>8</v>
      </c>
      <c r="H10466" t="s">
        <v>206</v>
      </c>
      <c r="I10466" s="2">
        <v>1</v>
      </c>
      <c r="J10466" t="s">
        <v>11</v>
      </c>
      <c r="K10466" s="21">
        <f>INDEX(LISTAS!$H:$Q,MATCH(BASE!H10466,LISTAS!$G:$G,0),MATCH(BASE!J10466,LISTAS!$H$3:$Q$3,0))*Tabela3[[#This Row],[QUANTIDADE]]</f>
        <v>18</v>
      </c>
      <c r="L10466" s="2" t="str">
        <f>TEXT(Tabela3[[#This Row],[DATA]],"MM")</f>
        <v>07</v>
      </c>
      <c r="M10466" s="2">
        <f>WEEKNUM(Tabela3[[#This Row],[DATA]])</f>
        <v>28</v>
      </c>
      <c r="N10466" s="18">
        <f>YEAR(Tabela3[[#This Row],[DATA]])</f>
        <v>2023</v>
      </c>
    </row>
    <row r="10467" spans="2:14">
      <c r="B10467" s="1">
        <v>45118</v>
      </c>
      <c r="C10467">
        <v>16904</v>
      </c>
      <c r="D10467">
        <f>COUNTIF(C$4:C10467,Tabela3[[#This Row],[COMANDA]])</f>
        <v>2</v>
      </c>
      <c r="E10467" t="s">
        <v>90</v>
      </c>
      <c r="F10467" t="s">
        <v>98</v>
      </c>
      <c r="G10467" t="s">
        <v>9</v>
      </c>
      <c r="H10467" t="s">
        <v>138</v>
      </c>
      <c r="I10467" s="2">
        <v>1</v>
      </c>
      <c r="J10467" t="s">
        <v>11</v>
      </c>
      <c r="K10467" s="21">
        <f>INDEX(LISTAS!$H:$Q,MATCH(BASE!H10467,LISTAS!$G:$G,0),MATCH(BASE!J10467,LISTAS!$H$3:$Q$3,0))*Tabela3[[#This Row],[QUANTIDADE]]</f>
        <v>4</v>
      </c>
      <c r="L10467" s="2" t="str">
        <f>TEXT(Tabela3[[#This Row],[DATA]],"MM")</f>
        <v>07</v>
      </c>
      <c r="M10467" s="2">
        <f>WEEKNUM(Tabela3[[#This Row],[DATA]])</f>
        <v>28</v>
      </c>
      <c r="N10467" s="18">
        <f>YEAR(Tabela3[[#This Row],[DATA]])</f>
        <v>2023</v>
      </c>
    </row>
    <row r="10468" spans="2:14">
      <c r="B10468" s="1">
        <v>45118</v>
      </c>
      <c r="C10468">
        <v>16905</v>
      </c>
      <c r="D10468">
        <f>COUNTIF(C$4:C10468,Tabela3[[#This Row],[COMANDA]])</f>
        <v>1</v>
      </c>
      <c r="E10468" t="s">
        <v>89</v>
      </c>
      <c r="F10468" t="s">
        <v>375</v>
      </c>
      <c r="G10468" t="s">
        <v>8</v>
      </c>
      <c r="H10468" t="s">
        <v>42</v>
      </c>
      <c r="I10468" s="2">
        <v>1</v>
      </c>
      <c r="J10468" t="s">
        <v>12</v>
      </c>
      <c r="K10468" s="21">
        <f>INDEX(LISTAS!$H:$Q,MATCH(BASE!H10468,LISTAS!$G:$G,0),MATCH(BASE!J10468,LISTAS!$H$3:$Q$3,0))*Tabela3[[#This Row],[QUANTIDADE]]</f>
        <v>14.4</v>
      </c>
      <c r="L10468" s="2" t="str">
        <f>TEXT(Tabela3[[#This Row],[DATA]],"MM")</f>
        <v>07</v>
      </c>
      <c r="M10468" s="2">
        <f>WEEKNUM(Tabela3[[#This Row],[DATA]])</f>
        <v>28</v>
      </c>
      <c r="N10468" s="18">
        <f>YEAR(Tabela3[[#This Row],[DATA]])</f>
        <v>2023</v>
      </c>
    </row>
    <row r="10469" spans="2:14">
      <c r="B10469" s="1">
        <v>45118</v>
      </c>
      <c r="C10469">
        <v>16905</v>
      </c>
      <c r="D10469">
        <f>COUNTIF(C$4:C10469,Tabela3[[#This Row],[COMANDA]])</f>
        <v>2</v>
      </c>
      <c r="E10469" t="s">
        <v>89</v>
      </c>
      <c r="F10469" t="s">
        <v>375</v>
      </c>
      <c r="G10469" t="s">
        <v>8</v>
      </c>
      <c r="H10469" t="s">
        <v>202</v>
      </c>
      <c r="I10469" s="2">
        <v>1</v>
      </c>
      <c r="J10469" t="s">
        <v>12</v>
      </c>
      <c r="K10469" s="21">
        <f>INDEX(LISTAS!$H:$Q,MATCH(BASE!H10469,LISTAS!$G:$G,0),MATCH(BASE!J10469,LISTAS!$H$3:$Q$3,0))*Tabela3[[#This Row],[QUANTIDADE]]</f>
        <v>18</v>
      </c>
      <c r="L10469" s="2" t="str">
        <f>TEXT(Tabela3[[#This Row],[DATA]],"MM")</f>
        <v>07</v>
      </c>
      <c r="M10469" s="2">
        <f>WEEKNUM(Tabela3[[#This Row],[DATA]])</f>
        <v>28</v>
      </c>
      <c r="N10469" s="18">
        <f>YEAR(Tabela3[[#This Row],[DATA]])</f>
        <v>2023</v>
      </c>
    </row>
    <row r="10470" spans="2:14">
      <c r="B10470" s="1">
        <v>45118</v>
      </c>
      <c r="C10470">
        <v>16906</v>
      </c>
      <c r="D10470">
        <f>COUNTIF(C$4:C10470,Tabela3[[#This Row],[COMANDA]])</f>
        <v>1</v>
      </c>
      <c r="E10470" t="s">
        <v>89</v>
      </c>
      <c r="F10470" t="s">
        <v>99</v>
      </c>
      <c r="G10470" t="s">
        <v>8</v>
      </c>
      <c r="H10470" t="s">
        <v>39</v>
      </c>
      <c r="I10470" s="2">
        <v>1</v>
      </c>
      <c r="J10470" t="s">
        <v>11</v>
      </c>
      <c r="K10470" s="21">
        <f>INDEX(LISTAS!$H:$Q,MATCH(BASE!H10470,LISTAS!$G:$G,0),MATCH(BASE!J10470,LISTAS!$H$3:$Q$3,0))*Tabela3[[#This Row],[QUANTIDADE]]</f>
        <v>12</v>
      </c>
      <c r="L10470" s="2" t="str">
        <f>TEXT(Tabela3[[#This Row],[DATA]],"MM")</f>
        <v>07</v>
      </c>
      <c r="M10470" s="2">
        <f>WEEKNUM(Tabela3[[#This Row],[DATA]])</f>
        <v>28</v>
      </c>
      <c r="N10470" s="18">
        <f>YEAR(Tabela3[[#This Row],[DATA]])</f>
        <v>2023</v>
      </c>
    </row>
    <row r="10471" spans="2:14">
      <c r="B10471" s="1">
        <v>45118</v>
      </c>
      <c r="C10471">
        <v>16906</v>
      </c>
      <c r="D10471">
        <f>COUNTIF(C$4:C10471,Tabela3[[#This Row],[COMANDA]])</f>
        <v>2</v>
      </c>
      <c r="E10471" t="s">
        <v>89</v>
      </c>
      <c r="F10471" t="s">
        <v>99</v>
      </c>
      <c r="G10471" t="s">
        <v>9</v>
      </c>
      <c r="H10471" t="s">
        <v>132</v>
      </c>
      <c r="I10471" s="2">
        <v>1</v>
      </c>
      <c r="J10471" t="s">
        <v>11</v>
      </c>
      <c r="K10471" s="21">
        <f>INDEX(LISTAS!$H:$Q,MATCH(BASE!H10471,LISTAS!$G:$G,0),MATCH(BASE!J10471,LISTAS!$H$3:$Q$3,0))*Tabela3[[#This Row],[QUANTIDADE]]</f>
        <v>3</v>
      </c>
      <c r="L10471" s="2" t="str">
        <f>TEXT(Tabela3[[#This Row],[DATA]],"MM")</f>
        <v>07</v>
      </c>
      <c r="M10471" s="2">
        <f>WEEKNUM(Tabela3[[#This Row],[DATA]])</f>
        <v>28</v>
      </c>
      <c r="N10471" s="18">
        <f>YEAR(Tabela3[[#This Row],[DATA]])</f>
        <v>2023</v>
      </c>
    </row>
    <row r="10472" spans="2:14">
      <c r="B10472" s="1">
        <v>45118</v>
      </c>
      <c r="C10472">
        <v>16907</v>
      </c>
      <c r="D10472">
        <f>COUNTIF(C$4:C10472,Tabela3[[#This Row],[COMANDA]])</f>
        <v>1</v>
      </c>
      <c r="E10472" t="s">
        <v>90</v>
      </c>
      <c r="F10472" t="s">
        <v>99</v>
      </c>
      <c r="G10472" t="s">
        <v>8</v>
      </c>
      <c r="H10472" t="s">
        <v>204</v>
      </c>
      <c r="I10472" s="2">
        <v>1</v>
      </c>
      <c r="J10472" t="s">
        <v>11</v>
      </c>
      <c r="K10472" s="21">
        <f>INDEX(LISTAS!$H:$Q,MATCH(BASE!H10472,LISTAS!$G:$G,0),MATCH(BASE!J10472,LISTAS!$H$3:$Q$3,0))*Tabela3[[#This Row],[QUANTIDADE]]</f>
        <v>18</v>
      </c>
      <c r="L10472" s="2" t="str">
        <f>TEXT(Tabela3[[#This Row],[DATA]],"MM")</f>
        <v>07</v>
      </c>
      <c r="M10472" s="2">
        <f>WEEKNUM(Tabela3[[#This Row],[DATA]])</f>
        <v>28</v>
      </c>
      <c r="N10472" s="18">
        <f>YEAR(Tabela3[[#This Row],[DATA]])</f>
        <v>2023</v>
      </c>
    </row>
    <row r="10473" spans="2:14">
      <c r="B10473" s="1">
        <v>45118</v>
      </c>
      <c r="C10473">
        <v>16907</v>
      </c>
      <c r="D10473">
        <f>COUNTIF(C$4:C10473,Tabela3[[#This Row],[COMANDA]])</f>
        <v>2</v>
      </c>
      <c r="E10473" t="s">
        <v>90</v>
      </c>
      <c r="F10473" t="s">
        <v>99</v>
      </c>
      <c r="G10473" t="s">
        <v>61</v>
      </c>
      <c r="H10473" t="s">
        <v>199</v>
      </c>
      <c r="I10473" s="2">
        <v>2</v>
      </c>
      <c r="J10473" t="s">
        <v>11</v>
      </c>
      <c r="K10473" s="21">
        <f>INDEX(LISTAS!$H:$Q,MATCH(BASE!H10473,LISTAS!$G:$G,0),MATCH(BASE!J10473,LISTAS!$H$3:$Q$3,0))*Tabela3[[#This Row],[QUANTIDADE]]</f>
        <v>2</v>
      </c>
      <c r="L10473" s="2" t="str">
        <f>TEXT(Tabela3[[#This Row],[DATA]],"MM")</f>
        <v>07</v>
      </c>
      <c r="M10473" s="2">
        <f>WEEKNUM(Tabela3[[#This Row],[DATA]])</f>
        <v>28</v>
      </c>
      <c r="N10473" s="18">
        <f>YEAR(Tabela3[[#This Row],[DATA]])</f>
        <v>2023</v>
      </c>
    </row>
    <row r="10474" spans="2:14">
      <c r="B10474" s="1">
        <v>45118</v>
      </c>
      <c r="C10474">
        <v>16908</v>
      </c>
      <c r="D10474">
        <f>COUNTIF(C$4:C10474,Tabela3[[#This Row],[COMANDA]])</f>
        <v>1</v>
      </c>
      <c r="E10474" t="s">
        <v>90</v>
      </c>
      <c r="F10474" t="s">
        <v>99</v>
      </c>
      <c r="G10474" t="s">
        <v>8</v>
      </c>
      <c r="H10474" t="s">
        <v>204</v>
      </c>
      <c r="I10474" s="2">
        <v>1</v>
      </c>
      <c r="J10474" t="s">
        <v>11</v>
      </c>
      <c r="K10474" s="21">
        <f>INDEX(LISTAS!$H:$Q,MATCH(BASE!H10474,LISTAS!$G:$G,0),MATCH(BASE!J10474,LISTAS!$H$3:$Q$3,0))*Tabela3[[#This Row],[QUANTIDADE]]</f>
        <v>18</v>
      </c>
      <c r="L10474" s="2" t="str">
        <f>TEXT(Tabela3[[#This Row],[DATA]],"MM")</f>
        <v>07</v>
      </c>
      <c r="M10474" s="2">
        <f>WEEKNUM(Tabela3[[#This Row],[DATA]])</f>
        <v>28</v>
      </c>
      <c r="N10474" s="18">
        <f>YEAR(Tabela3[[#This Row],[DATA]])</f>
        <v>2023</v>
      </c>
    </row>
    <row r="10475" spans="2:14">
      <c r="B10475" s="1">
        <v>45118</v>
      </c>
      <c r="C10475">
        <v>16908</v>
      </c>
      <c r="D10475">
        <f>COUNTIF(C$4:C10475,Tabela3[[#This Row],[COMANDA]])</f>
        <v>2</v>
      </c>
      <c r="E10475" t="s">
        <v>90</v>
      </c>
      <c r="F10475" t="s">
        <v>99</v>
      </c>
      <c r="G10475" t="s">
        <v>9</v>
      </c>
      <c r="H10475" t="s">
        <v>385</v>
      </c>
      <c r="I10475" s="2">
        <v>1</v>
      </c>
      <c r="J10475" t="s">
        <v>11</v>
      </c>
      <c r="K10475" s="21">
        <f>INDEX(LISTAS!$H:$Q,MATCH(BASE!H10475,LISTAS!$G:$G,0),MATCH(BASE!J10475,LISTAS!$H$3:$Q$3,0))*Tabela3[[#This Row],[QUANTIDADE]]</f>
        <v>3</v>
      </c>
      <c r="L10475" s="2" t="str">
        <f>TEXT(Tabela3[[#This Row],[DATA]],"MM")</f>
        <v>07</v>
      </c>
      <c r="M10475" s="2">
        <f>WEEKNUM(Tabela3[[#This Row],[DATA]])</f>
        <v>28</v>
      </c>
      <c r="N10475" s="18">
        <f>YEAR(Tabela3[[#This Row],[DATA]])</f>
        <v>2023</v>
      </c>
    </row>
    <row r="10476" spans="2:14">
      <c r="B10476" s="1">
        <v>45118</v>
      </c>
      <c r="C10476">
        <v>16909</v>
      </c>
      <c r="D10476">
        <f>COUNTIF(C$4:C10476,Tabela3[[#This Row],[COMANDA]])</f>
        <v>1</v>
      </c>
      <c r="E10476" t="s">
        <v>90</v>
      </c>
      <c r="F10476" t="s">
        <v>98</v>
      </c>
      <c r="G10476" t="s">
        <v>8</v>
      </c>
      <c r="H10476" t="s">
        <v>204</v>
      </c>
      <c r="I10476" s="2">
        <v>1</v>
      </c>
      <c r="J10476" t="s">
        <v>11</v>
      </c>
      <c r="K10476" s="21">
        <f>INDEX(LISTAS!$H:$Q,MATCH(BASE!H10476,LISTAS!$G:$G,0),MATCH(BASE!J10476,LISTAS!$H$3:$Q$3,0))*Tabela3[[#This Row],[QUANTIDADE]]</f>
        <v>18</v>
      </c>
      <c r="L10476" s="2" t="str">
        <f>TEXT(Tabela3[[#This Row],[DATA]],"MM")</f>
        <v>07</v>
      </c>
      <c r="M10476" s="2">
        <f>WEEKNUM(Tabela3[[#This Row],[DATA]])</f>
        <v>28</v>
      </c>
      <c r="N10476" s="18">
        <f>YEAR(Tabela3[[#This Row],[DATA]])</f>
        <v>2023</v>
      </c>
    </row>
    <row r="10477" spans="2:14">
      <c r="B10477" s="1">
        <v>45118</v>
      </c>
      <c r="C10477">
        <v>16909</v>
      </c>
      <c r="D10477">
        <f>COUNTIF(C$4:C10477,Tabela3[[#This Row],[COMANDA]])</f>
        <v>2</v>
      </c>
      <c r="E10477" t="s">
        <v>90</v>
      </c>
      <c r="F10477" t="s">
        <v>98</v>
      </c>
      <c r="G10477" t="s">
        <v>9</v>
      </c>
      <c r="H10477" t="s">
        <v>151</v>
      </c>
      <c r="I10477" s="2">
        <v>2</v>
      </c>
      <c r="J10477" t="s">
        <v>11</v>
      </c>
      <c r="K10477" s="21">
        <f>INDEX(LISTAS!$H:$Q,MATCH(BASE!H10477,LISTAS!$G:$G,0),MATCH(BASE!J10477,LISTAS!$H$3:$Q$3,0))*Tabela3[[#This Row],[QUANTIDADE]]</f>
        <v>12</v>
      </c>
      <c r="L10477" s="2" t="str">
        <f>TEXT(Tabela3[[#This Row],[DATA]],"MM")</f>
        <v>07</v>
      </c>
      <c r="M10477" s="2">
        <f>WEEKNUM(Tabela3[[#This Row],[DATA]])</f>
        <v>28</v>
      </c>
      <c r="N10477" s="18">
        <f>YEAR(Tabela3[[#This Row],[DATA]])</f>
        <v>2023</v>
      </c>
    </row>
    <row r="10478" spans="2:14">
      <c r="B10478" s="1">
        <v>45118</v>
      </c>
      <c r="C10478">
        <v>16910</v>
      </c>
      <c r="D10478">
        <f>COUNTIF(C$4:C10478,Tabela3[[#This Row],[COMANDA]])</f>
        <v>1</v>
      </c>
      <c r="E10478" t="s">
        <v>90</v>
      </c>
      <c r="F10478" t="s">
        <v>98</v>
      </c>
      <c r="G10478" t="s">
        <v>8</v>
      </c>
      <c r="H10478" t="s">
        <v>204</v>
      </c>
      <c r="I10478" s="2">
        <v>1</v>
      </c>
      <c r="J10478" t="s">
        <v>11</v>
      </c>
      <c r="K10478" s="21">
        <f>INDEX(LISTAS!$H:$Q,MATCH(BASE!H10478,LISTAS!$G:$G,0),MATCH(BASE!J10478,LISTAS!$H$3:$Q$3,0))*Tabela3[[#This Row],[QUANTIDADE]]</f>
        <v>18</v>
      </c>
      <c r="L10478" s="2" t="str">
        <f>TEXT(Tabela3[[#This Row],[DATA]],"MM")</f>
        <v>07</v>
      </c>
      <c r="M10478" s="2">
        <f>WEEKNUM(Tabela3[[#This Row],[DATA]])</f>
        <v>28</v>
      </c>
      <c r="N10478" s="18">
        <f>YEAR(Tabela3[[#This Row],[DATA]])</f>
        <v>2023</v>
      </c>
    </row>
    <row r="10479" spans="2:14">
      <c r="B10479" s="1">
        <v>45118</v>
      </c>
      <c r="C10479">
        <v>16911</v>
      </c>
      <c r="D10479">
        <f>COUNTIF(C$4:C10479,Tabela3[[#This Row],[COMANDA]])</f>
        <v>1</v>
      </c>
      <c r="E10479" t="s">
        <v>90</v>
      </c>
      <c r="F10479" t="s">
        <v>98</v>
      </c>
      <c r="G10479" t="s">
        <v>8</v>
      </c>
      <c r="H10479" t="s">
        <v>43</v>
      </c>
      <c r="I10479" s="2">
        <v>1</v>
      </c>
      <c r="J10479" t="s">
        <v>11</v>
      </c>
      <c r="K10479" s="21">
        <f>INDEX(LISTAS!$H:$Q,MATCH(BASE!H10479,LISTAS!$G:$G,0),MATCH(BASE!J10479,LISTAS!$H$3:$Q$3,0))*Tabela3[[#This Row],[QUANTIDADE]]</f>
        <v>18</v>
      </c>
      <c r="L10479" s="2" t="str">
        <f>TEXT(Tabela3[[#This Row],[DATA]],"MM")</f>
        <v>07</v>
      </c>
      <c r="M10479" s="2">
        <f>WEEKNUM(Tabela3[[#This Row],[DATA]])</f>
        <v>28</v>
      </c>
      <c r="N10479" s="18">
        <f>YEAR(Tabela3[[#This Row],[DATA]])</f>
        <v>2023</v>
      </c>
    </row>
    <row r="10480" spans="2:14">
      <c r="B10480" s="1">
        <v>45118</v>
      </c>
      <c r="C10480">
        <v>16911</v>
      </c>
      <c r="D10480">
        <f>COUNTIF(C$4:C10480,Tabela3[[#This Row],[COMANDA]])</f>
        <v>2</v>
      </c>
      <c r="E10480" t="s">
        <v>90</v>
      </c>
      <c r="F10480" t="s">
        <v>98</v>
      </c>
      <c r="G10480" t="s">
        <v>8</v>
      </c>
      <c r="H10480" t="s">
        <v>205</v>
      </c>
      <c r="I10480" s="2">
        <v>1</v>
      </c>
      <c r="J10480" t="s">
        <v>11</v>
      </c>
      <c r="K10480" s="21">
        <f>INDEX(LISTAS!$H:$Q,MATCH(BASE!H10480,LISTAS!$G:$G,0),MATCH(BASE!J10480,LISTAS!$H$3:$Q$3,0))*Tabela3[[#This Row],[QUANTIDADE]]</f>
        <v>22</v>
      </c>
      <c r="L10480" s="2" t="str">
        <f>TEXT(Tabela3[[#This Row],[DATA]],"MM")</f>
        <v>07</v>
      </c>
      <c r="M10480" s="2">
        <f>WEEKNUM(Tabela3[[#This Row],[DATA]])</f>
        <v>28</v>
      </c>
      <c r="N10480" s="18">
        <f>YEAR(Tabela3[[#This Row],[DATA]])</f>
        <v>2023</v>
      </c>
    </row>
    <row r="10481" spans="2:14">
      <c r="B10481" s="1">
        <v>45118</v>
      </c>
      <c r="C10481">
        <v>16911</v>
      </c>
      <c r="D10481">
        <f>COUNTIF(C$4:C10481,Tabela3[[#This Row],[COMANDA]])</f>
        <v>3</v>
      </c>
      <c r="E10481" t="s">
        <v>90</v>
      </c>
      <c r="F10481" t="s">
        <v>98</v>
      </c>
      <c r="G10481" t="s">
        <v>61</v>
      </c>
      <c r="H10481" t="s">
        <v>199</v>
      </c>
      <c r="I10481" s="2">
        <v>1</v>
      </c>
      <c r="J10481" t="s">
        <v>11</v>
      </c>
      <c r="K10481" s="21">
        <f>INDEX(LISTAS!$H:$Q,MATCH(BASE!H10481,LISTAS!$G:$G,0),MATCH(BASE!J10481,LISTAS!$H$3:$Q$3,0))*Tabela3[[#This Row],[QUANTIDADE]]</f>
        <v>1</v>
      </c>
      <c r="L10481" s="2" t="str">
        <f>TEXT(Tabela3[[#This Row],[DATA]],"MM")</f>
        <v>07</v>
      </c>
      <c r="M10481" s="2">
        <f>WEEKNUM(Tabela3[[#This Row],[DATA]])</f>
        <v>28</v>
      </c>
      <c r="N10481" s="18">
        <f>YEAR(Tabela3[[#This Row],[DATA]])</f>
        <v>2023</v>
      </c>
    </row>
    <row r="10482" spans="2:14">
      <c r="B10482" s="1">
        <v>45118</v>
      </c>
      <c r="C10482">
        <v>16911</v>
      </c>
      <c r="D10482">
        <f>COUNTIF(C$4:C10482,Tabela3[[#This Row],[COMANDA]])</f>
        <v>4</v>
      </c>
      <c r="E10482" t="s">
        <v>90</v>
      </c>
      <c r="F10482" t="s">
        <v>98</v>
      </c>
      <c r="G10482" t="s">
        <v>9</v>
      </c>
      <c r="H10482" t="s">
        <v>132</v>
      </c>
      <c r="I10482" s="2">
        <v>1</v>
      </c>
      <c r="J10482" t="s">
        <v>11</v>
      </c>
      <c r="K10482" s="21">
        <f>INDEX(LISTAS!$H:$Q,MATCH(BASE!H10482,LISTAS!$G:$G,0),MATCH(BASE!J10482,LISTAS!$H$3:$Q$3,0))*Tabela3[[#This Row],[QUANTIDADE]]</f>
        <v>3</v>
      </c>
      <c r="L10482" s="2" t="str">
        <f>TEXT(Tabela3[[#This Row],[DATA]],"MM")</f>
        <v>07</v>
      </c>
      <c r="M10482" s="2">
        <f>WEEKNUM(Tabela3[[#This Row],[DATA]])</f>
        <v>28</v>
      </c>
      <c r="N10482" s="18">
        <f>YEAR(Tabela3[[#This Row],[DATA]])</f>
        <v>2023</v>
      </c>
    </row>
    <row r="10483" spans="2:14">
      <c r="B10483" s="1">
        <v>45118</v>
      </c>
      <c r="C10483">
        <v>16912</v>
      </c>
      <c r="D10483">
        <f>COUNTIF(C$4:C10483,Tabela3[[#This Row],[COMANDA]])</f>
        <v>1</v>
      </c>
      <c r="E10483" t="s">
        <v>90</v>
      </c>
      <c r="F10483" t="s">
        <v>98</v>
      </c>
      <c r="G10483" t="s">
        <v>8</v>
      </c>
      <c r="H10483" t="s">
        <v>42</v>
      </c>
      <c r="I10483" s="2">
        <v>1</v>
      </c>
      <c r="J10483" t="s">
        <v>11</v>
      </c>
      <c r="K10483" s="21">
        <f>INDEX(LISTAS!$H:$Q,MATCH(BASE!H10483,LISTAS!$G:$G,0),MATCH(BASE!J10483,LISTAS!$H$3:$Q$3,0))*Tabela3[[#This Row],[QUANTIDADE]]</f>
        <v>16</v>
      </c>
      <c r="L10483" s="2" t="str">
        <f>TEXT(Tabela3[[#This Row],[DATA]],"MM")</f>
        <v>07</v>
      </c>
      <c r="M10483" s="2">
        <f>WEEKNUM(Tabela3[[#This Row],[DATA]])</f>
        <v>28</v>
      </c>
      <c r="N10483" s="18">
        <f>YEAR(Tabela3[[#This Row],[DATA]])</f>
        <v>2023</v>
      </c>
    </row>
    <row r="10484" spans="2:14">
      <c r="B10484" s="1">
        <v>45118</v>
      </c>
      <c r="C10484">
        <v>16913</v>
      </c>
      <c r="D10484">
        <f>COUNTIF(C$4:C10484,Tabela3[[#This Row],[COMANDA]])</f>
        <v>1</v>
      </c>
      <c r="E10484" t="s">
        <v>90</v>
      </c>
      <c r="F10484" t="s">
        <v>99</v>
      </c>
      <c r="G10484" t="s">
        <v>8</v>
      </c>
      <c r="H10484" t="s">
        <v>203</v>
      </c>
      <c r="I10484" s="2">
        <v>1</v>
      </c>
      <c r="J10484" t="s">
        <v>11</v>
      </c>
      <c r="K10484" s="21">
        <f>INDEX(LISTAS!$H:$Q,MATCH(BASE!H10484,LISTAS!$G:$G,0),MATCH(BASE!J10484,LISTAS!$H$3:$Q$3,0))*Tabela3[[#This Row],[QUANTIDADE]]</f>
        <v>20</v>
      </c>
      <c r="L10484" s="2" t="str">
        <f>TEXT(Tabela3[[#This Row],[DATA]],"MM")</f>
        <v>07</v>
      </c>
      <c r="M10484" s="2">
        <f>WEEKNUM(Tabela3[[#This Row],[DATA]])</f>
        <v>28</v>
      </c>
      <c r="N10484" s="18">
        <f>YEAR(Tabela3[[#This Row],[DATA]])</f>
        <v>2023</v>
      </c>
    </row>
    <row r="10485" spans="2:14">
      <c r="B10485" s="1">
        <v>45118</v>
      </c>
      <c r="C10485">
        <v>16913</v>
      </c>
      <c r="D10485">
        <f>COUNTIF(C$4:C10485,Tabela3[[#This Row],[COMANDA]])</f>
        <v>2</v>
      </c>
      <c r="E10485" t="s">
        <v>90</v>
      </c>
      <c r="F10485" t="s">
        <v>99</v>
      </c>
      <c r="G10485" t="s">
        <v>9</v>
      </c>
      <c r="H10485" t="s">
        <v>553</v>
      </c>
      <c r="I10485" s="2">
        <v>1</v>
      </c>
      <c r="J10485" t="s">
        <v>11</v>
      </c>
      <c r="K10485" s="21">
        <f>INDEX(LISTAS!$H:$Q,MATCH(BASE!H10485,LISTAS!$G:$G,0),MATCH(BASE!J10485,LISTAS!$H$3:$Q$3,0))*Tabela3[[#This Row],[QUANTIDADE]]</f>
        <v>4</v>
      </c>
      <c r="L10485" s="2" t="str">
        <f>TEXT(Tabela3[[#This Row],[DATA]],"MM")</f>
        <v>07</v>
      </c>
      <c r="M10485" s="2">
        <f>WEEKNUM(Tabela3[[#This Row],[DATA]])</f>
        <v>28</v>
      </c>
      <c r="N10485" s="18">
        <f>YEAR(Tabela3[[#This Row],[DATA]])</f>
        <v>2023</v>
      </c>
    </row>
    <row r="10486" spans="2:14">
      <c r="B10486" s="1">
        <v>45118</v>
      </c>
      <c r="C10486">
        <v>16914</v>
      </c>
      <c r="D10486">
        <f>COUNTIF(C$4:C10486,Tabela3[[#This Row],[COMANDA]])</f>
        <v>1</v>
      </c>
      <c r="E10486" t="s">
        <v>90</v>
      </c>
      <c r="F10486" t="s">
        <v>98</v>
      </c>
      <c r="G10486" t="s">
        <v>8</v>
      </c>
      <c r="H10486" t="s">
        <v>202</v>
      </c>
      <c r="I10486" s="2">
        <v>1</v>
      </c>
      <c r="J10486" t="s">
        <v>11</v>
      </c>
      <c r="K10486" s="21">
        <f>INDEX(LISTAS!$H:$Q,MATCH(BASE!H10486,LISTAS!$G:$G,0),MATCH(BASE!J10486,LISTAS!$H$3:$Q$3,0))*Tabela3[[#This Row],[QUANTIDADE]]</f>
        <v>20</v>
      </c>
      <c r="L10486" s="2" t="str">
        <f>TEXT(Tabela3[[#This Row],[DATA]],"MM")</f>
        <v>07</v>
      </c>
      <c r="M10486" s="2">
        <f>WEEKNUM(Tabela3[[#This Row],[DATA]])</f>
        <v>28</v>
      </c>
      <c r="N10486" s="18">
        <f>YEAR(Tabela3[[#This Row],[DATA]])</f>
        <v>2023</v>
      </c>
    </row>
    <row r="10487" spans="2:14">
      <c r="B10487" s="1">
        <v>45118</v>
      </c>
      <c r="C10487">
        <v>16915</v>
      </c>
      <c r="D10487">
        <f>COUNTIF(C$4:C10487,Tabela3[[#This Row],[COMANDA]])</f>
        <v>1</v>
      </c>
      <c r="E10487" t="s">
        <v>90</v>
      </c>
      <c r="F10487" t="s">
        <v>98</v>
      </c>
      <c r="G10487" t="s">
        <v>8</v>
      </c>
      <c r="H10487" t="s">
        <v>84</v>
      </c>
      <c r="I10487" s="2">
        <v>1</v>
      </c>
      <c r="J10487" t="s">
        <v>11</v>
      </c>
      <c r="K10487" s="21">
        <f>INDEX(LISTAS!$H:$Q,MATCH(BASE!H10487,LISTAS!$G:$G,0),MATCH(BASE!J10487,LISTAS!$H$3:$Q$3,0))*Tabela3[[#This Row],[QUANTIDADE]]</f>
        <v>16</v>
      </c>
      <c r="L10487" s="2" t="str">
        <f>TEXT(Tabela3[[#This Row],[DATA]],"MM")</f>
        <v>07</v>
      </c>
      <c r="M10487" s="2">
        <f>WEEKNUM(Tabela3[[#This Row],[DATA]])</f>
        <v>28</v>
      </c>
      <c r="N10487" s="18">
        <f>YEAR(Tabela3[[#This Row],[DATA]])</f>
        <v>2023</v>
      </c>
    </row>
    <row r="10488" spans="2:14">
      <c r="B10488" s="1">
        <v>45118</v>
      </c>
      <c r="C10488">
        <v>16915</v>
      </c>
      <c r="D10488">
        <f>COUNTIF(C$4:C10488,Tabela3[[#This Row],[COMANDA]])</f>
        <v>2</v>
      </c>
      <c r="E10488" t="s">
        <v>90</v>
      </c>
      <c r="F10488" t="s">
        <v>98</v>
      </c>
      <c r="G10488" t="s">
        <v>9</v>
      </c>
      <c r="H10488" t="s">
        <v>73</v>
      </c>
      <c r="I10488" s="2">
        <v>1</v>
      </c>
      <c r="J10488" t="s">
        <v>11</v>
      </c>
      <c r="K10488" s="21">
        <f>INDEX(LISTAS!$H:$Q,MATCH(BASE!H10488,LISTAS!$G:$G,0),MATCH(BASE!J10488,LISTAS!$H$3:$Q$3,0))*Tabela3[[#This Row],[QUANTIDADE]]</f>
        <v>4</v>
      </c>
      <c r="L10488" s="2" t="str">
        <f>TEXT(Tabela3[[#This Row],[DATA]],"MM")</f>
        <v>07</v>
      </c>
      <c r="M10488" s="2">
        <f>WEEKNUM(Tabela3[[#This Row],[DATA]])</f>
        <v>28</v>
      </c>
      <c r="N10488" s="18">
        <f>YEAR(Tabela3[[#This Row],[DATA]])</f>
        <v>2023</v>
      </c>
    </row>
    <row r="10489" spans="2:14">
      <c r="B10489" s="1">
        <v>45118</v>
      </c>
      <c r="C10489">
        <v>16916</v>
      </c>
      <c r="D10489">
        <f>COUNTIF(C$4:C10489,Tabela3[[#This Row],[COMANDA]])</f>
        <v>1</v>
      </c>
      <c r="E10489" t="s">
        <v>90</v>
      </c>
      <c r="F10489" t="s">
        <v>375</v>
      </c>
      <c r="G10489" t="s">
        <v>8</v>
      </c>
      <c r="H10489" t="s">
        <v>202</v>
      </c>
      <c r="I10489" s="2">
        <v>1</v>
      </c>
      <c r="J10489" t="s">
        <v>11</v>
      </c>
      <c r="K10489" s="21">
        <f>INDEX(LISTAS!$H:$Q,MATCH(BASE!H10489,LISTAS!$G:$G,0),MATCH(BASE!J10489,LISTAS!$H$3:$Q$3,0))*Tabela3[[#This Row],[QUANTIDADE]]</f>
        <v>20</v>
      </c>
      <c r="L10489" s="2" t="str">
        <f>TEXT(Tabela3[[#This Row],[DATA]],"MM")</f>
        <v>07</v>
      </c>
      <c r="M10489" s="2">
        <f>WEEKNUM(Tabela3[[#This Row],[DATA]])</f>
        <v>28</v>
      </c>
      <c r="N10489" s="18">
        <f>YEAR(Tabela3[[#This Row],[DATA]])</f>
        <v>2023</v>
      </c>
    </row>
    <row r="10490" spans="2:14">
      <c r="B10490" s="1">
        <v>45118</v>
      </c>
      <c r="C10490">
        <v>16916</v>
      </c>
      <c r="D10490">
        <f>COUNTIF(C$4:C10490,Tabela3[[#This Row],[COMANDA]])</f>
        <v>2</v>
      </c>
      <c r="E10490" t="s">
        <v>90</v>
      </c>
      <c r="F10490" t="s">
        <v>375</v>
      </c>
      <c r="G10490" t="s">
        <v>61</v>
      </c>
      <c r="H10490" t="s">
        <v>199</v>
      </c>
      <c r="I10490" s="2">
        <v>1</v>
      </c>
      <c r="J10490" t="s">
        <v>11</v>
      </c>
      <c r="K10490" s="21">
        <f>INDEX(LISTAS!$H:$Q,MATCH(BASE!H10490,LISTAS!$G:$G,0),MATCH(BASE!J10490,LISTAS!$H$3:$Q$3,0))*Tabela3[[#This Row],[QUANTIDADE]]</f>
        <v>1</v>
      </c>
      <c r="L10490" s="2" t="str">
        <f>TEXT(Tabela3[[#This Row],[DATA]],"MM")</f>
        <v>07</v>
      </c>
      <c r="M10490" s="2">
        <f>WEEKNUM(Tabela3[[#This Row],[DATA]])</f>
        <v>28</v>
      </c>
      <c r="N10490" s="18">
        <f>YEAR(Tabela3[[#This Row],[DATA]])</f>
        <v>2023</v>
      </c>
    </row>
    <row r="10491" spans="2:14">
      <c r="B10491" s="1">
        <v>45118</v>
      </c>
      <c r="C10491">
        <v>16917</v>
      </c>
      <c r="D10491">
        <f>COUNTIF(C$4:C10491,Tabela3[[#This Row],[COMANDA]])</f>
        <v>1</v>
      </c>
      <c r="E10491" t="s">
        <v>90</v>
      </c>
      <c r="G10491" t="s">
        <v>8</v>
      </c>
      <c r="H10491" t="s">
        <v>43</v>
      </c>
      <c r="I10491" s="2">
        <v>1</v>
      </c>
      <c r="J10491" t="s">
        <v>11</v>
      </c>
      <c r="K10491" s="21">
        <f>INDEX(LISTAS!$H:$Q,MATCH(BASE!H10491,LISTAS!$G:$G,0),MATCH(BASE!J10491,LISTAS!$H$3:$Q$3,0))*Tabela3[[#This Row],[QUANTIDADE]]</f>
        <v>18</v>
      </c>
      <c r="L10491" s="2" t="str">
        <f>TEXT(Tabela3[[#This Row],[DATA]],"MM")</f>
        <v>07</v>
      </c>
      <c r="M10491" s="2">
        <f>WEEKNUM(Tabela3[[#This Row],[DATA]])</f>
        <v>28</v>
      </c>
      <c r="N10491" s="18">
        <f>YEAR(Tabela3[[#This Row],[DATA]])</f>
        <v>2023</v>
      </c>
    </row>
    <row r="10492" spans="2:14">
      <c r="B10492" s="1">
        <v>45118</v>
      </c>
      <c r="C10492">
        <v>16917</v>
      </c>
      <c r="D10492">
        <f>COUNTIF(C$4:C10492,Tabela3[[#This Row],[COMANDA]])</f>
        <v>2</v>
      </c>
      <c r="E10492" t="s">
        <v>90</v>
      </c>
      <c r="G10492" t="s">
        <v>9</v>
      </c>
      <c r="H10492" t="s">
        <v>142</v>
      </c>
      <c r="I10492" s="2">
        <v>1</v>
      </c>
      <c r="J10492" t="s">
        <v>11</v>
      </c>
      <c r="K10492" s="21">
        <f>INDEX(LISTAS!$H:$Q,MATCH(BASE!H10492,LISTAS!$G:$G,0),MATCH(BASE!J10492,LISTAS!$H$3:$Q$3,0))*Tabela3[[#This Row],[QUANTIDADE]]</f>
        <v>6</v>
      </c>
      <c r="L10492" s="2" t="str">
        <f>TEXT(Tabela3[[#This Row],[DATA]],"MM")</f>
        <v>07</v>
      </c>
      <c r="M10492" s="2">
        <f>WEEKNUM(Tabela3[[#This Row],[DATA]])</f>
        <v>28</v>
      </c>
      <c r="N10492" s="18">
        <f>YEAR(Tabela3[[#This Row],[DATA]])</f>
        <v>2023</v>
      </c>
    </row>
    <row r="10493" spans="2:14">
      <c r="B10493" s="1">
        <v>45118</v>
      </c>
      <c r="C10493">
        <v>16918</v>
      </c>
      <c r="D10493">
        <f>COUNTIF(C$4:C10493,Tabela3[[#This Row],[COMANDA]])</f>
        <v>1</v>
      </c>
      <c r="E10493" t="s">
        <v>90</v>
      </c>
      <c r="F10493" t="s">
        <v>99</v>
      </c>
      <c r="G10493" t="s">
        <v>8</v>
      </c>
      <c r="H10493" t="s">
        <v>39</v>
      </c>
      <c r="I10493" s="2">
        <v>1</v>
      </c>
      <c r="J10493" t="s">
        <v>11</v>
      </c>
      <c r="K10493" s="21">
        <f>INDEX(LISTAS!$H:$Q,MATCH(BASE!H10493,LISTAS!$G:$G,0),MATCH(BASE!J10493,LISTAS!$H$3:$Q$3,0))*Tabela3[[#This Row],[QUANTIDADE]]</f>
        <v>12</v>
      </c>
      <c r="L10493" s="2" t="str">
        <f>TEXT(Tabela3[[#This Row],[DATA]],"MM")</f>
        <v>07</v>
      </c>
      <c r="M10493" s="2">
        <f>WEEKNUM(Tabela3[[#This Row],[DATA]])</f>
        <v>28</v>
      </c>
      <c r="N10493" s="18">
        <f>YEAR(Tabela3[[#This Row],[DATA]])</f>
        <v>2023</v>
      </c>
    </row>
    <row r="10494" spans="2:14">
      <c r="B10494" s="1">
        <v>45118</v>
      </c>
      <c r="C10494">
        <v>16918</v>
      </c>
      <c r="D10494">
        <f>COUNTIF(C$4:C10494,Tabela3[[#This Row],[COMANDA]])</f>
        <v>2</v>
      </c>
      <c r="E10494" t="s">
        <v>90</v>
      </c>
      <c r="F10494" t="s">
        <v>99</v>
      </c>
      <c r="G10494" t="s">
        <v>61</v>
      </c>
      <c r="H10494" t="s">
        <v>166</v>
      </c>
      <c r="I10494" s="2">
        <v>1</v>
      </c>
      <c r="J10494" t="s">
        <v>11</v>
      </c>
      <c r="K10494" s="21">
        <f>INDEX(LISTAS!$H:$Q,MATCH(BASE!H10494,LISTAS!$G:$G,0),MATCH(BASE!J10494,LISTAS!$H$3:$Q$3,0))*Tabela3[[#This Row],[QUANTIDADE]]</f>
        <v>8</v>
      </c>
      <c r="L10494" s="2" t="str">
        <f>TEXT(Tabela3[[#This Row],[DATA]],"MM")</f>
        <v>07</v>
      </c>
      <c r="M10494" s="2">
        <f>WEEKNUM(Tabela3[[#This Row],[DATA]])</f>
        <v>28</v>
      </c>
      <c r="N10494" s="18">
        <f>YEAR(Tabela3[[#This Row],[DATA]])</f>
        <v>2023</v>
      </c>
    </row>
    <row r="10495" spans="2:14">
      <c r="B10495" s="1">
        <v>45118</v>
      </c>
      <c r="C10495" t="s">
        <v>572</v>
      </c>
      <c r="D10495">
        <f>COUNTIF(C$4:C10495,Tabela3[[#This Row],[COMANDA]])</f>
        <v>1</v>
      </c>
      <c r="E10495" t="s">
        <v>1</v>
      </c>
      <c r="F10495" t="s">
        <v>99</v>
      </c>
      <c r="G10495" t="s">
        <v>63</v>
      </c>
      <c r="H10495" t="s">
        <v>186</v>
      </c>
      <c r="I10495" s="2">
        <v>1</v>
      </c>
      <c r="J10495" t="s">
        <v>11</v>
      </c>
      <c r="K10495" s="21">
        <f>INDEX(LISTAS!$H:$Q,MATCH(BASE!H10495,LISTAS!$G:$G,0),MATCH(BASE!J10495,LISTAS!$H$3:$Q$3,0))*Tabela3[[#This Row],[QUANTIDADE]]</f>
        <v>11</v>
      </c>
      <c r="L10495" s="2" t="str">
        <f>TEXT(Tabela3[[#This Row],[DATA]],"MM")</f>
        <v>07</v>
      </c>
      <c r="M10495" s="2">
        <f>WEEKNUM(Tabela3[[#This Row],[DATA]])</f>
        <v>28</v>
      </c>
      <c r="N10495" s="18">
        <f>YEAR(Tabela3[[#This Row],[DATA]])</f>
        <v>2023</v>
      </c>
    </row>
    <row r="10496" spans="2:14">
      <c r="B10496" s="1">
        <v>45118</v>
      </c>
      <c r="C10496" t="s">
        <v>572</v>
      </c>
      <c r="D10496">
        <f>COUNTIF(C$4:C10496,Tabela3[[#This Row],[COMANDA]])</f>
        <v>2</v>
      </c>
      <c r="E10496" t="s">
        <v>1</v>
      </c>
      <c r="F10496" t="s">
        <v>99</v>
      </c>
      <c r="G10496" t="s">
        <v>9</v>
      </c>
      <c r="H10496" t="s">
        <v>138</v>
      </c>
      <c r="I10496" s="2">
        <v>1</v>
      </c>
      <c r="J10496" t="s">
        <v>11</v>
      </c>
      <c r="K10496" s="21">
        <f>INDEX(LISTAS!$H:$Q,MATCH(BASE!H10496,LISTAS!$G:$G,0),MATCH(BASE!J10496,LISTAS!$H$3:$Q$3,0))*Tabela3[[#This Row],[QUANTIDADE]]</f>
        <v>4</v>
      </c>
      <c r="L10496" s="2" t="str">
        <f>TEXT(Tabela3[[#This Row],[DATA]],"MM")</f>
        <v>07</v>
      </c>
      <c r="M10496" s="2">
        <f>WEEKNUM(Tabela3[[#This Row],[DATA]])</f>
        <v>28</v>
      </c>
      <c r="N10496" s="18">
        <f>YEAR(Tabela3[[#This Row],[DATA]])</f>
        <v>2023</v>
      </c>
    </row>
    <row r="10497" spans="2:14">
      <c r="B10497" s="1">
        <v>45118</v>
      </c>
      <c r="C10497">
        <v>16919</v>
      </c>
      <c r="D10497">
        <f>COUNTIF(C$4:C10497,Tabela3[[#This Row],[COMANDA]])</f>
        <v>1</v>
      </c>
      <c r="E10497" t="s">
        <v>90</v>
      </c>
      <c r="F10497" t="s">
        <v>100</v>
      </c>
      <c r="G10497" t="s">
        <v>8</v>
      </c>
      <c r="H10497" t="s">
        <v>42</v>
      </c>
      <c r="I10497" s="2">
        <v>2</v>
      </c>
      <c r="J10497" t="s">
        <v>11</v>
      </c>
      <c r="K10497" s="21">
        <f>INDEX(LISTAS!$H:$Q,MATCH(BASE!H10497,LISTAS!$G:$G,0),MATCH(BASE!J10497,LISTAS!$H$3:$Q$3,0))*Tabela3[[#This Row],[QUANTIDADE]]</f>
        <v>32</v>
      </c>
      <c r="L10497" s="2" t="str">
        <f>TEXT(Tabela3[[#This Row],[DATA]],"MM")</f>
        <v>07</v>
      </c>
      <c r="M10497" s="2">
        <f>WEEKNUM(Tabela3[[#This Row],[DATA]])</f>
        <v>28</v>
      </c>
      <c r="N10497" s="18">
        <f>YEAR(Tabela3[[#This Row],[DATA]])</f>
        <v>2023</v>
      </c>
    </row>
    <row r="10498" spans="2:14">
      <c r="B10498" s="1">
        <v>45118</v>
      </c>
      <c r="C10498">
        <v>16919</v>
      </c>
      <c r="D10498">
        <f>COUNTIF(C$4:C10498,Tabela3[[#This Row],[COMANDA]])</f>
        <v>2</v>
      </c>
      <c r="E10498" t="s">
        <v>90</v>
      </c>
      <c r="F10498" t="s">
        <v>98</v>
      </c>
      <c r="G10498" t="s">
        <v>8</v>
      </c>
      <c r="H10498" t="s">
        <v>204</v>
      </c>
      <c r="I10498" s="2">
        <v>1</v>
      </c>
      <c r="J10498" t="s">
        <v>11</v>
      </c>
      <c r="K10498" s="21">
        <f>INDEX(LISTAS!$H:$Q,MATCH(BASE!H10498,LISTAS!$G:$G,0),MATCH(BASE!J10498,LISTAS!$H$3:$Q$3,0))*Tabela3[[#This Row],[QUANTIDADE]]</f>
        <v>18</v>
      </c>
      <c r="L10498" s="2" t="str">
        <f>TEXT(Tabela3[[#This Row],[DATA]],"MM")</f>
        <v>07</v>
      </c>
      <c r="M10498" s="2">
        <f>WEEKNUM(Tabela3[[#This Row],[DATA]])</f>
        <v>28</v>
      </c>
      <c r="N10498" s="18">
        <f>YEAR(Tabela3[[#This Row],[DATA]])</f>
        <v>2023</v>
      </c>
    </row>
    <row r="10499" spans="2:14">
      <c r="B10499" s="1">
        <v>45118</v>
      </c>
      <c r="C10499">
        <v>16919</v>
      </c>
      <c r="D10499">
        <f>COUNTIF(C$4:C10499,Tabela3[[#This Row],[COMANDA]])</f>
        <v>3</v>
      </c>
      <c r="E10499" t="s">
        <v>90</v>
      </c>
      <c r="F10499" t="s">
        <v>99</v>
      </c>
      <c r="G10499" t="s">
        <v>8</v>
      </c>
      <c r="H10499" t="s">
        <v>47</v>
      </c>
      <c r="I10499" s="2">
        <v>1</v>
      </c>
      <c r="J10499" t="s">
        <v>11</v>
      </c>
      <c r="K10499" s="21">
        <f>INDEX(LISTAS!$H:$Q,MATCH(BASE!H10499,LISTAS!$G:$G,0),MATCH(BASE!J10499,LISTAS!$H$3:$Q$3,0))*Tabela3[[#This Row],[QUANTIDADE]]</f>
        <v>16</v>
      </c>
      <c r="L10499" s="2" t="str">
        <f>TEXT(Tabela3[[#This Row],[DATA]],"MM")</f>
        <v>07</v>
      </c>
      <c r="M10499" s="2">
        <f>WEEKNUM(Tabela3[[#This Row],[DATA]])</f>
        <v>28</v>
      </c>
      <c r="N10499" s="18">
        <f>YEAR(Tabela3[[#This Row],[DATA]])</f>
        <v>2023</v>
      </c>
    </row>
    <row r="10500" spans="2:14">
      <c r="B10500" s="1">
        <v>45118</v>
      </c>
      <c r="C10500">
        <v>16920</v>
      </c>
      <c r="D10500">
        <f>COUNTIF(C$4:C10500,Tabela3[[#This Row],[COMANDA]])</f>
        <v>1</v>
      </c>
      <c r="E10500" t="s">
        <v>90</v>
      </c>
      <c r="F10500" t="s">
        <v>100</v>
      </c>
      <c r="G10500" t="s">
        <v>8</v>
      </c>
      <c r="H10500" t="s">
        <v>211</v>
      </c>
      <c r="I10500" s="2">
        <v>1</v>
      </c>
      <c r="J10500" t="s">
        <v>11</v>
      </c>
      <c r="K10500" s="21">
        <f>INDEX(LISTAS!$H:$Q,MATCH(BASE!H10500,LISTAS!$G:$G,0),MATCH(BASE!J10500,LISTAS!$H$3:$Q$3,0))*Tabela3[[#This Row],[QUANTIDADE]]</f>
        <v>20</v>
      </c>
      <c r="L10500" s="2" t="str">
        <f>TEXT(Tabela3[[#This Row],[DATA]],"MM")</f>
        <v>07</v>
      </c>
      <c r="M10500" s="2">
        <f>WEEKNUM(Tabela3[[#This Row],[DATA]])</f>
        <v>28</v>
      </c>
      <c r="N10500" s="18">
        <f>YEAR(Tabela3[[#This Row],[DATA]])</f>
        <v>2023</v>
      </c>
    </row>
    <row r="10501" spans="2:14">
      <c r="B10501" s="1">
        <v>45118</v>
      </c>
      <c r="C10501">
        <v>16920</v>
      </c>
      <c r="D10501">
        <f>COUNTIF(C$4:C10501,Tabela3[[#This Row],[COMANDA]])</f>
        <v>2</v>
      </c>
      <c r="E10501" t="s">
        <v>90</v>
      </c>
      <c r="F10501" t="s">
        <v>100</v>
      </c>
      <c r="G10501" t="s">
        <v>9</v>
      </c>
      <c r="H10501" t="s">
        <v>208</v>
      </c>
      <c r="I10501" s="2">
        <v>1</v>
      </c>
      <c r="J10501" t="s">
        <v>11</v>
      </c>
      <c r="K10501" s="21">
        <f>INDEX(LISTAS!$H:$Q,MATCH(BASE!H10501,LISTAS!$G:$G,0),MATCH(BASE!J10501,LISTAS!$H$3:$Q$3,0))*Tabela3[[#This Row],[QUANTIDADE]]</f>
        <v>4</v>
      </c>
      <c r="L10501" s="2" t="str">
        <f>TEXT(Tabela3[[#This Row],[DATA]],"MM")</f>
        <v>07</v>
      </c>
      <c r="M10501" s="2">
        <f>WEEKNUM(Tabela3[[#This Row],[DATA]])</f>
        <v>28</v>
      </c>
      <c r="N10501" s="18">
        <f>YEAR(Tabela3[[#This Row],[DATA]])</f>
        <v>2023</v>
      </c>
    </row>
    <row r="10502" spans="2:14">
      <c r="B10502" s="1">
        <v>45118</v>
      </c>
      <c r="C10502">
        <v>16921</v>
      </c>
      <c r="D10502">
        <f>COUNTIF(C$4:C10502,Tabela3[[#This Row],[COMANDA]])</f>
        <v>1</v>
      </c>
      <c r="E10502" t="s">
        <v>90</v>
      </c>
      <c r="F10502" t="s">
        <v>99</v>
      </c>
      <c r="G10502" t="s">
        <v>8</v>
      </c>
      <c r="H10502" t="s">
        <v>204</v>
      </c>
      <c r="I10502" s="2">
        <v>1</v>
      </c>
      <c r="J10502" t="s">
        <v>11</v>
      </c>
      <c r="K10502" s="21">
        <f>INDEX(LISTAS!$H:$Q,MATCH(BASE!H10502,LISTAS!$G:$G,0),MATCH(BASE!J10502,LISTAS!$H$3:$Q$3,0))*Tabela3[[#This Row],[QUANTIDADE]]</f>
        <v>18</v>
      </c>
      <c r="L10502" s="2" t="str">
        <f>TEXT(Tabela3[[#This Row],[DATA]],"MM")</f>
        <v>07</v>
      </c>
      <c r="M10502" s="2">
        <f>WEEKNUM(Tabela3[[#This Row],[DATA]])</f>
        <v>28</v>
      </c>
      <c r="N10502" s="18">
        <f>YEAR(Tabela3[[#This Row],[DATA]])</f>
        <v>2023</v>
      </c>
    </row>
    <row r="10503" spans="2:14">
      <c r="B10503" s="1">
        <v>45118</v>
      </c>
      <c r="C10503">
        <v>16922</v>
      </c>
      <c r="D10503">
        <f>COUNTIF(C$4:C10503,Tabela3[[#This Row],[COMANDA]])</f>
        <v>1</v>
      </c>
      <c r="E10503" t="s">
        <v>90</v>
      </c>
      <c r="F10503" t="s">
        <v>98</v>
      </c>
      <c r="G10503" t="s">
        <v>8</v>
      </c>
      <c r="H10503" t="s">
        <v>40</v>
      </c>
      <c r="I10503" s="2">
        <v>1</v>
      </c>
      <c r="J10503" t="s">
        <v>11</v>
      </c>
      <c r="K10503" s="21">
        <f>INDEX(LISTAS!$H:$Q,MATCH(BASE!H10503,LISTAS!$G:$G,0),MATCH(BASE!J10503,LISTAS!$H$3:$Q$3,0))*Tabela3[[#This Row],[QUANTIDADE]]</f>
        <v>14</v>
      </c>
      <c r="L10503" s="2" t="str">
        <f>TEXT(Tabela3[[#This Row],[DATA]],"MM")</f>
        <v>07</v>
      </c>
      <c r="M10503" s="2">
        <f>WEEKNUM(Tabela3[[#This Row],[DATA]])</f>
        <v>28</v>
      </c>
      <c r="N10503" s="18">
        <f>YEAR(Tabela3[[#This Row],[DATA]])</f>
        <v>2023</v>
      </c>
    </row>
    <row r="10504" spans="2:14">
      <c r="B10504" s="1">
        <v>45118</v>
      </c>
      <c r="C10504">
        <v>16922</v>
      </c>
      <c r="D10504">
        <f>COUNTIF(C$4:C10504,Tabela3[[#This Row],[COMANDA]])</f>
        <v>2</v>
      </c>
      <c r="E10504" t="s">
        <v>90</v>
      </c>
      <c r="F10504" t="s">
        <v>98</v>
      </c>
      <c r="G10504" t="s">
        <v>9</v>
      </c>
      <c r="H10504" t="s">
        <v>208</v>
      </c>
      <c r="I10504" s="2">
        <v>1</v>
      </c>
      <c r="J10504" t="s">
        <v>11</v>
      </c>
      <c r="K10504" s="21">
        <f>INDEX(LISTAS!$H:$Q,MATCH(BASE!H10504,LISTAS!$G:$G,0),MATCH(BASE!J10504,LISTAS!$H$3:$Q$3,0))*Tabela3[[#This Row],[QUANTIDADE]]</f>
        <v>4</v>
      </c>
      <c r="L10504" s="2" t="str">
        <f>TEXT(Tabela3[[#This Row],[DATA]],"MM")</f>
        <v>07</v>
      </c>
      <c r="M10504" s="2">
        <f>WEEKNUM(Tabela3[[#This Row],[DATA]])</f>
        <v>28</v>
      </c>
      <c r="N10504" s="18">
        <f>YEAR(Tabela3[[#This Row],[DATA]])</f>
        <v>2023</v>
      </c>
    </row>
    <row r="10505" spans="2:14">
      <c r="B10505" s="1">
        <v>45118</v>
      </c>
      <c r="C10505">
        <v>16923</v>
      </c>
      <c r="D10505">
        <f>COUNTIF(C$4:C10505,Tabela3[[#This Row],[COMANDA]])</f>
        <v>1</v>
      </c>
      <c r="E10505" t="s">
        <v>90</v>
      </c>
      <c r="F10505" t="s">
        <v>98</v>
      </c>
      <c r="G10505" t="s">
        <v>8</v>
      </c>
      <c r="H10505" t="s">
        <v>39</v>
      </c>
      <c r="I10505" s="2">
        <v>1</v>
      </c>
      <c r="J10505" t="s">
        <v>11</v>
      </c>
      <c r="K10505" s="21">
        <f>INDEX(LISTAS!$H:$Q,MATCH(BASE!H10505,LISTAS!$G:$G,0),MATCH(BASE!J10505,LISTAS!$H$3:$Q$3,0))*Tabela3[[#This Row],[QUANTIDADE]]</f>
        <v>12</v>
      </c>
      <c r="L10505" s="2" t="str">
        <f>TEXT(Tabela3[[#This Row],[DATA]],"MM")</f>
        <v>07</v>
      </c>
      <c r="M10505" s="2">
        <f>WEEKNUM(Tabela3[[#This Row],[DATA]])</f>
        <v>28</v>
      </c>
      <c r="N10505" s="18">
        <f>YEAR(Tabela3[[#This Row],[DATA]])</f>
        <v>2023</v>
      </c>
    </row>
    <row r="10506" spans="2:14">
      <c r="B10506" s="1">
        <v>45119</v>
      </c>
      <c r="C10506">
        <v>16924</v>
      </c>
      <c r="D10506">
        <f>COUNTIF(C$4:C10506,Tabela3[[#This Row],[COMANDA]])</f>
        <v>1</v>
      </c>
      <c r="E10506" t="s">
        <v>90</v>
      </c>
      <c r="F10506" t="s">
        <v>375</v>
      </c>
      <c r="G10506" t="s">
        <v>8</v>
      </c>
      <c r="H10506" t="s">
        <v>204</v>
      </c>
      <c r="I10506" s="2">
        <v>1</v>
      </c>
      <c r="J10506" t="s">
        <v>12</v>
      </c>
      <c r="K10506" s="21">
        <f>INDEX(LISTAS!$H:$Q,MATCH(BASE!H10506,LISTAS!$G:$G,0),MATCH(BASE!J10506,LISTAS!$H$3:$Q$3,0))*Tabela3[[#This Row],[QUANTIDADE]]</f>
        <v>16.2</v>
      </c>
      <c r="L10506" s="2" t="str">
        <f>TEXT(Tabela3[[#This Row],[DATA]],"MM")</f>
        <v>07</v>
      </c>
      <c r="M10506" s="2">
        <f>WEEKNUM(Tabela3[[#This Row],[DATA]])</f>
        <v>28</v>
      </c>
      <c r="N10506" s="18">
        <f>YEAR(Tabela3[[#This Row],[DATA]])</f>
        <v>2023</v>
      </c>
    </row>
    <row r="10507" spans="2:14">
      <c r="B10507" s="1">
        <v>45119</v>
      </c>
      <c r="C10507">
        <v>16926</v>
      </c>
      <c r="D10507">
        <f>COUNTIF(C$4:C10507,Tabela3[[#This Row],[COMANDA]])</f>
        <v>1</v>
      </c>
      <c r="E10507" t="s">
        <v>90</v>
      </c>
      <c r="F10507" t="s">
        <v>100</v>
      </c>
      <c r="G10507" t="s">
        <v>8</v>
      </c>
      <c r="H10507" t="s">
        <v>202</v>
      </c>
      <c r="I10507" s="2">
        <v>1</v>
      </c>
      <c r="J10507" t="s">
        <v>11</v>
      </c>
      <c r="K10507" s="21">
        <f>INDEX(LISTAS!$H:$Q,MATCH(BASE!H10507,LISTAS!$G:$G,0),MATCH(BASE!J10507,LISTAS!$H$3:$Q$3,0))*Tabela3[[#This Row],[QUANTIDADE]]</f>
        <v>20</v>
      </c>
      <c r="L10507" s="2" t="str">
        <f>TEXT(Tabela3[[#This Row],[DATA]],"MM")</f>
        <v>07</v>
      </c>
      <c r="M10507" s="2">
        <f>WEEKNUM(Tabela3[[#This Row],[DATA]])</f>
        <v>28</v>
      </c>
      <c r="N10507" s="18">
        <f>YEAR(Tabela3[[#This Row],[DATA]])</f>
        <v>2023</v>
      </c>
    </row>
    <row r="10508" spans="2:14">
      <c r="B10508" s="1">
        <v>45119</v>
      </c>
      <c r="C10508">
        <v>16927</v>
      </c>
      <c r="D10508">
        <f>COUNTIF(C$4:C10508,Tabela3[[#This Row],[COMANDA]])</f>
        <v>1</v>
      </c>
      <c r="E10508" t="s">
        <v>90</v>
      </c>
      <c r="F10508" t="s">
        <v>99</v>
      </c>
      <c r="G10508" t="s">
        <v>8</v>
      </c>
      <c r="H10508" t="s">
        <v>47</v>
      </c>
      <c r="I10508" s="2">
        <v>2</v>
      </c>
      <c r="J10508" t="s">
        <v>11</v>
      </c>
      <c r="K10508" s="21">
        <f>INDEX(LISTAS!$H:$Q,MATCH(BASE!H10508,LISTAS!$G:$G,0),MATCH(BASE!J10508,LISTAS!$H$3:$Q$3,0))*Tabela3[[#This Row],[QUANTIDADE]]</f>
        <v>32</v>
      </c>
      <c r="L10508" s="2" t="str">
        <f>TEXT(Tabela3[[#This Row],[DATA]],"MM")</f>
        <v>07</v>
      </c>
      <c r="M10508" s="2">
        <f>WEEKNUM(Tabela3[[#This Row],[DATA]])</f>
        <v>28</v>
      </c>
      <c r="N10508" s="18">
        <f>YEAR(Tabela3[[#This Row],[DATA]])</f>
        <v>2023</v>
      </c>
    </row>
    <row r="10509" spans="2:14">
      <c r="B10509" s="1">
        <v>45119</v>
      </c>
      <c r="C10509">
        <v>16928</v>
      </c>
      <c r="D10509">
        <f>COUNTIF(C$4:C10509,Tabela3[[#This Row],[COMANDA]])</f>
        <v>1</v>
      </c>
      <c r="E10509" t="s">
        <v>89</v>
      </c>
      <c r="F10509" t="s">
        <v>99</v>
      </c>
      <c r="G10509" t="s">
        <v>8</v>
      </c>
      <c r="H10509" t="s">
        <v>43</v>
      </c>
      <c r="I10509" s="2">
        <v>1</v>
      </c>
      <c r="J10509" t="s">
        <v>11</v>
      </c>
      <c r="K10509" s="21">
        <f>INDEX(LISTAS!$H:$Q,MATCH(BASE!H10509,LISTAS!$G:$G,0),MATCH(BASE!J10509,LISTAS!$H$3:$Q$3,0))*Tabela3[[#This Row],[QUANTIDADE]]</f>
        <v>18</v>
      </c>
      <c r="L10509" s="2" t="str">
        <f>TEXT(Tabela3[[#This Row],[DATA]],"MM")</f>
        <v>07</v>
      </c>
      <c r="M10509" s="2">
        <f>WEEKNUM(Tabela3[[#This Row],[DATA]])</f>
        <v>28</v>
      </c>
      <c r="N10509" s="18">
        <f>YEAR(Tabela3[[#This Row],[DATA]])</f>
        <v>2023</v>
      </c>
    </row>
    <row r="10510" spans="2:14">
      <c r="B10510" s="1">
        <v>45119</v>
      </c>
      <c r="C10510">
        <v>16928</v>
      </c>
      <c r="D10510">
        <f>COUNTIF(C$4:C10510,Tabela3[[#This Row],[COMANDA]])</f>
        <v>2</v>
      </c>
      <c r="E10510" t="s">
        <v>89</v>
      </c>
      <c r="F10510" t="s">
        <v>99</v>
      </c>
      <c r="G10510" t="s">
        <v>61</v>
      </c>
      <c r="H10510" t="s">
        <v>199</v>
      </c>
      <c r="I10510" s="2">
        <v>1</v>
      </c>
      <c r="J10510" t="s">
        <v>11</v>
      </c>
      <c r="K10510" s="21">
        <f>INDEX(LISTAS!$H:$Q,MATCH(BASE!H10510,LISTAS!$G:$G,0),MATCH(BASE!J10510,LISTAS!$H$3:$Q$3,0))*Tabela3[[#This Row],[QUANTIDADE]]</f>
        <v>1</v>
      </c>
      <c r="L10510" s="2" t="str">
        <f>TEXT(Tabela3[[#This Row],[DATA]],"MM")</f>
        <v>07</v>
      </c>
      <c r="M10510" s="2">
        <f>WEEKNUM(Tabela3[[#This Row],[DATA]])</f>
        <v>28</v>
      </c>
      <c r="N10510" s="18">
        <f>YEAR(Tabela3[[#This Row],[DATA]])</f>
        <v>2023</v>
      </c>
    </row>
    <row r="10511" spans="2:14">
      <c r="B10511" s="1">
        <v>45119</v>
      </c>
      <c r="C10511">
        <v>16929</v>
      </c>
      <c r="D10511">
        <f>COUNTIF(C$4:C10511,Tabela3[[#This Row],[COMANDA]])</f>
        <v>1</v>
      </c>
      <c r="E10511" t="s">
        <v>90</v>
      </c>
      <c r="G10511" t="s">
        <v>8</v>
      </c>
      <c r="H10511" t="s">
        <v>204</v>
      </c>
      <c r="I10511" s="2">
        <v>1</v>
      </c>
      <c r="J10511" t="s">
        <v>11</v>
      </c>
      <c r="K10511" s="21">
        <f>INDEX(LISTAS!$H:$Q,MATCH(BASE!H10511,LISTAS!$G:$G,0),MATCH(BASE!J10511,LISTAS!$H$3:$Q$3,0))*Tabela3[[#This Row],[QUANTIDADE]]</f>
        <v>18</v>
      </c>
      <c r="L10511" s="2" t="str">
        <f>TEXT(Tabela3[[#This Row],[DATA]],"MM")</f>
        <v>07</v>
      </c>
      <c r="M10511" s="2">
        <f>WEEKNUM(Tabela3[[#This Row],[DATA]])</f>
        <v>28</v>
      </c>
      <c r="N10511" s="18">
        <f>YEAR(Tabela3[[#This Row],[DATA]])</f>
        <v>2023</v>
      </c>
    </row>
    <row r="10512" spans="2:14">
      <c r="B10512" s="1">
        <v>45119</v>
      </c>
      <c r="C10512">
        <v>16929</v>
      </c>
      <c r="D10512">
        <f>COUNTIF(C$4:C10512,Tabela3[[#This Row],[COMANDA]])</f>
        <v>2</v>
      </c>
      <c r="E10512" t="s">
        <v>90</v>
      </c>
      <c r="G10512" t="s">
        <v>8</v>
      </c>
      <c r="H10512" t="s">
        <v>47</v>
      </c>
      <c r="I10512" s="2">
        <v>1</v>
      </c>
      <c r="J10512" t="s">
        <v>11</v>
      </c>
      <c r="K10512" s="21">
        <f>INDEX(LISTAS!$H:$Q,MATCH(BASE!H10512,LISTAS!$G:$G,0),MATCH(BASE!J10512,LISTAS!$H$3:$Q$3,0))*Tabela3[[#This Row],[QUANTIDADE]]</f>
        <v>16</v>
      </c>
      <c r="L10512" s="2" t="str">
        <f>TEXT(Tabela3[[#This Row],[DATA]],"MM")</f>
        <v>07</v>
      </c>
      <c r="M10512" s="2">
        <f>WEEKNUM(Tabela3[[#This Row],[DATA]])</f>
        <v>28</v>
      </c>
      <c r="N10512" s="18">
        <f>YEAR(Tabela3[[#This Row],[DATA]])</f>
        <v>2023</v>
      </c>
    </row>
    <row r="10513" spans="2:14">
      <c r="B10513" s="1">
        <v>45119</v>
      </c>
      <c r="C10513">
        <v>16930</v>
      </c>
      <c r="D10513">
        <f>COUNTIF(C$4:C10513,Tabela3[[#This Row],[COMANDA]])</f>
        <v>1</v>
      </c>
      <c r="E10513" t="s">
        <v>90</v>
      </c>
      <c r="F10513" t="s">
        <v>100</v>
      </c>
      <c r="G10513" t="s">
        <v>8</v>
      </c>
      <c r="H10513" t="s">
        <v>206</v>
      </c>
      <c r="I10513" s="2">
        <v>1</v>
      </c>
      <c r="J10513" t="s">
        <v>11</v>
      </c>
      <c r="K10513" s="21">
        <f>INDEX(LISTAS!$H:$Q,MATCH(BASE!H10513,LISTAS!$G:$G,0),MATCH(BASE!J10513,LISTAS!$H$3:$Q$3,0))*Tabela3[[#This Row],[QUANTIDADE]]</f>
        <v>18</v>
      </c>
      <c r="L10513" s="2" t="str">
        <f>TEXT(Tabela3[[#This Row],[DATA]],"MM")</f>
        <v>07</v>
      </c>
      <c r="M10513" s="2">
        <f>WEEKNUM(Tabela3[[#This Row],[DATA]])</f>
        <v>28</v>
      </c>
      <c r="N10513" s="18">
        <f>YEAR(Tabela3[[#This Row],[DATA]])</f>
        <v>2023</v>
      </c>
    </row>
    <row r="10514" spans="2:14">
      <c r="B10514" s="1">
        <v>45119</v>
      </c>
      <c r="C10514">
        <v>16931</v>
      </c>
      <c r="D10514">
        <f>COUNTIF(C$4:C10514,Tabela3[[#This Row],[COMANDA]])</f>
        <v>1</v>
      </c>
      <c r="E10514" t="s">
        <v>90</v>
      </c>
      <c r="F10514" t="s">
        <v>100</v>
      </c>
      <c r="G10514" t="s">
        <v>8</v>
      </c>
      <c r="H10514" t="s">
        <v>202</v>
      </c>
      <c r="I10514" s="2">
        <v>1</v>
      </c>
      <c r="J10514" t="s">
        <v>11</v>
      </c>
      <c r="K10514" s="21">
        <f>INDEX(LISTAS!$H:$Q,MATCH(BASE!H10514,LISTAS!$G:$G,0),MATCH(BASE!J10514,LISTAS!$H$3:$Q$3,0))*Tabela3[[#This Row],[QUANTIDADE]]</f>
        <v>20</v>
      </c>
      <c r="L10514" s="2" t="str">
        <f>TEXT(Tabela3[[#This Row],[DATA]],"MM")</f>
        <v>07</v>
      </c>
      <c r="M10514" s="2">
        <f>WEEKNUM(Tabela3[[#This Row],[DATA]])</f>
        <v>28</v>
      </c>
      <c r="N10514" s="18">
        <f>YEAR(Tabela3[[#This Row],[DATA]])</f>
        <v>2023</v>
      </c>
    </row>
    <row r="10515" spans="2:14">
      <c r="B10515" s="1">
        <v>45119</v>
      </c>
      <c r="C10515">
        <v>16932</v>
      </c>
      <c r="D10515">
        <f>COUNTIF(C$4:C10515,Tabela3[[#This Row],[COMANDA]])</f>
        <v>1</v>
      </c>
      <c r="E10515" t="s">
        <v>89</v>
      </c>
      <c r="F10515" t="s">
        <v>98</v>
      </c>
      <c r="G10515" t="s">
        <v>8</v>
      </c>
      <c r="H10515" t="s">
        <v>43</v>
      </c>
      <c r="I10515" s="2">
        <v>1</v>
      </c>
      <c r="J10515" t="s">
        <v>11</v>
      </c>
      <c r="K10515" s="21">
        <f>INDEX(LISTAS!$H:$Q,MATCH(BASE!H10515,LISTAS!$G:$G,0),MATCH(BASE!J10515,LISTAS!$H$3:$Q$3,0))*Tabela3[[#This Row],[QUANTIDADE]]</f>
        <v>18</v>
      </c>
      <c r="L10515" s="2" t="str">
        <f>TEXT(Tabela3[[#This Row],[DATA]],"MM")</f>
        <v>07</v>
      </c>
      <c r="M10515" s="2">
        <f>WEEKNUM(Tabela3[[#This Row],[DATA]])</f>
        <v>28</v>
      </c>
      <c r="N10515" s="18">
        <f>YEAR(Tabela3[[#This Row],[DATA]])</f>
        <v>2023</v>
      </c>
    </row>
    <row r="10516" spans="2:14">
      <c r="B10516" s="1">
        <v>45119</v>
      </c>
      <c r="C10516">
        <v>16933</v>
      </c>
      <c r="D10516">
        <f>COUNTIF(C$4:C10516,Tabela3[[#This Row],[COMANDA]])</f>
        <v>1</v>
      </c>
      <c r="E10516" t="s">
        <v>90</v>
      </c>
      <c r="F10516" t="s">
        <v>99</v>
      </c>
      <c r="G10516" t="s">
        <v>8</v>
      </c>
      <c r="H10516" t="s">
        <v>39</v>
      </c>
      <c r="I10516" s="2">
        <v>1</v>
      </c>
      <c r="J10516" t="s">
        <v>11</v>
      </c>
      <c r="K10516" s="21">
        <f>INDEX(LISTAS!$H:$Q,MATCH(BASE!H10516,LISTAS!$G:$G,0),MATCH(BASE!J10516,LISTAS!$H$3:$Q$3,0))*Tabela3[[#This Row],[QUANTIDADE]]</f>
        <v>12</v>
      </c>
      <c r="L10516" s="2" t="str">
        <f>TEXT(Tabela3[[#This Row],[DATA]],"MM")</f>
        <v>07</v>
      </c>
      <c r="M10516" s="2">
        <f>WEEKNUM(Tabela3[[#This Row],[DATA]])</f>
        <v>28</v>
      </c>
      <c r="N10516" s="18">
        <f>YEAR(Tabela3[[#This Row],[DATA]])</f>
        <v>2023</v>
      </c>
    </row>
    <row r="10517" spans="2:14">
      <c r="B10517" s="1">
        <v>45119</v>
      </c>
      <c r="C10517">
        <v>16933</v>
      </c>
      <c r="D10517">
        <f>COUNTIF(C$4:C10517,Tabela3[[#This Row],[COMANDA]])</f>
        <v>2</v>
      </c>
      <c r="E10517" t="s">
        <v>90</v>
      </c>
      <c r="F10517" t="s">
        <v>99</v>
      </c>
      <c r="G10517" t="s">
        <v>61</v>
      </c>
      <c r="H10517" t="s">
        <v>166</v>
      </c>
      <c r="I10517" s="2">
        <v>1</v>
      </c>
      <c r="J10517" t="s">
        <v>11</v>
      </c>
      <c r="K10517" s="21">
        <f>INDEX(LISTAS!$H:$Q,MATCH(BASE!H10517,LISTAS!$G:$G,0),MATCH(BASE!J10517,LISTAS!$H$3:$Q$3,0))*Tabela3[[#This Row],[QUANTIDADE]]</f>
        <v>8</v>
      </c>
      <c r="L10517" s="2" t="str">
        <f>TEXT(Tabela3[[#This Row],[DATA]],"MM")</f>
        <v>07</v>
      </c>
      <c r="M10517" s="2">
        <f>WEEKNUM(Tabela3[[#This Row],[DATA]])</f>
        <v>28</v>
      </c>
      <c r="N10517" s="18">
        <f>YEAR(Tabela3[[#This Row],[DATA]])</f>
        <v>2023</v>
      </c>
    </row>
    <row r="10518" spans="2:14">
      <c r="B10518" s="1">
        <v>45119</v>
      </c>
      <c r="C10518">
        <v>16934</v>
      </c>
      <c r="D10518">
        <f>COUNTIF(C$4:C10518,Tabela3[[#This Row],[COMANDA]])</f>
        <v>1</v>
      </c>
      <c r="E10518" t="s">
        <v>90</v>
      </c>
      <c r="F10518" t="s">
        <v>98</v>
      </c>
      <c r="G10518" t="s">
        <v>8</v>
      </c>
      <c r="H10518" t="s">
        <v>204</v>
      </c>
      <c r="I10518" s="2">
        <v>1</v>
      </c>
      <c r="J10518" t="s">
        <v>11</v>
      </c>
      <c r="K10518" s="21">
        <f>INDEX(LISTAS!$H:$Q,MATCH(BASE!H10518,LISTAS!$G:$G,0),MATCH(BASE!J10518,LISTAS!$H$3:$Q$3,0))*Tabela3[[#This Row],[QUANTIDADE]]</f>
        <v>18</v>
      </c>
      <c r="L10518" s="2" t="str">
        <f>TEXT(Tabela3[[#This Row],[DATA]],"MM")</f>
        <v>07</v>
      </c>
      <c r="M10518" s="2">
        <f>WEEKNUM(Tabela3[[#This Row],[DATA]])</f>
        <v>28</v>
      </c>
      <c r="N10518" s="18">
        <f>YEAR(Tabela3[[#This Row],[DATA]])</f>
        <v>2023</v>
      </c>
    </row>
    <row r="10519" spans="2:14">
      <c r="B10519" s="1">
        <v>45119</v>
      </c>
      <c r="C10519">
        <v>16935</v>
      </c>
      <c r="D10519">
        <f>COUNTIF(C$4:C10519,Tabela3[[#This Row],[COMANDA]])</f>
        <v>1</v>
      </c>
      <c r="E10519" t="s">
        <v>90</v>
      </c>
      <c r="G10519" t="s">
        <v>8</v>
      </c>
      <c r="H10519" t="s">
        <v>41</v>
      </c>
      <c r="I10519" s="2">
        <v>1</v>
      </c>
      <c r="J10519" t="s">
        <v>11</v>
      </c>
      <c r="K10519" s="21">
        <f>INDEX(LISTAS!$H:$Q,MATCH(BASE!H10519,LISTAS!$G:$G,0),MATCH(BASE!J10519,LISTAS!$H$3:$Q$3,0))*Tabela3[[#This Row],[QUANTIDADE]]</f>
        <v>14</v>
      </c>
      <c r="L10519" s="2" t="str">
        <f>TEXT(Tabela3[[#This Row],[DATA]],"MM")</f>
        <v>07</v>
      </c>
      <c r="M10519" s="2">
        <f>WEEKNUM(Tabela3[[#This Row],[DATA]])</f>
        <v>28</v>
      </c>
      <c r="N10519" s="18">
        <f>YEAR(Tabela3[[#This Row],[DATA]])</f>
        <v>2023</v>
      </c>
    </row>
    <row r="10520" spans="2:14">
      <c r="B10520" s="1">
        <v>45119</v>
      </c>
      <c r="C10520">
        <v>16936</v>
      </c>
      <c r="D10520">
        <f>COUNTIF(C$4:C10520,Tabela3[[#This Row],[COMANDA]])</f>
        <v>1</v>
      </c>
      <c r="E10520" t="s">
        <v>90</v>
      </c>
      <c r="G10520" t="s">
        <v>8</v>
      </c>
      <c r="H10520" t="s">
        <v>41</v>
      </c>
      <c r="I10520" s="2">
        <v>1</v>
      </c>
      <c r="J10520" t="s">
        <v>11</v>
      </c>
      <c r="K10520" s="21">
        <f>INDEX(LISTAS!$H:$Q,MATCH(BASE!H10520,LISTAS!$G:$G,0),MATCH(BASE!J10520,LISTAS!$H$3:$Q$3,0))*Tabela3[[#This Row],[QUANTIDADE]]</f>
        <v>14</v>
      </c>
      <c r="L10520" s="2" t="str">
        <f>TEXT(Tabela3[[#This Row],[DATA]],"MM")</f>
        <v>07</v>
      </c>
      <c r="M10520" s="2">
        <f>WEEKNUM(Tabela3[[#This Row],[DATA]])</f>
        <v>28</v>
      </c>
      <c r="N10520" s="18">
        <f>YEAR(Tabela3[[#This Row],[DATA]])</f>
        <v>2023</v>
      </c>
    </row>
    <row r="10521" spans="2:14">
      <c r="B10521" s="1">
        <v>45119</v>
      </c>
      <c r="C10521">
        <v>16937</v>
      </c>
      <c r="D10521">
        <f>COUNTIF(C$4:C10521,Tabela3[[#This Row],[COMANDA]])</f>
        <v>1</v>
      </c>
      <c r="E10521" t="s">
        <v>90</v>
      </c>
      <c r="F10521" t="s">
        <v>99</v>
      </c>
      <c r="G10521" t="s">
        <v>8</v>
      </c>
      <c r="H10521" t="s">
        <v>41</v>
      </c>
      <c r="I10521" s="2">
        <v>1</v>
      </c>
      <c r="J10521" t="s">
        <v>11</v>
      </c>
      <c r="K10521" s="21">
        <f>INDEX(LISTAS!$H:$Q,MATCH(BASE!H10521,LISTAS!$G:$G,0),MATCH(BASE!J10521,LISTAS!$H$3:$Q$3,0))*Tabela3[[#This Row],[QUANTIDADE]]</f>
        <v>14</v>
      </c>
      <c r="L10521" s="2" t="str">
        <f>TEXT(Tabela3[[#This Row],[DATA]],"MM")</f>
        <v>07</v>
      </c>
      <c r="M10521" s="2">
        <f>WEEKNUM(Tabela3[[#This Row],[DATA]])</f>
        <v>28</v>
      </c>
      <c r="N10521" s="18">
        <f>YEAR(Tabela3[[#This Row],[DATA]])</f>
        <v>2023</v>
      </c>
    </row>
    <row r="10522" spans="2:14">
      <c r="B10522" s="1">
        <v>45119</v>
      </c>
      <c r="C10522">
        <v>16938</v>
      </c>
      <c r="D10522">
        <f>COUNTIF(C$4:C10522,Tabela3[[#This Row],[COMANDA]])</f>
        <v>1</v>
      </c>
      <c r="E10522" t="s">
        <v>90</v>
      </c>
      <c r="F10522" t="s">
        <v>99</v>
      </c>
      <c r="G10522" t="s">
        <v>8</v>
      </c>
      <c r="H10522" t="s">
        <v>41</v>
      </c>
      <c r="I10522" s="2">
        <v>1</v>
      </c>
      <c r="J10522" t="s">
        <v>11</v>
      </c>
      <c r="K10522" s="21">
        <f>INDEX(LISTAS!$H:$Q,MATCH(BASE!H10522,LISTAS!$G:$G,0),MATCH(BASE!J10522,LISTAS!$H$3:$Q$3,0))*Tabela3[[#This Row],[QUANTIDADE]]</f>
        <v>14</v>
      </c>
      <c r="L10522" s="2" t="str">
        <f>TEXT(Tabela3[[#This Row],[DATA]],"MM")</f>
        <v>07</v>
      </c>
      <c r="M10522" s="2">
        <f>WEEKNUM(Tabela3[[#This Row],[DATA]])</f>
        <v>28</v>
      </c>
      <c r="N10522" s="18">
        <f>YEAR(Tabela3[[#This Row],[DATA]])</f>
        <v>2023</v>
      </c>
    </row>
    <row r="10523" spans="2:14">
      <c r="B10523" s="1">
        <v>45119</v>
      </c>
      <c r="C10523">
        <v>16939</v>
      </c>
      <c r="D10523">
        <f>COUNTIF(C$4:C10523,Tabela3[[#This Row],[COMANDA]])</f>
        <v>1</v>
      </c>
      <c r="E10523" t="s">
        <v>90</v>
      </c>
      <c r="F10523" t="s">
        <v>98</v>
      </c>
      <c r="G10523" t="s">
        <v>8</v>
      </c>
      <c r="H10523" t="s">
        <v>204</v>
      </c>
      <c r="I10523" s="2">
        <v>1</v>
      </c>
      <c r="J10523" t="s">
        <v>11</v>
      </c>
      <c r="K10523" s="21">
        <f>INDEX(LISTAS!$H:$Q,MATCH(BASE!H10523,LISTAS!$G:$G,0),MATCH(BASE!J10523,LISTAS!$H$3:$Q$3,0))*Tabela3[[#This Row],[QUANTIDADE]]</f>
        <v>18</v>
      </c>
      <c r="L10523" s="2" t="str">
        <f>TEXT(Tabela3[[#This Row],[DATA]],"MM")</f>
        <v>07</v>
      </c>
      <c r="M10523" s="2">
        <f>WEEKNUM(Tabela3[[#This Row],[DATA]])</f>
        <v>28</v>
      </c>
      <c r="N10523" s="18">
        <f>YEAR(Tabela3[[#This Row],[DATA]])</f>
        <v>2023</v>
      </c>
    </row>
    <row r="10524" spans="2:14">
      <c r="B10524" s="1">
        <v>45119</v>
      </c>
      <c r="C10524">
        <v>16939</v>
      </c>
      <c r="D10524">
        <f>COUNTIF(C$4:C10524,Tabela3[[#This Row],[COMANDA]])</f>
        <v>2</v>
      </c>
      <c r="E10524" t="s">
        <v>90</v>
      </c>
      <c r="F10524" t="s">
        <v>98</v>
      </c>
      <c r="G10524" t="s">
        <v>9</v>
      </c>
      <c r="H10524" t="s">
        <v>385</v>
      </c>
      <c r="I10524" s="2">
        <v>1</v>
      </c>
      <c r="J10524" t="s">
        <v>11</v>
      </c>
      <c r="K10524" s="21">
        <f>INDEX(LISTAS!$H:$Q,MATCH(BASE!H10524,LISTAS!$G:$G,0),MATCH(BASE!J10524,LISTAS!$H$3:$Q$3,0))*Tabela3[[#This Row],[QUANTIDADE]]</f>
        <v>3</v>
      </c>
      <c r="L10524" s="2" t="str">
        <f>TEXT(Tabela3[[#This Row],[DATA]],"MM")</f>
        <v>07</v>
      </c>
      <c r="M10524" s="2">
        <f>WEEKNUM(Tabela3[[#This Row],[DATA]])</f>
        <v>28</v>
      </c>
      <c r="N10524" s="18">
        <f>YEAR(Tabela3[[#This Row],[DATA]])</f>
        <v>2023</v>
      </c>
    </row>
    <row r="10525" spans="2:14">
      <c r="B10525" s="1">
        <v>45119</v>
      </c>
      <c r="C10525">
        <v>16940</v>
      </c>
      <c r="D10525">
        <f>COUNTIF(C$4:C10525,Tabela3[[#This Row],[COMANDA]])</f>
        <v>1</v>
      </c>
      <c r="E10525" t="s">
        <v>90</v>
      </c>
      <c r="F10525" t="s">
        <v>98</v>
      </c>
      <c r="G10525" t="s">
        <v>8</v>
      </c>
      <c r="H10525" t="s">
        <v>84</v>
      </c>
      <c r="I10525" s="2">
        <v>1</v>
      </c>
      <c r="J10525" t="s">
        <v>11</v>
      </c>
      <c r="K10525" s="21">
        <f>INDEX(LISTAS!$H:$Q,MATCH(BASE!H10525,LISTAS!$G:$G,0),MATCH(BASE!J10525,LISTAS!$H$3:$Q$3,0))*Tabela3[[#This Row],[QUANTIDADE]]</f>
        <v>16</v>
      </c>
      <c r="L10525" s="2" t="str">
        <f>TEXT(Tabela3[[#This Row],[DATA]],"MM")</f>
        <v>07</v>
      </c>
      <c r="M10525" s="2">
        <f>WEEKNUM(Tabela3[[#This Row],[DATA]])</f>
        <v>28</v>
      </c>
      <c r="N10525" s="18">
        <f>YEAR(Tabela3[[#This Row],[DATA]])</f>
        <v>2023</v>
      </c>
    </row>
    <row r="10526" spans="2:14">
      <c r="B10526" s="1">
        <v>45119</v>
      </c>
      <c r="C10526">
        <v>16940</v>
      </c>
      <c r="D10526">
        <f>COUNTIF(C$4:C10526,Tabela3[[#This Row],[COMANDA]])</f>
        <v>2</v>
      </c>
      <c r="E10526" t="s">
        <v>90</v>
      </c>
      <c r="F10526" t="s">
        <v>98</v>
      </c>
      <c r="G10526" t="s">
        <v>9</v>
      </c>
      <c r="H10526" t="s">
        <v>132</v>
      </c>
      <c r="I10526" s="2">
        <v>1</v>
      </c>
      <c r="J10526" t="s">
        <v>11</v>
      </c>
      <c r="K10526" s="21">
        <f>INDEX(LISTAS!$H:$Q,MATCH(BASE!H10526,LISTAS!$G:$G,0),MATCH(BASE!J10526,LISTAS!$H$3:$Q$3,0))*Tabela3[[#This Row],[QUANTIDADE]]</f>
        <v>3</v>
      </c>
      <c r="L10526" s="2" t="str">
        <f>TEXT(Tabela3[[#This Row],[DATA]],"MM")</f>
        <v>07</v>
      </c>
      <c r="M10526" s="2">
        <f>WEEKNUM(Tabela3[[#This Row],[DATA]])</f>
        <v>28</v>
      </c>
      <c r="N10526" s="18">
        <f>YEAR(Tabela3[[#This Row],[DATA]])</f>
        <v>2023</v>
      </c>
    </row>
    <row r="10527" spans="2:14">
      <c r="B10527" s="1">
        <v>45119</v>
      </c>
      <c r="C10527">
        <v>16941</v>
      </c>
      <c r="D10527">
        <f>COUNTIF(C$4:C10527,Tabela3[[#This Row],[COMANDA]])</f>
        <v>1</v>
      </c>
      <c r="E10527" t="s">
        <v>90</v>
      </c>
      <c r="F10527" t="s">
        <v>98</v>
      </c>
      <c r="G10527" t="s">
        <v>8</v>
      </c>
      <c r="H10527" t="s">
        <v>43</v>
      </c>
      <c r="I10527" s="2">
        <v>1</v>
      </c>
      <c r="J10527" t="s">
        <v>11</v>
      </c>
      <c r="K10527" s="21">
        <f>INDEX(LISTAS!$H:$Q,MATCH(BASE!H10527,LISTAS!$G:$G,0),MATCH(BASE!J10527,LISTAS!$H$3:$Q$3,0))*Tabela3[[#This Row],[QUANTIDADE]]</f>
        <v>18</v>
      </c>
      <c r="L10527" s="2" t="str">
        <f>TEXT(Tabela3[[#This Row],[DATA]],"MM")</f>
        <v>07</v>
      </c>
      <c r="M10527" s="2">
        <f>WEEKNUM(Tabela3[[#This Row],[DATA]])</f>
        <v>28</v>
      </c>
      <c r="N10527" s="18">
        <f>YEAR(Tabela3[[#This Row],[DATA]])</f>
        <v>2023</v>
      </c>
    </row>
    <row r="10528" spans="2:14">
      <c r="B10528" s="1">
        <v>45119</v>
      </c>
      <c r="C10528">
        <v>16941</v>
      </c>
      <c r="D10528">
        <f>COUNTIF(C$4:C10528,Tabela3[[#This Row],[COMANDA]])</f>
        <v>2</v>
      </c>
      <c r="E10528" t="s">
        <v>90</v>
      </c>
      <c r="F10528" t="s">
        <v>98</v>
      </c>
      <c r="G10528" t="s">
        <v>8</v>
      </c>
      <c r="H10528" t="s">
        <v>203</v>
      </c>
      <c r="I10528" s="2">
        <v>1</v>
      </c>
      <c r="J10528" t="s">
        <v>11</v>
      </c>
      <c r="K10528" s="21">
        <f>INDEX(LISTAS!$H:$Q,MATCH(BASE!H10528,LISTAS!$G:$G,0),MATCH(BASE!J10528,LISTAS!$H$3:$Q$3,0))*Tabela3[[#This Row],[QUANTIDADE]]</f>
        <v>20</v>
      </c>
      <c r="L10528" s="2" t="str">
        <f>TEXT(Tabela3[[#This Row],[DATA]],"MM")</f>
        <v>07</v>
      </c>
      <c r="M10528" s="2">
        <f>WEEKNUM(Tabela3[[#This Row],[DATA]])</f>
        <v>28</v>
      </c>
      <c r="N10528" s="18">
        <f>YEAR(Tabela3[[#This Row],[DATA]])</f>
        <v>2023</v>
      </c>
    </row>
    <row r="10529" spans="2:14">
      <c r="B10529" s="1">
        <v>45119</v>
      </c>
      <c r="C10529">
        <v>16941</v>
      </c>
      <c r="D10529">
        <f>COUNTIF(C$4:C10529,Tabela3[[#This Row],[COMANDA]])</f>
        <v>3</v>
      </c>
      <c r="E10529" t="s">
        <v>90</v>
      </c>
      <c r="F10529" t="s">
        <v>98</v>
      </c>
      <c r="G10529" t="s">
        <v>9</v>
      </c>
      <c r="H10529" t="s">
        <v>431</v>
      </c>
      <c r="I10529" s="2">
        <v>1</v>
      </c>
      <c r="J10529" t="s">
        <v>11</v>
      </c>
      <c r="K10529" s="21">
        <f>INDEX(LISTAS!$H:$Q,MATCH(BASE!H10529,LISTAS!$G:$G,0),MATCH(BASE!J10529,LISTAS!$H$3:$Q$3,0))*Tabela3[[#This Row],[QUANTIDADE]]</f>
        <v>4</v>
      </c>
      <c r="L10529" s="2" t="str">
        <f>TEXT(Tabela3[[#This Row],[DATA]],"MM")</f>
        <v>07</v>
      </c>
      <c r="M10529" s="2">
        <f>WEEKNUM(Tabela3[[#This Row],[DATA]])</f>
        <v>28</v>
      </c>
      <c r="N10529" s="18">
        <f>YEAR(Tabela3[[#This Row],[DATA]])</f>
        <v>2023</v>
      </c>
    </row>
    <row r="10530" spans="2:14">
      <c r="B10530" s="1">
        <v>45119</v>
      </c>
      <c r="C10530">
        <v>16942</v>
      </c>
      <c r="D10530">
        <f>COUNTIF(C$4:C10530,Tabela3[[#This Row],[COMANDA]])</f>
        <v>1</v>
      </c>
      <c r="E10530" t="s">
        <v>90</v>
      </c>
      <c r="F10530" t="s">
        <v>99</v>
      </c>
      <c r="G10530" t="s">
        <v>8</v>
      </c>
      <c r="H10530" t="s">
        <v>204</v>
      </c>
      <c r="I10530" s="2">
        <v>1</v>
      </c>
      <c r="J10530" t="s">
        <v>11</v>
      </c>
      <c r="K10530" s="21">
        <f>INDEX(LISTAS!$H:$Q,MATCH(BASE!H10530,LISTAS!$G:$G,0),MATCH(BASE!J10530,LISTAS!$H$3:$Q$3,0))*Tabela3[[#This Row],[QUANTIDADE]]</f>
        <v>18</v>
      </c>
      <c r="L10530" s="2" t="str">
        <f>TEXT(Tabela3[[#This Row],[DATA]],"MM")</f>
        <v>07</v>
      </c>
      <c r="M10530" s="2">
        <f>WEEKNUM(Tabela3[[#This Row],[DATA]])</f>
        <v>28</v>
      </c>
      <c r="N10530" s="18">
        <f>YEAR(Tabela3[[#This Row],[DATA]])</f>
        <v>2023</v>
      </c>
    </row>
    <row r="10531" spans="2:14">
      <c r="B10531" s="1">
        <v>45119</v>
      </c>
      <c r="C10531">
        <v>16943</v>
      </c>
      <c r="D10531">
        <f>COUNTIF(C$4:C10531,Tabela3[[#This Row],[COMANDA]])</f>
        <v>1</v>
      </c>
      <c r="E10531" t="s">
        <v>90</v>
      </c>
      <c r="F10531" t="s">
        <v>98</v>
      </c>
      <c r="G10531" t="s">
        <v>8</v>
      </c>
      <c r="H10531" t="s">
        <v>204</v>
      </c>
      <c r="I10531" s="2">
        <v>1</v>
      </c>
      <c r="J10531" t="s">
        <v>11</v>
      </c>
      <c r="K10531" s="21">
        <f>INDEX(LISTAS!$H:$Q,MATCH(BASE!H10531,LISTAS!$G:$G,0),MATCH(BASE!J10531,LISTAS!$H$3:$Q$3,0))*Tabela3[[#This Row],[QUANTIDADE]]</f>
        <v>18</v>
      </c>
      <c r="L10531" s="2" t="str">
        <f>TEXT(Tabela3[[#This Row],[DATA]],"MM")</f>
        <v>07</v>
      </c>
      <c r="M10531" s="2">
        <f>WEEKNUM(Tabela3[[#This Row],[DATA]])</f>
        <v>28</v>
      </c>
      <c r="N10531" s="18">
        <f>YEAR(Tabela3[[#This Row],[DATA]])</f>
        <v>2023</v>
      </c>
    </row>
    <row r="10532" spans="2:14">
      <c r="B10532" s="1">
        <v>45119</v>
      </c>
      <c r="C10532">
        <v>16943</v>
      </c>
      <c r="D10532">
        <f>COUNTIF(C$4:C10532,Tabela3[[#This Row],[COMANDA]])</f>
        <v>2</v>
      </c>
      <c r="E10532" t="s">
        <v>90</v>
      </c>
      <c r="F10532" t="s">
        <v>98</v>
      </c>
      <c r="G10532" t="s">
        <v>9</v>
      </c>
      <c r="H10532" t="s">
        <v>553</v>
      </c>
      <c r="I10532" s="2">
        <v>1</v>
      </c>
      <c r="J10532" t="s">
        <v>11</v>
      </c>
      <c r="K10532" s="21">
        <f>INDEX(LISTAS!$H:$Q,MATCH(BASE!H10532,LISTAS!$G:$G,0),MATCH(BASE!J10532,LISTAS!$H$3:$Q$3,0))*Tabela3[[#This Row],[QUANTIDADE]]</f>
        <v>4</v>
      </c>
      <c r="L10532" s="2" t="str">
        <f>TEXT(Tabela3[[#This Row],[DATA]],"MM")</f>
        <v>07</v>
      </c>
      <c r="M10532" s="2">
        <f>WEEKNUM(Tabela3[[#This Row],[DATA]])</f>
        <v>28</v>
      </c>
      <c r="N10532" s="18">
        <f>YEAR(Tabela3[[#This Row],[DATA]])</f>
        <v>2023</v>
      </c>
    </row>
    <row r="10533" spans="2:14">
      <c r="B10533" s="1">
        <v>45119</v>
      </c>
      <c r="C10533">
        <v>16943</v>
      </c>
      <c r="D10533">
        <f>COUNTIF(C$4:C10533,Tabela3[[#This Row],[COMANDA]])</f>
        <v>3</v>
      </c>
      <c r="E10533" t="s">
        <v>90</v>
      </c>
      <c r="F10533" t="s">
        <v>98</v>
      </c>
      <c r="G10533" t="s">
        <v>10</v>
      </c>
      <c r="H10533" t="s">
        <v>221</v>
      </c>
      <c r="I10533" s="2">
        <v>1</v>
      </c>
      <c r="J10533" t="s">
        <v>11</v>
      </c>
      <c r="K10533" s="21">
        <f>INDEX(LISTAS!$H:$Q,MATCH(BASE!H10533,LISTAS!$G:$G,0),MATCH(BASE!J10533,LISTAS!$H$3:$Q$3,0))*Tabela3[[#This Row],[QUANTIDADE]]</f>
        <v>3.5</v>
      </c>
      <c r="L10533" s="2" t="str">
        <f>TEXT(Tabela3[[#This Row],[DATA]],"MM")</f>
        <v>07</v>
      </c>
      <c r="M10533" s="2">
        <f>WEEKNUM(Tabela3[[#This Row],[DATA]])</f>
        <v>28</v>
      </c>
      <c r="N10533" s="18">
        <f>YEAR(Tabela3[[#This Row],[DATA]])</f>
        <v>2023</v>
      </c>
    </row>
    <row r="10534" spans="2:14">
      <c r="B10534" s="1">
        <v>45119</v>
      </c>
      <c r="C10534">
        <v>16944</v>
      </c>
      <c r="D10534">
        <f>COUNTIF(C$4:C10534,Tabela3[[#This Row],[COMANDA]])</f>
        <v>1</v>
      </c>
      <c r="E10534" t="s">
        <v>90</v>
      </c>
      <c r="G10534" t="s">
        <v>8</v>
      </c>
      <c r="H10534" t="s">
        <v>84</v>
      </c>
      <c r="I10534" s="2">
        <v>1</v>
      </c>
      <c r="J10534" t="s">
        <v>11</v>
      </c>
      <c r="K10534" s="21">
        <f>INDEX(LISTAS!$H:$Q,MATCH(BASE!H10534,LISTAS!$G:$G,0),MATCH(BASE!J10534,LISTAS!$H$3:$Q$3,0))*Tabela3[[#This Row],[QUANTIDADE]]</f>
        <v>16</v>
      </c>
      <c r="L10534" s="2" t="str">
        <f>TEXT(Tabela3[[#This Row],[DATA]],"MM")</f>
        <v>07</v>
      </c>
      <c r="M10534" s="2">
        <f>WEEKNUM(Tabela3[[#This Row],[DATA]])</f>
        <v>28</v>
      </c>
      <c r="N10534" s="18">
        <f>YEAR(Tabela3[[#This Row],[DATA]])</f>
        <v>2023</v>
      </c>
    </row>
    <row r="10535" spans="2:14">
      <c r="B10535" s="1">
        <v>45119</v>
      </c>
      <c r="C10535">
        <v>16945</v>
      </c>
      <c r="D10535">
        <f>COUNTIF(C$4:C10535,Tabela3[[#This Row],[COMANDA]])</f>
        <v>1</v>
      </c>
      <c r="E10535" t="s">
        <v>90</v>
      </c>
      <c r="F10535" t="s">
        <v>99</v>
      </c>
      <c r="G10535" t="s">
        <v>8</v>
      </c>
      <c r="H10535" t="s">
        <v>43</v>
      </c>
      <c r="I10535" s="2">
        <v>1</v>
      </c>
      <c r="J10535" t="s">
        <v>11</v>
      </c>
      <c r="K10535" s="21">
        <f>INDEX(LISTAS!$H:$Q,MATCH(BASE!H10535,LISTAS!$G:$G,0),MATCH(BASE!J10535,LISTAS!$H$3:$Q$3,0))*Tabela3[[#This Row],[QUANTIDADE]]</f>
        <v>18</v>
      </c>
      <c r="L10535" s="2" t="str">
        <f>TEXT(Tabela3[[#This Row],[DATA]],"MM")</f>
        <v>07</v>
      </c>
      <c r="M10535" s="2">
        <f>WEEKNUM(Tabela3[[#This Row],[DATA]])</f>
        <v>28</v>
      </c>
      <c r="N10535" s="18">
        <f>YEAR(Tabela3[[#This Row],[DATA]])</f>
        <v>2023</v>
      </c>
    </row>
    <row r="10536" spans="2:14">
      <c r="B10536" s="1">
        <v>45119</v>
      </c>
      <c r="C10536">
        <v>16945</v>
      </c>
      <c r="D10536">
        <f>COUNTIF(C$4:C10536,Tabela3[[#This Row],[COMANDA]])</f>
        <v>2</v>
      </c>
      <c r="E10536" t="s">
        <v>90</v>
      </c>
      <c r="F10536" t="s">
        <v>99</v>
      </c>
      <c r="G10536" t="s">
        <v>9</v>
      </c>
      <c r="H10536" t="s">
        <v>553</v>
      </c>
      <c r="I10536" s="2">
        <v>1</v>
      </c>
      <c r="J10536" t="s">
        <v>11</v>
      </c>
      <c r="K10536" s="21">
        <f>INDEX(LISTAS!$H:$Q,MATCH(BASE!H10536,LISTAS!$G:$G,0),MATCH(BASE!J10536,LISTAS!$H$3:$Q$3,0))*Tabela3[[#This Row],[QUANTIDADE]]</f>
        <v>4</v>
      </c>
      <c r="L10536" s="2" t="str">
        <f>TEXT(Tabela3[[#This Row],[DATA]],"MM")</f>
        <v>07</v>
      </c>
      <c r="M10536" s="2">
        <f>WEEKNUM(Tabela3[[#This Row],[DATA]])</f>
        <v>28</v>
      </c>
      <c r="N10536" s="18">
        <f>YEAR(Tabela3[[#This Row],[DATA]])</f>
        <v>2023</v>
      </c>
    </row>
    <row r="10537" spans="2:14">
      <c r="B10537" s="1">
        <v>45119</v>
      </c>
      <c r="C10537">
        <v>16946</v>
      </c>
      <c r="D10537">
        <f>COUNTIF(C$4:C10537,Tabela3[[#This Row],[COMANDA]])</f>
        <v>1</v>
      </c>
      <c r="E10537" t="s">
        <v>89</v>
      </c>
      <c r="G10537" t="s">
        <v>8</v>
      </c>
      <c r="H10537" t="s">
        <v>84</v>
      </c>
      <c r="I10537" s="2">
        <v>1</v>
      </c>
      <c r="J10537" t="s">
        <v>11</v>
      </c>
      <c r="K10537" s="21">
        <f>INDEX(LISTAS!$H:$Q,MATCH(BASE!H10537,LISTAS!$G:$G,0),MATCH(BASE!J10537,LISTAS!$H$3:$Q$3,0))*Tabela3[[#This Row],[QUANTIDADE]]</f>
        <v>16</v>
      </c>
      <c r="L10537" s="2" t="str">
        <f>TEXT(Tabela3[[#This Row],[DATA]],"MM")</f>
        <v>07</v>
      </c>
      <c r="M10537" s="2">
        <f>WEEKNUM(Tabela3[[#This Row],[DATA]])</f>
        <v>28</v>
      </c>
      <c r="N10537" s="18">
        <f>YEAR(Tabela3[[#This Row],[DATA]])</f>
        <v>2023</v>
      </c>
    </row>
    <row r="10538" spans="2:14">
      <c r="B10538" s="1">
        <v>45119</v>
      </c>
      <c r="C10538">
        <v>16947</v>
      </c>
      <c r="D10538">
        <f>COUNTIF(C$4:C10538,Tabela3[[#This Row],[COMANDA]])</f>
        <v>1</v>
      </c>
      <c r="E10538" t="s">
        <v>90</v>
      </c>
      <c r="F10538" t="s">
        <v>99</v>
      </c>
      <c r="G10538" t="s">
        <v>8</v>
      </c>
      <c r="H10538" t="s">
        <v>204</v>
      </c>
      <c r="I10538" s="2">
        <v>1</v>
      </c>
      <c r="J10538" t="s">
        <v>11</v>
      </c>
      <c r="K10538" s="21">
        <f>INDEX(LISTAS!$H:$Q,MATCH(BASE!H10538,LISTAS!$G:$G,0),MATCH(BASE!J10538,LISTAS!$H$3:$Q$3,0))*Tabela3[[#This Row],[QUANTIDADE]]</f>
        <v>18</v>
      </c>
      <c r="L10538" s="2" t="str">
        <f>TEXT(Tabela3[[#This Row],[DATA]],"MM")</f>
        <v>07</v>
      </c>
      <c r="M10538" s="2">
        <f>WEEKNUM(Tabela3[[#This Row],[DATA]])</f>
        <v>28</v>
      </c>
      <c r="N10538" s="18">
        <f>YEAR(Tabela3[[#This Row],[DATA]])</f>
        <v>2023</v>
      </c>
    </row>
    <row r="10539" spans="2:14">
      <c r="B10539" s="1">
        <v>45119</v>
      </c>
      <c r="C10539">
        <v>16948</v>
      </c>
      <c r="D10539">
        <f>COUNTIF(C$4:C10539,Tabela3[[#This Row],[COMANDA]])</f>
        <v>1</v>
      </c>
      <c r="E10539" t="s">
        <v>89</v>
      </c>
      <c r="F10539" t="s">
        <v>100</v>
      </c>
      <c r="G10539" t="s">
        <v>8</v>
      </c>
      <c r="H10539" t="s">
        <v>205</v>
      </c>
      <c r="I10539" s="2">
        <v>1</v>
      </c>
      <c r="J10539" t="s">
        <v>11</v>
      </c>
      <c r="K10539" s="21">
        <f>INDEX(LISTAS!$H:$Q,MATCH(BASE!H10539,LISTAS!$G:$G,0),MATCH(BASE!J10539,LISTAS!$H$3:$Q$3,0))*Tabela3[[#This Row],[QUANTIDADE]]</f>
        <v>22</v>
      </c>
      <c r="L10539" s="2" t="str">
        <f>TEXT(Tabela3[[#This Row],[DATA]],"MM")</f>
        <v>07</v>
      </c>
      <c r="M10539" s="2">
        <f>WEEKNUM(Tabela3[[#This Row],[DATA]])</f>
        <v>28</v>
      </c>
      <c r="N10539" s="18">
        <f>YEAR(Tabela3[[#This Row],[DATA]])</f>
        <v>2023</v>
      </c>
    </row>
    <row r="10540" spans="2:14">
      <c r="B10540" s="1">
        <v>45119</v>
      </c>
      <c r="C10540">
        <v>16949</v>
      </c>
      <c r="D10540">
        <f>COUNTIF(C$4:C10540,Tabela3[[#This Row],[COMANDA]])</f>
        <v>1</v>
      </c>
      <c r="E10540" t="s">
        <v>90</v>
      </c>
      <c r="F10540" t="s">
        <v>98</v>
      </c>
      <c r="G10540" t="s">
        <v>8</v>
      </c>
      <c r="H10540" t="s">
        <v>205</v>
      </c>
      <c r="I10540" s="2">
        <v>1</v>
      </c>
      <c r="J10540" t="s">
        <v>11</v>
      </c>
      <c r="K10540" s="21">
        <f>INDEX(LISTAS!$H:$Q,MATCH(BASE!H10540,LISTAS!$G:$G,0),MATCH(BASE!J10540,LISTAS!$H$3:$Q$3,0))*Tabela3[[#This Row],[QUANTIDADE]]</f>
        <v>22</v>
      </c>
      <c r="L10540" s="2" t="str">
        <f>TEXT(Tabela3[[#This Row],[DATA]],"MM")</f>
        <v>07</v>
      </c>
      <c r="M10540" s="2">
        <f>WEEKNUM(Tabela3[[#This Row],[DATA]])</f>
        <v>28</v>
      </c>
      <c r="N10540" s="18">
        <f>YEAR(Tabela3[[#This Row],[DATA]])</f>
        <v>2023</v>
      </c>
    </row>
    <row r="10541" spans="2:14">
      <c r="B10541" s="1">
        <v>45119</v>
      </c>
      <c r="C10541">
        <v>16949</v>
      </c>
      <c r="D10541">
        <f>COUNTIF(C$4:C10541,Tabela3[[#This Row],[COMANDA]])</f>
        <v>2</v>
      </c>
      <c r="E10541" t="s">
        <v>90</v>
      </c>
      <c r="F10541" t="s">
        <v>98</v>
      </c>
      <c r="G10541" t="s">
        <v>9</v>
      </c>
      <c r="H10541" t="s">
        <v>132</v>
      </c>
      <c r="I10541" s="2">
        <v>1</v>
      </c>
      <c r="J10541" t="s">
        <v>11</v>
      </c>
      <c r="K10541" s="21">
        <f>INDEX(LISTAS!$H:$Q,MATCH(BASE!H10541,LISTAS!$G:$G,0),MATCH(BASE!J10541,LISTAS!$H$3:$Q$3,0))*Tabela3[[#This Row],[QUANTIDADE]]</f>
        <v>3</v>
      </c>
      <c r="L10541" s="2" t="str">
        <f>TEXT(Tabela3[[#This Row],[DATA]],"MM")</f>
        <v>07</v>
      </c>
      <c r="M10541" s="2">
        <f>WEEKNUM(Tabela3[[#This Row],[DATA]])</f>
        <v>28</v>
      </c>
      <c r="N10541" s="18">
        <f>YEAR(Tabela3[[#This Row],[DATA]])</f>
        <v>2023</v>
      </c>
    </row>
    <row r="10542" spans="2:14">
      <c r="B10542" s="1">
        <v>45119</v>
      </c>
      <c r="C10542">
        <v>16950</v>
      </c>
      <c r="D10542">
        <f>COUNTIF(C$4:C10542,Tabela3[[#This Row],[COMANDA]])</f>
        <v>1</v>
      </c>
      <c r="E10542" t="s">
        <v>89</v>
      </c>
      <c r="G10542" t="s">
        <v>8</v>
      </c>
      <c r="H10542" t="s">
        <v>43</v>
      </c>
      <c r="I10542" s="2">
        <v>1</v>
      </c>
      <c r="J10542" t="s">
        <v>11</v>
      </c>
      <c r="K10542" s="21">
        <f>INDEX(LISTAS!$H:$Q,MATCH(BASE!H10542,LISTAS!$G:$G,0),MATCH(BASE!J10542,LISTAS!$H$3:$Q$3,0))*Tabela3[[#This Row],[QUANTIDADE]]</f>
        <v>18</v>
      </c>
      <c r="L10542" s="2" t="str">
        <f>TEXT(Tabela3[[#This Row],[DATA]],"MM")</f>
        <v>07</v>
      </c>
      <c r="M10542" s="2">
        <f>WEEKNUM(Tabela3[[#This Row],[DATA]])</f>
        <v>28</v>
      </c>
      <c r="N10542" s="18">
        <f>YEAR(Tabela3[[#This Row],[DATA]])</f>
        <v>2023</v>
      </c>
    </row>
    <row r="10543" spans="2:14">
      <c r="B10543" s="1">
        <v>45119</v>
      </c>
      <c r="C10543">
        <v>16950</v>
      </c>
      <c r="D10543">
        <f>COUNTIF(C$4:C10543,Tabela3[[#This Row],[COMANDA]])</f>
        <v>2</v>
      </c>
      <c r="E10543" t="s">
        <v>89</v>
      </c>
      <c r="G10543" t="s">
        <v>10</v>
      </c>
      <c r="H10543" t="s">
        <v>101</v>
      </c>
      <c r="I10543" s="2">
        <v>1</v>
      </c>
      <c r="J10543" t="s">
        <v>11</v>
      </c>
      <c r="K10543" s="21">
        <f>INDEX(LISTAS!$H:$Q,MATCH(BASE!H10543,LISTAS!$G:$G,0),MATCH(BASE!J10543,LISTAS!$H$3:$Q$3,0))*Tabela3[[#This Row],[QUANTIDADE]]</f>
        <v>1</v>
      </c>
      <c r="L10543" s="2" t="str">
        <f>TEXT(Tabela3[[#This Row],[DATA]],"MM")</f>
        <v>07</v>
      </c>
      <c r="M10543" s="2">
        <f>WEEKNUM(Tabela3[[#This Row],[DATA]])</f>
        <v>28</v>
      </c>
      <c r="N10543" s="18">
        <f>YEAR(Tabela3[[#This Row],[DATA]])</f>
        <v>2023</v>
      </c>
    </row>
    <row r="10544" spans="2:14">
      <c r="B10544" s="1">
        <v>45119</v>
      </c>
      <c r="C10544">
        <v>16951</v>
      </c>
      <c r="D10544">
        <f>COUNTIF(C$4:C10544,Tabela3[[#This Row],[COMANDA]])</f>
        <v>1</v>
      </c>
      <c r="E10544" t="s">
        <v>90</v>
      </c>
      <c r="F10544" t="s">
        <v>98</v>
      </c>
      <c r="G10544" t="s">
        <v>8</v>
      </c>
      <c r="H10544" t="s">
        <v>204</v>
      </c>
      <c r="I10544" s="2">
        <v>1</v>
      </c>
      <c r="J10544" t="s">
        <v>11</v>
      </c>
      <c r="K10544" s="21">
        <f>INDEX(LISTAS!$H:$Q,MATCH(BASE!H10544,LISTAS!$G:$G,0),MATCH(BASE!J10544,LISTAS!$H$3:$Q$3,0))*Tabela3[[#This Row],[QUANTIDADE]]</f>
        <v>18</v>
      </c>
      <c r="L10544" s="2" t="str">
        <f>TEXT(Tabela3[[#This Row],[DATA]],"MM")</f>
        <v>07</v>
      </c>
      <c r="M10544" s="2">
        <f>WEEKNUM(Tabela3[[#This Row],[DATA]])</f>
        <v>28</v>
      </c>
      <c r="N10544" s="18">
        <f>YEAR(Tabela3[[#This Row],[DATA]])</f>
        <v>2023</v>
      </c>
    </row>
    <row r="10545" spans="2:14">
      <c r="B10545" s="1">
        <v>45119</v>
      </c>
      <c r="C10545">
        <v>16952</v>
      </c>
      <c r="D10545">
        <f>COUNTIF(C$4:C10545,Tabela3[[#This Row],[COMANDA]])</f>
        <v>1</v>
      </c>
      <c r="E10545" t="s">
        <v>90</v>
      </c>
      <c r="F10545" t="s">
        <v>99</v>
      </c>
      <c r="G10545" t="s">
        <v>8</v>
      </c>
      <c r="H10545" t="s">
        <v>204</v>
      </c>
      <c r="I10545" s="2">
        <v>1</v>
      </c>
      <c r="J10545" t="s">
        <v>11</v>
      </c>
      <c r="K10545" s="21">
        <f>INDEX(LISTAS!$H:$Q,MATCH(BASE!H10545,LISTAS!$G:$G,0),MATCH(BASE!J10545,LISTAS!$H$3:$Q$3,0))*Tabela3[[#This Row],[QUANTIDADE]]</f>
        <v>18</v>
      </c>
      <c r="L10545" s="2" t="str">
        <f>TEXT(Tabela3[[#This Row],[DATA]],"MM")</f>
        <v>07</v>
      </c>
      <c r="M10545" s="2">
        <f>WEEKNUM(Tabela3[[#This Row],[DATA]])</f>
        <v>28</v>
      </c>
      <c r="N10545" s="18">
        <f>YEAR(Tabela3[[#This Row],[DATA]])</f>
        <v>2023</v>
      </c>
    </row>
    <row r="10546" spans="2:14">
      <c r="B10546" s="1">
        <v>45119</v>
      </c>
      <c r="C10546">
        <v>16952</v>
      </c>
      <c r="D10546">
        <f>COUNTIF(C$4:C10546,Tabela3[[#This Row],[COMANDA]])</f>
        <v>2</v>
      </c>
      <c r="E10546" t="s">
        <v>90</v>
      </c>
      <c r="F10546" t="s">
        <v>98</v>
      </c>
      <c r="G10546" t="s">
        <v>8</v>
      </c>
      <c r="H10546" t="s">
        <v>204</v>
      </c>
      <c r="I10546" s="2">
        <v>1</v>
      </c>
      <c r="J10546" t="s">
        <v>11</v>
      </c>
      <c r="K10546" s="21">
        <f>INDEX(LISTAS!$H:$Q,MATCH(BASE!H10546,LISTAS!$G:$G,0),MATCH(BASE!J10546,LISTAS!$H$3:$Q$3,0))*Tabela3[[#This Row],[QUANTIDADE]]</f>
        <v>18</v>
      </c>
      <c r="L10546" s="2" t="str">
        <f>TEXT(Tabela3[[#This Row],[DATA]],"MM")</f>
        <v>07</v>
      </c>
      <c r="M10546" s="2">
        <f>WEEKNUM(Tabela3[[#This Row],[DATA]])</f>
        <v>28</v>
      </c>
      <c r="N10546" s="18">
        <f>YEAR(Tabela3[[#This Row],[DATA]])</f>
        <v>2023</v>
      </c>
    </row>
    <row r="10547" spans="2:14">
      <c r="B10547" s="1">
        <v>45119</v>
      </c>
      <c r="C10547">
        <v>16952</v>
      </c>
      <c r="D10547">
        <f>COUNTIF(C$4:C10547,Tabela3[[#This Row],[COMANDA]])</f>
        <v>3</v>
      </c>
      <c r="E10547" t="s">
        <v>90</v>
      </c>
      <c r="G10547" t="s">
        <v>8</v>
      </c>
      <c r="H10547" t="s">
        <v>203</v>
      </c>
      <c r="I10547" s="2">
        <v>1</v>
      </c>
      <c r="J10547" t="s">
        <v>11</v>
      </c>
      <c r="K10547" s="21">
        <f>INDEX(LISTAS!$H:$Q,MATCH(BASE!H10547,LISTAS!$G:$G,0),MATCH(BASE!J10547,LISTAS!$H$3:$Q$3,0))*Tabela3[[#This Row],[QUANTIDADE]]</f>
        <v>20</v>
      </c>
      <c r="L10547" s="2" t="str">
        <f>TEXT(Tabela3[[#This Row],[DATA]],"MM")</f>
        <v>07</v>
      </c>
      <c r="M10547" s="2">
        <f>WEEKNUM(Tabela3[[#This Row],[DATA]])</f>
        <v>28</v>
      </c>
      <c r="N10547" s="18">
        <f>YEAR(Tabela3[[#This Row],[DATA]])</f>
        <v>2023</v>
      </c>
    </row>
    <row r="10548" spans="2:14">
      <c r="B10548" s="1">
        <v>45119</v>
      </c>
      <c r="C10548">
        <v>16952</v>
      </c>
      <c r="D10548">
        <f>COUNTIF(C$4:C10548,Tabela3[[#This Row],[COMANDA]])</f>
        <v>4</v>
      </c>
      <c r="E10548" t="s">
        <v>90</v>
      </c>
      <c r="F10548" t="s">
        <v>99</v>
      </c>
      <c r="G10548" t="s">
        <v>8</v>
      </c>
      <c r="H10548" t="s">
        <v>202</v>
      </c>
      <c r="I10548" s="2">
        <v>1</v>
      </c>
      <c r="J10548" t="s">
        <v>11</v>
      </c>
      <c r="K10548" s="21">
        <f>INDEX(LISTAS!$H:$Q,MATCH(BASE!H10548,LISTAS!$G:$G,0),MATCH(BASE!J10548,LISTAS!$H$3:$Q$3,0))*Tabela3[[#This Row],[QUANTIDADE]]</f>
        <v>20</v>
      </c>
      <c r="L10548" s="2" t="str">
        <f>TEXT(Tabela3[[#This Row],[DATA]],"MM")</f>
        <v>07</v>
      </c>
      <c r="M10548" s="2">
        <f>WEEKNUM(Tabela3[[#This Row],[DATA]])</f>
        <v>28</v>
      </c>
      <c r="N10548" s="18">
        <f>YEAR(Tabela3[[#This Row],[DATA]])</f>
        <v>2023</v>
      </c>
    </row>
    <row r="10549" spans="2:14">
      <c r="B10549" s="1">
        <v>45119</v>
      </c>
      <c r="C10549">
        <v>16952</v>
      </c>
      <c r="D10549">
        <f>COUNTIF(C$4:C10549,Tabela3[[#This Row],[COMANDA]])</f>
        <v>5</v>
      </c>
      <c r="E10549" t="s">
        <v>90</v>
      </c>
      <c r="G10549" t="s">
        <v>10</v>
      </c>
      <c r="H10549" t="s">
        <v>101</v>
      </c>
      <c r="I10549" s="2">
        <v>1</v>
      </c>
      <c r="J10549" t="s">
        <v>12</v>
      </c>
      <c r="K10549" s="21">
        <f>INDEX(LISTAS!$H:$Q,MATCH(BASE!H10549,LISTAS!$G:$G,0),MATCH(BASE!J10549,LISTAS!$H$3:$Q$3,0))*Tabela3[[#This Row],[QUANTIDADE]]</f>
        <v>3</v>
      </c>
      <c r="L10549" s="2" t="str">
        <f>TEXT(Tabela3[[#This Row],[DATA]],"MM")</f>
        <v>07</v>
      </c>
      <c r="M10549" s="2">
        <f>WEEKNUM(Tabela3[[#This Row],[DATA]])</f>
        <v>28</v>
      </c>
      <c r="N10549" s="18">
        <f>YEAR(Tabela3[[#This Row],[DATA]])</f>
        <v>2023</v>
      </c>
    </row>
    <row r="10550" spans="2:14">
      <c r="B10550" s="1">
        <v>45119</v>
      </c>
      <c r="C10550">
        <v>16952</v>
      </c>
      <c r="D10550">
        <f>COUNTIF(C$4:C10550,Tabela3[[#This Row],[COMANDA]])</f>
        <v>6</v>
      </c>
      <c r="E10550" t="s">
        <v>90</v>
      </c>
      <c r="G10550" t="s">
        <v>9</v>
      </c>
      <c r="H10550" t="s">
        <v>470</v>
      </c>
      <c r="I10550" s="2">
        <v>1</v>
      </c>
      <c r="J10550" t="s">
        <v>11</v>
      </c>
      <c r="K10550" s="21">
        <f>INDEX(LISTAS!$H:$Q,MATCH(BASE!H10550,LISTAS!$G:$G,0),MATCH(BASE!J10550,LISTAS!$H$3:$Q$3,0))*Tabela3[[#This Row],[QUANTIDADE]]</f>
        <v>12</v>
      </c>
      <c r="L10550" s="2" t="str">
        <f>TEXT(Tabela3[[#This Row],[DATA]],"MM")</f>
        <v>07</v>
      </c>
      <c r="M10550" s="2">
        <f>WEEKNUM(Tabela3[[#This Row],[DATA]])</f>
        <v>28</v>
      </c>
      <c r="N10550" s="18">
        <f>YEAR(Tabela3[[#This Row],[DATA]])</f>
        <v>2023</v>
      </c>
    </row>
    <row r="10551" spans="2:14">
      <c r="B10551" s="1">
        <v>45119</v>
      </c>
      <c r="C10551">
        <v>16953</v>
      </c>
      <c r="D10551">
        <f>COUNTIF(C$4:C10551,Tabela3[[#This Row],[COMANDA]])</f>
        <v>1</v>
      </c>
      <c r="E10551" t="s">
        <v>90</v>
      </c>
      <c r="F10551" t="s">
        <v>100</v>
      </c>
      <c r="G10551" t="s">
        <v>8</v>
      </c>
      <c r="H10551" t="s">
        <v>43</v>
      </c>
      <c r="I10551" s="2">
        <v>1</v>
      </c>
      <c r="J10551" t="s">
        <v>11</v>
      </c>
      <c r="K10551" s="21">
        <f>INDEX(LISTAS!$H:$Q,MATCH(BASE!H10551,LISTAS!$G:$G,0),MATCH(BASE!J10551,LISTAS!$H$3:$Q$3,0))*Tabela3[[#This Row],[QUANTIDADE]]</f>
        <v>18</v>
      </c>
      <c r="L10551" s="2" t="str">
        <f>TEXT(Tabela3[[#This Row],[DATA]],"MM")</f>
        <v>07</v>
      </c>
      <c r="M10551" s="2">
        <f>WEEKNUM(Tabela3[[#This Row],[DATA]])</f>
        <v>28</v>
      </c>
      <c r="N10551" s="18">
        <f>YEAR(Tabela3[[#This Row],[DATA]])</f>
        <v>2023</v>
      </c>
    </row>
    <row r="10552" spans="2:14">
      <c r="B10552" s="1">
        <v>45119</v>
      </c>
      <c r="C10552">
        <v>16953</v>
      </c>
      <c r="D10552">
        <f>COUNTIF(C$4:C10552,Tabela3[[#This Row],[COMANDA]])</f>
        <v>2</v>
      </c>
      <c r="E10552" t="s">
        <v>90</v>
      </c>
      <c r="F10552" t="s">
        <v>100</v>
      </c>
      <c r="G10552" t="s">
        <v>9</v>
      </c>
      <c r="H10552" t="s">
        <v>54</v>
      </c>
      <c r="I10552" s="2">
        <v>1</v>
      </c>
      <c r="J10552" t="s">
        <v>11</v>
      </c>
      <c r="K10552" s="21">
        <f>INDEX(LISTAS!$H:$Q,MATCH(BASE!H10552,LISTAS!$G:$G,0),MATCH(BASE!J10552,LISTAS!$H$3:$Q$3,0))*Tabela3[[#This Row],[QUANTIDADE]]</f>
        <v>3</v>
      </c>
      <c r="L10552" s="2" t="str">
        <f>TEXT(Tabela3[[#This Row],[DATA]],"MM")</f>
        <v>07</v>
      </c>
      <c r="M10552" s="2">
        <f>WEEKNUM(Tabela3[[#This Row],[DATA]])</f>
        <v>28</v>
      </c>
      <c r="N10552" s="18">
        <f>YEAR(Tabela3[[#This Row],[DATA]])</f>
        <v>2023</v>
      </c>
    </row>
    <row r="10553" spans="2:14">
      <c r="B10553" s="1">
        <v>45119</v>
      </c>
      <c r="C10553">
        <v>16954</v>
      </c>
      <c r="D10553">
        <f>COUNTIF(C$4:C10553,Tabela3[[#This Row],[COMANDA]])</f>
        <v>1</v>
      </c>
      <c r="E10553" t="s">
        <v>90</v>
      </c>
      <c r="F10553" t="s">
        <v>99</v>
      </c>
      <c r="G10553" t="s">
        <v>8</v>
      </c>
      <c r="H10553" t="s">
        <v>47</v>
      </c>
      <c r="I10553" s="2">
        <v>1</v>
      </c>
      <c r="J10553" t="s">
        <v>11</v>
      </c>
      <c r="K10553" s="21">
        <f>INDEX(LISTAS!$H:$Q,MATCH(BASE!H10553,LISTAS!$G:$G,0),MATCH(BASE!J10553,LISTAS!$H$3:$Q$3,0))*Tabela3[[#This Row],[QUANTIDADE]]</f>
        <v>16</v>
      </c>
      <c r="L10553" s="2" t="str">
        <f>TEXT(Tabela3[[#This Row],[DATA]],"MM")</f>
        <v>07</v>
      </c>
      <c r="M10553" s="2">
        <f>WEEKNUM(Tabela3[[#This Row],[DATA]])</f>
        <v>28</v>
      </c>
      <c r="N10553" s="18">
        <f>YEAR(Tabela3[[#This Row],[DATA]])</f>
        <v>2023</v>
      </c>
    </row>
    <row r="10554" spans="2:14">
      <c r="B10554" s="1">
        <v>45119</v>
      </c>
      <c r="C10554">
        <v>16955</v>
      </c>
      <c r="D10554">
        <f>COUNTIF(C$4:C10554,Tabela3[[#This Row],[COMANDA]])</f>
        <v>1</v>
      </c>
      <c r="E10554" t="s">
        <v>90</v>
      </c>
      <c r="F10554" t="s">
        <v>98</v>
      </c>
      <c r="G10554" t="s">
        <v>8</v>
      </c>
      <c r="H10554" t="s">
        <v>202</v>
      </c>
      <c r="I10554" s="2">
        <v>1</v>
      </c>
      <c r="J10554" t="s">
        <v>11</v>
      </c>
      <c r="K10554" s="21">
        <f>INDEX(LISTAS!$H:$Q,MATCH(BASE!H10554,LISTAS!$G:$G,0),MATCH(BASE!J10554,LISTAS!$H$3:$Q$3,0))*Tabela3[[#This Row],[QUANTIDADE]]</f>
        <v>20</v>
      </c>
      <c r="L10554" s="2" t="str">
        <f>TEXT(Tabela3[[#This Row],[DATA]],"MM")</f>
        <v>07</v>
      </c>
      <c r="M10554" s="2">
        <f>WEEKNUM(Tabela3[[#This Row],[DATA]])</f>
        <v>28</v>
      </c>
      <c r="N10554" s="18">
        <f>YEAR(Tabela3[[#This Row],[DATA]])</f>
        <v>2023</v>
      </c>
    </row>
    <row r="10555" spans="2:14">
      <c r="B10555" s="1">
        <v>45119</v>
      </c>
      <c r="C10555">
        <v>16955</v>
      </c>
      <c r="D10555">
        <f>COUNTIF(C$4:C10555,Tabela3[[#This Row],[COMANDA]])</f>
        <v>2</v>
      </c>
      <c r="E10555" t="s">
        <v>90</v>
      </c>
      <c r="F10555" t="s">
        <v>98</v>
      </c>
      <c r="G10555" t="s">
        <v>8</v>
      </c>
      <c r="H10555" t="s">
        <v>206</v>
      </c>
      <c r="I10555" s="2">
        <v>1</v>
      </c>
      <c r="J10555" t="s">
        <v>11</v>
      </c>
      <c r="K10555" s="21">
        <f>INDEX(LISTAS!$H:$Q,MATCH(BASE!H10555,LISTAS!$G:$G,0),MATCH(BASE!J10555,LISTAS!$H$3:$Q$3,0))*Tabela3[[#This Row],[QUANTIDADE]]</f>
        <v>18</v>
      </c>
      <c r="L10555" s="2" t="str">
        <f>TEXT(Tabela3[[#This Row],[DATA]],"MM")</f>
        <v>07</v>
      </c>
      <c r="M10555" s="2">
        <f>WEEKNUM(Tabela3[[#This Row],[DATA]])</f>
        <v>28</v>
      </c>
      <c r="N10555" s="18">
        <f>YEAR(Tabela3[[#This Row],[DATA]])</f>
        <v>2023</v>
      </c>
    </row>
    <row r="10556" spans="2:14">
      <c r="B10556" s="1">
        <v>45119</v>
      </c>
      <c r="C10556">
        <v>16955</v>
      </c>
      <c r="D10556">
        <f>COUNTIF(C$4:C10556,Tabela3[[#This Row],[COMANDA]])</f>
        <v>3</v>
      </c>
      <c r="E10556" t="s">
        <v>90</v>
      </c>
      <c r="F10556" t="s">
        <v>98</v>
      </c>
      <c r="G10556" t="s">
        <v>9</v>
      </c>
      <c r="H10556" t="s">
        <v>201</v>
      </c>
      <c r="I10556" s="2">
        <v>1</v>
      </c>
      <c r="J10556" t="s">
        <v>11</v>
      </c>
      <c r="K10556" s="21">
        <f>INDEX(LISTAS!$H:$Q,MATCH(BASE!H10556,LISTAS!$G:$G,0),MATCH(BASE!J10556,LISTAS!$H$3:$Q$3,0))*Tabela3[[#This Row],[QUANTIDADE]]</f>
        <v>3</v>
      </c>
      <c r="L10556" s="2" t="str">
        <f>TEXT(Tabela3[[#This Row],[DATA]],"MM")</f>
        <v>07</v>
      </c>
      <c r="M10556" s="2">
        <f>WEEKNUM(Tabela3[[#This Row],[DATA]])</f>
        <v>28</v>
      </c>
      <c r="N10556" s="18">
        <f>YEAR(Tabela3[[#This Row],[DATA]])</f>
        <v>2023</v>
      </c>
    </row>
    <row r="10557" spans="2:14">
      <c r="B10557" s="1">
        <v>45119</v>
      </c>
      <c r="C10557">
        <v>16955</v>
      </c>
      <c r="D10557">
        <f>COUNTIF(C$4:C10557,Tabela3[[#This Row],[COMANDA]])</f>
        <v>4</v>
      </c>
      <c r="E10557" t="s">
        <v>90</v>
      </c>
      <c r="F10557" t="s">
        <v>98</v>
      </c>
      <c r="G10557" t="s">
        <v>9</v>
      </c>
      <c r="H10557" t="s">
        <v>142</v>
      </c>
      <c r="I10557" s="2">
        <v>1</v>
      </c>
      <c r="J10557" t="s">
        <v>11</v>
      </c>
      <c r="K10557" s="21">
        <f>INDEX(LISTAS!$H:$Q,MATCH(BASE!H10557,LISTAS!$G:$G,0),MATCH(BASE!J10557,LISTAS!$H$3:$Q$3,0))*Tabela3[[#This Row],[QUANTIDADE]]</f>
        <v>6</v>
      </c>
      <c r="L10557" s="2" t="str">
        <f>TEXT(Tabela3[[#This Row],[DATA]],"MM")</f>
        <v>07</v>
      </c>
      <c r="M10557" s="2">
        <f>WEEKNUM(Tabela3[[#This Row],[DATA]])</f>
        <v>28</v>
      </c>
      <c r="N10557" s="18">
        <f>YEAR(Tabela3[[#This Row],[DATA]])</f>
        <v>2023</v>
      </c>
    </row>
    <row r="10558" spans="2:14">
      <c r="B10558" s="1">
        <v>45119</v>
      </c>
      <c r="C10558">
        <v>16956</v>
      </c>
      <c r="D10558">
        <f>COUNTIF(C$4:C10558,Tabela3[[#This Row],[COMANDA]])</f>
        <v>1</v>
      </c>
      <c r="E10558" t="s">
        <v>90</v>
      </c>
      <c r="F10558" t="s">
        <v>99</v>
      </c>
      <c r="G10558" t="s">
        <v>8</v>
      </c>
      <c r="H10558" t="s">
        <v>40</v>
      </c>
      <c r="I10558" s="2">
        <v>1</v>
      </c>
      <c r="J10558" t="s">
        <v>11</v>
      </c>
      <c r="K10558" s="21">
        <f>INDEX(LISTAS!$H:$Q,MATCH(BASE!H10558,LISTAS!$G:$G,0),MATCH(BASE!J10558,LISTAS!$H$3:$Q$3,0))*Tabela3[[#This Row],[QUANTIDADE]]</f>
        <v>14</v>
      </c>
      <c r="L10558" s="2" t="str">
        <f>TEXT(Tabela3[[#This Row],[DATA]],"MM")</f>
        <v>07</v>
      </c>
      <c r="M10558" s="2">
        <f>WEEKNUM(Tabela3[[#This Row],[DATA]])</f>
        <v>28</v>
      </c>
      <c r="N10558" s="18">
        <f>YEAR(Tabela3[[#This Row],[DATA]])</f>
        <v>2023</v>
      </c>
    </row>
    <row r="10559" spans="2:14">
      <c r="B10559" s="1">
        <v>45119</v>
      </c>
      <c r="C10559">
        <v>16957</v>
      </c>
      <c r="D10559">
        <f>COUNTIF(C$4:C10559,Tabela3[[#This Row],[COMANDA]])</f>
        <v>1</v>
      </c>
      <c r="E10559" t="s">
        <v>90</v>
      </c>
      <c r="F10559" t="s">
        <v>98</v>
      </c>
      <c r="G10559" t="s">
        <v>8</v>
      </c>
      <c r="H10559" t="s">
        <v>211</v>
      </c>
      <c r="I10559" s="2">
        <v>1</v>
      </c>
      <c r="J10559" t="s">
        <v>11</v>
      </c>
      <c r="K10559" s="21">
        <f>INDEX(LISTAS!$H:$Q,MATCH(BASE!H10559,LISTAS!$G:$G,0),MATCH(BASE!J10559,LISTAS!$H$3:$Q$3,0))*Tabela3[[#This Row],[QUANTIDADE]]</f>
        <v>20</v>
      </c>
      <c r="L10559" s="2" t="str">
        <f>TEXT(Tabela3[[#This Row],[DATA]],"MM")</f>
        <v>07</v>
      </c>
      <c r="M10559" s="2">
        <f>WEEKNUM(Tabela3[[#This Row],[DATA]])</f>
        <v>28</v>
      </c>
      <c r="N10559" s="18">
        <f>YEAR(Tabela3[[#This Row],[DATA]])</f>
        <v>2023</v>
      </c>
    </row>
    <row r="10560" spans="2:14">
      <c r="B10560" s="1">
        <v>45119</v>
      </c>
      <c r="C10560">
        <v>16957</v>
      </c>
      <c r="D10560">
        <f>COUNTIF(C$4:C10560,Tabela3[[#This Row],[COMANDA]])</f>
        <v>2</v>
      </c>
      <c r="E10560" t="s">
        <v>90</v>
      </c>
      <c r="F10560" t="s">
        <v>98</v>
      </c>
      <c r="G10560" t="s">
        <v>9</v>
      </c>
      <c r="H10560" t="s">
        <v>135</v>
      </c>
      <c r="I10560" s="2">
        <v>1</v>
      </c>
      <c r="J10560" t="s">
        <v>11</v>
      </c>
      <c r="K10560" s="21">
        <f>INDEX(LISTAS!$H:$Q,MATCH(BASE!H10560,LISTAS!$G:$G,0),MATCH(BASE!J10560,LISTAS!$H$3:$Q$3,0))*Tabela3[[#This Row],[QUANTIDADE]]</f>
        <v>4</v>
      </c>
      <c r="L10560" s="2" t="str">
        <f>TEXT(Tabela3[[#This Row],[DATA]],"MM")</f>
        <v>07</v>
      </c>
      <c r="M10560" s="2">
        <f>WEEKNUM(Tabela3[[#This Row],[DATA]])</f>
        <v>28</v>
      </c>
      <c r="N10560" s="18">
        <f>YEAR(Tabela3[[#This Row],[DATA]])</f>
        <v>2023</v>
      </c>
    </row>
    <row r="10561" spans="2:14">
      <c r="B10561" s="1">
        <v>45119</v>
      </c>
      <c r="C10561">
        <v>16958</v>
      </c>
      <c r="D10561">
        <f>COUNTIF(C$4:C10561,Tabela3[[#This Row],[COMANDA]])</f>
        <v>1</v>
      </c>
      <c r="E10561" t="s">
        <v>90</v>
      </c>
      <c r="F10561" t="s">
        <v>99</v>
      </c>
      <c r="G10561" t="s">
        <v>8</v>
      </c>
      <c r="H10561" t="s">
        <v>202</v>
      </c>
      <c r="I10561" s="2">
        <v>1</v>
      </c>
      <c r="J10561" t="s">
        <v>11</v>
      </c>
      <c r="K10561" s="21">
        <f>INDEX(LISTAS!$H:$Q,MATCH(BASE!H10561,LISTAS!$G:$G,0),MATCH(BASE!J10561,LISTAS!$H$3:$Q$3,0))*Tabela3[[#This Row],[QUANTIDADE]]</f>
        <v>20</v>
      </c>
      <c r="L10561" s="2" t="str">
        <f>TEXT(Tabela3[[#This Row],[DATA]],"MM")</f>
        <v>07</v>
      </c>
      <c r="M10561" s="2">
        <f>WEEKNUM(Tabela3[[#This Row],[DATA]])</f>
        <v>28</v>
      </c>
      <c r="N10561" s="18">
        <f>YEAR(Tabela3[[#This Row],[DATA]])</f>
        <v>2023</v>
      </c>
    </row>
    <row r="10562" spans="2:14">
      <c r="B10562" s="1">
        <v>45119</v>
      </c>
      <c r="C10562">
        <v>16958</v>
      </c>
      <c r="D10562">
        <f>COUNTIF(C$4:C10562,Tabela3[[#This Row],[COMANDA]])</f>
        <v>2</v>
      </c>
      <c r="E10562" t="s">
        <v>90</v>
      </c>
      <c r="F10562" t="s">
        <v>99</v>
      </c>
      <c r="G10562" t="s">
        <v>8</v>
      </c>
      <c r="H10562" t="s">
        <v>205</v>
      </c>
      <c r="I10562" s="2">
        <v>2</v>
      </c>
      <c r="J10562" t="s">
        <v>11</v>
      </c>
      <c r="K10562" s="21">
        <f>INDEX(LISTAS!$H:$Q,MATCH(BASE!H10562,LISTAS!$G:$G,0),MATCH(BASE!J10562,LISTAS!$H$3:$Q$3,0))*Tabela3[[#This Row],[QUANTIDADE]]</f>
        <v>44</v>
      </c>
      <c r="L10562" s="2" t="str">
        <f>TEXT(Tabela3[[#This Row],[DATA]],"MM")</f>
        <v>07</v>
      </c>
      <c r="M10562" s="2">
        <f>WEEKNUM(Tabela3[[#This Row],[DATA]])</f>
        <v>28</v>
      </c>
      <c r="N10562" s="18">
        <f>YEAR(Tabela3[[#This Row],[DATA]])</f>
        <v>2023</v>
      </c>
    </row>
    <row r="10563" spans="2:14">
      <c r="B10563" s="1">
        <v>45119</v>
      </c>
      <c r="C10563">
        <v>16958</v>
      </c>
      <c r="D10563">
        <f>COUNTIF(C$4:C10563,Tabela3[[#This Row],[COMANDA]])</f>
        <v>3</v>
      </c>
      <c r="E10563" t="s">
        <v>90</v>
      </c>
      <c r="F10563" t="s">
        <v>99</v>
      </c>
      <c r="G10563" t="s">
        <v>9</v>
      </c>
      <c r="H10563" t="s">
        <v>58</v>
      </c>
      <c r="I10563" s="2">
        <v>1</v>
      </c>
      <c r="J10563" t="s">
        <v>11</v>
      </c>
      <c r="K10563" s="21">
        <f>INDEX(LISTAS!$H:$Q,MATCH(BASE!H10563,LISTAS!$G:$G,0),MATCH(BASE!J10563,LISTAS!$H$3:$Q$3,0))*Tabela3[[#This Row],[QUANTIDADE]]</f>
        <v>5</v>
      </c>
      <c r="L10563" s="2" t="str">
        <f>TEXT(Tabela3[[#This Row],[DATA]],"MM")</f>
        <v>07</v>
      </c>
      <c r="M10563" s="2">
        <f>WEEKNUM(Tabela3[[#This Row],[DATA]])</f>
        <v>28</v>
      </c>
      <c r="N10563" s="18">
        <f>YEAR(Tabela3[[#This Row],[DATA]])</f>
        <v>2023</v>
      </c>
    </row>
    <row r="10564" spans="2:14">
      <c r="B10564" s="1">
        <v>45119</v>
      </c>
      <c r="C10564">
        <v>16959</v>
      </c>
      <c r="D10564">
        <f>COUNTIF(C$4:C10564,Tabela3[[#This Row],[COMANDA]])</f>
        <v>1</v>
      </c>
      <c r="E10564" t="s">
        <v>89</v>
      </c>
      <c r="F10564" t="s">
        <v>375</v>
      </c>
      <c r="G10564" t="s">
        <v>8</v>
      </c>
      <c r="H10564" t="s">
        <v>211</v>
      </c>
      <c r="I10564" s="2">
        <v>1</v>
      </c>
      <c r="J10564" t="s">
        <v>11</v>
      </c>
      <c r="K10564" s="21">
        <f>INDEX(LISTAS!$H:$Q,MATCH(BASE!H10564,LISTAS!$G:$G,0),MATCH(BASE!J10564,LISTAS!$H$3:$Q$3,0))*Tabela3[[#This Row],[QUANTIDADE]]</f>
        <v>20</v>
      </c>
      <c r="L10564" s="2" t="str">
        <f>TEXT(Tabela3[[#This Row],[DATA]],"MM")</f>
        <v>07</v>
      </c>
      <c r="M10564" s="2">
        <f>WEEKNUM(Tabela3[[#This Row],[DATA]])</f>
        <v>28</v>
      </c>
      <c r="N10564" s="18">
        <f>YEAR(Tabela3[[#This Row],[DATA]])</f>
        <v>2023</v>
      </c>
    </row>
    <row r="10565" spans="2:14">
      <c r="B10565" s="1">
        <v>45119</v>
      </c>
      <c r="C10565">
        <v>16959</v>
      </c>
      <c r="D10565">
        <f>COUNTIF(C$4:C10565,Tabela3[[#This Row],[COMANDA]])</f>
        <v>2</v>
      </c>
      <c r="E10565" t="s">
        <v>89</v>
      </c>
      <c r="F10565" t="s">
        <v>375</v>
      </c>
      <c r="G10565" t="s">
        <v>9</v>
      </c>
      <c r="H10565" t="s">
        <v>84</v>
      </c>
      <c r="I10565" s="2">
        <v>1</v>
      </c>
      <c r="J10565" t="s">
        <v>11</v>
      </c>
      <c r="K10565" s="21">
        <f>INDEX(LISTAS!$H:$Q,MATCH(BASE!H10565,LISTAS!$G:$G,0),MATCH(BASE!J10565,LISTAS!$H$3:$Q$3,0))*Tabela3[[#This Row],[QUANTIDADE]]</f>
        <v>16</v>
      </c>
      <c r="L10565" s="2" t="str">
        <f>TEXT(Tabela3[[#This Row],[DATA]],"MM")</f>
        <v>07</v>
      </c>
      <c r="M10565" s="2">
        <f>WEEKNUM(Tabela3[[#This Row],[DATA]])</f>
        <v>28</v>
      </c>
      <c r="N10565" s="18">
        <f>YEAR(Tabela3[[#This Row],[DATA]])</f>
        <v>2023</v>
      </c>
    </row>
    <row r="10566" spans="2:14">
      <c r="B10566" s="1">
        <v>45119</v>
      </c>
      <c r="C10566">
        <v>16959</v>
      </c>
      <c r="D10566">
        <f>COUNTIF(C$4:C10566,Tabela3[[#This Row],[COMANDA]])</f>
        <v>3</v>
      </c>
      <c r="E10566" t="s">
        <v>89</v>
      </c>
      <c r="F10566" t="s">
        <v>375</v>
      </c>
      <c r="G10566" t="s">
        <v>9</v>
      </c>
      <c r="H10566" t="s">
        <v>51</v>
      </c>
      <c r="I10566" s="2">
        <v>1</v>
      </c>
      <c r="J10566" t="s">
        <v>12</v>
      </c>
      <c r="K10566" s="21">
        <f>INDEX(LISTAS!$H:$Q,MATCH(BASE!H10566,LISTAS!$G:$G,0),MATCH(BASE!J10566,LISTAS!$H$3:$Q$3,0))*Tabela3[[#This Row],[QUANTIDADE]]</f>
        <v>12</v>
      </c>
      <c r="L10566" s="2" t="str">
        <f>TEXT(Tabela3[[#This Row],[DATA]],"MM")</f>
        <v>07</v>
      </c>
      <c r="M10566" s="2">
        <f>WEEKNUM(Tabela3[[#This Row],[DATA]])</f>
        <v>28</v>
      </c>
      <c r="N10566" s="18">
        <f>YEAR(Tabela3[[#This Row],[DATA]])</f>
        <v>2023</v>
      </c>
    </row>
    <row r="10567" spans="2:14">
      <c r="B10567" s="1">
        <v>45119</v>
      </c>
      <c r="C10567">
        <v>16960</v>
      </c>
      <c r="D10567">
        <f>COUNTIF(C$4:C10567,Tabela3[[#This Row],[COMANDA]])</f>
        <v>1</v>
      </c>
      <c r="E10567" t="s">
        <v>90</v>
      </c>
      <c r="F10567" t="s">
        <v>98</v>
      </c>
      <c r="G10567" t="s">
        <v>8</v>
      </c>
      <c r="H10567" t="s">
        <v>204</v>
      </c>
      <c r="I10567" s="2">
        <v>1</v>
      </c>
      <c r="J10567" t="s">
        <v>11</v>
      </c>
      <c r="K10567" s="21">
        <f>INDEX(LISTAS!$H:$Q,MATCH(BASE!H10567,LISTAS!$G:$G,0),MATCH(BASE!J10567,LISTAS!$H$3:$Q$3,0))*Tabela3[[#This Row],[QUANTIDADE]]</f>
        <v>18</v>
      </c>
      <c r="L10567" s="2" t="str">
        <f>TEXT(Tabela3[[#This Row],[DATA]],"MM")</f>
        <v>07</v>
      </c>
      <c r="M10567" s="2">
        <f>WEEKNUM(Tabela3[[#This Row],[DATA]])</f>
        <v>28</v>
      </c>
      <c r="N10567" s="18">
        <f>YEAR(Tabela3[[#This Row],[DATA]])</f>
        <v>2023</v>
      </c>
    </row>
    <row r="10568" spans="2:14">
      <c r="B10568" s="1">
        <v>45119</v>
      </c>
      <c r="C10568">
        <v>16960</v>
      </c>
      <c r="D10568">
        <f>COUNTIF(C$4:C10568,Tabela3[[#This Row],[COMANDA]])</f>
        <v>2</v>
      </c>
      <c r="E10568" t="s">
        <v>90</v>
      </c>
      <c r="F10568" t="s">
        <v>98</v>
      </c>
      <c r="G10568" t="s">
        <v>9</v>
      </c>
      <c r="H10568" t="s">
        <v>138</v>
      </c>
      <c r="I10568" s="2">
        <v>1</v>
      </c>
      <c r="J10568" t="s">
        <v>11</v>
      </c>
      <c r="K10568" s="21">
        <f>INDEX(LISTAS!$H:$Q,MATCH(BASE!H10568,LISTAS!$G:$G,0),MATCH(BASE!J10568,LISTAS!$H$3:$Q$3,0))*Tabela3[[#This Row],[QUANTIDADE]]</f>
        <v>4</v>
      </c>
      <c r="L10568" s="2" t="str">
        <f>TEXT(Tabela3[[#This Row],[DATA]],"MM")</f>
        <v>07</v>
      </c>
      <c r="M10568" s="2">
        <f>WEEKNUM(Tabela3[[#This Row],[DATA]])</f>
        <v>28</v>
      </c>
      <c r="N10568" s="18">
        <f>YEAR(Tabela3[[#This Row],[DATA]])</f>
        <v>2023</v>
      </c>
    </row>
    <row r="10569" spans="2:14">
      <c r="B10569" s="1">
        <v>45119</v>
      </c>
      <c r="C10569">
        <v>16961</v>
      </c>
      <c r="D10569">
        <f>COUNTIF(C$4:C10569,Tabela3[[#This Row],[COMANDA]])</f>
        <v>1</v>
      </c>
      <c r="E10569" t="s">
        <v>90</v>
      </c>
      <c r="F10569" t="s">
        <v>99</v>
      </c>
      <c r="G10569" t="s">
        <v>8</v>
      </c>
      <c r="H10569" t="s">
        <v>204</v>
      </c>
      <c r="I10569" s="2">
        <v>1</v>
      </c>
      <c r="J10569" t="s">
        <v>11</v>
      </c>
      <c r="K10569" s="21">
        <f>INDEX(LISTAS!$H:$Q,MATCH(BASE!H10569,LISTAS!$G:$G,0),MATCH(BASE!J10569,LISTAS!$H$3:$Q$3,0))*Tabela3[[#This Row],[QUANTIDADE]]</f>
        <v>18</v>
      </c>
      <c r="L10569" s="2" t="str">
        <f>TEXT(Tabela3[[#This Row],[DATA]],"MM")</f>
        <v>07</v>
      </c>
      <c r="M10569" s="2">
        <f>WEEKNUM(Tabela3[[#This Row],[DATA]])</f>
        <v>28</v>
      </c>
      <c r="N10569" s="18">
        <f>YEAR(Tabela3[[#This Row],[DATA]])</f>
        <v>2023</v>
      </c>
    </row>
    <row r="10570" spans="2:14">
      <c r="B10570" s="1">
        <v>45119</v>
      </c>
      <c r="C10570">
        <v>16961</v>
      </c>
      <c r="D10570">
        <f>COUNTIF(C$4:C10570,Tabela3[[#This Row],[COMANDA]])</f>
        <v>2</v>
      </c>
      <c r="E10570" t="s">
        <v>90</v>
      </c>
      <c r="F10570" t="s">
        <v>99</v>
      </c>
      <c r="G10570" t="s">
        <v>9</v>
      </c>
      <c r="H10570" t="s">
        <v>138</v>
      </c>
      <c r="I10570" s="2">
        <v>1</v>
      </c>
      <c r="J10570" t="s">
        <v>11</v>
      </c>
      <c r="K10570" s="21">
        <f>INDEX(LISTAS!$H:$Q,MATCH(BASE!H10570,LISTAS!$G:$G,0),MATCH(BASE!J10570,LISTAS!$H$3:$Q$3,0))*Tabela3[[#This Row],[QUANTIDADE]]</f>
        <v>4</v>
      </c>
      <c r="L10570" s="2" t="str">
        <f>TEXT(Tabela3[[#This Row],[DATA]],"MM")</f>
        <v>07</v>
      </c>
      <c r="M10570" s="2">
        <f>WEEKNUM(Tabela3[[#This Row],[DATA]])</f>
        <v>28</v>
      </c>
      <c r="N10570" s="18">
        <f>YEAR(Tabela3[[#This Row],[DATA]])</f>
        <v>2023</v>
      </c>
    </row>
    <row r="10571" spans="2:14">
      <c r="B10571" s="1">
        <v>45119</v>
      </c>
      <c r="C10571">
        <v>16962</v>
      </c>
      <c r="D10571">
        <f>COUNTIF(C$4:C10571,Tabela3[[#This Row],[COMANDA]])</f>
        <v>1</v>
      </c>
      <c r="E10571" t="s">
        <v>90</v>
      </c>
      <c r="F10571" t="s">
        <v>375</v>
      </c>
      <c r="G10571" t="s">
        <v>8</v>
      </c>
      <c r="H10571" t="s">
        <v>203</v>
      </c>
      <c r="I10571" s="2">
        <v>1</v>
      </c>
      <c r="J10571" t="s">
        <v>11</v>
      </c>
      <c r="K10571" s="21">
        <f>INDEX(LISTAS!$H:$Q,MATCH(BASE!H10571,LISTAS!$G:$G,0),MATCH(BASE!J10571,LISTAS!$H$3:$Q$3,0))*Tabela3[[#This Row],[QUANTIDADE]]</f>
        <v>20</v>
      </c>
      <c r="L10571" s="2" t="str">
        <f>TEXT(Tabela3[[#This Row],[DATA]],"MM")</f>
        <v>07</v>
      </c>
      <c r="M10571" s="2">
        <f>WEEKNUM(Tabela3[[#This Row],[DATA]])</f>
        <v>28</v>
      </c>
      <c r="N10571" s="18">
        <f>YEAR(Tabela3[[#This Row],[DATA]])</f>
        <v>2023</v>
      </c>
    </row>
    <row r="10572" spans="2:14">
      <c r="B10572" s="1">
        <v>45119</v>
      </c>
      <c r="C10572">
        <v>16962</v>
      </c>
      <c r="D10572">
        <f>COUNTIF(C$4:C10572,Tabela3[[#This Row],[COMANDA]])</f>
        <v>2</v>
      </c>
      <c r="E10572" t="s">
        <v>90</v>
      </c>
      <c r="F10572" t="s">
        <v>375</v>
      </c>
      <c r="G10572" t="s">
        <v>8</v>
      </c>
      <c r="H10572" t="s">
        <v>211</v>
      </c>
      <c r="I10572" s="2">
        <v>2</v>
      </c>
      <c r="J10572" t="s">
        <v>11</v>
      </c>
      <c r="K10572" s="21">
        <f>INDEX(LISTAS!$H:$Q,MATCH(BASE!H10572,LISTAS!$G:$G,0),MATCH(BASE!J10572,LISTAS!$H$3:$Q$3,0))*Tabela3[[#This Row],[QUANTIDADE]]</f>
        <v>40</v>
      </c>
      <c r="L10572" s="2" t="str">
        <f>TEXT(Tabela3[[#This Row],[DATA]],"MM")</f>
        <v>07</v>
      </c>
      <c r="M10572" s="2">
        <f>WEEKNUM(Tabela3[[#This Row],[DATA]])</f>
        <v>28</v>
      </c>
      <c r="N10572" s="18">
        <f>YEAR(Tabela3[[#This Row],[DATA]])</f>
        <v>2023</v>
      </c>
    </row>
    <row r="10573" spans="2:14">
      <c r="B10573" s="1">
        <v>45119</v>
      </c>
      <c r="C10573">
        <v>16962</v>
      </c>
      <c r="D10573">
        <f>COUNTIF(C$4:C10573,Tabela3[[#This Row],[COMANDA]])</f>
        <v>3</v>
      </c>
      <c r="E10573" t="s">
        <v>90</v>
      </c>
      <c r="F10573" t="s">
        <v>375</v>
      </c>
      <c r="G10573" t="s">
        <v>8</v>
      </c>
      <c r="H10573" t="s">
        <v>84</v>
      </c>
      <c r="I10573" s="2">
        <v>1</v>
      </c>
      <c r="J10573" t="s">
        <v>11</v>
      </c>
      <c r="K10573" s="21">
        <f>INDEX(LISTAS!$H:$Q,MATCH(BASE!H10573,LISTAS!$G:$G,0),MATCH(BASE!J10573,LISTAS!$H$3:$Q$3,0))*Tabela3[[#This Row],[QUANTIDADE]]</f>
        <v>16</v>
      </c>
      <c r="L10573" s="2" t="str">
        <f>TEXT(Tabela3[[#This Row],[DATA]],"MM")</f>
        <v>07</v>
      </c>
      <c r="M10573" s="2">
        <f>WEEKNUM(Tabela3[[#This Row],[DATA]])</f>
        <v>28</v>
      </c>
      <c r="N10573" s="18">
        <f>YEAR(Tabela3[[#This Row],[DATA]])</f>
        <v>2023</v>
      </c>
    </row>
    <row r="10574" spans="2:14">
      <c r="B10574" s="1">
        <v>45119</v>
      </c>
      <c r="C10574">
        <v>16962</v>
      </c>
      <c r="D10574">
        <f>COUNTIF(C$4:C10574,Tabela3[[#This Row],[COMANDA]])</f>
        <v>4</v>
      </c>
      <c r="E10574" t="s">
        <v>90</v>
      </c>
      <c r="F10574" t="s">
        <v>375</v>
      </c>
      <c r="G10574" t="s">
        <v>9</v>
      </c>
      <c r="H10574" t="s">
        <v>142</v>
      </c>
      <c r="I10574" s="2">
        <v>3</v>
      </c>
      <c r="J10574" t="s">
        <v>11</v>
      </c>
      <c r="K10574" s="21">
        <f>INDEX(LISTAS!$H:$Q,MATCH(BASE!H10574,LISTAS!$G:$G,0),MATCH(BASE!J10574,LISTAS!$H$3:$Q$3,0))*Tabela3[[#This Row],[QUANTIDADE]]</f>
        <v>18</v>
      </c>
      <c r="L10574" s="2" t="str">
        <f>TEXT(Tabela3[[#This Row],[DATA]],"MM")</f>
        <v>07</v>
      </c>
      <c r="M10574" s="2">
        <f>WEEKNUM(Tabela3[[#This Row],[DATA]])</f>
        <v>28</v>
      </c>
      <c r="N10574" s="18">
        <f>YEAR(Tabela3[[#This Row],[DATA]])</f>
        <v>2023</v>
      </c>
    </row>
    <row r="10575" spans="2:14">
      <c r="B10575" s="1">
        <v>45119</v>
      </c>
      <c r="C10575">
        <v>16963</v>
      </c>
      <c r="D10575">
        <f>COUNTIF(C$4:C10575,Tabela3[[#This Row],[COMANDA]])</f>
        <v>1</v>
      </c>
      <c r="E10575" t="s">
        <v>89</v>
      </c>
      <c r="F10575" t="s">
        <v>375</v>
      </c>
      <c r="G10575" t="s">
        <v>8</v>
      </c>
      <c r="H10575" t="s">
        <v>43</v>
      </c>
      <c r="I10575" s="2">
        <v>1</v>
      </c>
      <c r="J10575" t="s">
        <v>11</v>
      </c>
      <c r="K10575" s="21">
        <f>INDEX(LISTAS!$H:$Q,MATCH(BASE!H10575,LISTAS!$G:$G,0),MATCH(BASE!J10575,LISTAS!$H$3:$Q$3,0))*Tabela3[[#This Row],[QUANTIDADE]]</f>
        <v>18</v>
      </c>
      <c r="L10575" s="2" t="str">
        <f>TEXT(Tabela3[[#This Row],[DATA]],"MM")</f>
        <v>07</v>
      </c>
      <c r="M10575" s="2">
        <f>WEEKNUM(Tabela3[[#This Row],[DATA]])</f>
        <v>28</v>
      </c>
      <c r="N10575" s="18">
        <f>YEAR(Tabela3[[#This Row],[DATA]])</f>
        <v>2023</v>
      </c>
    </row>
    <row r="10576" spans="2:14">
      <c r="B10576" s="1">
        <v>45119</v>
      </c>
      <c r="C10576">
        <v>16964</v>
      </c>
      <c r="D10576">
        <f>COUNTIF(C$4:C10576,Tabela3[[#This Row],[COMANDA]])</f>
        <v>1</v>
      </c>
      <c r="E10576" t="s">
        <v>90</v>
      </c>
      <c r="F10576" t="s">
        <v>98</v>
      </c>
      <c r="G10576" t="s">
        <v>8</v>
      </c>
      <c r="H10576" t="s">
        <v>84</v>
      </c>
      <c r="I10576" s="2">
        <v>1</v>
      </c>
      <c r="J10576" t="s">
        <v>11</v>
      </c>
      <c r="K10576" s="21">
        <f>INDEX(LISTAS!$H:$Q,MATCH(BASE!H10576,LISTAS!$G:$G,0),MATCH(BASE!J10576,LISTAS!$H$3:$Q$3,0))*Tabela3[[#This Row],[QUANTIDADE]]</f>
        <v>16</v>
      </c>
      <c r="L10576" s="2" t="str">
        <f>TEXT(Tabela3[[#This Row],[DATA]],"MM")</f>
        <v>07</v>
      </c>
      <c r="M10576" s="2">
        <f>WEEKNUM(Tabela3[[#This Row],[DATA]])</f>
        <v>28</v>
      </c>
      <c r="N10576" s="18">
        <f>YEAR(Tabela3[[#This Row],[DATA]])</f>
        <v>2023</v>
      </c>
    </row>
    <row r="10577" spans="2:14">
      <c r="B10577" s="1">
        <v>45119</v>
      </c>
      <c r="C10577">
        <v>16964</v>
      </c>
      <c r="D10577">
        <f>COUNTIF(C$4:C10577,Tabela3[[#This Row],[COMANDA]])</f>
        <v>2</v>
      </c>
      <c r="E10577" t="s">
        <v>90</v>
      </c>
      <c r="F10577" t="s">
        <v>98</v>
      </c>
      <c r="G10577" t="s">
        <v>9</v>
      </c>
      <c r="H10577" t="s">
        <v>242</v>
      </c>
      <c r="I10577" s="2">
        <v>1</v>
      </c>
      <c r="J10577" t="s">
        <v>11</v>
      </c>
      <c r="K10577" s="21">
        <f>INDEX(LISTAS!$H:$Q,MATCH(BASE!H10577,LISTAS!$G:$G,0),MATCH(BASE!J10577,LISTAS!$H$3:$Q$3,0))*Tabela3[[#This Row],[QUANTIDADE]]</f>
        <v>4</v>
      </c>
      <c r="L10577" s="2" t="str">
        <f>TEXT(Tabela3[[#This Row],[DATA]],"MM")</f>
        <v>07</v>
      </c>
      <c r="M10577" s="2">
        <f>WEEKNUM(Tabela3[[#This Row],[DATA]])</f>
        <v>28</v>
      </c>
      <c r="N10577" s="18">
        <f>YEAR(Tabela3[[#This Row],[DATA]])</f>
        <v>2023</v>
      </c>
    </row>
    <row r="10578" spans="2:14">
      <c r="B10578" s="1">
        <v>45119</v>
      </c>
      <c r="C10578">
        <v>16965</v>
      </c>
      <c r="D10578">
        <f>COUNTIF(C$4:C10578,Tabela3[[#This Row],[COMANDA]])</f>
        <v>1</v>
      </c>
      <c r="E10578" t="s">
        <v>90</v>
      </c>
      <c r="F10578" t="s">
        <v>98</v>
      </c>
      <c r="G10578" t="s">
        <v>8</v>
      </c>
      <c r="H10578" t="s">
        <v>43</v>
      </c>
      <c r="I10578" s="2">
        <v>1</v>
      </c>
      <c r="J10578" t="s">
        <v>11</v>
      </c>
      <c r="K10578" s="21">
        <f>INDEX(LISTAS!$H:$Q,MATCH(BASE!H10578,LISTAS!$G:$G,0),MATCH(BASE!J10578,LISTAS!$H$3:$Q$3,0))*Tabela3[[#This Row],[QUANTIDADE]]</f>
        <v>18</v>
      </c>
      <c r="L10578" s="2" t="str">
        <f>TEXT(Tabela3[[#This Row],[DATA]],"MM")</f>
        <v>07</v>
      </c>
      <c r="M10578" s="2">
        <f>WEEKNUM(Tabela3[[#This Row],[DATA]])</f>
        <v>28</v>
      </c>
      <c r="N10578" s="18">
        <f>YEAR(Tabela3[[#This Row],[DATA]])</f>
        <v>2023</v>
      </c>
    </row>
    <row r="10579" spans="2:14">
      <c r="B10579" s="1">
        <v>45119</v>
      </c>
      <c r="C10579">
        <v>16966</v>
      </c>
      <c r="D10579">
        <f>COUNTIF(C$4:C10579,Tabela3[[#This Row],[COMANDA]])</f>
        <v>1</v>
      </c>
      <c r="E10579" t="s">
        <v>90</v>
      </c>
      <c r="F10579" t="s">
        <v>99</v>
      </c>
      <c r="G10579" t="s">
        <v>8</v>
      </c>
      <c r="H10579" t="s">
        <v>41</v>
      </c>
      <c r="I10579" s="2">
        <v>1</v>
      </c>
      <c r="J10579" t="s">
        <v>11</v>
      </c>
      <c r="K10579" s="21">
        <f>INDEX(LISTAS!$H:$Q,MATCH(BASE!H10579,LISTAS!$G:$G,0),MATCH(BASE!J10579,LISTAS!$H$3:$Q$3,0))*Tabela3[[#This Row],[QUANTIDADE]]</f>
        <v>14</v>
      </c>
      <c r="L10579" s="2" t="str">
        <f>TEXT(Tabela3[[#This Row],[DATA]],"MM")</f>
        <v>07</v>
      </c>
      <c r="M10579" s="2">
        <f>WEEKNUM(Tabela3[[#This Row],[DATA]])</f>
        <v>28</v>
      </c>
      <c r="N10579" s="18">
        <f>YEAR(Tabela3[[#This Row],[DATA]])</f>
        <v>2023</v>
      </c>
    </row>
    <row r="10580" spans="2:14">
      <c r="B10580" s="1">
        <v>45119</v>
      </c>
      <c r="C10580">
        <v>16967</v>
      </c>
      <c r="D10580">
        <f>COUNTIF(C$4:C10580,Tabela3[[#This Row],[COMANDA]])</f>
        <v>1</v>
      </c>
      <c r="E10580" t="s">
        <v>90</v>
      </c>
      <c r="F10580" t="s">
        <v>98</v>
      </c>
      <c r="G10580" t="s">
        <v>8</v>
      </c>
      <c r="H10580" t="s">
        <v>42</v>
      </c>
      <c r="I10580" s="2">
        <v>1</v>
      </c>
      <c r="J10580" t="s">
        <v>11</v>
      </c>
      <c r="K10580" s="21">
        <f>INDEX(LISTAS!$H:$Q,MATCH(BASE!H10580,LISTAS!$G:$G,0),MATCH(BASE!J10580,LISTAS!$H$3:$Q$3,0))*Tabela3[[#This Row],[QUANTIDADE]]</f>
        <v>16</v>
      </c>
      <c r="L10580" s="2" t="str">
        <f>TEXT(Tabela3[[#This Row],[DATA]],"MM")</f>
        <v>07</v>
      </c>
      <c r="M10580" s="2">
        <f>WEEKNUM(Tabela3[[#This Row],[DATA]])</f>
        <v>28</v>
      </c>
      <c r="N10580" s="18">
        <f>YEAR(Tabela3[[#This Row],[DATA]])</f>
        <v>2023</v>
      </c>
    </row>
    <row r="10581" spans="2:14">
      <c r="B10581" s="1">
        <v>45119</v>
      </c>
      <c r="C10581">
        <v>16968</v>
      </c>
      <c r="D10581">
        <f>COUNTIF(C$4:C10581,Tabela3[[#This Row],[COMANDA]])</f>
        <v>1</v>
      </c>
      <c r="E10581" t="s">
        <v>90</v>
      </c>
      <c r="F10581" t="s">
        <v>375</v>
      </c>
      <c r="G10581" t="s">
        <v>8</v>
      </c>
      <c r="H10581" t="s">
        <v>204</v>
      </c>
      <c r="I10581" s="2">
        <v>1</v>
      </c>
      <c r="J10581" t="s">
        <v>12</v>
      </c>
      <c r="K10581" s="21">
        <f>INDEX(LISTAS!$H:$Q,MATCH(BASE!H10581,LISTAS!$G:$G,0),MATCH(BASE!J10581,LISTAS!$H$3:$Q$3,0))*Tabela3[[#This Row],[QUANTIDADE]]</f>
        <v>16.2</v>
      </c>
      <c r="L10581" s="2" t="str">
        <f>TEXT(Tabela3[[#This Row],[DATA]],"MM")</f>
        <v>07</v>
      </c>
      <c r="M10581" s="2">
        <f>WEEKNUM(Tabela3[[#This Row],[DATA]])</f>
        <v>28</v>
      </c>
      <c r="N10581" s="18">
        <f>YEAR(Tabela3[[#This Row],[DATA]])</f>
        <v>2023</v>
      </c>
    </row>
    <row r="10582" spans="2:14">
      <c r="B10582" s="1">
        <v>45119</v>
      </c>
      <c r="C10582">
        <v>16968</v>
      </c>
      <c r="D10582">
        <f>COUNTIF(C$4:C10582,Tabela3[[#This Row],[COMANDA]])</f>
        <v>2</v>
      </c>
      <c r="E10582" t="s">
        <v>90</v>
      </c>
      <c r="F10582" t="s">
        <v>375</v>
      </c>
      <c r="G10582" t="s">
        <v>8</v>
      </c>
      <c r="H10582" t="s">
        <v>211</v>
      </c>
      <c r="I10582" s="2">
        <v>1</v>
      </c>
      <c r="J10582" t="s">
        <v>12</v>
      </c>
      <c r="K10582" s="21">
        <f>INDEX(LISTAS!$H:$Q,MATCH(BASE!H10582,LISTAS!$G:$G,0),MATCH(BASE!J10582,LISTAS!$H$3:$Q$3,0))*Tabela3[[#This Row],[QUANTIDADE]]</f>
        <v>18</v>
      </c>
      <c r="L10582" s="2" t="str">
        <f>TEXT(Tabela3[[#This Row],[DATA]],"MM")</f>
        <v>07</v>
      </c>
      <c r="M10582" s="2">
        <f>WEEKNUM(Tabela3[[#This Row],[DATA]])</f>
        <v>28</v>
      </c>
      <c r="N10582" s="18">
        <f>YEAR(Tabela3[[#This Row],[DATA]])</f>
        <v>2023</v>
      </c>
    </row>
    <row r="10583" spans="2:14">
      <c r="B10583" s="1">
        <v>45119</v>
      </c>
      <c r="C10583">
        <v>16969</v>
      </c>
      <c r="D10583">
        <f>COUNTIF(C$4:C10583,Tabela3[[#This Row],[COMANDA]])</f>
        <v>1</v>
      </c>
      <c r="E10583" t="s">
        <v>90</v>
      </c>
      <c r="F10583" t="s">
        <v>98</v>
      </c>
      <c r="G10583" t="s">
        <v>8</v>
      </c>
      <c r="H10583" t="s">
        <v>203</v>
      </c>
      <c r="I10583" s="2">
        <v>1</v>
      </c>
      <c r="J10583" t="s">
        <v>11</v>
      </c>
      <c r="K10583" s="21">
        <f>INDEX(LISTAS!$H:$Q,MATCH(BASE!H10583,LISTAS!$G:$G,0),MATCH(BASE!J10583,LISTAS!$H$3:$Q$3,0))*Tabela3[[#This Row],[QUANTIDADE]]</f>
        <v>20</v>
      </c>
      <c r="L10583" s="2" t="str">
        <f>TEXT(Tabela3[[#This Row],[DATA]],"MM")</f>
        <v>07</v>
      </c>
      <c r="M10583" s="2">
        <f>WEEKNUM(Tabela3[[#This Row],[DATA]])</f>
        <v>28</v>
      </c>
      <c r="N10583" s="18">
        <f>YEAR(Tabela3[[#This Row],[DATA]])</f>
        <v>2023</v>
      </c>
    </row>
    <row r="10584" spans="2:14">
      <c r="B10584" s="1">
        <v>45119</v>
      </c>
      <c r="C10584">
        <v>16969</v>
      </c>
      <c r="D10584">
        <f>COUNTIF(C$4:C10584,Tabela3[[#This Row],[COMANDA]])</f>
        <v>2</v>
      </c>
      <c r="E10584" t="s">
        <v>90</v>
      </c>
      <c r="F10584" t="s">
        <v>98</v>
      </c>
      <c r="G10584" t="s">
        <v>9</v>
      </c>
      <c r="H10584" t="s">
        <v>132</v>
      </c>
      <c r="I10584" s="2">
        <v>1</v>
      </c>
      <c r="J10584" t="s">
        <v>11</v>
      </c>
      <c r="K10584" s="21">
        <f>INDEX(LISTAS!$H:$Q,MATCH(BASE!H10584,LISTAS!$G:$G,0),MATCH(BASE!J10584,LISTAS!$H$3:$Q$3,0))*Tabela3[[#This Row],[QUANTIDADE]]</f>
        <v>3</v>
      </c>
      <c r="L10584" s="2" t="str">
        <f>TEXT(Tabela3[[#This Row],[DATA]],"MM")</f>
        <v>07</v>
      </c>
      <c r="M10584" s="2">
        <f>WEEKNUM(Tabela3[[#This Row],[DATA]])</f>
        <v>28</v>
      </c>
      <c r="N10584" s="18">
        <f>YEAR(Tabela3[[#This Row],[DATA]])</f>
        <v>2023</v>
      </c>
    </row>
    <row r="10585" spans="2:14">
      <c r="B10585" s="1">
        <v>45119</v>
      </c>
      <c r="C10585">
        <v>16970</v>
      </c>
      <c r="D10585">
        <f>COUNTIF(C$4:C10585,Tabela3[[#This Row],[COMANDA]])</f>
        <v>1</v>
      </c>
      <c r="E10585" t="s">
        <v>90</v>
      </c>
      <c r="F10585" t="s">
        <v>98</v>
      </c>
      <c r="G10585" t="s">
        <v>8</v>
      </c>
      <c r="H10585" t="s">
        <v>206</v>
      </c>
      <c r="I10585" s="2">
        <v>1</v>
      </c>
      <c r="J10585" t="s">
        <v>11</v>
      </c>
      <c r="K10585" s="21">
        <f>INDEX(LISTAS!$H:$Q,MATCH(BASE!H10585,LISTAS!$G:$G,0),MATCH(BASE!J10585,LISTAS!$H$3:$Q$3,0))*Tabela3[[#This Row],[QUANTIDADE]]</f>
        <v>18</v>
      </c>
      <c r="L10585" s="2" t="str">
        <f>TEXT(Tabela3[[#This Row],[DATA]],"MM")</f>
        <v>07</v>
      </c>
      <c r="M10585" s="2">
        <f>WEEKNUM(Tabela3[[#This Row],[DATA]])</f>
        <v>28</v>
      </c>
      <c r="N10585" s="18">
        <f>YEAR(Tabela3[[#This Row],[DATA]])</f>
        <v>2023</v>
      </c>
    </row>
    <row r="10586" spans="2:14">
      <c r="B10586" s="1">
        <v>45119</v>
      </c>
      <c r="C10586">
        <v>16970</v>
      </c>
      <c r="D10586">
        <f>COUNTIF(C$4:C10586,Tabela3[[#This Row],[COMANDA]])</f>
        <v>2</v>
      </c>
      <c r="E10586" t="s">
        <v>90</v>
      </c>
      <c r="F10586" t="s">
        <v>98</v>
      </c>
      <c r="G10586" t="s">
        <v>9</v>
      </c>
      <c r="H10586" t="s">
        <v>138</v>
      </c>
      <c r="I10586" s="2">
        <v>1</v>
      </c>
      <c r="J10586" t="s">
        <v>11</v>
      </c>
      <c r="K10586" s="21">
        <f>INDEX(LISTAS!$H:$Q,MATCH(BASE!H10586,LISTAS!$G:$G,0),MATCH(BASE!J10586,LISTAS!$H$3:$Q$3,0))*Tabela3[[#This Row],[QUANTIDADE]]</f>
        <v>4</v>
      </c>
      <c r="L10586" s="2" t="str">
        <f>TEXT(Tabela3[[#This Row],[DATA]],"MM")</f>
        <v>07</v>
      </c>
      <c r="M10586" s="2">
        <f>WEEKNUM(Tabela3[[#This Row],[DATA]])</f>
        <v>28</v>
      </c>
      <c r="N10586" s="18">
        <f>YEAR(Tabela3[[#This Row],[DATA]])</f>
        <v>2023</v>
      </c>
    </row>
    <row r="10587" spans="2:14">
      <c r="B10587" s="1">
        <v>45119</v>
      </c>
      <c r="C10587">
        <v>16971</v>
      </c>
      <c r="D10587">
        <f>COUNTIF(C$4:C10587,Tabela3[[#This Row],[COMANDA]])</f>
        <v>1</v>
      </c>
      <c r="E10587" t="s">
        <v>89</v>
      </c>
      <c r="G10587" t="s">
        <v>8</v>
      </c>
      <c r="H10587" t="s">
        <v>206</v>
      </c>
      <c r="I10587" s="2">
        <v>1</v>
      </c>
      <c r="J10587" t="s">
        <v>11</v>
      </c>
      <c r="K10587" s="21">
        <f>INDEX(LISTAS!$H:$Q,MATCH(BASE!H10587,LISTAS!$G:$G,0),MATCH(BASE!J10587,LISTAS!$H$3:$Q$3,0))*Tabela3[[#This Row],[QUANTIDADE]]</f>
        <v>18</v>
      </c>
      <c r="L10587" s="2" t="str">
        <f>TEXT(Tabela3[[#This Row],[DATA]],"MM")</f>
        <v>07</v>
      </c>
      <c r="M10587" s="2">
        <f>WEEKNUM(Tabela3[[#This Row],[DATA]])</f>
        <v>28</v>
      </c>
      <c r="N10587" s="18">
        <f>YEAR(Tabela3[[#This Row],[DATA]])</f>
        <v>2023</v>
      </c>
    </row>
    <row r="10588" spans="2:14">
      <c r="B10588" s="1">
        <v>45119</v>
      </c>
      <c r="C10588">
        <v>16971</v>
      </c>
      <c r="D10588">
        <f>COUNTIF(C$4:C10588,Tabela3[[#This Row],[COMANDA]])</f>
        <v>2</v>
      </c>
      <c r="E10588" t="s">
        <v>89</v>
      </c>
      <c r="G10588" t="s">
        <v>10</v>
      </c>
      <c r="H10588" t="s">
        <v>125</v>
      </c>
      <c r="I10588" s="2">
        <v>1</v>
      </c>
      <c r="J10588" t="s">
        <v>11</v>
      </c>
      <c r="K10588" s="21">
        <f>INDEX(LISTAS!$H:$Q,MATCH(BASE!H10588,LISTAS!$G:$G,0),MATCH(BASE!J10588,LISTAS!$H$3:$Q$3,0))*Tabela3[[#This Row],[QUANTIDADE]]</f>
        <v>3</v>
      </c>
      <c r="L10588" s="2" t="str">
        <f>TEXT(Tabela3[[#This Row],[DATA]],"MM")</f>
        <v>07</v>
      </c>
      <c r="M10588" s="2">
        <f>WEEKNUM(Tabela3[[#This Row],[DATA]])</f>
        <v>28</v>
      </c>
      <c r="N10588" s="18">
        <f>YEAR(Tabela3[[#This Row],[DATA]])</f>
        <v>2023</v>
      </c>
    </row>
    <row r="10589" spans="2:14">
      <c r="B10589" s="1">
        <v>45119</v>
      </c>
      <c r="C10589">
        <v>16972</v>
      </c>
      <c r="D10589">
        <f>COUNTIF(C$4:C10589,Tabela3[[#This Row],[COMANDA]])</f>
        <v>1</v>
      </c>
      <c r="E10589" t="s">
        <v>89</v>
      </c>
      <c r="F10589" t="s">
        <v>375</v>
      </c>
      <c r="G10589" t="s">
        <v>8</v>
      </c>
      <c r="H10589" t="s">
        <v>204</v>
      </c>
      <c r="I10589" s="2">
        <v>1</v>
      </c>
      <c r="J10589" t="s">
        <v>11</v>
      </c>
      <c r="K10589" s="21">
        <f>INDEX(LISTAS!$H:$Q,MATCH(BASE!H10589,LISTAS!$G:$G,0),MATCH(BASE!J10589,LISTAS!$H$3:$Q$3,0))*Tabela3[[#This Row],[QUANTIDADE]]</f>
        <v>18</v>
      </c>
      <c r="L10589" s="2" t="str">
        <f>TEXT(Tabela3[[#This Row],[DATA]],"MM")</f>
        <v>07</v>
      </c>
      <c r="M10589" s="2">
        <f>WEEKNUM(Tabela3[[#This Row],[DATA]])</f>
        <v>28</v>
      </c>
      <c r="N10589" s="18">
        <f>YEAR(Tabela3[[#This Row],[DATA]])</f>
        <v>2023</v>
      </c>
    </row>
    <row r="10590" spans="2:14">
      <c r="B10590" s="1">
        <v>45119</v>
      </c>
      <c r="C10590">
        <v>16973</v>
      </c>
      <c r="D10590">
        <f>COUNTIF(C$4:C10590,Tabela3[[#This Row],[COMANDA]])</f>
        <v>1</v>
      </c>
      <c r="E10590" t="s">
        <v>90</v>
      </c>
      <c r="F10590" t="s">
        <v>99</v>
      </c>
      <c r="G10590" t="s">
        <v>8</v>
      </c>
      <c r="H10590" t="s">
        <v>202</v>
      </c>
      <c r="I10590" s="2">
        <v>1</v>
      </c>
      <c r="J10590" t="s">
        <v>11</v>
      </c>
      <c r="K10590" s="21">
        <f>INDEX(LISTAS!$H:$Q,MATCH(BASE!H10590,LISTAS!$G:$G,0),MATCH(BASE!J10590,LISTAS!$H$3:$Q$3,0))*Tabela3[[#This Row],[QUANTIDADE]]</f>
        <v>20</v>
      </c>
      <c r="L10590" s="2" t="str">
        <f>TEXT(Tabela3[[#This Row],[DATA]],"MM")</f>
        <v>07</v>
      </c>
      <c r="M10590" s="2">
        <f>WEEKNUM(Tabela3[[#This Row],[DATA]])</f>
        <v>28</v>
      </c>
      <c r="N10590" s="18">
        <f>YEAR(Tabela3[[#This Row],[DATA]])</f>
        <v>2023</v>
      </c>
    </row>
    <row r="10591" spans="2:14">
      <c r="B10591" s="1">
        <v>45119</v>
      </c>
      <c r="C10591">
        <v>16973</v>
      </c>
      <c r="D10591">
        <f>COUNTIF(C$4:C10591,Tabela3[[#This Row],[COMANDA]])</f>
        <v>2</v>
      </c>
      <c r="E10591" t="s">
        <v>90</v>
      </c>
      <c r="F10591" t="s">
        <v>99</v>
      </c>
      <c r="G10591" t="s">
        <v>9</v>
      </c>
      <c r="H10591" t="s">
        <v>56</v>
      </c>
      <c r="I10591" s="2">
        <v>1</v>
      </c>
      <c r="J10591" t="s">
        <v>11</v>
      </c>
      <c r="K10591" s="21">
        <f>INDEX(LISTAS!$H:$Q,MATCH(BASE!H10591,LISTAS!$G:$G,0),MATCH(BASE!J10591,LISTAS!$H$3:$Q$3,0))*Tabela3[[#This Row],[QUANTIDADE]]</f>
        <v>3</v>
      </c>
      <c r="L10591" s="2" t="str">
        <f>TEXT(Tabela3[[#This Row],[DATA]],"MM")</f>
        <v>07</v>
      </c>
      <c r="M10591" s="2">
        <f>WEEKNUM(Tabela3[[#This Row],[DATA]])</f>
        <v>28</v>
      </c>
      <c r="N10591" s="18">
        <f>YEAR(Tabela3[[#This Row],[DATA]])</f>
        <v>2023</v>
      </c>
    </row>
    <row r="10592" spans="2:14">
      <c r="B10592" s="1">
        <v>45119</v>
      </c>
      <c r="C10592">
        <v>16974</v>
      </c>
      <c r="D10592">
        <f>COUNTIF(C$4:C10592,Tabela3[[#This Row],[COMANDA]])</f>
        <v>1</v>
      </c>
      <c r="E10592" t="s">
        <v>90</v>
      </c>
      <c r="F10592" t="s">
        <v>99</v>
      </c>
      <c r="G10592" t="s">
        <v>8</v>
      </c>
      <c r="H10592" t="s">
        <v>202</v>
      </c>
      <c r="I10592" s="2">
        <v>1</v>
      </c>
      <c r="J10592" t="s">
        <v>11</v>
      </c>
      <c r="K10592" s="21">
        <f>INDEX(LISTAS!$H:$Q,MATCH(BASE!H10592,LISTAS!$G:$G,0),MATCH(BASE!J10592,LISTAS!$H$3:$Q$3,0))*Tabela3[[#This Row],[QUANTIDADE]]</f>
        <v>20</v>
      </c>
      <c r="L10592" s="2" t="str">
        <f>TEXT(Tabela3[[#This Row],[DATA]],"MM")</f>
        <v>07</v>
      </c>
      <c r="M10592" s="2">
        <f>WEEKNUM(Tabela3[[#This Row],[DATA]])</f>
        <v>28</v>
      </c>
      <c r="N10592" s="18">
        <f>YEAR(Tabela3[[#This Row],[DATA]])</f>
        <v>2023</v>
      </c>
    </row>
    <row r="10593" spans="2:14">
      <c r="B10593" s="1">
        <v>45119</v>
      </c>
      <c r="C10593">
        <v>16974</v>
      </c>
      <c r="D10593">
        <f>COUNTIF(C$4:C10593,Tabela3[[#This Row],[COMANDA]])</f>
        <v>2</v>
      </c>
      <c r="E10593" t="s">
        <v>90</v>
      </c>
      <c r="F10593" t="s">
        <v>99</v>
      </c>
      <c r="G10593" t="s">
        <v>9</v>
      </c>
      <c r="H10593" t="s">
        <v>242</v>
      </c>
      <c r="I10593" s="2">
        <v>1</v>
      </c>
      <c r="J10593" t="s">
        <v>11</v>
      </c>
      <c r="K10593" s="21">
        <f>INDEX(LISTAS!$H:$Q,MATCH(BASE!H10593,LISTAS!$G:$G,0),MATCH(BASE!J10593,LISTAS!$H$3:$Q$3,0))*Tabela3[[#This Row],[QUANTIDADE]]</f>
        <v>4</v>
      </c>
      <c r="L10593" s="2" t="str">
        <f>TEXT(Tabela3[[#This Row],[DATA]],"MM")</f>
        <v>07</v>
      </c>
      <c r="M10593" s="2">
        <f>WEEKNUM(Tabela3[[#This Row],[DATA]])</f>
        <v>28</v>
      </c>
      <c r="N10593" s="18">
        <f>YEAR(Tabela3[[#This Row],[DATA]])</f>
        <v>2023</v>
      </c>
    </row>
    <row r="10594" spans="2:14">
      <c r="B10594" s="1">
        <v>45119</v>
      </c>
      <c r="C10594">
        <v>16975</v>
      </c>
      <c r="D10594">
        <f>COUNTIF(C$4:C10594,Tabela3[[#This Row],[COMANDA]])</f>
        <v>1</v>
      </c>
      <c r="E10594" t="s">
        <v>90</v>
      </c>
      <c r="F10594" t="s">
        <v>98</v>
      </c>
      <c r="G10594" t="s">
        <v>8</v>
      </c>
      <c r="H10594" t="s">
        <v>84</v>
      </c>
      <c r="I10594" s="2">
        <v>1</v>
      </c>
      <c r="J10594" t="s">
        <v>11</v>
      </c>
      <c r="K10594" s="21">
        <f>INDEX(LISTAS!$H:$Q,MATCH(BASE!H10594,LISTAS!$G:$G,0),MATCH(BASE!J10594,LISTAS!$H$3:$Q$3,0))*Tabela3[[#This Row],[QUANTIDADE]]</f>
        <v>16</v>
      </c>
      <c r="L10594" s="2" t="str">
        <f>TEXT(Tabela3[[#This Row],[DATA]],"MM")</f>
        <v>07</v>
      </c>
      <c r="M10594" s="2">
        <f>WEEKNUM(Tabela3[[#This Row],[DATA]])</f>
        <v>28</v>
      </c>
      <c r="N10594" s="18">
        <f>YEAR(Tabela3[[#This Row],[DATA]])</f>
        <v>2023</v>
      </c>
    </row>
    <row r="10595" spans="2:14">
      <c r="B10595" s="1">
        <v>45119</v>
      </c>
      <c r="C10595">
        <v>16975</v>
      </c>
      <c r="D10595">
        <f>COUNTIF(C$4:C10595,Tabela3[[#This Row],[COMANDA]])</f>
        <v>2</v>
      </c>
      <c r="E10595" t="s">
        <v>90</v>
      </c>
      <c r="F10595" t="s">
        <v>98</v>
      </c>
      <c r="G10595" t="s">
        <v>61</v>
      </c>
      <c r="H10595" t="s">
        <v>162</v>
      </c>
      <c r="I10595" s="2">
        <v>3</v>
      </c>
      <c r="J10595" t="s">
        <v>11</v>
      </c>
      <c r="K10595" s="21">
        <f>INDEX(LISTAS!$H:$Q,MATCH(BASE!H10595,LISTAS!$G:$G,0),MATCH(BASE!J10595,LISTAS!$H$3:$Q$3,0))*Tabela3[[#This Row],[QUANTIDADE]]</f>
        <v>4.5</v>
      </c>
      <c r="L10595" s="2" t="str">
        <f>TEXT(Tabela3[[#This Row],[DATA]],"MM")</f>
        <v>07</v>
      </c>
      <c r="M10595" s="2">
        <f>WEEKNUM(Tabela3[[#This Row],[DATA]])</f>
        <v>28</v>
      </c>
      <c r="N10595" s="18">
        <f>YEAR(Tabela3[[#This Row],[DATA]])</f>
        <v>2023</v>
      </c>
    </row>
    <row r="10596" spans="2:14">
      <c r="B10596" s="1">
        <v>45119</v>
      </c>
      <c r="C10596">
        <v>16975</v>
      </c>
      <c r="D10596">
        <f>COUNTIF(C$4:C10596,Tabela3[[#This Row],[COMANDA]])</f>
        <v>3</v>
      </c>
      <c r="E10596" t="s">
        <v>90</v>
      </c>
      <c r="F10596" t="s">
        <v>98</v>
      </c>
      <c r="G10596" t="s">
        <v>9</v>
      </c>
      <c r="H10596" t="s">
        <v>52</v>
      </c>
      <c r="I10596" s="2">
        <v>1</v>
      </c>
      <c r="J10596" t="s">
        <v>11</v>
      </c>
      <c r="K10596" s="21">
        <f>INDEX(LISTAS!$H:$Q,MATCH(BASE!H10596,LISTAS!$G:$G,0),MATCH(BASE!J10596,LISTAS!$H$3:$Q$3,0))*Tabela3[[#This Row],[QUANTIDADE]]</f>
        <v>8</v>
      </c>
      <c r="L10596" s="2" t="str">
        <f>TEXT(Tabela3[[#This Row],[DATA]],"MM")</f>
        <v>07</v>
      </c>
      <c r="M10596" s="2">
        <f>WEEKNUM(Tabela3[[#This Row],[DATA]])</f>
        <v>28</v>
      </c>
      <c r="N10596" s="18">
        <f>YEAR(Tabela3[[#This Row],[DATA]])</f>
        <v>2023</v>
      </c>
    </row>
    <row r="10597" spans="2:14">
      <c r="B10597" s="1">
        <v>45119</v>
      </c>
      <c r="C10597">
        <v>16976</v>
      </c>
      <c r="D10597">
        <f>COUNTIF(C$4:C10597,Tabela3[[#This Row],[COMANDA]])</f>
        <v>1</v>
      </c>
      <c r="E10597" t="s">
        <v>90</v>
      </c>
      <c r="F10597" t="s">
        <v>98</v>
      </c>
      <c r="G10597" t="s">
        <v>8</v>
      </c>
      <c r="H10597" t="s">
        <v>204</v>
      </c>
      <c r="I10597" s="2">
        <v>1</v>
      </c>
      <c r="J10597" t="s">
        <v>11</v>
      </c>
      <c r="K10597" s="21">
        <f>INDEX(LISTAS!$H:$Q,MATCH(BASE!H10597,LISTAS!$G:$G,0),MATCH(BASE!J10597,LISTAS!$H$3:$Q$3,0))*Tabela3[[#This Row],[QUANTIDADE]]</f>
        <v>18</v>
      </c>
      <c r="L10597" s="2" t="str">
        <f>TEXT(Tabela3[[#This Row],[DATA]],"MM")</f>
        <v>07</v>
      </c>
      <c r="M10597" s="2">
        <f>WEEKNUM(Tabela3[[#This Row],[DATA]])</f>
        <v>28</v>
      </c>
      <c r="N10597" s="18">
        <f>YEAR(Tabela3[[#This Row],[DATA]])</f>
        <v>2023</v>
      </c>
    </row>
    <row r="10598" spans="2:14">
      <c r="B10598" s="1">
        <v>45119</v>
      </c>
      <c r="C10598">
        <v>16977</v>
      </c>
      <c r="D10598">
        <f>COUNTIF(C$4:C10598,Tabela3[[#This Row],[COMANDA]])</f>
        <v>1</v>
      </c>
      <c r="E10598" t="s">
        <v>90</v>
      </c>
      <c r="F10598" t="s">
        <v>99</v>
      </c>
      <c r="G10598" t="s">
        <v>8</v>
      </c>
      <c r="H10598" t="s">
        <v>202</v>
      </c>
      <c r="I10598" s="2">
        <v>1</v>
      </c>
      <c r="J10598" t="s">
        <v>11</v>
      </c>
      <c r="K10598" s="21">
        <f>INDEX(LISTAS!$H:$Q,MATCH(BASE!H10598,LISTAS!$G:$G,0),MATCH(BASE!J10598,LISTAS!$H$3:$Q$3,0))*Tabela3[[#This Row],[QUANTIDADE]]</f>
        <v>20</v>
      </c>
      <c r="L10598" s="2" t="str">
        <f>TEXT(Tabela3[[#This Row],[DATA]],"MM")</f>
        <v>07</v>
      </c>
      <c r="M10598" s="2">
        <f>WEEKNUM(Tabela3[[#This Row],[DATA]])</f>
        <v>28</v>
      </c>
      <c r="N10598" s="18">
        <f>YEAR(Tabela3[[#This Row],[DATA]])</f>
        <v>2023</v>
      </c>
    </row>
    <row r="10599" spans="2:14">
      <c r="B10599" s="1">
        <v>45119</v>
      </c>
      <c r="C10599">
        <v>16977</v>
      </c>
      <c r="D10599">
        <f>COUNTIF(C$4:C10599,Tabela3[[#This Row],[COMANDA]])</f>
        <v>2</v>
      </c>
      <c r="E10599" t="s">
        <v>90</v>
      </c>
      <c r="F10599" t="s">
        <v>99</v>
      </c>
      <c r="G10599" t="s">
        <v>9</v>
      </c>
      <c r="H10599" t="s">
        <v>148</v>
      </c>
      <c r="I10599" s="2">
        <v>1</v>
      </c>
      <c r="J10599" t="s">
        <v>11</v>
      </c>
      <c r="K10599" s="21">
        <f>INDEX(LISTAS!$H:$Q,MATCH(BASE!H10599,LISTAS!$G:$G,0),MATCH(BASE!J10599,LISTAS!$H$3:$Q$3,0))*Tabela3[[#This Row],[QUANTIDADE]]</f>
        <v>3</v>
      </c>
      <c r="L10599" s="2" t="str">
        <f>TEXT(Tabela3[[#This Row],[DATA]],"MM")</f>
        <v>07</v>
      </c>
      <c r="M10599" s="2">
        <f>WEEKNUM(Tabela3[[#This Row],[DATA]])</f>
        <v>28</v>
      </c>
      <c r="N10599" s="18">
        <f>YEAR(Tabela3[[#This Row],[DATA]])</f>
        <v>2023</v>
      </c>
    </row>
    <row r="10600" spans="2:14">
      <c r="B10600" s="1">
        <v>45119</v>
      </c>
      <c r="C10600">
        <v>16978</v>
      </c>
      <c r="D10600">
        <f>COUNTIF(C$4:C10600,Tabela3[[#This Row],[COMANDA]])</f>
        <v>1</v>
      </c>
      <c r="E10600" t="s">
        <v>90</v>
      </c>
      <c r="F10600" t="s">
        <v>98</v>
      </c>
      <c r="G10600" t="s">
        <v>8</v>
      </c>
      <c r="H10600" t="s">
        <v>203</v>
      </c>
      <c r="I10600" s="2">
        <v>1</v>
      </c>
      <c r="J10600" t="s">
        <v>11</v>
      </c>
      <c r="K10600" s="21">
        <f>INDEX(LISTAS!$H:$Q,MATCH(BASE!H10600,LISTAS!$G:$G,0),MATCH(BASE!J10600,LISTAS!$H$3:$Q$3,0))*Tabela3[[#This Row],[QUANTIDADE]]</f>
        <v>20</v>
      </c>
      <c r="L10600" s="2" t="str">
        <f>TEXT(Tabela3[[#This Row],[DATA]],"MM")</f>
        <v>07</v>
      </c>
      <c r="M10600" s="2">
        <f>WEEKNUM(Tabela3[[#This Row],[DATA]])</f>
        <v>28</v>
      </c>
      <c r="N10600" s="18">
        <f>YEAR(Tabela3[[#This Row],[DATA]])</f>
        <v>2023</v>
      </c>
    </row>
    <row r="10601" spans="2:14">
      <c r="B10601" s="1">
        <v>45119</v>
      </c>
      <c r="C10601">
        <v>16978</v>
      </c>
      <c r="D10601">
        <f>COUNTIF(C$4:C10601,Tabela3[[#This Row],[COMANDA]])</f>
        <v>2</v>
      </c>
      <c r="E10601" t="s">
        <v>90</v>
      </c>
      <c r="F10601" t="s">
        <v>98</v>
      </c>
      <c r="G10601" t="s">
        <v>9</v>
      </c>
      <c r="H10601" t="s">
        <v>138</v>
      </c>
      <c r="I10601" s="2">
        <v>1</v>
      </c>
      <c r="J10601" t="s">
        <v>11</v>
      </c>
      <c r="K10601" s="21">
        <f>INDEX(LISTAS!$H:$Q,MATCH(BASE!H10601,LISTAS!$G:$G,0),MATCH(BASE!J10601,LISTAS!$H$3:$Q$3,0))*Tabela3[[#This Row],[QUANTIDADE]]</f>
        <v>4</v>
      </c>
      <c r="L10601" s="2" t="str">
        <f>TEXT(Tabela3[[#This Row],[DATA]],"MM")</f>
        <v>07</v>
      </c>
      <c r="M10601" s="2">
        <f>WEEKNUM(Tabela3[[#This Row],[DATA]])</f>
        <v>28</v>
      </c>
      <c r="N10601" s="18">
        <f>YEAR(Tabela3[[#This Row],[DATA]])</f>
        <v>2023</v>
      </c>
    </row>
    <row r="10602" spans="2:14">
      <c r="B10602" s="1">
        <v>45119</v>
      </c>
      <c r="C10602">
        <v>16979</v>
      </c>
      <c r="D10602">
        <f>COUNTIF(C$4:C10602,Tabela3[[#This Row],[COMANDA]])</f>
        <v>1</v>
      </c>
      <c r="E10602" t="s">
        <v>90</v>
      </c>
      <c r="F10602" t="s">
        <v>99</v>
      </c>
      <c r="G10602" t="s">
        <v>8</v>
      </c>
      <c r="H10602" t="s">
        <v>204</v>
      </c>
      <c r="I10602" s="2">
        <v>1</v>
      </c>
      <c r="J10602" t="s">
        <v>11</v>
      </c>
      <c r="K10602" s="21">
        <f>INDEX(LISTAS!$H:$Q,MATCH(BASE!H10602,LISTAS!$G:$G,0),MATCH(BASE!J10602,LISTAS!$H$3:$Q$3,0))*Tabela3[[#This Row],[QUANTIDADE]]</f>
        <v>18</v>
      </c>
      <c r="L10602" s="2" t="str">
        <f>TEXT(Tabela3[[#This Row],[DATA]],"MM")</f>
        <v>07</v>
      </c>
      <c r="M10602" s="2">
        <f>WEEKNUM(Tabela3[[#This Row],[DATA]])</f>
        <v>28</v>
      </c>
      <c r="N10602" s="18">
        <f>YEAR(Tabela3[[#This Row],[DATA]])</f>
        <v>2023</v>
      </c>
    </row>
    <row r="10603" spans="2:14">
      <c r="B10603" s="1">
        <v>45119</v>
      </c>
      <c r="C10603">
        <v>16979</v>
      </c>
      <c r="D10603">
        <f>COUNTIF(C$4:C10603,Tabela3[[#This Row],[COMANDA]])</f>
        <v>2</v>
      </c>
      <c r="E10603" t="s">
        <v>90</v>
      </c>
      <c r="F10603" t="s">
        <v>99</v>
      </c>
      <c r="G10603" t="s">
        <v>9</v>
      </c>
      <c r="H10603" t="s">
        <v>138</v>
      </c>
      <c r="I10603" s="2">
        <v>1</v>
      </c>
      <c r="J10603" t="s">
        <v>11</v>
      </c>
      <c r="K10603" s="21">
        <f>INDEX(LISTAS!$H:$Q,MATCH(BASE!H10603,LISTAS!$G:$G,0),MATCH(BASE!J10603,LISTAS!$H$3:$Q$3,0))*Tabela3[[#This Row],[QUANTIDADE]]</f>
        <v>4</v>
      </c>
      <c r="L10603" s="2" t="str">
        <f>TEXT(Tabela3[[#This Row],[DATA]],"MM")</f>
        <v>07</v>
      </c>
      <c r="M10603" s="2">
        <f>WEEKNUM(Tabela3[[#This Row],[DATA]])</f>
        <v>28</v>
      </c>
      <c r="N10603" s="18">
        <f>YEAR(Tabela3[[#This Row],[DATA]])</f>
        <v>2023</v>
      </c>
    </row>
    <row r="10604" spans="2:14">
      <c r="B10604" s="1">
        <v>45119</v>
      </c>
      <c r="C10604">
        <v>16980</v>
      </c>
      <c r="D10604">
        <f>COUNTIF(C$4:C10604,Tabela3[[#This Row],[COMANDA]])</f>
        <v>1</v>
      </c>
      <c r="E10604" t="s">
        <v>90</v>
      </c>
      <c r="F10604" t="s">
        <v>98</v>
      </c>
      <c r="G10604" t="s">
        <v>8</v>
      </c>
      <c r="H10604" t="s">
        <v>204</v>
      </c>
      <c r="I10604" s="2">
        <v>1</v>
      </c>
      <c r="J10604" t="s">
        <v>11</v>
      </c>
      <c r="K10604" s="21">
        <f>INDEX(LISTAS!$H:$Q,MATCH(BASE!H10604,LISTAS!$G:$G,0),MATCH(BASE!J10604,LISTAS!$H$3:$Q$3,0))*Tabela3[[#This Row],[QUANTIDADE]]</f>
        <v>18</v>
      </c>
      <c r="L10604" s="2" t="str">
        <f>TEXT(Tabela3[[#This Row],[DATA]],"MM")</f>
        <v>07</v>
      </c>
      <c r="M10604" s="2">
        <f>WEEKNUM(Tabela3[[#This Row],[DATA]])</f>
        <v>28</v>
      </c>
      <c r="N10604" s="18">
        <f>YEAR(Tabela3[[#This Row],[DATA]])</f>
        <v>2023</v>
      </c>
    </row>
    <row r="10605" spans="2:14">
      <c r="B10605" s="1">
        <v>45119</v>
      </c>
      <c r="C10605">
        <v>16981</v>
      </c>
      <c r="D10605">
        <f>COUNTIF(C$4:C10605,Tabela3[[#This Row],[COMANDA]])</f>
        <v>1</v>
      </c>
      <c r="E10605" t="s">
        <v>90</v>
      </c>
      <c r="F10605" t="s">
        <v>99</v>
      </c>
      <c r="G10605" t="s">
        <v>8</v>
      </c>
      <c r="H10605" t="s">
        <v>206</v>
      </c>
      <c r="I10605" s="2">
        <v>1</v>
      </c>
      <c r="J10605" t="s">
        <v>11</v>
      </c>
      <c r="K10605" s="21">
        <f>INDEX(LISTAS!$H:$Q,MATCH(BASE!H10605,LISTAS!$G:$G,0),MATCH(BASE!J10605,LISTAS!$H$3:$Q$3,0))*Tabela3[[#This Row],[QUANTIDADE]]</f>
        <v>18</v>
      </c>
      <c r="L10605" s="2" t="str">
        <f>TEXT(Tabela3[[#This Row],[DATA]],"MM")</f>
        <v>07</v>
      </c>
      <c r="M10605" s="2">
        <f>WEEKNUM(Tabela3[[#This Row],[DATA]])</f>
        <v>28</v>
      </c>
      <c r="N10605" s="18">
        <f>YEAR(Tabela3[[#This Row],[DATA]])</f>
        <v>2023</v>
      </c>
    </row>
    <row r="10606" spans="2:14">
      <c r="B10606" s="1">
        <v>45119</v>
      </c>
      <c r="C10606">
        <v>16982</v>
      </c>
      <c r="D10606">
        <f>COUNTIF(C$4:C10606,Tabela3[[#This Row],[COMANDA]])</f>
        <v>1</v>
      </c>
      <c r="E10606" t="s">
        <v>90</v>
      </c>
      <c r="G10606" t="s">
        <v>8</v>
      </c>
      <c r="H10606" t="s">
        <v>206</v>
      </c>
      <c r="I10606" s="2">
        <v>3</v>
      </c>
      <c r="J10606" t="s">
        <v>11</v>
      </c>
      <c r="K10606" s="21">
        <f>INDEX(LISTAS!$H:$Q,MATCH(BASE!H10606,LISTAS!$G:$G,0),MATCH(BASE!J10606,LISTAS!$H$3:$Q$3,0))*Tabela3[[#This Row],[QUANTIDADE]]</f>
        <v>54</v>
      </c>
      <c r="L10606" s="2" t="str">
        <f>TEXT(Tabela3[[#This Row],[DATA]],"MM")</f>
        <v>07</v>
      </c>
      <c r="M10606" s="2">
        <f>WEEKNUM(Tabela3[[#This Row],[DATA]])</f>
        <v>28</v>
      </c>
      <c r="N10606" s="18">
        <f>YEAR(Tabela3[[#This Row],[DATA]])</f>
        <v>2023</v>
      </c>
    </row>
    <row r="10607" spans="2:14">
      <c r="B10607" s="1">
        <v>45119</v>
      </c>
      <c r="C10607">
        <v>16983</v>
      </c>
      <c r="D10607">
        <f>COUNTIF(C$4:C10607,Tabela3[[#This Row],[COMANDA]])</f>
        <v>1</v>
      </c>
      <c r="E10607" t="s">
        <v>90</v>
      </c>
      <c r="G10607" t="s">
        <v>8</v>
      </c>
      <c r="H10607" t="s">
        <v>41</v>
      </c>
      <c r="I10607" s="2">
        <v>1</v>
      </c>
      <c r="J10607" t="s">
        <v>11</v>
      </c>
      <c r="K10607" s="21">
        <f>INDEX(LISTAS!$H:$Q,MATCH(BASE!H10607,LISTAS!$G:$G,0),MATCH(BASE!J10607,LISTAS!$H$3:$Q$3,0))*Tabela3[[#This Row],[QUANTIDADE]]</f>
        <v>14</v>
      </c>
      <c r="L10607" s="2" t="str">
        <f>TEXT(Tabela3[[#This Row],[DATA]],"MM")</f>
        <v>07</v>
      </c>
      <c r="M10607" s="2">
        <f>WEEKNUM(Tabela3[[#This Row],[DATA]])</f>
        <v>28</v>
      </c>
      <c r="N10607" s="18">
        <f>YEAR(Tabela3[[#This Row],[DATA]])</f>
        <v>2023</v>
      </c>
    </row>
    <row r="10608" spans="2:14">
      <c r="B10608" s="1">
        <v>45119</v>
      </c>
      <c r="C10608">
        <v>16984</v>
      </c>
      <c r="D10608">
        <f>COUNTIF(C$4:C10608,Tabela3[[#This Row],[COMANDA]])</f>
        <v>1</v>
      </c>
      <c r="E10608" t="s">
        <v>90</v>
      </c>
      <c r="G10608" t="s">
        <v>8</v>
      </c>
      <c r="H10608" t="s">
        <v>203</v>
      </c>
      <c r="I10608" s="2">
        <v>1</v>
      </c>
      <c r="J10608" t="s">
        <v>11</v>
      </c>
      <c r="K10608" s="21">
        <f>INDEX(LISTAS!$H:$Q,MATCH(BASE!H10608,LISTAS!$G:$G,0),MATCH(BASE!J10608,LISTAS!$H$3:$Q$3,0))*Tabela3[[#This Row],[QUANTIDADE]]</f>
        <v>20</v>
      </c>
      <c r="L10608" s="2" t="str">
        <f>TEXT(Tabela3[[#This Row],[DATA]],"MM")</f>
        <v>07</v>
      </c>
      <c r="M10608" s="2">
        <f>WEEKNUM(Tabela3[[#This Row],[DATA]])</f>
        <v>28</v>
      </c>
      <c r="N10608" s="18">
        <f>YEAR(Tabela3[[#This Row],[DATA]])</f>
        <v>2023</v>
      </c>
    </row>
    <row r="10609" spans="2:14">
      <c r="B10609" s="1">
        <v>45119</v>
      </c>
      <c r="C10609">
        <v>16985</v>
      </c>
      <c r="D10609">
        <f>COUNTIF(C$4:C10609,Tabela3[[#This Row],[COMANDA]])</f>
        <v>1</v>
      </c>
      <c r="E10609" t="s">
        <v>90</v>
      </c>
      <c r="G10609" t="s">
        <v>8</v>
      </c>
      <c r="H10609" t="s">
        <v>203</v>
      </c>
      <c r="I10609" s="2">
        <v>1</v>
      </c>
      <c r="J10609" t="s">
        <v>11</v>
      </c>
      <c r="K10609" s="21">
        <f>INDEX(LISTAS!$H:$Q,MATCH(BASE!H10609,LISTAS!$G:$G,0),MATCH(BASE!J10609,LISTAS!$H$3:$Q$3,0))*Tabela3[[#This Row],[QUANTIDADE]]</f>
        <v>20</v>
      </c>
      <c r="L10609" s="2" t="str">
        <f>TEXT(Tabela3[[#This Row],[DATA]],"MM")</f>
        <v>07</v>
      </c>
      <c r="M10609" s="2">
        <f>WEEKNUM(Tabela3[[#This Row],[DATA]])</f>
        <v>28</v>
      </c>
      <c r="N10609" s="18">
        <f>YEAR(Tabela3[[#This Row],[DATA]])</f>
        <v>2023</v>
      </c>
    </row>
    <row r="10610" spans="2:14">
      <c r="B10610" s="1">
        <v>45119</v>
      </c>
      <c r="C10610">
        <v>16986</v>
      </c>
      <c r="D10610">
        <f>COUNTIF(C$4:C10610,Tabela3[[#This Row],[COMANDA]])</f>
        <v>1</v>
      </c>
      <c r="E10610" t="s">
        <v>89</v>
      </c>
      <c r="F10610" t="s">
        <v>375</v>
      </c>
      <c r="G10610" t="s">
        <v>8</v>
      </c>
      <c r="H10610" t="s">
        <v>202</v>
      </c>
      <c r="I10610" s="2">
        <v>1</v>
      </c>
      <c r="J10610" t="s">
        <v>12</v>
      </c>
      <c r="K10610" s="21">
        <f>INDEX(LISTAS!$H:$Q,MATCH(BASE!H10610,LISTAS!$G:$G,0),MATCH(BASE!J10610,LISTAS!$H$3:$Q$3,0))*Tabela3[[#This Row],[QUANTIDADE]]</f>
        <v>18</v>
      </c>
      <c r="L10610" s="2" t="str">
        <f>TEXT(Tabela3[[#This Row],[DATA]],"MM")</f>
        <v>07</v>
      </c>
      <c r="M10610" s="2">
        <f>WEEKNUM(Tabela3[[#This Row],[DATA]])</f>
        <v>28</v>
      </c>
      <c r="N10610" s="18">
        <f>YEAR(Tabela3[[#This Row],[DATA]])</f>
        <v>2023</v>
      </c>
    </row>
    <row r="10611" spans="2:14">
      <c r="B10611" s="1">
        <v>45119</v>
      </c>
      <c r="C10611">
        <v>16987</v>
      </c>
      <c r="D10611">
        <f>COUNTIF(C$4:C10611,Tabela3[[#This Row],[COMANDA]])</f>
        <v>1</v>
      </c>
      <c r="E10611" t="s">
        <v>90</v>
      </c>
      <c r="F10611" t="s">
        <v>100</v>
      </c>
      <c r="G10611" t="s">
        <v>8</v>
      </c>
      <c r="H10611" t="s">
        <v>206</v>
      </c>
      <c r="I10611" s="2">
        <v>1</v>
      </c>
      <c r="J10611" t="s">
        <v>11</v>
      </c>
      <c r="K10611" s="21">
        <f>INDEX(LISTAS!$H:$Q,MATCH(BASE!H10611,LISTAS!$G:$G,0),MATCH(BASE!J10611,LISTAS!$H$3:$Q$3,0))*Tabela3[[#This Row],[QUANTIDADE]]</f>
        <v>18</v>
      </c>
      <c r="L10611" s="2" t="str">
        <f>TEXT(Tabela3[[#This Row],[DATA]],"MM")</f>
        <v>07</v>
      </c>
      <c r="M10611" s="2">
        <f>WEEKNUM(Tabela3[[#This Row],[DATA]])</f>
        <v>28</v>
      </c>
      <c r="N10611" s="18">
        <f>YEAR(Tabela3[[#This Row],[DATA]])</f>
        <v>2023</v>
      </c>
    </row>
    <row r="10612" spans="2:14">
      <c r="B10612" s="1">
        <v>45119</v>
      </c>
      <c r="C10612">
        <v>16988</v>
      </c>
      <c r="D10612">
        <f>COUNTIF(C$4:C10612,Tabela3[[#This Row],[COMANDA]])</f>
        <v>1</v>
      </c>
      <c r="E10612" t="s">
        <v>90</v>
      </c>
      <c r="F10612" t="s">
        <v>98</v>
      </c>
      <c r="G10612" t="s">
        <v>8</v>
      </c>
      <c r="H10612" t="s">
        <v>206</v>
      </c>
      <c r="I10612" s="2">
        <v>1</v>
      </c>
      <c r="J10612" t="s">
        <v>11</v>
      </c>
      <c r="K10612" s="21">
        <f>INDEX(LISTAS!$H:$Q,MATCH(BASE!H10612,LISTAS!$G:$G,0),MATCH(BASE!J10612,LISTAS!$H$3:$Q$3,0))*Tabela3[[#This Row],[QUANTIDADE]]</f>
        <v>18</v>
      </c>
      <c r="L10612" s="2" t="str">
        <f>TEXT(Tabela3[[#This Row],[DATA]],"MM")</f>
        <v>07</v>
      </c>
      <c r="M10612" s="2">
        <f>WEEKNUM(Tabela3[[#This Row],[DATA]])</f>
        <v>28</v>
      </c>
      <c r="N10612" s="18">
        <f>YEAR(Tabela3[[#This Row],[DATA]])</f>
        <v>2023</v>
      </c>
    </row>
    <row r="10613" spans="2:14">
      <c r="B10613" s="1">
        <v>45119</v>
      </c>
      <c r="C10613">
        <v>16988</v>
      </c>
      <c r="D10613">
        <f>COUNTIF(C$4:C10613,Tabela3[[#This Row],[COMANDA]])</f>
        <v>2</v>
      </c>
      <c r="E10613" t="s">
        <v>90</v>
      </c>
      <c r="F10613" t="s">
        <v>98</v>
      </c>
      <c r="G10613" t="s">
        <v>61</v>
      </c>
      <c r="H10613" t="s">
        <v>163</v>
      </c>
      <c r="I10613" s="2">
        <v>1</v>
      </c>
      <c r="J10613" t="s">
        <v>11</v>
      </c>
      <c r="K10613" s="21">
        <f>INDEX(LISTAS!$H:$Q,MATCH(BASE!H10613,LISTAS!$G:$G,0),MATCH(BASE!J10613,LISTAS!$H$3:$Q$3,0))*Tabela3[[#This Row],[QUANTIDADE]]</f>
        <v>4</v>
      </c>
      <c r="L10613" s="2" t="str">
        <f>TEXT(Tabela3[[#This Row],[DATA]],"MM")</f>
        <v>07</v>
      </c>
      <c r="M10613" s="2">
        <f>WEEKNUM(Tabela3[[#This Row],[DATA]])</f>
        <v>28</v>
      </c>
      <c r="N10613" s="18">
        <f>YEAR(Tabela3[[#This Row],[DATA]])</f>
        <v>2023</v>
      </c>
    </row>
    <row r="10614" spans="2:14">
      <c r="B10614" s="1">
        <v>45119</v>
      </c>
      <c r="C10614">
        <v>16988</v>
      </c>
      <c r="D10614">
        <f>COUNTIF(C$4:C10614,Tabela3[[#This Row],[COMANDA]])</f>
        <v>3</v>
      </c>
      <c r="E10614" t="s">
        <v>90</v>
      </c>
      <c r="F10614" t="s">
        <v>98</v>
      </c>
      <c r="G10614" t="s">
        <v>9</v>
      </c>
      <c r="H10614" t="s">
        <v>55</v>
      </c>
      <c r="I10614" s="2">
        <v>1</v>
      </c>
      <c r="J10614" t="s">
        <v>11</v>
      </c>
      <c r="K10614" s="21">
        <f>INDEX(LISTAS!$H:$Q,MATCH(BASE!H10614,LISTAS!$G:$G,0),MATCH(BASE!J10614,LISTAS!$H$3:$Q$3,0))*Tabela3[[#This Row],[QUANTIDADE]]</f>
        <v>3</v>
      </c>
      <c r="L10614" s="2" t="str">
        <f>TEXT(Tabela3[[#This Row],[DATA]],"MM")</f>
        <v>07</v>
      </c>
      <c r="M10614" s="2">
        <f>WEEKNUM(Tabela3[[#This Row],[DATA]])</f>
        <v>28</v>
      </c>
      <c r="N10614" s="18">
        <f>YEAR(Tabela3[[#This Row],[DATA]])</f>
        <v>2023</v>
      </c>
    </row>
    <row r="10615" spans="2:14">
      <c r="B10615" s="1">
        <v>45119</v>
      </c>
      <c r="C10615">
        <v>16988</v>
      </c>
      <c r="D10615">
        <f>COUNTIF(C$4:C10615,Tabela3[[#This Row],[COMANDA]])</f>
        <v>4</v>
      </c>
      <c r="E10615" t="s">
        <v>90</v>
      </c>
      <c r="F10615" t="s">
        <v>98</v>
      </c>
      <c r="G10615" t="s">
        <v>9</v>
      </c>
      <c r="H10615" t="s">
        <v>54</v>
      </c>
      <c r="I10615" s="2">
        <v>1</v>
      </c>
      <c r="J10615" t="s">
        <v>11</v>
      </c>
      <c r="K10615" s="21">
        <f>INDEX(LISTAS!$H:$Q,MATCH(BASE!H10615,LISTAS!$G:$G,0),MATCH(BASE!J10615,LISTAS!$H$3:$Q$3,0))*Tabela3[[#This Row],[QUANTIDADE]]</f>
        <v>3</v>
      </c>
      <c r="L10615" s="2" t="str">
        <f>TEXT(Tabela3[[#This Row],[DATA]],"MM")</f>
        <v>07</v>
      </c>
      <c r="M10615" s="2">
        <f>WEEKNUM(Tabela3[[#This Row],[DATA]])</f>
        <v>28</v>
      </c>
      <c r="N10615" s="18">
        <f>YEAR(Tabela3[[#This Row],[DATA]])</f>
        <v>2023</v>
      </c>
    </row>
    <row r="10616" spans="2:14">
      <c r="B10616" s="1">
        <v>45119</v>
      </c>
      <c r="C10616">
        <v>16989</v>
      </c>
      <c r="D10616">
        <f>COUNTIF(C$4:C10616,Tabela3[[#This Row],[COMANDA]])</f>
        <v>1</v>
      </c>
      <c r="E10616" t="s">
        <v>90</v>
      </c>
      <c r="F10616" t="s">
        <v>98</v>
      </c>
      <c r="G10616" t="s">
        <v>8</v>
      </c>
      <c r="H10616" t="s">
        <v>202</v>
      </c>
      <c r="I10616" s="2">
        <v>1</v>
      </c>
      <c r="J10616" t="s">
        <v>11</v>
      </c>
      <c r="K10616" s="21">
        <f>INDEX(LISTAS!$H:$Q,MATCH(BASE!H10616,LISTAS!$G:$G,0),MATCH(BASE!J10616,LISTAS!$H$3:$Q$3,0))*Tabela3[[#This Row],[QUANTIDADE]]</f>
        <v>20</v>
      </c>
      <c r="L10616" s="2" t="str">
        <f>TEXT(Tabela3[[#This Row],[DATA]],"MM")</f>
        <v>07</v>
      </c>
      <c r="M10616" s="2">
        <f>WEEKNUM(Tabela3[[#This Row],[DATA]])</f>
        <v>28</v>
      </c>
      <c r="N10616" s="18">
        <f>YEAR(Tabela3[[#This Row],[DATA]])</f>
        <v>2023</v>
      </c>
    </row>
    <row r="10617" spans="2:14">
      <c r="B10617" s="1">
        <v>45119</v>
      </c>
      <c r="C10617">
        <v>16989</v>
      </c>
      <c r="D10617">
        <f>COUNTIF(C$4:C10617,Tabela3[[#This Row],[COMANDA]])</f>
        <v>2</v>
      </c>
      <c r="E10617" t="s">
        <v>90</v>
      </c>
      <c r="F10617" t="s">
        <v>98</v>
      </c>
      <c r="G10617" t="s">
        <v>9</v>
      </c>
      <c r="H10617" t="s">
        <v>138</v>
      </c>
      <c r="I10617" s="2">
        <v>1</v>
      </c>
      <c r="J10617" t="s">
        <v>11</v>
      </c>
      <c r="K10617" s="21">
        <f>INDEX(LISTAS!$H:$Q,MATCH(BASE!H10617,LISTAS!$G:$G,0),MATCH(BASE!J10617,LISTAS!$H$3:$Q$3,0))*Tabela3[[#This Row],[QUANTIDADE]]</f>
        <v>4</v>
      </c>
      <c r="L10617" s="2" t="str">
        <f>TEXT(Tabela3[[#This Row],[DATA]],"MM")</f>
        <v>07</v>
      </c>
      <c r="M10617" s="2">
        <f>WEEKNUM(Tabela3[[#This Row],[DATA]])</f>
        <v>28</v>
      </c>
      <c r="N10617" s="18">
        <f>YEAR(Tabela3[[#This Row],[DATA]])</f>
        <v>2023</v>
      </c>
    </row>
    <row r="10618" spans="2:14">
      <c r="B10618" s="1">
        <v>45119</v>
      </c>
      <c r="C10618">
        <v>16990</v>
      </c>
      <c r="D10618">
        <f>COUNTIF(C$4:C10618,Tabela3[[#This Row],[COMANDA]])</f>
        <v>1</v>
      </c>
      <c r="E10618" t="s">
        <v>90</v>
      </c>
      <c r="G10618" t="s">
        <v>8</v>
      </c>
      <c r="H10618" t="s">
        <v>202</v>
      </c>
      <c r="I10618" s="2">
        <v>1</v>
      </c>
      <c r="J10618" t="s">
        <v>11</v>
      </c>
      <c r="K10618" s="21">
        <f>INDEX(LISTAS!$H:$Q,MATCH(BASE!H10618,LISTAS!$G:$G,0),MATCH(BASE!J10618,LISTAS!$H$3:$Q$3,0))*Tabela3[[#This Row],[QUANTIDADE]]</f>
        <v>20</v>
      </c>
      <c r="L10618" s="2" t="str">
        <f>TEXT(Tabela3[[#This Row],[DATA]],"MM")</f>
        <v>07</v>
      </c>
      <c r="M10618" s="2">
        <f>WEEKNUM(Tabela3[[#This Row],[DATA]])</f>
        <v>28</v>
      </c>
      <c r="N10618" s="18">
        <f>YEAR(Tabela3[[#This Row],[DATA]])</f>
        <v>2023</v>
      </c>
    </row>
    <row r="10619" spans="2:14">
      <c r="B10619" s="1">
        <v>45119</v>
      </c>
      <c r="C10619">
        <v>16991</v>
      </c>
      <c r="D10619">
        <f>COUNTIF(C$4:C10619,Tabela3[[#This Row],[COMANDA]])</f>
        <v>1</v>
      </c>
      <c r="E10619" t="s">
        <v>90</v>
      </c>
      <c r="G10619" t="s">
        <v>8</v>
      </c>
      <c r="H10619" t="s">
        <v>42</v>
      </c>
      <c r="I10619" s="2">
        <v>1</v>
      </c>
      <c r="J10619" t="s">
        <v>11</v>
      </c>
      <c r="K10619" s="21">
        <f>INDEX(LISTAS!$H:$Q,MATCH(BASE!H10619,LISTAS!$G:$G,0),MATCH(BASE!J10619,LISTAS!$H$3:$Q$3,0))*Tabela3[[#This Row],[QUANTIDADE]]</f>
        <v>16</v>
      </c>
      <c r="L10619" s="2" t="str">
        <f>TEXT(Tabela3[[#This Row],[DATA]],"MM")</f>
        <v>07</v>
      </c>
      <c r="M10619" s="2">
        <f>WEEKNUM(Tabela3[[#This Row],[DATA]])</f>
        <v>28</v>
      </c>
      <c r="N10619" s="18">
        <f>YEAR(Tabela3[[#This Row],[DATA]])</f>
        <v>2023</v>
      </c>
    </row>
    <row r="10620" spans="2:14">
      <c r="B10620" s="1">
        <v>45119</v>
      </c>
      <c r="C10620">
        <v>16991</v>
      </c>
      <c r="D10620">
        <f>COUNTIF(C$4:C10620,Tabela3[[#This Row],[COMANDA]])</f>
        <v>2</v>
      </c>
      <c r="E10620" t="s">
        <v>90</v>
      </c>
      <c r="G10620" t="s">
        <v>9</v>
      </c>
      <c r="H10620" t="s">
        <v>132</v>
      </c>
      <c r="I10620" s="2">
        <v>1</v>
      </c>
      <c r="J10620" t="s">
        <v>11</v>
      </c>
      <c r="K10620" s="21">
        <f>INDEX(LISTAS!$H:$Q,MATCH(BASE!H10620,LISTAS!$G:$G,0),MATCH(BASE!J10620,LISTAS!$H$3:$Q$3,0))*Tabela3[[#This Row],[QUANTIDADE]]</f>
        <v>3</v>
      </c>
      <c r="L10620" s="2" t="str">
        <f>TEXT(Tabela3[[#This Row],[DATA]],"MM")</f>
        <v>07</v>
      </c>
      <c r="M10620" s="2">
        <f>WEEKNUM(Tabela3[[#This Row],[DATA]])</f>
        <v>28</v>
      </c>
      <c r="N10620" s="18">
        <f>YEAR(Tabela3[[#This Row],[DATA]])</f>
        <v>2023</v>
      </c>
    </row>
    <row r="10621" spans="2:14">
      <c r="B10621" s="1">
        <v>45119</v>
      </c>
      <c r="C10621">
        <v>16992</v>
      </c>
      <c r="D10621">
        <f>COUNTIF(C$4:C10621,Tabela3[[#This Row],[COMANDA]])</f>
        <v>1</v>
      </c>
      <c r="E10621" t="s">
        <v>90</v>
      </c>
      <c r="G10621" t="s">
        <v>8</v>
      </c>
      <c r="H10621" t="s">
        <v>202</v>
      </c>
      <c r="I10621" s="2">
        <v>1</v>
      </c>
      <c r="J10621" t="s">
        <v>11</v>
      </c>
      <c r="K10621" s="21">
        <f>INDEX(LISTAS!$H:$Q,MATCH(BASE!H10621,LISTAS!$G:$G,0),MATCH(BASE!J10621,LISTAS!$H$3:$Q$3,0))*Tabela3[[#This Row],[QUANTIDADE]]</f>
        <v>20</v>
      </c>
      <c r="L10621" s="2" t="str">
        <f>TEXT(Tabela3[[#This Row],[DATA]],"MM")</f>
        <v>07</v>
      </c>
      <c r="M10621" s="2">
        <f>WEEKNUM(Tabela3[[#This Row],[DATA]])</f>
        <v>28</v>
      </c>
      <c r="N10621" s="18">
        <f>YEAR(Tabela3[[#This Row],[DATA]])</f>
        <v>2023</v>
      </c>
    </row>
    <row r="10622" spans="2:14">
      <c r="B10622" s="1">
        <v>45119</v>
      </c>
      <c r="C10622">
        <v>16993</v>
      </c>
      <c r="D10622">
        <f>COUNTIF(C$4:C10622,Tabela3[[#This Row],[COMANDA]])</f>
        <v>1</v>
      </c>
      <c r="E10622" t="s">
        <v>90</v>
      </c>
      <c r="G10622" t="s">
        <v>8</v>
      </c>
      <c r="H10622" t="s">
        <v>43</v>
      </c>
      <c r="I10622" s="2">
        <v>1</v>
      </c>
      <c r="J10622" t="s">
        <v>11</v>
      </c>
      <c r="K10622" s="21">
        <f>INDEX(LISTAS!$H:$Q,MATCH(BASE!H10622,LISTAS!$G:$G,0),MATCH(BASE!J10622,LISTAS!$H$3:$Q$3,0))*Tabela3[[#This Row],[QUANTIDADE]]</f>
        <v>18</v>
      </c>
      <c r="L10622" s="2" t="str">
        <f>TEXT(Tabela3[[#This Row],[DATA]],"MM")</f>
        <v>07</v>
      </c>
      <c r="M10622" s="2">
        <f>WEEKNUM(Tabela3[[#This Row],[DATA]])</f>
        <v>28</v>
      </c>
      <c r="N10622" s="18">
        <f>YEAR(Tabela3[[#This Row],[DATA]])</f>
        <v>2023</v>
      </c>
    </row>
    <row r="10623" spans="2:14">
      <c r="B10623" s="1">
        <v>45119</v>
      </c>
      <c r="C10623">
        <v>16993</v>
      </c>
      <c r="D10623">
        <f>COUNTIF(C$4:C10623,Tabela3[[#This Row],[COMANDA]])</f>
        <v>2</v>
      </c>
      <c r="E10623" t="s">
        <v>90</v>
      </c>
      <c r="G10623" t="s">
        <v>9</v>
      </c>
      <c r="H10623" t="s">
        <v>140</v>
      </c>
      <c r="I10623" s="2">
        <v>1</v>
      </c>
      <c r="J10623" t="s">
        <v>11</v>
      </c>
      <c r="K10623" s="21">
        <f>INDEX(LISTAS!$H:$Q,MATCH(BASE!H10623,LISTAS!$G:$G,0),MATCH(BASE!J10623,LISTAS!$H$3:$Q$3,0))*Tabela3[[#This Row],[QUANTIDADE]]</f>
        <v>3</v>
      </c>
      <c r="L10623" s="2" t="str">
        <f>TEXT(Tabela3[[#This Row],[DATA]],"MM")</f>
        <v>07</v>
      </c>
      <c r="M10623" s="2">
        <f>WEEKNUM(Tabela3[[#This Row],[DATA]])</f>
        <v>28</v>
      </c>
      <c r="N10623" s="18">
        <f>YEAR(Tabela3[[#This Row],[DATA]])</f>
        <v>2023</v>
      </c>
    </row>
    <row r="10624" spans="2:14">
      <c r="B10624" s="1">
        <v>45119</v>
      </c>
      <c r="C10624">
        <v>16994</v>
      </c>
      <c r="D10624">
        <f>COUNTIF(C$4:C10624,Tabela3[[#This Row],[COMANDA]])</f>
        <v>1</v>
      </c>
      <c r="E10624" t="s">
        <v>90</v>
      </c>
      <c r="G10624" t="s">
        <v>8</v>
      </c>
      <c r="H10624" t="s">
        <v>39</v>
      </c>
      <c r="I10624" s="2">
        <v>1</v>
      </c>
      <c r="J10624" t="s">
        <v>11</v>
      </c>
      <c r="K10624" s="21">
        <f>INDEX(LISTAS!$H:$Q,MATCH(BASE!H10624,LISTAS!$G:$G,0),MATCH(BASE!J10624,LISTAS!$H$3:$Q$3,0))*Tabela3[[#This Row],[QUANTIDADE]]</f>
        <v>12</v>
      </c>
      <c r="L10624" s="2" t="str">
        <f>TEXT(Tabela3[[#This Row],[DATA]],"MM")</f>
        <v>07</v>
      </c>
      <c r="M10624" s="2">
        <f>WEEKNUM(Tabela3[[#This Row],[DATA]])</f>
        <v>28</v>
      </c>
      <c r="N10624" s="18">
        <f>YEAR(Tabela3[[#This Row],[DATA]])</f>
        <v>2023</v>
      </c>
    </row>
    <row r="10625" spans="2:14">
      <c r="B10625" s="1">
        <v>45119</v>
      </c>
      <c r="C10625">
        <v>16994</v>
      </c>
      <c r="D10625">
        <f>COUNTIF(C$4:C10625,Tabela3[[#This Row],[COMANDA]])</f>
        <v>2</v>
      </c>
      <c r="E10625" t="s">
        <v>90</v>
      </c>
      <c r="G10625" t="s">
        <v>61</v>
      </c>
      <c r="H10625" t="s">
        <v>163</v>
      </c>
      <c r="I10625" s="2">
        <v>1</v>
      </c>
      <c r="J10625" t="s">
        <v>11</v>
      </c>
      <c r="K10625" s="21">
        <f>INDEX(LISTAS!$H:$Q,MATCH(BASE!H10625,LISTAS!$G:$G,0),MATCH(BASE!J10625,LISTAS!$H$3:$Q$3,0))*Tabela3[[#This Row],[QUANTIDADE]]</f>
        <v>4</v>
      </c>
      <c r="L10625" s="2" t="str">
        <f>TEXT(Tabela3[[#This Row],[DATA]],"MM")</f>
        <v>07</v>
      </c>
      <c r="M10625" s="2">
        <f>WEEKNUM(Tabela3[[#This Row],[DATA]])</f>
        <v>28</v>
      </c>
      <c r="N10625" s="18">
        <f>YEAR(Tabela3[[#This Row],[DATA]])</f>
        <v>2023</v>
      </c>
    </row>
    <row r="10626" spans="2:14">
      <c r="B10626" s="1">
        <v>45119</v>
      </c>
      <c r="C10626">
        <v>16995</v>
      </c>
      <c r="D10626">
        <f>COUNTIF(C$4:C10626,Tabela3[[#This Row],[COMANDA]])</f>
        <v>1</v>
      </c>
      <c r="E10626" t="s">
        <v>90</v>
      </c>
      <c r="G10626" t="s">
        <v>8</v>
      </c>
      <c r="H10626" t="s">
        <v>41</v>
      </c>
      <c r="I10626" s="2">
        <v>2</v>
      </c>
      <c r="J10626" t="s">
        <v>11</v>
      </c>
      <c r="K10626" s="21">
        <f>INDEX(LISTAS!$H:$Q,MATCH(BASE!H10626,LISTAS!$G:$G,0),MATCH(BASE!J10626,LISTAS!$H$3:$Q$3,0))*Tabela3[[#This Row],[QUANTIDADE]]</f>
        <v>28</v>
      </c>
      <c r="L10626" s="2" t="str">
        <f>TEXT(Tabela3[[#This Row],[DATA]],"MM")</f>
        <v>07</v>
      </c>
      <c r="M10626" s="2">
        <f>WEEKNUM(Tabela3[[#This Row],[DATA]])</f>
        <v>28</v>
      </c>
      <c r="N10626" s="18">
        <f>YEAR(Tabela3[[#This Row],[DATA]])</f>
        <v>2023</v>
      </c>
    </row>
    <row r="10627" spans="2:14">
      <c r="B10627" s="1">
        <v>45119</v>
      </c>
      <c r="C10627">
        <v>16995</v>
      </c>
      <c r="D10627">
        <f>COUNTIF(C$4:C10627,Tabela3[[#This Row],[COMANDA]])</f>
        <v>2</v>
      </c>
      <c r="E10627" t="s">
        <v>90</v>
      </c>
      <c r="G10627" t="s">
        <v>9</v>
      </c>
      <c r="H10627" t="s">
        <v>163</v>
      </c>
      <c r="I10627" s="2">
        <v>2</v>
      </c>
      <c r="J10627" t="s">
        <v>11</v>
      </c>
      <c r="K10627" s="21">
        <f>INDEX(LISTAS!$H:$Q,MATCH(BASE!H10627,LISTAS!$G:$G,0),MATCH(BASE!J10627,LISTAS!$H$3:$Q$3,0))*Tabela3[[#This Row],[QUANTIDADE]]</f>
        <v>8</v>
      </c>
      <c r="L10627" s="2" t="str">
        <f>TEXT(Tabela3[[#This Row],[DATA]],"MM")</f>
        <v>07</v>
      </c>
      <c r="M10627" s="2">
        <f>WEEKNUM(Tabela3[[#This Row],[DATA]])</f>
        <v>28</v>
      </c>
      <c r="N10627" s="18">
        <f>YEAR(Tabela3[[#This Row],[DATA]])</f>
        <v>2023</v>
      </c>
    </row>
    <row r="10628" spans="2:14">
      <c r="B10628" s="1">
        <v>45119</v>
      </c>
      <c r="C10628">
        <v>16996</v>
      </c>
      <c r="D10628">
        <f>COUNTIF(C$4:C10628,Tabela3[[#This Row],[COMANDA]])</f>
        <v>1</v>
      </c>
      <c r="E10628" t="s">
        <v>90</v>
      </c>
      <c r="G10628" t="s">
        <v>8</v>
      </c>
      <c r="H10628" t="s">
        <v>42</v>
      </c>
      <c r="I10628" s="2">
        <v>1</v>
      </c>
      <c r="J10628" t="s">
        <v>11</v>
      </c>
      <c r="K10628" s="21">
        <f>INDEX(LISTAS!$H:$Q,MATCH(BASE!H10628,LISTAS!$G:$G,0),MATCH(BASE!J10628,LISTAS!$H$3:$Q$3,0))*Tabela3[[#This Row],[QUANTIDADE]]</f>
        <v>16</v>
      </c>
      <c r="L10628" s="2" t="str">
        <f>TEXT(Tabela3[[#This Row],[DATA]],"MM")</f>
        <v>07</v>
      </c>
      <c r="M10628" s="2">
        <f>WEEKNUM(Tabela3[[#This Row],[DATA]])</f>
        <v>28</v>
      </c>
      <c r="N10628" s="18">
        <f>YEAR(Tabela3[[#This Row],[DATA]])</f>
        <v>2023</v>
      </c>
    </row>
    <row r="10629" spans="2:14">
      <c r="B10629" s="1">
        <v>45119</v>
      </c>
      <c r="C10629">
        <v>16997</v>
      </c>
      <c r="D10629">
        <f>COUNTIF(C$4:C10629,Tabela3[[#This Row],[COMANDA]])</f>
        <v>1</v>
      </c>
      <c r="E10629" t="s">
        <v>90</v>
      </c>
      <c r="G10629" t="s">
        <v>8</v>
      </c>
      <c r="H10629" t="s">
        <v>202</v>
      </c>
      <c r="I10629" s="2">
        <v>1</v>
      </c>
      <c r="J10629" t="s">
        <v>11</v>
      </c>
      <c r="K10629" s="21">
        <f>INDEX(LISTAS!$H:$Q,MATCH(BASE!H10629,LISTAS!$G:$G,0),MATCH(BASE!J10629,LISTAS!$H$3:$Q$3,0))*Tabela3[[#This Row],[QUANTIDADE]]</f>
        <v>20</v>
      </c>
      <c r="L10629" s="2" t="str">
        <f>TEXT(Tabela3[[#This Row],[DATA]],"MM")</f>
        <v>07</v>
      </c>
      <c r="M10629" s="2">
        <f>WEEKNUM(Tabela3[[#This Row],[DATA]])</f>
        <v>28</v>
      </c>
      <c r="N10629" s="18">
        <f>YEAR(Tabela3[[#This Row],[DATA]])</f>
        <v>2023</v>
      </c>
    </row>
    <row r="10630" spans="2:14">
      <c r="B10630" s="1">
        <v>45119</v>
      </c>
      <c r="C10630">
        <v>16998</v>
      </c>
      <c r="D10630">
        <f>COUNTIF(C$4:C10630,Tabela3[[#This Row],[COMANDA]])</f>
        <v>1</v>
      </c>
      <c r="E10630" t="s">
        <v>90</v>
      </c>
      <c r="G10630" t="s">
        <v>8</v>
      </c>
      <c r="H10630" t="s">
        <v>206</v>
      </c>
      <c r="I10630" s="2">
        <v>1</v>
      </c>
      <c r="J10630" t="s">
        <v>11</v>
      </c>
      <c r="K10630" s="21">
        <f>INDEX(LISTAS!$H:$Q,MATCH(BASE!H10630,LISTAS!$G:$G,0),MATCH(BASE!J10630,LISTAS!$H$3:$Q$3,0))*Tabela3[[#This Row],[QUANTIDADE]]</f>
        <v>18</v>
      </c>
      <c r="L10630" s="2" t="str">
        <f>TEXT(Tabela3[[#This Row],[DATA]],"MM")</f>
        <v>07</v>
      </c>
      <c r="M10630" s="2">
        <f>WEEKNUM(Tabela3[[#This Row],[DATA]])</f>
        <v>28</v>
      </c>
      <c r="N10630" s="18">
        <f>YEAR(Tabela3[[#This Row],[DATA]])</f>
        <v>2023</v>
      </c>
    </row>
    <row r="10631" spans="2:14">
      <c r="B10631" s="1">
        <v>45119</v>
      </c>
      <c r="C10631">
        <v>16999</v>
      </c>
      <c r="D10631">
        <f>COUNTIF(C$4:C10631,Tabela3[[#This Row],[COMANDA]])</f>
        <v>1</v>
      </c>
      <c r="E10631" t="s">
        <v>90</v>
      </c>
      <c r="G10631" t="s">
        <v>8</v>
      </c>
      <c r="H10631" t="s">
        <v>41</v>
      </c>
      <c r="I10631" s="2">
        <v>2</v>
      </c>
      <c r="J10631" t="s">
        <v>11</v>
      </c>
      <c r="K10631" s="21">
        <f>INDEX(LISTAS!$H:$Q,MATCH(BASE!H10631,LISTAS!$G:$G,0),MATCH(BASE!J10631,LISTAS!$H$3:$Q$3,0))*Tabela3[[#This Row],[QUANTIDADE]]</f>
        <v>28</v>
      </c>
      <c r="L10631" s="2" t="str">
        <f>TEXT(Tabela3[[#This Row],[DATA]],"MM")</f>
        <v>07</v>
      </c>
      <c r="M10631" s="2">
        <f>WEEKNUM(Tabela3[[#This Row],[DATA]])</f>
        <v>28</v>
      </c>
      <c r="N10631" s="18">
        <f>YEAR(Tabela3[[#This Row],[DATA]])</f>
        <v>2023</v>
      </c>
    </row>
    <row r="10632" spans="2:14">
      <c r="B10632" s="1">
        <v>45119</v>
      </c>
      <c r="C10632">
        <v>17000</v>
      </c>
      <c r="D10632">
        <f>COUNTIF(C$4:C10632,Tabela3[[#This Row],[COMANDA]])</f>
        <v>1</v>
      </c>
      <c r="E10632" t="s">
        <v>90</v>
      </c>
      <c r="G10632" t="s">
        <v>8</v>
      </c>
      <c r="H10632" t="s">
        <v>206</v>
      </c>
      <c r="I10632" s="2">
        <v>1</v>
      </c>
      <c r="J10632" t="s">
        <v>11</v>
      </c>
      <c r="K10632" s="21">
        <f>INDEX(LISTAS!$H:$Q,MATCH(BASE!H10632,LISTAS!$G:$G,0),MATCH(BASE!J10632,LISTAS!$H$3:$Q$3,0))*Tabela3[[#This Row],[QUANTIDADE]]</f>
        <v>18</v>
      </c>
      <c r="L10632" s="2" t="str">
        <f>TEXT(Tabela3[[#This Row],[DATA]],"MM")</f>
        <v>07</v>
      </c>
      <c r="M10632" s="2">
        <f>WEEKNUM(Tabela3[[#This Row],[DATA]])</f>
        <v>28</v>
      </c>
      <c r="N10632" s="18">
        <f>YEAR(Tabela3[[#This Row],[DATA]])</f>
        <v>2023</v>
      </c>
    </row>
    <row r="10633" spans="2:14">
      <c r="B10633" s="1">
        <v>45119</v>
      </c>
      <c r="C10633">
        <v>17001</v>
      </c>
      <c r="D10633">
        <f>COUNTIF(C$4:C10633,Tabela3[[#This Row],[COMANDA]])</f>
        <v>1</v>
      </c>
      <c r="E10633" t="s">
        <v>90</v>
      </c>
      <c r="G10633" t="s">
        <v>8</v>
      </c>
      <c r="H10633" t="s">
        <v>43</v>
      </c>
      <c r="I10633" s="2">
        <v>1</v>
      </c>
      <c r="J10633" t="s">
        <v>11</v>
      </c>
      <c r="K10633" s="21">
        <f>INDEX(LISTAS!$H:$Q,MATCH(BASE!H10633,LISTAS!$G:$G,0),MATCH(BASE!J10633,LISTAS!$H$3:$Q$3,0))*Tabela3[[#This Row],[QUANTIDADE]]</f>
        <v>18</v>
      </c>
      <c r="L10633" s="2" t="str">
        <f>TEXT(Tabela3[[#This Row],[DATA]],"MM")</f>
        <v>07</v>
      </c>
      <c r="M10633" s="2">
        <f>WEEKNUM(Tabela3[[#This Row],[DATA]])</f>
        <v>28</v>
      </c>
      <c r="N10633" s="18">
        <f>YEAR(Tabela3[[#This Row],[DATA]])</f>
        <v>2023</v>
      </c>
    </row>
    <row r="10634" spans="2:14">
      <c r="B10634" s="1">
        <v>45119</v>
      </c>
      <c r="C10634">
        <v>17001</v>
      </c>
      <c r="D10634">
        <f>COUNTIF(C$4:C10634,Tabela3[[#This Row],[COMANDA]])</f>
        <v>2</v>
      </c>
      <c r="E10634" t="s">
        <v>90</v>
      </c>
      <c r="G10634" t="s">
        <v>9</v>
      </c>
      <c r="H10634" t="s">
        <v>138</v>
      </c>
      <c r="I10634" s="2">
        <v>1</v>
      </c>
      <c r="J10634" t="s">
        <v>11</v>
      </c>
      <c r="K10634" s="21">
        <f>INDEX(LISTAS!$H:$Q,MATCH(BASE!H10634,LISTAS!$G:$G,0),MATCH(BASE!J10634,LISTAS!$H$3:$Q$3,0))*Tabela3[[#This Row],[QUANTIDADE]]</f>
        <v>4</v>
      </c>
      <c r="L10634" s="2" t="str">
        <f>TEXT(Tabela3[[#This Row],[DATA]],"MM")</f>
        <v>07</v>
      </c>
      <c r="M10634" s="2">
        <f>WEEKNUM(Tabela3[[#This Row],[DATA]])</f>
        <v>28</v>
      </c>
      <c r="N10634" s="18">
        <f>YEAR(Tabela3[[#This Row],[DATA]])</f>
        <v>2023</v>
      </c>
    </row>
    <row r="10635" spans="2:14">
      <c r="B10635" s="1">
        <v>45119</v>
      </c>
      <c r="C10635">
        <v>17002</v>
      </c>
      <c r="D10635">
        <f>COUNTIF(C$4:C10635,Tabela3[[#This Row],[COMANDA]])</f>
        <v>1</v>
      </c>
      <c r="E10635" t="s">
        <v>90</v>
      </c>
      <c r="G10635" t="s">
        <v>8</v>
      </c>
      <c r="H10635" t="s">
        <v>41</v>
      </c>
      <c r="I10635" s="2">
        <v>1</v>
      </c>
      <c r="J10635" t="s">
        <v>11</v>
      </c>
      <c r="K10635" s="21">
        <f>INDEX(LISTAS!$H:$Q,MATCH(BASE!H10635,LISTAS!$G:$G,0),MATCH(BASE!J10635,LISTAS!$H$3:$Q$3,0))*Tabela3[[#This Row],[QUANTIDADE]]</f>
        <v>14</v>
      </c>
      <c r="L10635" s="2" t="str">
        <f>TEXT(Tabela3[[#This Row],[DATA]],"MM")</f>
        <v>07</v>
      </c>
      <c r="M10635" s="2">
        <f>WEEKNUM(Tabela3[[#This Row],[DATA]])</f>
        <v>28</v>
      </c>
      <c r="N10635" s="18">
        <f>YEAR(Tabela3[[#This Row],[DATA]])</f>
        <v>2023</v>
      </c>
    </row>
    <row r="10636" spans="2:14">
      <c r="B10636" s="1">
        <v>45119</v>
      </c>
      <c r="C10636">
        <v>17002</v>
      </c>
      <c r="D10636">
        <f>COUNTIF(C$4:C10636,Tabela3[[#This Row],[COMANDA]])</f>
        <v>2</v>
      </c>
      <c r="E10636" t="s">
        <v>90</v>
      </c>
      <c r="G10636" t="s">
        <v>9</v>
      </c>
      <c r="H10636" t="s">
        <v>55</v>
      </c>
      <c r="I10636" s="2">
        <v>1</v>
      </c>
      <c r="J10636" t="s">
        <v>11</v>
      </c>
      <c r="K10636" s="21">
        <f>INDEX(LISTAS!$H:$Q,MATCH(BASE!H10636,LISTAS!$G:$G,0),MATCH(BASE!J10636,LISTAS!$H$3:$Q$3,0))*Tabela3[[#This Row],[QUANTIDADE]]</f>
        <v>3</v>
      </c>
      <c r="L10636" s="2" t="str">
        <f>TEXT(Tabela3[[#This Row],[DATA]],"MM")</f>
        <v>07</v>
      </c>
      <c r="M10636" s="2">
        <f>WEEKNUM(Tabela3[[#This Row],[DATA]])</f>
        <v>28</v>
      </c>
      <c r="N10636" s="18">
        <f>YEAR(Tabela3[[#This Row],[DATA]])</f>
        <v>2023</v>
      </c>
    </row>
    <row r="10637" spans="2:14">
      <c r="B10637" s="1">
        <v>45119</v>
      </c>
      <c r="C10637">
        <v>17003</v>
      </c>
      <c r="D10637">
        <f>COUNTIF(C$4:C10637,Tabela3[[#This Row],[COMANDA]])</f>
        <v>1</v>
      </c>
      <c r="E10637" t="s">
        <v>90</v>
      </c>
      <c r="G10637" t="s">
        <v>8</v>
      </c>
      <c r="H10637" t="s">
        <v>42</v>
      </c>
      <c r="I10637" s="2">
        <v>1</v>
      </c>
      <c r="J10637" t="s">
        <v>11</v>
      </c>
      <c r="K10637" s="21">
        <f>INDEX(LISTAS!$H:$Q,MATCH(BASE!H10637,LISTAS!$G:$G,0),MATCH(BASE!J10637,LISTAS!$H$3:$Q$3,0))*Tabela3[[#This Row],[QUANTIDADE]]</f>
        <v>16</v>
      </c>
      <c r="L10637" s="2" t="str">
        <f>TEXT(Tabela3[[#This Row],[DATA]],"MM")</f>
        <v>07</v>
      </c>
      <c r="M10637" s="2">
        <f>WEEKNUM(Tabela3[[#This Row],[DATA]])</f>
        <v>28</v>
      </c>
      <c r="N10637" s="18">
        <f>YEAR(Tabela3[[#This Row],[DATA]])</f>
        <v>2023</v>
      </c>
    </row>
    <row r="10638" spans="2:14">
      <c r="B10638" s="1">
        <v>45119</v>
      </c>
      <c r="C10638">
        <v>17004</v>
      </c>
      <c r="D10638">
        <f>COUNTIF(C$4:C10638,Tabela3[[#This Row],[COMANDA]])</f>
        <v>1</v>
      </c>
      <c r="E10638" t="s">
        <v>90</v>
      </c>
      <c r="G10638" t="s">
        <v>8</v>
      </c>
      <c r="H10638" t="s">
        <v>47</v>
      </c>
      <c r="I10638" s="2">
        <v>1</v>
      </c>
      <c r="J10638" t="s">
        <v>11</v>
      </c>
      <c r="K10638" s="21">
        <f>INDEX(LISTAS!$H:$Q,MATCH(BASE!H10638,LISTAS!$G:$G,0),MATCH(BASE!J10638,LISTAS!$H$3:$Q$3,0))*Tabela3[[#This Row],[QUANTIDADE]]</f>
        <v>16</v>
      </c>
      <c r="L10638" s="2" t="str">
        <f>TEXT(Tabela3[[#This Row],[DATA]],"MM")</f>
        <v>07</v>
      </c>
      <c r="M10638" s="2">
        <f>WEEKNUM(Tabela3[[#This Row],[DATA]])</f>
        <v>28</v>
      </c>
      <c r="N10638" s="18">
        <f>YEAR(Tabela3[[#This Row],[DATA]])</f>
        <v>2023</v>
      </c>
    </row>
    <row r="10639" spans="2:14">
      <c r="B10639" s="1">
        <v>45119</v>
      </c>
      <c r="C10639">
        <v>17004</v>
      </c>
      <c r="D10639">
        <f>COUNTIF(C$4:C10639,Tabela3[[#This Row],[COMANDA]])</f>
        <v>2</v>
      </c>
      <c r="E10639" t="s">
        <v>90</v>
      </c>
      <c r="G10639" t="s">
        <v>8</v>
      </c>
      <c r="H10639" t="s">
        <v>206</v>
      </c>
      <c r="I10639" s="2">
        <v>1</v>
      </c>
      <c r="J10639" t="s">
        <v>11</v>
      </c>
      <c r="K10639" s="21">
        <f>INDEX(LISTAS!$H:$Q,MATCH(BASE!H10639,LISTAS!$G:$G,0),MATCH(BASE!J10639,LISTAS!$H$3:$Q$3,0))*Tabela3[[#This Row],[QUANTIDADE]]</f>
        <v>18</v>
      </c>
      <c r="L10639" s="2" t="str">
        <f>TEXT(Tabela3[[#This Row],[DATA]],"MM")</f>
        <v>07</v>
      </c>
      <c r="M10639" s="2">
        <f>WEEKNUM(Tabela3[[#This Row],[DATA]])</f>
        <v>28</v>
      </c>
      <c r="N10639" s="18">
        <f>YEAR(Tabela3[[#This Row],[DATA]])</f>
        <v>2023</v>
      </c>
    </row>
    <row r="10640" spans="2:14">
      <c r="B10640" s="1">
        <v>45119</v>
      </c>
      <c r="C10640">
        <v>17005</v>
      </c>
      <c r="D10640">
        <f>COUNTIF(C$4:C10640,Tabela3[[#This Row],[COMANDA]])</f>
        <v>1</v>
      </c>
      <c r="E10640" t="s">
        <v>90</v>
      </c>
      <c r="G10640" t="s">
        <v>8</v>
      </c>
      <c r="H10640" t="s">
        <v>204</v>
      </c>
      <c r="I10640" s="2">
        <v>1</v>
      </c>
      <c r="J10640" t="s">
        <v>11</v>
      </c>
      <c r="K10640" s="21">
        <f>INDEX(LISTAS!$H:$Q,MATCH(BASE!H10640,LISTAS!$G:$G,0),MATCH(BASE!J10640,LISTAS!$H$3:$Q$3,0))*Tabela3[[#This Row],[QUANTIDADE]]</f>
        <v>18</v>
      </c>
      <c r="L10640" s="2" t="str">
        <f>TEXT(Tabela3[[#This Row],[DATA]],"MM")</f>
        <v>07</v>
      </c>
      <c r="M10640" s="2">
        <f>WEEKNUM(Tabela3[[#This Row],[DATA]])</f>
        <v>28</v>
      </c>
      <c r="N10640" s="18">
        <f>YEAR(Tabela3[[#This Row],[DATA]])</f>
        <v>2023</v>
      </c>
    </row>
    <row r="10641" spans="2:14">
      <c r="B10641" s="1">
        <v>45119</v>
      </c>
      <c r="C10641">
        <v>17005</v>
      </c>
      <c r="D10641">
        <f>COUNTIF(C$4:C10641,Tabela3[[#This Row],[COMANDA]])</f>
        <v>2</v>
      </c>
      <c r="E10641" t="s">
        <v>90</v>
      </c>
      <c r="G10641" t="s">
        <v>9</v>
      </c>
      <c r="H10641" t="s">
        <v>58</v>
      </c>
      <c r="I10641" s="2">
        <v>1</v>
      </c>
      <c r="J10641" t="s">
        <v>11</v>
      </c>
      <c r="K10641" s="21">
        <f>INDEX(LISTAS!$H:$Q,MATCH(BASE!H10641,LISTAS!$G:$G,0),MATCH(BASE!J10641,LISTAS!$H$3:$Q$3,0))*Tabela3[[#This Row],[QUANTIDADE]]</f>
        <v>5</v>
      </c>
      <c r="L10641" s="2" t="str">
        <f>TEXT(Tabela3[[#This Row],[DATA]],"MM")</f>
        <v>07</v>
      </c>
      <c r="M10641" s="2">
        <f>WEEKNUM(Tabela3[[#This Row],[DATA]])</f>
        <v>28</v>
      </c>
      <c r="N10641" s="18">
        <f>YEAR(Tabela3[[#This Row],[DATA]])</f>
        <v>2023</v>
      </c>
    </row>
    <row r="10642" spans="2:14">
      <c r="B10642" s="1">
        <v>45119</v>
      </c>
      <c r="C10642">
        <v>17006</v>
      </c>
      <c r="D10642">
        <f>COUNTIF(C$4:C10642,Tabela3[[#This Row],[COMANDA]])</f>
        <v>1</v>
      </c>
      <c r="E10642" t="s">
        <v>90</v>
      </c>
      <c r="G10642" t="s">
        <v>8</v>
      </c>
      <c r="H10642" t="s">
        <v>42</v>
      </c>
      <c r="I10642" s="2">
        <v>1</v>
      </c>
      <c r="J10642" t="s">
        <v>11</v>
      </c>
      <c r="K10642" s="21">
        <f>INDEX(LISTAS!$H:$Q,MATCH(BASE!H10642,LISTAS!$G:$G,0),MATCH(BASE!J10642,LISTAS!$H$3:$Q$3,0))*Tabela3[[#This Row],[QUANTIDADE]]</f>
        <v>16</v>
      </c>
      <c r="L10642" s="2" t="str">
        <f>TEXT(Tabela3[[#This Row],[DATA]],"MM")</f>
        <v>07</v>
      </c>
      <c r="M10642" s="2">
        <f>WEEKNUM(Tabela3[[#This Row],[DATA]])</f>
        <v>28</v>
      </c>
      <c r="N10642" s="18">
        <f>YEAR(Tabela3[[#This Row],[DATA]])</f>
        <v>2023</v>
      </c>
    </row>
    <row r="10643" spans="2:14">
      <c r="B10643" s="1">
        <v>45119</v>
      </c>
      <c r="C10643">
        <v>17007</v>
      </c>
      <c r="D10643">
        <f>COUNTIF(C$4:C10643,Tabela3[[#This Row],[COMANDA]])</f>
        <v>1</v>
      </c>
      <c r="E10643" t="s">
        <v>90</v>
      </c>
      <c r="G10643" t="s">
        <v>8</v>
      </c>
      <c r="H10643" t="s">
        <v>42</v>
      </c>
      <c r="I10643" s="2">
        <v>1</v>
      </c>
      <c r="J10643" t="s">
        <v>11</v>
      </c>
      <c r="K10643" s="21">
        <f>INDEX(LISTAS!$H:$Q,MATCH(BASE!H10643,LISTAS!$G:$G,0),MATCH(BASE!J10643,LISTAS!$H$3:$Q$3,0))*Tabela3[[#This Row],[QUANTIDADE]]</f>
        <v>16</v>
      </c>
      <c r="L10643" s="2" t="str">
        <f>TEXT(Tabela3[[#This Row],[DATA]],"MM")</f>
        <v>07</v>
      </c>
      <c r="M10643" s="2">
        <f>WEEKNUM(Tabela3[[#This Row],[DATA]])</f>
        <v>28</v>
      </c>
      <c r="N10643" s="18">
        <f>YEAR(Tabela3[[#This Row],[DATA]])</f>
        <v>2023</v>
      </c>
    </row>
    <row r="10644" spans="2:14">
      <c r="B10644" s="1">
        <v>45119</v>
      </c>
      <c r="C10644">
        <v>17007</v>
      </c>
      <c r="D10644">
        <f>COUNTIF(C$4:C10644,Tabela3[[#This Row],[COMANDA]])</f>
        <v>2</v>
      </c>
      <c r="E10644" t="s">
        <v>90</v>
      </c>
      <c r="G10644" t="s">
        <v>9</v>
      </c>
      <c r="H10644" t="s">
        <v>135</v>
      </c>
      <c r="I10644" s="2">
        <v>1</v>
      </c>
      <c r="J10644" t="s">
        <v>11</v>
      </c>
      <c r="K10644" s="21">
        <f>INDEX(LISTAS!$H:$Q,MATCH(BASE!H10644,LISTAS!$G:$G,0),MATCH(BASE!J10644,LISTAS!$H$3:$Q$3,0))*Tabela3[[#This Row],[QUANTIDADE]]</f>
        <v>4</v>
      </c>
      <c r="L10644" s="2" t="str">
        <f>TEXT(Tabela3[[#This Row],[DATA]],"MM")</f>
        <v>07</v>
      </c>
      <c r="M10644" s="2">
        <f>WEEKNUM(Tabela3[[#This Row],[DATA]])</f>
        <v>28</v>
      </c>
      <c r="N10644" s="18">
        <f>YEAR(Tabela3[[#This Row],[DATA]])</f>
        <v>2023</v>
      </c>
    </row>
    <row r="10645" spans="2:14">
      <c r="B10645" s="1">
        <v>45119</v>
      </c>
      <c r="C10645">
        <v>17008</v>
      </c>
      <c r="D10645">
        <f>COUNTIF(C$4:C10645,Tabela3[[#This Row],[COMANDA]])</f>
        <v>1</v>
      </c>
      <c r="E10645" t="s">
        <v>90</v>
      </c>
      <c r="G10645" t="s">
        <v>8</v>
      </c>
      <c r="H10645" t="s">
        <v>42</v>
      </c>
      <c r="I10645" s="2">
        <v>1</v>
      </c>
      <c r="J10645" t="s">
        <v>11</v>
      </c>
      <c r="K10645" s="21">
        <f>INDEX(LISTAS!$H:$Q,MATCH(BASE!H10645,LISTAS!$G:$G,0),MATCH(BASE!J10645,LISTAS!$H$3:$Q$3,0))*Tabela3[[#This Row],[QUANTIDADE]]</f>
        <v>16</v>
      </c>
      <c r="L10645" s="2" t="str">
        <f>TEXT(Tabela3[[#This Row],[DATA]],"MM")</f>
        <v>07</v>
      </c>
      <c r="M10645" s="2">
        <f>WEEKNUM(Tabela3[[#This Row],[DATA]])</f>
        <v>28</v>
      </c>
      <c r="N10645" s="18">
        <f>YEAR(Tabela3[[#This Row],[DATA]])</f>
        <v>2023</v>
      </c>
    </row>
    <row r="10646" spans="2:14">
      <c r="B10646" s="1">
        <v>45119</v>
      </c>
      <c r="C10646">
        <v>17009</v>
      </c>
      <c r="D10646">
        <f>COUNTIF(C$4:C10646,Tabela3[[#This Row],[COMANDA]])</f>
        <v>1</v>
      </c>
      <c r="E10646" t="s">
        <v>90</v>
      </c>
      <c r="G10646" t="s">
        <v>8</v>
      </c>
      <c r="H10646" t="s">
        <v>202</v>
      </c>
      <c r="I10646" s="2">
        <v>1</v>
      </c>
      <c r="J10646" t="s">
        <v>11</v>
      </c>
      <c r="K10646" s="21">
        <f>INDEX(LISTAS!$H:$Q,MATCH(BASE!H10646,LISTAS!$G:$G,0),MATCH(BASE!J10646,LISTAS!$H$3:$Q$3,0))*Tabela3[[#This Row],[QUANTIDADE]]</f>
        <v>20</v>
      </c>
      <c r="L10646" s="2" t="str">
        <f>TEXT(Tabela3[[#This Row],[DATA]],"MM")</f>
        <v>07</v>
      </c>
      <c r="M10646" s="2">
        <f>WEEKNUM(Tabela3[[#This Row],[DATA]])</f>
        <v>28</v>
      </c>
      <c r="N10646" s="18">
        <f>YEAR(Tabela3[[#This Row],[DATA]])</f>
        <v>2023</v>
      </c>
    </row>
    <row r="10647" spans="2:14">
      <c r="B10647" s="1">
        <v>45119</v>
      </c>
      <c r="C10647">
        <v>17010</v>
      </c>
      <c r="D10647">
        <f>COUNTIF(C$4:C10647,Tabela3[[#This Row],[COMANDA]])</f>
        <v>1</v>
      </c>
      <c r="E10647" t="s">
        <v>90</v>
      </c>
      <c r="G10647" t="s">
        <v>8</v>
      </c>
      <c r="H10647" t="s">
        <v>42</v>
      </c>
      <c r="I10647" s="2">
        <v>1</v>
      </c>
      <c r="J10647" t="s">
        <v>11</v>
      </c>
      <c r="K10647" s="21">
        <f>INDEX(LISTAS!$H:$Q,MATCH(BASE!H10647,LISTAS!$G:$G,0),MATCH(BASE!J10647,LISTAS!$H$3:$Q$3,0))*Tabela3[[#This Row],[QUANTIDADE]]</f>
        <v>16</v>
      </c>
      <c r="L10647" s="2" t="str">
        <f>TEXT(Tabela3[[#This Row],[DATA]],"MM")</f>
        <v>07</v>
      </c>
      <c r="M10647" s="2">
        <f>WEEKNUM(Tabela3[[#This Row],[DATA]])</f>
        <v>28</v>
      </c>
      <c r="N10647" s="18">
        <f>YEAR(Tabela3[[#This Row],[DATA]])</f>
        <v>2023</v>
      </c>
    </row>
    <row r="10648" spans="2:14">
      <c r="B10648" s="1">
        <v>45119</v>
      </c>
      <c r="C10648">
        <v>17011</v>
      </c>
      <c r="D10648">
        <f>COUNTIF(C$4:C10648,Tabela3[[#This Row],[COMANDA]])</f>
        <v>1</v>
      </c>
      <c r="E10648" t="s">
        <v>90</v>
      </c>
      <c r="G10648" t="s">
        <v>8</v>
      </c>
      <c r="H10648" t="s">
        <v>84</v>
      </c>
      <c r="I10648" s="2">
        <v>1</v>
      </c>
      <c r="J10648" t="s">
        <v>11</v>
      </c>
      <c r="K10648" s="21">
        <f>INDEX(LISTAS!$H:$Q,MATCH(BASE!H10648,LISTAS!$G:$G,0),MATCH(BASE!J10648,LISTAS!$H$3:$Q$3,0))*Tabela3[[#This Row],[QUANTIDADE]]</f>
        <v>16</v>
      </c>
      <c r="L10648" s="2" t="str">
        <f>TEXT(Tabela3[[#This Row],[DATA]],"MM")</f>
        <v>07</v>
      </c>
      <c r="M10648" s="2">
        <f>WEEKNUM(Tabela3[[#This Row],[DATA]])</f>
        <v>28</v>
      </c>
      <c r="N10648" s="18">
        <f>YEAR(Tabela3[[#This Row],[DATA]])</f>
        <v>2023</v>
      </c>
    </row>
    <row r="10649" spans="2:14">
      <c r="B10649" s="1">
        <v>45119</v>
      </c>
      <c r="C10649">
        <v>17011</v>
      </c>
      <c r="D10649">
        <f>COUNTIF(C$4:C10649,Tabela3[[#This Row],[COMANDA]])</f>
        <v>2</v>
      </c>
      <c r="E10649" t="s">
        <v>90</v>
      </c>
      <c r="G10649" t="s">
        <v>9</v>
      </c>
      <c r="H10649" t="s">
        <v>153</v>
      </c>
      <c r="I10649" s="2">
        <v>1</v>
      </c>
      <c r="J10649" t="s">
        <v>11</v>
      </c>
      <c r="K10649" s="21">
        <f>INDEX(LISTAS!$H:$Q,MATCH(BASE!H10649,LISTAS!$G:$G,0),MATCH(BASE!J10649,LISTAS!$H$3:$Q$3,0))*Tabela3[[#This Row],[QUANTIDADE]]</f>
        <v>4</v>
      </c>
      <c r="L10649" s="2" t="str">
        <f>TEXT(Tabela3[[#This Row],[DATA]],"MM")</f>
        <v>07</v>
      </c>
      <c r="M10649" s="2">
        <f>WEEKNUM(Tabela3[[#This Row],[DATA]])</f>
        <v>28</v>
      </c>
      <c r="N10649" s="18">
        <f>YEAR(Tabela3[[#This Row],[DATA]])</f>
        <v>2023</v>
      </c>
    </row>
    <row r="10650" spans="2:14">
      <c r="B10650" s="1">
        <v>45119</v>
      </c>
      <c r="C10650">
        <v>17012</v>
      </c>
      <c r="D10650">
        <f>COUNTIF(C$4:C10650,Tabela3[[#This Row],[COMANDA]])</f>
        <v>1</v>
      </c>
      <c r="E10650" t="s">
        <v>90</v>
      </c>
      <c r="G10650" t="s">
        <v>8</v>
      </c>
      <c r="H10650" t="s">
        <v>42</v>
      </c>
      <c r="I10650" s="2">
        <v>1</v>
      </c>
      <c r="J10650" t="s">
        <v>11</v>
      </c>
      <c r="K10650" s="21">
        <f>INDEX(LISTAS!$H:$Q,MATCH(BASE!H10650,LISTAS!$G:$G,0),MATCH(BASE!J10650,LISTAS!$H$3:$Q$3,0))*Tabela3[[#This Row],[QUANTIDADE]]</f>
        <v>16</v>
      </c>
      <c r="L10650" s="2" t="str">
        <f>TEXT(Tabela3[[#This Row],[DATA]],"MM")</f>
        <v>07</v>
      </c>
      <c r="M10650" s="2">
        <f>WEEKNUM(Tabela3[[#This Row],[DATA]])</f>
        <v>28</v>
      </c>
      <c r="N10650" s="18">
        <f>YEAR(Tabela3[[#This Row],[DATA]])</f>
        <v>2023</v>
      </c>
    </row>
    <row r="10651" spans="2:14">
      <c r="B10651" s="1">
        <v>45119</v>
      </c>
      <c r="C10651">
        <v>17012</v>
      </c>
      <c r="D10651">
        <f>COUNTIF(C$4:C10651,Tabela3[[#This Row],[COMANDA]])</f>
        <v>2</v>
      </c>
      <c r="E10651" t="s">
        <v>90</v>
      </c>
      <c r="G10651" t="s">
        <v>9</v>
      </c>
      <c r="H10651" t="s">
        <v>138</v>
      </c>
      <c r="I10651" s="2">
        <v>1</v>
      </c>
      <c r="J10651" t="s">
        <v>11</v>
      </c>
      <c r="K10651" s="21">
        <f>INDEX(LISTAS!$H:$Q,MATCH(BASE!H10651,LISTAS!$G:$G,0),MATCH(BASE!J10651,LISTAS!$H$3:$Q$3,0))*Tabela3[[#This Row],[QUANTIDADE]]</f>
        <v>4</v>
      </c>
      <c r="L10651" s="2" t="str">
        <f>TEXT(Tabela3[[#This Row],[DATA]],"MM")</f>
        <v>07</v>
      </c>
      <c r="M10651" s="2">
        <f>WEEKNUM(Tabela3[[#This Row],[DATA]])</f>
        <v>28</v>
      </c>
      <c r="N10651" s="18">
        <f>YEAR(Tabela3[[#This Row],[DATA]])</f>
        <v>2023</v>
      </c>
    </row>
    <row r="10652" spans="2:14">
      <c r="B10652" s="1">
        <v>45119</v>
      </c>
      <c r="C10652">
        <v>17013</v>
      </c>
      <c r="D10652">
        <f>COUNTIF(C$4:C10652,Tabela3[[#This Row],[COMANDA]])</f>
        <v>1</v>
      </c>
      <c r="E10652" t="s">
        <v>90</v>
      </c>
      <c r="G10652" t="s">
        <v>8</v>
      </c>
      <c r="H10652" t="s">
        <v>206</v>
      </c>
      <c r="I10652" s="2">
        <v>1</v>
      </c>
      <c r="J10652" t="s">
        <v>11</v>
      </c>
      <c r="K10652" s="21">
        <f>INDEX(LISTAS!$H:$Q,MATCH(BASE!H10652,LISTAS!$G:$G,0),MATCH(BASE!J10652,LISTAS!$H$3:$Q$3,0))*Tabela3[[#This Row],[QUANTIDADE]]</f>
        <v>18</v>
      </c>
      <c r="L10652" s="2" t="str">
        <f>TEXT(Tabela3[[#This Row],[DATA]],"MM")</f>
        <v>07</v>
      </c>
      <c r="M10652" s="2">
        <f>WEEKNUM(Tabela3[[#This Row],[DATA]])</f>
        <v>28</v>
      </c>
      <c r="N10652" s="18">
        <f>YEAR(Tabela3[[#This Row],[DATA]])</f>
        <v>2023</v>
      </c>
    </row>
    <row r="10653" spans="2:14">
      <c r="B10653" s="1">
        <v>45119</v>
      </c>
      <c r="C10653">
        <v>17013</v>
      </c>
      <c r="D10653">
        <f>COUNTIF(C$4:C10653,Tabela3[[#This Row],[COMANDA]])</f>
        <v>2</v>
      </c>
      <c r="E10653" t="s">
        <v>90</v>
      </c>
      <c r="G10653" t="s">
        <v>9</v>
      </c>
      <c r="H10653" t="s">
        <v>228</v>
      </c>
      <c r="I10653" s="2">
        <v>1</v>
      </c>
      <c r="J10653" t="s">
        <v>11</v>
      </c>
      <c r="K10653" s="21">
        <f>INDEX(LISTAS!$H:$Q,MATCH(BASE!H10653,LISTAS!$G:$G,0),MATCH(BASE!J10653,LISTAS!$H$3:$Q$3,0))*Tabela3[[#This Row],[QUANTIDADE]]</f>
        <v>6</v>
      </c>
      <c r="L10653" s="2" t="str">
        <f>TEXT(Tabela3[[#This Row],[DATA]],"MM")</f>
        <v>07</v>
      </c>
      <c r="M10653" s="2">
        <f>WEEKNUM(Tabela3[[#This Row],[DATA]])</f>
        <v>28</v>
      </c>
      <c r="N10653" s="18">
        <f>YEAR(Tabela3[[#This Row],[DATA]])</f>
        <v>2023</v>
      </c>
    </row>
    <row r="10654" spans="2:14">
      <c r="B10654" s="1">
        <v>45119</v>
      </c>
      <c r="C10654">
        <v>17014</v>
      </c>
      <c r="D10654">
        <f>COUNTIF(C$4:C10654,Tabela3[[#This Row],[COMANDA]])</f>
        <v>1</v>
      </c>
      <c r="E10654" t="s">
        <v>90</v>
      </c>
      <c r="G10654" t="s">
        <v>8</v>
      </c>
      <c r="H10654" t="s">
        <v>39</v>
      </c>
      <c r="I10654" s="2">
        <v>1</v>
      </c>
      <c r="J10654" t="s">
        <v>11</v>
      </c>
      <c r="K10654" s="21">
        <f>INDEX(LISTAS!$H:$Q,MATCH(BASE!H10654,LISTAS!$G:$G,0),MATCH(BASE!J10654,LISTAS!$H$3:$Q$3,0))*Tabela3[[#This Row],[QUANTIDADE]]</f>
        <v>12</v>
      </c>
      <c r="L10654" s="2" t="str">
        <f>TEXT(Tabela3[[#This Row],[DATA]],"MM")</f>
        <v>07</v>
      </c>
      <c r="M10654" s="2">
        <f>WEEKNUM(Tabela3[[#This Row],[DATA]])</f>
        <v>28</v>
      </c>
      <c r="N10654" s="18">
        <f>YEAR(Tabela3[[#This Row],[DATA]])</f>
        <v>2023</v>
      </c>
    </row>
    <row r="10655" spans="2:14">
      <c r="B10655" s="1">
        <v>45119</v>
      </c>
      <c r="C10655">
        <v>17015</v>
      </c>
      <c r="D10655">
        <f>COUNTIF(C$4:C10655,Tabela3[[#This Row],[COMANDA]])</f>
        <v>1</v>
      </c>
      <c r="E10655" t="s">
        <v>90</v>
      </c>
      <c r="G10655" t="s">
        <v>8</v>
      </c>
      <c r="H10655" t="s">
        <v>39</v>
      </c>
      <c r="I10655" s="2">
        <v>1</v>
      </c>
      <c r="J10655" t="s">
        <v>11</v>
      </c>
      <c r="K10655" s="21">
        <f>INDEX(LISTAS!$H:$Q,MATCH(BASE!H10655,LISTAS!$G:$G,0),MATCH(BASE!J10655,LISTAS!$H$3:$Q$3,0))*Tabela3[[#This Row],[QUANTIDADE]]</f>
        <v>12</v>
      </c>
      <c r="L10655" s="2" t="str">
        <f>TEXT(Tabela3[[#This Row],[DATA]],"MM")</f>
        <v>07</v>
      </c>
      <c r="M10655" s="2">
        <f>WEEKNUM(Tabela3[[#This Row],[DATA]])</f>
        <v>28</v>
      </c>
      <c r="N10655" s="18">
        <f>YEAR(Tabela3[[#This Row],[DATA]])</f>
        <v>2023</v>
      </c>
    </row>
    <row r="10656" spans="2:14">
      <c r="B10656" s="1">
        <v>45119</v>
      </c>
      <c r="C10656">
        <v>17016</v>
      </c>
      <c r="D10656">
        <f>COUNTIF(C$4:C10656,Tabela3[[#This Row],[COMANDA]])</f>
        <v>1</v>
      </c>
      <c r="E10656" t="s">
        <v>90</v>
      </c>
      <c r="G10656" t="s">
        <v>8</v>
      </c>
      <c r="H10656" t="s">
        <v>39</v>
      </c>
      <c r="I10656" s="2">
        <v>1</v>
      </c>
      <c r="J10656" t="s">
        <v>11</v>
      </c>
      <c r="K10656" s="21">
        <f>INDEX(LISTAS!$H:$Q,MATCH(BASE!H10656,LISTAS!$G:$G,0),MATCH(BASE!J10656,LISTAS!$H$3:$Q$3,0))*Tabela3[[#This Row],[QUANTIDADE]]</f>
        <v>12</v>
      </c>
      <c r="L10656" s="2" t="str">
        <f>TEXT(Tabela3[[#This Row],[DATA]],"MM")</f>
        <v>07</v>
      </c>
      <c r="M10656" s="2">
        <f>WEEKNUM(Tabela3[[#This Row],[DATA]])</f>
        <v>28</v>
      </c>
      <c r="N10656" s="18">
        <f>YEAR(Tabela3[[#This Row],[DATA]])</f>
        <v>2023</v>
      </c>
    </row>
    <row r="10657" spans="2:14">
      <c r="B10657" s="1">
        <v>45119</v>
      </c>
      <c r="C10657">
        <v>17016</v>
      </c>
      <c r="D10657">
        <f>COUNTIF(C$4:C10657,Tabela3[[#This Row],[COMANDA]])</f>
        <v>2</v>
      </c>
      <c r="E10657" t="s">
        <v>90</v>
      </c>
      <c r="G10657" t="s">
        <v>9</v>
      </c>
      <c r="H10657" t="s">
        <v>56</v>
      </c>
      <c r="I10657" s="2">
        <v>1</v>
      </c>
      <c r="J10657" t="s">
        <v>11</v>
      </c>
      <c r="K10657" s="21">
        <f>INDEX(LISTAS!$H:$Q,MATCH(BASE!H10657,LISTAS!$G:$G,0),MATCH(BASE!J10657,LISTAS!$H$3:$Q$3,0))*Tabela3[[#This Row],[QUANTIDADE]]</f>
        <v>3</v>
      </c>
      <c r="L10657" s="2" t="str">
        <f>TEXT(Tabela3[[#This Row],[DATA]],"MM")</f>
        <v>07</v>
      </c>
      <c r="M10657" s="2">
        <f>WEEKNUM(Tabela3[[#This Row],[DATA]])</f>
        <v>28</v>
      </c>
      <c r="N10657" s="18">
        <f>YEAR(Tabela3[[#This Row],[DATA]])</f>
        <v>2023</v>
      </c>
    </row>
    <row r="10658" spans="2:14">
      <c r="B10658" s="1">
        <v>45119</v>
      </c>
      <c r="C10658">
        <v>17017</v>
      </c>
      <c r="D10658">
        <f>COUNTIF(C$4:C10658,Tabela3[[#This Row],[COMANDA]])</f>
        <v>1</v>
      </c>
      <c r="E10658" t="s">
        <v>90</v>
      </c>
      <c r="G10658" t="s">
        <v>8</v>
      </c>
      <c r="H10658" t="s">
        <v>41</v>
      </c>
      <c r="I10658" s="2">
        <v>1</v>
      </c>
      <c r="J10658" t="s">
        <v>11</v>
      </c>
      <c r="K10658" s="21">
        <f>INDEX(LISTAS!$H:$Q,MATCH(BASE!H10658,LISTAS!$G:$G,0),MATCH(BASE!J10658,LISTAS!$H$3:$Q$3,0))*Tabela3[[#This Row],[QUANTIDADE]]</f>
        <v>14</v>
      </c>
      <c r="L10658" s="2" t="str">
        <f>TEXT(Tabela3[[#This Row],[DATA]],"MM")</f>
        <v>07</v>
      </c>
      <c r="M10658" s="2">
        <f>WEEKNUM(Tabela3[[#This Row],[DATA]])</f>
        <v>28</v>
      </c>
      <c r="N10658" s="18">
        <f>YEAR(Tabela3[[#This Row],[DATA]])</f>
        <v>2023</v>
      </c>
    </row>
    <row r="10659" spans="2:14">
      <c r="B10659" s="1">
        <v>45119</v>
      </c>
      <c r="C10659">
        <v>17018</v>
      </c>
      <c r="D10659">
        <f>COUNTIF(C$4:C10659,Tabela3[[#This Row],[COMANDA]])</f>
        <v>1</v>
      </c>
      <c r="E10659" t="s">
        <v>90</v>
      </c>
      <c r="G10659" t="s">
        <v>8</v>
      </c>
      <c r="H10659" t="s">
        <v>205</v>
      </c>
      <c r="I10659" s="2">
        <v>1</v>
      </c>
      <c r="J10659" t="s">
        <v>11</v>
      </c>
      <c r="K10659" s="21">
        <f>INDEX(LISTAS!$H:$Q,MATCH(BASE!H10659,LISTAS!$G:$G,0),MATCH(BASE!J10659,LISTAS!$H$3:$Q$3,0))*Tabela3[[#This Row],[QUANTIDADE]]</f>
        <v>22</v>
      </c>
      <c r="L10659" s="2" t="str">
        <f>TEXT(Tabela3[[#This Row],[DATA]],"MM")</f>
        <v>07</v>
      </c>
      <c r="M10659" s="2">
        <f>WEEKNUM(Tabela3[[#This Row],[DATA]])</f>
        <v>28</v>
      </c>
      <c r="N10659" s="18">
        <f>YEAR(Tabela3[[#This Row],[DATA]])</f>
        <v>2023</v>
      </c>
    </row>
    <row r="10660" spans="2:14">
      <c r="B10660" s="1">
        <v>45119</v>
      </c>
      <c r="C10660">
        <v>17019</v>
      </c>
      <c r="D10660">
        <f>COUNTIF(C$4:C10660,Tabela3[[#This Row],[COMANDA]])</f>
        <v>1</v>
      </c>
      <c r="E10660" t="s">
        <v>90</v>
      </c>
      <c r="G10660" t="s">
        <v>8</v>
      </c>
      <c r="H10660" t="s">
        <v>40</v>
      </c>
      <c r="I10660" s="2">
        <v>1</v>
      </c>
      <c r="J10660" t="s">
        <v>11</v>
      </c>
      <c r="K10660" s="21">
        <f>INDEX(LISTAS!$H:$Q,MATCH(BASE!H10660,LISTAS!$G:$G,0),MATCH(BASE!J10660,LISTAS!$H$3:$Q$3,0))*Tabela3[[#This Row],[QUANTIDADE]]</f>
        <v>14</v>
      </c>
      <c r="L10660" s="2" t="str">
        <f>TEXT(Tabela3[[#This Row],[DATA]],"MM")</f>
        <v>07</v>
      </c>
      <c r="M10660" s="2">
        <f>WEEKNUM(Tabela3[[#This Row],[DATA]])</f>
        <v>28</v>
      </c>
      <c r="N10660" s="18">
        <f>YEAR(Tabela3[[#This Row],[DATA]])</f>
        <v>2023</v>
      </c>
    </row>
    <row r="10661" spans="2:14">
      <c r="B10661" s="1">
        <v>45119</v>
      </c>
      <c r="C10661">
        <v>17020</v>
      </c>
      <c r="D10661">
        <f>COUNTIF(C$4:C10661,Tabela3[[#This Row],[COMANDA]])</f>
        <v>1</v>
      </c>
      <c r="E10661" t="s">
        <v>90</v>
      </c>
      <c r="F10661" t="s">
        <v>100</v>
      </c>
      <c r="G10661" t="s">
        <v>8</v>
      </c>
      <c r="H10661" t="s">
        <v>202</v>
      </c>
      <c r="I10661" s="2">
        <v>1</v>
      </c>
      <c r="J10661" t="s">
        <v>11</v>
      </c>
      <c r="K10661" s="21">
        <f>INDEX(LISTAS!$H:$Q,MATCH(BASE!H10661,LISTAS!$G:$G,0),MATCH(BASE!J10661,LISTAS!$H$3:$Q$3,0))*Tabela3[[#This Row],[QUANTIDADE]]</f>
        <v>20</v>
      </c>
      <c r="L10661" s="2" t="str">
        <f>TEXT(Tabela3[[#This Row],[DATA]],"MM")</f>
        <v>07</v>
      </c>
      <c r="M10661" s="2">
        <f>WEEKNUM(Tabela3[[#This Row],[DATA]])</f>
        <v>28</v>
      </c>
      <c r="N10661" s="18">
        <f>YEAR(Tabela3[[#This Row],[DATA]])</f>
        <v>2023</v>
      </c>
    </row>
    <row r="10662" spans="2:14">
      <c r="B10662" s="1">
        <v>45119</v>
      </c>
      <c r="C10662">
        <v>17021</v>
      </c>
      <c r="D10662">
        <f>COUNTIF(C$4:C10662,Tabela3[[#This Row],[COMANDA]])</f>
        <v>1</v>
      </c>
      <c r="E10662" t="s">
        <v>90</v>
      </c>
      <c r="F10662" t="s">
        <v>98</v>
      </c>
      <c r="G10662" t="s">
        <v>8</v>
      </c>
      <c r="H10662" t="s">
        <v>204</v>
      </c>
      <c r="I10662" s="2">
        <v>2</v>
      </c>
      <c r="J10662" t="s">
        <v>11</v>
      </c>
      <c r="K10662" s="21">
        <f>INDEX(LISTAS!$H:$Q,MATCH(BASE!H10662,LISTAS!$G:$G,0),MATCH(BASE!J10662,LISTAS!$H$3:$Q$3,0))*Tabela3[[#This Row],[QUANTIDADE]]</f>
        <v>36</v>
      </c>
      <c r="L10662" s="2" t="str">
        <f>TEXT(Tabela3[[#This Row],[DATA]],"MM")</f>
        <v>07</v>
      </c>
      <c r="M10662" s="2">
        <f>WEEKNUM(Tabela3[[#This Row],[DATA]])</f>
        <v>28</v>
      </c>
      <c r="N10662" s="18">
        <f>YEAR(Tabela3[[#This Row],[DATA]])</f>
        <v>2023</v>
      </c>
    </row>
    <row r="10663" spans="2:14">
      <c r="B10663" s="1">
        <v>45119</v>
      </c>
      <c r="C10663">
        <v>17021</v>
      </c>
      <c r="D10663">
        <f>COUNTIF(C$4:C10663,Tabela3[[#This Row],[COMANDA]])</f>
        <v>2</v>
      </c>
      <c r="E10663" t="s">
        <v>90</v>
      </c>
      <c r="F10663" t="s">
        <v>98</v>
      </c>
      <c r="G10663" t="s">
        <v>9</v>
      </c>
      <c r="H10663" t="s">
        <v>138</v>
      </c>
      <c r="I10663" s="2">
        <v>2</v>
      </c>
      <c r="J10663" t="s">
        <v>11</v>
      </c>
      <c r="K10663" s="21">
        <f>INDEX(LISTAS!$H:$Q,MATCH(BASE!H10663,LISTAS!$G:$G,0),MATCH(BASE!J10663,LISTAS!$H$3:$Q$3,0))*Tabela3[[#This Row],[QUANTIDADE]]</f>
        <v>8</v>
      </c>
      <c r="L10663" s="2" t="str">
        <f>TEXT(Tabela3[[#This Row],[DATA]],"MM")</f>
        <v>07</v>
      </c>
      <c r="M10663" s="2">
        <f>WEEKNUM(Tabela3[[#This Row],[DATA]])</f>
        <v>28</v>
      </c>
      <c r="N10663" s="18">
        <f>YEAR(Tabela3[[#This Row],[DATA]])</f>
        <v>2023</v>
      </c>
    </row>
    <row r="10664" spans="2:14">
      <c r="B10664" s="1">
        <v>45119</v>
      </c>
      <c r="C10664">
        <v>17022</v>
      </c>
      <c r="D10664">
        <f>COUNTIF(C$4:C10664,Tabela3[[#This Row],[COMANDA]])</f>
        <v>1</v>
      </c>
      <c r="E10664" t="s">
        <v>90</v>
      </c>
      <c r="F10664" t="s">
        <v>98</v>
      </c>
      <c r="G10664" t="s">
        <v>8</v>
      </c>
      <c r="H10664" t="s">
        <v>39</v>
      </c>
      <c r="I10664" s="2">
        <v>1</v>
      </c>
      <c r="J10664" t="s">
        <v>11</v>
      </c>
      <c r="K10664" s="21">
        <f>INDEX(LISTAS!$H:$Q,MATCH(BASE!H10664,LISTAS!$G:$G,0),MATCH(BASE!J10664,LISTAS!$H$3:$Q$3,0))*Tabela3[[#This Row],[QUANTIDADE]]</f>
        <v>12</v>
      </c>
      <c r="L10664" s="2" t="str">
        <f>TEXT(Tabela3[[#This Row],[DATA]],"MM")</f>
        <v>07</v>
      </c>
      <c r="M10664" s="2">
        <f>WEEKNUM(Tabela3[[#This Row],[DATA]])</f>
        <v>28</v>
      </c>
      <c r="N10664" s="18">
        <f>YEAR(Tabela3[[#This Row],[DATA]])</f>
        <v>2023</v>
      </c>
    </row>
    <row r="10665" spans="2:14">
      <c r="B10665" s="1">
        <v>45119</v>
      </c>
      <c r="C10665">
        <v>17023</v>
      </c>
      <c r="D10665">
        <f>COUNTIF(C$4:C10665,Tabela3[[#This Row],[COMANDA]])</f>
        <v>1</v>
      </c>
      <c r="E10665" t="s">
        <v>90</v>
      </c>
      <c r="F10665" t="s">
        <v>98</v>
      </c>
      <c r="G10665" t="s">
        <v>8</v>
      </c>
      <c r="H10665" t="s">
        <v>39</v>
      </c>
      <c r="I10665" s="2">
        <v>1</v>
      </c>
      <c r="J10665" t="s">
        <v>11</v>
      </c>
      <c r="K10665" s="21">
        <f>INDEX(LISTAS!$H:$Q,MATCH(BASE!H10665,LISTAS!$G:$G,0),MATCH(BASE!J10665,LISTAS!$H$3:$Q$3,0))*Tabela3[[#This Row],[QUANTIDADE]]</f>
        <v>12</v>
      </c>
      <c r="L10665" s="2" t="str">
        <f>TEXT(Tabela3[[#This Row],[DATA]],"MM")</f>
        <v>07</v>
      </c>
      <c r="M10665" s="2">
        <f>WEEKNUM(Tabela3[[#This Row],[DATA]])</f>
        <v>28</v>
      </c>
      <c r="N10665" s="18">
        <f>YEAR(Tabela3[[#This Row],[DATA]])</f>
        <v>2023</v>
      </c>
    </row>
    <row r="10666" spans="2:14">
      <c r="B10666" s="1">
        <v>45119</v>
      </c>
      <c r="C10666" t="s">
        <v>573</v>
      </c>
      <c r="D10666">
        <f>COUNTIF(C$4:C10666,Tabela3[[#This Row],[COMANDA]])</f>
        <v>1</v>
      </c>
      <c r="E10666" t="s">
        <v>1</v>
      </c>
      <c r="G10666" t="s">
        <v>63</v>
      </c>
      <c r="H10666" t="s">
        <v>180</v>
      </c>
      <c r="I10666" s="2">
        <v>1</v>
      </c>
      <c r="J10666" t="s">
        <v>11</v>
      </c>
      <c r="K10666" s="21">
        <f>INDEX(LISTAS!$H:$Q,MATCH(BASE!H10666,LISTAS!$G:$G,0),MATCH(BASE!J10666,LISTAS!$H$3:$Q$3,0))*Tabela3[[#This Row],[QUANTIDADE]]</f>
        <v>6</v>
      </c>
      <c r="L10666" s="2" t="str">
        <f>TEXT(Tabela3[[#This Row],[DATA]],"MM")</f>
        <v>07</v>
      </c>
      <c r="M10666" s="2">
        <f>WEEKNUM(Tabela3[[#This Row],[DATA]])</f>
        <v>28</v>
      </c>
      <c r="N10666" s="18">
        <f>YEAR(Tabela3[[#This Row],[DATA]])</f>
        <v>2023</v>
      </c>
    </row>
    <row r="10667" spans="2:14">
      <c r="B10667" s="1">
        <v>45119</v>
      </c>
      <c r="C10667" t="s">
        <v>573</v>
      </c>
      <c r="D10667">
        <f>COUNTIF(C$4:C10667,Tabela3[[#This Row],[COMANDA]])</f>
        <v>2</v>
      </c>
      <c r="E10667" t="s">
        <v>1</v>
      </c>
      <c r="G10667" t="s">
        <v>63</v>
      </c>
      <c r="H10667" t="s">
        <v>182</v>
      </c>
      <c r="I10667" s="2">
        <v>1</v>
      </c>
      <c r="J10667" t="s">
        <v>11</v>
      </c>
      <c r="K10667" s="21">
        <f>INDEX(LISTAS!$H:$Q,MATCH(BASE!H10667,LISTAS!$G:$G,0),MATCH(BASE!J10667,LISTAS!$H$3:$Q$3,0))*Tabela3[[#This Row],[QUANTIDADE]]</f>
        <v>12</v>
      </c>
      <c r="L10667" s="2" t="str">
        <f>TEXT(Tabela3[[#This Row],[DATA]],"MM")</f>
        <v>07</v>
      </c>
      <c r="M10667" s="2">
        <f>WEEKNUM(Tabela3[[#This Row],[DATA]])</f>
        <v>28</v>
      </c>
      <c r="N10667" s="18">
        <f>YEAR(Tabela3[[#This Row],[DATA]])</f>
        <v>2023</v>
      </c>
    </row>
    <row r="10668" spans="2:14">
      <c r="B10668" s="1">
        <v>45120</v>
      </c>
      <c r="C10668">
        <v>17024</v>
      </c>
      <c r="D10668">
        <f>COUNTIF(C$4:C10668,Tabela3[[#This Row],[COMANDA]])</f>
        <v>1</v>
      </c>
      <c r="E10668" t="s">
        <v>89</v>
      </c>
      <c r="F10668" t="s">
        <v>375</v>
      </c>
      <c r="G10668" t="s">
        <v>62</v>
      </c>
      <c r="H10668" t="s">
        <v>194</v>
      </c>
      <c r="I10668" s="2">
        <v>1</v>
      </c>
      <c r="J10668" t="s">
        <v>11</v>
      </c>
      <c r="K10668" s="21">
        <f>INDEX(LISTAS!$H:$Q,MATCH(BASE!H10668,LISTAS!$G:$G,0),MATCH(BASE!J10668,LISTAS!$H$3:$Q$3,0))*Tabela3[[#This Row],[QUANTIDADE]]</f>
        <v>8</v>
      </c>
      <c r="L10668" s="2" t="str">
        <f>TEXT(Tabela3[[#This Row],[DATA]],"MM")</f>
        <v>07</v>
      </c>
      <c r="M10668" s="2">
        <f>WEEKNUM(Tabela3[[#This Row],[DATA]])</f>
        <v>28</v>
      </c>
      <c r="N10668" s="18">
        <f>YEAR(Tabela3[[#This Row],[DATA]])</f>
        <v>2023</v>
      </c>
    </row>
    <row r="10669" spans="2:14">
      <c r="B10669" s="1">
        <v>45120</v>
      </c>
      <c r="C10669">
        <v>17025</v>
      </c>
      <c r="D10669">
        <f>COUNTIF(C$4:C10669,Tabela3[[#This Row],[COMANDA]])</f>
        <v>1</v>
      </c>
      <c r="E10669" t="s">
        <v>89</v>
      </c>
      <c r="F10669" t="s">
        <v>98</v>
      </c>
      <c r="G10669" t="s">
        <v>8</v>
      </c>
      <c r="H10669" t="s">
        <v>47</v>
      </c>
      <c r="I10669" s="2">
        <v>1</v>
      </c>
      <c r="J10669" t="s">
        <v>11</v>
      </c>
      <c r="K10669" s="21">
        <f>INDEX(LISTAS!$H:$Q,MATCH(BASE!H10669,LISTAS!$G:$G,0),MATCH(BASE!J10669,LISTAS!$H$3:$Q$3,0))*Tabela3[[#This Row],[QUANTIDADE]]</f>
        <v>16</v>
      </c>
      <c r="L10669" s="2" t="str">
        <f>TEXT(Tabela3[[#This Row],[DATA]],"MM")</f>
        <v>07</v>
      </c>
      <c r="M10669" s="2">
        <f>WEEKNUM(Tabela3[[#This Row],[DATA]])</f>
        <v>28</v>
      </c>
      <c r="N10669" s="18">
        <f>YEAR(Tabela3[[#This Row],[DATA]])</f>
        <v>2023</v>
      </c>
    </row>
    <row r="10670" spans="2:14">
      <c r="B10670" s="1">
        <v>45120</v>
      </c>
      <c r="C10670">
        <v>17026</v>
      </c>
      <c r="D10670">
        <f>COUNTIF(C$4:C10670,Tabela3[[#This Row],[COMANDA]])</f>
        <v>1</v>
      </c>
      <c r="E10670" t="s">
        <v>90</v>
      </c>
      <c r="F10670" t="s">
        <v>99</v>
      </c>
      <c r="G10670" t="s">
        <v>8</v>
      </c>
      <c r="H10670" t="s">
        <v>206</v>
      </c>
      <c r="I10670" s="2">
        <v>1</v>
      </c>
      <c r="J10670" t="s">
        <v>11</v>
      </c>
      <c r="K10670" s="21">
        <f>INDEX(LISTAS!$H:$Q,MATCH(BASE!H10670,LISTAS!$G:$G,0),MATCH(BASE!J10670,LISTAS!$H$3:$Q$3,0))*Tabela3[[#This Row],[QUANTIDADE]]</f>
        <v>18</v>
      </c>
      <c r="L10670" s="2" t="str">
        <f>TEXT(Tabela3[[#This Row],[DATA]],"MM")</f>
        <v>07</v>
      </c>
      <c r="M10670" s="2">
        <f>WEEKNUM(Tabela3[[#This Row],[DATA]])</f>
        <v>28</v>
      </c>
      <c r="N10670" s="18">
        <f>YEAR(Tabela3[[#This Row],[DATA]])</f>
        <v>2023</v>
      </c>
    </row>
    <row r="10671" spans="2:14">
      <c r="B10671" s="1">
        <v>45120</v>
      </c>
      <c r="C10671">
        <v>17027</v>
      </c>
      <c r="D10671">
        <f>COUNTIF(C$4:C10671,Tabela3[[#This Row],[COMANDA]])</f>
        <v>1</v>
      </c>
      <c r="E10671" t="s">
        <v>90</v>
      </c>
      <c r="F10671" t="s">
        <v>98</v>
      </c>
      <c r="G10671" t="s">
        <v>8</v>
      </c>
      <c r="H10671" t="s">
        <v>47</v>
      </c>
      <c r="I10671" s="2">
        <v>2</v>
      </c>
      <c r="J10671" t="s">
        <v>11</v>
      </c>
      <c r="K10671" s="21">
        <f>INDEX(LISTAS!$H:$Q,MATCH(BASE!H10671,LISTAS!$G:$G,0),MATCH(BASE!J10671,LISTAS!$H$3:$Q$3,0))*Tabela3[[#This Row],[QUANTIDADE]]</f>
        <v>32</v>
      </c>
      <c r="L10671" s="2" t="str">
        <f>TEXT(Tabela3[[#This Row],[DATA]],"MM")</f>
        <v>07</v>
      </c>
      <c r="M10671" s="2">
        <f>WEEKNUM(Tabela3[[#This Row],[DATA]])</f>
        <v>28</v>
      </c>
      <c r="N10671" s="18">
        <f>YEAR(Tabela3[[#This Row],[DATA]])</f>
        <v>2023</v>
      </c>
    </row>
    <row r="10672" spans="2:14">
      <c r="B10672" s="1">
        <v>45120</v>
      </c>
      <c r="C10672">
        <v>17028</v>
      </c>
      <c r="D10672">
        <f>COUNTIF(C$4:C10672,Tabela3[[#This Row],[COMANDA]])</f>
        <v>1</v>
      </c>
      <c r="E10672" t="s">
        <v>90</v>
      </c>
      <c r="F10672" t="s">
        <v>98</v>
      </c>
      <c r="G10672" t="s">
        <v>8</v>
      </c>
      <c r="H10672" t="s">
        <v>39</v>
      </c>
      <c r="I10672" s="2">
        <v>1</v>
      </c>
      <c r="J10672" t="s">
        <v>11</v>
      </c>
      <c r="K10672" s="21">
        <f>INDEX(LISTAS!$H:$Q,MATCH(BASE!H10672,LISTAS!$G:$G,0),MATCH(BASE!J10672,LISTAS!$H$3:$Q$3,0))*Tabela3[[#This Row],[QUANTIDADE]]</f>
        <v>12</v>
      </c>
      <c r="L10672" s="2" t="str">
        <f>TEXT(Tabela3[[#This Row],[DATA]],"MM")</f>
        <v>07</v>
      </c>
      <c r="M10672" s="2">
        <f>WEEKNUM(Tabela3[[#This Row],[DATA]])</f>
        <v>28</v>
      </c>
      <c r="N10672" s="18">
        <f>YEAR(Tabela3[[#This Row],[DATA]])</f>
        <v>2023</v>
      </c>
    </row>
    <row r="10673" spans="2:14">
      <c r="B10673" s="1">
        <v>45120</v>
      </c>
      <c r="C10673">
        <v>17029</v>
      </c>
      <c r="D10673">
        <f>COUNTIF(C$4:C10673,Tabela3[[#This Row],[COMANDA]])</f>
        <v>1</v>
      </c>
      <c r="E10673" t="s">
        <v>90</v>
      </c>
      <c r="G10673" t="s">
        <v>8</v>
      </c>
      <c r="H10673" t="s">
        <v>203</v>
      </c>
      <c r="I10673" s="2">
        <v>1</v>
      </c>
      <c r="J10673" t="s">
        <v>11</v>
      </c>
      <c r="K10673" s="21">
        <f>INDEX(LISTAS!$H:$Q,MATCH(BASE!H10673,LISTAS!$G:$G,0),MATCH(BASE!J10673,LISTAS!$H$3:$Q$3,0))*Tabela3[[#This Row],[QUANTIDADE]]</f>
        <v>20</v>
      </c>
      <c r="L10673" s="2" t="str">
        <f>TEXT(Tabela3[[#This Row],[DATA]],"MM")</f>
        <v>07</v>
      </c>
      <c r="M10673" s="2">
        <f>WEEKNUM(Tabela3[[#This Row],[DATA]])</f>
        <v>28</v>
      </c>
      <c r="N10673" s="18">
        <f>YEAR(Tabela3[[#This Row],[DATA]])</f>
        <v>2023</v>
      </c>
    </row>
    <row r="10674" spans="2:14">
      <c r="B10674" s="1">
        <v>45120</v>
      </c>
      <c r="C10674">
        <v>17030</v>
      </c>
      <c r="D10674">
        <f>COUNTIF(C$4:C10674,Tabela3[[#This Row],[COMANDA]])</f>
        <v>1</v>
      </c>
      <c r="E10674" t="s">
        <v>90</v>
      </c>
      <c r="F10674" t="s">
        <v>375</v>
      </c>
      <c r="G10674" t="s">
        <v>8</v>
      </c>
      <c r="H10674" t="s">
        <v>211</v>
      </c>
      <c r="I10674" s="2">
        <v>1</v>
      </c>
      <c r="J10674" t="s">
        <v>12</v>
      </c>
      <c r="K10674" s="21">
        <f>INDEX(LISTAS!$H:$Q,MATCH(BASE!H10674,LISTAS!$G:$G,0),MATCH(BASE!J10674,LISTAS!$H$3:$Q$3,0))*Tabela3[[#This Row],[QUANTIDADE]]</f>
        <v>18</v>
      </c>
      <c r="L10674" s="2" t="str">
        <f>TEXT(Tabela3[[#This Row],[DATA]],"MM")</f>
        <v>07</v>
      </c>
      <c r="M10674" s="2">
        <f>WEEKNUM(Tabela3[[#This Row],[DATA]])</f>
        <v>28</v>
      </c>
      <c r="N10674" s="18">
        <f>YEAR(Tabela3[[#This Row],[DATA]])</f>
        <v>2023</v>
      </c>
    </row>
    <row r="10675" spans="2:14">
      <c r="B10675" s="1">
        <v>45120</v>
      </c>
      <c r="C10675">
        <v>17031</v>
      </c>
      <c r="D10675">
        <f>COUNTIF(C$4:C10675,Tabela3[[#This Row],[COMANDA]])</f>
        <v>1</v>
      </c>
      <c r="E10675" t="s">
        <v>90</v>
      </c>
      <c r="F10675" t="s">
        <v>375</v>
      </c>
      <c r="G10675" t="s">
        <v>8</v>
      </c>
      <c r="H10675" t="s">
        <v>47</v>
      </c>
      <c r="I10675" s="2">
        <v>1</v>
      </c>
      <c r="J10675" t="s">
        <v>11</v>
      </c>
      <c r="K10675" s="21">
        <f>INDEX(LISTAS!$H:$Q,MATCH(BASE!H10675,LISTAS!$G:$G,0),MATCH(BASE!J10675,LISTAS!$H$3:$Q$3,0))*Tabela3[[#This Row],[QUANTIDADE]]</f>
        <v>16</v>
      </c>
      <c r="L10675" s="2" t="str">
        <f>TEXT(Tabela3[[#This Row],[DATA]],"MM")</f>
        <v>07</v>
      </c>
      <c r="M10675" s="2">
        <f>WEEKNUM(Tabela3[[#This Row],[DATA]])</f>
        <v>28</v>
      </c>
      <c r="N10675" s="18">
        <f>YEAR(Tabela3[[#This Row],[DATA]])</f>
        <v>2023</v>
      </c>
    </row>
    <row r="10676" spans="2:14">
      <c r="B10676" s="1">
        <v>45120</v>
      </c>
      <c r="C10676">
        <v>17032</v>
      </c>
      <c r="D10676">
        <f>COUNTIF(C$4:C10676,Tabela3[[#This Row],[COMANDA]])</f>
        <v>1</v>
      </c>
      <c r="E10676" t="s">
        <v>90</v>
      </c>
      <c r="F10676" t="s">
        <v>98</v>
      </c>
      <c r="G10676" t="s">
        <v>8</v>
      </c>
      <c r="H10676" t="s">
        <v>47</v>
      </c>
      <c r="I10676" s="2">
        <v>1</v>
      </c>
      <c r="J10676" t="s">
        <v>11</v>
      </c>
      <c r="K10676" s="21">
        <f>INDEX(LISTAS!$H:$Q,MATCH(BASE!H10676,LISTAS!$G:$G,0),MATCH(BASE!J10676,LISTAS!$H$3:$Q$3,0))*Tabela3[[#This Row],[QUANTIDADE]]</f>
        <v>16</v>
      </c>
      <c r="L10676" s="2" t="str">
        <f>TEXT(Tabela3[[#This Row],[DATA]],"MM")</f>
        <v>07</v>
      </c>
      <c r="M10676" s="2">
        <f>WEEKNUM(Tabela3[[#This Row],[DATA]])</f>
        <v>28</v>
      </c>
      <c r="N10676" s="18">
        <f>YEAR(Tabela3[[#This Row],[DATA]])</f>
        <v>2023</v>
      </c>
    </row>
    <row r="10677" spans="2:14">
      <c r="B10677" s="1">
        <v>45120</v>
      </c>
      <c r="C10677">
        <v>17034</v>
      </c>
      <c r="D10677">
        <f>COUNTIF(C$4:C10677,Tabela3[[#This Row],[COMANDA]])</f>
        <v>1</v>
      </c>
      <c r="E10677" t="s">
        <v>90</v>
      </c>
      <c r="G10677" t="s">
        <v>8</v>
      </c>
      <c r="H10677" t="s">
        <v>47</v>
      </c>
      <c r="I10677" s="2">
        <v>1</v>
      </c>
      <c r="J10677" t="s">
        <v>11</v>
      </c>
      <c r="K10677" s="21">
        <f>INDEX(LISTAS!$H:$Q,MATCH(BASE!H10677,LISTAS!$G:$G,0),MATCH(BASE!J10677,LISTAS!$H$3:$Q$3,0))*Tabela3[[#This Row],[QUANTIDADE]]</f>
        <v>16</v>
      </c>
      <c r="L10677" s="2" t="str">
        <f>TEXT(Tabela3[[#This Row],[DATA]],"MM")</f>
        <v>07</v>
      </c>
      <c r="M10677" s="2">
        <f>WEEKNUM(Tabela3[[#This Row],[DATA]])</f>
        <v>28</v>
      </c>
      <c r="N10677" s="18">
        <f>YEAR(Tabela3[[#This Row],[DATA]])</f>
        <v>2023</v>
      </c>
    </row>
    <row r="10678" spans="2:14">
      <c r="B10678" s="1">
        <v>45120</v>
      </c>
      <c r="C10678">
        <v>17035</v>
      </c>
      <c r="D10678">
        <f>COUNTIF(C$4:C10678,Tabela3[[#This Row],[COMANDA]])</f>
        <v>1</v>
      </c>
      <c r="E10678" t="s">
        <v>90</v>
      </c>
      <c r="G10678" t="s">
        <v>8</v>
      </c>
      <c r="H10678" t="s">
        <v>206</v>
      </c>
      <c r="I10678" s="2">
        <v>1</v>
      </c>
      <c r="J10678" t="s">
        <v>11</v>
      </c>
      <c r="K10678" s="21">
        <f>INDEX(LISTAS!$H:$Q,MATCH(BASE!H10678,LISTAS!$G:$G,0),MATCH(BASE!J10678,LISTAS!$H$3:$Q$3,0))*Tabela3[[#This Row],[QUANTIDADE]]</f>
        <v>18</v>
      </c>
      <c r="L10678" s="2" t="str">
        <f>TEXT(Tabela3[[#This Row],[DATA]],"MM")</f>
        <v>07</v>
      </c>
      <c r="M10678" s="2">
        <f>WEEKNUM(Tabela3[[#This Row],[DATA]])</f>
        <v>28</v>
      </c>
      <c r="N10678" s="18">
        <f>YEAR(Tabela3[[#This Row],[DATA]])</f>
        <v>2023</v>
      </c>
    </row>
    <row r="10679" spans="2:14">
      <c r="B10679" s="1">
        <v>45120</v>
      </c>
      <c r="C10679">
        <v>17035</v>
      </c>
      <c r="D10679">
        <f>COUNTIF(C$4:C10679,Tabela3[[#This Row],[COMANDA]])</f>
        <v>2</v>
      </c>
      <c r="E10679" t="s">
        <v>90</v>
      </c>
      <c r="G10679" t="s">
        <v>9</v>
      </c>
      <c r="H10679" t="s">
        <v>55</v>
      </c>
      <c r="I10679" s="2">
        <v>1</v>
      </c>
      <c r="J10679" t="s">
        <v>11</v>
      </c>
      <c r="K10679" s="21">
        <f>INDEX(LISTAS!$H:$Q,MATCH(BASE!H10679,LISTAS!$G:$G,0),MATCH(BASE!J10679,LISTAS!$H$3:$Q$3,0))*Tabela3[[#This Row],[QUANTIDADE]]</f>
        <v>3</v>
      </c>
      <c r="L10679" s="2" t="str">
        <f>TEXT(Tabela3[[#This Row],[DATA]],"MM")</f>
        <v>07</v>
      </c>
      <c r="M10679" s="2">
        <f>WEEKNUM(Tabela3[[#This Row],[DATA]])</f>
        <v>28</v>
      </c>
      <c r="N10679" s="18">
        <f>YEAR(Tabela3[[#This Row],[DATA]])</f>
        <v>2023</v>
      </c>
    </row>
    <row r="10680" spans="2:14">
      <c r="B10680" s="1">
        <v>45120</v>
      </c>
      <c r="C10680">
        <v>17035</v>
      </c>
      <c r="D10680">
        <f>COUNTIF(C$4:C10680,Tabela3[[#This Row],[COMANDA]])</f>
        <v>3</v>
      </c>
      <c r="E10680" t="s">
        <v>90</v>
      </c>
      <c r="G10680" t="s">
        <v>9</v>
      </c>
      <c r="H10680" t="s">
        <v>127</v>
      </c>
      <c r="I10680" s="2">
        <v>1</v>
      </c>
      <c r="J10680" t="s">
        <v>11</v>
      </c>
      <c r="K10680" s="21">
        <f>INDEX(LISTAS!$H:$Q,MATCH(BASE!H10680,LISTAS!$G:$G,0),MATCH(BASE!J10680,LISTAS!$H$3:$Q$3,0))*Tabela3[[#This Row],[QUANTIDADE]]</f>
        <v>4.5</v>
      </c>
      <c r="L10680" s="2" t="str">
        <f>TEXT(Tabela3[[#This Row],[DATA]],"MM")</f>
        <v>07</v>
      </c>
      <c r="M10680" s="2">
        <f>WEEKNUM(Tabela3[[#This Row],[DATA]])</f>
        <v>28</v>
      </c>
      <c r="N10680" s="18">
        <f>YEAR(Tabela3[[#This Row],[DATA]])</f>
        <v>2023</v>
      </c>
    </row>
    <row r="10681" spans="2:14">
      <c r="B10681" s="1">
        <v>45120</v>
      </c>
      <c r="C10681">
        <v>17036</v>
      </c>
      <c r="D10681">
        <f>COUNTIF(C$4:C10681,Tabela3[[#This Row],[COMANDA]])</f>
        <v>1</v>
      </c>
      <c r="E10681" t="s">
        <v>90</v>
      </c>
      <c r="F10681" t="s">
        <v>98</v>
      </c>
      <c r="G10681" t="s">
        <v>8</v>
      </c>
      <c r="H10681" t="s">
        <v>41</v>
      </c>
      <c r="I10681" s="2">
        <v>1</v>
      </c>
      <c r="J10681" t="s">
        <v>11</v>
      </c>
      <c r="K10681" s="21">
        <f>INDEX(LISTAS!$H:$Q,MATCH(BASE!H10681,LISTAS!$G:$G,0),MATCH(BASE!J10681,LISTAS!$H$3:$Q$3,0))*Tabela3[[#This Row],[QUANTIDADE]]</f>
        <v>14</v>
      </c>
      <c r="L10681" s="2" t="str">
        <f>TEXT(Tabela3[[#This Row],[DATA]],"MM")</f>
        <v>07</v>
      </c>
      <c r="M10681" s="2">
        <f>WEEKNUM(Tabela3[[#This Row],[DATA]])</f>
        <v>28</v>
      </c>
      <c r="N10681" s="18">
        <f>YEAR(Tabela3[[#This Row],[DATA]])</f>
        <v>2023</v>
      </c>
    </row>
    <row r="10682" spans="2:14">
      <c r="B10682" s="1">
        <v>45120</v>
      </c>
      <c r="C10682">
        <v>17036</v>
      </c>
      <c r="D10682">
        <f>COUNTIF(C$4:C10682,Tabela3[[#This Row],[COMANDA]])</f>
        <v>2</v>
      </c>
      <c r="E10682" t="s">
        <v>90</v>
      </c>
      <c r="F10682" t="s">
        <v>98</v>
      </c>
      <c r="G10682" t="s">
        <v>8</v>
      </c>
      <c r="H10682" t="s">
        <v>203</v>
      </c>
      <c r="I10682" s="2">
        <v>1</v>
      </c>
      <c r="J10682" t="s">
        <v>11</v>
      </c>
      <c r="K10682" s="21">
        <f>INDEX(LISTAS!$H:$Q,MATCH(BASE!H10682,LISTAS!$G:$G,0),MATCH(BASE!J10682,LISTAS!$H$3:$Q$3,0))*Tabela3[[#This Row],[QUANTIDADE]]</f>
        <v>20</v>
      </c>
      <c r="L10682" s="2" t="str">
        <f>TEXT(Tabela3[[#This Row],[DATA]],"MM")</f>
        <v>07</v>
      </c>
      <c r="M10682" s="2">
        <f>WEEKNUM(Tabela3[[#This Row],[DATA]])</f>
        <v>28</v>
      </c>
      <c r="N10682" s="18">
        <f>YEAR(Tabela3[[#This Row],[DATA]])</f>
        <v>2023</v>
      </c>
    </row>
    <row r="10683" spans="2:14">
      <c r="B10683" s="1">
        <v>45120</v>
      </c>
      <c r="C10683">
        <v>17037</v>
      </c>
      <c r="D10683">
        <f>COUNTIF(C$4:C10683,Tabela3[[#This Row],[COMANDA]])</f>
        <v>1</v>
      </c>
      <c r="E10683" t="s">
        <v>90</v>
      </c>
      <c r="F10683" t="s">
        <v>98</v>
      </c>
      <c r="G10683" t="s">
        <v>8</v>
      </c>
      <c r="H10683" t="s">
        <v>43</v>
      </c>
      <c r="I10683" s="2">
        <v>1</v>
      </c>
      <c r="J10683" t="s">
        <v>11</v>
      </c>
      <c r="K10683" s="21">
        <f>INDEX(LISTAS!$H:$Q,MATCH(BASE!H10683,LISTAS!$G:$G,0),MATCH(BASE!J10683,LISTAS!$H$3:$Q$3,0))*Tabela3[[#This Row],[QUANTIDADE]]</f>
        <v>18</v>
      </c>
      <c r="L10683" s="2" t="str">
        <f>TEXT(Tabela3[[#This Row],[DATA]],"MM")</f>
        <v>07</v>
      </c>
      <c r="M10683" s="2">
        <f>WEEKNUM(Tabela3[[#This Row],[DATA]])</f>
        <v>28</v>
      </c>
      <c r="N10683" s="18">
        <f>YEAR(Tabela3[[#This Row],[DATA]])</f>
        <v>2023</v>
      </c>
    </row>
    <row r="10684" spans="2:14">
      <c r="B10684" s="1">
        <v>45120</v>
      </c>
      <c r="C10684">
        <v>17037</v>
      </c>
      <c r="D10684">
        <f>COUNTIF(C$4:C10684,Tabela3[[#This Row],[COMANDA]])</f>
        <v>2</v>
      </c>
      <c r="E10684" t="s">
        <v>90</v>
      </c>
      <c r="F10684" t="s">
        <v>99</v>
      </c>
      <c r="G10684" t="s">
        <v>8</v>
      </c>
      <c r="H10684" t="s">
        <v>203</v>
      </c>
      <c r="I10684" s="2">
        <v>1</v>
      </c>
      <c r="J10684" t="s">
        <v>11</v>
      </c>
      <c r="K10684" s="21">
        <f>INDEX(LISTAS!$H:$Q,MATCH(BASE!H10684,LISTAS!$G:$G,0),MATCH(BASE!J10684,LISTAS!$H$3:$Q$3,0))*Tabela3[[#This Row],[QUANTIDADE]]</f>
        <v>20</v>
      </c>
      <c r="L10684" s="2" t="str">
        <f>TEXT(Tabela3[[#This Row],[DATA]],"MM")</f>
        <v>07</v>
      </c>
      <c r="M10684" s="2">
        <f>WEEKNUM(Tabela3[[#This Row],[DATA]])</f>
        <v>28</v>
      </c>
      <c r="N10684" s="18">
        <f>YEAR(Tabela3[[#This Row],[DATA]])</f>
        <v>2023</v>
      </c>
    </row>
    <row r="10685" spans="2:14">
      <c r="B10685" s="1">
        <v>45120</v>
      </c>
      <c r="C10685">
        <v>17038</v>
      </c>
      <c r="D10685">
        <f>COUNTIF(C$4:C10685,Tabela3[[#This Row],[COMANDA]])</f>
        <v>1</v>
      </c>
      <c r="E10685" t="s">
        <v>90</v>
      </c>
      <c r="F10685" t="s">
        <v>98</v>
      </c>
      <c r="G10685" t="s">
        <v>8</v>
      </c>
      <c r="H10685" t="s">
        <v>47</v>
      </c>
      <c r="I10685" s="2">
        <v>1</v>
      </c>
      <c r="J10685" t="s">
        <v>11</v>
      </c>
      <c r="K10685" s="21">
        <f>INDEX(LISTAS!$H:$Q,MATCH(BASE!H10685,LISTAS!$G:$G,0),MATCH(BASE!J10685,LISTAS!$H$3:$Q$3,0))*Tabela3[[#This Row],[QUANTIDADE]]</f>
        <v>16</v>
      </c>
      <c r="L10685" s="2" t="str">
        <f>TEXT(Tabela3[[#This Row],[DATA]],"MM")</f>
        <v>07</v>
      </c>
      <c r="M10685" s="2">
        <f>WEEKNUM(Tabela3[[#This Row],[DATA]])</f>
        <v>28</v>
      </c>
      <c r="N10685" s="18">
        <f>YEAR(Tabela3[[#This Row],[DATA]])</f>
        <v>2023</v>
      </c>
    </row>
    <row r="10686" spans="2:14">
      <c r="B10686" s="1">
        <v>45120</v>
      </c>
      <c r="C10686">
        <v>17039</v>
      </c>
      <c r="D10686">
        <f>COUNTIF(C$4:C10686,Tabela3[[#This Row],[COMANDA]])</f>
        <v>1</v>
      </c>
      <c r="E10686" t="s">
        <v>90</v>
      </c>
      <c r="F10686" t="s">
        <v>375</v>
      </c>
      <c r="G10686" t="s">
        <v>8</v>
      </c>
      <c r="H10686" t="s">
        <v>206</v>
      </c>
      <c r="I10686" s="2">
        <v>1</v>
      </c>
      <c r="J10686" t="s">
        <v>11</v>
      </c>
      <c r="K10686" s="21">
        <f>INDEX(LISTAS!$H:$Q,MATCH(BASE!H10686,LISTAS!$G:$G,0),MATCH(BASE!J10686,LISTAS!$H$3:$Q$3,0))*Tabela3[[#This Row],[QUANTIDADE]]</f>
        <v>18</v>
      </c>
      <c r="L10686" s="2" t="str">
        <f>TEXT(Tabela3[[#This Row],[DATA]],"MM")</f>
        <v>07</v>
      </c>
      <c r="M10686" s="2">
        <f>WEEKNUM(Tabela3[[#This Row],[DATA]])</f>
        <v>28</v>
      </c>
      <c r="N10686" s="18">
        <f>YEAR(Tabela3[[#This Row],[DATA]])</f>
        <v>2023</v>
      </c>
    </row>
    <row r="10687" spans="2:14">
      <c r="B10687" s="1">
        <v>45120</v>
      </c>
      <c r="C10687">
        <v>17039</v>
      </c>
      <c r="D10687">
        <f>COUNTIF(C$4:C10687,Tabela3[[#This Row],[COMANDA]])</f>
        <v>2</v>
      </c>
      <c r="E10687" t="s">
        <v>90</v>
      </c>
      <c r="F10687" t="s">
        <v>99</v>
      </c>
      <c r="G10687" t="s">
        <v>9</v>
      </c>
      <c r="H10687" t="s">
        <v>58</v>
      </c>
      <c r="I10687" s="2">
        <v>1</v>
      </c>
      <c r="J10687" t="s">
        <v>11</v>
      </c>
      <c r="K10687" s="21">
        <f>INDEX(LISTAS!$H:$Q,MATCH(BASE!H10687,LISTAS!$G:$G,0),MATCH(BASE!J10687,LISTAS!$H$3:$Q$3,0))*Tabela3[[#This Row],[QUANTIDADE]]</f>
        <v>5</v>
      </c>
      <c r="L10687" s="2" t="str">
        <f>TEXT(Tabela3[[#This Row],[DATA]],"MM")</f>
        <v>07</v>
      </c>
      <c r="M10687" s="2">
        <f>WEEKNUM(Tabela3[[#This Row],[DATA]])</f>
        <v>28</v>
      </c>
      <c r="N10687" s="18">
        <f>YEAR(Tabela3[[#This Row],[DATA]])</f>
        <v>2023</v>
      </c>
    </row>
    <row r="10688" spans="2:14">
      <c r="B10688" s="1">
        <v>45120</v>
      </c>
      <c r="C10688">
        <v>17039</v>
      </c>
      <c r="D10688">
        <f>COUNTIF(C$4:C10688,Tabela3[[#This Row],[COMANDA]])</f>
        <v>3</v>
      </c>
      <c r="E10688" t="s">
        <v>1</v>
      </c>
      <c r="F10688" t="s">
        <v>99</v>
      </c>
      <c r="G10688" t="s">
        <v>74</v>
      </c>
      <c r="H10688" t="s">
        <v>75</v>
      </c>
      <c r="I10688" s="2">
        <v>1</v>
      </c>
      <c r="J10688" t="s">
        <v>11</v>
      </c>
      <c r="K10688" s="21">
        <f>INDEX(LISTAS!$H:$Q,MATCH(BASE!H10688,LISTAS!$G:$G,0),MATCH(BASE!J10688,LISTAS!$H$3:$Q$3,0))*Tabela3[[#This Row],[QUANTIDADE]]</f>
        <v>6</v>
      </c>
      <c r="L10688" s="2" t="str">
        <f>TEXT(Tabela3[[#This Row],[DATA]],"MM")</f>
        <v>07</v>
      </c>
      <c r="M10688" s="2">
        <f>WEEKNUM(Tabela3[[#This Row],[DATA]])</f>
        <v>28</v>
      </c>
      <c r="N10688" s="18">
        <f>YEAR(Tabela3[[#This Row],[DATA]])</f>
        <v>2023</v>
      </c>
    </row>
    <row r="10689" spans="2:14">
      <c r="B10689" s="1">
        <v>45120</v>
      </c>
      <c r="C10689">
        <v>17040</v>
      </c>
      <c r="D10689">
        <f>COUNTIF(C$4:C10689,Tabela3[[#This Row],[COMANDA]])</f>
        <v>1</v>
      </c>
      <c r="E10689" t="s">
        <v>89</v>
      </c>
      <c r="F10689" t="s">
        <v>98</v>
      </c>
      <c r="G10689" t="s">
        <v>8</v>
      </c>
      <c r="H10689" t="s">
        <v>204</v>
      </c>
      <c r="I10689" s="2">
        <v>1</v>
      </c>
      <c r="J10689" t="s">
        <v>11</v>
      </c>
      <c r="K10689" s="21">
        <f>INDEX(LISTAS!$H:$Q,MATCH(BASE!H10689,LISTAS!$G:$G,0),MATCH(BASE!J10689,LISTAS!$H$3:$Q$3,0))*Tabela3[[#This Row],[QUANTIDADE]]</f>
        <v>18</v>
      </c>
      <c r="L10689" s="2" t="str">
        <f>TEXT(Tabela3[[#This Row],[DATA]],"MM")</f>
        <v>07</v>
      </c>
      <c r="M10689" s="2">
        <f>WEEKNUM(Tabela3[[#This Row],[DATA]])</f>
        <v>28</v>
      </c>
      <c r="N10689" s="18">
        <f>YEAR(Tabela3[[#This Row],[DATA]])</f>
        <v>2023</v>
      </c>
    </row>
    <row r="10690" spans="2:14">
      <c r="B10690" s="1">
        <v>45120</v>
      </c>
      <c r="C10690">
        <v>17041</v>
      </c>
      <c r="D10690">
        <f>COUNTIF(C$4:C10690,Tabela3[[#This Row],[COMANDA]])</f>
        <v>1</v>
      </c>
      <c r="E10690" t="s">
        <v>90</v>
      </c>
      <c r="F10690" t="s">
        <v>98</v>
      </c>
      <c r="G10690" t="s">
        <v>8</v>
      </c>
      <c r="H10690" t="s">
        <v>211</v>
      </c>
      <c r="I10690" s="2">
        <v>1</v>
      </c>
      <c r="J10690" t="s">
        <v>11</v>
      </c>
      <c r="K10690" s="21">
        <f>INDEX(LISTAS!$H:$Q,MATCH(BASE!H10690,LISTAS!$G:$G,0),MATCH(BASE!J10690,LISTAS!$H$3:$Q$3,0))*Tabela3[[#This Row],[QUANTIDADE]]</f>
        <v>20</v>
      </c>
      <c r="L10690" s="2" t="str">
        <f>TEXT(Tabela3[[#This Row],[DATA]],"MM")</f>
        <v>07</v>
      </c>
      <c r="M10690" s="2">
        <f>WEEKNUM(Tabela3[[#This Row],[DATA]])</f>
        <v>28</v>
      </c>
      <c r="N10690" s="18">
        <f>YEAR(Tabela3[[#This Row],[DATA]])</f>
        <v>2023</v>
      </c>
    </row>
    <row r="10691" spans="2:14">
      <c r="B10691" s="1">
        <v>45120</v>
      </c>
      <c r="C10691">
        <v>17041</v>
      </c>
      <c r="D10691">
        <f>COUNTIF(C$4:C10691,Tabela3[[#This Row],[COMANDA]])</f>
        <v>2</v>
      </c>
      <c r="E10691" t="s">
        <v>90</v>
      </c>
      <c r="F10691" t="s">
        <v>98</v>
      </c>
      <c r="G10691" t="s">
        <v>9</v>
      </c>
      <c r="H10691" t="s">
        <v>242</v>
      </c>
      <c r="I10691" s="2">
        <v>1</v>
      </c>
      <c r="J10691" t="s">
        <v>12</v>
      </c>
      <c r="K10691" s="21">
        <f>INDEX(LISTAS!$H:$Q,MATCH(BASE!H10691,LISTAS!$G:$G,0),MATCH(BASE!J10691,LISTAS!$H$3:$Q$3,0))*Tabela3[[#This Row],[QUANTIDADE]]</f>
        <v>6</v>
      </c>
      <c r="L10691" s="2" t="str">
        <f>TEXT(Tabela3[[#This Row],[DATA]],"MM")</f>
        <v>07</v>
      </c>
      <c r="M10691" s="2">
        <f>WEEKNUM(Tabela3[[#This Row],[DATA]])</f>
        <v>28</v>
      </c>
      <c r="N10691" s="18">
        <f>YEAR(Tabela3[[#This Row],[DATA]])</f>
        <v>2023</v>
      </c>
    </row>
    <row r="10692" spans="2:14">
      <c r="B10692" s="1">
        <v>45120</v>
      </c>
      <c r="C10692">
        <v>17042</v>
      </c>
      <c r="D10692">
        <f>COUNTIF(C$4:C10692,Tabela3[[#This Row],[COMANDA]])</f>
        <v>1</v>
      </c>
      <c r="E10692" t="s">
        <v>90</v>
      </c>
      <c r="F10692" t="s">
        <v>98</v>
      </c>
      <c r="G10692" t="s">
        <v>62</v>
      </c>
      <c r="H10692" t="s">
        <v>194</v>
      </c>
      <c r="I10692" s="2">
        <v>1</v>
      </c>
      <c r="J10692" t="s">
        <v>11</v>
      </c>
      <c r="K10692" s="21">
        <f>INDEX(LISTAS!$H:$Q,MATCH(BASE!H10692,LISTAS!$G:$G,0),MATCH(BASE!J10692,LISTAS!$H$3:$Q$3,0))*Tabela3[[#This Row],[QUANTIDADE]]</f>
        <v>8</v>
      </c>
      <c r="L10692" s="2" t="str">
        <f>TEXT(Tabela3[[#This Row],[DATA]],"MM")</f>
        <v>07</v>
      </c>
      <c r="M10692" s="2">
        <f>WEEKNUM(Tabela3[[#This Row],[DATA]])</f>
        <v>28</v>
      </c>
      <c r="N10692" s="18">
        <f>YEAR(Tabela3[[#This Row],[DATA]])</f>
        <v>2023</v>
      </c>
    </row>
    <row r="10693" spans="2:14">
      <c r="B10693" s="1">
        <v>45120</v>
      </c>
      <c r="C10693">
        <v>17042</v>
      </c>
      <c r="D10693">
        <f>COUNTIF(C$4:C10693,Tabela3[[#This Row],[COMANDA]])</f>
        <v>2</v>
      </c>
      <c r="E10693" t="s">
        <v>90</v>
      </c>
      <c r="F10693" t="s">
        <v>98</v>
      </c>
      <c r="G10693" t="s">
        <v>62</v>
      </c>
      <c r="H10693" t="s">
        <v>189</v>
      </c>
      <c r="I10693" s="2">
        <v>1</v>
      </c>
      <c r="J10693" t="s">
        <v>11</v>
      </c>
      <c r="K10693" s="21">
        <f>INDEX(LISTAS!$H:$Q,MATCH(BASE!H10693,LISTAS!$G:$G,0),MATCH(BASE!J10693,LISTAS!$H$3:$Q$3,0))*Tabela3[[#This Row],[QUANTIDADE]]</f>
        <v>2</v>
      </c>
      <c r="L10693" s="2" t="str">
        <f>TEXT(Tabela3[[#This Row],[DATA]],"MM")</f>
        <v>07</v>
      </c>
      <c r="M10693" s="2">
        <f>WEEKNUM(Tabela3[[#This Row],[DATA]])</f>
        <v>28</v>
      </c>
      <c r="N10693" s="18">
        <f>YEAR(Tabela3[[#This Row],[DATA]])</f>
        <v>2023</v>
      </c>
    </row>
    <row r="10694" spans="2:14">
      <c r="B10694" s="1">
        <v>45120</v>
      </c>
      <c r="C10694">
        <v>17042</v>
      </c>
      <c r="D10694">
        <f>COUNTIF(C$4:C10694,Tabela3[[#This Row],[COMANDA]])</f>
        <v>3</v>
      </c>
      <c r="E10694" t="s">
        <v>90</v>
      </c>
      <c r="F10694" t="s">
        <v>98</v>
      </c>
      <c r="G10694" t="s">
        <v>62</v>
      </c>
      <c r="H10694" t="s">
        <v>190</v>
      </c>
      <c r="I10694" s="2">
        <v>5</v>
      </c>
      <c r="J10694" t="s">
        <v>11</v>
      </c>
      <c r="K10694" s="21">
        <f>INDEX(LISTAS!$H:$Q,MATCH(BASE!H10694,LISTAS!$G:$G,0),MATCH(BASE!J10694,LISTAS!$H$3:$Q$3,0))*Tabela3[[#This Row],[QUANTIDADE]]</f>
        <v>15</v>
      </c>
      <c r="L10694" s="2" t="str">
        <f>TEXT(Tabela3[[#This Row],[DATA]],"MM")</f>
        <v>07</v>
      </c>
      <c r="M10694" s="2">
        <f>WEEKNUM(Tabela3[[#This Row],[DATA]])</f>
        <v>28</v>
      </c>
      <c r="N10694" s="18">
        <f>YEAR(Tabela3[[#This Row],[DATA]])</f>
        <v>2023</v>
      </c>
    </row>
    <row r="10695" spans="2:14">
      <c r="B10695" s="1">
        <v>45120</v>
      </c>
      <c r="C10695">
        <v>17043</v>
      </c>
      <c r="D10695">
        <f>COUNTIF(C$4:C10695,Tabela3[[#This Row],[COMANDA]])</f>
        <v>1</v>
      </c>
      <c r="E10695" t="s">
        <v>90</v>
      </c>
      <c r="F10695" t="s">
        <v>99</v>
      </c>
      <c r="G10695" t="s">
        <v>8</v>
      </c>
      <c r="H10695" t="s">
        <v>211</v>
      </c>
      <c r="I10695" s="2">
        <v>1</v>
      </c>
      <c r="J10695" t="s">
        <v>11</v>
      </c>
      <c r="K10695" s="21">
        <f>INDEX(LISTAS!$H:$Q,MATCH(BASE!H10695,LISTAS!$G:$G,0),MATCH(BASE!J10695,LISTAS!$H$3:$Q$3,0))*Tabela3[[#This Row],[QUANTIDADE]]</f>
        <v>20</v>
      </c>
      <c r="L10695" s="2" t="str">
        <f>TEXT(Tabela3[[#This Row],[DATA]],"MM")</f>
        <v>07</v>
      </c>
      <c r="M10695" s="2">
        <f>WEEKNUM(Tabela3[[#This Row],[DATA]])</f>
        <v>28</v>
      </c>
      <c r="N10695" s="18">
        <f>YEAR(Tabela3[[#This Row],[DATA]])</f>
        <v>2023</v>
      </c>
    </row>
    <row r="10696" spans="2:14">
      <c r="B10696" s="1">
        <v>45120</v>
      </c>
      <c r="C10696">
        <v>17043</v>
      </c>
      <c r="D10696">
        <f>COUNTIF(C$4:C10696,Tabela3[[#This Row],[COMANDA]])</f>
        <v>2</v>
      </c>
      <c r="E10696" t="s">
        <v>90</v>
      </c>
      <c r="F10696" t="s">
        <v>98</v>
      </c>
      <c r="G10696" t="s">
        <v>8</v>
      </c>
      <c r="H10696" t="s">
        <v>206</v>
      </c>
      <c r="I10696" s="2">
        <v>1</v>
      </c>
      <c r="J10696" t="s">
        <v>11</v>
      </c>
      <c r="K10696" s="21">
        <f>INDEX(LISTAS!$H:$Q,MATCH(BASE!H10696,LISTAS!$G:$G,0),MATCH(BASE!J10696,LISTAS!$H$3:$Q$3,0))*Tabela3[[#This Row],[QUANTIDADE]]</f>
        <v>18</v>
      </c>
      <c r="L10696" s="2" t="str">
        <f>TEXT(Tabela3[[#This Row],[DATA]],"MM")</f>
        <v>07</v>
      </c>
      <c r="M10696" s="2">
        <f>WEEKNUM(Tabela3[[#This Row],[DATA]])</f>
        <v>28</v>
      </c>
      <c r="N10696" s="18">
        <f>YEAR(Tabela3[[#This Row],[DATA]])</f>
        <v>2023</v>
      </c>
    </row>
    <row r="10697" spans="2:14">
      <c r="B10697" s="1">
        <v>45120</v>
      </c>
      <c r="C10697">
        <v>17043</v>
      </c>
      <c r="D10697">
        <f>COUNTIF(C$4:C10697,Tabela3[[#This Row],[COMANDA]])</f>
        <v>3</v>
      </c>
      <c r="E10697" t="s">
        <v>90</v>
      </c>
      <c r="F10697" t="s">
        <v>98</v>
      </c>
      <c r="G10697" t="s">
        <v>9</v>
      </c>
      <c r="H10697" t="s">
        <v>140</v>
      </c>
      <c r="I10697" s="2">
        <v>1</v>
      </c>
      <c r="J10697" t="s">
        <v>11</v>
      </c>
      <c r="K10697" s="21">
        <f>INDEX(LISTAS!$H:$Q,MATCH(BASE!H10697,LISTAS!$G:$G,0),MATCH(BASE!J10697,LISTAS!$H$3:$Q$3,0))*Tabela3[[#This Row],[QUANTIDADE]]</f>
        <v>3</v>
      </c>
      <c r="L10697" s="2" t="str">
        <f>TEXT(Tabela3[[#This Row],[DATA]],"MM")</f>
        <v>07</v>
      </c>
      <c r="M10697" s="2">
        <f>WEEKNUM(Tabela3[[#This Row],[DATA]])</f>
        <v>28</v>
      </c>
      <c r="N10697" s="18">
        <f>YEAR(Tabela3[[#This Row],[DATA]])</f>
        <v>2023</v>
      </c>
    </row>
    <row r="10698" spans="2:14">
      <c r="B10698" s="1">
        <v>45120</v>
      </c>
      <c r="C10698">
        <v>17044</v>
      </c>
      <c r="D10698">
        <f>COUNTIF(C$4:C10698,Tabela3[[#This Row],[COMANDA]])</f>
        <v>1</v>
      </c>
      <c r="E10698" t="s">
        <v>90</v>
      </c>
      <c r="F10698" t="s">
        <v>98</v>
      </c>
      <c r="G10698" t="s">
        <v>8</v>
      </c>
      <c r="H10698" t="s">
        <v>204</v>
      </c>
      <c r="I10698" s="2">
        <v>1</v>
      </c>
      <c r="J10698" t="s">
        <v>11</v>
      </c>
      <c r="K10698" s="21">
        <f>INDEX(LISTAS!$H:$Q,MATCH(BASE!H10698,LISTAS!$G:$G,0),MATCH(BASE!J10698,LISTAS!$H$3:$Q$3,0))*Tabela3[[#This Row],[QUANTIDADE]]</f>
        <v>18</v>
      </c>
      <c r="L10698" s="2" t="str">
        <f>TEXT(Tabela3[[#This Row],[DATA]],"MM")</f>
        <v>07</v>
      </c>
      <c r="M10698" s="2">
        <f>WEEKNUM(Tabela3[[#This Row],[DATA]])</f>
        <v>28</v>
      </c>
      <c r="N10698" s="18">
        <f>YEAR(Tabela3[[#This Row],[DATA]])</f>
        <v>2023</v>
      </c>
    </row>
    <row r="10699" spans="2:14">
      <c r="B10699" s="1">
        <v>45120</v>
      </c>
      <c r="C10699">
        <v>17044</v>
      </c>
      <c r="D10699">
        <f>COUNTIF(C$4:C10699,Tabela3[[#This Row],[COMANDA]])</f>
        <v>2</v>
      </c>
      <c r="E10699" t="s">
        <v>90</v>
      </c>
      <c r="F10699" t="s">
        <v>98</v>
      </c>
      <c r="G10699" t="s">
        <v>9</v>
      </c>
      <c r="H10699" t="s">
        <v>56</v>
      </c>
      <c r="I10699" s="2">
        <v>1</v>
      </c>
      <c r="J10699" t="s">
        <v>11</v>
      </c>
      <c r="K10699" s="21">
        <f>INDEX(LISTAS!$H:$Q,MATCH(BASE!H10699,LISTAS!$G:$G,0),MATCH(BASE!J10699,LISTAS!$H$3:$Q$3,0))*Tabela3[[#This Row],[QUANTIDADE]]</f>
        <v>3</v>
      </c>
      <c r="L10699" s="2" t="str">
        <f>TEXT(Tabela3[[#This Row],[DATA]],"MM")</f>
        <v>07</v>
      </c>
      <c r="M10699" s="2">
        <f>WEEKNUM(Tabela3[[#This Row],[DATA]])</f>
        <v>28</v>
      </c>
      <c r="N10699" s="18">
        <f>YEAR(Tabela3[[#This Row],[DATA]])</f>
        <v>2023</v>
      </c>
    </row>
    <row r="10700" spans="2:14">
      <c r="B10700" s="1">
        <v>45120</v>
      </c>
      <c r="C10700">
        <v>17045</v>
      </c>
      <c r="D10700">
        <f>COUNTIF(C$4:C10700,Tabela3[[#This Row],[COMANDA]])</f>
        <v>1</v>
      </c>
      <c r="E10700" t="s">
        <v>90</v>
      </c>
      <c r="F10700" t="s">
        <v>99</v>
      </c>
      <c r="G10700" t="s">
        <v>8</v>
      </c>
      <c r="H10700" t="s">
        <v>211</v>
      </c>
      <c r="I10700" s="2">
        <v>1</v>
      </c>
      <c r="J10700" t="s">
        <v>11</v>
      </c>
      <c r="K10700" s="21">
        <f>INDEX(LISTAS!$H:$Q,MATCH(BASE!H10700,LISTAS!$G:$G,0),MATCH(BASE!J10700,LISTAS!$H$3:$Q$3,0))*Tabela3[[#This Row],[QUANTIDADE]]</f>
        <v>20</v>
      </c>
      <c r="L10700" s="2" t="str">
        <f>TEXT(Tabela3[[#This Row],[DATA]],"MM")</f>
        <v>07</v>
      </c>
      <c r="M10700" s="2">
        <f>WEEKNUM(Tabela3[[#This Row],[DATA]])</f>
        <v>28</v>
      </c>
      <c r="N10700" s="18">
        <f>YEAR(Tabela3[[#This Row],[DATA]])</f>
        <v>2023</v>
      </c>
    </row>
    <row r="10701" spans="2:14">
      <c r="B10701" s="1">
        <v>45120</v>
      </c>
      <c r="C10701">
        <v>17045</v>
      </c>
      <c r="D10701">
        <f>COUNTIF(C$4:C10701,Tabela3[[#This Row],[COMANDA]])</f>
        <v>2</v>
      </c>
      <c r="E10701" t="s">
        <v>90</v>
      </c>
      <c r="F10701" t="s">
        <v>98</v>
      </c>
      <c r="G10701" t="s">
        <v>8</v>
      </c>
      <c r="H10701" t="s">
        <v>206</v>
      </c>
      <c r="I10701" s="2">
        <v>1</v>
      </c>
      <c r="J10701" t="s">
        <v>11</v>
      </c>
      <c r="K10701" s="21">
        <f>INDEX(LISTAS!$H:$Q,MATCH(BASE!H10701,LISTAS!$G:$G,0),MATCH(BASE!J10701,LISTAS!$H$3:$Q$3,0))*Tabela3[[#This Row],[QUANTIDADE]]</f>
        <v>18</v>
      </c>
      <c r="L10701" s="2" t="str">
        <f>TEXT(Tabela3[[#This Row],[DATA]],"MM")</f>
        <v>07</v>
      </c>
      <c r="M10701" s="2">
        <f>WEEKNUM(Tabela3[[#This Row],[DATA]])</f>
        <v>28</v>
      </c>
      <c r="N10701" s="18">
        <f>YEAR(Tabela3[[#This Row],[DATA]])</f>
        <v>2023</v>
      </c>
    </row>
    <row r="10702" spans="2:14">
      <c r="B10702" s="1">
        <v>45120</v>
      </c>
      <c r="C10702">
        <v>17046</v>
      </c>
      <c r="D10702">
        <f>COUNTIF(C$4:C10702,Tabela3[[#This Row],[COMANDA]])</f>
        <v>1</v>
      </c>
      <c r="E10702" t="s">
        <v>90</v>
      </c>
      <c r="F10702" t="s">
        <v>98</v>
      </c>
      <c r="G10702" t="s">
        <v>8</v>
      </c>
      <c r="H10702" t="s">
        <v>39</v>
      </c>
      <c r="I10702" s="2">
        <v>1</v>
      </c>
      <c r="J10702" t="s">
        <v>11</v>
      </c>
      <c r="K10702" s="21">
        <f>INDEX(LISTAS!$H:$Q,MATCH(BASE!H10702,LISTAS!$G:$G,0),MATCH(BASE!J10702,LISTAS!$H$3:$Q$3,0))*Tabela3[[#This Row],[QUANTIDADE]]</f>
        <v>12</v>
      </c>
      <c r="L10702" s="2" t="str">
        <f>TEXT(Tabela3[[#This Row],[DATA]],"MM")</f>
        <v>07</v>
      </c>
      <c r="M10702" s="2">
        <f>WEEKNUM(Tabela3[[#This Row],[DATA]])</f>
        <v>28</v>
      </c>
      <c r="N10702" s="18">
        <f>YEAR(Tabela3[[#This Row],[DATA]])</f>
        <v>2023</v>
      </c>
    </row>
    <row r="10703" spans="2:14">
      <c r="B10703" s="1">
        <v>45120</v>
      </c>
      <c r="C10703">
        <v>17046</v>
      </c>
      <c r="D10703">
        <f>COUNTIF(C$4:C10703,Tabela3[[#This Row],[COMANDA]])</f>
        <v>2</v>
      </c>
      <c r="E10703" t="s">
        <v>90</v>
      </c>
      <c r="F10703" t="s">
        <v>98</v>
      </c>
      <c r="G10703" t="s">
        <v>8</v>
      </c>
      <c r="H10703" t="s">
        <v>40</v>
      </c>
      <c r="I10703" s="2">
        <v>1</v>
      </c>
      <c r="J10703" t="s">
        <v>11</v>
      </c>
      <c r="K10703" s="21">
        <f>INDEX(LISTAS!$H:$Q,MATCH(BASE!H10703,LISTAS!$G:$G,0),MATCH(BASE!J10703,LISTAS!$H$3:$Q$3,0))*Tabela3[[#This Row],[QUANTIDADE]]</f>
        <v>14</v>
      </c>
      <c r="L10703" s="2" t="str">
        <f>TEXT(Tabela3[[#This Row],[DATA]],"MM")</f>
        <v>07</v>
      </c>
      <c r="M10703" s="2">
        <f>WEEKNUM(Tabela3[[#This Row],[DATA]])</f>
        <v>28</v>
      </c>
      <c r="N10703" s="18">
        <f>YEAR(Tabela3[[#This Row],[DATA]])</f>
        <v>2023</v>
      </c>
    </row>
    <row r="10704" spans="2:14">
      <c r="B10704" s="1">
        <v>45120</v>
      </c>
      <c r="C10704">
        <v>17046</v>
      </c>
      <c r="D10704">
        <f>COUNTIF(C$4:C10704,Tabela3[[#This Row],[COMANDA]])</f>
        <v>3</v>
      </c>
      <c r="E10704" t="s">
        <v>90</v>
      </c>
      <c r="F10704" t="s">
        <v>98</v>
      </c>
      <c r="G10704" t="s">
        <v>61</v>
      </c>
      <c r="H10704" t="s">
        <v>163</v>
      </c>
      <c r="I10704" s="2">
        <v>1</v>
      </c>
      <c r="J10704" t="s">
        <v>11</v>
      </c>
      <c r="K10704" s="21">
        <f>INDEX(LISTAS!$H:$Q,MATCH(BASE!H10704,LISTAS!$G:$G,0),MATCH(BASE!J10704,LISTAS!$H$3:$Q$3,0))*Tabela3[[#This Row],[QUANTIDADE]]</f>
        <v>4</v>
      </c>
      <c r="L10704" s="2" t="str">
        <f>TEXT(Tabela3[[#This Row],[DATA]],"MM")</f>
        <v>07</v>
      </c>
      <c r="M10704" s="2">
        <f>WEEKNUM(Tabela3[[#This Row],[DATA]])</f>
        <v>28</v>
      </c>
      <c r="N10704" s="18">
        <f>YEAR(Tabela3[[#This Row],[DATA]])</f>
        <v>2023</v>
      </c>
    </row>
    <row r="10705" spans="2:14">
      <c r="B10705" s="1">
        <v>45120</v>
      </c>
      <c r="C10705">
        <v>17046</v>
      </c>
      <c r="D10705">
        <f>COUNTIF(C$4:C10705,Tabela3[[#This Row],[COMANDA]])</f>
        <v>4</v>
      </c>
      <c r="E10705" t="s">
        <v>90</v>
      </c>
      <c r="F10705" t="s">
        <v>98</v>
      </c>
      <c r="G10705" t="s">
        <v>9</v>
      </c>
      <c r="H10705" t="s">
        <v>142</v>
      </c>
      <c r="I10705" s="2">
        <v>1</v>
      </c>
      <c r="J10705" t="s">
        <v>11</v>
      </c>
      <c r="K10705" s="21">
        <f>INDEX(LISTAS!$H:$Q,MATCH(BASE!H10705,LISTAS!$G:$G,0),MATCH(BASE!J10705,LISTAS!$H$3:$Q$3,0))*Tabela3[[#This Row],[QUANTIDADE]]</f>
        <v>6</v>
      </c>
      <c r="L10705" s="2" t="str">
        <f>TEXT(Tabela3[[#This Row],[DATA]],"MM")</f>
        <v>07</v>
      </c>
      <c r="M10705" s="2">
        <f>WEEKNUM(Tabela3[[#This Row],[DATA]])</f>
        <v>28</v>
      </c>
      <c r="N10705" s="18">
        <f>YEAR(Tabela3[[#This Row],[DATA]])</f>
        <v>2023</v>
      </c>
    </row>
    <row r="10706" spans="2:14">
      <c r="B10706" s="1">
        <v>45120</v>
      </c>
      <c r="C10706">
        <v>17047</v>
      </c>
      <c r="D10706">
        <f>COUNTIF(C$4:C10706,Tabela3[[#This Row],[COMANDA]])</f>
        <v>1</v>
      </c>
      <c r="E10706" t="s">
        <v>90</v>
      </c>
      <c r="F10706" t="s">
        <v>98</v>
      </c>
      <c r="G10706" t="s">
        <v>8</v>
      </c>
      <c r="H10706" t="s">
        <v>41</v>
      </c>
      <c r="I10706" s="2">
        <v>1</v>
      </c>
      <c r="J10706" t="s">
        <v>11</v>
      </c>
      <c r="K10706" s="21">
        <f>INDEX(LISTAS!$H:$Q,MATCH(BASE!H10706,LISTAS!$G:$G,0),MATCH(BASE!J10706,LISTAS!$H$3:$Q$3,0))*Tabela3[[#This Row],[QUANTIDADE]]</f>
        <v>14</v>
      </c>
      <c r="L10706" s="2" t="str">
        <f>TEXT(Tabela3[[#This Row],[DATA]],"MM")</f>
        <v>07</v>
      </c>
      <c r="M10706" s="2">
        <f>WEEKNUM(Tabela3[[#This Row],[DATA]])</f>
        <v>28</v>
      </c>
      <c r="N10706" s="18">
        <f>YEAR(Tabela3[[#This Row],[DATA]])</f>
        <v>2023</v>
      </c>
    </row>
    <row r="10707" spans="2:14">
      <c r="B10707" s="1">
        <v>45120</v>
      </c>
      <c r="C10707">
        <v>17048</v>
      </c>
      <c r="D10707">
        <f>COUNTIF(C$4:C10707,Tabela3[[#This Row],[COMANDA]])</f>
        <v>1</v>
      </c>
      <c r="E10707" t="s">
        <v>90</v>
      </c>
      <c r="F10707" t="s">
        <v>98</v>
      </c>
      <c r="G10707" t="s">
        <v>8</v>
      </c>
      <c r="H10707" t="s">
        <v>41</v>
      </c>
      <c r="I10707" s="2">
        <v>1</v>
      </c>
      <c r="J10707" t="s">
        <v>11</v>
      </c>
      <c r="K10707" s="21">
        <f>INDEX(LISTAS!$H:$Q,MATCH(BASE!H10707,LISTAS!$G:$G,0),MATCH(BASE!J10707,LISTAS!$H$3:$Q$3,0))*Tabela3[[#This Row],[QUANTIDADE]]</f>
        <v>14</v>
      </c>
      <c r="L10707" s="2" t="str">
        <f>TEXT(Tabela3[[#This Row],[DATA]],"MM")</f>
        <v>07</v>
      </c>
      <c r="M10707" s="2">
        <f>WEEKNUM(Tabela3[[#This Row],[DATA]])</f>
        <v>28</v>
      </c>
      <c r="N10707" s="18">
        <f>YEAR(Tabela3[[#This Row],[DATA]])</f>
        <v>2023</v>
      </c>
    </row>
    <row r="10708" spans="2:14">
      <c r="B10708" s="1">
        <v>45120</v>
      </c>
      <c r="C10708">
        <v>17049</v>
      </c>
      <c r="D10708">
        <f>COUNTIF(C$4:C10708,Tabela3[[#This Row],[COMANDA]])</f>
        <v>1</v>
      </c>
      <c r="E10708" t="s">
        <v>90</v>
      </c>
      <c r="F10708" t="s">
        <v>99</v>
      </c>
      <c r="G10708" t="s">
        <v>8</v>
      </c>
      <c r="H10708" t="s">
        <v>42</v>
      </c>
      <c r="I10708" s="2">
        <v>1</v>
      </c>
      <c r="J10708" t="s">
        <v>11</v>
      </c>
      <c r="K10708" s="21">
        <f>INDEX(LISTAS!$H:$Q,MATCH(BASE!H10708,LISTAS!$G:$G,0),MATCH(BASE!J10708,LISTAS!$H$3:$Q$3,0))*Tabela3[[#This Row],[QUANTIDADE]]</f>
        <v>16</v>
      </c>
      <c r="L10708" s="2" t="str">
        <f>TEXT(Tabela3[[#This Row],[DATA]],"MM")</f>
        <v>07</v>
      </c>
      <c r="M10708" s="2">
        <f>WEEKNUM(Tabela3[[#This Row],[DATA]])</f>
        <v>28</v>
      </c>
      <c r="N10708" s="18">
        <f>YEAR(Tabela3[[#This Row],[DATA]])</f>
        <v>2023</v>
      </c>
    </row>
    <row r="10709" spans="2:14">
      <c r="B10709" s="1">
        <v>45120</v>
      </c>
      <c r="C10709">
        <v>17050</v>
      </c>
      <c r="D10709">
        <f>COUNTIF(C$4:C10709,Tabela3[[#This Row],[COMANDA]])</f>
        <v>1</v>
      </c>
      <c r="E10709" t="s">
        <v>90</v>
      </c>
      <c r="F10709" t="s">
        <v>98</v>
      </c>
      <c r="G10709" t="s">
        <v>8</v>
      </c>
      <c r="H10709" t="s">
        <v>211</v>
      </c>
      <c r="I10709" s="2">
        <v>1</v>
      </c>
      <c r="J10709" t="s">
        <v>11</v>
      </c>
      <c r="K10709" s="21">
        <f>INDEX(LISTAS!$H:$Q,MATCH(BASE!H10709,LISTAS!$G:$G,0),MATCH(BASE!J10709,LISTAS!$H$3:$Q$3,0))*Tabela3[[#This Row],[QUANTIDADE]]</f>
        <v>20</v>
      </c>
      <c r="L10709" s="2" t="str">
        <f>TEXT(Tabela3[[#This Row],[DATA]],"MM")</f>
        <v>07</v>
      </c>
      <c r="M10709" s="2">
        <f>WEEKNUM(Tabela3[[#This Row],[DATA]])</f>
        <v>28</v>
      </c>
      <c r="N10709" s="18">
        <f>YEAR(Tabela3[[#This Row],[DATA]])</f>
        <v>2023</v>
      </c>
    </row>
    <row r="10710" spans="2:14">
      <c r="B10710" s="1">
        <v>45120</v>
      </c>
      <c r="C10710">
        <v>17051</v>
      </c>
      <c r="D10710">
        <f>COUNTIF(C$4:C10710,Tabela3[[#This Row],[COMANDA]])</f>
        <v>1</v>
      </c>
      <c r="E10710" t="s">
        <v>90</v>
      </c>
      <c r="F10710" t="s">
        <v>100</v>
      </c>
      <c r="G10710" t="s">
        <v>8</v>
      </c>
      <c r="H10710" t="s">
        <v>202</v>
      </c>
      <c r="I10710" s="2">
        <v>1</v>
      </c>
      <c r="J10710" t="s">
        <v>11</v>
      </c>
      <c r="K10710" s="21">
        <f>INDEX(LISTAS!$H:$Q,MATCH(BASE!H10710,LISTAS!$G:$G,0),MATCH(BASE!J10710,LISTAS!$H$3:$Q$3,0))*Tabela3[[#This Row],[QUANTIDADE]]</f>
        <v>20</v>
      </c>
      <c r="L10710" s="2" t="str">
        <f>TEXT(Tabela3[[#This Row],[DATA]],"MM")</f>
        <v>07</v>
      </c>
      <c r="M10710" s="2">
        <f>WEEKNUM(Tabela3[[#This Row],[DATA]])</f>
        <v>28</v>
      </c>
      <c r="N10710" s="18">
        <f>YEAR(Tabela3[[#This Row],[DATA]])</f>
        <v>2023</v>
      </c>
    </row>
    <row r="10711" spans="2:14">
      <c r="B10711" s="1">
        <v>45120</v>
      </c>
      <c r="C10711">
        <v>17051</v>
      </c>
      <c r="D10711">
        <f>COUNTIF(C$4:C10711,Tabela3[[#This Row],[COMANDA]])</f>
        <v>2</v>
      </c>
      <c r="E10711" t="s">
        <v>90</v>
      </c>
      <c r="F10711" t="s">
        <v>100</v>
      </c>
      <c r="G10711" t="s">
        <v>61</v>
      </c>
      <c r="H10711" t="s">
        <v>199</v>
      </c>
      <c r="I10711" s="2">
        <v>2</v>
      </c>
      <c r="J10711" t="s">
        <v>11</v>
      </c>
      <c r="K10711" s="21">
        <f>INDEX(LISTAS!$H:$Q,MATCH(BASE!H10711,LISTAS!$G:$G,0),MATCH(BASE!J10711,LISTAS!$H$3:$Q$3,0))*Tabela3[[#This Row],[QUANTIDADE]]</f>
        <v>2</v>
      </c>
      <c r="L10711" s="2" t="str">
        <f>TEXT(Tabela3[[#This Row],[DATA]],"MM")</f>
        <v>07</v>
      </c>
      <c r="M10711" s="2">
        <f>WEEKNUM(Tabela3[[#This Row],[DATA]])</f>
        <v>28</v>
      </c>
      <c r="N10711" s="18">
        <f>YEAR(Tabela3[[#This Row],[DATA]])</f>
        <v>2023</v>
      </c>
    </row>
    <row r="10712" spans="2:14">
      <c r="B10712" s="1">
        <v>45120</v>
      </c>
      <c r="C10712">
        <v>17051</v>
      </c>
      <c r="D10712">
        <f>COUNTIF(C$4:C10712,Tabela3[[#This Row],[COMANDA]])</f>
        <v>3</v>
      </c>
      <c r="E10712" t="s">
        <v>90</v>
      </c>
      <c r="F10712" t="s">
        <v>100</v>
      </c>
      <c r="G10712" t="s">
        <v>9</v>
      </c>
      <c r="H10712" t="s">
        <v>153</v>
      </c>
      <c r="I10712" s="2">
        <v>1</v>
      </c>
      <c r="J10712" t="s">
        <v>11</v>
      </c>
      <c r="K10712" s="21">
        <f>INDEX(LISTAS!$H:$Q,MATCH(BASE!H10712,LISTAS!$G:$G,0),MATCH(BASE!J10712,LISTAS!$H$3:$Q$3,0))*Tabela3[[#This Row],[QUANTIDADE]]</f>
        <v>4</v>
      </c>
      <c r="L10712" s="2" t="str">
        <f>TEXT(Tabela3[[#This Row],[DATA]],"MM")</f>
        <v>07</v>
      </c>
      <c r="M10712" s="2">
        <f>WEEKNUM(Tabela3[[#This Row],[DATA]])</f>
        <v>28</v>
      </c>
      <c r="N10712" s="18">
        <f>YEAR(Tabela3[[#This Row],[DATA]])</f>
        <v>2023</v>
      </c>
    </row>
    <row r="10713" spans="2:14">
      <c r="B10713" s="1">
        <v>45120</v>
      </c>
      <c r="C10713">
        <v>17052</v>
      </c>
      <c r="D10713">
        <f>COUNTIF(C$4:C10713,Tabela3[[#This Row],[COMANDA]])</f>
        <v>1</v>
      </c>
      <c r="E10713" t="s">
        <v>90</v>
      </c>
      <c r="F10713" t="s">
        <v>99</v>
      </c>
      <c r="G10713" t="s">
        <v>8</v>
      </c>
      <c r="H10713" t="s">
        <v>203</v>
      </c>
      <c r="I10713" s="2">
        <v>1</v>
      </c>
      <c r="J10713" t="s">
        <v>11</v>
      </c>
      <c r="K10713" s="21">
        <f>INDEX(LISTAS!$H:$Q,MATCH(BASE!H10713,LISTAS!$G:$G,0),MATCH(BASE!J10713,LISTAS!$H$3:$Q$3,0))*Tabela3[[#This Row],[QUANTIDADE]]</f>
        <v>20</v>
      </c>
      <c r="L10713" s="2" t="str">
        <f>TEXT(Tabela3[[#This Row],[DATA]],"MM")</f>
        <v>07</v>
      </c>
      <c r="M10713" s="2">
        <f>WEEKNUM(Tabela3[[#This Row],[DATA]])</f>
        <v>28</v>
      </c>
      <c r="N10713" s="18">
        <f>YEAR(Tabela3[[#This Row],[DATA]])</f>
        <v>2023</v>
      </c>
    </row>
    <row r="10714" spans="2:14">
      <c r="B10714" s="1">
        <v>45120</v>
      </c>
      <c r="C10714">
        <v>17052</v>
      </c>
      <c r="D10714">
        <f>COUNTIF(C$4:C10714,Tabela3[[#This Row],[COMANDA]])</f>
        <v>2</v>
      </c>
      <c r="E10714" t="s">
        <v>90</v>
      </c>
      <c r="F10714" t="s">
        <v>99</v>
      </c>
      <c r="G10714" t="s">
        <v>9</v>
      </c>
      <c r="H10714" t="s">
        <v>55</v>
      </c>
      <c r="I10714" s="2">
        <v>1</v>
      </c>
      <c r="J10714" t="s">
        <v>11</v>
      </c>
      <c r="K10714" s="21">
        <f>INDEX(LISTAS!$H:$Q,MATCH(BASE!H10714,LISTAS!$G:$G,0),MATCH(BASE!J10714,LISTAS!$H$3:$Q$3,0))*Tabela3[[#This Row],[QUANTIDADE]]</f>
        <v>3</v>
      </c>
      <c r="L10714" s="2" t="str">
        <f>TEXT(Tabela3[[#This Row],[DATA]],"MM")</f>
        <v>07</v>
      </c>
      <c r="M10714" s="2">
        <f>WEEKNUM(Tabela3[[#This Row],[DATA]])</f>
        <v>28</v>
      </c>
      <c r="N10714" s="18">
        <f>YEAR(Tabela3[[#This Row],[DATA]])</f>
        <v>2023</v>
      </c>
    </row>
    <row r="10715" spans="2:14">
      <c r="B10715" s="1">
        <v>45120</v>
      </c>
      <c r="C10715">
        <v>17053</v>
      </c>
      <c r="D10715">
        <f>COUNTIF(C$4:C10715,Tabela3[[#This Row],[COMANDA]])</f>
        <v>1</v>
      </c>
      <c r="E10715" t="s">
        <v>90</v>
      </c>
      <c r="F10715" t="s">
        <v>100</v>
      </c>
      <c r="G10715" t="s">
        <v>8</v>
      </c>
      <c r="H10715" t="s">
        <v>47</v>
      </c>
      <c r="I10715" s="2">
        <v>1</v>
      </c>
      <c r="J10715" t="s">
        <v>11</v>
      </c>
      <c r="K10715" s="21">
        <f>INDEX(LISTAS!$H:$Q,MATCH(BASE!H10715,LISTAS!$G:$G,0),MATCH(BASE!J10715,LISTAS!$H$3:$Q$3,0))*Tabela3[[#This Row],[QUANTIDADE]]</f>
        <v>16</v>
      </c>
      <c r="L10715" s="2" t="str">
        <f>TEXT(Tabela3[[#This Row],[DATA]],"MM")</f>
        <v>07</v>
      </c>
      <c r="M10715" s="2">
        <f>WEEKNUM(Tabela3[[#This Row],[DATA]])</f>
        <v>28</v>
      </c>
      <c r="N10715" s="18">
        <f>YEAR(Tabela3[[#This Row],[DATA]])</f>
        <v>2023</v>
      </c>
    </row>
    <row r="10716" spans="2:14">
      <c r="B10716" s="1">
        <v>45120</v>
      </c>
      <c r="C10716">
        <v>17053</v>
      </c>
      <c r="D10716">
        <f>COUNTIF(C$4:C10716,Tabela3[[#This Row],[COMANDA]])</f>
        <v>2</v>
      </c>
      <c r="E10716" t="s">
        <v>90</v>
      </c>
      <c r="F10716" t="s">
        <v>100</v>
      </c>
      <c r="G10716" t="s">
        <v>9</v>
      </c>
      <c r="H10716" t="s">
        <v>131</v>
      </c>
      <c r="I10716" s="2">
        <v>1</v>
      </c>
      <c r="J10716" t="s">
        <v>11</v>
      </c>
      <c r="K10716" s="21">
        <f>INDEX(LISTAS!$H:$Q,MATCH(BASE!H10716,LISTAS!$G:$G,0),MATCH(BASE!J10716,LISTAS!$H$3:$Q$3,0))*Tabela3[[#This Row],[QUANTIDADE]]</f>
        <v>4</v>
      </c>
      <c r="L10716" s="2" t="str">
        <f>TEXT(Tabela3[[#This Row],[DATA]],"MM")</f>
        <v>07</v>
      </c>
      <c r="M10716" s="2">
        <f>WEEKNUM(Tabela3[[#This Row],[DATA]])</f>
        <v>28</v>
      </c>
      <c r="N10716" s="18">
        <f>YEAR(Tabela3[[#This Row],[DATA]])</f>
        <v>2023</v>
      </c>
    </row>
    <row r="10717" spans="2:14">
      <c r="B10717" s="1">
        <v>45120</v>
      </c>
      <c r="C10717">
        <v>17054</v>
      </c>
      <c r="D10717">
        <f>COUNTIF(C$4:C10717,Tabela3[[#This Row],[COMANDA]])</f>
        <v>1</v>
      </c>
      <c r="E10717" t="s">
        <v>90</v>
      </c>
      <c r="F10717" t="s">
        <v>99</v>
      </c>
      <c r="G10717" t="s">
        <v>8</v>
      </c>
      <c r="H10717" t="s">
        <v>204</v>
      </c>
      <c r="I10717" s="2">
        <v>1</v>
      </c>
      <c r="J10717" t="s">
        <v>11</v>
      </c>
      <c r="K10717" s="21">
        <f>INDEX(LISTAS!$H:$Q,MATCH(BASE!H10717,LISTAS!$G:$G,0),MATCH(BASE!J10717,LISTAS!$H$3:$Q$3,0))*Tabela3[[#This Row],[QUANTIDADE]]</f>
        <v>18</v>
      </c>
      <c r="L10717" s="2" t="str">
        <f>TEXT(Tabela3[[#This Row],[DATA]],"MM")</f>
        <v>07</v>
      </c>
      <c r="M10717" s="2">
        <f>WEEKNUM(Tabela3[[#This Row],[DATA]])</f>
        <v>28</v>
      </c>
      <c r="N10717" s="18">
        <f>YEAR(Tabela3[[#This Row],[DATA]])</f>
        <v>2023</v>
      </c>
    </row>
    <row r="10718" spans="2:14">
      <c r="B10718" s="1">
        <v>45120</v>
      </c>
      <c r="C10718">
        <v>17054</v>
      </c>
      <c r="D10718">
        <f>COUNTIF(C$4:C10718,Tabela3[[#This Row],[COMANDA]])</f>
        <v>2</v>
      </c>
      <c r="E10718" t="s">
        <v>90</v>
      </c>
      <c r="F10718" t="s">
        <v>99</v>
      </c>
      <c r="G10718" t="s">
        <v>9</v>
      </c>
      <c r="H10718" t="s">
        <v>140</v>
      </c>
      <c r="I10718" s="2">
        <v>1</v>
      </c>
      <c r="J10718" t="s">
        <v>11</v>
      </c>
      <c r="K10718" s="21">
        <f>INDEX(LISTAS!$H:$Q,MATCH(BASE!H10718,LISTAS!$G:$G,0),MATCH(BASE!J10718,LISTAS!$H$3:$Q$3,0))*Tabela3[[#This Row],[QUANTIDADE]]</f>
        <v>3</v>
      </c>
      <c r="L10718" s="2" t="str">
        <f>TEXT(Tabela3[[#This Row],[DATA]],"MM")</f>
        <v>07</v>
      </c>
      <c r="M10718" s="2">
        <f>WEEKNUM(Tabela3[[#This Row],[DATA]])</f>
        <v>28</v>
      </c>
      <c r="N10718" s="18">
        <f>YEAR(Tabela3[[#This Row],[DATA]])</f>
        <v>2023</v>
      </c>
    </row>
    <row r="10719" spans="2:14">
      <c r="B10719" s="1">
        <v>45120</v>
      </c>
      <c r="C10719">
        <v>17055</v>
      </c>
      <c r="D10719">
        <f>COUNTIF(C$4:C10719,Tabela3[[#This Row],[COMANDA]])</f>
        <v>1</v>
      </c>
      <c r="E10719" t="s">
        <v>90</v>
      </c>
      <c r="F10719" t="s">
        <v>98</v>
      </c>
      <c r="G10719" t="s">
        <v>8</v>
      </c>
      <c r="H10719" t="s">
        <v>206</v>
      </c>
      <c r="I10719" s="2">
        <v>1</v>
      </c>
      <c r="J10719" t="s">
        <v>11</v>
      </c>
      <c r="K10719" s="21">
        <f>INDEX(LISTAS!$H:$Q,MATCH(BASE!H10719,LISTAS!$G:$G,0),MATCH(BASE!J10719,LISTAS!$H$3:$Q$3,0))*Tabela3[[#This Row],[QUANTIDADE]]</f>
        <v>18</v>
      </c>
      <c r="L10719" s="2" t="str">
        <f>TEXT(Tabela3[[#This Row],[DATA]],"MM")</f>
        <v>07</v>
      </c>
      <c r="M10719" s="2">
        <f>WEEKNUM(Tabela3[[#This Row],[DATA]])</f>
        <v>28</v>
      </c>
      <c r="N10719" s="18">
        <f>YEAR(Tabela3[[#This Row],[DATA]])</f>
        <v>2023</v>
      </c>
    </row>
    <row r="10720" spans="2:14">
      <c r="B10720" s="1">
        <v>45120</v>
      </c>
      <c r="C10720">
        <v>17055</v>
      </c>
      <c r="D10720">
        <f>COUNTIF(C$4:C10720,Tabela3[[#This Row],[COMANDA]])</f>
        <v>2</v>
      </c>
      <c r="E10720" t="s">
        <v>90</v>
      </c>
      <c r="F10720" t="s">
        <v>98</v>
      </c>
      <c r="G10720" t="s">
        <v>61</v>
      </c>
      <c r="H10720" t="s">
        <v>199</v>
      </c>
      <c r="I10720" s="2">
        <v>1</v>
      </c>
      <c r="J10720" t="s">
        <v>11</v>
      </c>
      <c r="K10720" s="21">
        <f>INDEX(LISTAS!$H:$Q,MATCH(BASE!H10720,LISTAS!$G:$G,0),MATCH(BASE!J10720,LISTAS!$H$3:$Q$3,0))*Tabela3[[#This Row],[QUANTIDADE]]</f>
        <v>1</v>
      </c>
      <c r="L10720" s="2" t="str">
        <f>TEXT(Tabela3[[#This Row],[DATA]],"MM")</f>
        <v>07</v>
      </c>
      <c r="M10720" s="2">
        <f>WEEKNUM(Tabela3[[#This Row],[DATA]])</f>
        <v>28</v>
      </c>
      <c r="N10720" s="18">
        <f>YEAR(Tabela3[[#This Row],[DATA]])</f>
        <v>2023</v>
      </c>
    </row>
    <row r="10721" spans="2:14">
      <c r="B10721" s="1">
        <v>45120</v>
      </c>
      <c r="C10721">
        <v>17056</v>
      </c>
      <c r="D10721">
        <f>COUNTIF(C$4:C10721,Tabela3[[#This Row],[COMANDA]])</f>
        <v>1</v>
      </c>
      <c r="E10721" t="s">
        <v>90</v>
      </c>
      <c r="F10721" t="s">
        <v>99</v>
      </c>
      <c r="G10721" t="s">
        <v>8</v>
      </c>
      <c r="H10721" t="s">
        <v>42</v>
      </c>
      <c r="I10721" s="2">
        <v>1</v>
      </c>
      <c r="J10721" t="s">
        <v>11</v>
      </c>
      <c r="K10721" s="21">
        <f>INDEX(LISTAS!$H:$Q,MATCH(BASE!H10721,LISTAS!$G:$G,0),MATCH(BASE!J10721,LISTAS!$H$3:$Q$3,0))*Tabela3[[#This Row],[QUANTIDADE]]</f>
        <v>16</v>
      </c>
      <c r="L10721" s="2" t="str">
        <f>TEXT(Tabela3[[#This Row],[DATA]],"MM")</f>
        <v>07</v>
      </c>
      <c r="M10721" s="2">
        <f>WEEKNUM(Tabela3[[#This Row],[DATA]])</f>
        <v>28</v>
      </c>
      <c r="N10721" s="18">
        <f>YEAR(Tabela3[[#This Row],[DATA]])</f>
        <v>2023</v>
      </c>
    </row>
    <row r="10722" spans="2:14">
      <c r="B10722" s="1">
        <v>45120</v>
      </c>
      <c r="C10722">
        <v>17057</v>
      </c>
      <c r="D10722">
        <f>COUNTIF(C$4:C10722,Tabela3[[#This Row],[COMANDA]])</f>
        <v>1</v>
      </c>
      <c r="E10722" t="s">
        <v>90</v>
      </c>
      <c r="F10722" t="s">
        <v>98</v>
      </c>
      <c r="G10722" t="s">
        <v>8</v>
      </c>
      <c r="H10722" t="s">
        <v>42</v>
      </c>
      <c r="I10722" s="2">
        <v>2</v>
      </c>
      <c r="J10722" t="s">
        <v>11</v>
      </c>
      <c r="K10722" s="21">
        <f>INDEX(LISTAS!$H:$Q,MATCH(BASE!H10722,LISTAS!$G:$G,0),MATCH(BASE!J10722,LISTAS!$H$3:$Q$3,0))*Tabela3[[#This Row],[QUANTIDADE]]</f>
        <v>32</v>
      </c>
      <c r="L10722" s="2" t="str">
        <f>TEXT(Tabela3[[#This Row],[DATA]],"MM")</f>
        <v>07</v>
      </c>
      <c r="M10722" s="2">
        <f>WEEKNUM(Tabela3[[#This Row],[DATA]])</f>
        <v>28</v>
      </c>
      <c r="N10722" s="18">
        <f>YEAR(Tabela3[[#This Row],[DATA]])</f>
        <v>2023</v>
      </c>
    </row>
    <row r="10723" spans="2:14">
      <c r="B10723" s="1">
        <v>45120</v>
      </c>
      <c r="C10723">
        <v>17057</v>
      </c>
      <c r="D10723">
        <f>COUNTIF(C$4:C10723,Tabela3[[#This Row],[COMANDA]])</f>
        <v>2</v>
      </c>
      <c r="E10723" t="s">
        <v>90</v>
      </c>
      <c r="F10723" t="s">
        <v>98</v>
      </c>
      <c r="G10723" t="s">
        <v>9</v>
      </c>
      <c r="H10723" t="s">
        <v>142</v>
      </c>
      <c r="I10723" s="2">
        <v>1</v>
      </c>
      <c r="J10723" t="s">
        <v>11</v>
      </c>
      <c r="K10723" s="21">
        <f>INDEX(LISTAS!$H:$Q,MATCH(BASE!H10723,LISTAS!$G:$G,0),MATCH(BASE!J10723,LISTAS!$H$3:$Q$3,0))*Tabela3[[#This Row],[QUANTIDADE]]</f>
        <v>6</v>
      </c>
      <c r="L10723" s="2" t="str">
        <f>TEXT(Tabela3[[#This Row],[DATA]],"MM")</f>
        <v>07</v>
      </c>
      <c r="M10723" s="2">
        <f>WEEKNUM(Tabela3[[#This Row],[DATA]])</f>
        <v>28</v>
      </c>
      <c r="N10723" s="18">
        <f>YEAR(Tabela3[[#This Row],[DATA]])</f>
        <v>2023</v>
      </c>
    </row>
    <row r="10724" spans="2:14">
      <c r="B10724" s="1">
        <v>45120</v>
      </c>
      <c r="C10724">
        <v>17058</v>
      </c>
      <c r="D10724">
        <f>COUNTIF(C$4:C10724,Tabela3[[#This Row],[COMANDA]])</f>
        <v>1</v>
      </c>
      <c r="E10724" t="s">
        <v>90</v>
      </c>
      <c r="F10724" t="s">
        <v>99</v>
      </c>
      <c r="G10724" t="s">
        <v>8</v>
      </c>
      <c r="H10724" t="s">
        <v>204</v>
      </c>
      <c r="I10724" s="2">
        <v>1</v>
      </c>
      <c r="J10724" t="s">
        <v>11</v>
      </c>
      <c r="K10724" s="21">
        <f>INDEX(LISTAS!$H:$Q,MATCH(BASE!H10724,LISTAS!$G:$G,0),MATCH(BASE!J10724,LISTAS!$H$3:$Q$3,0))*Tabela3[[#This Row],[QUANTIDADE]]</f>
        <v>18</v>
      </c>
      <c r="L10724" s="2" t="str">
        <f>TEXT(Tabela3[[#This Row],[DATA]],"MM")</f>
        <v>07</v>
      </c>
      <c r="M10724" s="2">
        <f>WEEKNUM(Tabela3[[#This Row],[DATA]])</f>
        <v>28</v>
      </c>
      <c r="N10724" s="18">
        <f>YEAR(Tabela3[[#This Row],[DATA]])</f>
        <v>2023</v>
      </c>
    </row>
    <row r="10725" spans="2:14">
      <c r="B10725" s="1">
        <v>45120</v>
      </c>
      <c r="C10725">
        <v>17059</v>
      </c>
      <c r="D10725">
        <f>COUNTIF(C$4:C10725,Tabela3[[#This Row],[COMANDA]])</f>
        <v>1</v>
      </c>
      <c r="E10725" t="s">
        <v>90</v>
      </c>
      <c r="F10725" t="s">
        <v>98</v>
      </c>
      <c r="G10725" t="s">
        <v>8</v>
      </c>
      <c r="H10725" t="s">
        <v>205</v>
      </c>
      <c r="I10725" s="2">
        <v>1</v>
      </c>
      <c r="J10725" t="s">
        <v>11</v>
      </c>
      <c r="K10725" s="21">
        <f>INDEX(LISTAS!$H:$Q,MATCH(BASE!H10725,LISTAS!$G:$G,0),MATCH(BASE!J10725,LISTAS!$H$3:$Q$3,0))*Tabela3[[#This Row],[QUANTIDADE]]</f>
        <v>22</v>
      </c>
      <c r="L10725" s="2" t="str">
        <f>TEXT(Tabela3[[#This Row],[DATA]],"MM")</f>
        <v>07</v>
      </c>
      <c r="M10725" s="2">
        <f>WEEKNUM(Tabela3[[#This Row],[DATA]])</f>
        <v>28</v>
      </c>
      <c r="N10725" s="18">
        <f>YEAR(Tabela3[[#This Row],[DATA]])</f>
        <v>2023</v>
      </c>
    </row>
    <row r="10726" spans="2:14">
      <c r="B10726" s="1">
        <v>45120</v>
      </c>
      <c r="C10726">
        <v>17060</v>
      </c>
      <c r="D10726">
        <f>COUNTIF(C$4:C10726,Tabela3[[#This Row],[COMANDA]])</f>
        <v>1</v>
      </c>
      <c r="E10726" t="s">
        <v>90</v>
      </c>
      <c r="F10726" t="s">
        <v>99</v>
      </c>
      <c r="G10726" t="s">
        <v>8</v>
      </c>
      <c r="H10726" t="s">
        <v>204</v>
      </c>
      <c r="I10726" s="2">
        <v>1</v>
      </c>
      <c r="J10726" t="s">
        <v>11</v>
      </c>
      <c r="K10726" s="21">
        <f>INDEX(LISTAS!$H:$Q,MATCH(BASE!H10726,LISTAS!$G:$G,0),MATCH(BASE!J10726,LISTAS!$H$3:$Q$3,0))*Tabela3[[#This Row],[QUANTIDADE]]</f>
        <v>18</v>
      </c>
      <c r="L10726" s="2" t="str">
        <f>TEXT(Tabela3[[#This Row],[DATA]],"MM")</f>
        <v>07</v>
      </c>
      <c r="M10726" s="2">
        <f>WEEKNUM(Tabela3[[#This Row],[DATA]])</f>
        <v>28</v>
      </c>
      <c r="N10726" s="18">
        <f>YEAR(Tabela3[[#This Row],[DATA]])</f>
        <v>2023</v>
      </c>
    </row>
    <row r="10727" spans="2:14">
      <c r="B10727" s="1">
        <v>45120</v>
      </c>
      <c r="C10727">
        <v>17060</v>
      </c>
      <c r="D10727">
        <f>COUNTIF(C$4:C10727,Tabela3[[#This Row],[COMANDA]])</f>
        <v>2</v>
      </c>
      <c r="E10727" t="s">
        <v>90</v>
      </c>
      <c r="F10727" t="s">
        <v>99</v>
      </c>
      <c r="G10727" t="s">
        <v>9</v>
      </c>
      <c r="H10727" t="s">
        <v>135</v>
      </c>
      <c r="I10727" s="2">
        <v>1</v>
      </c>
      <c r="J10727" t="s">
        <v>11</v>
      </c>
      <c r="K10727" s="21">
        <f>INDEX(LISTAS!$H:$Q,MATCH(BASE!H10727,LISTAS!$G:$G,0),MATCH(BASE!J10727,LISTAS!$H$3:$Q$3,0))*Tabela3[[#This Row],[QUANTIDADE]]</f>
        <v>4</v>
      </c>
      <c r="L10727" s="2" t="str">
        <f>TEXT(Tabela3[[#This Row],[DATA]],"MM")</f>
        <v>07</v>
      </c>
      <c r="M10727" s="2">
        <f>WEEKNUM(Tabela3[[#This Row],[DATA]])</f>
        <v>28</v>
      </c>
      <c r="N10727" s="18">
        <f>YEAR(Tabela3[[#This Row],[DATA]])</f>
        <v>2023</v>
      </c>
    </row>
    <row r="10728" spans="2:14">
      <c r="B10728" s="1">
        <v>45120</v>
      </c>
      <c r="C10728">
        <v>17061</v>
      </c>
      <c r="D10728">
        <f>COUNTIF(C$4:C10728,Tabela3[[#This Row],[COMANDA]])</f>
        <v>1</v>
      </c>
      <c r="E10728" t="s">
        <v>90</v>
      </c>
      <c r="F10728" t="s">
        <v>98</v>
      </c>
      <c r="G10728" t="s">
        <v>8</v>
      </c>
      <c r="H10728" t="s">
        <v>204</v>
      </c>
      <c r="I10728" s="2">
        <v>1</v>
      </c>
      <c r="J10728" t="s">
        <v>11</v>
      </c>
      <c r="K10728" s="21">
        <f>INDEX(LISTAS!$H:$Q,MATCH(BASE!H10728,LISTAS!$G:$G,0),MATCH(BASE!J10728,LISTAS!$H$3:$Q$3,0))*Tabela3[[#This Row],[QUANTIDADE]]</f>
        <v>18</v>
      </c>
      <c r="L10728" s="2" t="str">
        <f>TEXT(Tabela3[[#This Row],[DATA]],"MM")</f>
        <v>07</v>
      </c>
      <c r="M10728" s="2">
        <f>WEEKNUM(Tabela3[[#This Row],[DATA]])</f>
        <v>28</v>
      </c>
      <c r="N10728" s="18">
        <f>YEAR(Tabela3[[#This Row],[DATA]])</f>
        <v>2023</v>
      </c>
    </row>
    <row r="10729" spans="2:14">
      <c r="B10729" s="1">
        <v>45120</v>
      </c>
      <c r="C10729">
        <v>17062</v>
      </c>
      <c r="D10729">
        <f>COUNTIF(C$4:C10729,Tabela3[[#This Row],[COMANDA]])</f>
        <v>1</v>
      </c>
      <c r="E10729" t="s">
        <v>90</v>
      </c>
      <c r="F10729" t="s">
        <v>99</v>
      </c>
      <c r="G10729" t="s">
        <v>8</v>
      </c>
      <c r="H10729" t="s">
        <v>206</v>
      </c>
      <c r="I10729" s="2">
        <v>1</v>
      </c>
      <c r="J10729" t="s">
        <v>11</v>
      </c>
      <c r="K10729" s="21">
        <f>INDEX(LISTAS!$H:$Q,MATCH(BASE!H10729,LISTAS!$G:$G,0),MATCH(BASE!J10729,LISTAS!$H$3:$Q$3,0))*Tabela3[[#This Row],[QUANTIDADE]]</f>
        <v>18</v>
      </c>
      <c r="L10729" s="2" t="str">
        <f>TEXT(Tabela3[[#This Row],[DATA]],"MM")</f>
        <v>07</v>
      </c>
      <c r="M10729" s="2">
        <f>WEEKNUM(Tabela3[[#This Row],[DATA]])</f>
        <v>28</v>
      </c>
      <c r="N10729" s="18">
        <f>YEAR(Tabela3[[#This Row],[DATA]])</f>
        <v>2023</v>
      </c>
    </row>
    <row r="10730" spans="2:14">
      <c r="B10730" s="1">
        <v>45120</v>
      </c>
      <c r="C10730">
        <v>17063</v>
      </c>
      <c r="D10730">
        <f>COUNTIF(C$4:C10730,Tabela3[[#This Row],[COMANDA]])</f>
        <v>1</v>
      </c>
      <c r="E10730" t="s">
        <v>90</v>
      </c>
      <c r="F10730" t="s">
        <v>99</v>
      </c>
      <c r="G10730" t="s">
        <v>8</v>
      </c>
      <c r="H10730" t="s">
        <v>47</v>
      </c>
      <c r="I10730" s="2">
        <v>1</v>
      </c>
      <c r="J10730" t="s">
        <v>11</v>
      </c>
      <c r="K10730" s="21">
        <f>INDEX(LISTAS!$H:$Q,MATCH(BASE!H10730,LISTAS!$G:$G,0),MATCH(BASE!J10730,LISTAS!$H$3:$Q$3,0))*Tabela3[[#This Row],[QUANTIDADE]]</f>
        <v>16</v>
      </c>
      <c r="L10730" s="2" t="str">
        <f>TEXT(Tabela3[[#This Row],[DATA]],"MM")</f>
        <v>07</v>
      </c>
      <c r="M10730" s="2">
        <f>WEEKNUM(Tabela3[[#This Row],[DATA]])</f>
        <v>28</v>
      </c>
      <c r="N10730" s="18">
        <f>YEAR(Tabela3[[#This Row],[DATA]])</f>
        <v>2023</v>
      </c>
    </row>
    <row r="10731" spans="2:14">
      <c r="B10731" s="1">
        <v>45120</v>
      </c>
      <c r="C10731">
        <v>17064</v>
      </c>
      <c r="D10731">
        <f>COUNTIF(C$4:C10731,Tabela3[[#This Row],[COMANDA]])</f>
        <v>1</v>
      </c>
      <c r="E10731" t="s">
        <v>89</v>
      </c>
      <c r="F10731" t="s">
        <v>98</v>
      </c>
      <c r="G10731" t="s">
        <v>8</v>
      </c>
      <c r="H10731" t="s">
        <v>39</v>
      </c>
      <c r="I10731" s="2">
        <v>1</v>
      </c>
      <c r="J10731" t="s">
        <v>11</v>
      </c>
      <c r="K10731" s="21">
        <f>INDEX(LISTAS!$H:$Q,MATCH(BASE!H10731,LISTAS!$G:$G,0),MATCH(BASE!J10731,LISTAS!$H$3:$Q$3,0))*Tabela3[[#This Row],[QUANTIDADE]]</f>
        <v>12</v>
      </c>
      <c r="L10731" s="2" t="str">
        <f>TEXT(Tabela3[[#This Row],[DATA]],"MM")</f>
        <v>07</v>
      </c>
      <c r="M10731" s="2">
        <f>WEEKNUM(Tabela3[[#This Row],[DATA]])</f>
        <v>28</v>
      </c>
      <c r="N10731" s="18">
        <f>YEAR(Tabela3[[#This Row],[DATA]])</f>
        <v>2023</v>
      </c>
    </row>
    <row r="10732" spans="2:14">
      <c r="B10732" s="1">
        <v>45120</v>
      </c>
      <c r="C10732">
        <v>17064</v>
      </c>
      <c r="D10732">
        <f>COUNTIF(C$4:C10732,Tabela3[[#This Row],[COMANDA]])</f>
        <v>2</v>
      </c>
      <c r="E10732" t="s">
        <v>1</v>
      </c>
      <c r="F10732" t="s">
        <v>98</v>
      </c>
      <c r="G10732" t="s">
        <v>10</v>
      </c>
      <c r="H10732" t="s">
        <v>225</v>
      </c>
      <c r="I10732" s="2">
        <v>1</v>
      </c>
      <c r="J10732" t="s">
        <v>11</v>
      </c>
      <c r="K10732" s="21">
        <f>INDEX(LISTAS!$H:$Q,MATCH(BASE!H10732,LISTAS!$G:$G,0),MATCH(BASE!J10732,LISTAS!$H$3:$Q$3,0))*Tabela3[[#This Row],[QUANTIDADE]]</f>
        <v>12</v>
      </c>
      <c r="L10732" s="2" t="str">
        <f>TEXT(Tabela3[[#This Row],[DATA]],"MM")</f>
        <v>07</v>
      </c>
      <c r="M10732" s="2">
        <f>WEEKNUM(Tabela3[[#This Row],[DATA]])</f>
        <v>28</v>
      </c>
      <c r="N10732" s="18">
        <f>YEAR(Tabela3[[#This Row],[DATA]])</f>
        <v>2023</v>
      </c>
    </row>
    <row r="10733" spans="2:14">
      <c r="B10733" s="1">
        <v>45120</v>
      </c>
      <c r="C10733">
        <v>17065</v>
      </c>
      <c r="D10733">
        <f>COUNTIF(C$4:C10733,Tabela3[[#This Row],[COMANDA]])</f>
        <v>1</v>
      </c>
      <c r="E10733" t="s">
        <v>90</v>
      </c>
      <c r="F10733" t="s">
        <v>99</v>
      </c>
      <c r="G10733" t="s">
        <v>8</v>
      </c>
      <c r="H10733" t="s">
        <v>47</v>
      </c>
      <c r="I10733" s="2">
        <v>2</v>
      </c>
      <c r="J10733" t="s">
        <v>11</v>
      </c>
      <c r="K10733" s="21">
        <f>INDEX(LISTAS!$H:$Q,MATCH(BASE!H10733,LISTAS!$G:$G,0),MATCH(BASE!J10733,LISTAS!$H$3:$Q$3,0))*Tabela3[[#This Row],[QUANTIDADE]]</f>
        <v>32</v>
      </c>
      <c r="L10733" s="2" t="str">
        <f>TEXT(Tabela3[[#This Row],[DATA]],"MM")</f>
        <v>07</v>
      </c>
      <c r="M10733" s="2">
        <f>WEEKNUM(Tabela3[[#This Row],[DATA]])</f>
        <v>28</v>
      </c>
      <c r="N10733" s="18">
        <f>YEAR(Tabela3[[#This Row],[DATA]])</f>
        <v>2023</v>
      </c>
    </row>
    <row r="10734" spans="2:14">
      <c r="B10734" s="1">
        <v>45120</v>
      </c>
      <c r="C10734">
        <v>17066</v>
      </c>
      <c r="D10734">
        <f>COUNTIF(C$4:C10734,Tabela3[[#This Row],[COMANDA]])</f>
        <v>1</v>
      </c>
      <c r="E10734" t="s">
        <v>89</v>
      </c>
      <c r="F10734" t="s">
        <v>99</v>
      </c>
      <c r="G10734" t="s">
        <v>8</v>
      </c>
      <c r="H10734" t="s">
        <v>206</v>
      </c>
      <c r="I10734" s="2">
        <v>1</v>
      </c>
      <c r="J10734" t="s">
        <v>11</v>
      </c>
      <c r="K10734" s="21">
        <f>INDEX(LISTAS!$H:$Q,MATCH(BASE!H10734,LISTAS!$G:$G,0),MATCH(BASE!J10734,LISTAS!$H$3:$Q$3,0))*Tabela3[[#This Row],[QUANTIDADE]]</f>
        <v>18</v>
      </c>
      <c r="L10734" s="2" t="str">
        <f>TEXT(Tabela3[[#This Row],[DATA]],"MM")</f>
        <v>07</v>
      </c>
      <c r="M10734" s="2">
        <f>WEEKNUM(Tabela3[[#This Row],[DATA]])</f>
        <v>28</v>
      </c>
      <c r="N10734" s="18">
        <f>YEAR(Tabela3[[#This Row],[DATA]])</f>
        <v>2023</v>
      </c>
    </row>
    <row r="10735" spans="2:14">
      <c r="B10735" s="1">
        <v>45120</v>
      </c>
      <c r="C10735">
        <v>17066</v>
      </c>
      <c r="D10735">
        <f>COUNTIF(C$4:C10735,Tabela3[[#This Row],[COMANDA]])</f>
        <v>2</v>
      </c>
      <c r="E10735" t="s">
        <v>89</v>
      </c>
      <c r="F10735" t="s">
        <v>99</v>
      </c>
      <c r="G10735" t="s">
        <v>61</v>
      </c>
      <c r="H10735" t="s">
        <v>384</v>
      </c>
      <c r="I10735" s="2">
        <v>1</v>
      </c>
      <c r="J10735" t="s">
        <v>11</v>
      </c>
      <c r="K10735" s="21">
        <f>INDEX(LISTAS!$H:$Q,MATCH(BASE!H10735,LISTAS!$G:$G,0),MATCH(BASE!J10735,LISTAS!$H$3:$Q$3,0))*Tabela3[[#This Row],[QUANTIDADE]]</f>
        <v>2</v>
      </c>
      <c r="L10735" s="2" t="str">
        <f>TEXT(Tabela3[[#This Row],[DATA]],"MM")</f>
        <v>07</v>
      </c>
      <c r="M10735" s="2">
        <f>WEEKNUM(Tabela3[[#This Row],[DATA]])</f>
        <v>28</v>
      </c>
      <c r="N10735" s="18">
        <f>YEAR(Tabela3[[#This Row],[DATA]])</f>
        <v>2023</v>
      </c>
    </row>
    <row r="10736" spans="2:14">
      <c r="B10736" s="1">
        <v>45120</v>
      </c>
      <c r="C10736">
        <v>17067</v>
      </c>
      <c r="D10736">
        <f>COUNTIF(C$4:C10736,Tabela3[[#This Row],[COMANDA]])</f>
        <v>1</v>
      </c>
      <c r="E10736" t="s">
        <v>90</v>
      </c>
      <c r="F10736" t="s">
        <v>98</v>
      </c>
      <c r="G10736" t="s">
        <v>8</v>
      </c>
      <c r="H10736" t="s">
        <v>203</v>
      </c>
      <c r="I10736" s="2">
        <v>1</v>
      </c>
      <c r="J10736" t="s">
        <v>11</v>
      </c>
      <c r="K10736" s="21">
        <f>INDEX(LISTAS!$H:$Q,MATCH(BASE!H10736,LISTAS!$G:$G,0),MATCH(BASE!J10736,LISTAS!$H$3:$Q$3,0))*Tabela3[[#This Row],[QUANTIDADE]]</f>
        <v>20</v>
      </c>
      <c r="L10736" s="2" t="str">
        <f>TEXT(Tabela3[[#This Row],[DATA]],"MM")</f>
        <v>07</v>
      </c>
      <c r="M10736" s="2">
        <f>WEEKNUM(Tabela3[[#This Row],[DATA]])</f>
        <v>28</v>
      </c>
      <c r="N10736" s="18">
        <f>YEAR(Tabela3[[#This Row],[DATA]])</f>
        <v>2023</v>
      </c>
    </row>
    <row r="10737" spans="2:14">
      <c r="B10737" s="1">
        <v>45120</v>
      </c>
      <c r="C10737">
        <v>17067</v>
      </c>
      <c r="D10737">
        <f>COUNTIF(C$4:C10737,Tabela3[[#This Row],[COMANDA]])</f>
        <v>2</v>
      </c>
      <c r="E10737" t="s">
        <v>90</v>
      </c>
      <c r="F10737" t="s">
        <v>98</v>
      </c>
      <c r="G10737" t="s">
        <v>8</v>
      </c>
      <c r="H10737" t="s">
        <v>202</v>
      </c>
      <c r="I10737" s="2">
        <v>1</v>
      </c>
      <c r="J10737" t="s">
        <v>11</v>
      </c>
      <c r="K10737" s="21">
        <f>INDEX(LISTAS!$H:$Q,MATCH(BASE!H10737,LISTAS!$G:$G,0),MATCH(BASE!J10737,LISTAS!$H$3:$Q$3,0))*Tabela3[[#This Row],[QUANTIDADE]]</f>
        <v>20</v>
      </c>
      <c r="L10737" s="2" t="str">
        <f>TEXT(Tabela3[[#This Row],[DATA]],"MM")</f>
        <v>07</v>
      </c>
      <c r="M10737" s="2">
        <f>WEEKNUM(Tabela3[[#This Row],[DATA]])</f>
        <v>28</v>
      </c>
      <c r="N10737" s="18">
        <f>YEAR(Tabela3[[#This Row],[DATA]])</f>
        <v>2023</v>
      </c>
    </row>
    <row r="10738" spans="2:14">
      <c r="B10738" s="1">
        <v>45120</v>
      </c>
      <c r="C10738">
        <v>17067</v>
      </c>
      <c r="D10738">
        <f>COUNTIF(C$4:C10738,Tabela3[[#This Row],[COMANDA]])</f>
        <v>3</v>
      </c>
      <c r="E10738" t="s">
        <v>90</v>
      </c>
      <c r="F10738" t="s">
        <v>98</v>
      </c>
      <c r="G10738" t="s">
        <v>9</v>
      </c>
      <c r="H10738" t="s">
        <v>131</v>
      </c>
      <c r="I10738" s="2">
        <v>1</v>
      </c>
      <c r="J10738" t="s">
        <v>11</v>
      </c>
      <c r="K10738" s="21">
        <f>INDEX(LISTAS!$H:$Q,MATCH(BASE!H10738,LISTAS!$G:$G,0),MATCH(BASE!J10738,LISTAS!$H$3:$Q$3,0))*Tabela3[[#This Row],[QUANTIDADE]]</f>
        <v>4</v>
      </c>
      <c r="L10738" s="2" t="str">
        <f>TEXT(Tabela3[[#This Row],[DATA]],"MM")</f>
        <v>07</v>
      </c>
      <c r="M10738" s="2">
        <f>WEEKNUM(Tabela3[[#This Row],[DATA]])</f>
        <v>28</v>
      </c>
      <c r="N10738" s="18">
        <f>YEAR(Tabela3[[#This Row],[DATA]])</f>
        <v>2023</v>
      </c>
    </row>
    <row r="10739" spans="2:14">
      <c r="B10739" s="1">
        <v>45120</v>
      </c>
      <c r="C10739">
        <v>17067</v>
      </c>
      <c r="D10739">
        <f>COUNTIF(C$4:C10739,Tabela3[[#This Row],[COMANDA]])</f>
        <v>4</v>
      </c>
      <c r="E10739" t="s">
        <v>90</v>
      </c>
      <c r="F10739" t="s">
        <v>98</v>
      </c>
      <c r="G10739" t="s">
        <v>9</v>
      </c>
      <c r="H10739" t="s">
        <v>148</v>
      </c>
      <c r="I10739" s="2">
        <v>1</v>
      </c>
      <c r="J10739" t="s">
        <v>11</v>
      </c>
      <c r="K10739" s="21">
        <f>INDEX(LISTAS!$H:$Q,MATCH(BASE!H10739,LISTAS!$G:$G,0),MATCH(BASE!J10739,LISTAS!$H$3:$Q$3,0))*Tabela3[[#This Row],[QUANTIDADE]]</f>
        <v>3</v>
      </c>
      <c r="L10739" s="2" t="str">
        <f>TEXT(Tabela3[[#This Row],[DATA]],"MM")</f>
        <v>07</v>
      </c>
      <c r="M10739" s="2">
        <f>WEEKNUM(Tabela3[[#This Row],[DATA]])</f>
        <v>28</v>
      </c>
      <c r="N10739" s="18">
        <f>YEAR(Tabela3[[#This Row],[DATA]])</f>
        <v>2023</v>
      </c>
    </row>
    <row r="10740" spans="2:14">
      <c r="B10740" s="1">
        <v>45120</v>
      </c>
      <c r="C10740">
        <v>17068</v>
      </c>
      <c r="D10740">
        <f>COUNTIF(C$4:C10740,Tabela3[[#This Row],[COMANDA]])</f>
        <v>1</v>
      </c>
      <c r="E10740" t="s">
        <v>90</v>
      </c>
      <c r="F10740" t="s">
        <v>98</v>
      </c>
      <c r="G10740" t="s">
        <v>8</v>
      </c>
      <c r="H10740" t="s">
        <v>206</v>
      </c>
      <c r="I10740" s="2">
        <v>1</v>
      </c>
      <c r="J10740" t="s">
        <v>11</v>
      </c>
      <c r="K10740" s="21">
        <f>INDEX(LISTAS!$H:$Q,MATCH(BASE!H10740,LISTAS!$G:$G,0),MATCH(BASE!J10740,LISTAS!$H$3:$Q$3,0))*Tabela3[[#This Row],[QUANTIDADE]]</f>
        <v>18</v>
      </c>
      <c r="L10740" s="2" t="str">
        <f>TEXT(Tabela3[[#This Row],[DATA]],"MM")</f>
        <v>07</v>
      </c>
      <c r="M10740" s="2">
        <f>WEEKNUM(Tabela3[[#This Row],[DATA]])</f>
        <v>28</v>
      </c>
      <c r="N10740" s="18">
        <f>YEAR(Tabela3[[#This Row],[DATA]])</f>
        <v>2023</v>
      </c>
    </row>
    <row r="10741" spans="2:14">
      <c r="B10741" s="1">
        <v>45120</v>
      </c>
      <c r="C10741">
        <v>17068</v>
      </c>
      <c r="D10741">
        <f>COUNTIF(C$4:C10741,Tabela3[[#This Row],[COMANDA]])</f>
        <v>2</v>
      </c>
      <c r="E10741" t="s">
        <v>90</v>
      </c>
      <c r="F10741" t="s">
        <v>98</v>
      </c>
      <c r="G10741" t="s">
        <v>9</v>
      </c>
      <c r="H10741" t="s">
        <v>142</v>
      </c>
      <c r="I10741" s="2">
        <v>1</v>
      </c>
      <c r="J10741" t="s">
        <v>11</v>
      </c>
      <c r="K10741" s="21">
        <f>INDEX(LISTAS!$H:$Q,MATCH(BASE!H10741,LISTAS!$G:$G,0),MATCH(BASE!J10741,LISTAS!$H$3:$Q$3,0))*Tabela3[[#This Row],[QUANTIDADE]]</f>
        <v>6</v>
      </c>
      <c r="L10741" s="2" t="str">
        <f>TEXT(Tabela3[[#This Row],[DATA]],"MM")</f>
        <v>07</v>
      </c>
      <c r="M10741" s="2">
        <f>WEEKNUM(Tabela3[[#This Row],[DATA]])</f>
        <v>28</v>
      </c>
      <c r="N10741" s="18">
        <f>YEAR(Tabela3[[#This Row],[DATA]])</f>
        <v>2023</v>
      </c>
    </row>
    <row r="10742" spans="2:14">
      <c r="B10742" s="1">
        <v>45120</v>
      </c>
      <c r="C10742">
        <v>17069</v>
      </c>
      <c r="D10742">
        <f>COUNTIF(C$4:C10742,Tabela3[[#This Row],[COMANDA]])</f>
        <v>1</v>
      </c>
      <c r="E10742" t="s">
        <v>90</v>
      </c>
      <c r="F10742" t="s">
        <v>98</v>
      </c>
      <c r="G10742" t="s">
        <v>8</v>
      </c>
      <c r="H10742" t="s">
        <v>204</v>
      </c>
      <c r="I10742" s="2">
        <v>1</v>
      </c>
      <c r="J10742" t="s">
        <v>11</v>
      </c>
      <c r="K10742" s="21">
        <f>INDEX(LISTAS!$H:$Q,MATCH(BASE!H10742,LISTAS!$G:$G,0),MATCH(BASE!J10742,LISTAS!$H$3:$Q$3,0))*Tabela3[[#This Row],[QUANTIDADE]]</f>
        <v>18</v>
      </c>
      <c r="L10742" s="2" t="str">
        <f>TEXT(Tabela3[[#This Row],[DATA]],"MM")</f>
        <v>07</v>
      </c>
      <c r="M10742" s="2">
        <f>WEEKNUM(Tabela3[[#This Row],[DATA]])</f>
        <v>28</v>
      </c>
      <c r="N10742" s="18">
        <f>YEAR(Tabela3[[#This Row],[DATA]])</f>
        <v>2023</v>
      </c>
    </row>
    <row r="10743" spans="2:14">
      <c r="B10743" s="1">
        <v>45120</v>
      </c>
      <c r="C10743">
        <v>17069</v>
      </c>
      <c r="D10743">
        <f>COUNTIF(C$4:C10743,Tabela3[[#This Row],[COMANDA]])</f>
        <v>2</v>
      </c>
      <c r="E10743" t="s">
        <v>90</v>
      </c>
      <c r="F10743" t="s">
        <v>375</v>
      </c>
      <c r="G10743" t="s">
        <v>8</v>
      </c>
      <c r="H10743" t="s">
        <v>84</v>
      </c>
      <c r="I10743" s="2">
        <v>1</v>
      </c>
      <c r="J10743" t="s">
        <v>11</v>
      </c>
      <c r="K10743" s="21">
        <f>INDEX(LISTAS!$H:$Q,MATCH(BASE!H10743,LISTAS!$G:$G,0),MATCH(BASE!J10743,LISTAS!$H$3:$Q$3,0))*Tabela3[[#This Row],[QUANTIDADE]]</f>
        <v>16</v>
      </c>
      <c r="L10743" s="2" t="str">
        <f>TEXT(Tabela3[[#This Row],[DATA]],"MM")</f>
        <v>07</v>
      </c>
      <c r="M10743" s="2">
        <f>WEEKNUM(Tabela3[[#This Row],[DATA]])</f>
        <v>28</v>
      </c>
      <c r="N10743" s="18">
        <f>YEAR(Tabela3[[#This Row],[DATA]])</f>
        <v>2023</v>
      </c>
    </row>
    <row r="10744" spans="2:14">
      <c r="B10744" s="1">
        <v>45120</v>
      </c>
      <c r="C10744">
        <v>17069</v>
      </c>
      <c r="D10744">
        <f>COUNTIF(C$4:C10744,Tabela3[[#This Row],[COMANDA]])</f>
        <v>3</v>
      </c>
      <c r="E10744" t="s">
        <v>90</v>
      </c>
      <c r="G10744" t="s">
        <v>9</v>
      </c>
      <c r="H10744" t="s">
        <v>142</v>
      </c>
      <c r="I10744" s="2">
        <v>1</v>
      </c>
      <c r="J10744" t="s">
        <v>11</v>
      </c>
      <c r="K10744" s="21">
        <f>INDEX(LISTAS!$H:$Q,MATCH(BASE!H10744,LISTAS!$G:$G,0),MATCH(BASE!J10744,LISTAS!$H$3:$Q$3,0))*Tabela3[[#This Row],[QUANTIDADE]]</f>
        <v>6</v>
      </c>
      <c r="L10744" s="2" t="str">
        <f>TEXT(Tabela3[[#This Row],[DATA]],"MM")</f>
        <v>07</v>
      </c>
      <c r="M10744" s="2">
        <f>WEEKNUM(Tabela3[[#This Row],[DATA]])</f>
        <v>28</v>
      </c>
      <c r="N10744" s="18">
        <f>YEAR(Tabela3[[#This Row],[DATA]])</f>
        <v>2023</v>
      </c>
    </row>
    <row r="10745" spans="2:14">
      <c r="B10745" s="1">
        <v>45120</v>
      </c>
      <c r="C10745">
        <v>17070</v>
      </c>
      <c r="D10745">
        <f>COUNTIF(C$4:C10745,Tabela3[[#This Row],[COMANDA]])</f>
        <v>1</v>
      </c>
      <c r="E10745" t="s">
        <v>90</v>
      </c>
      <c r="F10745" t="s">
        <v>99</v>
      </c>
      <c r="G10745" t="s">
        <v>8</v>
      </c>
      <c r="H10745" t="s">
        <v>43</v>
      </c>
      <c r="I10745" s="2">
        <v>1</v>
      </c>
      <c r="J10745" t="s">
        <v>11</v>
      </c>
      <c r="K10745" s="21">
        <f>INDEX(LISTAS!$H:$Q,MATCH(BASE!H10745,LISTAS!$G:$G,0),MATCH(BASE!J10745,LISTAS!$H$3:$Q$3,0))*Tabela3[[#This Row],[QUANTIDADE]]</f>
        <v>18</v>
      </c>
      <c r="L10745" s="2" t="str">
        <f>TEXT(Tabela3[[#This Row],[DATA]],"MM")</f>
        <v>07</v>
      </c>
      <c r="M10745" s="2">
        <f>WEEKNUM(Tabela3[[#This Row],[DATA]])</f>
        <v>28</v>
      </c>
      <c r="N10745" s="18">
        <f>YEAR(Tabela3[[#This Row],[DATA]])</f>
        <v>2023</v>
      </c>
    </row>
    <row r="10746" spans="2:14">
      <c r="B10746" s="1">
        <v>45120</v>
      </c>
      <c r="C10746">
        <v>17070</v>
      </c>
      <c r="D10746">
        <f>COUNTIF(C$4:C10746,Tabela3[[#This Row],[COMANDA]])</f>
        <v>2</v>
      </c>
      <c r="E10746" t="s">
        <v>90</v>
      </c>
      <c r="F10746" t="s">
        <v>99</v>
      </c>
      <c r="G10746" t="s">
        <v>9</v>
      </c>
      <c r="H10746" t="s">
        <v>138</v>
      </c>
      <c r="I10746" s="2">
        <v>1</v>
      </c>
      <c r="J10746" t="s">
        <v>11</v>
      </c>
      <c r="K10746" s="21">
        <f>INDEX(LISTAS!$H:$Q,MATCH(BASE!H10746,LISTAS!$G:$G,0),MATCH(BASE!J10746,LISTAS!$H$3:$Q$3,0))*Tabela3[[#This Row],[QUANTIDADE]]</f>
        <v>4</v>
      </c>
      <c r="L10746" s="2" t="str">
        <f>TEXT(Tabela3[[#This Row],[DATA]],"MM")</f>
        <v>07</v>
      </c>
      <c r="M10746" s="2">
        <f>WEEKNUM(Tabela3[[#This Row],[DATA]])</f>
        <v>28</v>
      </c>
      <c r="N10746" s="18">
        <f>YEAR(Tabela3[[#This Row],[DATA]])</f>
        <v>2023</v>
      </c>
    </row>
    <row r="10747" spans="2:14">
      <c r="B10747" s="1">
        <v>45120</v>
      </c>
      <c r="C10747">
        <v>17071</v>
      </c>
      <c r="D10747">
        <f>COUNTIF(C$4:C10747,Tabela3[[#This Row],[COMANDA]])</f>
        <v>1</v>
      </c>
      <c r="E10747" t="s">
        <v>90</v>
      </c>
      <c r="F10747" t="s">
        <v>99</v>
      </c>
      <c r="G10747" t="s">
        <v>8</v>
      </c>
      <c r="H10747" t="s">
        <v>211</v>
      </c>
      <c r="I10747" s="2">
        <v>1</v>
      </c>
      <c r="J10747" t="s">
        <v>11</v>
      </c>
      <c r="K10747" s="21">
        <f>INDEX(LISTAS!$H:$Q,MATCH(BASE!H10747,LISTAS!$G:$G,0),MATCH(BASE!J10747,LISTAS!$H$3:$Q$3,0))*Tabela3[[#This Row],[QUANTIDADE]]</f>
        <v>20</v>
      </c>
      <c r="L10747" s="2" t="str">
        <f>TEXT(Tabela3[[#This Row],[DATA]],"MM")</f>
        <v>07</v>
      </c>
      <c r="M10747" s="2">
        <f>WEEKNUM(Tabela3[[#This Row],[DATA]])</f>
        <v>28</v>
      </c>
      <c r="N10747" s="18">
        <f>YEAR(Tabela3[[#This Row],[DATA]])</f>
        <v>2023</v>
      </c>
    </row>
    <row r="10748" spans="2:14">
      <c r="B10748" s="1">
        <v>45120</v>
      </c>
      <c r="C10748">
        <v>17071</v>
      </c>
      <c r="D10748">
        <f>COUNTIF(C$4:C10748,Tabela3[[#This Row],[COMANDA]])</f>
        <v>2</v>
      </c>
      <c r="E10748" t="s">
        <v>90</v>
      </c>
      <c r="F10748" t="s">
        <v>99</v>
      </c>
      <c r="G10748" t="s">
        <v>61</v>
      </c>
      <c r="H10748" t="s">
        <v>469</v>
      </c>
      <c r="I10748" s="2">
        <v>1</v>
      </c>
      <c r="J10748" t="s">
        <v>11</v>
      </c>
      <c r="K10748" s="21">
        <f>INDEX(LISTAS!$H:$Q,MATCH(BASE!H10748,LISTAS!$G:$G,0),MATCH(BASE!J10748,LISTAS!$H$3:$Q$3,0))*Tabela3[[#This Row],[QUANTIDADE]]</f>
        <v>6</v>
      </c>
      <c r="L10748" s="2" t="str">
        <f>TEXT(Tabela3[[#This Row],[DATA]],"MM")</f>
        <v>07</v>
      </c>
      <c r="M10748" s="2">
        <f>WEEKNUM(Tabela3[[#This Row],[DATA]])</f>
        <v>28</v>
      </c>
      <c r="N10748" s="18">
        <f>YEAR(Tabela3[[#This Row],[DATA]])</f>
        <v>2023</v>
      </c>
    </row>
    <row r="10749" spans="2:14">
      <c r="B10749" s="1">
        <v>45120</v>
      </c>
      <c r="C10749">
        <v>17072</v>
      </c>
      <c r="D10749">
        <f>COUNTIF(C$4:C10749,Tabela3[[#This Row],[COMANDA]])</f>
        <v>1</v>
      </c>
      <c r="E10749" t="s">
        <v>90</v>
      </c>
      <c r="F10749" t="s">
        <v>99</v>
      </c>
      <c r="G10749" t="s">
        <v>8</v>
      </c>
      <c r="H10749" t="s">
        <v>40</v>
      </c>
      <c r="I10749" s="2">
        <v>1</v>
      </c>
      <c r="J10749" t="s">
        <v>11</v>
      </c>
      <c r="K10749" s="21">
        <f>INDEX(LISTAS!$H:$Q,MATCH(BASE!H10749,LISTAS!$G:$G,0),MATCH(BASE!J10749,LISTAS!$H$3:$Q$3,0))*Tabela3[[#This Row],[QUANTIDADE]]</f>
        <v>14</v>
      </c>
      <c r="L10749" s="2" t="str">
        <f>TEXT(Tabela3[[#This Row],[DATA]],"MM")</f>
        <v>07</v>
      </c>
      <c r="M10749" s="2">
        <f>WEEKNUM(Tabela3[[#This Row],[DATA]])</f>
        <v>28</v>
      </c>
      <c r="N10749" s="18">
        <f>YEAR(Tabela3[[#This Row],[DATA]])</f>
        <v>2023</v>
      </c>
    </row>
    <row r="10750" spans="2:14">
      <c r="B10750" s="1">
        <v>45120</v>
      </c>
      <c r="C10750">
        <v>17072</v>
      </c>
      <c r="D10750">
        <f>COUNTIF(C$4:C10750,Tabela3[[#This Row],[COMANDA]])</f>
        <v>2</v>
      </c>
      <c r="E10750" t="s">
        <v>90</v>
      </c>
      <c r="F10750" t="s">
        <v>99</v>
      </c>
      <c r="G10750" t="s">
        <v>8</v>
      </c>
      <c r="H10750" t="s">
        <v>202</v>
      </c>
      <c r="I10750" s="2">
        <v>1</v>
      </c>
      <c r="J10750" t="s">
        <v>11</v>
      </c>
      <c r="K10750" s="21">
        <f>INDEX(LISTAS!$H:$Q,MATCH(BASE!H10750,LISTAS!$G:$G,0),MATCH(BASE!J10750,LISTAS!$H$3:$Q$3,0))*Tabela3[[#This Row],[QUANTIDADE]]</f>
        <v>20</v>
      </c>
      <c r="L10750" s="2" t="str">
        <f>TEXT(Tabela3[[#This Row],[DATA]],"MM")</f>
        <v>07</v>
      </c>
      <c r="M10750" s="2">
        <f>WEEKNUM(Tabela3[[#This Row],[DATA]])</f>
        <v>28</v>
      </c>
      <c r="N10750" s="18">
        <f>YEAR(Tabela3[[#This Row],[DATA]])</f>
        <v>2023</v>
      </c>
    </row>
    <row r="10751" spans="2:14">
      <c r="B10751" s="1">
        <v>45120</v>
      </c>
      <c r="C10751">
        <v>17072</v>
      </c>
      <c r="D10751">
        <f>COUNTIF(C$4:C10751,Tabela3[[#This Row],[COMANDA]])</f>
        <v>3</v>
      </c>
      <c r="E10751" t="s">
        <v>90</v>
      </c>
      <c r="F10751" t="s">
        <v>99</v>
      </c>
      <c r="G10751" t="s">
        <v>9</v>
      </c>
      <c r="H10751" t="s">
        <v>219</v>
      </c>
      <c r="I10751" s="2">
        <v>1</v>
      </c>
      <c r="J10751" t="s">
        <v>11</v>
      </c>
      <c r="K10751" s="21">
        <f>INDEX(LISTAS!$H:$Q,MATCH(BASE!H10751,LISTAS!$G:$G,0),MATCH(BASE!J10751,LISTAS!$H$3:$Q$3,0))*Tabela3[[#This Row],[QUANTIDADE]]</f>
        <v>5</v>
      </c>
      <c r="L10751" s="2" t="str">
        <f>TEXT(Tabela3[[#This Row],[DATA]],"MM")</f>
        <v>07</v>
      </c>
      <c r="M10751" s="2">
        <f>WEEKNUM(Tabela3[[#This Row],[DATA]])</f>
        <v>28</v>
      </c>
      <c r="N10751" s="18">
        <f>YEAR(Tabela3[[#This Row],[DATA]])</f>
        <v>2023</v>
      </c>
    </row>
    <row r="10752" spans="2:14">
      <c r="B10752" s="1">
        <v>45120</v>
      </c>
      <c r="C10752">
        <v>17072</v>
      </c>
      <c r="D10752">
        <f>COUNTIF(C$4:C10752,Tabela3[[#This Row],[COMANDA]])</f>
        <v>4</v>
      </c>
      <c r="E10752" t="s">
        <v>90</v>
      </c>
      <c r="F10752" t="s">
        <v>99</v>
      </c>
      <c r="G10752" t="s">
        <v>9</v>
      </c>
      <c r="H10752" t="s">
        <v>242</v>
      </c>
      <c r="I10752" s="2">
        <v>1</v>
      </c>
      <c r="J10752" t="s">
        <v>12</v>
      </c>
      <c r="K10752" s="21">
        <f>INDEX(LISTAS!$H:$Q,MATCH(BASE!H10752,LISTAS!$G:$G,0),MATCH(BASE!J10752,LISTAS!$H$3:$Q$3,0))*Tabela3[[#This Row],[QUANTIDADE]]</f>
        <v>6</v>
      </c>
      <c r="L10752" s="2" t="str">
        <f>TEXT(Tabela3[[#This Row],[DATA]],"MM")</f>
        <v>07</v>
      </c>
      <c r="M10752" s="2">
        <f>WEEKNUM(Tabela3[[#This Row],[DATA]])</f>
        <v>28</v>
      </c>
      <c r="N10752" s="18">
        <f>YEAR(Tabela3[[#This Row],[DATA]])</f>
        <v>2023</v>
      </c>
    </row>
    <row r="10753" spans="2:14">
      <c r="B10753" s="1">
        <v>45120</v>
      </c>
      <c r="C10753">
        <v>17073</v>
      </c>
      <c r="D10753">
        <f>COUNTIF(C$4:C10753,Tabela3[[#This Row],[COMANDA]])</f>
        <v>1</v>
      </c>
      <c r="E10753" t="s">
        <v>90</v>
      </c>
      <c r="F10753" t="s">
        <v>98</v>
      </c>
      <c r="G10753" t="s">
        <v>8</v>
      </c>
      <c r="H10753" t="s">
        <v>203</v>
      </c>
      <c r="I10753" s="2">
        <v>1</v>
      </c>
      <c r="J10753" t="s">
        <v>11</v>
      </c>
      <c r="K10753" s="21">
        <f>INDEX(LISTAS!$H:$Q,MATCH(BASE!H10753,LISTAS!$G:$G,0),MATCH(BASE!J10753,LISTAS!$H$3:$Q$3,0))*Tabela3[[#This Row],[QUANTIDADE]]</f>
        <v>20</v>
      </c>
      <c r="L10753" s="2" t="str">
        <f>TEXT(Tabela3[[#This Row],[DATA]],"MM")</f>
        <v>07</v>
      </c>
      <c r="M10753" s="2">
        <f>WEEKNUM(Tabela3[[#This Row],[DATA]])</f>
        <v>28</v>
      </c>
      <c r="N10753" s="18">
        <f>YEAR(Tabela3[[#This Row],[DATA]])</f>
        <v>2023</v>
      </c>
    </row>
    <row r="10754" spans="2:14">
      <c r="B10754" s="1">
        <v>45120</v>
      </c>
      <c r="C10754">
        <v>17073</v>
      </c>
      <c r="D10754">
        <f>COUNTIF(C$4:C10754,Tabela3[[#This Row],[COMANDA]])</f>
        <v>2</v>
      </c>
      <c r="E10754" t="s">
        <v>90</v>
      </c>
      <c r="F10754" t="s">
        <v>98</v>
      </c>
      <c r="G10754" t="s">
        <v>8</v>
      </c>
      <c r="H10754" t="s">
        <v>47</v>
      </c>
      <c r="I10754" s="2">
        <v>2</v>
      </c>
      <c r="J10754" t="s">
        <v>11</v>
      </c>
      <c r="K10754" s="21">
        <f>INDEX(LISTAS!$H:$Q,MATCH(BASE!H10754,LISTAS!$G:$G,0),MATCH(BASE!J10754,LISTAS!$H$3:$Q$3,0))*Tabela3[[#This Row],[QUANTIDADE]]</f>
        <v>32</v>
      </c>
      <c r="L10754" s="2" t="str">
        <f>TEXT(Tabela3[[#This Row],[DATA]],"MM")</f>
        <v>07</v>
      </c>
      <c r="M10754" s="2">
        <f>WEEKNUM(Tabela3[[#This Row],[DATA]])</f>
        <v>28</v>
      </c>
      <c r="N10754" s="18">
        <f>YEAR(Tabela3[[#This Row],[DATA]])</f>
        <v>2023</v>
      </c>
    </row>
    <row r="10755" spans="2:14">
      <c r="B10755" s="1">
        <v>45120</v>
      </c>
      <c r="C10755">
        <v>17073</v>
      </c>
      <c r="D10755">
        <f>COUNTIF(C$4:C10755,Tabela3[[#This Row],[COMANDA]])</f>
        <v>3</v>
      </c>
      <c r="E10755" t="s">
        <v>90</v>
      </c>
      <c r="F10755" t="s">
        <v>98</v>
      </c>
      <c r="G10755" t="s">
        <v>9</v>
      </c>
      <c r="H10755" t="s">
        <v>135</v>
      </c>
      <c r="I10755" s="2">
        <v>1</v>
      </c>
      <c r="J10755" t="s">
        <v>11</v>
      </c>
      <c r="K10755" s="21">
        <f>INDEX(LISTAS!$H:$Q,MATCH(BASE!H10755,LISTAS!$G:$G,0),MATCH(BASE!J10755,LISTAS!$H$3:$Q$3,0))*Tabela3[[#This Row],[QUANTIDADE]]</f>
        <v>4</v>
      </c>
      <c r="L10755" s="2" t="str">
        <f>TEXT(Tabela3[[#This Row],[DATA]],"MM")</f>
        <v>07</v>
      </c>
      <c r="M10755" s="2">
        <f>WEEKNUM(Tabela3[[#This Row],[DATA]])</f>
        <v>28</v>
      </c>
      <c r="N10755" s="18">
        <f>YEAR(Tabela3[[#This Row],[DATA]])</f>
        <v>2023</v>
      </c>
    </row>
    <row r="10756" spans="2:14">
      <c r="B10756" s="1">
        <v>45120</v>
      </c>
      <c r="C10756">
        <v>17073</v>
      </c>
      <c r="D10756">
        <f>COUNTIF(C$4:C10756,Tabela3[[#This Row],[COMANDA]])</f>
        <v>4</v>
      </c>
      <c r="E10756" t="s">
        <v>90</v>
      </c>
      <c r="F10756" t="s">
        <v>98</v>
      </c>
      <c r="G10756" t="s">
        <v>9</v>
      </c>
      <c r="H10756" t="s">
        <v>58</v>
      </c>
      <c r="I10756" s="2">
        <v>1</v>
      </c>
      <c r="J10756" t="s">
        <v>11</v>
      </c>
      <c r="K10756" s="21">
        <f>INDEX(LISTAS!$H:$Q,MATCH(BASE!H10756,LISTAS!$G:$G,0),MATCH(BASE!J10756,LISTAS!$H$3:$Q$3,0))*Tabela3[[#This Row],[QUANTIDADE]]</f>
        <v>5</v>
      </c>
      <c r="L10756" s="2" t="str">
        <f>TEXT(Tabela3[[#This Row],[DATA]],"MM")</f>
        <v>07</v>
      </c>
      <c r="M10756" s="2">
        <f>WEEKNUM(Tabela3[[#This Row],[DATA]])</f>
        <v>28</v>
      </c>
      <c r="N10756" s="18">
        <f>YEAR(Tabela3[[#This Row],[DATA]])</f>
        <v>2023</v>
      </c>
    </row>
    <row r="10757" spans="2:14">
      <c r="B10757" s="1">
        <v>45120</v>
      </c>
      <c r="C10757">
        <v>17074</v>
      </c>
      <c r="D10757">
        <f>COUNTIF(C$4:C10757,Tabela3[[#This Row],[COMANDA]])</f>
        <v>1</v>
      </c>
      <c r="E10757" t="s">
        <v>90</v>
      </c>
      <c r="F10757" t="s">
        <v>99</v>
      </c>
      <c r="G10757" t="s">
        <v>8</v>
      </c>
      <c r="H10757" t="s">
        <v>204</v>
      </c>
      <c r="I10757" s="2">
        <v>1</v>
      </c>
      <c r="J10757" t="s">
        <v>11</v>
      </c>
      <c r="K10757" s="21">
        <f>INDEX(LISTAS!$H:$Q,MATCH(BASE!H10757,LISTAS!$G:$G,0),MATCH(BASE!J10757,LISTAS!$H$3:$Q$3,0))*Tabela3[[#This Row],[QUANTIDADE]]</f>
        <v>18</v>
      </c>
      <c r="L10757" s="2" t="str">
        <f>TEXT(Tabela3[[#This Row],[DATA]],"MM")</f>
        <v>07</v>
      </c>
      <c r="M10757" s="2">
        <f>WEEKNUM(Tabela3[[#This Row],[DATA]])</f>
        <v>28</v>
      </c>
      <c r="N10757" s="18">
        <f>YEAR(Tabela3[[#This Row],[DATA]])</f>
        <v>2023</v>
      </c>
    </row>
    <row r="10758" spans="2:14">
      <c r="B10758" s="1">
        <v>45120</v>
      </c>
      <c r="C10758">
        <v>17074</v>
      </c>
      <c r="D10758">
        <f>COUNTIF(C$4:C10758,Tabela3[[#This Row],[COMANDA]])</f>
        <v>2</v>
      </c>
      <c r="E10758" t="s">
        <v>90</v>
      </c>
      <c r="F10758" t="s">
        <v>99</v>
      </c>
      <c r="G10758" t="s">
        <v>8</v>
      </c>
      <c r="H10758" t="s">
        <v>202</v>
      </c>
      <c r="I10758" s="2">
        <v>1</v>
      </c>
      <c r="J10758" t="s">
        <v>11</v>
      </c>
      <c r="K10758" s="21">
        <f>INDEX(LISTAS!$H:$Q,MATCH(BASE!H10758,LISTAS!$G:$G,0),MATCH(BASE!J10758,LISTAS!$H$3:$Q$3,0))*Tabela3[[#This Row],[QUANTIDADE]]</f>
        <v>20</v>
      </c>
      <c r="L10758" s="2" t="str">
        <f>TEXT(Tabela3[[#This Row],[DATA]],"MM")</f>
        <v>07</v>
      </c>
      <c r="M10758" s="2">
        <f>WEEKNUM(Tabela3[[#This Row],[DATA]])</f>
        <v>28</v>
      </c>
      <c r="N10758" s="18">
        <f>YEAR(Tabela3[[#This Row],[DATA]])</f>
        <v>2023</v>
      </c>
    </row>
    <row r="10759" spans="2:14">
      <c r="B10759" s="1">
        <v>45120</v>
      </c>
      <c r="C10759">
        <v>17074</v>
      </c>
      <c r="D10759">
        <f>COUNTIF(C$4:C10759,Tabela3[[#This Row],[COMANDA]])</f>
        <v>3</v>
      </c>
      <c r="E10759" t="s">
        <v>90</v>
      </c>
      <c r="F10759" t="s">
        <v>99</v>
      </c>
      <c r="G10759" t="s">
        <v>9</v>
      </c>
      <c r="H10759" t="s">
        <v>127</v>
      </c>
      <c r="I10759" s="2">
        <v>1</v>
      </c>
      <c r="J10759" t="s">
        <v>11</v>
      </c>
      <c r="K10759" s="21">
        <f>INDEX(LISTAS!$H:$Q,MATCH(BASE!H10759,LISTAS!$G:$G,0),MATCH(BASE!J10759,LISTAS!$H$3:$Q$3,0))*Tabela3[[#This Row],[QUANTIDADE]]</f>
        <v>4.5</v>
      </c>
      <c r="L10759" s="2" t="str">
        <f>TEXT(Tabela3[[#This Row],[DATA]],"MM")</f>
        <v>07</v>
      </c>
      <c r="M10759" s="2">
        <f>WEEKNUM(Tabela3[[#This Row],[DATA]])</f>
        <v>28</v>
      </c>
      <c r="N10759" s="18">
        <f>YEAR(Tabela3[[#This Row],[DATA]])</f>
        <v>2023</v>
      </c>
    </row>
    <row r="10760" spans="2:14">
      <c r="B10760" s="1">
        <v>45120</v>
      </c>
      <c r="C10760">
        <v>17074</v>
      </c>
      <c r="D10760">
        <f>COUNTIF(C$4:C10760,Tabela3[[#This Row],[COMANDA]])</f>
        <v>4</v>
      </c>
      <c r="E10760" t="s">
        <v>90</v>
      </c>
      <c r="F10760" t="s">
        <v>99</v>
      </c>
      <c r="G10760" t="s">
        <v>9</v>
      </c>
      <c r="H10760" t="s">
        <v>151</v>
      </c>
      <c r="I10760" s="2">
        <v>1</v>
      </c>
      <c r="J10760" t="s">
        <v>11</v>
      </c>
      <c r="K10760" s="21">
        <f>INDEX(LISTAS!$H:$Q,MATCH(BASE!H10760,LISTAS!$G:$G,0),MATCH(BASE!J10760,LISTAS!$H$3:$Q$3,0))*Tabela3[[#This Row],[QUANTIDADE]]</f>
        <v>6</v>
      </c>
      <c r="L10760" s="2" t="str">
        <f>TEXT(Tabela3[[#This Row],[DATA]],"MM")</f>
        <v>07</v>
      </c>
      <c r="M10760" s="2">
        <f>WEEKNUM(Tabela3[[#This Row],[DATA]])</f>
        <v>28</v>
      </c>
      <c r="N10760" s="18">
        <f>YEAR(Tabela3[[#This Row],[DATA]])</f>
        <v>2023</v>
      </c>
    </row>
    <row r="10761" spans="2:14">
      <c r="B10761" s="1">
        <v>45120</v>
      </c>
      <c r="C10761">
        <v>17075</v>
      </c>
      <c r="D10761">
        <f>COUNTIF(C$4:C10761,Tabela3[[#This Row],[COMANDA]])</f>
        <v>1</v>
      </c>
      <c r="E10761" t="s">
        <v>90</v>
      </c>
      <c r="F10761" t="s">
        <v>375</v>
      </c>
      <c r="G10761" t="s">
        <v>8</v>
      </c>
      <c r="H10761" t="s">
        <v>202</v>
      </c>
      <c r="I10761" s="2">
        <v>1</v>
      </c>
      <c r="J10761" t="s">
        <v>12</v>
      </c>
      <c r="K10761" s="21">
        <f>INDEX(LISTAS!$H:$Q,MATCH(BASE!H10761,LISTAS!$G:$G,0),MATCH(BASE!J10761,LISTAS!$H$3:$Q$3,0))*Tabela3[[#This Row],[QUANTIDADE]]</f>
        <v>18</v>
      </c>
      <c r="L10761" s="2" t="str">
        <f>TEXT(Tabela3[[#This Row],[DATA]],"MM")</f>
        <v>07</v>
      </c>
      <c r="M10761" s="2">
        <f>WEEKNUM(Tabela3[[#This Row],[DATA]])</f>
        <v>28</v>
      </c>
      <c r="N10761" s="18">
        <f>YEAR(Tabela3[[#This Row],[DATA]])</f>
        <v>2023</v>
      </c>
    </row>
    <row r="10762" spans="2:14">
      <c r="B10762" s="1">
        <v>45120</v>
      </c>
      <c r="C10762">
        <v>17076</v>
      </c>
      <c r="D10762">
        <f>COUNTIF(C$4:C10762,Tabela3[[#This Row],[COMANDA]])</f>
        <v>1</v>
      </c>
      <c r="E10762" t="s">
        <v>89</v>
      </c>
      <c r="F10762" t="s">
        <v>375</v>
      </c>
      <c r="G10762" t="s">
        <v>8</v>
      </c>
      <c r="H10762" t="s">
        <v>204</v>
      </c>
      <c r="I10762" s="2">
        <v>2</v>
      </c>
      <c r="J10762" t="s">
        <v>12</v>
      </c>
      <c r="K10762" s="21">
        <f>INDEX(LISTAS!$H:$Q,MATCH(BASE!H10762,LISTAS!$G:$G,0),MATCH(BASE!J10762,LISTAS!$H$3:$Q$3,0))*Tabela3[[#This Row],[QUANTIDADE]]</f>
        <v>32.4</v>
      </c>
      <c r="L10762" s="2" t="str">
        <f>TEXT(Tabela3[[#This Row],[DATA]],"MM")</f>
        <v>07</v>
      </c>
      <c r="M10762" s="2">
        <f>WEEKNUM(Tabela3[[#This Row],[DATA]])</f>
        <v>28</v>
      </c>
      <c r="N10762" s="18">
        <f>YEAR(Tabela3[[#This Row],[DATA]])</f>
        <v>2023</v>
      </c>
    </row>
    <row r="10763" spans="2:14">
      <c r="B10763" s="1">
        <v>45120</v>
      </c>
      <c r="C10763">
        <v>17077</v>
      </c>
      <c r="D10763">
        <f>COUNTIF(C$4:C10763,Tabela3[[#This Row],[COMANDA]])</f>
        <v>1</v>
      </c>
      <c r="E10763" t="s">
        <v>90</v>
      </c>
      <c r="F10763" t="s">
        <v>375</v>
      </c>
      <c r="G10763" t="s">
        <v>8</v>
      </c>
      <c r="H10763" t="s">
        <v>204</v>
      </c>
      <c r="I10763" s="2">
        <v>1</v>
      </c>
      <c r="J10763" t="s">
        <v>12</v>
      </c>
      <c r="K10763" s="21">
        <f>INDEX(LISTAS!$H:$Q,MATCH(BASE!H10763,LISTAS!$G:$G,0),MATCH(BASE!J10763,LISTAS!$H$3:$Q$3,0))*Tabela3[[#This Row],[QUANTIDADE]]</f>
        <v>16.2</v>
      </c>
      <c r="L10763" s="2" t="str">
        <f>TEXT(Tabela3[[#This Row],[DATA]],"MM")</f>
        <v>07</v>
      </c>
      <c r="M10763" s="2">
        <f>WEEKNUM(Tabela3[[#This Row],[DATA]])</f>
        <v>28</v>
      </c>
      <c r="N10763" s="18">
        <f>YEAR(Tabela3[[#This Row],[DATA]])</f>
        <v>2023</v>
      </c>
    </row>
    <row r="10764" spans="2:14">
      <c r="B10764" s="1">
        <v>45120</v>
      </c>
      <c r="C10764">
        <v>17077</v>
      </c>
      <c r="D10764">
        <f>COUNTIF(C$4:C10764,Tabela3[[#This Row],[COMANDA]])</f>
        <v>2</v>
      </c>
      <c r="E10764" t="s">
        <v>90</v>
      </c>
      <c r="F10764" t="s">
        <v>375</v>
      </c>
      <c r="G10764" t="s">
        <v>8</v>
      </c>
      <c r="H10764" t="s">
        <v>206</v>
      </c>
      <c r="I10764" s="2">
        <v>1</v>
      </c>
      <c r="J10764" t="s">
        <v>12</v>
      </c>
      <c r="K10764" s="21">
        <f>INDEX(LISTAS!$H:$Q,MATCH(BASE!H10764,LISTAS!$G:$G,0),MATCH(BASE!J10764,LISTAS!$H$3:$Q$3,0))*Tabela3[[#This Row],[QUANTIDADE]]</f>
        <v>16.2</v>
      </c>
      <c r="L10764" s="2" t="str">
        <f>TEXT(Tabela3[[#This Row],[DATA]],"MM")</f>
        <v>07</v>
      </c>
      <c r="M10764" s="2">
        <f>WEEKNUM(Tabela3[[#This Row],[DATA]])</f>
        <v>28</v>
      </c>
      <c r="N10764" s="18">
        <f>YEAR(Tabela3[[#This Row],[DATA]])</f>
        <v>2023</v>
      </c>
    </row>
    <row r="10765" spans="2:14">
      <c r="B10765" s="1">
        <v>45120</v>
      </c>
      <c r="C10765">
        <v>17078</v>
      </c>
      <c r="D10765">
        <f>COUNTIF(C$4:C10765,Tabela3[[#This Row],[COMANDA]])</f>
        <v>1</v>
      </c>
      <c r="E10765" t="s">
        <v>90</v>
      </c>
      <c r="F10765" t="s">
        <v>99</v>
      </c>
      <c r="G10765" t="s">
        <v>8</v>
      </c>
      <c r="H10765" t="s">
        <v>41</v>
      </c>
      <c r="I10765" s="2">
        <v>1</v>
      </c>
      <c r="J10765" t="s">
        <v>11</v>
      </c>
      <c r="K10765" s="21">
        <f>INDEX(LISTAS!$H:$Q,MATCH(BASE!H10765,LISTAS!$G:$G,0),MATCH(BASE!J10765,LISTAS!$H$3:$Q$3,0))*Tabela3[[#This Row],[QUANTIDADE]]</f>
        <v>14</v>
      </c>
      <c r="L10765" s="2" t="str">
        <f>TEXT(Tabela3[[#This Row],[DATA]],"MM")</f>
        <v>07</v>
      </c>
      <c r="M10765" s="2">
        <f>WEEKNUM(Tabela3[[#This Row],[DATA]])</f>
        <v>28</v>
      </c>
      <c r="N10765" s="18">
        <f>YEAR(Tabela3[[#This Row],[DATA]])</f>
        <v>2023</v>
      </c>
    </row>
    <row r="10766" spans="2:14">
      <c r="B10766" s="1">
        <v>45120</v>
      </c>
      <c r="C10766">
        <v>17079</v>
      </c>
      <c r="D10766">
        <f>COUNTIF(C$4:C10766,Tabela3[[#This Row],[COMANDA]])</f>
        <v>1</v>
      </c>
      <c r="E10766" t="s">
        <v>90</v>
      </c>
      <c r="F10766" t="s">
        <v>99</v>
      </c>
      <c r="G10766" t="s">
        <v>8</v>
      </c>
      <c r="H10766" t="s">
        <v>202</v>
      </c>
      <c r="I10766" s="2">
        <v>1</v>
      </c>
      <c r="J10766" t="s">
        <v>11</v>
      </c>
      <c r="K10766" s="21">
        <f>INDEX(LISTAS!$H:$Q,MATCH(BASE!H10766,LISTAS!$G:$G,0),MATCH(BASE!J10766,LISTAS!$H$3:$Q$3,0))*Tabela3[[#This Row],[QUANTIDADE]]</f>
        <v>20</v>
      </c>
      <c r="L10766" s="2" t="str">
        <f>TEXT(Tabela3[[#This Row],[DATA]],"MM")</f>
        <v>07</v>
      </c>
      <c r="M10766" s="2">
        <f>WEEKNUM(Tabela3[[#This Row],[DATA]])</f>
        <v>28</v>
      </c>
      <c r="N10766" s="18">
        <f>YEAR(Tabela3[[#This Row],[DATA]])</f>
        <v>2023</v>
      </c>
    </row>
    <row r="10767" spans="2:14">
      <c r="B10767" s="1">
        <v>45120</v>
      </c>
      <c r="C10767">
        <v>17079</v>
      </c>
      <c r="D10767">
        <f>COUNTIF(C$4:C10767,Tabela3[[#This Row],[COMANDA]])</f>
        <v>2</v>
      </c>
      <c r="E10767" t="s">
        <v>90</v>
      </c>
      <c r="F10767" t="s">
        <v>99</v>
      </c>
      <c r="G10767" t="s">
        <v>9</v>
      </c>
      <c r="H10767" t="s">
        <v>138</v>
      </c>
      <c r="I10767" s="2">
        <v>1</v>
      </c>
      <c r="J10767" t="s">
        <v>11</v>
      </c>
      <c r="K10767" s="21">
        <f>INDEX(LISTAS!$H:$Q,MATCH(BASE!H10767,LISTAS!$G:$G,0),MATCH(BASE!J10767,LISTAS!$H$3:$Q$3,0))*Tabela3[[#This Row],[QUANTIDADE]]</f>
        <v>4</v>
      </c>
      <c r="L10767" s="2" t="str">
        <f>TEXT(Tabela3[[#This Row],[DATA]],"MM")</f>
        <v>07</v>
      </c>
      <c r="M10767" s="2">
        <f>WEEKNUM(Tabela3[[#This Row],[DATA]])</f>
        <v>28</v>
      </c>
      <c r="N10767" s="18">
        <f>YEAR(Tabela3[[#This Row],[DATA]])</f>
        <v>2023</v>
      </c>
    </row>
    <row r="10768" spans="2:14">
      <c r="B10768" s="1">
        <v>45120</v>
      </c>
      <c r="C10768">
        <v>17080</v>
      </c>
      <c r="D10768">
        <f>COUNTIF(C$4:C10768,Tabela3[[#This Row],[COMANDA]])</f>
        <v>1</v>
      </c>
      <c r="E10768" t="s">
        <v>89</v>
      </c>
      <c r="F10768" t="s">
        <v>98</v>
      </c>
      <c r="G10768" t="s">
        <v>8</v>
      </c>
      <c r="H10768" t="s">
        <v>43</v>
      </c>
      <c r="I10768" s="2">
        <v>1</v>
      </c>
      <c r="J10768" t="s">
        <v>11</v>
      </c>
      <c r="K10768" s="21">
        <f>INDEX(LISTAS!$H:$Q,MATCH(BASE!H10768,LISTAS!$G:$G,0),MATCH(BASE!J10768,LISTAS!$H$3:$Q$3,0))*Tabela3[[#This Row],[QUANTIDADE]]</f>
        <v>18</v>
      </c>
      <c r="L10768" s="2" t="str">
        <f>TEXT(Tabela3[[#This Row],[DATA]],"MM")</f>
        <v>07</v>
      </c>
      <c r="M10768" s="2">
        <f>WEEKNUM(Tabela3[[#This Row],[DATA]])</f>
        <v>28</v>
      </c>
      <c r="N10768" s="18">
        <f>YEAR(Tabela3[[#This Row],[DATA]])</f>
        <v>2023</v>
      </c>
    </row>
    <row r="10769" spans="2:14">
      <c r="B10769" s="1">
        <v>45120</v>
      </c>
      <c r="C10769">
        <v>17080</v>
      </c>
      <c r="D10769">
        <f>COUNTIF(C$4:C10769,Tabela3[[#This Row],[COMANDA]])</f>
        <v>2</v>
      </c>
      <c r="E10769" t="s">
        <v>89</v>
      </c>
      <c r="F10769" t="s">
        <v>98</v>
      </c>
      <c r="G10769" t="s">
        <v>61</v>
      </c>
      <c r="H10769" t="s">
        <v>166</v>
      </c>
      <c r="I10769" s="2">
        <v>1</v>
      </c>
      <c r="J10769" t="s">
        <v>11</v>
      </c>
      <c r="K10769" s="21">
        <f>INDEX(LISTAS!$H:$Q,MATCH(BASE!H10769,LISTAS!$G:$G,0),MATCH(BASE!J10769,LISTAS!$H$3:$Q$3,0))*Tabela3[[#This Row],[QUANTIDADE]]</f>
        <v>8</v>
      </c>
      <c r="L10769" s="2" t="str">
        <f>TEXT(Tabela3[[#This Row],[DATA]],"MM")</f>
        <v>07</v>
      </c>
      <c r="M10769" s="2">
        <f>WEEKNUM(Tabela3[[#This Row],[DATA]])</f>
        <v>28</v>
      </c>
      <c r="N10769" s="18">
        <f>YEAR(Tabela3[[#This Row],[DATA]])</f>
        <v>2023</v>
      </c>
    </row>
    <row r="10770" spans="2:14">
      <c r="B10770" s="1">
        <v>45120</v>
      </c>
      <c r="C10770">
        <v>17080</v>
      </c>
      <c r="D10770">
        <f>COUNTIF(C$4:C10770,Tabela3[[#This Row],[COMANDA]])</f>
        <v>3</v>
      </c>
      <c r="E10770" t="s">
        <v>89</v>
      </c>
      <c r="F10770" t="s">
        <v>98</v>
      </c>
      <c r="G10770" t="s">
        <v>9</v>
      </c>
      <c r="H10770" t="s">
        <v>54</v>
      </c>
      <c r="I10770" s="2">
        <v>1</v>
      </c>
      <c r="J10770" t="s">
        <v>11</v>
      </c>
      <c r="K10770" s="21">
        <f>INDEX(LISTAS!$H:$Q,MATCH(BASE!H10770,LISTAS!$G:$G,0),MATCH(BASE!J10770,LISTAS!$H$3:$Q$3,0))*Tabela3[[#This Row],[QUANTIDADE]]</f>
        <v>3</v>
      </c>
      <c r="L10770" s="2" t="str">
        <f>TEXT(Tabela3[[#This Row],[DATA]],"MM")</f>
        <v>07</v>
      </c>
      <c r="M10770" s="2">
        <f>WEEKNUM(Tabela3[[#This Row],[DATA]])</f>
        <v>28</v>
      </c>
      <c r="N10770" s="18">
        <f>YEAR(Tabela3[[#This Row],[DATA]])</f>
        <v>2023</v>
      </c>
    </row>
    <row r="10771" spans="2:14">
      <c r="B10771" s="1">
        <v>45120</v>
      </c>
      <c r="C10771">
        <v>17081</v>
      </c>
      <c r="D10771">
        <f>COUNTIF(C$4:C10771,Tabela3[[#This Row],[COMANDA]])</f>
        <v>1</v>
      </c>
      <c r="E10771" t="s">
        <v>89</v>
      </c>
      <c r="F10771" t="s">
        <v>99</v>
      </c>
      <c r="G10771" t="s">
        <v>8</v>
      </c>
      <c r="H10771" t="s">
        <v>211</v>
      </c>
      <c r="I10771" s="2">
        <v>1</v>
      </c>
      <c r="J10771" t="s">
        <v>11</v>
      </c>
      <c r="K10771" s="21">
        <f>INDEX(LISTAS!$H:$Q,MATCH(BASE!H10771,LISTAS!$G:$G,0),MATCH(BASE!J10771,LISTAS!$H$3:$Q$3,0))*Tabela3[[#This Row],[QUANTIDADE]]</f>
        <v>20</v>
      </c>
      <c r="L10771" s="2" t="str">
        <f>TEXT(Tabela3[[#This Row],[DATA]],"MM")</f>
        <v>07</v>
      </c>
      <c r="M10771" s="2">
        <f>WEEKNUM(Tabela3[[#This Row],[DATA]])</f>
        <v>28</v>
      </c>
      <c r="N10771" s="18">
        <f>YEAR(Tabela3[[#This Row],[DATA]])</f>
        <v>2023</v>
      </c>
    </row>
    <row r="10772" spans="2:14">
      <c r="B10772" s="1">
        <v>45120</v>
      </c>
      <c r="C10772">
        <v>17081</v>
      </c>
      <c r="D10772">
        <f>COUNTIF(C$4:C10772,Tabela3[[#This Row],[COMANDA]])</f>
        <v>2</v>
      </c>
      <c r="E10772" t="s">
        <v>89</v>
      </c>
      <c r="F10772" t="s">
        <v>99</v>
      </c>
      <c r="G10772" t="s">
        <v>9</v>
      </c>
      <c r="H10772" t="s">
        <v>242</v>
      </c>
      <c r="I10772" s="2">
        <v>2</v>
      </c>
      <c r="J10772" t="s">
        <v>12</v>
      </c>
      <c r="K10772" s="21">
        <f>INDEX(LISTAS!$H:$Q,MATCH(BASE!H10772,LISTAS!$G:$G,0),MATCH(BASE!J10772,LISTAS!$H$3:$Q$3,0))*Tabela3[[#This Row],[QUANTIDADE]]</f>
        <v>12</v>
      </c>
      <c r="L10772" s="2" t="str">
        <f>TEXT(Tabela3[[#This Row],[DATA]],"MM")</f>
        <v>07</v>
      </c>
      <c r="M10772" s="2">
        <f>WEEKNUM(Tabela3[[#This Row],[DATA]])</f>
        <v>28</v>
      </c>
      <c r="N10772" s="18">
        <f>YEAR(Tabela3[[#This Row],[DATA]])</f>
        <v>2023</v>
      </c>
    </row>
    <row r="10773" spans="2:14">
      <c r="B10773" s="1">
        <v>45120</v>
      </c>
      <c r="C10773">
        <v>17082</v>
      </c>
      <c r="D10773">
        <f>COUNTIF(C$4:C10773,Tabela3[[#This Row],[COMANDA]])</f>
        <v>1</v>
      </c>
      <c r="E10773" t="s">
        <v>90</v>
      </c>
      <c r="F10773" t="s">
        <v>99</v>
      </c>
      <c r="G10773" t="s">
        <v>8</v>
      </c>
      <c r="H10773" t="s">
        <v>42</v>
      </c>
      <c r="I10773" s="2">
        <v>1</v>
      </c>
      <c r="J10773" t="s">
        <v>11</v>
      </c>
      <c r="K10773" s="21">
        <f>INDEX(LISTAS!$H:$Q,MATCH(BASE!H10773,LISTAS!$G:$G,0),MATCH(BASE!J10773,LISTAS!$H$3:$Q$3,0))*Tabela3[[#This Row],[QUANTIDADE]]</f>
        <v>16</v>
      </c>
      <c r="L10773" s="2" t="str">
        <f>TEXT(Tabela3[[#This Row],[DATA]],"MM")</f>
        <v>07</v>
      </c>
      <c r="M10773" s="2">
        <f>WEEKNUM(Tabela3[[#This Row],[DATA]])</f>
        <v>28</v>
      </c>
      <c r="N10773" s="18">
        <f>YEAR(Tabela3[[#This Row],[DATA]])</f>
        <v>2023</v>
      </c>
    </row>
    <row r="10774" spans="2:14">
      <c r="B10774" s="1">
        <v>45120</v>
      </c>
      <c r="C10774">
        <v>17082</v>
      </c>
      <c r="D10774">
        <f>COUNTIF(C$4:C10774,Tabela3[[#This Row],[COMANDA]])</f>
        <v>2</v>
      </c>
      <c r="E10774" t="s">
        <v>90</v>
      </c>
      <c r="F10774" t="s">
        <v>99</v>
      </c>
      <c r="G10774" t="s">
        <v>9</v>
      </c>
      <c r="H10774" t="s">
        <v>131</v>
      </c>
      <c r="I10774" s="2">
        <v>1</v>
      </c>
      <c r="J10774" t="s">
        <v>11</v>
      </c>
      <c r="K10774" s="21">
        <f>INDEX(LISTAS!$H:$Q,MATCH(BASE!H10774,LISTAS!$G:$G,0),MATCH(BASE!J10774,LISTAS!$H$3:$Q$3,0))*Tabela3[[#This Row],[QUANTIDADE]]</f>
        <v>4</v>
      </c>
      <c r="L10774" s="2" t="str">
        <f>TEXT(Tabela3[[#This Row],[DATA]],"MM")</f>
        <v>07</v>
      </c>
      <c r="M10774" s="2">
        <f>WEEKNUM(Tabela3[[#This Row],[DATA]])</f>
        <v>28</v>
      </c>
      <c r="N10774" s="18">
        <f>YEAR(Tabela3[[#This Row],[DATA]])</f>
        <v>2023</v>
      </c>
    </row>
    <row r="10775" spans="2:14">
      <c r="B10775" s="1">
        <v>45120</v>
      </c>
      <c r="C10775">
        <v>17082</v>
      </c>
      <c r="D10775">
        <f>COUNTIF(C$4:C10775,Tabela3[[#This Row],[COMANDA]])</f>
        <v>3</v>
      </c>
      <c r="E10775" t="s">
        <v>90</v>
      </c>
      <c r="F10775" t="s">
        <v>99</v>
      </c>
      <c r="G10775" t="s">
        <v>9</v>
      </c>
      <c r="H10775" t="s">
        <v>54</v>
      </c>
      <c r="I10775" s="2">
        <v>1</v>
      </c>
      <c r="J10775" t="s">
        <v>11</v>
      </c>
      <c r="K10775" s="21">
        <f>INDEX(LISTAS!$H:$Q,MATCH(BASE!H10775,LISTAS!$G:$G,0),MATCH(BASE!J10775,LISTAS!$H$3:$Q$3,0))*Tabela3[[#This Row],[QUANTIDADE]]</f>
        <v>3</v>
      </c>
      <c r="L10775" s="2" t="str">
        <f>TEXT(Tabela3[[#This Row],[DATA]],"MM")</f>
        <v>07</v>
      </c>
      <c r="M10775" s="2">
        <f>WEEKNUM(Tabela3[[#This Row],[DATA]])</f>
        <v>28</v>
      </c>
      <c r="N10775" s="18">
        <f>YEAR(Tabela3[[#This Row],[DATA]])</f>
        <v>2023</v>
      </c>
    </row>
    <row r="10776" spans="2:14">
      <c r="B10776" s="1">
        <v>45120</v>
      </c>
      <c r="C10776">
        <v>17083</v>
      </c>
      <c r="D10776">
        <f>COUNTIF(C$4:C10776,Tabela3[[#This Row],[COMANDA]])</f>
        <v>1</v>
      </c>
      <c r="E10776" t="s">
        <v>89</v>
      </c>
      <c r="F10776" t="s">
        <v>98</v>
      </c>
      <c r="G10776" t="s">
        <v>8</v>
      </c>
      <c r="H10776" t="s">
        <v>40</v>
      </c>
      <c r="I10776" s="2">
        <v>1</v>
      </c>
      <c r="J10776" t="s">
        <v>11</v>
      </c>
      <c r="K10776" s="21">
        <f>INDEX(LISTAS!$H:$Q,MATCH(BASE!H10776,LISTAS!$G:$G,0),MATCH(BASE!J10776,LISTAS!$H$3:$Q$3,0))*Tabela3[[#This Row],[QUANTIDADE]]</f>
        <v>14</v>
      </c>
      <c r="L10776" s="2" t="str">
        <f>TEXT(Tabela3[[#This Row],[DATA]],"MM")</f>
        <v>07</v>
      </c>
      <c r="M10776" s="2">
        <f>WEEKNUM(Tabela3[[#This Row],[DATA]])</f>
        <v>28</v>
      </c>
      <c r="N10776" s="18">
        <f>YEAR(Tabela3[[#This Row],[DATA]])</f>
        <v>2023</v>
      </c>
    </row>
    <row r="10777" spans="2:14">
      <c r="B10777" s="1">
        <v>45120</v>
      </c>
      <c r="C10777">
        <v>17083</v>
      </c>
      <c r="D10777">
        <f>COUNTIF(C$4:C10777,Tabela3[[#This Row],[COMANDA]])</f>
        <v>2</v>
      </c>
      <c r="E10777" t="s">
        <v>89</v>
      </c>
      <c r="F10777" t="s">
        <v>98</v>
      </c>
      <c r="G10777" t="s">
        <v>9</v>
      </c>
      <c r="H10777" t="s">
        <v>138</v>
      </c>
      <c r="I10777" s="2">
        <v>1</v>
      </c>
      <c r="J10777" t="s">
        <v>11</v>
      </c>
      <c r="K10777" s="21">
        <f>INDEX(LISTAS!$H:$Q,MATCH(BASE!H10777,LISTAS!$G:$G,0),MATCH(BASE!J10777,LISTAS!$H$3:$Q$3,0))*Tabela3[[#This Row],[QUANTIDADE]]</f>
        <v>4</v>
      </c>
      <c r="L10777" s="2" t="str">
        <f>TEXT(Tabela3[[#This Row],[DATA]],"MM")</f>
        <v>07</v>
      </c>
      <c r="M10777" s="2">
        <f>WEEKNUM(Tabela3[[#This Row],[DATA]])</f>
        <v>28</v>
      </c>
      <c r="N10777" s="18">
        <f>YEAR(Tabela3[[#This Row],[DATA]])</f>
        <v>2023</v>
      </c>
    </row>
    <row r="10778" spans="2:14">
      <c r="B10778" s="1">
        <v>45120</v>
      </c>
      <c r="C10778">
        <v>17084</v>
      </c>
      <c r="D10778">
        <f>COUNTIF(C$4:C10778,Tabela3[[#This Row],[COMANDA]])</f>
        <v>1</v>
      </c>
      <c r="E10778" t="s">
        <v>90</v>
      </c>
      <c r="F10778" t="s">
        <v>98</v>
      </c>
      <c r="G10778" t="s">
        <v>8</v>
      </c>
      <c r="H10778" t="s">
        <v>202</v>
      </c>
      <c r="I10778" s="2">
        <v>1</v>
      </c>
      <c r="J10778" t="s">
        <v>11</v>
      </c>
      <c r="K10778" s="21">
        <f>INDEX(LISTAS!$H:$Q,MATCH(BASE!H10778,LISTAS!$G:$G,0),MATCH(BASE!J10778,LISTAS!$H$3:$Q$3,0))*Tabela3[[#This Row],[QUANTIDADE]]</f>
        <v>20</v>
      </c>
      <c r="L10778" s="2" t="str">
        <f>TEXT(Tabela3[[#This Row],[DATA]],"MM")</f>
        <v>07</v>
      </c>
      <c r="M10778" s="2">
        <f>WEEKNUM(Tabela3[[#This Row],[DATA]])</f>
        <v>28</v>
      </c>
      <c r="N10778" s="18">
        <f>YEAR(Tabela3[[#This Row],[DATA]])</f>
        <v>2023</v>
      </c>
    </row>
    <row r="10779" spans="2:14">
      <c r="B10779" s="1">
        <v>45120</v>
      </c>
      <c r="C10779">
        <v>17084</v>
      </c>
      <c r="D10779">
        <f>COUNTIF(C$4:C10779,Tabela3[[#This Row],[COMANDA]])</f>
        <v>2</v>
      </c>
      <c r="E10779" t="s">
        <v>90</v>
      </c>
      <c r="F10779" t="s">
        <v>98</v>
      </c>
      <c r="G10779" t="s">
        <v>9</v>
      </c>
      <c r="H10779" t="s">
        <v>138</v>
      </c>
      <c r="I10779" s="2">
        <v>1</v>
      </c>
      <c r="J10779" t="s">
        <v>11</v>
      </c>
      <c r="K10779" s="21">
        <f>INDEX(LISTAS!$H:$Q,MATCH(BASE!H10779,LISTAS!$G:$G,0),MATCH(BASE!J10779,LISTAS!$H$3:$Q$3,0))*Tabela3[[#This Row],[QUANTIDADE]]</f>
        <v>4</v>
      </c>
      <c r="L10779" s="2" t="str">
        <f>TEXT(Tabela3[[#This Row],[DATA]],"MM")</f>
        <v>07</v>
      </c>
      <c r="M10779" s="2">
        <f>WEEKNUM(Tabela3[[#This Row],[DATA]])</f>
        <v>28</v>
      </c>
      <c r="N10779" s="18">
        <f>YEAR(Tabela3[[#This Row],[DATA]])</f>
        <v>2023</v>
      </c>
    </row>
    <row r="10780" spans="2:14">
      <c r="B10780" s="1">
        <v>45120</v>
      </c>
      <c r="C10780">
        <v>17085</v>
      </c>
      <c r="D10780">
        <f>COUNTIF(C$4:C10780,Tabela3[[#This Row],[COMANDA]])</f>
        <v>1</v>
      </c>
      <c r="E10780" t="s">
        <v>90</v>
      </c>
      <c r="G10780" t="s">
        <v>8</v>
      </c>
      <c r="H10780" t="s">
        <v>204</v>
      </c>
      <c r="I10780" s="2">
        <v>2</v>
      </c>
      <c r="J10780" t="s">
        <v>11</v>
      </c>
      <c r="K10780" s="21">
        <f>INDEX(LISTAS!$H:$Q,MATCH(BASE!H10780,LISTAS!$G:$G,0),MATCH(BASE!J10780,LISTAS!$H$3:$Q$3,0))*Tabela3[[#This Row],[QUANTIDADE]]</f>
        <v>36</v>
      </c>
      <c r="L10780" s="2" t="str">
        <f>TEXT(Tabela3[[#This Row],[DATA]],"MM")</f>
        <v>07</v>
      </c>
      <c r="M10780" s="2">
        <f>WEEKNUM(Tabela3[[#This Row],[DATA]])</f>
        <v>28</v>
      </c>
      <c r="N10780" s="18">
        <f>YEAR(Tabela3[[#This Row],[DATA]])</f>
        <v>2023</v>
      </c>
    </row>
    <row r="10781" spans="2:14">
      <c r="B10781" s="1">
        <v>45120</v>
      </c>
      <c r="C10781">
        <v>17085</v>
      </c>
      <c r="D10781">
        <f>COUNTIF(C$4:C10781,Tabela3[[#This Row],[COMANDA]])</f>
        <v>2</v>
      </c>
      <c r="E10781" t="s">
        <v>90</v>
      </c>
      <c r="G10781" t="s">
        <v>8</v>
      </c>
      <c r="H10781" t="s">
        <v>202</v>
      </c>
      <c r="I10781" s="2">
        <v>1</v>
      </c>
      <c r="J10781" t="s">
        <v>11</v>
      </c>
      <c r="K10781" s="21">
        <f>INDEX(LISTAS!$H:$Q,MATCH(BASE!H10781,LISTAS!$G:$G,0),MATCH(BASE!J10781,LISTAS!$H$3:$Q$3,0))*Tabela3[[#This Row],[QUANTIDADE]]</f>
        <v>20</v>
      </c>
      <c r="L10781" s="2" t="str">
        <f>TEXT(Tabela3[[#This Row],[DATA]],"MM")</f>
        <v>07</v>
      </c>
      <c r="M10781" s="2">
        <f>WEEKNUM(Tabela3[[#This Row],[DATA]])</f>
        <v>28</v>
      </c>
      <c r="N10781" s="18">
        <f>YEAR(Tabela3[[#This Row],[DATA]])</f>
        <v>2023</v>
      </c>
    </row>
    <row r="10782" spans="2:14">
      <c r="B10782" s="1">
        <v>45120</v>
      </c>
      <c r="C10782">
        <v>17085</v>
      </c>
      <c r="D10782">
        <f>COUNTIF(C$4:C10782,Tabela3[[#This Row],[COMANDA]])</f>
        <v>3</v>
      </c>
      <c r="E10782" t="s">
        <v>90</v>
      </c>
      <c r="G10782" t="s">
        <v>9</v>
      </c>
      <c r="H10782" t="s">
        <v>142</v>
      </c>
      <c r="I10782" s="2">
        <v>1</v>
      </c>
      <c r="J10782" t="s">
        <v>11</v>
      </c>
      <c r="K10782" s="21">
        <f>INDEX(LISTAS!$H:$Q,MATCH(BASE!H10782,LISTAS!$G:$G,0),MATCH(BASE!J10782,LISTAS!$H$3:$Q$3,0))*Tabela3[[#This Row],[QUANTIDADE]]</f>
        <v>6</v>
      </c>
      <c r="L10782" s="2" t="str">
        <f>TEXT(Tabela3[[#This Row],[DATA]],"MM")</f>
        <v>07</v>
      </c>
      <c r="M10782" s="2">
        <f>WEEKNUM(Tabela3[[#This Row],[DATA]])</f>
        <v>28</v>
      </c>
      <c r="N10782" s="18">
        <f>YEAR(Tabela3[[#This Row],[DATA]])</f>
        <v>2023</v>
      </c>
    </row>
    <row r="10783" spans="2:14">
      <c r="B10783" s="1">
        <v>45120</v>
      </c>
      <c r="C10783">
        <v>17086</v>
      </c>
      <c r="D10783">
        <f>COUNTIF(C$4:C10783,Tabela3[[#This Row],[COMANDA]])</f>
        <v>1</v>
      </c>
      <c r="E10783" t="s">
        <v>90</v>
      </c>
      <c r="F10783" t="s">
        <v>100</v>
      </c>
      <c r="G10783" t="s">
        <v>8</v>
      </c>
      <c r="H10783" t="s">
        <v>204</v>
      </c>
      <c r="I10783" s="2">
        <v>1</v>
      </c>
      <c r="J10783" t="s">
        <v>11</v>
      </c>
      <c r="K10783" s="21">
        <f>INDEX(LISTAS!$H:$Q,MATCH(BASE!H10783,LISTAS!$G:$G,0),MATCH(BASE!J10783,LISTAS!$H$3:$Q$3,0))*Tabela3[[#This Row],[QUANTIDADE]]</f>
        <v>18</v>
      </c>
      <c r="L10783" s="2" t="str">
        <f>TEXT(Tabela3[[#This Row],[DATA]],"MM")</f>
        <v>07</v>
      </c>
      <c r="M10783" s="2">
        <f>WEEKNUM(Tabela3[[#This Row],[DATA]])</f>
        <v>28</v>
      </c>
      <c r="N10783" s="18">
        <f>YEAR(Tabela3[[#This Row],[DATA]])</f>
        <v>2023</v>
      </c>
    </row>
    <row r="10784" spans="2:14">
      <c r="B10784" s="1">
        <v>45120</v>
      </c>
      <c r="C10784">
        <v>17086</v>
      </c>
      <c r="D10784">
        <f>COUNTIF(C$4:C10784,Tabela3[[#This Row],[COMANDA]])</f>
        <v>2</v>
      </c>
      <c r="E10784" t="s">
        <v>90</v>
      </c>
      <c r="F10784" t="s">
        <v>100</v>
      </c>
      <c r="G10784" t="s">
        <v>9</v>
      </c>
      <c r="H10784" t="s">
        <v>138</v>
      </c>
      <c r="I10784" s="2">
        <v>1</v>
      </c>
      <c r="J10784" t="s">
        <v>11</v>
      </c>
      <c r="K10784" s="21">
        <f>INDEX(LISTAS!$H:$Q,MATCH(BASE!H10784,LISTAS!$G:$G,0),MATCH(BASE!J10784,LISTAS!$H$3:$Q$3,0))*Tabela3[[#This Row],[QUANTIDADE]]</f>
        <v>4</v>
      </c>
      <c r="L10784" s="2" t="str">
        <f>TEXT(Tabela3[[#This Row],[DATA]],"MM")</f>
        <v>07</v>
      </c>
      <c r="M10784" s="2">
        <f>WEEKNUM(Tabela3[[#This Row],[DATA]])</f>
        <v>28</v>
      </c>
      <c r="N10784" s="18">
        <f>YEAR(Tabela3[[#This Row],[DATA]])</f>
        <v>2023</v>
      </c>
    </row>
    <row r="10785" spans="2:14">
      <c r="B10785" s="1">
        <v>45120</v>
      </c>
      <c r="C10785">
        <v>17087</v>
      </c>
      <c r="D10785">
        <f>COUNTIF(C$4:C10785,Tabela3[[#This Row],[COMANDA]])</f>
        <v>1</v>
      </c>
      <c r="E10785" t="s">
        <v>90</v>
      </c>
      <c r="F10785" t="s">
        <v>99</v>
      </c>
      <c r="G10785" t="s">
        <v>8</v>
      </c>
      <c r="H10785" t="s">
        <v>204</v>
      </c>
      <c r="I10785" s="2">
        <v>1</v>
      </c>
      <c r="J10785" t="s">
        <v>11</v>
      </c>
      <c r="K10785" s="21">
        <f>INDEX(LISTAS!$H:$Q,MATCH(BASE!H10785,LISTAS!$G:$G,0),MATCH(BASE!J10785,LISTAS!$H$3:$Q$3,0))*Tabela3[[#This Row],[QUANTIDADE]]</f>
        <v>18</v>
      </c>
      <c r="L10785" s="2" t="str">
        <f>TEXT(Tabela3[[#This Row],[DATA]],"MM")</f>
        <v>07</v>
      </c>
      <c r="M10785" s="2">
        <f>WEEKNUM(Tabela3[[#This Row],[DATA]])</f>
        <v>28</v>
      </c>
      <c r="N10785" s="18">
        <f>YEAR(Tabela3[[#This Row],[DATA]])</f>
        <v>2023</v>
      </c>
    </row>
    <row r="10786" spans="2:14">
      <c r="B10786" s="1">
        <v>45120</v>
      </c>
      <c r="C10786">
        <v>17087</v>
      </c>
      <c r="D10786">
        <f>COUNTIF(C$4:C10786,Tabela3[[#This Row],[COMANDA]])</f>
        <v>2</v>
      </c>
      <c r="E10786" t="s">
        <v>90</v>
      </c>
      <c r="F10786" t="s">
        <v>99</v>
      </c>
      <c r="G10786" t="s">
        <v>9</v>
      </c>
      <c r="H10786" t="s">
        <v>242</v>
      </c>
      <c r="I10786" s="2">
        <v>1</v>
      </c>
      <c r="J10786" t="s">
        <v>12</v>
      </c>
      <c r="K10786" s="21">
        <f>INDEX(LISTAS!$H:$Q,MATCH(BASE!H10786,LISTAS!$G:$G,0),MATCH(BASE!J10786,LISTAS!$H$3:$Q$3,0))*Tabela3[[#This Row],[QUANTIDADE]]</f>
        <v>6</v>
      </c>
      <c r="L10786" s="2" t="str">
        <f>TEXT(Tabela3[[#This Row],[DATA]],"MM")</f>
        <v>07</v>
      </c>
      <c r="M10786" s="2">
        <f>WEEKNUM(Tabela3[[#This Row],[DATA]])</f>
        <v>28</v>
      </c>
      <c r="N10786" s="18">
        <f>YEAR(Tabela3[[#This Row],[DATA]])</f>
        <v>2023</v>
      </c>
    </row>
    <row r="10787" spans="2:14">
      <c r="B10787" s="1">
        <v>45120</v>
      </c>
      <c r="C10787">
        <v>17088</v>
      </c>
      <c r="D10787">
        <f>COUNTIF(C$4:C10787,Tabela3[[#This Row],[COMANDA]])</f>
        <v>1</v>
      </c>
      <c r="E10787" t="s">
        <v>90</v>
      </c>
      <c r="F10787" t="s">
        <v>100</v>
      </c>
      <c r="G10787" t="s">
        <v>8</v>
      </c>
      <c r="H10787" t="s">
        <v>41</v>
      </c>
      <c r="I10787" s="2">
        <v>1</v>
      </c>
      <c r="J10787" t="s">
        <v>11</v>
      </c>
      <c r="K10787" s="21">
        <f>INDEX(LISTAS!$H:$Q,MATCH(BASE!H10787,LISTAS!$G:$G,0),MATCH(BASE!J10787,LISTAS!$H$3:$Q$3,0))*Tabela3[[#This Row],[QUANTIDADE]]</f>
        <v>14</v>
      </c>
      <c r="L10787" s="2" t="str">
        <f>TEXT(Tabela3[[#This Row],[DATA]],"MM")</f>
        <v>07</v>
      </c>
      <c r="M10787" s="2">
        <f>WEEKNUM(Tabela3[[#This Row],[DATA]])</f>
        <v>28</v>
      </c>
      <c r="N10787" s="18">
        <f>YEAR(Tabela3[[#This Row],[DATA]])</f>
        <v>2023</v>
      </c>
    </row>
    <row r="10788" spans="2:14">
      <c r="B10788" s="1">
        <v>45120</v>
      </c>
      <c r="C10788">
        <v>17088</v>
      </c>
      <c r="D10788">
        <f>COUNTIF(C$4:C10788,Tabela3[[#This Row],[COMANDA]])</f>
        <v>2</v>
      </c>
      <c r="E10788" t="s">
        <v>90</v>
      </c>
      <c r="F10788" t="s">
        <v>100</v>
      </c>
      <c r="G10788" t="s">
        <v>9</v>
      </c>
      <c r="H10788" t="s">
        <v>242</v>
      </c>
      <c r="I10788" s="2">
        <v>1</v>
      </c>
      <c r="J10788" t="s">
        <v>12</v>
      </c>
      <c r="K10788" s="21">
        <f>INDEX(LISTAS!$H:$Q,MATCH(BASE!H10788,LISTAS!$G:$G,0),MATCH(BASE!J10788,LISTAS!$H$3:$Q$3,0))*Tabela3[[#This Row],[QUANTIDADE]]</f>
        <v>6</v>
      </c>
      <c r="L10788" s="2" t="str">
        <f>TEXT(Tabela3[[#This Row],[DATA]],"MM")</f>
        <v>07</v>
      </c>
      <c r="M10788" s="2">
        <f>WEEKNUM(Tabela3[[#This Row],[DATA]])</f>
        <v>28</v>
      </c>
      <c r="N10788" s="18">
        <f>YEAR(Tabela3[[#This Row],[DATA]])</f>
        <v>2023</v>
      </c>
    </row>
    <row r="10789" spans="2:14">
      <c r="B10789" s="1">
        <v>45120</v>
      </c>
      <c r="C10789">
        <v>17089</v>
      </c>
      <c r="D10789">
        <f>COUNTIF(C$4:C10789,Tabela3[[#This Row],[COMANDA]])</f>
        <v>1</v>
      </c>
      <c r="E10789" t="s">
        <v>90</v>
      </c>
      <c r="F10789" t="s">
        <v>375</v>
      </c>
      <c r="G10789" t="s">
        <v>8</v>
      </c>
      <c r="H10789" t="s">
        <v>202</v>
      </c>
      <c r="I10789" s="2">
        <v>2</v>
      </c>
      <c r="J10789" t="s">
        <v>11</v>
      </c>
      <c r="K10789" s="21">
        <f>INDEX(LISTAS!$H:$Q,MATCH(BASE!H10789,LISTAS!$G:$G,0),MATCH(BASE!J10789,LISTAS!$H$3:$Q$3,0))*Tabela3[[#This Row],[QUANTIDADE]]</f>
        <v>40</v>
      </c>
      <c r="L10789" s="2" t="str">
        <f>TEXT(Tabela3[[#This Row],[DATA]],"MM")</f>
        <v>07</v>
      </c>
      <c r="M10789" s="2">
        <f>WEEKNUM(Tabela3[[#This Row],[DATA]])</f>
        <v>28</v>
      </c>
      <c r="N10789" s="18">
        <f>YEAR(Tabela3[[#This Row],[DATA]])</f>
        <v>2023</v>
      </c>
    </row>
    <row r="10790" spans="2:14">
      <c r="B10790" s="1">
        <v>45120</v>
      </c>
      <c r="C10790">
        <v>17089</v>
      </c>
      <c r="D10790">
        <f>COUNTIF(C$4:C10790,Tabela3[[#This Row],[COMANDA]])</f>
        <v>2</v>
      </c>
      <c r="E10790" t="s">
        <v>90</v>
      </c>
      <c r="F10790" t="s">
        <v>375</v>
      </c>
      <c r="G10790" t="s">
        <v>9</v>
      </c>
      <c r="H10790" t="s">
        <v>142</v>
      </c>
      <c r="I10790" s="2">
        <v>1</v>
      </c>
      <c r="J10790" t="s">
        <v>11</v>
      </c>
      <c r="K10790" s="21">
        <f>INDEX(LISTAS!$H:$Q,MATCH(BASE!H10790,LISTAS!$G:$G,0),MATCH(BASE!J10790,LISTAS!$H$3:$Q$3,0))*Tabela3[[#This Row],[QUANTIDADE]]</f>
        <v>6</v>
      </c>
      <c r="L10790" s="2" t="str">
        <f>TEXT(Tabela3[[#This Row],[DATA]],"MM")</f>
        <v>07</v>
      </c>
      <c r="M10790" s="2">
        <f>WEEKNUM(Tabela3[[#This Row],[DATA]])</f>
        <v>28</v>
      </c>
      <c r="N10790" s="18">
        <f>YEAR(Tabela3[[#This Row],[DATA]])</f>
        <v>2023</v>
      </c>
    </row>
    <row r="10791" spans="2:14">
      <c r="B10791" s="1">
        <v>45120</v>
      </c>
      <c r="C10791">
        <v>17090</v>
      </c>
      <c r="D10791">
        <f>COUNTIF(C$4:C10791,Tabela3[[#This Row],[COMANDA]])</f>
        <v>1</v>
      </c>
      <c r="E10791" t="s">
        <v>90</v>
      </c>
      <c r="F10791" t="s">
        <v>99</v>
      </c>
      <c r="G10791" t="s">
        <v>8</v>
      </c>
      <c r="H10791" t="s">
        <v>39</v>
      </c>
      <c r="I10791" s="2">
        <v>1</v>
      </c>
      <c r="J10791" t="s">
        <v>11</v>
      </c>
      <c r="K10791" s="21">
        <f>INDEX(LISTAS!$H:$Q,MATCH(BASE!H10791,LISTAS!$G:$G,0),MATCH(BASE!J10791,LISTAS!$H$3:$Q$3,0))*Tabela3[[#This Row],[QUANTIDADE]]</f>
        <v>12</v>
      </c>
      <c r="L10791" s="2" t="str">
        <f>TEXT(Tabela3[[#This Row],[DATA]],"MM")</f>
        <v>07</v>
      </c>
      <c r="M10791" s="2">
        <f>WEEKNUM(Tabela3[[#This Row],[DATA]])</f>
        <v>28</v>
      </c>
      <c r="N10791" s="18">
        <f>YEAR(Tabela3[[#This Row],[DATA]])</f>
        <v>2023</v>
      </c>
    </row>
    <row r="10792" spans="2:14">
      <c r="B10792" s="1">
        <v>45120</v>
      </c>
      <c r="C10792">
        <v>17090</v>
      </c>
      <c r="D10792">
        <f>COUNTIF(C$4:C10792,Tabela3[[#This Row],[COMANDA]])</f>
        <v>2</v>
      </c>
      <c r="E10792" t="s">
        <v>90</v>
      </c>
      <c r="F10792" t="s">
        <v>99</v>
      </c>
      <c r="G10792" t="s">
        <v>61</v>
      </c>
      <c r="H10792" t="s">
        <v>166</v>
      </c>
      <c r="I10792" s="2">
        <v>1</v>
      </c>
      <c r="J10792" t="s">
        <v>11</v>
      </c>
      <c r="K10792" s="21">
        <f>INDEX(LISTAS!$H:$Q,MATCH(BASE!H10792,LISTAS!$G:$G,0),MATCH(BASE!J10792,LISTAS!$H$3:$Q$3,0))*Tabela3[[#This Row],[QUANTIDADE]]</f>
        <v>8</v>
      </c>
      <c r="L10792" s="2" t="str">
        <f>TEXT(Tabela3[[#This Row],[DATA]],"MM")</f>
        <v>07</v>
      </c>
      <c r="M10792" s="2">
        <f>WEEKNUM(Tabela3[[#This Row],[DATA]])</f>
        <v>28</v>
      </c>
      <c r="N10792" s="18">
        <f>YEAR(Tabela3[[#This Row],[DATA]])</f>
        <v>2023</v>
      </c>
    </row>
    <row r="10793" spans="2:14">
      <c r="B10793" s="1">
        <v>45120</v>
      </c>
      <c r="C10793">
        <v>17091</v>
      </c>
      <c r="D10793">
        <f>COUNTIF(C$4:C10793,Tabela3[[#This Row],[COMANDA]])</f>
        <v>1</v>
      </c>
      <c r="E10793" t="s">
        <v>90</v>
      </c>
      <c r="F10793" t="s">
        <v>100</v>
      </c>
      <c r="G10793" t="s">
        <v>8</v>
      </c>
      <c r="H10793" t="s">
        <v>42</v>
      </c>
      <c r="I10793" s="2">
        <v>1</v>
      </c>
      <c r="J10793" t="s">
        <v>11</v>
      </c>
      <c r="K10793" s="21">
        <f>INDEX(LISTAS!$H:$Q,MATCH(BASE!H10793,LISTAS!$G:$G,0),MATCH(BASE!J10793,LISTAS!$H$3:$Q$3,0))*Tabela3[[#This Row],[QUANTIDADE]]</f>
        <v>16</v>
      </c>
      <c r="L10793" s="2" t="str">
        <f>TEXT(Tabela3[[#This Row],[DATA]],"MM")</f>
        <v>07</v>
      </c>
      <c r="M10793" s="2">
        <f>WEEKNUM(Tabela3[[#This Row],[DATA]])</f>
        <v>28</v>
      </c>
      <c r="N10793" s="18">
        <f>YEAR(Tabela3[[#This Row],[DATA]])</f>
        <v>2023</v>
      </c>
    </row>
    <row r="10794" spans="2:14">
      <c r="B10794" s="1">
        <v>45120</v>
      </c>
      <c r="C10794">
        <v>17091</v>
      </c>
      <c r="D10794">
        <f>COUNTIF(C$4:C10794,Tabela3[[#This Row],[COMANDA]])</f>
        <v>2</v>
      </c>
      <c r="E10794" t="s">
        <v>90</v>
      </c>
      <c r="F10794" t="s">
        <v>100</v>
      </c>
      <c r="G10794" t="s">
        <v>9</v>
      </c>
      <c r="H10794" t="s">
        <v>567</v>
      </c>
      <c r="I10794" s="2">
        <v>1</v>
      </c>
      <c r="J10794" t="s">
        <v>11</v>
      </c>
      <c r="K10794" s="21">
        <f>INDEX(LISTAS!$H:$Q,MATCH(BASE!H10794,LISTAS!$G:$G,0),MATCH(BASE!J10794,LISTAS!$H$3:$Q$3,0))*Tabela3[[#This Row],[QUANTIDADE]]</f>
        <v>6</v>
      </c>
      <c r="L10794" s="2" t="str">
        <f>TEXT(Tabela3[[#This Row],[DATA]],"MM")</f>
        <v>07</v>
      </c>
      <c r="M10794" s="2">
        <f>WEEKNUM(Tabela3[[#This Row],[DATA]])</f>
        <v>28</v>
      </c>
      <c r="N10794" s="18">
        <f>YEAR(Tabela3[[#This Row],[DATA]])</f>
        <v>2023</v>
      </c>
    </row>
    <row r="10795" spans="2:14">
      <c r="B10795" s="1">
        <v>45120</v>
      </c>
      <c r="C10795">
        <v>17092</v>
      </c>
      <c r="D10795">
        <f>COUNTIF(C$4:C10795,Tabela3[[#This Row],[COMANDA]])</f>
        <v>1</v>
      </c>
      <c r="E10795" t="s">
        <v>90</v>
      </c>
      <c r="F10795" t="s">
        <v>98</v>
      </c>
      <c r="G10795" t="s">
        <v>8</v>
      </c>
      <c r="H10795" t="s">
        <v>41</v>
      </c>
      <c r="I10795" s="2">
        <v>1</v>
      </c>
      <c r="J10795" t="s">
        <v>11</v>
      </c>
      <c r="K10795" s="21">
        <f>INDEX(LISTAS!$H:$Q,MATCH(BASE!H10795,LISTAS!$G:$G,0),MATCH(BASE!J10795,LISTAS!$H$3:$Q$3,0))*Tabela3[[#This Row],[QUANTIDADE]]</f>
        <v>14</v>
      </c>
      <c r="L10795" s="2" t="str">
        <f>TEXT(Tabela3[[#This Row],[DATA]],"MM")</f>
        <v>07</v>
      </c>
      <c r="M10795" s="2">
        <f>WEEKNUM(Tabela3[[#This Row],[DATA]])</f>
        <v>28</v>
      </c>
      <c r="N10795" s="18">
        <f>YEAR(Tabela3[[#This Row],[DATA]])</f>
        <v>2023</v>
      </c>
    </row>
    <row r="10796" spans="2:14">
      <c r="B10796" s="1">
        <v>45120</v>
      </c>
      <c r="C10796">
        <v>17092</v>
      </c>
      <c r="D10796">
        <f>COUNTIF(C$4:C10796,Tabela3[[#This Row],[COMANDA]])</f>
        <v>2</v>
      </c>
      <c r="E10796" t="s">
        <v>90</v>
      </c>
      <c r="F10796" t="s">
        <v>98</v>
      </c>
      <c r="G10796" t="s">
        <v>8</v>
      </c>
      <c r="H10796" t="s">
        <v>42</v>
      </c>
      <c r="I10796" s="2">
        <v>1</v>
      </c>
      <c r="J10796" t="s">
        <v>11</v>
      </c>
      <c r="K10796" s="21">
        <f>INDEX(LISTAS!$H:$Q,MATCH(BASE!H10796,LISTAS!$G:$G,0),MATCH(BASE!J10796,LISTAS!$H$3:$Q$3,0))*Tabela3[[#This Row],[QUANTIDADE]]</f>
        <v>16</v>
      </c>
      <c r="L10796" s="2" t="str">
        <f>TEXT(Tabela3[[#This Row],[DATA]],"MM")</f>
        <v>07</v>
      </c>
      <c r="M10796" s="2">
        <f>WEEKNUM(Tabela3[[#This Row],[DATA]])</f>
        <v>28</v>
      </c>
      <c r="N10796" s="18">
        <f>YEAR(Tabela3[[#This Row],[DATA]])</f>
        <v>2023</v>
      </c>
    </row>
    <row r="10797" spans="2:14">
      <c r="B10797" s="1">
        <v>45120</v>
      </c>
      <c r="C10797">
        <v>17092</v>
      </c>
      <c r="D10797">
        <f>COUNTIF(C$4:C10797,Tabela3[[#This Row],[COMANDA]])</f>
        <v>3</v>
      </c>
      <c r="E10797" t="s">
        <v>90</v>
      </c>
      <c r="F10797" t="s">
        <v>98</v>
      </c>
      <c r="G10797" t="s">
        <v>8</v>
      </c>
      <c r="H10797" t="s">
        <v>202</v>
      </c>
      <c r="I10797" s="2">
        <v>1</v>
      </c>
      <c r="J10797" t="s">
        <v>11</v>
      </c>
      <c r="K10797" s="21">
        <f>INDEX(LISTAS!$H:$Q,MATCH(BASE!H10797,LISTAS!$G:$G,0),MATCH(BASE!J10797,LISTAS!$H$3:$Q$3,0))*Tabela3[[#This Row],[QUANTIDADE]]</f>
        <v>20</v>
      </c>
      <c r="L10797" s="2" t="str">
        <f>TEXT(Tabela3[[#This Row],[DATA]],"MM")</f>
        <v>07</v>
      </c>
      <c r="M10797" s="2">
        <f>WEEKNUM(Tabela3[[#This Row],[DATA]])</f>
        <v>28</v>
      </c>
      <c r="N10797" s="18">
        <f>YEAR(Tabela3[[#This Row],[DATA]])</f>
        <v>2023</v>
      </c>
    </row>
    <row r="10798" spans="2:14">
      <c r="B10798" s="1">
        <v>45120</v>
      </c>
      <c r="C10798">
        <v>17092</v>
      </c>
      <c r="D10798">
        <f>COUNTIF(C$4:C10798,Tabela3[[#This Row],[COMANDA]])</f>
        <v>4</v>
      </c>
      <c r="E10798" t="s">
        <v>90</v>
      </c>
      <c r="F10798" t="s">
        <v>375</v>
      </c>
      <c r="G10798" t="s">
        <v>8</v>
      </c>
      <c r="H10798" t="s">
        <v>202</v>
      </c>
      <c r="I10798" s="2">
        <v>1</v>
      </c>
      <c r="J10798" t="s">
        <v>11</v>
      </c>
      <c r="K10798" s="21">
        <f>INDEX(LISTAS!$H:$Q,MATCH(BASE!H10798,LISTAS!$G:$G,0),MATCH(BASE!J10798,LISTAS!$H$3:$Q$3,0))*Tabela3[[#This Row],[QUANTIDADE]]</f>
        <v>20</v>
      </c>
      <c r="L10798" s="2" t="str">
        <f>TEXT(Tabela3[[#This Row],[DATA]],"MM")</f>
        <v>07</v>
      </c>
      <c r="M10798" s="2">
        <f>WEEKNUM(Tabela3[[#This Row],[DATA]])</f>
        <v>28</v>
      </c>
      <c r="N10798" s="18">
        <f>YEAR(Tabela3[[#This Row],[DATA]])</f>
        <v>2023</v>
      </c>
    </row>
    <row r="10799" spans="2:14">
      <c r="B10799" s="1">
        <v>45120</v>
      </c>
      <c r="C10799">
        <v>17092</v>
      </c>
      <c r="D10799">
        <f>COUNTIF(C$4:C10799,Tabela3[[#This Row],[COMANDA]])</f>
        <v>5</v>
      </c>
      <c r="E10799" t="s">
        <v>90</v>
      </c>
      <c r="F10799" t="s">
        <v>99</v>
      </c>
      <c r="G10799" t="s">
        <v>8</v>
      </c>
      <c r="H10799" t="s">
        <v>206</v>
      </c>
      <c r="I10799" s="2">
        <v>2</v>
      </c>
      <c r="J10799" t="s">
        <v>11</v>
      </c>
      <c r="K10799" s="21">
        <f>INDEX(LISTAS!$H:$Q,MATCH(BASE!H10799,LISTAS!$G:$G,0),MATCH(BASE!J10799,LISTAS!$H$3:$Q$3,0))*Tabela3[[#This Row],[QUANTIDADE]]</f>
        <v>36</v>
      </c>
      <c r="L10799" s="2" t="str">
        <f>TEXT(Tabela3[[#This Row],[DATA]],"MM")</f>
        <v>07</v>
      </c>
      <c r="M10799" s="2">
        <f>WEEKNUM(Tabela3[[#This Row],[DATA]])</f>
        <v>28</v>
      </c>
      <c r="N10799" s="18">
        <f>YEAR(Tabela3[[#This Row],[DATA]])</f>
        <v>2023</v>
      </c>
    </row>
    <row r="10800" spans="2:14">
      <c r="B10800" s="1">
        <v>45120</v>
      </c>
      <c r="C10800">
        <v>17092</v>
      </c>
      <c r="D10800">
        <f>COUNTIF(C$4:C10800,Tabela3[[#This Row],[COMANDA]])</f>
        <v>6</v>
      </c>
      <c r="E10800" t="s">
        <v>90</v>
      </c>
      <c r="G10800" t="s">
        <v>9</v>
      </c>
      <c r="H10800" t="s">
        <v>51</v>
      </c>
      <c r="I10800" s="2">
        <v>1</v>
      </c>
      <c r="J10800" t="s">
        <v>11</v>
      </c>
      <c r="K10800" s="21">
        <f>INDEX(LISTAS!$H:$Q,MATCH(BASE!H10800,LISTAS!$G:$G,0),MATCH(BASE!J10800,LISTAS!$H$3:$Q$3,0))*Tabela3[[#This Row],[QUANTIDADE]]</f>
        <v>10</v>
      </c>
      <c r="L10800" s="2" t="str">
        <f>TEXT(Tabela3[[#This Row],[DATA]],"MM")</f>
        <v>07</v>
      </c>
      <c r="M10800" s="2">
        <f>WEEKNUM(Tabela3[[#This Row],[DATA]])</f>
        <v>28</v>
      </c>
      <c r="N10800" s="18">
        <f>YEAR(Tabela3[[#This Row],[DATA]])</f>
        <v>2023</v>
      </c>
    </row>
    <row r="10801" spans="2:14">
      <c r="B10801" s="1">
        <v>45120</v>
      </c>
      <c r="C10801">
        <v>17093</v>
      </c>
      <c r="D10801">
        <f>COUNTIF(C$4:C10801,Tabela3[[#This Row],[COMANDA]])</f>
        <v>1</v>
      </c>
      <c r="E10801" t="s">
        <v>90</v>
      </c>
      <c r="F10801" t="s">
        <v>98</v>
      </c>
      <c r="G10801" t="s">
        <v>8</v>
      </c>
      <c r="H10801" t="s">
        <v>39</v>
      </c>
      <c r="I10801" s="2">
        <v>1</v>
      </c>
      <c r="J10801" t="s">
        <v>11</v>
      </c>
      <c r="K10801" s="21">
        <f>INDEX(LISTAS!$H:$Q,MATCH(BASE!H10801,LISTAS!$G:$G,0),MATCH(BASE!J10801,LISTAS!$H$3:$Q$3,0))*Tabela3[[#This Row],[QUANTIDADE]]</f>
        <v>12</v>
      </c>
      <c r="L10801" s="2" t="str">
        <f>TEXT(Tabela3[[#This Row],[DATA]],"MM")</f>
        <v>07</v>
      </c>
      <c r="M10801" s="2">
        <f>WEEKNUM(Tabela3[[#This Row],[DATA]])</f>
        <v>28</v>
      </c>
      <c r="N10801" s="18">
        <f>YEAR(Tabela3[[#This Row],[DATA]])</f>
        <v>2023</v>
      </c>
    </row>
    <row r="10802" spans="2:14">
      <c r="B10802" s="1">
        <v>45120</v>
      </c>
      <c r="C10802">
        <v>17093</v>
      </c>
      <c r="D10802">
        <f>COUNTIF(C$4:C10802,Tabela3[[#This Row],[COMANDA]])</f>
        <v>2</v>
      </c>
      <c r="E10802" t="s">
        <v>90</v>
      </c>
      <c r="F10802" t="s">
        <v>98</v>
      </c>
      <c r="G10802" t="s">
        <v>9</v>
      </c>
      <c r="H10802" t="s">
        <v>132</v>
      </c>
      <c r="I10802" s="2">
        <v>1</v>
      </c>
      <c r="J10802" t="s">
        <v>11</v>
      </c>
      <c r="K10802" s="21">
        <f>INDEX(LISTAS!$H:$Q,MATCH(BASE!H10802,LISTAS!$G:$G,0),MATCH(BASE!J10802,LISTAS!$H$3:$Q$3,0))*Tabela3[[#This Row],[QUANTIDADE]]</f>
        <v>3</v>
      </c>
      <c r="L10802" s="2" t="str">
        <f>TEXT(Tabela3[[#This Row],[DATA]],"MM")</f>
        <v>07</v>
      </c>
      <c r="M10802" s="2">
        <f>WEEKNUM(Tabela3[[#This Row],[DATA]])</f>
        <v>28</v>
      </c>
      <c r="N10802" s="18">
        <f>YEAR(Tabela3[[#This Row],[DATA]])</f>
        <v>2023</v>
      </c>
    </row>
    <row r="10803" spans="2:14">
      <c r="B10803" s="1">
        <v>45120</v>
      </c>
      <c r="C10803">
        <v>17094</v>
      </c>
      <c r="D10803">
        <f>COUNTIF(C$4:C10803,Tabela3[[#This Row],[COMANDA]])</f>
        <v>1</v>
      </c>
      <c r="E10803" t="s">
        <v>90</v>
      </c>
      <c r="F10803" t="s">
        <v>98</v>
      </c>
      <c r="G10803" t="s">
        <v>8</v>
      </c>
      <c r="H10803" t="s">
        <v>202</v>
      </c>
      <c r="I10803" s="2">
        <v>1</v>
      </c>
      <c r="J10803" t="s">
        <v>11</v>
      </c>
      <c r="K10803" s="21">
        <f>INDEX(LISTAS!$H:$Q,MATCH(BASE!H10803,LISTAS!$G:$G,0),MATCH(BASE!J10803,LISTAS!$H$3:$Q$3,0))*Tabela3[[#This Row],[QUANTIDADE]]</f>
        <v>20</v>
      </c>
      <c r="L10803" s="2" t="str">
        <f>TEXT(Tabela3[[#This Row],[DATA]],"MM")</f>
        <v>07</v>
      </c>
      <c r="M10803" s="2">
        <f>WEEKNUM(Tabela3[[#This Row],[DATA]])</f>
        <v>28</v>
      </c>
      <c r="N10803" s="18">
        <f>YEAR(Tabela3[[#This Row],[DATA]])</f>
        <v>2023</v>
      </c>
    </row>
    <row r="10804" spans="2:14">
      <c r="B10804" s="1">
        <v>45120</v>
      </c>
      <c r="C10804">
        <v>17094</v>
      </c>
      <c r="D10804">
        <f>COUNTIF(C$4:C10804,Tabela3[[#This Row],[COMANDA]])</f>
        <v>2</v>
      </c>
      <c r="E10804" t="s">
        <v>90</v>
      </c>
      <c r="F10804" t="s">
        <v>98</v>
      </c>
      <c r="G10804" t="s">
        <v>9</v>
      </c>
      <c r="H10804" t="s">
        <v>138</v>
      </c>
      <c r="I10804" s="2">
        <v>1</v>
      </c>
      <c r="J10804" t="s">
        <v>11</v>
      </c>
      <c r="K10804" s="21">
        <f>INDEX(LISTAS!$H:$Q,MATCH(BASE!H10804,LISTAS!$G:$G,0),MATCH(BASE!J10804,LISTAS!$H$3:$Q$3,0))*Tabela3[[#This Row],[QUANTIDADE]]</f>
        <v>4</v>
      </c>
      <c r="L10804" s="2" t="str">
        <f>TEXT(Tabela3[[#This Row],[DATA]],"MM")</f>
        <v>07</v>
      </c>
      <c r="M10804" s="2">
        <f>WEEKNUM(Tabela3[[#This Row],[DATA]])</f>
        <v>28</v>
      </c>
      <c r="N10804" s="18">
        <f>YEAR(Tabela3[[#This Row],[DATA]])</f>
        <v>2023</v>
      </c>
    </row>
    <row r="10805" spans="2:14">
      <c r="B10805" s="1">
        <v>45120</v>
      </c>
      <c r="C10805">
        <v>17095</v>
      </c>
      <c r="D10805">
        <f>COUNTIF(C$4:C10805,Tabela3[[#This Row],[COMANDA]])</f>
        <v>1</v>
      </c>
      <c r="E10805" t="s">
        <v>90</v>
      </c>
      <c r="F10805" t="s">
        <v>99</v>
      </c>
      <c r="G10805" t="s">
        <v>8</v>
      </c>
      <c r="H10805" t="s">
        <v>202</v>
      </c>
      <c r="I10805" s="2">
        <v>1</v>
      </c>
      <c r="J10805" t="s">
        <v>11</v>
      </c>
      <c r="K10805" s="21">
        <f>INDEX(LISTAS!$H:$Q,MATCH(BASE!H10805,LISTAS!$G:$G,0),MATCH(BASE!J10805,LISTAS!$H$3:$Q$3,0))*Tabela3[[#This Row],[QUANTIDADE]]</f>
        <v>20</v>
      </c>
      <c r="L10805" s="2" t="str">
        <f>TEXT(Tabela3[[#This Row],[DATA]],"MM")</f>
        <v>07</v>
      </c>
      <c r="M10805" s="2">
        <f>WEEKNUM(Tabela3[[#This Row],[DATA]])</f>
        <v>28</v>
      </c>
      <c r="N10805" s="18">
        <f>YEAR(Tabela3[[#This Row],[DATA]])</f>
        <v>2023</v>
      </c>
    </row>
    <row r="10806" spans="2:14">
      <c r="B10806" s="1">
        <v>45120</v>
      </c>
      <c r="C10806">
        <v>17095</v>
      </c>
      <c r="D10806">
        <f>COUNTIF(C$4:C10806,Tabela3[[#This Row],[COMANDA]])</f>
        <v>2</v>
      </c>
      <c r="E10806" t="s">
        <v>90</v>
      </c>
      <c r="F10806" t="s">
        <v>99</v>
      </c>
      <c r="G10806" t="s">
        <v>9</v>
      </c>
      <c r="H10806" t="s">
        <v>240</v>
      </c>
      <c r="I10806" s="2">
        <v>1</v>
      </c>
      <c r="J10806" t="s">
        <v>12</v>
      </c>
      <c r="K10806" s="21">
        <f>INDEX(LISTAS!$H:$Q,MATCH(BASE!H10806,LISTAS!$G:$G,0),MATCH(BASE!J10806,LISTAS!$H$3:$Q$3,0))*Tabela3[[#This Row],[QUANTIDADE]]</f>
        <v>8</v>
      </c>
      <c r="L10806" s="2" t="str">
        <f>TEXT(Tabela3[[#This Row],[DATA]],"MM")</f>
        <v>07</v>
      </c>
      <c r="M10806" s="2">
        <f>WEEKNUM(Tabela3[[#This Row],[DATA]])</f>
        <v>28</v>
      </c>
      <c r="N10806" s="18">
        <f>YEAR(Tabela3[[#This Row],[DATA]])</f>
        <v>2023</v>
      </c>
    </row>
    <row r="10807" spans="2:14">
      <c r="B10807" s="1">
        <v>45120</v>
      </c>
      <c r="C10807">
        <v>17096</v>
      </c>
      <c r="D10807">
        <f>COUNTIF(C$4:C10807,Tabela3[[#This Row],[COMANDA]])</f>
        <v>1</v>
      </c>
      <c r="E10807" t="s">
        <v>90</v>
      </c>
      <c r="F10807" t="s">
        <v>98</v>
      </c>
      <c r="G10807" t="s">
        <v>8</v>
      </c>
      <c r="H10807" t="s">
        <v>203</v>
      </c>
      <c r="I10807" s="2">
        <v>1</v>
      </c>
      <c r="J10807" t="s">
        <v>11</v>
      </c>
      <c r="K10807" s="21">
        <f>INDEX(LISTAS!$H:$Q,MATCH(BASE!H10807,LISTAS!$G:$G,0),MATCH(BASE!J10807,LISTAS!$H$3:$Q$3,0))*Tabela3[[#This Row],[QUANTIDADE]]</f>
        <v>20</v>
      </c>
      <c r="L10807" s="2" t="str">
        <f>TEXT(Tabela3[[#This Row],[DATA]],"MM")</f>
        <v>07</v>
      </c>
      <c r="M10807" s="2">
        <f>WEEKNUM(Tabela3[[#This Row],[DATA]])</f>
        <v>28</v>
      </c>
      <c r="N10807" s="18">
        <f>YEAR(Tabela3[[#This Row],[DATA]])</f>
        <v>2023</v>
      </c>
    </row>
    <row r="10808" spans="2:14">
      <c r="B10808" s="1">
        <v>45120</v>
      </c>
      <c r="C10808">
        <v>17096</v>
      </c>
      <c r="D10808">
        <f>COUNTIF(C$4:C10808,Tabela3[[#This Row],[COMANDA]])</f>
        <v>2</v>
      </c>
      <c r="E10808" t="s">
        <v>90</v>
      </c>
      <c r="F10808" t="s">
        <v>98</v>
      </c>
      <c r="G10808" t="s">
        <v>9</v>
      </c>
      <c r="H10808" t="s">
        <v>242</v>
      </c>
      <c r="I10808" s="2">
        <v>1</v>
      </c>
      <c r="J10808" t="s">
        <v>12</v>
      </c>
      <c r="K10808" s="21">
        <f>INDEX(LISTAS!$H:$Q,MATCH(BASE!H10808,LISTAS!$G:$G,0),MATCH(BASE!J10808,LISTAS!$H$3:$Q$3,0))*Tabela3[[#This Row],[QUANTIDADE]]</f>
        <v>6</v>
      </c>
      <c r="L10808" s="2" t="str">
        <f>TEXT(Tabela3[[#This Row],[DATA]],"MM")</f>
        <v>07</v>
      </c>
      <c r="M10808" s="2">
        <f>WEEKNUM(Tabela3[[#This Row],[DATA]])</f>
        <v>28</v>
      </c>
      <c r="N10808" s="18">
        <f>YEAR(Tabela3[[#This Row],[DATA]])</f>
        <v>2023</v>
      </c>
    </row>
    <row r="10809" spans="2:14">
      <c r="B10809" s="1">
        <v>45120</v>
      </c>
      <c r="C10809">
        <v>17097</v>
      </c>
      <c r="D10809">
        <f>COUNTIF(C$4:C10809,Tabela3[[#This Row],[COMANDA]])</f>
        <v>1</v>
      </c>
      <c r="E10809" t="s">
        <v>90</v>
      </c>
      <c r="F10809" t="s">
        <v>100</v>
      </c>
      <c r="G10809" t="s">
        <v>8</v>
      </c>
      <c r="H10809" t="s">
        <v>42</v>
      </c>
      <c r="I10809" s="2">
        <v>2</v>
      </c>
      <c r="J10809" t="s">
        <v>11</v>
      </c>
      <c r="K10809" s="21">
        <f>INDEX(LISTAS!$H:$Q,MATCH(BASE!H10809,LISTAS!$G:$G,0),MATCH(BASE!J10809,LISTAS!$H$3:$Q$3,0))*Tabela3[[#This Row],[QUANTIDADE]]</f>
        <v>32</v>
      </c>
      <c r="L10809" s="2" t="str">
        <f>TEXT(Tabela3[[#This Row],[DATA]],"MM")</f>
        <v>07</v>
      </c>
      <c r="M10809" s="2">
        <f>WEEKNUM(Tabela3[[#This Row],[DATA]])</f>
        <v>28</v>
      </c>
      <c r="N10809" s="18">
        <f>YEAR(Tabela3[[#This Row],[DATA]])</f>
        <v>2023</v>
      </c>
    </row>
    <row r="10810" spans="2:14">
      <c r="B10810" s="1">
        <v>45120</v>
      </c>
      <c r="C10810">
        <v>17098</v>
      </c>
      <c r="D10810">
        <f>COUNTIF(C$4:C10810,Tabela3[[#This Row],[COMANDA]])</f>
        <v>1</v>
      </c>
      <c r="E10810" t="s">
        <v>90</v>
      </c>
      <c r="F10810" t="s">
        <v>98</v>
      </c>
      <c r="G10810" t="s">
        <v>8</v>
      </c>
      <c r="H10810" t="s">
        <v>204</v>
      </c>
      <c r="I10810" s="2">
        <v>1</v>
      </c>
      <c r="J10810" t="s">
        <v>11</v>
      </c>
      <c r="K10810" s="21">
        <f>INDEX(LISTAS!$H:$Q,MATCH(BASE!H10810,LISTAS!$G:$G,0),MATCH(BASE!J10810,LISTAS!$H$3:$Q$3,0))*Tabela3[[#This Row],[QUANTIDADE]]</f>
        <v>18</v>
      </c>
      <c r="L10810" s="2" t="str">
        <f>TEXT(Tabela3[[#This Row],[DATA]],"MM")</f>
        <v>07</v>
      </c>
      <c r="M10810" s="2">
        <f>WEEKNUM(Tabela3[[#This Row],[DATA]])</f>
        <v>28</v>
      </c>
      <c r="N10810" s="18">
        <f>YEAR(Tabela3[[#This Row],[DATA]])</f>
        <v>2023</v>
      </c>
    </row>
    <row r="10811" spans="2:14">
      <c r="B10811" s="1">
        <v>45120</v>
      </c>
      <c r="C10811">
        <v>17098</v>
      </c>
      <c r="D10811">
        <f>COUNTIF(C$4:C10811,Tabela3[[#This Row],[COMANDA]])</f>
        <v>2</v>
      </c>
      <c r="E10811" t="s">
        <v>90</v>
      </c>
      <c r="F10811" t="s">
        <v>99</v>
      </c>
      <c r="G10811" t="s">
        <v>8</v>
      </c>
      <c r="H10811" t="s">
        <v>202</v>
      </c>
      <c r="I10811" s="2">
        <v>2</v>
      </c>
      <c r="J10811" t="s">
        <v>11</v>
      </c>
      <c r="K10811" s="21">
        <f>INDEX(LISTAS!$H:$Q,MATCH(BASE!H10811,LISTAS!$G:$G,0),MATCH(BASE!J10811,LISTAS!$H$3:$Q$3,0))*Tabela3[[#This Row],[QUANTIDADE]]</f>
        <v>40</v>
      </c>
      <c r="L10811" s="2" t="str">
        <f>TEXT(Tabela3[[#This Row],[DATA]],"MM")</f>
        <v>07</v>
      </c>
      <c r="M10811" s="2">
        <f>WEEKNUM(Tabela3[[#This Row],[DATA]])</f>
        <v>28</v>
      </c>
      <c r="N10811" s="18">
        <f>YEAR(Tabela3[[#This Row],[DATA]])</f>
        <v>2023</v>
      </c>
    </row>
    <row r="10812" spans="2:14">
      <c r="B10812" s="1">
        <v>45120</v>
      </c>
      <c r="C10812">
        <v>17098</v>
      </c>
      <c r="D10812">
        <f>COUNTIF(C$4:C10812,Tabela3[[#This Row],[COMANDA]])</f>
        <v>3</v>
      </c>
      <c r="E10812" t="s">
        <v>90</v>
      </c>
      <c r="G10812" t="s">
        <v>9</v>
      </c>
      <c r="H10812" t="s">
        <v>52</v>
      </c>
      <c r="I10812" s="2">
        <v>1</v>
      </c>
      <c r="J10812" t="s">
        <v>12</v>
      </c>
      <c r="K10812" s="21">
        <f>INDEX(LISTAS!$H:$Q,MATCH(BASE!H10812,LISTAS!$G:$G,0),MATCH(BASE!J10812,LISTAS!$H$3:$Q$3,0))*Tabela3[[#This Row],[QUANTIDADE]]</f>
        <v>10</v>
      </c>
      <c r="L10812" s="2" t="str">
        <f>TEXT(Tabela3[[#This Row],[DATA]],"MM")</f>
        <v>07</v>
      </c>
      <c r="M10812" s="2">
        <f>WEEKNUM(Tabela3[[#This Row],[DATA]])</f>
        <v>28</v>
      </c>
      <c r="N10812" s="18">
        <f>YEAR(Tabela3[[#This Row],[DATA]])</f>
        <v>2023</v>
      </c>
    </row>
    <row r="10813" spans="2:14">
      <c r="B10813" s="1">
        <v>45120</v>
      </c>
      <c r="C10813">
        <v>17098</v>
      </c>
      <c r="D10813">
        <f>COUNTIF(C$4:C10813,Tabela3[[#This Row],[COMANDA]])</f>
        <v>4</v>
      </c>
      <c r="E10813" t="s">
        <v>90</v>
      </c>
      <c r="G10813" t="s">
        <v>10</v>
      </c>
      <c r="H10813" t="s">
        <v>221</v>
      </c>
      <c r="I10813" s="2">
        <v>1</v>
      </c>
      <c r="J10813" t="s">
        <v>11</v>
      </c>
      <c r="K10813" s="21">
        <f>INDEX(LISTAS!$H:$Q,MATCH(BASE!H10813,LISTAS!$G:$G,0),MATCH(BASE!J10813,LISTAS!$H$3:$Q$3,0))*Tabela3[[#This Row],[QUANTIDADE]]</f>
        <v>3.5</v>
      </c>
      <c r="L10813" s="2" t="str">
        <f>TEXT(Tabela3[[#This Row],[DATA]],"MM")</f>
        <v>07</v>
      </c>
      <c r="M10813" s="2">
        <f>WEEKNUM(Tabela3[[#This Row],[DATA]])</f>
        <v>28</v>
      </c>
      <c r="N10813" s="18">
        <f>YEAR(Tabela3[[#This Row],[DATA]])</f>
        <v>2023</v>
      </c>
    </row>
    <row r="10814" spans="2:14">
      <c r="B10814" s="1">
        <v>45120</v>
      </c>
      <c r="C10814">
        <v>17098</v>
      </c>
      <c r="D10814">
        <f>COUNTIF(C$4:C10814,Tabela3[[#This Row],[COMANDA]])</f>
        <v>5</v>
      </c>
      <c r="E10814" t="s">
        <v>90</v>
      </c>
      <c r="G10814" t="s">
        <v>10</v>
      </c>
      <c r="H10814" t="s">
        <v>431</v>
      </c>
      <c r="I10814" s="2">
        <v>1</v>
      </c>
      <c r="J10814" t="s">
        <v>11</v>
      </c>
      <c r="K10814" s="21">
        <f>INDEX(LISTAS!$H:$Q,MATCH(BASE!H10814,LISTAS!$G:$G,0),MATCH(BASE!J10814,LISTAS!$H$3:$Q$3,0))*Tabela3[[#This Row],[QUANTIDADE]]</f>
        <v>4</v>
      </c>
      <c r="L10814" s="2" t="str">
        <f>TEXT(Tabela3[[#This Row],[DATA]],"MM")</f>
        <v>07</v>
      </c>
      <c r="M10814" s="2">
        <f>WEEKNUM(Tabela3[[#This Row],[DATA]])</f>
        <v>28</v>
      </c>
      <c r="N10814" s="18">
        <f>YEAR(Tabela3[[#This Row],[DATA]])</f>
        <v>2023</v>
      </c>
    </row>
    <row r="10815" spans="2:14">
      <c r="B10815" s="1">
        <v>45120</v>
      </c>
      <c r="C10815">
        <v>17099</v>
      </c>
      <c r="D10815">
        <f>COUNTIF(C$4:C10815,Tabela3[[#This Row],[COMANDA]])</f>
        <v>1</v>
      </c>
      <c r="E10815" t="s">
        <v>90</v>
      </c>
      <c r="F10815" t="s">
        <v>98</v>
      </c>
      <c r="G10815" t="s">
        <v>8</v>
      </c>
      <c r="H10815" t="s">
        <v>202</v>
      </c>
      <c r="I10815" s="2">
        <v>1</v>
      </c>
      <c r="J10815" t="s">
        <v>11</v>
      </c>
      <c r="K10815" s="21">
        <f>INDEX(LISTAS!$H:$Q,MATCH(BASE!H10815,LISTAS!$G:$G,0),MATCH(BASE!J10815,LISTAS!$H$3:$Q$3,0))*Tabela3[[#This Row],[QUANTIDADE]]</f>
        <v>20</v>
      </c>
      <c r="L10815" s="2" t="str">
        <f>TEXT(Tabela3[[#This Row],[DATA]],"MM")</f>
        <v>07</v>
      </c>
      <c r="M10815" s="2">
        <f>WEEKNUM(Tabela3[[#This Row],[DATA]])</f>
        <v>28</v>
      </c>
      <c r="N10815" s="18">
        <f>YEAR(Tabela3[[#This Row],[DATA]])</f>
        <v>2023</v>
      </c>
    </row>
    <row r="10816" spans="2:14">
      <c r="B10816" s="1">
        <v>45120</v>
      </c>
      <c r="C10816">
        <v>17099</v>
      </c>
      <c r="D10816">
        <f>COUNTIF(C$4:C10816,Tabela3[[#This Row],[COMANDA]])</f>
        <v>2</v>
      </c>
      <c r="E10816" t="s">
        <v>90</v>
      </c>
      <c r="F10816" t="s">
        <v>98</v>
      </c>
      <c r="G10816" t="s">
        <v>61</v>
      </c>
      <c r="H10816" t="s">
        <v>199</v>
      </c>
      <c r="I10816" s="2">
        <v>1</v>
      </c>
      <c r="J10816" t="s">
        <v>11</v>
      </c>
      <c r="K10816" s="21">
        <f>INDEX(LISTAS!$H:$Q,MATCH(BASE!H10816,LISTAS!$G:$G,0),MATCH(BASE!J10816,LISTAS!$H$3:$Q$3,0))*Tabela3[[#This Row],[QUANTIDADE]]</f>
        <v>1</v>
      </c>
      <c r="L10816" s="2" t="str">
        <f>TEXT(Tabela3[[#This Row],[DATA]],"MM")</f>
        <v>07</v>
      </c>
      <c r="M10816" s="2">
        <f>WEEKNUM(Tabela3[[#This Row],[DATA]])</f>
        <v>28</v>
      </c>
      <c r="N10816" s="18">
        <f>YEAR(Tabela3[[#This Row],[DATA]])</f>
        <v>2023</v>
      </c>
    </row>
    <row r="10817" spans="2:14">
      <c r="B10817" s="1">
        <v>45120</v>
      </c>
      <c r="C10817">
        <v>17099</v>
      </c>
      <c r="D10817">
        <f>COUNTIF(C$4:C10817,Tabela3[[#This Row],[COMANDA]])</f>
        <v>3</v>
      </c>
      <c r="E10817" t="s">
        <v>90</v>
      </c>
      <c r="F10817" t="s">
        <v>98</v>
      </c>
      <c r="G10817" t="s">
        <v>9</v>
      </c>
      <c r="H10817" t="s">
        <v>140</v>
      </c>
      <c r="I10817" s="2">
        <v>1</v>
      </c>
      <c r="J10817" t="s">
        <v>11</v>
      </c>
      <c r="K10817" s="21">
        <f>INDEX(LISTAS!$H:$Q,MATCH(BASE!H10817,LISTAS!$G:$G,0),MATCH(BASE!J10817,LISTAS!$H$3:$Q$3,0))*Tabela3[[#This Row],[QUANTIDADE]]</f>
        <v>3</v>
      </c>
      <c r="L10817" s="2" t="str">
        <f>TEXT(Tabela3[[#This Row],[DATA]],"MM")</f>
        <v>07</v>
      </c>
      <c r="M10817" s="2">
        <f>WEEKNUM(Tabela3[[#This Row],[DATA]])</f>
        <v>28</v>
      </c>
      <c r="N10817" s="18">
        <f>YEAR(Tabela3[[#This Row],[DATA]])</f>
        <v>2023</v>
      </c>
    </row>
    <row r="10818" spans="2:14">
      <c r="B10818" s="1">
        <v>45120</v>
      </c>
      <c r="C10818">
        <v>17109</v>
      </c>
      <c r="D10818">
        <f>COUNTIF(C$4:C10818,Tabela3[[#This Row],[COMANDA]])</f>
        <v>1</v>
      </c>
      <c r="E10818" t="s">
        <v>90</v>
      </c>
      <c r="F10818" t="s">
        <v>100</v>
      </c>
      <c r="G10818" t="s">
        <v>8</v>
      </c>
      <c r="H10818" t="s">
        <v>202</v>
      </c>
      <c r="I10818" s="2">
        <v>7</v>
      </c>
      <c r="J10818" t="s">
        <v>12</v>
      </c>
      <c r="K10818" s="21">
        <f>INDEX(LISTAS!$H:$Q,MATCH(BASE!H10818,LISTAS!$G:$G,0),MATCH(BASE!J10818,LISTAS!$H$3:$Q$3,0))*Tabela3[[#This Row],[QUANTIDADE]]</f>
        <v>126</v>
      </c>
      <c r="L10818" s="2" t="str">
        <f>TEXT(Tabela3[[#This Row],[DATA]],"MM")</f>
        <v>07</v>
      </c>
      <c r="M10818" s="2">
        <f>WEEKNUM(Tabela3[[#This Row],[DATA]])</f>
        <v>28</v>
      </c>
      <c r="N10818" s="18">
        <f>YEAR(Tabela3[[#This Row],[DATA]])</f>
        <v>2023</v>
      </c>
    </row>
    <row r="10819" spans="2:14">
      <c r="B10819" s="1">
        <v>45120</v>
      </c>
      <c r="C10819">
        <v>17100</v>
      </c>
      <c r="D10819">
        <f>COUNTIF(C$4:C10819,Tabela3[[#This Row],[COMANDA]])</f>
        <v>1</v>
      </c>
      <c r="E10819" t="s">
        <v>90</v>
      </c>
      <c r="F10819" t="s">
        <v>98</v>
      </c>
      <c r="G10819" t="s">
        <v>8</v>
      </c>
      <c r="H10819" t="s">
        <v>204</v>
      </c>
      <c r="I10819" s="2">
        <v>1</v>
      </c>
      <c r="J10819" t="s">
        <v>11</v>
      </c>
      <c r="K10819" s="21">
        <f>INDEX(LISTAS!$H:$Q,MATCH(BASE!H10819,LISTAS!$G:$G,0),MATCH(BASE!J10819,LISTAS!$H$3:$Q$3,0))*Tabela3[[#This Row],[QUANTIDADE]]</f>
        <v>18</v>
      </c>
      <c r="L10819" s="2" t="str">
        <f>TEXT(Tabela3[[#This Row],[DATA]],"MM")</f>
        <v>07</v>
      </c>
      <c r="M10819" s="2">
        <f>WEEKNUM(Tabela3[[#This Row],[DATA]])</f>
        <v>28</v>
      </c>
      <c r="N10819" s="18">
        <f>YEAR(Tabela3[[#This Row],[DATA]])</f>
        <v>2023</v>
      </c>
    </row>
    <row r="10820" spans="2:14">
      <c r="B10820" s="1">
        <v>45120</v>
      </c>
      <c r="C10820">
        <v>17100</v>
      </c>
      <c r="D10820">
        <f>COUNTIF(C$4:C10820,Tabela3[[#This Row],[COMANDA]])</f>
        <v>2</v>
      </c>
      <c r="E10820" t="s">
        <v>90</v>
      </c>
      <c r="F10820" t="s">
        <v>98</v>
      </c>
      <c r="G10820" t="s">
        <v>9</v>
      </c>
      <c r="H10820" t="s">
        <v>56</v>
      </c>
      <c r="I10820" s="2">
        <v>1</v>
      </c>
      <c r="J10820" t="s">
        <v>11</v>
      </c>
      <c r="K10820" s="21">
        <f>INDEX(LISTAS!$H:$Q,MATCH(BASE!H10820,LISTAS!$G:$G,0),MATCH(BASE!J10820,LISTAS!$H$3:$Q$3,0))*Tabela3[[#This Row],[QUANTIDADE]]</f>
        <v>3</v>
      </c>
      <c r="L10820" s="2" t="str">
        <f>TEXT(Tabela3[[#This Row],[DATA]],"MM")</f>
        <v>07</v>
      </c>
      <c r="M10820" s="2">
        <f>WEEKNUM(Tabela3[[#This Row],[DATA]])</f>
        <v>28</v>
      </c>
      <c r="N10820" s="18">
        <f>YEAR(Tabela3[[#This Row],[DATA]])</f>
        <v>2023</v>
      </c>
    </row>
    <row r="10821" spans="2:14">
      <c r="B10821" s="1">
        <v>45120</v>
      </c>
      <c r="C10821">
        <v>17101</v>
      </c>
      <c r="D10821">
        <f>COUNTIF(C$4:C10821,Tabela3[[#This Row],[COMANDA]])</f>
        <v>1</v>
      </c>
      <c r="E10821" t="s">
        <v>90</v>
      </c>
      <c r="F10821" t="s">
        <v>375</v>
      </c>
      <c r="G10821" t="s">
        <v>8</v>
      </c>
      <c r="H10821" t="s">
        <v>203</v>
      </c>
      <c r="I10821" s="2">
        <v>1</v>
      </c>
      <c r="J10821" t="s">
        <v>11</v>
      </c>
      <c r="K10821" s="21">
        <f>INDEX(LISTAS!$H:$Q,MATCH(BASE!H10821,LISTAS!$G:$G,0),MATCH(BASE!J10821,LISTAS!$H$3:$Q$3,0))*Tabela3[[#This Row],[QUANTIDADE]]</f>
        <v>20</v>
      </c>
      <c r="L10821" s="2" t="str">
        <f>TEXT(Tabela3[[#This Row],[DATA]],"MM")</f>
        <v>07</v>
      </c>
      <c r="M10821" s="2">
        <f>WEEKNUM(Tabela3[[#This Row],[DATA]])</f>
        <v>28</v>
      </c>
      <c r="N10821" s="18">
        <f>YEAR(Tabela3[[#This Row],[DATA]])</f>
        <v>2023</v>
      </c>
    </row>
    <row r="10822" spans="2:14">
      <c r="B10822" s="1">
        <v>45120</v>
      </c>
      <c r="C10822">
        <v>17102</v>
      </c>
      <c r="D10822">
        <f>COUNTIF(C$4:C10822,Tabela3[[#This Row],[COMANDA]])</f>
        <v>1</v>
      </c>
      <c r="E10822" t="s">
        <v>90</v>
      </c>
      <c r="F10822" t="s">
        <v>99</v>
      </c>
      <c r="G10822" t="s">
        <v>8</v>
      </c>
      <c r="H10822" t="s">
        <v>42</v>
      </c>
      <c r="I10822" s="2">
        <v>1</v>
      </c>
      <c r="J10822" t="s">
        <v>11</v>
      </c>
      <c r="K10822" s="21">
        <f>INDEX(LISTAS!$H:$Q,MATCH(BASE!H10822,LISTAS!$G:$G,0),MATCH(BASE!J10822,LISTAS!$H$3:$Q$3,0))*Tabela3[[#This Row],[QUANTIDADE]]</f>
        <v>16</v>
      </c>
      <c r="L10822" s="2" t="str">
        <f>TEXT(Tabela3[[#This Row],[DATA]],"MM")</f>
        <v>07</v>
      </c>
      <c r="M10822" s="2">
        <f>WEEKNUM(Tabela3[[#This Row],[DATA]])</f>
        <v>28</v>
      </c>
      <c r="N10822" s="18">
        <f>YEAR(Tabela3[[#This Row],[DATA]])</f>
        <v>2023</v>
      </c>
    </row>
    <row r="10823" spans="2:14">
      <c r="B10823" s="1">
        <v>45120</v>
      </c>
      <c r="C10823">
        <v>17103</v>
      </c>
      <c r="D10823">
        <f>COUNTIF(C$4:C10823,Tabela3[[#This Row],[COMANDA]])</f>
        <v>1</v>
      </c>
      <c r="E10823" t="s">
        <v>90</v>
      </c>
      <c r="F10823" t="s">
        <v>98</v>
      </c>
      <c r="G10823" t="s">
        <v>8</v>
      </c>
      <c r="H10823" t="s">
        <v>42</v>
      </c>
      <c r="I10823" s="2">
        <v>1</v>
      </c>
      <c r="J10823" t="s">
        <v>11</v>
      </c>
      <c r="K10823" s="21">
        <f>INDEX(LISTAS!$H:$Q,MATCH(BASE!H10823,LISTAS!$G:$G,0),MATCH(BASE!J10823,LISTAS!$H$3:$Q$3,0))*Tabela3[[#This Row],[QUANTIDADE]]</f>
        <v>16</v>
      </c>
      <c r="L10823" s="2" t="str">
        <f>TEXT(Tabela3[[#This Row],[DATA]],"MM")</f>
        <v>07</v>
      </c>
      <c r="M10823" s="2">
        <f>WEEKNUM(Tabela3[[#This Row],[DATA]])</f>
        <v>28</v>
      </c>
      <c r="N10823" s="18">
        <f>YEAR(Tabela3[[#This Row],[DATA]])</f>
        <v>2023</v>
      </c>
    </row>
    <row r="10824" spans="2:14">
      <c r="B10824" s="1">
        <v>45120</v>
      </c>
      <c r="C10824">
        <v>17103</v>
      </c>
      <c r="D10824">
        <f>COUNTIF(C$4:C10824,Tabela3[[#This Row],[COMANDA]])</f>
        <v>2</v>
      </c>
      <c r="E10824" t="s">
        <v>90</v>
      </c>
      <c r="F10824" t="s">
        <v>98</v>
      </c>
      <c r="G10824" t="s">
        <v>9</v>
      </c>
      <c r="H10824" t="s">
        <v>138</v>
      </c>
      <c r="I10824" s="2">
        <v>1</v>
      </c>
      <c r="J10824" t="s">
        <v>11</v>
      </c>
      <c r="K10824" s="21">
        <f>INDEX(LISTAS!$H:$Q,MATCH(BASE!H10824,LISTAS!$G:$G,0),MATCH(BASE!J10824,LISTAS!$H$3:$Q$3,0))*Tabela3[[#This Row],[QUANTIDADE]]</f>
        <v>4</v>
      </c>
      <c r="L10824" s="2" t="str">
        <f>TEXT(Tabela3[[#This Row],[DATA]],"MM")</f>
        <v>07</v>
      </c>
      <c r="M10824" s="2">
        <f>WEEKNUM(Tabela3[[#This Row],[DATA]])</f>
        <v>28</v>
      </c>
      <c r="N10824" s="18">
        <f>YEAR(Tabela3[[#This Row],[DATA]])</f>
        <v>2023</v>
      </c>
    </row>
    <row r="10825" spans="2:14">
      <c r="B10825" s="1">
        <v>45120</v>
      </c>
      <c r="C10825">
        <v>17104</v>
      </c>
      <c r="D10825">
        <f>COUNTIF(C$4:C10825,Tabela3[[#This Row],[COMANDA]])</f>
        <v>1</v>
      </c>
      <c r="E10825" t="s">
        <v>90</v>
      </c>
      <c r="F10825" t="s">
        <v>98</v>
      </c>
      <c r="G10825" t="s">
        <v>8</v>
      </c>
      <c r="H10825" t="s">
        <v>203</v>
      </c>
      <c r="I10825" s="2">
        <v>1</v>
      </c>
      <c r="J10825" t="s">
        <v>11</v>
      </c>
      <c r="K10825" s="21">
        <f>INDEX(LISTAS!$H:$Q,MATCH(BASE!H10825,LISTAS!$G:$G,0),MATCH(BASE!J10825,LISTAS!$H$3:$Q$3,0))*Tabela3[[#This Row],[QUANTIDADE]]</f>
        <v>20</v>
      </c>
      <c r="L10825" s="2" t="str">
        <f>TEXT(Tabela3[[#This Row],[DATA]],"MM")</f>
        <v>07</v>
      </c>
      <c r="M10825" s="2">
        <f>WEEKNUM(Tabela3[[#This Row],[DATA]])</f>
        <v>28</v>
      </c>
      <c r="N10825" s="18">
        <f>YEAR(Tabela3[[#This Row],[DATA]])</f>
        <v>2023</v>
      </c>
    </row>
    <row r="10826" spans="2:14">
      <c r="B10826" s="1">
        <v>45120</v>
      </c>
      <c r="C10826">
        <v>17104</v>
      </c>
      <c r="D10826">
        <f>COUNTIF(C$4:C10826,Tabela3[[#This Row],[COMANDA]])</f>
        <v>2</v>
      </c>
      <c r="E10826" t="s">
        <v>90</v>
      </c>
      <c r="F10826" t="s">
        <v>98</v>
      </c>
      <c r="G10826" t="s">
        <v>9</v>
      </c>
      <c r="H10826" t="s">
        <v>136</v>
      </c>
      <c r="I10826" s="2">
        <v>1</v>
      </c>
      <c r="J10826" t="s">
        <v>11</v>
      </c>
      <c r="K10826" s="21">
        <f>INDEX(LISTAS!$H:$Q,MATCH(BASE!H10826,LISTAS!$G:$G,0),MATCH(BASE!J10826,LISTAS!$H$3:$Q$3,0))*Tabela3[[#This Row],[QUANTIDADE]]</f>
        <v>4</v>
      </c>
      <c r="L10826" s="2" t="str">
        <f>TEXT(Tabela3[[#This Row],[DATA]],"MM")</f>
        <v>07</v>
      </c>
      <c r="M10826" s="2">
        <f>WEEKNUM(Tabela3[[#This Row],[DATA]])</f>
        <v>28</v>
      </c>
      <c r="N10826" s="18">
        <f>YEAR(Tabela3[[#This Row],[DATA]])</f>
        <v>2023</v>
      </c>
    </row>
    <row r="10827" spans="2:14">
      <c r="B10827" s="1">
        <v>45120</v>
      </c>
      <c r="C10827">
        <v>17105</v>
      </c>
      <c r="D10827">
        <f>COUNTIF(C$4:C10827,Tabela3[[#This Row],[COMANDA]])</f>
        <v>1</v>
      </c>
      <c r="E10827" t="s">
        <v>90</v>
      </c>
      <c r="F10827" t="s">
        <v>98</v>
      </c>
      <c r="G10827" t="s">
        <v>8</v>
      </c>
      <c r="H10827" t="s">
        <v>43</v>
      </c>
      <c r="I10827" s="2">
        <v>1</v>
      </c>
      <c r="J10827" t="s">
        <v>11</v>
      </c>
      <c r="K10827" s="21">
        <f>INDEX(LISTAS!$H:$Q,MATCH(BASE!H10827,LISTAS!$G:$G,0),MATCH(BASE!J10827,LISTAS!$H$3:$Q$3,0))*Tabela3[[#This Row],[QUANTIDADE]]</f>
        <v>18</v>
      </c>
      <c r="L10827" s="2" t="str">
        <f>TEXT(Tabela3[[#This Row],[DATA]],"MM")</f>
        <v>07</v>
      </c>
      <c r="M10827" s="2">
        <f>WEEKNUM(Tabela3[[#This Row],[DATA]])</f>
        <v>28</v>
      </c>
      <c r="N10827" s="18">
        <f>YEAR(Tabela3[[#This Row],[DATA]])</f>
        <v>2023</v>
      </c>
    </row>
    <row r="10828" spans="2:14">
      <c r="B10828" s="1">
        <v>45120</v>
      </c>
      <c r="C10828">
        <v>17105</v>
      </c>
      <c r="D10828">
        <f>COUNTIF(C$4:C10828,Tabela3[[#This Row],[COMANDA]])</f>
        <v>2</v>
      </c>
      <c r="E10828" t="s">
        <v>90</v>
      </c>
      <c r="F10828" t="s">
        <v>98</v>
      </c>
      <c r="G10828" t="s">
        <v>9</v>
      </c>
      <c r="H10828" t="s">
        <v>242</v>
      </c>
      <c r="I10828" s="2">
        <v>1</v>
      </c>
      <c r="J10828" t="s">
        <v>12</v>
      </c>
      <c r="K10828" s="21">
        <f>INDEX(LISTAS!$H:$Q,MATCH(BASE!H10828,LISTAS!$G:$G,0),MATCH(BASE!J10828,LISTAS!$H$3:$Q$3,0))*Tabela3[[#This Row],[QUANTIDADE]]</f>
        <v>6</v>
      </c>
      <c r="L10828" s="2" t="str">
        <f>TEXT(Tabela3[[#This Row],[DATA]],"MM")</f>
        <v>07</v>
      </c>
      <c r="M10828" s="2">
        <f>WEEKNUM(Tabela3[[#This Row],[DATA]])</f>
        <v>28</v>
      </c>
      <c r="N10828" s="18">
        <f>YEAR(Tabela3[[#This Row],[DATA]])</f>
        <v>2023</v>
      </c>
    </row>
    <row r="10829" spans="2:14">
      <c r="B10829" s="1">
        <v>45120</v>
      </c>
      <c r="C10829">
        <v>17106</v>
      </c>
      <c r="D10829">
        <f>COUNTIF(C$4:C10829,Tabela3[[#This Row],[COMANDA]])</f>
        <v>1</v>
      </c>
      <c r="E10829" t="s">
        <v>90</v>
      </c>
      <c r="F10829" t="s">
        <v>99</v>
      </c>
      <c r="G10829" t="s">
        <v>8</v>
      </c>
      <c r="H10829" t="s">
        <v>204</v>
      </c>
      <c r="I10829" s="2">
        <v>1</v>
      </c>
      <c r="J10829" t="s">
        <v>11</v>
      </c>
      <c r="K10829" s="21">
        <f>INDEX(LISTAS!$H:$Q,MATCH(BASE!H10829,LISTAS!$G:$G,0),MATCH(BASE!J10829,LISTAS!$H$3:$Q$3,0))*Tabela3[[#This Row],[QUANTIDADE]]</f>
        <v>18</v>
      </c>
      <c r="L10829" s="2" t="str">
        <f>TEXT(Tabela3[[#This Row],[DATA]],"MM")</f>
        <v>07</v>
      </c>
      <c r="M10829" s="2">
        <f>WEEKNUM(Tabela3[[#This Row],[DATA]])</f>
        <v>28</v>
      </c>
      <c r="N10829" s="18">
        <f>YEAR(Tabela3[[#This Row],[DATA]])</f>
        <v>2023</v>
      </c>
    </row>
    <row r="10830" spans="2:14">
      <c r="B10830" s="1">
        <v>45120</v>
      </c>
      <c r="C10830">
        <v>17106</v>
      </c>
      <c r="D10830">
        <f>COUNTIF(C$4:C10830,Tabela3[[#This Row],[COMANDA]])</f>
        <v>2</v>
      </c>
      <c r="E10830" t="s">
        <v>90</v>
      </c>
      <c r="F10830" t="s">
        <v>99</v>
      </c>
      <c r="G10830" t="s">
        <v>8</v>
      </c>
      <c r="H10830" t="s">
        <v>206</v>
      </c>
      <c r="I10830" s="2">
        <v>1</v>
      </c>
      <c r="J10830" t="s">
        <v>11</v>
      </c>
      <c r="K10830" s="21">
        <f>INDEX(LISTAS!$H:$Q,MATCH(BASE!H10830,LISTAS!$G:$G,0),MATCH(BASE!J10830,LISTAS!$H$3:$Q$3,0))*Tabela3[[#This Row],[QUANTIDADE]]</f>
        <v>18</v>
      </c>
      <c r="L10830" s="2" t="str">
        <f>TEXT(Tabela3[[#This Row],[DATA]],"MM")</f>
        <v>07</v>
      </c>
      <c r="M10830" s="2">
        <f>WEEKNUM(Tabela3[[#This Row],[DATA]])</f>
        <v>28</v>
      </c>
      <c r="N10830" s="18">
        <f>YEAR(Tabela3[[#This Row],[DATA]])</f>
        <v>2023</v>
      </c>
    </row>
    <row r="10831" spans="2:14">
      <c r="B10831" s="1">
        <v>45120</v>
      </c>
      <c r="C10831">
        <v>17106</v>
      </c>
      <c r="D10831">
        <f>COUNTIF(C$4:C10831,Tabela3[[#This Row],[COMANDA]])</f>
        <v>3</v>
      </c>
      <c r="E10831" t="s">
        <v>90</v>
      </c>
      <c r="F10831" t="s">
        <v>99</v>
      </c>
      <c r="G10831" t="s">
        <v>9</v>
      </c>
      <c r="H10831" t="s">
        <v>242</v>
      </c>
      <c r="I10831" s="2">
        <v>1</v>
      </c>
      <c r="J10831" t="s">
        <v>12</v>
      </c>
      <c r="K10831" s="21">
        <f>INDEX(LISTAS!$H:$Q,MATCH(BASE!H10831,LISTAS!$G:$G,0),MATCH(BASE!J10831,LISTAS!$H$3:$Q$3,0))*Tabela3[[#This Row],[QUANTIDADE]]</f>
        <v>6</v>
      </c>
      <c r="L10831" s="2" t="str">
        <f>TEXT(Tabela3[[#This Row],[DATA]],"MM")</f>
        <v>07</v>
      </c>
      <c r="M10831" s="2">
        <f>WEEKNUM(Tabela3[[#This Row],[DATA]])</f>
        <v>28</v>
      </c>
      <c r="N10831" s="18">
        <f>YEAR(Tabela3[[#This Row],[DATA]])</f>
        <v>2023</v>
      </c>
    </row>
    <row r="10832" spans="2:14">
      <c r="B10832" s="1">
        <v>45120</v>
      </c>
      <c r="C10832">
        <v>17107</v>
      </c>
      <c r="D10832">
        <f>COUNTIF(C$4:C10832,Tabela3[[#This Row],[COMANDA]])</f>
        <v>1</v>
      </c>
      <c r="E10832" t="s">
        <v>90</v>
      </c>
      <c r="F10832" t="s">
        <v>98</v>
      </c>
      <c r="G10832" t="s">
        <v>8</v>
      </c>
      <c r="H10832" t="s">
        <v>202</v>
      </c>
      <c r="I10832" s="2">
        <v>1</v>
      </c>
      <c r="J10832" t="s">
        <v>11</v>
      </c>
      <c r="K10832" s="21">
        <f>INDEX(LISTAS!$H:$Q,MATCH(BASE!H10832,LISTAS!$G:$G,0),MATCH(BASE!J10832,LISTAS!$H$3:$Q$3,0))*Tabela3[[#This Row],[QUANTIDADE]]</f>
        <v>20</v>
      </c>
      <c r="L10832" s="2" t="str">
        <f>TEXT(Tabela3[[#This Row],[DATA]],"MM")</f>
        <v>07</v>
      </c>
      <c r="M10832" s="2">
        <f>WEEKNUM(Tabela3[[#This Row],[DATA]])</f>
        <v>28</v>
      </c>
      <c r="N10832" s="18">
        <f>YEAR(Tabela3[[#This Row],[DATA]])</f>
        <v>2023</v>
      </c>
    </row>
    <row r="10833" spans="2:14">
      <c r="B10833" s="1">
        <v>45120</v>
      </c>
      <c r="C10833">
        <v>17107</v>
      </c>
      <c r="D10833">
        <f>COUNTIF(C$4:C10833,Tabela3[[#This Row],[COMANDA]])</f>
        <v>2</v>
      </c>
      <c r="E10833" t="s">
        <v>90</v>
      </c>
      <c r="F10833" t="s">
        <v>98</v>
      </c>
      <c r="G10833" t="s">
        <v>9</v>
      </c>
      <c r="H10833" t="s">
        <v>136</v>
      </c>
      <c r="I10833" s="2">
        <v>1</v>
      </c>
      <c r="J10833" t="s">
        <v>11</v>
      </c>
      <c r="K10833" s="21">
        <f>INDEX(LISTAS!$H:$Q,MATCH(BASE!H10833,LISTAS!$G:$G,0),MATCH(BASE!J10833,LISTAS!$H$3:$Q$3,0))*Tabela3[[#This Row],[QUANTIDADE]]</f>
        <v>4</v>
      </c>
      <c r="L10833" s="2" t="str">
        <f>TEXT(Tabela3[[#This Row],[DATA]],"MM")</f>
        <v>07</v>
      </c>
      <c r="M10833" s="2">
        <f>WEEKNUM(Tabela3[[#This Row],[DATA]])</f>
        <v>28</v>
      </c>
      <c r="N10833" s="18">
        <f>YEAR(Tabela3[[#This Row],[DATA]])</f>
        <v>2023</v>
      </c>
    </row>
    <row r="10834" spans="2:14">
      <c r="B10834" s="1">
        <v>45120</v>
      </c>
      <c r="C10834">
        <v>17108</v>
      </c>
      <c r="D10834">
        <f>COUNTIF(C$4:C10834,Tabela3[[#This Row],[COMANDA]])</f>
        <v>1</v>
      </c>
      <c r="E10834" t="s">
        <v>90</v>
      </c>
      <c r="F10834" t="s">
        <v>100</v>
      </c>
      <c r="G10834" t="s">
        <v>8</v>
      </c>
      <c r="H10834" t="s">
        <v>204</v>
      </c>
      <c r="I10834" s="2">
        <v>2</v>
      </c>
      <c r="J10834" t="s">
        <v>11</v>
      </c>
      <c r="K10834" s="21">
        <f>INDEX(LISTAS!$H:$Q,MATCH(BASE!H10834,LISTAS!$G:$G,0),MATCH(BASE!J10834,LISTAS!$H$3:$Q$3,0))*Tabela3[[#This Row],[QUANTIDADE]]</f>
        <v>36</v>
      </c>
      <c r="L10834" s="2" t="str">
        <f>TEXT(Tabela3[[#This Row],[DATA]],"MM")</f>
        <v>07</v>
      </c>
      <c r="M10834" s="2">
        <f>WEEKNUM(Tabela3[[#This Row],[DATA]])</f>
        <v>28</v>
      </c>
      <c r="N10834" s="18">
        <f>YEAR(Tabela3[[#This Row],[DATA]])</f>
        <v>2023</v>
      </c>
    </row>
    <row r="10835" spans="2:14">
      <c r="B10835" s="1">
        <v>45120</v>
      </c>
      <c r="C10835">
        <v>17108</v>
      </c>
      <c r="D10835">
        <f>COUNTIF(C$4:C10835,Tabela3[[#This Row],[COMANDA]])</f>
        <v>2</v>
      </c>
      <c r="E10835" t="s">
        <v>90</v>
      </c>
      <c r="F10835" t="s">
        <v>100</v>
      </c>
      <c r="G10835" t="s">
        <v>8</v>
      </c>
      <c r="H10835" t="s">
        <v>203</v>
      </c>
      <c r="I10835" s="2">
        <v>1</v>
      </c>
      <c r="J10835" t="s">
        <v>11</v>
      </c>
      <c r="K10835" s="21">
        <f>INDEX(LISTAS!$H:$Q,MATCH(BASE!H10835,LISTAS!$G:$G,0),MATCH(BASE!J10835,LISTAS!$H$3:$Q$3,0))*Tabela3[[#This Row],[QUANTIDADE]]</f>
        <v>20</v>
      </c>
      <c r="L10835" s="2" t="str">
        <f>TEXT(Tabela3[[#This Row],[DATA]],"MM")</f>
        <v>07</v>
      </c>
      <c r="M10835" s="2">
        <f>WEEKNUM(Tabela3[[#This Row],[DATA]])</f>
        <v>28</v>
      </c>
      <c r="N10835" s="18">
        <f>YEAR(Tabela3[[#This Row],[DATA]])</f>
        <v>2023</v>
      </c>
    </row>
    <row r="10836" spans="2:14">
      <c r="B10836" s="1">
        <v>45120</v>
      </c>
      <c r="C10836">
        <v>17108</v>
      </c>
      <c r="D10836">
        <f>COUNTIF(C$4:C10836,Tabela3[[#This Row],[COMANDA]])</f>
        <v>3</v>
      </c>
      <c r="E10836" t="s">
        <v>90</v>
      </c>
      <c r="F10836" t="s">
        <v>100</v>
      </c>
      <c r="G10836" t="s">
        <v>8</v>
      </c>
      <c r="H10836" t="s">
        <v>205</v>
      </c>
      <c r="I10836" s="2">
        <v>1</v>
      </c>
      <c r="J10836" t="s">
        <v>11</v>
      </c>
      <c r="K10836" s="21">
        <f>INDEX(LISTAS!$H:$Q,MATCH(BASE!H10836,LISTAS!$G:$G,0),MATCH(BASE!J10836,LISTAS!$H$3:$Q$3,0))*Tabela3[[#This Row],[QUANTIDADE]]</f>
        <v>22</v>
      </c>
      <c r="L10836" s="2" t="str">
        <f>TEXT(Tabela3[[#This Row],[DATA]],"MM")</f>
        <v>07</v>
      </c>
      <c r="M10836" s="2">
        <f>WEEKNUM(Tabela3[[#This Row],[DATA]])</f>
        <v>28</v>
      </c>
      <c r="N10836" s="18">
        <f>YEAR(Tabela3[[#This Row],[DATA]])</f>
        <v>2023</v>
      </c>
    </row>
    <row r="10837" spans="2:14">
      <c r="B10837" s="1">
        <v>45120</v>
      </c>
      <c r="C10837">
        <v>17108</v>
      </c>
      <c r="D10837">
        <f>COUNTIF(C$4:C10837,Tabela3[[#This Row],[COMANDA]])</f>
        <v>4</v>
      </c>
      <c r="E10837" t="s">
        <v>90</v>
      </c>
      <c r="F10837" t="s">
        <v>100</v>
      </c>
      <c r="G10837" t="s">
        <v>61</v>
      </c>
      <c r="H10837" t="s">
        <v>199</v>
      </c>
      <c r="I10837" s="2">
        <v>1</v>
      </c>
      <c r="J10837" t="s">
        <v>11</v>
      </c>
      <c r="K10837" s="21">
        <f>INDEX(LISTAS!$H:$Q,MATCH(BASE!H10837,LISTAS!$G:$G,0),MATCH(BASE!J10837,LISTAS!$H$3:$Q$3,0))*Tabela3[[#This Row],[QUANTIDADE]]</f>
        <v>1</v>
      </c>
      <c r="L10837" s="2" t="str">
        <f>TEXT(Tabela3[[#This Row],[DATA]],"MM")</f>
        <v>07</v>
      </c>
      <c r="M10837" s="2">
        <f>WEEKNUM(Tabela3[[#This Row],[DATA]])</f>
        <v>28</v>
      </c>
      <c r="N10837" s="18">
        <f>YEAR(Tabela3[[#This Row],[DATA]])</f>
        <v>2023</v>
      </c>
    </row>
    <row r="10838" spans="2:14">
      <c r="B10838" s="1">
        <v>45120</v>
      </c>
      <c r="C10838">
        <v>17108</v>
      </c>
      <c r="D10838">
        <f>COUNTIF(C$4:C10838,Tabela3[[#This Row],[COMANDA]])</f>
        <v>5</v>
      </c>
      <c r="E10838" t="s">
        <v>90</v>
      </c>
      <c r="F10838" t="s">
        <v>100</v>
      </c>
      <c r="G10838" t="s">
        <v>9</v>
      </c>
      <c r="H10838" t="s">
        <v>51</v>
      </c>
      <c r="I10838" s="2">
        <v>1</v>
      </c>
      <c r="J10838" t="s">
        <v>11</v>
      </c>
      <c r="K10838" s="21">
        <f>INDEX(LISTAS!$H:$Q,MATCH(BASE!H10838,LISTAS!$G:$G,0),MATCH(BASE!J10838,LISTAS!$H$3:$Q$3,0))*Tabela3[[#This Row],[QUANTIDADE]]</f>
        <v>10</v>
      </c>
      <c r="L10838" s="2" t="str">
        <f>TEXT(Tabela3[[#This Row],[DATA]],"MM")</f>
        <v>07</v>
      </c>
      <c r="M10838" s="2">
        <f>WEEKNUM(Tabela3[[#This Row],[DATA]])</f>
        <v>28</v>
      </c>
      <c r="N10838" s="18">
        <f>YEAR(Tabela3[[#This Row],[DATA]])</f>
        <v>2023</v>
      </c>
    </row>
    <row r="10839" spans="2:14">
      <c r="B10839" s="1">
        <v>45120</v>
      </c>
      <c r="C10839">
        <v>17110</v>
      </c>
      <c r="D10839">
        <f>COUNTIF(C$4:C10839,Tabela3[[#This Row],[COMANDA]])</f>
        <v>1</v>
      </c>
      <c r="E10839" t="s">
        <v>90</v>
      </c>
      <c r="F10839" t="s">
        <v>99</v>
      </c>
      <c r="G10839" t="s">
        <v>8</v>
      </c>
      <c r="H10839" t="s">
        <v>204</v>
      </c>
      <c r="I10839" s="2">
        <v>1</v>
      </c>
      <c r="J10839" t="s">
        <v>11</v>
      </c>
      <c r="K10839" s="21">
        <f>INDEX(LISTAS!$H:$Q,MATCH(BASE!H10839,LISTAS!$G:$G,0),MATCH(BASE!J10839,LISTAS!$H$3:$Q$3,0))*Tabela3[[#This Row],[QUANTIDADE]]</f>
        <v>18</v>
      </c>
      <c r="L10839" s="2" t="str">
        <f>TEXT(Tabela3[[#This Row],[DATA]],"MM")</f>
        <v>07</v>
      </c>
      <c r="M10839" s="2">
        <f>WEEKNUM(Tabela3[[#This Row],[DATA]])</f>
        <v>28</v>
      </c>
      <c r="N10839" s="18">
        <f>YEAR(Tabela3[[#This Row],[DATA]])</f>
        <v>2023</v>
      </c>
    </row>
    <row r="10840" spans="2:14">
      <c r="B10840" s="1">
        <v>45120</v>
      </c>
      <c r="C10840">
        <v>17110</v>
      </c>
      <c r="D10840">
        <f>COUNTIF(C$4:C10840,Tabela3[[#This Row],[COMANDA]])</f>
        <v>2</v>
      </c>
      <c r="E10840" t="s">
        <v>90</v>
      </c>
      <c r="F10840" t="s">
        <v>99</v>
      </c>
      <c r="G10840" t="s">
        <v>8</v>
      </c>
      <c r="H10840" t="s">
        <v>203</v>
      </c>
      <c r="I10840" s="2">
        <v>1</v>
      </c>
      <c r="J10840" t="s">
        <v>11</v>
      </c>
      <c r="K10840" s="21">
        <f>INDEX(LISTAS!$H:$Q,MATCH(BASE!H10840,LISTAS!$G:$G,0),MATCH(BASE!J10840,LISTAS!$H$3:$Q$3,0))*Tabela3[[#This Row],[QUANTIDADE]]</f>
        <v>20</v>
      </c>
      <c r="L10840" s="2" t="str">
        <f>TEXT(Tabela3[[#This Row],[DATA]],"MM")</f>
        <v>07</v>
      </c>
      <c r="M10840" s="2">
        <f>WEEKNUM(Tabela3[[#This Row],[DATA]])</f>
        <v>28</v>
      </c>
      <c r="N10840" s="18">
        <f>YEAR(Tabela3[[#This Row],[DATA]])</f>
        <v>2023</v>
      </c>
    </row>
    <row r="10841" spans="2:14">
      <c r="B10841" s="1">
        <v>45120</v>
      </c>
      <c r="C10841">
        <v>17110</v>
      </c>
      <c r="D10841">
        <f>COUNTIF(C$4:C10841,Tabela3[[#This Row],[COMANDA]])</f>
        <v>3</v>
      </c>
      <c r="E10841" t="s">
        <v>90</v>
      </c>
      <c r="F10841" t="s">
        <v>99</v>
      </c>
      <c r="G10841" t="s">
        <v>8</v>
      </c>
      <c r="H10841" t="s">
        <v>202</v>
      </c>
      <c r="I10841" s="2">
        <v>1</v>
      </c>
      <c r="J10841" t="s">
        <v>11</v>
      </c>
      <c r="K10841" s="21">
        <f>INDEX(LISTAS!$H:$Q,MATCH(BASE!H10841,LISTAS!$G:$G,0),MATCH(BASE!J10841,LISTAS!$H$3:$Q$3,0))*Tabela3[[#This Row],[QUANTIDADE]]</f>
        <v>20</v>
      </c>
      <c r="L10841" s="2" t="str">
        <f>TEXT(Tabela3[[#This Row],[DATA]],"MM")</f>
        <v>07</v>
      </c>
      <c r="M10841" s="2">
        <f>WEEKNUM(Tabela3[[#This Row],[DATA]])</f>
        <v>28</v>
      </c>
      <c r="N10841" s="18">
        <f>YEAR(Tabela3[[#This Row],[DATA]])</f>
        <v>2023</v>
      </c>
    </row>
    <row r="10842" spans="2:14">
      <c r="B10842" s="1">
        <v>45120</v>
      </c>
      <c r="C10842">
        <v>17110</v>
      </c>
      <c r="D10842">
        <f>COUNTIF(C$4:C10842,Tabela3[[#This Row],[COMANDA]])</f>
        <v>4</v>
      </c>
      <c r="E10842" t="s">
        <v>90</v>
      </c>
      <c r="F10842" t="s">
        <v>99</v>
      </c>
      <c r="G10842" t="s">
        <v>9</v>
      </c>
      <c r="H10842" t="s">
        <v>240</v>
      </c>
      <c r="I10842" s="2">
        <v>1</v>
      </c>
      <c r="J10842" t="s">
        <v>12</v>
      </c>
      <c r="K10842" s="21">
        <f>INDEX(LISTAS!$H:$Q,MATCH(BASE!H10842,LISTAS!$G:$G,0),MATCH(BASE!J10842,LISTAS!$H$3:$Q$3,0))*Tabela3[[#This Row],[QUANTIDADE]]</f>
        <v>8</v>
      </c>
      <c r="L10842" s="2" t="str">
        <f>TEXT(Tabela3[[#This Row],[DATA]],"MM")</f>
        <v>07</v>
      </c>
      <c r="M10842" s="2">
        <f>WEEKNUM(Tabela3[[#This Row],[DATA]])</f>
        <v>28</v>
      </c>
      <c r="N10842" s="18">
        <f>YEAR(Tabela3[[#This Row],[DATA]])</f>
        <v>2023</v>
      </c>
    </row>
    <row r="10843" spans="2:14">
      <c r="B10843" s="1">
        <v>45120</v>
      </c>
      <c r="C10843">
        <v>17110</v>
      </c>
      <c r="D10843">
        <f>COUNTIF(C$4:C10843,Tabela3[[#This Row],[COMANDA]])</f>
        <v>5</v>
      </c>
      <c r="E10843" t="s">
        <v>90</v>
      </c>
      <c r="F10843" t="s">
        <v>99</v>
      </c>
      <c r="G10843" t="s">
        <v>9</v>
      </c>
      <c r="H10843" t="s">
        <v>56</v>
      </c>
      <c r="I10843" s="2">
        <v>1</v>
      </c>
      <c r="J10843" t="s">
        <v>11</v>
      </c>
      <c r="K10843" s="21">
        <f>INDEX(LISTAS!$H:$Q,MATCH(BASE!H10843,LISTAS!$G:$G,0),MATCH(BASE!J10843,LISTAS!$H$3:$Q$3,0))*Tabela3[[#This Row],[QUANTIDADE]]</f>
        <v>3</v>
      </c>
      <c r="L10843" s="2" t="str">
        <f>TEXT(Tabela3[[#This Row],[DATA]],"MM")</f>
        <v>07</v>
      </c>
      <c r="M10843" s="2">
        <f>WEEKNUM(Tabela3[[#This Row],[DATA]])</f>
        <v>28</v>
      </c>
      <c r="N10843" s="18">
        <f>YEAR(Tabela3[[#This Row],[DATA]])</f>
        <v>2023</v>
      </c>
    </row>
    <row r="10844" spans="2:14">
      <c r="B10844" s="1">
        <v>45120</v>
      </c>
      <c r="C10844">
        <v>17110</v>
      </c>
      <c r="D10844">
        <f>COUNTIF(C$4:C10844,Tabela3[[#This Row],[COMANDA]])</f>
        <v>6</v>
      </c>
      <c r="E10844" t="s">
        <v>90</v>
      </c>
      <c r="F10844" t="s">
        <v>99</v>
      </c>
      <c r="G10844" t="s">
        <v>9</v>
      </c>
      <c r="H10844" t="s">
        <v>154</v>
      </c>
      <c r="I10844" s="2">
        <v>1</v>
      </c>
      <c r="J10844" t="s">
        <v>11</v>
      </c>
      <c r="K10844" s="21">
        <f>INDEX(LISTAS!$H:$Q,MATCH(BASE!H10844,LISTAS!$G:$G,0),MATCH(BASE!J10844,LISTAS!$H$3:$Q$3,0))*Tabela3[[#This Row],[QUANTIDADE]]</f>
        <v>6</v>
      </c>
      <c r="L10844" s="2" t="str">
        <f>TEXT(Tabela3[[#This Row],[DATA]],"MM")</f>
        <v>07</v>
      </c>
      <c r="M10844" s="2">
        <f>WEEKNUM(Tabela3[[#This Row],[DATA]])</f>
        <v>28</v>
      </c>
      <c r="N10844" s="18">
        <f>YEAR(Tabela3[[#This Row],[DATA]])</f>
        <v>2023</v>
      </c>
    </row>
    <row r="10845" spans="2:14">
      <c r="B10845" s="1">
        <v>45120</v>
      </c>
      <c r="C10845">
        <v>17111</v>
      </c>
      <c r="D10845">
        <f>COUNTIF(C$4:C10845,Tabela3[[#This Row],[COMANDA]])</f>
        <v>1</v>
      </c>
      <c r="E10845" t="s">
        <v>90</v>
      </c>
      <c r="F10845" t="s">
        <v>99</v>
      </c>
      <c r="G10845" t="s">
        <v>8</v>
      </c>
      <c r="H10845" t="s">
        <v>206</v>
      </c>
      <c r="I10845" s="2">
        <v>2</v>
      </c>
      <c r="J10845" t="s">
        <v>11</v>
      </c>
      <c r="K10845" s="21">
        <f>INDEX(LISTAS!$H:$Q,MATCH(BASE!H10845,LISTAS!$G:$G,0),MATCH(BASE!J10845,LISTAS!$H$3:$Q$3,0))*Tabela3[[#This Row],[QUANTIDADE]]</f>
        <v>36</v>
      </c>
      <c r="L10845" s="2" t="str">
        <f>TEXT(Tabela3[[#This Row],[DATA]],"MM")</f>
        <v>07</v>
      </c>
      <c r="M10845" s="2">
        <f>WEEKNUM(Tabela3[[#This Row],[DATA]])</f>
        <v>28</v>
      </c>
      <c r="N10845" s="18">
        <f>YEAR(Tabela3[[#This Row],[DATA]])</f>
        <v>2023</v>
      </c>
    </row>
    <row r="10846" spans="2:14">
      <c r="B10846" s="1">
        <v>45120</v>
      </c>
      <c r="C10846">
        <v>17112</v>
      </c>
      <c r="D10846">
        <f>COUNTIF(C$4:C10846,Tabela3[[#This Row],[COMANDA]])</f>
        <v>1</v>
      </c>
      <c r="E10846" t="s">
        <v>90</v>
      </c>
      <c r="F10846" t="s">
        <v>98</v>
      </c>
      <c r="G10846" t="s">
        <v>8</v>
      </c>
      <c r="H10846" t="s">
        <v>206</v>
      </c>
      <c r="I10846" s="2">
        <v>1</v>
      </c>
      <c r="J10846" t="s">
        <v>11</v>
      </c>
      <c r="K10846" s="21">
        <f>INDEX(LISTAS!$H:$Q,MATCH(BASE!H10846,LISTAS!$G:$G,0),MATCH(BASE!J10846,LISTAS!$H$3:$Q$3,0))*Tabela3[[#This Row],[QUANTIDADE]]</f>
        <v>18</v>
      </c>
      <c r="L10846" s="2" t="str">
        <f>TEXT(Tabela3[[#This Row],[DATA]],"MM")</f>
        <v>07</v>
      </c>
      <c r="M10846" s="2">
        <f>WEEKNUM(Tabela3[[#This Row],[DATA]])</f>
        <v>28</v>
      </c>
      <c r="N10846" s="18">
        <f>YEAR(Tabela3[[#This Row],[DATA]])</f>
        <v>2023</v>
      </c>
    </row>
    <row r="10847" spans="2:14">
      <c r="B10847" s="1">
        <v>45120</v>
      </c>
      <c r="C10847">
        <v>17113</v>
      </c>
      <c r="D10847">
        <f>COUNTIF(C$4:C10847,Tabela3[[#This Row],[COMANDA]])</f>
        <v>1</v>
      </c>
      <c r="E10847" t="s">
        <v>90</v>
      </c>
      <c r="F10847" t="s">
        <v>375</v>
      </c>
      <c r="G10847" t="s">
        <v>8</v>
      </c>
      <c r="H10847" t="s">
        <v>42</v>
      </c>
      <c r="I10847" s="2">
        <v>1</v>
      </c>
      <c r="J10847" t="s">
        <v>12</v>
      </c>
      <c r="K10847" s="21">
        <f>INDEX(LISTAS!$H:$Q,MATCH(BASE!H10847,LISTAS!$G:$G,0),MATCH(BASE!J10847,LISTAS!$H$3:$Q$3,0))*Tabela3[[#This Row],[QUANTIDADE]]</f>
        <v>14.4</v>
      </c>
      <c r="L10847" s="2" t="str">
        <f>TEXT(Tabela3[[#This Row],[DATA]],"MM")</f>
        <v>07</v>
      </c>
      <c r="M10847" s="2">
        <f>WEEKNUM(Tabela3[[#This Row],[DATA]])</f>
        <v>28</v>
      </c>
      <c r="N10847" s="18">
        <f>YEAR(Tabela3[[#This Row],[DATA]])</f>
        <v>2023</v>
      </c>
    </row>
    <row r="10848" spans="2:14">
      <c r="B10848" s="1">
        <v>45120</v>
      </c>
      <c r="C10848">
        <v>17114</v>
      </c>
      <c r="D10848">
        <f>COUNTIF(C$4:C10848,Tabela3[[#This Row],[COMANDA]])</f>
        <v>1</v>
      </c>
      <c r="E10848" t="s">
        <v>89</v>
      </c>
      <c r="F10848" t="s">
        <v>98</v>
      </c>
      <c r="G10848" t="s">
        <v>8</v>
      </c>
      <c r="H10848" t="s">
        <v>202</v>
      </c>
      <c r="I10848" s="2">
        <v>2</v>
      </c>
      <c r="J10848" t="s">
        <v>11</v>
      </c>
      <c r="K10848" s="21">
        <f>INDEX(LISTAS!$H:$Q,MATCH(BASE!H10848,LISTAS!$G:$G,0),MATCH(BASE!J10848,LISTAS!$H$3:$Q$3,0))*Tabela3[[#This Row],[QUANTIDADE]]</f>
        <v>40</v>
      </c>
      <c r="L10848" s="2" t="str">
        <f>TEXT(Tabela3[[#This Row],[DATA]],"MM")</f>
        <v>07</v>
      </c>
      <c r="M10848" s="2">
        <f>WEEKNUM(Tabela3[[#This Row],[DATA]])</f>
        <v>28</v>
      </c>
      <c r="N10848" s="18">
        <f>YEAR(Tabela3[[#This Row],[DATA]])</f>
        <v>2023</v>
      </c>
    </row>
    <row r="10849" spans="2:14">
      <c r="B10849" s="1">
        <v>45120</v>
      </c>
      <c r="C10849">
        <v>17114</v>
      </c>
      <c r="D10849">
        <f>COUNTIF(C$4:C10849,Tabela3[[#This Row],[COMANDA]])</f>
        <v>2</v>
      </c>
      <c r="E10849" t="s">
        <v>89</v>
      </c>
      <c r="F10849" t="s">
        <v>98</v>
      </c>
      <c r="G10849" t="s">
        <v>9</v>
      </c>
      <c r="H10849" t="s">
        <v>142</v>
      </c>
      <c r="I10849" s="2">
        <v>2</v>
      </c>
      <c r="J10849" t="s">
        <v>11</v>
      </c>
      <c r="K10849" s="21">
        <f>INDEX(LISTAS!$H:$Q,MATCH(BASE!H10849,LISTAS!$G:$G,0),MATCH(BASE!J10849,LISTAS!$H$3:$Q$3,0))*Tabela3[[#This Row],[QUANTIDADE]]</f>
        <v>12</v>
      </c>
      <c r="L10849" s="2" t="str">
        <f>TEXT(Tabela3[[#This Row],[DATA]],"MM")</f>
        <v>07</v>
      </c>
      <c r="M10849" s="2">
        <f>WEEKNUM(Tabela3[[#This Row],[DATA]])</f>
        <v>28</v>
      </c>
      <c r="N10849" s="18">
        <f>YEAR(Tabela3[[#This Row],[DATA]])</f>
        <v>2023</v>
      </c>
    </row>
    <row r="10850" spans="2:14">
      <c r="B10850" s="1">
        <v>45120</v>
      </c>
      <c r="C10850">
        <v>17114</v>
      </c>
      <c r="D10850">
        <f>COUNTIF(C$4:C10850,Tabela3[[#This Row],[COMANDA]])</f>
        <v>3</v>
      </c>
      <c r="E10850" t="s">
        <v>89</v>
      </c>
      <c r="F10850" t="s">
        <v>98</v>
      </c>
      <c r="G10850" t="s">
        <v>10</v>
      </c>
      <c r="H10850" t="s">
        <v>125</v>
      </c>
      <c r="I10850" s="2">
        <v>1</v>
      </c>
      <c r="J10850" t="s">
        <v>11</v>
      </c>
      <c r="K10850" s="21">
        <f>INDEX(LISTAS!$H:$Q,MATCH(BASE!H10850,LISTAS!$G:$G,0),MATCH(BASE!J10850,LISTAS!$H$3:$Q$3,0))*Tabela3[[#This Row],[QUANTIDADE]]</f>
        <v>3</v>
      </c>
      <c r="L10850" s="2" t="str">
        <f>TEXT(Tabela3[[#This Row],[DATA]],"MM")</f>
        <v>07</v>
      </c>
      <c r="M10850" s="2">
        <f>WEEKNUM(Tabela3[[#This Row],[DATA]])</f>
        <v>28</v>
      </c>
      <c r="N10850" s="18">
        <f>YEAR(Tabela3[[#This Row],[DATA]])</f>
        <v>2023</v>
      </c>
    </row>
    <row r="10851" spans="2:14">
      <c r="B10851" s="1">
        <v>45120</v>
      </c>
      <c r="C10851">
        <v>17115</v>
      </c>
      <c r="D10851">
        <f>COUNTIF(C$4:C10851,Tabela3[[#This Row],[COMANDA]])</f>
        <v>1</v>
      </c>
      <c r="E10851" t="s">
        <v>90</v>
      </c>
      <c r="F10851" t="s">
        <v>375</v>
      </c>
      <c r="G10851" t="s">
        <v>8</v>
      </c>
      <c r="H10851" t="s">
        <v>43</v>
      </c>
      <c r="I10851" s="2">
        <v>1</v>
      </c>
      <c r="J10851" t="s">
        <v>11</v>
      </c>
      <c r="K10851" s="21">
        <f>INDEX(LISTAS!$H:$Q,MATCH(BASE!H10851,LISTAS!$G:$G,0),MATCH(BASE!J10851,LISTAS!$H$3:$Q$3,0))*Tabela3[[#This Row],[QUANTIDADE]]</f>
        <v>18</v>
      </c>
      <c r="L10851" s="2" t="str">
        <f>TEXT(Tabela3[[#This Row],[DATA]],"MM")</f>
        <v>07</v>
      </c>
      <c r="M10851" s="2">
        <f>WEEKNUM(Tabela3[[#This Row],[DATA]])</f>
        <v>28</v>
      </c>
      <c r="N10851" s="18">
        <f>YEAR(Tabela3[[#This Row],[DATA]])</f>
        <v>2023</v>
      </c>
    </row>
    <row r="10852" spans="2:14">
      <c r="B10852" s="1">
        <v>45120</v>
      </c>
      <c r="C10852">
        <v>17115</v>
      </c>
      <c r="D10852">
        <f>COUNTIF(C$4:C10852,Tabela3[[#This Row],[COMANDA]])</f>
        <v>2</v>
      </c>
      <c r="E10852" t="s">
        <v>90</v>
      </c>
      <c r="F10852" t="s">
        <v>375</v>
      </c>
      <c r="G10852" t="s">
        <v>9</v>
      </c>
      <c r="H10852" t="s">
        <v>138</v>
      </c>
      <c r="I10852" s="2">
        <v>1</v>
      </c>
      <c r="J10852" t="s">
        <v>11</v>
      </c>
      <c r="K10852" s="21">
        <f>INDEX(LISTAS!$H:$Q,MATCH(BASE!H10852,LISTAS!$G:$G,0),MATCH(BASE!J10852,LISTAS!$H$3:$Q$3,0))*Tabela3[[#This Row],[QUANTIDADE]]</f>
        <v>4</v>
      </c>
      <c r="L10852" s="2" t="str">
        <f>TEXT(Tabela3[[#This Row],[DATA]],"MM")</f>
        <v>07</v>
      </c>
      <c r="M10852" s="2">
        <f>WEEKNUM(Tabela3[[#This Row],[DATA]])</f>
        <v>28</v>
      </c>
      <c r="N10852" s="18">
        <f>YEAR(Tabela3[[#This Row],[DATA]])</f>
        <v>2023</v>
      </c>
    </row>
    <row r="10853" spans="2:14">
      <c r="B10853" s="1">
        <v>45120</v>
      </c>
      <c r="C10853">
        <v>17116</v>
      </c>
      <c r="D10853">
        <f>COUNTIF(C$4:C10853,Tabela3[[#This Row],[COMANDA]])</f>
        <v>1</v>
      </c>
      <c r="E10853" t="s">
        <v>90</v>
      </c>
      <c r="F10853" t="s">
        <v>100</v>
      </c>
      <c r="G10853" t="s">
        <v>8</v>
      </c>
      <c r="H10853" t="s">
        <v>206</v>
      </c>
      <c r="I10853" s="2">
        <v>1</v>
      </c>
      <c r="J10853" t="s">
        <v>11</v>
      </c>
      <c r="K10853" s="21">
        <f>INDEX(LISTAS!$H:$Q,MATCH(BASE!H10853,LISTAS!$G:$G,0),MATCH(BASE!J10853,LISTAS!$H$3:$Q$3,0))*Tabela3[[#This Row],[QUANTIDADE]]</f>
        <v>18</v>
      </c>
      <c r="L10853" s="2" t="str">
        <f>TEXT(Tabela3[[#This Row],[DATA]],"MM")</f>
        <v>07</v>
      </c>
      <c r="M10853" s="2">
        <f>WEEKNUM(Tabela3[[#This Row],[DATA]])</f>
        <v>28</v>
      </c>
      <c r="N10853" s="18">
        <f>YEAR(Tabela3[[#This Row],[DATA]])</f>
        <v>2023</v>
      </c>
    </row>
    <row r="10854" spans="2:14">
      <c r="B10854" s="1">
        <v>45120</v>
      </c>
      <c r="C10854">
        <v>17117</v>
      </c>
      <c r="D10854">
        <f>COUNTIF(C$4:C10854,Tabela3[[#This Row],[COMANDA]])</f>
        <v>1</v>
      </c>
      <c r="E10854" t="s">
        <v>90</v>
      </c>
      <c r="F10854" t="s">
        <v>375</v>
      </c>
      <c r="G10854" t="s">
        <v>8</v>
      </c>
      <c r="H10854" t="s">
        <v>206</v>
      </c>
      <c r="I10854" s="2">
        <v>1</v>
      </c>
      <c r="J10854" t="s">
        <v>11</v>
      </c>
      <c r="K10854" s="21">
        <f>INDEX(LISTAS!$H:$Q,MATCH(BASE!H10854,LISTAS!$G:$G,0),MATCH(BASE!J10854,LISTAS!$H$3:$Q$3,0))*Tabela3[[#This Row],[QUANTIDADE]]</f>
        <v>18</v>
      </c>
      <c r="L10854" s="2" t="str">
        <f>TEXT(Tabela3[[#This Row],[DATA]],"MM")</f>
        <v>07</v>
      </c>
      <c r="M10854" s="2">
        <f>WEEKNUM(Tabela3[[#This Row],[DATA]])</f>
        <v>28</v>
      </c>
      <c r="N10854" s="18">
        <f>YEAR(Tabela3[[#This Row],[DATA]])</f>
        <v>2023</v>
      </c>
    </row>
    <row r="10855" spans="2:14">
      <c r="B10855" s="1">
        <v>45120</v>
      </c>
      <c r="C10855">
        <v>17117</v>
      </c>
      <c r="D10855">
        <f>COUNTIF(C$4:C10855,Tabela3[[#This Row],[COMANDA]])</f>
        <v>2</v>
      </c>
      <c r="E10855" t="s">
        <v>90</v>
      </c>
      <c r="F10855" t="s">
        <v>375</v>
      </c>
      <c r="G10855" t="s">
        <v>10</v>
      </c>
      <c r="H10855" t="s">
        <v>94</v>
      </c>
      <c r="I10855" s="2">
        <v>1</v>
      </c>
      <c r="J10855" t="s">
        <v>12</v>
      </c>
      <c r="K10855" s="21">
        <f>INDEX(LISTAS!$H:$Q,MATCH(BASE!H10855,LISTAS!$G:$G,0),MATCH(BASE!J10855,LISTAS!$H$3:$Q$3,0))*Tabela3[[#This Row],[QUANTIDADE]]</f>
        <v>3</v>
      </c>
      <c r="L10855" s="2" t="str">
        <f>TEXT(Tabela3[[#This Row],[DATA]],"MM")</f>
        <v>07</v>
      </c>
      <c r="M10855" s="2">
        <f>WEEKNUM(Tabela3[[#This Row],[DATA]])</f>
        <v>28</v>
      </c>
      <c r="N10855" s="18">
        <f>YEAR(Tabela3[[#This Row],[DATA]])</f>
        <v>2023</v>
      </c>
    </row>
    <row r="10856" spans="2:14">
      <c r="B10856" s="1">
        <v>45120</v>
      </c>
      <c r="C10856">
        <v>17118</v>
      </c>
      <c r="D10856">
        <f>COUNTIF(C$4:C10856,Tabela3[[#This Row],[COMANDA]])</f>
        <v>1</v>
      </c>
      <c r="E10856" t="s">
        <v>90</v>
      </c>
      <c r="F10856" t="s">
        <v>98</v>
      </c>
      <c r="G10856" t="s">
        <v>8</v>
      </c>
      <c r="H10856" t="s">
        <v>206</v>
      </c>
      <c r="I10856" s="2">
        <v>2</v>
      </c>
      <c r="J10856" t="s">
        <v>11</v>
      </c>
      <c r="K10856" s="21">
        <f>INDEX(LISTAS!$H:$Q,MATCH(BASE!H10856,LISTAS!$G:$G,0),MATCH(BASE!J10856,LISTAS!$H$3:$Q$3,0))*Tabela3[[#This Row],[QUANTIDADE]]</f>
        <v>36</v>
      </c>
      <c r="L10856" s="2" t="str">
        <f>TEXT(Tabela3[[#This Row],[DATA]],"MM")</f>
        <v>07</v>
      </c>
      <c r="M10856" s="2">
        <f>WEEKNUM(Tabela3[[#This Row],[DATA]])</f>
        <v>28</v>
      </c>
      <c r="N10856" s="18">
        <f>YEAR(Tabela3[[#This Row],[DATA]])</f>
        <v>2023</v>
      </c>
    </row>
    <row r="10857" spans="2:14">
      <c r="B10857" s="1">
        <v>45120</v>
      </c>
      <c r="C10857">
        <v>17118</v>
      </c>
      <c r="D10857">
        <f>COUNTIF(C$4:C10857,Tabela3[[#This Row],[COMANDA]])</f>
        <v>2</v>
      </c>
      <c r="E10857" t="s">
        <v>90</v>
      </c>
      <c r="F10857" t="s">
        <v>98</v>
      </c>
      <c r="G10857" t="s">
        <v>9</v>
      </c>
      <c r="H10857" t="s">
        <v>56</v>
      </c>
      <c r="I10857" s="2">
        <v>1</v>
      </c>
      <c r="J10857" t="s">
        <v>11</v>
      </c>
      <c r="K10857" s="21">
        <f>INDEX(LISTAS!$H:$Q,MATCH(BASE!H10857,LISTAS!$G:$G,0),MATCH(BASE!J10857,LISTAS!$H$3:$Q$3,0))*Tabela3[[#This Row],[QUANTIDADE]]</f>
        <v>3</v>
      </c>
      <c r="L10857" s="2" t="str">
        <f>TEXT(Tabela3[[#This Row],[DATA]],"MM")</f>
        <v>07</v>
      </c>
      <c r="M10857" s="2">
        <f>WEEKNUM(Tabela3[[#This Row],[DATA]])</f>
        <v>28</v>
      </c>
      <c r="N10857" s="18">
        <f>YEAR(Tabela3[[#This Row],[DATA]])</f>
        <v>2023</v>
      </c>
    </row>
    <row r="10858" spans="2:14">
      <c r="B10858" s="1">
        <v>45120</v>
      </c>
      <c r="C10858">
        <v>17119</v>
      </c>
      <c r="D10858">
        <f>COUNTIF(C$4:C10858,Tabela3[[#This Row],[COMANDA]])</f>
        <v>1</v>
      </c>
      <c r="E10858" t="s">
        <v>90</v>
      </c>
      <c r="F10858" t="s">
        <v>99</v>
      </c>
      <c r="G10858" t="s">
        <v>8</v>
      </c>
      <c r="H10858" t="s">
        <v>39</v>
      </c>
      <c r="I10858" s="2">
        <v>3</v>
      </c>
      <c r="J10858" t="s">
        <v>11</v>
      </c>
      <c r="K10858" s="21">
        <f>INDEX(LISTAS!$H:$Q,MATCH(BASE!H10858,LISTAS!$G:$G,0),MATCH(BASE!J10858,LISTAS!$H$3:$Q$3,0))*Tabela3[[#This Row],[QUANTIDADE]]</f>
        <v>36</v>
      </c>
      <c r="L10858" s="2" t="str">
        <f>TEXT(Tabela3[[#This Row],[DATA]],"MM")</f>
        <v>07</v>
      </c>
      <c r="M10858" s="2">
        <f>WEEKNUM(Tabela3[[#This Row],[DATA]])</f>
        <v>28</v>
      </c>
      <c r="N10858" s="18">
        <f>YEAR(Tabela3[[#This Row],[DATA]])</f>
        <v>2023</v>
      </c>
    </row>
    <row r="10859" spans="2:14">
      <c r="B10859" s="1">
        <v>45120</v>
      </c>
      <c r="C10859">
        <v>17119</v>
      </c>
      <c r="D10859">
        <f>COUNTIF(C$4:C10859,Tabela3[[#This Row],[COMANDA]])</f>
        <v>2</v>
      </c>
      <c r="E10859" t="s">
        <v>90</v>
      </c>
      <c r="F10859" t="s">
        <v>99</v>
      </c>
      <c r="G10859" t="s">
        <v>8</v>
      </c>
      <c r="H10859" t="s">
        <v>202</v>
      </c>
      <c r="I10859" s="2">
        <v>2</v>
      </c>
      <c r="J10859" t="s">
        <v>11</v>
      </c>
      <c r="K10859" s="21">
        <f>INDEX(LISTAS!$H:$Q,MATCH(BASE!H10859,LISTAS!$G:$G,0),MATCH(BASE!J10859,LISTAS!$H$3:$Q$3,0))*Tabela3[[#This Row],[QUANTIDADE]]</f>
        <v>40</v>
      </c>
      <c r="L10859" s="2" t="str">
        <f>TEXT(Tabela3[[#This Row],[DATA]],"MM")</f>
        <v>07</v>
      </c>
      <c r="M10859" s="2">
        <f>WEEKNUM(Tabela3[[#This Row],[DATA]])</f>
        <v>28</v>
      </c>
      <c r="N10859" s="18">
        <f>YEAR(Tabela3[[#This Row],[DATA]])</f>
        <v>2023</v>
      </c>
    </row>
    <row r="10860" spans="2:14">
      <c r="B10860" s="1">
        <v>45120</v>
      </c>
      <c r="C10860">
        <v>17119</v>
      </c>
      <c r="D10860">
        <f>COUNTIF(C$4:C10860,Tabela3[[#This Row],[COMANDA]])</f>
        <v>3</v>
      </c>
      <c r="E10860" t="s">
        <v>90</v>
      </c>
      <c r="F10860" t="s">
        <v>99</v>
      </c>
      <c r="G10860" t="s">
        <v>8</v>
      </c>
      <c r="H10860" t="s">
        <v>206</v>
      </c>
      <c r="I10860" s="2">
        <v>1</v>
      </c>
      <c r="J10860" t="s">
        <v>11</v>
      </c>
      <c r="K10860" s="21">
        <f>INDEX(LISTAS!$H:$Q,MATCH(BASE!H10860,LISTAS!$G:$G,0),MATCH(BASE!J10860,LISTAS!$H$3:$Q$3,0))*Tabela3[[#This Row],[QUANTIDADE]]</f>
        <v>18</v>
      </c>
      <c r="L10860" s="2" t="str">
        <f>TEXT(Tabela3[[#This Row],[DATA]],"MM")</f>
        <v>07</v>
      </c>
      <c r="M10860" s="2">
        <f>WEEKNUM(Tabela3[[#This Row],[DATA]])</f>
        <v>28</v>
      </c>
      <c r="N10860" s="18">
        <f>YEAR(Tabela3[[#This Row],[DATA]])</f>
        <v>2023</v>
      </c>
    </row>
    <row r="10861" spans="2:14">
      <c r="B10861" s="1">
        <v>45120</v>
      </c>
      <c r="C10861">
        <v>17119</v>
      </c>
      <c r="D10861">
        <f>COUNTIF(C$4:C10861,Tabela3[[#This Row],[COMANDA]])</f>
        <v>4</v>
      </c>
      <c r="E10861" t="s">
        <v>90</v>
      </c>
      <c r="F10861" t="s">
        <v>99</v>
      </c>
      <c r="G10861" t="s">
        <v>61</v>
      </c>
      <c r="H10861" t="s">
        <v>163</v>
      </c>
      <c r="I10861" s="2">
        <v>1</v>
      </c>
      <c r="J10861" t="s">
        <v>11</v>
      </c>
      <c r="K10861" s="21">
        <f>INDEX(LISTAS!$H:$Q,MATCH(BASE!H10861,LISTAS!$G:$G,0),MATCH(BASE!J10861,LISTAS!$H$3:$Q$3,0))*Tabela3[[#This Row],[QUANTIDADE]]</f>
        <v>4</v>
      </c>
      <c r="L10861" s="2" t="str">
        <f>TEXT(Tabela3[[#This Row],[DATA]],"MM")</f>
        <v>07</v>
      </c>
      <c r="M10861" s="2">
        <f>WEEKNUM(Tabela3[[#This Row],[DATA]])</f>
        <v>28</v>
      </c>
      <c r="N10861" s="18">
        <f>YEAR(Tabela3[[#This Row],[DATA]])</f>
        <v>2023</v>
      </c>
    </row>
    <row r="10862" spans="2:14">
      <c r="B10862" s="1">
        <v>45120</v>
      </c>
      <c r="C10862">
        <v>17119</v>
      </c>
      <c r="D10862">
        <f>COUNTIF(C$4:C10862,Tabela3[[#This Row],[COMANDA]])</f>
        <v>5</v>
      </c>
      <c r="E10862" t="s">
        <v>90</v>
      </c>
      <c r="F10862" t="s">
        <v>99</v>
      </c>
      <c r="G10862" t="s">
        <v>10</v>
      </c>
      <c r="H10862" t="s">
        <v>128</v>
      </c>
      <c r="I10862" s="2">
        <v>1</v>
      </c>
      <c r="J10862" t="s">
        <v>11</v>
      </c>
      <c r="K10862" s="21">
        <f>INDEX(LISTAS!$H:$Q,MATCH(BASE!H10862,LISTAS!$G:$G,0),MATCH(BASE!J10862,LISTAS!$H$3:$Q$3,0))*Tabela3[[#This Row],[QUANTIDADE]]</f>
        <v>5</v>
      </c>
      <c r="L10862" s="2" t="str">
        <f>TEXT(Tabela3[[#This Row],[DATA]],"MM")</f>
        <v>07</v>
      </c>
      <c r="M10862" s="2">
        <f>WEEKNUM(Tabela3[[#This Row],[DATA]])</f>
        <v>28</v>
      </c>
      <c r="N10862" s="18">
        <f>YEAR(Tabela3[[#This Row],[DATA]])</f>
        <v>2023</v>
      </c>
    </row>
    <row r="10863" spans="2:14">
      <c r="B10863" s="1">
        <v>45120</v>
      </c>
      <c r="C10863">
        <v>17120</v>
      </c>
      <c r="D10863">
        <f>COUNTIF(C$4:C10863,Tabela3[[#This Row],[COMANDA]])</f>
        <v>1</v>
      </c>
      <c r="E10863" t="s">
        <v>90</v>
      </c>
      <c r="F10863" t="s">
        <v>98</v>
      </c>
      <c r="G10863" t="s">
        <v>8</v>
      </c>
      <c r="H10863" t="s">
        <v>202</v>
      </c>
      <c r="I10863" s="2">
        <v>2</v>
      </c>
      <c r="J10863" t="s">
        <v>11</v>
      </c>
      <c r="K10863" s="21">
        <f>INDEX(LISTAS!$H:$Q,MATCH(BASE!H10863,LISTAS!$G:$G,0),MATCH(BASE!J10863,LISTAS!$H$3:$Q$3,0))*Tabela3[[#This Row],[QUANTIDADE]]</f>
        <v>40</v>
      </c>
      <c r="L10863" s="2" t="str">
        <f>TEXT(Tabela3[[#This Row],[DATA]],"MM")</f>
        <v>07</v>
      </c>
      <c r="M10863" s="2">
        <f>WEEKNUM(Tabela3[[#This Row],[DATA]])</f>
        <v>28</v>
      </c>
      <c r="N10863" s="18">
        <f>YEAR(Tabela3[[#This Row],[DATA]])</f>
        <v>2023</v>
      </c>
    </row>
    <row r="10864" spans="2:14">
      <c r="B10864" s="1">
        <v>45120</v>
      </c>
      <c r="C10864">
        <v>17120</v>
      </c>
      <c r="D10864">
        <f>COUNTIF(C$4:C10864,Tabela3[[#This Row],[COMANDA]])</f>
        <v>2</v>
      </c>
      <c r="E10864" t="s">
        <v>90</v>
      </c>
      <c r="F10864" t="s">
        <v>98</v>
      </c>
      <c r="G10864" t="s">
        <v>9</v>
      </c>
      <c r="H10864" t="s">
        <v>153</v>
      </c>
      <c r="I10864" s="2">
        <v>1</v>
      </c>
      <c r="J10864" t="s">
        <v>11</v>
      </c>
      <c r="K10864" s="21">
        <f>INDEX(LISTAS!$H:$Q,MATCH(BASE!H10864,LISTAS!$G:$G,0),MATCH(BASE!J10864,LISTAS!$H$3:$Q$3,0))*Tabela3[[#This Row],[QUANTIDADE]]</f>
        <v>4</v>
      </c>
      <c r="L10864" s="2" t="str">
        <f>TEXT(Tabela3[[#This Row],[DATA]],"MM")</f>
        <v>07</v>
      </c>
      <c r="M10864" s="2">
        <f>WEEKNUM(Tabela3[[#This Row],[DATA]])</f>
        <v>28</v>
      </c>
      <c r="N10864" s="18">
        <f>YEAR(Tabela3[[#This Row],[DATA]])</f>
        <v>2023</v>
      </c>
    </row>
    <row r="10865" spans="2:14">
      <c r="B10865" s="1">
        <v>45120</v>
      </c>
      <c r="C10865">
        <v>17120</v>
      </c>
      <c r="D10865">
        <f>COUNTIF(C$4:C10865,Tabela3[[#This Row],[COMANDA]])</f>
        <v>3</v>
      </c>
      <c r="E10865" t="s">
        <v>90</v>
      </c>
      <c r="F10865" t="s">
        <v>98</v>
      </c>
      <c r="G10865" t="s">
        <v>9</v>
      </c>
      <c r="H10865" t="s">
        <v>131</v>
      </c>
      <c r="I10865" s="2">
        <v>1</v>
      </c>
      <c r="J10865" t="s">
        <v>11</v>
      </c>
      <c r="K10865" s="21">
        <f>INDEX(LISTAS!$H:$Q,MATCH(BASE!H10865,LISTAS!$G:$G,0),MATCH(BASE!J10865,LISTAS!$H$3:$Q$3,0))*Tabela3[[#This Row],[QUANTIDADE]]</f>
        <v>4</v>
      </c>
      <c r="L10865" s="2" t="str">
        <f>TEXT(Tabela3[[#This Row],[DATA]],"MM")</f>
        <v>07</v>
      </c>
      <c r="M10865" s="2">
        <f>WEEKNUM(Tabela3[[#This Row],[DATA]])</f>
        <v>28</v>
      </c>
      <c r="N10865" s="18">
        <f>YEAR(Tabela3[[#This Row],[DATA]])</f>
        <v>2023</v>
      </c>
    </row>
    <row r="10866" spans="2:14">
      <c r="B10866" s="1">
        <v>45120</v>
      </c>
      <c r="C10866">
        <v>17120</v>
      </c>
      <c r="D10866">
        <f>COUNTIF(C$4:C10866,Tabela3[[#This Row],[COMANDA]])</f>
        <v>4</v>
      </c>
      <c r="E10866" t="s">
        <v>90</v>
      </c>
      <c r="F10866" t="s">
        <v>98</v>
      </c>
      <c r="G10866" t="s">
        <v>10</v>
      </c>
      <c r="H10866" t="s">
        <v>125</v>
      </c>
      <c r="I10866" s="2">
        <v>2</v>
      </c>
      <c r="J10866" t="s">
        <v>11</v>
      </c>
      <c r="K10866" s="21">
        <f>INDEX(LISTAS!$H:$Q,MATCH(BASE!H10866,LISTAS!$G:$G,0),MATCH(BASE!J10866,LISTAS!$H$3:$Q$3,0))*Tabela3[[#This Row],[QUANTIDADE]]</f>
        <v>6</v>
      </c>
      <c r="L10866" s="2" t="str">
        <f>TEXT(Tabela3[[#This Row],[DATA]],"MM")</f>
        <v>07</v>
      </c>
      <c r="M10866" s="2">
        <f>WEEKNUM(Tabela3[[#This Row],[DATA]])</f>
        <v>28</v>
      </c>
      <c r="N10866" s="18">
        <f>YEAR(Tabela3[[#This Row],[DATA]])</f>
        <v>2023</v>
      </c>
    </row>
    <row r="10867" spans="2:14">
      <c r="B10867" s="1">
        <v>45120</v>
      </c>
      <c r="C10867">
        <v>17121</v>
      </c>
      <c r="D10867">
        <f>COUNTIF(C$4:C10867,Tabela3[[#This Row],[COMANDA]])</f>
        <v>1</v>
      </c>
      <c r="E10867" t="s">
        <v>90</v>
      </c>
      <c r="F10867" t="s">
        <v>375</v>
      </c>
      <c r="G10867" t="s">
        <v>8</v>
      </c>
      <c r="H10867" t="s">
        <v>204</v>
      </c>
      <c r="I10867" s="2">
        <v>1</v>
      </c>
      <c r="J10867" t="s">
        <v>11</v>
      </c>
      <c r="K10867" s="21">
        <f>INDEX(LISTAS!$H:$Q,MATCH(BASE!H10867,LISTAS!$G:$G,0),MATCH(BASE!J10867,LISTAS!$H$3:$Q$3,0))*Tabela3[[#This Row],[QUANTIDADE]]</f>
        <v>18</v>
      </c>
      <c r="L10867" s="2" t="str">
        <f>TEXT(Tabela3[[#This Row],[DATA]],"MM")</f>
        <v>07</v>
      </c>
      <c r="M10867" s="2">
        <f>WEEKNUM(Tabela3[[#This Row],[DATA]])</f>
        <v>28</v>
      </c>
      <c r="N10867" s="18">
        <f>YEAR(Tabela3[[#This Row],[DATA]])</f>
        <v>2023</v>
      </c>
    </row>
    <row r="10868" spans="2:14">
      <c r="B10868" s="1">
        <v>45120</v>
      </c>
      <c r="C10868">
        <v>17122</v>
      </c>
      <c r="D10868">
        <f>COUNTIF(C$4:C10868,Tabela3[[#This Row],[COMANDA]])</f>
        <v>1</v>
      </c>
      <c r="E10868" t="s">
        <v>90</v>
      </c>
      <c r="F10868" t="s">
        <v>375</v>
      </c>
      <c r="G10868" t="s">
        <v>8</v>
      </c>
      <c r="H10868" t="s">
        <v>39</v>
      </c>
      <c r="I10868" s="2">
        <v>1</v>
      </c>
      <c r="J10868" t="s">
        <v>11</v>
      </c>
      <c r="K10868" s="21">
        <f>INDEX(LISTAS!$H:$Q,MATCH(BASE!H10868,LISTAS!$G:$G,0),MATCH(BASE!J10868,LISTAS!$H$3:$Q$3,0))*Tabela3[[#This Row],[QUANTIDADE]]</f>
        <v>12</v>
      </c>
      <c r="L10868" s="2" t="str">
        <f>TEXT(Tabela3[[#This Row],[DATA]],"MM")</f>
        <v>07</v>
      </c>
      <c r="M10868" s="2">
        <f>WEEKNUM(Tabela3[[#This Row],[DATA]])</f>
        <v>28</v>
      </c>
      <c r="N10868" s="18">
        <f>YEAR(Tabela3[[#This Row],[DATA]])</f>
        <v>2023</v>
      </c>
    </row>
    <row r="10869" spans="2:14">
      <c r="B10869" s="1">
        <v>45120</v>
      </c>
      <c r="C10869">
        <v>17122</v>
      </c>
      <c r="D10869">
        <f>COUNTIF(C$4:C10869,Tabela3[[#This Row],[COMANDA]])</f>
        <v>2</v>
      </c>
      <c r="E10869" t="s">
        <v>90</v>
      </c>
      <c r="F10869" t="s">
        <v>375</v>
      </c>
      <c r="G10869" t="s">
        <v>8</v>
      </c>
      <c r="H10869" t="s">
        <v>204</v>
      </c>
      <c r="I10869" s="2">
        <v>1</v>
      </c>
      <c r="J10869" t="s">
        <v>11</v>
      </c>
      <c r="K10869" s="21">
        <f>INDEX(LISTAS!$H:$Q,MATCH(BASE!H10869,LISTAS!$G:$G,0),MATCH(BASE!J10869,LISTAS!$H$3:$Q$3,0))*Tabela3[[#This Row],[QUANTIDADE]]</f>
        <v>18</v>
      </c>
      <c r="L10869" s="2" t="str">
        <f>TEXT(Tabela3[[#This Row],[DATA]],"MM")</f>
        <v>07</v>
      </c>
      <c r="M10869" s="2">
        <f>WEEKNUM(Tabela3[[#This Row],[DATA]])</f>
        <v>28</v>
      </c>
      <c r="N10869" s="18">
        <f>YEAR(Tabela3[[#This Row],[DATA]])</f>
        <v>2023</v>
      </c>
    </row>
    <row r="10870" spans="2:14">
      <c r="B10870" s="1">
        <v>45121</v>
      </c>
      <c r="C10870">
        <v>17123</v>
      </c>
      <c r="D10870">
        <f>COUNTIF(C$4:C10870,Tabela3[[#This Row],[COMANDA]])</f>
        <v>1</v>
      </c>
      <c r="E10870" t="s">
        <v>89</v>
      </c>
      <c r="G10870" t="s">
        <v>8</v>
      </c>
      <c r="H10870" t="s">
        <v>47</v>
      </c>
      <c r="I10870" s="2">
        <v>3</v>
      </c>
      <c r="J10870" t="s">
        <v>11</v>
      </c>
      <c r="K10870" s="21">
        <f>INDEX(LISTAS!$H:$Q,MATCH(BASE!H10870,LISTAS!$G:$G,0),MATCH(BASE!J10870,LISTAS!$H$3:$Q$3,0))*Tabela3[[#This Row],[QUANTIDADE]]</f>
        <v>48</v>
      </c>
      <c r="L10870" s="2" t="str">
        <f>TEXT(Tabela3[[#This Row],[DATA]],"MM")</f>
        <v>07</v>
      </c>
      <c r="M10870" s="2">
        <f>WEEKNUM(Tabela3[[#This Row],[DATA]])</f>
        <v>28</v>
      </c>
      <c r="N10870" s="18">
        <f>YEAR(Tabela3[[#This Row],[DATA]])</f>
        <v>2023</v>
      </c>
    </row>
    <row r="10871" spans="2:14">
      <c r="B10871" s="1">
        <v>45121</v>
      </c>
      <c r="C10871">
        <v>17124</v>
      </c>
      <c r="D10871">
        <f>COUNTIF(C$4:C10871,Tabela3[[#This Row],[COMANDA]])</f>
        <v>1</v>
      </c>
      <c r="E10871" t="s">
        <v>89</v>
      </c>
      <c r="F10871" t="s">
        <v>98</v>
      </c>
      <c r="G10871" t="s">
        <v>8</v>
      </c>
      <c r="H10871" t="s">
        <v>47</v>
      </c>
      <c r="I10871" s="2">
        <v>1</v>
      </c>
      <c r="J10871" t="s">
        <v>11</v>
      </c>
      <c r="K10871" s="21">
        <f>INDEX(LISTAS!$H:$Q,MATCH(BASE!H10871,LISTAS!$G:$G,0),MATCH(BASE!J10871,LISTAS!$H$3:$Q$3,0))*Tabela3[[#This Row],[QUANTIDADE]]</f>
        <v>16</v>
      </c>
      <c r="L10871" s="2" t="str">
        <f>TEXT(Tabela3[[#This Row],[DATA]],"MM")</f>
        <v>07</v>
      </c>
      <c r="M10871" s="2">
        <f>WEEKNUM(Tabela3[[#This Row],[DATA]])</f>
        <v>28</v>
      </c>
      <c r="N10871" s="18">
        <f>YEAR(Tabela3[[#This Row],[DATA]])</f>
        <v>2023</v>
      </c>
    </row>
    <row r="10872" spans="2:14">
      <c r="B10872" s="1">
        <v>45121</v>
      </c>
      <c r="C10872">
        <v>17125</v>
      </c>
      <c r="D10872">
        <f>COUNTIF(C$4:C10872,Tabela3[[#This Row],[COMANDA]])</f>
        <v>1</v>
      </c>
      <c r="E10872" t="s">
        <v>90</v>
      </c>
      <c r="F10872" t="s">
        <v>100</v>
      </c>
      <c r="G10872" t="s">
        <v>8</v>
      </c>
      <c r="H10872" t="s">
        <v>39</v>
      </c>
      <c r="I10872" s="2">
        <v>1</v>
      </c>
      <c r="J10872" t="s">
        <v>11</v>
      </c>
      <c r="K10872" s="21">
        <f>INDEX(LISTAS!$H:$Q,MATCH(BASE!H10872,LISTAS!$G:$G,0),MATCH(BASE!J10872,LISTAS!$H$3:$Q$3,0))*Tabela3[[#This Row],[QUANTIDADE]]</f>
        <v>12</v>
      </c>
      <c r="L10872" s="2" t="str">
        <f>TEXT(Tabela3[[#This Row],[DATA]],"MM")</f>
        <v>07</v>
      </c>
      <c r="M10872" s="2">
        <f>WEEKNUM(Tabela3[[#This Row],[DATA]])</f>
        <v>28</v>
      </c>
      <c r="N10872" s="18">
        <f>YEAR(Tabela3[[#This Row],[DATA]])</f>
        <v>2023</v>
      </c>
    </row>
    <row r="10873" spans="2:14">
      <c r="B10873" s="1">
        <v>45121</v>
      </c>
      <c r="C10873">
        <v>17126</v>
      </c>
      <c r="D10873">
        <f>COUNTIF(C$4:C10873,Tabela3[[#This Row],[COMANDA]])</f>
        <v>1</v>
      </c>
      <c r="E10873" t="s">
        <v>89</v>
      </c>
      <c r="F10873" t="s">
        <v>99</v>
      </c>
      <c r="G10873" t="s">
        <v>8</v>
      </c>
      <c r="H10873" t="s">
        <v>47</v>
      </c>
      <c r="I10873" s="2">
        <v>1</v>
      </c>
      <c r="J10873" t="s">
        <v>11</v>
      </c>
      <c r="K10873" s="21">
        <f>INDEX(LISTAS!$H:$Q,MATCH(BASE!H10873,LISTAS!$G:$G,0),MATCH(BASE!J10873,LISTAS!$H$3:$Q$3,0))*Tabela3[[#This Row],[QUANTIDADE]]</f>
        <v>16</v>
      </c>
      <c r="L10873" s="2" t="str">
        <f>TEXT(Tabela3[[#This Row],[DATA]],"MM")</f>
        <v>07</v>
      </c>
      <c r="M10873" s="2">
        <f>WEEKNUM(Tabela3[[#This Row],[DATA]])</f>
        <v>28</v>
      </c>
      <c r="N10873" s="18">
        <f>YEAR(Tabela3[[#This Row],[DATA]])</f>
        <v>2023</v>
      </c>
    </row>
    <row r="10874" spans="2:14">
      <c r="B10874" s="1">
        <v>45121</v>
      </c>
      <c r="C10874">
        <v>17126</v>
      </c>
      <c r="D10874">
        <f>COUNTIF(C$4:C10874,Tabela3[[#This Row],[COMANDA]])</f>
        <v>2</v>
      </c>
      <c r="E10874" t="s">
        <v>89</v>
      </c>
      <c r="F10874" t="s">
        <v>99</v>
      </c>
      <c r="G10874" t="s">
        <v>8</v>
      </c>
      <c r="H10874" t="s">
        <v>84</v>
      </c>
      <c r="I10874" s="2">
        <v>1</v>
      </c>
      <c r="J10874" t="s">
        <v>11</v>
      </c>
      <c r="K10874" s="21">
        <f>INDEX(LISTAS!$H:$Q,MATCH(BASE!H10874,LISTAS!$G:$G,0),MATCH(BASE!J10874,LISTAS!$H$3:$Q$3,0))*Tabela3[[#This Row],[QUANTIDADE]]</f>
        <v>16</v>
      </c>
      <c r="L10874" s="2" t="str">
        <f>TEXT(Tabela3[[#This Row],[DATA]],"MM")</f>
        <v>07</v>
      </c>
      <c r="M10874" s="2">
        <f>WEEKNUM(Tabela3[[#This Row],[DATA]])</f>
        <v>28</v>
      </c>
      <c r="N10874" s="18">
        <f>YEAR(Tabela3[[#This Row],[DATA]])</f>
        <v>2023</v>
      </c>
    </row>
    <row r="10875" spans="2:14">
      <c r="B10875" s="1">
        <v>45121</v>
      </c>
      <c r="C10875">
        <v>17126</v>
      </c>
      <c r="D10875">
        <f>COUNTIF(C$4:C10875,Tabela3[[#This Row],[COMANDA]])</f>
        <v>3</v>
      </c>
      <c r="E10875" t="s">
        <v>89</v>
      </c>
      <c r="F10875" t="s">
        <v>99</v>
      </c>
      <c r="G10875" t="s">
        <v>9</v>
      </c>
      <c r="H10875" t="s">
        <v>142</v>
      </c>
      <c r="I10875" s="2">
        <v>1</v>
      </c>
      <c r="J10875" t="s">
        <v>11</v>
      </c>
      <c r="K10875" s="21">
        <f>INDEX(LISTAS!$H:$Q,MATCH(BASE!H10875,LISTAS!$G:$G,0),MATCH(BASE!J10875,LISTAS!$H$3:$Q$3,0))*Tabela3[[#This Row],[QUANTIDADE]]</f>
        <v>6</v>
      </c>
      <c r="L10875" s="2" t="str">
        <f>TEXT(Tabela3[[#This Row],[DATA]],"MM")</f>
        <v>07</v>
      </c>
      <c r="M10875" s="2">
        <f>WEEKNUM(Tabela3[[#This Row],[DATA]])</f>
        <v>28</v>
      </c>
      <c r="N10875" s="18">
        <f>YEAR(Tabela3[[#This Row],[DATA]])</f>
        <v>2023</v>
      </c>
    </row>
    <row r="10876" spans="2:14">
      <c r="B10876" s="1">
        <v>45121</v>
      </c>
      <c r="C10876">
        <v>17127</v>
      </c>
      <c r="D10876">
        <f>COUNTIF(C$4:C10876,Tabela3[[#This Row],[COMANDA]])</f>
        <v>1</v>
      </c>
      <c r="E10876" t="s">
        <v>90</v>
      </c>
      <c r="F10876" t="s">
        <v>98</v>
      </c>
      <c r="G10876" t="s">
        <v>8</v>
      </c>
      <c r="H10876" t="s">
        <v>84</v>
      </c>
      <c r="I10876" s="2">
        <v>1</v>
      </c>
      <c r="J10876" t="s">
        <v>11</v>
      </c>
      <c r="K10876" s="21">
        <f>INDEX(LISTAS!$H:$Q,MATCH(BASE!H10876,LISTAS!$G:$G,0),MATCH(BASE!J10876,LISTAS!$H$3:$Q$3,0))*Tabela3[[#This Row],[QUANTIDADE]]</f>
        <v>16</v>
      </c>
      <c r="L10876" s="2" t="str">
        <f>TEXT(Tabela3[[#This Row],[DATA]],"MM")</f>
        <v>07</v>
      </c>
      <c r="M10876" s="2">
        <f>WEEKNUM(Tabela3[[#This Row],[DATA]])</f>
        <v>28</v>
      </c>
      <c r="N10876" s="18">
        <f>YEAR(Tabela3[[#This Row],[DATA]])</f>
        <v>2023</v>
      </c>
    </row>
    <row r="10877" spans="2:14">
      <c r="B10877" s="1">
        <v>45121</v>
      </c>
      <c r="C10877">
        <v>17128</v>
      </c>
      <c r="D10877">
        <f>COUNTIF(C$4:C10877,Tabela3[[#This Row],[COMANDA]])</f>
        <v>1</v>
      </c>
      <c r="E10877" t="s">
        <v>90</v>
      </c>
      <c r="F10877" t="s">
        <v>99</v>
      </c>
      <c r="G10877" t="s">
        <v>8</v>
      </c>
      <c r="H10877" t="s">
        <v>206</v>
      </c>
      <c r="I10877" s="2">
        <v>1</v>
      </c>
      <c r="J10877" t="s">
        <v>11</v>
      </c>
      <c r="K10877" s="21">
        <f>INDEX(LISTAS!$H:$Q,MATCH(BASE!H10877,LISTAS!$G:$G,0),MATCH(BASE!J10877,LISTAS!$H$3:$Q$3,0))*Tabela3[[#This Row],[QUANTIDADE]]</f>
        <v>18</v>
      </c>
      <c r="L10877" s="2" t="str">
        <f>TEXT(Tabela3[[#This Row],[DATA]],"MM")</f>
        <v>07</v>
      </c>
      <c r="M10877" s="2">
        <f>WEEKNUM(Tabela3[[#This Row],[DATA]])</f>
        <v>28</v>
      </c>
      <c r="N10877" s="18">
        <f>YEAR(Tabela3[[#This Row],[DATA]])</f>
        <v>2023</v>
      </c>
    </row>
    <row r="10878" spans="2:14">
      <c r="B10878" s="1">
        <v>45121</v>
      </c>
      <c r="C10878">
        <v>17128</v>
      </c>
      <c r="D10878">
        <f>COUNTIF(C$4:C10878,Tabela3[[#This Row],[COMANDA]])</f>
        <v>2</v>
      </c>
      <c r="E10878" t="s">
        <v>90</v>
      </c>
      <c r="F10878" t="s">
        <v>99</v>
      </c>
      <c r="G10878" t="s">
        <v>9</v>
      </c>
      <c r="H10878" t="s">
        <v>58</v>
      </c>
      <c r="I10878" s="2">
        <v>1</v>
      </c>
      <c r="J10878" t="s">
        <v>11</v>
      </c>
      <c r="K10878" s="21">
        <f>INDEX(LISTAS!$H:$Q,MATCH(BASE!H10878,LISTAS!$G:$G,0),MATCH(BASE!J10878,LISTAS!$H$3:$Q$3,0))*Tabela3[[#This Row],[QUANTIDADE]]</f>
        <v>5</v>
      </c>
      <c r="L10878" s="2" t="str">
        <f>TEXT(Tabela3[[#This Row],[DATA]],"MM")</f>
        <v>07</v>
      </c>
      <c r="M10878" s="2">
        <f>WEEKNUM(Tabela3[[#This Row],[DATA]])</f>
        <v>28</v>
      </c>
      <c r="N10878" s="18">
        <f>YEAR(Tabela3[[#This Row],[DATA]])</f>
        <v>2023</v>
      </c>
    </row>
    <row r="10879" spans="2:14">
      <c r="B10879" s="1">
        <v>45121</v>
      </c>
      <c r="C10879">
        <v>17129</v>
      </c>
      <c r="D10879">
        <f>COUNTIF(C$4:C10879,Tabela3[[#This Row],[COMANDA]])</f>
        <v>1</v>
      </c>
      <c r="E10879" t="s">
        <v>90</v>
      </c>
      <c r="F10879" t="s">
        <v>98</v>
      </c>
      <c r="G10879" t="s">
        <v>8</v>
      </c>
      <c r="H10879" t="s">
        <v>202</v>
      </c>
      <c r="I10879" s="2">
        <v>1</v>
      </c>
      <c r="J10879" t="s">
        <v>11</v>
      </c>
      <c r="K10879" s="21">
        <f>INDEX(LISTAS!$H:$Q,MATCH(BASE!H10879,LISTAS!$G:$G,0),MATCH(BASE!J10879,LISTAS!$H$3:$Q$3,0))*Tabela3[[#This Row],[QUANTIDADE]]</f>
        <v>20</v>
      </c>
      <c r="L10879" s="2" t="str">
        <f>TEXT(Tabela3[[#This Row],[DATA]],"MM")</f>
        <v>07</v>
      </c>
      <c r="M10879" s="2">
        <f>WEEKNUM(Tabela3[[#This Row],[DATA]])</f>
        <v>28</v>
      </c>
      <c r="N10879" s="18">
        <f>YEAR(Tabela3[[#This Row],[DATA]])</f>
        <v>2023</v>
      </c>
    </row>
    <row r="10880" spans="2:14">
      <c r="B10880" s="1">
        <v>45121</v>
      </c>
      <c r="C10880">
        <v>17130</v>
      </c>
      <c r="D10880">
        <f>COUNTIF(C$4:C10880,Tabela3[[#This Row],[COMANDA]])</f>
        <v>1</v>
      </c>
      <c r="E10880" t="s">
        <v>89</v>
      </c>
      <c r="F10880" t="s">
        <v>98</v>
      </c>
      <c r="G10880" t="s">
        <v>8</v>
      </c>
      <c r="H10880" t="s">
        <v>202</v>
      </c>
      <c r="I10880" s="2">
        <v>2</v>
      </c>
      <c r="J10880" t="s">
        <v>11</v>
      </c>
      <c r="K10880" s="21">
        <f>INDEX(LISTAS!$H:$Q,MATCH(BASE!H10880,LISTAS!$G:$G,0),MATCH(BASE!J10880,LISTAS!$H$3:$Q$3,0))*Tabela3[[#This Row],[QUANTIDADE]]</f>
        <v>40</v>
      </c>
      <c r="L10880" s="2" t="str">
        <f>TEXT(Tabela3[[#This Row],[DATA]],"MM")</f>
        <v>07</v>
      </c>
      <c r="M10880" s="2">
        <f>WEEKNUM(Tabela3[[#This Row],[DATA]])</f>
        <v>28</v>
      </c>
      <c r="N10880" s="18">
        <f>YEAR(Tabela3[[#This Row],[DATA]])</f>
        <v>2023</v>
      </c>
    </row>
    <row r="10881" spans="2:14">
      <c r="B10881" s="1">
        <v>45121</v>
      </c>
      <c r="C10881">
        <v>17131</v>
      </c>
      <c r="D10881">
        <f>COUNTIF(C$4:C10881,Tabela3[[#This Row],[COMANDA]])</f>
        <v>1</v>
      </c>
      <c r="E10881" t="s">
        <v>89</v>
      </c>
      <c r="F10881" t="s">
        <v>98</v>
      </c>
      <c r="G10881" t="s">
        <v>8</v>
      </c>
      <c r="H10881" t="s">
        <v>204</v>
      </c>
      <c r="I10881" s="2">
        <v>1</v>
      </c>
      <c r="J10881" t="s">
        <v>11</v>
      </c>
      <c r="K10881" s="21">
        <f>INDEX(LISTAS!$H:$Q,MATCH(BASE!H10881,LISTAS!$G:$G,0),MATCH(BASE!J10881,LISTAS!$H$3:$Q$3,0))*Tabela3[[#This Row],[QUANTIDADE]]</f>
        <v>18</v>
      </c>
      <c r="L10881" s="2" t="str">
        <f>TEXT(Tabela3[[#This Row],[DATA]],"MM")</f>
        <v>07</v>
      </c>
      <c r="M10881" s="2">
        <f>WEEKNUM(Tabela3[[#This Row],[DATA]])</f>
        <v>28</v>
      </c>
      <c r="N10881" s="18">
        <f>YEAR(Tabela3[[#This Row],[DATA]])</f>
        <v>2023</v>
      </c>
    </row>
    <row r="10882" spans="2:14">
      <c r="B10882" s="1">
        <v>45121</v>
      </c>
      <c r="C10882">
        <v>17132</v>
      </c>
      <c r="D10882">
        <f>COUNTIF(C$4:C10882,Tabela3[[#This Row],[COMANDA]])</f>
        <v>1</v>
      </c>
      <c r="E10882" t="s">
        <v>89</v>
      </c>
      <c r="F10882" t="s">
        <v>99</v>
      </c>
      <c r="G10882" t="s">
        <v>8</v>
      </c>
      <c r="H10882" t="s">
        <v>47</v>
      </c>
      <c r="I10882" s="2">
        <v>5</v>
      </c>
      <c r="J10882" t="s">
        <v>11</v>
      </c>
      <c r="K10882" s="21">
        <f>INDEX(LISTAS!$H:$Q,MATCH(BASE!H10882,LISTAS!$G:$G,0),MATCH(BASE!J10882,LISTAS!$H$3:$Q$3,0))*Tabela3[[#This Row],[QUANTIDADE]]</f>
        <v>80</v>
      </c>
      <c r="L10882" s="2" t="str">
        <f>TEXT(Tabela3[[#This Row],[DATA]],"MM")</f>
        <v>07</v>
      </c>
      <c r="M10882" s="2">
        <f>WEEKNUM(Tabela3[[#This Row],[DATA]])</f>
        <v>28</v>
      </c>
      <c r="N10882" s="18">
        <f>YEAR(Tabela3[[#This Row],[DATA]])</f>
        <v>2023</v>
      </c>
    </row>
    <row r="10883" spans="2:14">
      <c r="B10883" s="1">
        <v>45121</v>
      </c>
      <c r="C10883">
        <v>17132</v>
      </c>
      <c r="D10883">
        <f>COUNTIF(C$4:C10883,Tabela3[[#This Row],[COMANDA]])</f>
        <v>2</v>
      </c>
      <c r="E10883" t="s">
        <v>89</v>
      </c>
      <c r="F10883" t="s">
        <v>99</v>
      </c>
      <c r="G10883" t="s">
        <v>9</v>
      </c>
      <c r="H10883" t="s">
        <v>51</v>
      </c>
      <c r="I10883" s="2">
        <v>1</v>
      </c>
      <c r="J10883" t="s">
        <v>11</v>
      </c>
      <c r="K10883" s="21">
        <f>INDEX(LISTAS!$H:$Q,MATCH(BASE!H10883,LISTAS!$G:$G,0),MATCH(BASE!J10883,LISTAS!$H$3:$Q$3,0))*Tabela3[[#This Row],[QUANTIDADE]]</f>
        <v>10</v>
      </c>
      <c r="L10883" s="2" t="str">
        <f>TEXT(Tabela3[[#This Row],[DATA]],"MM")</f>
        <v>07</v>
      </c>
      <c r="M10883" s="2">
        <f>WEEKNUM(Tabela3[[#This Row],[DATA]])</f>
        <v>28</v>
      </c>
      <c r="N10883" s="18">
        <f>YEAR(Tabela3[[#This Row],[DATA]])</f>
        <v>2023</v>
      </c>
    </row>
    <row r="10884" spans="2:14">
      <c r="B10884" s="1">
        <v>45121</v>
      </c>
      <c r="C10884">
        <v>17133</v>
      </c>
      <c r="D10884">
        <f>COUNTIF(C$4:C10884,Tabela3[[#This Row],[COMANDA]])</f>
        <v>1</v>
      </c>
      <c r="E10884" t="s">
        <v>90</v>
      </c>
      <c r="F10884" t="s">
        <v>98</v>
      </c>
      <c r="G10884" t="s">
        <v>8</v>
      </c>
      <c r="H10884" t="s">
        <v>47</v>
      </c>
      <c r="I10884" s="2">
        <v>2</v>
      </c>
      <c r="J10884" t="s">
        <v>11</v>
      </c>
      <c r="K10884" s="21">
        <f>INDEX(LISTAS!$H:$Q,MATCH(BASE!H10884,LISTAS!$G:$G,0),MATCH(BASE!J10884,LISTAS!$H$3:$Q$3,0))*Tabela3[[#This Row],[QUANTIDADE]]</f>
        <v>32</v>
      </c>
      <c r="L10884" s="2" t="str">
        <f>TEXT(Tabela3[[#This Row],[DATA]],"MM")</f>
        <v>07</v>
      </c>
      <c r="M10884" s="2">
        <f>WEEKNUM(Tabela3[[#This Row],[DATA]])</f>
        <v>28</v>
      </c>
      <c r="N10884" s="18">
        <f>YEAR(Tabela3[[#This Row],[DATA]])</f>
        <v>2023</v>
      </c>
    </row>
    <row r="10885" spans="2:14">
      <c r="B10885" s="1">
        <v>45121</v>
      </c>
      <c r="C10885">
        <v>17133</v>
      </c>
      <c r="D10885">
        <f>COUNTIF(C$4:C10885,Tabela3[[#This Row],[COMANDA]])</f>
        <v>2</v>
      </c>
      <c r="E10885" t="s">
        <v>90</v>
      </c>
      <c r="F10885" t="s">
        <v>98</v>
      </c>
      <c r="G10885" t="s">
        <v>9</v>
      </c>
      <c r="H10885" t="s">
        <v>148</v>
      </c>
      <c r="I10885" s="2">
        <v>1</v>
      </c>
      <c r="J10885" t="s">
        <v>11</v>
      </c>
      <c r="K10885" s="21">
        <f>INDEX(LISTAS!$H:$Q,MATCH(BASE!H10885,LISTAS!$G:$G,0),MATCH(BASE!J10885,LISTAS!$H$3:$Q$3,0))*Tabela3[[#This Row],[QUANTIDADE]]</f>
        <v>3</v>
      </c>
      <c r="L10885" s="2" t="str">
        <f>TEXT(Tabela3[[#This Row],[DATA]],"MM")</f>
        <v>07</v>
      </c>
      <c r="M10885" s="2">
        <f>WEEKNUM(Tabela3[[#This Row],[DATA]])</f>
        <v>28</v>
      </c>
      <c r="N10885" s="18">
        <f>YEAR(Tabela3[[#This Row],[DATA]])</f>
        <v>2023</v>
      </c>
    </row>
    <row r="10886" spans="2:14">
      <c r="B10886" s="1">
        <v>45121</v>
      </c>
      <c r="C10886">
        <v>17133</v>
      </c>
      <c r="D10886">
        <f>COUNTIF(C$4:C10886,Tabela3[[#This Row],[COMANDA]])</f>
        <v>3</v>
      </c>
      <c r="E10886" t="s">
        <v>90</v>
      </c>
      <c r="F10886" t="s">
        <v>98</v>
      </c>
      <c r="G10886" t="s">
        <v>9</v>
      </c>
      <c r="H10886" t="s">
        <v>240</v>
      </c>
      <c r="I10886" s="2">
        <v>1</v>
      </c>
      <c r="J10886" t="s">
        <v>12</v>
      </c>
      <c r="K10886" s="21">
        <f>INDEX(LISTAS!$H:$Q,MATCH(BASE!H10886,LISTAS!$G:$G,0),MATCH(BASE!J10886,LISTAS!$H$3:$Q$3,0))*Tabela3[[#This Row],[QUANTIDADE]]</f>
        <v>8</v>
      </c>
      <c r="L10886" s="2" t="str">
        <f>TEXT(Tabela3[[#This Row],[DATA]],"MM")</f>
        <v>07</v>
      </c>
      <c r="M10886" s="2">
        <f>WEEKNUM(Tabela3[[#This Row],[DATA]])</f>
        <v>28</v>
      </c>
      <c r="N10886" s="18">
        <f>YEAR(Tabela3[[#This Row],[DATA]])</f>
        <v>2023</v>
      </c>
    </row>
    <row r="10887" spans="2:14">
      <c r="B10887" s="1">
        <v>45121</v>
      </c>
      <c r="C10887">
        <v>17134</v>
      </c>
      <c r="D10887">
        <f>COUNTIF(C$4:C10887,Tabela3[[#This Row],[COMANDA]])</f>
        <v>1</v>
      </c>
      <c r="E10887" t="s">
        <v>90</v>
      </c>
      <c r="F10887" t="s">
        <v>99</v>
      </c>
      <c r="G10887" t="s">
        <v>8</v>
      </c>
      <c r="H10887" t="s">
        <v>202</v>
      </c>
      <c r="I10887" s="2">
        <v>1</v>
      </c>
      <c r="J10887" t="s">
        <v>11</v>
      </c>
      <c r="K10887" s="21">
        <f>INDEX(LISTAS!$H:$Q,MATCH(BASE!H10887,LISTAS!$G:$G,0),MATCH(BASE!J10887,LISTAS!$H$3:$Q$3,0))*Tabela3[[#This Row],[QUANTIDADE]]</f>
        <v>20</v>
      </c>
      <c r="L10887" s="2" t="str">
        <f>TEXT(Tabela3[[#This Row],[DATA]],"MM")</f>
        <v>07</v>
      </c>
      <c r="M10887" s="2">
        <f>WEEKNUM(Tabela3[[#This Row],[DATA]])</f>
        <v>28</v>
      </c>
      <c r="N10887" s="18">
        <f>YEAR(Tabela3[[#This Row],[DATA]])</f>
        <v>2023</v>
      </c>
    </row>
    <row r="10888" spans="2:14">
      <c r="B10888" s="1">
        <v>45121</v>
      </c>
      <c r="C10888">
        <v>17134</v>
      </c>
      <c r="D10888">
        <f>COUNTIF(C$4:C10888,Tabela3[[#This Row],[COMANDA]])</f>
        <v>2</v>
      </c>
      <c r="E10888" t="s">
        <v>90</v>
      </c>
      <c r="F10888" t="s">
        <v>99</v>
      </c>
      <c r="G10888" t="s">
        <v>9</v>
      </c>
      <c r="H10888" t="s">
        <v>138</v>
      </c>
      <c r="I10888" s="2">
        <v>1</v>
      </c>
      <c r="J10888" t="s">
        <v>11</v>
      </c>
      <c r="K10888" s="21">
        <f>INDEX(LISTAS!$H:$Q,MATCH(BASE!H10888,LISTAS!$G:$G,0),MATCH(BASE!J10888,LISTAS!$H$3:$Q$3,0))*Tabela3[[#This Row],[QUANTIDADE]]</f>
        <v>4</v>
      </c>
      <c r="L10888" s="2" t="str">
        <f>TEXT(Tabela3[[#This Row],[DATA]],"MM")</f>
        <v>07</v>
      </c>
      <c r="M10888" s="2">
        <f>WEEKNUM(Tabela3[[#This Row],[DATA]])</f>
        <v>28</v>
      </c>
      <c r="N10888" s="18">
        <f>YEAR(Tabela3[[#This Row],[DATA]])</f>
        <v>2023</v>
      </c>
    </row>
    <row r="10889" spans="2:14">
      <c r="B10889" s="1">
        <v>45121</v>
      </c>
      <c r="C10889">
        <v>17135</v>
      </c>
      <c r="D10889">
        <f>COUNTIF(C$4:C10889,Tabela3[[#This Row],[COMANDA]])</f>
        <v>1</v>
      </c>
      <c r="E10889" t="s">
        <v>90</v>
      </c>
      <c r="F10889" t="s">
        <v>98</v>
      </c>
      <c r="G10889" t="s">
        <v>8</v>
      </c>
      <c r="H10889" t="s">
        <v>47</v>
      </c>
      <c r="I10889" s="2">
        <v>3</v>
      </c>
      <c r="J10889" t="s">
        <v>11</v>
      </c>
      <c r="K10889" s="21">
        <f>INDEX(LISTAS!$H:$Q,MATCH(BASE!H10889,LISTAS!$G:$G,0),MATCH(BASE!J10889,LISTAS!$H$3:$Q$3,0))*Tabela3[[#This Row],[QUANTIDADE]]</f>
        <v>48</v>
      </c>
      <c r="L10889" s="2" t="str">
        <f>TEXT(Tabela3[[#This Row],[DATA]],"MM")</f>
        <v>07</v>
      </c>
      <c r="M10889" s="2">
        <f>WEEKNUM(Tabela3[[#This Row],[DATA]])</f>
        <v>28</v>
      </c>
      <c r="N10889" s="18">
        <f>YEAR(Tabela3[[#This Row],[DATA]])</f>
        <v>2023</v>
      </c>
    </row>
    <row r="10890" spans="2:14">
      <c r="B10890" s="1">
        <v>45121</v>
      </c>
      <c r="C10890">
        <v>17136</v>
      </c>
      <c r="D10890">
        <f>COUNTIF(C$4:C10890,Tabela3[[#This Row],[COMANDA]])</f>
        <v>1</v>
      </c>
      <c r="E10890" t="s">
        <v>89</v>
      </c>
      <c r="G10890" t="s">
        <v>8</v>
      </c>
      <c r="H10890" t="s">
        <v>47</v>
      </c>
      <c r="I10890" s="2">
        <v>1</v>
      </c>
      <c r="J10890" t="s">
        <v>11</v>
      </c>
      <c r="K10890" s="21">
        <f>INDEX(LISTAS!$H:$Q,MATCH(BASE!H10890,LISTAS!$G:$G,0),MATCH(BASE!J10890,LISTAS!$H$3:$Q$3,0))*Tabela3[[#This Row],[QUANTIDADE]]</f>
        <v>16</v>
      </c>
      <c r="L10890" s="2" t="str">
        <f>TEXT(Tabela3[[#This Row],[DATA]],"MM")</f>
        <v>07</v>
      </c>
      <c r="M10890" s="2">
        <f>WEEKNUM(Tabela3[[#This Row],[DATA]])</f>
        <v>28</v>
      </c>
      <c r="N10890" s="18">
        <f>YEAR(Tabela3[[#This Row],[DATA]])</f>
        <v>2023</v>
      </c>
    </row>
    <row r="10891" spans="2:14">
      <c r="B10891" s="1">
        <v>45121</v>
      </c>
      <c r="C10891">
        <v>17137</v>
      </c>
      <c r="D10891">
        <f>COUNTIF(C$4:C10891,Tabela3[[#This Row],[COMANDA]])</f>
        <v>1</v>
      </c>
      <c r="E10891" t="s">
        <v>90</v>
      </c>
      <c r="F10891" t="s">
        <v>99</v>
      </c>
      <c r="G10891" t="s">
        <v>8</v>
      </c>
      <c r="H10891" t="s">
        <v>204</v>
      </c>
      <c r="I10891" s="2">
        <v>1</v>
      </c>
      <c r="J10891" t="s">
        <v>11</v>
      </c>
      <c r="K10891" s="21">
        <f>INDEX(LISTAS!$H:$Q,MATCH(BASE!H10891,LISTAS!$G:$G,0),MATCH(BASE!J10891,LISTAS!$H$3:$Q$3,0))*Tabela3[[#This Row],[QUANTIDADE]]</f>
        <v>18</v>
      </c>
      <c r="L10891" s="2" t="str">
        <f>TEXT(Tabela3[[#This Row],[DATA]],"MM")</f>
        <v>07</v>
      </c>
      <c r="M10891" s="2">
        <f>WEEKNUM(Tabela3[[#This Row],[DATA]])</f>
        <v>28</v>
      </c>
      <c r="N10891" s="18">
        <f>YEAR(Tabela3[[#This Row],[DATA]])</f>
        <v>2023</v>
      </c>
    </row>
    <row r="10892" spans="2:14">
      <c r="B10892" s="1">
        <v>45121</v>
      </c>
      <c r="C10892">
        <v>17137</v>
      </c>
      <c r="D10892">
        <f>COUNTIF(C$4:C10892,Tabela3[[#This Row],[COMANDA]])</f>
        <v>2</v>
      </c>
      <c r="E10892" t="s">
        <v>90</v>
      </c>
      <c r="F10892" t="s">
        <v>99</v>
      </c>
      <c r="G10892" t="s">
        <v>61</v>
      </c>
      <c r="H10892" t="s">
        <v>199</v>
      </c>
      <c r="I10892" s="2">
        <v>2</v>
      </c>
      <c r="J10892" t="s">
        <v>11</v>
      </c>
      <c r="K10892" s="21">
        <f>INDEX(LISTAS!$H:$Q,MATCH(BASE!H10892,LISTAS!$G:$G,0),MATCH(BASE!J10892,LISTAS!$H$3:$Q$3,0))*Tabela3[[#This Row],[QUANTIDADE]]</f>
        <v>2</v>
      </c>
      <c r="L10892" s="2" t="str">
        <f>TEXT(Tabela3[[#This Row],[DATA]],"MM")</f>
        <v>07</v>
      </c>
      <c r="M10892" s="2">
        <f>WEEKNUM(Tabela3[[#This Row],[DATA]])</f>
        <v>28</v>
      </c>
      <c r="N10892" s="18">
        <f>YEAR(Tabela3[[#This Row],[DATA]])</f>
        <v>2023</v>
      </c>
    </row>
    <row r="10893" spans="2:14">
      <c r="B10893" s="1">
        <v>45121</v>
      </c>
      <c r="C10893">
        <v>17138</v>
      </c>
      <c r="D10893">
        <f>COUNTIF(C$4:C10893,Tabela3[[#This Row],[COMANDA]])</f>
        <v>1</v>
      </c>
      <c r="E10893" t="s">
        <v>90</v>
      </c>
      <c r="F10893" t="s">
        <v>98</v>
      </c>
      <c r="G10893" t="s">
        <v>8</v>
      </c>
      <c r="H10893" t="s">
        <v>47</v>
      </c>
      <c r="I10893" s="2">
        <v>1</v>
      </c>
      <c r="J10893" t="s">
        <v>11</v>
      </c>
      <c r="K10893" s="21">
        <f>INDEX(LISTAS!$H:$Q,MATCH(BASE!H10893,LISTAS!$G:$G,0),MATCH(BASE!J10893,LISTAS!$H$3:$Q$3,0))*Tabela3[[#This Row],[QUANTIDADE]]</f>
        <v>16</v>
      </c>
      <c r="L10893" s="2" t="str">
        <f>TEXT(Tabela3[[#This Row],[DATA]],"MM")</f>
        <v>07</v>
      </c>
      <c r="M10893" s="2">
        <f>WEEKNUM(Tabela3[[#This Row],[DATA]])</f>
        <v>28</v>
      </c>
      <c r="N10893" s="18">
        <f>YEAR(Tabela3[[#This Row],[DATA]])</f>
        <v>2023</v>
      </c>
    </row>
    <row r="10894" spans="2:14">
      <c r="B10894" s="1">
        <v>45121</v>
      </c>
      <c r="C10894">
        <v>17139</v>
      </c>
      <c r="D10894">
        <f>COUNTIF(C$4:C10894,Tabela3[[#This Row],[COMANDA]])</f>
        <v>1</v>
      </c>
      <c r="E10894" t="s">
        <v>90</v>
      </c>
      <c r="G10894" t="s">
        <v>8</v>
      </c>
      <c r="H10894" t="s">
        <v>47</v>
      </c>
      <c r="I10894" s="2">
        <v>2</v>
      </c>
      <c r="J10894" t="s">
        <v>11</v>
      </c>
      <c r="K10894" s="21">
        <f>INDEX(LISTAS!$H:$Q,MATCH(BASE!H10894,LISTAS!$G:$G,0),MATCH(BASE!J10894,LISTAS!$H$3:$Q$3,0))*Tabela3[[#This Row],[QUANTIDADE]]</f>
        <v>32</v>
      </c>
      <c r="L10894" s="2" t="str">
        <f>TEXT(Tabela3[[#This Row],[DATA]],"MM")</f>
        <v>07</v>
      </c>
      <c r="M10894" s="2">
        <f>WEEKNUM(Tabela3[[#This Row],[DATA]])</f>
        <v>28</v>
      </c>
      <c r="N10894" s="18">
        <f>YEAR(Tabela3[[#This Row],[DATA]])</f>
        <v>2023</v>
      </c>
    </row>
    <row r="10895" spans="2:14">
      <c r="B10895" s="1">
        <v>45121</v>
      </c>
      <c r="C10895">
        <v>17140</v>
      </c>
      <c r="D10895">
        <f>COUNTIF(C$4:C10895,Tabela3[[#This Row],[COMANDA]])</f>
        <v>1</v>
      </c>
      <c r="E10895" t="s">
        <v>90</v>
      </c>
      <c r="F10895" t="s">
        <v>100</v>
      </c>
      <c r="G10895" t="s">
        <v>8</v>
      </c>
      <c r="H10895" t="s">
        <v>47</v>
      </c>
      <c r="I10895" s="2">
        <v>1</v>
      </c>
      <c r="J10895" t="s">
        <v>11</v>
      </c>
      <c r="K10895" s="21">
        <f>INDEX(LISTAS!$H:$Q,MATCH(BASE!H10895,LISTAS!$G:$G,0),MATCH(BASE!J10895,LISTAS!$H$3:$Q$3,0))*Tabela3[[#This Row],[QUANTIDADE]]</f>
        <v>16</v>
      </c>
      <c r="L10895" s="2" t="str">
        <f>TEXT(Tabela3[[#This Row],[DATA]],"MM")</f>
        <v>07</v>
      </c>
      <c r="M10895" s="2">
        <f>WEEKNUM(Tabela3[[#This Row],[DATA]])</f>
        <v>28</v>
      </c>
      <c r="N10895" s="18">
        <f>YEAR(Tabela3[[#This Row],[DATA]])</f>
        <v>2023</v>
      </c>
    </row>
    <row r="10896" spans="2:14">
      <c r="B10896" s="1">
        <v>45121</v>
      </c>
      <c r="C10896">
        <v>17140</v>
      </c>
      <c r="D10896">
        <f>COUNTIF(C$4:C10896,Tabela3[[#This Row],[COMANDA]])</f>
        <v>2</v>
      </c>
      <c r="E10896" t="s">
        <v>90</v>
      </c>
      <c r="F10896" t="s">
        <v>100</v>
      </c>
      <c r="G10896" t="s">
        <v>9</v>
      </c>
      <c r="H10896" t="s">
        <v>138</v>
      </c>
      <c r="I10896" s="2">
        <v>1</v>
      </c>
      <c r="J10896" t="s">
        <v>11</v>
      </c>
      <c r="K10896" s="21">
        <f>INDEX(LISTAS!$H:$Q,MATCH(BASE!H10896,LISTAS!$G:$G,0),MATCH(BASE!J10896,LISTAS!$H$3:$Q$3,0))*Tabela3[[#This Row],[QUANTIDADE]]</f>
        <v>4</v>
      </c>
      <c r="L10896" s="2" t="str">
        <f>TEXT(Tabela3[[#This Row],[DATA]],"MM")</f>
        <v>07</v>
      </c>
      <c r="M10896" s="2">
        <f>WEEKNUM(Tabela3[[#This Row],[DATA]])</f>
        <v>28</v>
      </c>
      <c r="N10896" s="18">
        <f>YEAR(Tabela3[[#This Row],[DATA]])</f>
        <v>2023</v>
      </c>
    </row>
    <row r="10897" spans="2:14">
      <c r="B10897" s="1">
        <v>45121</v>
      </c>
      <c r="C10897">
        <v>17141</v>
      </c>
      <c r="D10897">
        <f>COUNTIF(C$4:C10897,Tabela3[[#This Row],[COMANDA]])</f>
        <v>1</v>
      </c>
      <c r="E10897" t="s">
        <v>90</v>
      </c>
      <c r="F10897" t="s">
        <v>98</v>
      </c>
      <c r="G10897" t="s">
        <v>8</v>
      </c>
      <c r="H10897" t="s">
        <v>204</v>
      </c>
      <c r="I10897" s="2">
        <v>1</v>
      </c>
      <c r="J10897" t="s">
        <v>11</v>
      </c>
      <c r="K10897" s="21">
        <f>INDEX(LISTAS!$H:$Q,MATCH(BASE!H10897,LISTAS!$G:$G,0),MATCH(BASE!J10897,LISTAS!$H$3:$Q$3,0))*Tabela3[[#This Row],[QUANTIDADE]]</f>
        <v>18</v>
      </c>
      <c r="L10897" s="2" t="str">
        <f>TEXT(Tabela3[[#This Row],[DATA]],"MM")</f>
        <v>07</v>
      </c>
      <c r="M10897" s="2">
        <f>WEEKNUM(Tabela3[[#This Row],[DATA]])</f>
        <v>28</v>
      </c>
      <c r="N10897" s="18">
        <f>YEAR(Tabela3[[#This Row],[DATA]])</f>
        <v>2023</v>
      </c>
    </row>
    <row r="10898" spans="2:14">
      <c r="B10898" s="1">
        <v>45121</v>
      </c>
      <c r="C10898">
        <v>17141</v>
      </c>
      <c r="D10898">
        <f>COUNTIF(C$4:C10898,Tabela3[[#This Row],[COMANDA]])</f>
        <v>2</v>
      </c>
      <c r="E10898" t="s">
        <v>90</v>
      </c>
      <c r="F10898" t="s">
        <v>98</v>
      </c>
      <c r="G10898" t="s">
        <v>8</v>
      </c>
      <c r="H10898" t="s">
        <v>202</v>
      </c>
      <c r="I10898" s="2">
        <v>1</v>
      </c>
      <c r="J10898" t="s">
        <v>11</v>
      </c>
      <c r="K10898" s="21">
        <f>INDEX(LISTAS!$H:$Q,MATCH(BASE!H10898,LISTAS!$G:$G,0),MATCH(BASE!J10898,LISTAS!$H$3:$Q$3,0))*Tabela3[[#This Row],[QUANTIDADE]]</f>
        <v>20</v>
      </c>
      <c r="L10898" s="2" t="str">
        <f>TEXT(Tabela3[[#This Row],[DATA]],"MM")</f>
        <v>07</v>
      </c>
      <c r="M10898" s="2">
        <f>WEEKNUM(Tabela3[[#This Row],[DATA]])</f>
        <v>28</v>
      </c>
      <c r="N10898" s="18">
        <f>YEAR(Tabela3[[#This Row],[DATA]])</f>
        <v>2023</v>
      </c>
    </row>
    <row r="10899" spans="2:14">
      <c r="B10899" s="1">
        <v>45121</v>
      </c>
      <c r="C10899">
        <v>17141</v>
      </c>
      <c r="D10899">
        <f>COUNTIF(C$4:C10899,Tabela3[[#This Row],[COMANDA]])</f>
        <v>3</v>
      </c>
      <c r="E10899" t="s">
        <v>90</v>
      </c>
      <c r="F10899" t="s">
        <v>98</v>
      </c>
      <c r="G10899" t="s">
        <v>9</v>
      </c>
      <c r="H10899" t="s">
        <v>553</v>
      </c>
      <c r="I10899" s="2">
        <v>1</v>
      </c>
      <c r="J10899" t="s">
        <v>11</v>
      </c>
      <c r="K10899" s="21">
        <f>INDEX(LISTAS!$H:$Q,MATCH(BASE!H10899,LISTAS!$G:$G,0),MATCH(BASE!J10899,LISTAS!$H$3:$Q$3,0))*Tabela3[[#This Row],[QUANTIDADE]]</f>
        <v>4</v>
      </c>
      <c r="L10899" s="2" t="str">
        <f>TEXT(Tabela3[[#This Row],[DATA]],"MM")</f>
        <v>07</v>
      </c>
      <c r="M10899" s="2">
        <f>WEEKNUM(Tabela3[[#This Row],[DATA]])</f>
        <v>28</v>
      </c>
      <c r="N10899" s="18">
        <f>YEAR(Tabela3[[#This Row],[DATA]])</f>
        <v>2023</v>
      </c>
    </row>
    <row r="10900" spans="2:14">
      <c r="B10900" s="1">
        <v>45121</v>
      </c>
      <c r="C10900">
        <v>17142</v>
      </c>
      <c r="D10900">
        <f>COUNTIF(C$4:C10900,Tabela3[[#This Row],[COMANDA]])</f>
        <v>1</v>
      </c>
      <c r="E10900" t="s">
        <v>90</v>
      </c>
      <c r="F10900" t="s">
        <v>99</v>
      </c>
      <c r="G10900" t="s">
        <v>8</v>
      </c>
      <c r="H10900" t="s">
        <v>204</v>
      </c>
      <c r="I10900" s="2">
        <v>1</v>
      </c>
      <c r="J10900" t="s">
        <v>11</v>
      </c>
      <c r="K10900" s="21">
        <f>INDEX(LISTAS!$H:$Q,MATCH(BASE!H10900,LISTAS!$G:$G,0),MATCH(BASE!J10900,LISTAS!$H$3:$Q$3,0))*Tabela3[[#This Row],[QUANTIDADE]]</f>
        <v>18</v>
      </c>
      <c r="L10900" s="2" t="str">
        <f>TEXT(Tabela3[[#This Row],[DATA]],"MM")</f>
        <v>07</v>
      </c>
      <c r="M10900" s="2">
        <f>WEEKNUM(Tabela3[[#This Row],[DATA]])</f>
        <v>28</v>
      </c>
      <c r="N10900" s="18">
        <f>YEAR(Tabela3[[#This Row],[DATA]])</f>
        <v>2023</v>
      </c>
    </row>
    <row r="10901" spans="2:14">
      <c r="B10901" s="1">
        <v>45121</v>
      </c>
      <c r="C10901">
        <v>17142</v>
      </c>
      <c r="D10901">
        <f>COUNTIF(C$4:C10901,Tabela3[[#This Row],[COMANDA]])</f>
        <v>2</v>
      </c>
      <c r="E10901" t="s">
        <v>90</v>
      </c>
      <c r="F10901" t="s">
        <v>99</v>
      </c>
      <c r="G10901" t="s">
        <v>9</v>
      </c>
      <c r="H10901" t="s">
        <v>385</v>
      </c>
      <c r="I10901" s="2">
        <v>1</v>
      </c>
      <c r="J10901" t="s">
        <v>11</v>
      </c>
      <c r="K10901" s="21">
        <f>INDEX(LISTAS!$H:$Q,MATCH(BASE!H10901,LISTAS!$G:$G,0),MATCH(BASE!J10901,LISTAS!$H$3:$Q$3,0))*Tabela3[[#This Row],[QUANTIDADE]]</f>
        <v>3</v>
      </c>
      <c r="L10901" s="2" t="str">
        <f>TEXT(Tabela3[[#This Row],[DATA]],"MM")</f>
        <v>07</v>
      </c>
      <c r="M10901" s="2">
        <f>WEEKNUM(Tabela3[[#This Row],[DATA]])</f>
        <v>28</v>
      </c>
      <c r="N10901" s="18">
        <f>YEAR(Tabela3[[#This Row],[DATA]])</f>
        <v>2023</v>
      </c>
    </row>
    <row r="10902" spans="2:14">
      <c r="B10902" s="1">
        <v>45121</v>
      </c>
      <c r="C10902">
        <v>17143</v>
      </c>
      <c r="D10902">
        <f>COUNTIF(C$4:C10902,Tabela3[[#This Row],[COMANDA]])</f>
        <v>1</v>
      </c>
      <c r="E10902" t="s">
        <v>90</v>
      </c>
      <c r="F10902" t="s">
        <v>100</v>
      </c>
      <c r="G10902" t="s">
        <v>8</v>
      </c>
      <c r="H10902" t="s">
        <v>204</v>
      </c>
      <c r="I10902" s="2">
        <v>2</v>
      </c>
      <c r="J10902" t="s">
        <v>11</v>
      </c>
      <c r="K10902" s="21">
        <f>INDEX(LISTAS!$H:$Q,MATCH(BASE!H10902,LISTAS!$G:$G,0),MATCH(BASE!J10902,LISTAS!$H$3:$Q$3,0))*Tabela3[[#This Row],[QUANTIDADE]]</f>
        <v>36</v>
      </c>
      <c r="L10902" s="2" t="str">
        <f>TEXT(Tabela3[[#This Row],[DATA]],"MM")</f>
        <v>07</v>
      </c>
      <c r="M10902" s="2">
        <f>WEEKNUM(Tabela3[[#This Row],[DATA]])</f>
        <v>28</v>
      </c>
      <c r="N10902" s="18">
        <f>YEAR(Tabela3[[#This Row],[DATA]])</f>
        <v>2023</v>
      </c>
    </row>
    <row r="10903" spans="2:14">
      <c r="B10903" s="1">
        <v>45121</v>
      </c>
      <c r="C10903">
        <v>17143</v>
      </c>
      <c r="D10903">
        <f>COUNTIF(C$4:C10903,Tabela3[[#This Row],[COMANDA]])</f>
        <v>2</v>
      </c>
      <c r="E10903" t="s">
        <v>90</v>
      </c>
      <c r="F10903" t="s">
        <v>100</v>
      </c>
      <c r="G10903" t="s">
        <v>9</v>
      </c>
      <c r="H10903" t="s">
        <v>132</v>
      </c>
      <c r="I10903" s="2">
        <v>2</v>
      </c>
      <c r="J10903" t="s">
        <v>11</v>
      </c>
      <c r="K10903" s="21">
        <f>INDEX(LISTAS!$H:$Q,MATCH(BASE!H10903,LISTAS!$G:$G,0),MATCH(BASE!J10903,LISTAS!$H$3:$Q$3,0))*Tabela3[[#This Row],[QUANTIDADE]]</f>
        <v>6</v>
      </c>
      <c r="L10903" s="2" t="str">
        <f>TEXT(Tabela3[[#This Row],[DATA]],"MM")</f>
        <v>07</v>
      </c>
      <c r="M10903" s="2">
        <f>WEEKNUM(Tabela3[[#This Row],[DATA]])</f>
        <v>28</v>
      </c>
      <c r="N10903" s="18">
        <f>YEAR(Tabela3[[#This Row],[DATA]])</f>
        <v>2023</v>
      </c>
    </row>
    <row r="10904" spans="2:14">
      <c r="B10904" s="1">
        <v>45121</v>
      </c>
      <c r="C10904">
        <v>17144</v>
      </c>
      <c r="D10904">
        <f>COUNTIF(C$4:C10904,Tabela3[[#This Row],[COMANDA]])</f>
        <v>1</v>
      </c>
      <c r="E10904" t="s">
        <v>89</v>
      </c>
      <c r="F10904" t="s">
        <v>98</v>
      </c>
      <c r="G10904" t="s">
        <v>8</v>
      </c>
      <c r="H10904" t="s">
        <v>39</v>
      </c>
      <c r="I10904" s="2">
        <v>1</v>
      </c>
      <c r="J10904" t="s">
        <v>11</v>
      </c>
      <c r="K10904" s="21">
        <f>INDEX(LISTAS!$H:$Q,MATCH(BASE!H10904,LISTAS!$G:$G,0),MATCH(BASE!J10904,LISTAS!$H$3:$Q$3,0))*Tabela3[[#This Row],[QUANTIDADE]]</f>
        <v>12</v>
      </c>
      <c r="L10904" s="2" t="str">
        <f>TEXT(Tabela3[[#This Row],[DATA]],"MM")</f>
        <v>07</v>
      </c>
      <c r="M10904" s="2">
        <f>WEEKNUM(Tabela3[[#This Row],[DATA]])</f>
        <v>28</v>
      </c>
      <c r="N10904" s="18">
        <f>YEAR(Tabela3[[#This Row],[DATA]])</f>
        <v>2023</v>
      </c>
    </row>
    <row r="10905" spans="2:14">
      <c r="B10905" s="1">
        <v>45121</v>
      </c>
      <c r="C10905">
        <v>17145</v>
      </c>
      <c r="D10905">
        <f>COUNTIF(C$4:C10905,Tabela3[[#This Row],[COMANDA]])</f>
        <v>1</v>
      </c>
      <c r="E10905" t="s">
        <v>89</v>
      </c>
      <c r="F10905" t="s">
        <v>100</v>
      </c>
      <c r="G10905" t="s">
        <v>8</v>
      </c>
      <c r="H10905" t="s">
        <v>47</v>
      </c>
      <c r="I10905" s="2">
        <v>1</v>
      </c>
      <c r="J10905" t="s">
        <v>11</v>
      </c>
      <c r="K10905" s="21">
        <f>INDEX(LISTAS!$H:$Q,MATCH(BASE!H10905,LISTAS!$G:$G,0),MATCH(BASE!J10905,LISTAS!$H$3:$Q$3,0))*Tabela3[[#This Row],[QUANTIDADE]]</f>
        <v>16</v>
      </c>
      <c r="L10905" s="2" t="str">
        <f>TEXT(Tabela3[[#This Row],[DATA]],"MM")</f>
        <v>07</v>
      </c>
      <c r="M10905" s="2">
        <f>WEEKNUM(Tabela3[[#This Row],[DATA]])</f>
        <v>28</v>
      </c>
      <c r="N10905" s="18">
        <f>YEAR(Tabela3[[#This Row],[DATA]])</f>
        <v>2023</v>
      </c>
    </row>
    <row r="10906" spans="2:14">
      <c r="B10906" s="1">
        <v>45121</v>
      </c>
      <c r="C10906">
        <v>17146</v>
      </c>
      <c r="D10906">
        <f>COUNTIF(C$4:C10906,Tabela3[[#This Row],[COMANDA]])</f>
        <v>1</v>
      </c>
      <c r="E10906" t="s">
        <v>90</v>
      </c>
      <c r="F10906" t="s">
        <v>375</v>
      </c>
      <c r="G10906" t="s">
        <v>8</v>
      </c>
      <c r="H10906" t="s">
        <v>41</v>
      </c>
      <c r="I10906" s="2">
        <v>1</v>
      </c>
      <c r="J10906" t="s">
        <v>11</v>
      </c>
      <c r="K10906" s="21">
        <f>INDEX(LISTAS!$H:$Q,MATCH(BASE!H10906,LISTAS!$G:$G,0),MATCH(BASE!J10906,LISTAS!$H$3:$Q$3,0))*Tabela3[[#This Row],[QUANTIDADE]]</f>
        <v>14</v>
      </c>
      <c r="L10906" s="2" t="str">
        <f>TEXT(Tabela3[[#This Row],[DATA]],"MM")</f>
        <v>07</v>
      </c>
      <c r="M10906" s="2">
        <f>WEEKNUM(Tabela3[[#This Row],[DATA]])</f>
        <v>28</v>
      </c>
      <c r="N10906" s="18">
        <f>YEAR(Tabela3[[#This Row],[DATA]])</f>
        <v>2023</v>
      </c>
    </row>
    <row r="10907" spans="2:14">
      <c r="B10907" s="1">
        <v>45121</v>
      </c>
      <c r="C10907">
        <v>17146</v>
      </c>
      <c r="D10907">
        <f>COUNTIF(C$4:C10907,Tabela3[[#This Row],[COMANDA]])</f>
        <v>2</v>
      </c>
      <c r="E10907" t="s">
        <v>90</v>
      </c>
      <c r="F10907" t="s">
        <v>375</v>
      </c>
      <c r="G10907" t="s">
        <v>8</v>
      </c>
      <c r="H10907" t="s">
        <v>203</v>
      </c>
      <c r="I10907" s="2">
        <v>1</v>
      </c>
      <c r="J10907" t="s">
        <v>11</v>
      </c>
      <c r="K10907" s="21">
        <f>INDEX(LISTAS!$H:$Q,MATCH(BASE!H10907,LISTAS!$G:$G,0),MATCH(BASE!J10907,LISTAS!$H$3:$Q$3,0))*Tabela3[[#This Row],[QUANTIDADE]]</f>
        <v>20</v>
      </c>
      <c r="L10907" s="2" t="str">
        <f>TEXT(Tabela3[[#This Row],[DATA]],"MM")</f>
        <v>07</v>
      </c>
      <c r="M10907" s="2">
        <f>WEEKNUM(Tabela3[[#This Row],[DATA]])</f>
        <v>28</v>
      </c>
      <c r="N10907" s="18">
        <f>YEAR(Tabela3[[#This Row],[DATA]])</f>
        <v>2023</v>
      </c>
    </row>
    <row r="10908" spans="2:14">
      <c r="B10908" s="1">
        <v>45121</v>
      </c>
      <c r="C10908">
        <v>17146</v>
      </c>
      <c r="D10908">
        <f>COUNTIF(C$4:C10908,Tabela3[[#This Row],[COMANDA]])</f>
        <v>3</v>
      </c>
      <c r="E10908" t="s">
        <v>90</v>
      </c>
      <c r="F10908" t="s">
        <v>375</v>
      </c>
      <c r="G10908" t="s">
        <v>9</v>
      </c>
      <c r="H10908" t="s">
        <v>242</v>
      </c>
      <c r="I10908" s="2">
        <v>1</v>
      </c>
      <c r="J10908" t="s">
        <v>12</v>
      </c>
      <c r="K10908" s="21">
        <f>INDEX(LISTAS!$H:$Q,MATCH(BASE!H10908,LISTAS!$G:$G,0),MATCH(BASE!J10908,LISTAS!$H$3:$Q$3,0))*Tabela3[[#This Row],[QUANTIDADE]]</f>
        <v>6</v>
      </c>
      <c r="L10908" s="2" t="str">
        <f>TEXT(Tabela3[[#This Row],[DATA]],"MM")</f>
        <v>07</v>
      </c>
      <c r="M10908" s="2">
        <f>WEEKNUM(Tabela3[[#This Row],[DATA]])</f>
        <v>28</v>
      </c>
      <c r="N10908" s="18">
        <f>YEAR(Tabela3[[#This Row],[DATA]])</f>
        <v>2023</v>
      </c>
    </row>
    <row r="10909" spans="2:14">
      <c r="B10909" s="1">
        <v>45121</v>
      </c>
      <c r="C10909">
        <v>17147</v>
      </c>
      <c r="D10909">
        <f>COUNTIF(C$4:C10909,Tabela3[[#This Row],[COMANDA]])</f>
        <v>1</v>
      </c>
      <c r="E10909" t="s">
        <v>90</v>
      </c>
      <c r="F10909" t="s">
        <v>98</v>
      </c>
      <c r="G10909" t="s">
        <v>8</v>
      </c>
      <c r="H10909" t="s">
        <v>206</v>
      </c>
      <c r="I10909" s="2">
        <v>1</v>
      </c>
      <c r="J10909" t="s">
        <v>11</v>
      </c>
      <c r="K10909" s="21">
        <f>INDEX(LISTAS!$H:$Q,MATCH(BASE!H10909,LISTAS!$G:$G,0),MATCH(BASE!J10909,LISTAS!$H$3:$Q$3,0))*Tabela3[[#This Row],[QUANTIDADE]]</f>
        <v>18</v>
      </c>
      <c r="L10909" s="2" t="str">
        <f>TEXT(Tabela3[[#This Row],[DATA]],"MM")</f>
        <v>07</v>
      </c>
      <c r="M10909" s="2">
        <f>WEEKNUM(Tabela3[[#This Row],[DATA]])</f>
        <v>28</v>
      </c>
      <c r="N10909" s="18">
        <f>YEAR(Tabela3[[#This Row],[DATA]])</f>
        <v>2023</v>
      </c>
    </row>
    <row r="10910" spans="2:14">
      <c r="B10910" s="1">
        <v>45121</v>
      </c>
      <c r="C10910">
        <v>17148</v>
      </c>
      <c r="D10910">
        <f>COUNTIF(C$4:C10910,Tabela3[[#This Row],[COMANDA]])</f>
        <v>1</v>
      </c>
      <c r="E10910" t="s">
        <v>90</v>
      </c>
      <c r="F10910" t="s">
        <v>98</v>
      </c>
      <c r="G10910" t="s">
        <v>8</v>
      </c>
      <c r="H10910" t="s">
        <v>204</v>
      </c>
      <c r="I10910" s="2">
        <v>1</v>
      </c>
      <c r="J10910" t="s">
        <v>11</v>
      </c>
      <c r="K10910" s="21">
        <f>INDEX(LISTAS!$H:$Q,MATCH(BASE!H10910,LISTAS!$G:$G,0),MATCH(BASE!J10910,LISTAS!$H$3:$Q$3,0))*Tabela3[[#This Row],[QUANTIDADE]]</f>
        <v>18</v>
      </c>
      <c r="L10910" s="2" t="str">
        <f>TEXT(Tabela3[[#This Row],[DATA]],"MM")</f>
        <v>07</v>
      </c>
      <c r="M10910" s="2">
        <f>WEEKNUM(Tabela3[[#This Row],[DATA]])</f>
        <v>28</v>
      </c>
      <c r="N10910" s="18">
        <f>YEAR(Tabela3[[#This Row],[DATA]])</f>
        <v>2023</v>
      </c>
    </row>
    <row r="10911" spans="2:14">
      <c r="B10911" s="1">
        <v>45121</v>
      </c>
      <c r="C10911">
        <v>17149</v>
      </c>
      <c r="D10911">
        <f>COUNTIF(C$4:C10911,Tabela3[[#This Row],[COMANDA]])</f>
        <v>1</v>
      </c>
      <c r="E10911" t="s">
        <v>89</v>
      </c>
      <c r="F10911" t="s">
        <v>99</v>
      </c>
      <c r="G10911" t="s">
        <v>8</v>
      </c>
      <c r="H10911" t="s">
        <v>47</v>
      </c>
      <c r="I10911" s="2">
        <v>1</v>
      </c>
      <c r="J10911" t="s">
        <v>11</v>
      </c>
      <c r="K10911" s="21">
        <f>INDEX(LISTAS!$H:$Q,MATCH(BASE!H10911,LISTAS!$G:$G,0),MATCH(BASE!J10911,LISTAS!$H$3:$Q$3,0))*Tabela3[[#This Row],[QUANTIDADE]]</f>
        <v>16</v>
      </c>
      <c r="L10911" s="2" t="str">
        <f>TEXT(Tabela3[[#This Row],[DATA]],"MM")</f>
        <v>07</v>
      </c>
      <c r="M10911" s="2">
        <f>WEEKNUM(Tabela3[[#This Row],[DATA]])</f>
        <v>28</v>
      </c>
      <c r="N10911" s="18">
        <f>YEAR(Tabela3[[#This Row],[DATA]])</f>
        <v>2023</v>
      </c>
    </row>
    <row r="10912" spans="2:14">
      <c r="B10912" s="1">
        <v>45121</v>
      </c>
      <c r="C10912">
        <v>17149</v>
      </c>
      <c r="D10912">
        <f>COUNTIF(C$4:C10912,Tabela3[[#This Row],[COMANDA]])</f>
        <v>2</v>
      </c>
      <c r="E10912" t="s">
        <v>89</v>
      </c>
      <c r="F10912" t="s">
        <v>99</v>
      </c>
      <c r="G10912" t="s">
        <v>61</v>
      </c>
      <c r="H10912" t="s">
        <v>163</v>
      </c>
      <c r="I10912" s="2">
        <v>1</v>
      </c>
      <c r="J10912" t="s">
        <v>11</v>
      </c>
      <c r="K10912" s="21">
        <f>INDEX(LISTAS!$H:$Q,MATCH(BASE!H10912,LISTAS!$G:$G,0),MATCH(BASE!J10912,LISTAS!$H$3:$Q$3,0))*Tabela3[[#This Row],[QUANTIDADE]]</f>
        <v>4</v>
      </c>
      <c r="L10912" s="2" t="str">
        <f>TEXT(Tabela3[[#This Row],[DATA]],"MM")</f>
        <v>07</v>
      </c>
      <c r="M10912" s="2">
        <f>WEEKNUM(Tabela3[[#This Row],[DATA]])</f>
        <v>28</v>
      </c>
      <c r="N10912" s="18">
        <f>YEAR(Tabela3[[#This Row],[DATA]])</f>
        <v>2023</v>
      </c>
    </row>
    <row r="10913" spans="2:14">
      <c r="B10913" s="1">
        <v>45121</v>
      </c>
      <c r="C10913">
        <v>17150</v>
      </c>
      <c r="D10913">
        <f>COUNTIF(C$4:C10913,Tabela3[[#This Row],[COMANDA]])</f>
        <v>1</v>
      </c>
      <c r="E10913" t="s">
        <v>90</v>
      </c>
      <c r="F10913" t="s">
        <v>375</v>
      </c>
      <c r="G10913" t="s">
        <v>8</v>
      </c>
      <c r="H10913" t="s">
        <v>202</v>
      </c>
      <c r="I10913" s="2">
        <v>1</v>
      </c>
      <c r="J10913" t="s">
        <v>12</v>
      </c>
      <c r="K10913" s="21">
        <f>INDEX(LISTAS!$H:$Q,MATCH(BASE!H10913,LISTAS!$G:$G,0),MATCH(BASE!J10913,LISTAS!$H$3:$Q$3,0))*Tabela3[[#This Row],[QUANTIDADE]]</f>
        <v>18</v>
      </c>
      <c r="L10913" s="2" t="str">
        <f>TEXT(Tabela3[[#This Row],[DATA]],"MM")</f>
        <v>07</v>
      </c>
      <c r="M10913" s="2">
        <f>WEEKNUM(Tabela3[[#This Row],[DATA]])</f>
        <v>28</v>
      </c>
      <c r="N10913" s="18">
        <f>YEAR(Tabela3[[#This Row],[DATA]])</f>
        <v>2023</v>
      </c>
    </row>
    <row r="10914" spans="2:14">
      <c r="B10914" s="1">
        <v>45121</v>
      </c>
      <c r="C10914">
        <v>17151</v>
      </c>
      <c r="D10914">
        <f>COUNTIF(C$4:C10914,Tabela3[[#This Row],[COMANDA]])</f>
        <v>1</v>
      </c>
      <c r="E10914" t="s">
        <v>89</v>
      </c>
      <c r="F10914" t="s">
        <v>98</v>
      </c>
      <c r="G10914" t="s">
        <v>8</v>
      </c>
      <c r="H10914" t="s">
        <v>204</v>
      </c>
      <c r="I10914" s="2">
        <v>1</v>
      </c>
      <c r="J10914" t="s">
        <v>11</v>
      </c>
      <c r="K10914" s="21">
        <f>INDEX(LISTAS!$H:$Q,MATCH(BASE!H10914,LISTAS!$G:$G,0),MATCH(BASE!J10914,LISTAS!$H$3:$Q$3,0))*Tabela3[[#This Row],[QUANTIDADE]]</f>
        <v>18</v>
      </c>
      <c r="L10914" s="2" t="str">
        <f>TEXT(Tabela3[[#This Row],[DATA]],"MM")</f>
        <v>07</v>
      </c>
      <c r="M10914" s="2">
        <f>WEEKNUM(Tabela3[[#This Row],[DATA]])</f>
        <v>28</v>
      </c>
      <c r="N10914" s="18">
        <f>YEAR(Tabela3[[#This Row],[DATA]])</f>
        <v>2023</v>
      </c>
    </row>
    <row r="10915" spans="2:14">
      <c r="B10915" s="1">
        <v>45121</v>
      </c>
      <c r="C10915">
        <v>17152</v>
      </c>
      <c r="D10915">
        <f>COUNTIF(C$4:C10915,Tabela3[[#This Row],[COMANDA]])</f>
        <v>1</v>
      </c>
      <c r="E10915" t="s">
        <v>90</v>
      </c>
      <c r="F10915" t="s">
        <v>100</v>
      </c>
      <c r="G10915" t="s">
        <v>8</v>
      </c>
      <c r="H10915" t="s">
        <v>204</v>
      </c>
      <c r="I10915" s="2">
        <v>1</v>
      </c>
      <c r="J10915" t="s">
        <v>11</v>
      </c>
      <c r="K10915" s="21">
        <f>INDEX(LISTAS!$H:$Q,MATCH(BASE!H10915,LISTAS!$G:$G,0),MATCH(BASE!J10915,LISTAS!$H$3:$Q$3,0))*Tabela3[[#This Row],[QUANTIDADE]]</f>
        <v>18</v>
      </c>
      <c r="L10915" s="2" t="str">
        <f>TEXT(Tabela3[[#This Row],[DATA]],"MM")</f>
        <v>07</v>
      </c>
      <c r="M10915" s="2">
        <f>WEEKNUM(Tabela3[[#This Row],[DATA]])</f>
        <v>28</v>
      </c>
      <c r="N10915" s="18">
        <f>YEAR(Tabela3[[#This Row],[DATA]])</f>
        <v>2023</v>
      </c>
    </row>
    <row r="10916" spans="2:14">
      <c r="B10916" s="1">
        <v>45121</v>
      </c>
      <c r="C10916">
        <v>17152</v>
      </c>
      <c r="D10916">
        <f>COUNTIF(C$4:C10916,Tabela3[[#This Row],[COMANDA]])</f>
        <v>2</v>
      </c>
      <c r="E10916" t="s">
        <v>90</v>
      </c>
      <c r="F10916" t="s">
        <v>100</v>
      </c>
      <c r="G10916" t="s">
        <v>8</v>
      </c>
      <c r="H10916" t="s">
        <v>202</v>
      </c>
      <c r="I10916" s="2">
        <v>1</v>
      </c>
      <c r="J10916" t="s">
        <v>11</v>
      </c>
      <c r="K10916" s="21">
        <f>INDEX(LISTAS!$H:$Q,MATCH(BASE!H10916,LISTAS!$G:$G,0),MATCH(BASE!J10916,LISTAS!$H$3:$Q$3,0))*Tabela3[[#This Row],[QUANTIDADE]]</f>
        <v>20</v>
      </c>
      <c r="L10916" s="2" t="str">
        <f>TEXT(Tabela3[[#This Row],[DATA]],"MM")</f>
        <v>07</v>
      </c>
      <c r="M10916" s="2">
        <f>WEEKNUM(Tabela3[[#This Row],[DATA]])</f>
        <v>28</v>
      </c>
      <c r="N10916" s="18">
        <f>YEAR(Tabela3[[#This Row],[DATA]])</f>
        <v>2023</v>
      </c>
    </row>
    <row r="10917" spans="2:14">
      <c r="B10917" s="1">
        <v>45121</v>
      </c>
      <c r="C10917">
        <v>17152</v>
      </c>
      <c r="D10917">
        <f>COUNTIF(C$4:C10917,Tabela3[[#This Row],[COMANDA]])</f>
        <v>3</v>
      </c>
      <c r="E10917" t="s">
        <v>90</v>
      </c>
      <c r="F10917" t="s">
        <v>100</v>
      </c>
      <c r="G10917" t="s">
        <v>9</v>
      </c>
      <c r="H10917" t="s">
        <v>55</v>
      </c>
      <c r="I10917" s="2">
        <v>2</v>
      </c>
      <c r="J10917" t="s">
        <v>11</v>
      </c>
      <c r="K10917" s="21">
        <f>INDEX(LISTAS!$H:$Q,MATCH(BASE!H10917,LISTAS!$G:$G,0),MATCH(BASE!J10917,LISTAS!$H$3:$Q$3,0))*Tabela3[[#This Row],[QUANTIDADE]]</f>
        <v>6</v>
      </c>
      <c r="L10917" s="2" t="str">
        <f>TEXT(Tabela3[[#This Row],[DATA]],"MM")</f>
        <v>07</v>
      </c>
      <c r="M10917" s="2">
        <f>WEEKNUM(Tabela3[[#This Row],[DATA]])</f>
        <v>28</v>
      </c>
      <c r="N10917" s="18">
        <f>YEAR(Tabela3[[#This Row],[DATA]])</f>
        <v>2023</v>
      </c>
    </row>
    <row r="10918" spans="2:14">
      <c r="B10918" s="1">
        <v>45121</v>
      </c>
      <c r="C10918">
        <v>17152</v>
      </c>
      <c r="D10918">
        <f>COUNTIF(C$4:C10918,Tabela3[[#This Row],[COMANDA]])</f>
        <v>4</v>
      </c>
      <c r="E10918" t="s">
        <v>90</v>
      </c>
      <c r="F10918" t="s">
        <v>100</v>
      </c>
      <c r="G10918" t="s">
        <v>9</v>
      </c>
      <c r="H10918" t="s">
        <v>138</v>
      </c>
      <c r="I10918" s="2">
        <v>1</v>
      </c>
      <c r="J10918" t="s">
        <v>11</v>
      </c>
      <c r="K10918" s="21">
        <f>INDEX(LISTAS!$H:$Q,MATCH(BASE!H10918,LISTAS!$G:$G,0),MATCH(BASE!J10918,LISTAS!$H$3:$Q$3,0))*Tabela3[[#This Row],[QUANTIDADE]]</f>
        <v>4</v>
      </c>
      <c r="L10918" s="2" t="str">
        <f>TEXT(Tabela3[[#This Row],[DATA]],"MM")</f>
        <v>07</v>
      </c>
      <c r="M10918" s="2">
        <f>WEEKNUM(Tabela3[[#This Row],[DATA]])</f>
        <v>28</v>
      </c>
      <c r="N10918" s="18">
        <f>YEAR(Tabela3[[#This Row],[DATA]])</f>
        <v>2023</v>
      </c>
    </row>
    <row r="10919" spans="2:14">
      <c r="B10919" s="1">
        <v>45121</v>
      </c>
      <c r="C10919">
        <v>17152</v>
      </c>
      <c r="D10919">
        <f>COUNTIF(C$4:C10919,Tabela3[[#This Row],[COMANDA]])</f>
        <v>5</v>
      </c>
      <c r="E10919" t="s">
        <v>90</v>
      </c>
      <c r="F10919" t="s">
        <v>100</v>
      </c>
      <c r="G10919" t="s">
        <v>10</v>
      </c>
      <c r="H10919" t="s">
        <v>125</v>
      </c>
      <c r="I10919" s="2">
        <v>2</v>
      </c>
      <c r="J10919" t="s">
        <v>11</v>
      </c>
      <c r="K10919" s="21">
        <f>INDEX(LISTAS!$H:$Q,MATCH(BASE!H10919,LISTAS!$G:$G,0),MATCH(BASE!J10919,LISTAS!$H$3:$Q$3,0))*Tabela3[[#This Row],[QUANTIDADE]]</f>
        <v>6</v>
      </c>
      <c r="L10919" s="2" t="str">
        <f>TEXT(Tabela3[[#This Row],[DATA]],"MM")</f>
        <v>07</v>
      </c>
      <c r="M10919" s="2">
        <f>WEEKNUM(Tabela3[[#This Row],[DATA]])</f>
        <v>28</v>
      </c>
      <c r="N10919" s="18">
        <f>YEAR(Tabela3[[#This Row],[DATA]])</f>
        <v>2023</v>
      </c>
    </row>
    <row r="10920" spans="2:14">
      <c r="B10920" s="1">
        <v>45121</v>
      </c>
      <c r="C10920">
        <v>17153</v>
      </c>
      <c r="D10920">
        <f>COUNTIF(C$4:C10920,Tabela3[[#This Row],[COMANDA]])</f>
        <v>1</v>
      </c>
      <c r="E10920" t="s">
        <v>90</v>
      </c>
      <c r="F10920" t="s">
        <v>99</v>
      </c>
      <c r="G10920" t="s">
        <v>8</v>
      </c>
      <c r="H10920" t="s">
        <v>203</v>
      </c>
      <c r="I10920" s="2">
        <v>1</v>
      </c>
      <c r="J10920" t="s">
        <v>11</v>
      </c>
      <c r="K10920" s="21">
        <f>INDEX(LISTAS!$H:$Q,MATCH(BASE!H10920,LISTAS!$G:$G,0),MATCH(BASE!J10920,LISTAS!$H$3:$Q$3,0))*Tabela3[[#This Row],[QUANTIDADE]]</f>
        <v>20</v>
      </c>
      <c r="L10920" s="2" t="str">
        <f>TEXT(Tabela3[[#This Row],[DATA]],"MM")</f>
        <v>07</v>
      </c>
      <c r="M10920" s="2">
        <f>WEEKNUM(Tabela3[[#This Row],[DATA]])</f>
        <v>28</v>
      </c>
      <c r="N10920" s="18">
        <f>YEAR(Tabela3[[#This Row],[DATA]])</f>
        <v>2023</v>
      </c>
    </row>
    <row r="10921" spans="2:14">
      <c r="B10921" s="1">
        <v>45121</v>
      </c>
      <c r="C10921">
        <v>17153</v>
      </c>
      <c r="D10921">
        <f>COUNTIF(C$4:C10921,Tabela3[[#This Row],[COMANDA]])</f>
        <v>2</v>
      </c>
      <c r="E10921" t="s">
        <v>90</v>
      </c>
      <c r="F10921" t="s">
        <v>99</v>
      </c>
      <c r="G10921" t="s">
        <v>9</v>
      </c>
      <c r="H10921" t="s">
        <v>242</v>
      </c>
      <c r="I10921" s="2">
        <v>1</v>
      </c>
      <c r="J10921" t="s">
        <v>12</v>
      </c>
      <c r="K10921" s="21">
        <f>INDEX(LISTAS!$H:$Q,MATCH(BASE!H10921,LISTAS!$G:$G,0),MATCH(BASE!J10921,LISTAS!$H$3:$Q$3,0))*Tabela3[[#This Row],[QUANTIDADE]]</f>
        <v>6</v>
      </c>
      <c r="L10921" s="2" t="str">
        <f>TEXT(Tabela3[[#This Row],[DATA]],"MM")</f>
        <v>07</v>
      </c>
      <c r="M10921" s="2">
        <f>WEEKNUM(Tabela3[[#This Row],[DATA]])</f>
        <v>28</v>
      </c>
      <c r="N10921" s="18">
        <f>YEAR(Tabela3[[#This Row],[DATA]])</f>
        <v>2023</v>
      </c>
    </row>
    <row r="10922" spans="2:14">
      <c r="B10922" s="1">
        <v>45121</v>
      </c>
      <c r="C10922">
        <v>17154</v>
      </c>
      <c r="D10922">
        <f>COUNTIF(C$4:C10922,Tabela3[[#This Row],[COMANDA]])</f>
        <v>1</v>
      </c>
      <c r="E10922" t="s">
        <v>90</v>
      </c>
      <c r="F10922" t="s">
        <v>98</v>
      </c>
      <c r="G10922" t="s">
        <v>8</v>
      </c>
      <c r="H10922" t="s">
        <v>47</v>
      </c>
      <c r="I10922" s="2">
        <v>1</v>
      </c>
      <c r="J10922" t="s">
        <v>11</v>
      </c>
      <c r="K10922" s="21">
        <f>INDEX(LISTAS!$H:$Q,MATCH(BASE!H10922,LISTAS!$G:$G,0),MATCH(BASE!J10922,LISTAS!$H$3:$Q$3,0))*Tabela3[[#This Row],[QUANTIDADE]]</f>
        <v>16</v>
      </c>
      <c r="L10922" s="2" t="str">
        <f>TEXT(Tabela3[[#This Row],[DATA]],"MM")</f>
        <v>07</v>
      </c>
      <c r="M10922" s="2">
        <f>WEEKNUM(Tabela3[[#This Row],[DATA]])</f>
        <v>28</v>
      </c>
      <c r="N10922" s="18">
        <f>YEAR(Tabela3[[#This Row],[DATA]])</f>
        <v>2023</v>
      </c>
    </row>
    <row r="10923" spans="2:14">
      <c r="B10923" s="1">
        <v>45121</v>
      </c>
      <c r="C10923">
        <v>17155</v>
      </c>
      <c r="D10923">
        <f>COUNTIF(C$4:C10923,Tabela3[[#This Row],[COMANDA]])</f>
        <v>1</v>
      </c>
      <c r="E10923" t="s">
        <v>90</v>
      </c>
      <c r="G10923" t="s">
        <v>8</v>
      </c>
      <c r="H10923" t="s">
        <v>204</v>
      </c>
      <c r="I10923" s="2">
        <v>2</v>
      </c>
      <c r="J10923" t="s">
        <v>11</v>
      </c>
      <c r="K10923" s="21">
        <f>INDEX(LISTAS!$H:$Q,MATCH(BASE!H10923,LISTAS!$G:$G,0),MATCH(BASE!J10923,LISTAS!$H$3:$Q$3,0))*Tabela3[[#This Row],[QUANTIDADE]]</f>
        <v>36</v>
      </c>
      <c r="L10923" s="2" t="str">
        <f>TEXT(Tabela3[[#This Row],[DATA]],"MM")</f>
        <v>07</v>
      </c>
      <c r="M10923" s="2">
        <f>WEEKNUM(Tabela3[[#This Row],[DATA]])</f>
        <v>28</v>
      </c>
      <c r="N10923" s="18">
        <f>YEAR(Tabela3[[#This Row],[DATA]])</f>
        <v>2023</v>
      </c>
    </row>
    <row r="10924" spans="2:14">
      <c r="B10924" s="1">
        <v>45121</v>
      </c>
      <c r="C10924">
        <v>17155</v>
      </c>
      <c r="D10924">
        <f>COUNTIF(C$4:C10924,Tabela3[[#This Row],[COMANDA]])</f>
        <v>2</v>
      </c>
      <c r="E10924" t="s">
        <v>90</v>
      </c>
      <c r="G10924" t="s">
        <v>8</v>
      </c>
      <c r="H10924" t="s">
        <v>202</v>
      </c>
      <c r="I10924" s="2">
        <v>1</v>
      </c>
      <c r="J10924" t="s">
        <v>11</v>
      </c>
      <c r="K10924" s="21">
        <f>INDEX(LISTAS!$H:$Q,MATCH(BASE!H10924,LISTAS!$G:$G,0),MATCH(BASE!J10924,LISTAS!$H$3:$Q$3,0))*Tabela3[[#This Row],[QUANTIDADE]]</f>
        <v>20</v>
      </c>
      <c r="L10924" s="2" t="str">
        <f>TEXT(Tabela3[[#This Row],[DATA]],"MM")</f>
        <v>07</v>
      </c>
      <c r="M10924" s="2">
        <f>WEEKNUM(Tabela3[[#This Row],[DATA]])</f>
        <v>28</v>
      </c>
      <c r="N10924" s="18">
        <f>YEAR(Tabela3[[#This Row],[DATA]])</f>
        <v>2023</v>
      </c>
    </row>
    <row r="10925" spans="2:14">
      <c r="B10925" s="1">
        <v>45121</v>
      </c>
      <c r="C10925">
        <v>17155</v>
      </c>
      <c r="D10925">
        <f>COUNTIF(C$4:C10925,Tabela3[[#This Row],[COMANDA]])</f>
        <v>3</v>
      </c>
      <c r="E10925" t="s">
        <v>90</v>
      </c>
      <c r="G10925" t="s">
        <v>8</v>
      </c>
      <c r="H10925" t="s">
        <v>84</v>
      </c>
      <c r="I10925" s="2">
        <v>1</v>
      </c>
      <c r="J10925" t="s">
        <v>11</v>
      </c>
      <c r="K10925" s="21">
        <f>INDEX(LISTAS!$H:$Q,MATCH(BASE!H10925,LISTAS!$G:$G,0),MATCH(BASE!J10925,LISTAS!$H$3:$Q$3,0))*Tabela3[[#This Row],[QUANTIDADE]]</f>
        <v>16</v>
      </c>
      <c r="L10925" s="2" t="str">
        <f>TEXT(Tabela3[[#This Row],[DATA]],"MM")</f>
        <v>07</v>
      </c>
      <c r="M10925" s="2">
        <f>WEEKNUM(Tabela3[[#This Row],[DATA]])</f>
        <v>28</v>
      </c>
      <c r="N10925" s="18">
        <f>YEAR(Tabela3[[#This Row],[DATA]])</f>
        <v>2023</v>
      </c>
    </row>
    <row r="10926" spans="2:14">
      <c r="B10926" s="1">
        <v>45121</v>
      </c>
      <c r="C10926">
        <v>17155</v>
      </c>
      <c r="D10926">
        <f>COUNTIF(C$4:C10926,Tabela3[[#This Row],[COMANDA]])</f>
        <v>4</v>
      </c>
      <c r="E10926" t="s">
        <v>90</v>
      </c>
      <c r="G10926" t="s">
        <v>61</v>
      </c>
      <c r="H10926" t="s">
        <v>199</v>
      </c>
      <c r="I10926" s="2">
        <v>1</v>
      </c>
      <c r="J10926" t="s">
        <v>11</v>
      </c>
      <c r="K10926" s="21">
        <f>INDEX(LISTAS!$H:$Q,MATCH(BASE!H10926,LISTAS!$G:$G,0),MATCH(BASE!J10926,LISTAS!$H$3:$Q$3,0))*Tabela3[[#This Row],[QUANTIDADE]]</f>
        <v>1</v>
      </c>
      <c r="L10926" s="2" t="str">
        <f>TEXT(Tabela3[[#This Row],[DATA]],"MM")</f>
        <v>07</v>
      </c>
      <c r="M10926" s="2">
        <f>WEEKNUM(Tabela3[[#This Row],[DATA]])</f>
        <v>28</v>
      </c>
      <c r="N10926" s="18">
        <f>YEAR(Tabela3[[#This Row],[DATA]])</f>
        <v>2023</v>
      </c>
    </row>
    <row r="10927" spans="2:14">
      <c r="B10927" s="1">
        <v>45121</v>
      </c>
      <c r="C10927">
        <v>17155</v>
      </c>
      <c r="D10927">
        <f>COUNTIF(C$4:C10927,Tabela3[[#This Row],[COMANDA]])</f>
        <v>5</v>
      </c>
      <c r="E10927" t="s">
        <v>90</v>
      </c>
      <c r="G10927" t="s">
        <v>9</v>
      </c>
      <c r="H10927" t="s">
        <v>154</v>
      </c>
      <c r="I10927" s="2">
        <v>1</v>
      </c>
      <c r="J10927" t="s">
        <v>11</v>
      </c>
      <c r="K10927" s="21">
        <f>INDEX(LISTAS!$H:$Q,MATCH(BASE!H10927,LISTAS!$G:$G,0),MATCH(BASE!J10927,LISTAS!$H$3:$Q$3,0))*Tabela3[[#This Row],[QUANTIDADE]]</f>
        <v>6</v>
      </c>
      <c r="L10927" s="2" t="str">
        <f>TEXT(Tabela3[[#This Row],[DATA]],"MM")</f>
        <v>07</v>
      </c>
      <c r="M10927" s="2">
        <f>WEEKNUM(Tabela3[[#This Row],[DATA]])</f>
        <v>28</v>
      </c>
      <c r="N10927" s="18">
        <f>YEAR(Tabela3[[#This Row],[DATA]])</f>
        <v>2023</v>
      </c>
    </row>
    <row r="10928" spans="2:14">
      <c r="B10928" s="1">
        <v>45121</v>
      </c>
      <c r="C10928">
        <v>17156</v>
      </c>
      <c r="D10928">
        <f>COUNTIF(C$4:C10928,Tabela3[[#This Row],[COMANDA]])</f>
        <v>1</v>
      </c>
      <c r="E10928" t="s">
        <v>90</v>
      </c>
      <c r="F10928" t="s">
        <v>100</v>
      </c>
      <c r="G10928" t="s">
        <v>8</v>
      </c>
      <c r="H10928" t="s">
        <v>43</v>
      </c>
      <c r="I10928" s="2">
        <v>1</v>
      </c>
      <c r="J10928" t="s">
        <v>11</v>
      </c>
      <c r="K10928" s="21">
        <f>INDEX(LISTAS!$H:$Q,MATCH(BASE!H10928,LISTAS!$G:$G,0),MATCH(BASE!J10928,LISTAS!$H$3:$Q$3,0))*Tabela3[[#This Row],[QUANTIDADE]]</f>
        <v>18</v>
      </c>
      <c r="L10928" s="2" t="str">
        <f>TEXT(Tabela3[[#This Row],[DATA]],"MM")</f>
        <v>07</v>
      </c>
      <c r="M10928" s="2">
        <f>WEEKNUM(Tabela3[[#This Row],[DATA]])</f>
        <v>28</v>
      </c>
      <c r="N10928" s="18">
        <f>YEAR(Tabela3[[#This Row],[DATA]])</f>
        <v>2023</v>
      </c>
    </row>
    <row r="10929" spans="2:14">
      <c r="B10929" s="1">
        <v>45121</v>
      </c>
      <c r="C10929">
        <v>17156</v>
      </c>
      <c r="D10929">
        <f>COUNTIF(C$4:C10929,Tabela3[[#This Row],[COMANDA]])</f>
        <v>2</v>
      </c>
      <c r="E10929" t="s">
        <v>90</v>
      </c>
      <c r="F10929" t="s">
        <v>100</v>
      </c>
      <c r="G10929" t="s">
        <v>61</v>
      </c>
      <c r="H10929" t="s">
        <v>199</v>
      </c>
      <c r="I10929" s="2">
        <v>2</v>
      </c>
      <c r="J10929" t="s">
        <v>11</v>
      </c>
      <c r="K10929" s="21">
        <f>INDEX(LISTAS!$H:$Q,MATCH(BASE!H10929,LISTAS!$G:$G,0),MATCH(BASE!J10929,LISTAS!$H$3:$Q$3,0))*Tabela3[[#This Row],[QUANTIDADE]]</f>
        <v>2</v>
      </c>
      <c r="L10929" s="2" t="str">
        <f>TEXT(Tabela3[[#This Row],[DATA]],"MM")</f>
        <v>07</v>
      </c>
      <c r="M10929" s="2">
        <f>WEEKNUM(Tabela3[[#This Row],[DATA]])</f>
        <v>28</v>
      </c>
      <c r="N10929" s="18">
        <f>YEAR(Tabela3[[#This Row],[DATA]])</f>
        <v>2023</v>
      </c>
    </row>
    <row r="10930" spans="2:14">
      <c r="B10930" s="1">
        <v>45121</v>
      </c>
      <c r="C10930">
        <v>17156</v>
      </c>
      <c r="D10930">
        <f>COUNTIF(C$4:C10930,Tabela3[[#This Row],[COMANDA]])</f>
        <v>3</v>
      </c>
      <c r="E10930" t="s">
        <v>90</v>
      </c>
      <c r="F10930" t="s">
        <v>100</v>
      </c>
      <c r="G10930" t="s">
        <v>9</v>
      </c>
      <c r="H10930" t="s">
        <v>385</v>
      </c>
      <c r="I10930" s="2">
        <v>1</v>
      </c>
      <c r="J10930" t="s">
        <v>11</v>
      </c>
      <c r="K10930" s="21">
        <f>INDEX(LISTAS!$H:$Q,MATCH(BASE!H10930,LISTAS!$G:$G,0),MATCH(BASE!J10930,LISTAS!$H$3:$Q$3,0))*Tabela3[[#This Row],[QUANTIDADE]]</f>
        <v>3</v>
      </c>
      <c r="L10930" s="2" t="str">
        <f>TEXT(Tabela3[[#This Row],[DATA]],"MM")</f>
        <v>07</v>
      </c>
      <c r="M10930" s="2">
        <f>WEEKNUM(Tabela3[[#This Row],[DATA]])</f>
        <v>28</v>
      </c>
      <c r="N10930" s="18">
        <f>YEAR(Tabela3[[#This Row],[DATA]])</f>
        <v>2023</v>
      </c>
    </row>
    <row r="10931" spans="2:14">
      <c r="B10931" s="1">
        <v>45121</v>
      </c>
      <c r="C10931">
        <v>17157</v>
      </c>
      <c r="D10931">
        <f>COUNTIF(C$4:C10931,Tabela3[[#This Row],[COMANDA]])</f>
        <v>1</v>
      </c>
      <c r="E10931" t="s">
        <v>90</v>
      </c>
      <c r="F10931" t="s">
        <v>98</v>
      </c>
      <c r="G10931" t="s">
        <v>8</v>
      </c>
      <c r="H10931" t="s">
        <v>202</v>
      </c>
      <c r="I10931" s="2">
        <v>1</v>
      </c>
      <c r="J10931" t="s">
        <v>11</v>
      </c>
      <c r="K10931" s="21">
        <f>INDEX(LISTAS!$H:$Q,MATCH(BASE!H10931,LISTAS!$G:$G,0),MATCH(BASE!J10931,LISTAS!$H$3:$Q$3,0))*Tabela3[[#This Row],[QUANTIDADE]]</f>
        <v>20</v>
      </c>
      <c r="L10931" s="2" t="str">
        <f>TEXT(Tabela3[[#This Row],[DATA]],"MM")</f>
        <v>07</v>
      </c>
      <c r="M10931" s="2">
        <f>WEEKNUM(Tabela3[[#This Row],[DATA]])</f>
        <v>28</v>
      </c>
      <c r="N10931" s="18">
        <f>YEAR(Tabela3[[#This Row],[DATA]])</f>
        <v>2023</v>
      </c>
    </row>
    <row r="10932" spans="2:14">
      <c r="B10932" s="1">
        <v>45121</v>
      </c>
      <c r="C10932">
        <v>17157</v>
      </c>
      <c r="D10932">
        <f>COUNTIF(C$4:C10932,Tabela3[[#This Row],[COMANDA]])</f>
        <v>2</v>
      </c>
      <c r="E10932" t="s">
        <v>90</v>
      </c>
      <c r="F10932" t="s">
        <v>98</v>
      </c>
      <c r="G10932" t="s">
        <v>8</v>
      </c>
      <c r="H10932" t="s">
        <v>457</v>
      </c>
      <c r="I10932" s="2">
        <v>1</v>
      </c>
      <c r="J10932" t="s">
        <v>11</v>
      </c>
      <c r="K10932" s="21">
        <f>INDEX(LISTAS!$H:$Q,MATCH(BASE!H10932,LISTAS!$G:$G,0),MATCH(BASE!J10932,LISTAS!$H$3:$Q$3,0))*Tabela3[[#This Row],[QUANTIDADE]]</f>
        <v>18</v>
      </c>
      <c r="L10932" s="2" t="str">
        <f>TEXT(Tabela3[[#This Row],[DATA]],"MM")</f>
        <v>07</v>
      </c>
      <c r="M10932" s="2">
        <f>WEEKNUM(Tabela3[[#This Row],[DATA]])</f>
        <v>28</v>
      </c>
      <c r="N10932" s="18">
        <f>YEAR(Tabela3[[#This Row],[DATA]])</f>
        <v>2023</v>
      </c>
    </row>
    <row r="10933" spans="2:14">
      <c r="B10933" s="1">
        <v>45121</v>
      </c>
      <c r="C10933">
        <v>17157</v>
      </c>
      <c r="D10933">
        <f>COUNTIF(C$4:C10933,Tabela3[[#This Row],[COMANDA]])</f>
        <v>3</v>
      </c>
      <c r="E10933" t="s">
        <v>90</v>
      </c>
      <c r="F10933" t="s">
        <v>98</v>
      </c>
      <c r="G10933" t="s">
        <v>9</v>
      </c>
      <c r="H10933" t="s">
        <v>242</v>
      </c>
      <c r="I10933" s="2">
        <v>1</v>
      </c>
      <c r="J10933" t="s">
        <v>12</v>
      </c>
      <c r="K10933" s="21">
        <f>INDEX(LISTAS!$H:$Q,MATCH(BASE!H10933,LISTAS!$G:$G,0),MATCH(BASE!J10933,LISTAS!$H$3:$Q$3,0))*Tabela3[[#This Row],[QUANTIDADE]]</f>
        <v>6</v>
      </c>
      <c r="L10933" s="2" t="str">
        <f>TEXT(Tabela3[[#This Row],[DATA]],"MM")</f>
        <v>07</v>
      </c>
      <c r="M10933" s="2">
        <f>WEEKNUM(Tabela3[[#This Row],[DATA]])</f>
        <v>28</v>
      </c>
      <c r="N10933" s="18">
        <f>YEAR(Tabela3[[#This Row],[DATA]])</f>
        <v>2023</v>
      </c>
    </row>
    <row r="10934" spans="2:14">
      <c r="B10934" s="1">
        <v>45121</v>
      </c>
      <c r="C10934">
        <v>17158</v>
      </c>
      <c r="D10934">
        <f>COUNTIF(C$4:C10934,Tabela3[[#This Row],[COMANDA]])</f>
        <v>1</v>
      </c>
      <c r="E10934" t="s">
        <v>89</v>
      </c>
      <c r="F10934" t="s">
        <v>100</v>
      </c>
      <c r="G10934" t="s">
        <v>8</v>
      </c>
      <c r="H10934" t="s">
        <v>204</v>
      </c>
      <c r="I10934" s="2">
        <v>1</v>
      </c>
      <c r="J10934" t="s">
        <v>11</v>
      </c>
      <c r="K10934" s="21">
        <f>INDEX(LISTAS!$H:$Q,MATCH(BASE!H10934,LISTAS!$G:$G,0),MATCH(BASE!J10934,LISTAS!$H$3:$Q$3,0))*Tabela3[[#This Row],[QUANTIDADE]]</f>
        <v>18</v>
      </c>
      <c r="L10934" s="2" t="str">
        <f>TEXT(Tabela3[[#This Row],[DATA]],"MM")</f>
        <v>07</v>
      </c>
      <c r="M10934" s="2">
        <f>WEEKNUM(Tabela3[[#This Row],[DATA]])</f>
        <v>28</v>
      </c>
      <c r="N10934" s="18">
        <f>YEAR(Tabela3[[#This Row],[DATA]])</f>
        <v>2023</v>
      </c>
    </row>
    <row r="10935" spans="2:14">
      <c r="B10935" s="1">
        <v>45121</v>
      </c>
      <c r="C10935">
        <v>17158</v>
      </c>
      <c r="D10935">
        <f>COUNTIF(C$4:C10935,Tabela3[[#This Row],[COMANDA]])</f>
        <v>2</v>
      </c>
      <c r="E10935" t="s">
        <v>89</v>
      </c>
      <c r="F10935" t="s">
        <v>100</v>
      </c>
      <c r="G10935" t="s">
        <v>8</v>
      </c>
      <c r="H10935" t="s">
        <v>47</v>
      </c>
      <c r="I10935" s="2">
        <v>2</v>
      </c>
      <c r="J10935" t="s">
        <v>11</v>
      </c>
      <c r="K10935" s="21">
        <f>INDEX(LISTAS!$H:$Q,MATCH(BASE!H10935,LISTAS!$G:$G,0),MATCH(BASE!J10935,LISTAS!$H$3:$Q$3,0))*Tabela3[[#This Row],[QUANTIDADE]]</f>
        <v>32</v>
      </c>
      <c r="L10935" s="2" t="str">
        <f>TEXT(Tabela3[[#This Row],[DATA]],"MM")</f>
        <v>07</v>
      </c>
      <c r="M10935" s="2">
        <f>WEEKNUM(Tabela3[[#This Row],[DATA]])</f>
        <v>28</v>
      </c>
      <c r="N10935" s="18">
        <f>YEAR(Tabela3[[#This Row],[DATA]])</f>
        <v>2023</v>
      </c>
    </row>
    <row r="10936" spans="2:14">
      <c r="B10936" s="1">
        <v>45121</v>
      </c>
      <c r="C10936">
        <v>17159</v>
      </c>
      <c r="D10936">
        <f>COUNTIF(C$4:C10936,Tabela3[[#This Row],[COMANDA]])</f>
        <v>1</v>
      </c>
      <c r="E10936" t="s">
        <v>89</v>
      </c>
      <c r="F10936" t="s">
        <v>100</v>
      </c>
      <c r="G10936" t="s">
        <v>8</v>
      </c>
      <c r="H10936" t="s">
        <v>47</v>
      </c>
      <c r="I10936" s="2">
        <v>3</v>
      </c>
      <c r="J10936" t="s">
        <v>11</v>
      </c>
      <c r="K10936" s="21">
        <f>INDEX(LISTAS!$H:$Q,MATCH(BASE!H10936,LISTAS!$G:$G,0),MATCH(BASE!J10936,LISTAS!$H$3:$Q$3,0))*Tabela3[[#This Row],[QUANTIDADE]]</f>
        <v>48</v>
      </c>
      <c r="L10936" s="2" t="str">
        <f>TEXT(Tabela3[[#This Row],[DATA]],"MM")</f>
        <v>07</v>
      </c>
      <c r="M10936" s="2">
        <f>WEEKNUM(Tabela3[[#This Row],[DATA]])</f>
        <v>28</v>
      </c>
      <c r="N10936" s="18">
        <f>YEAR(Tabela3[[#This Row],[DATA]])</f>
        <v>2023</v>
      </c>
    </row>
    <row r="10937" spans="2:14">
      <c r="B10937" s="1">
        <v>45121</v>
      </c>
      <c r="C10937">
        <v>17160</v>
      </c>
      <c r="D10937">
        <f>COUNTIF(C$4:C10937,Tabela3[[#This Row],[COMANDA]])</f>
        <v>1</v>
      </c>
      <c r="E10937" t="s">
        <v>89</v>
      </c>
      <c r="F10937" t="s">
        <v>98</v>
      </c>
      <c r="G10937" t="s">
        <v>8</v>
      </c>
      <c r="H10937" t="s">
        <v>42</v>
      </c>
      <c r="I10937" s="2">
        <v>3</v>
      </c>
      <c r="J10937" t="s">
        <v>11</v>
      </c>
      <c r="K10937" s="21">
        <f>INDEX(LISTAS!$H:$Q,MATCH(BASE!H10937,LISTAS!$G:$G,0),MATCH(BASE!J10937,LISTAS!$H$3:$Q$3,0))*Tabela3[[#This Row],[QUANTIDADE]]</f>
        <v>48</v>
      </c>
      <c r="L10937" s="2" t="str">
        <f>TEXT(Tabela3[[#This Row],[DATA]],"MM")</f>
        <v>07</v>
      </c>
      <c r="M10937" s="2">
        <f>WEEKNUM(Tabela3[[#This Row],[DATA]])</f>
        <v>28</v>
      </c>
      <c r="N10937" s="18">
        <f>YEAR(Tabela3[[#This Row],[DATA]])</f>
        <v>2023</v>
      </c>
    </row>
    <row r="10938" spans="2:14">
      <c r="B10938" s="1">
        <v>45121</v>
      </c>
      <c r="C10938">
        <v>17160</v>
      </c>
      <c r="D10938">
        <f>COUNTIF(C$4:C10938,Tabela3[[#This Row],[COMANDA]])</f>
        <v>2</v>
      </c>
      <c r="E10938" t="s">
        <v>89</v>
      </c>
      <c r="F10938" t="s">
        <v>99</v>
      </c>
      <c r="G10938" t="s">
        <v>8</v>
      </c>
      <c r="H10938" t="s">
        <v>206</v>
      </c>
      <c r="I10938" s="2">
        <v>1</v>
      </c>
      <c r="J10938" t="s">
        <v>11</v>
      </c>
      <c r="K10938" s="21">
        <f>INDEX(LISTAS!$H:$Q,MATCH(BASE!H10938,LISTAS!$G:$G,0),MATCH(BASE!J10938,LISTAS!$H$3:$Q$3,0))*Tabela3[[#This Row],[QUANTIDADE]]</f>
        <v>18</v>
      </c>
      <c r="L10938" s="2" t="str">
        <f>TEXT(Tabela3[[#This Row],[DATA]],"MM")</f>
        <v>07</v>
      </c>
      <c r="M10938" s="2">
        <f>WEEKNUM(Tabela3[[#This Row],[DATA]])</f>
        <v>28</v>
      </c>
      <c r="N10938" s="18">
        <f>YEAR(Tabela3[[#This Row],[DATA]])</f>
        <v>2023</v>
      </c>
    </row>
    <row r="10939" spans="2:14">
      <c r="B10939" s="1">
        <v>45121</v>
      </c>
      <c r="C10939">
        <v>17160</v>
      </c>
      <c r="D10939">
        <f>COUNTIF(C$4:C10939,Tabela3[[#This Row],[COMANDA]])</f>
        <v>3</v>
      </c>
      <c r="E10939" t="s">
        <v>89</v>
      </c>
      <c r="F10939" t="s">
        <v>98</v>
      </c>
      <c r="G10939" t="s">
        <v>9</v>
      </c>
      <c r="H10939" t="s">
        <v>132</v>
      </c>
      <c r="I10939" s="2">
        <v>1</v>
      </c>
      <c r="J10939" t="s">
        <v>11</v>
      </c>
      <c r="K10939" s="21">
        <f>INDEX(LISTAS!$H:$Q,MATCH(BASE!H10939,LISTAS!$G:$G,0),MATCH(BASE!J10939,LISTAS!$H$3:$Q$3,0))*Tabela3[[#This Row],[QUANTIDADE]]</f>
        <v>3</v>
      </c>
      <c r="L10939" s="2" t="str">
        <f>TEXT(Tabela3[[#This Row],[DATA]],"MM")</f>
        <v>07</v>
      </c>
      <c r="M10939" s="2">
        <f>WEEKNUM(Tabela3[[#This Row],[DATA]])</f>
        <v>28</v>
      </c>
      <c r="N10939" s="18">
        <f>YEAR(Tabela3[[#This Row],[DATA]])</f>
        <v>2023</v>
      </c>
    </row>
    <row r="10940" spans="2:14">
      <c r="B10940" s="1">
        <v>45121</v>
      </c>
      <c r="C10940">
        <v>17161</v>
      </c>
      <c r="D10940">
        <f>COUNTIF(C$4:C10940,Tabela3[[#This Row],[COMANDA]])</f>
        <v>1</v>
      </c>
      <c r="E10940" t="s">
        <v>90</v>
      </c>
      <c r="F10940" t="s">
        <v>100</v>
      </c>
      <c r="G10940" t="s">
        <v>8</v>
      </c>
      <c r="H10940" t="s">
        <v>42</v>
      </c>
      <c r="I10940" s="2">
        <v>1</v>
      </c>
      <c r="J10940" t="s">
        <v>11</v>
      </c>
      <c r="K10940" s="21">
        <f>INDEX(LISTAS!$H:$Q,MATCH(BASE!H10940,LISTAS!$G:$G,0),MATCH(BASE!J10940,LISTAS!$H$3:$Q$3,0))*Tabela3[[#This Row],[QUANTIDADE]]</f>
        <v>16</v>
      </c>
      <c r="L10940" s="2" t="str">
        <f>TEXT(Tabela3[[#This Row],[DATA]],"MM")</f>
        <v>07</v>
      </c>
      <c r="M10940" s="2">
        <f>WEEKNUM(Tabela3[[#This Row],[DATA]])</f>
        <v>28</v>
      </c>
      <c r="N10940" s="18">
        <f>YEAR(Tabela3[[#This Row],[DATA]])</f>
        <v>2023</v>
      </c>
    </row>
    <row r="10941" spans="2:14">
      <c r="B10941" s="1">
        <v>45121</v>
      </c>
      <c r="C10941">
        <v>17161</v>
      </c>
      <c r="D10941">
        <f>COUNTIF(C$4:C10941,Tabela3[[#This Row],[COMANDA]])</f>
        <v>2</v>
      </c>
      <c r="E10941" t="s">
        <v>90</v>
      </c>
      <c r="F10941" t="s">
        <v>100</v>
      </c>
      <c r="G10941" t="s">
        <v>9</v>
      </c>
      <c r="H10941" t="s">
        <v>143</v>
      </c>
      <c r="I10941" s="2">
        <v>1</v>
      </c>
      <c r="J10941" t="s">
        <v>11</v>
      </c>
      <c r="K10941" s="21">
        <f>INDEX(LISTAS!$H:$Q,MATCH(BASE!H10941,LISTAS!$G:$G,0),MATCH(BASE!J10941,LISTAS!$H$3:$Q$3,0))*Tabela3[[#This Row],[QUANTIDADE]]</f>
        <v>4</v>
      </c>
      <c r="L10941" s="2" t="str">
        <f>TEXT(Tabela3[[#This Row],[DATA]],"MM")</f>
        <v>07</v>
      </c>
      <c r="M10941" s="2">
        <f>WEEKNUM(Tabela3[[#This Row],[DATA]])</f>
        <v>28</v>
      </c>
      <c r="N10941" s="18">
        <f>YEAR(Tabela3[[#This Row],[DATA]])</f>
        <v>2023</v>
      </c>
    </row>
    <row r="10942" spans="2:14">
      <c r="B10942" s="1">
        <v>45121</v>
      </c>
      <c r="C10942">
        <v>17162</v>
      </c>
      <c r="D10942">
        <f>COUNTIF(C$4:C10942,Tabela3[[#This Row],[COMANDA]])</f>
        <v>1</v>
      </c>
      <c r="E10942" t="s">
        <v>90</v>
      </c>
      <c r="F10942" t="s">
        <v>99</v>
      </c>
      <c r="G10942" t="s">
        <v>8</v>
      </c>
      <c r="H10942" t="s">
        <v>204</v>
      </c>
      <c r="I10942" s="2">
        <v>1</v>
      </c>
      <c r="J10942" t="s">
        <v>11</v>
      </c>
      <c r="K10942" s="21">
        <f>INDEX(LISTAS!$H:$Q,MATCH(BASE!H10942,LISTAS!$G:$G,0),MATCH(BASE!J10942,LISTAS!$H$3:$Q$3,0))*Tabela3[[#This Row],[QUANTIDADE]]</f>
        <v>18</v>
      </c>
      <c r="L10942" s="2" t="str">
        <f>TEXT(Tabela3[[#This Row],[DATA]],"MM")</f>
        <v>07</v>
      </c>
      <c r="M10942" s="2">
        <f>WEEKNUM(Tabela3[[#This Row],[DATA]])</f>
        <v>28</v>
      </c>
      <c r="N10942" s="18">
        <f>YEAR(Tabela3[[#This Row],[DATA]])</f>
        <v>2023</v>
      </c>
    </row>
    <row r="10943" spans="2:14">
      <c r="B10943" s="1">
        <v>45121</v>
      </c>
      <c r="C10943">
        <v>17162</v>
      </c>
      <c r="D10943">
        <f>COUNTIF(C$4:C10943,Tabela3[[#This Row],[COMANDA]])</f>
        <v>2</v>
      </c>
      <c r="E10943" t="s">
        <v>90</v>
      </c>
      <c r="F10943" t="s">
        <v>375</v>
      </c>
      <c r="G10943" t="s">
        <v>8</v>
      </c>
      <c r="H10943" t="s">
        <v>204</v>
      </c>
      <c r="I10943" s="2">
        <v>1</v>
      </c>
      <c r="J10943" t="s">
        <v>11</v>
      </c>
      <c r="K10943" s="21">
        <f>INDEX(LISTAS!$H:$Q,MATCH(BASE!H10943,LISTAS!$G:$G,0),MATCH(BASE!J10943,LISTAS!$H$3:$Q$3,0))*Tabela3[[#This Row],[QUANTIDADE]]</f>
        <v>18</v>
      </c>
      <c r="L10943" s="2" t="str">
        <f>TEXT(Tabela3[[#This Row],[DATA]],"MM")</f>
        <v>07</v>
      </c>
      <c r="M10943" s="2">
        <f>WEEKNUM(Tabela3[[#This Row],[DATA]])</f>
        <v>28</v>
      </c>
      <c r="N10943" s="18">
        <f>YEAR(Tabela3[[#This Row],[DATA]])</f>
        <v>2023</v>
      </c>
    </row>
    <row r="10944" spans="2:14">
      <c r="B10944" s="1">
        <v>45121</v>
      </c>
      <c r="C10944">
        <v>17163</v>
      </c>
      <c r="D10944">
        <f>COUNTIF(C$4:C10944,Tabela3[[#This Row],[COMANDA]])</f>
        <v>1</v>
      </c>
      <c r="E10944" t="s">
        <v>90</v>
      </c>
      <c r="F10944" t="s">
        <v>100</v>
      </c>
      <c r="G10944" t="s">
        <v>8</v>
      </c>
      <c r="H10944" t="s">
        <v>202</v>
      </c>
      <c r="I10944" s="2">
        <v>5</v>
      </c>
      <c r="J10944" t="s">
        <v>11</v>
      </c>
      <c r="K10944" s="21">
        <f>INDEX(LISTAS!$H:$Q,MATCH(BASE!H10944,LISTAS!$G:$G,0),MATCH(BASE!J10944,LISTAS!$H$3:$Q$3,0))*Tabela3[[#This Row],[QUANTIDADE]]</f>
        <v>100</v>
      </c>
      <c r="L10944" s="2" t="str">
        <f>TEXT(Tabela3[[#This Row],[DATA]],"MM")</f>
        <v>07</v>
      </c>
      <c r="M10944" s="2">
        <f>WEEKNUM(Tabela3[[#This Row],[DATA]])</f>
        <v>28</v>
      </c>
      <c r="N10944" s="18">
        <f>YEAR(Tabela3[[#This Row],[DATA]])</f>
        <v>2023</v>
      </c>
    </row>
    <row r="10945" spans="2:14">
      <c r="B10945" s="1">
        <v>45121</v>
      </c>
      <c r="C10945">
        <v>17164</v>
      </c>
      <c r="D10945">
        <f>COUNTIF(C$4:C10945,Tabela3[[#This Row],[COMANDA]])</f>
        <v>1</v>
      </c>
      <c r="E10945" t="s">
        <v>90</v>
      </c>
      <c r="F10945" t="s">
        <v>99</v>
      </c>
      <c r="G10945" t="s">
        <v>8</v>
      </c>
      <c r="H10945" t="s">
        <v>47</v>
      </c>
      <c r="I10945" s="2">
        <v>1</v>
      </c>
      <c r="J10945" t="s">
        <v>11</v>
      </c>
      <c r="K10945" s="21">
        <f>INDEX(LISTAS!$H:$Q,MATCH(BASE!H10945,LISTAS!$G:$G,0),MATCH(BASE!J10945,LISTAS!$H$3:$Q$3,0))*Tabela3[[#This Row],[QUANTIDADE]]</f>
        <v>16</v>
      </c>
      <c r="L10945" s="2" t="str">
        <f>TEXT(Tabela3[[#This Row],[DATA]],"MM")</f>
        <v>07</v>
      </c>
      <c r="M10945" s="2">
        <f>WEEKNUM(Tabela3[[#This Row],[DATA]])</f>
        <v>28</v>
      </c>
      <c r="N10945" s="18">
        <f>YEAR(Tabela3[[#This Row],[DATA]])</f>
        <v>2023</v>
      </c>
    </row>
    <row r="10946" spans="2:14">
      <c r="B10946" s="1">
        <v>45121</v>
      </c>
      <c r="C10946">
        <v>17164</v>
      </c>
      <c r="D10946">
        <f>COUNTIF(C$4:C10946,Tabela3[[#This Row],[COMANDA]])</f>
        <v>2</v>
      </c>
      <c r="E10946" t="s">
        <v>90</v>
      </c>
      <c r="F10946" t="s">
        <v>99</v>
      </c>
      <c r="G10946" t="s">
        <v>9</v>
      </c>
      <c r="H10946" t="s">
        <v>385</v>
      </c>
      <c r="I10946" s="2">
        <v>1</v>
      </c>
      <c r="J10946" t="s">
        <v>11</v>
      </c>
      <c r="K10946" s="21">
        <f>INDEX(LISTAS!$H:$Q,MATCH(BASE!H10946,LISTAS!$G:$G,0),MATCH(BASE!J10946,LISTAS!$H$3:$Q$3,0))*Tabela3[[#This Row],[QUANTIDADE]]</f>
        <v>3</v>
      </c>
      <c r="L10946" s="2" t="str">
        <f>TEXT(Tabela3[[#This Row],[DATA]],"MM")</f>
        <v>07</v>
      </c>
      <c r="M10946" s="2">
        <f>WEEKNUM(Tabela3[[#This Row],[DATA]])</f>
        <v>28</v>
      </c>
      <c r="N10946" s="18">
        <f>YEAR(Tabela3[[#This Row],[DATA]])</f>
        <v>2023</v>
      </c>
    </row>
    <row r="10947" spans="2:14">
      <c r="B10947" s="1">
        <v>45121</v>
      </c>
      <c r="C10947">
        <v>17165</v>
      </c>
      <c r="D10947">
        <f>COUNTIF(C$4:C10947,Tabela3[[#This Row],[COMANDA]])</f>
        <v>1</v>
      </c>
      <c r="E10947" t="s">
        <v>90</v>
      </c>
      <c r="F10947" t="s">
        <v>99</v>
      </c>
      <c r="G10947" t="s">
        <v>8</v>
      </c>
      <c r="H10947" t="s">
        <v>47</v>
      </c>
      <c r="I10947" s="2">
        <v>1</v>
      </c>
      <c r="J10947" t="s">
        <v>11</v>
      </c>
      <c r="K10947" s="21">
        <f>INDEX(LISTAS!$H:$Q,MATCH(BASE!H10947,LISTAS!$G:$G,0),MATCH(BASE!J10947,LISTAS!$H$3:$Q$3,0))*Tabela3[[#This Row],[QUANTIDADE]]</f>
        <v>16</v>
      </c>
      <c r="L10947" s="2" t="str">
        <f>TEXT(Tabela3[[#This Row],[DATA]],"MM")</f>
        <v>07</v>
      </c>
      <c r="M10947" s="2">
        <f>WEEKNUM(Tabela3[[#This Row],[DATA]])</f>
        <v>28</v>
      </c>
      <c r="N10947" s="18">
        <f>YEAR(Tabela3[[#This Row],[DATA]])</f>
        <v>2023</v>
      </c>
    </row>
    <row r="10948" spans="2:14">
      <c r="B10948" s="1">
        <v>45121</v>
      </c>
      <c r="C10948">
        <v>17166</v>
      </c>
      <c r="D10948">
        <f>COUNTIF(C$4:C10948,Tabela3[[#This Row],[COMANDA]])</f>
        <v>1</v>
      </c>
      <c r="E10948" t="s">
        <v>90</v>
      </c>
      <c r="F10948" t="s">
        <v>99</v>
      </c>
      <c r="G10948" t="s">
        <v>8</v>
      </c>
      <c r="H10948" t="s">
        <v>203</v>
      </c>
      <c r="I10948" s="2">
        <v>1</v>
      </c>
      <c r="J10948" t="s">
        <v>11</v>
      </c>
      <c r="K10948" s="21">
        <f>INDEX(LISTAS!$H:$Q,MATCH(BASE!H10948,LISTAS!$G:$G,0),MATCH(BASE!J10948,LISTAS!$H$3:$Q$3,0))*Tabela3[[#This Row],[QUANTIDADE]]</f>
        <v>20</v>
      </c>
      <c r="L10948" s="2" t="str">
        <f>TEXT(Tabela3[[#This Row],[DATA]],"MM")</f>
        <v>07</v>
      </c>
      <c r="M10948" s="2">
        <f>WEEKNUM(Tabela3[[#This Row],[DATA]])</f>
        <v>28</v>
      </c>
      <c r="N10948" s="18">
        <f>YEAR(Tabela3[[#This Row],[DATA]])</f>
        <v>2023</v>
      </c>
    </row>
    <row r="10949" spans="2:14">
      <c r="B10949" s="1">
        <v>45121</v>
      </c>
      <c r="C10949">
        <v>17166</v>
      </c>
      <c r="D10949">
        <f>COUNTIF(C$4:C10949,Tabela3[[#This Row],[COMANDA]])</f>
        <v>2</v>
      </c>
      <c r="E10949" t="s">
        <v>90</v>
      </c>
      <c r="F10949" t="s">
        <v>99</v>
      </c>
      <c r="G10949" t="s">
        <v>9</v>
      </c>
      <c r="H10949" t="s">
        <v>132</v>
      </c>
      <c r="I10949" s="2">
        <v>1</v>
      </c>
      <c r="J10949" t="s">
        <v>11</v>
      </c>
      <c r="K10949" s="21">
        <f>INDEX(LISTAS!$H:$Q,MATCH(BASE!H10949,LISTAS!$G:$G,0),MATCH(BASE!J10949,LISTAS!$H$3:$Q$3,0))*Tabela3[[#This Row],[QUANTIDADE]]</f>
        <v>3</v>
      </c>
      <c r="L10949" s="2" t="str">
        <f>TEXT(Tabela3[[#This Row],[DATA]],"MM")</f>
        <v>07</v>
      </c>
      <c r="M10949" s="2">
        <f>WEEKNUM(Tabela3[[#This Row],[DATA]])</f>
        <v>28</v>
      </c>
      <c r="N10949" s="18">
        <f>YEAR(Tabela3[[#This Row],[DATA]])</f>
        <v>2023</v>
      </c>
    </row>
    <row r="10950" spans="2:14">
      <c r="B10950" s="1">
        <v>45121</v>
      </c>
      <c r="C10950">
        <v>17167</v>
      </c>
      <c r="D10950">
        <f>COUNTIF(C$4:C10950,Tabela3[[#This Row],[COMANDA]])</f>
        <v>1</v>
      </c>
      <c r="E10950" t="s">
        <v>90</v>
      </c>
      <c r="F10950" t="s">
        <v>100</v>
      </c>
      <c r="G10950" t="s">
        <v>8</v>
      </c>
      <c r="H10950" t="s">
        <v>206</v>
      </c>
      <c r="I10950" s="2">
        <v>1</v>
      </c>
      <c r="J10950" t="s">
        <v>11</v>
      </c>
      <c r="K10950" s="21">
        <f>INDEX(LISTAS!$H:$Q,MATCH(BASE!H10950,LISTAS!$G:$G,0),MATCH(BASE!J10950,LISTAS!$H$3:$Q$3,0))*Tabela3[[#This Row],[QUANTIDADE]]</f>
        <v>18</v>
      </c>
      <c r="L10950" s="2" t="str">
        <f>TEXT(Tabela3[[#This Row],[DATA]],"MM")</f>
        <v>07</v>
      </c>
      <c r="M10950" s="2">
        <f>WEEKNUM(Tabela3[[#This Row],[DATA]])</f>
        <v>28</v>
      </c>
      <c r="N10950" s="18">
        <f>YEAR(Tabela3[[#This Row],[DATA]])</f>
        <v>2023</v>
      </c>
    </row>
    <row r="10951" spans="2:14">
      <c r="B10951" s="1">
        <v>45121</v>
      </c>
      <c r="C10951">
        <v>17167</v>
      </c>
      <c r="D10951">
        <f>COUNTIF(C$4:C10951,Tabela3[[#This Row],[COMANDA]])</f>
        <v>2</v>
      </c>
      <c r="E10951" t="s">
        <v>90</v>
      </c>
      <c r="F10951" t="s">
        <v>98</v>
      </c>
      <c r="G10951" t="s">
        <v>8</v>
      </c>
      <c r="H10951" t="s">
        <v>206</v>
      </c>
      <c r="I10951" s="2">
        <v>1</v>
      </c>
      <c r="J10951" t="s">
        <v>11</v>
      </c>
      <c r="K10951" s="21">
        <f>INDEX(LISTAS!$H:$Q,MATCH(BASE!H10951,LISTAS!$G:$G,0),MATCH(BASE!J10951,LISTAS!$H$3:$Q$3,0))*Tabela3[[#This Row],[QUANTIDADE]]</f>
        <v>18</v>
      </c>
      <c r="L10951" s="2" t="str">
        <f>TEXT(Tabela3[[#This Row],[DATA]],"MM")</f>
        <v>07</v>
      </c>
      <c r="M10951" s="2">
        <f>WEEKNUM(Tabela3[[#This Row],[DATA]])</f>
        <v>28</v>
      </c>
      <c r="N10951" s="18">
        <f>YEAR(Tabela3[[#This Row],[DATA]])</f>
        <v>2023</v>
      </c>
    </row>
    <row r="10952" spans="2:14">
      <c r="B10952" s="1">
        <v>45121</v>
      </c>
      <c r="C10952">
        <v>17167</v>
      </c>
      <c r="D10952">
        <f>COUNTIF(C$4:C10952,Tabela3[[#This Row],[COMANDA]])</f>
        <v>3</v>
      </c>
      <c r="E10952" t="s">
        <v>90</v>
      </c>
      <c r="F10952" t="s">
        <v>100</v>
      </c>
      <c r="G10952" t="s">
        <v>61</v>
      </c>
      <c r="H10952" t="s">
        <v>163</v>
      </c>
      <c r="I10952" s="2">
        <v>1</v>
      </c>
      <c r="J10952" t="s">
        <v>11</v>
      </c>
      <c r="K10952" s="21">
        <f>INDEX(LISTAS!$H:$Q,MATCH(BASE!H10952,LISTAS!$G:$G,0),MATCH(BASE!J10952,LISTAS!$H$3:$Q$3,0))*Tabela3[[#This Row],[QUANTIDADE]]</f>
        <v>4</v>
      </c>
      <c r="L10952" s="2" t="str">
        <f>TEXT(Tabela3[[#This Row],[DATA]],"MM")</f>
        <v>07</v>
      </c>
      <c r="M10952" s="2">
        <f>WEEKNUM(Tabela3[[#This Row],[DATA]])</f>
        <v>28</v>
      </c>
      <c r="N10952" s="18">
        <f>YEAR(Tabela3[[#This Row],[DATA]])</f>
        <v>2023</v>
      </c>
    </row>
    <row r="10953" spans="2:14">
      <c r="B10953" s="1">
        <v>45121</v>
      </c>
      <c r="C10953">
        <v>17167</v>
      </c>
      <c r="D10953">
        <f>COUNTIF(C$4:C10953,Tabela3[[#This Row],[COMANDA]])</f>
        <v>4</v>
      </c>
      <c r="E10953" t="s">
        <v>90</v>
      </c>
      <c r="F10953" t="s">
        <v>98</v>
      </c>
      <c r="G10953" t="s">
        <v>9</v>
      </c>
      <c r="H10953" t="s">
        <v>240</v>
      </c>
      <c r="I10953" s="2">
        <v>1</v>
      </c>
      <c r="J10953" t="s">
        <v>12</v>
      </c>
      <c r="K10953" s="21">
        <f>INDEX(LISTAS!$H:$Q,MATCH(BASE!H10953,LISTAS!$G:$G,0),MATCH(BASE!J10953,LISTAS!$H$3:$Q$3,0))*Tabela3[[#This Row],[QUANTIDADE]]</f>
        <v>8</v>
      </c>
      <c r="L10953" s="2" t="str">
        <f>TEXT(Tabela3[[#This Row],[DATA]],"MM")</f>
        <v>07</v>
      </c>
      <c r="M10953" s="2">
        <f>WEEKNUM(Tabela3[[#This Row],[DATA]])</f>
        <v>28</v>
      </c>
      <c r="N10953" s="18">
        <f>YEAR(Tabela3[[#This Row],[DATA]])</f>
        <v>2023</v>
      </c>
    </row>
    <row r="10954" spans="2:14">
      <c r="B10954" s="1">
        <v>45121</v>
      </c>
      <c r="C10954">
        <v>17168</v>
      </c>
      <c r="D10954">
        <f>COUNTIF(C$4:C10954,Tabela3[[#This Row],[COMANDA]])</f>
        <v>1</v>
      </c>
      <c r="E10954" t="s">
        <v>90</v>
      </c>
      <c r="F10954" t="s">
        <v>98</v>
      </c>
      <c r="G10954" t="s">
        <v>8</v>
      </c>
      <c r="H10954" t="s">
        <v>39</v>
      </c>
      <c r="I10954" s="2">
        <v>1</v>
      </c>
      <c r="J10954" t="s">
        <v>11</v>
      </c>
      <c r="K10954" s="21">
        <f>INDEX(LISTAS!$H:$Q,MATCH(BASE!H10954,LISTAS!$G:$G,0),MATCH(BASE!J10954,LISTAS!$H$3:$Q$3,0))*Tabela3[[#This Row],[QUANTIDADE]]</f>
        <v>12</v>
      </c>
      <c r="L10954" s="2" t="str">
        <f>TEXT(Tabela3[[#This Row],[DATA]],"MM")</f>
        <v>07</v>
      </c>
      <c r="M10954" s="2">
        <f>WEEKNUM(Tabela3[[#This Row],[DATA]])</f>
        <v>28</v>
      </c>
      <c r="N10954" s="18">
        <f>YEAR(Tabela3[[#This Row],[DATA]])</f>
        <v>2023</v>
      </c>
    </row>
    <row r="10955" spans="2:14">
      <c r="B10955" s="1">
        <v>45121</v>
      </c>
      <c r="C10955">
        <v>17168</v>
      </c>
      <c r="D10955">
        <f>COUNTIF(C$4:C10955,Tabela3[[#This Row],[COMANDA]])</f>
        <v>2</v>
      </c>
      <c r="E10955" t="s">
        <v>90</v>
      </c>
      <c r="F10955" t="s">
        <v>98</v>
      </c>
      <c r="G10955" t="s">
        <v>8</v>
      </c>
      <c r="H10955" t="s">
        <v>41</v>
      </c>
      <c r="I10955" s="2">
        <v>1</v>
      </c>
      <c r="J10955" t="s">
        <v>11</v>
      </c>
      <c r="K10955" s="21">
        <f>INDEX(LISTAS!$H:$Q,MATCH(BASE!H10955,LISTAS!$G:$G,0),MATCH(BASE!J10955,LISTAS!$H$3:$Q$3,0))*Tabela3[[#This Row],[QUANTIDADE]]</f>
        <v>14</v>
      </c>
      <c r="L10955" s="2" t="str">
        <f>TEXT(Tabela3[[#This Row],[DATA]],"MM")</f>
        <v>07</v>
      </c>
      <c r="M10955" s="2">
        <f>WEEKNUM(Tabela3[[#This Row],[DATA]])</f>
        <v>28</v>
      </c>
      <c r="N10955" s="18">
        <f>YEAR(Tabela3[[#This Row],[DATA]])</f>
        <v>2023</v>
      </c>
    </row>
    <row r="10956" spans="2:14">
      <c r="B10956" s="1">
        <v>45121</v>
      </c>
      <c r="C10956">
        <v>17169</v>
      </c>
      <c r="D10956">
        <f>COUNTIF(C$4:C10956,Tabela3[[#This Row],[COMANDA]])</f>
        <v>1</v>
      </c>
      <c r="E10956" t="s">
        <v>90</v>
      </c>
      <c r="F10956" t="s">
        <v>375</v>
      </c>
      <c r="G10956" t="s">
        <v>8</v>
      </c>
      <c r="H10956" t="s">
        <v>39</v>
      </c>
      <c r="I10956" s="2">
        <v>1</v>
      </c>
      <c r="J10956" t="s">
        <v>11</v>
      </c>
      <c r="K10956" s="21">
        <f>INDEX(LISTAS!$H:$Q,MATCH(BASE!H10956,LISTAS!$G:$G,0),MATCH(BASE!J10956,LISTAS!$H$3:$Q$3,0))*Tabela3[[#This Row],[QUANTIDADE]]</f>
        <v>12</v>
      </c>
      <c r="L10956" s="2" t="str">
        <f>TEXT(Tabela3[[#This Row],[DATA]],"MM")</f>
        <v>07</v>
      </c>
      <c r="M10956" s="2">
        <f>WEEKNUM(Tabela3[[#This Row],[DATA]])</f>
        <v>28</v>
      </c>
      <c r="N10956" s="18">
        <f>YEAR(Tabela3[[#This Row],[DATA]])</f>
        <v>2023</v>
      </c>
    </row>
    <row r="10957" spans="2:14">
      <c r="B10957" s="1">
        <v>45121</v>
      </c>
      <c r="C10957">
        <v>17169</v>
      </c>
      <c r="D10957">
        <f>COUNTIF(C$4:C10957,Tabela3[[#This Row],[COMANDA]])</f>
        <v>2</v>
      </c>
      <c r="E10957" t="s">
        <v>90</v>
      </c>
      <c r="F10957" t="s">
        <v>375</v>
      </c>
      <c r="G10957" t="s">
        <v>9</v>
      </c>
      <c r="H10957" t="s">
        <v>132</v>
      </c>
      <c r="I10957" s="2">
        <v>1</v>
      </c>
      <c r="J10957" t="s">
        <v>11</v>
      </c>
      <c r="K10957" s="21">
        <f>INDEX(LISTAS!$H:$Q,MATCH(BASE!H10957,LISTAS!$G:$G,0),MATCH(BASE!J10957,LISTAS!$H$3:$Q$3,0))*Tabela3[[#This Row],[QUANTIDADE]]</f>
        <v>3</v>
      </c>
      <c r="L10957" s="2" t="str">
        <f>TEXT(Tabela3[[#This Row],[DATA]],"MM")</f>
        <v>07</v>
      </c>
      <c r="M10957" s="2">
        <f>WEEKNUM(Tabela3[[#This Row],[DATA]])</f>
        <v>28</v>
      </c>
      <c r="N10957" s="18">
        <f>YEAR(Tabela3[[#This Row],[DATA]])</f>
        <v>2023</v>
      </c>
    </row>
    <row r="10958" spans="2:14">
      <c r="B10958" s="1">
        <v>45121</v>
      </c>
      <c r="C10958">
        <v>17170</v>
      </c>
      <c r="D10958">
        <f>COUNTIF(C$4:C10958,Tabela3[[#This Row],[COMANDA]])</f>
        <v>1</v>
      </c>
      <c r="E10958" t="s">
        <v>90</v>
      </c>
      <c r="F10958" t="s">
        <v>98</v>
      </c>
      <c r="G10958" t="s">
        <v>8</v>
      </c>
      <c r="H10958" t="s">
        <v>204</v>
      </c>
      <c r="I10958" s="2">
        <v>1</v>
      </c>
      <c r="J10958" t="s">
        <v>11</v>
      </c>
      <c r="K10958" s="21">
        <f>INDEX(LISTAS!$H:$Q,MATCH(BASE!H10958,LISTAS!$G:$G,0),MATCH(BASE!J10958,LISTAS!$H$3:$Q$3,0))*Tabela3[[#This Row],[QUANTIDADE]]</f>
        <v>18</v>
      </c>
      <c r="L10958" s="2" t="str">
        <f>TEXT(Tabela3[[#This Row],[DATA]],"MM")</f>
        <v>07</v>
      </c>
      <c r="M10958" s="2">
        <f>WEEKNUM(Tabela3[[#This Row],[DATA]])</f>
        <v>28</v>
      </c>
      <c r="N10958" s="18">
        <f>YEAR(Tabela3[[#This Row],[DATA]])</f>
        <v>2023</v>
      </c>
    </row>
    <row r="10959" spans="2:14">
      <c r="B10959" s="1">
        <v>45121</v>
      </c>
      <c r="C10959">
        <v>17171</v>
      </c>
      <c r="D10959">
        <f>COUNTIF(C$4:C10959,Tabela3[[#This Row],[COMANDA]])</f>
        <v>1</v>
      </c>
      <c r="E10959" t="s">
        <v>90</v>
      </c>
      <c r="F10959" t="s">
        <v>375</v>
      </c>
      <c r="G10959" t="s">
        <v>8</v>
      </c>
      <c r="H10959" t="s">
        <v>202</v>
      </c>
      <c r="I10959" s="2">
        <v>1</v>
      </c>
      <c r="J10959" t="s">
        <v>11</v>
      </c>
      <c r="K10959" s="21">
        <f>INDEX(LISTAS!$H:$Q,MATCH(BASE!H10959,LISTAS!$G:$G,0),MATCH(BASE!J10959,LISTAS!$H$3:$Q$3,0))*Tabela3[[#This Row],[QUANTIDADE]]</f>
        <v>20</v>
      </c>
      <c r="L10959" s="2" t="str">
        <f>TEXT(Tabela3[[#This Row],[DATA]],"MM")</f>
        <v>07</v>
      </c>
      <c r="M10959" s="2">
        <f>WEEKNUM(Tabela3[[#This Row],[DATA]])</f>
        <v>28</v>
      </c>
      <c r="N10959" s="18">
        <f>YEAR(Tabela3[[#This Row],[DATA]])</f>
        <v>2023</v>
      </c>
    </row>
    <row r="10960" spans="2:14">
      <c r="B10960" s="1">
        <v>45121</v>
      </c>
      <c r="C10960">
        <v>17171</v>
      </c>
      <c r="D10960">
        <f>COUNTIF(C$4:C10960,Tabela3[[#This Row],[COMANDA]])</f>
        <v>2</v>
      </c>
      <c r="E10960" t="s">
        <v>90</v>
      </c>
      <c r="F10960" t="s">
        <v>375</v>
      </c>
      <c r="G10960" t="s">
        <v>9</v>
      </c>
      <c r="H10960" t="s">
        <v>142</v>
      </c>
      <c r="I10960" s="2">
        <v>1</v>
      </c>
      <c r="J10960" t="s">
        <v>11</v>
      </c>
      <c r="K10960" s="21">
        <f>INDEX(LISTAS!$H:$Q,MATCH(BASE!H10960,LISTAS!$G:$G,0),MATCH(BASE!J10960,LISTAS!$H$3:$Q$3,0))*Tabela3[[#This Row],[QUANTIDADE]]</f>
        <v>6</v>
      </c>
      <c r="L10960" s="2" t="str">
        <f>TEXT(Tabela3[[#This Row],[DATA]],"MM")</f>
        <v>07</v>
      </c>
      <c r="M10960" s="2">
        <f>WEEKNUM(Tabela3[[#This Row],[DATA]])</f>
        <v>28</v>
      </c>
      <c r="N10960" s="18">
        <f>YEAR(Tabela3[[#This Row],[DATA]])</f>
        <v>2023</v>
      </c>
    </row>
    <row r="10961" spans="2:14">
      <c r="B10961" s="1">
        <v>45121</v>
      </c>
      <c r="C10961">
        <v>17172</v>
      </c>
      <c r="D10961">
        <f>COUNTIF(C$4:C10961,Tabela3[[#This Row],[COMANDA]])</f>
        <v>1</v>
      </c>
      <c r="E10961" t="s">
        <v>90</v>
      </c>
      <c r="F10961" t="s">
        <v>375</v>
      </c>
      <c r="G10961" t="s">
        <v>8</v>
      </c>
      <c r="H10961" t="s">
        <v>205</v>
      </c>
      <c r="I10961" s="2">
        <v>1</v>
      </c>
      <c r="J10961" t="s">
        <v>11</v>
      </c>
      <c r="K10961" s="21">
        <f>INDEX(LISTAS!$H:$Q,MATCH(BASE!H10961,LISTAS!$G:$G,0),MATCH(BASE!J10961,LISTAS!$H$3:$Q$3,0))*Tabela3[[#This Row],[QUANTIDADE]]</f>
        <v>22</v>
      </c>
      <c r="L10961" s="2" t="str">
        <f>TEXT(Tabela3[[#This Row],[DATA]],"MM")</f>
        <v>07</v>
      </c>
      <c r="M10961" s="2">
        <f>WEEKNUM(Tabela3[[#This Row],[DATA]])</f>
        <v>28</v>
      </c>
      <c r="N10961" s="18">
        <f>YEAR(Tabela3[[#This Row],[DATA]])</f>
        <v>2023</v>
      </c>
    </row>
    <row r="10962" spans="2:14">
      <c r="B10962" s="1">
        <v>45121</v>
      </c>
      <c r="C10962">
        <v>17173</v>
      </c>
      <c r="D10962">
        <f>COUNTIF(C$4:C10962,Tabela3[[#This Row],[COMANDA]])</f>
        <v>1</v>
      </c>
      <c r="E10962" t="s">
        <v>90</v>
      </c>
      <c r="F10962" t="s">
        <v>99</v>
      </c>
      <c r="G10962" t="s">
        <v>8</v>
      </c>
      <c r="H10962" t="s">
        <v>42</v>
      </c>
      <c r="I10962" s="2">
        <v>1</v>
      </c>
      <c r="J10962" t="s">
        <v>11</v>
      </c>
      <c r="K10962" s="21">
        <f>INDEX(LISTAS!$H:$Q,MATCH(BASE!H10962,LISTAS!$G:$G,0),MATCH(BASE!J10962,LISTAS!$H$3:$Q$3,0))*Tabela3[[#This Row],[QUANTIDADE]]</f>
        <v>16</v>
      </c>
      <c r="L10962" s="2" t="str">
        <f>TEXT(Tabela3[[#This Row],[DATA]],"MM")</f>
        <v>07</v>
      </c>
      <c r="M10962" s="2">
        <f>WEEKNUM(Tabela3[[#This Row],[DATA]])</f>
        <v>28</v>
      </c>
      <c r="N10962" s="18">
        <f>YEAR(Tabela3[[#This Row],[DATA]])</f>
        <v>2023</v>
      </c>
    </row>
    <row r="10963" spans="2:14">
      <c r="B10963" s="1">
        <v>45121</v>
      </c>
      <c r="C10963">
        <v>17173</v>
      </c>
      <c r="D10963">
        <f>COUNTIF(C$4:C10963,Tabela3[[#This Row],[COMANDA]])</f>
        <v>2</v>
      </c>
      <c r="E10963" t="s">
        <v>90</v>
      </c>
      <c r="F10963" t="s">
        <v>99</v>
      </c>
      <c r="G10963" t="s">
        <v>9</v>
      </c>
      <c r="H10963" t="s">
        <v>228</v>
      </c>
      <c r="I10963" s="2">
        <v>1</v>
      </c>
      <c r="J10963" t="s">
        <v>11</v>
      </c>
      <c r="K10963" s="21">
        <f>INDEX(LISTAS!$H:$Q,MATCH(BASE!H10963,LISTAS!$G:$G,0),MATCH(BASE!J10963,LISTAS!$H$3:$Q$3,0))*Tabela3[[#This Row],[QUANTIDADE]]</f>
        <v>6</v>
      </c>
      <c r="L10963" s="2" t="str">
        <f>TEXT(Tabela3[[#This Row],[DATA]],"MM")</f>
        <v>07</v>
      </c>
      <c r="M10963" s="2">
        <f>WEEKNUM(Tabela3[[#This Row],[DATA]])</f>
        <v>28</v>
      </c>
      <c r="N10963" s="18">
        <f>YEAR(Tabela3[[#This Row],[DATA]])</f>
        <v>2023</v>
      </c>
    </row>
    <row r="10964" spans="2:14">
      <c r="B10964" s="1">
        <v>45121</v>
      </c>
      <c r="C10964">
        <v>17174</v>
      </c>
      <c r="D10964">
        <f>COUNTIF(C$4:C10964,Tabela3[[#This Row],[COMANDA]])</f>
        <v>1</v>
      </c>
      <c r="E10964" t="s">
        <v>90</v>
      </c>
      <c r="F10964" t="s">
        <v>99</v>
      </c>
      <c r="G10964" t="s">
        <v>8</v>
      </c>
      <c r="H10964" t="s">
        <v>42</v>
      </c>
      <c r="I10964" s="2">
        <v>1</v>
      </c>
      <c r="J10964" t="s">
        <v>11</v>
      </c>
      <c r="K10964" s="21">
        <f>INDEX(LISTAS!$H:$Q,MATCH(BASE!H10964,LISTAS!$G:$G,0),MATCH(BASE!J10964,LISTAS!$H$3:$Q$3,0))*Tabela3[[#This Row],[QUANTIDADE]]</f>
        <v>16</v>
      </c>
      <c r="L10964" s="2" t="str">
        <f>TEXT(Tabela3[[#This Row],[DATA]],"MM")</f>
        <v>07</v>
      </c>
      <c r="M10964" s="2">
        <f>WEEKNUM(Tabela3[[#This Row],[DATA]])</f>
        <v>28</v>
      </c>
      <c r="N10964" s="18">
        <f>YEAR(Tabela3[[#This Row],[DATA]])</f>
        <v>2023</v>
      </c>
    </row>
    <row r="10965" spans="2:14">
      <c r="B10965" s="1">
        <v>45121</v>
      </c>
      <c r="C10965">
        <v>17175</v>
      </c>
      <c r="D10965">
        <f>COUNTIF(C$4:C10965,Tabela3[[#This Row],[COMANDA]])</f>
        <v>1</v>
      </c>
      <c r="E10965" t="s">
        <v>90</v>
      </c>
      <c r="F10965" t="s">
        <v>98</v>
      </c>
      <c r="G10965" t="s">
        <v>8</v>
      </c>
      <c r="H10965" t="s">
        <v>204</v>
      </c>
      <c r="I10965" s="2">
        <v>2</v>
      </c>
      <c r="J10965" t="s">
        <v>11</v>
      </c>
      <c r="K10965" s="21">
        <f>INDEX(LISTAS!$H:$Q,MATCH(BASE!H10965,LISTAS!$G:$G,0),MATCH(BASE!J10965,LISTAS!$H$3:$Q$3,0))*Tabela3[[#This Row],[QUANTIDADE]]</f>
        <v>36</v>
      </c>
      <c r="L10965" s="2" t="str">
        <f>TEXT(Tabela3[[#This Row],[DATA]],"MM")</f>
        <v>07</v>
      </c>
      <c r="M10965" s="2">
        <f>WEEKNUM(Tabela3[[#This Row],[DATA]])</f>
        <v>28</v>
      </c>
      <c r="N10965" s="18">
        <f>YEAR(Tabela3[[#This Row],[DATA]])</f>
        <v>2023</v>
      </c>
    </row>
    <row r="10966" spans="2:14">
      <c r="B10966" s="1">
        <v>45121</v>
      </c>
      <c r="C10966">
        <v>17175</v>
      </c>
      <c r="D10966">
        <f>COUNTIF(C$4:C10966,Tabela3[[#This Row],[COMANDA]])</f>
        <v>2</v>
      </c>
      <c r="E10966" t="s">
        <v>90</v>
      </c>
      <c r="F10966" t="s">
        <v>98</v>
      </c>
      <c r="G10966" t="s">
        <v>61</v>
      </c>
      <c r="H10966" t="s">
        <v>199</v>
      </c>
      <c r="I10966" s="2">
        <v>1</v>
      </c>
      <c r="J10966" t="s">
        <v>11</v>
      </c>
      <c r="K10966" s="21">
        <f>INDEX(LISTAS!$H:$Q,MATCH(BASE!H10966,LISTAS!$G:$G,0),MATCH(BASE!J10966,LISTAS!$H$3:$Q$3,0))*Tabela3[[#This Row],[QUANTIDADE]]</f>
        <v>1</v>
      </c>
      <c r="L10966" s="2" t="str">
        <f>TEXT(Tabela3[[#This Row],[DATA]],"MM")</f>
        <v>07</v>
      </c>
      <c r="M10966" s="2">
        <f>WEEKNUM(Tabela3[[#This Row],[DATA]])</f>
        <v>28</v>
      </c>
      <c r="N10966" s="18">
        <f>YEAR(Tabela3[[#This Row],[DATA]])</f>
        <v>2023</v>
      </c>
    </row>
    <row r="10967" spans="2:14">
      <c r="B10967" s="1">
        <v>45121</v>
      </c>
      <c r="C10967">
        <v>17175</v>
      </c>
      <c r="D10967">
        <f>COUNTIF(C$4:C10967,Tabela3[[#This Row],[COMANDA]])</f>
        <v>3</v>
      </c>
      <c r="E10967" t="s">
        <v>90</v>
      </c>
      <c r="F10967" t="s">
        <v>98</v>
      </c>
      <c r="G10967" t="s">
        <v>9</v>
      </c>
      <c r="H10967" t="s">
        <v>242</v>
      </c>
      <c r="I10967" s="2">
        <v>1</v>
      </c>
      <c r="J10967" t="s">
        <v>12</v>
      </c>
      <c r="K10967" s="21">
        <f>INDEX(LISTAS!$H:$Q,MATCH(BASE!H10967,LISTAS!$G:$G,0),MATCH(BASE!J10967,LISTAS!$H$3:$Q$3,0))*Tabela3[[#This Row],[QUANTIDADE]]</f>
        <v>6</v>
      </c>
      <c r="L10967" s="2" t="str">
        <f>TEXT(Tabela3[[#This Row],[DATA]],"MM")</f>
        <v>07</v>
      </c>
      <c r="M10967" s="2">
        <f>WEEKNUM(Tabela3[[#This Row],[DATA]])</f>
        <v>28</v>
      </c>
      <c r="N10967" s="18">
        <f>YEAR(Tabela3[[#This Row],[DATA]])</f>
        <v>2023</v>
      </c>
    </row>
    <row r="10968" spans="2:14">
      <c r="B10968" s="1">
        <v>45121</v>
      </c>
      <c r="C10968">
        <v>17175</v>
      </c>
      <c r="D10968">
        <f>COUNTIF(C$4:C10968,Tabela3[[#This Row],[COMANDA]])</f>
        <v>4</v>
      </c>
      <c r="E10968" t="s">
        <v>90</v>
      </c>
      <c r="F10968" t="s">
        <v>98</v>
      </c>
      <c r="G10968" t="s">
        <v>9</v>
      </c>
      <c r="H10968" t="s">
        <v>240</v>
      </c>
      <c r="I10968" s="2">
        <v>1</v>
      </c>
      <c r="J10968" t="s">
        <v>12</v>
      </c>
      <c r="K10968" s="21">
        <f>INDEX(LISTAS!$H:$Q,MATCH(BASE!H10968,LISTAS!$G:$G,0),MATCH(BASE!J10968,LISTAS!$H$3:$Q$3,0))*Tabela3[[#This Row],[QUANTIDADE]]</f>
        <v>8</v>
      </c>
      <c r="L10968" s="2" t="str">
        <f>TEXT(Tabela3[[#This Row],[DATA]],"MM")</f>
        <v>07</v>
      </c>
      <c r="M10968" s="2">
        <f>WEEKNUM(Tabela3[[#This Row],[DATA]])</f>
        <v>28</v>
      </c>
      <c r="N10968" s="18">
        <f>YEAR(Tabela3[[#This Row],[DATA]])</f>
        <v>2023</v>
      </c>
    </row>
    <row r="10969" spans="2:14">
      <c r="B10969" s="1">
        <v>45121</v>
      </c>
      <c r="C10969">
        <v>17176</v>
      </c>
      <c r="D10969">
        <f>COUNTIF(C$4:C10969,Tabela3[[#This Row],[COMANDA]])</f>
        <v>1</v>
      </c>
      <c r="E10969" t="s">
        <v>90</v>
      </c>
      <c r="F10969" t="s">
        <v>375</v>
      </c>
      <c r="G10969" t="s">
        <v>8</v>
      </c>
      <c r="H10969" t="s">
        <v>202</v>
      </c>
      <c r="I10969" s="2">
        <v>1</v>
      </c>
      <c r="J10969" t="s">
        <v>12</v>
      </c>
      <c r="K10969" s="21">
        <f>INDEX(LISTAS!$H:$Q,MATCH(BASE!H10969,LISTAS!$G:$G,0),MATCH(BASE!J10969,LISTAS!$H$3:$Q$3,0))*Tabela3[[#This Row],[QUANTIDADE]]</f>
        <v>18</v>
      </c>
      <c r="L10969" s="2" t="str">
        <f>TEXT(Tabela3[[#This Row],[DATA]],"MM")</f>
        <v>07</v>
      </c>
      <c r="M10969" s="2">
        <f>WEEKNUM(Tabela3[[#This Row],[DATA]])</f>
        <v>28</v>
      </c>
      <c r="N10969" s="18">
        <f>YEAR(Tabela3[[#This Row],[DATA]])</f>
        <v>2023</v>
      </c>
    </row>
    <row r="10970" spans="2:14">
      <c r="B10970" s="1">
        <v>45121</v>
      </c>
      <c r="C10970">
        <v>17177</v>
      </c>
      <c r="D10970">
        <f>COUNTIF(C$4:C10970,Tabela3[[#This Row],[COMANDA]])</f>
        <v>1</v>
      </c>
      <c r="E10970" t="s">
        <v>90</v>
      </c>
      <c r="F10970" t="s">
        <v>98</v>
      </c>
      <c r="G10970" t="s">
        <v>8</v>
      </c>
      <c r="H10970" t="s">
        <v>202</v>
      </c>
      <c r="I10970" s="2">
        <v>1</v>
      </c>
      <c r="J10970" t="s">
        <v>11</v>
      </c>
      <c r="K10970" s="21">
        <f>INDEX(LISTAS!$H:$Q,MATCH(BASE!H10970,LISTAS!$G:$G,0),MATCH(BASE!J10970,LISTAS!$H$3:$Q$3,0))*Tabela3[[#This Row],[QUANTIDADE]]</f>
        <v>20</v>
      </c>
      <c r="L10970" s="2" t="str">
        <f>TEXT(Tabela3[[#This Row],[DATA]],"MM")</f>
        <v>07</v>
      </c>
      <c r="M10970" s="2">
        <f>WEEKNUM(Tabela3[[#This Row],[DATA]])</f>
        <v>28</v>
      </c>
      <c r="N10970" s="18">
        <f>YEAR(Tabela3[[#This Row],[DATA]])</f>
        <v>2023</v>
      </c>
    </row>
    <row r="10971" spans="2:14">
      <c r="B10971" s="1">
        <v>45121</v>
      </c>
      <c r="C10971">
        <v>17177</v>
      </c>
      <c r="D10971">
        <f>COUNTIF(C$4:C10971,Tabela3[[#This Row],[COMANDA]])</f>
        <v>2</v>
      </c>
      <c r="E10971" t="s">
        <v>90</v>
      </c>
      <c r="F10971" t="s">
        <v>98</v>
      </c>
      <c r="G10971" t="s">
        <v>9</v>
      </c>
      <c r="H10971" t="s">
        <v>385</v>
      </c>
      <c r="I10971" s="2">
        <v>1</v>
      </c>
      <c r="J10971" t="s">
        <v>11</v>
      </c>
      <c r="K10971" s="21">
        <f>INDEX(LISTAS!$H:$Q,MATCH(BASE!H10971,LISTAS!$G:$G,0),MATCH(BASE!J10971,LISTAS!$H$3:$Q$3,0))*Tabela3[[#This Row],[QUANTIDADE]]</f>
        <v>3</v>
      </c>
      <c r="L10971" s="2" t="str">
        <f>TEXT(Tabela3[[#This Row],[DATA]],"MM")</f>
        <v>07</v>
      </c>
      <c r="M10971" s="2">
        <f>WEEKNUM(Tabela3[[#This Row],[DATA]])</f>
        <v>28</v>
      </c>
      <c r="N10971" s="18">
        <f>YEAR(Tabela3[[#This Row],[DATA]])</f>
        <v>2023</v>
      </c>
    </row>
    <row r="10972" spans="2:14">
      <c r="B10972" s="1">
        <v>45121</v>
      </c>
      <c r="C10972">
        <v>17178</v>
      </c>
      <c r="D10972">
        <f>COUNTIF(C$4:C10972,Tabela3[[#This Row],[COMANDA]])</f>
        <v>1</v>
      </c>
      <c r="E10972" t="s">
        <v>90</v>
      </c>
      <c r="F10972" t="s">
        <v>98</v>
      </c>
      <c r="G10972" t="s">
        <v>8</v>
      </c>
      <c r="H10972" t="s">
        <v>41</v>
      </c>
      <c r="I10972" s="2">
        <v>1</v>
      </c>
      <c r="J10972" t="s">
        <v>11</v>
      </c>
      <c r="K10972" s="21">
        <f>INDEX(LISTAS!$H:$Q,MATCH(BASE!H10972,LISTAS!$G:$G,0),MATCH(BASE!J10972,LISTAS!$H$3:$Q$3,0))*Tabela3[[#This Row],[QUANTIDADE]]</f>
        <v>14</v>
      </c>
      <c r="L10972" s="2" t="str">
        <f>TEXT(Tabela3[[#This Row],[DATA]],"MM")</f>
        <v>07</v>
      </c>
      <c r="M10972" s="2">
        <f>WEEKNUM(Tabela3[[#This Row],[DATA]])</f>
        <v>28</v>
      </c>
      <c r="N10972" s="18">
        <f>YEAR(Tabela3[[#This Row],[DATA]])</f>
        <v>2023</v>
      </c>
    </row>
    <row r="10973" spans="2:14">
      <c r="B10973" s="1">
        <v>45121</v>
      </c>
      <c r="C10973">
        <v>17178</v>
      </c>
      <c r="D10973">
        <f>COUNTIF(C$4:C10973,Tabela3[[#This Row],[COMANDA]])</f>
        <v>2</v>
      </c>
      <c r="E10973" t="s">
        <v>90</v>
      </c>
      <c r="F10973" t="s">
        <v>375</v>
      </c>
      <c r="G10973" t="s">
        <v>8</v>
      </c>
      <c r="H10973" t="s">
        <v>41</v>
      </c>
      <c r="I10973" s="2">
        <v>1</v>
      </c>
      <c r="J10973" t="s">
        <v>11</v>
      </c>
      <c r="K10973" s="21">
        <f>INDEX(LISTAS!$H:$Q,MATCH(BASE!H10973,LISTAS!$G:$G,0),MATCH(BASE!J10973,LISTAS!$H$3:$Q$3,0))*Tabela3[[#This Row],[QUANTIDADE]]</f>
        <v>14</v>
      </c>
      <c r="L10973" s="2" t="str">
        <f>TEXT(Tabela3[[#This Row],[DATA]],"MM")</f>
        <v>07</v>
      </c>
      <c r="M10973" s="2">
        <f>WEEKNUM(Tabela3[[#This Row],[DATA]])</f>
        <v>28</v>
      </c>
      <c r="N10973" s="18">
        <f>YEAR(Tabela3[[#This Row],[DATA]])</f>
        <v>2023</v>
      </c>
    </row>
    <row r="10974" spans="2:14">
      <c r="B10974" s="1">
        <v>45121</v>
      </c>
      <c r="C10974">
        <v>17179</v>
      </c>
      <c r="D10974">
        <f>COUNTIF(C$4:C10974,Tabela3[[#This Row],[COMANDA]])</f>
        <v>1</v>
      </c>
      <c r="E10974" t="s">
        <v>90</v>
      </c>
      <c r="F10974" t="s">
        <v>99</v>
      </c>
      <c r="G10974" t="s">
        <v>8</v>
      </c>
      <c r="H10974" t="s">
        <v>202</v>
      </c>
      <c r="I10974" s="2">
        <v>2</v>
      </c>
      <c r="J10974" t="s">
        <v>11</v>
      </c>
      <c r="K10974" s="21">
        <f>INDEX(LISTAS!$H:$Q,MATCH(BASE!H10974,LISTAS!$G:$G,0),MATCH(BASE!J10974,LISTAS!$H$3:$Q$3,0))*Tabela3[[#This Row],[QUANTIDADE]]</f>
        <v>40</v>
      </c>
      <c r="L10974" s="2" t="str">
        <f>TEXT(Tabela3[[#This Row],[DATA]],"MM")</f>
        <v>07</v>
      </c>
      <c r="M10974" s="2">
        <f>WEEKNUM(Tabela3[[#This Row],[DATA]])</f>
        <v>28</v>
      </c>
      <c r="N10974" s="18">
        <f>YEAR(Tabela3[[#This Row],[DATA]])</f>
        <v>2023</v>
      </c>
    </row>
    <row r="10975" spans="2:14">
      <c r="B10975" s="1">
        <v>45121</v>
      </c>
      <c r="C10975">
        <v>17179</v>
      </c>
      <c r="D10975">
        <f>COUNTIF(C$4:C10975,Tabela3[[#This Row],[COMANDA]])</f>
        <v>2</v>
      </c>
      <c r="E10975" t="s">
        <v>90</v>
      </c>
      <c r="F10975" t="s">
        <v>99</v>
      </c>
      <c r="G10975" t="s">
        <v>9</v>
      </c>
      <c r="H10975" t="s">
        <v>142</v>
      </c>
      <c r="I10975" s="2">
        <v>1</v>
      </c>
      <c r="J10975" t="s">
        <v>11</v>
      </c>
      <c r="K10975" s="21">
        <f>INDEX(LISTAS!$H:$Q,MATCH(BASE!H10975,LISTAS!$G:$G,0),MATCH(BASE!J10975,LISTAS!$H$3:$Q$3,0))*Tabela3[[#This Row],[QUANTIDADE]]</f>
        <v>6</v>
      </c>
      <c r="L10975" s="2" t="str">
        <f>TEXT(Tabela3[[#This Row],[DATA]],"MM")</f>
        <v>07</v>
      </c>
      <c r="M10975" s="2">
        <f>WEEKNUM(Tabela3[[#This Row],[DATA]])</f>
        <v>28</v>
      </c>
      <c r="N10975" s="18">
        <f>YEAR(Tabela3[[#This Row],[DATA]])</f>
        <v>2023</v>
      </c>
    </row>
    <row r="10976" spans="2:14">
      <c r="B10976" s="1">
        <v>45121</v>
      </c>
      <c r="C10976">
        <v>17180</v>
      </c>
      <c r="D10976">
        <f>COUNTIF(C$4:C10976,Tabela3[[#This Row],[COMANDA]])</f>
        <v>1</v>
      </c>
      <c r="E10976" t="s">
        <v>90</v>
      </c>
      <c r="F10976" t="s">
        <v>100</v>
      </c>
      <c r="G10976" t="s">
        <v>8</v>
      </c>
      <c r="H10976" t="s">
        <v>202</v>
      </c>
      <c r="I10976" s="2">
        <v>1</v>
      </c>
      <c r="J10976" t="s">
        <v>11</v>
      </c>
      <c r="K10976" s="21">
        <f>INDEX(LISTAS!$H:$Q,MATCH(BASE!H10976,LISTAS!$G:$G,0),MATCH(BASE!J10976,LISTAS!$H$3:$Q$3,0))*Tabela3[[#This Row],[QUANTIDADE]]</f>
        <v>20</v>
      </c>
      <c r="L10976" s="2" t="str">
        <f>TEXT(Tabela3[[#This Row],[DATA]],"MM")</f>
        <v>07</v>
      </c>
      <c r="M10976" s="2">
        <f>WEEKNUM(Tabela3[[#This Row],[DATA]])</f>
        <v>28</v>
      </c>
      <c r="N10976" s="18">
        <f>YEAR(Tabela3[[#This Row],[DATA]])</f>
        <v>2023</v>
      </c>
    </row>
    <row r="10977" spans="2:14">
      <c r="B10977" s="1">
        <v>45121</v>
      </c>
      <c r="C10977">
        <v>17181</v>
      </c>
      <c r="D10977">
        <f>COUNTIF(C$4:C10977,Tabela3[[#This Row],[COMANDA]])</f>
        <v>1</v>
      </c>
      <c r="E10977" t="s">
        <v>90</v>
      </c>
      <c r="F10977" t="s">
        <v>375</v>
      </c>
      <c r="G10977" t="s">
        <v>8</v>
      </c>
      <c r="H10977" t="s">
        <v>202</v>
      </c>
      <c r="I10977" s="2">
        <v>1</v>
      </c>
      <c r="J10977" t="s">
        <v>11</v>
      </c>
      <c r="K10977" s="21">
        <f>INDEX(LISTAS!$H:$Q,MATCH(BASE!H10977,LISTAS!$G:$G,0),MATCH(BASE!J10977,LISTAS!$H$3:$Q$3,0))*Tabela3[[#This Row],[QUANTIDADE]]</f>
        <v>20</v>
      </c>
      <c r="L10977" s="2" t="str">
        <f>TEXT(Tabela3[[#This Row],[DATA]],"MM")</f>
        <v>07</v>
      </c>
      <c r="M10977" s="2">
        <f>WEEKNUM(Tabela3[[#This Row],[DATA]])</f>
        <v>28</v>
      </c>
      <c r="N10977" s="18">
        <f>YEAR(Tabela3[[#This Row],[DATA]])</f>
        <v>2023</v>
      </c>
    </row>
    <row r="10978" spans="2:14">
      <c r="B10978" s="1">
        <v>45121</v>
      </c>
      <c r="C10978">
        <v>17182</v>
      </c>
      <c r="D10978">
        <f>COUNTIF(C$4:C10978,Tabela3[[#This Row],[COMANDA]])</f>
        <v>1</v>
      </c>
      <c r="E10978" t="s">
        <v>90</v>
      </c>
      <c r="F10978" t="s">
        <v>99</v>
      </c>
      <c r="G10978" t="s">
        <v>8</v>
      </c>
      <c r="H10978" t="s">
        <v>203</v>
      </c>
      <c r="I10978" s="2">
        <v>1</v>
      </c>
      <c r="J10978" t="s">
        <v>11</v>
      </c>
      <c r="K10978" s="21">
        <f>INDEX(LISTAS!$H:$Q,MATCH(BASE!H10978,LISTAS!$G:$G,0),MATCH(BASE!J10978,LISTAS!$H$3:$Q$3,0))*Tabela3[[#This Row],[QUANTIDADE]]</f>
        <v>20</v>
      </c>
      <c r="L10978" s="2" t="str">
        <f>TEXT(Tabela3[[#This Row],[DATA]],"MM")</f>
        <v>07</v>
      </c>
      <c r="M10978" s="2">
        <f>WEEKNUM(Tabela3[[#This Row],[DATA]])</f>
        <v>28</v>
      </c>
      <c r="N10978" s="18">
        <f>YEAR(Tabela3[[#This Row],[DATA]])</f>
        <v>2023</v>
      </c>
    </row>
    <row r="10979" spans="2:14">
      <c r="B10979" s="1">
        <v>45121</v>
      </c>
      <c r="C10979">
        <v>17182</v>
      </c>
      <c r="D10979">
        <f>COUNTIF(C$4:C10979,Tabela3[[#This Row],[COMANDA]])</f>
        <v>2</v>
      </c>
      <c r="E10979" t="s">
        <v>90</v>
      </c>
      <c r="F10979" t="s">
        <v>98</v>
      </c>
      <c r="G10979" t="s">
        <v>8</v>
      </c>
      <c r="H10979" t="s">
        <v>203</v>
      </c>
      <c r="I10979" s="2">
        <v>1</v>
      </c>
      <c r="J10979" t="s">
        <v>11</v>
      </c>
      <c r="K10979" s="21">
        <f>INDEX(LISTAS!$H:$Q,MATCH(BASE!H10979,LISTAS!$G:$G,0),MATCH(BASE!J10979,LISTAS!$H$3:$Q$3,0))*Tabela3[[#This Row],[QUANTIDADE]]</f>
        <v>20</v>
      </c>
      <c r="L10979" s="2" t="str">
        <f>TEXT(Tabela3[[#This Row],[DATA]],"MM")</f>
        <v>07</v>
      </c>
      <c r="M10979" s="2">
        <f>WEEKNUM(Tabela3[[#This Row],[DATA]])</f>
        <v>28</v>
      </c>
      <c r="N10979" s="18">
        <f>YEAR(Tabela3[[#This Row],[DATA]])</f>
        <v>2023</v>
      </c>
    </row>
    <row r="10980" spans="2:14">
      <c r="B10980" s="1">
        <v>45121</v>
      </c>
      <c r="C10980">
        <v>17182</v>
      </c>
      <c r="D10980">
        <f>COUNTIF(C$4:C10980,Tabela3[[#This Row],[COMANDA]])</f>
        <v>3</v>
      </c>
      <c r="E10980" t="s">
        <v>90</v>
      </c>
      <c r="F10980" t="s">
        <v>98</v>
      </c>
      <c r="G10980" t="s">
        <v>8</v>
      </c>
      <c r="H10980" t="s">
        <v>206</v>
      </c>
      <c r="I10980" s="2">
        <v>1</v>
      </c>
      <c r="J10980" t="s">
        <v>11</v>
      </c>
      <c r="K10980" s="21">
        <f>INDEX(LISTAS!$H:$Q,MATCH(BASE!H10980,LISTAS!$G:$G,0),MATCH(BASE!J10980,LISTAS!$H$3:$Q$3,0))*Tabela3[[#This Row],[QUANTIDADE]]</f>
        <v>18</v>
      </c>
      <c r="L10980" s="2" t="str">
        <f>TEXT(Tabela3[[#This Row],[DATA]],"MM")</f>
        <v>07</v>
      </c>
      <c r="M10980" s="2">
        <f>WEEKNUM(Tabela3[[#This Row],[DATA]])</f>
        <v>28</v>
      </c>
      <c r="N10980" s="18">
        <f>YEAR(Tabela3[[#This Row],[DATA]])</f>
        <v>2023</v>
      </c>
    </row>
    <row r="10981" spans="2:14">
      <c r="B10981" s="1">
        <v>45121</v>
      </c>
      <c r="C10981">
        <v>17182</v>
      </c>
      <c r="D10981">
        <f>COUNTIF(C$4:C10981,Tabela3[[#This Row],[COMANDA]])</f>
        <v>4</v>
      </c>
      <c r="E10981" t="s">
        <v>90</v>
      </c>
      <c r="F10981" t="s">
        <v>99</v>
      </c>
      <c r="G10981" t="s">
        <v>9</v>
      </c>
      <c r="H10981" t="s">
        <v>138</v>
      </c>
      <c r="I10981" s="2">
        <v>1</v>
      </c>
      <c r="J10981" t="s">
        <v>11</v>
      </c>
      <c r="K10981" s="21">
        <f>INDEX(LISTAS!$H:$Q,MATCH(BASE!H10981,LISTAS!$G:$G,0),MATCH(BASE!J10981,LISTAS!$H$3:$Q$3,0))*Tabela3[[#This Row],[QUANTIDADE]]</f>
        <v>4</v>
      </c>
      <c r="L10981" s="2" t="str">
        <f>TEXT(Tabela3[[#This Row],[DATA]],"MM")</f>
        <v>07</v>
      </c>
      <c r="M10981" s="2">
        <f>WEEKNUM(Tabela3[[#This Row],[DATA]])</f>
        <v>28</v>
      </c>
      <c r="N10981" s="18">
        <f>YEAR(Tabela3[[#This Row],[DATA]])</f>
        <v>2023</v>
      </c>
    </row>
    <row r="10982" spans="2:14">
      <c r="B10982" s="1">
        <v>45121</v>
      </c>
      <c r="C10982">
        <v>17182</v>
      </c>
      <c r="D10982">
        <f>COUNTIF(C$4:C10982,Tabela3[[#This Row],[COMANDA]])</f>
        <v>5</v>
      </c>
      <c r="E10982" t="s">
        <v>90</v>
      </c>
      <c r="F10982" t="s">
        <v>98</v>
      </c>
      <c r="G10982" t="s">
        <v>9</v>
      </c>
      <c r="H10982" t="s">
        <v>58</v>
      </c>
      <c r="I10982" s="2">
        <v>1</v>
      </c>
      <c r="J10982" t="s">
        <v>11</v>
      </c>
      <c r="K10982" s="21">
        <f>INDEX(LISTAS!$H:$Q,MATCH(BASE!H10982,LISTAS!$G:$G,0),MATCH(BASE!J10982,LISTAS!$H$3:$Q$3,0))*Tabela3[[#This Row],[QUANTIDADE]]</f>
        <v>5</v>
      </c>
      <c r="L10982" s="2" t="str">
        <f>TEXT(Tabela3[[#This Row],[DATA]],"MM")</f>
        <v>07</v>
      </c>
      <c r="M10982" s="2">
        <f>WEEKNUM(Tabela3[[#This Row],[DATA]])</f>
        <v>28</v>
      </c>
      <c r="N10982" s="18">
        <f>YEAR(Tabela3[[#This Row],[DATA]])</f>
        <v>2023</v>
      </c>
    </row>
    <row r="10983" spans="2:14">
      <c r="B10983" s="1">
        <v>45121</v>
      </c>
      <c r="C10983">
        <v>17183</v>
      </c>
      <c r="D10983">
        <f>COUNTIF(C$4:C10983,Tabela3[[#This Row],[COMANDA]])</f>
        <v>1</v>
      </c>
      <c r="E10983" t="s">
        <v>90</v>
      </c>
      <c r="F10983" t="s">
        <v>99</v>
      </c>
      <c r="G10983" t="s">
        <v>8</v>
      </c>
      <c r="H10983" t="s">
        <v>43</v>
      </c>
      <c r="I10983" s="2">
        <v>1</v>
      </c>
      <c r="J10983" t="s">
        <v>11</v>
      </c>
      <c r="K10983" s="21">
        <f>INDEX(LISTAS!$H:$Q,MATCH(BASE!H10983,LISTAS!$G:$G,0),MATCH(BASE!J10983,LISTAS!$H$3:$Q$3,0))*Tabela3[[#This Row],[QUANTIDADE]]</f>
        <v>18</v>
      </c>
      <c r="L10983" s="2" t="str">
        <f>TEXT(Tabela3[[#This Row],[DATA]],"MM")</f>
        <v>07</v>
      </c>
      <c r="M10983" s="2">
        <f>WEEKNUM(Tabela3[[#This Row],[DATA]])</f>
        <v>28</v>
      </c>
      <c r="N10983" s="18">
        <f>YEAR(Tabela3[[#This Row],[DATA]])</f>
        <v>2023</v>
      </c>
    </row>
    <row r="10984" spans="2:14">
      <c r="B10984" s="1">
        <v>45121</v>
      </c>
      <c r="C10984">
        <v>17183</v>
      </c>
      <c r="D10984">
        <f>COUNTIF(C$4:C10984,Tabela3[[#This Row],[COMANDA]])</f>
        <v>2</v>
      </c>
      <c r="E10984" t="s">
        <v>90</v>
      </c>
      <c r="F10984" t="s">
        <v>99</v>
      </c>
      <c r="G10984" t="s">
        <v>9</v>
      </c>
      <c r="H10984" t="s">
        <v>242</v>
      </c>
      <c r="I10984" s="2">
        <v>1</v>
      </c>
      <c r="J10984" t="s">
        <v>12</v>
      </c>
      <c r="K10984" s="21">
        <f>INDEX(LISTAS!$H:$Q,MATCH(BASE!H10984,LISTAS!$G:$G,0),MATCH(BASE!J10984,LISTAS!$H$3:$Q$3,0))*Tabela3[[#This Row],[QUANTIDADE]]</f>
        <v>6</v>
      </c>
      <c r="L10984" s="2" t="str">
        <f>TEXT(Tabela3[[#This Row],[DATA]],"MM")</f>
        <v>07</v>
      </c>
      <c r="M10984" s="2">
        <f>WEEKNUM(Tabela3[[#This Row],[DATA]])</f>
        <v>28</v>
      </c>
      <c r="N10984" s="18">
        <f>YEAR(Tabela3[[#This Row],[DATA]])</f>
        <v>2023</v>
      </c>
    </row>
    <row r="10985" spans="2:14">
      <c r="B10985" s="1">
        <v>45121</v>
      </c>
      <c r="C10985">
        <v>17184</v>
      </c>
      <c r="D10985">
        <f>COUNTIF(C$4:C10985,Tabela3[[#This Row],[COMANDA]])</f>
        <v>1</v>
      </c>
      <c r="E10985" t="s">
        <v>90</v>
      </c>
      <c r="F10985" t="s">
        <v>98</v>
      </c>
      <c r="G10985" t="s">
        <v>8</v>
      </c>
      <c r="H10985" t="s">
        <v>42</v>
      </c>
      <c r="I10985" s="2">
        <v>1</v>
      </c>
      <c r="J10985" t="s">
        <v>11</v>
      </c>
      <c r="K10985" s="21">
        <f>INDEX(LISTAS!$H:$Q,MATCH(BASE!H10985,LISTAS!$G:$G,0),MATCH(BASE!J10985,LISTAS!$H$3:$Q$3,0))*Tabela3[[#This Row],[QUANTIDADE]]</f>
        <v>16</v>
      </c>
      <c r="L10985" s="2" t="str">
        <f>TEXT(Tabela3[[#This Row],[DATA]],"MM")</f>
        <v>07</v>
      </c>
      <c r="M10985" s="2">
        <f>WEEKNUM(Tabela3[[#This Row],[DATA]])</f>
        <v>28</v>
      </c>
      <c r="N10985" s="18">
        <f>YEAR(Tabela3[[#This Row],[DATA]])</f>
        <v>2023</v>
      </c>
    </row>
    <row r="10986" spans="2:14">
      <c r="B10986" s="1">
        <v>45121</v>
      </c>
      <c r="C10986">
        <v>17184</v>
      </c>
      <c r="D10986">
        <f>COUNTIF(C$4:C10986,Tabela3[[#This Row],[COMANDA]])</f>
        <v>2</v>
      </c>
      <c r="E10986" t="s">
        <v>90</v>
      </c>
      <c r="F10986" t="s">
        <v>98</v>
      </c>
      <c r="G10986" t="s">
        <v>9</v>
      </c>
      <c r="H10986" t="s">
        <v>242</v>
      </c>
      <c r="I10986" s="2">
        <v>1</v>
      </c>
      <c r="J10986" t="s">
        <v>12</v>
      </c>
      <c r="K10986" s="21">
        <f>INDEX(LISTAS!$H:$Q,MATCH(BASE!H10986,LISTAS!$G:$G,0),MATCH(BASE!J10986,LISTAS!$H$3:$Q$3,0))*Tabela3[[#This Row],[QUANTIDADE]]</f>
        <v>6</v>
      </c>
      <c r="L10986" s="2" t="str">
        <f>TEXT(Tabela3[[#This Row],[DATA]],"MM")</f>
        <v>07</v>
      </c>
      <c r="M10986" s="2">
        <f>WEEKNUM(Tabela3[[#This Row],[DATA]])</f>
        <v>28</v>
      </c>
      <c r="N10986" s="18">
        <f>YEAR(Tabela3[[#This Row],[DATA]])</f>
        <v>2023</v>
      </c>
    </row>
    <row r="10987" spans="2:14">
      <c r="B10987" s="1">
        <v>45121</v>
      </c>
      <c r="C10987">
        <v>17185</v>
      </c>
      <c r="D10987">
        <f>COUNTIF(C$4:C10987,Tabela3[[#This Row],[COMANDA]])</f>
        <v>1</v>
      </c>
      <c r="E10987" t="s">
        <v>90</v>
      </c>
      <c r="F10987" t="s">
        <v>98</v>
      </c>
      <c r="G10987" t="s">
        <v>8</v>
      </c>
      <c r="H10987" t="s">
        <v>206</v>
      </c>
      <c r="I10987" s="2">
        <v>1</v>
      </c>
      <c r="J10987" t="s">
        <v>11</v>
      </c>
      <c r="K10987" s="21">
        <f>INDEX(LISTAS!$H:$Q,MATCH(BASE!H10987,LISTAS!$G:$G,0),MATCH(BASE!J10987,LISTAS!$H$3:$Q$3,0))*Tabela3[[#This Row],[QUANTIDADE]]</f>
        <v>18</v>
      </c>
      <c r="L10987" s="2" t="str">
        <f>TEXT(Tabela3[[#This Row],[DATA]],"MM")</f>
        <v>07</v>
      </c>
      <c r="M10987" s="2">
        <f>WEEKNUM(Tabela3[[#This Row],[DATA]])</f>
        <v>28</v>
      </c>
      <c r="N10987" s="18">
        <f>YEAR(Tabela3[[#This Row],[DATA]])</f>
        <v>2023</v>
      </c>
    </row>
    <row r="10988" spans="2:14">
      <c r="B10988" s="1">
        <v>45121</v>
      </c>
      <c r="C10988">
        <v>17185</v>
      </c>
      <c r="D10988">
        <f>COUNTIF(C$4:C10988,Tabela3[[#This Row],[COMANDA]])</f>
        <v>2</v>
      </c>
      <c r="E10988" t="s">
        <v>90</v>
      </c>
      <c r="F10988" t="s">
        <v>98</v>
      </c>
      <c r="G10988" t="s">
        <v>61</v>
      </c>
      <c r="H10988" t="s">
        <v>163</v>
      </c>
      <c r="I10988" s="2">
        <v>1</v>
      </c>
      <c r="J10988" t="s">
        <v>11</v>
      </c>
      <c r="K10988" s="21">
        <f>INDEX(LISTAS!$H:$Q,MATCH(BASE!H10988,LISTAS!$G:$G,0),MATCH(BASE!J10988,LISTAS!$H$3:$Q$3,0))*Tabela3[[#This Row],[QUANTIDADE]]</f>
        <v>4</v>
      </c>
      <c r="L10988" s="2" t="str">
        <f>TEXT(Tabela3[[#This Row],[DATA]],"MM")</f>
        <v>07</v>
      </c>
      <c r="M10988" s="2">
        <f>WEEKNUM(Tabela3[[#This Row],[DATA]])</f>
        <v>28</v>
      </c>
      <c r="N10988" s="18">
        <f>YEAR(Tabela3[[#This Row],[DATA]])</f>
        <v>2023</v>
      </c>
    </row>
    <row r="10989" spans="2:14">
      <c r="B10989" s="1">
        <v>45121</v>
      </c>
      <c r="C10989">
        <v>17185</v>
      </c>
      <c r="D10989">
        <f>COUNTIF(C$4:C10989,Tabela3[[#This Row],[COMANDA]])</f>
        <v>3</v>
      </c>
      <c r="E10989" t="s">
        <v>90</v>
      </c>
      <c r="F10989" t="s">
        <v>98</v>
      </c>
      <c r="G10989" t="s">
        <v>9</v>
      </c>
      <c r="H10989" t="s">
        <v>127</v>
      </c>
      <c r="I10989" s="2">
        <v>1</v>
      </c>
      <c r="J10989" t="s">
        <v>11</v>
      </c>
      <c r="K10989" s="21">
        <f>INDEX(LISTAS!$H:$Q,MATCH(BASE!H10989,LISTAS!$G:$G,0),MATCH(BASE!J10989,LISTAS!$H$3:$Q$3,0))*Tabela3[[#This Row],[QUANTIDADE]]</f>
        <v>4.5</v>
      </c>
      <c r="L10989" s="2" t="str">
        <f>TEXT(Tabela3[[#This Row],[DATA]],"MM")</f>
        <v>07</v>
      </c>
      <c r="M10989" s="2">
        <f>WEEKNUM(Tabela3[[#This Row],[DATA]])</f>
        <v>28</v>
      </c>
      <c r="N10989" s="18">
        <f>YEAR(Tabela3[[#This Row],[DATA]])</f>
        <v>2023</v>
      </c>
    </row>
    <row r="10990" spans="2:14">
      <c r="B10990" s="1">
        <v>45121</v>
      </c>
      <c r="C10990">
        <v>17185</v>
      </c>
      <c r="D10990">
        <f>COUNTIF(C$4:C10990,Tabela3[[#This Row],[COMANDA]])</f>
        <v>4</v>
      </c>
      <c r="E10990" t="s">
        <v>90</v>
      </c>
      <c r="F10990" t="s">
        <v>98</v>
      </c>
      <c r="G10990" t="s">
        <v>9</v>
      </c>
      <c r="H10990" t="s">
        <v>55</v>
      </c>
      <c r="I10990" s="2">
        <v>1</v>
      </c>
      <c r="J10990" t="s">
        <v>11</v>
      </c>
      <c r="K10990" s="21">
        <f>INDEX(LISTAS!$H:$Q,MATCH(BASE!H10990,LISTAS!$G:$G,0),MATCH(BASE!J10990,LISTAS!$H$3:$Q$3,0))*Tabela3[[#This Row],[QUANTIDADE]]</f>
        <v>3</v>
      </c>
      <c r="L10990" s="2" t="str">
        <f>TEXT(Tabela3[[#This Row],[DATA]],"MM")</f>
        <v>07</v>
      </c>
      <c r="M10990" s="2">
        <f>WEEKNUM(Tabela3[[#This Row],[DATA]])</f>
        <v>28</v>
      </c>
      <c r="N10990" s="18">
        <f>YEAR(Tabela3[[#This Row],[DATA]])</f>
        <v>2023</v>
      </c>
    </row>
    <row r="10991" spans="2:14">
      <c r="B10991" s="1">
        <v>45121</v>
      </c>
      <c r="C10991">
        <v>17187</v>
      </c>
      <c r="D10991">
        <f>COUNTIF(C$4:C10991,Tabela3[[#This Row],[COMANDA]])</f>
        <v>1</v>
      </c>
      <c r="E10991" t="s">
        <v>90</v>
      </c>
      <c r="F10991" t="s">
        <v>100</v>
      </c>
      <c r="G10991" t="s">
        <v>8</v>
      </c>
      <c r="H10991" t="s">
        <v>47</v>
      </c>
      <c r="I10991" s="2">
        <v>1</v>
      </c>
      <c r="J10991" t="s">
        <v>11</v>
      </c>
      <c r="K10991" s="21">
        <f>INDEX(LISTAS!$H:$Q,MATCH(BASE!H10991,LISTAS!$G:$G,0),MATCH(BASE!J10991,LISTAS!$H$3:$Q$3,0))*Tabela3[[#This Row],[QUANTIDADE]]</f>
        <v>16</v>
      </c>
      <c r="L10991" s="2" t="str">
        <f>TEXT(Tabela3[[#This Row],[DATA]],"MM")</f>
        <v>07</v>
      </c>
      <c r="M10991" s="2">
        <f>WEEKNUM(Tabela3[[#This Row],[DATA]])</f>
        <v>28</v>
      </c>
      <c r="N10991" s="18">
        <f>YEAR(Tabela3[[#This Row],[DATA]])</f>
        <v>2023</v>
      </c>
    </row>
    <row r="10992" spans="2:14">
      <c r="B10992" s="1">
        <v>45121</v>
      </c>
      <c r="C10992">
        <v>17188</v>
      </c>
      <c r="D10992">
        <f>COUNTIF(C$4:C10992,Tabela3[[#This Row],[COMANDA]])</f>
        <v>1</v>
      </c>
      <c r="E10992" t="s">
        <v>90</v>
      </c>
      <c r="F10992" t="s">
        <v>98</v>
      </c>
      <c r="G10992" t="s">
        <v>8</v>
      </c>
      <c r="H10992" t="s">
        <v>39</v>
      </c>
      <c r="I10992" s="2">
        <v>1</v>
      </c>
      <c r="J10992" t="s">
        <v>11</v>
      </c>
      <c r="K10992" s="21">
        <f>INDEX(LISTAS!$H:$Q,MATCH(BASE!H10992,LISTAS!$G:$G,0),MATCH(BASE!J10992,LISTAS!$H$3:$Q$3,0))*Tabela3[[#This Row],[QUANTIDADE]]</f>
        <v>12</v>
      </c>
      <c r="L10992" s="2" t="str">
        <f>TEXT(Tabela3[[#This Row],[DATA]],"MM")</f>
        <v>07</v>
      </c>
      <c r="M10992" s="2">
        <f>WEEKNUM(Tabela3[[#This Row],[DATA]])</f>
        <v>28</v>
      </c>
      <c r="N10992" s="18">
        <f>YEAR(Tabela3[[#This Row],[DATA]])</f>
        <v>2023</v>
      </c>
    </row>
    <row r="10993" spans="2:14">
      <c r="B10993" s="1">
        <v>45121</v>
      </c>
      <c r="C10993">
        <v>17189</v>
      </c>
      <c r="D10993">
        <f>COUNTIF(C$4:C10993,Tabela3[[#This Row],[COMANDA]])</f>
        <v>1</v>
      </c>
      <c r="E10993" t="s">
        <v>90</v>
      </c>
      <c r="F10993" t="s">
        <v>98</v>
      </c>
      <c r="G10993" t="s">
        <v>8</v>
      </c>
      <c r="H10993" t="s">
        <v>211</v>
      </c>
      <c r="I10993" s="2">
        <v>1</v>
      </c>
      <c r="J10993" t="s">
        <v>11</v>
      </c>
      <c r="K10993" s="21">
        <f>INDEX(LISTAS!$H:$Q,MATCH(BASE!H10993,LISTAS!$G:$G,0),MATCH(BASE!J10993,LISTAS!$H$3:$Q$3,0))*Tabela3[[#This Row],[QUANTIDADE]]</f>
        <v>20</v>
      </c>
      <c r="L10993" s="2" t="str">
        <f>TEXT(Tabela3[[#This Row],[DATA]],"MM")</f>
        <v>07</v>
      </c>
      <c r="M10993" s="2">
        <f>WEEKNUM(Tabela3[[#This Row],[DATA]])</f>
        <v>28</v>
      </c>
      <c r="N10993" s="18">
        <f>YEAR(Tabela3[[#This Row],[DATA]])</f>
        <v>2023</v>
      </c>
    </row>
    <row r="10994" spans="2:14">
      <c r="B10994" s="1">
        <v>45121</v>
      </c>
      <c r="C10994">
        <v>17189</v>
      </c>
      <c r="D10994">
        <f>COUNTIF(C$4:C10994,Tabela3[[#This Row],[COMANDA]])</f>
        <v>2</v>
      </c>
      <c r="E10994" t="s">
        <v>90</v>
      </c>
      <c r="F10994" t="s">
        <v>98</v>
      </c>
      <c r="G10994" t="s">
        <v>61</v>
      </c>
      <c r="H10994" t="s">
        <v>199</v>
      </c>
      <c r="I10994" s="2">
        <v>2</v>
      </c>
      <c r="J10994" t="s">
        <v>11</v>
      </c>
      <c r="K10994" s="21">
        <f>INDEX(LISTAS!$H:$Q,MATCH(BASE!H10994,LISTAS!$G:$G,0),MATCH(BASE!J10994,LISTAS!$H$3:$Q$3,0))*Tabela3[[#This Row],[QUANTIDADE]]</f>
        <v>2</v>
      </c>
      <c r="L10994" s="2" t="str">
        <f>TEXT(Tabela3[[#This Row],[DATA]],"MM")</f>
        <v>07</v>
      </c>
      <c r="M10994" s="2">
        <f>WEEKNUM(Tabela3[[#This Row],[DATA]])</f>
        <v>28</v>
      </c>
      <c r="N10994" s="18">
        <f>YEAR(Tabela3[[#This Row],[DATA]])</f>
        <v>2023</v>
      </c>
    </row>
    <row r="10995" spans="2:14">
      <c r="B10995" s="1">
        <v>45121</v>
      </c>
      <c r="C10995">
        <v>17189</v>
      </c>
      <c r="D10995">
        <f>COUNTIF(C$4:C10995,Tabela3[[#This Row],[COMANDA]])</f>
        <v>3</v>
      </c>
      <c r="E10995" t="s">
        <v>90</v>
      </c>
      <c r="F10995" t="s">
        <v>98</v>
      </c>
      <c r="G10995" t="s">
        <v>9</v>
      </c>
      <c r="H10995" t="s">
        <v>56</v>
      </c>
      <c r="I10995" s="2">
        <v>1</v>
      </c>
      <c r="J10995" t="s">
        <v>11</v>
      </c>
      <c r="K10995" s="21">
        <f>INDEX(LISTAS!$H:$Q,MATCH(BASE!H10995,LISTAS!$G:$G,0),MATCH(BASE!J10995,LISTAS!$H$3:$Q$3,0))*Tabela3[[#This Row],[QUANTIDADE]]</f>
        <v>3</v>
      </c>
      <c r="L10995" s="2" t="str">
        <f>TEXT(Tabela3[[#This Row],[DATA]],"MM")</f>
        <v>07</v>
      </c>
      <c r="M10995" s="2">
        <f>WEEKNUM(Tabela3[[#This Row],[DATA]])</f>
        <v>28</v>
      </c>
      <c r="N10995" s="18">
        <f>YEAR(Tabela3[[#This Row],[DATA]])</f>
        <v>2023</v>
      </c>
    </row>
    <row r="10996" spans="2:14">
      <c r="B10996" s="1">
        <v>45121</v>
      </c>
      <c r="C10996">
        <v>17190</v>
      </c>
      <c r="D10996">
        <f>COUNTIF(C$4:C10996,Tabela3[[#This Row],[COMANDA]])</f>
        <v>1</v>
      </c>
      <c r="E10996" t="s">
        <v>90</v>
      </c>
      <c r="F10996" t="s">
        <v>98</v>
      </c>
      <c r="G10996" t="s">
        <v>8</v>
      </c>
      <c r="H10996" t="s">
        <v>39</v>
      </c>
      <c r="I10996" s="2">
        <v>1</v>
      </c>
      <c r="J10996" t="s">
        <v>11</v>
      </c>
      <c r="K10996" s="21">
        <f>INDEX(LISTAS!$H:$Q,MATCH(BASE!H10996,LISTAS!$G:$G,0),MATCH(BASE!J10996,LISTAS!$H$3:$Q$3,0))*Tabela3[[#This Row],[QUANTIDADE]]</f>
        <v>12</v>
      </c>
      <c r="L10996" s="2" t="str">
        <f>TEXT(Tabela3[[#This Row],[DATA]],"MM")</f>
        <v>07</v>
      </c>
      <c r="M10996" s="2">
        <f>WEEKNUM(Tabela3[[#This Row],[DATA]])</f>
        <v>28</v>
      </c>
      <c r="N10996" s="18">
        <f>YEAR(Tabela3[[#This Row],[DATA]])</f>
        <v>2023</v>
      </c>
    </row>
    <row r="10997" spans="2:14">
      <c r="B10997" s="1">
        <v>45121</v>
      </c>
      <c r="C10997">
        <v>17191</v>
      </c>
      <c r="D10997">
        <f>COUNTIF(C$4:C10997,Tabela3[[#This Row],[COMANDA]])</f>
        <v>1</v>
      </c>
      <c r="E10997" t="s">
        <v>90</v>
      </c>
      <c r="F10997" t="s">
        <v>375</v>
      </c>
      <c r="G10997" t="s">
        <v>8</v>
      </c>
      <c r="H10997" t="s">
        <v>42</v>
      </c>
      <c r="I10997" s="2">
        <v>1</v>
      </c>
      <c r="J10997" t="s">
        <v>12</v>
      </c>
      <c r="K10997" s="21">
        <f>INDEX(LISTAS!$H:$Q,MATCH(BASE!H10997,LISTAS!$G:$G,0),MATCH(BASE!J10997,LISTAS!$H$3:$Q$3,0))*Tabela3[[#This Row],[QUANTIDADE]]</f>
        <v>14.4</v>
      </c>
      <c r="L10997" s="2" t="str">
        <f>TEXT(Tabela3[[#This Row],[DATA]],"MM")</f>
        <v>07</v>
      </c>
      <c r="M10997" s="2">
        <f>WEEKNUM(Tabela3[[#This Row],[DATA]])</f>
        <v>28</v>
      </c>
      <c r="N10997" s="18">
        <f>YEAR(Tabela3[[#This Row],[DATA]])</f>
        <v>2023</v>
      </c>
    </row>
    <row r="10998" spans="2:14">
      <c r="B10998" s="1">
        <v>45121</v>
      </c>
      <c r="C10998">
        <v>17191</v>
      </c>
      <c r="D10998">
        <f>COUNTIF(C$4:C10998,Tabela3[[#This Row],[COMANDA]])</f>
        <v>2</v>
      </c>
      <c r="E10998" t="s">
        <v>90</v>
      </c>
      <c r="F10998" t="s">
        <v>375</v>
      </c>
      <c r="G10998" t="s">
        <v>8</v>
      </c>
      <c r="H10998" t="s">
        <v>206</v>
      </c>
      <c r="I10998" s="2">
        <v>1</v>
      </c>
      <c r="J10998" t="s">
        <v>12</v>
      </c>
      <c r="K10998" s="21">
        <f>INDEX(LISTAS!$H:$Q,MATCH(BASE!H10998,LISTAS!$G:$G,0),MATCH(BASE!J10998,LISTAS!$H$3:$Q$3,0))*Tabela3[[#This Row],[QUANTIDADE]]</f>
        <v>16.2</v>
      </c>
      <c r="L10998" s="2" t="str">
        <f>TEXT(Tabela3[[#This Row],[DATA]],"MM")</f>
        <v>07</v>
      </c>
      <c r="M10998" s="2">
        <f>WEEKNUM(Tabela3[[#This Row],[DATA]])</f>
        <v>28</v>
      </c>
      <c r="N10998" s="18">
        <f>YEAR(Tabela3[[#This Row],[DATA]])</f>
        <v>2023</v>
      </c>
    </row>
    <row r="10999" spans="2:14">
      <c r="B10999" s="1">
        <v>45121</v>
      </c>
      <c r="C10999">
        <v>17192</v>
      </c>
      <c r="D10999">
        <f>COUNTIF(C$4:C10999,Tabela3[[#This Row],[COMANDA]])</f>
        <v>1</v>
      </c>
      <c r="E10999" t="s">
        <v>90</v>
      </c>
      <c r="F10999" t="s">
        <v>375</v>
      </c>
      <c r="G10999" t="s">
        <v>8</v>
      </c>
      <c r="H10999" t="s">
        <v>205</v>
      </c>
      <c r="I10999" s="2">
        <v>1</v>
      </c>
      <c r="J10999" t="s">
        <v>11</v>
      </c>
      <c r="K10999" s="21">
        <f>INDEX(LISTAS!$H:$Q,MATCH(BASE!H10999,LISTAS!$G:$G,0),MATCH(BASE!J10999,LISTAS!$H$3:$Q$3,0))*Tabela3[[#This Row],[QUANTIDADE]]</f>
        <v>22</v>
      </c>
      <c r="L10999" s="2" t="str">
        <f>TEXT(Tabela3[[#This Row],[DATA]],"MM")</f>
        <v>07</v>
      </c>
      <c r="M10999" s="2">
        <f>WEEKNUM(Tabela3[[#This Row],[DATA]])</f>
        <v>28</v>
      </c>
      <c r="N10999" s="18">
        <f>YEAR(Tabela3[[#This Row],[DATA]])</f>
        <v>2023</v>
      </c>
    </row>
    <row r="11000" spans="2:14">
      <c r="B11000" s="1">
        <v>45121</v>
      </c>
      <c r="C11000">
        <v>17192</v>
      </c>
      <c r="D11000">
        <f>COUNTIF(C$4:C11000,Tabela3[[#This Row],[COMANDA]])</f>
        <v>2</v>
      </c>
      <c r="E11000" t="s">
        <v>90</v>
      </c>
      <c r="F11000" t="s">
        <v>375</v>
      </c>
      <c r="G11000" t="s">
        <v>9</v>
      </c>
      <c r="H11000" t="s">
        <v>240</v>
      </c>
      <c r="I11000" s="2">
        <v>1</v>
      </c>
      <c r="J11000" t="s">
        <v>11</v>
      </c>
      <c r="K11000" s="21">
        <f>INDEX(LISTAS!$H:$Q,MATCH(BASE!H11000,LISTAS!$G:$G,0),MATCH(BASE!J11000,LISTAS!$H$3:$Q$3,0))*Tabela3[[#This Row],[QUANTIDADE]]</f>
        <v>6</v>
      </c>
      <c r="L11000" s="2" t="str">
        <f>TEXT(Tabela3[[#This Row],[DATA]],"MM")</f>
        <v>07</v>
      </c>
      <c r="M11000" s="2">
        <f>WEEKNUM(Tabela3[[#This Row],[DATA]])</f>
        <v>28</v>
      </c>
      <c r="N11000" s="18">
        <f>YEAR(Tabela3[[#This Row],[DATA]])</f>
        <v>2023</v>
      </c>
    </row>
    <row r="11001" spans="2:14">
      <c r="B11001" s="1">
        <v>45121</v>
      </c>
      <c r="C11001">
        <v>17192</v>
      </c>
      <c r="D11001">
        <f>COUNTIF(C$4:C11001,Tabela3[[#This Row],[COMANDA]])</f>
        <v>3</v>
      </c>
      <c r="E11001" t="s">
        <v>90</v>
      </c>
      <c r="F11001" t="s">
        <v>375</v>
      </c>
      <c r="G11001" t="s">
        <v>10</v>
      </c>
      <c r="H11001" t="s">
        <v>119</v>
      </c>
      <c r="I11001" s="2">
        <v>1</v>
      </c>
      <c r="J11001" t="s">
        <v>11</v>
      </c>
      <c r="K11001" s="21">
        <f>INDEX(LISTAS!$H:$Q,MATCH(BASE!H11001,LISTAS!$G:$G,0),MATCH(BASE!J11001,LISTAS!$H$3:$Q$3,0))*Tabela3[[#This Row],[QUANTIDADE]]</f>
        <v>6</v>
      </c>
      <c r="L11001" s="2" t="str">
        <f>TEXT(Tabela3[[#This Row],[DATA]],"MM")</f>
        <v>07</v>
      </c>
      <c r="M11001" s="2">
        <f>WEEKNUM(Tabela3[[#This Row],[DATA]])</f>
        <v>28</v>
      </c>
      <c r="N11001" s="18">
        <f>YEAR(Tabela3[[#This Row],[DATA]])</f>
        <v>2023</v>
      </c>
    </row>
    <row r="11002" spans="2:14">
      <c r="B11002" s="1">
        <v>45121</v>
      </c>
      <c r="C11002">
        <v>17193</v>
      </c>
      <c r="D11002">
        <f>COUNTIF(C$4:C11002,Tabela3[[#This Row],[COMANDA]])</f>
        <v>1</v>
      </c>
      <c r="E11002" t="s">
        <v>90</v>
      </c>
      <c r="F11002" t="s">
        <v>375</v>
      </c>
      <c r="G11002" t="s">
        <v>8</v>
      </c>
      <c r="H11002" t="s">
        <v>206</v>
      </c>
      <c r="I11002" s="2">
        <v>1</v>
      </c>
      <c r="J11002" t="s">
        <v>12</v>
      </c>
      <c r="K11002" s="21">
        <f>INDEX(LISTAS!$H:$Q,MATCH(BASE!H11002,LISTAS!$G:$G,0),MATCH(BASE!J11002,LISTAS!$H$3:$Q$3,0))*Tabela3[[#This Row],[QUANTIDADE]]</f>
        <v>16.2</v>
      </c>
      <c r="L11002" s="2" t="str">
        <f>TEXT(Tabela3[[#This Row],[DATA]],"MM")</f>
        <v>07</v>
      </c>
      <c r="M11002" s="2">
        <f>WEEKNUM(Tabela3[[#This Row],[DATA]])</f>
        <v>28</v>
      </c>
      <c r="N11002" s="18">
        <f>YEAR(Tabela3[[#This Row],[DATA]])</f>
        <v>2023</v>
      </c>
    </row>
    <row r="11003" spans="2:14">
      <c r="B11003" s="1">
        <v>45121</v>
      </c>
      <c r="C11003">
        <v>17193</v>
      </c>
      <c r="D11003">
        <f>COUNTIF(C$4:C11003,Tabela3[[#This Row],[COMANDA]])</f>
        <v>2</v>
      </c>
      <c r="E11003" t="s">
        <v>90</v>
      </c>
      <c r="F11003" t="s">
        <v>375</v>
      </c>
      <c r="G11003" t="s">
        <v>61</v>
      </c>
      <c r="H11003" t="s">
        <v>163</v>
      </c>
      <c r="I11003" s="2">
        <v>1</v>
      </c>
      <c r="J11003" t="s">
        <v>11</v>
      </c>
      <c r="K11003" s="21">
        <f>INDEX(LISTAS!$H:$Q,MATCH(BASE!H11003,LISTAS!$G:$G,0),MATCH(BASE!J11003,LISTAS!$H$3:$Q$3,0))*Tabela3[[#This Row],[QUANTIDADE]]</f>
        <v>4</v>
      </c>
      <c r="L11003" s="2" t="str">
        <f>TEXT(Tabela3[[#This Row],[DATA]],"MM")</f>
        <v>07</v>
      </c>
      <c r="M11003" s="2">
        <f>WEEKNUM(Tabela3[[#This Row],[DATA]])</f>
        <v>28</v>
      </c>
      <c r="N11003" s="18">
        <f>YEAR(Tabela3[[#This Row],[DATA]])</f>
        <v>2023</v>
      </c>
    </row>
    <row r="11004" spans="2:14">
      <c r="B11004" s="1">
        <v>45121</v>
      </c>
      <c r="C11004">
        <v>17193</v>
      </c>
      <c r="D11004">
        <f>COUNTIF(C$4:C11004,Tabela3[[#This Row],[COMANDA]])</f>
        <v>3</v>
      </c>
      <c r="E11004" t="s">
        <v>90</v>
      </c>
      <c r="G11004" t="s">
        <v>9</v>
      </c>
      <c r="H11004" t="s">
        <v>138</v>
      </c>
      <c r="I11004" s="2">
        <v>1</v>
      </c>
      <c r="J11004" t="s">
        <v>11</v>
      </c>
      <c r="K11004" s="21">
        <f>INDEX(LISTAS!$H:$Q,MATCH(BASE!H11004,LISTAS!$G:$G,0),MATCH(BASE!J11004,LISTAS!$H$3:$Q$3,0))*Tabela3[[#This Row],[QUANTIDADE]]</f>
        <v>4</v>
      </c>
      <c r="L11004" s="2" t="str">
        <f>TEXT(Tabela3[[#This Row],[DATA]],"MM")</f>
        <v>07</v>
      </c>
      <c r="M11004" s="2">
        <f>WEEKNUM(Tabela3[[#This Row],[DATA]])</f>
        <v>28</v>
      </c>
      <c r="N11004" s="18">
        <f>YEAR(Tabela3[[#This Row],[DATA]])</f>
        <v>2023</v>
      </c>
    </row>
    <row r="11005" spans="2:14">
      <c r="B11005" s="1">
        <v>45121</v>
      </c>
      <c r="C11005">
        <v>17194</v>
      </c>
      <c r="D11005">
        <f>COUNTIF(C$4:C11005,Tabela3[[#This Row],[COMANDA]])</f>
        <v>1</v>
      </c>
      <c r="E11005" t="s">
        <v>90</v>
      </c>
      <c r="F11005" t="s">
        <v>98</v>
      </c>
      <c r="G11005" t="s">
        <v>8</v>
      </c>
      <c r="H11005" t="s">
        <v>203</v>
      </c>
      <c r="I11005" s="2">
        <v>2</v>
      </c>
      <c r="J11005" t="s">
        <v>11</v>
      </c>
      <c r="K11005" s="21">
        <f>INDEX(LISTAS!$H:$Q,MATCH(BASE!H11005,LISTAS!$G:$G,0),MATCH(BASE!J11005,LISTAS!$H$3:$Q$3,0))*Tabela3[[#This Row],[QUANTIDADE]]</f>
        <v>40</v>
      </c>
      <c r="L11005" s="2" t="str">
        <f>TEXT(Tabela3[[#This Row],[DATA]],"MM")</f>
        <v>07</v>
      </c>
      <c r="M11005" s="2">
        <f>WEEKNUM(Tabela3[[#This Row],[DATA]])</f>
        <v>28</v>
      </c>
      <c r="N11005" s="18">
        <f>YEAR(Tabela3[[#This Row],[DATA]])</f>
        <v>2023</v>
      </c>
    </row>
    <row r="11006" spans="2:14">
      <c r="B11006" s="1">
        <v>45121</v>
      </c>
      <c r="C11006">
        <v>17194</v>
      </c>
      <c r="D11006">
        <f>COUNTIF(C$4:C11006,Tabela3[[#This Row],[COMANDA]])</f>
        <v>2</v>
      </c>
      <c r="E11006" t="s">
        <v>90</v>
      </c>
      <c r="F11006" t="s">
        <v>98</v>
      </c>
      <c r="G11006" t="s">
        <v>8</v>
      </c>
      <c r="H11006" t="s">
        <v>202</v>
      </c>
      <c r="I11006" s="2">
        <v>1</v>
      </c>
      <c r="J11006" t="s">
        <v>11</v>
      </c>
      <c r="K11006" s="21">
        <f>INDEX(LISTAS!$H:$Q,MATCH(BASE!H11006,LISTAS!$G:$G,0),MATCH(BASE!J11006,LISTAS!$H$3:$Q$3,0))*Tabela3[[#This Row],[QUANTIDADE]]</f>
        <v>20</v>
      </c>
      <c r="L11006" s="2" t="str">
        <f>TEXT(Tabela3[[#This Row],[DATA]],"MM")</f>
        <v>07</v>
      </c>
      <c r="M11006" s="2">
        <f>WEEKNUM(Tabela3[[#This Row],[DATA]])</f>
        <v>28</v>
      </c>
      <c r="N11006" s="18">
        <f>YEAR(Tabela3[[#This Row],[DATA]])</f>
        <v>2023</v>
      </c>
    </row>
    <row r="11007" spans="2:14">
      <c r="B11007" s="1">
        <v>45121</v>
      </c>
      <c r="C11007">
        <v>17195</v>
      </c>
      <c r="D11007">
        <f>COUNTIF(C$4:C11007,Tabela3[[#This Row],[COMANDA]])</f>
        <v>1</v>
      </c>
      <c r="E11007" t="s">
        <v>90</v>
      </c>
      <c r="F11007" t="s">
        <v>99</v>
      </c>
      <c r="G11007" t="s">
        <v>8</v>
      </c>
      <c r="H11007" t="s">
        <v>42</v>
      </c>
      <c r="I11007" s="2">
        <v>1</v>
      </c>
      <c r="J11007" t="s">
        <v>11</v>
      </c>
      <c r="K11007" s="21">
        <f>INDEX(LISTAS!$H:$Q,MATCH(BASE!H11007,LISTAS!$G:$G,0),MATCH(BASE!J11007,LISTAS!$H$3:$Q$3,0))*Tabela3[[#This Row],[QUANTIDADE]]</f>
        <v>16</v>
      </c>
      <c r="L11007" s="2" t="str">
        <f>TEXT(Tabela3[[#This Row],[DATA]],"MM")</f>
        <v>07</v>
      </c>
      <c r="M11007" s="2">
        <f>WEEKNUM(Tabela3[[#This Row],[DATA]])</f>
        <v>28</v>
      </c>
      <c r="N11007" s="18">
        <f>YEAR(Tabela3[[#This Row],[DATA]])</f>
        <v>2023</v>
      </c>
    </row>
    <row r="11008" spans="2:14">
      <c r="B11008" s="1">
        <v>45121</v>
      </c>
      <c r="C11008">
        <v>17196</v>
      </c>
      <c r="D11008">
        <f>COUNTIF(C$4:C11008,Tabela3[[#This Row],[COMANDA]])</f>
        <v>1</v>
      </c>
      <c r="E11008" t="s">
        <v>90</v>
      </c>
      <c r="F11008" t="s">
        <v>375</v>
      </c>
      <c r="G11008" t="s">
        <v>8</v>
      </c>
      <c r="H11008" t="s">
        <v>206</v>
      </c>
      <c r="I11008" s="2">
        <v>1</v>
      </c>
      <c r="J11008" t="s">
        <v>12</v>
      </c>
      <c r="K11008" s="21">
        <f>INDEX(LISTAS!$H:$Q,MATCH(BASE!H11008,LISTAS!$G:$G,0),MATCH(BASE!J11008,LISTAS!$H$3:$Q$3,0))*Tabela3[[#This Row],[QUANTIDADE]]</f>
        <v>16.2</v>
      </c>
      <c r="L11008" s="2" t="str">
        <f>TEXT(Tabela3[[#This Row],[DATA]],"MM")</f>
        <v>07</v>
      </c>
      <c r="M11008" s="2">
        <f>WEEKNUM(Tabela3[[#This Row],[DATA]])</f>
        <v>28</v>
      </c>
      <c r="N11008" s="18">
        <f>YEAR(Tabela3[[#This Row],[DATA]])</f>
        <v>2023</v>
      </c>
    </row>
    <row r="11009" spans="2:14">
      <c r="B11009" s="1">
        <v>45121</v>
      </c>
      <c r="C11009">
        <v>17197</v>
      </c>
      <c r="D11009">
        <f>COUNTIF(C$4:C11009,Tabela3[[#This Row],[COMANDA]])</f>
        <v>1</v>
      </c>
      <c r="E11009" t="s">
        <v>90</v>
      </c>
      <c r="F11009" t="s">
        <v>98</v>
      </c>
      <c r="G11009" t="s">
        <v>8</v>
      </c>
      <c r="H11009" t="s">
        <v>457</v>
      </c>
      <c r="I11009" s="2">
        <v>1</v>
      </c>
      <c r="J11009" t="s">
        <v>11</v>
      </c>
      <c r="K11009" s="21">
        <f>INDEX(LISTAS!$H:$Q,MATCH(BASE!H11009,LISTAS!$G:$G,0),MATCH(BASE!J11009,LISTAS!$H$3:$Q$3,0))*Tabela3[[#This Row],[QUANTIDADE]]</f>
        <v>18</v>
      </c>
      <c r="L11009" s="2" t="str">
        <f>TEXT(Tabela3[[#This Row],[DATA]],"MM")</f>
        <v>07</v>
      </c>
      <c r="M11009" s="2">
        <f>WEEKNUM(Tabela3[[#This Row],[DATA]])</f>
        <v>28</v>
      </c>
      <c r="N11009" s="18">
        <f>YEAR(Tabela3[[#This Row],[DATA]])</f>
        <v>2023</v>
      </c>
    </row>
    <row r="11010" spans="2:14">
      <c r="B11010" s="1">
        <v>45121</v>
      </c>
      <c r="C11010">
        <v>17197</v>
      </c>
      <c r="D11010">
        <f>COUNTIF(C$4:C11010,Tabela3[[#This Row],[COMANDA]])</f>
        <v>2</v>
      </c>
      <c r="E11010" t="s">
        <v>90</v>
      </c>
      <c r="F11010" t="s">
        <v>98</v>
      </c>
      <c r="G11010" t="s">
        <v>9</v>
      </c>
      <c r="H11010" t="s">
        <v>154</v>
      </c>
      <c r="I11010" s="2">
        <v>1</v>
      </c>
      <c r="J11010" t="s">
        <v>11</v>
      </c>
      <c r="K11010" s="21">
        <f>INDEX(LISTAS!$H:$Q,MATCH(BASE!H11010,LISTAS!$G:$G,0),MATCH(BASE!J11010,LISTAS!$H$3:$Q$3,0))*Tabela3[[#This Row],[QUANTIDADE]]</f>
        <v>6</v>
      </c>
      <c r="L11010" s="2" t="str">
        <f>TEXT(Tabela3[[#This Row],[DATA]],"MM")</f>
        <v>07</v>
      </c>
      <c r="M11010" s="2">
        <f>WEEKNUM(Tabela3[[#This Row],[DATA]])</f>
        <v>28</v>
      </c>
      <c r="N11010" s="18">
        <f>YEAR(Tabela3[[#This Row],[DATA]])</f>
        <v>2023</v>
      </c>
    </row>
    <row r="11011" spans="2:14">
      <c r="B11011" s="1">
        <v>45121</v>
      </c>
      <c r="C11011">
        <v>17198</v>
      </c>
      <c r="D11011">
        <f>COUNTIF(C$4:C11011,Tabela3[[#This Row],[COMANDA]])</f>
        <v>1</v>
      </c>
      <c r="E11011" t="s">
        <v>90</v>
      </c>
      <c r="F11011" t="s">
        <v>99</v>
      </c>
      <c r="G11011" t="s">
        <v>8</v>
      </c>
      <c r="H11011" t="s">
        <v>204</v>
      </c>
      <c r="I11011" s="2">
        <v>1</v>
      </c>
      <c r="J11011" t="s">
        <v>11</v>
      </c>
      <c r="K11011" s="21">
        <f>INDEX(LISTAS!$H:$Q,MATCH(BASE!H11011,LISTAS!$G:$G,0),MATCH(BASE!J11011,LISTAS!$H$3:$Q$3,0))*Tabela3[[#This Row],[QUANTIDADE]]</f>
        <v>18</v>
      </c>
      <c r="L11011" s="2" t="str">
        <f>TEXT(Tabela3[[#This Row],[DATA]],"MM")</f>
        <v>07</v>
      </c>
      <c r="M11011" s="2">
        <f>WEEKNUM(Tabela3[[#This Row],[DATA]])</f>
        <v>28</v>
      </c>
      <c r="N11011" s="18">
        <f>YEAR(Tabela3[[#This Row],[DATA]])</f>
        <v>2023</v>
      </c>
    </row>
    <row r="11012" spans="2:14">
      <c r="B11012" s="1">
        <v>45121</v>
      </c>
      <c r="C11012">
        <v>17199</v>
      </c>
      <c r="D11012">
        <f>COUNTIF(C$4:C11012,Tabela3[[#This Row],[COMANDA]])</f>
        <v>1</v>
      </c>
      <c r="E11012" t="s">
        <v>90</v>
      </c>
      <c r="F11012" t="s">
        <v>375</v>
      </c>
      <c r="G11012" t="s">
        <v>8</v>
      </c>
      <c r="H11012" t="s">
        <v>84</v>
      </c>
      <c r="I11012" s="2">
        <v>1</v>
      </c>
      <c r="J11012" t="s">
        <v>11</v>
      </c>
      <c r="K11012" s="21">
        <f>INDEX(LISTAS!$H:$Q,MATCH(BASE!H11012,LISTAS!$G:$G,0),MATCH(BASE!J11012,LISTAS!$H$3:$Q$3,0))*Tabela3[[#This Row],[QUANTIDADE]]</f>
        <v>16</v>
      </c>
      <c r="L11012" s="2" t="str">
        <f>TEXT(Tabela3[[#This Row],[DATA]],"MM")</f>
        <v>07</v>
      </c>
      <c r="M11012" s="2">
        <f>WEEKNUM(Tabela3[[#This Row],[DATA]])</f>
        <v>28</v>
      </c>
      <c r="N11012" s="18">
        <f>YEAR(Tabela3[[#This Row],[DATA]])</f>
        <v>2023</v>
      </c>
    </row>
    <row r="11013" spans="2:14">
      <c r="B11013" s="1">
        <v>45124</v>
      </c>
      <c r="C11013">
        <v>17200</v>
      </c>
      <c r="D11013">
        <f>COUNTIF(C$4:C11013,Tabela3[[#This Row],[COMANDA]])</f>
        <v>1</v>
      </c>
      <c r="E11013" t="s">
        <v>90</v>
      </c>
      <c r="F11013" t="s">
        <v>375</v>
      </c>
      <c r="G11013" t="s">
        <v>8</v>
      </c>
      <c r="H11013" t="s">
        <v>203</v>
      </c>
      <c r="I11013" s="2">
        <v>1</v>
      </c>
      <c r="J11013" t="s">
        <v>11</v>
      </c>
      <c r="K11013" s="21">
        <f>INDEX(LISTAS!$H:$Q,MATCH(BASE!H11013,LISTAS!$G:$G,0),MATCH(BASE!J11013,LISTAS!$H$3:$Q$3,0))*Tabela3[[#This Row],[QUANTIDADE]]</f>
        <v>20</v>
      </c>
      <c r="L11013" s="2" t="str">
        <f>TEXT(Tabela3[[#This Row],[DATA]],"MM")</f>
        <v>07</v>
      </c>
      <c r="M11013" s="2">
        <f>WEEKNUM(Tabela3[[#This Row],[DATA]])</f>
        <v>29</v>
      </c>
      <c r="N11013" s="18">
        <f>YEAR(Tabela3[[#This Row],[DATA]])</f>
        <v>2023</v>
      </c>
    </row>
    <row r="11014" spans="2:14">
      <c r="B11014" s="1">
        <v>45124</v>
      </c>
      <c r="C11014" t="s">
        <v>574</v>
      </c>
      <c r="D11014">
        <f>COUNTIF(C$4:C11014,Tabela3[[#This Row],[COMANDA]])</f>
        <v>1</v>
      </c>
      <c r="E11014" t="s">
        <v>1</v>
      </c>
      <c r="F11014" t="s">
        <v>98</v>
      </c>
      <c r="G11014" t="s">
        <v>62</v>
      </c>
      <c r="H11014" t="s">
        <v>192</v>
      </c>
      <c r="I11014" s="2">
        <v>1</v>
      </c>
      <c r="J11014" t="s">
        <v>11</v>
      </c>
      <c r="K11014" s="21">
        <f>INDEX(LISTAS!$H:$Q,MATCH(BASE!H11014,LISTAS!$G:$G,0),MATCH(BASE!J11014,LISTAS!$H$3:$Q$3,0))*Tabela3[[#This Row],[QUANTIDADE]]</f>
        <v>6</v>
      </c>
      <c r="L11014" s="2" t="str">
        <f>TEXT(Tabela3[[#This Row],[DATA]],"MM")</f>
        <v>07</v>
      </c>
      <c r="M11014" s="2">
        <f>WEEKNUM(Tabela3[[#This Row],[DATA]])</f>
        <v>29</v>
      </c>
      <c r="N11014" s="18">
        <f>YEAR(Tabela3[[#This Row],[DATA]])</f>
        <v>2023</v>
      </c>
    </row>
    <row r="11015" spans="2:14">
      <c r="B11015" s="1">
        <v>45124</v>
      </c>
      <c r="C11015" t="s">
        <v>574</v>
      </c>
      <c r="D11015">
        <f>COUNTIF(C$4:C11015,Tabela3[[#This Row],[COMANDA]])</f>
        <v>2</v>
      </c>
      <c r="E11015" t="s">
        <v>1</v>
      </c>
      <c r="F11015" t="s">
        <v>98</v>
      </c>
      <c r="G11015" t="s">
        <v>9</v>
      </c>
      <c r="H11015" t="s">
        <v>138</v>
      </c>
      <c r="I11015" s="2">
        <v>1</v>
      </c>
      <c r="J11015" t="s">
        <v>11</v>
      </c>
      <c r="K11015" s="21">
        <f>INDEX(LISTAS!$H:$Q,MATCH(BASE!H11015,LISTAS!$G:$G,0),MATCH(BASE!J11015,LISTAS!$H$3:$Q$3,0))*Tabela3[[#This Row],[QUANTIDADE]]</f>
        <v>4</v>
      </c>
      <c r="L11015" s="2" t="str">
        <f>TEXT(Tabela3[[#This Row],[DATA]],"MM")</f>
        <v>07</v>
      </c>
      <c r="M11015" s="2">
        <f>WEEKNUM(Tabela3[[#This Row],[DATA]])</f>
        <v>29</v>
      </c>
      <c r="N11015" s="18">
        <f>YEAR(Tabela3[[#This Row],[DATA]])</f>
        <v>2023</v>
      </c>
    </row>
    <row r="11016" spans="2:14">
      <c r="B11016" s="1">
        <v>45124</v>
      </c>
      <c r="C11016">
        <v>17201</v>
      </c>
      <c r="D11016">
        <f>COUNTIF(C$4:C11016,Tabela3[[#This Row],[COMANDA]])</f>
        <v>1</v>
      </c>
      <c r="E11016" t="s">
        <v>89</v>
      </c>
      <c r="G11016" t="s">
        <v>8</v>
      </c>
      <c r="H11016" t="s">
        <v>202</v>
      </c>
      <c r="I11016" s="2">
        <v>1</v>
      </c>
      <c r="J11016" t="s">
        <v>11</v>
      </c>
      <c r="K11016" s="21">
        <f>INDEX(LISTAS!$H:$Q,MATCH(BASE!H11016,LISTAS!$G:$G,0),MATCH(BASE!J11016,LISTAS!$H$3:$Q$3,0))*Tabela3[[#This Row],[QUANTIDADE]]</f>
        <v>20</v>
      </c>
      <c r="L11016" s="2" t="str">
        <f>TEXT(Tabela3[[#This Row],[DATA]],"MM")</f>
        <v>07</v>
      </c>
      <c r="M11016" s="2">
        <f>WEEKNUM(Tabela3[[#This Row],[DATA]])</f>
        <v>29</v>
      </c>
      <c r="N11016" s="18">
        <f>YEAR(Tabela3[[#This Row],[DATA]])</f>
        <v>2023</v>
      </c>
    </row>
    <row r="11017" spans="2:14">
      <c r="B11017" s="1">
        <v>45124</v>
      </c>
      <c r="C11017">
        <v>17202</v>
      </c>
      <c r="D11017">
        <f>COUNTIF(C$4:C11017,Tabela3[[#This Row],[COMANDA]])</f>
        <v>1</v>
      </c>
      <c r="E11017" t="s">
        <v>89</v>
      </c>
      <c r="F11017" t="s">
        <v>100</v>
      </c>
      <c r="G11017" t="s">
        <v>8</v>
      </c>
      <c r="H11017" t="s">
        <v>202</v>
      </c>
      <c r="I11017" s="2">
        <v>1</v>
      </c>
      <c r="J11017" t="s">
        <v>11</v>
      </c>
      <c r="K11017" s="21">
        <f>INDEX(LISTAS!$H:$Q,MATCH(BASE!H11017,LISTAS!$G:$G,0),MATCH(BASE!J11017,LISTAS!$H$3:$Q$3,0))*Tabela3[[#This Row],[QUANTIDADE]]</f>
        <v>20</v>
      </c>
      <c r="L11017" s="2" t="str">
        <f>TEXT(Tabela3[[#This Row],[DATA]],"MM")</f>
        <v>07</v>
      </c>
      <c r="M11017" s="2">
        <f>WEEKNUM(Tabela3[[#This Row],[DATA]])</f>
        <v>29</v>
      </c>
      <c r="N11017" s="18">
        <f>YEAR(Tabela3[[#This Row],[DATA]])</f>
        <v>2023</v>
      </c>
    </row>
    <row r="11018" spans="2:14">
      <c r="B11018" s="1">
        <v>45124</v>
      </c>
      <c r="C11018">
        <v>17202</v>
      </c>
      <c r="D11018">
        <f>COUNTIF(C$4:C11018,Tabela3[[#This Row],[COMANDA]])</f>
        <v>2</v>
      </c>
      <c r="E11018" t="s">
        <v>89</v>
      </c>
      <c r="F11018" t="s">
        <v>100</v>
      </c>
      <c r="G11018" t="s">
        <v>8</v>
      </c>
      <c r="H11018" t="s">
        <v>47</v>
      </c>
      <c r="I11018" s="2">
        <v>1</v>
      </c>
      <c r="J11018" t="s">
        <v>11</v>
      </c>
      <c r="K11018" s="21">
        <f>INDEX(LISTAS!$H:$Q,MATCH(BASE!H11018,LISTAS!$G:$G,0),MATCH(BASE!J11018,LISTAS!$H$3:$Q$3,0))*Tabela3[[#This Row],[QUANTIDADE]]</f>
        <v>16</v>
      </c>
      <c r="L11018" s="2" t="str">
        <f>TEXT(Tabela3[[#This Row],[DATA]],"MM")</f>
        <v>07</v>
      </c>
      <c r="M11018" s="2">
        <f>WEEKNUM(Tabela3[[#This Row],[DATA]])</f>
        <v>29</v>
      </c>
      <c r="N11018" s="18">
        <f>YEAR(Tabela3[[#This Row],[DATA]])</f>
        <v>2023</v>
      </c>
    </row>
    <row r="11019" spans="2:14">
      <c r="B11019" s="1">
        <v>45124</v>
      </c>
      <c r="C11019">
        <v>17203</v>
      </c>
      <c r="D11019">
        <f>COUNTIF(C$4:C11019,Tabela3[[#This Row],[COMANDA]])</f>
        <v>1</v>
      </c>
      <c r="E11019" t="s">
        <v>89</v>
      </c>
      <c r="G11019" t="s">
        <v>8</v>
      </c>
      <c r="H11019" t="s">
        <v>42</v>
      </c>
      <c r="I11019" s="2">
        <v>1</v>
      </c>
      <c r="J11019" t="s">
        <v>11</v>
      </c>
      <c r="K11019" s="21">
        <f>INDEX(LISTAS!$H:$Q,MATCH(BASE!H11019,LISTAS!$G:$G,0),MATCH(BASE!J11019,LISTAS!$H$3:$Q$3,0))*Tabela3[[#This Row],[QUANTIDADE]]</f>
        <v>16</v>
      </c>
      <c r="L11019" s="2" t="str">
        <f>TEXT(Tabela3[[#This Row],[DATA]],"MM")</f>
        <v>07</v>
      </c>
      <c r="M11019" s="2">
        <f>WEEKNUM(Tabela3[[#This Row],[DATA]])</f>
        <v>29</v>
      </c>
      <c r="N11019" s="18">
        <f>YEAR(Tabela3[[#This Row],[DATA]])</f>
        <v>2023</v>
      </c>
    </row>
    <row r="11020" spans="2:14">
      <c r="B11020" s="1">
        <v>45124</v>
      </c>
      <c r="C11020">
        <v>17204</v>
      </c>
      <c r="D11020">
        <f>COUNTIF(C$4:C11020,Tabela3[[#This Row],[COMANDA]])</f>
        <v>1</v>
      </c>
      <c r="E11020" t="s">
        <v>89</v>
      </c>
      <c r="G11020" t="s">
        <v>8</v>
      </c>
      <c r="H11020" t="s">
        <v>47</v>
      </c>
      <c r="I11020" s="2">
        <v>1</v>
      </c>
      <c r="J11020" t="s">
        <v>11</v>
      </c>
      <c r="K11020" s="21">
        <f>INDEX(LISTAS!$H:$Q,MATCH(BASE!H11020,LISTAS!$G:$G,0),MATCH(BASE!J11020,LISTAS!$H$3:$Q$3,0))*Tabela3[[#This Row],[QUANTIDADE]]</f>
        <v>16</v>
      </c>
      <c r="L11020" s="2" t="str">
        <f>TEXT(Tabela3[[#This Row],[DATA]],"MM")</f>
        <v>07</v>
      </c>
      <c r="M11020" s="2">
        <f>WEEKNUM(Tabela3[[#This Row],[DATA]])</f>
        <v>29</v>
      </c>
      <c r="N11020" s="18">
        <f>YEAR(Tabela3[[#This Row],[DATA]])</f>
        <v>2023</v>
      </c>
    </row>
    <row r="11021" spans="2:14">
      <c r="B11021" s="1">
        <v>45124</v>
      </c>
      <c r="C11021">
        <v>17205</v>
      </c>
      <c r="D11021">
        <f>COUNTIF(C$4:C11021,Tabela3[[#This Row],[COMANDA]])</f>
        <v>1</v>
      </c>
      <c r="E11021" t="s">
        <v>90</v>
      </c>
      <c r="G11021" t="s">
        <v>8</v>
      </c>
      <c r="H11021" t="s">
        <v>204</v>
      </c>
      <c r="I11021" s="2">
        <v>2</v>
      </c>
      <c r="J11021" t="s">
        <v>11</v>
      </c>
      <c r="K11021" s="21">
        <f>INDEX(LISTAS!$H:$Q,MATCH(BASE!H11021,LISTAS!$G:$G,0),MATCH(BASE!J11021,LISTAS!$H$3:$Q$3,0))*Tabela3[[#This Row],[QUANTIDADE]]</f>
        <v>36</v>
      </c>
      <c r="L11021" s="2" t="str">
        <f>TEXT(Tabela3[[#This Row],[DATA]],"MM")</f>
        <v>07</v>
      </c>
      <c r="M11021" s="2">
        <f>WEEKNUM(Tabela3[[#This Row],[DATA]])</f>
        <v>29</v>
      </c>
      <c r="N11021" s="18">
        <f>YEAR(Tabela3[[#This Row],[DATA]])</f>
        <v>2023</v>
      </c>
    </row>
    <row r="11022" spans="2:14">
      <c r="B11022" s="1">
        <v>45124</v>
      </c>
      <c r="C11022">
        <v>17206</v>
      </c>
      <c r="D11022">
        <f>COUNTIF(C$4:C11022,Tabela3[[#This Row],[COMANDA]])</f>
        <v>1</v>
      </c>
      <c r="E11022" t="s">
        <v>90</v>
      </c>
      <c r="G11022" t="s">
        <v>8</v>
      </c>
      <c r="H11022" t="s">
        <v>47</v>
      </c>
      <c r="I11022" s="2">
        <v>2</v>
      </c>
      <c r="J11022" t="s">
        <v>11</v>
      </c>
      <c r="K11022" s="21">
        <f>INDEX(LISTAS!$H:$Q,MATCH(BASE!H11022,LISTAS!$G:$G,0),MATCH(BASE!J11022,LISTAS!$H$3:$Q$3,0))*Tabela3[[#This Row],[QUANTIDADE]]</f>
        <v>32</v>
      </c>
      <c r="L11022" s="2" t="str">
        <f>TEXT(Tabela3[[#This Row],[DATA]],"MM")</f>
        <v>07</v>
      </c>
      <c r="M11022" s="2">
        <f>WEEKNUM(Tabela3[[#This Row],[DATA]])</f>
        <v>29</v>
      </c>
      <c r="N11022" s="18">
        <f>YEAR(Tabela3[[#This Row],[DATA]])</f>
        <v>2023</v>
      </c>
    </row>
    <row r="11023" spans="2:14">
      <c r="B11023" s="1">
        <v>45124</v>
      </c>
      <c r="C11023">
        <v>17207</v>
      </c>
      <c r="D11023">
        <f>COUNTIF(C$4:C11023,Tabela3[[#This Row],[COMANDA]])</f>
        <v>1</v>
      </c>
      <c r="E11023" t="s">
        <v>89</v>
      </c>
      <c r="F11023" t="s">
        <v>98</v>
      </c>
      <c r="G11023" t="s">
        <v>8</v>
      </c>
      <c r="H11023" t="s">
        <v>202</v>
      </c>
      <c r="I11023" s="2">
        <v>1</v>
      </c>
      <c r="J11023" t="s">
        <v>11</v>
      </c>
      <c r="K11023" s="21">
        <f>INDEX(LISTAS!$H:$Q,MATCH(BASE!H11023,LISTAS!$G:$G,0),MATCH(BASE!J11023,LISTAS!$H$3:$Q$3,0))*Tabela3[[#This Row],[QUANTIDADE]]</f>
        <v>20</v>
      </c>
      <c r="L11023" s="2" t="str">
        <f>TEXT(Tabela3[[#This Row],[DATA]],"MM")</f>
        <v>07</v>
      </c>
      <c r="M11023" s="2">
        <f>WEEKNUM(Tabela3[[#This Row],[DATA]])</f>
        <v>29</v>
      </c>
      <c r="N11023" s="18">
        <f>YEAR(Tabela3[[#This Row],[DATA]])</f>
        <v>2023</v>
      </c>
    </row>
    <row r="11024" spans="2:14">
      <c r="B11024" s="1">
        <v>45124</v>
      </c>
      <c r="C11024">
        <v>17208</v>
      </c>
      <c r="D11024">
        <f>COUNTIF(C$4:C11024,Tabela3[[#This Row],[COMANDA]])</f>
        <v>1</v>
      </c>
      <c r="E11024" t="s">
        <v>90</v>
      </c>
      <c r="F11024" t="s">
        <v>99</v>
      </c>
      <c r="G11024" t="s">
        <v>8</v>
      </c>
      <c r="H11024" t="s">
        <v>211</v>
      </c>
      <c r="I11024" s="2">
        <v>1</v>
      </c>
      <c r="J11024" t="s">
        <v>11</v>
      </c>
      <c r="K11024" s="21">
        <f>INDEX(LISTAS!$H:$Q,MATCH(BASE!H11024,LISTAS!$G:$G,0),MATCH(BASE!J11024,LISTAS!$H$3:$Q$3,0))*Tabela3[[#This Row],[QUANTIDADE]]</f>
        <v>20</v>
      </c>
      <c r="L11024" s="2" t="str">
        <f>TEXT(Tabela3[[#This Row],[DATA]],"MM")</f>
        <v>07</v>
      </c>
      <c r="M11024" s="2">
        <f>WEEKNUM(Tabela3[[#This Row],[DATA]])</f>
        <v>29</v>
      </c>
      <c r="N11024" s="18">
        <f>YEAR(Tabela3[[#This Row],[DATA]])</f>
        <v>2023</v>
      </c>
    </row>
    <row r="11025" spans="2:14">
      <c r="B11025" s="1">
        <v>45124</v>
      </c>
      <c r="C11025">
        <v>17209</v>
      </c>
      <c r="D11025">
        <f>COUNTIF(C$4:C11025,Tabela3[[#This Row],[COMANDA]])</f>
        <v>1</v>
      </c>
      <c r="E11025" t="s">
        <v>90</v>
      </c>
      <c r="F11025" t="s">
        <v>99</v>
      </c>
      <c r="G11025" t="s">
        <v>8</v>
      </c>
      <c r="H11025" t="s">
        <v>47</v>
      </c>
      <c r="I11025" s="2">
        <v>2</v>
      </c>
      <c r="J11025" t="s">
        <v>11</v>
      </c>
      <c r="K11025" s="21">
        <f>INDEX(LISTAS!$H:$Q,MATCH(BASE!H11025,LISTAS!$G:$G,0),MATCH(BASE!J11025,LISTAS!$H$3:$Q$3,0))*Tabela3[[#This Row],[QUANTIDADE]]</f>
        <v>32</v>
      </c>
      <c r="L11025" s="2" t="str">
        <f>TEXT(Tabela3[[#This Row],[DATA]],"MM")</f>
        <v>07</v>
      </c>
      <c r="M11025" s="2">
        <f>WEEKNUM(Tabela3[[#This Row],[DATA]])</f>
        <v>29</v>
      </c>
      <c r="N11025" s="18">
        <f>YEAR(Tabela3[[#This Row],[DATA]])</f>
        <v>2023</v>
      </c>
    </row>
    <row r="11026" spans="2:14">
      <c r="B11026" s="1">
        <v>45124</v>
      </c>
      <c r="C11026">
        <v>17210</v>
      </c>
      <c r="D11026">
        <f>COUNTIF(C$4:C11026,Tabela3[[#This Row],[COMANDA]])</f>
        <v>1</v>
      </c>
      <c r="E11026" t="s">
        <v>90</v>
      </c>
      <c r="F11026" t="s">
        <v>99</v>
      </c>
      <c r="G11026" t="s">
        <v>8</v>
      </c>
      <c r="H11026" t="s">
        <v>47</v>
      </c>
      <c r="I11026" s="2">
        <v>1</v>
      </c>
      <c r="J11026" t="s">
        <v>11</v>
      </c>
      <c r="K11026" s="21">
        <f>INDEX(LISTAS!$H:$Q,MATCH(BASE!H11026,LISTAS!$G:$G,0),MATCH(BASE!J11026,LISTAS!$H$3:$Q$3,0))*Tabela3[[#This Row],[QUANTIDADE]]</f>
        <v>16</v>
      </c>
      <c r="L11026" s="2" t="str">
        <f>TEXT(Tabela3[[#This Row],[DATA]],"MM")</f>
        <v>07</v>
      </c>
      <c r="M11026" s="2">
        <f>WEEKNUM(Tabela3[[#This Row],[DATA]])</f>
        <v>29</v>
      </c>
      <c r="N11026" s="18">
        <f>YEAR(Tabela3[[#This Row],[DATA]])</f>
        <v>2023</v>
      </c>
    </row>
    <row r="11027" spans="2:14">
      <c r="B11027" s="1">
        <v>45124</v>
      </c>
      <c r="C11027">
        <v>17210</v>
      </c>
      <c r="D11027">
        <f>COUNTIF(C$4:C11027,Tabela3[[#This Row],[COMANDA]])</f>
        <v>2</v>
      </c>
      <c r="E11027" t="s">
        <v>90</v>
      </c>
      <c r="F11027" t="s">
        <v>99</v>
      </c>
      <c r="G11027" t="s">
        <v>10</v>
      </c>
      <c r="H11027" t="s">
        <v>477</v>
      </c>
      <c r="I11027" s="2">
        <v>1</v>
      </c>
      <c r="J11027" t="s">
        <v>12</v>
      </c>
      <c r="K11027" s="21">
        <f>INDEX(LISTAS!$H:$Q,MATCH(BASE!H11027,LISTAS!$G:$G,0),MATCH(BASE!J11027,LISTAS!$H$3:$Q$3,0))*Tabela3[[#This Row],[QUANTIDADE]]</f>
        <v>2.5</v>
      </c>
      <c r="L11027" s="2" t="str">
        <f>TEXT(Tabela3[[#This Row],[DATA]],"MM")</f>
        <v>07</v>
      </c>
      <c r="M11027" s="2">
        <f>WEEKNUM(Tabela3[[#This Row],[DATA]])</f>
        <v>29</v>
      </c>
      <c r="N11027" s="18">
        <f>YEAR(Tabela3[[#This Row],[DATA]])</f>
        <v>2023</v>
      </c>
    </row>
    <row r="11028" spans="2:14">
      <c r="B11028" s="1">
        <v>45124</v>
      </c>
      <c r="C11028">
        <v>17211</v>
      </c>
      <c r="D11028">
        <f>COUNTIF(C$4:C11028,Tabela3[[#This Row],[COMANDA]])</f>
        <v>1</v>
      </c>
      <c r="E11028" t="s">
        <v>89</v>
      </c>
      <c r="F11028" t="s">
        <v>99</v>
      </c>
      <c r="G11028" t="s">
        <v>8</v>
      </c>
      <c r="H11028" t="s">
        <v>47</v>
      </c>
      <c r="I11028" s="2">
        <v>1</v>
      </c>
      <c r="J11028" t="s">
        <v>11</v>
      </c>
      <c r="K11028" s="21">
        <f>INDEX(LISTAS!$H:$Q,MATCH(BASE!H11028,LISTAS!$G:$G,0),MATCH(BASE!J11028,LISTAS!$H$3:$Q$3,0))*Tabela3[[#This Row],[QUANTIDADE]]</f>
        <v>16</v>
      </c>
      <c r="L11028" s="2" t="str">
        <f>TEXT(Tabela3[[#This Row],[DATA]],"MM")</f>
        <v>07</v>
      </c>
      <c r="M11028" s="2">
        <f>WEEKNUM(Tabela3[[#This Row],[DATA]])</f>
        <v>29</v>
      </c>
      <c r="N11028" s="18">
        <f>YEAR(Tabela3[[#This Row],[DATA]])</f>
        <v>2023</v>
      </c>
    </row>
    <row r="11029" spans="2:14">
      <c r="B11029" s="1">
        <v>45124</v>
      </c>
      <c r="C11029">
        <v>17212</v>
      </c>
      <c r="D11029">
        <f>COUNTIF(C$4:C11029,Tabela3[[#This Row],[COMANDA]])</f>
        <v>1</v>
      </c>
      <c r="E11029" t="s">
        <v>90</v>
      </c>
      <c r="F11029" t="s">
        <v>99</v>
      </c>
      <c r="G11029" t="s">
        <v>8</v>
      </c>
      <c r="H11029" t="s">
        <v>203</v>
      </c>
      <c r="I11029" s="2">
        <v>1</v>
      </c>
      <c r="J11029" t="s">
        <v>11</v>
      </c>
      <c r="K11029" s="21">
        <f>INDEX(LISTAS!$H:$Q,MATCH(BASE!H11029,LISTAS!$G:$G,0),MATCH(BASE!J11029,LISTAS!$H$3:$Q$3,0))*Tabela3[[#This Row],[QUANTIDADE]]</f>
        <v>20</v>
      </c>
      <c r="L11029" s="2" t="str">
        <f>TEXT(Tabela3[[#This Row],[DATA]],"MM")</f>
        <v>07</v>
      </c>
      <c r="M11029" s="2">
        <f>WEEKNUM(Tabela3[[#This Row],[DATA]])</f>
        <v>29</v>
      </c>
      <c r="N11029" s="18">
        <f>YEAR(Tabela3[[#This Row],[DATA]])</f>
        <v>2023</v>
      </c>
    </row>
    <row r="11030" spans="2:14">
      <c r="B11030" s="1">
        <v>45124</v>
      </c>
      <c r="C11030">
        <v>17212</v>
      </c>
      <c r="D11030">
        <f>COUNTIF(C$4:C11030,Tabela3[[#This Row],[COMANDA]])</f>
        <v>2</v>
      </c>
      <c r="E11030" t="s">
        <v>90</v>
      </c>
      <c r="F11030" t="s">
        <v>99</v>
      </c>
      <c r="G11030" t="s">
        <v>9</v>
      </c>
      <c r="H11030" t="s">
        <v>132</v>
      </c>
      <c r="I11030" s="2">
        <v>1</v>
      </c>
      <c r="J11030" t="s">
        <v>11</v>
      </c>
      <c r="K11030" s="21">
        <f>INDEX(LISTAS!$H:$Q,MATCH(BASE!H11030,LISTAS!$G:$G,0),MATCH(BASE!J11030,LISTAS!$H$3:$Q$3,0))*Tabela3[[#This Row],[QUANTIDADE]]</f>
        <v>3</v>
      </c>
      <c r="L11030" s="2" t="str">
        <f>TEXT(Tabela3[[#This Row],[DATA]],"MM")</f>
        <v>07</v>
      </c>
      <c r="M11030" s="2">
        <f>WEEKNUM(Tabela3[[#This Row],[DATA]])</f>
        <v>29</v>
      </c>
      <c r="N11030" s="18">
        <f>YEAR(Tabela3[[#This Row],[DATA]])</f>
        <v>2023</v>
      </c>
    </row>
    <row r="11031" spans="2:14">
      <c r="B11031" s="1">
        <v>45124</v>
      </c>
      <c r="C11031">
        <v>17213</v>
      </c>
      <c r="D11031">
        <f>COUNTIF(C$4:C11031,Tabela3[[#This Row],[COMANDA]])</f>
        <v>1</v>
      </c>
      <c r="E11031" t="s">
        <v>90</v>
      </c>
      <c r="F11031" t="s">
        <v>99</v>
      </c>
      <c r="G11031" t="s">
        <v>8</v>
      </c>
      <c r="H11031" t="s">
        <v>206</v>
      </c>
      <c r="I11031" s="2">
        <v>1</v>
      </c>
      <c r="J11031" t="s">
        <v>11</v>
      </c>
      <c r="K11031" s="21">
        <f>INDEX(LISTAS!$H:$Q,MATCH(BASE!H11031,LISTAS!$G:$G,0),MATCH(BASE!J11031,LISTAS!$H$3:$Q$3,0))*Tabela3[[#This Row],[QUANTIDADE]]</f>
        <v>18</v>
      </c>
      <c r="L11031" s="2" t="str">
        <f>TEXT(Tabela3[[#This Row],[DATA]],"MM")</f>
        <v>07</v>
      </c>
      <c r="M11031" s="2">
        <f>WEEKNUM(Tabela3[[#This Row],[DATA]])</f>
        <v>29</v>
      </c>
      <c r="N11031" s="18">
        <f>YEAR(Tabela3[[#This Row],[DATA]])</f>
        <v>2023</v>
      </c>
    </row>
    <row r="11032" spans="2:14">
      <c r="B11032" s="1">
        <v>45124</v>
      </c>
      <c r="C11032">
        <v>17214</v>
      </c>
      <c r="D11032">
        <f>COUNTIF(C$4:C11032,Tabela3[[#This Row],[COMANDA]])</f>
        <v>1</v>
      </c>
      <c r="E11032" t="s">
        <v>90</v>
      </c>
      <c r="F11032" t="s">
        <v>98</v>
      </c>
      <c r="G11032" t="s">
        <v>8</v>
      </c>
      <c r="H11032" t="s">
        <v>43</v>
      </c>
      <c r="I11032" s="2">
        <v>1</v>
      </c>
      <c r="J11032" t="s">
        <v>11</v>
      </c>
      <c r="K11032" s="21">
        <f>INDEX(LISTAS!$H:$Q,MATCH(BASE!H11032,LISTAS!$G:$G,0),MATCH(BASE!J11032,LISTAS!$H$3:$Q$3,0))*Tabela3[[#This Row],[QUANTIDADE]]</f>
        <v>18</v>
      </c>
      <c r="L11032" s="2" t="str">
        <f>TEXT(Tabela3[[#This Row],[DATA]],"MM")</f>
        <v>07</v>
      </c>
      <c r="M11032" s="2">
        <f>WEEKNUM(Tabela3[[#This Row],[DATA]])</f>
        <v>29</v>
      </c>
      <c r="N11032" s="18">
        <f>YEAR(Tabela3[[#This Row],[DATA]])</f>
        <v>2023</v>
      </c>
    </row>
    <row r="11033" spans="2:14">
      <c r="B11033" s="1">
        <v>45124</v>
      </c>
      <c r="C11033">
        <v>17215</v>
      </c>
      <c r="D11033">
        <f>COUNTIF(C$4:C11033,Tabela3[[#This Row],[COMANDA]])</f>
        <v>1</v>
      </c>
      <c r="E11033" t="s">
        <v>90</v>
      </c>
      <c r="F11033" t="s">
        <v>99</v>
      </c>
      <c r="G11033" t="s">
        <v>8</v>
      </c>
      <c r="H11033" t="s">
        <v>41</v>
      </c>
      <c r="I11033" s="2">
        <v>1</v>
      </c>
      <c r="J11033" t="s">
        <v>11</v>
      </c>
      <c r="K11033" s="21">
        <f>INDEX(LISTAS!$H:$Q,MATCH(BASE!H11033,LISTAS!$G:$G,0),MATCH(BASE!J11033,LISTAS!$H$3:$Q$3,0))*Tabela3[[#This Row],[QUANTIDADE]]</f>
        <v>14</v>
      </c>
      <c r="L11033" s="2" t="str">
        <f>TEXT(Tabela3[[#This Row],[DATA]],"MM")</f>
        <v>07</v>
      </c>
      <c r="M11033" s="2">
        <f>WEEKNUM(Tabela3[[#This Row],[DATA]])</f>
        <v>29</v>
      </c>
      <c r="N11033" s="18">
        <f>YEAR(Tabela3[[#This Row],[DATA]])</f>
        <v>2023</v>
      </c>
    </row>
    <row r="11034" spans="2:14">
      <c r="B11034" s="1">
        <v>45124</v>
      </c>
      <c r="C11034">
        <v>17216</v>
      </c>
      <c r="D11034">
        <f>COUNTIF(C$4:C11034,Tabela3[[#This Row],[COMANDA]])</f>
        <v>1</v>
      </c>
      <c r="E11034" t="s">
        <v>1</v>
      </c>
      <c r="F11034" t="s">
        <v>99</v>
      </c>
      <c r="G11034" t="s">
        <v>8</v>
      </c>
      <c r="H11034" t="s">
        <v>43</v>
      </c>
      <c r="I11034" s="2">
        <v>1</v>
      </c>
      <c r="J11034" t="s">
        <v>11</v>
      </c>
      <c r="K11034" s="21">
        <f>INDEX(LISTAS!$H:$Q,MATCH(BASE!H11034,LISTAS!$G:$G,0),MATCH(BASE!J11034,LISTAS!$H$3:$Q$3,0))*Tabela3[[#This Row],[QUANTIDADE]]</f>
        <v>18</v>
      </c>
      <c r="L11034" s="2" t="str">
        <f>TEXT(Tabela3[[#This Row],[DATA]],"MM")</f>
        <v>07</v>
      </c>
      <c r="M11034" s="2">
        <f>WEEKNUM(Tabela3[[#This Row],[DATA]])</f>
        <v>29</v>
      </c>
      <c r="N11034" s="18">
        <f>YEAR(Tabela3[[#This Row],[DATA]])</f>
        <v>2023</v>
      </c>
    </row>
    <row r="11035" spans="2:14">
      <c r="B11035" s="1">
        <v>45124</v>
      </c>
      <c r="C11035">
        <v>17217</v>
      </c>
      <c r="D11035">
        <f>COUNTIF(C$4:C11035,Tabela3[[#This Row],[COMANDA]])</f>
        <v>1</v>
      </c>
      <c r="E11035" t="s">
        <v>89</v>
      </c>
      <c r="F11035" t="s">
        <v>98</v>
      </c>
      <c r="G11035" t="s">
        <v>8</v>
      </c>
      <c r="H11035" t="s">
        <v>47</v>
      </c>
      <c r="I11035" s="2">
        <v>1</v>
      </c>
      <c r="J11035" t="s">
        <v>11</v>
      </c>
      <c r="K11035" s="21">
        <f>INDEX(LISTAS!$H:$Q,MATCH(BASE!H11035,LISTAS!$G:$G,0),MATCH(BASE!J11035,LISTAS!$H$3:$Q$3,0))*Tabela3[[#This Row],[QUANTIDADE]]</f>
        <v>16</v>
      </c>
      <c r="L11035" s="2" t="str">
        <f>TEXT(Tabela3[[#This Row],[DATA]],"MM")</f>
        <v>07</v>
      </c>
      <c r="M11035" s="2">
        <f>WEEKNUM(Tabela3[[#This Row],[DATA]])</f>
        <v>29</v>
      </c>
      <c r="N11035" s="18">
        <f>YEAR(Tabela3[[#This Row],[DATA]])</f>
        <v>2023</v>
      </c>
    </row>
    <row r="11036" spans="2:14">
      <c r="B11036" s="1">
        <v>45124</v>
      </c>
      <c r="C11036">
        <v>17218</v>
      </c>
      <c r="D11036">
        <f>COUNTIF(C$4:C11036,Tabela3[[#This Row],[COMANDA]])</f>
        <v>1</v>
      </c>
      <c r="E11036" t="s">
        <v>90</v>
      </c>
      <c r="F11036" t="s">
        <v>98</v>
      </c>
      <c r="G11036" t="s">
        <v>8</v>
      </c>
      <c r="H11036" t="s">
        <v>47</v>
      </c>
      <c r="I11036" s="2">
        <v>2</v>
      </c>
      <c r="J11036" t="s">
        <v>11</v>
      </c>
      <c r="K11036" s="21">
        <f>INDEX(LISTAS!$H:$Q,MATCH(BASE!H11036,LISTAS!$G:$G,0),MATCH(BASE!J11036,LISTAS!$H$3:$Q$3,0))*Tabela3[[#This Row],[QUANTIDADE]]</f>
        <v>32</v>
      </c>
      <c r="L11036" s="2" t="str">
        <f>TEXT(Tabela3[[#This Row],[DATA]],"MM")</f>
        <v>07</v>
      </c>
      <c r="M11036" s="2">
        <f>WEEKNUM(Tabela3[[#This Row],[DATA]])</f>
        <v>29</v>
      </c>
      <c r="N11036" s="18">
        <f>YEAR(Tabela3[[#This Row],[DATA]])</f>
        <v>2023</v>
      </c>
    </row>
    <row r="11037" spans="2:14">
      <c r="B11037" s="1">
        <v>45124</v>
      </c>
      <c r="C11037">
        <v>17219</v>
      </c>
      <c r="D11037">
        <f>COUNTIF(C$4:C11037,Tabela3[[#This Row],[COMANDA]])</f>
        <v>1</v>
      </c>
      <c r="E11037" t="s">
        <v>90</v>
      </c>
      <c r="F11037" t="s">
        <v>98</v>
      </c>
      <c r="G11037" t="s">
        <v>8</v>
      </c>
      <c r="H11037" t="s">
        <v>42</v>
      </c>
      <c r="I11037" s="2">
        <v>1</v>
      </c>
      <c r="J11037" t="s">
        <v>11</v>
      </c>
      <c r="K11037" s="21">
        <f>INDEX(LISTAS!$H:$Q,MATCH(BASE!H11037,LISTAS!$G:$G,0),MATCH(BASE!J11037,LISTAS!$H$3:$Q$3,0))*Tabela3[[#This Row],[QUANTIDADE]]</f>
        <v>16</v>
      </c>
      <c r="L11037" s="2" t="str">
        <f>TEXT(Tabela3[[#This Row],[DATA]],"MM")</f>
        <v>07</v>
      </c>
      <c r="M11037" s="2">
        <f>WEEKNUM(Tabela3[[#This Row],[DATA]])</f>
        <v>29</v>
      </c>
      <c r="N11037" s="18">
        <f>YEAR(Tabela3[[#This Row],[DATA]])</f>
        <v>2023</v>
      </c>
    </row>
    <row r="11038" spans="2:14">
      <c r="B11038" s="1">
        <v>45124</v>
      </c>
      <c r="C11038">
        <v>17219</v>
      </c>
      <c r="D11038">
        <f>COUNTIF(C$4:C11038,Tabela3[[#This Row],[COMANDA]])</f>
        <v>2</v>
      </c>
      <c r="E11038" t="s">
        <v>90</v>
      </c>
      <c r="F11038" t="s">
        <v>98</v>
      </c>
      <c r="G11038" t="s">
        <v>9</v>
      </c>
      <c r="H11038" t="s">
        <v>148</v>
      </c>
      <c r="I11038" s="2">
        <v>1</v>
      </c>
      <c r="J11038" t="s">
        <v>11</v>
      </c>
      <c r="K11038" s="21">
        <f>INDEX(LISTAS!$H:$Q,MATCH(BASE!H11038,LISTAS!$G:$G,0),MATCH(BASE!J11038,LISTAS!$H$3:$Q$3,0))*Tabela3[[#This Row],[QUANTIDADE]]</f>
        <v>3</v>
      </c>
      <c r="L11038" s="2" t="str">
        <f>TEXT(Tabela3[[#This Row],[DATA]],"MM")</f>
        <v>07</v>
      </c>
      <c r="M11038" s="2">
        <f>WEEKNUM(Tabela3[[#This Row],[DATA]])</f>
        <v>29</v>
      </c>
      <c r="N11038" s="18">
        <f>YEAR(Tabela3[[#This Row],[DATA]])</f>
        <v>2023</v>
      </c>
    </row>
    <row r="11039" spans="2:14">
      <c r="B11039" s="1">
        <v>45124</v>
      </c>
      <c r="C11039">
        <v>17220</v>
      </c>
      <c r="D11039">
        <f>COUNTIF(C$4:C11039,Tabela3[[#This Row],[COMANDA]])</f>
        <v>1</v>
      </c>
      <c r="E11039" t="s">
        <v>90</v>
      </c>
      <c r="F11039" t="s">
        <v>98</v>
      </c>
      <c r="G11039" t="s">
        <v>8</v>
      </c>
      <c r="H11039" t="s">
        <v>42</v>
      </c>
      <c r="I11039" s="2">
        <v>1</v>
      </c>
      <c r="J11039" t="s">
        <v>11</v>
      </c>
      <c r="K11039" s="21">
        <f>INDEX(LISTAS!$H:$Q,MATCH(BASE!H11039,LISTAS!$G:$G,0),MATCH(BASE!J11039,LISTAS!$H$3:$Q$3,0))*Tabela3[[#This Row],[QUANTIDADE]]</f>
        <v>16</v>
      </c>
      <c r="L11039" s="2" t="str">
        <f>TEXT(Tabela3[[#This Row],[DATA]],"MM")</f>
        <v>07</v>
      </c>
      <c r="M11039" s="2">
        <f>WEEKNUM(Tabela3[[#This Row],[DATA]])</f>
        <v>29</v>
      </c>
      <c r="N11039" s="18">
        <f>YEAR(Tabela3[[#This Row],[DATA]])</f>
        <v>2023</v>
      </c>
    </row>
    <row r="11040" spans="2:14">
      <c r="B11040" s="1">
        <v>45124</v>
      </c>
      <c r="C11040">
        <v>17221</v>
      </c>
      <c r="D11040">
        <f>COUNTIF(C$4:C11040,Tabela3[[#This Row],[COMANDA]])</f>
        <v>1</v>
      </c>
      <c r="E11040" t="s">
        <v>90</v>
      </c>
      <c r="F11040" t="s">
        <v>99</v>
      </c>
      <c r="G11040" t="s">
        <v>8</v>
      </c>
      <c r="H11040" t="s">
        <v>84</v>
      </c>
      <c r="I11040" s="2">
        <v>1</v>
      </c>
      <c r="J11040" t="s">
        <v>11</v>
      </c>
      <c r="K11040" s="21">
        <f>INDEX(LISTAS!$H:$Q,MATCH(BASE!H11040,LISTAS!$G:$G,0),MATCH(BASE!J11040,LISTAS!$H$3:$Q$3,0))*Tabela3[[#This Row],[QUANTIDADE]]</f>
        <v>16</v>
      </c>
      <c r="L11040" s="2" t="str">
        <f>TEXT(Tabela3[[#This Row],[DATA]],"MM")</f>
        <v>07</v>
      </c>
      <c r="M11040" s="2">
        <f>WEEKNUM(Tabela3[[#This Row],[DATA]])</f>
        <v>29</v>
      </c>
      <c r="N11040" s="18">
        <f>YEAR(Tabela3[[#This Row],[DATA]])</f>
        <v>2023</v>
      </c>
    </row>
    <row r="11041" spans="2:14">
      <c r="B11041" s="1">
        <v>45124</v>
      </c>
      <c r="C11041">
        <v>17222</v>
      </c>
      <c r="D11041">
        <f>COUNTIF(C$4:C11041,Tabela3[[#This Row],[COMANDA]])</f>
        <v>1</v>
      </c>
      <c r="E11041" t="s">
        <v>90</v>
      </c>
      <c r="F11041" t="s">
        <v>98</v>
      </c>
      <c r="G11041" t="s">
        <v>8</v>
      </c>
      <c r="H11041" t="s">
        <v>204</v>
      </c>
      <c r="I11041" s="2">
        <v>1</v>
      </c>
      <c r="J11041" t="s">
        <v>11</v>
      </c>
      <c r="K11041" s="21">
        <f>INDEX(LISTAS!$H:$Q,MATCH(BASE!H11041,LISTAS!$G:$G,0),MATCH(BASE!J11041,LISTAS!$H$3:$Q$3,0))*Tabela3[[#This Row],[QUANTIDADE]]</f>
        <v>18</v>
      </c>
      <c r="L11041" s="2" t="str">
        <f>TEXT(Tabela3[[#This Row],[DATA]],"MM")</f>
        <v>07</v>
      </c>
      <c r="M11041" s="2">
        <f>WEEKNUM(Tabela3[[#This Row],[DATA]])</f>
        <v>29</v>
      </c>
      <c r="N11041" s="18">
        <f>YEAR(Tabela3[[#This Row],[DATA]])</f>
        <v>2023</v>
      </c>
    </row>
    <row r="11042" spans="2:14">
      <c r="B11042" s="1">
        <v>45124</v>
      </c>
      <c r="C11042">
        <v>17222</v>
      </c>
      <c r="D11042">
        <f>COUNTIF(C$4:C11042,Tabela3[[#This Row],[COMANDA]])</f>
        <v>2</v>
      </c>
      <c r="E11042" t="s">
        <v>90</v>
      </c>
      <c r="F11042" t="s">
        <v>98</v>
      </c>
      <c r="G11042" t="s">
        <v>9</v>
      </c>
      <c r="H11042" t="s">
        <v>138</v>
      </c>
      <c r="I11042" s="2">
        <v>1</v>
      </c>
      <c r="J11042" t="s">
        <v>11</v>
      </c>
      <c r="K11042" s="21">
        <f>INDEX(LISTAS!$H:$Q,MATCH(BASE!H11042,LISTAS!$G:$G,0),MATCH(BASE!J11042,LISTAS!$H$3:$Q$3,0))*Tabela3[[#This Row],[QUANTIDADE]]</f>
        <v>4</v>
      </c>
      <c r="L11042" s="2" t="str">
        <f>TEXT(Tabela3[[#This Row],[DATA]],"MM")</f>
        <v>07</v>
      </c>
      <c r="M11042" s="2">
        <f>WEEKNUM(Tabela3[[#This Row],[DATA]])</f>
        <v>29</v>
      </c>
      <c r="N11042" s="18">
        <f>YEAR(Tabela3[[#This Row],[DATA]])</f>
        <v>2023</v>
      </c>
    </row>
    <row r="11043" spans="2:14">
      <c r="B11043" s="1">
        <v>45124</v>
      </c>
      <c r="C11043">
        <v>17223</v>
      </c>
      <c r="D11043">
        <f>COUNTIF(C$4:C11043,Tabela3[[#This Row],[COMANDA]])</f>
        <v>1</v>
      </c>
      <c r="E11043" t="s">
        <v>90</v>
      </c>
      <c r="F11043" t="s">
        <v>375</v>
      </c>
      <c r="G11043" t="s">
        <v>8</v>
      </c>
      <c r="H11043" t="s">
        <v>211</v>
      </c>
      <c r="I11043" s="2">
        <v>2</v>
      </c>
      <c r="J11043" t="s">
        <v>12</v>
      </c>
      <c r="K11043" s="21">
        <f>INDEX(LISTAS!$H:$Q,MATCH(BASE!H11043,LISTAS!$G:$G,0),MATCH(BASE!J11043,LISTAS!$H$3:$Q$3,0))*Tabela3[[#This Row],[QUANTIDADE]]</f>
        <v>36</v>
      </c>
      <c r="L11043" s="2" t="str">
        <f>TEXT(Tabela3[[#This Row],[DATA]],"MM")</f>
        <v>07</v>
      </c>
      <c r="M11043" s="2">
        <f>WEEKNUM(Tabela3[[#This Row],[DATA]])</f>
        <v>29</v>
      </c>
      <c r="N11043" s="18">
        <f>YEAR(Tabela3[[#This Row],[DATA]])</f>
        <v>2023</v>
      </c>
    </row>
    <row r="11044" spans="2:14">
      <c r="B11044" s="1">
        <v>45124</v>
      </c>
      <c r="C11044">
        <v>17224</v>
      </c>
      <c r="D11044">
        <f>COUNTIF(C$4:C11044,Tabela3[[#This Row],[COMANDA]])</f>
        <v>1</v>
      </c>
      <c r="E11044" t="s">
        <v>90</v>
      </c>
      <c r="F11044" t="s">
        <v>98</v>
      </c>
      <c r="G11044" t="s">
        <v>8</v>
      </c>
      <c r="H11044" t="s">
        <v>204</v>
      </c>
      <c r="I11044" s="2">
        <v>1</v>
      </c>
      <c r="J11044" t="s">
        <v>11</v>
      </c>
      <c r="K11044" s="21">
        <f>INDEX(LISTAS!$H:$Q,MATCH(BASE!H11044,LISTAS!$G:$G,0),MATCH(BASE!J11044,LISTAS!$H$3:$Q$3,0))*Tabela3[[#This Row],[QUANTIDADE]]</f>
        <v>18</v>
      </c>
      <c r="L11044" s="2" t="str">
        <f>TEXT(Tabela3[[#This Row],[DATA]],"MM")</f>
        <v>07</v>
      </c>
      <c r="M11044" s="2">
        <f>WEEKNUM(Tabela3[[#This Row],[DATA]])</f>
        <v>29</v>
      </c>
      <c r="N11044" s="18">
        <f>YEAR(Tabela3[[#This Row],[DATA]])</f>
        <v>2023</v>
      </c>
    </row>
    <row r="11045" spans="2:14">
      <c r="B11045" s="1">
        <v>45124</v>
      </c>
      <c r="C11045">
        <v>17224</v>
      </c>
      <c r="D11045">
        <f>COUNTIF(C$4:C11045,Tabela3[[#This Row],[COMANDA]])</f>
        <v>2</v>
      </c>
      <c r="E11045" t="s">
        <v>90</v>
      </c>
      <c r="F11045" t="s">
        <v>98</v>
      </c>
      <c r="G11045" t="s">
        <v>8</v>
      </c>
      <c r="H11045" t="s">
        <v>206</v>
      </c>
      <c r="I11045" s="2">
        <v>1</v>
      </c>
      <c r="J11045" t="s">
        <v>11</v>
      </c>
      <c r="K11045" s="21">
        <f>INDEX(LISTAS!$H:$Q,MATCH(BASE!H11045,LISTAS!$G:$G,0),MATCH(BASE!J11045,LISTAS!$H$3:$Q$3,0))*Tabela3[[#This Row],[QUANTIDADE]]</f>
        <v>18</v>
      </c>
      <c r="L11045" s="2" t="str">
        <f>TEXT(Tabela3[[#This Row],[DATA]],"MM")</f>
        <v>07</v>
      </c>
      <c r="M11045" s="2">
        <f>WEEKNUM(Tabela3[[#This Row],[DATA]])</f>
        <v>29</v>
      </c>
      <c r="N11045" s="18">
        <f>YEAR(Tabela3[[#This Row],[DATA]])</f>
        <v>2023</v>
      </c>
    </row>
    <row r="11046" spans="2:14">
      <c r="B11046" s="1">
        <v>45124</v>
      </c>
      <c r="C11046">
        <v>17225</v>
      </c>
      <c r="D11046">
        <f>COUNTIF(C$4:C11046,Tabela3[[#This Row],[COMANDA]])</f>
        <v>1</v>
      </c>
      <c r="E11046" t="s">
        <v>90</v>
      </c>
      <c r="F11046" t="s">
        <v>98</v>
      </c>
      <c r="G11046" t="s">
        <v>8</v>
      </c>
      <c r="H11046" t="s">
        <v>42</v>
      </c>
      <c r="I11046" s="2">
        <v>1</v>
      </c>
      <c r="J11046" t="s">
        <v>11</v>
      </c>
      <c r="K11046" s="21">
        <f>INDEX(LISTAS!$H:$Q,MATCH(BASE!H11046,LISTAS!$G:$G,0),MATCH(BASE!J11046,LISTAS!$H$3:$Q$3,0))*Tabela3[[#This Row],[QUANTIDADE]]</f>
        <v>16</v>
      </c>
      <c r="L11046" s="2" t="str">
        <f>TEXT(Tabela3[[#This Row],[DATA]],"MM")</f>
        <v>07</v>
      </c>
      <c r="M11046" s="2">
        <f>WEEKNUM(Tabela3[[#This Row],[DATA]])</f>
        <v>29</v>
      </c>
      <c r="N11046" s="18">
        <f>YEAR(Tabela3[[#This Row],[DATA]])</f>
        <v>2023</v>
      </c>
    </row>
    <row r="11047" spans="2:14">
      <c r="B11047" s="1">
        <v>45124</v>
      </c>
      <c r="C11047">
        <v>17226</v>
      </c>
      <c r="D11047">
        <f>COUNTIF(C$4:C11047,Tabela3[[#This Row],[COMANDA]])</f>
        <v>1</v>
      </c>
      <c r="E11047" t="s">
        <v>89</v>
      </c>
      <c r="F11047" t="s">
        <v>98</v>
      </c>
      <c r="G11047" t="s">
        <v>8</v>
      </c>
      <c r="H11047" t="s">
        <v>39</v>
      </c>
      <c r="I11047" s="2">
        <v>1</v>
      </c>
      <c r="J11047" t="s">
        <v>11</v>
      </c>
      <c r="K11047" s="21">
        <f>INDEX(LISTAS!$H:$Q,MATCH(BASE!H11047,LISTAS!$G:$G,0),MATCH(BASE!J11047,LISTAS!$H$3:$Q$3,0))*Tabela3[[#This Row],[QUANTIDADE]]</f>
        <v>12</v>
      </c>
      <c r="L11047" s="2" t="str">
        <f>TEXT(Tabela3[[#This Row],[DATA]],"MM")</f>
        <v>07</v>
      </c>
      <c r="M11047" s="2">
        <f>WEEKNUM(Tabela3[[#This Row],[DATA]])</f>
        <v>29</v>
      </c>
      <c r="N11047" s="18">
        <f>YEAR(Tabela3[[#This Row],[DATA]])</f>
        <v>2023</v>
      </c>
    </row>
    <row r="11048" spans="2:14">
      <c r="B11048" s="1">
        <v>45124</v>
      </c>
      <c r="C11048">
        <v>17226</v>
      </c>
      <c r="D11048">
        <f>COUNTIF(C$4:C11048,Tabela3[[#This Row],[COMANDA]])</f>
        <v>2</v>
      </c>
      <c r="E11048" t="s">
        <v>89</v>
      </c>
      <c r="F11048" t="s">
        <v>98</v>
      </c>
      <c r="G11048" t="s">
        <v>8</v>
      </c>
      <c r="H11048" t="s">
        <v>40</v>
      </c>
      <c r="I11048" s="2">
        <v>1</v>
      </c>
      <c r="J11048" t="s">
        <v>11</v>
      </c>
      <c r="K11048" s="21">
        <f>INDEX(LISTAS!$H:$Q,MATCH(BASE!H11048,LISTAS!$G:$G,0),MATCH(BASE!J11048,LISTAS!$H$3:$Q$3,0))*Tabela3[[#This Row],[QUANTIDADE]]</f>
        <v>14</v>
      </c>
      <c r="L11048" s="2" t="str">
        <f>TEXT(Tabela3[[#This Row],[DATA]],"MM")</f>
        <v>07</v>
      </c>
      <c r="M11048" s="2">
        <f>WEEKNUM(Tabela3[[#This Row],[DATA]])</f>
        <v>29</v>
      </c>
      <c r="N11048" s="18">
        <f>YEAR(Tabela3[[#This Row],[DATA]])</f>
        <v>2023</v>
      </c>
    </row>
    <row r="11049" spans="2:14">
      <c r="B11049" s="1">
        <v>45124</v>
      </c>
      <c r="C11049">
        <v>17226</v>
      </c>
      <c r="D11049">
        <f>COUNTIF(C$4:C11049,Tabela3[[#This Row],[COMANDA]])</f>
        <v>3</v>
      </c>
      <c r="E11049" t="s">
        <v>89</v>
      </c>
      <c r="F11049" t="s">
        <v>98</v>
      </c>
      <c r="G11049" t="s">
        <v>8</v>
      </c>
      <c r="H11049" t="s">
        <v>205</v>
      </c>
      <c r="I11049" s="2">
        <v>1</v>
      </c>
      <c r="J11049" t="s">
        <v>11</v>
      </c>
      <c r="K11049" s="21">
        <f>INDEX(LISTAS!$H:$Q,MATCH(BASE!H11049,LISTAS!$G:$G,0),MATCH(BASE!J11049,LISTAS!$H$3:$Q$3,0))*Tabela3[[#This Row],[QUANTIDADE]]</f>
        <v>22</v>
      </c>
      <c r="L11049" s="2" t="str">
        <f>TEXT(Tabela3[[#This Row],[DATA]],"MM")</f>
        <v>07</v>
      </c>
      <c r="M11049" s="2">
        <f>WEEKNUM(Tabela3[[#This Row],[DATA]])</f>
        <v>29</v>
      </c>
      <c r="N11049" s="18">
        <f>YEAR(Tabela3[[#This Row],[DATA]])</f>
        <v>2023</v>
      </c>
    </row>
    <row r="11050" spans="2:14">
      <c r="B11050" s="1">
        <v>45124</v>
      </c>
      <c r="C11050">
        <v>17226</v>
      </c>
      <c r="D11050">
        <f>COUNTIF(C$4:C11050,Tabela3[[#This Row],[COMANDA]])</f>
        <v>4</v>
      </c>
      <c r="E11050" t="s">
        <v>89</v>
      </c>
      <c r="F11050" t="s">
        <v>98</v>
      </c>
      <c r="G11050" t="s">
        <v>61</v>
      </c>
      <c r="H11050" t="s">
        <v>163</v>
      </c>
      <c r="I11050" s="2">
        <v>1</v>
      </c>
      <c r="J11050" t="s">
        <v>11</v>
      </c>
      <c r="K11050" s="21">
        <f>INDEX(LISTAS!$H:$Q,MATCH(BASE!H11050,LISTAS!$G:$G,0),MATCH(BASE!J11050,LISTAS!$H$3:$Q$3,0))*Tabela3[[#This Row],[QUANTIDADE]]</f>
        <v>4</v>
      </c>
      <c r="L11050" s="2" t="str">
        <f>TEXT(Tabela3[[#This Row],[DATA]],"MM")</f>
        <v>07</v>
      </c>
      <c r="M11050" s="2">
        <f>WEEKNUM(Tabela3[[#This Row],[DATA]])</f>
        <v>29</v>
      </c>
      <c r="N11050" s="18">
        <f>YEAR(Tabela3[[#This Row],[DATA]])</f>
        <v>2023</v>
      </c>
    </row>
    <row r="11051" spans="2:14">
      <c r="B11051" s="1">
        <v>45124</v>
      </c>
      <c r="C11051">
        <v>17226</v>
      </c>
      <c r="D11051">
        <f>COUNTIF(C$4:C11051,Tabela3[[#This Row],[COMANDA]])</f>
        <v>5</v>
      </c>
      <c r="E11051" t="s">
        <v>89</v>
      </c>
      <c r="F11051" t="s">
        <v>98</v>
      </c>
      <c r="G11051" t="s">
        <v>9</v>
      </c>
      <c r="H11051" t="s">
        <v>470</v>
      </c>
      <c r="I11051" s="2">
        <v>1</v>
      </c>
      <c r="J11051" t="s">
        <v>11</v>
      </c>
      <c r="K11051" s="21">
        <f>INDEX(LISTAS!$H:$Q,MATCH(BASE!H11051,LISTAS!$G:$G,0),MATCH(BASE!J11051,LISTAS!$H$3:$Q$3,0))*Tabela3[[#This Row],[QUANTIDADE]]</f>
        <v>12</v>
      </c>
      <c r="L11051" s="2" t="str">
        <f>TEXT(Tabela3[[#This Row],[DATA]],"MM")</f>
        <v>07</v>
      </c>
      <c r="M11051" s="2">
        <f>WEEKNUM(Tabela3[[#This Row],[DATA]])</f>
        <v>29</v>
      </c>
      <c r="N11051" s="18">
        <f>YEAR(Tabela3[[#This Row],[DATA]])</f>
        <v>2023</v>
      </c>
    </row>
    <row r="11052" spans="2:14">
      <c r="B11052" s="1">
        <v>45124</v>
      </c>
      <c r="C11052">
        <v>17227</v>
      </c>
      <c r="D11052">
        <f>COUNTIF(C$4:C11052,Tabela3[[#This Row],[COMANDA]])</f>
        <v>1</v>
      </c>
      <c r="E11052" t="s">
        <v>90</v>
      </c>
      <c r="F11052" t="s">
        <v>98</v>
      </c>
      <c r="G11052" t="s">
        <v>8</v>
      </c>
      <c r="H11052" t="s">
        <v>211</v>
      </c>
      <c r="I11052" s="2">
        <v>1</v>
      </c>
      <c r="J11052" t="s">
        <v>11</v>
      </c>
      <c r="K11052" s="21">
        <f>INDEX(LISTAS!$H:$Q,MATCH(BASE!H11052,LISTAS!$G:$G,0),MATCH(BASE!J11052,LISTAS!$H$3:$Q$3,0))*Tabela3[[#This Row],[QUANTIDADE]]</f>
        <v>20</v>
      </c>
      <c r="L11052" s="2" t="str">
        <f>TEXT(Tabela3[[#This Row],[DATA]],"MM")</f>
        <v>07</v>
      </c>
      <c r="M11052" s="2">
        <f>WEEKNUM(Tabela3[[#This Row],[DATA]])</f>
        <v>29</v>
      </c>
      <c r="N11052" s="18">
        <f>YEAR(Tabela3[[#This Row],[DATA]])</f>
        <v>2023</v>
      </c>
    </row>
    <row r="11053" spans="2:14">
      <c r="B11053" s="1">
        <v>45124</v>
      </c>
      <c r="C11053">
        <v>17227</v>
      </c>
      <c r="D11053">
        <f>COUNTIF(C$4:C11053,Tabela3[[#This Row],[COMANDA]])</f>
        <v>2</v>
      </c>
      <c r="E11053" t="s">
        <v>90</v>
      </c>
      <c r="F11053" t="s">
        <v>98</v>
      </c>
      <c r="G11053" t="s">
        <v>9</v>
      </c>
      <c r="H11053" t="s">
        <v>154</v>
      </c>
      <c r="I11053" s="2">
        <v>1</v>
      </c>
      <c r="J11053" t="s">
        <v>11</v>
      </c>
      <c r="K11053" s="21">
        <f>INDEX(LISTAS!$H:$Q,MATCH(BASE!H11053,LISTAS!$G:$G,0),MATCH(BASE!J11053,LISTAS!$H$3:$Q$3,0))*Tabela3[[#This Row],[QUANTIDADE]]</f>
        <v>6</v>
      </c>
      <c r="L11053" s="2" t="str">
        <f>TEXT(Tabela3[[#This Row],[DATA]],"MM")</f>
        <v>07</v>
      </c>
      <c r="M11053" s="2">
        <f>WEEKNUM(Tabela3[[#This Row],[DATA]])</f>
        <v>29</v>
      </c>
      <c r="N11053" s="18">
        <f>YEAR(Tabela3[[#This Row],[DATA]])</f>
        <v>2023</v>
      </c>
    </row>
    <row r="11054" spans="2:14">
      <c r="B11054" s="1">
        <v>45124</v>
      </c>
      <c r="C11054">
        <v>17228</v>
      </c>
      <c r="D11054">
        <f>COUNTIF(C$4:C11054,Tabela3[[#This Row],[COMANDA]])</f>
        <v>1</v>
      </c>
      <c r="E11054" t="s">
        <v>90</v>
      </c>
      <c r="F11054" t="s">
        <v>99</v>
      </c>
      <c r="G11054" t="s">
        <v>8</v>
      </c>
      <c r="H11054" t="s">
        <v>202</v>
      </c>
      <c r="I11054" s="2">
        <v>1</v>
      </c>
      <c r="J11054" t="s">
        <v>11</v>
      </c>
      <c r="K11054" s="21">
        <f>INDEX(LISTAS!$H:$Q,MATCH(BASE!H11054,LISTAS!$G:$G,0),MATCH(BASE!J11054,LISTAS!$H$3:$Q$3,0))*Tabela3[[#This Row],[QUANTIDADE]]</f>
        <v>20</v>
      </c>
      <c r="L11054" s="2" t="str">
        <f>TEXT(Tabela3[[#This Row],[DATA]],"MM")</f>
        <v>07</v>
      </c>
      <c r="M11054" s="2">
        <f>WEEKNUM(Tabela3[[#This Row],[DATA]])</f>
        <v>29</v>
      </c>
      <c r="N11054" s="18">
        <f>YEAR(Tabela3[[#This Row],[DATA]])</f>
        <v>2023</v>
      </c>
    </row>
    <row r="11055" spans="2:14">
      <c r="B11055" s="1">
        <v>45124</v>
      </c>
      <c r="C11055">
        <v>17228</v>
      </c>
      <c r="D11055">
        <f>COUNTIF(C$4:C11055,Tabela3[[#This Row],[COMANDA]])</f>
        <v>2</v>
      </c>
      <c r="E11055" t="s">
        <v>90</v>
      </c>
      <c r="F11055" t="s">
        <v>99</v>
      </c>
      <c r="G11055" t="s">
        <v>61</v>
      </c>
      <c r="H11055" t="s">
        <v>199</v>
      </c>
      <c r="I11055" s="2">
        <v>1</v>
      </c>
      <c r="J11055" t="s">
        <v>11</v>
      </c>
      <c r="K11055" s="21">
        <f>INDEX(LISTAS!$H:$Q,MATCH(BASE!H11055,LISTAS!$G:$G,0),MATCH(BASE!J11055,LISTAS!$H$3:$Q$3,0))*Tabela3[[#This Row],[QUANTIDADE]]</f>
        <v>1</v>
      </c>
      <c r="L11055" s="2" t="str">
        <f>TEXT(Tabela3[[#This Row],[DATA]],"MM")</f>
        <v>07</v>
      </c>
      <c r="M11055" s="2">
        <f>WEEKNUM(Tabela3[[#This Row],[DATA]])</f>
        <v>29</v>
      </c>
      <c r="N11055" s="18">
        <f>YEAR(Tabela3[[#This Row],[DATA]])</f>
        <v>2023</v>
      </c>
    </row>
    <row r="11056" spans="2:14">
      <c r="B11056" s="1">
        <v>45124</v>
      </c>
      <c r="C11056">
        <v>17229</v>
      </c>
      <c r="D11056">
        <f>COUNTIF(C$4:C11056,Tabela3[[#This Row],[COMANDA]])</f>
        <v>1</v>
      </c>
      <c r="E11056" t="s">
        <v>90</v>
      </c>
      <c r="F11056" t="s">
        <v>99</v>
      </c>
      <c r="G11056" t="s">
        <v>8</v>
      </c>
      <c r="H11056" t="s">
        <v>43</v>
      </c>
      <c r="I11056" s="2">
        <v>1</v>
      </c>
      <c r="J11056" t="s">
        <v>11</v>
      </c>
      <c r="K11056" s="21">
        <f>INDEX(LISTAS!$H:$Q,MATCH(BASE!H11056,LISTAS!$G:$G,0),MATCH(BASE!J11056,LISTAS!$H$3:$Q$3,0))*Tabela3[[#This Row],[QUANTIDADE]]</f>
        <v>18</v>
      </c>
      <c r="L11056" s="2" t="str">
        <f>TEXT(Tabela3[[#This Row],[DATA]],"MM")</f>
        <v>07</v>
      </c>
      <c r="M11056" s="2">
        <f>WEEKNUM(Tabela3[[#This Row],[DATA]])</f>
        <v>29</v>
      </c>
      <c r="N11056" s="18">
        <f>YEAR(Tabela3[[#This Row],[DATA]])</f>
        <v>2023</v>
      </c>
    </row>
    <row r="11057" spans="2:14">
      <c r="B11057" s="1">
        <v>45124</v>
      </c>
      <c r="C11057">
        <v>17230</v>
      </c>
      <c r="D11057">
        <f>COUNTIF(C$4:C11057,Tabela3[[#This Row],[COMANDA]])</f>
        <v>1</v>
      </c>
      <c r="E11057" t="s">
        <v>90</v>
      </c>
      <c r="F11057" t="s">
        <v>99</v>
      </c>
      <c r="G11057" t="s">
        <v>8</v>
      </c>
      <c r="H11057" t="s">
        <v>42</v>
      </c>
      <c r="I11057" s="2">
        <v>1</v>
      </c>
      <c r="J11057" t="s">
        <v>11</v>
      </c>
      <c r="K11057" s="21">
        <f>INDEX(LISTAS!$H:$Q,MATCH(BASE!H11057,LISTAS!$G:$G,0),MATCH(BASE!J11057,LISTAS!$H$3:$Q$3,0))*Tabela3[[#This Row],[QUANTIDADE]]</f>
        <v>16</v>
      </c>
      <c r="L11057" s="2" t="str">
        <f>TEXT(Tabela3[[#This Row],[DATA]],"MM")</f>
        <v>07</v>
      </c>
      <c r="M11057" s="2">
        <f>WEEKNUM(Tabela3[[#This Row],[DATA]])</f>
        <v>29</v>
      </c>
      <c r="N11057" s="18">
        <f>YEAR(Tabela3[[#This Row],[DATA]])</f>
        <v>2023</v>
      </c>
    </row>
    <row r="11058" spans="2:14">
      <c r="B11058" s="1">
        <v>45124</v>
      </c>
      <c r="C11058">
        <v>17230</v>
      </c>
      <c r="D11058">
        <f>COUNTIF(C$4:C11058,Tabela3[[#This Row],[COMANDA]])</f>
        <v>2</v>
      </c>
      <c r="E11058" t="s">
        <v>90</v>
      </c>
      <c r="F11058" t="s">
        <v>98</v>
      </c>
      <c r="G11058" t="s">
        <v>8</v>
      </c>
      <c r="H11058" t="s">
        <v>43</v>
      </c>
      <c r="I11058" s="2">
        <v>1</v>
      </c>
      <c r="J11058" t="s">
        <v>11</v>
      </c>
      <c r="K11058" s="21">
        <f>INDEX(LISTAS!$H:$Q,MATCH(BASE!H11058,LISTAS!$G:$G,0),MATCH(BASE!J11058,LISTAS!$H$3:$Q$3,0))*Tabela3[[#This Row],[QUANTIDADE]]</f>
        <v>18</v>
      </c>
      <c r="L11058" s="2" t="str">
        <f>TEXT(Tabela3[[#This Row],[DATA]],"MM")</f>
        <v>07</v>
      </c>
      <c r="M11058" s="2">
        <f>WEEKNUM(Tabela3[[#This Row],[DATA]])</f>
        <v>29</v>
      </c>
      <c r="N11058" s="18">
        <f>YEAR(Tabela3[[#This Row],[DATA]])</f>
        <v>2023</v>
      </c>
    </row>
    <row r="11059" spans="2:14">
      <c r="B11059" s="1">
        <v>45124</v>
      </c>
      <c r="C11059">
        <v>17230</v>
      </c>
      <c r="D11059">
        <f>COUNTIF(C$4:C11059,Tabela3[[#This Row],[COMANDA]])</f>
        <v>3</v>
      </c>
      <c r="E11059" t="s">
        <v>90</v>
      </c>
      <c r="G11059" t="s">
        <v>9</v>
      </c>
      <c r="H11059" t="s">
        <v>553</v>
      </c>
      <c r="I11059" s="2">
        <v>1</v>
      </c>
      <c r="J11059" t="s">
        <v>11</v>
      </c>
      <c r="K11059" s="21">
        <f>INDEX(LISTAS!$H:$Q,MATCH(BASE!H11059,LISTAS!$G:$G,0),MATCH(BASE!J11059,LISTAS!$H$3:$Q$3,0))*Tabela3[[#This Row],[QUANTIDADE]]</f>
        <v>4</v>
      </c>
      <c r="L11059" s="2" t="str">
        <f>TEXT(Tabela3[[#This Row],[DATA]],"MM")</f>
        <v>07</v>
      </c>
      <c r="M11059" s="2">
        <f>WEEKNUM(Tabela3[[#This Row],[DATA]])</f>
        <v>29</v>
      </c>
      <c r="N11059" s="18">
        <f>YEAR(Tabela3[[#This Row],[DATA]])</f>
        <v>2023</v>
      </c>
    </row>
    <row r="11060" spans="2:14">
      <c r="B11060" s="1">
        <v>45124</v>
      </c>
      <c r="C11060">
        <v>17231</v>
      </c>
      <c r="D11060">
        <f>COUNTIF(C$4:C11060,Tabela3[[#This Row],[COMANDA]])</f>
        <v>1</v>
      </c>
      <c r="E11060" t="s">
        <v>90</v>
      </c>
      <c r="F11060" t="s">
        <v>98</v>
      </c>
      <c r="G11060" t="s">
        <v>8</v>
      </c>
      <c r="H11060" t="s">
        <v>84</v>
      </c>
      <c r="I11060" s="2">
        <v>1</v>
      </c>
      <c r="J11060" t="s">
        <v>11</v>
      </c>
      <c r="K11060" s="21">
        <f>INDEX(LISTAS!$H:$Q,MATCH(BASE!H11060,LISTAS!$G:$G,0),MATCH(BASE!J11060,LISTAS!$H$3:$Q$3,0))*Tabela3[[#This Row],[QUANTIDADE]]</f>
        <v>16</v>
      </c>
      <c r="L11060" s="2" t="str">
        <f>TEXT(Tabela3[[#This Row],[DATA]],"MM")</f>
        <v>07</v>
      </c>
      <c r="M11060" s="2">
        <f>WEEKNUM(Tabela3[[#This Row],[DATA]])</f>
        <v>29</v>
      </c>
      <c r="N11060" s="18">
        <f>YEAR(Tabela3[[#This Row],[DATA]])</f>
        <v>2023</v>
      </c>
    </row>
    <row r="11061" spans="2:14">
      <c r="B11061" s="1">
        <v>45124</v>
      </c>
      <c r="C11061">
        <v>17232</v>
      </c>
      <c r="D11061">
        <f>COUNTIF(C$4:C11061,Tabela3[[#This Row],[COMANDA]])</f>
        <v>1</v>
      </c>
      <c r="E11061" t="s">
        <v>90</v>
      </c>
      <c r="F11061" t="s">
        <v>375</v>
      </c>
      <c r="G11061" t="s">
        <v>8</v>
      </c>
      <c r="H11061" t="s">
        <v>43</v>
      </c>
      <c r="I11061" s="2">
        <v>1</v>
      </c>
      <c r="J11061" t="s">
        <v>12</v>
      </c>
      <c r="K11061" s="21">
        <f>INDEX(LISTAS!$H:$Q,MATCH(BASE!H11061,LISTAS!$G:$G,0),MATCH(BASE!J11061,LISTAS!$H$3:$Q$3,0))*Tabela3[[#This Row],[QUANTIDADE]]</f>
        <v>16.2</v>
      </c>
      <c r="L11061" s="2" t="str">
        <f>TEXT(Tabela3[[#This Row],[DATA]],"MM")</f>
        <v>07</v>
      </c>
      <c r="M11061" s="2">
        <f>WEEKNUM(Tabela3[[#This Row],[DATA]])</f>
        <v>29</v>
      </c>
      <c r="N11061" s="18">
        <f>YEAR(Tabela3[[#This Row],[DATA]])</f>
        <v>2023</v>
      </c>
    </row>
    <row r="11062" spans="2:14">
      <c r="B11062" s="1">
        <v>45124</v>
      </c>
      <c r="C11062">
        <v>17232</v>
      </c>
      <c r="D11062">
        <f>COUNTIF(C$4:C11062,Tabela3[[#This Row],[COMANDA]])</f>
        <v>2</v>
      </c>
      <c r="E11062" t="s">
        <v>90</v>
      </c>
      <c r="F11062" t="s">
        <v>375</v>
      </c>
      <c r="G11062" t="s">
        <v>9</v>
      </c>
      <c r="H11062" t="s">
        <v>242</v>
      </c>
      <c r="I11062" s="2">
        <v>1</v>
      </c>
      <c r="J11062" t="s">
        <v>12</v>
      </c>
      <c r="K11062" s="21">
        <f>INDEX(LISTAS!$H:$Q,MATCH(BASE!H11062,LISTAS!$G:$G,0),MATCH(BASE!J11062,LISTAS!$H$3:$Q$3,0))*Tabela3[[#This Row],[QUANTIDADE]]</f>
        <v>6</v>
      </c>
      <c r="L11062" s="2" t="str">
        <f>TEXT(Tabela3[[#This Row],[DATA]],"MM")</f>
        <v>07</v>
      </c>
      <c r="M11062" s="2">
        <f>WEEKNUM(Tabela3[[#This Row],[DATA]])</f>
        <v>29</v>
      </c>
      <c r="N11062" s="18">
        <f>YEAR(Tabela3[[#This Row],[DATA]])</f>
        <v>2023</v>
      </c>
    </row>
    <row r="11063" spans="2:14">
      <c r="B11063" s="1">
        <v>45124</v>
      </c>
      <c r="C11063">
        <v>17233</v>
      </c>
      <c r="D11063">
        <f>COUNTIF(C$4:C11063,Tabela3[[#This Row],[COMANDA]])</f>
        <v>1</v>
      </c>
      <c r="E11063" t="s">
        <v>90</v>
      </c>
      <c r="F11063" t="s">
        <v>98</v>
      </c>
      <c r="G11063" t="s">
        <v>8</v>
      </c>
      <c r="H11063" t="s">
        <v>206</v>
      </c>
      <c r="I11063" s="2">
        <v>1</v>
      </c>
      <c r="J11063" t="s">
        <v>11</v>
      </c>
      <c r="K11063" s="21">
        <f>INDEX(LISTAS!$H:$Q,MATCH(BASE!H11063,LISTAS!$G:$G,0),MATCH(BASE!J11063,LISTAS!$H$3:$Q$3,0))*Tabela3[[#This Row],[QUANTIDADE]]</f>
        <v>18</v>
      </c>
      <c r="L11063" s="2" t="str">
        <f>TEXT(Tabela3[[#This Row],[DATA]],"MM")</f>
        <v>07</v>
      </c>
      <c r="M11063" s="2">
        <f>WEEKNUM(Tabela3[[#This Row],[DATA]])</f>
        <v>29</v>
      </c>
      <c r="N11063" s="18">
        <f>YEAR(Tabela3[[#This Row],[DATA]])</f>
        <v>2023</v>
      </c>
    </row>
    <row r="11064" spans="2:14">
      <c r="B11064" s="1">
        <v>45124</v>
      </c>
      <c r="C11064">
        <v>17233</v>
      </c>
      <c r="D11064">
        <f>COUNTIF(C$4:C11064,Tabela3[[#This Row],[COMANDA]])</f>
        <v>2</v>
      </c>
      <c r="E11064" t="s">
        <v>90</v>
      </c>
      <c r="F11064" t="s">
        <v>98</v>
      </c>
      <c r="G11064" t="s">
        <v>9</v>
      </c>
      <c r="H11064" t="s">
        <v>138</v>
      </c>
      <c r="I11064" s="2">
        <v>1</v>
      </c>
      <c r="J11064" t="s">
        <v>11</v>
      </c>
      <c r="K11064" s="21">
        <f>INDEX(LISTAS!$H:$Q,MATCH(BASE!H11064,LISTAS!$G:$G,0),MATCH(BASE!J11064,LISTAS!$H$3:$Q$3,0))*Tabela3[[#This Row],[QUANTIDADE]]</f>
        <v>4</v>
      </c>
      <c r="L11064" s="2" t="str">
        <f>TEXT(Tabela3[[#This Row],[DATA]],"MM")</f>
        <v>07</v>
      </c>
      <c r="M11064" s="2">
        <f>WEEKNUM(Tabela3[[#This Row],[DATA]])</f>
        <v>29</v>
      </c>
      <c r="N11064" s="18">
        <f>YEAR(Tabela3[[#This Row],[DATA]])</f>
        <v>2023</v>
      </c>
    </row>
    <row r="11065" spans="2:14">
      <c r="B11065" s="1">
        <v>45124</v>
      </c>
      <c r="C11065">
        <v>17234</v>
      </c>
      <c r="D11065">
        <f>COUNTIF(C$4:C11065,Tabela3[[#This Row],[COMANDA]])</f>
        <v>1</v>
      </c>
      <c r="E11065" t="s">
        <v>89</v>
      </c>
      <c r="F11065" t="s">
        <v>99</v>
      </c>
      <c r="G11065" t="s">
        <v>8</v>
      </c>
      <c r="H11065" t="s">
        <v>43</v>
      </c>
      <c r="I11065" s="2">
        <v>1</v>
      </c>
      <c r="J11065" t="s">
        <v>11</v>
      </c>
      <c r="K11065" s="21">
        <f>INDEX(LISTAS!$H:$Q,MATCH(BASE!H11065,LISTAS!$G:$G,0),MATCH(BASE!J11065,LISTAS!$H$3:$Q$3,0))*Tabela3[[#This Row],[QUANTIDADE]]</f>
        <v>18</v>
      </c>
      <c r="L11065" s="2" t="str">
        <f>TEXT(Tabela3[[#This Row],[DATA]],"MM")</f>
        <v>07</v>
      </c>
      <c r="M11065" s="2">
        <f>WEEKNUM(Tabela3[[#This Row],[DATA]])</f>
        <v>29</v>
      </c>
      <c r="N11065" s="18">
        <f>YEAR(Tabela3[[#This Row],[DATA]])</f>
        <v>2023</v>
      </c>
    </row>
    <row r="11066" spans="2:14">
      <c r="B11066" s="1">
        <v>45124</v>
      </c>
      <c r="C11066">
        <v>17235</v>
      </c>
      <c r="D11066">
        <f>COUNTIF(C$4:C11066,Tabela3[[#This Row],[COMANDA]])</f>
        <v>1</v>
      </c>
      <c r="E11066" t="s">
        <v>90</v>
      </c>
      <c r="F11066" t="s">
        <v>98</v>
      </c>
      <c r="G11066" t="s">
        <v>8</v>
      </c>
      <c r="H11066" t="s">
        <v>205</v>
      </c>
      <c r="I11066" s="2">
        <v>1</v>
      </c>
      <c r="J11066" t="s">
        <v>11</v>
      </c>
      <c r="K11066" s="21">
        <f>INDEX(LISTAS!$H:$Q,MATCH(BASE!H11066,LISTAS!$G:$G,0),MATCH(BASE!J11066,LISTAS!$H$3:$Q$3,0))*Tabela3[[#This Row],[QUANTIDADE]]</f>
        <v>22</v>
      </c>
      <c r="L11066" s="2" t="str">
        <f>TEXT(Tabela3[[#This Row],[DATA]],"MM")</f>
        <v>07</v>
      </c>
      <c r="M11066" s="2">
        <f>WEEKNUM(Tabela3[[#This Row],[DATA]])</f>
        <v>29</v>
      </c>
      <c r="N11066" s="18">
        <f>YEAR(Tabela3[[#This Row],[DATA]])</f>
        <v>2023</v>
      </c>
    </row>
    <row r="11067" spans="2:14">
      <c r="B11067" s="1">
        <v>45124</v>
      </c>
      <c r="C11067">
        <v>17236</v>
      </c>
      <c r="D11067">
        <f>COUNTIF(C$4:C11067,Tabela3[[#This Row],[COMANDA]])</f>
        <v>1</v>
      </c>
      <c r="E11067" t="s">
        <v>90</v>
      </c>
      <c r="F11067" t="s">
        <v>375</v>
      </c>
      <c r="G11067" t="s">
        <v>8</v>
      </c>
      <c r="H11067" t="s">
        <v>206</v>
      </c>
      <c r="I11067" s="2">
        <v>1</v>
      </c>
      <c r="J11067" t="s">
        <v>12</v>
      </c>
      <c r="K11067" s="21">
        <f>INDEX(LISTAS!$H:$Q,MATCH(BASE!H11067,LISTAS!$G:$G,0),MATCH(BASE!J11067,LISTAS!$H$3:$Q$3,0))*Tabela3[[#This Row],[QUANTIDADE]]</f>
        <v>16.2</v>
      </c>
      <c r="L11067" s="2" t="str">
        <f>TEXT(Tabela3[[#This Row],[DATA]],"MM")</f>
        <v>07</v>
      </c>
      <c r="M11067" s="2">
        <f>WEEKNUM(Tabela3[[#This Row],[DATA]])</f>
        <v>29</v>
      </c>
      <c r="N11067" s="18">
        <f>YEAR(Tabela3[[#This Row],[DATA]])</f>
        <v>2023</v>
      </c>
    </row>
    <row r="11068" spans="2:14">
      <c r="B11068" s="1">
        <v>45124</v>
      </c>
      <c r="C11068">
        <v>17236</v>
      </c>
      <c r="D11068">
        <f>COUNTIF(C$4:C11068,Tabela3[[#This Row],[COMANDA]])</f>
        <v>2</v>
      </c>
      <c r="E11068" t="s">
        <v>90</v>
      </c>
      <c r="F11068" t="s">
        <v>375</v>
      </c>
      <c r="G11068" t="s">
        <v>61</v>
      </c>
      <c r="H11068" t="s">
        <v>163</v>
      </c>
      <c r="I11068" s="2">
        <v>1</v>
      </c>
      <c r="J11068" t="s">
        <v>11</v>
      </c>
      <c r="K11068" s="21">
        <f>INDEX(LISTAS!$H:$Q,MATCH(BASE!H11068,LISTAS!$G:$G,0),MATCH(BASE!J11068,LISTAS!$H$3:$Q$3,0))*Tabela3[[#This Row],[QUANTIDADE]]</f>
        <v>4</v>
      </c>
      <c r="L11068" s="2" t="str">
        <f>TEXT(Tabela3[[#This Row],[DATA]],"MM")</f>
        <v>07</v>
      </c>
      <c r="M11068" s="2">
        <f>WEEKNUM(Tabela3[[#This Row],[DATA]])</f>
        <v>29</v>
      </c>
      <c r="N11068" s="18">
        <f>YEAR(Tabela3[[#This Row],[DATA]])</f>
        <v>2023</v>
      </c>
    </row>
    <row r="11069" spans="2:14">
      <c r="B11069" s="1">
        <v>45124</v>
      </c>
      <c r="C11069">
        <v>17237</v>
      </c>
      <c r="D11069">
        <f>COUNTIF(C$4:C11069,Tabela3[[#This Row],[COMANDA]])</f>
        <v>1</v>
      </c>
      <c r="E11069" t="s">
        <v>90</v>
      </c>
      <c r="F11069" t="s">
        <v>98</v>
      </c>
      <c r="G11069" t="s">
        <v>8</v>
      </c>
      <c r="H11069" t="s">
        <v>203</v>
      </c>
      <c r="I11069" s="2">
        <v>1</v>
      </c>
      <c r="J11069" t="s">
        <v>11</v>
      </c>
      <c r="K11069" s="21">
        <f>INDEX(LISTAS!$H:$Q,MATCH(BASE!H11069,LISTAS!$G:$G,0),MATCH(BASE!J11069,LISTAS!$H$3:$Q$3,0))*Tabela3[[#This Row],[QUANTIDADE]]</f>
        <v>20</v>
      </c>
      <c r="L11069" s="2" t="str">
        <f>TEXT(Tabela3[[#This Row],[DATA]],"MM")</f>
        <v>07</v>
      </c>
      <c r="M11069" s="2">
        <f>WEEKNUM(Tabela3[[#This Row],[DATA]])</f>
        <v>29</v>
      </c>
      <c r="N11069" s="18">
        <f>YEAR(Tabela3[[#This Row],[DATA]])</f>
        <v>2023</v>
      </c>
    </row>
    <row r="11070" spans="2:14">
      <c r="B11070" s="1">
        <v>45124</v>
      </c>
      <c r="C11070">
        <v>17237</v>
      </c>
      <c r="D11070">
        <f>COUNTIF(C$4:C11070,Tabela3[[#This Row],[COMANDA]])</f>
        <v>2</v>
      </c>
      <c r="E11070" t="s">
        <v>90</v>
      </c>
      <c r="F11070" t="s">
        <v>98</v>
      </c>
      <c r="G11070" t="s">
        <v>8</v>
      </c>
      <c r="H11070" t="s">
        <v>202</v>
      </c>
      <c r="I11070" s="2">
        <v>1</v>
      </c>
      <c r="J11070" t="s">
        <v>11</v>
      </c>
      <c r="K11070" s="21">
        <f>INDEX(LISTAS!$H:$Q,MATCH(BASE!H11070,LISTAS!$G:$G,0),MATCH(BASE!J11070,LISTAS!$H$3:$Q$3,0))*Tabela3[[#This Row],[QUANTIDADE]]</f>
        <v>20</v>
      </c>
      <c r="L11070" s="2" t="str">
        <f>TEXT(Tabela3[[#This Row],[DATA]],"MM")</f>
        <v>07</v>
      </c>
      <c r="M11070" s="2">
        <f>WEEKNUM(Tabela3[[#This Row],[DATA]])</f>
        <v>29</v>
      </c>
      <c r="N11070" s="18">
        <f>YEAR(Tabela3[[#This Row],[DATA]])</f>
        <v>2023</v>
      </c>
    </row>
    <row r="11071" spans="2:14">
      <c r="B11071" s="1">
        <v>45124</v>
      </c>
      <c r="C11071">
        <v>17237</v>
      </c>
      <c r="D11071">
        <f>COUNTIF(C$4:C11071,Tabela3[[#This Row],[COMANDA]])</f>
        <v>3</v>
      </c>
      <c r="E11071" t="s">
        <v>90</v>
      </c>
      <c r="F11071" t="s">
        <v>98</v>
      </c>
      <c r="G11071" t="s">
        <v>9</v>
      </c>
      <c r="H11071" t="s">
        <v>135</v>
      </c>
      <c r="I11071" s="2">
        <v>1</v>
      </c>
      <c r="J11071" t="s">
        <v>11</v>
      </c>
      <c r="K11071" s="21">
        <f>INDEX(LISTAS!$H:$Q,MATCH(BASE!H11071,LISTAS!$G:$G,0),MATCH(BASE!J11071,LISTAS!$H$3:$Q$3,0))*Tabela3[[#This Row],[QUANTIDADE]]</f>
        <v>4</v>
      </c>
      <c r="L11071" s="2" t="str">
        <f>TEXT(Tabela3[[#This Row],[DATA]],"MM")</f>
        <v>07</v>
      </c>
      <c r="M11071" s="2">
        <f>WEEKNUM(Tabela3[[#This Row],[DATA]])</f>
        <v>29</v>
      </c>
      <c r="N11071" s="18">
        <f>YEAR(Tabela3[[#This Row],[DATA]])</f>
        <v>2023</v>
      </c>
    </row>
    <row r="11072" spans="2:14">
      <c r="B11072" s="1">
        <v>45124</v>
      </c>
      <c r="C11072">
        <v>17237</v>
      </c>
      <c r="D11072">
        <f>COUNTIF(C$4:C11072,Tabela3[[#This Row],[COMANDA]])</f>
        <v>4</v>
      </c>
      <c r="E11072" t="s">
        <v>90</v>
      </c>
      <c r="F11072" t="s">
        <v>98</v>
      </c>
      <c r="G11072" t="s">
        <v>9</v>
      </c>
      <c r="H11072" t="s">
        <v>219</v>
      </c>
      <c r="I11072" s="2">
        <v>1</v>
      </c>
      <c r="J11072" t="s">
        <v>11</v>
      </c>
      <c r="K11072" s="21">
        <f>INDEX(LISTAS!$H:$Q,MATCH(BASE!H11072,LISTAS!$G:$G,0),MATCH(BASE!J11072,LISTAS!$H$3:$Q$3,0))*Tabela3[[#This Row],[QUANTIDADE]]</f>
        <v>5</v>
      </c>
      <c r="L11072" s="2" t="str">
        <f>TEXT(Tabela3[[#This Row],[DATA]],"MM")</f>
        <v>07</v>
      </c>
      <c r="M11072" s="2">
        <f>WEEKNUM(Tabela3[[#This Row],[DATA]])</f>
        <v>29</v>
      </c>
      <c r="N11072" s="18">
        <f>YEAR(Tabela3[[#This Row],[DATA]])</f>
        <v>2023</v>
      </c>
    </row>
    <row r="11073" spans="2:14">
      <c r="B11073" s="1">
        <v>45124</v>
      </c>
      <c r="C11073">
        <v>17238</v>
      </c>
      <c r="D11073">
        <f>COUNTIF(C$4:C11073,Tabela3[[#This Row],[COMANDA]])</f>
        <v>1</v>
      </c>
      <c r="E11073" t="s">
        <v>90</v>
      </c>
      <c r="F11073" t="s">
        <v>99</v>
      </c>
      <c r="G11073" t="s">
        <v>8</v>
      </c>
      <c r="H11073" t="s">
        <v>204</v>
      </c>
      <c r="I11073" s="2">
        <v>1</v>
      </c>
      <c r="J11073" t="s">
        <v>11</v>
      </c>
      <c r="K11073" s="21">
        <f>INDEX(LISTAS!$H:$Q,MATCH(BASE!H11073,LISTAS!$G:$G,0),MATCH(BASE!J11073,LISTAS!$H$3:$Q$3,0))*Tabela3[[#This Row],[QUANTIDADE]]</f>
        <v>18</v>
      </c>
      <c r="L11073" s="2" t="str">
        <f>TEXT(Tabela3[[#This Row],[DATA]],"MM")</f>
        <v>07</v>
      </c>
      <c r="M11073" s="2">
        <f>WEEKNUM(Tabela3[[#This Row],[DATA]])</f>
        <v>29</v>
      </c>
      <c r="N11073" s="18">
        <f>YEAR(Tabela3[[#This Row],[DATA]])</f>
        <v>2023</v>
      </c>
    </row>
    <row r="11074" spans="2:14">
      <c r="B11074" s="1">
        <v>45124</v>
      </c>
      <c r="C11074">
        <v>17239</v>
      </c>
      <c r="D11074">
        <f>COUNTIF(C$4:C11074,Tabela3[[#This Row],[COMANDA]])</f>
        <v>1</v>
      </c>
      <c r="E11074" t="s">
        <v>89</v>
      </c>
      <c r="F11074" t="s">
        <v>98</v>
      </c>
      <c r="G11074" t="s">
        <v>8</v>
      </c>
      <c r="H11074" t="s">
        <v>42</v>
      </c>
      <c r="I11074" s="2">
        <v>1</v>
      </c>
      <c r="J11074" t="s">
        <v>11</v>
      </c>
      <c r="K11074" s="21">
        <f>INDEX(LISTAS!$H:$Q,MATCH(BASE!H11074,LISTAS!$G:$G,0),MATCH(BASE!J11074,LISTAS!$H$3:$Q$3,0))*Tabela3[[#This Row],[QUANTIDADE]]</f>
        <v>16</v>
      </c>
      <c r="L11074" s="2" t="str">
        <f>TEXT(Tabela3[[#This Row],[DATA]],"MM")</f>
        <v>07</v>
      </c>
      <c r="M11074" s="2">
        <f>WEEKNUM(Tabela3[[#This Row],[DATA]])</f>
        <v>29</v>
      </c>
      <c r="N11074" s="18">
        <f>YEAR(Tabela3[[#This Row],[DATA]])</f>
        <v>2023</v>
      </c>
    </row>
    <row r="11075" spans="2:14">
      <c r="B11075" s="1">
        <v>45124</v>
      </c>
      <c r="C11075">
        <v>17240</v>
      </c>
      <c r="D11075">
        <f>COUNTIF(C$4:C11075,Tabela3[[#This Row],[COMANDA]])</f>
        <v>1</v>
      </c>
      <c r="E11075" t="s">
        <v>90</v>
      </c>
      <c r="F11075" t="s">
        <v>98</v>
      </c>
      <c r="G11075" t="s">
        <v>8</v>
      </c>
      <c r="H11075" t="s">
        <v>204</v>
      </c>
      <c r="I11075" s="2">
        <v>1</v>
      </c>
      <c r="J11075" t="s">
        <v>11</v>
      </c>
      <c r="K11075" s="21">
        <f>INDEX(LISTAS!$H:$Q,MATCH(BASE!H11075,LISTAS!$G:$G,0),MATCH(BASE!J11075,LISTAS!$H$3:$Q$3,0))*Tabela3[[#This Row],[QUANTIDADE]]</f>
        <v>18</v>
      </c>
      <c r="L11075" s="2" t="str">
        <f>TEXT(Tabela3[[#This Row],[DATA]],"MM")</f>
        <v>07</v>
      </c>
      <c r="M11075" s="2">
        <f>WEEKNUM(Tabela3[[#This Row],[DATA]])</f>
        <v>29</v>
      </c>
      <c r="N11075" s="18">
        <f>YEAR(Tabela3[[#This Row],[DATA]])</f>
        <v>2023</v>
      </c>
    </row>
    <row r="11076" spans="2:14">
      <c r="B11076" s="1">
        <v>45124</v>
      </c>
      <c r="C11076">
        <v>17240</v>
      </c>
      <c r="D11076">
        <f>COUNTIF(C$4:C11076,Tabela3[[#This Row],[COMANDA]])</f>
        <v>2</v>
      </c>
      <c r="E11076" t="s">
        <v>90</v>
      </c>
      <c r="F11076" t="s">
        <v>99</v>
      </c>
      <c r="G11076" t="s">
        <v>8</v>
      </c>
      <c r="H11076" t="s">
        <v>205</v>
      </c>
      <c r="I11076" s="2">
        <v>1</v>
      </c>
      <c r="J11076" t="s">
        <v>11</v>
      </c>
      <c r="K11076" s="21">
        <f>INDEX(LISTAS!$H:$Q,MATCH(BASE!H11076,LISTAS!$G:$G,0),MATCH(BASE!J11076,LISTAS!$H$3:$Q$3,0))*Tabela3[[#This Row],[QUANTIDADE]]</f>
        <v>22</v>
      </c>
      <c r="L11076" s="2" t="str">
        <f>TEXT(Tabela3[[#This Row],[DATA]],"MM")</f>
        <v>07</v>
      </c>
      <c r="M11076" s="2">
        <f>WEEKNUM(Tabela3[[#This Row],[DATA]])</f>
        <v>29</v>
      </c>
      <c r="N11076" s="18">
        <f>YEAR(Tabela3[[#This Row],[DATA]])</f>
        <v>2023</v>
      </c>
    </row>
    <row r="11077" spans="2:14">
      <c r="B11077" s="1">
        <v>45124</v>
      </c>
      <c r="C11077">
        <v>17240</v>
      </c>
      <c r="D11077">
        <f>COUNTIF(C$4:C11077,Tabela3[[#This Row],[COMANDA]])</f>
        <v>3</v>
      </c>
      <c r="E11077" t="s">
        <v>90</v>
      </c>
      <c r="F11077" t="s">
        <v>98</v>
      </c>
      <c r="G11077" t="s">
        <v>9</v>
      </c>
      <c r="H11077" t="s">
        <v>140</v>
      </c>
      <c r="I11077" s="2">
        <v>1</v>
      </c>
      <c r="J11077" t="s">
        <v>11</v>
      </c>
      <c r="K11077" s="21">
        <f>INDEX(LISTAS!$H:$Q,MATCH(BASE!H11077,LISTAS!$G:$G,0),MATCH(BASE!J11077,LISTAS!$H$3:$Q$3,0))*Tabela3[[#This Row],[QUANTIDADE]]</f>
        <v>3</v>
      </c>
      <c r="L11077" s="2" t="str">
        <f>TEXT(Tabela3[[#This Row],[DATA]],"MM")</f>
        <v>07</v>
      </c>
      <c r="M11077" s="2">
        <f>WEEKNUM(Tabela3[[#This Row],[DATA]])</f>
        <v>29</v>
      </c>
      <c r="N11077" s="18">
        <f>YEAR(Tabela3[[#This Row],[DATA]])</f>
        <v>2023</v>
      </c>
    </row>
    <row r="11078" spans="2:14">
      <c r="B11078" s="1">
        <v>45124</v>
      </c>
      <c r="C11078">
        <v>17240</v>
      </c>
      <c r="D11078">
        <f>COUNTIF(C$4:C11078,Tabela3[[#This Row],[COMANDA]])</f>
        <v>4</v>
      </c>
      <c r="E11078" t="s">
        <v>90</v>
      </c>
      <c r="F11078" t="s">
        <v>99</v>
      </c>
      <c r="G11078" t="s">
        <v>9</v>
      </c>
      <c r="H11078" t="s">
        <v>127</v>
      </c>
      <c r="I11078" s="2">
        <v>1</v>
      </c>
      <c r="J11078" t="s">
        <v>11</v>
      </c>
      <c r="K11078" s="21">
        <f>INDEX(LISTAS!$H:$Q,MATCH(BASE!H11078,LISTAS!$G:$G,0),MATCH(BASE!J11078,LISTAS!$H$3:$Q$3,0))*Tabela3[[#This Row],[QUANTIDADE]]</f>
        <v>4.5</v>
      </c>
      <c r="L11078" s="2" t="str">
        <f>TEXT(Tabela3[[#This Row],[DATA]],"MM")</f>
        <v>07</v>
      </c>
      <c r="M11078" s="2">
        <f>WEEKNUM(Tabela3[[#This Row],[DATA]])</f>
        <v>29</v>
      </c>
      <c r="N11078" s="18">
        <f>YEAR(Tabela3[[#This Row],[DATA]])</f>
        <v>2023</v>
      </c>
    </row>
    <row r="11079" spans="2:14">
      <c r="B11079" s="1">
        <v>45124</v>
      </c>
      <c r="C11079">
        <v>17241</v>
      </c>
      <c r="D11079">
        <f>COUNTIF(C$4:C11079,Tabela3[[#This Row],[COMANDA]])</f>
        <v>1</v>
      </c>
      <c r="E11079" t="s">
        <v>90</v>
      </c>
      <c r="F11079" t="s">
        <v>375</v>
      </c>
      <c r="G11079" t="s">
        <v>8</v>
      </c>
      <c r="H11079" t="s">
        <v>40</v>
      </c>
      <c r="I11079" s="2">
        <v>1</v>
      </c>
      <c r="J11079" t="s">
        <v>11</v>
      </c>
      <c r="K11079" s="21">
        <f>INDEX(LISTAS!$H:$Q,MATCH(BASE!H11079,LISTAS!$G:$G,0),MATCH(BASE!J11079,LISTAS!$H$3:$Q$3,0))*Tabela3[[#This Row],[QUANTIDADE]]</f>
        <v>14</v>
      </c>
      <c r="L11079" s="2" t="str">
        <f>TEXT(Tabela3[[#This Row],[DATA]],"MM")</f>
        <v>07</v>
      </c>
      <c r="M11079" s="2">
        <f>WEEKNUM(Tabela3[[#This Row],[DATA]])</f>
        <v>29</v>
      </c>
      <c r="N11079" s="18">
        <f>YEAR(Tabela3[[#This Row],[DATA]])</f>
        <v>2023</v>
      </c>
    </row>
    <row r="11080" spans="2:14">
      <c r="B11080" s="1">
        <v>45124</v>
      </c>
      <c r="C11080">
        <v>17242</v>
      </c>
      <c r="D11080">
        <f>COUNTIF(C$4:C11080,Tabela3[[#This Row],[COMANDA]])</f>
        <v>1</v>
      </c>
      <c r="E11080" t="s">
        <v>90</v>
      </c>
      <c r="F11080" t="s">
        <v>98</v>
      </c>
      <c r="G11080" t="s">
        <v>8</v>
      </c>
      <c r="H11080" t="s">
        <v>204</v>
      </c>
      <c r="I11080" s="2">
        <v>2</v>
      </c>
      <c r="J11080" t="s">
        <v>11</v>
      </c>
      <c r="K11080" s="21">
        <f>INDEX(LISTAS!$H:$Q,MATCH(BASE!H11080,LISTAS!$G:$G,0),MATCH(BASE!J11080,LISTAS!$H$3:$Q$3,0))*Tabela3[[#This Row],[QUANTIDADE]]</f>
        <v>36</v>
      </c>
      <c r="L11080" s="2" t="str">
        <f>TEXT(Tabela3[[#This Row],[DATA]],"MM")</f>
        <v>07</v>
      </c>
      <c r="M11080" s="2">
        <f>WEEKNUM(Tabela3[[#This Row],[DATA]])</f>
        <v>29</v>
      </c>
      <c r="N11080" s="18">
        <f>YEAR(Tabela3[[#This Row],[DATA]])</f>
        <v>2023</v>
      </c>
    </row>
    <row r="11081" spans="2:14">
      <c r="B11081" s="1">
        <v>45124</v>
      </c>
      <c r="C11081">
        <v>17242</v>
      </c>
      <c r="D11081">
        <f>COUNTIF(C$4:C11081,Tabela3[[#This Row],[COMANDA]])</f>
        <v>2</v>
      </c>
      <c r="E11081" t="s">
        <v>90</v>
      </c>
      <c r="F11081" t="s">
        <v>98</v>
      </c>
      <c r="G11081" t="s">
        <v>9</v>
      </c>
      <c r="H11081" t="s">
        <v>55</v>
      </c>
      <c r="I11081" s="2">
        <v>1</v>
      </c>
      <c r="J11081" t="s">
        <v>11</v>
      </c>
      <c r="K11081" s="21">
        <f>INDEX(LISTAS!$H:$Q,MATCH(BASE!H11081,LISTAS!$G:$G,0),MATCH(BASE!J11081,LISTAS!$H$3:$Q$3,0))*Tabela3[[#This Row],[QUANTIDADE]]</f>
        <v>3</v>
      </c>
      <c r="L11081" s="2" t="str">
        <f>TEXT(Tabela3[[#This Row],[DATA]],"MM")</f>
        <v>07</v>
      </c>
      <c r="M11081" s="2">
        <f>WEEKNUM(Tabela3[[#This Row],[DATA]])</f>
        <v>29</v>
      </c>
      <c r="N11081" s="18">
        <f>YEAR(Tabela3[[#This Row],[DATA]])</f>
        <v>2023</v>
      </c>
    </row>
    <row r="11082" spans="2:14">
      <c r="B11082" s="1">
        <v>45124</v>
      </c>
      <c r="C11082">
        <v>17243</v>
      </c>
      <c r="D11082">
        <f>COUNTIF(C$4:C11082,Tabela3[[#This Row],[COMANDA]])</f>
        <v>1</v>
      </c>
      <c r="E11082" t="s">
        <v>90</v>
      </c>
      <c r="F11082" t="s">
        <v>375</v>
      </c>
      <c r="G11082" t="s">
        <v>8</v>
      </c>
      <c r="H11082" t="s">
        <v>202</v>
      </c>
      <c r="I11082" s="2">
        <v>1</v>
      </c>
      <c r="J11082" t="s">
        <v>12</v>
      </c>
      <c r="K11082" s="21">
        <f>INDEX(LISTAS!$H:$Q,MATCH(BASE!H11082,LISTAS!$G:$G,0),MATCH(BASE!J11082,LISTAS!$H$3:$Q$3,0))*Tabela3[[#This Row],[QUANTIDADE]]</f>
        <v>18</v>
      </c>
      <c r="L11082" s="2" t="str">
        <f>TEXT(Tabela3[[#This Row],[DATA]],"MM")</f>
        <v>07</v>
      </c>
      <c r="M11082" s="2">
        <f>WEEKNUM(Tabela3[[#This Row],[DATA]])</f>
        <v>29</v>
      </c>
      <c r="N11082" s="18">
        <f>YEAR(Tabela3[[#This Row],[DATA]])</f>
        <v>2023</v>
      </c>
    </row>
    <row r="11083" spans="2:14">
      <c r="B11083" s="1">
        <v>45124</v>
      </c>
      <c r="C11083">
        <v>17244</v>
      </c>
      <c r="D11083">
        <f>COUNTIF(C$4:C11083,Tabela3[[#This Row],[COMANDA]])</f>
        <v>1</v>
      </c>
      <c r="E11083" t="s">
        <v>90</v>
      </c>
      <c r="G11083" t="s">
        <v>8</v>
      </c>
      <c r="H11083" t="s">
        <v>43</v>
      </c>
      <c r="I11083" s="2">
        <v>1</v>
      </c>
      <c r="J11083" t="s">
        <v>11</v>
      </c>
      <c r="K11083" s="21">
        <f>INDEX(LISTAS!$H:$Q,MATCH(BASE!H11083,LISTAS!$G:$G,0),MATCH(BASE!J11083,LISTAS!$H$3:$Q$3,0))*Tabela3[[#This Row],[QUANTIDADE]]</f>
        <v>18</v>
      </c>
      <c r="L11083" s="2" t="str">
        <f>TEXT(Tabela3[[#This Row],[DATA]],"MM")</f>
        <v>07</v>
      </c>
      <c r="M11083" s="2">
        <f>WEEKNUM(Tabela3[[#This Row],[DATA]])</f>
        <v>29</v>
      </c>
      <c r="N11083" s="18">
        <f>YEAR(Tabela3[[#This Row],[DATA]])</f>
        <v>2023</v>
      </c>
    </row>
    <row r="11084" spans="2:14">
      <c r="B11084" s="1">
        <v>45124</v>
      </c>
      <c r="C11084">
        <v>17245</v>
      </c>
      <c r="D11084">
        <f>COUNTIF(C$4:C11084,Tabela3[[#This Row],[COMANDA]])</f>
        <v>1</v>
      </c>
      <c r="E11084" t="s">
        <v>90</v>
      </c>
      <c r="F11084" t="s">
        <v>98</v>
      </c>
      <c r="G11084" t="s">
        <v>8</v>
      </c>
      <c r="H11084" t="s">
        <v>39</v>
      </c>
      <c r="I11084" s="2">
        <v>1</v>
      </c>
      <c r="J11084" t="s">
        <v>11</v>
      </c>
      <c r="K11084" s="21">
        <f>INDEX(LISTAS!$H:$Q,MATCH(BASE!H11084,LISTAS!$G:$G,0),MATCH(BASE!J11084,LISTAS!$H$3:$Q$3,0))*Tabela3[[#This Row],[QUANTIDADE]]</f>
        <v>12</v>
      </c>
      <c r="L11084" s="2" t="str">
        <f>TEXT(Tabela3[[#This Row],[DATA]],"MM")</f>
        <v>07</v>
      </c>
      <c r="M11084" s="2">
        <f>WEEKNUM(Tabela3[[#This Row],[DATA]])</f>
        <v>29</v>
      </c>
      <c r="N11084" s="18">
        <f>YEAR(Tabela3[[#This Row],[DATA]])</f>
        <v>2023</v>
      </c>
    </row>
    <row r="11085" spans="2:14">
      <c r="B11085" s="1">
        <v>45124</v>
      </c>
      <c r="C11085">
        <v>17245</v>
      </c>
      <c r="D11085">
        <f>COUNTIF(C$4:C11085,Tabela3[[#This Row],[COMANDA]])</f>
        <v>2</v>
      </c>
      <c r="E11085" t="s">
        <v>90</v>
      </c>
      <c r="F11085" t="s">
        <v>98</v>
      </c>
      <c r="G11085" t="s">
        <v>61</v>
      </c>
      <c r="H11085" t="s">
        <v>166</v>
      </c>
      <c r="I11085" s="2">
        <v>1</v>
      </c>
      <c r="J11085" t="s">
        <v>11</v>
      </c>
      <c r="K11085" s="21">
        <f>INDEX(LISTAS!$H:$Q,MATCH(BASE!H11085,LISTAS!$G:$G,0),MATCH(BASE!J11085,LISTAS!$H$3:$Q$3,0))*Tabela3[[#This Row],[QUANTIDADE]]</f>
        <v>8</v>
      </c>
      <c r="L11085" s="2" t="str">
        <f>TEXT(Tabela3[[#This Row],[DATA]],"MM")</f>
        <v>07</v>
      </c>
      <c r="M11085" s="2">
        <f>WEEKNUM(Tabela3[[#This Row],[DATA]])</f>
        <v>29</v>
      </c>
      <c r="N11085" s="18">
        <f>YEAR(Tabela3[[#This Row],[DATA]])</f>
        <v>2023</v>
      </c>
    </row>
    <row r="11086" spans="2:14">
      <c r="B11086" s="1">
        <v>45124</v>
      </c>
      <c r="C11086">
        <v>17246</v>
      </c>
      <c r="D11086">
        <f>COUNTIF(C$4:C11086,Tabela3[[#This Row],[COMANDA]])</f>
        <v>1</v>
      </c>
      <c r="E11086" t="s">
        <v>90</v>
      </c>
      <c r="F11086" t="s">
        <v>98</v>
      </c>
      <c r="G11086" t="s">
        <v>8</v>
      </c>
      <c r="H11086" t="s">
        <v>43</v>
      </c>
      <c r="I11086" s="2">
        <v>1</v>
      </c>
      <c r="J11086" t="s">
        <v>11</v>
      </c>
      <c r="K11086" s="21">
        <f>INDEX(LISTAS!$H:$Q,MATCH(BASE!H11086,LISTAS!$G:$G,0),MATCH(BASE!J11086,LISTAS!$H$3:$Q$3,0))*Tabela3[[#This Row],[QUANTIDADE]]</f>
        <v>18</v>
      </c>
      <c r="L11086" s="2" t="str">
        <f>TEXT(Tabela3[[#This Row],[DATA]],"MM")</f>
        <v>07</v>
      </c>
      <c r="M11086" s="2">
        <f>WEEKNUM(Tabela3[[#This Row],[DATA]])</f>
        <v>29</v>
      </c>
      <c r="N11086" s="18">
        <f>YEAR(Tabela3[[#This Row],[DATA]])</f>
        <v>2023</v>
      </c>
    </row>
    <row r="11087" spans="2:14">
      <c r="B11087" s="1">
        <v>45124</v>
      </c>
      <c r="C11087">
        <v>17246</v>
      </c>
      <c r="D11087">
        <f>COUNTIF(C$4:C11087,Tabela3[[#This Row],[COMANDA]])</f>
        <v>2</v>
      </c>
      <c r="E11087" t="s">
        <v>90</v>
      </c>
      <c r="F11087" t="s">
        <v>98</v>
      </c>
      <c r="G11087" t="s">
        <v>10</v>
      </c>
      <c r="H11087" t="s">
        <v>537</v>
      </c>
      <c r="I11087" s="2">
        <v>1</v>
      </c>
      <c r="J11087" t="s">
        <v>11</v>
      </c>
      <c r="K11087" s="21">
        <f>INDEX(LISTAS!$H:$Q,MATCH(BASE!H11087,LISTAS!$G:$G,0),MATCH(BASE!J11087,LISTAS!$H$3:$Q$3,0))*Tabela3[[#This Row],[QUANTIDADE]]</f>
        <v>3</v>
      </c>
      <c r="L11087" s="2" t="str">
        <f>TEXT(Tabela3[[#This Row],[DATA]],"MM")</f>
        <v>07</v>
      </c>
      <c r="M11087" s="2">
        <f>WEEKNUM(Tabela3[[#This Row],[DATA]])</f>
        <v>29</v>
      </c>
      <c r="N11087" s="18">
        <f>YEAR(Tabela3[[#This Row],[DATA]])</f>
        <v>2023</v>
      </c>
    </row>
    <row r="11088" spans="2:14">
      <c r="B11088" s="1">
        <v>45124</v>
      </c>
      <c r="C11088">
        <v>17247</v>
      </c>
      <c r="D11088">
        <f>COUNTIF(C$4:C11088,Tabela3[[#This Row],[COMANDA]])</f>
        <v>1</v>
      </c>
      <c r="E11088" t="s">
        <v>89</v>
      </c>
      <c r="F11088" t="s">
        <v>98</v>
      </c>
      <c r="G11088" t="s">
        <v>8</v>
      </c>
      <c r="H11088" t="s">
        <v>42</v>
      </c>
      <c r="I11088" s="2">
        <v>1</v>
      </c>
      <c r="J11088" t="s">
        <v>11</v>
      </c>
      <c r="K11088" s="21">
        <f>INDEX(LISTAS!$H:$Q,MATCH(BASE!H11088,LISTAS!$G:$G,0),MATCH(BASE!J11088,LISTAS!$H$3:$Q$3,0))*Tabela3[[#This Row],[QUANTIDADE]]</f>
        <v>16</v>
      </c>
      <c r="L11088" s="2" t="str">
        <f>TEXT(Tabela3[[#This Row],[DATA]],"MM")</f>
        <v>07</v>
      </c>
      <c r="M11088" s="2">
        <f>WEEKNUM(Tabela3[[#This Row],[DATA]])</f>
        <v>29</v>
      </c>
      <c r="N11088" s="18">
        <f>YEAR(Tabela3[[#This Row],[DATA]])</f>
        <v>2023</v>
      </c>
    </row>
    <row r="11089" spans="2:14">
      <c r="B11089" s="1">
        <v>45124</v>
      </c>
      <c r="C11089">
        <v>17248</v>
      </c>
      <c r="D11089">
        <f>COUNTIF(C$4:C11089,Tabela3[[#This Row],[COMANDA]])</f>
        <v>1</v>
      </c>
      <c r="E11089" t="s">
        <v>90</v>
      </c>
      <c r="F11089" t="s">
        <v>99</v>
      </c>
      <c r="G11089" t="s">
        <v>8</v>
      </c>
      <c r="H11089" t="s">
        <v>206</v>
      </c>
      <c r="I11089" s="2">
        <v>1</v>
      </c>
      <c r="J11089" t="s">
        <v>11</v>
      </c>
      <c r="K11089" s="21">
        <f>INDEX(LISTAS!$H:$Q,MATCH(BASE!H11089,LISTAS!$G:$G,0),MATCH(BASE!J11089,LISTAS!$H$3:$Q$3,0))*Tabela3[[#This Row],[QUANTIDADE]]</f>
        <v>18</v>
      </c>
      <c r="L11089" s="2" t="str">
        <f>TEXT(Tabela3[[#This Row],[DATA]],"MM")</f>
        <v>07</v>
      </c>
      <c r="M11089" s="2">
        <f>WEEKNUM(Tabela3[[#This Row],[DATA]])</f>
        <v>29</v>
      </c>
      <c r="N11089" s="18">
        <f>YEAR(Tabela3[[#This Row],[DATA]])</f>
        <v>2023</v>
      </c>
    </row>
    <row r="11090" spans="2:14">
      <c r="B11090" s="1">
        <v>45124</v>
      </c>
      <c r="C11090">
        <v>17248</v>
      </c>
      <c r="D11090">
        <f>COUNTIF(C$4:C11090,Tabela3[[#This Row],[COMANDA]])</f>
        <v>2</v>
      </c>
      <c r="E11090" t="s">
        <v>90</v>
      </c>
      <c r="F11090" t="s">
        <v>99</v>
      </c>
      <c r="G11090" t="s">
        <v>61</v>
      </c>
      <c r="H11090" t="s">
        <v>163</v>
      </c>
      <c r="I11090" s="2">
        <v>1</v>
      </c>
      <c r="J11090" t="s">
        <v>11</v>
      </c>
      <c r="K11090" s="21">
        <f>INDEX(LISTAS!$H:$Q,MATCH(BASE!H11090,LISTAS!$G:$G,0),MATCH(BASE!J11090,LISTAS!$H$3:$Q$3,0))*Tabela3[[#This Row],[QUANTIDADE]]</f>
        <v>4</v>
      </c>
      <c r="L11090" s="2" t="str">
        <f>TEXT(Tabela3[[#This Row],[DATA]],"MM")</f>
        <v>07</v>
      </c>
      <c r="M11090" s="2">
        <f>WEEKNUM(Tabela3[[#This Row],[DATA]])</f>
        <v>29</v>
      </c>
      <c r="N11090" s="18">
        <f>YEAR(Tabela3[[#This Row],[DATA]])</f>
        <v>2023</v>
      </c>
    </row>
    <row r="11091" spans="2:14">
      <c r="B11091" s="1">
        <v>45124</v>
      </c>
      <c r="C11091">
        <v>17248</v>
      </c>
      <c r="D11091">
        <f>COUNTIF(C$4:C11091,Tabela3[[#This Row],[COMANDA]])</f>
        <v>3</v>
      </c>
      <c r="E11091" t="s">
        <v>90</v>
      </c>
      <c r="F11091" t="s">
        <v>99</v>
      </c>
      <c r="G11091" t="s">
        <v>61</v>
      </c>
      <c r="H11091" t="s">
        <v>384</v>
      </c>
      <c r="I11091" s="2">
        <v>1</v>
      </c>
      <c r="J11091" t="s">
        <v>11</v>
      </c>
      <c r="K11091" s="21">
        <f>INDEX(LISTAS!$H:$Q,MATCH(BASE!H11091,LISTAS!$G:$G,0),MATCH(BASE!J11091,LISTAS!$H$3:$Q$3,0))*Tabela3[[#This Row],[QUANTIDADE]]</f>
        <v>2</v>
      </c>
      <c r="L11091" s="2" t="str">
        <f>TEXT(Tabela3[[#This Row],[DATA]],"MM")</f>
        <v>07</v>
      </c>
      <c r="M11091" s="2">
        <f>WEEKNUM(Tabela3[[#This Row],[DATA]])</f>
        <v>29</v>
      </c>
      <c r="N11091" s="18">
        <f>YEAR(Tabela3[[#This Row],[DATA]])</f>
        <v>2023</v>
      </c>
    </row>
    <row r="11092" spans="2:14">
      <c r="B11092" s="1">
        <v>45124</v>
      </c>
      <c r="C11092">
        <v>17249</v>
      </c>
      <c r="D11092">
        <f>COUNTIF(C$4:C11092,Tabela3[[#This Row],[COMANDA]])</f>
        <v>1</v>
      </c>
      <c r="E11092" t="s">
        <v>90</v>
      </c>
      <c r="F11092" t="s">
        <v>98</v>
      </c>
      <c r="G11092" t="s">
        <v>8</v>
      </c>
      <c r="H11092" t="s">
        <v>202</v>
      </c>
      <c r="I11092" s="2">
        <v>1</v>
      </c>
      <c r="J11092" t="s">
        <v>11</v>
      </c>
      <c r="K11092" s="21">
        <f>INDEX(LISTAS!$H:$Q,MATCH(BASE!H11092,LISTAS!$G:$G,0),MATCH(BASE!J11092,LISTAS!$H$3:$Q$3,0))*Tabela3[[#This Row],[QUANTIDADE]]</f>
        <v>20</v>
      </c>
      <c r="L11092" s="2" t="str">
        <f>TEXT(Tabela3[[#This Row],[DATA]],"MM")</f>
        <v>07</v>
      </c>
      <c r="M11092" s="2">
        <f>WEEKNUM(Tabela3[[#This Row],[DATA]])</f>
        <v>29</v>
      </c>
      <c r="N11092" s="18">
        <f>YEAR(Tabela3[[#This Row],[DATA]])</f>
        <v>2023</v>
      </c>
    </row>
    <row r="11093" spans="2:14">
      <c r="B11093" s="1">
        <v>45124</v>
      </c>
      <c r="C11093">
        <v>17249</v>
      </c>
      <c r="D11093">
        <f>COUNTIF(C$4:C11093,Tabela3[[#This Row],[COMANDA]])</f>
        <v>2</v>
      </c>
      <c r="E11093" t="s">
        <v>90</v>
      </c>
      <c r="F11093" t="s">
        <v>98</v>
      </c>
      <c r="G11093" t="s">
        <v>9</v>
      </c>
      <c r="H11093" t="s">
        <v>131</v>
      </c>
      <c r="I11093" s="2">
        <v>1</v>
      </c>
      <c r="J11093" t="s">
        <v>11</v>
      </c>
      <c r="K11093" s="21">
        <f>INDEX(LISTAS!$H:$Q,MATCH(BASE!H11093,LISTAS!$G:$G,0),MATCH(BASE!J11093,LISTAS!$H$3:$Q$3,0))*Tabela3[[#This Row],[QUANTIDADE]]</f>
        <v>4</v>
      </c>
      <c r="L11093" s="2" t="str">
        <f>TEXT(Tabela3[[#This Row],[DATA]],"MM")</f>
        <v>07</v>
      </c>
      <c r="M11093" s="2">
        <f>WEEKNUM(Tabela3[[#This Row],[DATA]])</f>
        <v>29</v>
      </c>
      <c r="N11093" s="18">
        <f>YEAR(Tabela3[[#This Row],[DATA]])</f>
        <v>2023</v>
      </c>
    </row>
    <row r="11094" spans="2:14">
      <c r="B11094" s="1">
        <v>45124</v>
      </c>
      <c r="C11094">
        <v>17250</v>
      </c>
      <c r="D11094">
        <f>COUNTIF(C$4:C11094,Tabela3[[#This Row],[COMANDA]])</f>
        <v>1</v>
      </c>
      <c r="E11094" t="s">
        <v>90</v>
      </c>
      <c r="F11094" t="s">
        <v>98</v>
      </c>
      <c r="G11094" t="s">
        <v>8</v>
      </c>
      <c r="H11094" t="s">
        <v>206</v>
      </c>
      <c r="I11094" s="2">
        <v>1</v>
      </c>
      <c r="J11094" t="s">
        <v>11</v>
      </c>
      <c r="K11094" s="21">
        <f>INDEX(LISTAS!$H:$Q,MATCH(BASE!H11094,LISTAS!$G:$G,0),MATCH(BASE!J11094,LISTAS!$H$3:$Q$3,0))*Tabela3[[#This Row],[QUANTIDADE]]</f>
        <v>18</v>
      </c>
      <c r="L11094" s="2" t="str">
        <f>TEXT(Tabela3[[#This Row],[DATA]],"MM")</f>
        <v>07</v>
      </c>
      <c r="M11094" s="2">
        <f>WEEKNUM(Tabela3[[#This Row],[DATA]])</f>
        <v>29</v>
      </c>
      <c r="N11094" s="18">
        <f>YEAR(Tabela3[[#This Row],[DATA]])</f>
        <v>2023</v>
      </c>
    </row>
    <row r="11095" spans="2:14">
      <c r="B11095" s="1">
        <v>45124</v>
      </c>
      <c r="C11095">
        <v>17251</v>
      </c>
      <c r="D11095">
        <f>COUNTIF(C$4:C11095,Tabela3[[#This Row],[COMANDA]])</f>
        <v>1</v>
      </c>
      <c r="E11095" t="s">
        <v>90</v>
      </c>
      <c r="F11095" t="s">
        <v>98</v>
      </c>
      <c r="G11095" t="s">
        <v>8</v>
      </c>
      <c r="H11095" t="s">
        <v>84</v>
      </c>
      <c r="I11095" s="2">
        <v>1</v>
      </c>
      <c r="J11095" t="s">
        <v>11</v>
      </c>
      <c r="K11095" s="21">
        <f>INDEX(LISTAS!$H:$Q,MATCH(BASE!H11095,LISTAS!$G:$G,0),MATCH(BASE!J11095,LISTAS!$H$3:$Q$3,0))*Tabela3[[#This Row],[QUANTIDADE]]</f>
        <v>16</v>
      </c>
      <c r="L11095" s="2" t="str">
        <f>TEXT(Tabela3[[#This Row],[DATA]],"MM")</f>
        <v>07</v>
      </c>
      <c r="M11095" s="2">
        <f>WEEKNUM(Tabela3[[#This Row],[DATA]])</f>
        <v>29</v>
      </c>
      <c r="N11095" s="18">
        <f>YEAR(Tabela3[[#This Row],[DATA]])</f>
        <v>2023</v>
      </c>
    </row>
    <row r="11096" spans="2:14">
      <c r="B11096" s="1">
        <v>45124</v>
      </c>
      <c r="C11096">
        <v>17252</v>
      </c>
      <c r="D11096">
        <f>COUNTIF(C$4:C11096,Tabela3[[#This Row],[COMANDA]])</f>
        <v>1</v>
      </c>
      <c r="E11096" t="s">
        <v>90</v>
      </c>
      <c r="F11096" t="s">
        <v>99</v>
      </c>
      <c r="G11096" t="s">
        <v>8</v>
      </c>
      <c r="H11096" t="s">
        <v>39</v>
      </c>
      <c r="I11096" s="2">
        <v>1</v>
      </c>
      <c r="J11096" t="s">
        <v>11</v>
      </c>
      <c r="K11096" s="21">
        <f>INDEX(LISTAS!$H:$Q,MATCH(BASE!H11096,LISTAS!$G:$G,0),MATCH(BASE!J11096,LISTAS!$H$3:$Q$3,0))*Tabela3[[#This Row],[QUANTIDADE]]</f>
        <v>12</v>
      </c>
      <c r="L11096" s="2" t="str">
        <f>TEXT(Tabela3[[#This Row],[DATA]],"MM")</f>
        <v>07</v>
      </c>
      <c r="M11096" s="2">
        <f>WEEKNUM(Tabela3[[#This Row],[DATA]])</f>
        <v>29</v>
      </c>
      <c r="N11096" s="18">
        <f>YEAR(Tabela3[[#This Row],[DATA]])</f>
        <v>2023</v>
      </c>
    </row>
    <row r="11097" spans="2:14">
      <c r="B11097" s="1">
        <v>45124</v>
      </c>
      <c r="C11097">
        <v>17252</v>
      </c>
      <c r="D11097">
        <f>COUNTIF(C$4:C11097,Tabela3[[#This Row],[COMANDA]])</f>
        <v>2</v>
      </c>
      <c r="E11097" t="s">
        <v>90</v>
      </c>
      <c r="F11097" t="s">
        <v>99</v>
      </c>
      <c r="G11097" t="s">
        <v>61</v>
      </c>
      <c r="H11097" t="s">
        <v>163</v>
      </c>
      <c r="I11097" s="2">
        <v>1</v>
      </c>
      <c r="J11097" t="s">
        <v>11</v>
      </c>
      <c r="K11097" s="21">
        <f>INDEX(LISTAS!$H:$Q,MATCH(BASE!H11097,LISTAS!$G:$G,0),MATCH(BASE!J11097,LISTAS!$H$3:$Q$3,0))*Tabela3[[#This Row],[QUANTIDADE]]</f>
        <v>4</v>
      </c>
      <c r="L11097" s="2" t="str">
        <f>TEXT(Tabela3[[#This Row],[DATA]],"MM")</f>
        <v>07</v>
      </c>
      <c r="M11097" s="2">
        <f>WEEKNUM(Tabela3[[#This Row],[DATA]])</f>
        <v>29</v>
      </c>
      <c r="N11097" s="18">
        <f>YEAR(Tabela3[[#This Row],[DATA]])</f>
        <v>2023</v>
      </c>
    </row>
    <row r="11098" spans="2:14">
      <c r="B11098" s="1">
        <v>45124</v>
      </c>
      <c r="C11098">
        <v>17252</v>
      </c>
      <c r="D11098">
        <f>COUNTIF(C$4:C11098,Tabela3[[#This Row],[COMANDA]])</f>
        <v>3</v>
      </c>
      <c r="E11098" t="s">
        <v>90</v>
      </c>
      <c r="F11098" t="s">
        <v>99</v>
      </c>
      <c r="G11098" t="s">
        <v>9</v>
      </c>
      <c r="H11098" t="s">
        <v>138</v>
      </c>
      <c r="I11098" s="2">
        <v>1</v>
      </c>
      <c r="J11098" t="s">
        <v>11</v>
      </c>
      <c r="K11098" s="21">
        <f>INDEX(LISTAS!$H:$Q,MATCH(BASE!H11098,LISTAS!$G:$G,0),MATCH(BASE!J11098,LISTAS!$H$3:$Q$3,0))*Tabela3[[#This Row],[QUANTIDADE]]</f>
        <v>4</v>
      </c>
      <c r="L11098" s="2" t="str">
        <f>TEXT(Tabela3[[#This Row],[DATA]],"MM")</f>
        <v>07</v>
      </c>
      <c r="M11098" s="2">
        <f>WEEKNUM(Tabela3[[#This Row],[DATA]])</f>
        <v>29</v>
      </c>
      <c r="N11098" s="18">
        <f>YEAR(Tabela3[[#This Row],[DATA]])</f>
        <v>2023</v>
      </c>
    </row>
    <row r="11099" spans="2:14">
      <c r="B11099" s="1">
        <v>45124</v>
      </c>
      <c r="C11099">
        <v>17253</v>
      </c>
      <c r="D11099">
        <f>COUNTIF(C$4:C11099,Tabela3[[#This Row],[COMANDA]])</f>
        <v>1</v>
      </c>
      <c r="E11099" t="s">
        <v>90</v>
      </c>
      <c r="G11099" t="s">
        <v>8</v>
      </c>
      <c r="H11099" t="s">
        <v>42</v>
      </c>
      <c r="I11099" s="2">
        <v>1</v>
      </c>
      <c r="J11099" t="s">
        <v>11</v>
      </c>
      <c r="K11099" s="21">
        <f>INDEX(LISTAS!$H:$Q,MATCH(BASE!H11099,LISTAS!$G:$G,0),MATCH(BASE!J11099,LISTAS!$H$3:$Q$3,0))*Tabela3[[#This Row],[QUANTIDADE]]</f>
        <v>16</v>
      </c>
      <c r="L11099" s="2" t="str">
        <f>TEXT(Tabela3[[#This Row],[DATA]],"MM")</f>
        <v>07</v>
      </c>
      <c r="M11099" s="2">
        <f>WEEKNUM(Tabela3[[#This Row],[DATA]])</f>
        <v>29</v>
      </c>
      <c r="N11099" s="18">
        <f>YEAR(Tabela3[[#This Row],[DATA]])</f>
        <v>2023</v>
      </c>
    </row>
    <row r="11100" spans="2:14">
      <c r="B11100" s="1">
        <v>45124</v>
      </c>
      <c r="C11100">
        <v>17253</v>
      </c>
      <c r="D11100">
        <f>COUNTIF(C$4:C11100,Tabela3[[#This Row],[COMANDA]])</f>
        <v>2</v>
      </c>
      <c r="E11100" t="s">
        <v>90</v>
      </c>
      <c r="G11100" t="s">
        <v>8</v>
      </c>
      <c r="H11100" t="s">
        <v>204</v>
      </c>
      <c r="I11100" s="2">
        <v>1</v>
      </c>
      <c r="J11100" t="s">
        <v>11</v>
      </c>
      <c r="K11100" s="21">
        <f>INDEX(LISTAS!$H:$Q,MATCH(BASE!H11100,LISTAS!$G:$G,0),MATCH(BASE!J11100,LISTAS!$H$3:$Q$3,0))*Tabela3[[#This Row],[QUANTIDADE]]</f>
        <v>18</v>
      </c>
      <c r="L11100" s="2" t="str">
        <f>TEXT(Tabela3[[#This Row],[DATA]],"MM")</f>
        <v>07</v>
      </c>
      <c r="M11100" s="2">
        <f>WEEKNUM(Tabela3[[#This Row],[DATA]])</f>
        <v>29</v>
      </c>
      <c r="N11100" s="18">
        <f>YEAR(Tabela3[[#This Row],[DATA]])</f>
        <v>2023</v>
      </c>
    </row>
    <row r="11101" spans="2:14">
      <c r="B11101" s="1">
        <v>45125</v>
      </c>
      <c r="C11101">
        <v>17254</v>
      </c>
      <c r="D11101">
        <f>COUNTIF(C$4:C11101,Tabela3[[#This Row],[COMANDA]])</f>
        <v>1</v>
      </c>
      <c r="E11101" t="s">
        <v>89</v>
      </c>
      <c r="G11101" t="s">
        <v>8</v>
      </c>
      <c r="H11101" t="s">
        <v>47</v>
      </c>
      <c r="I11101" s="2">
        <v>1</v>
      </c>
      <c r="J11101" t="s">
        <v>11</v>
      </c>
      <c r="K11101" s="21">
        <f>INDEX(LISTAS!$H:$Q,MATCH(BASE!H11101,LISTAS!$G:$G,0),MATCH(BASE!J11101,LISTAS!$H$3:$Q$3,0))*Tabela3[[#This Row],[QUANTIDADE]]</f>
        <v>16</v>
      </c>
      <c r="L11101" s="2" t="str">
        <f>TEXT(Tabela3[[#This Row],[DATA]],"MM")</f>
        <v>07</v>
      </c>
      <c r="M11101" s="2">
        <f>WEEKNUM(Tabela3[[#This Row],[DATA]])</f>
        <v>29</v>
      </c>
      <c r="N11101" s="18">
        <f>YEAR(Tabela3[[#This Row],[DATA]])</f>
        <v>2023</v>
      </c>
    </row>
    <row r="11102" spans="2:14">
      <c r="B11102" s="1">
        <v>45125</v>
      </c>
      <c r="C11102">
        <v>17255</v>
      </c>
      <c r="D11102">
        <f>COUNTIF(C$4:C11102,Tabela3[[#This Row],[COMANDA]])</f>
        <v>1</v>
      </c>
      <c r="E11102" t="s">
        <v>89</v>
      </c>
      <c r="F11102" t="s">
        <v>99</v>
      </c>
      <c r="G11102" t="s">
        <v>8</v>
      </c>
      <c r="H11102" t="s">
        <v>47</v>
      </c>
      <c r="I11102" s="2">
        <v>1</v>
      </c>
      <c r="J11102" t="s">
        <v>11</v>
      </c>
      <c r="K11102" s="21">
        <f>INDEX(LISTAS!$H:$Q,MATCH(BASE!H11102,LISTAS!$G:$G,0),MATCH(BASE!J11102,LISTAS!$H$3:$Q$3,0))*Tabela3[[#This Row],[QUANTIDADE]]</f>
        <v>16</v>
      </c>
      <c r="L11102" s="2" t="str">
        <f>TEXT(Tabela3[[#This Row],[DATA]],"MM")</f>
        <v>07</v>
      </c>
      <c r="M11102" s="2">
        <f>WEEKNUM(Tabela3[[#This Row],[DATA]])</f>
        <v>29</v>
      </c>
      <c r="N11102" s="18">
        <f>YEAR(Tabela3[[#This Row],[DATA]])</f>
        <v>2023</v>
      </c>
    </row>
    <row r="11103" spans="2:14">
      <c r="B11103" s="1">
        <v>45125</v>
      </c>
      <c r="C11103">
        <v>17256</v>
      </c>
      <c r="D11103">
        <f>COUNTIF(C$4:C11103,Tabela3[[#This Row],[COMANDA]])</f>
        <v>1</v>
      </c>
      <c r="E11103" t="s">
        <v>90</v>
      </c>
      <c r="F11103" t="s">
        <v>100</v>
      </c>
      <c r="G11103" t="s">
        <v>8</v>
      </c>
      <c r="H11103" t="s">
        <v>206</v>
      </c>
      <c r="I11103" s="2">
        <v>1</v>
      </c>
      <c r="J11103" t="s">
        <v>11</v>
      </c>
      <c r="K11103" s="21">
        <f>INDEX(LISTAS!$H:$Q,MATCH(BASE!H11103,LISTAS!$G:$G,0),MATCH(BASE!J11103,LISTAS!$H$3:$Q$3,0))*Tabela3[[#This Row],[QUANTIDADE]]</f>
        <v>18</v>
      </c>
      <c r="L11103" s="2" t="str">
        <f>TEXT(Tabela3[[#This Row],[DATA]],"MM")</f>
        <v>07</v>
      </c>
      <c r="M11103" s="2">
        <f>WEEKNUM(Tabela3[[#This Row],[DATA]])</f>
        <v>29</v>
      </c>
      <c r="N11103" s="18">
        <f>YEAR(Tabela3[[#This Row],[DATA]])</f>
        <v>2023</v>
      </c>
    </row>
    <row r="11104" spans="2:14">
      <c r="B11104" s="1">
        <v>45125</v>
      </c>
      <c r="C11104">
        <v>17257</v>
      </c>
      <c r="D11104">
        <f>COUNTIF(C$4:C11104,Tabela3[[#This Row],[COMANDA]])</f>
        <v>1</v>
      </c>
      <c r="E11104" t="s">
        <v>89</v>
      </c>
      <c r="F11104" t="s">
        <v>99</v>
      </c>
      <c r="G11104" t="s">
        <v>8</v>
      </c>
      <c r="H11104" t="s">
        <v>39</v>
      </c>
      <c r="I11104" s="2">
        <v>1</v>
      </c>
      <c r="J11104" t="s">
        <v>11</v>
      </c>
      <c r="K11104" s="21">
        <f>INDEX(LISTAS!$H:$Q,MATCH(BASE!H11104,LISTAS!$G:$G,0),MATCH(BASE!J11104,LISTAS!$H$3:$Q$3,0))*Tabela3[[#This Row],[QUANTIDADE]]</f>
        <v>12</v>
      </c>
      <c r="L11104" s="2" t="str">
        <f>TEXT(Tabela3[[#This Row],[DATA]],"MM")</f>
        <v>07</v>
      </c>
      <c r="M11104" s="2">
        <f>WEEKNUM(Tabela3[[#This Row],[DATA]])</f>
        <v>29</v>
      </c>
      <c r="N11104" s="18">
        <f>YEAR(Tabela3[[#This Row],[DATA]])</f>
        <v>2023</v>
      </c>
    </row>
    <row r="11105" spans="2:14">
      <c r="B11105" s="1">
        <v>45125</v>
      </c>
      <c r="C11105">
        <v>17257</v>
      </c>
      <c r="D11105">
        <f>COUNTIF(C$4:C11105,Tabela3[[#This Row],[COMANDA]])</f>
        <v>2</v>
      </c>
      <c r="E11105" t="s">
        <v>89</v>
      </c>
      <c r="F11105" t="s">
        <v>99</v>
      </c>
      <c r="G11105" t="s">
        <v>61</v>
      </c>
      <c r="H11105" t="s">
        <v>163</v>
      </c>
      <c r="I11105" s="2">
        <v>1</v>
      </c>
      <c r="J11105" t="s">
        <v>11</v>
      </c>
      <c r="K11105" s="21">
        <f>INDEX(LISTAS!$H:$Q,MATCH(BASE!H11105,LISTAS!$G:$G,0),MATCH(BASE!J11105,LISTAS!$H$3:$Q$3,0))*Tabela3[[#This Row],[QUANTIDADE]]</f>
        <v>4</v>
      </c>
      <c r="L11105" s="2" t="str">
        <f>TEXT(Tabela3[[#This Row],[DATA]],"MM")</f>
        <v>07</v>
      </c>
      <c r="M11105" s="2">
        <f>WEEKNUM(Tabela3[[#This Row],[DATA]])</f>
        <v>29</v>
      </c>
      <c r="N11105" s="18">
        <f>YEAR(Tabela3[[#This Row],[DATA]])</f>
        <v>2023</v>
      </c>
    </row>
    <row r="11106" spans="2:14">
      <c r="B11106" s="1">
        <v>45125</v>
      </c>
      <c r="C11106">
        <v>17258</v>
      </c>
      <c r="D11106">
        <f>COUNTIF(C$4:C11106,Tabela3[[#This Row],[COMANDA]])</f>
        <v>1</v>
      </c>
      <c r="E11106" t="s">
        <v>90</v>
      </c>
      <c r="F11106" t="s">
        <v>375</v>
      </c>
      <c r="G11106" t="s">
        <v>8</v>
      </c>
      <c r="H11106" t="s">
        <v>203</v>
      </c>
      <c r="I11106" s="2">
        <v>1</v>
      </c>
      <c r="J11106" t="s">
        <v>11</v>
      </c>
      <c r="K11106" s="21">
        <f>INDEX(LISTAS!$H:$Q,MATCH(BASE!H11106,LISTAS!$G:$G,0),MATCH(BASE!J11106,LISTAS!$H$3:$Q$3,0))*Tabela3[[#This Row],[QUANTIDADE]]</f>
        <v>20</v>
      </c>
      <c r="L11106" s="2" t="str">
        <f>TEXT(Tabela3[[#This Row],[DATA]],"MM")</f>
        <v>07</v>
      </c>
      <c r="M11106" s="2">
        <f>WEEKNUM(Tabela3[[#This Row],[DATA]])</f>
        <v>29</v>
      </c>
      <c r="N11106" s="18">
        <f>YEAR(Tabela3[[#This Row],[DATA]])</f>
        <v>2023</v>
      </c>
    </row>
    <row r="11107" spans="2:14">
      <c r="B11107" s="1">
        <v>45125</v>
      </c>
      <c r="C11107">
        <v>17258</v>
      </c>
      <c r="D11107">
        <f>COUNTIF(C$4:C11107,Tabela3[[#This Row],[COMANDA]])</f>
        <v>2</v>
      </c>
      <c r="E11107" t="s">
        <v>90</v>
      </c>
      <c r="F11107" t="s">
        <v>375</v>
      </c>
      <c r="G11107" t="s">
        <v>9</v>
      </c>
      <c r="H11107" t="s">
        <v>242</v>
      </c>
      <c r="I11107" s="2">
        <v>1</v>
      </c>
      <c r="J11107" t="s">
        <v>12</v>
      </c>
      <c r="K11107" s="21">
        <f>INDEX(LISTAS!$H:$Q,MATCH(BASE!H11107,LISTAS!$G:$G,0),MATCH(BASE!J11107,LISTAS!$H$3:$Q$3,0))*Tabela3[[#This Row],[QUANTIDADE]]</f>
        <v>6</v>
      </c>
      <c r="L11107" s="2" t="str">
        <f>TEXT(Tabela3[[#This Row],[DATA]],"MM")</f>
        <v>07</v>
      </c>
      <c r="M11107" s="2">
        <f>WEEKNUM(Tabela3[[#This Row],[DATA]])</f>
        <v>29</v>
      </c>
      <c r="N11107" s="18">
        <f>YEAR(Tabela3[[#This Row],[DATA]])</f>
        <v>2023</v>
      </c>
    </row>
    <row r="11108" spans="2:14">
      <c r="B11108" s="1">
        <v>45125</v>
      </c>
      <c r="C11108">
        <v>17259</v>
      </c>
      <c r="D11108">
        <f>COUNTIF(C$4:C11108,Tabela3[[#This Row],[COMANDA]])</f>
        <v>1</v>
      </c>
      <c r="E11108" t="s">
        <v>90</v>
      </c>
      <c r="F11108" t="s">
        <v>100</v>
      </c>
      <c r="G11108" t="s">
        <v>8</v>
      </c>
      <c r="H11108" t="s">
        <v>39</v>
      </c>
      <c r="I11108" s="2">
        <v>1</v>
      </c>
      <c r="J11108" t="s">
        <v>11</v>
      </c>
      <c r="K11108" s="21">
        <f>INDEX(LISTAS!$H:$Q,MATCH(BASE!H11108,LISTAS!$G:$G,0),MATCH(BASE!J11108,LISTAS!$H$3:$Q$3,0))*Tabela3[[#This Row],[QUANTIDADE]]</f>
        <v>12</v>
      </c>
      <c r="L11108" s="2" t="str">
        <f>TEXT(Tabela3[[#This Row],[DATA]],"MM")</f>
        <v>07</v>
      </c>
      <c r="M11108" s="2">
        <f>WEEKNUM(Tabela3[[#This Row],[DATA]])</f>
        <v>29</v>
      </c>
      <c r="N11108" s="18">
        <f>YEAR(Tabela3[[#This Row],[DATA]])</f>
        <v>2023</v>
      </c>
    </row>
    <row r="11109" spans="2:14">
      <c r="B11109" s="1">
        <v>45125</v>
      </c>
      <c r="C11109">
        <v>17260</v>
      </c>
      <c r="D11109">
        <f>COUNTIF(C$4:C11109,Tabela3[[#This Row],[COMANDA]])</f>
        <v>1</v>
      </c>
      <c r="E11109" t="s">
        <v>90</v>
      </c>
      <c r="F11109" t="s">
        <v>99</v>
      </c>
      <c r="G11109" t="s">
        <v>8</v>
      </c>
      <c r="H11109" t="s">
        <v>42</v>
      </c>
      <c r="I11109" s="2">
        <v>1</v>
      </c>
      <c r="J11109" t="s">
        <v>11</v>
      </c>
      <c r="K11109" s="21">
        <f>INDEX(LISTAS!$H:$Q,MATCH(BASE!H11109,LISTAS!$G:$G,0),MATCH(BASE!J11109,LISTAS!$H$3:$Q$3,0))*Tabela3[[#This Row],[QUANTIDADE]]</f>
        <v>16</v>
      </c>
      <c r="L11109" s="2" t="str">
        <f>TEXT(Tabela3[[#This Row],[DATA]],"MM")</f>
        <v>07</v>
      </c>
      <c r="M11109" s="2">
        <f>WEEKNUM(Tabela3[[#This Row],[DATA]])</f>
        <v>29</v>
      </c>
      <c r="N11109" s="18">
        <f>YEAR(Tabela3[[#This Row],[DATA]])</f>
        <v>2023</v>
      </c>
    </row>
    <row r="11110" spans="2:14">
      <c r="B11110" s="1">
        <v>45125</v>
      </c>
      <c r="C11110">
        <v>17261</v>
      </c>
      <c r="D11110">
        <f>COUNTIF(C$4:C11110,Tabela3[[#This Row],[COMANDA]])</f>
        <v>1</v>
      </c>
      <c r="E11110" t="s">
        <v>90</v>
      </c>
      <c r="F11110" t="s">
        <v>98</v>
      </c>
      <c r="G11110" t="s">
        <v>8</v>
      </c>
      <c r="H11110" t="s">
        <v>204</v>
      </c>
      <c r="I11110" s="2">
        <v>1</v>
      </c>
      <c r="J11110" t="s">
        <v>11</v>
      </c>
      <c r="K11110" s="21">
        <f>INDEX(LISTAS!$H:$Q,MATCH(BASE!H11110,LISTAS!$G:$G,0),MATCH(BASE!J11110,LISTAS!$H$3:$Q$3,0))*Tabela3[[#This Row],[QUANTIDADE]]</f>
        <v>18</v>
      </c>
      <c r="L11110" s="2" t="str">
        <f>TEXT(Tabela3[[#This Row],[DATA]],"MM")</f>
        <v>07</v>
      </c>
      <c r="M11110" s="2">
        <f>WEEKNUM(Tabela3[[#This Row],[DATA]])</f>
        <v>29</v>
      </c>
      <c r="N11110" s="18">
        <f>YEAR(Tabela3[[#This Row],[DATA]])</f>
        <v>2023</v>
      </c>
    </row>
    <row r="11111" spans="2:14">
      <c r="B11111" s="1">
        <v>45125</v>
      </c>
      <c r="C11111">
        <v>17261</v>
      </c>
      <c r="D11111">
        <f>COUNTIF(C$4:C11111,Tabela3[[#This Row],[COMANDA]])</f>
        <v>2</v>
      </c>
      <c r="E11111" t="s">
        <v>90</v>
      </c>
      <c r="F11111" t="s">
        <v>98</v>
      </c>
      <c r="G11111" t="s">
        <v>8</v>
      </c>
      <c r="H11111" t="s">
        <v>47</v>
      </c>
      <c r="I11111" s="2">
        <v>1</v>
      </c>
      <c r="J11111" t="s">
        <v>11</v>
      </c>
      <c r="K11111" s="21">
        <f>INDEX(LISTAS!$H:$Q,MATCH(BASE!H11111,LISTAS!$G:$G,0),MATCH(BASE!J11111,LISTAS!$H$3:$Q$3,0))*Tabela3[[#This Row],[QUANTIDADE]]</f>
        <v>16</v>
      </c>
      <c r="L11111" s="2" t="str">
        <f>TEXT(Tabela3[[#This Row],[DATA]],"MM")</f>
        <v>07</v>
      </c>
      <c r="M11111" s="2">
        <f>WEEKNUM(Tabela3[[#This Row],[DATA]])</f>
        <v>29</v>
      </c>
      <c r="N11111" s="18">
        <f>YEAR(Tabela3[[#This Row],[DATA]])</f>
        <v>2023</v>
      </c>
    </row>
    <row r="11112" spans="2:14">
      <c r="B11112" s="1">
        <v>45125</v>
      </c>
      <c r="C11112">
        <v>17262</v>
      </c>
      <c r="D11112">
        <f>COUNTIF(C$4:C11112,Tabela3[[#This Row],[COMANDA]])</f>
        <v>1</v>
      </c>
      <c r="E11112" t="s">
        <v>90</v>
      </c>
      <c r="G11112" t="s">
        <v>8</v>
      </c>
      <c r="H11112" t="s">
        <v>204</v>
      </c>
      <c r="I11112" s="2">
        <v>1</v>
      </c>
      <c r="J11112" t="s">
        <v>11</v>
      </c>
      <c r="K11112" s="21">
        <f>INDEX(LISTAS!$H:$Q,MATCH(BASE!H11112,LISTAS!$G:$G,0),MATCH(BASE!J11112,LISTAS!$H$3:$Q$3,0))*Tabela3[[#This Row],[QUANTIDADE]]</f>
        <v>18</v>
      </c>
      <c r="L11112" s="2" t="str">
        <f>TEXT(Tabela3[[#This Row],[DATA]],"MM")</f>
        <v>07</v>
      </c>
      <c r="M11112" s="2">
        <f>WEEKNUM(Tabela3[[#This Row],[DATA]])</f>
        <v>29</v>
      </c>
      <c r="N11112" s="18">
        <f>YEAR(Tabela3[[#This Row],[DATA]])</f>
        <v>2023</v>
      </c>
    </row>
    <row r="11113" spans="2:14">
      <c r="B11113" s="1">
        <v>45125</v>
      </c>
      <c r="C11113">
        <v>17262</v>
      </c>
      <c r="D11113">
        <f>COUNTIF(C$4:C11113,Tabela3[[#This Row],[COMANDA]])</f>
        <v>2</v>
      </c>
      <c r="E11113" t="s">
        <v>90</v>
      </c>
      <c r="G11113" t="s">
        <v>61</v>
      </c>
      <c r="H11113" t="s">
        <v>166</v>
      </c>
      <c r="I11113" s="2">
        <v>1</v>
      </c>
      <c r="J11113" t="s">
        <v>11</v>
      </c>
      <c r="K11113" s="21">
        <f>INDEX(LISTAS!$H:$Q,MATCH(BASE!H11113,LISTAS!$G:$G,0),MATCH(BASE!J11113,LISTAS!$H$3:$Q$3,0))*Tabela3[[#This Row],[QUANTIDADE]]</f>
        <v>8</v>
      </c>
      <c r="L11113" s="2" t="str">
        <f>TEXT(Tabela3[[#This Row],[DATA]],"MM")</f>
        <v>07</v>
      </c>
      <c r="M11113" s="2">
        <f>WEEKNUM(Tabela3[[#This Row],[DATA]])</f>
        <v>29</v>
      </c>
      <c r="N11113" s="18">
        <f>YEAR(Tabela3[[#This Row],[DATA]])</f>
        <v>2023</v>
      </c>
    </row>
    <row r="11114" spans="2:14">
      <c r="B11114" s="1">
        <v>45125</v>
      </c>
      <c r="C11114">
        <v>17263</v>
      </c>
      <c r="D11114">
        <f>COUNTIF(C$4:C11114,Tabela3[[#This Row],[COMANDA]])</f>
        <v>1</v>
      </c>
      <c r="E11114" t="s">
        <v>90</v>
      </c>
      <c r="F11114" t="s">
        <v>99</v>
      </c>
      <c r="G11114" t="s">
        <v>8</v>
      </c>
      <c r="H11114" t="s">
        <v>206</v>
      </c>
      <c r="I11114" s="2">
        <v>1</v>
      </c>
      <c r="J11114" t="s">
        <v>11</v>
      </c>
      <c r="K11114" s="21">
        <f>INDEX(LISTAS!$H:$Q,MATCH(BASE!H11114,LISTAS!$G:$G,0),MATCH(BASE!J11114,LISTAS!$H$3:$Q$3,0))*Tabela3[[#This Row],[QUANTIDADE]]</f>
        <v>18</v>
      </c>
      <c r="L11114" s="2" t="str">
        <f>TEXT(Tabela3[[#This Row],[DATA]],"MM")</f>
        <v>07</v>
      </c>
      <c r="M11114" s="2">
        <f>WEEKNUM(Tabela3[[#This Row],[DATA]])</f>
        <v>29</v>
      </c>
      <c r="N11114" s="18">
        <f>YEAR(Tabela3[[#This Row],[DATA]])</f>
        <v>2023</v>
      </c>
    </row>
    <row r="11115" spans="2:14">
      <c r="B11115" s="1">
        <v>45125</v>
      </c>
      <c r="C11115">
        <v>17264</v>
      </c>
      <c r="D11115">
        <f>COUNTIF(C$4:C11115,Tabela3[[#This Row],[COMANDA]])</f>
        <v>1</v>
      </c>
      <c r="E11115" t="s">
        <v>90</v>
      </c>
      <c r="F11115" t="s">
        <v>375</v>
      </c>
      <c r="G11115" t="s">
        <v>8</v>
      </c>
      <c r="H11115" t="s">
        <v>202</v>
      </c>
      <c r="I11115" s="2">
        <v>1</v>
      </c>
      <c r="J11115" t="s">
        <v>11</v>
      </c>
      <c r="K11115" s="21">
        <f>INDEX(LISTAS!$H:$Q,MATCH(BASE!H11115,LISTAS!$G:$G,0),MATCH(BASE!J11115,LISTAS!$H$3:$Q$3,0))*Tabela3[[#This Row],[QUANTIDADE]]</f>
        <v>20</v>
      </c>
      <c r="L11115" s="2" t="str">
        <f>TEXT(Tabela3[[#This Row],[DATA]],"MM")</f>
        <v>07</v>
      </c>
      <c r="M11115" s="2">
        <f>WEEKNUM(Tabela3[[#This Row],[DATA]])</f>
        <v>29</v>
      </c>
      <c r="N11115" s="18">
        <f>YEAR(Tabela3[[#This Row],[DATA]])</f>
        <v>2023</v>
      </c>
    </row>
    <row r="11116" spans="2:14">
      <c r="B11116" s="1">
        <v>45125</v>
      </c>
      <c r="C11116">
        <v>17264</v>
      </c>
      <c r="D11116">
        <f>COUNTIF(C$4:C11116,Tabela3[[#This Row],[COMANDA]])</f>
        <v>2</v>
      </c>
      <c r="E11116" t="s">
        <v>90</v>
      </c>
      <c r="F11116" t="s">
        <v>375</v>
      </c>
      <c r="G11116" t="s">
        <v>8</v>
      </c>
      <c r="H11116" t="s">
        <v>211</v>
      </c>
      <c r="I11116" s="2">
        <v>1</v>
      </c>
      <c r="J11116" t="s">
        <v>11</v>
      </c>
      <c r="K11116" s="21">
        <f>INDEX(LISTAS!$H:$Q,MATCH(BASE!H11116,LISTAS!$G:$G,0),MATCH(BASE!J11116,LISTAS!$H$3:$Q$3,0))*Tabela3[[#This Row],[QUANTIDADE]]</f>
        <v>20</v>
      </c>
      <c r="L11116" s="2" t="str">
        <f>TEXT(Tabela3[[#This Row],[DATA]],"MM")</f>
        <v>07</v>
      </c>
      <c r="M11116" s="2">
        <f>WEEKNUM(Tabela3[[#This Row],[DATA]])</f>
        <v>29</v>
      </c>
      <c r="N11116" s="18">
        <f>YEAR(Tabela3[[#This Row],[DATA]])</f>
        <v>2023</v>
      </c>
    </row>
    <row r="11117" spans="2:14">
      <c r="B11117" s="1">
        <v>45125</v>
      </c>
      <c r="C11117">
        <v>17264</v>
      </c>
      <c r="D11117">
        <f>COUNTIF(C$4:C11117,Tabela3[[#This Row],[COMANDA]])</f>
        <v>3</v>
      </c>
      <c r="E11117" t="s">
        <v>90</v>
      </c>
      <c r="F11117" t="s">
        <v>375</v>
      </c>
      <c r="G11117" t="s">
        <v>9</v>
      </c>
      <c r="H11117" t="s">
        <v>142</v>
      </c>
      <c r="I11117" s="2">
        <v>1</v>
      </c>
      <c r="J11117" t="s">
        <v>11</v>
      </c>
      <c r="K11117" s="21">
        <f>INDEX(LISTAS!$H:$Q,MATCH(BASE!H11117,LISTAS!$G:$G,0),MATCH(BASE!J11117,LISTAS!$H$3:$Q$3,0))*Tabela3[[#This Row],[QUANTIDADE]]</f>
        <v>6</v>
      </c>
      <c r="L11117" s="2" t="str">
        <f>TEXT(Tabela3[[#This Row],[DATA]],"MM")</f>
        <v>07</v>
      </c>
      <c r="M11117" s="2">
        <f>WEEKNUM(Tabela3[[#This Row],[DATA]])</f>
        <v>29</v>
      </c>
      <c r="N11117" s="18">
        <f>YEAR(Tabela3[[#This Row],[DATA]])</f>
        <v>2023</v>
      </c>
    </row>
    <row r="11118" spans="2:14">
      <c r="B11118" s="1">
        <v>45125</v>
      </c>
      <c r="C11118">
        <v>17265</v>
      </c>
      <c r="D11118">
        <f>COUNTIF(C$4:C11118,Tabela3[[#This Row],[COMANDA]])</f>
        <v>1</v>
      </c>
      <c r="E11118" t="s">
        <v>90</v>
      </c>
      <c r="F11118" t="s">
        <v>375</v>
      </c>
      <c r="G11118" t="s">
        <v>8</v>
      </c>
      <c r="H11118" t="s">
        <v>204</v>
      </c>
      <c r="I11118" s="2">
        <v>1</v>
      </c>
      <c r="J11118" t="s">
        <v>11</v>
      </c>
      <c r="K11118" s="21">
        <f>INDEX(LISTAS!$H:$Q,MATCH(BASE!H11118,LISTAS!$G:$G,0),MATCH(BASE!J11118,LISTAS!$H$3:$Q$3,0))*Tabela3[[#This Row],[QUANTIDADE]]</f>
        <v>18</v>
      </c>
      <c r="L11118" s="2" t="str">
        <f>TEXT(Tabela3[[#This Row],[DATA]],"MM")</f>
        <v>07</v>
      </c>
      <c r="M11118" s="2">
        <f>WEEKNUM(Tabela3[[#This Row],[DATA]])</f>
        <v>29</v>
      </c>
      <c r="N11118" s="18">
        <f>YEAR(Tabela3[[#This Row],[DATA]])</f>
        <v>2023</v>
      </c>
    </row>
    <row r="11119" spans="2:14">
      <c r="B11119" s="1">
        <v>45125</v>
      </c>
      <c r="C11119">
        <v>17265</v>
      </c>
      <c r="D11119">
        <f>COUNTIF(C$4:C11119,Tabela3[[#This Row],[COMANDA]])</f>
        <v>2</v>
      </c>
      <c r="E11119" t="s">
        <v>90</v>
      </c>
      <c r="F11119" t="s">
        <v>375</v>
      </c>
      <c r="G11119" t="s">
        <v>61</v>
      </c>
      <c r="H11119" t="s">
        <v>199</v>
      </c>
      <c r="I11119" s="2">
        <v>2</v>
      </c>
      <c r="J11119" t="s">
        <v>11</v>
      </c>
      <c r="K11119" s="21">
        <f>INDEX(LISTAS!$H:$Q,MATCH(BASE!H11119,LISTAS!$G:$G,0),MATCH(BASE!J11119,LISTAS!$H$3:$Q$3,0))*Tabela3[[#This Row],[QUANTIDADE]]</f>
        <v>2</v>
      </c>
      <c r="L11119" s="2" t="str">
        <f>TEXT(Tabela3[[#This Row],[DATA]],"MM")</f>
        <v>07</v>
      </c>
      <c r="M11119" s="2">
        <f>WEEKNUM(Tabela3[[#This Row],[DATA]])</f>
        <v>29</v>
      </c>
      <c r="N11119" s="18">
        <f>YEAR(Tabela3[[#This Row],[DATA]])</f>
        <v>2023</v>
      </c>
    </row>
    <row r="11120" spans="2:14">
      <c r="B11120" s="1">
        <v>45125</v>
      </c>
      <c r="C11120">
        <v>17266</v>
      </c>
      <c r="D11120">
        <f>COUNTIF(C$4:C11120,Tabela3[[#This Row],[COMANDA]])</f>
        <v>1</v>
      </c>
      <c r="E11120" t="s">
        <v>90</v>
      </c>
      <c r="F11120" t="s">
        <v>99</v>
      </c>
      <c r="G11120" t="s">
        <v>8</v>
      </c>
      <c r="H11120" t="s">
        <v>202</v>
      </c>
      <c r="I11120" s="2">
        <v>1</v>
      </c>
      <c r="J11120" t="s">
        <v>11</v>
      </c>
      <c r="K11120" s="21">
        <f>INDEX(LISTAS!$H:$Q,MATCH(BASE!H11120,LISTAS!$G:$G,0),MATCH(BASE!J11120,LISTAS!$H$3:$Q$3,0))*Tabela3[[#This Row],[QUANTIDADE]]</f>
        <v>20</v>
      </c>
      <c r="L11120" s="2" t="str">
        <f>TEXT(Tabela3[[#This Row],[DATA]],"MM")</f>
        <v>07</v>
      </c>
      <c r="M11120" s="2">
        <f>WEEKNUM(Tabela3[[#This Row],[DATA]])</f>
        <v>29</v>
      </c>
      <c r="N11120" s="18">
        <f>YEAR(Tabela3[[#This Row],[DATA]])</f>
        <v>2023</v>
      </c>
    </row>
    <row r="11121" spans="2:14">
      <c r="B11121" s="1">
        <v>45125</v>
      </c>
      <c r="C11121" t="s">
        <v>575</v>
      </c>
      <c r="D11121">
        <f>COUNTIF(C$4:C11121,Tabela3[[#This Row],[COMANDA]])</f>
        <v>1</v>
      </c>
      <c r="E11121" t="s">
        <v>1</v>
      </c>
      <c r="F11121" t="s">
        <v>98</v>
      </c>
      <c r="G11121" t="s">
        <v>62</v>
      </c>
      <c r="H11121" t="s">
        <v>192</v>
      </c>
      <c r="I11121" s="2">
        <v>2</v>
      </c>
      <c r="J11121" t="s">
        <v>11</v>
      </c>
      <c r="K11121" s="21">
        <f>INDEX(LISTAS!$H:$Q,MATCH(BASE!H11121,LISTAS!$G:$G,0),MATCH(BASE!J11121,LISTAS!$H$3:$Q$3,0))*Tabela3[[#This Row],[QUANTIDADE]]</f>
        <v>12</v>
      </c>
      <c r="L11121" s="2" t="str">
        <f>TEXT(Tabela3[[#This Row],[DATA]],"MM")</f>
        <v>07</v>
      </c>
      <c r="M11121" s="2">
        <f>WEEKNUM(Tabela3[[#This Row],[DATA]])</f>
        <v>29</v>
      </c>
      <c r="N11121" s="18">
        <f>YEAR(Tabela3[[#This Row],[DATA]])</f>
        <v>2023</v>
      </c>
    </row>
    <row r="11122" spans="2:14">
      <c r="B11122" s="1">
        <v>45125</v>
      </c>
      <c r="C11122" t="s">
        <v>575</v>
      </c>
      <c r="D11122">
        <f>COUNTIF(C$4:C11122,Tabela3[[#This Row],[COMANDA]])</f>
        <v>2</v>
      </c>
      <c r="E11122" t="s">
        <v>1</v>
      </c>
      <c r="F11122" t="s">
        <v>98</v>
      </c>
      <c r="G11122" t="s">
        <v>63</v>
      </c>
      <c r="H11122" t="s">
        <v>184</v>
      </c>
      <c r="I11122" s="2">
        <v>1</v>
      </c>
      <c r="J11122" t="s">
        <v>11</v>
      </c>
      <c r="K11122" s="21">
        <f>INDEX(LISTAS!$H:$Q,MATCH(BASE!H11122,LISTAS!$G:$G,0),MATCH(BASE!J11122,LISTAS!$H$3:$Q$3,0))*Tabela3[[#This Row],[QUANTIDADE]]</f>
        <v>8</v>
      </c>
      <c r="L11122" s="2" t="str">
        <f>TEXT(Tabela3[[#This Row],[DATA]],"MM")</f>
        <v>07</v>
      </c>
      <c r="M11122" s="2">
        <f>WEEKNUM(Tabela3[[#This Row],[DATA]])</f>
        <v>29</v>
      </c>
      <c r="N11122" s="18">
        <f>YEAR(Tabela3[[#This Row],[DATA]])</f>
        <v>2023</v>
      </c>
    </row>
    <row r="11123" spans="2:14">
      <c r="B11123" s="1">
        <v>45125</v>
      </c>
      <c r="C11123" t="s">
        <v>575</v>
      </c>
      <c r="D11123">
        <f>COUNTIF(C$4:C11123,Tabela3[[#This Row],[COMANDA]])</f>
        <v>3</v>
      </c>
      <c r="E11123" t="s">
        <v>1</v>
      </c>
      <c r="F11123" t="s">
        <v>98</v>
      </c>
      <c r="G11123" t="s">
        <v>9</v>
      </c>
      <c r="H11123" t="s">
        <v>154</v>
      </c>
      <c r="I11123" s="2">
        <v>1</v>
      </c>
      <c r="J11123" t="s">
        <v>11</v>
      </c>
      <c r="K11123" s="21">
        <f>INDEX(LISTAS!$H:$Q,MATCH(BASE!H11123,LISTAS!$G:$G,0),MATCH(BASE!J11123,LISTAS!$H$3:$Q$3,0))*Tabela3[[#This Row],[QUANTIDADE]]</f>
        <v>6</v>
      </c>
      <c r="L11123" s="2" t="str">
        <f>TEXT(Tabela3[[#This Row],[DATA]],"MM")</f>
        <v>07</v>
      </c>
      <c r="M11123" s="2">
        <f>WEEKNUM(Tabela3[[#This Row],[DATA]])</f>
        <v>29</v>
      </c>
      <c r="N11123" s="18">
        <f>YEAR(Tabela3[[#This Row],[DATA]])</f>
        <v>2023</v>
      </c>
    </row>
    <row r="11124" spans="2:14">
      <c r="B11124" s="1">
        <v>45125</v>
      </c>
      <c r="C11124">
        <v>17267</v>
      </c>
      <c r="D11124">
        <f>COUNTIF(C$4:C11124,Tabela3[[#This Row],[COMANDA]])</f>
        <v>1</v>
      </c>
      <c r="E11124" t="s">
        <v>90</v>
      </c>
      <c r="F11124" t="s">
        <v>100</v>
      </c>
      <c r="G11124" t="s">
        <v>8</v>
      </c>
      <c r="H11124" t="s">
        <v>47</v>
      </c>
      <c r="I11124" s="2">
        <v>1</v>
      </c>
      <c r="J11124" t="s">
        <v>11</v>
      </c>
      <c r="K11124" s="21">
        <f>INDEX(LISTAS!$H:$Q,MATCH(BASE!H11124,LISTAS!$G:$G,0),MATCH(BASE!J11124,LISTAS!$H$3:$Q$3,0))*Tabela3[[#This Row],[QUANTIDADE]]</f>
        <v>16</v>
      </c>
      <c r="L11124" s="2" t="str">
        <f>TEXT(Tabela3[[#This Row],[DATA]],"MM")</f>
        <v>07</v>
      </c>
      <c r="M11124" s="2">
        <f>WEEKNUM(Tabela3[[#This Row],[DATA]])</f>
        <v>29</v>
      </c>
      <c r="N11124" s="18">
        <f>YEAR(Tabela3[[#This Row],[DATA]])</f>
        <v>2023</v>
      </c>
    </row>
    <row r="11125" spans="2:14">
      <c r="B11125" s="1">
        <v>45125</v>
      </c>
      <c r="C11125">
        <v>17268</v>
      </c>
      <c r="D11125">
        <f>COUNTIF(C$4:C11125,Tabela3[[#This Row],[COMANDA]])</f>
        <v>1</v>
      </c>
      <c r="E11125" t="s">
        <v>90</v>
      </c>
      <c r="F11125" t="s">
        <v>99</v>
      </c>
      <c r="G11125" t="s">
        <v>8</v>
      </c>
      <c r="H11125" t="s">
        <v>204</v>
      </c>
      <c r="I11125" s="2">
        <v>1</v>
      </c>
      <c r="J11125" t="s">
        <v>11</v>
      </c>
      <c r="K11125" s="21">
        <f>INDEX(LISTAS!$H:$Q,MATCH(BASE!H11125,LISTAS!$G:$G,0),MATCH(BASE!J11125,LISTAS!$H$3:$Q$3,0))*Tabela3[[#This Row],[QUANTIDADE]]</f>
        <v>18</v>
      </c>
      <c r="L11125" s="2" t="str">
        <f>TEXT(Tabela3[[#This Row],[DATA]],"MM")</f>
        <v>07</v>
      </c>
      <c r="M11125" s="2">
        <f>WEEKNUM(Tabela3[[#This Row],[DATA]])</f>
        <v>29</v>
      </c>
      <c r="N11125" s="18">
        <f>YEAR(Tabela3[[#This Row],[DATA]])</f>
        <v>2023</v>
      </c>
    </row>
    <row r="11126" spans="2:14">
      <c r="B11126" s="1">
        <v>45125</v>
      </c>
      <c r="C11126">
        <v>17268</v>
      </c>
      <c r="D11126">
        <f>COUNTIF(C$4:C11126,Tabela3[[#This Row],[COMANDA]])</f>
        <v>2</v>
      </c>
      <c r="E11126" t="s">
        <v>90</v>
      </c>
      <c r="F11126" t="s">
        <v>99</v>
      </c>
      <c r="G11126" t="s">
        <v>8</v>
      </c>
      <c r="H11126" t="s">
        <v>202</v>
      </c>
      <c r="I11126" s="2">
        <v>1</v>
      </c>
      <c r="J11126" t="s">
        <v>11</v>
      </c>
      <c r="K11126" s="21">
        <f>INDEX(LISTAS!$H:$Q,MATCH(BASE!H11126,LISTAS!$G:$G,0),MATCH(BASE!J11126,LISTAS!$H$3:$Q$3,0))*Tabela3[[#This Row],[QUANTIDADE]]</f>
        <v>20</v>
      </c>
      <c r="L11126" s="2" t="str">
        <f>TEXT(Tabela3[[#This Row],[DATA]],"MM")</f>
        <v>07</v>
      </c>
      <c r="M11126" s="2">
        <f>WEEKNUM(Tabela3[[#This Row],[DATA]])</f>
        <v>29</v>
      </c>
      <c r="N11126" s="18">
        <f>YEAR(Tabela3[[#This Row],[DATA]])</f>
        <v>2023</v>
      </c>
    </row>
    <row r="11127" spans="2:14">
      <c r="B11127" s="1">
        <v>45125</v>
      </c>
      <c r="C11127">
        <v>17268</v>
      </c>
      <c r="D11127">
        <f>COUNTIF(C$4:C11127,Tabela3[[#This Row],[COMANDA]])</f>
        <v>3</v>
      </c>
      <c r="E11127" t="s">
        <v>90</v>
      </c>
      <c r="F11127" t="s">
        <v>99</v>
      </c>
      <c r="G11127" t="s">
        <v>61</v>
      </c>
      <c r="H11127" t="s">
        <v>163</v>
      </c>
      <c r="I11127" s="2">
        <v>1</v>
      </c>
      <c r="J11127" t="s">
        <v>11</v>
      </c>
      <c r="K11127" s="21">
        <f>INDEX(LISTAS!$H:$Q,MATCH(BASE!H11127,LISTAS!$G:$G,0),MATCH(BASE!J11127,LISTAS!$H$3:$Q$3,0))*Tabela3[[#This Row],[QUANTIDADE]]</f>
        <v>4</v>
      </c>
      <c r="L11127" s="2" t="str">
        <f>TEXT(Tabela3[[#This Row],[DATA]],"MM")</f>
        <v>07</v>
      </c>
      <c r="M11127" s="2">
        <f>WEEKNUM(Tabela3[[#This Row],[DATA]])</f>
        <v>29</v>
      </c>
      <c r="N11127" s="18">
        <f>YEAR(Tabela3[[#This Row],[DATA]])</f>
        <v>2023</v>
      </c>
    </row>
    <row r="11128" spans="2:14">
      <c r="B11128" s="1">
        <v>45125</v>
      </c>
      <c r="C11128">
        <v>17268</v>
      </c>
      <c r="D11128">
        <f>COUNTIF(C$4:C11128,Tabela3[[#This Row],[COMANDA]])</f>
        <v>4</v>
      </c>
      <c r="E11128" t="s">
        <v>90</v>
      </c>
      <c r="F11128" t="s">
        <v>99</v>
      </c>
      <c r="G11128" t="s">
        <v>9</v>
      </c>
      <c r="H11128" t="s">
        <v>127</v>
      </c>
      <c r="I11128" s="2">
        <v>1</v>
      </c>
      <c r="J11128" t="s">
        <v>11</v>
      </c>
      <c r="K11128" s="21">
        <f>INDEX(LISTAS!$H:$Q,MATCH(BASE!H11128,LISTAS!$G:$G,0),MATCH(BASE!J11128,LISTAS!$H$3:$Q$3,0))*Tabela3[[#This Row],[QUANTIDADE]]</f>
        <v>4.5</v>
      </c>
      <c r="L11128" s="2" t="str">
        <f>TEXT(Tabela3[[#This Row],[DATA]],"MM")</f>
        <v>07</v>
      </c>
      <c r="M11128" s="2">
        <f>WEEKNUM(Tabela3[[#This Row],[DATA]])</f>
        <v>29</v>
      </c>
      <c r="N11128" s="18">
        <f>YEAR(Tabela3[[#This Row],[DATA]])</f>
        <v>2023</v>
      </c>
    </row>
    <row r="11129" spans="2:14">
      <c r="B11129" s="1">
        <v>45125</v>
      </c>
      <c r="C11129">
        <v>17268</v>
      </c>
      <c r="D11129">
        <f>COUNTIF(C$4:C11129,Tabela3[[#This Row],[COMANDA]])</f>
        <v>5</v>
      </c>
      <c r="E11129" t="s">
        <v>90</v>
      </c>
      <c r="F11129" t="s">
        <v>99</v>
      </c>
      <c r="G11129" t="s">
        <v>9</v>
      </c>
      <c r="H11129" t="s">
        <v>142</v>
      </c>
      <c r="I11129" s="2">
        <v>1</v>
      </c>
      <c r="J11129" t="s">
        <v>11</v>
      </c>
      <c r="K11129" s="21">
        <f>INDEX(LISTAS!$H:$Q,MATCH(BASE!H11129,LISTAS!$G:$G,0),MATCH(BASE!J11129,LISTAS!$H$3:$Q$3,0))*Tabela3[[#This Row],[QUANTIDADE]]</f>
        <v>6</v>
      </c>
      <c r="L11129" s="2" t="str">
        <f>TEXT(Tabela3[[#This Row],[DATA]],"MM")</f>
        <v>07</v>
      </c>
      <c r="M11129" s="2">
        <f>WEEKNUM(Tabela3[[#This Row],[DATA]])</f>
        <v>29</v>
      </c>
      <c r="N11129" s="18">
        <f>YEAR(Tabela3[[#This Row],[DATA]])</f>
        <v>2023</v>
      </c>
    </row>
    <row r="11130" spans="2:14">
      <c r="B11130" s="1">
        <v>45125</v>
      </c>
      <c r="C11130">
        <v>17269</v>
      </c>
      <c r="D11130">
        <f>COUNTIF(C$4:C11130,Tabela3[[#This Row],[COMANDA]])</f>
        <v>1</v>
      </c>
      <c r="E11130" t="s">
        <v>90</v>
      </c>
      <c r="G11130" t="s">
        <v>8</v>
      </c>
      <c r="H11130" t="s">
        <v>40</v>
      </c>
      <c r="I11130" s="2">
        <v>1</v>
      </c>
      <c r="J11130" t="s">
        <v>11</v>
      </c>
      <c r="K11130" s="21">
        <f>INDEX(LISTAS!$H:$Q,MATCH(BASE!H11130,LISTAS!$G:$G,0),MATCH(BASE!J11130,LISTAS!$H$3:$Q$3,0))*Tabela3[[#This Row],[QUANTIDADE]]</f>
        <v>14</v>
      </c>
      <c r="L11130" s="2" t="str">
        <f>TEXT(Tabela3[[#This Row],[DATA]],"MM")</f>
        <v>07</v>
      </c>
      <c r="M11130" s="2">
        <f>WEEKNUM(Tabela3[[#This Row],[DATA]])</f>
        <v>29</v>
      </c>
      <c r="N11130" s="18">
        <f>YEAR(Tabela3[[#This Row],[DATA]])</f>
        <v>2023</v>
      </c>
    </row>
    <row r="11131" spans="2:14">
      <c r="B11131" s="1">
        <v>45125</v>
      </c>
      <c r="C11131">
        <v>17269</v>
      </c>
      <c r="D11131">
        <f>COUNTIF(C$4:C11131,Tabela3[[#This Row],[COMANDA]])</f>
        <v>2</v>
      </c>
      <c r="E11131" t="s">
        <v>90</v>
      </c>
      <c r="G11131" t="s">
        <v>8</v>
      </c>
      <c r="H11131" t="s">
        <v>47</v>
      </c>
      <c r="I11131" s="2">
        <v>1</v>
      </c>
      <c r="J11131" t="s">
        <v>11</v>
      </c>
      <c r="K11131" s="21">
        <f>INDEX(LISTAS!$H:$Q,MATCH(BASE!H11131,LISTAS!$G:$G,0),MATCH(BASE!J11131,LISTAS!$H$3:$Q$3,0))*Tabela3[[#This Row],[QUANTIDADE]]</f>
        <v>16</v>
      </c>
      <c r="L11131" s="2" t="str">
        <f>TEXT(Tabela3[[#This Row],[DATA]],"MM")</f>
        <v>07</v>
      </c>
      <c r="M11131" s="2">
        <f>WEEKNUM(Tabela3[[#This Row],[DATA]])</f>
        <v>29</v>
      </c>
      <c r="N11131" s="18">
        <f>YEAR(Tabela3[[#This Row],[DATA]])</f>
        <v>2023</v>
      </c>
    </row>
    <row r="11132" spans="2:14">
      <c r="B11132" s="1">
        <v>45125</v>
      </c>
      <c r="C11132">
        <v>17269</v>
      </c>
      <c r="D11132">
        <f>COUNTIF(C$4:C11132,Tabela3[[#This Row],[COMANDA]])</f>
        <v>3</v>
      </c>
      <c r="E11132" t="s">
        <v>90</v>
      </c>
      <c r="G11132" t="s">
        <v>9</v>
      </c>
      <c r="H11132" t="s">
        <v>201</v>
      </c>
      <c r="I11132" s="2">
        <v>1</v>
      </c>
      <c r="J11132" t="s">
        <v>11</v>
      </c>
      <c r="K11132" s="21">
        <f>INDEX(LISTAS!$H:$Q,MATCH(BASE!H11132,LISTAS!$G:$G,0),MATCH(BASE!J11132,LISTAS!$H$3:$Q$3,0))*Tabela3[[#This Row],[QUANTIDADE]]</f>
        <v>3</v>
      </c>
      <c r="L11132" s="2" t="str">
        <f>TEXT(Tabela3[[#This Row],[DATA]],"MM")</f>
        <v>07</v>
      </c>
      <c r="M11132" s="2">
        <f>WEEKNUM(Tabela3[[#This Row],[DATA]])</f>
        <v>29</v>
      </c>
      <c r="N11132" s="18">
        <f>YEAR(Tabela3[[#This Row],[DATA]])</f>
        <v>2023</v>
      </c>
    </row>
    <row r="11133" spans="2:14">
      <c r="B11133" s="1">
        <v>45125</v>
      </c>
      <c r="C11133">
        <v>17270</v>
      </c>
      <c r="D11133">
        <f>COUNTIF(C$4:C11133,Tabela3[[#This Row],[COMANDA]])</f>
        <v>1</v>
      </c>
      <c r="E11133" t="s">
        <v>90</v>
      </c>
      <c r="F11133" t="s">
        <v>99</v>
      </c>
      <c r="G11133" t="s">
        <v>8</v>
      </c>
      <c r="H11133" t="s">
        <v>40</v>
      </c>
      <c r="I11133" s="2">
        <v>1</v>
      </c>
      <c r="J11133" t="s">
        <v>11</v>
      </c>
      <c r="K11133" s="21">
        <f>INDEX(LISTAS!$H:$Q,MATCH(BASE!H11133,LISTAS!$G:$G,0),MATCH(BASE!J11133,LISTAS!$H$3:$Q$3,0))*Tabela3[[#This Row],[QUANTIDADE]]</f>
        <v>14</v>
      </c>
      <c r="L11133" s="2" t="str">
        <f>TEXT(Tabela3[[#This Row],[DATA]],"MM")</f>
        <v>07</v>
      </c>
      <c r="M11133" s="2">
        <f>WEEKNUM(Tabela3[[#This Row],[DATA]])</f>
        <v>29</v>
      </c>
      <c r="N11133" s="18">
        <f>YEAR(Tabela3[[#This Row],[DATA]])</f>
        <v>2023</v>
      </c>
    </row>
    <row r="11134" spans="2:14">
      <c r="B11134" s="1">
        <v>45125</v>
      </c>
      <c r="C11134">
        <v>17270</v>
      </c>
      <c r="D11134">
        <f>COUNTIF(C$4:C11134,Tabela3[[#This Row],[COMANDA]])</f>
        <v>2</v>
      </c>
      <c r="E11134" t="s">
        <v>90</v>
      </c>
      <c r="F11134" t="s">
        <v>99</v>
      </c>
      <c r="G11134" t="s">
        <v>9</v>
      </c>
      <c r="H11134" t="s">
        <v>135</v>
      </c>
      <c r="I11134" s="2">
        <v>1</v>
      </c>
      <c r="J11134" t="s">
        <v>11</v>
      </c>
      <c r="K11134" s="21">
        <f>INDEX(LISTAS!$H:$Q,MATCH(BASE!H11134,LISTAS!$G:$G,0),MATCH(BASE!J11134,LISTAS!$H$3:$Q$3,0))*Tabela3[[#This Row],[QUANTIDADE]]</f>
        <v>4</v>
      </c>
      <c r="L11134" s="2" t="str">
        <f>TEXT(Tabela3[[#This Row],[DATA]],"MM")</f>
        <v>07</v>
      </c>
      <c r="M11134" s="2">
        <f>WEEKNUM(Tabela3[[#This Row],[DATA]])</f>
        <v>29</v>
      </c>
      <c r="N11134" s="18">
        <f>YEAR(Tabela3[[#This Row],[DATA]])</f>
        <v>2023</v>
      </c>
    </row>
    <row r="11135" spans="2:14">
      <c r="B11135" s="1">
        <v>45125</v>
      </c>
      <c r="C11135">
        <v>17271</v>
      </c>
      <c r="D11135">
        <f>COUNTIF(C$4:C11135,Tabela3[[#This Row],[COMANDA]])</f>
        <v>1</v>
      </c>
      <c r="E11135" t="s">
        <v>89</v>
      </c>
      <c r="F11135" t="s">
        <v>98</v>
      </c>
      <c r="G11135" t="s">
        <v>8</v>
      </c>
      <c r="H11135" t="s">
        <v>47</v>
      </c>
      <c r="I11135" s="2">
        <v>1</v>
      </c>
      <c r="J11135" t="s">
        <v>11</v>
      </c>
      <c r="K11135" s="21">
        <f>INDEX(LISTAS!$H:$Q,MATCH(BASE!H11135,LISTAS!$G:$G,0),MATCH(BASE!J11135,LISTAS!$H$3:$Q$3,0))*Tabela3[[#This Row],[QUANTIDADE]]</f>
        <v>16</v>
      </c>
      <c r="L11135" s="2" t="str">
        <f>TEXT(Tabela3[[#This Row],[DATA]],"MM")</f>
        <v>07</v>
      </c>
      <c r="M11135" s="2">
        <f>WEEKNUM(Tabela3[[#This Row],[DATA]])</f>
        <v>29</v>
      </c>
      <c r="N11135" s="18">
        <f>YEAR(Tabela3[[#This Row],[DATA]])</f>
        <v>2023</v>
      </c>
    </row>
    <row r="11136" spans="2:14">
      <c r="B11136" s="1">
        <v>45125</v>
      </c>
      <c r="C11136">
        <v>17271</v>
      </c>
      <c r="D11136">
        <f>COUNTIF(C$4:C11136,Tabela3[[#This Row],[COMANDA]])</f>
        <v>2</v>
      </c>
      <c r="E11136" t="s">
        <v>89</v>
      </c>
      <c r="F11136" t="s">
        <v>98</v>
      </c>
      <c r="G11136" t="s">
        <v>8</v>
      </c>
      <c r="H11136" t="s">
        <v>211</v>
      </c>
      <c r="I11136" s="2">
        <v>1</v>
      </c>
      <c r="J11136" t="s">
        <v>11</v>
      </c>
      <c r="K11136" s="21">
        <f>INDEX(LISTAS!$H:$Q,MATCH(BASE!H11136,LISTAS!$G:$G,0),MATCH(BASE!J11136,LISTAS!$H$3:$Q$3,0))*Tabela3[[#This Row],[QUANTIDADE]]</f>
        <v>20</v>
      </c>
      <c r="L11136" s="2" t="str">
        <f>TEXT(Tabela3[[#This Row],[DATA]],"MM")</f>
        <v>07</v>
      </c>
      <c r="M11136" s="2">
        <f>WEEKNUM(Tabela3[[#This Row],[DATA]])</f>
        <v>29</v>
      </c>
      <c r="N11136" s="18">
        <f>YEAR(Tabela3[[#This Row],[DATA]])</f>
        <v>2023</v>
      </c>
    </row>
    <row r="11137" spans="2:14">
      <c r="B11137" s="1">
        <v>45125</v>
      </c>
      <c r="C11137">
        <v>17271</v>
      </c>
      <c r="D11137">
        <f>COUNTIF(C$4:C11137,Tabela3[[#This Row],[COMANDA]])</f>
        <v>3</v>
      </c>
      <c r="E11137" t="s">
        <v>89</v>
      </c>
      <c r="F11137" t="s">
        <v>98</v>
      </c>
      <c r="G11137" t="s">
        <v>9</v>
      </c>
      <c r="H11137" t="s">
        <v>228</v>
      </c>
      <c r="I11137" s="2">
        <v>1</v>
      </c>
      <c r="J11137" t="s">
        <v>11</v>
      </c>
      <c r="K11137" s="21">
        <f>INDEX(LISTAS!$H:$Q,MATCH(BASE!H11137,LISTAS!$G:$G,0),MATCH(BASE!J11137,LISTAS!$H$3:$Q$3,0))*Tabela3[[#This Row],[QUANTIDADE]]</f>
        <v>6</v>
      </c>
      <c r="L11137" s="2" t="str">
        <f>TEXT(Tabela3[[#This Row],[DATA]],"MM")</f>
        <v>07</v>
      </c>
      <c r="M11137" s="2">
        <f>WEEKNUM(Tabela3[[#This Row],[DATA]])</f>
        <v>29</v>
      </c>
      <c r="N11137" s="18">
        <f>YEAR(Tabela3[[#This Row],[DATA]])</f>
        <v>2023</v>
      </c>
    </row>
    <row r="11138" spans="2:14">
      <c r="B11138" s="1">
        <v>45125</v>
      </c>
      <c r="C11138">
        <v>17272</v>
      </c>
      <c r="D11138">
        <f>COUNTIF(C$4:C11138,Tabela3[[#This Row],[COMANDA]])</f>
        <v>1</v>
      </c>
      <c r="E11138" t="s">
        <v>90</v>
      </c>
      <c r="F11138" t="s">
        <v>98</v>
      </c>
      <c r="G11138" t="s">
        <v>8</v>
      </c>
      <c r="H11138" t="s">
        <v>42</v>
      </c>
      <c r="I11138" s="2">
        <v>1</v>
      </c>
      <c r="J11138" t="s">
        <v>11</v>
      </c>
      <c r="K11138" s="21">
        <f>INDEX(LISTAS!$H:$Q,MATCH(BASE!H11138,LISTAS!$G:$G,0),MATCH(BASE!J11138,LISTAS!$H$3:$Q$3,0))*Tabela3[[#This Row],[QUANTIDADE]]</f>
        <v>16</v>
      </c>
      <c r="L11138" s="2" t="str">
        <f>TEXT(Tabela3[[#This Row],[DATA]],"MM")</f>
        <v>07</v>
      </c>
      <c r="M11138" s="2">
        <f>WEEKNUM(Tabela3[[#This Row],[DATA]])</f>
        <v>29</v>
      </c>
      <c r="N11138" s="18">
        <f>YEAR(Tabela3[[#This Row],[DATA]])</f>
        <v>2023</v>
      </c>
    </row>
    <row r="11139" spans="2:14">
      <c r="B11139" s="1">
        <v>45125</v>
      </c>
      <c r="C11139">
        <v>17272</v>
      </c>
      <c r="D11139">
        <f>COUNTIF(C$4:C11139,Tabela3[[#This Row],[COMANDA]])</f>
        <v>2</v>
      </c>
      <c r="E11139" t="s">
        <v>90</v>
      </c>
      <c r="F11139" t="s">
        <v>98</v>
      </c>
      <c r="G11139" t="s">
        <v>9</v>
      </c>
      <c r="H11139" t="s">
        <v>148</v>
      </c>
      <c r="I11139" s="2">
        <v>1</v>
      </c>
      <c r="J11139" t="s">
        <v>11</v>
      </c>
      <c r="K11139" s="21">
        <f>INDEX(LISTAS!$H:$Q,MATCH(BASE!H11139,LISTAS!$G:$G,0),MATCH(BASE!J11139,LISTAS!$H$3:$Q$3,0))*Tabela3[[#This Row],[QUANTIDADE]]</f>
        <v>3</v>
      </c>
      <c r="L11139" s="2" t="str">
        <f>TEXT(Tabela3[[#This Row],[DATA]],"MM")</f>
        <v>07</v>
      </c>
      <c r="M11139" s="2">
        <f>WEEKNUM(Tabela3[[#This Row],[DATA]])</f>
        <v>29</v>
      </c>
      <c r="N11139" s="18">
        <f>YEAR(Tabela3[[#This Row],[DATA]])</f>
        <v>2023</v>
      </c>
    </row>
    <row r="11140" spans="2:14">
      <c r="B11140" s="1">
        <v>45125</v>
      </c>
      <c r="C11140">
        <v>17273</v>
      </c>
      <c r="D11140">
        <f>COUNTIF(C$4:C11140,Tabela3[[#This Row],[COMANDA]])</f>
        <v>1</v>
      </c>
      <c r="E11140" t="s">
        <v>89</v>
      </c>
      <c r="F11140" t="s">
        <v>98</v>
      </c>
      <c r="G11140" t="s">
        <v>8</v>
      </c>
      <c r="H11140" t="s">
        <v>47</v>
      </c>
      <c r="I11140" s="2">
        <v>1</v>
      </c>
      <c r="J11140" t="s">
        <v>11</v>
      </c>
      <c r="K11140" s="21">
        <f>INDEX(LISTAS!$H:$Q,MATCH(BASE!H11140,LISTAS!$G:$G,0),MATCH(BASE!J11140,LISTAS!$H$3:$Q$3,0))*Tabela3[[#This Row],[QUANTIDADE]]</f>
        <v>16</v>
      </c>
      <c r="L11140" s="2" t="str">
        <f>TEXT(Tabela3[[#This Row],[DATA]],"MM")</f>
        <v>07</v>
      </c>
      <c r="M11140" s="2">
        <f>WEEKNUM(Tabela3[[#This Row],[DATA]])</f>
        <v>29</v>
      </c>
      <c r="N11140" s="18">
        <f>YEAR(Tabela3[[#This Row],[DATA]])</f>
        <v>2023</v>
      </c>
    </row>
    <row r="11141" spans="2:14">
      <c r="B11141" s="1">
        <v>45125</v>
      </c>
      <c r="C11141">
        <v>17274</v>
      </c>
      <c r="D11141">
        <f>COUNTIF(C$4:C11141,Tabela3[[#This Row],[COMANDA]])</f>
        <v>1</v>
      </c>
      <c r="E11141" t="s">
        <v>89</v>
      </c>
      <c r="G11141" t="s">
        <v>8</v>
      </c>
      <c r="H11141" t="s">
        <v>204</v>
      </c>
      <c r="I11141" s="2">
        <v>1</v>
      </c>
      <c r="J11141" t="s">
        <v>11</v>
      </c>
      <c r="K11141" s="21">
        <f>INDEX(LISTAS!$H:$Q,MATCH(BASE!H11141,LISTAS!$G:$G,0),MATCH(BASE!J11141,LISTAS!$H$3:$Q$3,0))*Tabela3[[#This Row],[QUANTIDADE]]</f>
        <v>18</v>
      </c>
      <c r="L11141" s="2" t="str">
        <f>TEXT(Tabela3[[#This Row],[DATA]],"MM")</f>
        <v>07</v>
      </c>
      <c r="M11141" s="2">
        <f>WEEKNUM(Tabela3[[#This Row],[DATA]])</f>
        <v>29</v>
      </c>
      <c r="N11141" s="18">
        <f>YEAR(Tabela3[[#This Row],[DATA]])</f>
        <v>2023</v>
      </c>
    </row>
    <row r="11142" spans="2:14">
      <c r="B11142" s="1">
        <v>45125</v>
      </c>
      <c r="C11142">
        <v>17275</v>
      </c>
      <c r="D11142">
        <f>COUNTIF(C$4:C11142,Tabela3[[#This Row],[COMANDA]])</f>
        <v>1</v>
      </c>
      <c r="E11142" t="s">
        <v>90</v>
      </c>
      <c r="F11142" t="s">
        <v>99</v>
      </c>
      <c r="G11142" t="s">
        <v>8</v>
      </c>
      <c r="H11142" t="s">
        <v>206</v>
      </c>
      <c r="I11142" s="2">
        <v>1</v>
      </c>
      <c r="J11142" t="s">
        <v>11</v>
      </c>
      <c r="K11142" s="21">
        <f>INDEX(LISTAS!$H:$Q,MATCH(BASE!H11142,LISTAS!$G:$G,0),MATCH(BASE!J11142,LISTAS!$H$3:$Q$3,0))*Tabela3[[#This Row],[QUANTIDADE]]</f>
        <v>18</v>
      </c>
      <c r="L11142" s="2" t="str">
        <f>TEXT(Tabela3[[#This Row],[DATA]],"MM")</f>
        <v>07</v>
      </c>
      <c r="M11142" s="2">
        <f>WEEKNUM(Tabela3[[#This Row],[DATA]])</f>
        <v>29</v>
      </c>
      <c r="N11142" s="18">
        <f>YEAR(Tabela3[[#This Row],[DATA]])</f>
        <v>2023</v>
      </c>
    </row>
    <row r="11143" spans="2:14">
      <c r="B11143" s="1">
        <v>45125</v>
      </c>
      <c r="C11143">
        <v>17275</v>
      </c>
      <c r="D11143">
        <f>COUNTIF(C$4:C11143,Tabela3[[#This Row],[COMANDA]])</f>
        <v>2</v>
      </c>
      <c r="E11143" t="s">
        <v>90</v>
      </c>
      <c r="F11143" t="s">
        <v>99</v>
      </c>
      <c r="G11143" t="s">
        <v>61</v>
      </c>
      <c r="H11143" t="s">
        <v>163</v>
      </c>
      <c r="I11143" s="2">
        <v>1</v>
      </c>
      <c r="J11143" t="s">
        <v>11</v>
      </c>
      <c r="K11143" s="21">
        <f>INDEX(LISTAS!$H:$Q,MATCH(BASE!H11143,LISTAS!$G:$G,0),MATCH(BASE!J11143,LISTAS!$H$3:$Q$3,0))*Tabela3[[#This Row],[QUANTIDADE]]</f>
        <v>4</v>
      </c>
      <c r="L11143" s="2" t="str">
        <f>TEXT(Tabela3[[#This Row],[DATA]],"MM")</f>
        <v>07</v>
      </c>
      <c r="M11143" s="2">
        <f>WEEKNUM(Tabela3[[#This Row],[DATA]])</f>
        <v>29</v>
      </c>
      <c r="N11143" s="18">
        <f>YEAR(Tabela3[[#This Row],[DATA]])</f>
        <v>2023</v>
      </c>
    </row>
    <row r="11144" spans="2:14">
      <c r="B11144" s="1">
        <v>45125</v>
      </c>
      <c r="C11144">
        <v>17275</v>
      </c>
      <c r="D11144">
        <f>COUNTIF(C$4:C11144,Tabela3[[#This Row],[COMANDA]])</f>
        <v>3</v>
      </c>
      <c r="E11144" t="s">
        <v>90</v>
      </c>
      <c r="F11144" t="s">
        <v>99</v>
      </c>
      <c r="G11144" t="s">
        <v>9</v>
      </c>
      <c r="H11144" t="s">
        <v>59</v>
      </c>
      <c r="I11144" s="2">
        <v>1</v>
      </c>
      <c r="J11144" t="s">
        <v>11</v>
      </c>
      <c r="K11144" s="21">
        <f>INDEX(LISTAS!$H:$Q,MATCH(BASE!H11144,LISTAS!$G:$G,0),MATCH(BASE!J11144,LISTAS!$H$3:$Q$3,0))*Tabela3[[#This Row],[QUANTIDADE]]</f>
        <v>3</v>
      </c>
      <c r="L11144" s="2" t="str">
        <f>TEXT(Tabela3[[#This Row],[DATA]],"MM")</f>
        <v>07</v>
      </c>
      <c r="M11144" s="2">
        <f>WEEKNUM(Tabela3[[#This Row],[DATA]])</f>
        <v>29</v>
      </c>
      <c r="N11144" s="18">
        <f>YEAR(Tabela3[[#This Row],[DATA]])</f>
        <v>2023</v>
      </c>
    </row>
    <row r="11145" spans="2:14">
      <c r="B11145" s="1">
        <v>45125</v>
      </c>
      <c r="C11145">
        <v>17276</v>
      </c>
      <c r="D11145">
        <f>COUNTIF(C$4:C11145,Tabela3[[#This Row],[COMANDA]])</f>
        <v>1</v>
      </c>
      <c r="E11145" t="s">
        <v>90</v>
      </c>
      <c r="F11145" t="s">
        <v>99</v>
      </c>
      <c r="G11145" t="s">
        <v>8</v>
      </c>
      <c r="H11145" t="s">
        <v>204</v>
      </c>
      <c r="I11145" s="2">
        <v>1</v>
      </c>
      <c r="J11145" t="s">
        <v>11</v>
      </c>
      <c r="K11145" s="21">
        <f>INDEX(LISTAS!$H:$Q,MATCH(BASE!H11145,LISTAS!$G:$G,0),MATCH(BASE!J11145,LISTAS!$H$3:$Q$3,0))*Tabela3[[#This Row],[QUANTIDADE]]</f>
        <v>18</v>
      </c>
      <c r="L11145" s="2" t="str">
        <f>TEXT(Tabela3[[#This Row],[DATA]],"MM")</f>
        <v>07</v>
      </c>
      <c r="M11145" s="2">
        <f>WEEKNUM(Tabela3[[#This Row],[DATA]])</f>
        <v>29</v>
      </c>
      <c r="N11145" s="18">
        <f>YEAR(Tabela3[[#This Row],[DATA]])</f>
        <v>2023</v>
      </c>
    </row>
    <row r="11146" spans="2:14">
      <c r="B11146" s="1">
        <v>45125</v>
      </c>
      <c r="C11146">
        <v>17277</v>
      </c>
      <c r="D11146">
        <f>COUNTIF(C$4:C11146,Tabela3[[#This Row],[COMANDA]])</f>
        <v>1</v>
      </c>
      <c r="E11146" t="s">
        <v>90</v>
      </c>
      <c r="F11146" t="s">
        <v>98</v>
      </c>
      <c r="G11146" t="s">
        <v>8</v>
      </c>
      <c r="H11146" t="s">
        <v>204</v>
      </c>
      <c r="I11146" s="2">
        <v>1</v>
      </c>
      <c r="J11146" t="s">
        <v>11</v>
      </c>
      <c r="K11146" s="21">
        <f>INDEX(LISTAS!$H:$Q,MATCH(BASE!H11146,LISTAS!$G:$G,0),MATCH(BASE!J11146,LISTAS!$H$3:$Q$3,0))*Tabela3[[#This Row],[QUANTIDADE]]</f>
        <v>18</v>
      </c>
      <c r="L11146" s="2" t="str">
        <f>TEXT(Tabela3[[#This Row],[DATA]],"MM")</f>
        <v>07</v>
      </c>
      <c r="M11146" s="2">
        <f>WEEKNUM(Tabela3[[#This Row],[DATA]])</f>
        <v>29</v>
      </c>
      <c r="N11146" s="18">
        <f>YEAR(Tabela3[[#This Row],[DATA]])</f>
        <v>2023</v>
      </c>
    </row>
    <row r="11147" spans="2:14">
      <c r="B11147" s="1">
        <v>45125</v>
      </c>
      <c r="C11147">
        <v>17278</v>
      </c>
      <c r="D11147">
        <f>COUNTIF(C$4:C11147,Tabela3[[#This Row],[COMANDA]])</f>
        <v>1</v>
      </c>
      <c r="E11147" t="s">
        <v>90</v>
      </c>
      <c r="F11147" t="s">
        <v>375</v>
      </c>
      <c r="G11147" t="s">
        <v>8</v>
      </c>
      <c r="H11147" t="s">
        <v>204</v>
      </c>
      <c r="I11147" s="2">
        <v>1</v>
      </c>
      <c r="J11147" t="s">
        <v>11</v>
      </c>
      <c r="K11147" s="21">
        <f>INDEX(LISTAS!$H:$Q,MATCH(BASE!H11147,LISTAS!$G:$G,0),MATCH(BASE!J11147,LISTAS!$H$3:$Q$3,0))*Tabela3[[#This Row],[QUANTIDADE]]</f>
        <v>18</v>
      </c>
      <c r="L11147" s="2" t="str">
        <f>TEXT(Tabela3[[#This Row],[DATA]],"MM")</f>
        <v>07</v>
      </c>
      <c r="M11147" s="2">
        <f>WEEKNUM(Tabela3[[#This Row],[DATA]])</f>
        <v>29</v>
      </c>
      <c r="N11147" s="18">
        <f>YEAR(Tabela3[[#This Row],[DATA]])</f>
        <v>2023</v>
      </c>
    </row>
    <row r="11148" spans="2:14">
      <c r="B11148" s="1">
        <v>45125</v>
      </c>
      <c r="C11148">
        <v>17279</v>
      </c>
      <c r="D11148">
        <f>COUNTIF(C$4:C11148,Tabela3[[#This Row],[COMANDA]])</f>
        <v>1</v>
      </c>
      <c r="E11148" t="s">
        <v>90</v>
      </c>
      <c r="F11148" t="s">
        <v>375</v>
      </c>
      <c r="G11148" t="s">
        <v>8</v>
      </c>
      <c r="H11148" t="s">
        <v>42</v>
      </c>
      <c r="I11148" s="2">
        <v>1</v>
      </c>
      <c r="J11148" t="s">
        <v>11</v>
      </c>
      <c r="K11148" s="21">
        <f>INDEX(LISTAS!$H:$Q,MATCH(BASE!H11148,LISTAS!$G:$G,0),MATCH(BASE!J11148,LISTAS!$H$3:$Q$3,0))*Tabela3[[#This Row],[QUANTIDADE]]</f>
        <v>16</v>
      </c>
      <c r="L11148" s="2" t="str">
        <f>TEXT(Tabela3[[#This Row],[DATA]],"MM")</f>
        <v>07</v>
      </c>
      <c r="M11148" s="2">
        <f>WEEKNUM(Tabela3[[#This Row],[DATA]])</f>
        <v>29</v>
      </c>
      <c r="N11148" s="18">
        <f>YEAR(Tabela3[[#This Row],[DATA]])</f>
        <v>2023</v>
      </c>
    </row>
    <row r="11149" spans="2:14">
      <c r="B11149" s="1">
        <v>45125</v>
      </c>
      <c r="C11149">
        <v>17280</v>
      </c>
      <c r="D11149">
        <f>COUNTIF(C$4:C11149,Tabela3[[#This Row],[COMANDA]])</f>
        <v>1</v>
      </c>
      <c r="E11149" t="s">
        <v>90</v>
      </c>
      <c r="F11149" t="s">
        <v>99</v>
      </c>
      <c r="G11149" t="s">
        <v>8</v>
      </c>
      <c r="H11149" t="s">
        <v>202</v>
      </c>
      <c r="I11149" s="2">
        <v>1</v>
      </c>
      <c r="J11149" t="s">
        <v>11</v>
      </c>
      <c r="K11149" s="21">
        <f>INDEX(LISTAS!$H:$Q,MATCH(BASE!H11149,LISTAS!$G:$G,0),MATCH(BASE!J11149,LISTAS!$H$3:$Q$3,0))*Tabela3[[#This Row],[QUANTIDADE]]</f>
        <v>20</v>
      </c>
      <c r="L11149" s="2" t="str">
        <f>TEXT(Tabela3[[#This Row],[DATA]],"MM")</f>
        <v>07</v>
      </c>
      <c r="M11149" s="2">
        <f>WEEKNUM(Tabela3[[#This Row],[DATA]])</f>
        <v>29</v>
      </c>
      <c r="N11149" s="18">
        <f>YEAR(Tabela3[[#This Row],[DATA]])</f>
        <v>2023</v>
      </c>
    </row>
    <row r="11150" spans="2:14">
      <c r="B11150" s="1">
        <v>45125</v>
      </c>
      <c r="C11150">
        <v>17280</v>
      </c>
      <c r="D11150">
        <f>COUNTIF(C$4:C11150,Tabela3[[#This Row],[COMANDA]])</f>
        <v>2</v>
      </c>
      <c r="E11150" t="s">
        <v>90</v>
      </c>
      <c r="F11150" t="s">
        <v>99</v>
      </c>
      <c r="G11150" t="s">
        <v>9</v>
      </c>
      <c r="H11150" t="s">
        <v>132</v>
      </c>
      <c r="I11150" s="2">
        <v>1</v>
      </c>
      <c r="J11150" t="s">
        <v>11</v>
      </c>
      <c r="K11150" s="21">
        <f>INDEX(LISTAS!$H:$Q,MATCH(BASE!H11150,LISTAS!$G:$G,0),MATCH(BASE!J11150,LISTAS!$H$3:$Q$3,0))*Tabela3[[#This Row],[QUANTIDADE]]</f>
        <v>3</v>
      </c>
      <c r="L11150" s="2" t="str">
        <f>TEXT(Tabela3[[#This Row],[DATA]],"MM")</f>
        <v>07</v>
      </c>
      <c r="M11150" s="2">
        <f>WEEKNUM(Tabela3[[#This Row],[DATA]])</f>
        <v>29</v>
      </c>
      <c r="N11150" s="18">
        <f>YEAR(Tabela3[[#This Row],[DATA]])</f>
        <v>2023</v>
      </c>
    </row>
    <row r="11151" spans="2:14">
      <c r="B11151" s="1">
        <v>45125</v>
      </c>
      <c r="C11151">
        <v>17281</v>
      </c>
      <c r="D11151">
        <f>COUNTIF(C$4:C11151,Tabela3[[#This Row],[COMANDA]])</f>
        <v>1</v>
      </c>
      <c r="E11151" t="s">
        <v>90</v>
      </c>
      <c r="F11151" t="s">
        <v>98</v>
      </c>
      <c r="G11151" t="s">
        <v>8</v>
      </c>
      <c r="H11151" t="s">
        <v>204</v>
      </c>
      <c r="I11151" s="2">
        <v>1</v>
      </c>
      <c r="J11151" t="s">
        <v>11</v>
      </c>
      <c r="K11151" s="21">
        <f>INDEX(LISTAS!$H:$Q,MATCH(BASE!H11151,LISTAS!$G:$G,0),MATCH(BASE!J11151,LISTAS!$H$3:$Q$3,0))*Tabela3[[#This Row],[QUANTIDADE]]</f>
        <v>18</v>
      </c>
      <c r="L11151" s="2" t="str">
        <f>TEXT(Tabela3[[#This Row],[DATA]],"MM")</f>
        <v>07</v>
      </c>
      <c r="M11151" s="2">
        <f>WEEKNUM(Tabela3[[#This Row],[DATA]])</f>
        <v>29</v>
      </c>
      <c r="N11151" s="18">
        <f>YEAR(Tabela3[[#This Row],[DATA]])</f>
        <v>2023</v>
      </c>
    </row>
    <row r="11152" spans="2:14">
      <c r="B11152" s="1">
        <v>45125</v>
      </c>
      <c r="C11152">
        <v>17281</v>
      </c>
      <c r="D11152">
        <f>COUNTIF(C$4:C11152,Tabela3[[#This Row],[COMANDA]])</f>
        <v>2</v>
      </c>
      <c r="E11152" t="s">
        <v>90</v>
      </c>
      <c r="F11152" t="s">
        <v>98</v>
      </c>
      <c r="G11152" t="s">
        <v>8</v>
      </c>
      <c r="H11152" t="s">
        <v>47</v>
      </c>
      <c r="I11152" s="2">
        <v>1</v>
      </c>
      <c r="J11152" t="s">
        <v>11</v>
      </c>
      <c r="K11152" s="21">
        <f>INDEX(LISTAS!$H:$Q,MATCH(BASE!H11152,LISTAS!$G:$G,0),MATCH(BASE!J11152,LISTAS!$H$3:$Q$3,0))*Tabela3[[#This Row],[QUANTIDADE]]</f>
        <v>16</v>
      </c>
      <c r="L11152" s="2" t="str">
        <f>TEXT(Tabela3[[#This Row],[DATA]],"MM")</f>
        <v>07</v>
      </c>
      <c r="M11152" s="2">
        <f>WEEKNUM(Tabela3[[#This Row],[DATA]])</f>
        <v>29</v>
      </c>
      <c r="N11152" s="18">
        <f>YEAR(Tabela3[[#This Row],[DATA]])</f>
        <v>2023</v>
      </c>
    </row>
    <row r="11153" spans="2:14">
      <c r="B11153" s="1">
        <v>45125</v>
      </c>
      <c r="C11153">
        <v>17281</v>
      </c>
      <c r="D11153">
        <f>COUNTIF(C$4:C11153,Tabela3[[#This Row],[COMANDA]])</f>
        <v>3</v>
      </c>
      <c r="E11153" t="s">
        <v>90</v>
      </c>
      <c r="F11153" t="s">
        <v>98</v>
      </c>
      <c r="G11153" t="s">
        <v>8</v>
      </c>
      <c r="H11153" t="s">
        <v>206</v>
      </c>
      <c r="I11153" s="2">
        <v>1</v>
      </c>
      <c r="J11153" t="s">
        <v>11</v>
      </c>
      <c r="K11153" s="21">
        <f>INDEX(LISTAS!$H:$Q,MATCH(BASE!H11153,LISTAS!$G:$G,0),MATCH(BASE!J11153,LISTAS!$H$3:$Q$3,0))*Tabela3[[#This Row],[QUANTIDADE]]</f>
        <v>18</v>
      </c>
      <c r="L11153" s="2" t="str">
        <f>TEXT(Tabela3[[#This Row],[DATA]],"MM")</f>
        <v>07</v>
      </c>
      <c r="M11153" s="2">
        <f>WEEKNUM(Tabela3[[#This Row],[DATA]])</f>
        <v>29</v>
      </c>
      <c r="N11153" s="18">
        <f>YEAR(Tabela3[[#This Row],[DATA]])</f>
        <v>2023</v>
      </c>
    </row>
    <row r="11154" spans="2:14">
      <c r="B11154" s="1">
        <v>45125</v>
      </c>
      <c r="C11154">
        <v>17281</v>
      </c>
      <c r="D11154">
        <f>COUNTIF(C$4:C11154,Tabela3[[#This Row],[COMANDA]])</f>
        <v>4</v>
      </c>
      <c r="E11154" t="s">
        <v>90</v>
      </c>
      <c r="F11154" t="s">
        <v>98</v>
      </c>
      <c r="G11154" t="s">
        <v>9</v>
      </c>
      <c r="H11154" t="s">
        <v>142</v>
      </c>
      <c r="I11154" s="2">
        <v>1</v>
      </c>
      <c r="J11154" t="s">
        <v>11</v>
      </c>
      <c r="K11154" s="21">
        <f>INDEX(LISTAS!$H:$Q,MATCH(BASE!H11154,LISTAS!$G:$G,0),MATCH(BASE!J11154,LISTAS!$H$3:$Q$3,0))*Tabela3[[#This Row],[QUANTIDADE]]</f>
        <v>6</v>
      </c>
      <c r="L11154" s="2" t="str">
        <f>TEXT(Tabela3[[#This Row],[DATA]],"MM")</f>
        <v>07</v>
      </c>
      <c r="M11154" s="2">
        <f>WEEKNUM(Tabela3[[#This Row],[DATA]])</f>
        <v>29</v>
      </c>
      <c r="N11154" s="18">
        <f>YEAR(Tabela3[[#This Row],[DATA]])</f>
        <v>2023</v>
      </c>
    </row>
    <row r="11155" spans="2:14">
      <c r="B11155" s="1">
        <v>45125</v>
      </c>
      <c r="C11155">
        <v>17282</v>
      </c>
      <c r="D11155">
        <f>COUNTIF(C$4:C11155,Tabela3[[#This Row],[COMANDA]])</f>
        <v>1</v>
      </c>
      <c r="E11155" t="s">
        <v>90</v>
      </c>
      <c r="G11155" t="s">
        <v>8</v>
      </c>
      <c r="H11155" t="s">
        <v>40</v>
      </c>
      <c r="I11155" s="2">
        <v>2</v>
      </c>
      <c r="J11155" t="s">
        <v>11</v>
      </c>
      <c r="K11155" s="21">
        <f>INDEX(LISTAS!$H:$Q,MATCH(BASE!H11155,LISTAS!$G:$G,0),MATCH(BASE!J11155,LISTAS!$H$3:$Q$3,0))*Tabela3[[#This Row],[QUANTIDADE]]</f>
        <v>28</v>
      </c>
      <c r="L11155" s="2" t="str">
        <f>TEXT(Tabela3[[#This Row],[DATA]],"MM")</f>
        <v>07</v>
      </c>
      <c r="M11155" s="2">
        <f>WEEKNUM(Tabela3[[#This Row],[DATA]])</f>
        <v>29</v>
      </c>
      <c r="N11155" s="18">
        <f>YEAR(Tabela3[[#This Row],[DATA]])</f>
        <v>2023</v>
      </c>
    </row>
    <row r="11156" spans="2:14">
      <c r="B11156" s="1">
        <v>45125</v>
      </c>
      <c r="C11156">
        <v>17282</v>
      </c>
      <c r="D11156">
        <f>COUNTIF(C$4:C11156,Tabela3[[#This Row],[COMANDA]])</f>
        <v>2</v>
      </c>
      <c r="E11156" t="s">
        <v>90</v>
      </c>
      <c r="G11156" t="s">
        <v>9</v>
      </c>
      <c r="H11156" t="s">
        <v>132</v>
      </c>
      <c r="I11156" s="2">
        <v>1</v>
      </c>
      <c r="J11156" t="s">
        <v>11</v>
      </c>
      <c r="K11156" s="21">
        <f>INDEX(LISTAS!$H:$Q,MATCH(BASE!H11156,LISTAS!$G:$G,0),MATCH(BASE!J11156,LISTAS!$H$3:$Q$3,0))*Tabela3[[#This Row],[QUANTIDADE]]</f>
        <v>3</v>
      </c>
      <c r="L11156" s="2" t="str">
        <f>TEXT(Tabela3[[#This Row],[DATA]],"MM")</f>
        <v>07</v>
      </c>
      <c r="M11156" s="2">
        <f>WEEKNUM(Tabela3[[#This Row],[DATA]])</f>
        <v>29</v>
      </c>
      <c r="N11156" s="18">
        <f>YEAR(Tabela3[[#This Row],[DATA]])</f>
        <v>2023</v>
      </c>
    </row>
    <row r="11157" spans="2:14">
      <c r="B11157" s="1">
        <v>45125</v>
      </c>
      <c r="C11157">
        <v>17283</v>
      </c>
      <c r="D11157">
        <f>COUNTIF(C$4:C11157,Tabela3[[#This Row],[COMANDA]])</f>
        <v>1</v>
      </c>
      <c r="E11157" t="s">
        <v>90</v>
      </c>
      <c r="G11157" t="s">
        <v>8</v>
      </c>
      <c r="H11157" t="s">
        <v>204</v>
      </c>
      <c r="I11157" s="2">
        <v>1</v>
      </c>
      <c r="J11157" t="s">
        <v>11</v>
      </c>
      <c r="K11157" s="21">
        <f>INDEX(LISTAS!$H:$Q,MATCH(BASE!H11157,LISTAS!$G:$G,0),MATCH(BASE!J11157,LISTAS!$H$3:$Q$3,0))*Tabela3[[#This Row],[QUANTIDADE]]</f>
        <v>18</v>
      </c>
      <c r="L11157" s="2" t="str">
        <f>TEXT(Tabela3[[#This Row],[DATA]],"MM")</f>
        <v>07</v>
      </c>
      <c r="M11157" s="2">
        <f>WEEKNUM(Tabela3[[#This Row],[DATA]])</f>
        <v>29</v>
      </c>
      <c r="N11157" s="18">
        <f>YEAR(Tabela3[[#This Row],[DATA]])</f>
        <v>2023</v>
      </c>
    </row>
    <row r="11158" spans="2:14">
      <c r="B11158" s="1">
        <v>45125</v>
      </c>
      <c r="C11158">
        <v>17284</v>
      </c>
      <c r="D11158">
        <f>COUNTIF(C$4:C11158,Tabela3[[#This Row],[COMANDA]])</f>
        <v>1</v>
      </c>
      <c r="E11158" t="s">
        <v>90</v>
      </c>
      <c r="G11158" t="s">
        <v>8</v>
      </c>
      <c r="H11158" t="s">
        <v>203</v>
      </c>
      <c r="I11158" s="2">
        <v>1</v>
      </c>
      <c r="J11158" t="s">
        <v>11</v>
      </c>
      <c r="K11158" s="21">
        <f>INDEX(LISTAS!$H:$Q,MATCH(BASE!H11158,LISTAS!$G:$G,0),MATCH(BASE!J11158,LISTAS!$H$3:$Q$3,0))*Tabela3[[#This Row],[QUANTIDADE]]</f>
        <v>20</v>
      </c>
      <c r="L11158" s="2" t="str">
        <f>TEXT(Tabela3[[#This Row],[DATA]],"MM")</f>
        <v>07</v>
      </c>
      <c r="M11158" s="2">
        <f>WEEKNUM(Tabela3[[#This Row],[DATA]])</f>
        <v>29</v>
      </c>
      <c r="N11158" s="18">
        <f>YEAR(Tabela3[[#This Row],[DATA]])</f>
        <v>2023</v>
      </c>
    </row>
    <row r="11159" spans="2:14">
      <c r="B11159" s="1">
        <v>45125</v>
      </c>
      <c r="C11159">
        <v>17284</v>
      </c>
      <c r="D11159">
        <f>COUNTIF(C$4:C11159,Tabela3[[#This Row],[COMANDA]])</f>
        <v>2</v>
      </c>
      <c r="E11159" t="s">
        <v>90</v>
      </c>
      <c r="G11159" t="s">
        <v>8</v>
      </c>
      <c r="H11159" t="s">
        <v>202</v>
      </c>
      <c r="I11159" s="2">
        <v>1</v>
      </c>
      <c r="J11159" t="s">
        <v>11</v>
      </c>
      <c r="K11159" s="21">
        <f>INDEX(LISTAS!$H:$Q,MATCH(BASE!H11159,LISTAS!$G:$G,0),MATCH(BASE!J11159,LISTAS!$H$3:$Q$3,0))*Tabela3[[#This Row],[QUANTIDADE]]</f>
        <v>20</v>
      </c>
      <c r="L11159" s="2" t="str">
        <f>TEXT(Tabela3[[#This Row],[DATA]],"MM")</f>
        <v>07</v>
      </c>
      <c r="M11159" s="2">
        <f>WEEKNUM(Tabela3[[#This Row],[DATA]])</f>
        <v>29</v>
      </c>
      <c r="N11159" s="18">
        <f>YEAR(Tabela3[[#This Row],[DATA]])</f>
        <v>2023</v>
      </c>
    </row>
    <row r="11160" spans="2:14">
      <c r="B11160" s="1">
        <v>45125</v>
      </c>
      <c r="C11160">
        <v>17284</v>
      </c>
      <c r="D11160">
        <f>COUNTIF(C$4:C11160,Tabela3[[#This Row],[COMANDA]])</f>
        <v>3</v>
      </c>
      <c r="E11160" t="s">
        <v>90</v>
      </c>
      <c r="G11160" t="s">
        <v>9</v>
      </c>
      <c r="H11160" t="s">
        <v>242</v>
      </c>
      <c r="I11160" s="2">
        <v>2</v>
      </c>
      <c r="J11160" t="s">
        <v>11</v>
      </c>
      <c r="K11160" s="21">
        <f>INDEX(LISTAS!$H:$Q,MATCH(BASE!H11160,LISTAS!$G:$G,0),MATCH(BASE!J11160,LISTAS!$H$3:$Q$3,0))*Tabela3[[#This Row],[QUANTIDADE]]</f>
        <v>8</v>
      </c>
      <c r="L11160" s="2" t="str">
        <f>TEXT(Tabela3[[#This Row],[DATA]],"MM")</f>
        <v>07</v>
      </c>
      <c r="M11160" s="2">
        <f>WEEKNUM(Tabela3[[#This Row],[DATA]])</f>
        <v>29</v>
      </c>
      <c r="N11160" s="18">
        <f>YEAR(Tabela3[[#This Row],[DATA]])</f>
        <v>2023</v>
      </c>
    </row>
    <row r="11161" spans="2:14">
      <c r="B11161" s="1">
        <v>45125</v>
      </c>
      <c r="C11161">
        <v>17285</v>
      </c>
      <c r="D11161">
        <f>COUNTIF(C$4:C11161,Tabela3[[#This Row],[COMANDA]])</f>
        <v>1</v>
      </c>
      <c r="E11161" t="s">
        <v>90</v>
      </c>
      <c r="F11161" t="s">
        <v>98</v>
      </c>
      <c r="G11161" t="s">
        <v>8</v>
      </c>
      <c r="H11161" t="s">
        <v>206</v>
      </c>
      <c r="I11161" s="2">
        <v>1</v>
      </c>
      <c r="J11161" t="s">
        <v>11</v>
      </c>
      <c r="K11161" s="21">
        <f>INDEX(LISTAS!$H:$Q,MATCH(BASE!H11161,LISTAS!$G:$G,0),MATCH(BASE!J11161,LISTAS!$H$3:$Q$3,0))*Tabela3[[#This Row],[QUANTIDADE]]</f>
        <v>18</v>
      </c>
      <c r="L11161" s="2" t="str">
        <f>TEXT(Tabela3[[#This Row],[DATA]],"MM")</f>
        <v>07</v>
      </c>
      <c r="M11161" s="2">
        <f>WEEKNUM(Tabela3[[#This Row],[DATA]])</f>
        <v>29</v>
      </c>
      <c r="N11161" s="18">
        <f>YEAR(Tabela3[[#This Row],[DATA]])</f>
        <v>2023</v>
      </c>
    </row>
    <row r="11162" spans="2:14">
      <c r="B11162" s="1">
        <v>45125</v>
      </c>
      <c r="C11162">
        <v>17286</v>
      </c>
      <c r="D11162">
        <f>COUNTIF(C$4:C11162,Tabela3[[#This Row],[COMANDA]])</f>
        <v>1</v>
      </c>
      <c r="E11162" t="s">
        <v>90</v>
      </c>
      <c r="F11162" t="s">
        <v>98</v>
      </c>
      <c r="G11162" t="s">
        <v>8</v>
      </c>
      <c r="H11162" t="s">
        <v>206</v>
      </c>
      <c r="I11162" s="2">
        <v>1</v>
      </c>
      <c r="J11162" t="s">
        <v>11</v>
      </c>
      <c r="K11162" s="21">
        <f>INDEX(LISTAS!$H:$Q,MATCH(BASE!H11162,LISTAS!$G:$G,0),MATCH(BASE!J11162,LISTAS!$H$3:$Q$3,0))*Tabela3[[#This Row],[QUANTIDADE]]</f>
        <v>18</v>
      </c>
      <c r="L11162" s="2" t="str">
        <f>TEXT(Tabela3[[#This Row],[DATA]],"MM")</f>
        <v>07</v>
      </c>
      <c r="M11162" s="2">
        <f>WEEKNUM(Tabela3[[#This Row],[DATA]])</f>
        <v>29</v>
      </c>
      <c r="N11162" s="18">
        <f>YEAR(Tabela3[[#This Row],[DATA]])</f>
        <v>2023</v>
      </c>
    </row>
    <row r="11163" spans="2:14">
      <c r="B11163" s="1">
        <v>45125</v>
      </c>
      <c r="C11163">
        <v>17286</v>
      </c>
      <c r="D11163">
        <f>COUNTIF(C$4:C11163,Tabela3[[#This Row],[COMANDA]])</f>
        <v>2</v>
      </c>
      <c r="E11163" t="s">
        <v>90</v>
      </c>
      <c r="F11163" t="s">
        <v>98</v>
      </c>
      <c r="G11163" t="s">
        <v>9</v>
      </c>
      <c r="H11163" t="s">
        <v>138</v>
      </c>
      <c r="I11163" s="2">
        <v>1</v>
      </c>
      <c r="J11163" t="s">
        <v>11</v>
      </c>
      <c r="K11163" s="21">
        <f>INDEX(LISTAS!$H:$Q,MATCH(BASE!H11163,LISTAS!$G:$G,0),MATCH(BASE!J11163,LISTAS!$H$3:$Q$3,0))*Tabela3[[#This Row],[QUANTIDADE]]</f>
        <v>4</v>
      </c>
      <c r="L11163" s="2" t="str">
        <f>TEXT(Tabela3[[#This Row],[DATA]],"MM")</f>
        <v>07</v>
      </c>
      <c r="M11163" s="2">
        <f>WEEKNUM(Tabela3[[#This Row],[DATA]])</f>
        <v>29</v>
      </c>
      <c r="N11163" s="18">
        <f>YEAR(Tabela3[[#This Row],[DATA]])</f>
        <v>2023</v>
      </c>
    </row>
    <row r="11164" spans="2:14">
      <c r="B11164" s="1">
        <v>45125</v>
      </c>
      <c r="C11164">
        <v>17287</v>
      </c>
      <c r="D11164">
        <f>COUNTIF(C$4:C11164,Tabela3[[#This Row],[COMANDA]])</f>
        <v>1</v>
      </c>
      <c r="E11164" t="s">
        <v>90</v>
      </c>
      <c r="F11164" t="s">
        <v>375</v>
      </c>
      <c r="G11164" t="s">
        <v>8</v>
      </c>
      <c r="H11164" t="s">
        <v>202</v>
      </c>
      <c r="I11164" s="2">
        <v>2</v>
      </c>
      <c r="J11164" t="s">
        <v>12</v>
      </c>
      <c r="K11164" s="21">
        <f>INDEX(LISTAS!$H:$Q,MATCH(BASE!H11164,LISTAS!$G:$G,0),MATCH(BASE!J11164,LISTAS!$H$3:$Q$3,0))*Tabela3[[#This Row],[QUANTIDADE]]</f>
        <v>36</v>
      </c>
      <c r="L11164" s="2" t="str">
        <f>TEXT(Tabela3[[#This Row],[DATA]],"MM")</f>
        <v>07</v>
      </c>
      <c r="M11164" s="2">
        <f>WEEKNUM(Tabela3[[#This Row],[DATA]])</f>
        <v>29</v>
      </c>
      <c r="N11164" s="18">
        <f>YEAR(Tabela3[[#This Row],[DATA]])</f>
        <v>2023</v>
      </c>
    </row>
    <row r="11165" spans="2:14">
      <c r="B11165" s="1">
        <v>45125</v>
      </c>
      <c r="C11165">
        <v>17288</v>
      </c>
      <c r="D11165">
        <f>COUNTIF(C$4:C11165,Tabela3[[#This Row],[COMANDA]])</f>
        <v>1</v>
      </c>
      <c r="E11165" t="s">
        <v>90</v>
      </c>
      <c r="F11165" t="s">
        <v>98</v>
      </c>
      <c r="G11165" t="s">
        <v>8</v>
      </c>
      <c r="H11165" t="s">
        <v>39</v>
      </c>
      <c r="I11165" s="2">
        <v>1</v>
      </c>
      <c r="J11165" t="s">
        <v>11</v>
      </c>
      <c r="K11165" s="21">
        <f>INDEX(LISTAS!$H:$Q,MATCH(BASE!H11165,LISTAS!$G:$G,0),MATCH(BASE!J11165,LISTAS!$H$3:$Q$3,0))*Tabela3[[#This Row],[QUANTIDADE]]</f>
        <v>12</v>
      </c>
      <c r="L11165" s="2" t="str">
        <f>TEXT(Tabela3[[#This Row],[DATA]],"MM")</f>
        <v>07</v>
      </c>
      <c r="M11165" s="2">
        <f>WEEKNUM(Tabela3[[#This Row],[DATA]])</f>
        <v>29</v>
      </c>
      <c r="N11165" s="18">
        <f>YEAR(Tabela3[[#This Row],[DATA]])</f>
        <v>2023</v>
      </c>
    </row>
    <row r="11166" spans="2:14">
      <c r="B11166" s="1">
        <v>45125</v>
      </c>
      <c r="C11166">
        <v>17288</v>
      </c>
      <c r="D11166">
        <f>COUNTIF(C$4:C11166,Tabela3[[#This Row],[COMANDA]])</f>
        <v>2</v>
      </c>
      <c r="E11166" t="s">
        <v>90</v>
      </c>
      <c r="F11166" t="s">
        <v>98</v>
      </c>
      <c r="G11166" t="s">
        <v>8</v>
      </c>
      <c r="H11166" t="s">
        <v>40</v>
      </c>
      <c r="I11166" s="2">
        <v>1</v>
      </c>
      <c r="J11166" t="s">
        <v>11</v>
      </c>
      <c r="K11166" s="21">
        <f>INDEX(LISTAS!$H:$Q,MATCH(BASE!H11166,LISTAS!$G:$G,0),MATCH(BASE!J11166,LISTAS!$H$3:$Q$3,0))*Tabela3[[#This Row],[QUANTIDADE]]</f>
        <v>14</v>
      </c>
      <c r="L11166" s="2" t="str">
        <f>TEXT(Tabela3[[#This Row],[DATA]],"MM")</f>
        <v>07</v>
      </c>
      <c r="M11166" s="2">
        <f>WEEKNUM(Tabela3[[#This Row],[DATA]])</f>
        <v>29</v>
      </c>
      <c r="N11166" s="18">
        <f>YEAR(Tabela3[[#This Row],[DATA]])</f>
        <v>2023</v>
      </c>
    </row>
    <row r="11167" spans="2:14">
      <c r="B11167" s="1">
        <v>45125</v>
      </c>
      <c r="C11167">
        <v>17288</v>
      </c>
      <c r="D11167">
        <f>COUNTIF(C$4:C11167,Tabela3[[#This Row],[COMANDA]])</f>
        <v>3</v>
      </c>
      <c r="E11167" t="s">
        <v>90</v>
      </c>
      <c r="F11167" t="s">
        <v>98</v>
      </c>
      <c r="G11167" t="s">
        <v>61</v>
      </c>
      <c r="H11167" t="s">
        <v>163</v>
      </c>
      <c r="I11167" s="2">
        <v>1</v>
      </c>
      <c r="J11167" t="s">
        <v>11</v>
      </c>
      <c r="K11167" s="21">
        <f>INDEX(LISTAS!$H:$Q,MATCH(BASE!H11167,LISTAS!$G:$G,0),MATCH(BASE!J11167,LISTAS!$H$3:$Q$3,0))*Tabela3[[#This Row],[QUANTIDADE]]</f>
        <v>4</v>
      </c>
      <c r="L11167" s="2" t="str">
        <f>TEXT(Tabela3[[#This Row],[DATA]],"MM")</f>
        <v>07</v>
      </c>
      <c r="M11167" s="2">
        <f>WEEKNUM(Tabela3[[#This Row],[DATA]])</f>
        <v>29</v>
      </c>
      <c r="N11167" s="18">
        <f>YEAR(Tabela3[[#This Row],[DATA]])</f>
        <v>2023</v>
      </c>
    </row>
    <row r="11168" spans="2:14">
      <c r="B11168" s="1">
        <v>45125</v>
      </c>
      <c r="C11168">
        <v>17288</v>
      </c>
      <c r="D11168">
        <f>COUNTIF(C$4:C11168,Tabela3[[#This Row],[COMANDA]])</f>
        <v>4</v>
      </c>
      <c r="E11168" t="s">
        <v>90</v>
      </c>
      <c r="F11168" t="s">
        <v>98</v>
      </c>
      <c r="G11168" t="s">
        <v>9</v>
      </c>
      <c r="H11168" t="s">
        <v>142</v>
      </c>
      <c r="I11168" s="2">
        <v>1</v>
      </c>
      <c r="J11168" t="s">
        <v>11</v>
      </c>
      <c r="K11168" s="21">
        <f>INDEX(LISTAS!$H:$Q,MATCH(BASE!H11168,LISTAS!$G:$G,0),MATCH(BASE!J11168,LISTAS!$H$3:$Q$3,0))*Tabela3[[#This Row],[QUANTIDADE]]</f>
        <v>6</v>
      </c>
      <c r="L11168" s="2" t="str">
        <f>TEXT(Tabela3[[#This Row],[DATA]],"MM")</f>
        <v>07</v>
      </c>
      <c r="M11168" s="2">
        <f>WEEKNUM(Tabela3[[#This Row],[DATA]])</f>
        <v>29</v>
      </c>
      <c r="N11168" s="18">
        <f>YEAR(Tabela3[[#This Row],[DATA]])</f>
        <v>2023</v>
      </c>
    </row>
    <row r="11169" spans="2:14">
      <c r="B11169" s="1">
        <v>45125</v>
      </c>
      <c r="C11169">
        <v>17289</v>
      </c>
      <c r="D11169">
        <f>COUNTIF(C$4:C11169,Tabela3[[#This Row],[COMANDA]])</f>
        <v>1</v>
      </c>
      <c r="E11169" t="s">
        <v>90</v>
      </c>
      <c r="F11169" t="s">
        <v>99</v>
      </c>
      <c r="G11169" t="s">
        <v>8</v>
      </c>
      <c r="H11169" t="s">
        <v>42</v>
      </c>
      <c r="I11169" s="2">
        <v>1</v>
      </c>
      <c r="J11169" t="s">
        <v>11</v>
      </c>
      <c r="K11169" s="21">
        <f>INDEX(LISTAS!$H:$Q,MATCH(BASE!H11169,LISTAS!$G:$G,0),MATCH(BASE!J11169,LISTAS!$H$3:$Q$3,0))*Tabela3[[#This Row],[QUANTIDADE]]</f>
        <v>16</v>
      </c>
      <c r="L11169" s="2" t="str">
        <f>TEXT(Tabela3[[#This Row],[DATA]],"MM")</f>
        <v>07</v>
      </c>
      <c r="M11169" s="2">
        <f>WEEKNUM(Tabela3[[#This Row],[DATA]])</f>
        <v>29</v>
      </c>
      <c r="N11169" s="18">
        <f>YEAR(Tabela3[[#This Row],[DATA]])</f>
        <v>2023</v>
      </c>
    </row>
    <row r="11170" spans="2:14">
      <c r="B11170" s="1">
        <v>45125</v>
      </c>
      <c r="C11170">
        <v>17290</v>
      </c>
      <c r="D11170">
        <f>COUNTIF(C$4:C11170,Tabela3[[#This Row],[COMANDA]])</f>
        <v>1</v>
      </c>
      <c r="E11170" t="s">
        <v>90</v>
      </c>
      <c r="F11170" t="s">
        <v>98</v>
      </c>
      <c r="G11170" t="s">
        <v>8</v>
      </c>
      <c r="H11170" t="s">
        <v>203</v>
      </c>
      <c r="I11170" s="2">
        <v>1</v>
      </c>
      <c r="J11170" t="s">
        <v>11</v>
      </c>
      <c r="K11170" s="21">
        <f>INDEX(LISTAS!$H:$Q,MATCH(BASE!H11170,LISTAS!$G:$G,0),MATCH(BASE!J11170,LISTAS!$H$3:$Q$3,0))*Tabela3[[#This Row],[QUANTIDADE]]</f>
        <v>20</v>
      </c>
      <c r="L11170" s="2" t="str">
        <f>TEXT(Tabela3[[#This Row],[DATA]],"MM")</f>
        <v>07</v>
      </c>
      <c r="M11170" s="2">
        <f>WEEKNUM(Tabela3[[#This Row],[DATA]])</f>
        <v>29</v>
      </c>
      <c r="N11170" s="18">
        <f>YEAR(Tabela3[[#This Row],[DATA]])</f>
        <v>2023</v>
      </c>
    </row>
    <row r="11171" spans="2:14">
      <c r="B11171" s="1">
        <v>45125</v>
      </c>
      <c r="C11171">
        <v>17290</v>
      </c>
      <c r="D11171">
        <f>COUNTIF(C$4:C11171,Tabela3[[#This Row],[COMANDA]])</f>
        <v>2</v>
      </c>
      <c r="E11171" t="s">
        <v>90</v>
      </c>
      <c r="F11171" t="s">
        <v>98</v>
      </c>
      <c r="G11171" t="s">
        <v>9</v>
      </c>
      <c r="H11171" t="s">
        <v>132</v>
      </c>
      <c r="I11171" s="2">
        <v>1</v>
      </c>
      <c r="J11171" t="s">
        <v>11</v>
      </c>
      <c r="K11171" s="21">
        <f>INDEX(LISTAS!$H:$Q,MATCH(BASE!H11171,LISTAS!$G:$G,0),MATCH(BASE!J11171,LISTAS!$H$3:$Q$3,0))*Tabela3[[#This Row],[QUANTIDADE]]</f>
        <v>3</v>
      </c>
      <c r="L11171" s="2" t="str">
        <f>TEXT(Tabela3[[#This Row],[DATA]],"MM")</f>
        <v>07</v>
      </c>
      <c r="M11171" s="2">
        <f>WEEKNUM(Tabela3[[#This Row],[DATA]])</f>
        <v>29</v>
      </c>
      <c r="N11171" s="18">
        <f>YEAR(Tabela3[[#This Row],[DATA]])</f>
        <v>2023</v>
      </c>
    </row>
    <row r="11172" spans="2:14">
      <c r="B11172" s="1">
        <v>45125</v>
      </c>
      <c r="C11172">
        <v>17291</v>
      </c>
      <c r="D11172">
        <f>COUNTIF(C$4:C11172,Tabela3[[#This Row],[COMANDA]])</f>
        <v>1</v>
      </c>
      <c r="E11172" t="s">
        <v>90</v>
      </c>
      <c r="F11172" t="s">
        <v>100</v>
      </c>
      <c r="G11172" t="s">
        <v>8</v>
      </c>
      <c r="H11172" t="s">
        <v>204</v>
      </c>
      <c r="I11172" s="2">
        <v>1</v>
      </c>
      <c r="J11172" t="s">
        <v>11</v>
      </c>
      <c r="K11172" s="21">
        <f>INDEX(LISTAS!$H:$Q,MATCH(BASE!H11172,LISTAS!$G:$G,0),MATCH(BASE!J11172,LISTAS!$H$3:$Q$3,0))*Tabela3[[#This Row],[QUANTIDADE]]</f>
        <v>18</v>
      </c>
      <c r="L11172" s="2" t="str">
        <f>TEXT(Tabela3[[#This Row],[DATA]],"MM")</f>
        <v>07</v>
      </c>
      <c r="M11172" s="2">
        <f>WEEKNUM(Tabela3[[#This Row],[DATA]])</f>
        <v>29</v>
      </c>
      <c r="N11172" s="18">
        <f>YEAR(Tabela3[[#This Row],[DATA]])</f>
        <v>2023</v>
      </c>
    </row>
    <row r="11173" spans="2:14">
      <c r="B11173" s="1">
        <v>45125</v>
      </c>
      <c r="C11173">
        <v>17292</v>
      </c>
      <c r="D11173">
        <f>COUNTIF(C$4:C11173,Tabela3[[#This Row],[COMANDA]])</f>
        <v>1</v>
      </c>
      <c r="E11173" t="s">
        <v>90</v>
      </c>
      <c r="F11173" t="s">
        <v>98</v>
      </c>
      <c r="G11173" t="s">
        <v>8</v>
      </c>
      <c r="H11173" t="s">
        <v>43</v>
      </c>
      <c r="I11173" s="2">
        <v>1</v>
      </c>
      <c r="J11173" t="s">
        <v>11</v>
      </c>
      <c r="K11173" s="21">
        <f>INDEX(LISTAS!$H:$Q,MATCH(BASE!H11173,LISTAS!$G:$G,0),MATCH(BASE!J11173,LISTAS!$H$3:$Q$3,0))*Tabela3[[#This Row],[QUANTIDADE]]</f>
        <v>18</v>
      </c>
      <c r="L11173" s="2" t="str">
        <f>TEXT(Tabela3[[#This Row],[DATA]],"MM")</f>
        <v>07</v>
      </c>
      <c r="M11173" s="2">
        <f>WEEKNUM(Tabela3[[#This Row],[DATA]])</f>
        <v>29</v>
      </c>
      <c r="N11173" s="18">
        <f>YEAR(Tabela3[[#This Row],[DATA]])</f>
        <v>2023</v>
      </c>
    </row>
    <row r="11174" spans="2:14">
      <c r="B11174" s="1">
        <v>45125</v>
      </c>
      <c r="C11174">
        <v>17292</v>
      </c>
      <c r="D11174">
        <f>COUNTIF(C$4:C11174,Tabela3[[#This Row],[COMANDA]])</f>
        <v>2</v>
      </c>
      <c r="E11174" t="s">
        <v>90</v>
      </c>
      <c r="F11174" t="s">
        <v>98</v>
      </c>
      <c r="G11174" t="s">
        <v>8</v>
      </c>
      <c r="H11174" t="s">
        <v>206</v>
      </c>
      <c r="I11174" s="2">
        <v>1</v>
      </c>
      <c r="J11174" t="s">
        <v>11</v>
      </c>
      <c r="K11174" s="21">
        <f>INDEX(LISTAS!$H:$Q,MATCH(BASE!H11174,LISTAS!$G:$G,0),MATCH(BASE!J11174,LISTAS!$H$3:$Q$3,0))*Tabela3[[#This Row],[QUANTIDADE]]</f>
        <v>18</v>
      </c>
      <c r="L11174" s="2" t="str">
        <f>TEXT(Tabela3[[#This Row],[DATA]],"MM")</f>
        <v>07</v>
      </c>
      <c r="M11174" s="2">
        <f>WEEKNUM(Tabela3[[#This Row],[DATA]])</f>
        <v>29</v>
      </c>
      <c r="N11174" s="18">
        <f>YEAR(Tabela3[[#This Row],[DATA]])</f>
        <v>2023</v>
      </c>
    </row>
    <row r="11175" spans="2:14">
      <c r="B11175" s="1">
        <v>45125</v>
      </c>
      <c r="C11175">
        <v>17292</v>
      </c>
      <c r="D11175">
        <f>COUNTIF(C$4:C11175,Tabela3[[#This Row],[COMANDA]])</f>
        <v>3</v>
      </c>
      <c r="E11175" t="s">
        <v>90</v>
      </c>
      <c r="F11175" t="s">
        <v>98</v>
      </c>
      <c r="G11175" t="s">
        <v>9</v>
      </c>
      <c r="H11175" t="s">
        <v>242</v>
      </c>
      <c r="I11175" s="2">
        <v>1</v>
      </c>
      <c r="J11175" t="s">
        <v>12</v>
      </c>
      <c r="K11175" s="21">
        <f>INDEX(LISTAS!$H:$Q,MATCH(BASE!H11175,LISTAS!$G:$G,0),MATCH(BASE!J11175,LISTAS!$H$3:$Q$3,0))*Tabela3[[#This Row],[QUANTIDADE]]</f>
        <v>6</v>
      </c>
      <c r="L11175" s="2" t="str">
        <f>TEXT(Tabela3[[#This Row],[DATA]],"MM")</f>
        <v>07</v>
      </c>
      <c r="M11175" s="2">
        <f>WEEKNUM(Tabela3[[#This Row],[DATA]])</f>
        <v>29</v>
      </c>
      <c r="N11175" s="18">
        <f>YEAR(Tabela3[[#This Row],[DATA]])</f>
        <v>2023</v>
      </c>
    </row>
    <row r="11176" spans="2:14">
      <c r="B11176" s="1">
        <v>45125</v>
      </c>
      <c r="C11176">
        <v>17293</v>
      </c>
      <c r="D11176">
        <f>COUNTIF(C$4:C11176,Tabela3[[#This Row],[COMANDA]])</f>
        <v>1</v>
      </c>
      <c r="E11176" t="s">
        <v>90</v>
      </c>
      <c r="F11176" t="s">
        <v>98</v>
      </c>
      <c r="G11176" t="s">
        <v>8</v>
      </c>
      <c r="H11176" t="s">
        <v>206</v>
      </c>
      <c r="I11176" s="2">
        <v>1</v>
      </c>
      <c r="J11176" t="s">
        <v>11</v>
      </c>
      <c r="K11176" s="21">
        <f>INDEX(LISTAS!$H:$Q,MATCH(BASE!H11176,LISTAS!$G:$G,0),MATCH(BASE!J11176,LISTAS!$H$3:$Q$3,0))*Tabela3[[#This Row],[QUANTIDADE]]</f>
        <v>18</v>
      </c>
      <c r="L11176" s="2" t="str">
        <f>TEXT(Tabela3[[#This Row],[DATA]],"MM")</f>
        <v>07</v>
      </c>
      <c r="M11176" s="2">
        <f>WEEKNUM(Tabela3[[#This Row],[DATA]])</f>
        <v>29</v>
      </c>
      <c r="N11176" s="18">
        <f>YEAR(Tabela3[[#This Row],[DATA]])</f>
        <v>2023</v>
      </c>
    </row>
    <row r="11177" spans="2:14">
      <c r="B11177" s="1">
        <v>45125</v>
      </c>
      <c r="C11177">
        <v>17294</v>
      </c>
      <c r="D11177">
        <f>COUNTIF(C$4:C11177,Tabela3[[#This Row],[COMANDA]])</f>
        <v>1</v>
      </c>
      <c r="E11177" t="s">
        <v>90</v>
      </c>
      <c r="F11177" t="s">
        <v>99</v>
      </c>
      <c r="G11177" t="s">
        <v>8</v>
      </c>
      <c r="H11177" t="s">
        <v>202</v>
      </c>
      <c r="I11177" s="2">
        <v>1</v>
      </c>
      <c r="J11177" t="s">
        <v>11</v>
      </c>
      <c r="K11177" s="21">
        <f>INDEX(LISTAS!$H:$Q,MATCH(BASE!H11177,LISTAS!$G:$G,0),MATCH(BASE!J11177,LISTAS!$H$3:$Q$3,0))*Tabela3[[#This Row],[QUANTIDADE]]</f>
        <v>20</v>
      </c>
      <c r="L11177" s="2" t="str">
        <f>TEXT(Tabela3[[#This Row],[DATA]],"MM")</f>
        <v>07</v>
      </c>
      <c r="M11177" s="2">
        <f>WEEKNUM(Tabela3[[#This Row],[DATA]])</f>
        <v>29</v>
      </c>
      <c r="N11177" s="18">
        <f>YEAR(Tabela3[[#This Row],[DATA]])</f>
        <v>2023</v>
      </c>
    </row>
    <row r="11178" spans="2:14">
      <c r="B11178" s="1">
        <v>45125</v>
      </c>
      <c r="C11178">
        <v>17294</v>
      </c>
      <c r="D11178">
        <f>COUNTIF(C$4:C11178,Tabela3[[#This Row],[COMANDA]])</f>
        <v>2</v>
      </c>
      <c r="E11178" t="s">
        <v>90</v>
      </c>
      <c r="F11178" t="s">
        <v>99</v>
      </c>
      <c r="G11178" t="s">
        <v>8</v>
      </c>
      <c r="H11178" t="s">
        <v>206</v>
      </c>
      <c r="I11178" s="2">
        <v>1</v>
      </c>
      <c r="J11178" t="s">
        <v>11</v>
      </c>
      <c r="K11178" s="21">
        <f>INDEX(LISTAS!$H:$Q,MATCH(BASE!H11178,LISTAS!$G:$G,0),MATCH(BASE!J11178,LISTAS!$H$3:$Q$3,0))*Tabela3[[#This Row],[QUANTIDADE]]</f>
        <v>18</v>
      </c>
      <c r="L11178" s="2" t="str">
        <f>TEXT(Tabela3[[#This Row],[DATA]],"MM")</f>
        <v>07</v>
      </c>
      <c r="M11178" s="2">
        <f>WEEKNUM(Tabela3[[#This Row],[DATA]])</f>
        <v>29</v>
      </c>
      <c r="N11178" s="18">
        <f>YEAR(Tabela3[[#This Row],[DATA]])</f>
        <v>2023</v>
      </c>
    </row>
    <row r="11179" spans="2:14">
      <c r="B11179" s="1">
        <v>45125</v>
      </c>
      <c r="C11179">
        <v>17294</v>
      </c>
      <c r="D11179">
        <f>COUNTIF(C$4:C11179,Tabela3[[#This Row],[COMANDA]])</f>
        <v>3</v>
      </c>
      <c r="E11179" t="s">
        <v>90</v>
      </c>
      <c r="F11179" t="s">
        <v>99</v>
      </c>
      <c r="G11179" t="s">
        <v>9</v>
      </c>
      <c r="H11179" t="s">
        <v>59</v>
      </c>
      <c r="I11179" s="2">
        <v>1</v>
      </c>
      <c r="J11179" t="s">
        <v>11</v>
      </c>
      <c r="K11179" s="21">
        <f>INDEX(LISTAS!$H:$Q,MATCH(BASE!H11179,LISTAS!$G:$G,0),MATCH(BASE!J11179,LISTAS!$H$3:$Q$3,0))*Tabela3[[#This Row],[QUANTIDADE]]</f>
        <v>3</v>
      </c>
      <c r="L11179" s="2" t="str">
        <f>TEXT(Tabela3[[#This Row],[DATA]],"MM")</f>
        <v>07</v>
      </c>
      <c r="M11179" s="2">
        <f>WEEKNUM(Tabela3[[#This Row],[DATA]])</f>
        <v>29</v>
      </c>
      <c r="N11179" s="18">
        <f>YEAR(Tabela3[[#This Row],[DATA]])</f>
        <v>2023</v>
      </c>
    </row>
    <row r="11180" spans="2:14">
      <c r="B11180" s="1">
        <v>45125</v>
      </c>
      <c r="C11180">
        <v>17294</v>
      </c>
      <c r="D11180">
        <f>COUNTIF(C$4:C11180,Tabela3[[#This Row],[COMANDA]])</f>
        <v>4</v>
      </c>
      <c r="E11180" t="s">
        <v>90</v>
      </c>
      <c r="F11180" t="s">
        <v>99</v>
      </c>
      <c r="G11180" t="s">
        <v>9</v>
      </c>
      <c r="H11180" t="s">
        <v>228</v>
      </c>
      <c r="I11180" s="2">
        <v>1</v>
      </c>
      <c r="J11180" t="s">
        <v>11</v>
      </c>
      <c r="K11180" s="21">
        <f>INDEX(LISTAS!$H:$Q,MATCH(BASE!H11180,LISTAS!$G:$G,0),MATCH(BASE!J11180,LISTAS!$H$3:$Q$3,0))*Tabela3[[#This Row],[QUANTIDADE]]</f>
        <v>6</v>
      </c>
      <c r="L11180" s="2" t="str">
        <f>TEXT(Tabela3[[#This Row],[DATA]],"MM")</f>
        <v>07</v>
      </c>
      <c r="M11180" s="2">
        <f>WEEKNUM(Tabela3[[#This Row],[DATA]])</f>
        <v>29</v>
      </c>
      <c r="N11180" s="18">
        <f>YEAR(Tabela3[[#This Row],[DATA]])</f>
        <v>2023</v>
      </c>
    </row>
    <row r="11181" spans="2:14">
      <c r="B11181" s="1">
        <v>45125</v>
      </c>
      <c r="C11181">
        <v>17294</v>
      </c>
      <c r="D11181">
        <f>COUNTIF(C$4:C11181,Tabela3[[#This Row],[COMANDA]])</f>
        <v>5</v>
      </c>
      <c r="E11181" t="s">
        <v>90</v>
      </c>
      <c r="F11181" t="s">
        <v>99</v>
      </c>
      <c r="G11181" t="s">
        <v>10</v>
      </c>
      <c r="H11181" t="s">
        <v>119</v>
      </c>
      <c r="I11181" s="2">
        <v>1</v>
      </c>
      <c r="J11181" t="s">
        <v>11</v>
      </c>
      <c r="K11181" s="21">
        <f>INDEX(LISTAS!$H:$Q,MATCH(BASE!H11181,LISTAS!$G:$G,0),MATCH(BASE!J11181,LISTAS!$H$3:$Q$3,0))*Tabela3[[#This Row],[QUANTIDADE]]</f>
        <v>6</v>
      </c>
      <c r="L11181" s="2" t="str">
        <f>TEXT(Tabela3[[#This Row],[DATA]],"MM")</f>
        <v>07</v>
      </c>
      <c r="M11181" s="2">
        <f>WEEKNUM(Tabela3[[#This Row],[DATA]])</f>
        <v>29</v>
      </c>
      <c r="N11181" s="18">
        <f>YEAR(Tabela3[[#This Row],[DATA]])</f>
        <v>2023</v>
      </c>
    </row>
    <row r="11182" spans="2:14">
      <c r="B11182" s="1">
        <v>45125</v>
      </c>
      <c r="C11182">
        <v>17295</v>
      </c>
      <c r="D11182">
        <f>COUNTIF(C$4:C11182,Tabela3[[#This Row],[COMANDA]])</f>
        <v>1</v>
      </c>
      <c r="E11182" t="s">
        <v>90</v>
      </c>
      <c r="F11182" t="s">
        <v>98</v>
      </c>
      <c r="G11182" t="s">
        <v>8</v>
      </c>
      <c r="H11182" t="s">
        <v>47</v>
      </c>
      <c r="I11182" s="2">
        <v>1</v>
      </c>
      <c r="J11182" t="s">
        <v>11</v>
      </c>
      <c r="K11182" s="21">
        <f>INDEX(LISTAS!$H:$Q,MATCH(BASE!H11182,LISTAS!$G:$G,0),MATCH(BASE!J11182,LISTAS!$H$3:$Q$3,0))*Tabela3[[#This Row],[QUANTIDADE]]</f>
        <v>16</v>
      </c>
      <c r="L11182" s="2" t="str">
        <f>TEXT(Tabela3[[#This Row],[DATA]],"MM")</f>
        <v>07</v>
      </c>
      <c r="M11182" s="2">
        <f>WEEKNUM(Tabela3[[#This Row],[DATA]])</f>
        <v>29</v>
      </c>
      <c r="N11182" s="18">
        <f>YEAR(Tabela3[[#This Row],[DATA]])</f>
        <v>2023</v>
      </c>
    </row>
    <row r="11183" spans="2:14">
      <c r="B11183" s="1">
        <v>45125</v>
      </c>
      <c r="C11183">
        <v>17295</v>
      </c>
      <c r="D11183">
        <f>COUNTIF(C$4:C11183,Tabela3[[#This Row],[COMANDA]])</f>
        <v>2</v>
      </c>
      <c r="E11183" t="s">
        <v>90</v>
      </c>
      <c r="F11183" t="s">
        <v>98</v>
      </c>
      <c r="G11183" t="s">
        <v>9</v>
      </c>
      <c r="H11183" t="s">
        <v>385</v>
      </c>
      <c r="I11183" s="2">
        <v>1</v>
      </c>
      <c r="J11183" t="s">
        <v>11</v>
      </c>
      <c r="K11183" s="21">
        <f>INDEX(LISTAS!$H:$Q,MATCH(BASE!H11183,LISTAS!$G:$G,0),MATCH(BASE!J11183,LISTAS!$H$3:$Q$3,0))*Tabela3[[#This Row],[QUANTIDADE]]</f>
        <v>3</v>
      </c>
      <c r="L11183" s="2" t="str">
        <f>TEXT(Tabela3[[#This Row],[DATA]],"MM")</f>
        <v>07</v>
      </c>
      <c r="M11183" s="2">
        <f>WEEKNUM(Tabela3[[#This Row],[DATA]])</f>
        <v>29</v>
      </c>
      <c r="N11183" s="18">
        <f>YEAR(Tabela3[[#This Row],[DATA]])</f>
        <v>2023</v>
      </c>
    </row>
    <row r="11184" spans="2:14">
      <c r="B11184" s="1">
        <v>45125</v>
      </c>
      <c r="C11184">
        <v>17296</v>
      </c>
      <c r="D11184">
        <f>COUNTIF(C$4:C11184,Tabela3[[#This Row],[COMANDA]])</f>
        <v>1</v>
      </c>
      <c r="E11184" t="s">
        <v>90</v>
      </c>
      <c r="G11184" t="s">
        <v>8</v>
      </c>
      <c r="H11184" t="s">
        <v>206</v>
      </c>
      <c r="I11184" s="2">
        <v>1</v>
      </c>
      <c r="J11184" t="s">
        <v>11</v>
      </c>
      <c r="K11184" s="21">
        <f>INDEX(LISTAS!$H:$Q,MATCH(BASE!H11184,LISTAS!$G:$G,0),MATCH(BASE!J11184,LISTAS!$H$3:$Q$3,0))*Tabela3[[#This Row],[QUANTIDADE]]</f>
        <v>18</v>
      </c>
      <c r="L11184" s="2" t="str">
        <f>TEXT(Tabela3[[#This Row],[DATA]],"MM")</f>
        <v>07</v>
      </c>
      <c r="M11184" s="2">
        <f>WEEKNUM(Tabela3[[#This Row],[DATA]])</f>
        <v>29</v>
      </c>
      <c r="N11184" s="18">
        <f>YEAR(Tabela3[[#This Row],[DATA]])</f>
        <v>2023</v>
      </c>
    </row>
    <row r="11185" spans="2:14">
      <c r="B11185" s="1">
        <v>45125</v>
      </c>
      <c r="C11185">
        <v>17296</v>
      </c>
      <c r="D11185">
        <f>COUNTIF(C$4:C11185,Tabela3[[#This Row],[COMANDA]])</f>
        <v>2</v>
      </c>
      <c r="E11185" t="s">
        <v>89</v>
      </c>
      <c r="G11185" t="s">
        <v>8</v>
      </c>
      <c r="H11185" t="s">
        <v>202</v>
      </c>
      <c r="I11185" s="2">
        <v>1</v>
      </c>
      <c r="J11185" t="s">
        <v>11</v>
      </c>
      <c r="K11185" s="21">
        <f>INDEX(LISTAS!$H:$Q,MATCH(BASE!H11185,LISTAS!$G:$G,0),MATCH(BASE!J11185,LISTAS!$H$3:$Q$3,0))*Tabela3[[#This Row],[QUANTIDADE]]</f>
        <v>20</v>
      </c>
      <c r="L11185" s="2" t="str">
        <f>TEXT(Tabela3[[#This Row],[DATA]],"MM")</f>
        <v>07</v>
      </c>
      <c r="M11185" s="2">
        <f>WEEKNUM(Tabela3[[#This Row],[DATA]])</f>
        <v>29</v>
      </c>
      <c r="N11185" s="18">
        <f>YEAR(Tabela3[[#This Row],[DATA]])</f>
        <v>2023</v>
      </c>
    </row>
    <row r="11186" spans="2:14">
      <c r="B11186" s="1">
        <v>45125</v>
      </c>
      <c r="C11186">
        <v>17297</v>
      </c>
      <c r="D11186">
        <f>COUNTIF(C$4:C11186,Tabela3[[#This Row],[COMANDA]])</f>
        <v>1</v>
      </c>
      <c r="E11186" t="s">
        <v>90</v>
      </c>
      <c r="F11186" t="s">
        <v>99</v>
      </c>
      <c r="G11186" t="s">
        <v>8</v>
      </c>
      <c r="H11186" t="s">
        <v>39</v>
      </c>
      <c r="I11186" s="2">
        <v>1</v>
      </c>
      <c r="J11186" t="s">
        <v>11</v>
      </c>
      <c r="K11186" s="21">
        <f>INDEX(LISTAS!$H:$Q,MATCH(BASE!H11186,LISTAS!$G:$G,0),MATCH(BASE!J11186,LISTAS!$H$3:$Q$3,0))*Tabela3[[#This Row],[QUANTIDADE]]</f>
        <v>12</v>
      </c>
      <c r="L11186" s="2" t="str">
        <f>TEXT(Tabela3[[#This Row],[DATA]],"MM")</f>
        <v>07</v>
      </c>
      <c r="M11186" s="2">
        <f>WEEKNUM(Tabela3[[#This Row],[DATA]])</f>
        <v>29</v>
      </c>
      <c r="N11186" s="18">
        <f>YEAR(Tabela3[[#This Row],[DATA]])</f>
        <v>2023</v>
      </c>
    </row>
    <row r="11187" spans="2:14">
      <c r="B11187" s="1">
        <v>45125</v>
      </c>
      <c r="C11187">
        <v>17297</v>
      </c>
      <c r="D11187">
        <f>COUNTIF(C$4:C11187,Tabela3[[#This Row],[COMANDA]])</f>
        <v>2</v>
      </c>
      <c r="E11187" t="s">
        <v>90</v>
      </c>
      <c r="F11187" t="s">
        <v>99</v>
      </c>
      <c r="G11187" t="s">
        <v>61</v>
      </c>
      <c r="H11187" t="s">
        <v>166</v>
      </c>
      <c r="I11187" s="2">
        <v>1</v>
      </c>
      <c r="J11187" t="s">
        <v>11</v>
      </c>
      <c r="K11187" s="21">
        <f>INDEX(LISTAS!$H:$Q,MATCH(BASE!H11187,LISTAS!$G:$G,0),MATCH(BASE!J11187,LISTAS!$H$3:$Q$3,0))*Tabela3[[#This Row],[QUANTIDADE]]</f>
        <v>8</v>
      </c>
      <c r="L11187" s="2" t="str">
        <f>TEXT(Tabela3[[#This Row],[DATA]],"MM")</f>
        <v>07</v>
      </c>
      <c r="M11187" s="2">
        <f>WEEKNUM(Tabela3[[#This Row],[DATA]])</f>
        <v>29</v>
      </c>
      <c r="N11187" s="18">
        <f>YEAR(Tabela3[[#This Row],[DATA]])</f>
        <v>2023</v>
      </c>
    </row>
    <row r="11188" spans="2:14">
      <c r="B11188" s="1">
        <v>45125</v>
      </c>
      <c r="C11188">
        <v>17298</v>
      </c>
      <c r="D11188">
        <f>COUNTIF(C$4:C11188,Tabela3[[#This Row],[COMANDA]])</f>
        <v>1</v>
      </c>
      <c r="E11188" t="s">
        <v>90</v>
      </c>
      <c r="G11188" t="s">
        <v>8</v>
      </c>
      <c r="H11188" t="s">
        <v>202</v>
      </c>
      <c r="I11188" s="2">
        <v>1</v>
      </c>
      <c r="J11188" t="s">
        <v>11</v>
      </c>
      <c r="K11188" s="21">
        <f>INDEX(LISTAS!$H:$Q,MATCH(BASE!H11188,LISTAS!$G:$G,0),MATCH(BASE!J11188,LISTAS!$H$3:$Q$3,0))*Tabela3[[#This Row],[QUANTIDADE]]</f>
        <v>20</v>
      </c>
      <c r="L11188" s="2" t="str">
        <f>TEXT(Tabela3[[#This Row],[DATA]],"MM")</f>
        <v>07</v>
      </c>
      <c r="M11188" s="2">
        <f>WEEKNUM(Tabela3[[#This Row],[DATA]])</f>
        <v>29</v>
      </c>
      <c r="N11188" s="18">
        <f>YEAR(Tabela3[[#This Row],[DATA]])</f>
        <v>2023</v>
      </c>
    </row>
    <row r="11189" spans="2:14">
      <c r="B11189" s="1">
        <v>45125</v>
      </c>
      <c r="C11189">
        <v>17298</v>
      </c>
      <c r="D11189">
        <f>COUNTIF(C$4:C11189,Tabela3[[#This Row],[COMANDA]])</f>
        <v>2</v>
      </c>
      <c r="E11189" t="s">
        <v>90</v>
      </c>
      <c r="G11189" t="s">
        <v>61</v>
      </c>
      <c r="H11189" t="s">
        <v>199</v>
      </c>
      <c r="I11189" s="2">
        <v>3</v>
      </c>
      <c r="J11189" t="s">
        <v>11</v>
      </c>
      <c r="K11189" s="21">
        <f>INDEX(LISTAS!$H:$Q,MATCH(BASE!H11189,LISTAS!$G:$G,0),MATCH(BASE!J11189,LISTAS!$H$3:$Q$3,0))*Tabela3[[#This Row],[QUANTIDADE]]</f>
        <v>3</v>
      </c>
      <c r="L11189" s="2" t="str">
        <f>TEXT(Tabela3[[#This Row],[DATA]],"MM")</f>
        <v>07</v>
      </c>
      <c r="M11189" s="2">
        <f>WEEKNUM(Tabela3[[#This Row],[DATA]])</f>
        <v>29</v>
      </c>
      <c r="N11189" s="18">
        <f>YEAR(Tabela3[[#This Row],[DATA]])</f>
        <v>2023</v>
      </c>
    </row>
    <row r="11190" spans="2:14">
      <c r="B11190" s="1">
        <v>45125</v>
      </c>
      <c r="C11190">
        <v>17299</v>
      </c>
      <c r="D11190">
        <f>COUNTIF(C$4:C11190,Tabela3[[#This Row],[COMANDA]])</f>
        <v>1</v>
      </c>
      <c r="E11190" t="s">
        <v>90</v>
      </c>
      <c r="F11190" t="s">
        <v>99</v>
      </c>
      <c r="G11190" t="s">
        <v>8</v>
      </c>
      <c r="H11190" t="s">
        <v>39</v>
      </c>
      <c r="I11190" s="2">
        <v>2</v>
      </c>
      <c r="J11190" t="s">
        <v>11</v>
      </c>
      <c r="K11190" s="21">
        <f>INDEX(LISTAS!$H:$Q,MATCH(BASE!H11190,LISTAS!$G:$G,0),MATCH(BASE!J11190,LISTAS!$H$3:$Q$3,0))*Tabela3[[#This Row],[QUANTIDADE]]</f>
        <v>24</v>
      </c>
      <c r="L11190" s="2" t="str">
        <f>TEXT(Tabela3[[#This Row],[DATA]],"MM")</f>
        <v>07</v>
      </c>
      <c r="M11190" s="2">
        <f>WEEKNUM(Tabela3[[#This Row],[DATA]])</f>
        <v>29</v>
      </c>
      <c r="N11190" s="18">
        <f>YEAR(Tabela3[[#This Row],[DATA]])</f>
        <v>2023</v>
      </c>
    </row>
    <row r="11191" spans="2:14">
      <c r="B11191" s="1">
        <v>45125</v>
      </c>
      <c r="C11191">
        <v>17299</v>
      </c>
      <c r="D11191">
        <f>COUNTIF(C$4:C11191,Tabela3[[#This Row],[COMANDA]])</f>
        <v>2</v>
      </c>
      <c r="E11191" t="s">
        <v>90</v>
      </c>
      <c r="F11191" t="s">
        <v>99</v>
      </c>
      <c r="G11191" t="s">
        <v>9</v>
      </c>
      <c r="H11191" t="s">
        <v>242</v>
      </c>
      <c r="I11191" s="2">
        <v>1</v>
      </c>
      <c r="J11191" t="s">
        <v>12</v>
      </c>
      <c r="K11191" s="21">
        <f>INDEX(LISTAS!$H:$Q,MATCH(BASE!H11191,LISTAS!$G:$G,0),MATCH(BASE!J11191,LISTAS!$H$3:$Q$3,0))*Tabela3[[#This Row],[QUANTIDADE]]</f>
        <v>6</v>
      </c>
      <c r="L11191" s="2" t="str">
        <f>TEXT(Tabela3[[#This Row],[DATA]],"MM")</f>
        <v>07</v>
      </c>
      <c r="M11191" s="2">
        <f>WEEKNUM(Tabela3[[#This Row],[DATA]])</f>
        <v>29</v>
      </c>
      <c r="N11191" s="18">
        <f>YEAR(Tabela3[[#This Row],[DATA]])</f>
        <v>2023</v>
      </c>
    </row>
    <row r="11192" spans="2:14">
      <c r="B11192" s="1">
        <v>45125</v>
      </c>
      <c r="C11192">
        <v>17300</v>
      </c>
      <c r="D11192">
        <f>COUNTIF(C$4:C11192,Tabela3[[#This Row],[COMANDA]])</f>
        <v>1</v>
      </c>
      <c r="E11192" t="s">
        <v>90</v>
      </c>
      <c r="G11192" t="s">
        <v>8</v>
      </c>
      <c r="H11192" t="s">
        <v>206</v>
      </c>
      <c r="I11192" s="2">
        <v>1</v>
      </c>
      <c r="J11192" t="s">
        <v>11</v>
      </c>
      <c r="K11192" s="21">
        <f>INDEX(LISTAS!$H:$Q,MATCH(BASE!H11192,LISTAS!$G:$G,0),MATCH(BASE!J11192,LISTAS!$H$3:$Q$3,0))*Tabela3[[#This Row],[QUANTIDADE]]</f>
        <v>18</v>
      </c>
      <c r="L11192" s="2" t="str">
        <f>TEXT(Tabela3[[#This Row],[DATA]],"MM")</f>
        <v>07</v>
      </c>
      <c r="M11192" s="2">
        <f>WEEKNUM(Tabela3[[#This Row],[DATA]])</f>
        <v>29</v>
      </c>
      <c r="N11192" s="18">
        <f>YEAR(Tabela3[[#This Row],[DATA]])</f>
        <v>2023</v>
      </c>
    </row>
    <row r="11193" spans="2:14">
      <c r="B11193" s="1">
        <v>45125</v>
      </c>
      <c r="C11193">
        <v>17300</v>
      </c>
      <c r="D11193">
        <f>COUNTIF(C$4:C11193,Tabela3[[#This Row],[COMANDA]])</f>
        <v>2</v>
      </c>
      <c r="E11193" t="s">
        <v>90</v>
      </c>
      <c r="G11193" t="s">
        <v>9</v>
      </c>
      <c r="H11193" t="s">
        <v>138</v>
      </c>
      <c r="I11193" s="2">
        <v>1</v>
      </c>
      <c r="J11193" t="s">
        <v>11</v>
      </c>
      <c r="K11193" s="21">
        <f>INDEX(LISTAS!$H:$Q,MATCH(BASE!H11193,LISTAS!$G:$G,0),MATCH(BASE!J11193,LISTAS!$H$3:$Q$3,0))*Tabela3[[#This Row],[QUANTIDADE]]</f>
        <v>4</v>
      </c>
      <c r="L11193" s="2" t="str">
        <f>TEXT(Tabela3[[#This Row],[DATA]],"MM")</f>
        <v>07</v>
      </c>
      <c r="M11193" s="2">
        <f>WEEKNUM(Tabela3[[#This Row],[DATA]])</f>
        <v>29</v>
      </c>
      <c r="N11193" s="18">
        <f>YEAR(Tabela3[[#This Row],[DATA]])</f>
        <v>2023</v>
      </c>
    </row>
    <row r="11194" spans="2:14">
      <c r="B11194" s="1">
        <v>45126</v>
      </c>
      <c r="C11194">
        <v>17301</v>
      </c>
      <c r="D11194">
        <f>COUNTIF(C$4:C11194,Tabela3[[#This Row],[COMANDA]])</f>
        <v>1</v>
      </c>
      <c r="E11194" t="s">
        <v>1</v>
      </c>
      <c r="F11194" t="s">
        <v>99</v>
      </c>
      <c r="G11194" t="s">
        <v>8</v>
      </c>
      <c r="H11194" t="s">
        <v>43</v>
      </c>
      <c r="I11194" s="2">
        <v>1</v>
      </c>
      <c r="J11194" t="s">
        <v>11</v>
      </c>
      <c r="K11194" s="21">
        <f>INDEX(LISTAS!$H:$Q,MATCH(BASE!H11194,LISTAS!$G:$G,0),MATCH(BASE!J11194,LISTAS!$H$3:$Q$3,0))*Tabela3[[#This Row],[QUANTIDADE]]</f>
        <v>18</v>
      </c>
      <c r="L11194" s="2" t="str">
        <f>TEXT(Tabela3[[#This Row],[DATA]],"MM")</f>
        <v>07</v>
      </c>
      <c r="M11194" s="2">
        <f>WEEKNUM(Tabela3[[#This Row],[DATA]])</f>
        <v>29</v>
      </c>
      <c r="N11194" s="18">
        <f>YEAR(Tabela3[[#This Row],[DATA]])</f>
        <v>2023</v>
      </c>
    </row>
    <row r="11195" spans="2:14">
      <c r="B11195" s="1">
        <v>45126</v>
      </c>
      <c r="C11195">
        <v>17302</v>
      </c>
      <c r="D11195">
        <f>COUNTIF(C$4:C11195,Tabela3[[#This Row],[COMANDA]])</f>
        <v>1</v>
      </c>
      <c r="E11195" t="s">
        <v>89</v>
      </c>
      <c r="G11195" t="s">
        <v>8</v>
      </c>
      <c r="H11195" t="s">
        <v>203</v>
      </c>
      <c r="I11195" s="2">
        <v>2</v>
      </c>
      <c r="J11195" t="s">
        <v>11</v>
      </c>
      <c r="K11195" s="21">
        <f>INDEX(LISTAS!$H:$Q,MATCH(BASE!H11195,LISTAS!$G:$G,0),MATCH(BASE!J11195,LISTAS!$H$3:$Q$3,0))*Tabela3[[#This Row],[QUANTIDADE]]</f>
        <v>40</v>
      </c>
      <c r="L11195" s="2" t="str">
        <f>TEXT(Tabela3[[#This Row],[DATA]],"MM")</f>
        <v>07</v>
      </c>
      <c r="M11195" s="2">
        <f>WEEKNUM(Tabela3[[#This Row],[DATA]])</f>
        <v>29</v>
      </c>
      <c r="N11195" s="18">
        <f>YEAR(Tabela3[[#This Row],[DATA]])</f>
        <v>2023</v>
      </c>
    </row>
    <row r="11196" spans="2:14">
      <c r="B11196" s="1">
        <v>45126</v>
      </c>
      <c r="C11196">
        <v>17302</v>
      </c>
      <c r="D11196">
        <f>COUNTIF(C$4:C11196,Tabela3[[#This Row],[COMANDA]])</f>
        <v>2</v>
      </c>
      <c r="E11196" t="s">
        <v>89</v>
      </c>
      <c r="G11196" t="s">
        <v>8</v>
      </c>
      <c r="H11196" t="s">
        <v>47</v>
      </c>
      <c r="I11196" s="2">
        <v>1</v>
      </c>
      <c r="J11196" t="s">
        <v>11</v>
      </c>
      <c r="K11196" s="21">
        <f>INDEX(LISTAS!$H:$Q,MATCH(BASE!H11196,LISTAS!$G:$G,0),MATCH(BASE!J11196,LISTAS!$H$3:$Q$3,0))*Tabela3[[#This Row],[QUANTIDADE]]</f>
        <v>16</v>
      </c>
      <c r="L11196" s="2" t="str">
        <f>TEXT(Tabela3[[#This Row],[DATA]],"MM")</f>
        <v>07</v>
      </c>
      <c r="M11196" s="2">
        <f>WEEKNUM(Tabela3[[#This Row],[DATA]])</f>
        <v>29</v>
      </c>
      <c r="N11196" s="18">
        <f>YEAR(Tabela3[[#This Row],[DATA]])</f>
        <v>2023</v>
      </c>
    </row>
    <row r="11197" spans="2:14">
      <c r="B11197" s="1">
        <v>45126</v>
      </c>
      <c r="C11197">
        <v>17303</v>
      </c>
      <c r="D11197">
        <f>COUNTIF(C$4:C11197,Tabela3[[#This Row],[COMANDA]])</f>
        <v>1</v>
      </c>
      <c r="E11197" t="s">
        <v>1</v>
      </c>
      <c r="F11197" t="s">
        <v>100</v>
      </c>
      <c r="G11197" t="s">
        <v>8</v>
      </c>
      <c r="H11197" t="s">
        <v>47</v>
      </c>
      <c r="I11197" s="2">
        <v>2</v>
      </c>
      <c r="J11197" t="s">
        <v>11</v>
      </c>
      <c r="K11197" s="21">
        <f>INDEX(LISTAS!$H:$Q,MATCH(BASE!H11197,LISTAS!$G:$G,0),MATCH(BASE!J11197,LISTAS!$H$3:$Q$3,0))*Tabela3[[#This Row],[QUANTIDADE]]</f>
        <v>32</v>
      </c>
      <c r="L11197" s="2" t="str">
        <f>TEXT(Tabela3[[#This Row],[DATA]],"MM")</f>
        <v>07</v>
      </c>
      <c r="M11197" s="2">
        <f>WEEKNUM(Tabela3[[#This Row],[DATA]])</f>
        <v>29</v>
      </c>
      <c r="N11197" s="18">
        <f>YEAR(Tabela3[[#This Row],[DATA]])</f>
        <v>2023</v>
      </c>
    </row>
    <row r="11198" spans="2:14">
      <c r="B11198" s="1">
        <v>45126</v>
      </c>
      <c r="C11198">
        <v>17304</v>
      </c>
      <c r="D11198">
        <f>COUNTIF(C$4:C11198,Tabela3[[#This Row],[COMANDA]])</f>
        <v>1</v>
      </c>
      <c r="E11198" t="s">
        <v>90</v>
      </c>
      <c r="F11198" t="s">
        <v>99</v>
      </c>
      <c r="G11198" t="s">
        <v>8</v>
      </c>
      <c r="H11198" t="s">
        <v>206</v>
      </c>
      <c r="I11198" s="2">
        <v>1</v>
      </c>
      <c r="J11198" t="s">
        <v>11</v>
      </c>
      <c r="K11198" s="21">
        <f>INDEX(LISTAS!$H:$Q,MATCH(BASE!H11198,LISTAS!$G:$G,0),MATCH(BASE!J11198,LISTAS!$H$3:$Q$3,0))*Tabela3[[#This Row],[QUANTIDADE]]</f>
        <v>18</v>
      </c>
      <c r="L11198" s="2" t="str">
        <f>TEXT(Tabela3[[#This Row],[DATA]],"MM")</f>
        <v>07</v>
      </c>
      <c r="M11198" s="2">
        <f>WEEKNUM(Tabela3[[#This Row],[DATA]])</f>
        <v>29</v>
      </c>
      <c r="N11198" s="18">
        <f>YEAR(Tabela3[[#This Row],[DATA]])</f>
        <v>2023</v>
      </c>
    </row>
    <row r="11199" spans="2:14">
      <c r="B11199" s="1">
        <v>45126</v>
      </c>
      <c r="C11199">
        <v>17304</v>
      </c>
      <c r="D11199">
        <f>COUNTIF(C$4:C11199,Tabela3[[#This Row],[COMANDA]])</f>
        <v>2</v>
      </c>
      <c r="E11199" t="s">
        <v>90</v>
      </c>
      <c r="F11199" t="s">
        <v>99</v>
      </c>
      <c r="G11199" t="s">
        <v>9</v>
      </c>
      <c r="H11199" t="s">
        <v>58</v>
      </c>
      <c r="I11199" s="2">
        <v>1</v>
      </c>
      <c r="J11199" t="s">
        <v>11</v>
      </c>
      <c r="K11199" s="21">
        <f>INDEX(LISTAS!$H:$Q,MATCH(BASE!H11199,LISTAS!$G:$G,0),MATCH(BASE!J11199,LISTAS!$H$3:$Q$3,0))*Tabela3[[#This Row],[QUANTIDADE]]</f>
        <v>5</v>
      </c>
      <c r="L11199" s="2" t="str">
        <f>TEXT(Tabela3[[#This Row],[DATA]],"MM")</f>
        <v>07</v>
      </c>
      <c r="M11199" s="2">
        <f>WEEKNUM(Tabela3[[#This Row],[DATA]])</f>
        <v>29</v>
      </c>
      <c r="N11199" s="18">
        <f>YEAR(Tabela3[[#This Row],[DATA]])</f>
        <v>2023</v>
      </c>
    </row>
    <row r="11200" spans="2:14">
      <c r="B11200" s="1">
        <v>45126</v>
      </c>
      <c r="C11200">
        <v>17305</v>
      </c>
      <c r="D11200">
        <f>COUNTIF(C$4:C11200,Tabela3[[#This Row],[COMANDA]])</f>
        <v>1</v>
      </c>
      <c r="E11200" t="s">
        <v>90</v>
      </c>
      <c r="F11200" t="s">
        <v>100</v>
      </c>
      <c r="G11200" t="s">
        <v>8</v>
      </c>
      <c r="H11200" t="s">
        <v>47</v>
      </c>
      <c r="I11200" s="2">
        <v>1</v>
      </c>
      <c r="J11200" t="s">
        <v>11</v>
      </c>
      <c r="K11200" s="21">
        <f>INDEX(LISTAS!$H:$Q,MATCH(BASE!H11200,LISTAS!$G:$G,0),MATCH(BASE!J11200,LISTAS!$H$3:$Q$3,0))*Tabela3[[#This Row],[QUANTIDADE]]</f>
        <v>16</v>
      </c>
      <c r="L11200" s="2" t="str">
        <f>TEXT(Tabela3[[#This Row],[DATA]],"MM")</f>
        <v>07</v>
      </c>
      <c r="M11200" s="2">
        <f>WEEKNUM(Tabela3[[#This Row],[DATA]])</f>
        <v>29</v>
      </c>
      <c r="N11200" s="18">
        <f>YEAR(Tabela3[[#This Row],[DATA]])</f>
        <v>2023</v>
      </c>
    </row>
    <row r="11201" spans="2:14">
      <c r="B11201" s="1">
        <v>45126</v>
      </c>
      <c r="C11201">
        <v>17305</v>
      </c>
      <c r="D11201">
        <f>COUNTIF(C$4:C11201,Tabela3[[#This Row],[COMANDA]])</f>
        <v>2</v>
      </c>
      <c r="E11201" t="s">
        <v>90</v>
      </c>
      <c r="F11201" t="s">
        <v>100</v>
      </c>
      <c r="G11201" t="s">
        <v>9</v>
      </c>
      <c r="H11201" t="s">
        <v>135</v>
      </c>
      <c r="I11201" s="2">
        <v>1</v>
      </c>
      <c r="J11201" t="s">
        <v>11</v>
      </c>
      <c r="K11201" s="21">
        <f>INDEX(LISTAS!$H:$Q,MATCH(BASE!H11201,LISTAS!$G:$G,0),MATCH(BASE!J11201,LISTAS!$H$3:$Q$3,0))*Tabela3[[#This Row],[QUANTIDADE]]</f>
        <v>4</v>
      </c>
      <c r="L11201" s="2" t="str">
        <f>TEXT(Tabela3[[#This Row],[DATA]],"MM")</f>
        <v>07</v>
      </c>
      <c r="M11201" s="2">
        <f>WEEKNUM(Tabela3[[#This Row],[DATA]])</f>
        <v>29</v>
      </c>
      <c r="N11201" s="18">
        <f>YEAR(Tabela3[[#This Row],[DATA]])</f>
        <v>2023</v>
      </c>
    </row>
    <row r="11202" spans="2:14">
      <c r="B11202" s="1">
        <v>45126</v>
      </c>
      <c r="C11202">
        <v>17305</v>
      </c>
      <c r="D11202">
        <f>COUNTIF(C$4:C11202,Tabela3[[#This Row],[COMANDA]])</f>
        <v>3</v>
      </c>
      <c r="E11202" t="s">
        <v>90</v>
      </c>
      <c r="F11202" t="s">
        <v>98</v>
      </c>
      <c r="G11202" t="s">
        <v>8</v>
      </c>
      <c r="H11202" t="s">
        <v>204</v>
      </c>
      <c r="I11202" s="2">
        <v>1</v>
      </c>
      <c r="J11202" t="s">
        <v>11</v>
      </c>
      <c r="K11202" s="21">
        <f>INDEX(LISTAS!$H:$Q,MATCH(BASE!H11202,LISTAS!$G:$G,0),MATCH(BASE!J11202,LISTAS!$H$3:$Q$3,0))*Tabela3[[#This Row],[QUANTIDADE]]</f>
        <v>18</v>
      </c>
      <c r="L11202" s="2" t="str">
        <f>TEXT(Tabela3[[#This Row],[DATA]],"MM")</f>
        <v>07</v>
      </c>
      <c r="M11202" s="2">
        <f>WEEKNUM(Tabela3[[#This Row],[DATA]])</f>
        <v>29</v>
      </c>
      <c r="N11202" s="18">
        <f>YEAR(Tabela3[[#This Row],[DATA]])</f>
        <v>2023</v>
      </c>
    </row>
    <row r="11203" spans="2:14">
      <c r="B11203" s="1">
        <v>45126</v>
      </c>
      <c r="C11203">
        <v>17306</v>
      </c>
      <c r="D11203">
        <f>COUNTIF(C$4:C11203,Tabela3[[#This Row],[COMANDA]])</f>
        <v>1</v>
      </c>
      <c r="E11203" t="s">
        <v>89</v>
      </c>
      <c r="F11203" t="s">
        <v>100</v>
      </c>
      <c r="G11203" t="s">
        <v>8</v>
      </c>
      <c r="H11203" t="s">
        <v>43</v>
      </c>
      <c r="I11203" s="2">
        <v>1</v>
      </c>
      <c r="J11203" t="s">
        <v>11</v>
      </c>
      <c r="K11203" s="21">
        <f>INDEX(LISTAS!$H:$Q,MATCH(BASE!H11203,LISTAS!$G:$G,0),MATCH(BASE!J11203,LISTAS!$H$3:$Q$3,0))*Tabela3[[#This Row],[QUANTIDADE]]</f>
        <v>18</v>
      </c>
      <c r="L11203" s="2" t="str">
        <f>TEXT(Tabela3[[#This Row],[DATA]],"MM")</f>
        <v>07</v>
      </c>
      <c r="M11203" s="2">
        <f>WEEKNUM(Tabela3[[#This Row],[DATA]])</f>
        <v>29</v>
      </c>
      <c r="N11203" s="18">
        <f>YEAR(Tabela3[[#This Row],[DATA]])</f>
        <v>2023</v>
      </c>
    </row>
    <row r="11204" spans="2:14">
      <c r="B11204" s="1">
        <v>45126</v>
      </c>
      <c r="C11204">
        <v>17306</v>
      </c>
      <c r="D11204">
        <f>COUNTIF(C$4:C11204,Tabela3[[#This Row],[COMANDA]])</f>
        <v>2</v>
      </c>
      <c r="E11204" t="s">
        <v>89</v>
      </c>
      <c r="F11204" t="s">
        <v>100</v>
      </c>
      <c r="G11204" t="s">
        <v>9</v>
      </c>
      <c r="H11204" t="s">
        <v>132</v>
      </c>
      <c r="I11204" s="2">
        <v>1</v>
      </c>
      <c r="J11204" t="s">
        <v>11</v>
      </c>
      <c r="K11204" s="21">
        <f>INDEX(LISTAS!$H:$Q,MATCH(BASE!H11204,LISTAS!$G:$G,0),MATCH(BASE!J11204,LISTAS!$H$3:$Q$3,0))*Tabela3[[#This Row],[QUANTIDADE]]</f>
        <v>3</v>
      </c>
      <c r="L11204" s="2" t="str">
        <f>TEXT(Tabela3[[#This Row],[DATA]],"MM")</f>
        <v>07</v>
      </c>
      <c r="M11204" s="2">
        <f>WEEKNUM(Tabela3[[#This Row],[DATA]])</f>
        <v>29</v>
      </c>
      <c r="N11204" s="18">
        <f>YEAR(Tabela3[[#This Row],[DATA]])</f>
        <v>2023</v>
      </c>
    </row>
    <row r="11205" spans="2:14">
      <c r="B11205" s="1">
        <v>45126</v>
      </c>
      <c r="C11205">
        <v>17307</v>
      </c>
      <c r="D11205">
        <f>COUNTIF(C$4:C11205,Tabela3[[#This Row],[COMANDA]])</f>
        <v>1</v>
      </c>
      <c r="E11205" t="s">
        <v>90</v>
      </c>
      <c r="F11205" t="s">
        <v>98</v>
      </c>
      <c r="G11205" t="s">
        <v>8</v>
      </c>
      <c r="H11205" t="s">
        <v>39</v>
      </c>
      <c r="I11205" s="2">
        <v>1</v>
      </c>
      <c r="J11205" t="s">
        <v>11</v>
      </c>
      <c r="K11205" s="21">
        <f>INDEX(LISTAS!$H:$Q,MATCH(BASE!H11205,LISTAS!$G:$G,0),MATCH(BASE!J11205,LISTAS!$H$3:$Q$3,0))*Tabela3[[#This Row],[QUANTIDADE]]</f>
        <v>12</v>
      </c>
      <c r="L11205" s="2" t="str">
        <f>TEXT(Tabela3[[#This Row],[DATA]],"MM")</f>
        <v>07</v>
      </c>
      <c r="M11205" s="2">
        <f>WEEKNUM(Tabela3[[#This Row],[DATA]])</f>
        <v>29</v>
      </c>
      <c r="N11205" s="18">
        <f>YEAR(Tabela3[[#This Row],[DATA]])</f>
        <v>2023</v>
      </c>
    </row>
    <row r="11206" spans="2:14">
      <c r="B11206" s="1">
        <v>45126</v>
      </c>
      <c r="C11206">
        <v>17308</v>
      </c>
      <c r="D11206">
        <f>COUNTIF(C$4:C11206,Tabela3[[#This Row],[COMANDA]])</f>
        <v>1</v>
      </c>
      <c r="E11206" t="s">
        <v>90</v>
      </c>
      <c r="G11206" t="s">
        <v>8</v>
      </c>
      <c r="H11206" t="s">
        <v>205</v>
      </c>
      <c r="I11206" s="2">
        <v>1</v>
      </c>
      <c r="J11206" t="s">
        <v>11</v>
      </c>
      <c r="K11206" s="21">
        <f>INDEX(LISTAS!$H:$Q,MATCH(BASE!H11206,LISTAS!$G:$G,0),MATCH(BASE!J11206,LISTAS!$H$3:$Q$3,0))*Tabela3[[#This Row],[QUANTIDADE]]</f>
        <v>22</v>
      </c>
      <c r="L11206" s="2" t="str">
        <f>TEXT(Tabela3[[#This Row],[DATA]],"MM")</f>
        <v>07</v>
      </c>
      <c r="M11206" s="2">
        <f>WEEKNUM(Tabela3[[#This Row],[DATA]])</f>
        <v>29</v>
      </c>
      <c r="N11206" s="18">
        <f>YEAR(Tabela3[[#This Row],[DATA]])</f>
        <v>2023</v>
      </c>
    </row>
    <row r="11207" spans="2:14">
      <c r="B11207" s="1">
        <v>45126</v>
      </c>
      <c r="C11207">
        <v>17308</v>
      </c>
      <c r="D11207">
        <f>COUNTIF(C$4:C11207,Tabela3[[#This Row],[COMANDA]])</f>
        <v>2</v>
      </c>
      <c r="E11207" t="s">
        <v>90</v>
      </c>
      <c r="G11207" t="s">
        <v>9</v>
      </c>
      <c r="H11207" t="s">
        <v>142</v>
      </c>
      <c r="I11207" s="2">
        <v>1</v>
      </c>
      <c r="J11207" t="s">
        <v>11</v>
      </c>
      <c r="K11207" s="21">
        <f>INDEX(LISTAS!$H:$Q,MATCH(BASE!H11207,LISTAS!$G:$G,0),MATCH(BASE!J11207,LISTAS!$H$3:$Q$3,0))*Tabela3[[#This Row],[QUANTIDADE]]</f>
        <v>6</v>
      </c>
      <c r="L11207" s="2" t="str">
        <f>TEXT(Tabela3[[#This Row],[DATA]],"MM")</f>
        <v>07</v>
      </c>
      <c r="M11207" s="2">
        <f>WEEKNUM(Tabela3[[#This Row],[DATA]])</f>
        <v>29</v>
      </c>
      <c r="N11207" s="18">
        <f>YEAR(Tabela3[[#This Row],[DATA]])</f>
        <v>2023</v>
      </c>
    </row>
    <row r="11208" spans="2:14">
      <c r="B11208" s="1">
        <v>45126</v>
      </c>
      <c r="C11208">
        <v>17309</v>
      </c>
      <c r="D11208">
        <f>COUNTIF(C$4:C11208,Tabela3[[#This Row],[COMANDA]])</f>
        <v>1</v>
      </c>
      <c r="E11208" t="s">
        <v>90</v>
      </c>
      <c r="F11208" t="s">
        <v>98</v>
      </c>
      <c r="G11208" t="s">
        <v>8</v>
      </c>
      <c r="H11208" t="s">
        <v>204</v>
      </c>
      <c r="I11208" s="2">
        <v>1</v>
      </c>
      <c r="J11208" t="s">
        <v>11</v>
      </c>
      <c r="K11208" s="21">
        <f>INDEX(LISTAS!$H:$Q,MATCH(BASE!H11208,LISTAS!$G:$G,0),MATCH(BASE!J11208,LISTAS!$H$3:$Q$3,0))*Tabela3[[#This Row],[QUANTIDADE]]</f>
        <v>18</v>
      </c>
      <c r="L11208" s="2" t="str">
        <f>TEXT(Tabela3[[#This Row],[DATA]],"MM")</f>
        <v>07</v>
      </c>
      <c r="M11208" s="2">
        <f>WEEKNUM(Tabela3[[#This Row],[DATA]])</f>
        <v>29</v>
      </c>
      <c r="N11208" s="18">
        <f>YEAR(Tabela3[[#This Row],[DATA]])</f>
        <v>2023</v>
      </c>
    </row>
    <row r="11209" spans="2:14">
      <c r="B11209" s="1">
        <v>45126</v>
      </c>
      <c r="C11209">
        <v>17309</v>
      </c>
      <c r="D11209">
        <f>COUNTIF(C$4:C11209,Tabela3[[#This Row],[COMANDA]])</f>
        <v>2</v>
      </c>
      <c r="E11209" t="s">
        <v>90</v>
      </c>
      <c r="F11209" t="s">
        <v>98</v>
      </c>
      <c r="G11209" t="s">
        <v>9</v>
      </c>
      <c r="H11209" t="s">
        <v>138</v>
      </c>
      <c r="I11209" s="2">
        <v>1</v>
      </c>
      <c r="J11209" t="s">
        <v>11</v>
      </c>
      <c r="K11209" s="21">
        <f>INDEX(LISTAS!$H:$Q,MATCH(BASE!H11209,LISTAS!$G:$G,0),MATCH(BASE!J11209,LISTAS!$H$3:$Q$3,0))*Tabela3[[#This Row],[QUANTIDADE]]</f>
        <v>4</v>
      </c>
      <c r="L11209" s="2" t="str">
        <f>TEXT(Tabela3[[#This Row],[DATA]],"MM")</f>
        <v>07</v>
      </c>
      <c r="M11209" s="2">
        <f>WEEKNUM(Tabela3[[#This Row],[DATA]])</f>
        <v>29</v>
      </c>
      <c r="N11209" s="18">
        <f>YEAR(Tabela3[[#This Row],[DATA]])</f>
        <v>2023</v>
      </c>
    </row>
    <row r="11210" spans="2:14">
      <c r="B11210" s="1">
        <v>45126</v>
      </c>
      <c r="C11210">
        <v>17311</v>
      </c>
      <c r="D11210">
        <f>COUNTIF(C$4:C11210,Tabela3[[#This Row],[COMANDA]])</f>
        <v>1</v>
      </c>
      <c r="E11210" t="s">
        <v>89</v>
      </c>
      <c r="F11210" t="s">
        <v>99</v>
      </c>
      <c r="G11210" t="s">
        <v>8</v>
      </c>
      <c r="H11210" t="s">
        <v>40</v>
      </c>
      <c r="I11210" s="2">
        <v>2</v>
      </c>
      <c r="J11210" t="s">
        <v>11</v>
      </c>
      <c r="K11210" s="21">
        <f>INDEX(LISTAS!$H:$Q,MATCH(BASE!H11210,LISTAS!$G:$G,0),MATCH(BASE!J11210,LISTAS!$H$3:$Q$3,0))*Tabela3[[#This Row],[QUANTIDADE]]</f>
        <v>28</v>
      </c>
      <c r="L11210" s="2" t="str">
        <f>TEXT(Tabela3[[#This Row],[DATA]],"MM")</f>
        <v>07</v>
      </c>
      <c r="M11210" s="2">
        <f>WEEKNUM(Tabela3[[#This Row],[DATA]])</f>
        <v>29</v>
      </c>
      <c r="N11210" s="18">
        <f>YEAR(Tabela3[[#This Row],[DATA]])</f>
        <v>2023</v>
      </c>
    </row>
    <row r="11211" spans="2:14">
      <c r="B11211" s="1">
        <v>45126</v>
      </c>
      <c r="C11211">
        <v>17311</v>
      </c>
      <c r="D11211">
        <f>COUNTIF(C$4:C11211,Tabela3[[#This Row],[COMANDA]])</f>
        <v>2</v>
      </c>
      <c r="E11211" t="s">
        <v>89</v>
      </c>
      <c r="F11211" t="s">
        <v>99</v>
      </c>
      <c r="G11211" t="s">
        <v>9</v>
      </c>
      <c r="H11211" t="s">
        <v>219</v>
      </c>
      <c r="I11211" s="2">
        <v>1</v>
      </c>
      <c r="J11211" t="s">
        <v>11</v>
      </c>
      <c r="K11211" s="21">
        <f>INDEX(LISTAS!$H:$Q,MATCH(BASE!H11211,LISTAS!$G:$G,0),MATCH(BASE!J11211,LISTAS!$H$3:$Q$3,0))*Tabela3[[#This Row],[QUANTIDADE]]</f>
        <v>5</v>
      </c>
      <c r="L11211" s="2" t="str">
        <f>TEXT(Tabela3[[#This Row],[DATA]],"MM")</f>
        <v>07</v>
      </c>
      <c r="M11211" s="2">
        <f>WEEKNUM(Tabela3[[#This Row],[DATA]])</f>
        <v>29</v>
      </c>
      <c r="N11211" s="18">
        <f>YEAR(Tabela3[[#This Row],[DATA]])</f>
        <v>2023</v>
      </c>
    </row>
    <row r="11212" spans="2:14">
      <c r="B11212" s="1">
        <v>45126</v>
      </c>
      <c r="C11212">
        <v>17312</v>
      </c>
      <c r="D11212">
        <f>COUNTIF(C$4:C11212,Tabela3[[#This Row],[COMANDA]])</f>
        <v>1</v>
      </c>
      <c r="E11212" t="s">
        <v>90</v>
      </c>
      <c r="F11212" t="s">
        <v>99</v>
      </c>
      <c r="G11212" t="s">
        <v>8</v>
      </c>
      <c r="H11212" t="s">
        <v>203</v>
      </c>
      <c r="I11212" s="2">
        <v>1</v>
      </c>
      <c r="J11212" t="s">
        <v>11</v>
      </c>
      <c r="K11212" s="21">
        <f>INDEX(LISTAS!$H:$Q,MATCH(BASE!H11212,LISTAS!$G:$G,0),MATCH(BASE!J11212,LISTAS!$H$3:$Q$3,0))*Tabela3[[#This Row],[QUANTIDADE]]</f>
        <v>20</v>
      </c>
      <c r="L11212" s="2" t="str">
        <f>TEXT(Tabela3[[#This Row],[DATA]],"MM")</f>
        <v>07</v>
      </c>
      <c r="M11212" s="2">
        <f>WEEKNUM(Tabela3[[#This Row],[DATA]])</f>
        <v>29</v>
      </c>
      <c r="N11212" s="18">
        <f>YEAR(Tabela3[[#This Row],[DATA]])</f>
        <v>2023</v>
      </c>
    </row>
    <row r="11213" spans="2:14">
      <c r="B11213" s="1">
        <v>45126</v>
      </c>
      <c r="C11213">
        <v>17312</v>
      </c>
      <c r="D11213">
        <f>COUNTIF(C$4:C11213,Tabela3[[#This Row],[COMANDA]])</f>
        <v>2</v>
      </c>
      <c r="E11213" t="s">
        <v>90</v>
      </c>
      <c r="F11213" t="s">
        <v>99</v>
      </c>
      <c r="G11213" t="s">
        <v>9</v>
      </c>
      <c r="H11213" t="s">
        <v>132</v>
      </c>
      <c r="I11213" s="2">
        <v>1</v>
      </c>
      <c r="J11213" t="s">
        <v>11</v>
      </c>
      <c r="K11213" s="21">
        <f>INDEX(LISTAS!$H:$Q,MATCH(BASE!H11213,LISTAS!$G:$G,0),MATCH(BASE!J11213,LISTAS!$H$3:$Q$3,0))*Tabela3[[#This Row],[QUANTIDADE]]</f>
        <v>3</v>
      </c>
      <c r="L11213" s="2" t="str">
        <f>TEXT(Tabela3[[#This Row],[DATA]],"MM")</f>
        <v>07</v>
      </c>
      <c r="M11213" s="2">
        <f>WEEKNUM(Tabela3[[#This Row],[DATA]])</f>
        <v>29</v>
      </c>
      <c r="N11213" s="18">
        <f>YEAR(Tabela3[[#This Row],[DATA]])</f>
        <v>2023</v>
      </c>
    </row>
    <row r="11214" spans="2:14">
      <c r="B11214" s="1">
        <v>45126</v>
      </c>
      <c r="C11214">
        <v>17313</v>
      </c>
      <c r="D11214">
        <f>COUNTIF(C$4:C11214,Tabela3[[#This Row],[COMANDA]])</f>
        <v>1</v>
      </c>
      <c r="E11214" t="s">
        <v>89</v>
      </c>
      <c r="F11214" t="s">
        <v>100</v>
      </c>
      <c r="G11214" t="s">
        <v>8</v>
      </c>
      <c r="H11214" t="s">
        <v>211</v>
      </c>
      <c r="I11214" s="2">
        <v>1</v>
      </c>
      <c r="J11214" t="s">
        <v>11</v>
      </c>
      <c r="K11214" s="21">
        <f>INDEX(LISTAS!$H:$Q,MATCH(BASE!H11214,LISTAS!$G:$G,0),MATCH(BASE!J11214,LISTAS!$H$3:$Q$3,0))*Tabela3[[#This Row],[QUANTIDADE]]</f>
        <v>20</v>
      </c>
      <c r="L11214" s="2" t="str">
        <f>TEXT(Tabela3[[#This Row],[DATA]],"MM")</f>
        <v>07</v>
      </c>
      <c r="M11214" s="2">
        <f>WEEKNUM(Tabela3[[#This Row],[DATA]])</f>
        <v>29</v>
      </c>
      <c r="N11214" s="18">
        <f>YEAR(Tabela3[[#This Row],[DATA]])</f>
        <v>2023</v>
      </c>
    </row>
    <row r="11215" spans="2:14">
      <c r="B11215" s="1">
        <v>45126</v>
      </c>
      <c r="C11215">
        <v>17313</v>
      </c>
      <c r="D11215">
        <f>COUNTIF(C$4:C11215,Tabela3[[#This Row],[COMANDA]])</f>
        <v>2</v>
      </c>
      <c r="E11215" t="s">
        <v>89</v>
      </c>
      <c r="F11215" t="s">
        <v>100</v>
      </c>
      <c r="G11215" t="s">
        <v>9</v>
      </c>
      <c r="H11215" t="s">
        <v>58</v>
      </c>
      <c r="I11215" s="2">
        <v>1</v>
      </c>
      <c r="J11215" t="s">
        <v>11</v>
      </c>
      <c r="K11215" s="21">
        <f>INDEX(LISTAS!$H:$Q,MATCH(BASE!H11215,LISTAS!$G:$G,0),MATCH(BASE!J11215,LISTAS!$H$3:$Q$3,0))*Tabela3[[#This Row],[QUANTIDADE]]</f>
        <v>5</v>
      </c>
      <c r="L11215" s="2" t="str">
        <f>TEXT(Tabela3[[#This Row],[DATA]],"MM")</f>
        <v>07</v>
      </c>
      <c r="M11215" s="2">
        <f>WEEKNUM(Tabela3[[#This Row],[DATA]])</f>
        <v>29</v>
      </c>
      <c r="N11215" s="18">
        <f>YEAR(Tabela3[[#This Row],[DATA]])</f>
        <v>2023</v>
      </c>
    </row>
    <row r="11216" spans="2:14">
      <c r="B11216" s="1">
        <v>45126</v>
      </c>
      <c r="C11216">
        <v>17314</v>
      </c>
      <c r="D11216">
        <f>COUNTIF(C$4:C11216,Tabela3[[#This Row],[COMANDA]])</f>
        <v>1</v>
      </c>
      <c r="E11216" t="s">
        <v>90</v>
      </c>
      <c r="F11216" t="s">
        <v>100</v>
      </c>
      <c r="G11216" t="s">
        <v>8</v>
      </c>
      <c r="H11216" t="s">
        <v>204</v>
      </c>
      <c r="I11216" s="2">
        <v>1</v>
      </c>
      <c r="J11216" t="s">
        <v>11</v>
      </c>
      <c r="K11216" s="21">
        <f>INDEX(LISTAS!$H:$Q,MATCH(BASE!H11216,LISTAS!$G:$G,0),MATCH(BASE!J11216,LISTAS!$H$3:$Q$3,0))*Tabela3[[#This Row],[QUANTIDADE]]</f>
        <v>18</v>
      </c>
      <c r="L11216" s="2" t="str">
        <f>TEXT(Tabela3[[#This Row],[DATA]],"MM")</f>
        <v>07</v>
      </c>
      <c r="M11216" s="2">
        <f>WEEKNUM(Tabela3[[#This Row],[DATA]])</f>
        <v>29</v>
      </c>
      <c r="N11216" s="18">
        <f>YEAR(Tabela3[[#This Row],[DATA]])</f>
        <v>2023</v>
      </c>
    </row>
    <row r="11217" spans="2:14">
      <c r="B11217" s="1">
        <v>45126</v>
      </c>
      <c r="C11217">
        <v>17315</v>
      </c>
      <c r="D11217">
        <f>COUNTIF(C$4:C11217,Tabela3[[#This Row],[COMANDA]])</f>
        <v>1</v>
      </c>
      <c r="E11217" t="s">
        <v>90</v>
      </c>
      <c r="F11217" t="s">
        <v>99</v>
      </c>
      <c r="G11217" t="s">
        <v>8</v>
      </c>
      <c r="H11217" t="s">
        <v>42</v>
      </c>
      <c r="I11217" s="2">
        <v>1</v>
      </c>
      <c r="J11217" t="s">
        <v>11</v>
      </c>
      <c r="K11217" s="21">
        <f>INDEX(LISTAS!$H:$Q,MATCH(BASE!H11217,LISTAS!$G:$G,0),MATCH(BASE!J11217,LISTAS!$H$3:$Q$3,0))*Tabela3[[#This Row],[QUANTIDADE]]</f>
        <v>16</v>
      </c>
      <c r="L11217" s="2" t="str">
        <f>TEXT(Tabela3[[#This Row],[DATA]],"MM")</f>
        <v>07</v>
      </c>
      <c r="M11217" s="2">
        <f>WEEKNUM(Tabela3[[#This Row],[DATA]])</f>
        <v>29</v>
      </c>
      <c r="N11217" s="18">
        <f>YEAR(Tabela3[[#This Row],[DATA]])</f>
        <v>2023</v>
      </c>
    </row>
    <row r="11218" spans="2:14">
      <c r="B11218" s="1">
        <v>45126</v>
      </c>
      <c r="C11218">
        <v>17316</v>
      </c>
      <c r="D11218">
        <f>COUNTIF(C$4:C11218,Tabela3[[#This Row],[COMANDA]])</f>
        <v>1</v>
      </c>
      <c r="E11218" t="s">
        <v>90</v>
      </c>
      <c r="F11218" t="s">
        <v>99</v>
      </c>
      <c r="G11218" t="s">
        <v>8</v>
      </c>
      <c r="H11218" t="s">
        <v>203</v>
      </c>
      <c r="I11218" s="2">
        <v>1</v>
      </c>
      <c r="J11218" t="s">
        <v>11</v>
      </c>
      <c r="K11218" s="21">
        <f>INDEX(LISTAS!$H:$Q,MATCH(BASE!H11218,LISTAS!$G:$G,0),MATCH(BASE!J11218,LISTAS!$H$3:$Q$3,0))*Tabela3[[#This Row],[QUANTIDADE]]</f>
        <v>20</v>
      </c>
      <c r="L11218" s="2" t="str">
        <f>TEXT(Tabela3[[#This Row],[DATA]],"MM")</f>
        <v>07</v>
      </c>
      <c r="M11218" s="2">
        <f>WEEKNUM(Tabela3[[#This Row],[DATA]])</f>
        <v>29</v>
      </c>
      <c r="N11218" s="18">
        <f>YEAR(Tabela3[[#This Row],[DATA]])</f>
        <v>2023</v>
      </c>
    </row>
    <row r="11219" spans="2:14">
      <c r="B11219" s="1">
        <v>45126</v>
      </c>
      <c r="C11219">
        <v>17316</v>
      </c>
      <c r="D11219">
        <f>COUNTIF(C$4:C11219,Tabela3[[#This Row],[COMANDA]])</f>
        <v>2</v>
      </c>
      <c r="E11219" t="s">
        <v>90</v>
      </c>
      <c r="F11219" t="s">
        <v>99</v>
      </c>
      <c r="G11219" t="s">
        <v>10</v>
      </c>
      <c r="H11219" t="s">
        <v>477</v>
      </c>
      <c r="I11219" s="2">
        <v>1</v>
      </c>
      <c r="J11219" t="s">
        <v>11</v>
      </c>
      <c r="K11219" s="21">
        <f>INDEX(LISTAS!$H:$Q,MATCH(BASE!H11219,LISTAS!$G:$G,0),MATCH(BASE!J11219,LISTAS!$H$3:$Q$3,0))*Tabela3[[#This Row],[QUANTIDADE]]</f>
        <v>3</v>
      </c>
      <c r="L11219" s="2" t="str">
        <f>TEXT(Tabela3[[#This Row],[DATA]],"MM")</f>
        <v>07</v>
      </c>
      <c r="M11219" s="2">
        <f>WEEKNUM(Tabela3[[#This Row],[DATA]])</f>
        <v>29</v>
      </c>
      <c r="N11219" s="18">
        <f>YEAR(Tabela3[[#This Row],[DATA]])</f>
        <v>2023</v>
      </c>
    </row>
    <row r="11220" spans="2:14">
      <c r="B11220" s="1">
        <v>45126</v>
      </c>
      <c r="C11220">
        <v>17317</v>
      </c>
      <c r="D11220">
        <f>COUNTIF(C$4:C11220,Tabela3[[#This Row],[COMANDA]])</f>
        <v>1</v>
      </c>
      <c r="E11220" t="s">
        <v>90</v>
      </c>
      <c r="F11220" t="s">
        <v>375</v>
      </c>
      <c r="G11220" t="s">
        <v>8</v>
      </c>
      <c r="H11220" t="s">
        <v>202</v>
      </c>
      <c r="I11220" s="2">
        <v>1</v>
      </c>
      <c r="J11220" t="s">
        <v>12</v>
      </c>
      <c r="K11220" s="21">
        <f>INDEX(LISTAS!$H:$Q,MATCH(BASE!H11220,LISTAS!$G:$G,0),MATCH(BASE!J11220,LISTAS!$H$3:$Q$3,0))*Tabela3[[#This Row],[QUANTIDADE]]</f>
        <v>18</v>
      </c>
      <c r="L11220" s="2" t="str">
        <f>TEXT(Tabela3[[#This Row],[DATA]],"MM")</f>
        <v>07</v>
      </c>
      <c r="M11220" s="2">
        <f>WEEKNUM(Tabela3[[#This Row],[DATA]])</f>
        <v>29</v>
      </c>
      <c r="N11220" s="18">
        <f>YEAR(Tabela3[[#This Row],[DATA]])</f>
        <v>2023</v>
      </c>
    </row>
    <row r="11221" spans="2:14">
      <c r="B11221" s="1">
        <v>45126</v>
      </c>
      <c r="C11221">
        <v>17317</v>
      </c>
      <c r="D11221">
        <f>COUNTIF(C$4:C11221,Tabela3[[#This Row],[COMANDA]])</f>
        <v>2</v>
      </c>
      <c r="E11221" t="s">
        <v>90</v>
      </c>
      <c r="F11221" t="s">
        <v>375</v>
      </c>
      <c r="G11221" t="s">
        <v>8</v>
      </c>
      <c r="H11221" t="s">
        <v>206</v>
      </c>
      <c r="I11221" s="2">
        <v>1</v>
      </c>
      <c r="J11221" t="s">
        <v>12</v>
      </c>
      <c r="K11221" s="21">
        <f>INDEX(LISTAS!$H:$Q,MATCH(BASE!H11221,LISTAS!$G:$G,0),MATCH(BASE!J11221,LISTAS!$H$3:$Q$3,0))*Tabela3[[#This Row],[QUANTIDADE]]</f>
        <v>16.2</v>
      </c>
      <c r="L11221" s="2" t="str">
        <f>TEXT(Tabela3[[#This Row],[DATA]],"MM")</f>
        <v>07</v>
      </c>
      <c r="M11221" s="2">
        <f>WEEKNUM(Tabela3[[#This Row],[DATA]])</f>
        <v>29</v>
      </c>
      <c r="N11221" s="18">
        <f>YEAR(Tabela3[[#This Row],[DATA]])</f>
        <v>2023</v>
      </c>
    </row>
    <row r="11222" spans="2:14">
      <c r="B11222" s="1">
        <v>45126</v>
      </c>
      <c r="C11222">
        <v>17317</v>
      </c>
      <c r="D11222">
        <f>COUNTIF(C$4:C11222,Tabela3[[#This Row],[COMANDA]])</f>
        <v>3</v>
      </c>
      <c r="E11222" t="s">
        <v>90</v>
      </c>
      <c r="F11222" t="s">
        <v>375</v>
      </c>
      <c r="G11222" t="s">
        <v>61</v>
      </c>
      <c r="H11222" t="s">
        <v>163</v>
      </c>
      <c r="I11222" s="2">
        <v>1</v>
      </c>
      <c r="J11222" t="s">
        <v>11</v>
      </c>
      <c r="K11222" s="21">
        <f>INDEX(LISTAS!$H:$Q,MATCH(BASE!H11222,LISTAS!$G:$G,0),MATCH(BASE!J11222,LISTAS!$H$3:$Q$3,0))*Tabela3[[#This Row],[QUANTIDADE]]</f>
        <v>4</v>
      </c>
      <c r="L11222" s="2" t="str">
        <f>TEXT(Tabela3[[#This Row],[DATA]],"MM")</f>
        <v>07</v>
      </c>
      <c r="M11222" s="2">
        <f>WEEKNUM(Tabela3[[#This Row],[DATA]])</f>
        <v>29</v>
      </c>
      <c r="N11222" s="18">
        <f>YEAR(Tabela3[[#This Row],[DATA]])</f>
        <v>2023</v>
      </c>
    </row>
    <row r="11223" spans="2:14">
      <c r="B11223" s="1">
        <v>45126</v>
      </c>
      <c r="C11223">
        <v>17318</v>
      </c>
      <c r="D11223">
        <f>COUNTIF(C$4:C11223,Tabela3[[#This Row],[COMANDA]])</f>
        <v>1</v>
      </c>
      <c r="E11223" t="s">
        <v>89</v>
      </c>
      <c r="F11223" t="s">
        <v>98</v>
      </c>
      <c r="G11223" t="s">
        <v>8</v>
      </c>
      <c r="H11223" t="s">
        <v>202</v>
      </c>
      <c r="I11223" s="2">
        <v>1</v>
      </c>
      <c r="J11223" t="s">
        <v>11</v>
      </c>
      <c r="K11223" s="21">
        <f>INDEX(LISTAS!$H:$Q,MATCH(BASE!H11223,LISTAS!$G:$G,0),MATCH(BASE!J11223,LISTAS!$H$3:$Q$3,0))*Tabela3[[#This Row],[QUANTIDADE]]</f>
        <v>20</v>
      </c>
      <c r="L11223" s="2" t="str">
        <f>TEXT(Tabela3[[#This Row],[DATA]],"MM")</f>
        <v>07</v>
      </c>
      <c r="M11223" s="2">
        <f>WEEKNUM(Tabela3[[#This Row],[DATA]])</f>
        <v>29</v>
      </c>
      <c r="N11223" s="18">
        <f>YEAR(Tabela3[[#This Row],[DATA]])</f>
        <v>2023</v>
      </c>
    </row>
    <row r="11224" spans="2:14">
      <c r="B11224" s="1">
        <v>45126</v>
      </c>
      <c r="C11224">
        <v>17319</v>
      </c>
      <c r="D11224">
        <f>COUNTIF(C$4:C11224,Tabela3[[#This Row],[COMANDA]])</f>
        <v>1</v>
      </c>
      <c r="E11224" t="s">
        <v>90</v>
      </c>
      <c r="F11224" t="s">
        <v>99</v>
      </c>
      <c r="G11224" t="s">
        <v>8</v>
      </c>
      <c r="H11224" t="s">
        <v>203</v>
      </c>
      <c r="I11224" s="2">
        <v>1</v>
      </c>
      <c r="J11224" t="s">
        <v>11</v>
      </c>
      <c r="K11224" s="21">
        <f>INDEX(LISTAS!$H:$Q,MATCH(BASE!H11224,LISTAS!$G:$G,0),MATCH(BASE!J11224,LISTAS!$H$3:$Q$3,0))*Tabela3[[#This Row],[QUANTIDADE]]</f>
        <v>20</v>
      </c>
      <c r="L11224" s="2" t="str">
        <f>TEXT(Tabela3[[#This Row],[DATA]],"MM")</f>
        <v>07</v>
      </c>
      <c r="M11224" s="2">
        <f>WEEKNUM(Tabela3[[#This Row],[DATA]])</f>
        <v>29</v>
      </c>
      <c r="N11224" s="18">
        <f>YEAR(Tabela3[[#This Row],[DATA]])</f>
        <v>2023</v>
      </c>
    </row>
    <row r="11225" spans="2:14">
      <c r="B11225" s="1">
        <v>45126</v>
      </c>
      <c r="C11225">
        <v>17319</v>
      </c>
      <c r="D11225">
        <f>COUNTIF(C$4:C11225,Tabela3[[#This Row],[COMANDA]])</f>
        <v>2</v>
      </c>
      <c r="E11225" t="s">
        <v>90</v>
      </c>
      <c r="F11225" t="s">
        <v>99</v>
      </c>
      <c r="G11225" t="s">
        <v>9</v>
      </c>
      <c r="H11225" t="s">
        <v>385</v>
      </c>
      <c r="I11225" s="2">
        <v>1</v>
      </c>
      <c r="J11225" t="s">
        <v>11</v>
      </c>
      <c r="K11225" s="21">
        <f>INDEX(LISTAS!$H:$Q,MATCH(BASE!H11225,LISTAS!$G:$G,0),MATCH(BASE!J11225,LISTAS!$H$3:$Q$3,0))*Tabela3[[#This Row],[QUANTIDADE]]</f>
        <v>3</v>
      </c>
      <c r="L11225" s="2" t="str">
        <f>TEXT(Tabela3[[#This Row],[DATA]],"MM")</f>
        <v>07</v>
      </c>
      <c r="M11225" s="2">
        <f>WEEKNUM(Tabela3[[#This Row],[DATA]])</f>
        <v>29</v>
      </c>
      <c r="N11225" s="18">
        <f>YEAR(Tabela3[[#This Row],[DATA]])</f>
        <v>2023</v>
      </c>
    </row>
    <row r="11226" spans="2:14">
      <c r="B11226" s="1">
        <v>45126</v>
      </c>
      <c r="C11226">
        <v>17320</v>
      </c>
      <c r="D11226">
        <f>COUNTIF(C$4:C11226,Tabela3[[#This Row],[COMANDA]])</f>
        <v>1</v>
      </c>
      <c r="E11226" t="s">
        <v>90</v>
      </c>
      <c r="F11226" t="s">
        <v>99</v>
      </c>
      <c r="G11226" t="s">
        <v>8</v>
      </c>
      <c r="H11226" t="s">
        <v>204</v>
      </c>
      <c r="I11226" s="2">
        <v>1</v>
      </c>
      <c r="J11226" t="s">
        <v>11</v>
      </c>
      <c r="K11226" s="21">
        <f>INDEX(LISTAS!$H:$Q,MATCH(BASE!H11226,LISTAS!$G:$G,0),MATCH(BASE!J11226,LISTAS!$H$3:$Q$3,0))*Tabela3[[#This Row],[QUANTIDADE]]</f>
        <v>18</v>
      </c>
      <c r="L11226" s="2" t="str">
        <f>TEXT(Tabela3[[#This Row],[DATA]],"MM")</f>
        <v>07</v>
      </c>
      <c r="M11226" s="2">
        <f>WEEKNUM(Tabela3[[#This Row],[DATA]])</f>
        <v>29</v>
      </c>
      <c r="N11226" s="18">
        <f>YEAR(Tabela3[[#This Row],[DATA]])</f>
        <v>2023</v>
      </c>
    </row>
    <row r="11227" spans="2:14">
      <c r="B11227" s="1">
        <v>45126</v>
      </c>
      <c r="C11227">
        <v>17320</v>
      </c>
      <c r="D11227">
        <f>COUNTIF(C$4:C11227,Tabela3[[#This Row],[COMANDA]])</f>
        <v>2</v>
      </c>
      <c r="E11227" t="s">
        <v>90</v>
      </c>
      <c r="F11227" t="s">
        <v>99</v>
      </c>
      <c r="G11227" t="s">
        <v>61</v>
      </c>
      <c r="H11227" t="s">
        <v>199</v>
      </c>
      <c r="I11227" s="2">
        <v>1</v>
      </c>
      <c r="J11227" t="s">
        <v>11</v>
      </c>
      <c r="K11227" s="21">
        <f>INDEX(LISTAS!$H:$Q,MATCH(BASE!H11227,LISTAS!$G:$G,0),MATCH(BASE!J11227,LISTAS!$H$3:$Q$3,0))*Tabela3[[#This Row],[QUANTIDADE]]</f>
        <v>1</v>
      </c>
      <c r="L11227" s="2" t="str">
        <f>TEXT(Tabela3[[#This Row],[DATA]],"MM")</f>
        <v>07</v>
      </c>
      <c r="M11227" s="2">
        <f>WEEKNUM(Tabela3[[#This Row],[DATA]])</f>
        <v>29</v>
      </c>
      <c r="N11227" s="18">
        <f>YEAR(Tabela3[[#This Row],[DATA]])</f>
        <v>2023</v>
      </c>
    </row>
    <row r="11228" spans="2:14">
      <c r="B11228" s="1">
        <v>45126</v>
      </c>
      <c r="C11228">
        <v>17320</v>
      </c>
      <c r="D11228">
        <f>COUNTIF(C$4:C11228,Tabela3[[#This Row],[COMANDA]])</f>
        <v>3</v>
      </c>
      <c r="E11228" t="s">
        <v>90</v>
      </c>
      <c r="F11228" t="s">
        <v>99</v>
      </c>
      <c r="G11228" t="s">
        <v>61</v>
      </c>
      <c r="H11228" t="s">
        <v>162</v>
      </c>
      <c r="I11228" s="2">
        <v>1</v>
      </c>
      <c r="J11228" t="s">
        <v>11</v>
      </c>
      <c r="K11228" s="21">
        <f>INDEX(LISTAS!$H:$Q,MATCH(BASE!H11228,LISTAS!$G:$G,0),MATCH(BASE!J11228,LISTAS!$H$3:$Q$3,0))*Tabela3[[#This Row],[QUANTIDADE]]</f>
        <v>1.5</v>
      </c>
      <c r="L11228" s="2" t="str">
        <f>TEXT(Tabela3[[#This Row],[DATA]],"MM")</f>
        <v>07</v>
      </c>
      <c r="M11228" s="2">
        <f>WEEKNUM(Tabela3[[#This Row],[DATA]])</f>
        <v>29</v>
      </c>
      <c r="N11228" s="18">
        <f>YEAR(Tabela3[[#This Row],[DATA]])</f>
        <v>2023</v>
      </c>
    </row>
    <row r="11229" spans="2:14">
      <c r="B11229" s="1">
        <v>45126</v>
      </c>
      <c r="C11229">
        <v>17320</v>
      </c>
      <c r="D11229">
        <f>COUNTIF(C$4:C11229,Tabela3[[#This Row],[COMANDA]])</f>
        <v>4</v>
      </c>
      <c r="E11229" t="s">
        <v>90</v>
      </c>
      <c r="F11229" t="s">
        <v>99</v>
      </c>
      <c r="G11229" t="s">
        <v>9</v>
      </c>
      <c r="H11229" t="s">
        <v>228</v>
      </c>
      <c r="I11229" s="2">
        <v>1</v>
      </c>
      <c r="J11229" t="s">
        <v>11</v>
      </c>
      <c r="K11229" s="21">
        <f>INDEX(LISTAS!$H:$Q,MATCH(BASE!H11229,LISTAS!$G:$G,0),MATCH(BASE!J11229,LISTAS!$H$3:$Q$3,0))*Tabela3[[#This Row],[QUANTIDADE]]</f>
        <v>6</v>
      </c>
      <c r="L11229" s="2" t="str">
        <f>TEXT(Tabela3[[#This Row],[DATA]],"MM")</f>
        <v>07</v>
      </c>
      <c r="M11229" s="2">
        <f>WEEKNUM(Tabela3[[#This Row],[DATA]])</f>
        <v>29</v>
      </c>
      <c r="N11229" s="18">
        <f>YEAR(Tabela3[[#This Row],[DATA]])</f>
        <v>2023</v>
      </c>
    </row>
    <row r="11230" spans="2:14">
      <c r="B11230" s="1">
        <v>45126</v>
      </c>
      <c r="C11230">
        <v>17321</v>
      </c>
      <c r="D11230">
        <f>COUNTIF(C$4:C11230,Tabela3[[#This Row],[COMANDA]])</f>
        <v>1</v>
      </c>
      <c r="E11230" t="s">
        <v>90</v>
      </c>
      <c r="F11230" t="s">
        <v>98</v>
      </c>
      <c r="G11230" t="s">
        <v>8</v>
      </c>
      <c r="H11230" t="s">
        <v>204</v>
      </c>
      <c r="I11230" s="2">
        <v>1</v>
      </c>
      <c r="J11230" t="s">
        <v>11</v>
      </c>
      <c r="K11230" s="21">
        <f>INDEX(LISTAS!$H:$Q,MATCH(BASE!H11230,LISTAS!$G:$G,0),MATCH(BASE!J11230,LISTAS!$H$3:$Q$3,0))*Tabela3[[#This Row],[QUANTIDADE]]</f>
        <v>18</v>
      </c>
      <c r="L11230" s="2" t="str">
        <f>TEXT(Tabela3[[#This Row],[DATA]],"MM")</f>
        <v>07</v>
      </c>
      <c r="M11230" s="2">
        <f>WEEKNUM(Tabela3[[#This Row],[DATA]])</f>
        <v>29</v>
      </c>
      <c r="N11230" s="18">
        <f>YEAR(Tabela3[[#This Row],[DATA]])</f>
        <v>2023</v>
      </c>
    </row>
    <row r="11231" spans="2:14">
      <c r="B11231" s="1">
        <v>45126</v>
      </c>
      <c r="C11231">
        <v>17321</v>
      </c>
      <c r="D11231">
        <f>COUNTIF(C$4:C11231,Tabela3[[#This Row],[COMANDA]])</f>
        <v>2</v>
      </c>
      <c r="E11231" t="s">
        <v>90</v>
      </c>
      <c r="F11231" t="s">
        <v>98</v>
      </c>
      <c r="G11231" t="s">
        <v>8</v>
      </c>
      <c r="H11231" t="s">
        <v>39</v>
      </c>
      <c r="I11231" s="2">
        <v>1</v>
      </c>
      <c r="J11231" t="s">
        <v>11</v>
      </c>
      <c r="K11231" s="21">
        <f>INDEX(LISTAS!$H:$Q,MATCH(BASE!H11231,LISTAS!$G:$G,0),MATCH(BASE!J11231,LISTAS!$H$3:$Q$3,0))*Tabela3[[#This Row],[QUANTIDADE]]</f>
        <v>12</v>
      </c>
      <c r="L11231" s="2" t="str">
        <f>TEXT(Tabela3[[#This Row],[DATA]],"MM")</f>
        <v>07</v>
      </c>
      <c r="M11231" s="2">
        <f>WEEKNUM(Tabela3[[#This Row],[DATA]])</f>
        <v>29</v>
      </c>
      <c r="N11231" s="18">
        <f>YEAR(Tabela3[[#This Row],[DATA]])</f>
        <v>2023</v>
      </c>
    </row>
    <row r="11232" spans="2:14">
      <c r="B11232" s="1">
        <v>45126</v>
      </c>
      <c r="C11232">
        <v>17321</v>
      </c>
      <c r="D11232">
        <f>COUNTIF(C$4:C11232,Tabela3[[#This Row],[COMANDA]])</f>
        <v>3</v>
      </c>
      <c r="E11232" t="s">
        <v>90</v>
      </c>
      <c r="F11232" t="s">
        <v>98</v>
      </c>
      <c r="G11232" t="s">
        <v>9</v>
      </c>
      <c r="H11232" t="s">
        <v>55</v>
      </c>
      <c r="I11232" s="2">
        <v>1</v>
      </c>
      <c r="J11232" t="s">
        <v>11</v>
      </c>
      <c r="K11232" s="21">
        <f>INDEX(LISTAS!$H:$Q,MATCH(BASE!H11232,LISTAS!$G:$G,0),MATCH(BASE!J11232,LISTAS!$H$3:$Q$3,0))*Tabela3[[#This Row],[QUANTIDADE]]</f>
        <v>3</v>
      </c>
      <c r="L11232" s="2" t="str">
        <f>TEXT(Tabela3[[#This Row],[DATA]],"MM")</f>
        <v>07</v>
      </c>
      <c r="M11232" s="2">
        <f>WEEKNUM(Tabela3[[#This Row],[DATA]])</f>
        <v>29</v>
      </c>
      <c r="N11232" s="18">
        <f>YEAR(Tabela3[[#This Row],[DATA]])</f>
        <v>2023</v>
      </c>
    </row>
    <row r="11233" spans="2:14">
      <c r="B11233" s="1">
        <v>45126</v>
      </c>
      <c r="C11233">
        <v>17322</v>
      </c>
      <c r="D11233">
        <f>COUNTIF(C$4:C11233,Tabela3[[#This Row],[COMANDA]])</f>
        <v>1</v>
      </c>
      <c r="E11233" t="s">
        <v>90</v>
      </c>
      <c r="F11233" t="s">
        <v>99</v>
      </c>
      <c r="G11233" t="s">
        <v>8</v>
      </c>
      <c r="H11233" t="s">
        <v>457</v>
      </c>
      <c r="I11233" s="2">
        <v>1</v>
      </c>
      <c r="J11233" t="s">
        <v>11</v>
      </c>
      <c r="K11233" s="21">
        <f>INDEX(LISTAS!$H:$Q,MATCH(BASE!H11233,LISTAS!$G:$G,0),MATCH(BASE!J11233,LISTAS!$H$3:$Q$3,0))*Tabela3[[#This Row],[QUANTIDADE]]</f>
        <v>18</v>
      </c>
      <c r="L11233" s="2" t="str">
        <f>TEXT(Tabela3[[#This Row],[DATA]],"MM")</f>
        <v>07</v>
      </c>
      <c r="M11233" s="2">
        <f>WEEKNUM(Tabela3[[#This Row],[DATA]])</f>
        <v>29</v>
      </c>
      <c r="N11233" s="18">
        <f>YEAR(Tabela3[[#This Row],[DATA]])</f>
        <v>2023</v>
      </c>
    </row>
    <row r="11234" spans="2:14">
      <c r="B11234" s="1">
        <v>45126</v>
      </c>
      <c r="C11234">
        <v>17323</v>
      </c>
      <c r="D11234">
        <f>COUNTIF(C$4:C11234,Tabela3[[#This Row],[COMANDA]])</f>
        <v>1</v>
      </c>
      <c r="E11234" t="s">
        <v>90</v>
      </c>
      <c r="F11234" t="s">
        <v>98</v>
      </c>
      <c r="G11234" t="s">
        <v>8</v>
      </c>
      <c r="H11234" t="s">
        <v>84</v>
      </c>
      <c r="I11234" s="2">
        <v>1</v>
      </c>
      <c r="J11234" t="s">
        <v>11</v>
      </c>
      <c r="K11234" s="21">
        <f>INDEX(LISTAS!$H:$Q,MATCH(BASE!H11234,LISTAS!$G:$G,0),MATCH(BASE!J11234,LISTAS!$H$3:$Q$3,0))*Tabela3[[#This Row],[QUANTIDADE]]</f>
        <v>16</v>
      </c>
      <c r="L11234" s="2" t="str">
        <f>TEXT(Tabela3[[#This Row],[DATA]],"MM")</f>
        <v>07</v>
      </c>
      <c r="M11234" s="2">
        <f>WEEKNUM(Tabela3[[#This Row],[DATA]])</f>
        <v>29</v>
      </c>
      <c r="N11234" s="18">
        <f>YEAR(Tabela3[[#This Row],[DATA]])</f>
        <v>2023</v>
      </c>
    </row>
    <row r="11235" spans="2:14">
      <c r="B11235" s="1">
        <v>45126</v>
      </c>
      <c r="C11235">
        <v>17323</v>
      </c>
      <c r="D11235">
        <f>COUNTIF(C$4:C11235,Tabela3[[#This Row],[COMANDA]])</f>
        <v>2</v>
      </c>
      <c r="E11235" t="s">
        <v>90</v>
      </c>
      <c r="F11235" t="s">
        <v>98</v>
      </c>
      <c r="G11235" t="s">
        <v>9</v>
      </c>
      <c r="H11235" t="s">
        <v>132</v>
      </c>
      <c r="I11235" s="2">
        <v>1</v>
      </c>
      <c r="J11235" t="s">
        <v>11</v>
      </c>
      <c r="K11235" s="21">
        <f>INDEX(LISTAS!$H:$Q,MATCH(BASE!H11235,LISTAS!$G:$G,0),MATCH(BASE!J11235,LISTAS!$H$3:$Q$3,0))*Tabela3[[#This Row],[QUANTIDADE]]</f>
        <v>3</v>
      </c>
      <c r="L11235" s="2" t="str">
        <f>TEXT(Tabela3[[#This Row],[DATA]],"MM")</f>
        <v>07</v>
      </c>
      <c r="M11235" s="2">
        <f>WEEKNUM(Tabela3[[#This Row],[DATA]])</f>
        <v>29</v>
      </c>
      <c r="N11235" s="18">
        <f>YEAR(Tabela3[[#This Row],[DATA]])</f>
        <v>2023</v>
      </c>
    </row>
    <row r="11236" spans="2:14">
      <c r="B11236" s="1">
        <v>45126</v>
      </c>
      <c r="C11236">
        <v>17324</v>
      </c>
      <c r="D11236">
        <f>COUNTIF(C$4:C11236,Tabela3[[#This Row],[COMANDA]])</f>
        <v>1</v>
      </c>
      <c r="E11236" t="s">
        <v>90</v>
      </c>
      <c r="F11236" t="s">
        <v>99</v>
      </c>
      <c r="G11236" t="s">
        <v>8</v>
      </c>
      <c r="H11236" t="s">
        <v>202</v>
      </c>
      <c r="I11236" s="2">
        <v>1</v>
      </c>
      <c r="J11236" t="s">
        <v>11</v>
      </c>
      <c r="K11236" s="21">
        <f>INDEX(LISTAS!$H:$Q,MATCH(BASE!H11236,LISTAS!$G:$G,0),MATCH(BASE!J11236,LISTAS!$H$3:$Q$3,0))*Tabela3[[#This Row],[QUANTIDADE]]</f>
        <v>20</v>
      </c>
      <c r="L11236" s="2" t="str">
        <f>TEXT(Tabela3[[#This Row],[DATA]],"MM")</f>
        <v>07</v>
      </c>
      <c r="M11236" s="2">
        <f>WEEKNUM(Tabela3[[#This Row],[DATA]])</f>
        <v>29</v>
      </c>
      <c r="N11236" s="18">
        <f>YEAR(Tabela3[[#This Row],[DATA]])</f>
        <v>2023</v>
      </c>
    </row>
    <row r="11237" spans="2:14">
      <c r="B11237" s="1">
        <v>45126</v>
      </c>
      <c r="C11237">
        <v>17324</v>
      </c>
      <c r="D11237">
        <f>COUNTIF(C$4:C11237,Tabela3[[#This Row],[COMANDA]])</f>
        <v>2</v>
      </c>
      <c r="E11237" t="s">
        <v>90</v>
      </c>
      <c r="F11237" t="s">
        <v>99</v>
      </c>
      <c r="G11237" t="s">
        <v>9</v>
      </c>
      <c r="H11237" t="s">
        <v>138</v>
      </c>
      <c r="I11237" s="2">
        <v>1</v>
      </c>
      <c r="J11237" t="s">
        <v>11</v>
      </c>
      <c r="K11237" s="21">
        <f>INDEX(LISTAS!$H:$Q,MATCH(BASE!H11237,LISTAS!$G:$G,0),MATCH(BASE!J11237,LISTAS!$H$3:$Q$3,0))*Tabela3[[#This Row],[QUANTIDADE]]</f>
        <v>4</v>
      </c>
      <c r="L11237" s="2" t="str">
        <f>TEXT(Tabela3[[#This Row],[DATA]],"MM")</f>
        <v>07</v>
      </c>
      <c r="M11237" s="2">
        <f>WEEKNUM(Tabela3[[#This Row],[DATA]])</f>
        <v>29</v>
      </c>
      <c r="N11237" s="18">
        <f>YEAR(Tabela3[[#This Row],[DATA]])</f>
        <v>2023</v>
      </c>
    </row>
    <row r="11238" spans="2:14">
      <c r="B11238" s="1">
        <v>45126</v>
      </c>
      <c r="C11238">
        <v>17325</v>
      </c>
      <c r="D11238">
        <f>COUNTIF(C$4:C11238,Tabela3[[#This Row],[COMANDA]])</f>
        <v>1</v>
      </c>
      <c r="E11238" t="s">
        <v>90</v>
      </c>
      <c r="F11238" t="s">
        <v>99</v>
      </c>
      <c r="G11238" t="s">
        <v>8</v>
      </c>
      <c r="H11238" t="s">
        <v>41</v>
      </c>
      <c r="I11238" s="2">
        <v>1</v>
      </c>
      <c r="J11238" t="s">
        <v>11</v>
      </c>
      <c r="K11238" s="21">
        <f>INDEX(LISTAS!$H:$Q,MATCH(BASE!H11238,LISTAS!$G:$G,0),MATCH(BASE!J11238,LISTAS!$H$3:$Q$3,0))*Tabela3[[#This Row],[QUANTIDADE]]</f>
        <v>14</v>
      </c>
      <c r="L11238" s="2" t="str">
        <f>TEXT(Tabela3[[#This Row],[DATA]],"MM")</f>
        <v>07</v>
      </c>
      <c r="M11238" s="2">
        <f>WEEKNUM(Tabela3[[#This Row],[DATA]])</f>
        <v>29</v>
      </c>
      <c r="N11238" s="18">
        <f>YEAR(Tabela3[[#This Row],[DATA]])</f>
        <v>2023</v>
      </c>
    </row>
    <row r="11239" spans="2:14">
      <c r="B11239" s="1">
        <v>45126</v>
      </c>
      <c r="C11239">
        <v>17326</v>
      </c>
      <c r="D11239">
        <f>COUNTIF(C$4:C11239,Tabela3[[#This Row],[COMANDA]])</f>
        <v>1</v>
      </c>
      <c r="E11239" t="s">
        <v>90</v>
      </c>
      <c r="F11239" t="s">
        <v>98</v>
      </c>
      <c r="G11239" t="s">
        <v>8</v>
      </c>
      <c r="H11239" t="s">
        <v>39</v>
      </c>
      <c r="I11239" s="2">
        <v>1</v>
      </c>
      <c r="J11239" t="s">
        <v>11</v>
      </c>
      <c r="K11239" s="21">
        <f>INDEX(LISTAS!$H:$Q,MATCH(BASE!H11239,LISTAS!$G:$G,0),MATCH(BASE!J11239,LISTAS!$H$3:$Q$3,0))*Tabela3[[#This Row],[QUANTIDADE]]</f>
        <v>12</v>
      </c>
      <c r="L11239" s="2" t="str">
        <f>TEXT(Tabela3[[#This Row],[DATA]],"MM")</f>
        <v>07</v>
      </c>
      <c r="M11239" s="2">
        <f>WEEKNUM(Tabela3[[#This Row],[DATA]])</f>
        <v>29</v>
      </c>
      <c r="N11239" s="18">
        <f>YEAR(Tabela3[[#This Row],[DATA]])</f>
        <v>2023</v>
      </c>
    </row>
    <row r="11240" spans="2:14">
      <c r="B11240" s="1">
        <v>45126</v>
      </c>
      <c r="C11240">
        <v>17326</v>
      </c>
      <c r="D11240">
        <f>COUNTIF(C$4:C11240,Tabela3[[#This Row],[COMANDA]])</f>
        <v>2</v>
      </c>
      <c r="E11240" t="s">
        <v>90</v>
      </c>
      <c r="F11240" t="s">
        <v>98</v>
      </c>
      <c r="G11240" t="s">
        <v>61</v>
      </c>
      <c r="H11240" t="s">
        <v>163</v>
      </c>
      <c r="I11240" s="2">
        <v>1</v>
      </c>
      <c r="J11240" t="s">
        <v>11</v>
      </c>
      <c r="K11240" s="21">
        <f>INDEX(LISTAS!$H:$Q,MATCH(BASE!H11240,LISTAS!$G:$G,0),MATCH(BASE!J11240,LISTAS!$H$3:$Q$3,0))*Tabela3[[#This Row],[QUANTIDADE]]</f>
        <v>4</v>
      </c>
      <c r="L11240" s="2" t="str">
        <f>TEXT(Tabela3[[#This Row],[DATA]],"MM")</f>
        <v>07</v>
      </c>
      <c r="M11240" s="2">
        <f>WEEKNUM(Tabela3[[#This Row],[DATA]])</f>
        <v>29</v>
      </c>
      <c r="N11240" s="18">
        <f>YEAR(Tabela3[[#This Row],[DATA]])</f>
        <v>2023</v>
      </c>
    </row>
    <row r="11241" spans="2:14">
      <c r="B11241" s="1">
        <v>45126</v>
      </c>
      <c r="C11241">
        <v>17327</v>
      </c>
      <c r="D11241">
        <f>COUNTIF(C$4:C11241,Tabela3[[#This Row],[COMANDA]])</f>
        <v>1</v>
      </c>
      <c r="E11241" t="s">
        <v>90</v>
      </c>
      <c r="F11241" t="s">
        <v>98</v>
      </c>
      <c r="G11241" t="s">
        <v>8</v>
      </c>
      <c r="H11241" t="s">
        <v>84</v>
      </c>
      <c r="I11241" s="2">
        <v>1</v>
      </c>
      <c r="J11241" t="s">
        <v>11</v>
      </c>
      <c r="K11241" s="21">
        <f>INDEX(LISTAS!$H:$Q,MATCH(BASE!H11241,LISTAS!$G:$G,0),MATCH(BASE!J11241,LISTAS!$H$3:$Q$3,0))*Tabela3[[#This Row],[QUANTIDADE]]</f>
        <v>16</v>
      </c>
      <c r="L11241" s="2" t="str">
        <f>TEXT(Tabela3[[#This Row],[DATA]],"MM")</f>
        <v>07</v>
      </c>
      <c r="M11241" s="2">
        <f>WEEKNUM(Tabela3[[#This Row],[DATA]])</f>
        <v>29</v>
      </c>
      <c r="N11241" s="18">
        <f>YEAR(Tabela3[[#This Row],[DATA]])</f>
        <v>2023</v>
      </c>
    </row>
    <row r="11242" spans="2:14">
      <c r="B11242" s="1">
        <v>45126</v>
      </c>
      <c r="C11242">
        <v>17328</v>
      </c>
      <c r="D11242">
        <f>COUNTIF(C$4:C11242,Tabela3[[#This Row],[COMANDA]])</f>
        <v>1</v>
      </c>
      <c r="E11242" t="s">
        <v>90</v>
      </c>
      <c r="F11242" t="s">
        <v>98</v>
      </c>
      <c r="G11242" t="s">
        <v>8</v>
      </c>
      <c r="H11242" t="s">
        <v>205</v>
      </c>
      <c r="I11242" s="2">
        <v>1</v>
      </c>
      <c r="J11242" t="s">
        <v>11</v>
      </c>
      <c r="K11242" s="21">
        <f>INDEX(LISTAS!$H:$Q,MATCH(BASE!H11242,LISTAS!$G:$G,0),MATCH(BASE!J11242,LISTAS!$H$3:$Q$3,0))*Tabela3[[#This Row],[QUANTIDADE]]</f>
        <v>22</v>
      </c>
      <c r="L11242" s="2" t="str">
        <f>TEXT(Tabela3[[#This Row],[DATA]],"MM")</f>
        <v>07</v>
      </c>
      <c r="M11242" s="2">
        <f>WEEKNUM(Tabela3[[#This Row],[DATA]])</f>
        <v>29</v>
      </c>
      <c r="N11242" s="18">
        <f>YEAR(Tabela3[[#This Row],[DATA]])</f>
        <v>2023</v>
      </c>
    </row>
    <row r="11243" spans="2:14">
      <c r="B11243" s="1">
        <v>45126</v>
      </c>
      <c r="C11243">
        <v>17328</v>
      </c>
      <c r="D11243">
        <f>COUNTIF(C$4:C11243,Tabela3[[#This Row],[COMANDA]])</f>
        <v>2</v>
      </c>
      <c r="E11243" t="s">
        <v>90</v>
      </c>
      <c r="F11243" t="s">
        <v>98</v>
      </c>
      <c r="G11243" t="s">
        <v>9</v>
      </c>
      <c r="H11243" t="s">
        <v>131</v>
      </c>
      <c r="I11243" s="2">
        <v>1</v>
      </c>
      <c r="J11243" t="s">
        <v>11</v>
      </c>
      <c r="K11243" s="21">
        <f>INDEX(LISTAS!$H:$Q,MATCH(BASE!H11243,LISTAS!$G:$G,0),MATCH(BASE!J11243,LISTAS!$H$3:$Q$3,0))*Tabela3[[#This Row],[QUANTIDADE]]</f>
        <v>4</v>
      </c>
      <c r="L11243" s="2" t="str">
        <f>TEXT(Tabela3[[#This Row],[DATA]],"MM")</f>
        <v>07</v>
      </c>
      <c r="M11243" s="2">
        <f>WEEKNUM(Tabela3[[#This Row],[DATA]])</f>
        <v>29</v>
      </c>
      <c r="N11243" s="18">
        <f>YEAR(Tabela3[[#This Row],[DATA]])</f>
        <v>2023</v>
      </c>
    </row>
    <row r="11244" spans="2:14">
      <c r="B11244" s="1">
        <v>45126</v>
      </c>
      <c r="C11244">
        <v>17329</v>
      </c>
      <c r="D11244">
        <f>COUNTIF(C$4:C11244,Tabela3[[#This Row],[COMANDA]])</f>
        <v>1</v>
      </c>
      <c r="E11244" t="s">
        <v>90</v>
      </c>
      <c r="F11244" t="s">
        <v>99</v>
      </c>
      <c r="G11244" t="s">
        <v>8</v>
      </c>
      <c r="H11244" t="s">
        <v>204</v>
      </c>
      <c r="I11244" s="2">
        <v>1</v>
      </c>
      <c r="J11244" t="s">
        <v>11</v>
      </c>
      <c r="K11244" s="21">
        <f>INDEX(LISTAS!$H:$Q,MATCH(BASE!H11244,LISTAS!$G:$G,0),MATCH(BASE!J11244,LISTAS!$H$3:$Q$3,0))*Tabela3[[#This Row],[QUANTIDADE]]</f>
        <v>18</v>
      </c>
      <c r="L11244" s="2" t="str">
        <f>TEXT(Tabela3[[#This Row],[DATA]],"MM")</f>
        <v>07</v>
      </c>
      <c r="M11244" s="2">
        <f>WEEKNUM(Tabela3[[#This Row],[DATA]])</f>
        <v>29</v>
      </c>
      <c r="N11244" s="18">
        <f>YEAR(Tabela3[[#This Row],[DATA]])</f>
        <v>2023</v>
      </c>
    </row>
    <row r="11245" spans="2:14">
      <c r="B11245" s="1">
        <v>45126</v>
      </c>
      <c r="C11245">
        <v>17330</v>
      </c>
      <c r="D11245">
        <f>COUNTIF(C$4:C11245,Tabela3[[#This Row],[COMANDA]])</f>
        <v>1</v>
      </c>
      <c r="E11245" t="s">
        <v>90</v>
      </c>
      <c r="F11245" t="s">
        <v>98</v>
      </c>
      <c r="G11245" t="s">
        <v>8</v>
      </c>
      <c r="H11245" t="s">
        <v>206</v>
      </c>
      <c r="I11245" s="2">
        <v>1</v>
      </c>
      <c r="J11245" t="s">
        <v>11</v>
      </c>
      <c r="K11245" s="21">
        <f>INDEX(LISTAS!$H:$Q,MATCH(BASE!H11245,LISTAS!$G:$G,0),MATCH(BASE!J11245,LISTAS!$H$3:$Q$3,0))*Tabela3[[#This Row],[QUANTIDADE]]</f>
        <v>18</v>
      </c>
      <c r="L11245" s="2" t="str">
        <f>TEXT(Tabela3[[#This Row],[DATA]],"MM")</f>
        <v>07</v>
      </c>
      <c r="M11245" s="2">
        <f>WEEKNUM(Tabela3[[#This Row],[DATA]])</f>
        <v>29</v>
      </c>
      <c r="N11245" s="18">
        <f>YEAR(Tabela3[[#This Row],[DATA]])</f>
        <v>2023</v>
      </c>
    </row>
    <row r="11246" spans="2:14">
      <c r="B11246" s="1">
        <v>45126</v>
      </c>
      <c r="C11246">
        <v>17330</v>
      </c>
      <c r="D11246">
        <f>COUNTIF(C$4:C11246,Tabela3[[#This Row],[COMANDA]])</f>
        <v>2</v>
      </c>
      <c r="E11246" t="s">
        <v>90</v>
      </c>
      <c r="F11246" t="s">
        <v>98</v>
      </c>
      <c r="G11246" t="s">
        <v>9</v>
      </c>
      <c r="H11246" t="s">
        <v>138</v>
      </c>
      <c r="I11246" s="2">
        <v>1</v>
      </c>
      <c r="J11246" t="s">
        <v>11</v>
      </c>
      <c r="K11246" s="21">
        <f>INDEX(LISTAS!$H:$Q,MATCH(BASE!H11246,LISTAS!$G:$G,0),MATCH(BASE!J11246,LISTAS!$H$3:$Q$3,0))*Tabela3[[#This Row],[QUANTIDADE]]</f>
        <v>4</v>
      </c>
      <c r="L11246" s="2" t="str">
        <f>TEXT(Tabela3[[#This Row],[DATA]],"MM")</f>
        <v>07</v>
      </c>
      <c r="M11246" s="2">
        <f>WEEKNUM(Tabela3[[#This Row],[DATA]])</f>
        <v>29</v>
      </c>
      <c r="N11246" s="18">
        <f>YEAR(Tabela3[[#This Row],[DATA]])</f>
        <v>2023</v>
      </c>
    </row>
    <row r="11247" spans="2:14">
      <c r="B11247" s="1">
        <v>45126</v>
      </c>
      <c r="C11247">
        <v>17331</v>
      </c>
      <c r="D11247">
        <f>COUNTIF(C$4:C11247,Tabela3[[#This Row],[COMANDA]])</f>
        <v>1</v>
      </c>
      <c r="E11247" t="s">
        <v>90</v>
      </c>
      <c r="F11247" t="s">
        <v>375</v>
      </c>
      <c r="G11247" t="s">
        <v>8</v>
      </c>
      <c r="H11247" t="s">
        <v>84</v>
      </c>
      <c r="I11247" s="2">
        <v>2</v>
      </c>
      <c r="J11247" t="s">
        <v>12</v>
      </c>
      <c r="K11247" s="21">
        <f>INDEX(LISTAS!$H:$Q,MATCH(BASE!H11247,LISTAS!$G:$G,0),MATCH(BASE!J11247,LISTAS!$H$3:$Q$3,0))*Tabela3[[#This Row],[QUANTIDADE]]</f>
        <v>28.8</v>
      </c>
      <c r="L11247" s="2" t="str">
        <f>TEXT(Tabela3[[#This Row],[DATA]],"MM")</f>
        <v>07</v>
      </c>
      <c r="M11247" s="2">
        <f>WEEKNUM(Tabela3[[#This Row],[DATA]])</f>
        <v>29</v>
      </c>
      <c r="N11247" s="18">
        <f>YEAR(Tabela3[[#This Row],[DATA]])</f>
        <v>2023</v>
      </c>
    </row>
    <row r="11248" spans="2:14">
      <c r="B11248" s="1">
        <v>45126</v>
      </c>
      <c r="C11248">
        <v>17332</v>
      </c>
      <c r="D11248">
        <f>COUNTIF(C$4:C11248,Tabela3[[#This Row],[COMANDA]])</f>
        <v>1</v>
      </c>
      <c r="E11248" t="s">
        <v>90</v>
      </c>
      <c r="F11248" t="s">
        <v>99</v>
      </c>
      <c r="G11248" t="s">
        <v>8</v>
      </c>
      <c r="H11248" t="s">
        <v>204</v>
      </c>
      <c r="I11248" s="2">
        <v>1</v>
      </c>
      <c r="J11248" t="s">
        <v>11</v>
      </c>
      <c r="K11248" s="21">
        <f>INDEX(LISTAS!$H:$Q,MATCH(BASE!H11248,LISTAS!$G:$G,0),MATCH(BASE!J11248,LISTAS!$H$3:$Q$3,0))*Tabela3[[#This Row],[QUANTIDADE]]</f>
        <v>18</v>
      </c>
      <c r="L11248" s="2" t="str">
        <f>TEXT(Tabela3[[#This Row],[DATA]],"MM")</f>
        <v>07</v>
      </c>
      <c r="M11248" s="2">
        <f>WEEKNUM(Tabela3[[#This Row],[DATA]])</f>
        <v>29</v>
      </c>
      <c r="N11248" s="18">
        <f>YEAR(Tabela3[[#This Row],[DATA]])</f>
        <v>2023</v>
      </c>
    </row>
    <row r="11249" spans="2:14">
      <c r="B11249" s="1">
        <v>45126</v>
      </c>
      <c r="C11249">
        <v>17333</v>
      </c>
      <c r="D11249">
        <f>COUNTIF(C$4:C11249,Tabela3[[#This Row],[COMANDA]])</f>
        <v>1</v>
      </c>
      <c r="E11249" t="s">
        <v>89</v>
      </c>
      <c r="F11249" t="s">
        <v>99</v>
      </c>
      <c r="G11249" t="s">
        <v>8</v>
      </c>
      <c r="H11249" t="s">
        <v>204</v>
      </c>
      <c r="I11249" s="2">
        <v>1</v>
      </c>
      <c r="J11249" t="s">
        <v>11</v>
      </c>
      <c r="K11249" s="21">
        <f>INDEX(LISTAS!$H:$Q,MATCH(BASE!H11249,LISTAS!$G:$G,0),MATCH(BASE!J11249,LISTAS!$H$3:$Q$3,0))*Tabela3[[#This Row],[QUANTIDADE]]</f>
        <v>18</v>
      </c>
      <c r="L11249" s="2" t="str">
        <f>TEXT(Tabela3[[#This Row],[DATA]],"MM")</f>
        <v>07</v>
      </c>
      <c r="M11249" s="2">
        <f>WEEKNUM(Tabela3[[#This Row],[DATA]])</f>
        <v>29</v>
      </c>
      <c r="N11249" s="18">
        <f>YEAR(Tabela3[[#This Row],[DATA]])</f>
        <v>2023</v>
      </c>
    </row>
    <row r="11250" spans="2:14">
      <c r="B11250" s="1">
        <v>45126</v>
      </c>
      <c r="C11250">
        <v>17334</v>
      </c>
      <c r="D11250">
        <f>COUNTIF(C$4:C11250,Tabela3[[#This Row],[COMANDA]])</f>
        <v>1</v>
      </c>
      <c r="E11250" t="s">
        <v>90</v>
      </c>
      <c r="F11250" t="s">
        <v>98</v>
      </c>
      <c r="G11250" t="s">
        <v>8</v>
      </c>
      <c r="H11250" t="s">
        <v>39</v>
      </c>
      <c r="I11250" s="2">
        <v>1</v>
      </c>
      <c r="J11250" t="s">
        <v>11</v>
      </c>
      <c r="K11250" s="21">
        <f>INDEX(LISTAS!$H:$Q,MATCH(BASE!H11250,LISTAS!$G:$G,0),MATCH(BASE!J11250,LISTAS!$H$3:$Q$3,0))*Tabela3[[#This Row],[QUANTIDADE]]</f>
        <v>12</v>
      </c>
      <c r="L11250" s="2" t="str">
        <f>TEXT(Tabela3[[#This Row],[DATA]],"MM")</f>
        <v>07</v>
      </c>
      <c r="M11250" s="2">
        <f>WEEKNUM(Tabela3[[#This Row],[DATA]])</f>
        <v>29</v>
      </c>
      <c r="N11250" s="18">
        <f>YEAR(Tabela3[[#This Row],[DATA]])</f>
        <v>2023</v>
      </c>
    </row>
    <row r="11251" spans="2:14">
      <c r="B11251" s="1">
        <v>45126</v>
      </c>
      <c r="C11251">
        <v>17335</v>
      </c>
      <c r="D11251">
        <f>COUNTIF(C$4:C11251,Tabela3[[#This Row],[COMANDA]])</f>
        <v>1</v>
      </c>
      <c r="E11251" t="s">
        <v>90</v>
      </c>
      <c r="F11251" t="s">
        <v>98</v>
      </c>
      <c r="G11251" t="s">
        <v>8</v>
      </c>
      <c r="H11251" t="s">
        <v>203</v>
      </c>
      <c r="I11251" s="2">
        <v>1</v>
      </c>
      <c r="J11251" t="s">
        <v>11</v>
      </c>
      <c r="K11251" s="21">
        <f>INDEX(LISTAS!$H:$Q,MATCH(BASE!H11251,LISTAS!$G:$G,0),MATCH(BASE!J11251,LISTAS!$H$3:$Q$3,0))*Tabela3[[#This Row],[QUANTIDADE]]</f>
        <v>20</v>
      </c>
      <c r="L11251" s="2" t="str">
        <f>TEXT(Tabela3[[#This Row],[DATA]],"MM")</f>
        <v>07</v>
      </c>
      <c r="M11251" s="2">
        <f>WEEKNUM(Tabela3[[#This Row],[DATA]])</f>
        <v>29</v>
      </c>
      <c r="N11251" s="18">
        <f>YEAR(Tabela3[[#This Row],[DATA]])</f>
        <v>2023</v>
      </c>
    </row>
    <row r="11252" spans="2:14">
      <c r="B11252" s="1">
        <v>45126</v>
      </c>
      <c r="C11252">
        <v>17335</v>
      </c>
      <c r="D11252">
        <f>COUNTIF(C$4:C11252,Tabela3[[#This Row],[COMANDA]])</f>
        <v>2</v>
      </c>
      <c r="E11252" t="s">
        <v>90</v>
      </c>
      <c r="F11252" t="s">
        <v>98</v>
      </c>
      <c r="G11252" t="s">
        <v>10</v>
      </c>
      <c r="H11252" t="s">
        <v>94</v>
      </c>
      <c r="I11252" s="2">
        <v>1</v>
      </c>
      <c r="J11252" t="s">
        <v>12</v>
      </c>
      <c r="K11252" s="21">
        <f>INDEX(LISTAS!$H:$Q,MATCH(BASE!H11252,LISTAS!$G:$G,0),MATCH(BASE!J11252,LISTAS!$H$3:$Q$3,0))*Tabela3[[#This Row],[QUANTIDADE]]</f>
        <v>3</v>
      </c>
      <c r="L11252" s="2" t="str">
        <f>TEXT(Tabela3[[#This Row],[DATA]],"MM")</f>
        <v>07</v>
      </c>
      <c r="M11252" s="2">
        <f>WEEKNUM(Tabela3[[#This Row],[DATA]])</f>
        <v>29</v>
      </c>
      <c r="N11252" s="18">
        <f>YEAR(Tabela3[[#This Row],[DATA]])</f>
        <v>2023</v>
      </c>
    </row>
    <row r="11253" spans="2:14">
      <c r="B11253" s="1">
        <v>45126</v>
      </c>
      <c r="C11253">
        <v>17336</v>
      </c>
      <c r="D11253">
        <f>COUNTIF(C$4:C11253,Tabela3[[#This Row],[COMANDA]])</f>
        <v>1</v>
      </c>
      <c r="E11253" t="s">
        <v>90</v>
      </c>
      <c r="F11253" t="s">
        <v>99</v>
      </c>
      <c r="G11253" t="s">
        <v>8</v>
      </c>
      <c r="H11253" t="s">
        <v>203</v>
      </c>
      <c r="I11253" s="2">
        <v>1</v>
      </c>
      <c r="J11253" t="s">
        <v>11</v>
      </c>
      <c r="K11253" s="21">
        <f>INDEX(LISTAS!$H:$Q,MATCH(BASE!H11253,LISTAS!$G:$G,0),MATCH(BASE!J11253,LISTAS!$H$3:$Q$3,0))*Tabela3[[#This Row],[QUANTIDADE]]</f>
        <v>20</v>
      </c>
      <c r="L11253" s="2" t="str">
        <f>TEXT(Tabela3[[#This Row],[DATA]],"MM")</f>
        <v>07</v>
      </c>
      <c r="M11253" s="2">
        <f>WEEKNUM(Tabela3[[#This Row],[DATA]])</f>
        <v>29</v>
      </c>
      <c r="N11253" s="18">
        <f>YEAR(Tabela3[[#This Row],[DATA]])</f>
        <v>2023</v>
      </c>
    </row>
    <row r="11254" spans="2:14">
      <c r="B11254" s="1">
        <v>45126</v>
      </c>
      <c r="C11254">
        <v>17336</v>
      </c>
      <c r="D11254">
        <f>COUNTIF(C$4:C11254,Tabela3[[#This Row],[COMANDA]])</f>
        <v>2</v>
      </c>
      <c r="E11254" t="s">
        <v>90</v>
      </c>
      <c r="F11254" t="s">
        <v>99</v>
      </c>
      <c r="G11254" t="s">
        <v>9</v>
      </c>
      <c r="H11254" t="s">
        <v>385</v>
      </c>
      <c r="I11254" s="2">
        <v>1</v>
      </c>
      <c r="J11254" t="s">
        <v>11</v>
      </c>
      <c r="K11254" s="21">
        <f>INDEX(LISTAS!$H:$Q,MATCH(BASE!H11254,LISTAS!$G:$G,0),MATCH(BASE!J11254,LISTAS!$H$3:$Q$3,0))*Tabela3[[#This Row],[QUANTIDADE]]</f>
        <v>3</v>
      </c>
      <c r="L11254" s="2" t="str">
        <f>TEXT(Tabela3[[#This Row],[DATA]],"MM")</f>
        <v>07</v>
      </c>
      <c r="M11254" s="2">
        <f>WEEKNUM(Tabela3[[#This Row],[DATA]])</f>
        <v>29</v>
      </c>
      <c r="N11254" s="18">
        <f>YEAR(Tabela3[[#This Row],[DATA]])</f>
        <v>2023</v>
      </c>
    </row>
    <row r="11255" spans="2:14">
      <c r="B11255" s="1">
        <v>45126</v>
      </c>
      <c r="C11255">
        <v>17337</v>
      </c>
      <c r="D11255">
        <f>COUNTIF(C$4:C11255,Tabela3[[#This Row],[COMANDA]])</f>
        <v>1</v>
      </c>
      <c r="E11255" t="s">
        <v>90</v>
      </c>
      <c r="F11255" t="s">
        <v>100</v>
      </c>
      <c r="G11255" t="s">
        <v>8</v>
      </c>
      <c r="H11255" t="s">
        <v>204</v>
      </c>
      <c r="I11255" s="2">
        <v>1</v>
      </c>
      <c r="J11255" t="s">
        <v>11</v>
      </c>
      <c r="K11255" s="21">
        <f>INDEX(LISTAS!$H:$Q,MATCH(BASE!H11255,LISTAS!$G:$G,0),MATCH(BASE!J11255,LISTAS!$H$3:$Q$3,0))*Tabela3[[#This Row],[QUANTIDADE]]</f>
        <v>18</v>
      </c>
      <c r="L11255" s="2" t="str">
        <f>TEXT(Tabela3[[#This Row],[DATA]],"MM")</f>
        <v>07</v>
      </c>
      <c r="M11255" s="2">
        <f>WEEKNUM(Tabela3[[#This Row],[DATA]])</f>
        <v>29</v>
      </c>
      <c r="N11255" s="18">
        <f>YEAR(Tabela3[[#This Row],[DATA]])</f>
        <v>2023</v>
      </c>
    </row>
    <row r="11256" spans="2:14">
      <c r="B11256" s="1">
        <v>45126</v>
      </c>
      <c r="C11256">
        <v>17337</v>
      </c>
      <c r="D11256">
        <f>COUNTIF(C$4:C11256,Tabela3[[#This Row],[COMANDA]])</f>
        <v>2</v>
      </c>
      <c r="E11256" t="s">
        <v>90</v>
      </c>
      <c r="F11256" t="s">
        <v>100</v>
      </c>
      <c r="G11256" t="s">
        <v>9</v>
      </c>
      <c r="H11256" t="s">
        <v>138</v>
      </c>
      <c r="I11256" s="2">
        <v>1</v>
      </c>
      <c r="J11256" t="s">
        <v>11</v>
      </c>
      <c r="K11256" s="21">
        <f>INDEX(LISTAS!$H:$Q,MATCH(BASE!H11256,LISTAS!$G:$G,0),MATCH(BASE!J11256,LISTAS!$H$3:$Q$3,0))*Tabela3[[#This Row],[QUANTIDADE]]</f>
        <v>4</v>
      </c>
      <c r="L11256" s="2" t="str">
        <f>TEXT(Tabela3[[#This Row],[DATA]],"MM")</f>
        <v>07</v>
      </c>
      <c r="M11256" s="2">
        <f>WEEKNUM(Tabela3[[#This Row],[DATA]])</f>
        <v>29</v>
      </c>
      <c r="N11256" s="18">
        <f>YEAR(Tabela3[[#This Row],[DATA]])</f>
        <v>2023</v>
      </c>
    </row>
    <row r="11257" spans="2:14">
      <c r="B11257" s="1">
        <v>45126</v>
      </c>
      <c r="C11257">
        <v>17338</v>
      </c>
      <c r="D11257">
        <f>COUNTIF(C$4:C11257,Tabela3[[#This Row],[COMANDA]])</f>
        <v>1</v>
      </c>
      <c r="E11257" t="s">
        <v>90</v>
      </c>
      <c r="F11257" t="s">
        <v>98</v>
      </c>
      <c r="G11257" t="s">
        <v>8</v>
      </c>
      <c r="H11257" t="s">
        <v>204</v>
      </c>
      <c r="I11257" s="2">
        <v>1</v>
      </c>
      <c r="J11257" t="s">
        <v>11</v>
      </c>
      <c r="K11257" s="21">
        <f>INDEX(LISTAS!$H:$Q,MATCH(BASE!H11257,LISTAS!$G:$G,0),MATCH(BASE!J11257,LISTAS!$H$3:$Q$3,0))*Tabela3[[#This Row],[QUANTIDADE]]</f>
        <v>18</v>
      </c>
      <c r="L11257" s="2" t="str">
        <f>TEXT(Tabela3[[#This Row],[DATA]],"MM")</f>
        <v>07</v>
      </c>
      <c r="M11257" s="2">
        <f>WEEKNUM(Tabela3[[#This Row],[DATA]])</f>
        <v>29</v>
      </c>
      <c r="N11257" s="18">
        <f>YEAR(Tabela3[[#This Row],[DATA]])</f>
        <v>2023</v>
      </c>
    </row>
    <row r="11258" spans="2:14">
      <c r="B11258" s="1">
        <v>45126</v>
      </c>
      <c r="C11258">
        <v>17338</v>
      </c>
      <c r="D11258">
        <f>COUNTIF(C$4:C11258,Tabela3[[#This Row],[COMANDA]])</f>
        <v>2</v>
      </c>
      <c r="E11258" t="s">
        <v>90</v>
      </c>
      <c r="F11258" t="s">
        <v>98</v>
      </c>
      <c r="G11258" t="s">
        <v>9</v>
      </c>
      <c r="H11258" t="s">
        <v>135</v>
      </c>
      <c r="I11258" s="2">
        <v>1</v>
      </c>
      <c r="J11258" t="s">
        <v>11</v>
      </c>
      <c r="K11258" s="21">
        <f>INDEX(LISTAS!$H:$Q,MATCH(BASE!H11258,LISTAS!$G:$G,0),MATCH(BASE!J11258,LISTAS!$H$3:$Q$3,0))*Tabela3[[#This Row],[QUANTIDADE]]</f>
        <v>4</v>
      </c>
      <c r="L11258" s="2" t="str">
        <f>TEXT(Tabela3[[#This Row],[DATA]],"MM")</f>
        <v>07</v>
      </c>
      <c r="M11258" s="2">
        <f>WEEKNUM(Tabela3[[#This Row],[DATA]])</f>
        <v>29</v>
      </c>
      <c r="N11258" s="18">
        <f>YEAR(Tabela3[[#This Row],[DATA]])</f>
        <v>2023</v>
      </c>
    </row>
    <row r="11259" spans="2:14">
      <c r="B11259" s="1">
        <v>45126</v>
      </c>
      <c r="C11259">
        <v>17338</v>
      </c>
      <c r="D11259">
        <f>COUNTIF(C$4:C11259,Tabela3[[#This Row],[COMANDA]])</f>
        <v>3</v>
      </c>
      <c r="E11259" t="s">
        <v>90</v>
      </c>
      <c r="F11259" t="s">
        <v>98</v>
      </c>
      <c r="G11259" t="s">
        <v>10</v>
      </c>
      <c r="H11259" t="s">
        <v>128</v>
      </c>
      <c r="I11259" s="2">
        <v>1</v>
      </c>
      <c r="J11259" t="s">
        <v>11</v>
      </c>
      <c r="K11259" s="21">
        <f>INDEX(LISTAS!$H:$Q,MATCH(BASE!H11259,LISTAS!$G:$G,0),MATCH(BASE!J11259,LISTAS!$H$3:$Q$3,0))*Tabela3[[#This Row],[QUANTIDADE]]</f>
        <v>5</v>
      </c>
      <c r="L11259" s="2" t="str">
        <f>TEXT(Tabela3[[#This Row],[DATA]],"MM")</f>
        <v>07</v>
      </c>
      <c r="M11259" s="2">
        <f>WEEKNUM(Tabela3[[#This Row],[DATA]])</f>
        <v>29</v>
      </c>
      <c r="N11259" s="18">
        <f>YEAR(Tabela3[[#This Row],[DATA]])</f>
        <v>2023</v>
      </c>
    </row>
    <row r="11260" spans="2:14">
      <c r="B11260" s="1">
        <v>45126</v>
      </c>
      <c r="C11260">
        <v>17339</v>
      </c>
      <c r="D11260">
        <f>COUNTIF(C$4:C11260,Tabela3[[#This Row],[COMANDA]])</f>
        <v>1</v>
      </c>
      <c r="E11260" t="s">
        <v>90</v>
      </c>
      <c r="F11260" t="s">
        <v>375</v>
      </c>
      <c r="G11260" t="s">
        <v>8</v>
      </c>
      <c r="H11260" t="s">
        <v>40</v>
      </c>
      <c r="I11260" s="2">
        <v>1</v>
      </c>
      <c r="J11260" t="s">
        <v>11</v>
      </c>
      <c r="K11260" s="21">
        <f>INDEX(LISTAS!$H:$Q,MATCH(BASE!H11260,LISTAS!$G:$G,0),MATCH(BASE!J11260,LISTAS!$H$3:$Q$3,0))*Tabela3[[#This Row],[QUANTIDADE]]</f>
        <v>14</v>
      </c>
      <c r="L11260" s="2" t="str">
        <f>TEXT(Tabela3[[#This Row],[DATA]],"MM")</f>
        <v>07</v>
      </c>
      <c r="M11260" s="2">
        <f>WEEKNUM(Tabela3[[#This Row],[DATA]])</f>
        <v>29</v>
      </c>
      <c r="N11260" s="18">
        <f>YEAR(Tabela3[[#This Row],[DATA]])</f>
        <v>2023</v>
      </c>
    </row>
    <row r="11261" spans="2:14">
      <c r="B11261" s="1">
        <v>45126</v>
      </c>
      <c r="C11261">
        <v>17340</v>
      </c>
      <c r="D11261">
        <f>COUNTIF(C$4:C11261,Tabela3[[#This Row],[COMANDA]])</f>
        <v>1</v>
      </c>
      <c r="E11261" t="s">
        <v>90</v>
      </c>
      <c r="G11261" t="s">
        <v>8</v>
      </c>
      <c r="H11261" t="s">
        <v>47</v>
      </c>
      <c r="I11261" s="2">
        <v>2</v>
      </c>
      <c r="J11261" t="s">
        <v>11</v>
      </c>
      <c r="K11261" s="21">
        <f>INDEX(LISTAS!$H:$Q,MATCH(BASE!H11261,LISTAS!$G:$G,0),MATCH(BASE!J11261,LISTAS!$H$3:$Q$3,0))*Tabela3[[#This Row],[QUANTIDADE]]</f>
        <v>32</v>
      </c>
      <c r="L11261" s="2" t="str">
        <f>TEXT(Tabela3[[#This Row],[DATA]],"MM")</f>
        <v>07</v>
      </c>
      <c r="M11261" s="2">
        <f>WEEKNUM(Tabela3[[#This Row],[DATA]])</f>
        <v>29</v>
      </c>
      <c r="N11261" s="18">
        <f>YEAR(Tabela3[[#This Row],[DATA]])</f>
        <v>2023</v>
      </c>
    </row>
    <row r="11262" spans="2:14">
      <c r="B11262" s="1">
        <v>45126</v>
      </c>
      <c r="C11262">
        <v>17340</v>
      </c>
      <c r="D11262">
        <f>COUNTIF(C$4:C11262,Tabela3[[#This Row],[COMANDA]])</f>
        <v>2</v>
      </c>
      <c r="E11262" t="s">
        <v>90</v>
      </c>
      <c r="G11262" t="s">
        <v>8</v>
      </c>
      <c r="H11262" t="s">
        <v>84</v>
      </c>
      <c r="I11262" s="2">
        <v>1</v>
      </c>
      <c r="J11262" t="s">
        <v>11</v>
      </c>
      <c r="K11262" s="21">
        <f>INDEX(LISTAS!$H:$Q,MATCH(BASE!H11262,LISTAS!$G:$G,0),MATCH(BASE!J11262,LISTAS!$H$3:$Q$3,0))*Tabela3[[#This Row],[QUANTIDADE]]</f>
        <v>16</v>
      </c>
      <c r="L11262" s="2" t="str">
        <f>TEXT(Tabela3[[#This Row],[DATA]],"MM")</f>
        <v>07</v>
      </c>
      <c r="M11262" s="2">
        <f>WEEKNUM(Tabela3[[#This Row],[DATA]])</f>
        <v>29</v>
      </c>
      <c r="N11262" s="18">
        <f>YEAR(Tabela3[[#This Row],[DATA]])</f>
        <v>2023</v>
      </c>
    </row>
    <row r="11263" spans="2:14">
      <c r="B11263" s="1">
        <v>45126</v>
      </c>
      <c r="C11263">
        <v>17340</v>
      </c>
      <c r="D11263">
        <f>COUNTIF(C$4:C11263,Tabela3[[#This Row],[COMANDA]])</f>
        <v>3</v>
      </c>
      <c r="E11263" t="s">
        <v>90</v>
      </c>
      <c r="G11263" t="s">
        <v>9</v>
      </c>
      <c r="H11263" t="s">
        <v>131</v>
      </c>
      <c r="I11263" s="2">
        <v>1</v>
      </c>
      <c r="J11263" t="s">
        <v>11</v>
      </c>
      <c r="K11263" s="21">
        <f>INDEX(LISTAS!$H:$Q,MATCH(BASE!H11263,LISTAS!$G:$G,0),MATCH(BASE!J11263,LISTAS!$H$3:$Q$3,0))*Tabela3[[#This Row],[QUANTIDADE]]</f>
        <v>4</v>
      </c>
      <c r="L11263" s="2" t="str">
        <f>TEXT(Tabela3[[#This Row],[DATA]],"MM")</f>
        <v>07</v>
      </c>
      <c r="M11263" s="2">
        <f>WEEKNUM(Tabela3[[#This Row],[DATA]])</f>
        <v>29</v>
      </c>
      <c r="N11263" s="18">
        <f>YEAR(Tabela3[[#This Row],[DATA]])</f>
        <v>2023</v>
      </c>
    </row>
    <row r="11264" spans="2:14">
      <c r="B11264" s="1">
        <v>45126</v>
      </c>
      <c r="C11264">
        <v>17341</v>
      </c>
      <c r="D11264">
        <f>COUNTIF(C$4:C11264,Tabela3[[#This Row],[COMANDA]])</f>
        <v>1</v>
      </c>
      <c r="E11264" t="s">
        <v>90</v>
      </c>
      <c r="F11264" t="s">
        <v>99</v>
      </c>
      <c r="G11264" t="s">
        <v>8</v>
      </c>
      <c r="H11264" t="s">
        <v>202</v>
      </c>
      <c r="I11264" s="2">
        <v>1</v>
      </c>
      <c r="J11264" t="s">
        <v>11</v>
      </c>
      <c r="K11264" s="21">
        <f>INDEX(LISTAS!$H:$Q,MATCH(BASE!H11264,LISTAS!$G:$G,0),MATCH(BASE!J11264,LISTAS!$H$3:$Q$3,0))*Tabela3[[#This Row],[QUANTIDADE]]</f>
        <v>20</v>
      </c>
      <c r="L11264" s="2" t="str">
        <f>TEXT(Tabela3[[#This Row],[DATA]],"MM")</f>
        <v>07</v>
      </c>
      <c r="M11264" s="2">
        <f>WEEKNUM(Tabela3[[#This Row],[DATA]])</f>
        <v>29</v>
      </c>
      <c r="N11264" s="18">
        <f>YEAR(Tabela3[[#This Row],[DATA]])</f>
        <v>2023</v>
      </c>
    </row>
    <row r="11265" spans="2:14">
      <c r="B11265" s="1">
        <v>45126</v>
      </c>
      <c r="C11265">
        <v>17342</v>
      </c>
      <c r="D11265">
        <f>COUNTIF(C$4:C11265,Tabela3[[#This Row],[COMANDA]])</f>
        <v>1</v>
      </c>
      <c r="E11265" t="s">
        <v>90</v>
      </c>
      <c r="F11265" t="s">
        <v>99</v>
      </c>
      <c r="G11265" t="s">
        <v>8</v>
      </c>
      <c r="H11265" t="s">
        <v>42</v>
      </c>
      <c r="I11265" s="2">
        <v>1</v>
      </c>
      <c r="J11265" t="s">
        <v>11</v>
      </c>
      <c r="K11265" s="21">
        <f>INDEX(LISTAS!$H:$Q,MATCH(BASE!H11265,LISTAS!$G:$G,0),MATCH(BASE!J11265,LISTAS!$H$3:$Q$3,0))*Tabela3[[#This Row],[QUANTIDADE]]</f>
        <v>16</v>
      </c>
      <c r="L11265" s="2" t="str">
        <f>TEXT(Tabela3[[#This Row],[DATA]],"MM")</f>
        <v>07</v>
      </c>
      <c r="M11265" s="2">
        <f>WEEKNUM(Tabela3[[#This Row],[DATA]])</f>
        <v>29</v>
      </c>
      <c r="N11265" s="18">
        <f>YEAR(Tabela3[[#This Row],[DATA]])</f>
        <v>2023</v>
      </c>
    </row>
    <row r="11266" spans="2:14">
      <c r="B11266" s="1">
        <v>45126</v>
      </c>
      <c r="C11266">
        <v>17343</v>
      </c>
      <c r="D11266">
        <f>COUNTIF(C$4:C11266,Tabela3[[#This Row],[COMANDA]])</f>
        <v>1</v>
      </c>
      <c r="E11266" t="s">
        <v>90</v>
      </c>
      <c r="F11266" t="s">
        <v>99</v>
      </c>
      <c r="G11266" t="s">
        <v>8</v>
      </c>
      <c r="H11266" t="s">
        <v>203</v>
      </c>
      <c r="I11266" s="2">
        <v>1</v>
      </c>
      <c r="J11266" t="s">
        <v>11</v>
      </c>
      <c r="K11266" s="21">
        <f>INDEX(LISTAS!$H:$Q,MATCH(BASE!H11266,LISTAS!$G:$G,0),MATCH(BASE!J11266,LISTAS!$H$3:$Q$3,0))*Tabela3[[#This Row],[QUANTIDADE]]</f>
        <v>20</v>
      </c>
      <c r="L11266" s="2" t="str">
        <f>TEXT(Tabela3[[#This Row],[DATA]],"MM")</f>
        <v>07</v>
      </c>
      <c r="M11266" s="2">
        <f>WEEKNUM(Tabela3[[#This Row],[DATA]])</f>
        <v>29</v>
      </c>
      <c r="N11266" s="18">
        <f>YEAR(Tabela3[[#This Row],[DATA]])</f>
        <v>2023</v>
      </c>
    </row>
    <row r="11267" spans="2:14">
      <c r="B11267" s="1">
        <v>45126</v>
      </c>
      <c r="C11267">
        <v>17343</v>
      </c>
      <c r="D11267">
        <f>COUNTIF(C$4:C11267,Tabela3[[#This Row],[COMANDA]])</f>
        <v>2</v>
      </c>
      <c r="E11267" t="s">
        <v>90</v>
      </c>
      <c r="F11267" t="s">
        <v>99</v>
      </c>
      <c r="G11267" t="s">
        <v>9</v>
      </c>
      <c r="H11267" t="s">
        <v>131</v>
      </c>
      <c r="I11267" s="2">
        <v>1</v>
      </c>
      <c r="J11267" t="s">
        <v>11</v>
      </c>
      <c r="K11267" s="21">
        <f>INDEX(LISTAS!$H:$Q,MATCH(BASE!H11267,LISTAS!$G:$G,0),MATCH(BASE!J11267,LISTAS!$H$3:$Q$3,0))*Tabela3[[#This Row],[QUANTIDADE]]</f>
        <v>4</v>
      </c>
      <c r="L11267" s="2" t="str">
        <f>TEXT(Tabela3[[#This Row],[DATA]],"MM")</f>
        <v>07</v>
      </c>
      <c r="M11267" s="2">
        <f>WEEKNUM(Tabela3[[#This Row],[DATA]])</f>
        <v>29</v>
      </c>
      <c r="N11267" s="18">
        <f>YEAR(Tabela3[[#This Row],[DATA]])</f>
        <v>2023</v>
      </c>
    </row>
    <row r="11268" spans="2:14">
      <c r="B11268" s="1">
        <v>45126</v>
      </c>
      <c r="C11268">
        <v>17344</v>
      </c>
      <c r="D11268">
        <f>COUNTIF(C$4:C11268,Tabela3[[#This Row],[COMANDA]])</f>
        <v>1</v>
      </c>
      <c r="E11268" t="s">
        <v>90</v>
      </c>
      <c r="F11268" t="s">
        <v>98</v>
      </c>
      <c r="G11268" t="s">
        <v>8</v>
      </c>
      <c r="H11268" t="s">
        <v>211</v>
      </c>
      <c r="I11268" s="2">
        <v>1</v>
      </c>
      <c r="J11268" t="s">
        <v>11</v>
      </c>
      <c r="K11268" s="21">
        <f>INDEX(LISTAS!$H:$Q,MATCH(BASE!H11268,LISTAS!$G:$G,0),MATCH(BASE!J11268,LISTAS!$H$3:$Q$3,0))*Tabela3[[#This Row],[QUANTIDADE]]</f>
        <v>20</v>
      </c>
      <c r="L11268" s="2" t="str">
        <f>TEXT(Tabela3[[#This Row],[DATA]],"MM")</f>
        <v>07</v>
      </c>
      <c r="M11268" s="2">
        <f>WEEKNUM(Tabela3[[#This Row],[DATA]])</f>
        <v>29</v>
      </c>
      <c r="N11268" s="18">
        <f>YEAR(Tabela3[[#This Row],[DATA]])</f>
        <v>2023</v>
      </c>
    </row>
    <row r="11269" spans="2:14">
      <c r="B11269" s="1">
        <v>45126</v>
      </c>
      <c r="C11269">
        <v>17344</v>
      </c>
      <c r="D11269">
        <f>COUNTIF(C$4:C11269,Tabela3[[#This Row],[COMANDA]])</f>
        <v>2</v>
      </c>
      <c r="E11269" t="s">
        <v>90</v>
      </c>
      <c r="F11269" t="s">
        <v>98</v>
      </c>
      <c r="G11269" t="s">
        <v>9</v>
      </c>
      <c r="H11269" t="s">
        <v>131</v>
      </c>
      <c r="I11269" s="2">
        <v>1</v>
      </c>
      <c r="J11269" t="s">
        <v>11</v>
      </c>
      <c r="K11269" s="21">
        <f>INDEX(LISTAS!$H:$Q,MATCH(BASE!H11269,LISTAS!$G:$G,0),MATCH(BASE!J11269,LISTAS!$H$3:$Q$3,0))*Tabela3[[#This Row],[QUANTIDADE]]</f>
        <v>4</v>
      </c>
      <c r="L11269" s="2" t="str">
        <f>TEXT(Tabela3[[#This Row],[DATA]],"MM")</f>
        <v>07</v>
      </c>
      <c r="M11269" s="2">
        <f>WEEKNUM(Tabela3[[#This Row],[DATA]])</f>
        <v>29</v>
      </c>
      <c r="N11269" s="18">
        <f>YEAR(Tabela3[[#This Row],[DATA]])</f>
        <v>2023</v>
      </c>
    </row>
    <row r="11270" spans="2:14">
      <c r="B11270" s="1">
        <v>45126</v>
      </c>
      <c r="C11270">
        <v>17345</v>
      </c>
      <c r="D11270">
        <f>COUNTIF(C$4:C11270,Tabela3[[#This Row],[COMANDA]])</f>
        <v>1</v>
      </c>
      <c r="E11270" t="s">
        <v>90</v>
      </c>
      <c r="F11270" t="s">
        <v>98</v>
      </c>
      <c r="G11270" t="s">
        <v>8</v>
      </c>
      <c r="H11270" t="s">
        <v>203</v>
      </c>
      <c r="I11270" s="2">
        <v>1</v>
      </c>
      <c r="J11270" t="s">
        <v>11</v>
      </c>
      <c r="K11270" s="21">
        <f>INDEX(LISTAS!$H:$Q,MATCH(BASE!H11270,LISTAS!$G:$G,0),MATCH(BASE!J11270,LISTAS!$H$3:$Q$3,0))*Tabela3[[#This Row],[QUANTIDADE]]</f>
        <v>20</v>
      </c>
      <c r="L11270" s="2" t="str">
        <f>TEXT(Tabela3[[#This Row],[DATA]],"MM")</f>
        <v>07</v>
      </c>
      <c r="M11270" s="2">
        <f>WEEKNUM(Tabela3[[#This Row],[DATA]])</f>
        <v>29</v>
      </c>
      <c r="N11270" s="18">
        <f>YEAR(Tabela3[[#This Row],[DATA]])</f>
        <v>2023</v>
      </c>
    </row>
    <row r="11271" spans="2:14">
      <c r="B11271" s="1">
        <v>45126</v>
      </c>
      <c r="C11271">
        <v>17345</v>
      </c>
      <c r="D11271">
        <f>COUNTIF(C$4:C11271,Tabela3[[#This Row],[COMANDA]])</f>
        <v>2</v>
      </c>
      <c r="E11271" t="s">
        <v>90</v>
      </c>
      <c r="F11271" t="s">
        <v>98</v>
      </c>
      <c r="G11271" t="s">
        <v>9</v>
      </c>
      <c r="H11271" t="s">
        <v>385</v>
      </c>
      <c r="I11271" s="2">
        <v>1</v>
      </c>
      <c r="J11271" t="s">
        <v>11</v>
      </c>
      <c r="K11271" s="21">
        <f>INDEX(LISTAS!$H:$Q,MATCH(BASE!H11271,LISTAS!$G:$G,0),MATCH(BASE!J11271,LISTAS!$H$3:$Q$3,0))*Tabela3[[#This Row],[QUANTIDADE]]</f>
        <v>3</v>
      </c>
      <c r="L11271" s="2" t="str">
        <f>TEXT(Tabela3[[#This Row],[DATA]],"MM")</f>
        <v>07</v>
      </c>
      <c r="M11271" s="2">
        <f>WEEKNUM(Tabela3[[#This Row],[DATA]])</f>
        <v>29</v>
      </c>
      <c r="N11271" s="18">
        <f>YEAR(Tabela3[[#This Row],[DATA]])</f>
        <v>2023</v>
      </c>
    </row>
    <row r="11272" spans="2:14">
      <c r="B11272" s="1">
        <v>45126</v>
      </c>
      <c r="C11272">
        <v>17346</v>
      </c>
      <c r="D11272">
        <f>COUNTIF(C$4:C11272,Tabela3[[#This Row],[COMANDA]])</f>
        <v>1</v>
      </c>
      <c r="E11272" t="s">
        <v>90</v>
      </c>
      <c r="F11272" t="s">
        <v>98</v>
      </c>
      <c r="G11272" t="s">
        <v>8</v>
      </c>
      <c r="H11272" t="s">
        <v>203</v>
      </c>
      <c r="I11272" s="2">
        <v>1</v>
      </c>
      <c r="J11272" t="s">
        <v>11</v>
      </c>
      <c r="K11272" s="21">
        <f>INDEX(LISTAS!$H:$Q,MATCH(BASE!H11272,LISTAS!$G:$G,0),MATCH(BASE!J11272,LISTAS!$H$3:$Q$3,0))*Tabela3[[#This Row],[QUANTIDADE]]</f>
        <v>20</v>
      </c>
      <c r="L11272" s="2" t="str">
        <f>TEXT(Tabela3[[#This Row],[DATA]],"MM")</f>
        <v>07</v>
      </c>
      <c r="M11272" s="2">
        <f>WEEKNUM(Tabela3[[#This Row],[DATA]])</f>
        <v>29</v>
      </c>
      <c r="N11272" s="18">
        <f>YEAR(Tabela3[[#This Row],[DATA]])</f>
        <v>2023</v>
      </c>
    </row>
    <row r="11273" spans="2:14">
      <c r="B11273" s="1">
        <v>45126</v>
      </c>
      <c r="C11273">
        <v>17346</v>
      </c>
      <c r="D11273">
        <f>COUNTIF(C$4:C11273,Tabela3[[#This Row],[COMANDA]])</f>
        <v>2</v>
      </c>
      <c r="E11273" t="s">
        <v>90</v>
      </c>
      <c r="F11273" t="s">
        <v>98</v>
      </c>
      <c r="G11273" t="s">
        <v>9</v>
      </c>
      <c r="H11273" t="s">
        <v>132</v>
      </c>
      <c r="I11273" s="2">
        <v>1</v>
      </c>
      <c r="J11273" t="s">
        <v>11</v>
      </c>
      <c r="K11273" s="21">
        <f>INDEX(LISTAS!$H:$Q,MATCH(BASE!H11273,LISTAS!$G:$G,0),MATCH(BASE!J11273,LISTAS!$H$3:$Q$3,0))*Tabela3[[#This Row],[QUANTIDADE]]</f>
        <v>3</v>
      </c>
      <c r="L11273" s="2" t="str">
        <f>TEXT(Tabela3[[#This Row],[DATA]],"MM")</f>
        <v>07</v>
      </c>
      <c r="M11273" s="2">
        <f>WEEKNUM(Tabela3[[#This Row],[DATA]])</f>
        <v>29</v>
      </c>
      <c r="N11273" s="18">
        <f>YEAR(Tabela3[[#This Row],[DATA]])</f>
        <v>2023</v>
      </c>
    </row>
    <row r="11274" spans="2:14">
      <c r="B11274" s="1">
        <v>45126</v>
      </c>
      <c r="C11274">
        <v>17347</v>
      </c>
      <c r="D11274">
        <f>COUNTIF(C$4:C11274,Tabela3[[#This Row],[COMANDA]])</f>
        <v>1</v>
      </c>
      <c r="E11274" t="s">
        <v>90</v>
      </c>
      <c r="F11274" t="s">
        <v>100</v>
      </c>
      <c r="G11274" t="s">
        <v>8</v>
      </c>
      <c r="H11274" t="s">
        <v>202</v>
      </c>
      <c r="I11274" s="2">
        <v>1</v>
      </c>
      <c r="J11274" t="s">
        <v>11</v>
      </c>
      <c r="K11274" s="21">
        <f>INDEX(LISTAS!$H:$Q,MATCH(BASE!H11274,LISTAS!$G:$G,0),MATCH(BASE!J11274,LISTAS!$H$3:$Q$3,0))*Tabela3[[#This Row],[QUANTIDADE]]</f>
        <v>20</v>
      </c>
      <c r="L11274" s="2" t="str">
        <f>TEXT(Tabela3[[#This Row],[DATA]],"MM")</f>
        <v>07</v>
      </c>
      <c r="M11274" s="2">
        <f>WEEKNUM(Tabela3[[#This Row],[DATA]])</f>
        <v>29</v>
      </c>
      <c r="N11274" s="18">
        <f>YEAR(Tabela3[[#This Row],[DATA]])</f>
        <v>2023</v>
      </c>
    </row>
    <row r="11275" spans="2:14">
      <c r="B11275" s="1">
        <v>45126</v>
      </c>
      <c r="C11275">
        <v>17348</v>
      </c>
      <c r="D11275">
        <f>COUNTIF(C$4:C11275,Tabela3[[#This Row],[COMANDA]])</f>
        <v>1</v>
      </c>
      <c r="E11275" t="s">
        <v>90</v>
      </c>
      <c r="F11275" t="s">
        <v>375</v>
      </c>
      <c r="G11275" t="s">
        <v>8</v>
      </c>
      <c r="H11275" t="s">
        <v>206</v>
      </c>
      <c r="I11275" s="2">
        <v>1</v>
      </c>
      <c r="J11275" t="s">
        <v>11</v>
      </c>
      <c r="K11275" s="21">
        <f>INDEX(LISTAS!$H:$Q,MATCH(BASE!H11275,LISTAS!$G:$G,0),MATCH(BASE!J11275,LISTAS!$H$3:$Q$3,0))*Tabela3[[#This Row],[QUANTIDADE]]</f>
        <v>18</v>
      </c>
      <c r="L11275" s="2" t="str">
        <f>TEXT(Tabela3[[#This Row],[DATA]],"MM")</f>
        <v>07</v>
      </c>
      <c r="M11275" s="2">
        <f>WEEKNUM(Tabela3[[#This Row],[DATA]])</f>
        <v>29</v>
      </c>
      <c r="N11275" s="18">
        <f>YEAR(Tabela3[[#This Row],[DATA]])</f>
        <v>2023</v>
      </c>
    </row>
    <row r="11276" spans="2:14">
      <c r="B11276" s="1">
        <v>45126</v>
      </c>
      <c r="C11276">
        <v>17349</v>
      </c>
      <c r="D11276">
        <f>COUNTIF(C$4:C11276,Tabela3[[#This Row],[COMANDA]])</f>
        <v>1</v>
      </c>
      <c r="E11276" t="s">
        <v>90</v>
      </c>
      <c r="F11276" t="s">
        <v>98</v>
      </c>
      <c r="G11276" t="s">
        <v>8</v>
      </c>
      <c r="H11276" t="s">
        <v>202</v>
      </c>
      <c r="I11276" s="2">
        <v>2</v>
      </c>
      <c r="J11276" t="s">
        <v>11</v>
      </c>
      <c r="K11276" s="21">
        <f>INDEX(LISTAS!$H:$Q,MATCH(BASE!H11276,LISTAS!$G:$G,0),MATCH(BASE!J11276,LISTAS!$H$3:$Q$3,0))*Tabela3[[#This Row],[QUANTIDADE]]</f>
        <v>40</v>
      </c>
      <c r="L11276" s="2" t="str">
        <f>TEXT(Tabela3[[#This Row],[DATA]],"MM")</f>
        <v>07</v>
      </c>
      <c r="M11276" s="2">
        <f>WEEKNUM(Tabela3[[#This Row],[DATA]])</f>
        <v>29</v>
      </c>
      <c r="N11276" s="18">
        <f>YEAR(Tabela3[[#This Row],[DATA]])</f>
        <v>2023</v>
      </c>
    </row>
    <row r="11277" spans="2:14">
      <c r="B11277" s="1">
        <v>45126</v>
      </c>
      <c r="C11277">
        <v>17349</v>
      </c>
      <c r="D11277">
        <f>COUNTIF(C$4:C11277,Tabela3[[#This Row],[COMANDA]])</f>
        <v>2</v>
      </c>
      <c r="E11277" t="s">
        <v>90</v>
      </c>
      <c r="F11277" t="s">
        <v>98</v>
      </c>
      <c r="G11277" t="s">
        <v>9</v>
      </c>
      <c r="H11277" t="s">
        <v>131</v>
      </c>
      <c r="I11277" s="2">
        <v>2</v>
      </c>
      <c r="J11277" t="s">
        <v>11</v>
      </c>
      <c r="K11277" s="21">
        <f>INDEX(LISTAS!$H:$Q,MATCH(BASE!H11277,LISTAS!$G:$G,0),MATCH(BASE!J11277,LISTAS!$H$3:$Q$3,0))*Tabela3[[#This Row],[QUANTIDADE]]</f>
        <v>8</v>
      </c>
      <c r="L11277" s="2" t="str">
        <f>TEXT(Tabela3[[#This Row],[DATA]],"MM")</f>
        <v>07</v>
      </c>
      <c r="M11277" s="2">
        <f>WEEKNUM(Tabela3[[#This Row],[DATA]])</f>
        <v>29</v>
      </c>
      <c r="N11277" s="18">
        <f>YEAR(Tabela3[[#This Row],[DATA]])</f>
        <v>2023</v>
      </c>
    </row>
    <row r="11278" spans="2:14">
      <c r="B11278" s="1">
        <v>45126</v>
      </c>
      <c r="C11278">
        <v>17350</v>
      </c>
      <c r="D11278">
        <f>COUNTIF(C$4:C11278,Tabela3[[#This Row],[COMANDA]])</f>
        <v>1</v>
      </c>
      <c r="E11278" t="s">
        <v>90</v>
      </c>
      <c r="F11278" t="s">
        <v>98</v>
      </c>
      <c r="G11278" t="s">
        <v>8</v>
      </c>
      <c r="H11278" t="s">
        <v>204</v>
      </c>
      <c r="I11278" s="2">
        <v>1</v>
      </c>
      <c r="J11278" t="s">
        <v>11</v>
      </c>
      <c r="K11278" s="21">
        <f>INDEX(LISTAS!$H:$Q,MATCH(BASE!H11278,LISTAS!$G:$G,0),MATCH(BASE!J11278,LISTAS!$H$3:$Q$3,0))*Tabela3[[#This Row],[QUANTIDADE]]</f>
        <v>18</v>
      </c>
      <c r="L11278" s="2" t="str">
        <f>TEXT(Tabela3[[#This Row],[DATA]],"MM")</f>
        <v>07</v>
      </c>
      <c r="M11278" s="2">
        <f>WEEKNUM(Tabela3[[#This Row],[DATA]])</f>
        <v>29</v>
      </c>
      <c r="N11278" s="18">
        <f>YEAR(Tabela3[[#This Row],[DATA]])</f>
        <v>2023</v>
      </c>
    </row>
    <row r="11279" spans="2:14">
      <c r="B11279" s="1">
        <v>45126</v>
      </c>
      <c r="C11279">
        <v>17350</v>
      </c>
      <c r="D11279">
        <f>COUNTIF(C$4:C11279,Tabela3[[#This Row],[COMANDA]])</f>
        <v>2</v>
      </c>
      <c r="E11279" t="s">
        <v>90</v>
      </c>
      <c r="F11279" t="s">
        <v>98</v>
      </c>
      <c r="G11279" t="s">
        <v>9</v>
      </c>
      <c r="H11279" t="s">
        <v>54</v>
      </c>
      <c r="I11279" s="2">
        <v>1</v>
      </c>
      <c r="J11279" t="s">
        <v>11</v>
      </c>
      <c r="K11279" s="21">
        <f>INDEX(LISTAS!$H:$Q,MATCH(BASE!H11279,LISTAS!$G:$G,0),MATCH(BASE!J11279,LISTAS!$H$3:$Q$3,0))*Tabela3[[#This Row],[QUANTIDADE]]</f>
        <v>3</v>
      </c>
      <c r="L11279" s="2" t="str">
        <f>TEXT(Tabela3[[#This Row],[DATA]],"MM")</f>
        <v>07</v>
      </c>
      <c r="M11279" s="2">
        <f>WEEKNUM(Tabela3[[#This Row],[DATA]])</f>
        <v>29</v>
      </c>
      <c r="N11279" s="18">
        <f>YEAR(Tabela3[[#This Row],[DATA]])</f>
        <v>2023</v>
      </c>
    </row>
    <row r="11280" spans="2:14">
      <c r="B11280" s="1">
        <v>45126</v>
      </c>
      <c r="C11280">
        <v>17351</v>
      </c>
      <c r="D11280">
        <f>COUNTIF(C$4:C11280,Tabela3[[#This Row],[COMANDA]])</f>
        <v>1</v>
      </c>
      <c r="E11280" t="s">
        <v>90</v>
      </c>
      <c r="F11280" t="s">
        <v>100</v>
      </c>
      <c r="G11280" t="s">
        <v>8</v>
      </c>
      <c r="H11280" t="s">
        <v>42</v>
      </c>
      <c r="I11280" s="2">
        <v>1</v>
      </c>
      <c r="J11280" t="s">
        <v>11</v>
      </c>
      <c r="K11280" s="21">
        <f>INDEX(LISTAS!$H:$Q,MATCH(BASE!H11280,LISTAS!$G:$G,0),MATCH(BASE!J11280,LISTAS!$H$3:$Q$3,0))*Tabela3[[#This Row],[QUANTIDADE]]</f>
        <v>16</v>
      </c>
      <c r="L11280" s="2" t="str">
        <f>TEXT(Tabela3[[#This Row],[DATA]],"MM")</f>
        <v>07</v>
      </c>
      <c r="M11280" s="2">
        <f>WEEKNUM(Tabela3[[#This Row],[DATA]])</f>
        <v>29</v>
      </c>
      <c r="N11280" s="18">
        <f>YEAR(Tabela3[[#This Row],[DATA]])</f>
        <v>2023</v>
      </c>
    </row>
    <row r="11281" spans="2:14">
      <c r="B11281" s="1">
        <v>45126</v>
      </c>
      <c r="C11281">
        <v>17351</v>
      </c>
      <c r="D11281">
        <f>COUNTIF(C$4:C11281,Tabela3[[#This Row],[COMANDA]])</f>
        <v>2</v>
      </c>
      <c r="E11281" t="s">
        <v>90</v>
      </c>
      <c r="F11281" t="s">
        <v>100</v>
      </c>
      <c r="G11281" t="s">
        <v>8</v>
      </c>
      <c r="H11281" t="s">
        <v>204</v>
      </c>
      <c r="I11281" s="2">
        <v>1</v>
      </c>
      <c r="J11281" t="s">
        <v>11</v>
      </c>
      <c r="K11281" s="21">
        <f>INDEX(LISTAS!$H:$Q,MATCH(BASE!H11281,LISTAS!$G:$G,0),MATCH(BASE!J11281,LISTAS!$H$3:$Q$3,0))*Tabela3[[#This Row],[QUANTIDADE]]</f>
        <v>18</v>
      </c>
      <c r="L11281" s="2" t="str">
        <f>TEXT(Tabela3[[#This Row],[DATA]],"MM")</f>
        <v>07</v>
      </c>
      <c r="M11281" s="2">
        <f>WEEKNUM(Tabela3[[#This Row],[DATA]])</f>
        <v>29</v>
      </c>
      <c r="N11281" s="18">
        <f>YEAR(Tabela3[[#This Row],[DATA]])</f>
        <v>2023</v>
      </c>
    </row>
    <row r="11282" spans="2:14">
      <c r="B11282" s="1">
        <v>45126</v>
      </c>
      <c r="C11282">
        <v>17351</v>
      </c>
      <c r="D11282">
        <f>COUNTIF(C$4:C11282,Tabela3[[#This Row],[COMANDA]])</f>
        <v>3</v>
      </c>
      <c r="E11282" t="s">
        <v>90</v>
      </c>
      <c r="F11282" t="s">
        <v>100</v>
      </c>
      <c r="G11282" t="s">
        <v>9</v>
      </c>
      <c r="H11282" t="s">
        <v>55</v>
      </c>
      <c r="I11282" s="2">
        <v>1</v>
      </c>
      <c r="J11282" t="s">
        <v>11</v>
      </c>
      <c r="K11282" s="21">
        <f>INDEX(LISTAS!$H:$Q,MATCH(BASE!H11282,LISTAS!$G:$G,0),MATCH(BASE!J11282,LISTAS!$H$3:$Q$3,0))*Tabela3[[#This Row],[QUANTIDADE]]</f>
        <v>3</v>
      </c>
      <c r="L11282" s="2" t="str">
        <f>TEXT(Tabela3[[#This Row],[DATA]],"MM")</f>
        <v>07</v>
      </c>
      <c r="M11282" s="2">
        <f>WEEKNUM(Tabela3[[#This Row],[DATA]])</f>
        <v>29</v>
      </c>
      <c r="N11282" s="18">
        <f>YEAR(Tabela3[[#This Row],[DATA]])</f>
        <v>2023</v>
      </c>
    </row>
    <row r="11283" spans="2:14">
      <c r="B11283" s="1">
        <v>45126</v>
      </c>
      <c r="C11283">
        <v>17352</v>
      </c>
      <c r="D11283">
        <f>COUNTIF(C$4:C11283,Tabela3[[#This Row],[COMANDA]])</f>
        <v>1</v>
      </c>
      <c r="E11283" t="s">
        <v>90</v>
      </c>
      <c r="F11283" t="s">
        <v>99</v>
      </c>
      <c r="G11283" t="s">
        <v>8</v>
      </c>
      <c r="H11283" t="s">
        <v>43</v>
      </c>
      <c r="I11283" s="2">
        <v>1</v>
      </c>
      <c r="J11283" t="s">
        <v>11</v>
      </c>
      <c r="K11283" s="21">
        <f>INDEX(LISTAS!$H:$Q,MATCH(BASE!H11283,LISTAS!$G:$G,0),MATCH(BASE!J11283,LISTAS!$H$3:$Q$3,0))*Tabela3[[#This Row],[QUANTIDADE]]</f>
        <v>18</v>
      </c>
      <c r="L11283" s="2" t="str">
        <f>TEXT(Tabela3[[#This Row],[DATA]],"MM")</f>
        <v>07</v>
      </c>
      <c r="M11283" s="2">
        <f>WEEKNUM(Tabela3[[#This Row],[DATA]])</f>
        <v>29</v>
      </c>
      <c r="N11283" s="18">
        <f>YEAR(Tabela3[[#This Row],[DATA]])</f>
        <v>2023</v>
      </c>
    </row>
    <row r="11284" spans="2:14">
      <c r="B11284" s="1">
        <v>45126</v>
      </c>
      <c r="C11284">
        <v>17352</v>
      </c>
      <c r="D11284">
        <f>COUNTIF(C$4:C11284,Tabela3[[#This Row],[COMANDA]])</f>
        <v>2</v>
      </c>
      <c r="E11284" t="s">
        <v>90</v>
      </c>
      <c r="F11284" t="s">
        <v>99</v>
      </c>
      <c r="G11284" t="s">
        <v>9</v>
      </c>
      <c r="H11284" t="s">
        <v>138</v>
      </c>
      <c r="I11284" s="2">
        <v>1</v>
      </c>
      <c r="J11284" t="s">
        <v>11</v>
      </c>
      <c r="K11284" s="21">
        <f>INDEX(LISTAS!$H:$Q,MATCH(BASE!H11284,LISTAS!$G:$G,0),MATCH(BASE!J11284,LISTAS!$H$3:$Q$3,0))*Tabela3[[#This Row],[QUANTIDADE]]</f>
        <v>4</v>
      </c>
      <c r="L11284" s="2" t="str">
        <f>TEXT(Tabela3[[#This Row],[DATA]],"MM")</f>
        <v>07</v>
      </c>
      <c r="M11284" s="2">
        <f>WEEKNUM(Tabela3[[#This Row],[DATA]])</f>
        <v>29</v>
      </c>
      <c r="N11284" s="18">
        <f>YEAR(Tabela3[[#This Row],[DATA]])</f>
        <v>2023</v>
      </c>
    </row>
    <row r="11285" spans="2:14">
      <c r="B11285" s="1">
        <v>45126</v>
      </c>
      <c r="C11285">
        <v>17353</v>
      </c>
      <c r="D11285">
        <f>COUNTIF(C$4:C11285,Tabela3[[#This Row],[COMANDA]])</f>
        <v>1</v>
      </c>
      <c r="E11285" t="s">
        <v>90</v>
      </c>
      <c r="F11285" t="s">
        <v>99</v>
      </c>
      <c r="G11285" t="s">
        <v>8</v>
      </c>
      <c r="H11285" t="s">
        <v>202</v>
      </c>
      <c r="I11285" s="2">
        <v>1</v>
      </c>
      <c r="J11285" t="s">
        <v>11</v>
      </c>
      <c r="K11285" s="21">
        <f>INDEX(LISTAS!$H:$Q,MATCH(BASE!H11285,LISTAS!$G:$G,0),MATCH(BASE!J11285,LISTAS!$H$3:$Q$3,0))*Tabela3[[#This Row],[QUANTIDADE]]</f>
        <v>20</v>
      </c>
      <c r="L11285" s="2" t="str">
        <f>TEXT(Tabela3[[#This Row],[DATA]],"MM")</f>
        <v>07</v>
      </c>
      <c r="M11285" s="2">
        <f>WEEKNUM(Tabela3[[#This Row],[DATA]])</f>
        <v>29</v>
      </c>
      <c r="N11285" s="18">
        <f>YEAR(Tabela3[[#This Row],[DATA]])</f>
        <v>2023</v>
      </c>
    </row>
    <row r="11286" spans="2:14">
      <c r="B11286" s="1">
        <v>45126</v>
      </c>
      <c r="C11286">
        <v>17353</v>
      </c>
      <c r="D11286">
        <f>COUNTIF(C$4:C11286,Tabela3[[#This Row],[COMANDA]])</f>
        <v>2</v>
      </c>
      <c r="E11286" t="s">
        <v>90</v>
      </c>
      <c r="F11286" t="s">
        <v>99</v>
      </c>
      <c r="G11286" t="s">
        <v>9</v>
      </c>
      <c r="H11286" t="s">
        <v>127</v>
      </c>
      <c r="I11286" s="2">
        <v>1</v>
      </c>
      <c r="J11286" t="s">
        <v>11</v>
      </c>
      <c r="K11286" s="21">
        <f>INDEX(LISTAS!$H:$Q,MATCH(BASE!H11286,LISTAS!$G:$G,0),MATCH(BASE!J11286,LISTAS!$H$3:$Q$3,0))*Tabela3[[#This Row],[QUANTIDADE]]</f>
        <v>4.5</v>
      </c>
      <c r="L11286" s="2" t="str">
        <f>TEXT(Tabela3[[#This Row],[DATA]],"MM")</f>
        <v>07</v>
      </c>
      <c r="M11286" s="2">
        <f>WEEKNUM(Tabela3[[#This Row],[DATA]])</f>
        <v>29</v>
      </c>
      <c r="N11286" s="18">
        <f>YEAR(Tabela3[[#This Row],[DATA]])</f>
        <v>2023</v>
      </c>
    </row>
    <row r="11287" spans="2:14">
      <c r="B11287" s="1">
        <v>45126</v>
      </c>
      <c r="C11287">
        <v>17354</v>
      </c>
      <c r="D11287">
        <f>COUNTIF(C$4:C11287,Tabela3[[#This Row],[COMANDA]])</f>
        <v>1</v>
      </c>
      <c r="E11287" t="s">
        <v>90</v>
      </c>
      <c r="F11287" t="s">
        <v>99</v>
      </c>
      <c r="G11287" t="s">
        <v>8</v>
      </c>
      <c r="H11287" t="s">
        <v>202</v>
      </c>
      <c r="I11287" s="2">
        <v>1</v>
      </c>
      <c r="J11287" t="s">
        <v>11</v>
      </c>
      <c r="K11287" s="21">
        <f>INDEX(LISTAS!$H:$Q,MATCH(BASE!H11287,LISTAS!$G:$G,0),MATCH(BASE!J11287,LISTAS!$H$3:$Q$3,0))*Tabela3[[#This Row],[QUANTIDADE]]</f>
        <v>20</v>
      </c>
      <c r="L11287" s="2" t="str">
        <f>TEXT(Tabela3[[#This Row],[DATA]],"MM")</f>
        <v>07</v>
      </c>
      <c r="M11287" s="2">
        <f>WEEKNUM(Tabela3[[#This Row],[DATA]])</f>
        <v>29</v>
      </c>
      <c r="N11287" s="18">
        <f>YEAR(Tabela3[[#This Row],[DATA]])</f>
        <v>2023</v>
      </c>
    </row>
    <row r="11288" spans="2:14">
      <c r="B11288" s="1">
        <v>45126</v>
      </c>
      <c r="C11288">
        <v>17354</v>
      </c>
      <c r="D11288">
        <f>COUNTIF(C$4:C11288,Tabela3[[#This Row],[COMANDA]])</f>
        <v>2</v>
      </c>
      <c r="E11288" t="s">
        <v>90</v>
      </c>
      <c r="F11288" t="s">
        <v>99</v>
      </c>
      <c r="G11288" t="s">
        <v>9</v>
      </c>
      <c r="H11288" t="s">
        <v>208</v>
      </c>
      <c r="I11288" s="2">
        <v>1</v>
      </c>
      <c r="J11288" t="s">
        <v>11</v>
      </c>
      <c r="K11288" s="21">
        <f>INDEX(LISTAS!$H:$Q,MATCH(BASE!H11288,LISTAS!$G:$G,0),MATCH(BASE!J11288,LISTAS!$H$3:$Q$3,0))*Tabela3[[#This Row],[QUANTIDADE]]</f>
        <v>4</v>
      </c>
      <c r="L11288" s="2" t="str">
        <f>TEXT(Tabela3[[#This Row],[DATA]],"MM")</f>
        <v>07</v>
      </c>
      <c r="M11288" s="2">
        <f>WEEKNUM(Tabela3[[#This Row],[DATA]])</f>
        <v>29</v>
      </c>
      <c r="N11288" s="18">
        <f>YEAR(Tabela3[[#This Row],[DATA]])</f>
        <v>2023</v>
      </c>
    </row>
    <row r="11289" spans="2:14">
      <c r="B11289" s="1">
        <v>45126</v>
      </c>
      <c r="C11289">
        <v>17355</v>
      </c>
      <c r="D11289">
        <f>COUNTIF(C$4:C11289,Tabela3[[#This Row],[COMANDA]])</f>
        <v>1</v>
      </c>
      <c r="E11289" t="s">
        <v>90</v>
      </c>
      <c r="F11289" t="s">
        <v>98</v>
      </c>
      <c r="G11289" t="s">
        <v>8</v>
      </c>
      <c r="H11289" t="s">
        <v>206</v>
      </c>
      <c r="I11289" s="2">
        <v>1</v>
      </c>
      <c r="J11289" t="s">
        <v>11</v>
      </c>
      <c r="K11289" s="21">
        <f>INDEX(LISTAS!$H:$Q,MATCH(BASE!H11289,LISTAS!$G:$G,0),MATCH(BASE!J11289,LISTAS!$H$3:$Q$3,0))*Tabela3[[#This Row],[QUANTIDADE]]</f>
        <v>18</v>
      </c>
      <c r="L11289" s="2" t="str">
        <f>TEXT(Tabela3[[#This Row],[DATA]],"MM")</f>
        <v>07</v>
      </c>
      <c r="M11289" s="2">
        <f>WEEKNUM(Tabela3[[#This Row],[DATA]])</f>
        <v>29</v>
      </c>
      <c r="N11289" s="18">
        <f>YEAR(Tabela3[[#This Row],[DATA]])</f>
        <v>2023</v>
      </c>
    </row>
    <row r="11290" spans="2:14">
      <c r="B11290" s="1">
        <v>45126</v>
      </c>
      <c r="C11290">
        <v>17355</v>
      </c>
      <c r="D11290">
        <f>COUNTIF(C$4:C11290,Tabela3[[#This Row],[COMANDA]])</f>
        <v>2</v>
      </c>
      <c r="E11290" t="s">
        <v>90</v>
      </c>
      <c r="F11290" t="s">
        <v>98</v>
      </c>
      <c r="G11290" t="s">
        <v>10</v>
      </c>
      <c r="H11290" t="s">
        <v>163</v>
      </c>
      <c r="I11290" s="2">
        <v>1</v>
      </c>
      <c r="J11290" t="s">
        <v>11</v>
      </c>
      <c r="K11290" s="21">
        <f>INDEX(LISTAS!$H:$Q,MATCH(BASE!H11290,LISTAS!$G:$G,0),MATCH(BASE!J11290,LISTAS!$H$3:$Q$3,0))*Tabela3[[#This Row],[QUANTIDADE]]</f>
        <v>4</v>
      </c>
      <c r="L11290" s="2" t="str">
        <f>TEXT(Tabela3[[#This Row],[DATA]],"MM")</f>
        <v>07</v>
      </c>
      <c r="M11290" s="2">
        <f>WEEKNUM(Tabela3[[#This Row],[DATA]])</f>
        <v>29</v>
      </c>
      <c r="N11290" s="18">
        <f>YEAR(Tabela3[[#This Row],[DATA]])</f>
        <v>2023</v>
      </c>
    </row>
    <row r="11291" spans="2:14">
      <c r="B11291" s="1">
        <v>45126</v>
      </c>
      <c r="C11291">
        <v>17355</v>
      </c>
      <c r="D11291">
        <f>COUNTIF(C$4:C11291,Tabela3[[#This Row],[COMANDA]])</f>
        <v>3</v>
      </c>
      <c r="E11291" t="s">
        <v>90</v>
      </c>
      <c r="F11291" t="s">
        <v>98</v>
      </c>
      <c r="G11291" t="s">
        <v>9</v>
      </c>
      <c r="H11291" t="s">
        <v>127</v>
      </c>
      <c r="I11291" s="2">
        <v>1</v>
      </c>
      <c r="J11291" t="s">
        <v>11</v>
      </c>
      <c r="K11291" s="21">
        <f>INDEX(LISTAS!$H:$Q,MATCH(BASE!H11291,LISTAS!$G:$G,0),MATCH(BASE!J11291,LISTAS!$H$3:$Q$3,0))*Tabela3[[#This Row],[QUANTIDADE]]</f>
        <v>4.5</v>
      </c>
      <c r="L11291" s="2" t="str">
        <f>TEXT(Tabela3[[#This Row],[DATA]],"MM")</f>
        <v>07</v>
      </c>
      <c r="M11291" s="2">
        <f>WEEKNUM(Tabela3[[#This Row],[DATA]])</f>
        <v>29</v>
      </c>
      <c r="N11291" s="18">
        <f>YEAR(Tabela3[[#This Row],[DATA]])</f>
        <v>2023</v>
      </c>
    </row>
    <row r="11292" spans="2:14">
      <c r="B11292" s="1">
        <v>45126</v>
      </c>
      <c r="C11292">
        <v>17356</v>
      </c>
      <c r="D11292">
        <f>COUNTIF(C$4:C11292,Tabela3[[#This Row],[COMANDA]])</f>
        <v>1</v>
      </c>
      <c r="E11292" t="s">
        <v>90</v>
      </c>
      <c r="G11292" t="s">
        <v>8</v>
      </c>
      <c r="H11292" t="s">
        <v>202</v>
      </c>
      <c r="I11292" s="2">
        <v>1</v>
      </c>
      <c r="J11292" t="s">
        <v>11</v>
      </c>
      <c r="K11292" s="21">
        <f>INDEX(LISTAS!$H:$Q,MATCH(BASE!H11292,LISTAS!$G:$G,0),MATCH(BASE!J11292,LISTAS!$H$3:$Q$3,0))*Tabela3[[#This Row],[QUANTIDADE]]</f>
        <v>20</v>
      </c>
      <c r="L11292" s="2" t="str">
        <f>TEXT(Tabela3[[#This Row],[DATA]],"MM")</f>
        <v>07</v>
      </c>
      <c r="M11292" s="2">
        <f>WEEKNUM(Tabela3[[#This Row],[DATA]])</f>
        <v>29</v>
      </c>
      <c r="N11292" s="18">
        <f>YEAR(Tabela3[[#This Row],[DATA]])</f>
        <v>2023</v>
      </c>
    </row>
    <row r="11293" spans="2:14">
      <c r="B11293" s="1">
        <v>45126</v>
      </c>
      <c r="C11293">
        <v>17357</v>
      </c>
      <c r="D11293">
        <f>COUNTIF(C$4:C11293,Tabela3[[#This Row],[COMANDA]])</f>
        <v>1</v>
      </c>
      <c r="E11293" t="s">
        <v>90</v>
      </c>
      <c r="G11293" t="s">
        <v>8</v>
      </c>
      <c r="H11293" t="s">
        <v>204</v>
      </c>
      <c r="I11293" s="2">
        <v>1</v>
      </c>
      <c r="J11293" t="s">
        <v>11</v>
      </c>
      <c r="K11293" s="21">
        <f>INDEX(LISTAS!$H:$Q,MATCH(BASE!H11293,LISTAS!$G:$G,0),MATCH(BASE!J11293,LISTAS!$H$3:$Q$3,0))*Tabela3[[#This Row],[QUANTIDADE]]</f>
        <v>18</v>
      </c>
      <c r="L11293" s="2" t="str">
        <f>TEXT(Tabela3[[#This Row],[DATA]],"MM")</f>
        <v>07</v>
      </c>
      <c r="M11293" s="2">
        <f>WEEKNUM(Tabela3[[#This Row],[DATA]])</f>
        <v>29</v>
      </c>
      <c r="N11293" s="18">
        <f>YEAR(Tabela3[[#This Row],[DATA]])</f>
        <v>2023</v>
      </c>
    </row>
    <row r="11294" spans="2:14">
      <c r="B11294" s="1">
        <v>45126</v>
      </c>
      <c r="C11294">
        <v>17358</v>
      </c>
      <c r="D11294">
        <f>COUNTIF(C$4:C11294,Tabela3[[#This Row],[COMANDA]])</f>
        <v>1</v>
      </c>
      <c r="E11294" t="s">
        <v>90</v>
      </c>
      <c r="G11294" t="s">
        <v>8</v>
      </c>
      <c r="H11294" t="s">
        <v>206</v>
      </c>
      <c r="I11294" s="2">
        <v>1</v>
      </c>
      <c r="J11294" t="s">
        <v>11</v>
      </c>
      <c r="K11294" s="21">
        <f>INDEX(LISTAS!$H:$Q,MATCH(BASE!H11294,LISTAS!$G:$G,0),MATCH(BASE!J11294,LISTAS!$H$3:$Q$3,0))*Tabela3[[#This Row],[QUANTIDADE]]</f>
        <v>18</v>
      </c>
      <c r="L11294" s="2" t="str">
        <f>TEXT(Tabela3[[#This Row],[DATA]],"MM")</f>
        <v>07</v>
      </c>
      <c r="M11294" s="2">
        <f>WEEKNUM(Tabela3[[#This Row],[DATA]])</f>
        <v>29</v>
      </c>
      <c r="N11294" s="18">
        <f>YEAR(Tabela3[[#This Row],[DATA]])</f>
        <v>2023</v>
      </c>
    </row>
    <row r="11295" spans="2:14">
      <c r="B11295" s="1">
        <v>45126</v>
      </c>
      <c r="C11295">
        <v>17358</v>
      </c>
      <c r="D11295">
        <f>COUNTIF(C$4:C11295,Tabela3[[#This Row],[COMANDA]])</f>
        <v>2</v>
      </c>
      <c r="E11295" t="s">
        <v>90</v>
      </c>
      <c r="G11295" t="s">
        <v>9</v>
      </c>
      <c r="H11295" t="s">
        <v>242</v>
      </c>
      <c r="I11295" s="2">
        <v>1</v>
      </c>
      <c r="J11295" t="s">
        <v>12</v>
      </c>
      <c r="K11295" s="21">
        <f>INDEX(LISTAS!$H:$Q,MATCH(BASE!H11295,LISTAS!$G:$G,0),MATCH(BASE!J11295,LISTAS!$H$3:$Q$3,0))*Tabela3[[#This Row],[QUANTIDADE]]</f>
        <v>6</v>
      </c>
      <c r="L11295" s="2" t="str">
        <f>TEXT(Tabela3[[#This Row],[DATA]],"MM")</f>
        <v>07</v>
      </c>
      <c r="M11295" s="2">
        <f>WEEKNUM(Tabela3[[#This Row],[DATA]])</f>
        <v>29</v>
      </c>
      <c r="N11295" s="18">
        <f>YEAR(Tabela3[[#This Row],[DATA]])</f>
        <v>2023</v>
      </c>
    </row>
    <row r="11296" spans="2:14">
      <c r="B11296" s="1">
        <v>45127</v>
      </c>
      <c r="C11296">
        <v>17359</v>
      </c>
      <c r="D11296">
        <f>COUNTIF(C$4:C11296,Tabela3[[#This Row],[COMANDA]])</f>
        <v>1</v>
      </c>
      <c r="E11296" t="s">
        <v>90</v>
      </c>
      <c r="F11296" t="s">
        <v>100</v>
      </c>
      <c r="G11296" t="s">
        <v>8</v>
      </c>
      <c r="H11296" t="s">
        <v>47</v>
      </c>
      <c r="I11296" s="2">
        <v>2</v>
      </c>
      <c r="J11296" t="s">
        <v>11</v>
      </c>
      <c r="K11296" s="21">
        <f>INDEX(LISTAS!$H:$Q,MATCH(BASE!H11296,LISTAS!$G:$G,0),MATCH(BASE!J11296,LISTAS!$H$3:$Q$3,0))*Tabela3[[#This Row],[QUANTIDADE]]</f>
        <v>32</v>
      </c>
      <c r="L11296" s="2" t="str">
        <f>TEXT(Tabela3[[#This Row],[DATA]],"MM")</f>
        <v>07</v>
      </c>
      <c r="M11296" s="2">
        <f>WEEKNUM(Tabela3[[#This Row],[DATA]])</f>
        <v>29</v>
      </c>
      <c r="N11296" s="18">
        <f>YEAR(Tabela3[[#This Row],[DATA]])</f>
        <v>2023</v>
      </c>
    </row>
    <row r="11297" spans="2:14">
      <c r="B11297" s="1">
        <v>45127</v>
      </c>
      <c r="C11297">
        <v>17360</v>
      </c>
      <c r="D11297">
        <f>COUNTIF(C$4:C11297,Tabela3[[#This Row],[COMANDA]])</f>
        <v>1</v>
      </c>
      <c r="E11297" t="s">
        <v>90</v>
      </c>
      <c r="F11297" t="s">
        <v>98</v>
      </c>
      <c r="G11297" t="s">
        <v>8</v>
      </c>
      <c r="H11297" t="s">
        <v>39</v>
      </c>
      <c r="I11297" s="2">
        <v>1</v>
      </c>
      <c r="J11297" t="s">
        <v>11</v>
      </c>
      <c r="K11297" s="21">
        <f>INDEX(LISTAS!$H:$Q,MATCH(BASE!H11297,LISTAS!$G:$G,0),MATCH(BASE!J11297,LISTAS!$H$3:$Q$3,0))*Tabela3[[#This Row],[QUANTIDADE]]</f>
        <v>12</v>
      </c>
      <c r="L11297" s="2" t="str">
        <f>TEXT(Tabela3[[#This Row],[DATA]],"MM")</f>
        <v>07</v>
      </c>
      <c r="M11297" s="2">
        <f>WEEKNUM(Tabela3[[#This Row],[DATA]])</f>
        <v>29</v>
      </c>
      <c r="N11297" s="18">
        <f>YEAR(Tabela3[[#This Row],[DATA]])</f>
        <v>2023</v>
      </c>
    </row>
    <row r="11298" spans="2:14">
      <c r="B11298" s="1">
        <v>45127</v>
      </c>
      <c r="C11298">
        <v>17361</v>
      </c>
      <c r="D11298">
        <f>COUNTIF(C$4:C11298,Tabela3[[#This Row],[COMANDA]])</f>
        <v>1</v>
      </c>
      <c r="E11298" t="s">
        <v>90</v>
      </c>
      <c r="F11298" t="s">
        <v>99</v>
      </c>
      <c r="G11298" t="s">
        <v>8</v>
      </c>
      <c r="H11298" t="s">
        <v>202</v>
      </c>
      <c r="I11298" s="2">
        <v>1</v>
      </c>
      <c r="J11298" t="s">
        <v>11</v>
      </c>
      <c r="K11298" s="21">
        <f>INDEX(LISTAS!$H:$Q,MATCH(BASE!H11298,LISTAS!$G:$G,0),MATCH(BASE!J11298,LISTAS!$H$3:$Q$3,0))*Tabela3[[#This Row],[QUANTIDADE]]</f>
        <v>20</v>
      </c>
      <c r="L11298" s="2" t="str">
        <f>TEXT(Tabela3[[#This Row],[DATA]],"MM")</f>
        <v>07</v>
      </c>
      <c r="M11298" s="2">
        <f>WEEKNUM(Tabela3[[#This Row],[DATA]])</f>
        <v>29</v>
      </c>
      <c r="N11298" s="18">
        <f>YEAR(Tabela3[[#This Row],[DATA]])</f>
        <v>2023</v>
      </c>
    </row>
    <row r="11299" spans="2:14">
      <c r="B11299" s="1">
        <v>45127</v>
      </c>
      <c r="C11299">
        <v>17361</v>
      </c>
      <c r="D11299">
        <f>COUNTIF(C$4:C11299,Tabela3[[#This Row],[COMANDA]])</f>
        <v>2</v>
      </c>
      <c r="E11299" t="s">
        <v>90</v>
      </c>
      <c r="F11299" t="s">
        <v>99</v>
      </c>
      <c r="G11299" t="s">
        <v>9</v>
      </c>
      <c r="H11299" t="s">
        <v>58</v>
      </c>
      <c r="I11299" s="2">
        <v>1</v>
      </c>
      <c r="J11299" t="s">
        <v>11</v>
      </c>
      <c r="K11299" s="21">
        <f>INDEX(LISTAS!$H:$Q,MATCH(BASE!H11299,LISTAS!$G:$G,0),MATCH(BASE!J11299,LISTAS!$H$3:$Q$3,0))*Tabela3[[#This Row],[QUANTIDADE]]</f>
        <v>5</v>
      </c>
      <c r="L11299" s="2" t="str">
        <f>TEXT(Tabela3[[#This Row],[DATA]],"MM")</f>
        <v>07</v>
      </c>
      <c r="M11299" s="2">
        <f>WEEKNUM(Tabela3[[#This Row],[DATA]])</f>
        <v>29</v>
      </c>
      <c r="N11299" s="18">
        <f>YEAR(Tabela3[[#This Row],[DATA]])</f>
        <v>2023</v>
      </c>
    </row>
    <row r="11300" spans="2:14">
      <c r="B11300" s="1">
        <v>45127</v>
      </c>
      <c r="C11300">
        <v>17362</v>
      </c>
      <c r="D11300">
        <f>COUNTIF(C$4:C11300,Tabela3[[#This Row],[COMANDA]])</f>
        <v>1</v>
      </c>
      <c r="E11300" t="s">
        <v>90</v>
      </c>
      <c r="F11300" t="s">
        <v>375</v>
      </c>
      <c r="G11300" t="s">
        <v>8</v>
      </c>
      <c r="H11300" t="s">
        <v>47</v>
      </c>
      <c r="I11300" s="2">
        <v>1</v>
      </c>
      <c r="J11300" t="s">
        <v>11</v>
      </c>
      <c r="K11300" s="21">
        <f>INDEX(LISTAS!$H:$Q,MATCH(BASE!H11300,LISTAS!$G:$G,0),MATCH(BASE!J11300,LISTAS!$H$3:$Q$3,0))*Tabela3[[#This Row],[QUANTIDADE]]</f>
        <v>16</v>
      </c>
      <c r="L11300" s="2" t="str">
        <f>TEXT(Tabela3[[#This Row],[DATA]],"MM")</f>
        <v>07</v>
      </c>
      <c r="M11300" s="2">
        <f>WEEKNUM(Tabela3[[#This Row],[DATA]])</f>
        <v>29</v>
      </c>
      <c r="N11300" s="18">
        <f>YEAR(Tabela3[[#This Row],[DATA]])</f>
        <v>2023</v>
      </c>
    </row>
    <row r="11301" spans="2:14">
      <c r="B11301" s="1">
        <v>45127</v>
      </c>
      <c r="C11301">
        <v>17362</v>
      </c>
      <c r="D11301">
        <f>COUNTIF(C$4:C11301,Tabela3[[#This Row],[COMANDA]])</f>
        <v>2</v>
      </c>
      <c r="E11301" t="s">
        <v>90</v>
      </c>
      <c r="F11301" t="s">
        <v>375</v>
      </c>
      <c r="G11301" t="s">
        <v>9</v>
      </c>
      <c r="H11301" t="s">
        <v>208</v>
      </c>
      <c r="I11301" s="2">
        <v>1</v>
      </c>
      <c r="J11301" t="s">
        <v>11</v>
      </c>
      <c r="K11301" s="21">
        <f>INDEX(LISTAS!$H:$Q,MATCH(BASE!H11301,LISTAS!$G:$G,0),MATCH(BASE!J11301,LISTAS!$H$3:$Q$3,0))*Tabela3[[#This Row],[QUANTIDADE]]</f>
        <v>4</v>
      </c>
      <c r="L11301" s="2" t="str">
        <f>TEXT(Tabela3[[#This Row],[DATA]],"MM")</f>
        <v>07</v>
      </c>
      <c r="M11301" s="2">
        <f>WEEKNUM(Tabela3[[#This Row],[DATA]])</f>
        <v>29</v>
      </c>
      <c r="N11301" s="18">
        <f>YEAR(Tabela3[[#This Row],[DATA]])</f>
        <v>2023</v>
      </c>
    </row>
    <row r="11302" spans="2:14">
      <c r="B11302" s="1">
        <v>45127</v>
      </c>
      <c r="C11302">
        <v>17363</v>
      </c>
      <c r="D11302">
        <f>COUNTIF(C$4:C11302,Tabela3[[#This Row],[COMANDA]])</f>
        <v>1</v>
      </c>
      <c r="E11302" t="s">
        <v>90</v>
      </c>
      <c r="F11302" t="s">
        <v>100</v>
      </c>
      <c r="G11302" t="s">
        <v>8</v>
      </c>
      <c r="H11302" t="s">
        <v>47</v>
      </c>
      <c r="I11302" s="2">
        <v>1</v>
      </c>
      <c r="J11302" t="s">
        <v>11</v>
      </c>
      <c r="K11302" s="21">
        <f>INDEX(LISTAS!$H:$Q,MATCH(BASE!H11302,LISTAS!$G:$G,0),MATCH(BASE!J11302,LISTAS!$H$3:$Q$3,0))*Tabela3[[#This Row],[QUANTIDADE]]</f>
        <v>16</v>
      </c>
      <c r="L11302" s="2" t="str">
        <f>TEXT(Tabela3[[#This Row],[DATA]],"MM")</f>
        <v>07</v>
      </c>
      <c r="M11302" s="2">
        <f>WEEKNUM(Tabela3[[#This Row],[DATA]])</f>
        <v>29</v>
      </c>
      <c r="N11302" s="18">
        <f>YEAR(Tabela3[[#This Row],[DATA]])</f>
        <v>2023</v>
      </c>
    </row>
    <row r="11303" spans="2:14">
      <c r="B11303" s="1">
        <v>45127</v>
      </c>
      <c r="C11303">
        <v>17363</v>
      </c>
      <c r="D11303">
        <f>COUNTIF(C$4:C11303,Tabela3[[#This Row],[COMANDA]])</f>
        <v>2</v>
      </c>
      <c r="E11303" t="s">
        <v>90</v>
      </c>
      <c r="F11303" t="s">
        <v>98</v>
      </c>
      <c r="G11303" t="s">
        <v>8</v>
      </c>
      <c r="H11303" t="s">
        <v>47</v>
      </c>
      <c r="I11303" s="2">
        <v>1</v>
      </c>
      <c r="J11303" t="s">
        <v>11</v>
      </c>
      <c r="K11303" s="21">
        <f>INDEX(LISTAS!$H:$Q,MATCH(BASE!H11303,LISTAS!$G:$G,0),MATCH(BASE!J11303,LISTAS!$H$3:$Q$3,0))*Tabela3[[#This Row],[QUANTIDADE]]</f>
        <v>16</v>
      </c>
      <c r="L11303" s="2" t="str">
        <f>TEXT(Tabela3[[#This Row],[DATA]],"MM")</f>
        <v>07</v>
      </c>
      <c r="M11303" s="2">
        <f>WEEKNUM(Tabela3[[#This Row],[DATA]])</f>
        <v>29</v>
      </c>
      <c r="N11303" s="18">
        <f>YEAR(Tabela3[[#This Row],[DATA]])</f>
        <v>2023</v>
      </c>
    </row>
    <row r="11304" spans="2:14">
      <c r="B11304" s="1">
        <v>45127</v>
      </c>
      <c r="C11304">
        <v>17364</v>
      </c>
      <c r="D11304">
        <f>COUNTIF(C$4:C11304,Tabela3[[#This Row],[COMANDA]])</f>
        <v>1</v>
      </c>
      <c r="E11304" t="s">
        <v>90</v>
      </c>
      <c r="F11304" t="s">
        <v>99</v>
      </c>
      <c r="G11304" t="s">
        <v>8</v>
      </c>
      <c r="H11304" t="s">
        <v>204</v>
      </c>
      <c r="I11304" s="2">
        <v>1</v>
      </c>
      <c r="J11304" t="s">
        <v>11</v>
      </c>
      <c r="K11304" s="21">
        <f>INDEX(LISTAS!$H:$Q,MATCH(BASE!H11304,LISTAS!$G:$G,0),MATCH(BASE!J11304,LISTAS!$H$3:$Q$3,0))*Tabela3[[#This Row],[QUANTIDADE]]</f>
        <v>18</v>
      </c>
      <c r="L11304" s="2" t="str">
        <f>TEXT(Tabela3[[#This Row],[DATA]],"MM")</f>
        <v>07</v>
      </c>
      <c r="M11304" s="2">
        <f>WEEKNUM(Tabela3[[#This Row],[DATA]])</f>
        <v>29</v>
      </c>
      <c r="N11304" s="18">
        <f>YEAR(Tabela3[[#This Row],[DATA]])</f>
        <v>2023</v>
      </c>
    </row>
    <row r="11305" spans="2:14">
      <c r="B11305" s="1">
        <v>45127</v>
      </c>
      <c r="C11305">
        <v>17365</v>
      </c>
      <c r="D11305">
        <f>COUNTIF(C$4:C11305,Tabela3[[#This Row],[COMANDA]])</f>
        <v>1</v>
      </c>
      <c r="E11305" t="s">
        <v>89</v>
      </c>
      <c r="F11305" t="s">
        <v>98</v>
      </c>
      <c r="G11305" t="s">
        <v>8</v>
      </c>
      <c r="H11305" t="s">
        <v>202</v>
      </c>
      <c r="I11305" s="2">
        <v>1</v>
      </c>
      <c r="J11305" t="s">
        <v>11</v>
      </c>
      <c r="K11305" s="21">
        <f>INDEX(LISTAS!$H:$Q,MATCH(BASE!H11305,LISTAS!$G:$G,0),MATCH(BASE!J11305,LISTAS!$H$3:$Q$3,0))*Tabela3[[#This Row],[QUANTIDADE]]</f>
        <v>20</v>
      </c>
      <c r="L11305" s="2" t="str">
        <f>TEXT(Tabela3[[#This Row],[DATA]],"MM")</f>
        <v>07</v>
      </c>
      <c r="M11305" s="2">
        <f>WEEKNUM(Tabela3[[#This Row],[DATA]])</f>
        <v>29</v>
      </c>
      <c r="N11305" s="18">
        <f>YEAR(Tabela3[[#This Row],[DATA]])</f>
        <v>2023</v>
      </c>
    </row>
    <row r="11306" spans="2:14">
      <c r="B11306" s="1">
        <v>45127</v>
      </c>
      <c r="C11306">
        <v>17366</v>
      </c>
      <c r="D11306">
        <f>COUNTIF(C$4:C11306,Tabela3[[#This Row],[COMANDA]])</f>
        <v>1</v>
      </c>
      <c r="E11306" t="s">
        <v>90</v>
      </c>
      <c r="F11306" t="s">
        <v>98</v>
      </c>
      <c r="G11306" t="s">
        <v>8</v>
      </c>
      <c r="H11306" t="s">
        <v>42</v>
      </c>
      <c r="I11306" s="2">
        <v>1</v>
      </c>
      <c r="J11306" t="s">
        <v>11</v>
      </c>
      <c r="K11306" s="21">
        <f>INDEX(LISTAS!$H:$Q,MATCH(BASE!H11306,LISTAS!$G:$G,0),MATCH(BASE!J11306,LISTAS!$H$3:$Q$3,0))*Tabela3[[#This Row],[QUANTIDADE]]</f>
        <v>16</v>
      </c>
      <c r="L11306" s="2" t="str">
        <f>TEXT(Tabela3[[#This Row],[DATA]],"MM")</f>
        <v>07</v>
      </c>
      <c r="M11306" s="2">
        <f>WEEKNUM(Tabela3[[#This Row],[DATA]])</f>
        <v>29</v>
      </c>
      <c r="N11306" s="18">
        <f>YEAR(Tabela3[[#This Row],[DATA]])</f>
        <v>2023</v>
      </c>
    </row>
    <row r="11307" spans="2:14">
      <c r="B11307" s="1">
        <v>45127</v>
      </c>
      <c r="C11307">
        <v>17367</v>
      </c>
      <c r="D11307">
        <f>COUNTIF(C$4:C11307,Tabela3[[#This Row],[COMANDA]])</f>
        <v>1</v>
      </c>
      <c r="E11307" t="s">
        <v>89</v>
      </c>
      <c r="F11307" t="s">
        <v>98</v>
      </c>
      <c r="G11307" t="s">
        <v>8</v>
      </c>
      <c r="H11307" t="s">
        <v>47</v>
      </c>
      <c r="I11307" s="2">
        <v>1</v>
      </c>
      <c r="J11307" t="s">
        <v>11</v>
      </c>
      <c r="K11307" s="21">
        <f>INDEX(LISTAS!$H:$Q,MATCH(BASE!H11307,LISTAS!$G:$G,0),MATCH(BASE!J11307,LISTAS!$H$3:$Q$3,0))*Tabela3[[#This Row],[QUANTIDADE]]</f>
        <v>16</v>
      </c>
      <c r="L11307" s="2" t="str">
        <f>TEXT(Tabela3[[#This Row],[DATA]],"MM")</f>
        <v>07</v>
      </c>
      <c r="M11307" s="2">
        <f>WEEKNUM(Tabela3[[#This Row],[DATA]])</f>
        <v>29</v>
      </c>
      <c r="N11307" s="18">
        <f>YEAR(Tabela3[[#This Row],[DATA]])</f>
        <v>2023</v>
      </c>
    </row>
    <row r="11308" spans="2:14">
      <c r="B11308" s="1">
        <v>45127</v>
      </c>
      <c r="C11308">
        <v>17367</v>
      </c>
      <c r="D11308">
        <f>COUNTIF(C$4:C11308,Tabela3[[#This Row],[COMANDA]])</f>
        <v>2</v>
      </c>
      <c r="E11308" t="s">
        <v>89</v>
      </c>
      <c r="F11308" t="s">
        <v>98</v>
      </c>
      <c r="G11308" t="s">
        <v>9</v>
      </c>
      <c r="H11308" t="s">
        <v>56</v>
      </c>
      <c r="I11308" s="2">
        <v>1</v>
      </c>
      <c r="J11308" t="s">
        <v>11</v>
      </c>
      <c r="K11308" s="21">
        <f>INDEX(LISTAS!$H:$Q,MATCH(BASE!H11308,LISTAS!$G:$G,0),MATCH(BASE!J11308,LISTAS!$H$3:$Q$3,0))*Tabela3[[#This Row],[QUANTIDADE]]</f>
        <v>3</v>
      </c>
      <c r="L11308" s="2" t="str">
        <f>TEXT(Tabela3[[#This Row],[DATA]],"MM")</f>
        <v>07</v>
      </c>
      <c r="M11308" s="2">
        <f>WEEKNUM(Tabela3[[#This Row],[DATA]])</f>
        <v>29</v>
      </c>
      <c r="N11308" s="18">
        <f>YEAR(Tabela3[[#This Row],[DATA]])</f>
        <v>2023</v>
      </c>
    </row>
    <row r="11309" spans="2:14">
      <c r="B11309" s="1">
        <v>45127</v>
      </c>
      <c r="C11309">
        <v>17368</v>
      </c>
      <c r="D11309">
        <f>COUNTIF(C$4:C11309,Tabela3[[#This Row],[COMANDA]])</f>
        <v>1</v>
      </c>
      <c r="E11309" t="s">
        <v>90</v>
      </c>
      <c r="F11309" t="s">
        <v>98</v>
      </c>
      <c r="G11309" t="s">
        <v>8</v>
      </c>
      <c r="H11309" t="s">
        <v>204</v>
      </c>
      <c r="I11309" s="2">
        <v>1</v>
      </c>
      <c r="J11309" t="s">
        <v>11</v>
      </c>
      <c r="K11309" s="21">
        <f>INDEX(LISTAS!$H:$Q,MATCH(BASE!H11309,LISTAS!$G:$G,0),MATCH(BASE!J11309,LISTAS!$H$3:$Q$3,0))*Tabela3[[#This Row],[QUANTIDADE]]</f>
        <v>18</v>
      </c>
      <c r="L11309" s="2" t="str">
        <f>TEXT(Tabela3[[#This Row],[DATA]],"MM")</f>
        <v>07</v>
      </c>
      <c r="M11309" s="2">
        <f>WEEKNUM(Tabela3[[#This Row],[DATA]])</f>
        <v>29</v>
      </c>
      <c r="N11309" s="18">
        <f>YEAR(Tabela3[[#This Row],[DATA]])</f>
        <v>2023</v>
      </c>
    </row>
    <row r="11310" spans="2:14">
      <c r="B11310" s="1">
        <v>45127</v>
      </c>
      <c r="C11310">
        <v>17368</v>
      </c>
      <c r="D11310">
        <f>COUNTIF(C$4:C11310,Tabela3[[#This Row],[COMANDA]])</f>
        <v>2</v>
      </c>
      <c r="E11310" t="s">
        <v>90</v>
      </c>
      <c r="F11310" t="s">
        <v>98</v>
      </c>
      <c r="G11310" t="s">
        <v>9</v>
      </c>
      <c r="H11310" t="s">
        <v>138</v>
      </c>
      <c r="I11310" s="2">
        <v>1</v>
      </c>
      <c r="J11310" t="s">
        <v>11</v>
      </c>
      <c r="K11310" s="21">
        <f>INDEX(LISTAS!$H:$Q,MATCH(BASE!H11310,LISTAS!$G:$G,0),MATCH(BASE!J11310,LISTAS!$H$3:$Q$3,0))*Tabela3[[#This Row],[QUANTIDADE]]</f>
        <v>4</v>
      </c>
      <c r="L11310" s="2" t="str">
        <f>TEXT(Tabela3[[#This Row],[DATA]],"MM")</f>
        <v>07</v>
      </c>
      <c r="M11310" s="2">
        <f>WEEKNUM(Tabela3[[#This Row],[DATA]])</f>
        <v>29</v>
      </c>
      <c r="N11310" s="18">
        <f>YEAR(Tabela3[[#This Row],[DATA]])</f>
        <v>2023</v>
      </c>
    </row>
    <row r="11311" spans="2:14">
      <c r="B11311" s="1">
        <v>45127</v>
      </c>
      <c r="C11311">
        <v>17369</v>
      </c>
      <c r="D11311">
        <f>COUNTIF(C$4:C11311,Tabela3[[#This Row],[COMANDA]])</f>
        <v>1</v>
      </c>
      <c r="E11311" t="s">
        <v>90</v>
      </c>
      <c r="F11311" t="s">
        <v>99</v>
      </c>
      <c r="G11311" t="s">
        <v>8</v>
      </c>
      <c r="H11311" t="s">
        <v>47</v>
      </c>
      <c r="I11311" s="2">
        <v>2</v>
      </c>
      <c r="J11311" t="s">
        <v>11</v>
      </c>
      <c r="K11311" s="21">
        <f>INDEX(LISTAS!$H:$Q,MATCH(BASE!H11311,LISTAS!$G:$G,0),MATCH(BASE!J11311,LISTAS!$H$3:$Q$3,0))*Tabela3[[#This Row],[QUANTIDADE]]</f>
        <v>32</v>
      </c>
      <c r="L11311" s="2" t="str">
        <f>TEXT(Tabela3[[#This Row],[DATA]],"MM")</f>
        <v>07</v>
      </c>
      <c r="M11311" s="2">
        <f>WEEKNUM(Tabela3[[#This Row],[DATA]])</f>
        <v>29</v>
      </c>
      <c r="N11311" s="18">
        <f>YEAR(Tabela3[[#This Row],[DATA]])</f>
        <v>2023</v>
      </c>
    </row>
    <row r="11312" spans="2:14">
      <c r="B11312" s="1">
        <v>45127</v>
      </c>
      <c r="C11312">
        <v>17370</v>
      </c>
      <c r="D11312">
        <f>COUNTIF(C$4:C11312,Tabela3[[#This Row],[COMANDA]])</f>
        <v>1</v>
      </c>
      <c r="E11312" t="s">
        <v>90</v>
      </c>
      <c r="F11312" t="s">
        <v>99</v>
      </c>
      <c r="G11312" t="s">
        <v>8</v>
      </c>
      <c r="H11312" t="s">
        <v>47</v>
      </c>
      <c r="I11312" s="2">
        <v>1</v>
      </c>
      <c r="J11312" t="s">
        <v>11</v>
      </c>
      <c r="K11312" s="21">
        <f>INDEX(LISTAS!$H:$Q,MATCH(BASE!H11312,LISTAS!$G:$G,0),MATCH(BASE!J11312,LISTAS!$H$3:$Q$3,0))*Tabela3[[#This Row],[QUANTIDADE]]</f>
        <v>16</v>
      </c>
      <c r="L11312" s="2" t="str">
        <f>TEXT(Tabela3[[#This Row],[DATA]],"MM")</f>
        <v>07</v>
      </c>
      <c r="M11312" s="2">
        <f>WEEKNUM(Tabela3[[#This Row],[DATA]])</f>
        <v>29</v>
      </c>
      <c r="N11312" s="18">
        <f>YEAR(Tabela3[[#This Row],[DATA]])</f>
        <v>2023</v>
      </c>
    </row>
    <row r="11313" spans="2:14">
      <c r="B11313" s="1">
        <v>45127</v>
      </c>
      <c r="C11313">
        <v>17370</v>
      </c>
      <c r="D11313">
        <f>COUNTIF(C$4:C11313,Tabela3[[#This Row],[COMANDA]])</f>
        <v>2</v>
      </c>
      <c r="E11313" t="s">
        <v>90</v>
      </c>
      <c r="F11313" t="s">
        <v>99</v>
      </c>
      <c r="G11313" t="s">
        <v>10</v>
      </c>
      <c r="H11313" t="s">
        <v>477</v>
      </c>
      <c r="I11313" s="2">
        <v>1</v>
      </c>
      <c r="J11313" t="s">
        <v>11</v>
      </c>
      <c r="K11313" s="21">
        <f>INDEX(LISTAS!$H:$Q,MATCH(BASE!H11313,LISTAS!$G:$G,0),MATCH(BASE!J11313,LISTAS!$H$3:$Q$3,0))*Tabela3[[#This Row],[QUANTIDADE]]</f>
        <v>3</v>
      </c>
      <c r="L11313" s="2" t="str">
        <f>TEXT(Tabela3[[#This Row],[DATA]],"MM")</f>
        <v>07</v>
      </c>
      <c r="M11313" s="2">
        <f>WEEKNUM(Tabela3[[#This Row],[DATA]])</f>
        <v>29</v>
      </c>
      <c r="N11313" s="18">
        <f>YEAR(Tabela3[[#This Row],[DATA]])</f>
        <v>2023</v>
      </c>
    </row>
    <row r="11314" spans="2:14">
      <c r="B11314" s="1">
        <v>45127</v>
      </c>
      <c r="C11314">
        <v>17371</v>
      </c>
      <c r="D11314">
        <f>COUNTIF(C$4:C11314,Tabela3[[#This Row],[COMANDA]])</f>
        <v>1</v>
      </c>
      <c r="E11314" t="s">
        <v>90</v>
      </c>
      <c r="F11314" t="s">
        <v>98</v>
      </c>
      <c r="G11314" t="s">
        <v>62</v>
      </c>
      <c r="H11314" t="s">
        <v>194</v>
      </c>
      <c r="I11314" s="2">
        <v>1</v>
      </c>
      <c r="J11314" t="s">
        <v>11</v>
      </c>
      <c r="K11314" s="21">
        <f>INDEX(LISTAS!$H:$Q,MATCH(BASE!H11314,LISTAS!$G:$G,0),MATCH(BASE!J11314,LISTAS!$H$3:$Q$3,0))*Tabela3[[#This Row],[QUANTIDADE]]</f>
        <v>8</v>
      </c>
      <c r="L11314" s="2" t="str">
        <f>TEXT(Tabela3[[#This Row],[DATA]],"MM")</f>
        <v>07</v>
      </c>
      <c r="M11314" s="2">
        <f>WEEKNUM(Tabela3[[#This Row],[DATA]])</f>
        <v>29</v>
      </c>
      <c r="N11314" s="18">
        <f>YEAR(Tabela3[[#This Row],[DATA]])</f>
        <v>2023</v>
      </c>
    </row>
    <row r="11315" spans="2:14">
      <c r="B11315" s="1">
        <v>45127</v>
      </c>
      <c r="C11315">
        <v>17372</v>
      </c>
      <c r="D11315">
        <f>COUNTIF(C$4:C11315,Tabela3[[#This Row],[COMANDA]])</f>
        <v>1</v>
      </c>
      <c r="E11315" t="s">
        <v>89</v>
      </c>
      <c r="F11315" t="s">
        <v>98</v>
      </c>
      <c r="G11315" t="s">
        <v>8</v>
      </c>
      <c r="H11315" t="s">
        <v>47</v>
      </c>
      <c r="I11315" s="2">
        <v>2</v>
      </c>
      <c r="J11315" t="s">
        <v>11</v>
      </c>
      <c r="K11315" s="21">
        <f>INDEX(LISTAS!$H:$Q,MATCH(BASE!H11315,LISTAS!$G:$G,0),MATCH(BASE!J11315,LISTAS!$H$3:$Q$3,0))*Tabela3[[#This Row],[QUANTIDADE]]</f>
        <v>32</v>
      </c>
      <c r="L11315" s="2" t="str">
        <f>TEXT(Tabela3[[#This Row],[DATA]],"MM")</f>
        <v>07</v>
      </c>
      <c r="M11315" s="2">
        <f>WEEKNUM(Tabela3[[#This Row],[DATA]])</f>
        <v>29</v>
      </c>
      <c r="N11315" s="18">
        <f>YEAR(Tabela3[[#This Row],[DATA]])</f>
        <v>2023</v>
      </c>
    </row>
    <row r="11316" spans="2:14">
      <c r="B11316" s="1">
        <v>45127</v>
      </c>
      <c r="C11316">
        <v>17373</v>
      </c>
      <c r="D11316">
        <f>COUNTIF(C$4:C11316,Tabela3[[#This Row],[COMANDA]])</f>
        <v>1</v>
      </c>
      <c r="E11316" t="s">
        <v>89</v>
      </c>
      <c r="F11316" t="s">
        <v>98</v>
      </c>
      <c r="G11316" t="s">
        <v>8</v>
      </c>
      <c r="H11316" t="s">
        <v>43</v>
      </c>
      <c r="I11316" s="2">
        <v>1</v>
      </c>
      <c r="J11316" t="s">
        <v>11</v>
      </c>
      <c r="K11316" s="21">
        <f>INDEX(LISTAS!$H:$Q,MATCH(BASE!H11316,LISTAS!$G:$G,0),MATCH(BASE!J11316,LISTAS!$H$3:$Q$3,0))*Tabela3[[#This Row],[QUANTIDADE]]</f>
        <v>18</v>
      </c>
      <c r="L11316" s="2" t="str">
        <f>TEXT(Tabela3[[#This Row],[DATA]],"MM")</f>
        <v>07</v>
      </c>
      <c r="M11316" s="2">
        <f>WEEKNUM(Tabela3[[#This Row],[DATA]])</f>
        <v>29</v>
      </c>
      <c r="N11316" s="18">
        <f>YEAR(Tabela3[[#This Row],[DATA]])</f>
        <v>2023</v>
      </c>
    </row>
    <row r="11317" spans="2:14">
      <c r="B11317" s="1">
        <v>45127</v>
      </c>
      <c r="C11317">
        <v>17374</v>
      </c>
      <c r="D11317">
        <f>COUNTIF(C$4:C11317,Tabela3[[#This Row],[COMANDA]])</f>
        <v>1</v>
      </c>
      <c r="E11317" t="s">
        <v>90</v>
      </c>
      <c r="F11317" t="s">
        <v>98</v>
      </c>
      <c r="G11317" t="s">
        <v>8</v>
      </c>
      <c r="H11317" t="s">
        <v>47</v>
      </c>
      <c r="I11317" s="2">
        <v>1</v>
      </c>
      <c r="J11317" t="s">
        <v>11</v>
      </c>
      <c r="K11317" s="21">
        <f>INDEX(LISTAS!$H:$Q,MATCH(BASE!H11317,LISTAS!$G:$G,0),MATCH(BASE!J11317,LISTAS!$H$3:$Q$3,0))*Tabela3[[#This Row],[QUANTIDADE]]</f>
        <v>16</v>
      </c>
      <c r="L11317" s="2" t="str">
        <f>TEXT(Tabela3[[#This Row],[DATA]],"MM")</f>
        <v>07</v>
      </c>
      <c r="M11317" s="2">
        <f>WEEKNUM(Tabela3[[#This Row],[DATA]])</f>
        <v>29</v>
      </c>
      <c r="N11317" s="18">
        <f>YEAR(Tabela3[[#This Row],[DATA]])</f>
        <v>2023</v>
      </c>
    </row>
    <row r="11318" spans="2:14">
      <c r="B11318" s="1">
        <v>45127</v>
      </c>
      <c r="C11318">
        <v>17374</v>
      </c>
      <c r="D11318">
        <f>COUNTIF(C$4:C11318,Tabela3[[#This Row],[COMANDA]])</f>
        <v>2</v>
      </c>
      <c r="E11318" t="s">
        <v>90</v>
      </c>
      <c r="F11318" t="s">
        <v>98</v>
      </c>
      <c r="G11318" t="s">
        <v>8</v>
      </c>
      <c r="H11318" t="s">
        <v>211</v>
      </c>
      <c r="I11318" s="2">
        <v>1</v>
      </c>
      <c r="J11318" t="s">
        <v>11</v>
      </c>
      <c r="K11318" s="21">
        <f>INDEX(LISTAS!$H:$Q,MATCH(BASE!H11318,LISTAS!$G:$G,0),MATCH(BASE!J11318,LISTAS!$H$3:$Q$3,0))*Tabela3[[#This Row],[QUANTIDADE]]</f>
        <v>20</v>
      </c>
      <c r="L11318" s="2" t="str">
        <f>TEXT(Tabela3[[#This Row],[DATA]],"MM")</f>
        <v>07</v>
      </c>
      <c r="M11318" s="2">
        <f>WEEKNUM(Tabela3[[#This Row],[DATA]])</f>
        <v>29</v>
      </c>
      <c r="N11318" s="18">
        <f>YEAR(Tabela3[[#This Row],[DATA]])</f>
        <v>2023</v>
      </c>
    </row>
    <row r="11319" spans="2:14">
      <c r="B11319" s="1">
        <v>45127</v>
      </c>
      <c r="C11319">
        <v>17375</v>
      </c>
      <c r="D11319">
        <f>COUNTIF(C$4:C11319,Tabela3[[#This Row],[COMANDA]])</f>
        <v>1</v>
      </c>
      <c r="E11319" t="s">
        <v>90</v>
      </c>
      <c r="F11319" t="s">
        <v>99</v>
      </c>
      <c r="G11319" t="s">
        <v>8</v>
      </c>
      <c r="H11319" t="s">
        <v>204</v>
      </c>
      <c r="I11319" s="2">
        <v>1</v>
      </c>
      <c r="J11319" t="s">
        <v>11</v>
      </c>
      <c r="K11319" s="21">
        <f>INDEX(LISTAS!$H:$Q,MATCH(BASE!H11319,LISTAS!$G:$G,0),MATCH(BASE!J11319,LISTAS!$H$3:$Q$3,0))*Tabela3[[#This Row],[QUANTIDADE]]</f>
        <v>18</v>
      </c>
      <c r="L11319" s="2" t="str">
        <f>TEXT(Tabela3[[#This Row],[DATA]],"MM")</f>
        <v>07</v>
      </c>
      <c r="M11319" s="2">
        <f>WEEKNUM(Tabela3[[#This Row],[DATA]])</f>
        <v>29</v>
      </c>
      <c r="N11319" s="18">
        <f>YEAR(Tabela3[[#This Row],[DATA]])</f>
        <v>2023</v>
      </c>
    </row>
    <row r="11320" spans="2:14">
      <c r="B11320" s="1">
        <v>45127</v>
      </c>
      <c r="C11320">
        <v>17375</v>
      </c>
      <c r="D11320">
        <f>COUNTIF(C$4:C11320,Tabela3[[#This Row],[COMANDA]])</f>
        <v>2</v>
      </c>
      <c r="E11320" t="s">
        <v>90</v>
      </c>
      <c r="F11320" t="s">
        <v>99</v>
      </c>
      <c r="G11320" t="s">
        <v>8</v>
      </c>
      <c r="H11320" t="s">
        <v>202</v>
      </c>
      <c r="I11320" s="2">
        <v>2</v>
      </c>
      <c r="J11320" t="s">
        <v>11</v>
      </c>
      <c r="K11320" s="21">
        <f>INDEX(LISTAS!$H:$Q,MATCH(BASE!H11320,LISTAS!$G:$G,0),MATCH(BASE!J11320,LISTAS!$H$3:$Q$3,0))*Tabela3[[#This Row],[QUANTIDADE]]</f>
        <v>40</v>
      </c>
      <c r="L11320" s="2" t="str">
        <f>TEXT(Tabela3[[#This Row],[DATA]],"MM")</f>
        <v>07</v>
      </c>
      <c r="M11320" s="2">
        <f>WEEKNUM(Tabela3[[#This Row],[DATA]])</f>
        <v>29</v>
      </c>
      <c r="N11320" s="18">
        <f>YEAR(Tabela3[[#This Row],[DATA]])</f>
        <v>2023</v>
      </c>
    </row>
    <row r="11321" spans="2:14">
      <c r="B11321" s="1">
        <v>45127</v>
      </c>
      <c r="C11321">
        <v>17375</v>
      </c>
      <c r="D11321">
        <f>COUNTIF(C$4:C11321,Tabela3[[#This Row],[COMANDA]])</f>
        <v>3</v>
      </c>
      <c r="E11321" t="s">
        <v>90</v>
      </c>
      <c r="F11321" t="s">
        <v>99</v>
      </c>
      <c r="G11321" t="s">
        <v>9</v>
      </c>
      <c r="H11321" t="s">
        <v>142</v>
      </c>
      <c r="I11321" s="2">
        <v>1</v>
      </c>
      <c r="J11321" t="s">
        <v>11</v>
      </c>
      <c r="K11321" s="21">
        <f>INDEX(LISTAS!$H:$Q,MATCH(BASE!H11321,LISTAS!$G:$G,0),MATCH(BASE!J11321,LISTAS!$H$3:$Q$3,0))*Tabela3[[#This Row],[QUANTIDADE]]</f>
        <v>6</v>
      </c>
      <c r="L11321" s="2" t="str">
        <f>TEXT(Tabela3[[#This Row],[DATA]],"MM")</f>
        <v>07</v>
      </c>
      <c r="M11321" s="2">
        <f>WEEKNUM(Tabela3[[#This Row],[DATA]])</f>
        <v>29</v>
      </c>
      <c r="N11321" s="18">
        <f>YEAR(Tabela3[[#This Row],[DATA]])</f>
        <v>2023</v>
      </c>
    </row>
    <row r="11322" spans="2:14">
      <c r="B11322" s="1">
        <v>45127</v>
      </c>
      <c r="C11322">
        <v>17375</v>
      </c>
      <c r="D11322">
        <f>COUNTIF(C$4:C11322,Tabela3[[#This Row],[COMANDA]])</f>
        <v>4</v>
      </c>
      <c r="E11322" t="s">
        <v>90</v>
      </c>
      <c r="F11322" t="s">
        <v>99</v>
      </c>
      <c r="G11322" t="s">
        <v>9</v>
      </c>
      <c r="H11322" t="s">
        <v>138</v>
      </c>
      <c r="I11322" s="2">
        <v>1</v>
      </c>
      <c r="J11322" t="s">
        <v>11</v>
      </c>
      <c r="K11322" s="21">
        <f>INDEX(LISTAS!$H:$Q,MATCH(BASE!H11322,LISTAS!$G:$G,0),MATCH(BASE!J11322,LISTAS!$H$3:$Q$3,0))*Tabela3[[#This Row],[QUANTIDADE]]</f>
        <v>4</v>
      </c>
      <c r="L11322" s="2" t="str">
        <f>TEXT(Tabela3[[#This Row],[DATA]],"MM")</f>
        <v>07</v>
      </c>
      <c r="M11322" s="2">
        <f>WEEKNUM(Tabela3[[#This Row],[DATA]])</f>
        <v>29</v>
      </c>
      <c r="N11322" s="18">
        <f>YEAR(Tabela3[[#This Row],[DATA]])</f>
        <v>2023</v>
      </c>
    </row>
    <row r="11323" spans="2:14">
      <c r="B11323" s="1">
        <v>45127</v>
      </c>
      <c r="C11323">
        <v>17376</v>
      </c>
      <c r="D11323">
        <f>COUNTIF(C$4:C11323,Tabela3[[#This Row],[COMANDA]])</f>
        <v>1</v>
      </c>
      <c r="E11323" t="s">
        <v>90</v>
      </c>
      <c r="F11323" t="s">
        <v>99</v>
      </c>
      <c r="G11323" t="s">
        <v>8</v>
      </c>
      <c r="H11323" t="s">
        <v>42</v>
      </c>
      <c r="I11323" s="2">
        <v>1</v>
      </c>
      <c r="J11323" t="s">
        <v>11</v>
      </c>
      <c r="K11323" s="21">
        <f>INDEX(LISTAS!$H:$Q,MATCH(BASE!H11323,LISTAS!$G:$G,0),MATCH(BASE!J11323,LISTAS!$H$3:$Q$3,0))*Tabela3[[#This Row],[QUANTIDADE]]</f>
        <v>16</v>
      </c>
      <c r="L11323" s="2" t="str">
        <f>TEXT(Tabela3[[#This Row],[DATA]],"MM")</f>
        <v>07</v>
      </c>
      <c r="M11323" s="2">
        <f>WEEKNUM(Tabela3[[#This Row],[DATA]])</f>
        <v>29</v>
      </c>
      <c r="N11323" s="18">
        <f>YEAR(Tabela3[[#This Row],[DATA]])</f>
        <v>2023</v>
      </c>
    </row>
    <row r="11324" spans="2:14">
      <c r="B11324" s="1">
        <v>45127</v>
      </c>
      <c r="C11324">
        <v>17376</v>
      </c>
      <c r="D11324">
        <f>COUNTIF(C$4:C11324,Tabela3[[#This Row],[COMANDA]])</f>
        <v>2</v>
      </c>
      <c r="E11324" t="s">
        <v>90</v>
      </c>
      <c r="F11324" t="s">
        <v>99</v>
      </c>
      <c r="G11324" t="s">
        <v>9</v>
      </c>
      <c r="H11324" t="s">
        <v>138</v>
      </c>
      <c r="I11324" s="2">
        <v>1</v>
      </c>
      <c r="J11324" t="s">
        <v>11</v>
      </c>
      <c r="K11324" s="21">
        <f>INDEX(LISTAS!$H:$Q,MATCH(BASE!H11324,LISTAS!$G:$G,0),MATCH(BASE!J11324,LISTAS!$H$3:$Q$3,0))*Tabela3[[#This Row],[QUANTIDADE]]</f>
        <v>4</v>
      </c>
      <c r="L11324" s="2" t="str">
        <f>TEXT(Tabela3[[#This Row],[DATA]],"MM")</f>
        <v>07</v>
      </c>
      <c r="M11324" s="2">
        <f>WEEKNUM(Tabela3[[#This Row],[DATA]])</f>
        <v>29</v>
      </c>
      <c r="N11324" s="18">
        <f>YEAR(Tabela3[[#This Row],[DATA]])</f>
        <v>2023</v>
      </c>
    </row>
    <row r="11325" spans="2:14">
      <c r="B11325" s="1">
        <v>45127</v>
      </c>
      <c r="C11325">
        <v>17377</v>
      </c>
      <c r="D11325">
        <f>COUNTIF(C$4:C11325,Tabela3[[#This Row],[COMANDA]])</f>
        <v>1</v>
      </c>
      <c r="E11325" t="s">
        <v>90</v>
      </c>
      <c r="F11325" t="s">
        <v>99</v>
      </c>
      <c r="G11325" t="s">
        <v>8</v>
      </c>
      <c r="H11325" t="s">
        <v>42</v>
      </c>
      <c r="I11325" s="2">
        <v>1</v>
      </c>
      <c r="J11325" t="s">
        <v>11</v>
      </c>
      <c r="K11325" s="21">
        <f>INDEX(LISTAS!$H:$Q,MATCH(BASE!H11325,LISTAS!$G:$G,0),MATCH(BASE!J11325,LISTAS!$H$3:$Q$3,0))*Tabela3[[#This Row],[QUANTIDADE]]</f>
        <v>16</v>
      </c>
      <c r="L11325" s="2" t="str">
        <f>TEXT(Tabela3[[#This Row],[DATA]],"MM")</f>
        <v>07</v>
      </c>
      <c r="M11325" s="2">
        <f>WEEKNUM(Tabela3[[#This Row],[DATA]])</f>
        <v>29</v>
      </c>
      <c r="N11325" s="18">
        <f>YEAR(Tabela3[[#This Row],[DATA]])</f>
        <v>2023</v>
      </c>
    </row>
    <row r="11326" spans="2:14">
      <c r="B11326" s="1">
        <v>45127</v>
      </c>
      <c r="C11326">
        <v>17377</v>
      </c>
      <c r="D11326">
        <f>COUNTIF(C$4:C11326,Tabela3[[#This Row],[COMANDA]])</f>
        <v>2</v>
      </c>
      <c r="E11326" t="s">
        <v>90</v>
      </c>
      <c r="F11326" t="s">
        <v>99</v>
      </c>
      <c r="G11326" t="s">
        <v>61</v>
      </c>
      <c r="H11326" t="s">
        <v>199</v>
      </c>
      <c r="I11326" s="2">
        <v>1</v>
      </c>
      <c r="J11326" t="s">
        <v>11</v>
      </c>
      <c r="K11326" s="21">
        <f>INDEX(LISTAS!$H:$Q,MATCH(BASE!H11326,LISTAS!$G:$G,0),MATCH(BASE!J11326,LISTAS!$H$3:$Q$3,0))*Tabela3[[#This Row],[QUANTIDADE]]</f>
        <v>1</v>
      </c>
      <c r="L11326" s="2" t="str">
        <f>TEXT(Tabela3[[#This Row],[DATA]],"MM")</f>
        <v>07</v>
      </c>
      <c r="M11326" s="2">
        <f>WEEKNUM(Tabela3[[#This Row],[DATA]])</f>
        <v>29</v>
      </c>
      <c r="N11326" s="18">
        <f>YEAR(Tabela3[[#This Row],[DATA]])</f>
        <v>2023</v>
      </c>
    </row>
    <row r="11327" spans="2:14">
      <c r="B11327" s="1">
        <v>45127</v>
      </c>
      <c r="C11327">
        <v>17377</v>
      </c>
      <c r="D11327">
        <f>COUNTIF(C$4:C11327,Tabela3[[#This Row],[COMANDA]])</f>
        <v>3</v>
      </c>
      <c r="E11327" t="s">
        <v>90</v>
      </c>
      <c r="F11327" t="s">
        <v>99</v>
      </c>
      <c r="G11327" t="s">
        <v>9</v>
      </c>
      <c r="H11327" t="s">
        <v>219</v>
      </c>
      <c r="I11327" s="2">
        <v>1</v>
      </c>
      <c r="J11327" t="s">
        <v>11</v>
      </c>
      <c r="K11327" s="21">
        <f>INDEX(LISTAS!$H:$Q,MATCH(BASE!H11327,LISTAS!$G:$G,0),MATCH(BASE!J11327,LISTAS!$H$3:$Q$3,0))*Tabela3[[#This Row],[QUANTIDADE]]</f>
        <v>5</v>
      </c>
      <c r="L11327" s="2" t="str">
        <f>TEXT(Tabela3[[#This Row],[DATA]],"MM")</f>
        <v>07</v>
      </c>
      <c r="M11327" s="2">
        <f>WEEKNUM(Tabela3[[#This Row],[DATA]])</f>
        <v>29</v>
      </c>
      <c r="N11327" s="18">
        <f>YEAR(Tabela3[[#This Row],[DATA]])</f>
        <v>2023</v>
      </c>
    </row>
    <row r="11328" spans="2:14">
      <c r="B11328" s="1">
        <v>45127</v>
      </c>
      <c r="C11328">
        <v>17378</v>
      </c>
      <c r="D11328">
        <f>COUNTIF(C$4:C11328,Tabela3[[#This Row],[COMANDA]])</f>
        <v>1</v>
      </c>
      <c r="E11328" t="s">
        <v>90</v>
      </c>
      <c r="F11328" t="s">
        <v>99</v>
      </c>
      <c r="G11328" t="s">
        <v>8</v>
      </c>
      <c r="H11328" t="s">
        <v>204</v>
      </c>
      <c r="I11328" s="2">
        <v>1</v>
      </c>
      <c r="J11328" t="s">
        <v>11</v>
      </c>
      <c r="K11328" s="21">
        <f>INDEX(LISTAS!$H:$Q,MATCH(BASE!H11328,LISTAS!$G:$G,0),MATCH(BASE!J11328,LISTAS!$H$3:$Q$3,0))*Tabela3[[#This Row],[QUANTIDADE]]</f>
        <v>18</v>
      </c>
      <c r="L11328" s="2" t="str">
        <f>TEXT(Tabela3[[#This Row],[DATA]],"MM")</f>
        <v>07</v>
      </c>
      <c r="M11328" s="2">
        <f>WEEKNUM(Tabela3[[#This Row],[DATA]])</f>
        <v>29</v>
      </c>
      <c r="N11328" s="18">
        <f>YEAR(Tabela3[[#This Row],[DATA]])</f>
        <v>2023</v>
      </c>
    </row>
    <row r="11329" spans="2:14">
      <c r="B11329" s="1">
        <v>45127</v>
      </c>
      <c r="C11329">
        <v>17379</v>
      </c>
      <c r="D11329">
        <f>COUNTIF(C$4:C11329,Tabela3[[#This Row],[COMANDA]])</f>
        <v>1</v>
      </c>
      <c r="E11329" t="s">
        <v>90</v>
      </c>
      <c r="F11329" t="s">
        <v>98</v>
      </c>
      <c r="G11329" t="s">
        <v>8</v>
      </c>
      <c r="H11329" t="s">
        <v>203</v>
      </c>
      <c r="I11329" s="2">
        <v>1</v>
      </c>
      <c r="J11329" t="s">
        <v>11</v>
      </c>
      <c r="K11329" s="21">
        <f>INDEX(LISTAS!$H:$Q,MATCH(BASE!H11329,LISTAS!$G:$G,0),MATCH(BASE!J11329,LISTAS!$H$3:$Q$3,0))*Tabela3[[#This Row],[QUANTIDADE]]</f>
        <v>20</v>
      </c>
      <c r="L11329" s="2" t="str">
        <f>TEXT(Tabela3[[#This Row],[DATA]],"MM")</f>
        <v>07</v>
      </c>
      <c r="M11329" s="2">
        <f>WEEKNUM(Tabela3[[#This Row],[DATA]])</f>
        <v>29</v>
      </c>
      <c r="N11329" s="18">
        <f>YEAR(Tabela3[[#This Row],[DATA]])</f>
        <v>2023</v>
      </c>
    </row>
    <row r="11330" spans="2:14">
      <c r="B11330" s="1">
        <v>45127</v>
      </c>
      <c r="C11330">
        <v>17379</v>
      </c>
      <c r="D11330">
        <f>COUNTIF(C$4:C11330,Tabela3[[#This Row],[COMANDA]])</f>
        <v>2</v>
      </c>
      <c r="E11330" t="s">
        <v>90</v>
      </c>
      <c r="F11330" t="s">
        <v>98</v>
      </c>
      <c r="G11330" t="s">
        <v>8</v>
      </c>
      <c r="H11330" t="s">
        <v>206</v>
      </c>
      <c r="I11330" s="2">
        <v>1</v>
      </c>
      <c r="J11330" t="s">
        <v>11</v>
      </c>
      <c r="K11330" s="21">
        <f>INDEX(LISTAS!$H:$Q,MATCH(BASE!H11330,LISTAS!$G:$G,0),MATCH(BASE!J11330,LISTAS!$H$3:$Q$3,0))*Tabela3[[#This Row],[QUANTIDADE]]</f>
        <v>18</v>
      </c>
      <c r="L11330" s="2" t="str">
        <f>TEXT(Tabela3[[#This Row],[DATA]],"MM")</f>
        <v>07</v>
      </c>
      <c r="M11330" s="2">
        <f>WEEKNUM(Tabela3[[#This Row],[DATA]])</f>
        <v>29</v>
      </c>
      <c r="N11330" s="18">
        <f>YEAR(Tabela3[[#This Row],[DATA]])</f>
        <v>2023</v>
      </c>
    </row>
    <row r="11331" spans="2:14">
      <c r="B11331" s="1">
        <v>45127</v>
      </c>
      <c r="C11331">
        <v>17379</v>
      </c>
      <c r="D11331">
        <f>COUNTIF(C$4:C11331,Tabela3[[#This Row],[COMANDA]])</f>
        <v>3</v>
      </c>
      <c r="E11331" t="s">
        <v>90</v>
      </c>
      <c r="F11331" t="s">
        <v>98</v>
      </c>
      <c r="G11331" t="s">
        <v>9</v>
      </c>
      <c r="H11331" t="s">
        <v>242</v>
      </c>
      <c r="I11331" s="2">
        <v>2</v>
      </c>
      <c r="J11331" t="s">
        <v>12</v>
      </c>
      <c r="K11331" s="21">
        <f>INDEX(LISTAS!$H:$Q,MATCH(BASE!H11331,LISTAS!$G:$G,0),MATCH(BASE!J11331,LISTAS!$H$3:$Q$3,0))*Tabela3[[#This Row],[QUANTIDADE]]</f>
        <v>12</v>
      </c>
      <c r="L11331" s="2" t="str">
        <f>TEXT(Tabela3[[#This Row],[DATA]],"MM")</f>
        <v>07</v>
      </c>
      <c r="M11331" s="2">
        <f>WEEKNUM(Tabela3[[#This Row],[DATA]])</f>
        <v>29</v>
      </c>
      <c r="N11331" s="18">
        <f>YEAR(Tabela3[[#This Row],[DATA]])</f>
        <v>2023</v>
      </c>
    </row>
    <row r="11332" spans="2:14">
      <c r="B11332" s="1">
        <v>45127</v>
      </c>
      <c r="C11332">
        <v>17380</v>
      </c>
      <c r="D11332">
        <f>COUNTIF(C$4:C11332,Tabela3[[#This Row],[COMANDA]])</f>
        <v>1</v>
      </c>
      <c r="E11332" t="s">
        <v>90</v>
      </c>
      <c r="F11332" t="s">
        <v>375</v>
      </c>
      <c r="G11332" t="s">
        <v>8</v>
      </c>
      <c r="H11332" t="s">
        <v>202</v>
      </c>
      <c r="I11332" s="2">
        <v>2</v>
      </c>
      <c r="J11332" t="s">
        <v>12</v>
      </c>
      <c r="K11332" s="21">
        <f>INDEX(LISTAS!$H:$Q,MATCH(BASE!H11332,LISTAS!$G:$G,0),MATCH(BASE!J11332,LISTAS!$H$3:$Q$3,0))*Tabela3[[#This Row],[QUANTIDADE]]</f>
        <v>36</v>
      </c>
      <c r="L11332" s="2" t="str">
        <f>TEXT(Tabela3[[#This Row],[DATA]],"MM")</f>
        <v>07</v>
      </c>
      <c r="M11332" s="2">
        <f>WEEKNUM(Tabela3[[#This Row],[DATA]])</f>
        <v>29</v>
      </c>
      <c r="N11332" s="18">
        <f>YEAR(Tabela3[[#This Row],[DATA]])</f>
        <v>2023</v>
      </c>
    </row>
    <row r="11333" spans="2:14">
      <c r="B11333" s="1">
        <v>45127</v>
      </c>
      <c r="C11333">
        <v>17381</v>
      </c>
      <c r="D11333">
        <f>COUNTIF(C$4:C11333,Tabela3[[#This Row],[COMANDA]])</f>
        <v>1</v>
      </c>
      <c r="E11333" t="s">
        <v>90</v>
      </c>
      <c r="F11333" t="s">
        <v>98</v>
      </c>
      <c r="G11333" t="s">
        <v>8</v>
      </c>
      <c r="H11333" t="s">
        <v>202</v>
      </c>
      <c r="I11333" s="2">
        <v>1</v>
      </c>
      <c r="J11333" t="s">
        <v>11</v>
      </c>
      <c r="K11333" s="21">
        <f>INDEX(LISTAS!$H:$Q,MATCH(BASE!H11333,LISTAS!$G:$G,0),MATCH(BASE!J11333,LISTAS!$H$3:$Q$3,0))*Tabela3[[#This Row],[QUANTIDADE]]</f>
        <v>20</v>
      </c>
      <c r="L11333" s="2" t="str">
        <f>TEXT(Tabela3[[#This Row],[DATA]],"MM")</f>
        <v>07</v>
      </c>
      <c r="M11333" s="2">
        <f>WEEKNUM(Tabela3[[#This Row],[DATA]])</f>
        <v>29</v>
      </c>
      <c r="N11333" s="18">
        <f>YEAR(Tabela3[[#This Row],[DATA]])</f>
        <v>2023</v>
      </c>
    </row>
    <row r="11334" spans="2:14">
      <c r="B11334" s="1">
        <v>45127</v>
      </c>
      <c r="C11334">
        <v>17382</v>
      </c>
      <c r="D11334">
        <f>COUNTIF(C$4:C11334,Tabela3[[#This Row],[COMANDA]])</f>
        <v>1</v>
      </c>
      <c r="E11334" t="s">
        <v>89</v>
      </c>
      <c r="F11334" t="s">
        <v>375</v>
      </c>
      <c r="G11334" t="s">
        <v>8</v>
      </c>
      <c r="H11334" t="s">
        <v>84</v>
      </c>
      <c r="I11334" s="2">
        <v>1</v>
      </c>
      <c r="J11334" t="s">
        <v>11</v>
      </c>
      <c r="K11334" s="21">
        <f>INDEX(LISTAS!$H:$Q,MATCH(BASE!H11334,LISTAS!$G:$G,0),MATCH(BASE!J11334,LISTAS!$H$3:$Q$3,0))*Tabela3[[#This Row],[QUANTIDADE]]</f>
        <v>16</v>
      </c>
      <c r="L11334" s="2" t="str">
        <f>TEXT(Tabela3[[#This Row],[DATA]],"MM")</f>
        <v>07</v>
      </c>
      <c r="M11334" s="2">
        <f>WEEKNUM(Tabela3[[#This Row],[DATA]])</f>
        <v>29</v>
      </c>
      <c r="N11334" s="18">
        <f>YEAR(Tabela3[[#This Row],[DATA]])</f>
        <v>2023</v>
      </c>
    </row>
    <row r="11335" spans="2:14">
      <c r="B11335" s="1">
        <v>45127</v>
      </c>
      <c r="C11335">
        <v>17383</v>
      </c>
      <c r="D11335">
        <f>COUNTIF(C$4:C11335,Tabela3[[#This Row],[COMANDA]])</f>
        <v>1</v>
      </c>
      <c r="E11335" t="s">
        <v>89</v>
      </c>
      <c r="F11335" t="s">
        <v>100</v>
      </c>
      <c r="G11335" t="s">
        <v>8</v>
      </c>
      <c r="H11335" t="s">
        <v>43</v>
      </c>
      <c r="I11335" s="2">
        <v>1</v>
      </c>
      <c r="J11335" t="s">
        <v>11</v>
      </c>
      <c r="K11335" s="21">
        <f>INDEX(LISTAS!$H:$Q,MATCH(BASE!H11335,LISTAS!$G:$G,0),MATCH(BASE!J11335,LISTAS!$H$3:$Q$3,0))*Tabela3[[#This Row],[QUANTIDADE]]</f>
        <v>18</v>
      </c>
      <c r="L11335" s="2" t="str">
        <f>TEXT(Tabela3[[#This Row],[DATA]],"MM")</f>
        <v>07</v>
      </c>
      <c r="M11335" s="2">
        <f>WEEKNUM(Tabela3[[#This Row],[DATA]])</f>
        <v>29</v>
      </c>
      <c r="N11335" s="18">
        <f>YEAR(Tabela3[[#This Row],[DATA]])</f>
        <v>2023</v>
      </c>
    </row>
    <row r="11336" spans="2:14">
      <c r="B11336" s="1">
        <v>45127</v>
      </c>
      <c r="C11336">
        <v>17383</v>
      </c>
      <c r="D11336">
        <f>COUNTIF(C$4:C11336,Tabela3[[#This Row],[COMANDA]])</f>
        <v>2</v>
      </c>
      <c r="E11336" t="s">
        <v>89</v>
      </c>
      <c r="F11336" t="s">
        <v>100</v>
      </c>
      <c r="G11336" t="s">
        <v>9</v>
      </c>
      <c r="H11336" t="s">
        <v>132</v>
      </c>
      <c r="I11336" s="2">
        <v>1</v>
      </c>
      <c r="J11336" t="s">
        <v>11</v>
      </c>
      <c r="K11336" s="21">
        <f>INDEX(LISTAS!$H:$Q,MATCH(BASE!H11336,LISTAS!$G:$G,0),MATCH(BASE!J11336,LISTAS!$H$3:$Q$3,0))*Tabela3[[#This Row],[QUANTIDADE]]</f>
        <v>3</v>
      </c>
      <c r="L11336" s="2" t="str">
        <f>TEXT(Tabela3[[#This Row],[DATA]],"MM")</f>
        <v>07</v>
      </c>
      <c r="M11336" s="2">
        <f>WEEKNUM(Tabela3[[#This Row],[DATA]])</f>
        <v>29</v>
      </c>
      <c r="N11336" s="18">
        <f>YEAR(Tabela3[[#This Row],[DATA]])</f>
        <v>2023</v>
      </c>
    </row>
    <row r="11337" spans="2:14">
      <c r="B11337" s="1">
        <v>45127</v>
      </c>
      <c r="C11337">
        <v>17383</v>
      </c>
      <c r="D11337">
        <f>COUNTIF(C$4:C11337,Tabela3[[#This Row],[COMANDA]])</f>
        <v>3</v>
      </c>
      <c r="E11337" t="s">
        <v>89</v>
      </c>
      <c r="F11337" t="s">
        <v>100</v>
      </c>
      <c r="G11337" t="s">
        <v>10</v>
      </c>
      <c r="H11337" t="s">
        <v>125</v>
      </c>
      <c r="I11337" s="2">
        <v>1</v>
      </c>
      <c r="J11337" t="s">
        <v>11</v>
      </c>
      <c r="K11337" s="21">
        <f>INDEX(LISTAS!$H:$Q,MATCH(BASE!H11337,LISTAS!$G:$G,0),MATCH(BASE!J11337,LISTAS!$H$3:$Q$3,0))*Tabela3[[#This Row],[QUANTIDADE]]</f>
        <v>3</v>
      </c>
      <c r="L11337" s="2" t="str">
        <f>TEXT(Tabela3[[#This Row],[DATA]],"MM")</f>
        <v>07</v>
      </c>
      <c r="M11337" s="2">
        <f>WEEKNUM(Tabela3[[#This Row],[DATA]])</f>
        <v>29</v>
      </c>
      <c r="N11337" s="18">
        <f>YEAR(Tabela3[[#This Row],[DATA]])</f>
        <v>2023</v>
      </c>
    </row>
    <row r="11338" spans="2:14">
      <c r="B11338" s="1">
        <v>45127</v>
      </c>
      <c r="C11338">
        <v>17384</v>
      </c>
      <c r="D11338">
        <f>COUNTIF(C$4:C11338,Tabela3[[#This Row],[COMANDA]])</f>
        <v>1</v>
      </c>
      <c r="E11338" t="s">
        <v>89</v>
      </c>
      <c r="F11338" t="s">
        <v>98</v>
      </c>
      <c r="G11338" t="s">
        <v>8</v>
      </c>
      <c r="H11338" t="s">
        <v>42</v>
      </c>
      <c r="I11338" s="2">
        <v>1</v>
      </c>
      <c r="J11338" t="s">
        <v>11</v>
      </c>
      <c r="K11338" s="21">
        <f>INDEX(LISTAS!$H:$Q,MATCH(BASE!H11338,LISTAS!$G:$G,0),MATCH(BASE!J11338,LISTAS!$H$3:$Q$3,0))*Tabela3[[#This Row],[QUANTIDADE]]</f>
        <v>16</v>
      </c>
      <c r="L11338" s="2" t="str">
        <f>TEXT(Tabela3[[#This Row],[DATA]],"MM")</f>
        <v>07</v>
      </c>
      <c r="M11338" s="2">
        <f>WEEKNUM(Tabela3[[#This Row],[DATA]])</f>
        <v>29</v>
      </c>
      <c r="N11338" s="18">
        <f>YEAR(Tabela3[[#This Row],[DATA]])</f>
        <v>2023</v>
      </c>
    </row>
    <row r="11339" spans="2:14">
      <c r="B11339" s="1">
        <v>45127</v>
      </c>
      <c r="C11339">
        <v>17385</v>
      </c>
      <c r="D11339">
        <f>COUNTIF(C$4:C11339,Tabela3[[#This Row],[COMANDA]])</f>
        <v>1</v>
      </c>
      <c r="E11339" t="s">
        <v>90</v>
      </c>
      <c r="F11339" t="s">
        <v>99</v>
      </c>
      <c r="G11339" t="s">
        <v>8</v>
      </c>
      <c r="H11339" t="s">
        <v>206</v>
      </c>
      <c r="I11339" s="2">
        <v>1</v>
      </c>
      <c r="J11339" t="s">
        <v>11</v>
      </c>
      <c r="K11339" s="21">
        <f>INDEX(LISTAS!$H:$Q,MATCH(BASE!H11339,LISTAS!$G:$G,0),MATCH(BASE!J11339,LISTAS!$H$3:$Q$3,0))*Tabela3[[#This Row],[QUANTIDADE]]</f>
        <v>18</v>
      </c>
      <c r="L11339" s="2" t="str">
        <f>TEXT(Tabela3[[#This Row],[DATA]],"MM")</f>
        <v>07</v>
      </c>
      <c r="M11339" s="2">
        <f>WEEKNUM(Tabela3[[#This Row],[DATA]])</f>
        <v>29</v>
      </c>
      <c r="N11339" s="18">
        <f>YEAR(Tabela3[[#This Row],[DATA]])</f>
        <v>2023</v>
      </c>
    </row>
    <row r="11340" spans="2:14">
      <c r="B11340" s="1">
        <v>45127</v>
      </c>
      <c r="C11340">
        <v>17385</v>
      </c>
      <c r="D11340">
        <f>COUNTIF(C$4:C11340,Tabela3[[#This Row],[COMANDA]])</f>
        <v>2</v>
      </c>
      <c r="E11340" t="s">
        <v>90</v>
      </c>
      <c r="F11340" t="s">
        <v>99</v>
      </c>
      <c r="G11340" t="s">
        <v>9</v>
      </c>
      <c r="H11340" t="s">
        <v>132</v>
      </c>
      <c r="I11340" s="2">
        <v>1</v>
      </c>
      <c r="J11340" t="s">
        <v>11</v>
      </c>
      <c r="K11340" s="21">
        <f>INDEX(LISTAS!$H:$Q,MATCH(BASE!H11340,LISTAS!$G:$G,0),MATCH(BASE!J11340,LISTAS!$H$3:$Q$3,0))*Tabela3[[#This Row],[QUANTIDADE]]</f>
        <v>3</v>
      </c>
      <c r="L11340" s="2" t="str">
        <f>TEXT(Tabela3[[#This Row],[DATA]],"MM")</f>
        <v>07</v>
      </c>
      <c r="M11340" s="2">
        <f>WEEKNUM(Tabela3[[#This Row],[DATA]])</f>
        <v>29</v>
      </c>
      <c r="N11340" s="18">
        <f>YEAR(Tabela3[[#This Row],[DATA]])</f>
        <v>2023</v>
      </c>
    </row>
    <row r="11341" spans="2:14">
      <c r="B11341" s="1">
        <v>45127</v>
      </c>
      <c r="C11341">
        <v>17386</v>
      </c>
      <c r="D11341">
        <f>COUNTIF(C$4:C11341,Tabela3[[#This Row],[COMANDA]])</f>
        <v>1</v>
      </c>
      <c r="E11341" t="s">
        <v>90</v>
      </c>
      <c r="F11341" t="s">
        <v>98</v>
      </c>
      <c r="G11341" t="s">
        <v>8</v>
      </c>
      <c r="H11341" t="s">
        <v>204</v>
      </c>
      <c r="I11341" s="2">
        <v>1</v>
      </c>
      <c r="J11341" t="s">
        <v>11</v>
      </c>
      <c r="K11341" s="21">
        <f>INDEX(LISTAS!$H:$Q,MATCH(BASE!H11341,LISTAS!$G:$G,0),MATCH(BASE!J11341,LISTAS!$H$3:$Q$3,0))*Tabela3[[#This Row],[QUANTIDADE]]</f>
        <v>18</v>
      </c>
      <c r="L11341" s="2" t="str">
        <f>TEXT(Tabela3[[#This Row],[DATA]],"MM")</f>
        <v>07</v>
      </c>
      <c r="M11341" s="2">
        <f>WEEKNUM(Tabela3[[#This Row],[DATA]])</f>
        <v>29</v>
      </c>
      <c r="N11341" s="18">
        <f>YEAR(Tabela3[[#This Row],[DATA]])</f>
        <v>2023</v>
      </c>
    </row>
    <row r="11342" spans="2:14">
      <c r="B11342" s="1">
        <v>45127</v>
      </c>
      <c r="C11342">
        <v>17387</v>
      </c>
      <c r="D11342">
        <f>COUNTIF(C$4:C11342,Tabela3[[#This Row],[COMANDA]])</f>
        <v>1</v>
      </c>
      <c r="E11342" t="s">
        <v>90</v>
      </c>
      <c r="F11342" t="s">
        <v>98</v>
      </c>
      <c r="G11342" t="s">
        <v>8</v>
      </c>
      <c r="H11342" t="s">
        <v>206</v>
      </c>
      <c r="I11342" s="2">
        <v>2</v>
      </c>
      <c r="J11342" t="s">
        <v>11</v>
      </c>
      <c r="K11342" s="21">
        <f>INDEX(LISTAS!$H:$Q,MATCH(BASE!H11342,LISTAS!$G:$G,0),MATCH(BASE!J11342,LISTAS!$H$3:$Q$3,0))*Tabela3[[#This Row],[QUANTIDADE]]</f>
        <v>36</v>
      </c>
      <c r="L11342" s="2" t="str">
        <f>TEXT(Tabela3[[#This Row],[DATA]],"MM")</f>
        <v>07</v>
      </c>
      <c r="M11342" s="2">
        <f>WEEKNUM(Tabela3[[#This Row],[DATA]])</f>
        <v>29</v>
      </c>
      <c r="N11342" s="18">
        <f>YEAR(Tabela3[[#This Row],[DATA]])</f>
        <v>2023</v>
      </c>
    </row>
    <row r="11343" spans="2:14">
      <c r="B11343" s="1">
        <v>45127</v>
      </c>
      <c r="C11343">
        <v>17387</v>
      </c>
      <c r="D11343">
        <f>COUNTIF(C$4:C11343,Tabela3[[#This Row],[COMANDA]])</f>
        <v>2</v>
      </c>
      <c r="E11343" t="s">
        <v>90</v>
      </c>
      <c r="F11343" t="s">
        <v>98</v>
      </c>
      <c r="G11343" t="s">
        <v>9</v>
      </c>
      <c r="H11343" t="s">
        <v>127</v>
      </c>
      <c r="I11343" s="2">
        <v>1</v>
      </c>
      <c r="J11343" t="s">
        <v>11</v>
      </c>
      <c r="K11343" s="21">
        <f>INDEX(LISTAS!$H:$Q,MATCH(BASE!H11343,LISTAS!$G:$G,0),MATCH(BASE!J11343,LISTAS!$H$3:$Q$3,0))*Tabela3[[#This Row],[QUANTIDADE]]</f>
        <v>4.5</v>
      </c>
      <c r="L11343" s="2" t="str">
        <f>TEXT(Tabela3[[#This Row],[DATA]],"MM")</f>
        <v>07</v>
      </c>
      <c r="M11343" s="2">
        <f>WEEKNUM(Tabela3[[#This Row],[DATA]])</f>
        <v>29</v>
      </c>
      <c r="N11343" s="18">
        <f>YEAR(Tabela3[[#This Row],[DATA]])</f>
        <v>2023</v>
      </c>
    </row>
    <row r="11344" spans="2:14">
      <c r="B11344" s="1">
        <v>45127</v>
      </c>
      <c r="C11344">
        <v>17388</v>
      </c>
      <c r="D11344">
        <f>COUNTIF(C$4:C11344,Tabela3[[#This Row],[COMANDA]])</f>
        <v>1</v>
      </c>
      <c r="E11344" t="s">
        <v>90</v>
      </c>
      <c r="F11344" t="s">
        <v>99</v>
      </c>
      <c r="G11344" t="s">
        <v>8</v>
      </c>
      <c r="H11344" t="s">
        <v>206</v>
      </c>
      <c r="I11344" s="2">
        <v>1</v>
      </c>
      <c r="J11344" t="s">
        <v>11</v>
      </c>
      <c r="K11344" s="21">
        <f>INDEX(LISTAS!$H:$Q,MATCH(BASE!H11344,LISTAS!$G:$G,0),MATCH(BASE!J11344,LISTAS!$H$3:$Q$3,0))*Tabela3[[#This Row],[QUANTIDADE]]</f>
        <v>18</v>
      </c>
      <c r="L11344" s="2" t="str">
        <f>TEXT(Tabela3[[#This Row],[DATA]],"MM")</f>
        <v>07</v>
      </c>
      <c r="M11344" s="2">
        <f>WEEKNUM(Tabela3[[#This Row],[DATA]])</f>
        <v>29</v>
      </c>
      <c r="N11344" s="18">
        <f>YEAR(Tabela3[[#This Row],[DATA]])</f>
        <v>2023</v>
      </c>
    </row>
    <row r="11345" spans="2:14">
      <c r="B11345" s="1">
        <v>45127</v>
      </c>
      <c r="C11345">
        <v>17388</v>
      </c>
      <c r="D11345">
        <f>COUNTIF(C$4:C11345,Tabela3[[#This Row],[COMANDA]])</f>
        <v>2</v>
      </c>
      <c r="E11345" t="s">
        <v>90</v>
      </c>
      <c r="F11345" t="s">
        <v>99</v>
      </c>
      <c r="G11345" t="s">
        <v>9</v>
      </c>
      <c r="H11345" t="s">
        <v>132</v>
      </c>
      <c r="I11345" s="2">
        <v>1</v>
      </c>
      <c r="J11345" t="s">
        <v>11</v>
      </c>
      <c r="K11345" s="21">
        <f>INDEX(LISTAS!$H:$Q,MATCH(BASE!H11345,LISTAS!$G:$G,0),MATCH(BASE!J11345,LISTAS!$H$3:$Q$3,0))*Tabela3[[#This Row],[QUANTIDADE]]</f>
        <v>3</v>
      </c>
      <c r="L11345" s="2" t="str">
        <f>TEXT(Tabela3[[#This Row],[DATA]],"MM")</f>
        <v>07</v>
      </c>
      <c r="M11345" s="2">
        <f>WEEKNUM(Tabela3[[#This Row],[DATA]])</f>
        <v>29</v>
      </c>
      <c r="N11345" s="18">
        <f>YEAR(Tabela3[[#This Row],[DATA]])</f>
        <v>2023</v>
      </c>
    </row>
    <row r="11346" spans="2:14">
      <c r="B11346" s="1">
        <v>45127</v>
      </c>
      <c r="C11346">
        <v>17389</v>
      </c>
      <c r="D11346">
        <f>COUNTIF(C$4:C11346,Tabela3[[#This Row],[COMANDA]])</f>
        <v>1</v>
      </c>
      <c r="E11346" t="s">
        <v>89</v>
      </c>
      <c r="F11346" t="s">
        <v>99</v>
      </c>
      <c r="G11346" t="s">
        <v>8</v>
      </c>
      <c r="H11346" t="s">
        <v>206</v>
      </c>
      <c r="I11346" s="2">
        <v>1</v>
      </c>
      <c r="J11346" t="s">
        <v>11</v>
      </c>
      <c r="K11346" s="21">
        <f>INDEX(LISTAS!$H:$Q,MATCH(BASE!H11346,LISTAS!$G:$G,0),MATCH(BASE!J11346,LISTAS!$H$3:$Q$3,0))*Tabela3[[#This Row],[QUANTIDADE]]</f>
        <v>18</v>
      </c>
      <c r="L11346" s="2" t="str">
        <f>TEXT(Tabela3[[#This Row],[DATA]],"MM")</f>
        <v>07</v>
      </c>
      <c r="M11346" s="2">
        <f>WEEKNUM(Tabela3[[#This Row],[DATA]])</f>
        <v>29</v>
      </c>
      <c r="N11346" s="18">
        <f>YEAR(Tabela3[[#This Row],[DATA]])</f>
        <v>2023</v>
      </c>
    </row>
    <row r="11347" spans="2:14">
      <c r="B11347" s="1">
        <v>45127</v>
      </c>
      <c r="C11347">
        <v>17390</v>
      </c>
      <c r="D11347">
        <f>COUNTIF(C$4:C11347,Tabela3[[#This Row],[COMANDA]])</f>
        <v>1</v>
      </c>
      <c r="E11347" t="s">
        <v>90</v>
      </c>
      <c r="F11347" t="s">
        <v>99</v>
      </c>
      <c r="G11347" t="s">
        <v>8</v>
      </c>
      <c r="H11347" t="s">
        <v>202</v>
      </c>
      <c r="I11347" s="2">
        <v>1</v>
      </c>
      <c r="J11347" t="s">
        <v>11</v>
      </c>
      <c r="K11347" s="21">
        <f>INDEX(LISTAS!$H:$Q,MATCH(BASE!H11347,LISTAS!$G:$G,0),MATCH(BASE!J11347,LISTAS!$H$3:$Q$3,0))*Tabela3[[#This Row],[QUANTIDADE]]</f>
        <v>20</v>
      </c>
      <c r="L11347" s="2" t="str">
        <f>TEXT(Tabela3[[#This Row],[DATA]],"MM")</f>
        <v>07</v>
      </c>
      <c r="M11347" s="2">
        <f>WEEKNUM(Tabela3[[#This Row],[DATA]])</f>
        <v>29</v>
      </c>
      <c r="N11347" s="18">
        <f>YEAR(Tabela3[[#This Row],[DATA]])</f>
        <v>2023</v>
      </c>
    </row>
    <row r="11348" spans="2:14">
      <c r="B11348" s="1">
        <v>45127</v>
      </c>
      <c r="C11348">
        <v>17390</v>
      </c>
      <c r="D11348">
        <f>COUNTIF(C$4:C11348,Tabela3[[#This Row],[COMANDA]])</f>
        <v>2</v>
      </c>
      <c r="E11348" t="s">
        <v>90</v>
      </c>
      <c r="F11348" t="s">
        <v>99</v>
      </c>
      <c r="G11348" t="s">
        <v>9</v>
      </c>
      <c r="H11348" t="s">
        <v>521</v>
      </c>
      <c r="I11348" s="2">
        <v>1</v>
      </c>
      <c r="J11348" t="s">
        <v>11</v>
      </c>
      <c r="K11348" s="21">
        <f>INDEX(LISTAS!$H:$Q,MATCH(BASE!H11348,LISTAS!$G:$G,0),MATCH(BASE!J11348,LISTAS!$H$3:$Q$3,0))*Tabela3[[#This Row],[QUANTIDADE]]</f>
        <v>6</v>
      </c>
      <c r="L11348" s="2" t="str">
        <f>TEXT(Tabela3[[#This Row],[DATA]],"MM")</f>
        <v>07</v>
      </c>
      <c r="M11348" s="2">
        <f>WEEKNUM(Tabela3[[#This Row],[DATA]])</f>
        <v>29</v>
      </c>
      <c r="N11348" s="18">
        <f>YEAR(Tabela3[[#This Row],[DATA]])</f>
        <v>2023</v>
      </c>
    </row>
    <row r="11349" spans="2:14">
      <c r="B11349" s="1">
        <v>45127</v>
      </c>
      <c r="C11349">
        <v>17390</v>
      </c>
      <c r="D11349">
        <f>COUNTIF(C$4:C11349,Tabela3[[#This Row],[COMANDA]])</f>
        <v>3</v>
      </c>
      <c r="E11349" t="s">
        <v>90</v>
      </c>
      <c r="F11349" t="s">
        <v>99</v>
      </c>
      <c r="G11349" t="s">
        <v>61</v>
      </c>
      <c r="H11349" t="s">
        <v>163</v>
      </c>
      <c r="I11349" s="2">
        <v>1</v>
      </c>
      <c r="J11349" t="s">
        <v>11</v>
      </c>
      <c r="K11349" s="21">
        <f>INDEX(LISTAS!$H:$Q,MATCH(BASE!H11349,LISTAS!$G:$G,0),MATCH(BASE!J11349,LISTAS!$H$3:$Q$3,0))*Tabela3[[#This Row],[QUANTIDADE]]</f>
        <v>4</v>
      </c>
      <c r="L11349" s="2" t="str">
        <f>TEXT(Tabela3[[#This Row],[DATA]],"MM")</f>
        <v>07</v>
      </c>
      <c r="M11349" s="2">
        <f>WEEKNUM(Tabela3[[#This Row],[DATA]])</f>
        <v>29</v>
      </c>
      <c r="N11349" s="18">
        <f>YEAR(Tabela3[[#This Row],[DATA]])</f>
        <v>2023</v>
      </c>
    </row>
    <row r="11350" spans="2:14">
      <c r="B11350" s="1">
        <v>45127</v>
      </c>
      <c r="C11350">
        <v>17391</v>
      </c>
      <c r="D11350">
        <f>COUNTIF(C$4:C11350,Tabela3[[#This Row],[COMANDA]])</f>
        <v>1</v>
      </c>
      <c r="E11350" t="s">
        <v>90</v>
      </c>
      <c r="F11350" t="s">
        <v>98</v>
      </c>
      <c r="G11350" t="s">
        <v>8</v>
      </c>
      <c r="H11350" t="s">
        <v>204</v>
      </c>
      <c r="I11350" s="2">
        <v>1</v>
      </c>
      <c r="J11350" t="s">
        <v>11</v>
      </c>
      <c r="K11350" s="21">
        <f>INDEX(LISTAS!$H:$Q,MATCH(BASE!H11350,LISTAS!$G:$G,0),MATCH(BASE!J11350,LISTAS!$H$3:$Q$3,0))*Tabela3[[#This Row],[QUANTIDADE]]</f>
        <v>18</v>
      </c>
      <c r="L11350" s="2" t="str">
        <f>TEXT(Tabela3[[#This Row],[DATA]],"MM")</f>
        <v>07</v>
      </c>
      <c r="M11350" s="2">
        <f>WEEKNUM(Tabela3[[#This Row],[DATA]])</f>
        <v>29</v>
      </c>
      <c r="N11350" s="18">
        <f>YEAR(Tabela3[[#This Row],[DATA]])</f>
        <v>2023</v>
      </c>
    </row>
    <row r="11351" spans="2:14">
      <c r="B11351" s="1">
        <v>45127</v>
      </c>
      <c r="C11351">
        <v>17391</v>
      </c>
      <c r="D11351">
        <f>COUNTIF(C$4:C11351,Tabela3[[#This Row],[COMANDA]])</f>
        <v>2</v>
      </c>
      <c r="E11351" t="s">
        <v>90</v>
      </c>
      <c r="F11351" t="s">
        <v>98</v>
      </c>
      <c r="G11351" t="s">
        <v>9</v>
      </c>
      <c r="H11351" t="s">
        <v>136</v>
      </c>
      <c r="I11351" s="2">
        <v>1</v>
      </c>
      <c r="J11351" t="s">
        <v>11</v>
      </c>
      <c r="K11351" s="21">
        <f>INDEX(LISTAS!$H:$Q,MATCH(BASE!H11351,LISTAS!$G:$G,0),MATCH(BASE!J11351,LISTAS!$H$3:$Q$3,0))*Tabela3[[#This Row],[QUANTIDADE]]</f>
        <v>4</v>
      </c>
      <c r="L11351" s="2" t="str">
        <f>TEXT(Tabela3[[#This Row],[DATA]],"MM")</f>
        <v>07</v>
      </c>
      <c r="M11351" s="2">
        <f>WEEKNUM(Tabela3[[#This Row],[DATA]])</f>
        <v>29</v>
      </c>
      <c r="N11351" s="18">
        <f>YEAR(Tabela3[[#This Row],[DATA]])</f>
        <v>2023</v>
      </c>
    </row>
    <row r="11352" spans="2:14">
      <c r="B11352" s="1">
        <v>45127</v>
      </c>
      <c r="C11352">
        <v>17392</v>
      </c>
      <c r="D11352">
        <f>COUNTIF(C$4:C11352,Tabela3[[#This Row],[COMANDA]])</f>
        <v>1</v>
      </c>
      <c r="E11352" t="s">
        <v>90</v>
      </c>
      <c r="F11352" t="s">
        <v>99</v>
      </c>
      <c r="G11352" t="s">
        <v>8</v>
      </c>
      <c r="H11352" t="s">
        <v>40</v>
      </c>
      <c r="I11352" s="2">
        <v>1</v>
      </c>
      <c r="J11352" t="s">
        <v>11</v>
      </c>
      <c r="K11352" s="21">
        <f>INDEX(LISTAS!$H:$Q,MATCH(BASE!H11352,LISTAS!$G:$G,0),MATCH(BASE!J11352,LISTAS!$H$3:$Q$3,0))*Tabela3[[#This Row],[QUANTIDADE]]</f>
        <v>14</v>
      </c>
      <c r="L11352" s="2" t="str">
        <f>TEXT(Tabela3[[#This Row],[DATA]],"MM")</f>
        <v>07</v>
      </c>
      <c r="M11352" s="2">
        <f>WEEKNUM(Tabela3[[#This Row],[DATA]])</f>
        <v>29</v>
      </c>
      <c r="N11352" s="18">
        <f>YEAR(Tabela3[[#This Row],[DATA]])</f>
        <v>2023</v>
      </c>
    </row>
    <row r="11353" spans="2:14">
      <c r="B11353" s="1">
        <v>45127</v>
      </c>
      <c r="C11353">
        <v>17392</v>
      </c>
      <c r="D11353">
        <f>COUNTIF(C$4:C11353,Tabela3[[#This Row],[COMANDA]])</f>
        <v>2</v>
      </c>
      <c r="E11353" t="s">
        <v>90</v>
      </c>
      <c r="F11353" t="s">
        <v>99</v>
      </c>
      <c r="G11353" t="s">
        <v>9</v>
      </c>
      <c r="H11353" t="s">
        <v>138</v>
      </c>
      <c r="I11353" s="2">
        <v>1</v>
      </c>
      <c r="J11353" t="s">
        <v>11</v>
      </c>
      <c r="K11353" s="21">
        <f>INDEX(LISTAS!$H:$Q,MATCH(BASE!H11353,LISTAS!$G:$G,0),MATCH(BASE!J11353,LISTAS!$H$3:$Q$3,0))*Tabela3[[#This Row],[QUANTIDADE]]</f>
        <v>4</v>
      </c>
      <c r="L11353" s="2" t="str">
        <f>TEXT(Tabela3[[#This Row],[DATA]],"MM")</f>
        <v>07</v>
      </c>
      <c r="M11353" s="2">
        <f>WEEKNUM(Tabela3[[#This Row],[DATA]])</f>
        <v>29</v>
      </c>
      <c r="N11353" s="18">
        <f>YEAR(Tabela3[[#This Row],[DATA]])</f>
        <v>2023</v>
      </c>
    </row>
    <row r="11354" spans="2:14">
      <c r="B11354" s="1">
        <v>45127</v>
      </c>
      <c r="C11354">
        <v>17393</v>
      </c>
      <c r="D11354">
        <f>COUNTIF(C$4:C11354,Tabela3[[#This Row],[COMANDA]])</f>
        <v>1</v>
      </c>
      <c r="E11354" t="s">
        <v>90</v>
      </c>
      <c r="F11354" t="s">
        <v>99</v>
      </c>
      <c r="G11354" t="s">
        <v>8</v>
      </c>
      <c r="H11354" t="s">
        <v>206</v>
      </c>
      <c r="I11354" s="2">
        <v>1</v>
      </c>
      <c r="J11354" t="s">
        <v>11</v>
      </c>
      <c r="K11354" s="21">
        <f>INDEX(LISTAS!$H:$Q,MATCH(BASE!H11354,LISTAS!$G:$G,0),MATCH(BASE!J11354,LISTAS!$H$3:$Q$3,0))*Tabela3[[#This Row],[QUANTIDADE]]</f>
        <v>18</v>
      </c>
      <c r="L11354" s="2" t="str">
        <f>TEXT(Tabela3[[#This Row],[DATA]],"MM")</f>
        <v>07</v>
      </c>
      <c r="M11354" s="2">
        <f>WEEKNUM(Tabela3[[#This Row],[DATA]])</f>
        <v>29</v>
      </c>
      <c r="N11354" s="18">
        <f>YEAR(Tabela3[[#This Row],[DATA]])</f>
        <v>2023</v>
      </c>
    </row>
    <row r="11355" spans="2:14">
      <c r="B11355" s="1">
        <v>45127</v>
      </c>
      <c r="C11355">
        <v>17393</v>
      </c>
      <c r="D11355">
        <f>COUNTIF(C$4:C11355,Tabela3[[#This Row],[COMANDA]])</f>
        <v>2</v>
      </c>
      <c r="E11355" t="s">
        <v>90</v>
      </c>
      <c r="F11355" t="s">
        <v>99</v>
      </c>
      <c r="G11355" t="s">
        <v>9</v>
      </c>
      <c r="H11355" t="s">
        <v>132</v>
      </c>
      <c r="I11355" s="2">
        <v>1</v>
      </c>
      <c r="J11355" t="s">
        <v>11</v>
      </c>
      <c r="K11355" s="21">
        <f>INDEX(LISTAS!$H:$Q,MATCH(BASE!H11355,LISTAS!$G:$G,0),MATCH(BASE!J11355,LISTAS!$H$3:$Q$3,0))*Tabela3[[#This Row],[QUANTIDADE]]</f>
        <v>3</v>
      </c>
      <c r="L11355" s="2" t="str">
        <f>TEXT(Tabela3[[#This Row],[DATA]],"MM")</f>
        <v>07</v>
      </c>
      <c r="M11355" s="2">
        <f>WEEKNUM(Tabela3[[#This Row],[DATA]])</f>
        <v>29</v>
      </c>
      <c r="N11355" s="18">
        <f>YEAR(Tabela3[[#This Row],[DATA]])</f>
        <v>2023</v>
      </c>
    </row>
    <row r="11356" spans="2:14">
      <c r="B11356" s="1">
        <v>45127</v>
      </c>
      <c r="C11356">
        <v>17394</v>
      </c>
      <c r="D11356">
        <f>COUNTIF(C$4:C11356,Tabela3[[#This Row],[COMANDA]])</f>
        <v>1</v>
      </c>
      <c r="E11356" t="s">
        <v>90</v>
      </c>
      <c r="F11356" t="s">
        <v>99</v>
      </c>
      <c r="G11356" t="s">
        <v>8</v>
      </c>
      <c r="H11356" t="s">
        <v>43</v>
      </c>
      <c r="I11356" s="2">
        <v>1</v>
      </c>
      <c r="J11356" t="s">
        <v>11</v>
      </c>
      <c r="K11356" s="21">
        <f>INDEX(LISTAS!$H:$Q,MATCH(BASE!H11356,LISTAS!$G:$G,0),MATCH(BASE!J11356,LISTAS!$H$3:$Q$3,0))*Tabela3[[#This Row],[QUANTIDADE]]</f>
        <v>18</v>
      </c>
      <c r="L11356" s="2" t="str">
        <f>TEXT(Tabela3[[#This Row],[DATA]],"MM")</f>
        <v>07</v>
      </c>
      <c r="M11356" s="2">
        <f>WEEKNUM(Tabela3[[#This Row],[DATA]])</f>
        <v>29</v>
      </c>
      <c r="N11356" s="18">
        <f>YEAR(Tabela3[[#This Row],[DATA]])</f>
        <v>2023</v>
      </c>
    </row>
    <row r="11357" spans="2:14">
      <c r="B11357" s="1">
        <v>45127</v>
      </c>
      <c r="C11357">
        <v>17395</v>
      </c>
      <c r="D11357">
        <f>COUNTIF(C$4:C11357,Tabela3[[#This Row],[COMANDA]])</f>
        <v>1</v>
      </c>
      <c r="E11357" t="s">
        <v>90</v>
      </c>
      <c r="F11357" t="s">
        <v>99</v>
      </c>
      <c r="G11357" t="s">
        <v>8</v>
      </c>
      <c r="H11357" t="s">
        <v>206</v>
      </c>
      <c r="I11357" s="2">
        <v>1</v>
      </c>
      <c r="J11357" t="s">
        <v>11</v>
      </c>
      <c r="K11357" s="21">
        <f>INDEX(LISTAS!$H:$Q,MATCH(BASE!H11357,LISTAS!$G:$G,0),MATCH(BASE!J11357,LISTAS!$H$3:$Q$3,0))*Tabela3[[#This Row],[QUANTIDADE]]</f>
        <v>18</v>
      </c>
      <c r="L11357" s="2" t="str">
        <f>TEXT(Tabela3[[#This Row],[DATA]],"MM")</f>
        <v>07</v>
      </c>
      <c r="M11357" s="2">
        <f>WEEKNUM(Tabela3[[#This Row],[DATA]])</f>
        <v>29</v>
      </c>
      <c r="N11357" s="18">
        <f>YEAR(Tabela3[[#This Row],[DATA]])</f>
        <v>2023</v>
      </c>
    </row>
    <row r="11358" spans="2:14">
      <c r="B11358" s="1">
        <v>45127</v>
      </c>
      <c r="C11358">
        <v>17395</v>
      </c>
      <c r="D11358">
        <f>COUNTIF(C$4:C11358,Tabela3[[#This Row],[COMANDA]])</f>
        <v>2</v>
      </c>
      <c r="E11358" t="s">
        <v>90</v>
      </c>
      <c r="F11358" t="s">
        <v>99</v>
      </c>
      <c r="G11358" t="s">
        <v>61</v>
      </c>
      <c r="H11358" t="s">
        <v>199</v>
      </c>
      <c r="I11358" s="2">
        <v>1</v>
      </c>
      <c r="J11358" t="s">
        <v>11</v>
      </c>
      <c r="K11358" s="21">
        <f>INDEX(LISTAS!$H:$Q,MATCH(BASE!H11358,LISTAS!$G:$G,0),MATCH(BASE!J11358,LISTAS!$H$3:$Q$3,0))*Tabela3[[#This Row],[QUANTIDADE]]</f>
        <v>1</v>
      </c>
      <c r="L11358" s="2" t="str">
        <f>TEXT(Tabela3[[#This Row],[DATA]],"MM")</f>
        <v>07</v>
      </c>
      <c r="M11358" s="2">
        <f>WEEKNUM(Tabela3[[#This Row],[DATA]])</f>
        <v>29</v>
      </c>
      <c r="N11358" s="18">
        <f>YEAR(Tabela3[[#This Row],[DATA]])</f>
        <v>2023</v>
      </c>
    </row>
    <row r="11359" spans="2:14">
      <c r="B11359" s="1">
        <v>45127</v>
      </c>
      <c r="C11359">
        <v>17395</v>
      </c>
      <c r="D11359">
        <f>COUNTIF(C$4:C11359,Tabela3[[#This Row],[COMANDA]])</f>
        <v>3</v>
      </c>
      <c r="E11359" t="s">
        <v>90</v>
      </c>
      <c r="F11359" t="s">
        <v>99</v>
      </c>
      <c r="G11359" t="s">
        <v>61</v>
      </c>
      <c r="H11359" t="s">
        <v>163</v>
      </c>
      <c r="I11359" s="2">
        <v>1</v>
      </c>
      <c r="J11359" t="s">
        <v>11</v>
      </c>
      <c r="K11359" s="21">
        <f>INDEX(LISTAS!$H:$Q,MATCH(BASE!H11359,LISTAS!$G:$G,0),MATCH(BASE!J11359,LISTAS!$H$3:$Q$3,0))*Tabela3[[#This Row],[QUANTIDADE]]</f>
        <v>4</v>
      </c>
      <c r="L11359" s="2" t="str">
        <f>TEXT(Tabela3[[#This Row],[DATA]],"MM")</f>
        <v>07</v>
      </c>
      <c r="M11359" s="2">
        <f>WEEKNUM(Tabela3[[#This Row],[DATA]])</f>
        <v>29</v>
      </c>
      <c r="N11359" s="18">
        <f>YEAR(Tabela3[[#This Row],[DATA]])</f>
        <v>2023</v>
      </c>
    </row>
    <row r="11360" spans="2:14">
      <c r="B11360" s="1">
        <v>45127</v>
      </c>
      <c r="C11360">
        <v>17396</v>
      </c>
      <c r="D11360">
        <f>COUNTIF(C$4:C11360,Tabela3[[#This Row],[COMANDA]])</f>
        <v>1</v>
      </c>
      <c r="E11360" t="s">
        <v>90</v>
      </c>
      <c r="F11360" t="s">
        <v>98</v>
      </c>
      <c r="G11360" t="s">
        <v>8</v>
      </c>
      <c r="H11360" t="s">
        <v>42</v>
      </c>
      <c r="I11360" s="2">
        <v>1</v>
      </c>
      <c r="J11360" t="s">
        <v>11</v>
      </c>
      <c r="K11360" s="21">
        <f>INDEX(LISTAS!$H:$Q,MATCH(BASE!H11360,LISTAS!$G:$G,0),MATCH(BASE!J11360,LISTAS!$H$3:$Q$3,0))*Tabela3[[#This Row],[QUANTIDADE]]</f>
        <v>16</v>
      </c>
      <c r="L11360" s="2" t="str">
        <f>TEXT(Tabela3[[#This Row],[DATA]],"MM")</f>
        <v>07</v>
      </c>
      <c r="M11360" s="2">
        <f>WEEKNUM(Tabela3[[#This Row],[DATA]])</f>
        <v>29</v>
      </c>
      <c r="N11360" s="18">
        <f>YEAR(Tabela3[[#This Row],[DATA]])</f>
        <v>2023</v>
      </c>
    </row>
    <row r="11361" spans="2:14">
      <c r="B11361" s="1">
        <v>45127</v>
      </c>
      <c r="C11361">
        <v>17397</v>
      </c>
      <c r="D11361">
        <f>COUNTIF(C$4:C11361,Tabela3[[#This Row],[COMANDA]])</f>
        <v>1</v>
      </c>
      <c r="E11361" t="s">
        <v>90</v>
      </c>
      <c r="F11361" t="s">
        <v>99</v>
      </c>
      <c r="G11361" t="s">
        <v>8</v>
      </c>
      <c r="H11361" t="s">
        <v>204</v>
      </c>
      <c r="I11361" s="2">
        <v>1</v>
      </c>
      <c r="J11361" t="s">
        <v>11</v>
      </c>
      <c r="K11361" s="21">
        <f>INDEX(LISTAS!$H:$Q,MATCH(BASE!H11361,LISTAS!$G:$G,0),MATCH(BASE!J11361,LISTAS!$H$3:$Q$3,0))*Tabela3[[#This Row],[QUANTIDADE]]</f>
        <v>18</v>
      </c>
      <c r="L11361" s="2" t="str">
        <f>TEXT(Tabela3[[#This Row],[DATA]],"MM")</f>
        <v>07</v>
      </c>
      <c r="M11361" s="2">
        <f>WEEKNUM(Tabela3[[#This Row],[DATA]])</f>
        <v>29</v>
      </c>
      <c r="N11361" s="18">
        <f>YEAR(Tabela3[[#This Row],[DATA]])</f>
        <v>2023</v>
      </c>
    </row>
    <row r="11362" spans="2:14">
      <c r="B11362" s="1">
        <v>45127</v>
      </c>
      <c r="C11362">
        <v>17397</v>
      </c>
      <c r="D11362">
        <f>COUNTIF(C$4:C11362,Tabela3[[#This Row],[COMANDA]])</f>
        <v>2</v>
      </c>
      <c r="E11362" t="s">
        <v>90</v>
      </c>
      <c r="F11362" t="s">
        <v>98</v>
      </c>
      <c r="G11362" t="s">
        <v>8</v>
      </c>
      <c r="H11362" t="s">
        <v>203</v>
      </c>
      <c r="I11362" s="2">
        <v>1</v>
      </c>
      <c r="J11362" t="s">
        <v>11</v>
      </c>
      <c r="K11362" s="21">
        <f>INDEX(LISTAS!$H:$Q,MATCH(BASE!H11362,LISTAS!$G:$G,0),MATCH(BASE!J11362,LISTAS!$H$3:$Q$3,0))*Tabela3[[#This Row],[QUANTIDADE]]</f>
        <v>20</v>
      </c>
      <c r="L11362" s="2" t="str">
        <f>TEXT(Tabela3[[#This Row],[DATA]],"MM")</f>
        <v>07</v>
      </c>
      <c r="M11362" s="2">
        <f>WEEKNUM(Tabela3[[#This Row],[DATA]])</f>
        <v>29</v>
      </c>
      <c r="N11362" s="18">
        <f>YEAR(Tabela3[[#This Row],[DATA]])</f>
        <v>2023</v>
      </c>
    </row>
    <row r="11363" spans="2:14">
      <c r="B11363" s="1">
        <v>45127</v>
      </c>
      <c r="C11363">
        <v>17397</v>
      </c>
      <c r="D11363">
        <f>COUNTIF(C$4:C11363,Tabela3[[#This Row],[COMANDA]])</f>
        <v>3</v>
      </c>
      <c r="E11363" t="s">
        <v>90</v>
      </c>
      <c r="G11363" t="s">
        <v>9</v>
      </c>
      <c r="H11363" t="s">
        <v>142</v>
      </c>
      <c r="I11363" s="2">
        <v>1</v>
      </c>
      <c r="J11363" t="s">
        <v>11</v>
      </c>
      <c r="K11363" s="21">
        <f>INDEX(LISTAS!$H:$Q,MATCH(BASE!H11363,LISTAS!$G:$G,0),MATCH(BASE!J11363,LISTAS!$H$3:$Q$3,0))*Tabela3[[#This Row],[QUANTIDADE]]</f>
        <v>6</v>
      </c>
      <c r="L11363" s="2" t="str">
        <f>TEXT(Tabela3[[#This Row],[DATA]],"MM")</f>
        <v>07</v>
      </c>
      <c r="M11363" s="2">
        <f>WEEKNUM(Tabela3[[#This Row],[DATA]])</f>
        <v>29</v>
      </c>
      <c r="N11363" s="18">
        <f>YEAR(Tabela3[[#This Row],[DATA]])</f>
        <v>2023</v>
      </c>
    </row>
    <row r="11364" spans="2:14">
      <c r="B11364" s="1">
        <v>45127</v>
      </c>
      <c r="C11364">
        <v>17398</v>
      </c>
      <c r="D11364">
        <f>COUNTIF(C$4:C11364,Tabela3[[#This Row],[COMANDA]])</f>
        <v>1</v>
      </c>
      <c r="E11364" t="s">
        <v>90</v>
      </c>
      <c r="F11364" t="s">
        <v>99</v>
      </c>
      <c r="G11364" t="s">
        <v>8</v>
      </c>
      <c r="H11364" t="s">
        <v>43</v>
      </c>
      <c r="I11364" s="2">
        <v>1</v>
      </c>
      <c r="J11364" t="s">
        <v>11</v>
      </c>
      <c r="K11364" s="21">
        <f>INDEX(LISTAS!$H:$Q,MATCH(BASE!H11364,LISTAS!$G:$G,0),MATCH(BASE!J11364,LISTAS!$H$3:$Q$3,0))*Tabela3[[#This Row],[QUANTIDADE]]</f>
        <v>18</v>
      </c>
      <c r="L11364" s="2" t="str">
        <f>TEXT(Tabela3[[#This Row],[DATA]],"MM")</f>
        <v>07</v>
      </c>
      <c r="M11364" s="2">
        <f>WEEKNUM(Tabela3[[#This Row],[DATA]])</f>
        <v>29</v>
      </c>
      <c r="N11364" s="18">
        <f>YEAR(Tabela3[[#This Row],[DATA]])</f>
        <v>2023</v>
      </c>
    </row>
    <row r="11365" spans="2:14">
      <c r="B11365" s="1">
        <v>45127</v>
      </c>
      <c r="C11365">
        <v>17398</v>
      </c>
      <c r="D11365">
        <f>COUNTIF(C$4:C11365,Tabela3[[#This Row],[COMANDA]])</f>
        <v>2</v>
      </c>
      <c r="E11365" t="s">
        <v>90</v>
      </c>
      <c r="F11365" t="s">
        <v>99</v>
      </c>
      <c r="G11365" t="s">
        <v>8</v>
      </c>
      <c r="H11365" t="s">
        <v>204</v>
      </c>
      <c r="I11365" s="2">
        <v>1</v>
      </c>
      <c r="J11365" t="s">
        <v>11</v>
      </c>
      <c r="K11365" s="21">
        <f>INDEX(LISTAS!$H:$Q,MATCH(BASE!H11365,LISTAS!$G:$G,0),MATCH(BASE!J11365,LISTAS!$H$3:$Q$3,0))*Tabela3[[#This Row],[QUANTIDADE]]</f>
        <v>18</v>
      </c>
      <c r="L11365" s="2" t="str">
        <f>TEXT(Tabela3[[#This Row],[DATA]],"MM")</f>
        <v>07</v>
      </c>
      <c r="M11365" s="2">
        <f>WEEKNUM(Tabela3[[#This Row],[DATA]])</f>
        <v>29</v>
      </c>
      <c r="N11365" s="18">
        <f>YEAR(Tabela3[[#This Row],[DATA]])</f>
        <v>2023</v>
      </c>
    </row>
    <row r="11366" spans="2:14">
      <c r="B11366" s="1">
        <v>45127</v>
      </c>
      <c r="C11366">
        <v>17398</v>
      </c>
      <c r="D11366">
        <f>COUNTIF(C$4:C11366,Tabela3[[#This Row],[COMANDA]])</f>
        <v>3</v>
      </c>
      <c r="E11366" t="s">
        <v>90</v>
      </c>
      <c r="F11366" t="s">
        <v>99</v>
      </c>
      <c r="G11366" t="s">
        <v>61</v>
      </c>
      <c r="H11366" t="s">
        <v>199</v>
      </c>
      <c r="I11366" s="2">
        <v>1</v>
      </c>
      <c r="J11366" t="s">
        <v>11</v>
      </c>
      <c r="K11366" s="21">
        <f>INDEX(LISTAS!$H:$Q,MATCH(BASE!H11366,LISTAS!$G:$G,0),MATCH(BASE!J11366,LISTAS!$H$3:$Q$3,0))*Tabela3[[#This Row],[QUANTIDADE]]</f>
        <v>1</v>
      </c>
      <c r="L11366" s="2" t="str">
        <f>TEXT(Tabela3[[#This Row],[DATA]],"MM")</f>
        <v>07</v>
      </c>
      <c r="M11366" s="2">
        <f>WEEKNUM(Tabela3[[#This Row],[DATA]])</f>
        <v>29</v>
      </c>
      <c r="N11366" s="18">
        <f>YEAR(Tabela3[[#This Row],[DATA]])</f>
        <v>2023</v>
      </c>
    </row>
    <row r="11367" spans="2:14">
      <c r="B11367" s="1">
        <v>45127</v>
      </c>
      <c r="C11367">
        <v>17398</v>
      </c>
      <c r="D11367">
        <f>COUNTIF(C$4:C11367,Tabela3[[#This Row],[COMANDA]])</f>
        <v>4</v>
      </c>
      <c r="E11367" t="s">
        <v>90</v>
      </c>
      <c r="F11367" t="s">
        <v>99</v>
      </c>
      <c r="G11367" t="s">
        <v>61</v>
      </c>
      <c r="H11367" t="s">
        <v>162</v>
      </c>
      <c r="I11367" s="2">
        <v>1</v>
      </c>
      <c r="J11367" t="s">
        <v>11</v>
      </c>
      <c r="K11367" s="21">
        <f>INDEX(LISTAS!$H:$Q,MATCH(BASE!H11367,LISTAS!$G:$G,0),MATCH(BASE!J11367,LISTAS!$H$3:$Q$3,0))*Tabela3[[#This Row],[QUANTIDADE]]</f>
        <v>1.5</v>
      </c>
      <c r="L11367" s="2" t="str">
        <f>TEXT(Tabela3[[#This Row],[DATA]],"MM")</f>
        <v>07</v>
      </c>
      <c r="M11367" s="2">
        <f>WEEKNUM(Tabela3[[#This Row],[DATA]])</f>
        <v>29</v>
      </c>
      <c r="N11367" s="18">
        <f>YEAR(Tabela3[[#This Row],[DATA]])</f>
        <v>2023</v>
      </c>
    </row>
    <row r="11368" spans="2:14">
      <c r="B11368" s="1">
        <v>45127</v>
      </c>
      <c r="C11368">
        <v>17399</v>
      </c>
      <c r="D11368">
        <f>COUNTIF(C$4:C11368,Tabela3[[#This Row],[COMANDA]])</f>
        <v>1</v>
      </c>
      <c r="E11368" t="s">
        <v>90</v>
      </c>
      <c r="F11368" t="s">
        <v>99</v>
      </c>
      <c r="G11368" t="s">
        <v>8</v>
      </c>
      <c r="H11368" t="s">
        <v>42</v>
      </c>
      <c r="I11368" s="2">
        <v>1</v>
      </c>
      <c r="J11368" t="s">
        <v>11</v>
      </c>
      <c r="K11368" s="21">
        <f>INDEX(LISTAS!$H:$Q,MATCH(BASE!H11368,LISTAS!$G:$G,0),MATCH(BASE!J11368,LISTAS!$H$3:$Q$3,0))*Tabela3[[#This Row],[QUANTIDADE]]</f>
        <v>16</v>
      </c>
      <c r="L11368" s="2" t="str">
        <f>TEXT(Tabela3[[#This Row],[DATA]],"MM")</f>
        <v>07</v>
      </c>
      <c r="M11368" s="2">
        <f>WEEKNUM(Tabela3[[#This Row],[DATA]])</f>
        <v>29</v>
      </c>
      <c r="N11368" s="18">
        <f>YEAR(Tabela3[[#This Row],[DATA]])</f>
        <v>2023</v>
      </c>
    </row>
    <row r="11369" spans="2:14">
      <c r="B11369" s="1">
        <v>45127</v>
      </c>
      <c r="C11369">
        <v>17400</v>
      </c>
      <c r="D11369">
        <f>COUNTIF(C$4:C11369,Tabela3[[#This Row],[COMANDA]])</f>
        <v>1</v>
      </c>
      <c r="E11369" t="s">
        <v>89</v>
      </c>
      <c r="F11369" t="s">
        <v>99</v>
      </c>
      <c r="G11369" t="s">
        <v>8</v>
      </c>
      <c r="H11369" t="s">
        <v>211</v>
      </c>
      <c r="I11369" s="2">
        <v>1</v>
      </c>
      <c r="J11369" t="s">
        <v>11</v>
      </c>
      <c r="K11369" s="21">
        <f>INDEX(LISTAS!$H:$Q,MATCH(BASE!H11369,LISTAS!$G:$G,0),MATCH(BASE!J11369,LISTAS!$H$3:$Q$3,0))*Tabela3[[#This Row],[QUANTIDADE]]</f>
        <v>20</v>
      </c>
      <c r="L11369" s="2" t="str">
        <f>TEXT(Tabela3[[#This Row],[DATA]],"MM")</f>
        <v>07</v>
      </c>
      <c r="M11369" s="2">
        <f>WEEKNUM(Tabela3[[#This Row],[DATA]])</f>
        <v>29</v>
      </c>
      <c r="N11369" s="18">
        <f>YEAR(Tabela3[[#This Row],[DATA]])</f>
        <v>2023</v>
      </c>
    </row>
    <row r="11370" spans="2:14">
      <c r="B11370" s="1">
        <v>45127</v>
      </c>
      <c r="C11370">
        <v>17401</v>
      </c>
      <c r="D11370">
        <f>COUNTIF(C$4:C11370,Tabela3[[#This Row],[COMANDA]])</f>
        <v>1</v>
      </c>
      <c r="E11370" t="s">
        <v>90</v>
      </c>
      <c r="F11370" t="s">
        <v>98</v>
      </c>
      <c r="G11370" t="s">
        <v>8</v>
      </c>
      <c r="H11370" t="s">
        <v>203</v>
      </c>
      <c r="I11370" s="2">
        <v>1</v>
      </c>
      <c r="J11370" t="s">
        <v>11</v>
      </c>
      <c r="K11370" s="21">
        <f>INDEX(LISTAS!$H:$Q,MATCH(BASE!H11370,LISTAS!$G:$G,0),MATCH(BASE!J11370,LISTAS!$H$3:$Q$3,0))*Tabela3[[#This Row],[QUANTIDADE]]</f>
        <v>20</v>
      </c>
      <c r="L11370" s="2" t="str">
        <f>TEXT(Tabela3[[#This Row],[DATA]],"MM")</f>
        <v>07</v>
      </c>
      <c r="M11370" s="2">
        <f>WEEKNUM(Tabela3[[#This Row],[DATA]])</f>
        <v>29</v>
      </c>
      <c r="N11370" s="18">
        <f>YEAR(Tabela3[[#This Row],[DATA]])</f>
        <v>2023</v>
      </c>
    </row>
    <row r="11371" spans="2:14">
      <c r="B11371" s="1">
        <v>45127</v>
      </c>
      <c r="C11371">
        <v>17402</v>
      </c>
      <c r="D11371">
        <f>COUNTIF(C$4:C11371,Tabela3[[#This Row],[COMANDA]])</f>
        <v>1</v>
      </c>
      <c r="E11371" t="s">
        <v>90</v>
      </c>
      <c r="F11371" t="s">
        <v>375</v>
      </c>
      <c r="G11371" t="s">
        <v>8</v>
      </c>
      <c r="H11371" t="s">
        <v>206</v>
      </c>
      <c r="I11371" s="2">
        <v>1</v>
      </c>
      <c r="J11371" t="s">
        <v>12</v>
      </c>
      <c r="K11371" s="21">
        <f>INDEX(LISTAS!$H:$Q,MATCH(BASE!H11371,LISTAS!$G:$G,0),MATCH(BASE!J11371,LISTAS!$H$3:$Q$3,0))*Tabela3[[#This Row],[QUANTIDADE]]</f>
        <v>16.2</v>
      </c>
      <c r="L11371" s="2" t="str">
        <f>TEXT(Tabela3[[#This Row],[DATA]],"MM")</f>
        <v>07</v>
      </c>
      <c r="M11371" s="2">
        <f>WEEKNUM(Tabela3[[#This Row],[DATA]])</f>
        <v>29</v>
      </c>
      <c r="N11371" s="18">
        <f>YEAR(Tabela3[[#This Row],[DATA]])</f>
        <v>2023</v>
      </c>
    </row>
    <row r="11372" spans="2:14">
      <c r="B11372" s="1">
        <v>45127</v>
      </c>
      <c r="C11372">
        <v>17402</v>
      </c>
      <c r="D11372">
        <f>COUNTIF(C$4:C11372,Tabela3[[#This Row],[COMANDA]])</f>
        <v>2</v>
      </c>
      <c r="E11372" t="s">
        <v>90</v>
      </c>
      <c r="F11372" t="s">
        <v>375</v>
      </c>
      <c r="G11372" t="s">
        <v>61</v>
      </c>
      <c r="H11372" t="s">
        <v>163</v>
      </c>
      <c r="I11372" s="2">
        <v>1</v>
      </c>
      <c r="J11372" t="s">
        <v>11</v>
      </c>
      <c r="K11372" s="21">
        <f>INDEX(LISTAS!$H:$Q,MATCH(BASE!H11372,LISTAS!$G:$G,0),MATCH(BASE!J11372,LISTAS!$H$3:$Q$3,0))*Tabela3[[#This Row],[QUANTIDADE]]</f>
        <v>4</v>
      </c>
      <c r="L11372" s="2" t="str">
        <f>TEXT(Tabela3[[#This Row],[DATA]],"MM")</f>
        <v>07</v>
      </c>
      <c r="M11372" s="2">
        <f>WEEKNUM(Tabela3[[#This Row],[DATA]])</f>
        <v>29</v>
      </c>
      <c r="N11372" s="18">
        <f>YEAR(Tabela3[[#This Row],[DATA]])</f>
        <v>2023</v>
      </c>
    </row>
    <row r="11373" spans="2:14">
      <c r="B11373" s="1">
        <v>45127</v>
      </c>
      <c r="C11373">
        <v>17403</v>
      </c>
      <c r="D11373">
        <f>COUNTIF(C$4:C11373,Tabela3[[#This Row],[COMANDA]])</f>
        <v>1</v>
      </c>
      <c r="E11373" t="s">
        <v>90</v>
      </c>
      <c r="F11373" t="s">
        <v>99</v>
      </c>
      <c r="G11373" t="s">
        <v>8</v>
      </c>
      <c r="H11373" t="s">
        <v>42</v>
      </c>
      <c r="I11373" s="2">
        <v>1</v>
      </c>
      <c r="J11373" t="s">
        <v>11</v>
      </c>
      <c r="K11373" s="21">
        <f>INDEX(LISTAS!$H:$Q,MATCH(BASE!H11373,LISTAS!$G:$G,0),MATCH(BASE!J11373,LISTAS!$H$3:$Q$3,0))*Tabela3[[#This Row],[QUANTIDADE]]</f>
        <v>16</v>
      </c>
      <c r="L11373" s="2" t="str">
        <f>TEXT(Tabela3[[#This Row],[DATA]],"MM")</f>
        <v>07</v>
      </c>
      <c r="M11373" s="2">
        <f>WEEKNUM(Tabela3[[#This Row],[DATA]])</f>
        <v>29</v>
      </c>
      <c r="N11373" s="18">
        <f>YEAR(Tabela3[[#This Row],[DATA]])</f>
        <v>2023</v>
      </c>
    </row>
    <row r="11374" spans="2:14">
      <c r="B11374" s="1">
        <v>45127</v>
      </c>
      <c r="C11374">
        <v>17404</v>
      </c>
      <c r="D11374">
        <f>COUNTIF(C$4:C11374,Tabela3[[#This Row],[COMANDA]])</f>
        <v>1</v>
      </c>
      <c r="E11374" t="s">
        <v>90</v>
      </c>
      <c r="F11374" t="s">
        <v>100</v>
      </c>
      <c r="G11374" t="s">
        <v>8</v>
      </c>
      <c r="H11374" t="s">
        <v>203</v>
      </c>
      <c r="I11374" s="2">
        <v>1</v>
      </c>
      <c r="J11374" t="s">
        <v>11</v>
      </c>
      <c r="K11374" s="21">
        <f>INDEX(LISTAS!$H:$Q,MATCH(BASE!H11374,LISTAS!$G:$G,0),MATCH(BASE!J11374,LISTAS!$H$3:$Q$3,0))*Tabela3[[#This Row],[QUANTIDADE]]</f>
        <v>20</v>
      </c>
      <c r="L11374" s="2" t="str">
        <f>TEXT(Tabela3[[#This Row],[DATA]],"MM")</f>
        <v>07</v>
      </c>
      <c r="M11374" s="2">
        <f>WEEKNUM(Tabela3[[#This Row],[DATA]])</f>
        <v>29</v>
      </c>
      <c r="N11374" s="18">
        <f>YEAR(Tabela3[[#This Row],[DATA]])</f>
        <v>2023</v>
      </c>
    </row>
    <row r="11375" spans="2:14">
      <c r="B11375" s="1">
        <v>45127</v>
      </c>
      <c r="C11375">
        <v>17405</v>
      </c>
      <c r="D11375">
        <f>COUNTIF(C$4:C11375,Tabela3[[#This Row],[COMANDA]])</f>
        <v>1</v>
      </c>
      <c r="E11375" t="s">
        <v>89</v>
      </c>
      <c r="F11375" t="s">
        <v>375</v>
      </c>
      <c r="G11375" t="s">
        <v>8</v>
      </c>
      <c r="H11375" t="s">
        <v>202</v>
      </c>
      <c r="I11375" s="2">
        <v>1</v>
      </c>
      <c r="J11375" t="s">
        <v>12</v>
      </c>
      <c r="K11375" s="21">
        <f>INDEX(LISTAS!$H:$Q,MATCH(BASE!H11375,LISTAS!$G:$G,0),MATCH(BASE!J11375,LISTAS!$H$3:$Q$3,0))*Tabela3[[#This Row],[QUANTIDADE]]</f>
        <v>18</v>
      </c>
      <c r="L11375" s="2" t="str">
        <f>TEXT(Tabela3[[#This Row],[DATA]],"MM")</f>
        <v>07</v>
      </c>
      <c r="M11375" s="2">
        <f>WEEKNUM(Tabela3[[#This Row],[DATA]])</f>
        <v>29</v>
      </c>
      <c r="N11375" s="18">
        <f>YEAR(Tabela3[[#This Row],[DATA]])</f>
        <v>2023</v>
      </c>
    </row>
    <row r="11376" spans="2:14">
      <c r="B11376" s="1">
        <v>45127</v>
      </c>
      <c r="C11376">
        <v>17406</v>
      </c>
      <c r="D11376">
        <f>COUNTIF(C$4:C11376,Tabela3[[#This Row],[COMANDA]])</f>
        <v>1</v>
      </c>
      <c r="E11376" t="s">
        <v>90</v>
      </c>
      <c r="F11376" t="s">
        <v>98</v>
      </c>
      <c r="G11376" t="s">
        <v>8</v>
      </c>
      <c r="H11376" t="s">
        <v>211</v>
      </c>
      <c r="I11376" s="2">
        <v>1</v>
      </c>
      <c r="J11376" t="s">
        <v>11</v>
      </c>
      <c r="K11376" s="21">
        <f>INDEX(LISTAS!$H:$Q,MATCH(BASE!H11376,LISTAS!$G:$G,0),MATCH(BASE!J11376,LISTAS!$H$3:$Q$3,0))*Tabela3[[#This Row],[QUANTIDADE]]</f>
        <v>20</v>
      </c>
      <c r="L11376" s="2" t="str">
        <f>TEXT(Tabela3[[#This Row],[DATA]],"MM")</f>
        <v>07</v>
      </c>
      <c r="M11376" s="2">
        <f>WEEKNUM(Tabela3[[#This Row],[DATA]])</f>
        <v>29</v>
      </c>
      <c r="N11376" s="18">
        <f>YEAR(Tabela3[[#This Row],[DATA]])</f>
        <v>2023</v>
      </c>
    </row>
    <row r="11377" spans="2:14">
      <c r="B11377" s="1">
        <v>45127</v>
      </c>
      <c r="C11377">
        <v>17407</v>
      </c>
      <c r="D11377">
        <f>COUNTIF(C$4:C11377,Tabela3[[#This Row],[COMANDA]])</f>
        <v>1</v>
      </c>
      <c r="E11377" t="s">
        <v>90</v>
      </c>
      <c r="F11377" t="s">
        <v>98</v>
      </c>
      <c r="G11377" t="s">
        <v>8</v>
      </c>
      <c r="H11377" t="s">
        <v>202</v>
      </c>
      <c r="I11377" s="2">
        <v>1</v>
      </c>
      <c r="J11377" t="s">
        <v>11</v>
      </c>
      <c r="K11377" s="21">
        <f>INDEX(LISTAS!$H:$Q,MATCH(BASE!H11377,LISTAS!$G:$G,0),MATCH(BASE!J11377,LISTAS!$H$3:$Q$3,0))*Tabela3[[#This Row],[QUANTIDADE]]</f>
        <v>20</v>
      </c>
      <c r="L11377" s="2" t="str">
        <f>TEXT(Tabela3[[#This Row],[DATA]],"MM")</f>
        <v>07</v>
      </c>
      <c r="M11377" s="2">
        <f>WEEKNUM(Tabela3[[#This Row],[DATA]])</f>
        <v>29</v>
      </c>
      <c r="N11377" s="18">
        <f>YEAR(Tabela3[[#This Row],[DATA]])</f>
        <v>2023</v>
      </c>
    </row>
    <row r="11378" spans="2:14">
      <c r="B11378" s="1">
        <v>45127</v>
      </c>
      <c r="C11378">
        <v>17408</v>
      </c>
      <c r="D11378">
        <f>COUNTIF(C$4:C11378,Tabela3[[#This Row],[COMANDA]])</f>
        <v>1</v>
      </c>
      <c r="E11378" t="s">
        <v>90</v>
      </c>
      <c r="F11378" t="s">
        <v>99</v>
      </c>
      <c r="G11378" t="s">
        <v>8</v>
      </c>
      <c r="H11378" t="s">
        <v>202</v>
      </c>
      <c r="I11378" s="2">
        <v>1</v>
      </c>
      <c r="J11378" t="s">
        <v>11</v>
      </c>
      <c r="K11378" s="21">
        <f>INDEX(LISTAS!$H:$Q,MATCH(BASE!H11378,LISTAS!$G:$G,0),MATCH(BASE!J11378,LISTAS!$H$3:$Q$3,0))*Tabela3[[#This Row],[QUANTIDADE]]</f>
        <v>20</v>
      </c>
      <c r="L11378" s="2" t="str">
        <f>TEXT(Tabela3[[#This Row],[DATA]],"MM")</f>
        <v>07</v>
      </c>
      <c r="M11378" s="2">
        <f>WEEKNUM(Tabela3[[#This Row],[DATA]])</f>
        <v>29</v>
      </c>
      <c r="N11378" s="18">
        <f>YEAR(Tabela3[[#This Row],[DATA]])</f>
        <v>2023</v>
      </c>
    </row>
    <row r="11379" spans="2:14">
      <c r="B11379" s="1">
        <v>45127</v>
      </c>
      <c r="C11379">
        <v>17408</v>
      </c>
      <c r="D11379">
        <f>COUNTIF(C$4:C11379,Tabela3[[#This Row],[COMANDA]])</f>
        <v>2</v>
      </c>
      <c r="E11379" t="s">
        <v>90</v>
      </c>
      <c r="F11379" t="s">
        <v>99</v>
      </c>
      <c r="G11379" t="s">
        <v>9</v>
      </c>
      <c r="H11379" t="s">
        <v>136</v>
      </c>
      <c r="I11379" s="2">
        <v>1</v>
      </c>
      <c r="J11379" t="s">
        <v>11</v>
      </c>
      <c r="K11379" s="21">
        <f>INDEX(LISTAS!$H:$Q,MATCH(BASE!H11379,LISTAS!$G:$G,0),MATCH(BASE!J11379,LISTAS!$H$3:$Q$3,0))*Tabela3[[#This Row],[QUANTIDADE]]</f>
        <v>4</v>
      </c>
      <c r="L11379" s="2" t="str">
        <f>TEXT(Tabela3[[#This Row],[DATA]],"MM")</f>
        <v>07</v>
      </c>
      <c r="M11379" s="2">
        <f>WEEKNUM(Tabela3[[#This Row],[DATA]])</f>
        <v>29</v>
      </c>
      <c r="N11379" s="18">
        <f>YEAR(Tabela3[[#This Row],[DATA]])</f>
        <v>2023</v>
      </c>
    </row>
    <row r="11380" spans="2:14">
      <c r="B11380" s="1">
        <v>45127</v>
      </c>
      <c r="C11380">
        <v>17409</v>
      </c>
      <c r="D11380">
        <f>COUNTIF(C$4:C11380,Tabela3[[#This Row],[COMANDA]])</f>
        <v>1</v>
      </c>
      <c r="E11380" t="s">
        <v>90</v>
      </c>
      <c r="F11380" t="s">
        <v>100</v>
      </c>
      <c r="G11380" t="s">
        <v>8</v>
      </c>
      <c r="H11380" t="s">
        <v>202</v>
      </c>
      <c r="I11380" s="2">
        <v>1</v>
      </c>
      <c r="J11380" t="s">
        <v>11</v>
      </c>
      <c r="K11380" s="21">
        <f>INDEX(LISTAS!$H:$Q,MATCH(BASE!H11380,LISTAS!$G:$G,0),MATCH(BASE!J11380,LISTAS!$H$3:$Q$3,0))*Tabela3[[#This Row],[QUANTIDADE]]</f>
        <v>20</v>
      </c>
      <c r="L11380" s="2" t="str">
        <f>TEXT(Tabela3[[#This Row],[DATA]],"MM")</f>
        <v>07</v>
      </c>
      <c r="M11380" s="2">
        <f>WEEKNUM(Tabela3[[#This Row],[DATA]])</f>
        <v>29</v>
      </c>
      <c r="N11380" s="18">
        <f>YEAR(Tabela3[[#This Row],[DATA]])</f>
        <v>2023</v>
      </c>
    </row>
    <row r="11381" spans="2:14">
      <c r="B11381" s="1">
        <v>45127</v>
      </c>
      <c r="C11381">
        <v>17409</v>
      </c>
      <c r="D11381">
        <f>COUNTIF(C$4:C11381,Tabela3[[#This Row],[COMANDA]])</f>
        <v>2</v>
      </c>
      <c r="E11381" t="s">
        <v>90</v>
      </c>
      <c r="F11381" t="s">
        <v>100</v>
      </c>
      <c r="G11381" t="s">
        <v>61</v>
      </c>
      <c r="H11381" t="s">
        <v>199</v>
      </c>
      <c r="I11381" s="2">
        <v>2</v>
      </c>
      <c r="J11381" t="s">
        <v>11</v>
      </c>
      <c r="K11381" s="21">
        <f>INDEX(LISTAS!$H:$Q,MATCH(BASE!H11381,LISTAS!$G:$G,0),MATCH(BASE!J11381,LISTAS!$H$3:$Q$3,0))*Tabela3[[#This Row],[QUANTIDADE]]</f>
        <v>2</v>
      </c>
      <c r="L11381" s="2" t="str">
        <f>TEXT(Tabela3[[#This Row],[DATA]],"MM")</f>
        <v>07</v>
      </c>
      <c r="M11381" s="2">
        <f>WEEKNUM(Tabela3[[#This Row],[DATA]])</f>
        <v>29</v>
      </c>
      <c r="N11381" s="18">
        <f>YEAR(Tabela3[[#This Row],[DATA]])</f>
        <v>2023</v>
      </c>
    </row>
    <row r="11382" spans="2:14">
      <c r="B11382" s="1">
        <v>45127</v>
      </c>
      <c r="C11382">
        <v>17409</v>
      </c>
      <c r="D11382">
        <f>COUNTIF(C$4:C11382,Tabela3[[#This Row],[COMANDA]])</f>
        <v>3</v>
      </c>
      <c r="E11382" t="s">
        <v>90</v>
      </c>
      <c r="F11382" t="s">
        <v>100</v>
      </c>
      <c r="G11382" t="s">
        <v>9</v>
      </c>
      <c r="H11382" t="s">
        <v>142</v>
      </c>
      <c r="I11382" s="2">
        <v>1</v>
      </c>
      <c r="J11382" t="s">
        <v>11</v>
      </c>
      <c r="K11382" s="21">
        <f>INDEX(LISTAS!$H:$Q,MATCH(BASE!H11382,LISTAS!$G:$G,0),MATCH(BASE!J11382,LISTAS!$H$3:$Q$3,0))*Tabela3[[#This Row],[QUANTIDADE]]</f>
        <v>6</v>
      </c>
      <c r="L11382" s="2" t="str">
        <f>TEXT(Tabela3[[#This Row],[DATA]],"MM")</f>
        <v>07</v>
      </c>
      <c r="M11382" s="2">
        <f>WEEKNUM(Tabela3[[#This Row],[DATA]])</f>
        <v>29</v>
      </c>
      <c r="N11382" s="18">
        <f>YEAR(Tabela3[[#This Row],[DATA]])</f>
        <v>2023</v>
      </c>
    </row>
    <row r="11383" spans="2:14">
      <c r="B11383" s="1">
        <v>45127</v>
      </c>
      <c r="C11383">
        <v>17410</v>
      </c>
      <c r="D11383">
        <f>COUNTIF(C$4:C11383,Tabela3[[#This Row],[COMANDA]])</f>
        <v>1</v>
      </c>
      <c r="E11383" t="s">
        <v>90</v>
      </c>
      <c r="F11383" t="s">
        <v>98</v>
      </c>
      <c r="G11383" t="s">
        <v>8</v>
      </c>
      <c r="H11383" t="s">
        <v>43</v>
      </c>
      <c r="I11383" s="2">
        <v>1</v>
      </c>
      <c r="J11383" t="s">
        <v>11</v>
      </c>
      <c r="K11383" s="21">
        <f>INDEX(LISTAS!$H:$Q,MATCH(BASE!H11383,LISTAS!$G:$G,0),MATCH(BASE!J11383,LISTAS!$H$3:$Q$3,0))*Tabela3[[#This Row],[QUANTIDADE]]</f>
        <v>18</v>
      </c>
      <c r="L11383" s="2" t="str">
        <f>TEXT(Tabela3[[#This Row],[DATA]],"MM")</f>
        <v>07</v>
      </c>
      <c r="M11383" s="2">
        <f>WEEKNUM(Tabela3[[#This Row],[DATA]])</f>
        <v>29</v>
      </c>
      <c r="N11383" s="18">
        <f>YEAR(Tabela3[[#This Row],[DATA]])</f>
        <v>2023</v>
      </c>
    </row>
    <row r="11384" spans="2:14">
      <c r="B11384" s="1">
        <v>45127</v>
      </c>
      <c r="C11384">
        <v>17410</v>
      </c>
      <c r="D11384">
        <f>COUNTIF(C$4:C11384,Tabela3[[#This Row],[COMANDA]])</f>
        <v>2</v>
      </c>
      <c r="E11384" t="s">
        <v>90</v>
      </c>
      <c r="F11384" t="s">
        <v>98</v>
      </c>
      <c r="G11384" t="s">
        <v>61</v>
      </c>
      <c r="H11384" t="s">
        <v>199</v>
      </c>
      <c r="I11384" s="2">
        <v>2</v>
      </c>
      <c r="J11384" t="s">
        <v>11</v>
      </c>
      <c r="K11384" s="21">
        <f>INDEX(LISTAS!$H:$Q,MATCH(BASE!H11384,LISTAS!$G:$G,0),MATCH(BASE!J11384,LISTAS!$H$3:$Q$3,0))*Tabela3[[#This Row],[QUANTIDADE]]</f>
        <v>2</v>
      </c>
      <c r="L11384" s="2" t="str">
        <f>TEXT(Tabela3[[#This Row],[DATA]],"MM")</f>
        <v>07</v>
      </c>
      <c r="M11384" s="2">
        <f>WEEKNUM(Tabela3[[#This Row],[DATA]])</f>
        <v>29</v>
      </c>
      <c r="N11384" s="18">
        <f>YEAR(Tabela3[[#This Row],[DATA]])</f>
        <v>2023</v>
      </c>
    </row>
    <row r="11385" spans="2:14">
      <c r="B11385" s="1">
        <v>45127</v>
      </c>
      <c r="C11385">
        <v>17410</v>
      </c>
      <c r="D11385">
        <f>COUNTIF(C$4:C11385,Tabela3[[#This Row],[COMANDA]])</f>
        <v>3</v>
      </c>
      <c r="E11385" t="s">
        <v>90</v>
      </c>
      <c r="F11385" t="s">
        <v>98</v>
      </c>
      <c r="G11385" t="s">
        <v>9</v>
      </c>
      <c r="H11385" t="s">
        <v>385</v>
      </c>
      <c r="I11385" s="2">
        <v>1</v>
      </c>
      <c r="J11385" t="s">
        <v>11</v>
      </c>
      <c r="K11385" s="21">
        <f>INDEX(LISTAS!$H:$Q,MATCH(BASE!H11385,LISTAS!$G:$G,0),MATCH(BASE!J11385,LISTAS!$H$3:$Q$3,0))*Tabela3[[#This Row],[QUANTIDADE]]</f>
        <v>3</v>
      </c>
      <c r="L11385" s="2" t="str">
        <f>TEXT(Tabela3[[#This Row],[DATA]],"MM")</f>
        <v>07</v>
      </c>
      <c r="M11385" s="2">
        <f>WEEKNUM(Tabela3[[#This Row],[DATA]])</f>
        <v>29</v>
      </c>
      <c r="N11385" s="18">
        <f>YEAR(Tabela3[[#This Row],[DATA]])</f>
        <v>2023</v>
      </c>
    </row>
    <row r="11386" spans="2:14">
      <c r="B11386" s="1">
        <v>45127</v>
      </c>
      <c r="C11386">
        <v>17411</v>
      </c>
      <c r="D11386">
        <f>COUNTIF(C$4:C11386,Tabela3[[#This Row],[COMANDA]])</f>
        <v>1</v>
      </c>
      <c r="E11386" t="s">
        <v>90</v>
      </c>
      <c r="F11386" t="s">
        <v>99</v>
      </c>
      <c r="G11386" t="s">
        <v>8</v>
      </c>
      <c r="H11386" t="s">
        <v>39</v>
      </c>
      <c r="I11386" s="2">
        <v>1</v>
      </c>
      <c r="J11386" t="s">
        <v>11</v>
      </c>
      <c r="K11386" s="21">
        <f>INDEX(LISTAS!$H:$Q,MATCH(BASE!H11386,LISTAS!$G:$G,0),MATCH(BASE!J11386,LISTAS!$H$3:$Q$3,0))*Tabela3[[#This Row],[QUANTIDADE]]</f>
        <v>12</v>
      </c>
      <c r="L11386" s="2" t="str">
        <f>TEXT(Tabela3[[#This Row],[DATA]],"MM")</f>
        <v>07</v>
      </c>
      <c r="M11386" s="2">
        <f>WEEKNUM(Tabela3[[#This Row],[DATA]])</f>
        <v>29</v>
      </c>
      <c r="N11386" s="18">
        <f>YEAR(Tabela3[[#This Row],[DATA]])</f>
        <v>2023</v>
      </c>
    </row>
    <row r="11387" spans="2:14">
      <c r="B11387" s="1">
        <v>45127</v>
      </c>
      <c r="C11387">
        <v>17411</v>
      </c>
      <c r="D11387">
        <f>COUNTIF(C$4:C11387,Tabela3[[#This Row],[COMANDA]])</f>
        <v>2</v>
      </c>
      <c r="E11387" t="s">
        <v>90</v>
      </c>
      <c r="F11387" t="s">
        <v>99</v>
      </c>
      <c r="G11387" t="s">
        <v>61</v>
      </c>
      <c r="H11387" t="s">
        <v>166</v>
      </c>
      <c r="I11387" s="2">
        <v>1</v>
      </c>
      <c r="J11387" t="s">
        <v>11</v>
      </c>
      <c r="K11387" s="21">
        <f>INDEX(LISTAS!$H:$Q,MATCH(BASE!H11387,LISTAS!$G:$G,0),MATCH(BASE!J11387,LISTAS!$H$3:$Q$3,0))*Tabela3[[#This Row],[QUANTIDADE]]</f>
        <v>8</v>
      </c>
      <c r="L11387" s="2" t="str">
        <f>TEXT(Tabela3[[#This Row],[DATA]],"MM")</f>
        <v>07</v>
      </c>
      <c r="M11387" s="2">
        <f>WEEKNUM(Tabela3[[#This Row],[DATA]])</f>
        <v>29</v>
      </c>
      <c r="N11387" s="18">
        <f>YEAR(Tabela3[[#This Row],[DATA]])</f>
        <v>2023</v>
      </c>
    </row>
    <row r="11388" spans="2:14">
      <c r="B11388" s="1">
        <v>45127</v>
      </c>
      <c r="C11388">
        <v>17412</v>
      </c>
      <c r="D11388">
        <f>COUNTIF(C$4:C11388,Tabela3[[#This Row],[COMANDA]])</f>
        <v>2</v>
      </c>
      <c r="E11388" t="s">
        <v>89</v>
      </c>
      <c r="F11388" t="s">
        <v>99</v>
      </c>
      <c r="G11388" t="s">
        <v>8</v>
      </c>
      <c r="H11388" t="s">
        <v>211</v>
      </c>
      <c r="I11388" s="2">
        <v>1</v>
      </c>
      <c r="J11388" t="s">
        <v>11</v>
      </c>
      <c r="K11388" s="21">
        <f>INDEX(LISTAS!$H:$Q,MATCH(BASE!H11388,LISTAS!$G:$G,0),MATCH(BASE!J11388,LISTAS!$H$3:$Q$3,0))*Tabela3[[#This Row],[QUANTIDADE]]</f>
        <v>20</v>
      </c>
      <c r="L11388" s="2" t="str">
        <f>TEXT(Tabela3[[#This Row],[DATA]],"MM")</f>
        <v>07</v>
      </c>
      <c r="M11388" s="2">
        <f>WEEKNUM(Tabela3[[#This Row],[DATA]])</f>
        <v>29</v>
      </c>
      <c r="N11388" s="18">
        <f>YEAR(Tabela3[[#This Row],[DATA]])</f>
        <v>2023</v>
      </c>
    </row>
    <row r="11389" spans="2:14">
      <c r="B11389" s="1">
        <v>45127</v>
      </c>
      <c r="C11389">
        <v>17412</v>
      </c>
      <c r="D11389">
        <f>COUNTIF(C$4:C11389,Tabela3[[#This Row],[COMANDA]])</f>
        <v>3</v>
      </c>
      <c r="E11389" t="s">
        <v>89</v>
      </c>
      <c r="F11389" t="s">
        <v>99</v>
      </c>
      <c r="G11389" t="s">
        <v>9</v>
      </c>
      <c r="H11389" t="s">
        <v>135</v>
      </c>
      <c r="I11389" s="2">
        <v>1</v>
      </c>
      <c r="J11389" t="s">
        <v>11</v>
      </c>
      <c r="K11389" s="21">
        <f>INDEX(LISTAS!$H:$Q,MATCH(BASE!H11389,LISTAS!$G:$G,0),MATCH(BASE!J11389,LISTAS!$H$3:$Q$3,0))*Tabela3[[#This Row],[QUANTIDADE]]</f>
        <v>4</v>
      </c>
      <c r="L11389" s="2" t="str">
        <f>TEXT(Tabela3[[#This Row],[DATA]],"MM")</f>
        <v>07</v>
      </c>
      <c r="M11389" s="2">
        <f>WEEKNUM(Tabela3[[#This Row],[DATA]])</f>
        <v>29</v>
      </c>
      <c r="N11389" s="18">
        <f>YEAR(Tabela3[[#This Row],[DATA]])</f>
        <v>2023</v>
      </c>
    </row>
    <row r="11390" spans="2:14">
      <c r="B11390" s="1">
        <v>45127</v>
      </c>
      <c r="C11390">
        <v>17413</v>
      </c>
      <c r="D11390">
        <f>COUNTIF(C$4:C11390,Tabela3[[#This Row],[COMANDA]])</f>
        <v>1</v>
      </c>
      <c r="E11390" t="s">
        <v>90</v>
      </c>
      <c r="F11390" t="s">
        <v>100</v>
      </c>
      <c r="G11390" t="s">
        <v>8</v>
      </c>
      <c r="H11390" t="s">
        <v>43</v>
      </c>
      <c r="I11390" s="2">
        <v>1</v>
      </c>
      <c r="J11390" t="s">
        <v>11</v>
      </c>
      <c r="K11390" s="21">
        <f>INDEX(LISTAS!$H:$Q,MATCH(BASE!H11390,LISTAS!$G:$G,0),MATCH(BASE!J11390,LISTAS!$H$3:$Q$3,0))*Tabela3[[#This Row],[QUANTIDADE]]</f>
        <v>18</v>
      </c>
      <c r="L11390" s="2" t="str">
        <f>TEXT(Tabela3[[#This Row],[DATA]],"MM")</f>
        <v>07</v>
      </c>
      <c r="M11390" s="2">
        <f>WEEKNUM(Tabela3[[#This Row],[DATA]])</f>
        <v>29</v>
      </c>
      <c r="N11390" s="18">
        <f>YEAR(Tabela3[[#This Row],[DATA]])</f>
        <v>2023</v>
      </c>
    </row>
    <row r="11391" spans="2:14">
      <c r="B11391" s="1">
        <v>45127</v>
      </c>
      <c r="C11391">
        <v>17414</v>
      </c>
      <c r="D11391">
        <f>COUNTIF(C$4:C11391,Tabela3[[#This Row],[COMANDA]])</f>
        <v>1</v>
      </c>
      <c r="E11391" t="s">
        <v>90</v>
      </c>
      <c r="F11391" t="s">
        <v>99</v>
      </c>
      <c r="G11391" t="s">
        <v>8</v>
      </c>
      <c r="H11391" t="s">
        <v>42</v>
      </c>
      <c r="I11391" s="2">
        <v>1</v>
      </c>
      <c r="J11391" t="s">
        <v>11</v>
      </c>
      <c r="K11391" s="21">
        <f>INDEX(LISTAS!$H:$Q,MATCH(BASE!H11391,LISTAS!$G:$G,0),MATCH(BASE!J11391,LISTAS!$H$3:$Q$3,0))*Tabela3[[#This Row],[QUANTIDADE]]</f>
        <v>16</v>
      </c>
      <c r="L11391" s="2" t="str">
        <f>TEXT(Tabela3[[#This Row],[DATA]],"MM")</f>
        <v>07</v>
      </c>
      <c r="M11391" s="2">
        <f>WEEKNUM(Tabela3[[#This Row],[DATA]])</f>
        <v>29</v>
      </c>
      <c r="N11391" s="18">
        <f>YEAR(Tabela3[[#This Row],[DATA]])</f>
        <v>2023</v>
      </c>
    </row>
    <row r="11392" spans="2:14">
      <c r="B11392" s="1">
        <v>45127</v>
      </c>
      <c r="C11392">
        <v>17414</v>
      </c>
      <c r="D11392">
        <f>COUNTIF(C$4:C11392,Tabela3[[#This Row],[COMANDA]])</f>
        <v>2</v>
      </c>
      <c r="E11392" t="s">
        <v>90</v>
      </c>
      <c r="F11392" t="s">
        <v>98</v>
      </c>
      <c r="G11392" t="s">
        <v>8</v>
      </c>
      <c r="H11392" t="s">
        <v>42</v>
      </c>
      <c r="I11392" s="2">
        <v>1</v>
      </c>
      <c r="J11392" t="s">
        <v>11</v>
      </c>
      <c r="K11392" s="21">
        <f>INDEX(LISTAS!$H:$Q,MATCH(BASE!H11392,LISTAS!$G:$G,0),MATCH(BASE!J11392,LISTAS!$H$3:$Q$3,0))*Tabela3[[#This Row],[QUANTIDADE]]</f>
        <v>16</v>
      </c>
      <c r="L11392" s="2" t="str">
        <f>TEXT(Tabela3[[#This Row],[DATA]],"MM")</f>
        <v>07</v>
      </c>
      <c r="M11392" s="2">
        <f>WEEKNUM(Tabela3[[#This Row],[DATA]])</f>
        <v>29</v>
      </c>
      <c r="N11392" s="18">
        <f>YEAR(Tabela3[[#This Row],[DATA]])</f>
        <v>2023</v>
      </c>
    </row>
    <row r="11393" spans="2:14">
      <c r="B11393" s="1">
        <v>45127</v>
      </c>
      <c r="C11393">
        <v>17414</v>
      </c>
      <c r="D11393">
        <f>COUNTIF(C$4:C11393,Tabela3[[#This Row],[COMANDA]])</f>
        <v>3</v>
      </c>
      <c r="E11393" t="s">
        <v>90</v>
      </c>
      <c r="F11393" t="s">
        <v>99</v>
      </c>
      <c r="G11393" t="s">
        <v>8</v>
      </c>
      <c r="H11393" t="s">
        <v>204</v>
      </c>
      <c r="I11393" s="2">
        <v>1</v>
      </c>
      <c r="J11393" t="s">
        <v>11</v>
      </c>
      <c r="K11393" s="21">
        <f>INDEX(LISTAS!$H:$Q,MATCH(BASE!H11393,LISTAS!$G:$G,0),MATCH(BASE!J11393,LISTAS!$H$3:$Q$3,0))*Tabela3[[#This Row],[QUANTIDADE]]</f>
        <v>18</v>
      </c>
      <c r="L11393" s="2" t="str">
        <f>TEXT(Tabela3[[#This Row],[DATA]],"MM")</f>
        <v>07</v>
      </c>
      <c r="M11393" s="2">
        <f>WEEKNUM(Tabela3[[#This Row],[DATA]])</f>
        <v>29</v>
      </c>
      <c r="N11393" s="18">
        <f>YEAR(Tabela3[[#This Row],[DATA]])</f>
        <v>2023</v>
      </c>
    </row>
    <row r="11394" spans="2:14">
      <c r="B11394" s="1">
        <v>45127</v>
      </c>
      <c r="C11394">
        <v>17414</v>
      </c>
      <c r="D11394">
        <f>COUNTIF(C$4:C11394,Tabela3[[#This Row],[COMANDA]])</f>
        <v>4</v>
      </c>
      <c r="E11394" t="s">
        <v>90</v>
      </c>
      <c r="F11394" t="s">
        <v>98</v>
      </c>
      <c r="G11394" t="s">
        <v>8</v>
      </c>
      <c r="H11394" t="s">
        <v>84</v>
      </c>
      <c r="I11394" s="2">
        <v>1</v>
      </c>
      <c r="J11394" t="s">
        <v>11</v>
      </c>
      <c r="K11394" s="21">
        <f>INDEX(LISTAS!$H:$Q,MATCH(BASE!H11394,LISTAS!$G:$G,0),MATCH(BASE!J11394,LISTAS!$H$3:$Q$3,0))*Tabela3[[#This Row],[QUANTIDADE]]</f>
        <v>16</v>
      </c>
      <c r="L11394" s="2" t="str">
        <f>TEXT(Tabela3[[#This Row],[DATA]],"MM")</f>
        <v>07</v>
      </c>
      <c r="M11394" s="2">
        <f>WEEKNUM(Tabela3[[#This Row],[DATA]])</f>
        <v>29</v>
      </c>
      <c r="N11394" s="18">
        <f>YEAR(Tabela3[[#This Row],[DATA]])</f>
        <v>2023</v>
      </c>
    </row>
    <row r="11395" spans="2:14">
      <c r="B11395" s="1">
        <v>45127</v>
      </c>
      <c r="C11395">
        <v>17414</v>
      </c>
      <c r="D11395">
        <f>COUNTIF(C$4:C11395,Tabela3[[#This Row],[COMANDA]])</f>
        <v>5</v>
      </c>
      <c r="E11395" t="s">
        <v>90</v>
      </c>
      <c r="F11395" t="s">
        <v>99</v>
      </c>
      <c r="G11395" t="s">
        <v>8</v>
      </c>
      <c r="H11395" t="s">
        <v>84</v>
      </c>
      <c r="I11395" s="2">
        <v>1</v>
      </c>
      <c r="J11395" t="s">
        <v>11</v>
      </c>
      <c r="K11395" s="21">
        <f>INDEX(LISTAS!$H:$Q,MATCH(BASE!H11395,LISTAS!$G:$G,0),MATCH(BASE!J11395,LISTAS!$H$3:$Q$3,0))*Tabela3[[#This Row],[QUANTIDADE]]</f>
        <v>16</v>
      </c>
      <c r="L11395" s="2" t="str">
        <f>TEXT(Tabela3[[#This Row],[DATA]],"MM")</f>
        <v>07</v>
      </c>
      <c r="M11395" s="2">
        <f>WEEKNUM(Tabela3[[#This Row],[DATA]])</f>
        <v>29</v>
      </c>
      <c r="N11395" s="18">
        <f>YEAR(Tabela3[[#This Row],[DATA]])</f>
        <v>2023</v>
      </c>
    </row>
    <row r="11396" spans="2:14">
      <c r="B11396" s="1">
        <v>45127</v>
      </c>
      <c r="C11396">
        <v>17415</v>
      </c>
      <c r="D11396">
        <f>COUNTIF(C$4:C11396,Tabela3[[#This Row],[COMANDA]])</f>
        <v>1</v>
      </c>
      <c r="E11396" t="s">
        <v>90</v>
      </c>
      <c r="F11396" t="s">
        <v>98</v>
      </c>
      <c r="G11396" t="s">
        <v>8</v>
      </c>
      <c r="H11396" t="s">
        <v>41</v>
      </c>
      <c r="I11396" s="2">
        <v>1</v>
      </c>
      <c r="J11396" t="s">
        <v>11</v>
      </c>
      <c r="K11396" s="21">
        <f>INDEX(LISTAS!$H:$Q,MATCH(BASE!H11396,LISTAS!$G:$G,0),MATCH(BASE!J11396,LISTAS!$H$3:$Q$3,0))*Tabela3[[#This Row],[QUANTIDADE]]</f>
        <v>14</v>
      </c>
      <c r="L11396" s="2" t="str">
        <f>TEXT(Tabela3[[#This Row],[DATA]],"MM")</f>
        <v>07</v>
      </c>
      <c r="M11396" s="2">
        <f>WEEKNUM(Tabela3[[#This Row],[DATA]])</f>
        <v>29</v>
      </c>
      <c r="N11396" s="18">
        <f>YEAR(Tabela3[[#This Row],[DATA]])</f>
        <v>2023</v>
      </c>
    </row>
    <row r="11397" spans="2:14">
      <c r="B11397" s="1">
        <v>45127</v>
      </c>
      <c r="C11397">
        <v>17415</v>
      </c>
      <c r="D11397">
        <f>COUNTIF(C$4:C11397,Tabela3[[#This Row],[COMANDA]])</f>
        <v>2</v>
      </c>
      <c r="E11397" t="s">
        <v>90</v>
      </c>
      <c r="F11397" t="s">
        <v>98</v>
      </c>
      <c r="G11397" t="s">
        <v>61</v>
      </c>
      <c r="H11397" t="s">
        <v>199</v>
      </c>
      <c r="I11397" s="2">
        <v>1</v>
      </c>
      <c r="J11397" t="s">
        <v>11</v>
      </c>
      <c r="K11397" s="21">
        <f>INDEX(LISTAS!$H:$Q,MATCH(BASE!H11397,LISTAS!$G:$G,0),MATCH(BASE!J11397,LISTAS!$H$3:$Q$3,0))*Tabela3[[#This Row],[QUANTIDADE]]</f>
        <v>1</v>
      </c>
      <c r="L11397" s="2" t="str">
        <f>TEXT(Tabela3[[#This Row],[DATA]],"MM")</f>
        <v>07</v>
      </c>
      <c r="M11397" s="2">
        <f>WEEKNUM(Tabela3[[#This Row],[DATA]])</f>
        <v>29</v>
      </c>
      <c r="N11397" s="18">
        <f>YEAR(Tabela3[[#This Row],[DATA]])</f>
        <v>2023</v>
      </c>
    </row>
    <row r="11398" spans="2:14">
      <c r="B11398" s="1">
        <v>45128</v>
      </c>
      <c r="C11398">
        <v>17416</v>
      </c>
      <c r="D11398">
        <f>COUNTIF(C$4:C11398,Tabela3[[#This Row],[COMANDA]])</f>
        <v>1</v>
      </c>
      <c r="E11398" t="s">
        <v>89</v>
      </c>
      <c r="F11398" t="s">
        <v>98</v>
      </c>
      <c r="G11398" t="s">
        <v>8</v>
      </c>
      <c r="H11398" t="s">
        <v>47</v>
      </c>
      <c r="I11398" s="2">
        <v>1</v>
      </c>
      <c r="J11398" t="s">
        <v>11</v>
      </c>
      <c r="K11398" s="21">
        <f>INDEX(LISTAS!$H:$Q,MATCH(BASE!H11398,LISTAS!$G:$G,0),MATCH(BASE!J11398,LISTAS!$H$3:$Q$3,0))*Tabela3[[#This Row],[QUANTIDADE]]</f>
        <v>16</v>
      </c>
      <c r="L11398" s="2" t="str">
        <f>TEXT(Tabela3[[#This Row],[DATA]],"MM")</f>
        <v>07</v>
      </c>
      <c r="M11398" s="2">
        <f>WEEKNUM(Tabela3[[#This Row],[DATA]])</f>
        <v>29</v>
      </c>
      <c r="N11398" s="18">
        <f>YEAR(Tabela3[[#This Row],[DATA]])</f>
        <v>2023</v>
      </c>
    </row>
    <row r="11399" spans="2:14">
      <c r="B11399" s="1">
        <v>45128</v>
      </c>
      <c r="C11399">
        <v>17417</v>
      </c>
      <c r="D11399">
        <f>COUNTIF(C$4:C11399,Tabela3[[#This Row],[COMANDA]])</f>
        <v>1</v>
      </c>
      <c r="E11399" t="s">
        <v>89</v>
      </c>
      <c r="F11399" t="s">
        <v>100</v>
      </c>
      <c r="G11399" t="s">
        <v>8</v>
      </c>
      <c r="H11399" t="s">
        <v>47</v>
      </c>
      <c r="I11399" s="2">
        <v>1</v>
      </c>
      <c r="J11399" t="s">
        <v>11</v>
      </c>
      <c r="K11399" s="21">
        <f>INDEX(LISTAS!$H:$Q,MATCH(BASE!H11399,LISTAS!$G:$G,0),MATCH(BASE!J11399,LISTAS!$H$3:$Q$3,0))*Tabela3[[#This Row],[QUANTIDADE]]</f>
        <v>16</v>
      </c>
      <c r="L11399" s="2" t="str">
        <f>TEXT(Tabela3[[#This Row],[DATA]],"MM")</f>
        <v>07</v>
      </c>
      <c r="M11399" s="2">
        <f>WEEKNUM(Tabela3[[#This Row],[DATA]])</f>
        <v>29</v>
      </c>
      <c r="N11399" s="18">
        <f>YEAR(Tabela3[[#This Row],[DATA]])</f>
        <v>2023</v>
      </c>
    </row>
    <row r="11400" spans="2:14">
      <c r="B11400" s="1">
        <v>45128</v>
      </c>
      <c r="C11400">
        <v>17418</v>
      </c>
      <c r="D11400">
        <f>COUNTIF(C$4:C11400,Tabela3[[#This Row],[COMANDA]])</f>
        <v>1</v>
      </c>
      <c r="E11400" t="s">
        <v>90</v>
      </c>
      <c r="F11400" t="s">
        <v>375</v>
      </c>
      <c r="G11400" t="s">
        <v>8</v>
      </c>
      <c r="H11400" t="s">
        <v>204</v>
      </c>
      <c r="I11400" s="2">
        <v>1</v>
      </c>
      <c r="J11400" t="s">
        <v>11</v>
      </c>
      <c r="K11400" s="21">
        <f>INDEX(LISTAS!$H:$Q,MATCH(BASE!H11400,LISTAS!$G:$G,0),MATCH(BASE!J11400,LISTAS!$H$3:$Q$3,0))*Tabela3[[#This Row],[QUANTIDADE]]</f>
        <v>18</v>
      </c>
      <c r="L11400" s="2" t="str">
        <f>TEXT(Tabela3[[#This Row],[DATA]],"MM")</f>
        <v>07</v>
      </c>
      <c r="M11400" s="2">
        <f>WEEKNUM(Tabela3[[#This Row],[DATA]])</f>
        <v>29</v>
      </c>
      <c r="N11400" s="18">
        <f>YEAR(Tabela3[[#This Row],[DATA]])</f>
        <v>2023</v>
      </c>
    </row>
    <row r="11401" spans="2:14">
      <c r="B11401" s="1">
        <v>45128</v>
      </c>
      <c r="C11401">
        <v>17418</v>
      </c>
      <c r="D11401">
        <f>COUNTIF(C$4:C11401,Tabela3[[#This Row],[COMANDA]])</f>
        <v>2</v>
      </c>
      <c r="E11401" t="s">
        <v>90</v>
      </c>
      <c r="F11401" t="s">
        <v>375</v>
      </c>
      <c r="G11401" t="s">
        <v>8</v>
      </c>
      <c r="H11401" t="s">
        <v>47</v>
      </c>
      <c r="I11401" s="2">
        <v>1</v>
      </c>
      <c r="J11401" t="s">
        <v>11</v>
      </c>
      <c r="K11401" s="21">
        <f>INDEX(LISTAS!$H:$Q,MATCH(BASE!H11401,LISTAS!$G:$G,0),MATCH(BASE!J11401,LISTAS!$H$3:$Q$3,0))*Tabela3[[#This Row],[QUANTIDADE]]</f>
        <v>16</v>
      </c>
      <c r="L11401" s="2" t="str">
        <f>TEXT(Tabela3[[#This Row],[DATA]],"MM")</f>
        <v>07</v>
      </c>
      <c r="M11401" s="2">
        <f>WEEKNUM(Tabela3[[#This Row],[DATA]])</f>
        <v>29</v>
      </c>
      <c r="N11401" s="18">
        <f>YEAR(Tabela3[[#This Row],[DATA]])</f>
        <v>2023</v>
      </c>
    </row>
    <row r="11402" spans="2:14">
      <c r="B11402" s="1">
        <v>45128</v>
      </c>
      <c r="C11402">
        <v>17418</v>
      </c>
      <c r="D11402">
        <f>COUNTIF(C$4:C11402,Tabela3[[#This Row],[COMANDA]])</f>
        <v>3</v>
      </c>
      <c r="E11402" t="s">
        <v>90</v>
      </c>
      <c r="F11402" t="s">
        <v>375</v>
      </c>
      <c r="G11402" t="s">
        <v>9</v>
      </c>
      <c r="H11402" t="s">
        <v>132</v>
      </c>
      <c r="I11402" s="2">
        <v>2</v>
      </c>
      <c r="J11402" t="s">
        <v>11</v>
      </c>
      <c r="K11402" s="21">
        <f>INDEX(LISTAS!$H:$Q,MATCH(BASE!H11402,LISTAS!$G:$G,0),MATCH(BASE!J11402,LISTAS!$H$3:$Q$3,0))*Tabela3[[#This Row],[QUANTIDADE]]</f>
        <v>6</v>
      </c>
      <c r="L11402" s="2" t="str">
        <f>TEXT(Tabela3[[#This Row],[DATA]],"MM")</f>
        <v>07</v>
      </c>
      <c r="M11402" s="2">
        <f>WEEKNUM(Tabela3[[#This Row],[DATA]])</f>
        <v>29</v>
      </c>
      <c r="N11402" s="18">
        <f>YEAR(Tabela3[[#This Row],[DATA]])</f>
        <v>2023</v>
      </c>
    </row>
    <row r="11403" spans="2:14">
      <c r="B11403" s="1">
        <v>45128</v>
      </c>
      <c r="C11403">
        <v>17419</v>
      </c>
      <c r="D11403">
        <f>COUNTIF(C$4:C11403,Tabela3[[#This Row],[COMANDA]])</f>
        <v>1</v>
      </c>
      <c r="E11403" t="s">
        <v>89</v>
      </c>
      <c r="G11403" t="s">
        <v>8</v>
      </c>
      <c r="H11403" t="s">
        <v>209</v>
      </c>
      <c r="I11403" s="2">
        <v>1</v>
      </c>
      <c r="J11403" t="s">
        <v>11</v>
      </c>
      <c r="K11403" s="21">
        <f>INDEX(LISTAS!$H:$Q,MATCH(BASE!H11403,LISTAS!$G:$G,0),MATCH(BASE!J11403,LISTAS!$H$3:$Q$3,0))*Tabela3[[#This Row],[QUANTIDADE]]</f>
        <v>8</v>
      </c>
      <c r="L11403" s="2" t="str">
        <f>TEXT(Tabela3[[#This Row],[DATA]],"MM")</f>
        <v>07</v>
      </c>
      <c r="M11403" s="2">
        <f>WEEKNUM(Tabela3[[#This Row],[DATA]])</f>
        <v>29</v>
      </c>
      <c r="N11403" s="18">
        <f>YEAR(Tabela3[[#This Row],[DATA]])</f>
        <v>2023</v>
      </c>
    </row>
    <row r="11404" spans="2:14">
      <c r="B11404" s="1">
        <v>45128</v>
      </c>
      <c r="C11404">
        <v>17420</v>
      </c>
      <c r="D11404">
        <f>COUNTIF(C$4:C11404,Tabela3[[#This Row],[COMANDA]])</f>
        <v>1</v>
      </c>
      <c r="E11404" t="s">
        <v>89</v>
      </c>
      <c r="F11404" t="s">
        <v>375</v>
      </c>
      <c r="G11404" t="s">
        <v>8</v>
      </c>
      <c r="H11404" t="s">
        <v>40</v>
      </c>
      <c r="I11404" s="2">
        <v>1</v>
      </c>
      <c r="J11404" t="s">
        <v>11</v>
      </c>
      <c r="K11404" s="21">
        <f>INDEX(LISTAS!$H:$Q,MATCH(BASE!H11404,LISTAS!$G:$G,0),MATCH(BASE!J11404,LISTAS!$H$3:$Q$3,0))*Tabela3[[#This Row],[QUANTIDADE]]</f>
        <v>14</v>
      </c>
      <c r="L11404" s="2" t="str">
        <f>TEXT(Tabela3[[#This Row],[DATA]],"MM")</f>
        <v>07</v>
      </c>
      <c r="M11404" s="2">
        <f>WEEKNUM(Tabela3[[#This Row],[DATA]])</f>
        <v>29</v>
      </c>
      <c r="N11404" s="18">
        <f>YEAR(Tabela3[[#This Row],[DATA]])</f>
        <v>2023</v>
      </c>
    </row>
    <row r="11405" spans="2:14">
      <c r="B11405" s="1">
        <v>45128</v>
      </c>
      <c r="C11405">
        <v>17420</v>
      </c>
      <c r="D11405">
        <f>COUNTIF(C$4:C11405,Tabela3[[#This Row],[COMANDA]])</f>
        <v>2</v>
      </c>
      <c r="E11405" t="s">
        <v>89</v>
      </c>
      <c r="F11405" t="s">
        <v>375</v>
      </c>
      <c r="G11405" t="s">
        <v>61</v>
      </c>
      <c r="H11405" t="s">
        <v>199</v>
      </c>
      <c r="I11405" s="2">
        <v>1</v>
      </c>
      <c r="J11405" t="s">
        <v>11</v>
      </c>
      <c r="K11405" s="21">
        <f>INDEX(LISTAS!$H:$Q,MATCH(BASE!H11405,LISTAS!$G:$G,0),MATCH(BASE!J11405,LISTAS!$H$3:$Q$3,0))*Tabela3[[#This Row],[QUANTIDADE]]</f>
        <v>1</v>
      </c>
      <c r="L11405" s="2" t="str">
        <f>TEXT(Tabela3[[#This Row],[DATA]],"MM")</f>
        <v>07</v>
      </c>
      <c r="M11405" s="2">
        <f>WEEKNUM(Tabela3[[#This Row],[DATA]])</f>
        <v>29</v>
      </c>
      <c r="N11405" s="18">
        <f>YEAR(Tabela3[[#This Row],[DATA]])</f>
        <v>2023</v>
      </c>
    </row>
    <row r="11406" spans="2:14">
      <c r="B11406" s="1">
        <v>45128</v>
      </c>
      <c r="C11406">
        <v>17421</v>
      </c>
      <c r="D11406">
        <f>COUNTIF(C$4:C11406,Tabela3[[#This Row],[COMANDA]])</f>
        <v>1</v>
      </c>
      <c r="E11406" t="s">
        <v>90</v>
      </c>
      <c r="F11406" t="s">
        <v>100</v>
      </c>
      <c r="G11406" t="s">
        <v>8</v>
      </c>
      <c r="H11406" t="s">
        <v>202</v>
      </c>
      <c r="I11406" s="2">
        <v>1</v>
      </c>
      <c r="J11406" t="s">
        <v>11</v>
      </c>
      <c r="K11406" s="21">
        <f>INDEX(LISTAS!$H:$Q,MATCH(BASE!H11406,LISTAS!$G:$G,0),MATCH(BASE!J11406,LISTAS!$H$3:$Q$3,0))*Tabela3[[#This Row],[QUANTIDADE]]</f>
        <v>20</v>
      </c>
      <c r="L11406" s="2" t="str">
        <f>TEXT(Tabela3[[#This Row],[DATA]],"MM")</f>
        <v>07</v>
      </c>
      <c r="M11406" s="2">
        <f>WEEKNUM(Tabela3[[#This Row],[DATA]])</f>
        <v>29</v>
      </c>
      <c r="N11406" s="18">
        <f>YEAR(Tabela3[[#This Row],[DATA]])</f>
        <v>2023</v>
      </c>
    </row>
    <row r="11407" spans="2:14">
      <c r="B11407" s="1">
        <v>45128</v>
      </c>
      <c r="C11407">
        <v>17422</v>
      </c>
      <c r="D11407">
        <f>COUNTIF(C$4:C11407,Tabela3[[#This Row],[COMANDA]])</f>
        <v>1</v>
      </c>
      <c r="E11407" t="s">
        <v>90</v>
      </c>
      <c r="F11407" t="s">
        <v>100</v>
      </c>
      <c r="G11407" t="s">
        <v>8</v>
      </c>
      <c r="H11407" t="s">
        <v>47</v>
      </c>
      <c r="I11407" s="2">
        <v>1</v>
      </c>
      <c r="J11407" t="s">
        <v>11</v>
      </c>
      <c r="K11407" s="21">
        <f>INDEX(LISTAS!$H:$Q,MATCH(BASE!H11407,LISTAS!$G:$G,0),MATCH(BASE!J11407,LISTAS!$H$3:$Q$3,0))*Tabela3[[#This Row],[QUANTIDADE]]</f>
        <v>16</v>
      </c>
      <c r="L11407" s="2" t="str">
        <f>TEXT(Tabela3[[#This Row],[DATA]],"MM")</f>
        <v>07</v>
      </c>
      <c r="M11407" s="2">
        <f>WEEKNUM(Tabela3[[#This Row],[DATA]])</f>
        <v>29</v>
      </c>
      <c r="N11407" s="18">
        <f>YEAR(Tabela3[[#This Row],[DATA]])</f>
        <v>2023</v>
      </c>
    </row>
    <row r="11408" spans="2:14">
      <c r="B11408" s="1">
        <v>45128</v>
      </c>
      <c r="C11408">
        <v>17423</v>
      </c>
      <c r="D11408">
        <f>COUNTIF(C$4:C11408,Tabela3[[#This Row],[COMANDA]])</f>
        <v>1</v>
      </c>
      <c r="E11408" t="s">
        <v>90</v>
      </c>
      <c r="F11408" t="s">
        <v>100</v>
      </c>
      <c r="G11408" t="s">
        <v>8</v>
      </c>
      <c r="H11408" t="s">
        <v>202</v>
      </c>
      <c r="I11408" s="2">
        <v>1</v>
      </c>
      <c r="J11408" t="s">
        <v>11</v>
      </c>
      <c r="K11408" s="21">
        <f>INDEX(LISTAS!$H:$Q,MATCH(BASE!H11408,LISTAS!$G:$G,0),MATCH(BASE!J11408,LISTAS!$H$3:$Q$3,0))*Tabela3[[#This Row],[QUANTIDADE]]</f>
        <v>20</v>
      </c>
      <c r="L11408" s="2" t="str">
        <f>TEXT(Tabela3[[#This Row],[DATA]],"MM")</f>
        <v>07</v>
      </c>
      <c r="M11408" s="2">
        <f>WEEKNUM(Tabela3[[#This Row],[DATA]])</f>
        <v>29</v>
      </c>
      <c r="N11408" s="18">
        <f>YEAR(Tabela3[[#This Row],[DATA]])</f>
        <v>2023</v>
      </c>
    </row>
    <row r="11409" spans="2:14">
      <c r="B11409" s="1">
        <v>45128</v>
      </c>
      <c r="C11409">
        <v>17423</v>
      </c>
      <c r="D11409">
        <f>COUNTIF(C$4:C11409,Tabela3[[#This Row],[COMANDA]])</f>
        <v>2</v>
      </c>
      <c r="E11409" t="s">
        <v>90</v>
      </c>
      <c r="F11409" t="s">
        <v>100</v>
      </c>
      <c r="G11409" t="s">
        <v>9</v>
      </c>
      <c r="H11409" t="s">
        <v>55</v>
      </c>
      <c r="I11409" s="2">
        <v>1</v>
      </c>
      <c r="J11409" t="s">
        <v>11</v>
      </c>
      <c r="K11409" s="21">
        <f>INDEX(LISTAS!$H:$Q,MATCH(BASE!H11409,LISTAS!$G:$G,0),MATCH(BASE!J11409,LISTAS!$H$3:$Q$3,0))*Tabela3[[#This Row],[QUANTIDADE]]</f>
        <v>3</v>
      </c>
      <c r="L11409" s="2" t="str">
        <f>TEXT(Tabela3[[#This Row],[DATA]],"MM")</f>
        <v>07</v>
      </c>
      <c r="M11409" s="2">
        <f>WEEKNUM(Tabela3[[#This Row],[DATA]])</f>
        <v>29</v>
      </c>
      <c r="N11409" s="18">
        <f>YEAR(Tabela3[[#This Row],[DATA]])</f>
        <v>2023</v>
      </c>
    </row>
    <row r="11410" spans="2:14">
      <c r="B11410" s="1">
        <v>45128</v>
      </c>
      <c r="C11410">
        <v>17424</v>
      </c>
      <c r="D11410">
        <f>COUNTIF(C$4:C11410,Tabela3[[#This Row],[COMANDA]])</f>
        <v>1</v>
      </c>
      <c r="E11410" t="s">
        <v>89</v>
      </c>
      <c r="G11410" t="s">
        <v>8</v>
      </c>
      <c r="H11410" t="s">
        <v>47</v>
      </c>
      <c r="I11410" s="2">
        <v>2</v>
      </c>
      <c r="J11410" t="s">
        <v>11</v>
      </c>
      <c r="K11410" s="21">
        <f>INDEX(LISTAS!$H:$Q,MATCH(BASE!H11410,LISTAS!$G:$G,0),MATCH(BASE!J11410,LISTAS!$H$3:$Q$3,0))*Tabela3[[#This Row],[QUANTIDADE]]</f>
        <v>32</v>
      </c>
      <c r="L11410" s="2" t="str">
        <f>TEXT(Tabela3[[#This Row],[DATA]],"MM")</f>
        <v>07</v>
      </c>
      <c r="M11410" s="2">
        <f>WEEKNUM(Tabela3[[#This Row],[DATA]])</f>
        <v>29</v>
      </c>
      <c r="N11410" s="18">
        <f>YEAR(Tabela3[[#This Row],[DATA]])</f>
        <v>2023</v>
      </c>
    </row>
    <row r="11411" spans="2:14">
      <c r="B11411" s="1">
        <v>45128</v>
      </c>
      <c r="C11411">
        <v>17425</v>
      </c>
      <c r="D11411">
        <f>COUNTIF(C$4:C11411,Tabela3[[#This Row],[COMANDA]])</f>
        <v>1</v>
      </c>
      <c r="E11411" t="s">
        <v>90</v>
      </c>
      <c r="G11411" t="s">
        <v>8</v>
      </c>
      <c r="H11411" t="s">
        <v>47</v>
      </c>
      <c r="I11411" s="2">
        <v>2</v>
      </c>
      <c r="J11411" t="s">
        <v>11</v>
      </c>
      <c r="K11411" s="21">
        <f>INDEX(LISTAS!$H:$Q,MATCH(BASE!H11411,LISTAS!$G:$G,0),MATCH(BASE!J11411,LISTAS!$H$3:$Q$3,0))*Tabela3[[#This Row],[QUANTIDADE]]</f>
        <v>32</v>
      </c>
      <c r="L11411" s="2" t="str">
        <f>TEXT(Tabela3[[#This Row],[DATA]],"MM")</f>
        <v>07</v>
      </c>
      <c r="M11411" s="2">
        <f>WEEKNUM(Tabela3[[#This Row],[DATA]])</f>
        <v>29</v>
      </c>
      <c r="N11411" s="18">
        <f>YEAR(Tabela3[[#This Row],[DATA]])</f>
        <v>2023</v>
      </c>
    </row>
    <row r="11412" spans="2:14">
      <c r="B11412" s="1">
        <v>45128</v>
      </c>
      <c r="C11412">
        <v>17426</v>
      </c>
      <c r="D11412">
        <f>COUNTIF(C$4:C11412,Tabela3[[#This Row],[COMANDA]])</f>
        <v>1</v>
      </c>
      <c r="E11412" t="s">
        <v>90</v>
      </c>
      <c r="F11412" t="s">
        <v>100</v>
      </c>
      <c r="G11412" t="s">
        <v>8</v>
      </c>
      <c r="H11412" t="s">
        <v>47</v>
      </c>
      <c r="I11412" s="2">
        <v>1</v>
      </c>
      <c r="J11412" t="s">
        <v>11</v>
      </c>
      <c r="K11412" s="21">
        <f>INDEX(LISTAS!$H:$Q,MATCH(BASE!H11412,LISTAS!$G:$G,0),MATCH(BASE!J11412,LISTAS!$H$3:$Q$3,0))*Tabela3[[#This Row],[QUANTIDADE]]</f>
        <v>16</v>
      </c>
      <c r="L11412" s="2" t="str">
        <f>TEXT(Tabela3[[#This Row],[DATA]],"MM")</f>
        <v>07</v>
      </c>
      <c r="M11412" s="2">
        <f>WEEKNUM(Tabela3[[#This Row],[DATA]])</f>
        <v>29</v>
      </c>
      <c r="N11412" s="18">
        <f>YEAR(Tabela3[[#This Row],[DATA]])</f>
        <v>2023</v>
      </c>
    </row>
    <row r="11413" spans="2:14">
      <c r="B11413" s="1">
        <v>45128</v>
      </c>
      <c r="C11413">
        <v>17427</v>
      </c>
      <c r="D11413">
        <f>COUNTIF(C$4:C11413,Tabela3[[#This Row],[COMANDA]])</f>
        <v>1</v>
      </c>
      <c r="E11413" t="s">
        <v>90</v>
      </c>
      <c r="F11413" t="s">
        <v>100</v>
      </c>
      <c r="G11413" t="s">
        <v>8</v>
      </c>
      <c r="H11413" t="s">
        <v>204</v>
      </c>
      <c r="I11413" s="2">
        <v>1</v>
      </c>
      <c r="J11413" t="s">
        <v>11</v>
      </c>
      <c r="K11413" s="21">
        <f>INDEX(LISTAS!$H:$Q,MATCH(BASE!H11413,LISTAS!$G:$G,0),MATCH(BASE!J11413,LISTAS!$H$3:$Q$3,0))*Tabela3[[#This Row],[QUANTIDADE]]</f>
        <v>18</v>
      </c>
      <c r="L11413" s="2" t="str">
        <f>TEXT(Tabela3[[#This Row],[DATA]],"MM")</f>
        <v>07</v>
      </c>
      <c r="M11413" s="2">
        <f>WEEKNUM(Tabela3[[#This Row],[DATA]])</f>
        <v>29</v>
      </c>
      <c r="N11413" s="18">
        <f>YEAR(Tabela3[[#This Row],[DATA]])</f>
        <v>2023</v>
      </c>
    </row>
    <row r="11414" spans="2:14">
      <c r="B11414" s="1">
        <v>45128</v>
      </c>
      <c r="C11414">
        <v>17428</v>
      </c>
      <c r="D11414">
        <f>COUNTIF(C$4:C11414,Tabela3[[#This Row],[COMANDA]])</f>
        <v>1</v>
      </c>
      <c r="E11414" t="s">
        <v>89</v>
      </c>
      <c r="F11414" t="s">
        <v>99</v>
      </c>
      <c r="G11414" t="s">
        <v>8</v>
      </c>
      <c r="H11414" t="s">
        <v>41</v>
      </c>
      <c r="I11414" s="2">
        <v>1</v>
      </c>
      <c r="J11414" t="s">
        <v>11</v>
      </c>
      <c r="K11414" s="21">
        <f>INDEX(LISTAS!$H:$Q,MATCH(BASE!H11414,LISTAS!$G:$G,0),MATCH(BASE!J11414,LISTAS!$H$3:$Q$3,0))*Tabela3[[#This Row],[QUANTIDADE]]</f>
        <v>14</v>
      </c>
      <c r="L11414" s="2" t="str">
        <f>TEXT(Tabela3[[#This Row],[DATA]],"MM")</f>
        <v>07</v>
      </c>
      <c r="M11414" s="2">
        <f>WEEKNUM(Tabela3[[#This Row],[DATA]])</f>
        <v>29</v>
      </c>
      <c r="N11414" s="18">
        <f>YEAR(Tabela3[[#This Row],[DATA]])</f>
        <v>2023</v>
      </c>
    </row>
    <row r="11415" spans="2:14">
      <c r="B11415" s="1">
        <v>45128</v>
      </c>
      <c r="C11415">
        <v>17428</v>
      </c>
      <c r="D11415">
        <f>COUNTIF(C$4:C11415,Tabela3[[#This Row],[COMANDA]])</f>
        <v>2</v>
      </c>
      <c r="E11415" t="s">
        <v>89</v>
      </c>
      <c r="F11415" t="s">
        <v>99</v>
      </c>
      <c r="G11415" t="s">
        <v>61</v>
      </c>
      <c r="H11415" t="s">
        <v>163</v>
      </c>
      <c r="I11415" s="2">
        <v>1</v>
      </c>
      <c r="J11415" t="s">
        <v>11</v>
      </c>
      <c r="K11415" s="21">
        <f>INDEX(LISTAS!$H:$Q,MATCH(BASE!H11415,LISTAS!$G:$G,0),MATCH(BASE!J11415,LISTAS!$H$3:$Q$3,0))*Tabela3[[#This Row],[QUANTIDADE]]</f>
        <v>4</v>
      </c>
      <c r="L11415" s="2" t="str">
        <f>TEXT(Tabela3[[#This Row],[DATA]],"MM")</f>
        <v>07</v>
      </c>
      <c r="M11415" s="2">
        <f>WEEKNUM(Tabela3[[#This Row],[DATA]])</f>
        <v>29</v>
      </c>
      <c r="N11415" s="18">
        <f>YEAR(Tabela3[[#This Row],[DATA]])</f>
        <v>2023</v>
      </c>
    </row>
    <row r="11416" spans="2:14">
      <c r="B11416" s="1">
        <v>45128</v>
      </c>
      <c r="C11416">
        <v>17429</v>
      </c>
      <c r="D11416">
        <f>COUNTIF(C$4:C11416,Tabela3[[#This Row],[COMANDA]])</f>
        <v>1</v>
      </c>
      <c r="E11416" t="s">
        <v>90</v>
      </c>
      <c r="F11416" t="s">
        <v>99</v>
      </c>
      <c r="G11416" t="s">
        <v>8</v>
      </c>
      <c r="H11416" t="s">
        <v>47</v>
      </c>
      <c r="I11416" s="2">
        <v>1</v>
      </c>
      <c r="J11416" t="s">
        <v>11</v>
      </c>
      <c r="K11416" s="21">
        <f>INDEX(LISTAS!$H:$Q,MATCH(BASE!H11416,LISTAS!$G:$G,0),MATCH(BASE!J11416,LISTAS!$H$3:$Q$3,0))*Tabela3[[#This Row],[QUANTIDADE]]</f>
        <v>16</v>
      </c>
      <c r="L11416" s="2" t="str">
        <f>TEXT(Tabela3[[#This Row],[DATA]],"MM")</f>
        <v>07</v>
      </c>
      <c r="M11416" s="2">
        <f>WEEKNUM(Tabela3[[#This Row],[DATA]])</f>
        <v>29</v>
      </c>
      <c r="N11416" s="18">
        <f>YEAR(Tabela3[[#This Row],[DATA]])</f>
        <v>2023</v>
      </c>
    </row>
    <row r="11417" spans="2:14">
      <c r="B11417" s="1">
        <v>45128</v>
      </c>
      <c r="C11417">
        <v>17430</v>
      </c>
      <c r="D11417">
        <f>COUNTIF(C$4:C11417,Tabela3[[#This Row],[COMANDA]])</f>
        <v>1</v>
      </c>
      <c r="E11417" t="s">
        <v>90</v>
      </c>
      <c r="F11417" t="s">
        <v>99</v>
      </c>
      <c r="G11417" t="s">
        <v>8</v>
      </c>
      <c r="H11417" t="s">
        <v>204</v>
      </c>
      <c r="I11417" s="2">
        <v>1</v>
      </c>
      <c r="J11417" t="s">
        <v>11</v>
      </c>
      <c r="K11417" s="21">
        <f>INDEX(LISTAS!$H:$Q,MATCH(BASE!H11417,LISTAS!$G:$G,0),MATCH(BASE!J11417,LISTAS!$H$3:$Q$3,0))*Tabela3[[#This Row],[QUANTIDADE]]</f>
        <v>18</v>
      </c>
      <c r="L11417" s="2" t="str">
        <f>TEXT(Tabela3[[#This Row],[DATA]],"MM")</f>
        <v>07</v>
      </c>
      <c r="M11417" s="2">
        <f>WEEKNUM(Tabela3[[#This Row],[DATA]])</f>
        <v>29</v>
      </c>
      <c r="N11417" s="18">
        <f>YEAR(Tabela3[[#This Row],[DATA]])</f>
        <v>2023</v>
      </c>
    </row>
    <row r="11418" spans="2:14">
      <c r="B11418" s="1">
        <v>45128</v>
      </c>
      <c r="C11418">
        <v>17430</v>
      </c>
      <c r="D11418">
        <f>COUNTIF(C$4:C11418,Tabela3[[#This Row],[COMANDA]])</f>
        <v>2</v>
      </c>
      <c r="E11418" t="s">
        <v>90</v>
      </c>
      <c r="F11418" t="s">
        <v>99</v>
      </c>
      <c r="G11418" t="s">
        <v>8</v>
      </c>
      <c r="H11418" t="s">
        <v>47</v>
      </c>
      <c r="I11418" s="2">
        <v>1</v>
      </c>
      <c r="J11418" t="s">
        <v>11</v>
      </c>
      <c r="K11418" s="21">
        <f>INDEX(LISTAS!$H:$Q,MATCH(BASE!H11418,LISTAS!$G:$G,0),MATCH(BASE!J11418,LISTAS!$H$3:$Q$3,0))*Tabela3[[#This Row],[QUANTIDADE]]</f>
        <v>16</v>
      </c>
      <c r="L11418" s="2" t="str">
        <f>TEXT(Tabela3[[#This Row],[DATA]],"MM")</f>
        <v>07</v>
      </c>
      <c r="M11418" s="2">
        <f>WEEKNUM(Tabela3[[#This Row],[DATA]])</f>
        <v>29</v>
      </c>
      <c r="N11418" s="18">
        <f>YEAR(Tabela3[[#This Row],[DATA]])</f>
        <v>2023</v>
      </c>
    </row>
    <row r="11419" spans="2:14">
      <c r="B11419" s="1">
        <v>45128</v>
      </c>
      <c r="C11419">
        <v>17430</v>
      </c>
      <c r="D11419">
        <f>COUNTIF(C$4:C11419,Tabela3[[#This Row],[COMANDA]])</f>
        <v>3</v>
      </c>
      <c r="E11419" t="s">
        <v>90</v>
      </c>
      <c r="F11419" t="s">
        <v>99</v>
      </c>
      <c r="G11419" t="s">
        <v>9</v>
      </c>
      <c r="H11419" t="s">
        <v>133</v>
      </c>
      <c r="I11419" s="2">
        <v>1</v>
      </c>
      <c r="J11419" t="s">
        <v>11</v>
      </c>
      <c r="K11419" s="21">
        <f>INDEX(LISTAS!$H:$Q,MATCH(BASE!H11419,LISTAS!$G:$G,0),MATCH(BASE!J11419,LISTAS!$H$3:$Q$3,0))*Tabela3[[#This Row],[QUANTIDADE]]</f>
        <v>6</v>
      </c>
      <c r="L11419" s="2" t="str">
        <f>TEXT(Tabela3[[#This Row],[DATA]],"MM")</f>
        <v>07</v>
      </c>
      <c r="M11419" s="2">
        <f>WEEKNUM(Tabela3[[#This Row],[DATA]])</f>
        <v>29</v>
      </c>
      <c r="N11419" s="18">
        <f>YEAR(Tabela3[[#This Row],[DATA]])</f>
        <v>2023</v>
      </c>
    </row>
    <row r="11420" spans="2:14">
      <c r="B11420" s="1">
        <v>45128</v>
      </c>
      <c r="C11420">
        <v>17431</v>
      </c>
      <c r="D11420">
        <f>COUNTIF(C$4:C11420,Tabela3[[#This Row],[COMANDA]])</f>
        <v>1</v>
      </c>
      <c r="E11420" t="s">
        <v>90</v>
      </c>
      <c r="F11420" t="s">
        <v>99</v>
      </c>
      <c r="G11420" t="s">
        <v>8</v>
      </c>
      <c r="H11420" t="s">
        <v>205</v>
      </c>
      <c r="I11420" s="2">
        <v>1</v>
      </c>
      <c r="J11420" t="s">
        <v>11</v>
      </c>
      <c r="K11420" s="21">
        <f>INDEX(LISTAS!$H:$Q,MATCH(BASE!H11420,LISTAS!$G:$G,0),MATCH(BASE!J11420,LISTAS!$H$3:$Q$3,0))*Tabela3[[#This Row],[QUANTIDADE]]</f>
        <v>22</v>
      </c>
      <c r="L11420" s="2" t="str">
        <f>TEXT(Tabela3[[#This Row],[DATA]],"MM")</f>
        <v>07</v>
      </c>
      <c r="M11420" s="2">
        <f>WEEKNUM(Tabela3[[#This Row],[DATA]])</f>
        <v>29</v>
      </c>
      <c r="N11420" s="18">
        <f>YEAR(Tabela3[[#This Row],[DATA]])</f>
        <v>2023</v>
      </c>
    </row>
    <row r="11421" spans="2:14">
      <c r="B11421" s="1">
        <v>45128</v>
      </c>
      <c r="C11421">
        <v>17431</v>
      </c>
      <c r="D11421">
        <f>COUNTIF(C$4:C11421,Tabela3[[#This Row],[COMANDA]])</f>
        <v>2</v>
      </c>
      <c r="E11421" t="s">
        <v>90</v>
      </c>
      <c r="F11421" t="s">
        <v>99</v>
      </c>
      <c r="G11421" t="s">
        <v>10</v>
      </c>
      <c r="H11421" t="s">
        <v>477</v>
      </c>
      <c r="I11421" s="2">
        <v>1</v>
      </c>
      <c r="J11421" t="s">
        <v>11</v>
      </c>
      <c r="K11421" s="21">
        <f>INDEX(LISTAS!$H:$Q,MATCH(BASE!H11421,LISTAS!$G:$G,0),MATCH(BASE!J11421,LISTAS!$H$3:$Q$3,0))*Tabela3[[#This Row],[QUANTIDADE]]</f>
        <v>3</v>
      </c>
      <c r="L11421" s="2" t="str">
        <f>TEXT(Tabela3[[#This Row],[DATA]],"MM")</f>
        <v>07</v>
      </c>
      <c r="M11421" s="2">
        <f>WEEKNUM(Tabela3[[#This Row],[DATA]])</f>
        <v>29</v>
      </c>
      <c r="N11421" s="18">
        <f>YEAR(Tabela3[[#This Row],[DATA]])</f>
        <v>2023</v>
      </c>
    </row>
    <row r="11422" spans="2:14">
      <c r="B11422" s="1">
        <v>45128</v>
      </c>
      <c r="C11422">
        <v>17432</v>
      </c>
      <c r="D11422">
        <f>COUNTIF(C$4:C11422,Tabela3[[#This Row],[COMANDA]])</f>
        <v>1</v>
      </c>
      <c r="E11422" t="s">
        <v>90</v>
      </c>
      <c r="F11422" t="s">
        <v>98</v>
      </c>
      <c r="G11422" t="s">
        <v>8</v>
      </c>
      <c r="H11422" t="s">
        <v>206</v>
      </c>
      <c r="I11422" s="2">
        <v>2</v>
      </c>
      <c r="J11422" t="s">
        <v>11</v>
      </c>
      <c r="K11422" s="21">
        <f>INDEX(LISTAS!$H:$Q,MATCH(BASE!H11422,LISTAS!$G:$G,0),MATCH(BASE!J11422,LISTAS!$H$3:$Q$3,0))*Tabela3[[#This Row],[QUANTIDADE]]</f>
        <v>36</v>
      </c>
      <c r="L11422" s="2" t="str">
        <f>TEXT(Tabela3[[#This Row],[DATA]],"MM")</f>
        <v>07</v>
      </c>
      <c r="M11422" s="2">
        <f>WEEKNUM(Tabela3[[#This Row],[DATA]])</f>
        <v>29</v>
      </c>
      <c r="N11422" s="18">
        <f>YEAR(Tabela3[[#This Row],[DATA]])</f>
        <v>2023</v>
      </c>
    </row>
    <row r="11423" spans="2:14">
      <c r="B11423" s="1">
        <v>45128</v>
      </c>
      <c r="C11423">
        <v>17432</v>
      </c>
      <c r="D11423">
        <f>COUNTIF(C$4:C11423,Tabela3[[#This Row],[COMANDA]])</f>
        <v>2</v>
      </c>
      <c r="E11423" t="s">
        <v>90</v>
      </c>
      <c r="F11423" t="s">
        <v>98</v>
      </c>
      <c r="G11423" t="s">
        <v>9</v>
      </c>
      <c r="H11423" t="s">
        <v>242</v>
      </c>
      <c r="I11423" s="2">
        <v>2</v>
      </c>
      <c r="J11423" t="s">
        <v>12</v>
      </c>
      <c r="K11423" s="21">
        <f>INDEX(LISTAS!$H:$Q,MATCH(BASE!H11423,LISTAS!$G:$G,0),MATCH(BASE!J11423,LISTAS!$H$3:$Q$3,0))*Tabela3[[#This Row],[QUANTIDADE]]</f>
        <v>12</v>
      </c>
      <c r="L11423" s="2" t="str">
        <f>TEXT(Tabela3[[#This Row],[DATA]],"MM")</f>
        <v>07</v>
      </c>
      <c r="M11423" s="2">
        <f>WEEKNUM(Tabela3[[#This Row],[DATA]])</f>
        <v>29</v>
      </c>
      <c r="N11423" s="18">
        <f>YEAR(Tabela3[[#This Row],[DATA]])</f>
        <v>2023</v>
      </c>
    </row>
    <row r="11424" spans="2:14">
      <c r="B11424" s="1">
        <v>45128</v>
      </c>
      <c r="C11424">
        <v>17433</v>
      </c>
      <c r="D11424">
        <f>COUNTIF(C$4:C11424,Tabela3[[#This Row],[COMANDA]])</f>
        <v>1</v>
      </c>
      <c r="E11424" t="s">
        <v>90</v>
      </c>
      <c r="F11424" t="s">
        <v>99</v>
      </c>
      <c r="G11424" t="s">
        <v>8</v>
      </c>
      <c r="H11424" t="s">
        <v>203</v>
      </c>
      <c r="I11424" s="2">
        <v>1</v>
      </c>
      <c r="J11424" t="s">
        <v>11</v>
      </c>
      <c r="K11424" s="21">
        <f>INDEX(LISTAS!$H:$Q,MATCH(BASE!H11424,LISTAS!$G:$G,0),MATCH(BASE!J11424,LISTAS!$H$3:$Q$3,0))*Tabela3[[#This Row],[QUANTIDADE]]</f>
        <v>20</v>
      </c>
      <c r="L11424" s="2" t="str">
        <f>TEXT(Tabela3[[#This Row],[DATA]],"MM")</f>
        <v>07</v>
      </c>
      <c r="M11424" s="2">
        <f>WEEKNUM(Tabela3[[#This Row],[DATA]])</f>
        <v>29</v>
      </c>
      <c r="N11424" s="18">
        <f>YEAR(Tabela3[[#This Row],[DATA]])</f>
        <v>2023</v>
      </c>
    </row>
    <row r="11425" spans="2:14">
      <c r="B11425" s="1">
        <v>45128</v>
      </c>
      <c r="C11425">
        <v>17433</v>
      </c>
      <c r="D11425">
        <f>COUNTIF(C$4:C11425,Tabela3[[#This Row],[COMANDA]])</f>
        <v>2</v>
      </c>
      <c r="E11425" t="s">
        <v>90</v>
      </c>
      <c r="F11425" t="s">
        <v>99</v>
      </c>
      <c r="G11425" t="s">
        <v>9</v>
      </c>
      <c r="H11425" t="s">
        <v>127</v>
      </c>
      <c r="I11425" s="2">
        <v>1</v>
      </c>
      <c r="J11425" t="s">
        <v>11</v>
      </c>
      <c r="K11425" s="21">
        <f>INDEX(LISTAS!$H:$Q,MATCH(BASE!H11425,LISTAS!$G:$G,0),MATCH(BASE!J11425,LISTAS!$H$3:$Q$3,0))*Tabela3[[#This Row],[QUANTIDADE]]</f>
        <v>4.5</v>
      </c>
      <c r="L11425" s="2" t="str">
        <f>TEXT(Tabela3[[#This Row],[DATA]],"MM")</f>
        <v>07</v>
      </c>
      <c r="M11425" s="2">
        <f>WEEKNUM(Tabela3[[#This Row],[DATA]])</f>
        <v>29</v>
      </c>
      <c r="N11425" s="18">
        <f>YEAR(Tabela3[[#This Row],[DATA]])</f>
        <v>2023</v>
      </c>
    </row>
    <row r="11426" spans="2:14">
      <c r="B11426" s="1">
        <v>45128</v>
      </c>
      <c r="C11426">
        <v>17434</v>
      </c>
      <c r="D11426">
        <f>COUNTIF(C$4:C11426,Tabela3[[#This Row],[COMANDA]])</f>
        <v>1</v>
      </c>
      <c r="E11426" t="s">
        <v>89</v>
      </c>
      <c r="F11426" t="s">
        <v>98</v>
      </c>
      <c r="G11426" t="s">
        <v>8</v>
      </c>
      <c r="H11426" t="s">
        <v>47</v>
      </c>
      <c r="I11426" s="2">
        <v>1</v>
      </c>
      <c r="J11426" t="s">
        <v>11</v>
      </c>
      <c r="K11426" s="21">
        <f>INDEX(LISTAS!$H:$Q,MATCH(BASE!H11426,LISTAS!$G:$G,0),MATCH(BASE!J11426,LISTAS!$H$3:$Q$3,0))*Tabela3[[#This Row],[QUANTIDADE]]</f>
        <v>16</v>
      </c>
      <c r="L11426" s="2" t="str">
        <f>TEXT(Tabela3[[#This Row],[DATA]],"MM")</f>
        <v>07</v>
      </c>
      <c r="M11426" s="2">
        <f>WEEKNUM(Tabela3[[#This Row],[DATA]])</f>
        <v>29</v>
      </c>
      <c r="N11426" s="18">
        <f>YEAR(Tabela3[[#This Row],[DATA]])</f>
        <v>2023</v>
      </c>
    </row>
    <row r="11427" spans="2:14">
      <c r="B11427" s="1">
        <v>45128</v>
      </c>
      <c r="C11427">
        <v>17435</v>
      </c>
      <c r="D11427">
        <f>COUNTIF(C$4:C11427,Tabela3[[#This Row],[COMANDA]])</f>
        <v>1</v>
      </c>
      <c r="E11427" t="s">
        <v>90</v>
      </c>
      <c r="F11427" t="s">
        <v>99</v>
      </c>
      <c r="G11427" t="s">
        <v>8</v>
      </c>
      <c r="H11427" t="s">
        <v>203</v>
      </c>
      <c r="I11427" s="2">
        <v>1</v>
      </c>
      <c r="J11427" t="s">
        <v>11</v>
      </c>
      <c r="K11427" s="21">
        <f>INDEX(LISTAS!$H:$Q,MATCH(BASE!H11427,LISTAS!$G:$G,0),MATCH(BASE!J11427,LISTAS!$H$3:$Q$3,0))*Tabela3[[#This Row],[QUANTIDADE]]</f>
        <v>20</v>
      </c>
      <c r="L11427" s="2" t="str">
        <f>TEXT(Tabela3[[#This Row],[DATA]],"MM")</f>
        <v>07</v>
      </c>
      <c r="M11427" s="2">
        <f>WEEKNUM(Tabela3[[#This Row],[DATA]])</f>
        <v>29</v>
      </c>
      <c r="N11427" s="18">
        <f>YEAR(Tabela3[[#This Row],[DATA]])</f>
        <v>2023</v>
      </c>
    </row>
    <row r="11428" spans="2:14">
      <c r="B11428" s="1">
        <v>45128</v>
      </c>
      <c r="C11428">
        <v>17436</v>
      </c>
      <c r="D11428">
        <f>COUNTIF(C$4:C11428,Tabela3[[#This Row],[COMANDA]])</f>
        <v>1</v>
      </c>
      <c r="E11428" t="s">
        <v>90</v>
      </c>
      <c r="F11428" t="s">
        <v>98</v>
      </c>
      <c r="G11428" t="s">
        <v>8</v>
      </c>
      <c r="H11428" t="s">
        <v>203</v>
      </c>
      <c r="I11428" s="2">
        <v>1</v>
      </c>
      <c r="J11428" t="s">
        <v>11</v>
      </c>
      <c r="K11428" s="21">
        <f>INDEX(LISTAS!$H:$Q,MATCH(BASE!H11428,LISTAS!$G:$G,0),MATCH(BASE!J11428,LISTAS!$H$3:$Q$3,0))*Tabela3[[#This Row],[QUANTIDADE]]</f>
        <v>20</v>
      </c>
      <c r="L11428" s="2" t="str">
        <f>TEXT(Tabela3[[#This Row],[DATA]],"MM")</f>
        <v>07</v>
      </c>
      <c r="M11428" s="2">
        <f>WEEKNUM(Tabela3[[#This Row],[DATA]])</f>
        <v>29</v>
      </c>
      <c r="N11428" s="18">
        <f>YEAR(Tabela3[[#This Row],[DATA]])</f>
        <v>2023</v>
      </c>
    </row>
    <row r="11429" spans="2:14">
      <c r="B11429" s="1">
        <v>45128</v>
      </c>
      <c r="C11429">
        <v>17437</v>
      </c>
      <c r="D11429">
        <f>COUNTIF(C$4:C11429,Tabela3[[#This Row],[COMANDA]])</f>
        <v>1</v>
      </c>
      <c r="E11429" t="s">
        <v>90</v>
      </c>
      <c r="F11429" t="s">
        <v>99</v>
      </c>
      <c r="G11429" t="s">
        <v>8</v>
      </c>
      <c r="H11429" t="s">
        <v>47</v>
      </c>
      <c r="I11429" s="2">
        <v>2</v>
      </c>
      <c r="J11429" t="s">
        <v>11</v>
      </c>
      <c r="K11429" s="21">
        <f>INDEX(LISTAS!$H:$Q,MATCH(BASE!H11429,LISTAS!$G:$G,0),MATCH(BASE!J11429,LISTAS!$H$3:$Q$3,0))*Tabela3[[#This Row],[QUANTIDADE]]</f>
        <v>32</v>
      </c>
      <c r="L11429" s="2" t="str">
        <f>TEXT(Tabela3[[#This Row],[DATA]],"MM")</f>
        <v>07</v>
      </c>
      <c r="M11429" s="2">
        <f>WEEKNUM(Tabela3[[#This Row],[DATA]])</f>
        <v>29</v>
      </c>
      <c r="N11429" s="18">
        <f>YEAR(Tabela3[[#This Row],[DATA]])</f>
        <v>2023</v>
      </c>
    </row>
    <row r="11430" spans="2:14">
      <c r="B11430" s="1">
        <v>45128</v>
      </c>
      <c r="C11430">
        <v>17437</v>
      </c>
      <c r="D11430">
        <f>COUNTIF(C$4:C11430,Tabela3[[#This Row],[COMANDA]])</f>
        <v>2</v>
      </c>
      <c r="E11430" t="s">
        <v>90</v>
      </c>
      <c r="F11430" t="s">
        <v>99</v>
      </c>
      <c r="G11430" t="s">
        <v>8</v>
      </c>
      <c r="H11430" t="s">
        <v>84</v>
      </c>
      <c r="I11430" s="2">
        <v>2</v>
      </c>
      <c r="J11430" t="s">
        <v>11</v>
      </c>
      <c r="K11430" s="21">
        <f>INDEX(LISTAS!$H:$Q,MATCH(BASE!H11430,LISTAS!$G:$G,0),MATCH(BASE!J11430,LISTAS!$H$3:$Q$3,0))*Tabela3[[#This Row],[QUANTIDADE]]</f>
        <v>32</v>
      </c>
      <c r="L11430" s="2" t="str">
        <f>TEXT(Tabela3[[#This Row],[DATA]],"MM")</f>
        <v>07</v>
      </c>
      <c r="M11430" s="2">
        <f>WEEKNUM(Tabela3[[#This Row],[DATA]])</f>
        <v>29</v>
      </c>
      <c r="N11430" s="18">
        <f>YEAR(Tabela3[[#This Row],[DATA]])</f>
        <v>2023</v>
      </c>
    </row>
    <row r="11431" spans="2:14">
      <c r="B11431" s="1">
        <v>45128</v>
      </c>
      <c r="C11431">
        <v>17437</v>
      </c>
      <c r="D11431">
        <f>COUNTIF(C$4:C11431,Tabela3[[#This Row],[COMANDA]])</f>
        <v>3</v>
      </c>
      <c r="E11431" t="s">
        <v>90</v>
      </c>
      <c r="F11431" t="s">
        <v>99</v>
      </c>
      <c r="G11431" t="s">
        <v>9</v>
      </c>
      <c r="H11431" t="s">
        <v>385</v>
      </c>
      <c r="I11431" s="2">
        <v>2</v>
      </c>
      <c r="J11431" t="s">
        <v>11</v>
      </c>
      <c r="K11431" s="21">
        <f>INDEX(LISTAS!$H:$Q,MATCH(BASE!H11431,LISTAS!$G:$G,0),MATCH(BASE!J11431,LISTAS!$H$3:$Q$3,0))*Tabela3[[#This Row],[QUANTIDADE]]</f>
        <v>6</v>
      </c>
      <c r="L11431" s="2" t="str">
        <f>TEXT(Tabela3[[#This Row],[DATA]],"MM")</f>
        <v>07</v>
      </c>
      <c r="M11431" s="2">
        <f>WEEKNUM(Tabela3[[#This Row],[DATA]])</f>
        <v>29</v>
      </c>
      <c r="N11431" s="18">
        <f>YEAR(Tabela3[[#This Row],[DATA]])</f>
        <v>2023</v>
      </c>
    </row>
    <row r="11432" spans="2:14">
      <c r="B11432" s="1">
        <v>45128</v>
      </c>
      <c r="C11432">
        <v>17438</v>
      </c>
      <c r="D11432">
        <f>COUNTIF(C$4:C11432,Tabela3[[#This Row],[COMANDA]])</f>
        <v>1</v>
      </c>
      <c r="E11432" t="s">
        <v>90</v>
      </c>
      <c r="F11432" t="s">
        <v>99</v>
      </c>
      <c r="G11432" t="s">
        <v>8</v>
      </c>
      <c r="H11432" t="s">
        <v>47</v>
      </c>
      <c r="I11432" s="2">
        <v>2</v>
      </c>
      <c r="J11432" t="s">
        <v>11</v>
      </c>
      <c r="K11432" s="21">
        <f>INDEX(LISTAS!$H:$Q,MATCH(BASE!H11432,LISTAS!$G:$G,0),MATCH(BASE!J11432,LISTAS!$H$3:$Q$3,0))*Tabela3[[#This Row],[QUANTIDADE]]</f>
        <v>32</v>
      </c>
      <c r="L11432" s="2" t="str">
        <f>TEXT(Tabela3[[#This Row],[DATA]],"MM")</f>
        <v>07</v>
      </c>
      <c r="M11432" s="2">
        <f>WEEKNUM(Tabela3[[#This Row],[DATA]])</f>
        <v>29</v>
      </c>
      <c r="N11432" s="18">
        <f>YEAR(Tabela3[[#This Row],[DATA]])</f>
        <v>2023</v>
      </c>
    </row>
    <row r="11433" spans="2:14">
      <c r="B11433" s="1">
        <v>45128</v>
      </c>
      <c r="C11433">
        <v>17439</v>
      </c>
      <c r="D11433">
        <f>COUNTIF(C$4:C11433,Tabela3[[#This Row],[COMANDA]])</f>
        <v>1</v>
      </c>
      <c r="E11433" t="s">
        <v>90</v>
      </c>
      <c r="F11433" t="s">
        <v>98</v>
      </c>
      <c r="G11433" t="s">
        <v>8</v>
      </c>
      <c r="H11433" t="s">
        <v>47</v>
      </c>
      <c r="I11433" s="2">
        <v>3</v>
      </c>
      <c r="J11433" t="s">
        <v>11</v>
      </c>
      <c r="K11433" s="21">
        <f>INDEX(LISTAS!$H:$Q,MATCH(BASE!H11433,LISTAS!$G:$G,0),MATCH(BASE!J11433,LISTAS!$H$3:$Q$3,0))*Tabela3[[#This Row],[QUANTIDADE]]</f>
        <v>48</v>
      </c>
      <c r="L11433" s="2" t="str">
        <f>TEXT(Tabela3[[#This Row],[DATA]],"MM")</f>
        <v>07</v>
      </c>
      <c r="M11433" s="2">
        <f>WEEKNUM(Tabela3[[#This Row],[DATA]])</f>
        <v>29</v>
      </c>
      <c r="N11433" s="18">
        <f>YEAR(Tabela3[[#This Row],[DATA]])</f>
        <v>2023</v>
      </c>
    </row>
    <row r="11434" spans="2:14">
      <c r="B11434" s="1">
        <v>45128</v>
      </c>
      <c r="C11434">
        <v>17440</v>
      </c>
      <c r="D11434">
        <f>COUNTIF(C$4:C11434,Tabela3[[#This Row],[COMANDA]])</f>
        <v>1</v>
      </c>
      <c r="E11434" t="s">
        <v>90</v>
      </c>
      <c r="F11434" t="s">
        <v>98</v>
      </c>
      <c r="G11434" t="s">
        <v>8</v>
      </c>
      <c r="H11434" t="s">
        <v>40</v>
      </c>
      <c r="I11434" s="2">
        <v>2</v>
      </c>
      <c r="J11434" t="s">
        <v>11</v>
      </c>
      <c r="K11434" s="21">
        <f>INDEX(LISTAS!$H:$Q,MATCH(BASE!H11434,LISTAS!$G:$G,0),MATCH(BASE!J11434,LISTAS!$H$3:$Q$3,0))*Tabela3[[#This Row],[QUANTIDADE]]</f>
        <v>28</v>
      </c>
      <c r="L11434" s="2" t="str">
        <f>TEXT(Tabela3[[#This Row],[DATA]],"MM")</f>
        <v>07</v>
      </c>
      <c r="M11434" s="2">
        <f>WEEKNUM(Tabela3[[#This Row],[DATA]])</f>
        <v>29</v>
      </c>
      <c r="N11434" s="18">
        <f>YEAR(Tabela3[[#This Row],[DATA]])</f>
        <v>2023</v>
      </c>
    </row>
    <row r="11435" spans="2:14">
      <c r="B11435" s="1">
        <v>45128</v>
      </c>
      <c r="C11435">
        <v>17440</v>
      </c>
      <c r="D11435">
        <f>COUNTIF(C$4:C11435,Tabela3[[#This Row],[COMANDA]])</f>
        <v>2</v>
      </c>
      <c r="E11435" t="s">
        <v>90</v>
      </c>
      <c r="F11435" t="s">
        <v>98</v>
      </c>
      <c r="G11435" t="s">
        <v>61</v>
      </c>
      <c r="H11435" t="s">
        <v>163</v>
      </c>
      <c r="I11435" s="2">
        <v>1</v>
      </c>
      <c r="J11435" t="s">
        <v>11</v>
      </c>
      <c r="K11435" s="21">
        <f>INDEX(LISTAS!$H:$Q,MATCH(BASE!H11435,LISTAS!$G:$G,0),MATCH(BASE!J11435,LISTAS!$H$3:$Q$3,0))*Tabela3[[#This Row],[QUANTIDADE]]</f>
        <v>4</v>
      </c>
      <c r="L11435" s="2" t="str">
        <f>TEXT(Tabela3[[#This Row],[DATA]],"MM")</f>
        <v>07</v>
      </c>
      <c r="M11435" s="2">
        <f>WEEKNUM(Tabela3[[#This Row],[DATA]])</f>
        <v>29</v>
      </c>
      <c r="N11435" s="18">
        <f>YEAR(Tabela3[[#This Row],[DATA]])</f>
        <v>2023</v>
      </c>
    </row>
    <row r="11436" spans="2:14">
      <c r="B11436" s="1">
        <v>45128</v>
      </c>
      <c r="C11436">
        <v>17440</v>
      </c>
      <c r="D11436">
        <f>COUNTIF(C$4:C11436,Tabela3[[#This Row],[COMANDA]])</f>
        <v>3</v>
      </c>
      <c r="E11436" t="s">
        <v>90</v>
      </c>
      <c r="F11436" t="s">
        <v>98</v>
      </c>
      <c r="G11436" t="s">
        <v>9</v>
      </c>
      <c r="H11436" t="s">
        <v>142</v>
      </c>
      <c r="I11436" s="2">
        <v>1</v>
      </c>
      <c r="J11436" t="s">
        <v>11</v>
      </c>
      <c r="K11436" s="21">
        <f>INDEX(LISTAS!$H:$Q,MATCH(BASE!H11436,LISTAS!$G:$G,0),MATCH(BASE!J11436,LISTAS!$H$3:$Q$3,0))*Tabela3[[#This Row],[QUANTIDADE]]</f>
        <v>6</v>
      </c>
      <c r="L11436" s="2" t="str">
        <f>TEXT(Tabela3[[#This Row],[DATA]],"MM")</f>
        <v>07</v>
      </c>
      <c r="M11436" s="2">
        <f>WEEKNUM(Tabela3[[#This Row],[DATA]])</f>
        <v>29</v>
      </c>
      <c r="N11436" s="18">
        <f>YEAR(Tabela3[[#This Row],[DATA]])</f>
        <v>2023</v>
      </c>
    </row>
    <row r="11437" spans="2:14">
      <c r="B11437" s="1">
        <v>45128</v>
      </c>
      <c r="C11437">
        <v>17441</v>
      </c>
      <c r="D11437">
        <f>COUNTIF(C$4:C11437,Tabela3[[#This Row],[COMANDA]])</f>
        <v>1</v>
      </c>
      <c r="E11437" t="s">
        <v>90</v>
      </c>
      <c r="F11437" t="s">
        <v>98</v>
      </c>
      <c r="G11437" t="s">
        <v>8</v>
      </c>
      <c r="H11437" t="s">
        <v>47</v>
      </c>
      <c r="I11437" s="2">
        <v>1</v>
      </c>
      <c r="J11437" t="s">
        <v>11</v>
      </c>
      <c r="K11437" s="21">
        <f>INDEX(LISTAS!$H:$Q,MATCH(BASE!H11437,LISTAS!$G:$G,0),MATCH(BASE!J11437,LISTAS!$H$3:$Q$3,0))*Tabela3[[#This Row],[QUANTIDADE]]</f>
        <v>16</v>
      </c>
      <c r="L11437" s="2" t="str">
        <f>TEXT(Tabela3[[#This Row],[DATA]],"MM")</f>
        <v>07</v>
      </c>
      <c r="M11437" s="2">
        <f>WEEKNUM(Tabela3[[#This Row],[DATA]])</f>
        <v>29</v>
      </c>
      <c r="N11437" s="18">
        <f>YEAR(Tabela3[[#This Row],[DATA]])</f>
        <v>2023</v>
      </c>
    </row>
    <row r="11438" spans="2:14">
      <c r="B11438" s="1">
        <v>45128</v>
      </c>
      <c r="C11438">
        <v>17441</v>
      </c>
      <c r="D11438">
        <f>COUNTIF(C$4:C11438,Tabela3[[#This Row],[COMANDA]])</f>
        <v>2</v>
      </c>
      <c r="E11438" t="s">
        <v>90</v>
      </c>
      <c r="F11438" t="s">
        <v>98</v>
      </c>
      <c r="G11438" t="s">
        <v>9</v>
      </c>
      <c r="H11438" t="s">
        <v>132</v>
      </c>
      <c r="I11438" s="2">
        <v>1</v>
      </c>
      <c r="J11438" t="s">
        <v>11</v>
      </c>
      <c r="K11438" s="21">
        <f>INDEX(LISTAS!$H:$Q,MATCH(BASE!H11438,LISTAS!$G:$G,0),MATCH(BASE!J11438,LISTAS!$H$3:$Q$3,0))*Tabela3[[#This Row],[QUANTIDADE]]</f>
        <v>3</v>
      </c>
      <c r="L11438" s="2" t="str">
        <f>TEXT(Tabela3[[#This Row],[DATA]],"MM")</f>
        <v>07</v>
      </c>
      <c r="M11438" s="2">
        <f>WEEKNUM(Tabela3[[#This Row],[DATA]])</f>
        <v>29</v>
      </c>
      <c r="N11438" s="18">
        <f>YEAR(Tabela3[[#This Row],[DATA]])</f>
        <v>2023</v>
      </c>
    </row>
    <row r="11439" spans="2:14">
      <c r="B11439" s="1">
        <v>45128</v>
      </c>
      <c r="C11439">
        <v>17442</v>
      </c>
      <c r="D11439">
        <f>COUNTIF(C$4:C11439,Tabela3[[#This Row],[COMANDA]])</f>
        <v>1</v>
      </c>
      <c r="E11439" t="s">
        <v>90</v>
      </c>
      <c r="F11439" t="s">
        <v>98</v>
      </c>
      <c r="G11439" t="s">
        <v>8</v>
      </c>
      <c r="H11439" t="s">
        <v>47</v>
      </c>
      <c r="I11439" s="2">
        <v>1</v>
      </c>
      <c r="J11439" t="s">
        <v>11</v>
      </c>
      <c r="K11439" s="21">
        <f>INDEX(LISTAS!$H:$Q,MATCH(BASE!H11439,LISTAS!$G:$G,0),MATCH(BASE!J11439,LISTAS!$H$3:$Q$3,0))*Tabela3[[#This Row],[QUANTIDADE]]</f>
        <v>16</v>
      </c>
      <c r="L11439" s="2" t="str">
        <f>TEXT(Tabela3[[#This Row],[DATA]],"MM")</f>
        <v>07</v>
      </c>
      <c r="M11439" s="2">
        <f>WEEKNUM(Tabela3[[#This Row],[DATA]])</f>
        <v>29</v>
      </c>
      <c r="N11439" s="18">
        <f>YEAR(Tabela3[[#This Row],[DATA]])</f>
        <v>2023</v>
      </c>
    </row>
    <row r="11440" spans="2:14">
      <c r="B11440" s="1">
        <v>45128</v>
      </c>
      <c r="C11440">
        <v>17442</v>
      </c>
      <c r="D11440">
        <f>COUNTIF(C$4:C11440,Tabela3[[#This Row],[COMANDA]])</f>
        <v>2</v>
      </c>
      <c r="E11440" t="s">
        <v>90</v>
      </c>
      <c r="F11440" t="s">
        <v>98</v>
      </c>
      <c r="G11440" t="s">
        <v>9</v>
      </c>
      <c r="H11440" t="s">
        <v>127</v>
      </c>
      <c r="I11440" s="2">
        <v>1</v>
      </c>
      <c r="J11440" t="s">
        <v>11</v>
      </c>
      <c r="K11440" s="21">
        <f>INDEX(LISTAS!$H:$Q,MATCH(BASE!H11440,LISTAS!$G:$G,0),MATCH(BASE!J11440,LISTAS!$H$3:$Q$3,0))*Tabela3[[#This Row],[QUANTIDADE]]</f>
        <v>4.5</v>
      </c>
      <c r="L11440" s="2" t="str">
        <f>TEXT(Tabela3[[#This Row],[DATA]],"MM")</f>
        <v>07</v>
      </c>
      <c r="M11440" s="2">
        <f>WEEKNUM(Tabela3[[#This Row],[DATA]])</f>
        <v>29</v>
      </c>
      <c r="N11440" s="18">
        <f>YEAR(Tabela3[[#This Row],[DATA]])</f>
        <v>2023</v>
      </c>
    </row>
    <row r="11441" spans="2:14">
      <c r="B11441" s="1">
        <v>45128</v>
      </c>
      <c r="C11441">
        <v>17443</v>
      </c>
      <c r="D11441">
        <f>COUNTIF(C$4:C11441,Tabela3[[#This Row],[COMANDA]])</f>
        <v>1</v>
      </c>
      <c r="E11441" t="s">
        <v>90</v>
      </c>
      <c r="F11441" t="s">
        <v>99</v>
      </c>
      <c r="G11441" t="s">
        <v>8</v>
      </c>
      <c r="H11441" t="s">
        <v>204</v>
      </c>
      <c r="I11441" s="2">
        <v>1</v>
      </c>
      <c r="J11441" t="s">
        <v>11</v>
      </c>
      <c r="K11441" s="21">
        <f>INDEX(LISTAS!$H:$Q,MATCH(BASE!H11441,LISTAS!$G:$G,0),MATCH(BASE!J11441,LISTAS!$H$3:$Q$3,0))*Tabela3[[#This Row],[QUANTIDADE]]</f>
        <v>18</v>
      </c>
      <c r="L11441" s="2" t="str">
        <f>TEXT(Tabela3[[#This Row],[DATA]],"MM")</f>
        <v>07</v>
      </c>
      <c r="M11441" s="2">
        <f>WEEKNUM(Tabela3[[#This Row],[DATA]])</f>
        <v>29</v>
      </c>
      <c r="N11441" s="18">
        <f>YEAR(Tabela3[[#This Row],[DATA]])</f>
        <v>2023</v>
      </c>
    </row>
    <row r="11442" spans="2:14">
      <c r="B11442" s="1">
        <v>45128</v>
      </c>
      <c r="C11442">
        <v>17443</v>
      </c>
      <c r="D11442">
        <f>COUNTIF(C$4:C11442,Tabela3[[#This Row],[COMANDA]])</f>
        <v>2</v>
      </c>
      <c r="E11442" t="s">
        <v>90</v>
      </c>
      <c r="F11442" t="s">
        <v>99</v>
      </c>
      <c r="G11442" t="s">
        <v>9</v>
      </c>
      <c r="H11442" t="s">
        <v>385</v>
      </c>
      <c r="I11442" s="2">
        <v>1</v>
      </c>
      <c r="J11442" t="s">
        <v>11</v>
      </c>
      <c r="K11442" s="21">
        <f>INDEX(LISTAS!$H:$Q,MATCH(BASE!H11442,LISTAS!$G:$G,0),MATCH(BASE!J11442,LISTAS!$H$3:$Q$3,0))*Tabela3[[#This Row],[QUANTIDADE]]</f>
        <v>3</v>
      </c>
      <c r="L11442" s="2" t="str">
        <f>TEXT(Tabela3[[#This Row],[DATA]],"MM")</f>
        <v>07</v>
      </c>
      <c r="M11442" s="2">
        <f>WEEKNUM(Tabela3[[#This Row],[DATA]])</f>
        <v>29</v>
      </c>
      <c r="N11442" s="18">
        <f>YEAR(Tabela3[[#This Row],[DATA]])</f>
        <v>2023</v>
      </c>
    </row>
    <row r="11443" spans="2:14">
      <c r="B11443" s="1">
        <v>45128</v>
      </c>
      <c r="C11443">
        <v>17444</v>
      </c>
      <c r="D11443">
        <f>COUNTIF(C$4:C11443,Tabela3[[#This Row],[COMANDA]])</f>
        <v>1</v>
      </c>
      <c r="E11443" t="s">
        <v>89</v>
      </c>
      <c r="F11443" t="s">
        <v>99</v>
      </c>
      <c r="G11443" t="s">
        <v>8</v>
      </c>
      <c r="H11443" t="s">
        <v>42</v>
      </c>
      <c r="I11443" s="2">
        <v>1</v>
      </c>
      <c r="J11443" t="s">
        <v>11</v>
      </c>
      <c r="K11443" s="21">
        <f>INDEX(LISTAS!$H:$Q,MATCH(BASE!H11443,LISTAS!$G:$G,0),MATCH(BASE!J11443,LISTAS!$H$3:$Q$3,0))*Tabela3[[#This Row],[QUANTIDADE]]</f>
        <v>16</v>
      </c>
      <c r="L11443" s="2" t="str">
        <f>TEXT(Tabela3[[#This Row],[DATA]],"MM")</f>
        <v>07</v>
      </c>
      <c r="M11443" s="2">
        <f>WEEKNUM(Tabela3[[#This Row],[DATA]])</f>
        <v>29</v>
      </c>
      <c r="N11443" s="18">
        <f>YEAR(Tabela3[[#This Row],[DATA]])</f>
        <v>2023</v>
      </c>
    </row>
    <row r="11444" spans="2:14">
      <c r="B11444" s="1">
        <v>45128</v>
      </c>
      <c r="C11444">
        <v>17445</v>
      </c>
      <c r="D11444">
        <f>COUNTIF(C$4:C11444,Tabela3[[#This Row],[COMANDA]])</f>
        <v>1</v>
      </c>
      <c r="E11444" t="s">
        <v>90</v>
      </c>
      <c r="F11444" t="s">
        <v>99</v>
      </c>
      <c r="G11444" t="s">
        <v>8</v>
      </c>
      <c r="H11444" t="s">
        <v>211</v>
      </c>
      <c r="I11444" s="2">
        <v>1</v>
      </c>
      <c r="J11444" t="s">
        <v>11</v>
      </c>
      <c r="K11444" s="21">
        <f>INDEX(LISTAS!$H:$Q,MATCH(BASE!H11444,LISTAS!$G:$G,0),MATCH(BASE!J11444,LISTAS!$H$3:$Q$3,0))*Tabela3[[#This Row],[QUANTIDADE]]</f>
        <v>20</v>
      </c>
      <c r="L11444" s="2" t="str">
        <f>TEXT(Tabela3[[#This Row],[DATA]],"MM")</f>
        <v>07</v>
      </c>
      <c r="M11444" s="2">
        <f>WEEKNUM(Tabela3[[#This Row],[DATA]])</f>
        <v>29</v>
      </c>
      <c r="N11444" s="18">
        <f>YEAR(Tabela3[[#This Row],[DATA]])</f>
        <v>2023</v>
      </c>
    </row>
    <row r="11445" spans="2:14">
      <c r="B11445" s="1">
        <v>45128</v>
      </c>
      <c r="C11445">
        <v>17446</v>
      </c>
      <c r="D11445">
        <f>COUNTIF(C$4:C11445,Tabela3[[#This Row],[COMANDA]])</f>
        <v>1</v>
      </c>
      <c r="E11445" t="s">
        <v>90</v>
      </c>
      <c r="F11445" t="s">
        <v>98</v>
      </c>
      <c r="G11445" t="s">
        <v>8</v>
      </c>
      <c r="H11445" t="s">
        <v>40</v>
      </c>
      <c r="I11445" s="2">
        <v>1</v>
      </c>
      <c r="J11445" t="s">
        <v>11</v>
      </c>
      <c r="K11445" s="21">
        <f>INDEX(LISTAS!$H:$Q,MATCH(BASE!H11445,LISTAS!$G:$G,0),MATCH(BASE!J11445,LISTAS!$H$3:$Q$3,0))*Tabela3[[#This Row],[QUANTIDADE]]</f>
        <v>14</v>
      </c>
      <c r="L11445" s="2" t="str">
        <f>TEXT(Tabela3[[#This Row],[DATA]],"MM")</f>
        <v>07</v>
      </c>
      <c r="M11445" s="2">
        <f>WEEKNUM(Tabela3[[#This Row],[DATA]])</f>
        <v>29</v>
      </c>
      <c r="N11445" s="18">
        <f>YEAR(Tabela3[[#This Row],[DATA]])</f>
        <v>2023</v>
      </c>
    </row>
    <row r="11446" spans="2:14">
      <c r="B11446" s="1">
        <v>45128</v>
      </c>
      <c r="C11446">
        <v>17446</v>
      </c>
      <c r="D11446">
        <f>COUNTIF(C$4:C11446,Tabela3[[#This Row],[COMANDA]])</f>
        <v>2</v>
      </c>
      <c r="E11446" t="s">
        <v>90</v>
      </c>
      <c r="F11446" t="s">
        <v>98</v>
      </c>
      <c r="G11446" t="s">
        <v>61</v>
      </c>
      <c r="H11446" t="s">
        <v>162</v>
      </c>
      <c r="I11446" s="2">
        <v>1</v>
      </c>
      <c r="J11446" t="s">
        <v>11</v>
      </c>
      <c r="K11446" s="21">
        <f>INDEX(LISTAS!$H:$Q,MATCH(BASE!H11446,LISTAS!$G:$G,0),MATCH(BASE!J11446,LISTAS!$H$3:$Q$3,0))*Tabela3[[#This Row],[QUANTIDADE]]</f>
        <v>1.5</v>
      </c>
      <c r="L11446" s="2" t="str">
        <f>TEXT(Tabela3[[#This Row],[DATA]],"MM")</f>
        <v>07</v>
      </c>
      <c r="M11446" s="2">
        <f>WEEKNUM(Tabela3[[#This Row],[DATA]])</f>
        <v>29</v>
      </c>
      <c r="N11446" s="18">
        <f>YEAR(Tabela3[[#This Row],[DATA]])</f>
        <v>2023</v>
      </c>
    </row>
    <row r="11447" spans="2:14">
      <c r="B11447" s="1">
        <v>45128</v>
      </c>
      <c r="C11447">
        <v>17446</v>
      </c>
      <c r="D11447">
        <f>COUNTIF(C$4:C11447,Tabela3[[#This Row],[COMANDA]])</f>
        <v>3</v>
      </c>
      <c r="E11447" t="s">
        <v>90</v>
      </c>
      <c r="F11447" t="s">
        <v>98</v>
      </c>
      <c r="G11447" t="s">
        <v>9</v>
      </c>
      <c r="H11447" t="s">
        <v>219</v>
      </c>
      <c r="I11447" s="2">
        <v>1</v>
      </c>
      <c r="J11447" t="s">
        <v>11</v>
      </c>
      <c r="K11447" s="21">
        <f>INDEX(LISTAS!$H:$Q,MATCH(BASE!H11447,LISTAS!$G:$G,0),MATCH(BASE!J11447,LISTAS!$H$3:$Q$3,0))*Tabela3[[#This Row],[QUANTIDADE]]</f>
        <v>5</v>
      </c>
      <c r="L11447" s="2" t="str">
        <f>TEXT(Tabela3[[#This Row],[DATA]],"MM")</f>
        <v>07</v>
      </c>
      <c r="M11447" s="2">
        <f>WEEKNUM(Tabela3[[#This Row],[DATA]])</f>
        <v>29</v>
      </c>
      <c r="N11447" s="18">
        <f>YEAR(Tabela3[[#This Row],[DATA]])</f>
        <v>2023</v>
      </c>
    </row>
    <row r="11448" spans="2:14">
      <c r="B11448" s="1">
        <v>45128</v>
      </c>
      <c r="C11448">
        <v>17447</v>
      </c>
      <c r="D11448">
        <f>COUNTIF(C$4:C11448,Tabela3[[#This Row],[COMANDA]])</f>
        <v>1</v>
      </c>
      <c r="E11448" t="s">
        <v>90</v>
      </c>
      <c r="F11448" t="s">
        <v>98</v>
      </c>
      <c r="G11448" t="s">
        <v>8</v>
      </c>
      <c r="H11448" t="s">
        <v>47</v>
      </c>
      <c r="I11448" s="2">
        <v>2</v>
      </c>
      <c r="J11448" t="s">
        <v>11</v>
      </c>
      <c r="K11448" s="21">
        <f>INDEX(LISTAS!$H:$Q,MATCH(BASE!H11448,LISTAS!$G:$G,0),MATCH(BASE!J11448,LISTAS!$H$3:$Q$3,0))*Tabela3[[#This Row],[QUANTIDADE]]</f>
        <v>32</v>
      </c>
      <c r="L11448" s="2" t="str">
        <f>TEXT(Tabela3[[#This Row],[DATA]],"MM")</f>
        <v>07</v>
      </c>
      <c r="M11448" s="2">
        <f>WEEKNUM(Tabela3[[#This Row],[DATA]])</f>
        <v>29</v>
      </c>
      <c r="N11448" s="18">
        <f>YEAR(Tabela3[[#This Row],[DATA]])</f>
        <v>2023</v>
      </c>
    </row>
    <row r="11449" spans="2:14">
      <c r="B11449" s="1">
        <v>45128</v>
      </c>
      <c r="C11449">
        <v>17447</v>
      </c>
      <c r="D11449">
        <f>COUNTIF(C$4:C11449,Tabela3[[#This Row],[COMANDA]])</f>
        <v>2</v>
      </c>
      <c r="E11449" t="s">
        <v>90</v>
      </c>
      <c r="F11449" t="s">
        <v>98</v>
      </c>
      <c r="G11449" t="s">
        <v>9</v>
      </c>
      <c r="H11449" t="s">
        <v>142</v>
      </c>
      <c r="I11449" s="2">
        <v>1</v>
      </c>
      <c r="J11449" t="s">
        <v>11</v>
      </c>
      <c r="K11449" s="21">
        <f>INDEX(LISTAS!$H:$Q,MATCH(BASE!H11449,LISTAS!$G:$G,0),MATCH(BASE!J11449,LISTAS!$H$3:$Q$3,0))*Tabela3[[#This Row],[QUANTIDADE]]</f>
        <v>6</v>
      </c>
      <c r="L11449" s="2" t="str">
        <f>TEXT(Tabela3[[#This Row],[DATA]],"MM")</f>
        <v>07</v>
      </c>
      <c r="M11449" s="2">
        <f>WEEKNUM(Tabela3[[#This Row],[DATA]])</f>
        <v>29</v>
      </c>
      <c r="N11449" s="18">
        <f>YEAR(Tabela3[[#This Row],[DATA]])</f>
        <v>2023</v>
      </c>
    </row>
    <row r="11450" spans="2:14">
      <c r="B11450" s="1">
        <v>45128</v>
      </c>
      <c r="C11450">
        <v>17448</v>
      </c>
      <c r="D11450">
        <f>COUNTIF(C$4:C11450,Tabela3[[#This Row],[COMANDA]])</f>
        <v>1</v>
      </c>
      <c r="E11450" t="s">
        <v>90</v>
      </c>
      <c r="F11450" t="s">
        <v>375</v>
      </c>
      <c r="G11450" t="s">
        <v>8</v>
      </c>
      <c r="H11450" t="s">
        <v>203</v>
      </c>
      <c r="I11450" s="2">
        <v>1</v>
      </c>
      <c r="J11450" t="s">
        <v>12</v>
      </c>
      <c r="K11450" s="21">
        <f>INDEX(LISTAS!$H:$Q,MATCH(BASE!H11450,LISTAS!$G:$G,0),MATCH(BASE!J11450,LISTAS!$H$3:$Q$3,0))*Tabela3[[#This Row],[QUANTIDADE]]</f>
        <v>18</v>
      </c>
      <c r="L11450" s="2" t="str">
        <f>TEXT(Tabela3[[#This Row],[DATA]],"MM")</f>
        <v>07</v>
      </c>
      <c r="M11450" s="2">
        <f>WEEKNUM(Tabela3[[#This Row],[DATA]])</f>
        <v>29</v>
      </c>
      <c r="N11450" s="18">
        <f>YEAR(Tabela3[[#This Row],[DATA]])</f>
        <v>2023</v>
      </c>
    </row>
    <row r="11451" spans="2:14">
      <c r="B11451" s="1">
        <v>45128</v>
      </c>
      <c r="C11451">
        <v>17448</v>
      </c>
      <c r="D11451">
        <f>COUNTIF(C$4:C11451,Tabela3[[#This Row],[COMANDA]])</f>
        <v>2</v>
      </c>
      <c r="E11451" t="s">
        <v>90</v>
      </c>
      <c r="F11451" t="s">
        <v>375</v>
      </c>
      <c r="G11451" t="s">
        <v>8</v>
      </c>
      <c r="H11451" t="s">
        <v>211</v>
      </c>
      <c r="I11451" s="2">
        <v>1</v>
      </c>
      <c r="J11451" t="s">
        <v>12</v>
      </c>
      <c r="K11451" s="21">
        <f>INDEX(LISTAS!$H:$Q,MATCH(BASE!H11451,LISTAS!$G:$G,0),MATCH(BASE!J11451,LISTAS!$H$3:$Q$3,0))*Tabela3[[#This Row],[QUANTIDADE]]</f>
        <v>18</v>
      </c>
      <c r="L11451" s="2" t="str">
        <f>TEXT(Tabela3[[#This Row],[DATA]],"MM")</f>
        <v>07</v>
      </c>
      <c r="M11451" s="2">
        <f>WEEKNUM(Tabela3[[#This Row],[DATA]])</f>
        <v>29</v>
      </c>
      <c r="N11451" s="18">
        <f>YEAR(Tabela3[[#This Row],[DATA]])</f>
        <v>2023</v>
      </c>
    </row>
    <row r="11452" spans="2:14">
      <c r="B11452" s="1">
        <v>45128</v>
      </c>
      <c r="C11452">
        <v>17449</v>
      </c>
      <c r="D11452">
        <f>COUNTIF(C$4:C11452,Tabela3[[#This Row],[COMANDA]])</f>
        <v>1</v>
      </c>
      <c r="E11452" t="s">
        <v>89</v>
      </c>
      <c r="F11452" t="s">
        <v>98</v>
      </c>
      <c r="G11452" t="s">
        <v>8</v>
      </c>
      <c r="H11452" t="s">
        <v>47</v>
      </c>
      <c r="I11452" s="2">
        <v>1</v>
      </c>
      <c r="J11452" t="s">
        <v>11</v>
      </c>
      <c r="K11452" s="21">
        <f>INDEX(LISTAS!$H:$Q,MATCH(BASE!H11452,LISTAS!$G:$G,0),MATCH(BASE!J11452,LISTAS!$H$3:$Q$3,0))*Tabela3[[#This Row],[QUANTIDADE]]</f>
        <v>16</v>
      </c>
      <c r="L11452" s="2" t="str">
        <f>TEXT(Tabela3[[#This Row],[DATA]],"MM")</f>
        <v>07</v>
      </c>
      <c r="M11452" s="2">
        <f>WEEKNUM(Tabela3[[#This Row],[DATA]])</f>
        <v>29</v>
      </c>
      <c r="N11452" s="18">
        <f>YEAR(Tabela3[[#This Row],[DATA]])</f>
        <v>2023</v>
      </c>
    </row>
    <row r="11453" spans="2:14">
      <c r="B11453" s="1">
        <v>45128</v>
      </c>
      <c r="C11453">
        <v>17449</v>
      </c>
      <c r="D11453">
        <f>COUNTIF(C$4:C11453,Tabela3[[#This Row],[COMANDA]])</f>
        <v>2</v>
      </c>
      <c r="E11453" t="s">
        <v>89</v>
      </c>
      <c r="F11453" t="s">
        <v>98</v>
      </c>
      <c r="G11453" t="s">
        <v>61</v>
      </c>
      <c r="H11453" t="s">
        <v>161</v>
      </c>
      <c r="I11453" s="2">
        <v>1</v>
      </c>
      <c r="J11453" t="s">
        <v>11</v>
      </c>
      <c r="K11453" s="21">
        <f>INDEX(LISTAS!$H:$Q,MATCH(BASE!H11453,LISTAS!$G:$G,0),MATCH(BASE!J11453,LISTAS!$H$3:$Q$3,0))*Tabela3[[#This Row],[QUANTIDADE]]</f>
        <v>3</v>
      </c>
      <c r="L11453" s="2" t="str">
        <f>TEXT(Tabela3[[#This Row],[DATA]],"MM")</f>
        <v>07</v>
      </c>
      <c r="M11453" s="2">
        <f>WEEKNUM(Tabela3[[#This Row],[DATA]])</f>
        <v>29</v>
      </c>
      <c r="N11453" s="18">
        <f>YEAR(Tabela3[[#This Row],[DATA]])</f>
        <v>2023</v>
      </c>
    </row>
    <row r="11454" spans="2:14">
      <c r="B11454" s="1">
        <v>45128</v>
      </c>
      <c r="C11454">
        <v>17450</v>
      </c>
      <c r="D11454">
        <f>COUNTIF(C$4:C11454,Tabela3[[#This Row],[COMANDA]])</f>
        <v>1</v>
      </c>
      <c r="E11454" t="s">
        <v>90</v>
      </c>
      <c r="F11454" t="s">
        <v>99</v>
      </c>
      <c r="G11454" t="s">
        <v>8</v>
      </c>
      <c r="H11454" t="s">
        <v>202</v>
      </c>
      <c r="I11454" s="2">
        <v>1</v>
      </c>
      <c r="J11454" t="s">
        <v>11</v>
      </c>
      <c r="K11454" s="21">
        <f>INDEX(LISTAS!$H:$Q,MATCH(BASE!H11454,LISTAS!$G:$G,0),MATCH(BASE!J11454,LISTAS!$H$3:$Q$3,0))*Tabela3[[#This Row],[QUANTIDADE]]</f>
        <v>20</v>
      </c>
      <c r="L11454" s="2" t="str">
        <f>TEXT(Tabela3[[#This Row],[DATA]],"MM")</f>
        <v>07</v>
      </c>
      <c r="M11454" s="2">
        <f>WEEKNUM(Tabela3[[#This Row],[DATA]])</f>
        <v>29</v>
      </c>
      <c r="N11454" s="18">
        <f>YEAR(Tabela3[[#This Row],[DATA]])</f>
        <v>2023</v>
      </c>
    </row>
    <row r="11455" spans="2:14">
      <c r="B11455" s="1">
        <v>45128</v>
      </c>
      <c r="C11455">
        <v>17450</v>
      </c>
      <c r="D11455">
        <f>COUNTIF(C$4:C11455,Tabela3[[#This Row],[COMANDA]])</f>
        <v>2</v>
      </c>
      <c r="E11455" t="s">
        <v>90</v>
      </c>
      <c r="F11455" t="s">
        <v>99</v>
      </c>
      <c r="G11455" t="s">
        <v>8</v>
      </c>
      <c r="H11455" t="s">
        <v>47</v>
      </c>
      <c r="I11455" s="2">
        <v>1</v>
      </c>
      <c r="J11455" t="s">
        <v>11</v>
      </c>
      <c r="K11455" s="21">
        <f>INDEX(LISTAS!$H:$Q,MATCH(BASE!H11455,LISTAS!$G:$G,0),MATCH(BASE!J11455,LISTAS!$H$3:$Q$3,0))*Tabela3[[#This Row],[QUANTIDADE]]</f>
        <v>16</v>
      </c>
      <c r="L11455" s="2" t="str">
        <f>TEXT(Tabela3[[#This Row],[DATA]],"MM")</f>
        <v>07</v>
      </c>
      <c r="M11455" s="2">
        <f>WEEKNUM(Tabela3[[#This Row],[DATA]])</f>
        <v>29</v>
      </c>
      <c r="N11455" s="18">
        <f>YEAR(Tabela3[[#This Row],[DATA]])</f>
        <v>2023</v>
      </c>
    </row>
    <row r="11456" spans="2:14">
      <c r="B11456" s="1">
        <v>45128</v>
      </c>
      <c r="C11456">
        <v>17450</v>
      </c>
      <c r="D11456">
        <f>COUNTIF(C$4:C11456,Tabela3[[#This Row],[COMANDA]])</f>
        <v>3</v>
      </c>
      <c r="E11456" t="s">
        <v>90</v>
      </c>
      <c r="F11456" t="s">
        <v>99</v>
      </c>
      <c r="G11456" t="s">
        <v>9</v>
      </c>
      <c r="H11456" t="s">
        <v>521</v>
      </c>
      <c r="I11456" s="2">
        <v>1</v>
      </c>
      <c r="J11456" t="s">
        <v>11</v>
      </c>
      <c r="K11456" s="21">
        <f>INDEX(LISTAS!$H:$Q,MATCH(BASE!H11456,LISTAS!$G:$G,0),MATCH(BASE!J11456,LISTAS!$H$3:$Q$3,0))*Tabela3[[#This Row],[QUANTIDADE]]</f>
        <v>6</v>
      </c>
      <c r="L11456" s="2" t="str">
        <f>TEXT(Tabela3[[#This Row],[DATA]],"MM")</f>
        <v>07</v>
      </c>
      <c r="M11456" s="2">
        <f>WEEKNUM(Tabela3[[#This Row],[DATA]])</f>
        <v>29</v>
      </c>
      <c r="N11456" s="18">
        <f>YEAR(Tabela3[[#This Row],[DATA]])</f>
        <v>2023</v>
      </c>
    </row>
    <row r="11457" spans="2:14">
      <c r="B11457" s="1">
        <v>45128</v>
      </c>
      <c r="C11457">
        <v>17450</v>
      </c>
      <c r="D11457">
        <f>COUNTIF(C$4:C11457,Tabela3[[#This Row],[COMANDA]])</f>
        <v>4</v>
      </c>
      <c r="E11457" t="s">
        <v>90</v>
      </c>
      <c r="F11457" t="s">
        <v>99</v>
      </c>
      <c r="G11457" t="s">
        <v>9</v>
      </c>
      <c r="H11457" t="s">
        <v>148</v>
      </c>
      <c r="I11457" s="2">
        <v>1</v>
      </c>
      <c r="J11457" t="s">
        <v>11</v>
      </c>
      <c r="K11457" s="21">
        <f>INDEX(LISTAS!$H:$Q,MATCH(BASE!H11457,LISTAS!$G:$G,0),MATCH(BASE!J11457,LISTAS!$H$3:$Q$3,0))*Tabela3[[#This Row],[QUANTIDADE]]</f>
        <v>3</v>
      </c>
      <c r="L11457" s="2" t="str">
        <f>TEXT(Tabela3[[#This Row],[DATA]],"MM")</f>
        <v>07</v>
      </c>
      <c r="M11457" s="2">
        <f>WEEKNUM(Tabela3[[#This Row],[DATA]])</f>
        <v>29</v>
      </c>
      <c r="N11457" s="18">
        <f>YEAR(Tabela3[[#This Row],[DATA]])</f>
        <v>2023</v>
      </c>
    </row>
    <row r="11458" spans="2:14">
      <c r="B11458" s="1">
        <v>45128</v>
      </c>
      <c r="C11458">
        <v>17451</v>
      </c>
      <c r="D11458">
        <f>COUNTIF(C$4:C11458,Tabela3[[#This Row],[COMANDA]])</f>
        <v>1</v>
      </c>
      <c r="E11458" t="s">
        <v>90</v>
      </c>
      <c r="F11458" t="s">
        <v>98</v>
      </c>
      <c r="G11458" t="s">
        <v>8</v>
      </c>
      <c r="H11458" t="s">
        <v>203</v>
      </c>
      <c r="I11458" s="2">
        <v>2</v>
      </c>
      <c r="J11458" t="s">
        <v>11</v>
      </c>
      <c r="K11458" s="21">
        <f>INDEX(LISTAS!$H:$Q,MATCH(BASE!H11458,LISTAS!$G:$G,0),MATCH(BASE!J11458,LISTAS!$H$3:$Q$3,0))*Tabela3[[#This Row],[QUANTIDADE]]</f>
        <v>40</v>
      </c>
      <c r="L11458" s="2" t="str">
        <f>TEXT(Tabela3[[#This Row],[DATA]],"MM")</f>
        <v>07</v>
      </c>
      <c r="M11458" s="2">
        <f>WEEKNUM(Tabela3[[#This Row],[DATA]])</f>
        <v>29</v>
      </c>
      <c r="N11458" s="18">
        <f>YEAR(Tabela3[[#This Row],[DATA]])</f>
        <v>2023</v>
      </c>
    </row>
    <row r="11459" spans="2:14">
      <c r="B11459" s="1">
        <v>45128</v>
      </c>
      <c r="C11459">
        <v>17451</v>
      </c>
      <c r="D11459">
        <f>COUNTIF(C$4:C11459,Tabela3[[#This Row],[COMANDA]])</f>
        <v>2</v>
      </c>
      <c r="E11459" t="s">
        <v>90</v>
      </c>
      <c r="F11459" t="s">
        <v>98</v>
      </c>
      <c r="G11459" t="s">
        <v>9</v>
      </c>
      <c r="H11459" t="s">
        <v>142</v>
      </c>
      <c r="I11459" s="2">
        <v>1</v>
      </c>
      <c r="J11459" t="s">
        <v>11</v>
      </c>
      <c r="K11459" s="21">
        <f>INDEX(LISTAS!$H:$Q,MATCH(BASE!H11459,LISTAS!$G:$G,0),MATCH(BASE!J11459,LISTAS!$H$3:$Q$3,0))*Tabela3[[#This Row],[QUANTIDADE]]</f>
        <v>6</v>
      </c>
      <c r="L11459" s="2" t="str">
        <f>TEXT(Tabela3[[#This Row],[DATA]],"MM")</f>
        <v>07</v>
      </c>
      <c r="M11459" s="2">
        <f>WEEKNUM(Tabela3[[#This Row],[DATA]])</f>
        <v>29</v>
      </c>
      <c r="N11459" s="18">
        <f>YEAR(Tabela3[[#This Row],[DATA]])</f>
        <v>2023</v>
      </c>
    </row>
    <row r="11460" spans="2:14">
      <c r="B11460" s="1">
        <v>45128</v>
      </c>
      <c r="C11460">
        <v>17452</v>
      </c>
      <c r="D11460">
        <f>COUNTIF(C$4:C11460,Tabela3[[#This Row],[COMANDA]])</f>
        <v>1</v>
      </c>
      <c r="E11460" t="s">
        <v>90</v>
      </c>
      <c r="F11460" t="s">
        <v>98</v>
      </c>
      <c r="G11460" t="s">
        <v>8</v>
      </c>
      <c r="H11460" t="s">
        <v>206</v>
      </c>
      <c r="I11460" s="2">
        <v>1</v>
      </c>
      <c r="J11460" t="s">
        <v>11</v>
      </c>
      <c r="K11460" s="21">
        <f>INDEX(LISTAS!$H:$Q,MATCH(BASE!H11460,LISTAS!$G:$G,0),MATCH(BASE!J11460,LISTAS!$H$3:$Q$3,0))*Tabela3[[#This Row],[QUANTIDADE]]</f>
        <v>18</v>
      </c>
      <c r="L11460" s="2" t="str">
        <f>TEXT(Tabela3[[#This Row],[DATA]],"MM")</f>
        <v>07</v>
      </c>
      <c r="M11460" s="2">
        <f>WEEKNUM(Tabela3[[#This Row],[DATA]])</f>
        <v>29</v>
      </c>
      <c r="N11460" s="18">
        <f>YEAR(Tabela3[[#This Row],[DATA]])</f>
        <v>2023</v>
      </c>
    </row>
    <row r="11461" spans="2:14">
      <c r="B11461" s="1">
        <v>45128</v>
      </c>
      <c r="C11461">
        <v>17452</v>
      </c>
      <c r="D11461">
        <f>COUNTIF(C$4:C11461,Tabela3[[#This Row],[COMANDA]])</f>
        <v>2</v>
      </c>
      <c r="E11461" t="s">
        <v>90</v>
      </c>
      <c r="F11461" t="s">
        <v>98</v>
      </c>
      <c r="G11461" t="s">
        <v>9</v>
      </c>
      <c r="H11461" t="s">
        <v>138</v>
      </c>
      <c r="I11461" s="2">
        <v>1</v>
      </c>
      <c r="J11461" t="s">
        <v>11</v>
      </c>
      <c r="K11461" s="21">
        <f>INDEX(LISTAS!$H:$Q,MATCH(BASE!H11461,LISTAS!$G:$G,0),MATCH(BASE!J11461,LISTAS!$H$3:$Q$3,0))*Tabela3[[#This Row],[QUANTIDADE]]</f>
        <v>4</v>
      </c>
      <c r="L11461" s="2" t="str">
        <f>TEXT(Tabela3[[#This Row],[DATA]],"MM")</f>
        <v>07</v>
      </c>
      <c r="M11461" s="2">
        <f>WEEKNUM(Tabela3[[#This Row],[DATA]])</f>
        <v>29</v>
      </c>
      <c r="N11461" s="18">
        <f>YEAR(Tabela3[[#This Row],[DATA]])</f>
        <v>2023</v>
      </c>
    </row>
    <row r="11462" spans="2:14">
      <c r="B11462" s="1">
        <v>45128</v>
      </c>
      <c r="C11462">
        <v>17453</v>
      </c>
      <c r="D11462">
        <f>COUNTIF(C$4:C11462,Tabela3[[#This Row],[COMANDA]])</f>
        <v>1</v>
      </c>
      <c r="E11462" t="s">
        <v>90</v>
      </c>
      <c r="F11462" t="s">
        <v>99</v>
      </c>
      <c r="G11462" t="s">
        <v>8</v>
      </c>
      <c r="H11462" t="s">
        <v>40</v>
      </c>
      <c r="I11462" s="2">
        <v>1</v>
      </c>
      <c r="J11462" t="s">
        <v>11</v>
      </c>
      <c r="K11462" s="21">
        <f>INDEX(LISTAS!$H:$Q,MATCH(BASE!H11462,LISTAS!$G:$G,0),MATCH(BASE!J11462,LISTAS!$H$3:$Q$3,0))*Tabela3[[#This Row],[QUANTIDADE]]</f>
        <v>14</v>
      </c>
      <c r="L11462" s="2" t="str">
        <f>TEXT(Tabela3[[#This Row],[DATA]],"MM")</f>
        <v>07</v>
      </c>
      <c r="M11462" s="2">
        <f>WEEKNUM(Tabela3[[#This Row],[DATA]])</f>
        <v>29</v>
      </c>
      <c r="N11462" s="18">
        <f>YEAR(Tabela3[[#This Row],[DATA]])</f>
        <v>2023</v>
      </c>
    </row>
    <row r="11463" spans="2:14">
      <c r="B11463" s="1">
        <v>45128</v>
      </c>
      <c r="C11463">
        <v>17454</v>
      </c>
      <c r="D11463">
        <f>COUNTIF(C$4:C11463,Tabela3[[#This Row],[COMANDA]])</f>
        <v>1</v>
      </c>
      <c r="E11463" t="s">
        <v>90</v>
      </c>
      <c r="F11463" t="s">
        <v>98</v>
      </c>
      <c r="G11463" t="s">
        <v>8</v>
      </c>
      <c r="H11463" t="s">
        <v>43</v>
      </c>
      <c r="I11463" s="2">
        <v>1</v>
      </c>
      <c r="J11463" t="s">
        <v>11</v>
      </c>
      <c r="K11463" s="21">
        <f>INDEX(LISTAS!$H:$Q,MATCH(BASE!H11463,LISTAS!$G:$G,0),MATCH(BASE!J11463,LISTAS!$H$3:$Q$3,0))*Tabela3[[#This Row],[QUANTIDADE]]</f>
        <v>18</v>
      </c>
      <c r="L11463" s="2" t="str">
        <f>TEXT(Tabela3[[#This Row],[DATA]],"MM")</f>
        <v>07</v>
      </c>
      <c r="M11463" s="2">
        <f>WEEKNUM(Tabela3[[#This Row],[DATA]])</f>
        <v>29</v>
      </c>
      <c r="N11463" s="18">
        <f>YEAR(Tabela3[[#This Row],[DATA]])</f>
        <v>2023</v>
      </c>
    </row>
    <row r="11464" spans="2:14">
      <c r="B11464" s="1">
        <v>45128</v>
      </c>
      <c r="C11464">
        <v>17454</v>
      </c>
      <c r="D11464">
        <f>COUNTIF(C$4:C11464,Tabela3[[#This Row],[COMANDA]])</f>
        <v>2</v>
      </c>
      <c r="E11464" t="s">
        <v>90</v>
      </c>
      <c r="F11464" t="s">
        <v>98</v>
      </c>
      <c r="G11464" t="s">
        <v>9</v>
      </c>
      <c r="H11464" t="s">
        <v>242</v>
      </c>
      <c r="I11464" s="2">
        <v>1</v>
      </c>
      <c r="J11464" t="s">
        <v>12</v>
      </c>
      <c r="K11464" s="21">
        <f>INDEX(LISTAS!$H:$Q,MATCH(BASE!H11464,LISTAS!$G:$G,0),MATCH(BASE!J11464,LISTAS!$H$3:$Q$3,0))*Tabela3[[#This Row],[QUANTIDADE]]</f>
        <v>6</v>
      </c>
      <c r="L11464" s="2" t="str">
        <f>TEXT(Tabela3[[#This Row],[DATA]],"MM")</f>
        <v>07</v>
      </c>
      <c r="M11464" s="2">
        <f>WEEKNUM(Tabela3[[#This Row],[DATA]])</f>
        <v>29</v>
      </c>
      <c r="N11464" s="18">
        <f>YEAR(Tabela3[[#This Row],[DATA]])</f>
        <v>2023</v>
      </c>
    </row>
    <row r="11465" spans="2:14">
      <c r="B11465" s="1">
        <v>45128</v>
      </c>
      <c r="C11465">
        <v>17455</v>
      </c>
      <c r="D11465">
        <f>COUNTIF(C$4:C11465,Tabela3[[#This Row],[COMANDA]])</f>
        <v>1</v>
      </c>
      <c r="E11465" t="s">
        <v>90</v>
      </c>
      <c r="F11465" t="s">
        <v>100</v>
      </c>
      <c r="G11465" t="s">
        <v>8</v>
      </c>
      <c r="H11465" t="s">
        <v>41</v>
      </c>
      <c r="I11465" s="2">
        <v>1</v>
      </c>
      <c r="J11465" t="s">
        <v>11</v>
      </c>
      <c r="K11465" s="21">
        <f>INDEX(LISTAS!$H:$Q,MATCH(BASE!H11465,LISTAS!$G:$G,0),MATCH(BASE!J11465,LISTAS!$H$3:$Q$3,0))*Tabela3[[#This Row],[QUANTIDADE]]</f>
        <v>14</v>
      </c>
      <c r="L11465" s="2" t="str">
        <f>TEXT(Tabela3[[#This Row],[DATA]],"MM")</f>
        <v>07</v>
      </c>
      <c r="M11465" s="2">
        <f>WEEKNUM(Tabela3[[#This Row],[DATA]])</f>
        <v>29</v>
      </c>
      <c r="N11465" s="18">
        <f>YEAR(Tabela3[[#This Row],[DATA]])</f>
        <v>2023</v>
      </c>
    </row>
    <row r="11466" spans="2:14">
      <c r="B11466" s="1">
        <v>45128</v>
      </c>
      <c r="C11466">
        <v>17455</v>
      </c>
      <c r="D11466">
        <f>COUNTIF(C$4:C11466,Tabela3[[#This Row],[COMANDA]])</f>
        <v>2</v>
      </c>
      <c r="E11466" t="s">
        <v>90</v>
      </c>
      <c r="F11466" t="s">
        <v>100</v>
      </c>
      <c r="G11466" t="s">
        <v>8</v>
      </c>
      <c r="H11466" t="s">
        <v>42</v>
      </c>
      <c r="I11466" s="2">
        <v>1</v>
      </c>
      <c r="J11466" t="s">
        <v>11</v>
      </c>
      <c r="K11466" s="21">
        <f>INDEX(LISTAS!$H:$Q,MATCH(BASE!H11466,LISTAS!$G:$G,0),MATCH(BASE!J11466,LISTAS!$H$3:$Q$3,0))*Tabela3[[#This Row],[QUANTIDADE]]</f>
        <v>16</v>
      </c>
      <c r="L11466" s="2" t="str">
        <f>TEXT(Tabela3[[#This Row],[DATA]],"MM")</f>
        <v>07</v>
      </c>
      <c r="M11466" s="2">
        <f>WEEKNUM(Tabela3[[#This Row],[DATA]])</f>
        <v>29</v>
      </c>
      <c r="N11466" s="18">
        <f>YEAR(Tabela3[[#This Row],[DATA]])</f>
        <v>2023</v>
      </c>
    </row>
    <row r="11467" spans="2:14">
      <c r="B11467" s="1">
        <v>45128</v>
      </c>
      <c r="C11467">
        <v>17455</v>
      </c>
      <c r="D11467">
        <f>COUNTIF(C$4:C11467,Tabela3[[#This Row],[COMANDA]])</f>
        <v>3</v>
      </c>
      <c r="E11467" t="s">
        <v>90</v>
      </c>
      <c r="F11467" t="s">
        <v>100</v>
      </c>
      <c r="G11467" t="s">
        <v>9</v>
      </c>
      <c r="H11467" t="s">
        <v>148</v>
      </c>
      <c r="I11467" s="2">
        <v>1</v>
      </c>
      <c r="J11467" t="s">
        <v>11</v>
      </c>
      <c r="K11467" s="21">
        <f>INDEX(LISTAS!$H:$Q,MATCH(BASE!H11467,LISTAS!$G:$G,0),MATCH(BASE!J11467,LISTAS!$H$3:$Q$3,0))*Tabela3[[#This Row],[QUANTIDADE]]</f>
        <v>3</v>
      </c>
      <c r="L11467" s="2" t="str">
        <f>TEXT(Tabela3[[#This Row],[DATA]],"MM")</f>
        <v>07</v>
      </c>
      <c r="M11467" s="2">
        <f>WEEKNUM(Tabela3[[#This Row],[DATA]])</f>
        <v>29</v>
      </c>
      <c r="N11467" s="18">
        <f>YEAR(Tabela3[[#This Row],[DATA]])</f>
        <v>2023</v>
      </c>
    </row>
    <row r="11468" spans="2:14">
      <c r="B11468" s="1">
        <v>45128</v>
      </c>
      <c r="C11468">
        <v>17456</v>
      </c>
      <c r="D11468">
        <f>COUNTIF(C$4:C11468,Tabela3[[#This Row],[COMANDA]])</f>
        <v>1</v>
      </c>
      <c r="E11468" t="s">
        <v>89</v>
      </c>
      <c r="F11468" t="s">
        <v>375</v>
      </c>
      <c r="G11468" t="s">
        <v>8</v>
      </c>
      <c r="H11468" t="s">
        <v>202</v>
      </c>
      <c r="I11468" s="2">
        <v>1</v>
      </c>
      <c r="J11468" t="s">
        <v>12</v>
      </c>
      <c r="K11468" s="21">
        <f>INDEX(LISTAS!$H:$Q,MATCH(BASE!H11468,LISTAS!$G:$G,0),MATCH(BASE!J11468,LISTAS!$H$3:$Q$3,0))*Tabela3[[#This Row],[QUANTIDADE]]</f>
        <v>18</v>
      </c>
      <c r="L11468" s="2" t="str">
        <f>TEXT(Tabela3[[#This Row],[DATA]],"MM")</f>
        <v>07</v>
      </c>
      <c r="M11468" s="2">
        <f>WEEKNUM(Tabela3[[#This Row],[DATA]])</f>
        <v>29</v>
      </c>
      <c r="N11468" s="18">
        <f>YEAR(Tabela3[[#This Row],[DATA]])</f>
        <v>2023</v>
      </c>
    </row>
    <row r="11469" spans="2:14">
      <c r="B11469" s="1">
        <v>45128</v>
      </c>
      <c r="C11469">
        <v>17457</v>
      </c>
      <c r="D11469">
        <f>COUNTIF(C$4:C11469,Tabela3[[#This Row],[COMANDA]])</f>
        <v>1</v>
      </c>
      <c r="E11469" t="s">
        <v>90</v>
      </c>
      <c r="F11469" t="s">
        <v>99</v>
      </c>
      <c r="G11469" t="s">
        <v>8</v>
      </c>
      <c r="H11469" t="s">
        <v>205</v>
      </c>
      <c r="I11469" s="2">
        <v>1</v>
      </c>
      <c r="J11469" t="s">
        <v>11</v>
      </c>
      <c r="K11469" s="21">
        <f>INDEX(LISTAS!$H:$Q,MATCH(BASE!H11469,LISTAS!$G:$G,0),MATCH(BASE!J11469,LISTAS!$H$3:$Q$3,0))*Tabela3[[#This Row],[QUANTIDADE]]</f>
        <v>22</v>
      </c>
      <c r="L11469" s="2" t="str">
        <f>TEXT(Tabela3[[#This Row],[DATA]],"MM")</f>
        <v>07</v>
      </c>
      <c r="M11469" s="2">
        <f>WEEKNUM(Tabela3[[#This Row],[DATA]])</f>
        <v>29</v>
      </c>
      <c r="N11469" s="18">
        <f>YEAR(Tabela3[[#This Row],[DATA]])</f>
        <v>2023</v>
      </c>
    </row>
    <row r="11470" spans="2:14">
      <c r="B11470" s="1">
        <v>45128</v>
      </c>
      <c r="C11470">
        <v>17457</v>
      </c>
      <c r="D11470">
        <f>COUNTIF(C$4:C11470,Tabela3[[#This Row],[COMANDA]])</f>
        <v>2</v>
      </c>
      <c r="E11470" t="s">
        <v>90</v>
      </c>
      <c r="F11470" t="s">
        <v>99</v>
      </c>
      <c r="G11470" t="s">
        <v>9</v>
      </c>
      <c r="H11470" t="s">
        <v>138</v>
      </c>
      <c r="I11470" s="2">
        <v>1</v>
      </c>
      <c r="J11470" t="s">
        <v>11</v>
      </c>
      <c r="K11470" s="21">
        <f>INDEX(LISTAS!$H:$Q,MATCH(BASE!H11470,LISTAS!$G:$G,0),MATCH(BASE!J11470,LISTAS!$H$3:$Q$3,0))*Tabela3[[#This Row],[QUANTIDADE]]</f>
        <v>4</v>
      </c>
      <c r="L11470" s="2" t="str">
        <f>TEXT(Tabela3[[#This Row],[DATA]],"MM")</f>
        <v>07</v>
      </c>
      <c r="M11470" s="2">
        <f>WEEKNUM(Tabela3[[#This Row],[DATA]])</f>
        <v>29</v>
      </c>
      <c r="N11470" s="18">
        <f>YEAR(Tabela3[[#This Row],[DATA]])</f>
        <v>2023</v>
      </c>
    </row>
    <row r="11471" spans="2:14">
      <c r="B11471" s="1">
        <v>45128</v>
      </c>
      <c r="C11471">
        <v>17458</v>
      </c>
      <c r="D11471">
        <f>COUNTIF(C$4:C11471,Tabela3[[#This Row],[COMANDA]])</f>
        <v>1</v>
      </c>
      <c r="E11471" t="s">
        <v>89</v>
      </c>
      <c r="G11471" t="s">
        <v>8</v>
      </c>
      <c r="H11471" t="s">
        <v>202</v>
      </c>
      <c r="I11471" s="2">
        <v>1</v>
      </c>
      <c r="J11471" t="s">
        <v>11</v>
      </c>
      <c r="K11471" s="21">
        <f>INDEX(LISTAS!$H:$Q,MATCH(BASE!H11471,LISTAS!$G:$G,0),MATCH(BASE!J11471,LISTAS!$H$3:$Q$3,0))*Tabela3[[#This Row],[QUANTIDADE]]</f>
        <v>20</v>
      </c>
      <c r="L11471" s="2" t="str">
        <f>TEXT(Tabela3[[#This Row],[DATA]],"MM")</f>
        <v>07</v>
      </c>
      <c r="M11471" s="2">
        <f>WEEKNUM(Tabela3[[#This Row],[DATA]])</f>
        <v>29</v>
      </c>
      <c r="N11471" s="18">
        <f>YEAR(Tabela3[[#This Row],[DATA]])</f>
        <v>2023</v>
      </c>
    </row>
    <row r="11472" spans="2:14">
      <c r="B11472" s="1">
        <v>45128</v>
      </c>
      <c r="C11472">
        <v>17459</v>
      </c>
      <c r="D11472">
        <f>COUNTIF(C$4:C11472,Tabela3[[#This Row],[COMANDA]])</f>
        <v>1</v>
      </c>
      <c r="E11472" t="s">
        <v>89</v>
      </c>
      <c r="G11472" t="s">
        <v>8</v>
      </c>
      <c r="H11472" t="s">
        <v>211</v>
      </c>
      <c r="I11472" s="2">
        <v>1</v>
      </c>
      <c r="J11472" t="s">
        <v>11</v>
      </c>
      <c r="K11472" s="21">
        <f>INDEX(LISTAS!$H:$Q,MATCH(BASE!H11472,LISTAS!$G:$G,0),MATCH(BASE!J11472,LISTAS!$H$3:$Q$3,0))*Tabela3[[#This Row],[QUANTIDADE]]</f>
        <v>20</v>
      </c>
      <c r="L11472" s="2" t="str">
        <f>TEXT(Tabela3[[#This Row],[DATA]],"MM")</f>
        <v>07</v>
      </c>
      <c r="M11472" s="2">
        <f>WEEKNUM(Tabela3[[#This Row],[DATA]])</f>
        <v>29</v>
      </c>
      <c r="N11472" s="18">
        <f>YEAR(Tabela3[[#This Row],[DATA]])</f>
        <v>2023</v>
      </c>
    </row>
    <row r="11473" spans="2:14">
      <c r="B11473" s="1">
        <v>45128</v>
      </c>
      <c r="C11473">
        <v>17460</v>
      </c>
      <c r="D11473">
        <f>COUNTIF(C$4:C11473,Tabela3[[#This Row],[COMANDA]])</f>
        <v>1</v>
      </c>
      <c r="E11473" t="s">
        <v>90</v>
      </c>
      <c r="G11473" t="s">
        <v>8</v>
      </c>
      <c r="H11473" t="s">
        <v>206</v>
      </c>
      <c r="I11473" s="2">
        <v>1</v>
      </c>
      <c r="J11473" t="s">
        <v>11</v>
      </c>
      <c r="K11473" s="21">
        <f>INDEX(LISTAS!$H:$Q,MATCH(BASE!H11473,LISTAS!$G:$G,0),MATCH(BASE!J11473,LISTAS!$H$3:$Q$3,0))*Tabela3[[#This Row],[QUANTIDADE]]</f>
        <v>18</v>
      </c>
      <c r="L11473" s="2" t="str">
        <f>TEXT(Tabela3[[#This Row],[DATA]],"MM")</f>
        <v>07</v>
      </c>
      <c r="M11473" s="2">
        <f>WEEKNUM(Tabela3[[#This Row],[DATA]])</f>
        <v>29</v>
      </c>
      <c r="N11473" s="18">
        <f>YEAR(Tabela3[[#This Row],[DATA]])</f>
        <v>2023</v>
      </c>
    </row>
    <row r="11474" spans="2:14">
      <c r="B11474" s="1">
        <v>45128</v>
      </c>
      <c r="C11474">
        <v>17460</v>
      </c>
      <c r="D11474">
        <f>COUNTIF(C$4:C11474,Tabela3[[#This Row],[COMANDA]])</f>
        <v>2</v>
      </c>
      <c r="E11474" t="s">
        <v>90</v>
      </c>
      <c r="G11474" t="s">
        <v>9</v>
      </c>
      <c r="H11474" t="s">
        <v>54</v>
      </c>
      <c r="I11474" s="2">
        <v>1</v>
      </c>
      <c r="J11474" t="s">
        <v>11</v>
      </c>
      <c r="K11474" s="21">
        <f>INDEX(LISTAS!$H:$Q,MATCH(BASE!H11474,LISTAS!$G:$G,0),MATCH(BASE!J11474,LISTAS!$H$3:$Q$3,0))*Tabela3[[#This Row],[QUANTIDADE]]</f>
        <v>3</v>
      </c>
      <c r="L11474" s="2" t="str">
        <f>TEXT(Tabela3[[#This Row],[DATA]],"MM")</f>
        <v>07</v>
      </c>
      <c r="M11474" s="2">
        <f>WEEKNUM(Tabela3[[#This Row],[DATA]])</f>
        <v>29</v>
      </c>
      <c r="N11474" s="18">
        <f>YEAR(Tabela3[[#This Row],[DATA]])</f>
        <v>2023</v>
      </c>
    </row>
    <row r="11475" spans="2:14">
      <c r="B11475" s="1">
        <v>45128</v>
      </c>
      <c r="C11475">
        <v>17461</v>
      </c>
      <c r="D11475">
        <f>COUNTIF(C$4:C11475,Tabela3[[#This Row],[COMANDA]])</f>
        <v>1</v>
      </c>
      <c r="E11475" t="s">
        <v>90</v>
      </c>
      <c r="F11475" t="s">
        <v>98</v>
      </c>
      <c r="G11475" t="s">
        <v>8</v>
      </c>
      <c r="H11475" t="s">
        <v>203</v>
      </c>
      <c r="I11475" s="2">
        <v>1</v>
      </c>
      <c r="J11475" t="s">
        <v>11</v>
      </c>
      <c r="K11475" s="21">
        <f>INDEX(LISTAS!$H:$Q,MATCH(BASE!H11475,LISTAS!$G:$G,0),MATCH(BASE!J11475,LISTAS!$H$3:$Q$3,0))*Tabela3[[#This Row],[QUANTIDADE]]</f>
        <v>20</v>
      </c>
      <c r="L11475" s="2" t="str">
        <f>TEXT(Tabela3[[#This Row],[DATA]],"MM")</f>
        <v>07</v>
      </c>
      <c r="M11475" s="2">
        <f>WEEKNUM(Tabela3[[#This Row],[DATA]])</f>
        <v>29</v>
      </c>
      <c r="N11475" s="18">
        <f>YEAR(Tabela3[[#This Row],[DATA]])</f>
        <v>2023</v>
      </c>
    </row>
    <row r="11476" spans="2:14">
      <c r="B11476" s="1">
        <v>45128</v>
      </c>
      <c r="C11476">
        <v>17461</v>
      </c>
      <c r="D11476">
        <f>COUNTIF(C$4:C11476,Tabela3[[#This Row],[COMANDA]])</f>
        <v>2</v>
      </c>
      <c r="E11476" t="s">
        <v>90</v>
      </c>
      <c r="F11476" t="s">
        <v>98</v>
      </c>
      <c r="G11476" t="s">
        <v>9</v>
      </c>
      <c r="H11476" t="s">
        <v>55</v>
      </c>
      <c r="I11476" s="2">
        <v>1</v>
      </c>
      <c r="J11476" t="s">
        <v>11</v>
      </c>
      <c r="K11476" s="21">
        <f>INDEX(LISTAS!$H:$Q,MATCH(BASE!H11476,LISTAS!$G:$G,0),MATCH(BASE!J11476,LISTAS!$H$3:$Q$3,0))*Tabela3[[#This Row],[QUANTIDADE]]</f>
        <v>3</v>
      </c>
      <c r="L11476" s="2" t="str">
        <f>TEXT(Tabela3[[#This Row],[DATA]],"MM")</f>
        <v>07</v>
      </c>
      <c r="M11476" s="2">
        <f>WEEKNUM(Tabela3[[#This Row],[DATA]])</f>
        <v>29</v>
      </c>
      <c r="N11476" s="18">
        <f>YEAR(Tabela3[[#This Row],[DATA]])</f>
        <v>2023</v>
      </c>
    </row>
    <row r="11477" spans="2:14">
      <c r="B11477" s="1">
        <v>45128</v>
      </c>
      <c r="C11477">
        <v>17462</v>
      </c>
      <c r="D11477">
        <f>COUNTIF(C$4:C11477,Tabela3[[#This Row],[COMANDA]])</f>
        <v>1</v>
      </c>
      <c r="E11477" t="s">
        <v>90</v>
      </c>
      <c r="F11477" t="s">
        <v>98</v>
      </c>
      <c r="G11477" t="s">
        <v>8</v>
      </c>
      <c r="H11477" t="s">
        <v>202</v>
      </c>
      <c r="I11477" s="2">
        <v>1</v>
      </c>
      <c r="J11477" t="s">
        <v>11</v>
      </c>
      <c r="K11477" s="21">
        <f>INDEX(LISTAS!$H:$Q,MATCH(BASE!H11477,LISTAS!$G:$G,0),MATCH(BASE!J11477,LISTAS!$H$3:$Q$3,0))*Tabela3[[#This Row],[QUANTIDADE]]</f>
        <v>20</v>
      </c>
      <c r="L11477" s="2" t="str">
        <f>TEXT(Tabela3[[#This Row],[DATA]],"MM")</f>
        <v>07</v>
      </c>
      <c r="M11477" s="2">
        <f>WEEKNUM(Tabela3[[#This Row],[DATA]])</f>
        <v>29</v>
      </c>
      <c r="N11477" s="18">
        <f>YEAR(Tabela3[[#This Row],[DATA]])</f>
        <v>2023</v>
      </c>
    </row>
    <row r="11478" spans="2:14">
      <c r="B11478" s="1">
        <v>45128</v>
      </c>
      <c r="C11478">
        <v>17462</v>
      </c>
      <c r="D11478">
        <f>COUNTIF(C$4:C11478,Tabela3[[#This Row],[COMANDA]])</f>
        <v>2</v>
      </c>
      <c r="E11478" t="s">
        <v>90</v>
      </c>
      <c r="F11478" t="s">
        <v>98</v>
      </c>
      <c r="G11478" t="s">
        <v>9</v>
      </c>
      <c r="H11478" t="s">
        <v>553</v>
      </c>
      <c r="I11478" s="2">
        <v>1</v>
      </c>
      <c r="J11478" t="s">
        <v>11</v>
      </c>
      <c r="K11478" s="21">
        <f>INDEX(LISTAS!$H:$Q,MATCH(BASE!H11478,LISTAS!$G:$G,0),MATCH(BASE!J11478,LISTAS!$H$3:$Q$3,0))*Tabela3[[#This Row],[QUANTIDADE]]</f>
        <v>4</v>
      </c>
      <c r="L11478" s="2" t="str">
        <f>TEXT(Tabela3[[#This Row],[DATA]],"MM")</f>
        <v>07</v>
      </c>
      <c r="M11478" s="2">
        <f>WEEKNUM(Tabela3[[#This Row],[DATA]])</f>
        <v>29</v>
      </c>
      <c r="N11478" s="18">
        <f>YEAR(Tabela3[[#This Row],[DATA]])</f>
        <v>2023</v>
      </c>
    </row>
    <row r="11479" spans="2:14">
      <c r="B11479" s="1">
        <v>45128</v>
      </c>
      <c r="C11479">
        <v>17463</v>
      </c>
      <c r="D11479">
        <f>COUNTIF(C$4:C11479,Tabela3[[#This Row],[COMANDA]])</f>
        <v>1</v>
      </c>
      <c r="E11479" t="s">
        <v>90</v>
      </c>
      <c r="F11479" t="s">
        <v>100</v>
      </c>
      <c r="G11479" t="s">
        <v>8</v>
      </c>
      <c r="H11479" t="s">
        <v>203</v>
      </c>
      <c r="I11479" s="2">
        <v>1</v>
      </c>
      <c r="J11479" t="s">
        <v>11</v>
      </c>
      <c r="K11479" s="21">
        <f>INDEX(LISTAS!$H:$Q,MATCH(BASE!H11479,LISTAS!$G:$G,0),MATCH(BASE!J11479,LISTAS!$H$3:$Q$3,0))*Tabela3[[#This Row],[QUANTIDADE]]</f>
        <v>20</v>
      </c>
      <c r="L11479" s="2" t="str">
        <f>TEXT(Tabela3[[#This Row],[DATA]],"MM")</f>
        <v>07</v>
      </c>
      <c r="M11479" s="2">
        <f>WEEKNUM(Tabela3[[#This Row],[DATA]])</f>
        <v>29</v>
      </c>
      <c r="N11479" s="18">
        <f>YEAR(Tabela3[[#This Row],[DATA]])</f>
        <v>2023</v>
      </c>
    </row>
    <row r="11480" spans="2:14">
      <c r="B11480" s="1">
        <v>45128</v>
      </c>
      <c r="C11480">
        <v>17463</v>
      </c>
      <c r="D11480">
        <f>COUNTIF(C$4:C11480,Tabela3[[#This Row],[COMANDA]])</f>
        <v>2</v>
      </c>
      <c r="E11480" t="s">
        <v>90</v>
      </c>
      <c r="F11480" t="s">
        <v>100</v>
      </c>
      <c r="G11480" t="s">
        <v>9</v>
      </c>
      <c r="H11480" t="s">
        <v>138</v>
      </c>
      <c r="I11480" s="2">
        <v>1</v>
      </c>
      <c r="J11480" t="s">
        <v>11</v>
      </c>
      <c r="K11480" s="21">
        <f>INDEX(LISTAS!$H:$Q,MATCH(BASE!H11480,LISTAS!$G:$G,0),MATCH(BASE!J11480,LISTAS!$H$3:$Q$3,0))*Tabela3[[#This Row],[QUANTIDADE]]</f>
        <v>4</v>
      </c>
      <c r="L11480" s="2" t="str">
        <f>TEXT(Tabela3[[#This Row],[DATA]],"MM")</f>
        <v>07</v>
      </c>
      <c r="M11480" s="2">
        <f>WEEKNUM(Tabela3[[#This Row],[DATA]])</f>
        <v>29</v>
      </c>
      <c r="N11480" s="18">
        <f>YEAR(Tabela3[[#This Row],[DATA]])</f>
        <v>2023</v>
      </c>
    </row>
    <row r="11481" spans="2:14">
      <c r="B11481" s="1">
        <v>45131</v>
      </c>
      <c r="C11481">
        <v>17464</v>
      </c>
      <c r="D11481">
        <f>COUNTIF(C$4:C11481,Tabela3[[#This Row],[COMANDA]])</f>
        <v>1</v>
      </c>
      <c r="E11481" t="s">
        <v>90</v>
      </c>
      <c r="F11481" t="s">
        <v>98</v>
      </c>
      <c r="G11481" t="s">
        <v>8</v>
      </c>
      <c r="H11481" t="s">
        <v>43</v>
      </c>
      <c r="I11481" s="2">
        <v>1</v>
      </c>
      <c r="J11481" t="s">
        <v>11</v>
      </c>
      <c r="K11481" s="21">
        <f>INDEX(LISTAS!$H:$Q,MATCH(BASE!H11481,LISTAS!$G:$G,0),MATCH(BASE!J11481,LISTAS!$H$3:$Q$3,0))*Tabela3[[#This Row],[QUANTIDADE]]</f>
        <v>18</v>
      </c>
      <c r="L11481" s="2" t="str">
        <f>TEXT(Tabela3[[#This Row],[DATA]],"MM")</f>
        <v>07</v>
      </c>
      <c r="M11481" s="2">
        <f>WEEKNUM(Tabela3[[#This Row],[DATA]])</f>
        <v>30</v>
      </c>
      <c r="N11481" s="18">
        <f>YEAR(Tabela3[[#This Row],[DATA]])</f>
        <v>2023</v>
      </c>
    </row>
    <row r="11482" spans="2:14">
      <c r="B11482" s="1">
        <v>45131</v>
      </c>
      <c r="C11482">
        <v>17464</v>
      </c>
      <c r="D11482">
        <f>COUNTIF(C$4:C11482,Tabela3[[#This Row],[COMANDA]])</f>
        <v>2</v>
      </c>
      <c r="E11482" t="s">
        <v>90</v>
      </c>
      <c r="F11482" t="s">
        <v>98</v>
      </c>
      <c r="G11482" t="s">
        <v>8</v>
      </c>
      <c r="H11482" t="s">
        <v>47</v>
      </c>
      <c r="I11482" s="2">
        <v>1</v>
      </c>
      <c r="J11482" t="s">
        <v>11</v>
      </c>
      <c r="K11482" s="21">
        <f>INDEX(LISTAS!$H:$Q,MATCH(BASE!H11482,LISTAS!$G:$G,0),MATCH(BASE!J11482,LISTAS!$H$3:$Q$3,0))*Tabela3[[#This Row],[QUANTIDADE]]</f>
        <v>16</v>
      </c>
      <c r="L11482" s="2" t="str">
        <f>TEXT(Tabela3[[#This Row],[DATA]],"MM")</f>
        <v>07</v>
      </c>
      <c r="M11482" s="2">
        <f>WEEKNUM(Tabela3[[#This Row],[DATA]])</f>
        <v>30</v>
      </c>
      <c r="N11482" s="18">
        <f>YEAR(Tabela3[[#This Row],[DATA]])</f>
        <v>2023</v>
      </c>
    </row>
    <row r="11483" spans="2:14">
      <c r="B11483" s="1">
        <v>45131</v>
      </c>
      <c r="C11483">
        <v>17464</v>
      </c>
      <c r="D11483">
        <f>COUNTIF(C$4:C11483,Tabela3[[#This Row],[COMANDA]])</f>
        <v>3</v>
      </c>
      <c r="E11483" t="s">
        <v>90</v>
      </c>
      <c r="F11483" t="s">
        <v>98</v>
      </c>
      <c r="G11483" t="s">
        <v>61</v>
      </c>
      <c r="H11483" t="s">
        <v>163</v>
      </c>
      <c r="I11483" s="2">
        <v>1</v>
      </c>
      <c r="J11483" t="s">
        <v>11</v>
      </c>
      <c r="K11483" s="21">
        <f>INDEX(LISTAS!$H:$Q,MATCH(BASE!H11483,LISTAS!$G:$G,0),MATCH(BASE!J11483,LISTAS!$H$3:$Q$3,0))*Tabela3[[#This Row],[QUANTIDADE]]</f>
        <v>4</v>
      </c>
      <c r="L11483" s="2" t="str">
        <f>TEXT(Tabela3[[#This Row],[DATA]],"MM")</f>
        <v>07</v>
      </c>
      <c r="M11483" s="2">
        <f>WEEKNUM(Tabela3[[#This Row],[DATA]])</f>
        <v>30</v>
      </c>
      <c r="N11483" s="18">
        <f>YEAR(Tabela3[[#This Row],[DATA]])</f>
        <v>2023</v>
      </c>
    </row>
    <row r="11484" spans="2:14">
      <c r="B11484" s="1">
        <v>45131</v>
      </c>
      <c r="C11484">
        <v>17465</v>
      </c>
      <c r="D11484">
        <f>COUNTIF(C$4:C11484,Tabela3[[#This Row],[COMANDA]])</f>
        <v>1</v>
      </c>
      <c r="E11484" t="s">
        <v>89</v>
      </c>
      <c r="F11484" t="s">
        <v>100</v>
      </c>
      <c r="G11484" t="s">
        <v>8</v>
      </c>
      <c r="H11484" t="s">
        <v>202</v>
      </c>
      <c r="I11484" s="2">
        <v>1</v>
      </c>
      <c r="J11484" t="s">
        <v>11</v>
      </c>
      <c r="K11484" s="21">
        <f>INDEX(LISTAS!$H:$Q,MATCH(BASE!H11484,LISTAS!$G:$G,0),MATCH(BASE!J11484,LISTAS!$H$3:$Q$3,0))*Tabela3[[#This Row],[QUANTIDADE]]</f>
        <v>20</v>
      </c>
      <c r="L11484" s="2" t="str">
        <f>TEXT(Tabela3[[#This Row],[DATA]],"MM")</f>
        <v>07</v>
      </c>
      <c r="M11484" s="2">
        <f>WEEKNUM(Tabela3[[#This Row],[DATA]])</f>
        <v>30</v>
      </c>
      <c r="N11484" s="18">
        <f>YEAR(Tabela3[[#This Row],[DATA]])</f>
        <v>2023</v>
      </c>
    </row>
    <row r="11485" spans="2:14">
      <c r="B11485" s="1">
        <v>45131</v>
      </c>
      <c r="C11485">
        <v>17466</v>
      </c>
      <c r="D11485">
        <f>COUNTIF(C$4:C11485,Tabela3[[#This Row],[COMANDA]])</f>
        <v>1</v>
      </c>
      <c r="E11485" t="s">
        <v>90</v>
      </c>
      <c r="F11485" t="s">
        <v>375</v>
      </c>
      <c r="G11485" t="s">
        <v>8</v>
      </c>
      <c r="H11485" t="s">
        <v>206</v>
      </c>
      <c r="I11485" s="2">
        <v>1</v>
      </c>
      <c r="J11485" t="s">
        <v>12</v>
      </c>
      <c r="K11485" s="21">
        <f>INDEX(LISTAS!$H:$Q,MATCH(BASE!H11485,LISTAS!$G:$G,0),MATCH(BASE!J11485,LISTAS!$H$3:$Q$3,0))*Tabela3[[#This Row],[QUANTIDADE]]</f>
        <v>16.2</v>
      </c>
      <c r="L11485" s="2" t="str">
        <f>TEXT(Tabela3[[#This Row],[DATA]],"MM")</f>
        <v>07</v>
      </c>
      <c r="M11485" s="2">
        <f>WEEKNUM(Tabela3[[#This Row],[DATA]])</f>
        <v>30</v>
      </c>
      <c r="N11485" s="18">
        <f>YEAR(Tabela3[[#This Row],[DATA]])</f>
        <v>2023</v>
      </c>
    </row>
    <row r="11486" spans="2:14">
      <c r="B11486" s="1">
        <v>45131</v>
      </c>
      <c r="C11486">
        <v>17466</v>
      </c>
      <c r="D11486">
        <f>COUNTIF(C$4:C11486,Tabela3[[#This Row],[COMANDA]])</f>
        <v>2</v>
      </c>
      <c r="E11486" t="s">
        <v>90</v>
      </c>
      <c r="F11486" t="s">
        <v>375</v>
      </c>
      <c r="G11486" t="s">
        <v>61</v>
      </c>
      <c r="H11486" t="s">
        <v>163</v>
      </c>
      <c r="I11486" s="2">
        <v>1</v>
      </c>
      <c r="J11486" t="s">
        <v>11</v>
      </c>
      <c r="K11486" s="21">
        <f>INDEX(LISTAS!$H:$Q,MATCH(BASE!H11486,LISTAS!$G:$G,0),MATCH(BASE!J11486,LISTAS!$H$3:$Q$3,0))*Tabela3[[#This Row],[QUANTIDADE]]</f>
        <v>4</v>
      </c>
      <c r="L11486" s="2" t="str">
        <f>TEXT(Tabela3[[#This Row],[DATA]],"MM")</f>
        <v>07</v>
      </c>
      <c r="M11486" s="2">
        <f>WEEKNUM(Tabela3[[#This Row],[DATA]])</f>
        <v>30</v>
      </c>
      <c r="N11486" s="18">
        <f>YEAR(Tabela3[[#This Row],[DATA]])</f>
        <v>2023</v>
      </c>
    </row>
    <row r="11487" spans="2:14">
      <c r="B11487" s="1">
        <v>45131</v>
      </c>
      <c r="C11487">
        <v>17467</v>
      </c>
      <c r="D11487">
        <f>COUNTIF(C$4:C11487,Tabela3[[#This Row],[COMANDA]])</f>
        <v>1</v>
      </c>
      <c r="E11487" t="s">
        <v>90</v>
      </c>
      <c r="F11487" t="s">
        <v>99</v>
      </c>
      <c r="G11487" t="s">
        <v>8</v>
      </c>
      <c r="H11487" t="s">
        <v>39</v>
      </c>
      <c r="I11487" s="2">
        <v>1</v>
      </c>
      <c r="J11487" t="s">
        <v>11</v>
      </c>
      <c r="K11487" s="21">
        <f>INDEX(LISTAS!$H:$Q,MATCH(BASE!H11487,LISTAS!$G:$G,0),MATCH(BASE!J11487,LISTAS!$H$3:$Q$3,0))*Tabela3[[#This Row],[QUANTIDADE]]</f>
        <v>12</v>
      </c>
      <c r="L11487" s="2" t="str">
        <f>TEXT(Tabela3[[#This Row],[DATA]],"MM")</f>
        <v>07</v>
      </c>
      <c r="M11487" s="2">
        <f>WEEKNUM(Tabela3[[#This Row],[DATA]])</f>
        <v>30</v>
      </c>
      <c r="N11487" s="18">
        <f>YEAR(Tabela3[[#This Row],[DATA]])</f>
        <v>2023</v>
      </c>
    </row>
    <row r="11488" spans="2:14">
      <c r="B11488" s="1">
        <v>45131</v>
      </c>
      <c r="C11488">
        <v>17467</v>
      </c>
      <c r="D11488">
        <f>COUNTIF(C$4:C11488,Tabela3[[#This Row],[COMANDA]])</f>
        <v>2</v>
      </c>
      <c r="E11488" t="s">
        <v>90</v>
      </c>
      <c r="F11488" t="s">
        <v>99</v>
      </c>
      <c r="G11488" t="s">
        <v>8</v>
      </c>
      <c r="H11488" t="s">
        <v>204</v>
      </c>
      <c r="I11488" s="2">
        <v>1</v>
      </c>
      <c r="J11488" t="s">
        <v>11</v>
      </c>
      <c r="K11488" s="21">
        <f>INDEX(LISTAS!$H:$Q,MATCH(BASE!H11488,LISTAS!$G:$G,0),MATCH(BASE!J11488,LISTAS!$H$3:$Q$3,0))*Tabela3[[#This Row],[QUANTIDADE]]</f>
        <v>18</v>
      </c>
      <c r="L11488" s="2" t="str">
        <f>TEXT(Tabela3[[#This Row],[DATA]],"MM")</f>
        <v>07</v>
      </c>
      <c r="M11488" s="2">
        <f>WEEKNUM(Tabela3[[#This Row],[DATA]])</f>
        <v>30</v>
      </c>
      <c r="N11488" s="18">
        <f>YEAR(Tabela3[[#This Row],[DATA]])</f>
        <v>2023</v>
      </c>
    </row>
    <row r="11489" spans="2:14">
      <c r="B11489" s="1">
        <v>45131</v>
      </c>
      <c r="C11489">
        <v>17467</v>
      </c>
      <c r="D11489">
        <f>COUNTIF(C$4:C11489,Tabela3[[#This Row],[COMANDA]])</f>
        <v>3</v>
      </c>
      <c r="E11489" t="s">
        <v>90</v>
      </c>
      <c r="F11489" t="s">
        <v>99</v>
      </c>
      <c r="G11489" t="s">
        <v>8</v>
      </c>
      <c r="H11489" t="s">
        <v>205</v>
      </c>
      <c r="I11489" s="2">
        <v>2</v>
      </c>
      <c r="J11489" t="s">
        <v>11</v>
      </c>
      <c r="K11489" s="21">
        <f>INDEX(LISTAS!$H:$Q,MATCH(BASE!H11489,LISTAS!$G:$G,0),MATCH(BASE!J11489,LISTAS!$H$3:$Q$3,0))*Tabela3[[#This Row],[QUANTIDADE]]</f>
        <v>44</v>
      </c>
      <c r="L11489" s="2" t="str">
        <f>TEXT(Tabela3[[#This Row],[DATA]],"MM")</f>
        <v>07</v>
      </c>
      <c r="M11489" s="2">
        <f>WEEKNUM(Tabela3[[#This Row],[DATA]])</f>
        <v>30</v>
      </c>
      <c r="N11489" s="18">
        <f>YEAR(Tabela3[[#This Row],[DATA]])</f>
        <v>2023</v>
      </c>
    </row>
    <row r="11490" spans="2:14">
      <c r="B11490" s="1">
        <v>45131</v>
      </c>
      <c r="C11490">
        <v>17467</v>
      </c>
      <c r="D11490">
        <f>COUNTIF(C$4:C11490,Tabela3[[#This Row],[COMANDA]])</f>
        <v>4</v>
      </c>
      <c r="E11490" t="s">
        <v>90</v>
      </c>
      <c r="F11490" t="s">
        <v>99</v>
      </c>
      <c r="G11490" t="s">
        <v>61</v>
      </c>
      <c r="H11490" t="s">
        <v>199</v>
      </c>
      <c r="I11490" s="2">
        <v>3</v>
      </c>
      <c r="J11490" t="s">
        <v>11</v>
      </c>
      <c r="K11490" s="21">
        <f>INDEX(LISTAS!$H:$Q,MATCH(BASE!H11490,LISTAS!$G:$G,0),MATCH(BASE!J11490,LISTAS!$H$3:$Q$3,0))*Tabela3[[#This Row],[QUANTIDADE]]</f>
        <v>3</v>
      </c>
      <c r="L11490" s="2" t="str">
        <f>TEXT(Tabela3[[#This Row],[DATA]],"MM")</f>
        <v>07</v>
      </c>
      <c r="M11490" s="2">
        <f>WEEKNUM(Tabela3[[#This Row],[DATA]])</f>
        <v>30</v>
      </c>
      <c r="N11490" s="18">
        <f>YEAR(Tabela3[[#This Row],[DATA]])</f>
        <v>2023</v>
      </c>
    </row>
    <row r="11491" spans="2:14">
      <c r="B11491" s="1">
        <v>45131</v>
      </c>
      <c r="C11491">
        <v>17467</v>
      </c>
      <c r="D11491">
        <f>COUNTIF(C$4:C11491,Tabela3[[#This Row],[COMANDA]])</f>
        <v>5</v>
      </c>
      <c r="E11491" t="s">
        <v>90</v>
      </c>
      <c r="F11491" t="s">
        <v>99</v>
      </c>
      <c r="G11491" t="s">
        <v>9</v>
      </c>
      <c r="H11491" t="s">
        <v>521</v>
      </c>
      <c r="I11491" s="2">
        <v>1</v>
      </c>
      <c r="J11491" t="s">
        <v>11</v>
      </c>
      <c r="K11491" s="21">
        <f>INDEX(LISTAS!$H:$Q,MATCH(BASE!H11491,LISTAS!$G:$G,0),MATCH(BASE!J11491,LISTAS!$H$3:$Q$3,0))*Tabela3[[#This Row],[QUANTIDADE]]</f>
        <v>6</v>
      </c>
      <c r="L11491" s="2" t="str">
        <f>TEXT(Tabela3[[#This Row],[DATA]],"MM")</f>
        <v>07</v>
      </c>
      <c r="M11491" s="2">
        <f>WEEKNUM(Tabela3[[#This Row],[DATA]])</f>
        <v>30</v>
      </c>
      <c r="N11491" s="18">
        <f>YEAR(Tabela3[[#This Row],[DATA]])</f>
        <v>2023</v>
      </c>
    </row>
    <row r="11492" spans="2:14">
      <c r="B11492" s="1">
        <v>45131</v>
      </c>
      <c r="C11492">
        <v>17468</v>
      </c>
      <c r="D11492">
        <f>COUNTIF(C$4:C11492,Tabela3[[#This Row],[COMANDA]])</f>
        <v>1</v>
      </c>
      <c r="E11492" t="s">
        <v>89</v>
      </c>
      <c r="F11492" t="s">
        <v>375</v>
      </c>
      <c r="G11492" t="s">
        <v>8</v>
      </c>
      <c r="H11492" t="s">
        <v>43</v>
      </c>
      <c r="I11492" s="2">
        <v>1</v>
      </c>
      <c r="J11492" t="s">
        <v>11</v>
      </c>
      <c r="K11492" s="21">
        <f>INDEX(LISTAS!$H:$Q,MATCH(BASE!H11492,LISTAS!$G:$G,0),MATCH(BASE!J11492,LISTAS!$H$3:$Q$3,0))*Tabela3[[#This Row],[QUANTIDADE]]</f>
        <v>18</v>
      </c>
      <c r="L11492" s="2" t="str">
        <f>TEXT(Tabela3[[#This Row],[DATA]],"MM")</f>
        <v>07</v>
      </c>
      <c r="M11492" s="2">
        <f>WEEKNUM(Tabela3[[#This Row],[DATA]])</f>
        <v>30</v>
      </c>
      <c r="N11492" s="18">
        <f>YEAR(Tabela3[[#This Row],[DATA]])</f>
        <v>2023</v>
      </c>
    </row>
    <row r="11493" spans="2:14">
      <c r="B11493" s="1">
        <v>45131</v>
      </c>
      <c r="C11493">
        <v>17469</v>
      </c>
      <c r="D11493">
        <f>COUNTIF(C$4:C11493,Tabela3[[#This Row],[COMANDA]])</f>
        <v>1</v>
      </c>
      <c r="E11493" t="s">
        <v>90</v>
      </c>
      <c r="F11493" t="s">
        <v>375</v>
      </c>
      <c r="G11493" t="s">
        <v>8</v>
      </c>
      <c r="H11493" t="s">
        <v>202</v>
      </c>
      <c r="I11493" s="2">
        <v>1</v>
      </c>
      <c r="J11493" t="s">
        <v>11</v>
      </c>
      <c r="K11493" s="21">
        <f>INDEX(LISTAS!$H:$Q,MATCH(BASE!H11493,LISTAS!$G:$G,0),MATCH(BASE!J11493,LISTAS!$H$3:$Q$3,0))*Tabela3[[#This Row],[QUANTIDADE]]</f>
        <v>20</v>
      </c>
      <c r="L11493" s="2" t="str">
        <f>TEXT(Tabela3[[#This Row],[DATA]],"MM")</f>
        <v>07</v>
      </c>
      <c r="M11493" s="2">
        <f>WEEKNUM(Tabela3[[#This Row],[DATA]])</f>
        <v>30</v>
      </c>
      <c r="N11493" s="18">
        <f>YEAR(Tabela3[[#This Row],[DATA]])</f>
        <v>2023</v>
      </c>
    </row>
    <row r="11494" spans="2:14">
      <c r="B11494" s="1">
        <v>45131</v>
      </c>
      <c r="C11494">
        <v>17469</v>
      </c>
      <c r="D11494">
        <f>COUNTIF(C$4:C11494,Tabela3[[#This Row],[COMANDA]])</f>
        <v>2</v>
      </c>
      <c r="E11494" t="s">
        <v>90</v>
      </c>
      <c r="F11494" t="s">
        <v>375</v>
      </c>
      <c r="G11494" t="s">
        <v>9</v>
      </c>
      <c r="H11494" t="s">
        <v>138</v>
      </c>
      <c r="I11494" s="2">
        <v>1</v>
      </c>
      <c r="J11494" t="s">
        <v>11</v>
      </c>
      <c r="K11494" s="21">
        <f>INDEX(LISTAS!$H:$Q,MATCH(BASE!H11494,LISTAS!$G:$G,0),MATCH(BASE!J11494,LISTAS!$H$3:$Q$3,0))*Tabela3[[#This Row],[QUANTIDADE]]</f>
        <v>4</v>
      </c>
      <c r="L11494" s="2" t="str">
        <f>TEXT(Tabela3[[#This Row],[DATA]],"MM")</f>
        <v>07</v>
      </c>
      <c r="M11494" s="2">
        <f>WEEKNUM(Tabela3[[#This Row],[DATA]])</f>
        <v>30</v>
      </c>
      <c r="N11494" s="18">
        <f>YEAR(Tabela3[[#This Row],[DATA]])</f>
        <v>2023</v>
      </c>
    </row>
    <row r="11495" spans="2:14">
      <c r="B11495" s="1">
        <v>45131</v>
      </c>
      <c r="C11495">
        <v>17470</v>
      </c>
      <c r="D11495">
        <f>COUNTIF(C$4:C11495,Tabela3[[#This Row],[COMANDA]])</f>
        <v>1</v>
      </c>
      <c r="E11495" t="s">
        <v>90</v>
      </c>
      <c r="F11495" t="s">
        <v>99</v>
      </c>
      <c r="G11495" t="s">
        <v>8</v>
      </c>
      <c r="H11495" t="s">
        <v>47</v>
      </c>
      <c r="I11495" s="2">
        <v>1</v>
      </c>
      <c r="J11495" t="s">
        <v>11</v>
      </c>
      <c r="K11495" s="21">
        <f>INDEX(LISTAS!$H:$Q,MATCH(BASE!H11495,LISTAS!$G:$G,0),MATCH(BASE!J11495,LISTAS!$H$3:$Q$3,0))*Tabela3[[#This Row],[QUANTIDADE]]</f>
        <v>16</v>
      </c>
      <c r="L11495" s="2" t="str">
        <f>TEXT(Tabela3[[#This Row],[DATA]],"MM")</f>
        <v>07</v>
      </c>
      <c r="M11495" s="2">
        <f>WEEKNUM(Tabela3[[#This Row],[DATA]])</f>
        <v>30</v>
      </c>
      <c r="N11495" s="18">
        <f>YEAR(Tabela3[[#This Row],[DATA]])</f>
        <v>2023</v>
      </c>
    </row>
    <row r="11496" spans="2:14">
      <c r="B11496" s="1">
        <v>45131</v>
      </c>
      <c r="C11496">
        <v>17470</v>
      </c>
      <c r="D11496">
        <f>COUNTIF(C$4:C11496,Tabela3[[#This Row],[COMANDA]])</f>
        <v>2</v>
      </c>
      <c r="E11496" t="s">
        <v>90</v>
      </c>
      <c r="F11496" t="s">
        <v>99</v>
      </c>
      <c r="G11496" t="s">
        <v>10</v>
      </c>
      <c r="H11496" t="s">
        <v>477</v>
      </c>
      <c r="I11496" s="2">
        <v>1</v>
      </c>
      <c r="J11496" t="s">
        <v>11</v>
      </c>
      <c r="K11496" s="21">
        <f>INDEX(LISTAS!$H:$Q,MATCH(BASE!H11496,LISTAS!$G:$G,0),MATCH(BASE!J11496,LISTAS!$H$3:$Q$3,0))*Tabela3[[#This Row],[QUANTIDADE]]</f>
        <v>3</v>
      </c>
      <c r="L11496" s="2" t="str">
        <f>TEXT(Tabela3[[#This Row],[DATA]],"MM")</f>
        <v>07</v>
      </c>
      <c r="M11496" s="2">
        <f>WEEKNUM(Tabela3[[#This Row],[DATA]])</f>
        <v>30</v>
      </c>
      <c r="N11496" s="18">
        <f>YEAR(Tabela3[[#This Row],[DATA]])</f>
        <v>2023</v>
      </c>
    </row>
    <row r="11497" spans="2:14">
      <c r="B11497" s="1">
        <v>45131</v>
      </c>
      <c r="C11497">
        <v>17471</v>
      </c>
      <c r="D11497">
        <f>COUNTIF(C$4:C11497,Tabela3[[#This Row],[COMANDA]])</f>
        <v>1</v>
      </c>
      <c r="E11497" t="s">
        <v>90</v>
      </c>
      <c r="F11497" t="s">
        <v>99</v>
      </c>
      <c r="G11497" t="s">
        <v>8</v>
      </c>
      <c r="H11497" t="s">
        <v>202</v>
      </c>
      <c r="I11497" s="2">
        <v>1</v>
      </c>
      <c r="J11497" t="s">
        <v>11</v>
      </c>
      <c r="K11497" s="21">
        <f>INDEX(LISTAS!$H:$Q,MATCH(BASE!H11497,LISTAS!$G:$G,0),MATCH(BASE!J11497,LISTAS!$H$3:$Q$3,0))*Tabela3[[#This Row],[QUANTIDADE]]</f>
        <v>20</v>
      </c>
      <c r="L11497" s="2" t="str">
        <f>TEXT(Tabela3[[#This Row],[DATA]],"MM")</f>
        <v>07</v>
      </c>
      <c r="M11497" s="2">
        <f>WEEKNUM(Tabela3[[#This Row],[DATA]])</f>
        <v>30</v>
      </c>
      <c r="N11497" s="18">
        <f>YEAR(Tabela3[[#This Row],[DATA]])</f>
        <v>2023</v>
      </c>
    </row>
    <row r="11498" spans="2:14">
      <c r="B11498" s="1">
        <v>45131</v>
      </c>
      <c r="C11498">
        <v>17471</v>
      </c>
      <c r="D11498">
        <f>COUNTIF(C$4:C11498,Tabela3[[#This Row],[COMANDA]])</f>
        <v>2</v>
      </c>
      <c r="E11498" t="s">
        <v>90</v>
      </c>
      <c r="F11498" t="s">
        <v>99</v>
      </c>
      <c r="G11498" t="s">
        <v>61</v>
      </c>
      <c r="H11498" t="s">
        <v>199</v>
      </c>
      <c r="I11498" s="2">
        <v>1</v>
      </c>
      <c r="J11498" t="s">
        <v>11</v>
      </c>
      <c r="K11498" s="21">
        <f>INDEX(LISTAS!$H:$Q,MATCH(BASE!H11498,LISTAS!$G:$G,0),MATCH(BASE!J11498,LISTAS!$H$3:$Q$3,0))*Tabela3[[#This Row],[QUANTIDADE]]</f>
        <v>1</v>
      </c>
      <c r="L11498" s="2" t="str">
        <f>TEXT(Tabela3[[#This Row],[DATA]],"MM")</f>
        <v>07</v>
      </c>
      <c r="M11498" s="2">
        <f>WEEKNUM(Tabela3[[#This Row],[DATA]])</f>
        <v>30</v>
      </c>
      <c r="N11498" s="18">
        <f>YEAR(Tabela3[[#This Row],[DATA]])</f>
        <v>2023</v>
      </c>
    </row>
    <row r="11499" spans="2:14">
      <c r="B11499" s="1">
        <v>45131</v>
      </c>
      <c r="C11499">
        <v>17471</v>
      </c>
      <c r="D11499">
        <f>COUNTIF(C$4:C11499,Tabela3[[#This Row],[COMANDA]])</f>
        <v>3</v>
      </c>
      <c r="E11499" t="s">
        <v>90</v>
      </c>
      <c r="F11499" t="s">
        <v>99</v>
      </c>
      <c r="G11499" t="s">
        <v>9</v>
      </c>
      <c r="H11499" t="s">
        <v>132</v>
      </c>
      <c r="I11499" s="2">
        <v>1</v>
      </c>
      <c r="J11499" t="s">
        <v>11</v>
      </c>
      <c r="K11499" s="21">
        <f>INDEX(LISTAS!$H:$Q,MATCH(BASE!H11499,LISTAS!$G:$G,0),MATCH(BASE!J11499,LISTAS!$H$3:$Q$3,0))*Tabela3[[#This Row],[QUANTIDADE]]</f>
        <v>3</v>
      </c>
      <c r="L11499" s="2" t="str">
        <f>TEXT(Tabela3[[#This Row],[DATA]],"MM")</f>
        <v>07</v>
      </c>
      <c r="M11499" s="2">
        <f>WEEKNUM(Tabela3[[#This Row],[DATA]])</f>
        <v>30</v>
      </c>
      <c r="N11499" s="18">
        <f>YEAR(Tabela3[[#This Row],[DATA]])</f>
        <v>2023</v>
      </c>
    </row>
    <row r="11500" spans="2:14">
      <c r="B11500" s="1">
        <v>45131</v>
      </c>
      <c r="C11500">
        <v>17472</v>
      </c>
      <c r="D11500">
        <f>COUNTIF(C$4:C11500,Tabela3[[#This Row],[COMANDA]])</f>
        <v>1</v>
      </c>
      <c r="E11500" t="s">
        <v>90</v>
      </c>
      <c r="F11500" t="s">
        <v>98</v>
      </c>
      <c r="G11500" t="s">
        <v>62</v>
      </c>
      <c r="H11500" t="s">
        <v>194</v>
      </c>
      <c r="I11500" s="2">
        <v>1</v>
      </c>
      <c r="J11500" t="s">
        <v>11</v>
      </c>
      <c r="K11500" s="21">
        <f>INDEX(LISTAS!$H:$Q,MATCH(BASE!H11500,LISTAS!$G:$G,0),MATCH(BASE!J11500,LISTAS!$H$3:$Q$3,0))*Tabela3[[#This Row],[QUANTIDADE]]</f>
        <v>8</v>
      </c>
      <c r="L11500" s="2" t="str">
        <f>TEXT(Tabela3[[#This Row],[DATA]],"MM")</f>
        <v>07</v>
      </c>
      <c r="M11500" s="2">
        <f>WEEKNUM(Tabela3[[#This Row],[DATA]])</f>
        <v>30</v>
      </c>
      <c r="N11500" s="18">
        <f>YEAR(Tabela3[[#This Row],[DATA]])</f>
        <v>2023</v>
      </c>
    </row>
    <row r="11501" spans="2:14">
      <c r="B11501" s="1">
        <v>45131</v>
      </c>
      <c r="C11501">
        <v>17473</v>
      </c>
      <c r="D11501">
        <f>COUNTIF(C$4:C11501,Tabela3[[#This Row],[COMANDA]])</f>
        <v>1</v>
      </c>
      <c r="E11501" t="s">
        <v>89</v>
      </c>
      <c r="F11501" t="s">
        <v>375</v>
      </c>
      <c r="G11501" t="s">
        <v>8</v>
      </c>
      <c r="H11501" t="s">
        <v>204</v>
      </c>
      <c r="I11501" s="2">
        <v>1</v>
      </c>
      <c r="J11501" t="s">
        <v>11</v>
      </c>
      <c r="K11501" s="21">
        <f>INDEX(LISTAS!$H:$Q,MATCH(BASE!H11501,LISTAS!$G:$G,0),MATCH(BASE!J11501,LISTAS!$H$3:$Q$3,0))*Tabela3[[#This Row],[QUANTIDADE]]</f>
        <v>18</v>
      </c>
      <c r="L11501" s="2" t="str">
        <f>TEXT(Tabela3[[#This Row],[DATA]],"MM")</f>
        <v>07</v>
      </c>
      <c r="M11501" s="2">
        <f>WEEKNUM(Tabela3[[#This Row],[DATA]])</f>
        <v>30</v>
      </c>
      <c r="N11501" s="18">
        <f>YEAR(Tabela3[[#This Row],[DATA]])</f>
        <v>2023</v>
      </c>
    </row>
    <row r="11502" spans="2:14">
      <c r="B11502" s="1">
        <v>45131</v>
      </c>
      <c r="C11502">
        <v>17474</v>
      </c>
      <c r="D11502">
        <f>COUNTIF(C$4:C11502,Tabela3[[#This Row],[COMANDA]])</f>
        <v>1</v>
      </c>
      <c r="E11502" t="s">
        <v>90</v>
      </c>
      <c r="F11502" t="s">
        <v>100</v>
      </c>
      <c r="G11502" t="s">
        <v>8</v>
      </c>
      <c r="H11502" t="s">
        <v>47</v>
      </c>
      <c r="I11502" s="2">
        <v>1</v>
      </c>
      <c r="J11502" t="s">
        <v>11</v>
      </c>
      <c r="K11502" s="21">
        <f>INDEX(LISTAS!$H:$Q,MATCH(BASE!H11502,LISTAS!$G:$G,0),MATCH(BASE!J11502,LISTAS!$H$3:$Q$3,0))*Tabela3[[#This Row],[QUANTIDADE]]</f>
        <v>16</v>
      </c>
      <c r="L11502" s="2" t="str">
        <f>TEXT(Tabela3[[#This Row],[DATA]],"MM")</f>
        <v>07</v>
      </c>
      <c r="M11502" s="2">
        <f>WEEKNUM(Tabela3[[#This Row],[DATA]])</f>
        <v>30</v>
      </c>
      <c r="N11502" s="18">
        <f>YEAR(Tabela3[[#This Row],[DATA]])</f>
        <v>2023</v>
      </c>
    </row>
    <row r="11503" spans="2:14">
      <c r="B11503" s="1">
        <v>45131</v>
      </c>
      <c r="C11503">
        <v>17475</v>
      </c>
      <c r="D11503">
        <f>COUNTIF(C$4:C11503,Tabela3[[#This Row],[COMANDA]])</f>
        <v>1</v>
      </c>
      <c r="E11503" t="s">
        <v>90</v>
      </c>
      <c r="F11503" t="s">
        <v>98</v>
      </c>
      <c r="G11503" t="s">
        <v>8</v>
      </c>
      <c r="H11503" t="s">
        <v>41</v>
      </c>
      <c r="I11503" s="2">
        <v>1</v>
      </c>
      <c r="J11503" t="s">
        <v>11</v>
      </c>
      <c r="K11503" s="21">
        <f>INDEX(LISTAS!$H:$Q,MATCH(BASE!H11503,LISTAS!$G:$G,0),MATCH(BASE!J11503,LISTAS!$H$3:$Q$3,0))*Tabela3[[#This Row],[QUANTIDADE]]</f>
        <v>14</v>
      </c>
      <c r="L11503" s="2" t="str">
        <f>TEXT(Tabela3[[#This Row],[DATA]],"MM")</f>
        <v>07</v>
      </c>
      <c r="M11503" s="2">
        <f>WEEKNUM(Tabela3[[#This Row],[DATA]])</f>
        <v>30</v>
      </c>
      <c r="N11503" s="18">
        <f>YEAR(Tabela3[[#This Row],[DATA]])</f>
        <v>2023</v>
      </c>
    </row>
    <row r="11504" spans="2:14">
      <c r="B11504" s="1">
        <v>45131</v>
      </c>
      <c r="C11504">
        <v>17475</v>
      </c>
      <c r="D11504">
        <f>COUNTIF(C$4:C11504,Tabela3[[#This Row],[COMANDA]])</f>
        <v>2</v>
      </c>
      <c r="E11504" t="s">
        <v>90</v>
      </c>
      <c r="F11504" t="s">
        <v>98</v>
      </c>
      <c r="G11504" t="s">
        <v>62</v>
      </c>
      <c r="H11504" t="s">
        <v>192</v>
      </c>
      <c r="I11504" s="2">
        <v>1</v>
      </c>
      <c r="J11504" t="s">
        <v>11</v>
      </c>
      <c r="K11504" s="21">
        <f>INDEX(LISTAS!$H:$Q,MATCH(BASE!H11504,LISTAS!$G:$G,0),MATCH(BASE!J11504,LISTAS!$H$3:$Q$3,0))*Tabela3[[#This Row],[QUANTIDADE]]</f>
        <v>6</v>
      </c>
      <c r="L11504" s="2" t="str">
        <f>TEXT(Tabela3[[#This Row],[DATA]],"MM")</f>
        <v>07</v>
      </c>
      <c r="M11504" s="2">
        <f>WEEKNUM(Tabela3[[#This Row],[DATA]])</f>
        <v>30</v>
      </c>
      <c r="N11504" s="18">
        <f>YEAR(Tabela3[[#This Row],[DATA]])</f>
        <v>2023</v>
      </c>
    </row>
    <row r="11505" spans="2:14">
      <c r="B11505" s="1">
        <v>45131</v>
      </c>
      <c r="C11505">
        <v>17475</v>
      </c>
      <c r="D11505">
        <f>COUNTIF(C$4:C11505,Tabela3[[#This Row],[COMANDA]])</f>
        <v>3</v>
      </c>
      <c r="E11505" t="s">
        <v>90</v>
      </c>
      <c r="F11505" t="s">
        <v>98</v>
      </c>
      <c r="G11505" t="s">
        <v>9</v>
      </c>
      <c r="H11505" t="s">
        <v>208</v>
      </c>
      <c r="I11505" s="2">
        <v>1</v>
      </c>
      <c r="J11505" t="s">
        <v>11</v>
      </c>
      <c r="K11505" s="21">
        <f>INDEX(LISTAS!$H:$Q,MATCH(BASE!H11505,LISTAS!$G:$G,0),MATCH(BASE!J11505,LISTAS!$H$3:$Q$3,0))*Tabela3[[#This Row],[QUANTIDADE]]</f>
        <v>4</v>
      </c>
      <c r="L11505" s="2" t="str">
        <f>TEXT(Tabela3[[#This Row],[DATA]],"MM")</f>
        <v>07</v>
      </c>
      <c r="M11505" s="2">
        <f>WEEKNUM(Tabela3[[#This Row],[DATA]])</f>
        <v>30</v>
      </c>
      <c r="N11505" s="18">
        <f>YEAR(Tabela3[[#This Row],[DATA]])</f>
        <v>2023</v>
      </c>
    </row>
    <row r="11506" spans="2:14">
      <c r="B11506" s="1">
        <v>45131</v>
      </c>
      <c r="C11506">
        <v>17476</v>
      </c>
      <c r="D11506">
        <f>COUNTIF(C$4:C11506,Tabela3[[#This Row],[COMANDA]])</f>
        <v>1</v>
      </c>
      <c r="E11506" t="s">
        <v>90</v>
      </c>
      <c r="F11506" t="s">
        <v>98</v>
      </c>
      <c r="G11506" t="s">
        <v>8</v>
      </c>
      <c r="H11506" t="s">
        <v>205</v>
      </c>
      <c r="I11506" s="2">
        <v>1</v>
      </c>
      <c r="J11506" t="s">
        <v>11</v>
      </c>
      <c r="K11506" s="21">
        <f>INDEX(LISTAS!$H:$Q,MATCH(BASE!H11506,LISTAS!$G:$G,0),MATCH(BASE!J11506,LISTAS!$H$3:$Q$3,0))*Tabela3[[#This Row],[QUANTIDADE]]</f>
        <v>22</v>
      </c>
      <c r="L11506" s="2" t="str">
        <f>TEXT(Tabela3[[#This Row],[DATA]],"MM")</f>
        <v>07</v>
      </c>
      <c r="M11506" s="2">
        <f>WEEKNUM(Tabela3[[#This Row],[DATA]])</f>
        <v>30</v>
      </c>
      <c r="N11506" s="18">
        <f>YEAR(Tabela3[[#This Row],[DATA]])</f>
        <v>2023</v>
      </c>
    </row>
    <row r="11507" spans="2:14">
      <c r="B11507" s="1">
        <v>45131</v>
      </c>
      <c r="C11507">
        <v>17476</v>
      </c>
      <c r="D11507">
        <f>COUNTIF(C$4:C11507,Tabela3[[#This Row],[COMANDA]])</f>
        <v>2</v>
      </c>
      <c r="E11507" t="s">
        <v>90</v>
      </c>
      <c r="F11507" t="s">
        <v>99</v>
      </c>
      <c r="G11507" t="s">
        <v>8</v>
      </c>
      <c r="H11507" t="s">
        <v>205</v>
      </c>
      <c r="I11507" s="2">
        <v>1</v>
      </c>
      <c r="J11507" t="s">
        <v>11</v>
      </c>
      <c r="K11507" s="21">
        <f>INDEX(LISTAS!$H:$Q,MATCH(BASE!H11507,LISTAS!$G:$G,0),MATCH(BASE!J11507,LISTAS!$H$3:$Q$3,0))*Tabela3[[#This Row],[QUANTIDADE]]</f>
        <v>22</v>
      </c>
      <c r="L11507" s="2" t="str">
        <f>TEXT(Tabela3[[#This Row],[DATA]],"MM")</f>
        <v>07</v>
      </c>
      <c r="M11507" s="2">
        <f>WEEKNUM(Tabela3[[#This Row],[DATA]])</f>
        <v>30</v>
      </c>
      <c r="N11507" s="18">
        <f>YEAR(Tabela3[[#This Row],[DATA]])</f>
        <v>2023</v>
      </c>
    </row>
    <row r="11508" spans="2:14">
      <c r="B11508" s="1">
        <v>45131</v>
      </c>
      <c r="C11508">
        <v>17476</v>
      </c>
      <c r="D11508">
        <f>COUNTIF(C$4:C11508,Tabela3[[#This Row],[COMANDA]])</f>
        <v>3</v>
      </c>
      <c r="E11508" t="s">
        <v>90</v>
      </c>
      <c r="F11508" t="s">
        <v>98</v>
      </c>
      <c r="G11508" t="s">
        <v>9</v>
      </c>
      <c r="H11508" t="s">
        <v>56</v>
      </c>
      <c r="I11508" s="2">
        <v>1</v>
      </c>
      <c r="J11508" t="s">
        <v>11</v>
      </c>
      <c r="K11508" s="21">
        <f>INDEX(LISTAS!$H:$Q,MATCH(BASE!H11508,LISTAS!$G:$G,0),MATCH(BASE!J11508,LISTAS!$H$3:$Q$3,0))*Tabela3[[#This Row],[QUANTIDADE]]</f>
        <v>3</v>
      </c>
      <c r="L11508" s="2" t="str">
        <f>TEXT(Tabela3[[#This Row],[DATA]],"MM")</f>
        <v>07</v>
      </c>
      <c r="M11508" s="2">
        <f>WEEKNUM(Tabela3[[#This Row],[DATA]])</f>
        <v>30</v>
      </c>
      <c r="N11508" s="18">
        <f>YEAR(Tabela3[[#This Row],[DATA]])</f>
        <v>2023</v>
      </c>
    </row>
    <row r="11509" spans="2:14">
      <c r="B11509" s="1">
        <v>45131</v>
      </c>
      <c r="C11509">
        <v>17476</v>
      </c>
      <c r="D11509">
        <f>COUNTIF(C$4:C11509,Tabela3[[#This Row],[COMANDA]])</f>
        <v>4</v>
      </c>
      <c r="E11509" t="s">
        <v>90</v>
      </c>
      <c r="F11509" t="s">
        <v>99</v>
      </c>
      <c r="G11509" t="s">
        <v>9</v>
      </c>
      <c r="H11509" t="s">
        <v>56</v>
      </c>
      <c r="I11509" s="2">
        <v>1</v>
      </c>
      <c r="J11509" t="s">
        <v>11</v>
      </c>
      <c r="K11509" s="21">
        <f>INDEX(LISTAS!$H:$Q,MATCH(BASE!H11509,LISTAS!$G:$G,0),MATCH(BASE!J11509,LISTAS!$H$3:$Q$3,0))*Tabela3[[#This Row],[QUANTIDADE]]</f>
        <v>3</v>
      </c>
      <c r="L11509" s="2" t="str">
        <f>TEXT(Tabela3[[#This Row],[DATA]],"MM")</f>
        <v>07</v>
      </c>
      <c r="M11509" s="2">
        <f>WEEKNUM(Tabela3[[#This Row],[DATA]])</f>
        <v>30</v>
      </c>
      <c r="N11509" s="18">
        <f>YEAR(Tabela3[[#This Row],[DATA]])</f>
        <v>2023</v>
      </c>
    </row>
    <row r="11510" spans="2:14">
      <c r="B11510" s="1">
        <v>45131</v>
      </c>
      <c r="C11510">
        <v>17477</v>
      </c>
      <c r="D11510">
        <f>COUNTIF(C$4:C11510,Tabela3[[#This Row],[COMANDA]])</f>
        <v>1</v>
      </c>
      <c r="E11510" t="s">
        <v>90</v>
      </c>
      <c r="F11510" t="s">
        <v>99</v>
      </c>
      <c r="G11510" t="s">
        <v>8</v>
      </c>
      <c r="H11510" t="s">
        <v>204</v>
      </c>
      <c r="I11510" s="2">
        <v>1</v>
      </c>
      <c r="J11510" t="s">
        <v>11</v>
      </c>
      <c r="K11510" s="21">
        <f>INDEX(LISTAS!$H:$Q,MATCH(BASE!H11510,LISTAS!$G:$G,0),MATCH(BASE!J11510,LISTAS!$H$3:$Q$3,0))*Tabela3[[#This Row],[QUANTIDADE]]</f>
        <v>18</v>
      </c>
      <c r="L11510" s="2" t="str">
        <f>TEXT(Tabela3[[#This Row],[DATA]],"MM")</f>
        <v>07</v>
      </c>
      <c r="M11510" s="2">
        <f>WEEKNUM(Tabela3[[#This Row],[DATA]])</f>
        <v>30</v>
      </c>
      <c r="N11510" s="18">
        <f>YEAR(Tabela3[[#This Row],[DATA]])</f>
        <v>2023</v>
      </c>
    </row>
    <row r="11511" spans="2:14">
      <c r="B11511" s="1">
        <v>45131</v>
      </c>
      <c r="C11511">
        <v>17477</v>
      </c>
      <c r="D11511">
        <f>COUNTIF(C$4:C11511,Tabela3[[#This Row],[COMANDA]])</f>
        <v>2</v>
      </c>
      <c r="E11511" t="s">
        <v>90</v>
      </c>
      <c r="F11511" t="s">
        <v>99</v>
      </c>
      <c r="G11511" t="s">
        <v>9</v>
      </c>
      <c r="H11511" t="s">
        <v>131</v>
      </c>
      <c r="I11511" s="2">
        <v>1</v>
      </c>
      <c r="J11511" t="s">
        <v>11</v>
      </c>
      <c r="K11511" s="21">
        <f>INDEX(LISTAS!$H:$Q,MATCH(BASE!H11511,LISTAS!$G:$G,0),MATCH(BASE!J11511,LISTAS!$H$3:$Q$3,0))*Tabela3[[#This Row],[QUANTIDADE]]</f>
        <v>4</v>
      </c>
      <c r="L11511" s="2" t="str">
        <f>TEXT(Tabela3[[#This Row],[DATA]],"MM")</f>
        <v>07</v>
      </c>
      <c r="M11511" s="2">
        <f>WEEKNUM(Tabela3[[#This Row],[DATA]])</f>
        <v>30</v>
      </c>
      <c r="N11511" s="18">
        <f>YEAR(Tabela3[[#This Row],[DATA]])</f>
        <v>2023</v>
      </c>
    </row>
    <row r="11512" spans="2:14">
      <c r="B11512" s="1">
        <v>45131</v>
      </c>
      <c r="C11512">
        <v>17478</v>
      </c>
      <c r="D11512">
        <f>COUNTIF(C$4:C11512,Tabela3[[#This Row],[COMANDA]])</f>
        <v>1</v>
      </c>
      <c r="E11512" t="s">
        <v>90</v>
      </c>
      <c r="F11512" t="s">
        <v>98</v>
      </c>
      <c r="G11512" t="s">
        <v>8</v>
      </c>
      <c r="H11512" t="s">
        <v>42</v>
      </c>
      <c r="I11512" s="2">
        <v>1</v>
      </c>
      <c r="J11512" t="s">
        <v>11</v>
      </c>
      <c r="K11512" s="21">
        <f>INDEX(LISTAS!$H:$Q,MATCH(BASE!H11512,LISTAS!$G:$G,0),MATCH(BASE!J11512,LISTAS!$H$3:$Q$3,0))*Tabela3[[#This Row],[QUANTIDADE]]</f>
        <v>16</v>
      </c>
      <c r="L11512" s="2" t="str">
        <f>TEXT(Tabela3[[#This Row],[DATA]],"MM")</f>
        <v>07</v>
      </c>
      <c r="M11512" s="2">
        <f>WEEKNUM(Tabela3[[#This Row],[DATA]])</f>
        <v>30</v>
      </c>
      <c r="N11512" s="18">
        <f>YEAR(Tabela3[[#This Row],[DATA]])</f>
        <v>2023</v>
      </c>
    </row>
    <row r="11513" spans="2:14">
      <c r="B11513" s="1">
        <v>45131</v>
      </c>
      <c r="C11513">
        <v>17479</v>
      </c>
      <c r="D11513">
        <f>COUNTIF(C$4:C11513,Tabela3[[#This Row],[COMANDA]])</f>
        <v>1</v>
      </c>
      <c r="E11513" t="s">
        <v>89</v>
      </c>
      <c r="F11513" t="s">
        <v>99</v>
      </c>
      <c r="G11513" t="s">
        <v>8</v>
      </c>
      <c r="H11513" t="s">
        <v>42</v>
      </c>
      <c r="I11513" s="2">
        <v>1</v>
      </c>
      <c r="J11513" t="s">
        <v>11</v>
      </c>
      <c r="K11513" s="21">
        <f>INDEX(LISTAS!$H:$Q,MATCH(BASE!H11513,LISTAS!$G:$G,0),MATCH(BASE!J11513,LISTAS!$H$3:$Q$3,0))*Tabela3[[#This Row],[QUANTIDADE]]</f>
        <v>16</v>
      </c>
      <c r="L11513" s="2" t="str">
        <f>TEXT(Tabela3[[#This Row],[DATA]],"MM")</f>
        <v>07</v>
      </c>
      <c r="M11513" s="2">
        <f>WEEKNUM(Tabela3[[#This Row],[DATA]])</f>
        <v>30</v>
      </c>
      <c r="N11513" s="18">
        <f>YEAR(Tabela3[[#This Row],[DATA]])</f>
        <v>2023</v>
      </c>
    </row>
    <row r="11514" spans="2:14">
      <c r="B11514" s="1">
        <v>45131</v>
      </c>
      <c r="C11514">
        <v>17480</v>
      </c>
      <c r="D11514">
        <f>COUNTIF(C$4:C11514,Tabela3[[#This Row],[COMANDA]])</f>
        <v>1</v>
      </c>
      <c r="E11514" t="s">
        <v>90</v>
      </c>
      <c r="F11514" t="s">
        <v>99</v>
      </c>
      <c r="G11514" t="s">
        <v>8</v>
      </c>
      <c r="H11514" t="s">
        <v>202</v>
      </c>
      <c r="I11514" s="2">
        <v>1</v>
      </c>
      <c r="J11514" t="s">
        <v>11</v>
      </c>
      <c r="K11514" s="21">
        <f>INDEX(LISTAS!$H:$Q,MATCH(BASE!H11514,LISTAS!$G:$G,0),MATCH(BASE!J11514,LISTAS!$H$3:$Q$3,0))*Tabela3[[#This Row],[QUANTIDADE]]</f>
        <v>20</v>
      </c>
      <c r="L11514" s="2" t="str">
        <f>TEXT(Tabela3[[#This Row],[DATA]],"MM")</f>
        <v>07</v>
      </c>
      <c r="M11514" s="2">
        <f>WEEKNUM(Tabela3[[#This Row],[DATA]])</f>
        <v>30</v>
      </c>
      <c r="N11514" s="18">
        <f>YEAR(Tabela3[[#This Row],[DATA]])</f>
        <v>2023</v>
      </c>
    </row>
    <row r="11515" spans="2:14">
      <c r="B11515" s="1">
        <v>45131</v>
      </c>
      <c r="C11515">
        <v>17480</v>
      </c>
      <c r="D11515">
        <f>COUNTIF(C$4:C11515,Tabela3[[#This Row],[COMANDA]])</f>
        <v>2</v>
      </c>
      <c r="E11515" t="s">
        <v>90</v>
      </c>
      <c r="F11515" t="s">
        <v>99</v>
      </c>
      <c r="G11515" t="s">
        <v>9</v>
      </c>
      <c r="H11515" t="s">
        <v>208</v>
      </c>
      <c r="I11515" s="2">
        <v>1</v>
      </c>
      <c r="J11515" t="s">
        <v>11</v>
      </c>
      <c r="K11515" s="21">
        <f>INDEX(LISTAS!$H:$Q,MATCH(BASE!H11515,LISTAS!$G:$G,0),MATCH(BASE!J11515,LISTAS!$H$3:$Q$3,0))*Tabela3[[#This Row],[QUANTIDADE]]</f>
        <v>4</v>
      </c>
      <c r="L11515" s="2" t="str">
        <f>TEXT(Tabela3[[#This Row],[DATA]],"MM")</f>
        <v>07</v>
      </c>
      <c r="M11515" s="2">
        <f>WEEKNUM(Tabela3[[#This Row],[DATA]])</f>
        <v>30</v>
      </c>
      <c r="N11515" s="18">
        <f>YEAR(Tabela3[[#This Row],[DATA]])</f>
        <v>2023</v>
      </c>
    </row>
    <row r="11516" spans="2:14">
      <c r="B11516" s="1">
        <v>45131</v>
      </c>
      <c r="C11516">
        <v>17481</v>
      </c>
      <c r="D11516">
        <f>COUNTIF(C$4:C11516,Tabela3[[#This Row],[COMANDA]])</f>
        <v>1</v>
      </c>
      <c r="E11516" t="s">
        <v>90</v>
      </c>
      <c r="F11516" t="s">
        <v>100</v>
      </c>
      <c r="G11516" t="s">
        <v>8</v>
      </c>
      <c r="H11516" t="s">
        <v>43</v>
      </c>
      <c r="I11516" s="2">
        <v>1</v>
      </c>
      <c r="J11516" t="s">
        <v>11</v>
      </c>
      <c r="K11516" s="21">
        <f>INDEX(LISTAS!$H:$Q,MATCH(BASE!H11516,LISTAS!$G:$G,0),MATCH(BASE!J11516,LISTAS!$H$3:$Q$3,0))*Tabela3[[#This Row],[QUANTIDADE]]</f>
        <v>18</v>
      </c>
      <c r="L11516" s="2" t="str">
        <f>TEXT(Tabela3[[#This Row],[DATA]],"MM")</f>
        <v>07</v>
      </c>
      <c r="M11516" s="2">
        <f>WEEKNUM(Tabela3[[#This Row],[DATA]])</f>
        <v>30</v>
      </c>
      <c r="N11516" s="18">
        <f>YEAR(Tabela3[[#This Row],[DATA]])</f>
        <v>2023</v>
      </c>
    </row>
    <row r="11517" spans="2:14">
      <c r="B11517" s="1">
        <v>45131</v>
      </c>
      <c r="C11517">
        <v>17482</v>
      </c>
      <c r="D11517">
        <f>COUNTIF(C$4:C11517,Tabela3[[#This Row],[COMANDA]])</f>
        <v>1</v>
      </c>
      <c r="E11517" t="s">
        <v>90</v>
      </c>
      <c r="F11517" t="s">
        <v>98</v>
      </c>
      <c r="G11517" t="s">
        <v>8</v>
      </c>
      <c r="H11517" t="s">
        <v>84</v>
      </c>
      <c r="I11517" s="2">
        <v>1</v>
      </c>
      <c r="J11517" t="s">
        <v>11</v>
      </c>
      <c r="K11517" s="21">
        <f>INDEX(LISTAS!$H:$Q,MATCH(BASE!H11517,LISTAS!$G:$G,0),MATCH(BASE!J11517,LISTAS!$H$3:$Q$3,0))*Tabela3[[#This Row],[QUANTIDADE]]</f>
        <v>16</v>
      </c>
      <c r="L11517" s="2" t="str">
        <f>TEXT(Tabela3[[#This Row],[DATA]],"MM")</f>
        <v>07</v>
      </c>
      <c r="M11517" s="2">
        <f>WEEKNUM(Tabela3[[#This Row],[DATA]])</f>
        <v>30</v>
      </c>
      <c r="N11517" s="18">
        <f>YEAR(Tabela3[[#This Row],[DATA]])</f>
        <v>2023</v>
      </c>
    </row>
    <row r="11518" spans="2:14">
      <c r="B11518" s="1">
        <v>45131</v>
      </c>
      <c r="C11518">
        <v>17483</v>
      </c>
      <c r="D11518">
        <f>COUNTIF(C$4:C11518,Tabela3[[#This Row],[COMANDA]])</f>
        <v>1</v>
      </c>
      <c r="E11518" t="s">
        <v>90</v>
      </c>
      <c r="F11518" t="s">
        <v>99</v>
      </c>
      <c r="G11518" t="s">
        <v>8</v>
      </c>
      <c r="H11518" t="s">
        <v>204</v>
      </c>
      <c r="I11518" s="2">
        <v>2</v>
      </c>
      <c r="J11518" t="s">
        <v>11</v>
      </c>
      <c r="K11518" s="21">
        <f>INDEX(LISTAS!$H:$Q,MATCH(BASE!H11518,LISTAS!$G:$G,0),MATCH(BASE!J11518,LISTAS!$H$3:$Q$3,0))*Tabela3[[#This Row],[QUANTIDADE]]</f>
        <v>36</v>
      </c>
      <c r="L11518" s="2" t="str">
        <f>TEXT(Tabela3[[#This Row],[DATA]],"MM")</f>
        <v>07</v>
      </c>
      <c r="M11518" s="2">
        <f>WEEKNUM(Tabela3[[#This Row],[DATA]])</f>
        <v>30</v>
      </c>
      <c r="N11518" s="18">
        <f>YEAR(Tabela3[[#This Row],[DATA]])</f>
        <v>2023</v>
      </c>
    </row>
    <row r="11519" spans="2:14">
      <c r="B11519" s="1">
        <v>45131</v>
      </c>
      <c r="C11519">
        <v>17484</v>
      </c>
      <c r="D11519">
        <f>COUNTIF(C$4:C11519,Tabela3[[#This Row],[COMANDA]])</f>
        <v>1</v>
      </c>
      <c r="E11519" t="s">
        <v>90</v>
      </c>
      <c r="F11519" t="s">
        <v>99</v>
      </c>
      <c r="G11519" t="s">
        <v>8</v>
      </c>
      <c r="H11519" t="s">
        <v>47</v>
      </c>
      <c r="I11519" s="2">
        <v>1</v>
      </c>
      <c r="J11519" t="s">
        <v>11</v>
      </c>
      <c r="K11519" s="21">
        <f>INDEX(LISTAS!$H:$Q,MATCH(BASE!H11519,LISTAS!$G:$G,0),MATCH(BASE!J11519,LISTAS!$H$3:$Q$3,0))*Tabela3[[#This Row],[QUANTIDADE]]</f>
        <v>16</v>
      </c>
      <c r="L11519" s="2" t="str">
        <f>TEXT(Tabela3[[#This Row],[DATA]],"MM")</f>
        <v>07</v>
      </c>
      <c r="M11519" s="2">
        <f>WEEKNUM(Tabela3[[#This Row],[DATA]])</f>
        <v>30</v>
      </c>
      <c r="N11519" s="18">
        <f>YEAR(Tabela3[[#This Row],[DATA]])</f>
        <v>2023</v>
      </c>
    </row>
    <row r="11520" spans="2:14">
      <c r="B11520" s="1">
        <v>45131</v>
      </c>
      <c r="C11520">
        <v>17485</v>
      </c>
      <c r="D11520">
        <f>COUNTIF(C$4:C11520,Tabela3[[#This Row],[COMANDA]])</f>
        <v>1</v>
      </c>
      <c r="E11520" t="s">
        <v>89</v>
      </c>
      <c r="F11520" t="s">
        <v>99</v>
      </c>
      <c r="G11520" t="s">
        <v>8</v>
      </c>
      <c r="H11520" t="s">
        <v>84</v>
      </c>
      <c r="I11520" s="2">
        <v>1</v>
      </c>
      <c r="J11520" t="s">
        <v>11</v>
      </c>
      <c r="K11520" s="21">
        <f>INDEX(LISTAS!$H:$Q,MATCH(BASE!H11520,LISTAS!$G:$G,0),MATCH(BASE!J11520,LISTAS!$H$3:$Q$3,0))*Tabela3[[#This Row],[QUANTIDADE]]</f>
        <v>16</v>
      </c>
      <c r="L11520" s="2" t="str">
        <f>TEXT(Tabela3[[#This Row],[DATA]],"MM")</f>
        <v>07</v>
      </c>
      <c r="M11520" s="2">
        <f>WEEKNUM(Tabela3[[#This Row],[DATA]])</f>
        <v>30</v>
      </c>
      <c r="N11520" s="18">
        <f>YEAR(Tabela3[[#This Row],[DATA]])</f>
        <v>2023</v>
      </c>
    </row>
    <row r="11521" spans="2:14">
      <c r="B11521" s="1">
        <v>45131</v>
      </c>
      <c r="C11521">
        <v>17486</v>
      </c>
      <c r="D11521">
        <f>COUNTIF(C$4:C11521,Tabela3[[#This Row],[COMANDA]])</f>
        <v>1</v>
      </c>
      <c r="E11521" t="s">
        <v>90</v>
      </c>
      <c r="F11521" t="s">
        <v>375</v>
      </c>
      <c r="G11521" t="s">
        <v>8</v>
      </c>
      <c r="H11521" t="s">
        <v>47</v>
      </c>
      <c r="I11521" s="2">
        <v>1</v>
      </c>
      <c r="J11521" t="s">
        <v>11</v>
      </c>
      <c r="K11521" s="21">
        <f>INDEX(LISTAS!$H:$Q,MATCH(BASE!H11521,LISTAS!$G:$G,0),MATCH(BASE!J11521,LISTAS!$H$3:$Q$3,0))*Tabela3[[#This Row],[QUANTIDADE]]</f>
        <v>16</v>
      </c>
      <c r="L11521" s="2" t="str">
        <f>TEXT(Tabela3[[#This Row],[DATA]],"MM")</f>
        <v>07</v>
      </c>
      <c r="M11521" s="2">
        <f>WEEKNUM(Tabela3[[#This Row],[DATA]])</f>
        <v>30</v>
      </c>
      <c r="N11521" s="18">
        <f>YEAR(Tabela3[[#This Row],[DATA]])</f>
        <v>2023</v>
      </c>
    </row>
    <row r="11522" spans="2:14">
      <c r="B11522" s="1">
        <v>45131</v>
      </c>
      <c r="C11522">
        <v>17487</v>
      </c>
      <c r="D11522">
        <f>COUNTIF(C$4:C11522,Tabela3[[#This Row],[COMANDA]])</f>
        <v>1</v>
      </c>
      <c r="E11522" t="s">
        <v>89</v>
      </c>
      <c r="F11522" t="s">
        <v>99</v>
      </c>
      <c r="G11522" t="s">
        <v>8</v>
      </c>
      <c r="H11522" t="s">
        <v>47</v>
      </c>
      <c r="I11522" s="2">
        <v>1</v>
      </c>
      <c r="J11522" t="s">
        <v>11</v>
      </c>
      <c r="K11522" s="21">
        <f>INDEX(LISTAS!$H:$Q,MATCH(BASE!H11522,LISTAS!$G:$G,0),MATCH(BASE!J11522,LISTAS!$H$3:$Q$3,0))*Tabela3[[#This Row],[QUANTIDADE]]</f>
        <v>16</v>
      </c>
      <c r="L11522" s="2" t="str">
        <f>TEXT(Tabela3[[#This Row],[DATA]],"MM")</f>
        <v>07</v>
      </c>
      <c r="M11522" s="2">
        <f>WEEKNUM(Tabela3[[#This Row],[DATA]])</f>
        <v>30</v>
      </c>
      <c r="N11522" s="18">
        <f>YEAR(Tabela3[[#This Row],[DATA]])</f>
        <v>2023</v>
      </c>
    </row>
    <row r="11523" spans="2:14">
      <c r="B11523" s="1">
        <v>45131</v>
      </c>
      <c r="C11523">
        <v>17487</v>
      </c>
      <c r="D11523">
        <f>COUNTIF(C$4:C11523,Tabela3[[#This Row],[COMANDA]])</f>
        <v>2</v>
      </c>
      <c r="E11523" t="s">
        <v>89</v>
      </c>
      <c r="F11523" t="s">
        <v>99</v>
      </c>
      <c r="G11523" t="s">
        <v>9</v>
      </c>
      <c r="H11523" t="s">
        <v>132</v>
      </c>
      <c r="I11523" s="2">
        <v>1</v>
      </c>
      <c r="J11523" t="s">
        <v>11</v>
      </c>
      <c r="K11523" s="21">
        <f>INDEX(LISTAS!$H:$Q,MATCH(BASE!H11523,LISTAS!$G:$G,0),MATCH(BASE!J11523,LISTAS!$H$3:$Q$3,0))*Tabela3[[#This Row],[QUANTIDADE]]</f>
        <v>3</v>
      </c>
      <c r="L11523" s="2" t="str">
        <f>TEXT(Tabela3[[#This Row],[DATA]],"MM")</f>
        <v>07</v>
      </c>
      <c r="M11523" s="2">
        <f>WEEKNUM(Tabela3[[#This Row],[DATA]])</f>
        <v>30</v>
      </c>
      <c r="N11523" s="18">
        <f>YEAR(Tabela3[[#This Row],[DATA]])</f>
        <v>2023</v>
      </c>
    </row>
    <row r="11524" spans="2:14">
      <c r="B11524" s="1">
        <v>45131</v>
      </c>
      <c r="C11524">
        <v>17487</v>
      </c>
      <c r="D11524">
        <f>COUNTIF(C$4:C11524,Tabela3[[#This Row],[COMANDA]])</f>
        <v>3</v>
      </c>
      <c r="E11524" t="s">
        <v>89</v>
      </c>
      <c r="F11524" t="s">
        <v>99</v>
      </c>
      <c r="G11524" t="s">
        <v>10</v>
      </c>
      <c r="H11524" t="s">
        <v>125</v>
      </c>
      <c r="I11524" s="2">
        <v>1</v>
      </c>
      <c r="J11524" t="s">
        <v>11</v>
      </c>
      <c r="K11524" s="21">
        <f>INDEX(LISTAS!$H:$Q,MATCH(BASE!H11524,LISTAS!$G:$G,0),MATCH(BASE!J11524,LISTAS!$H$3:$Q$3,0))*Tabela3[[#This Row],[QUANTIDADE]]</f>
        <v>3</v>
      </c>
      <c r="L11524" s="2" t="str">
        <f>TEXT(Tabela3[[#This Row],[DATA]],"MM")</f>
        <v>07</v>
      </c>
      <c r="M11524" s="2">
        <f>WEEKNUM(Tabela3[[#This Row],[DATA]])</f>
        <v>30</v>
      </c>
      <c r="N11524" s="18">
        <f>YEAR(Tabela3[[#This Row],[DATA]])</f>
        <v>2023</v>
      </c>
    </row>
    <row r="11525" spans="2:14">
      <c r="B11525" s="1">
        <v>45131</v>
      </c>
      <c r="C11525">
        <v>17488</v>
      </c>
      <c r="D11525">
        <f>COUNTIF(C$4:C11525,Tabela3[[#This Row],[COMANDA]])</f>
        <v>1</v>
      </c>
      <c r="E11525" t="s">
        <v>90</v>
      </c>
      <c r="G11525" t="s">
        <v>8</v>
      </c>
      <c r="H11525" t="s">
        <v>47</v>
      </c>
      <c r="I11525" s="2">
        <v>1</v>
      </c>
      <c r="J11525" t="s">
        <v>11</v>
      </c>
      <c r="K11525" s="21">
        <f>INDEX(LISTAS!$H:$Q,MATCH(BASE!H11525,LISTAS!$G:$G,0),MATCH(BASE!J11525,LISTAS!$H$3:$Q$3,0))*Tabela3[[#This Row],[QUANTIDADE]]</f>
        <v>16</v>
      </c>
      <c r="L11525" s="2" t="str">
        <f>TEXT(Tabela3[[#This Row],[DATA]],"MM")</f>
        <v>07</v>
      </c>
      <c r="M11525" s="2">
        <f>WEEKNUM(Tabela3[[#This Row],[DATA]])</f>
        <v>30</v>
      </c>
      <c r="N11525" s="18">
        <f>YEAR(Tabela3[[#This Row],[DATA]])</f>
        <v>2023</v>
      </c>
    </row>
    <row r="11526" spans="2:14">
      <c r="B11526" s="1">
        <v>45131</v>
      </c>
      <c r="C11526">
        <v>17489</v>
      </c>
      <c r="D11526">
        <f>COUNTIF(C$4:C11526,Tabela3[[#This Row],[COMANDA]])</f>
        <v>1</v>
      </c>
      <c r="E11526" t="s">
        <v>90</v>
      </c>
      <c r="F11526" t="s">
        <v>98</v>
      </c>
      <c r="G11526" t="s">
        <v>8</v>
      </c>
      <c r="H11526" t="s">
        <v>42</v>
      </c>
      <c r="I11526" s="2">
        <v>1</v>
      </c>
      <c r="J11526" t="s">
        <v>11</v>
      </c>
      <c r="K11526" s="21">
        <f>INDEX(LISTAS!$H:$Q,MATCH(BASE!H11526,LISTAS!$G:$G,0),MATCH(BASE!J11526,LISTAS!$H$3:$Q$3,0))*Tabela3[[#This Row],[QUANTIDADE]]</f>
        <v>16</v>
      </c>
      <c r="L11526" s="2" t="str">
        <f>TEXT(Tabela3[[#This Row],[DATA]],"MM")</f>
        <v>07</v>
      </c>
      <c r="M11526" s="2">
        <f>WEEKNUM(Tabela3[[#This Row],[DATA]])</f>
        <v>30</v>
      </c>
      <c r="N11526" s="18">
        <f>YEAR(Tabela3[[#This Row],[DATA]])</f>
        <v>2023</v>
      </c>
    </row>
    <row r="11527" spans="2:14">
      <c r="B11527" s="1">
        <v>45131</v>
      </c>
      <c r="C11527">
        <v>17490</v>
      </c>
      <c r="D11527">
        <f>COUNTIF(C$4:C11527,Tabela3[[#This Row],[COMANDA]])</f>
        <v>1</v>
      </c>
      <c r="E11527" t="s">
        <v>90</v>
      </c>
      <c r="F11527" t="s">
        <v>375</v>
      </c>
      <c r="G11527" t="s">
        <v>8</v>
      </c>
      <c r="H11527" t="s">
        <v>203</v>
      </c>
      <c r="I11527" s="2">
        <v>1</v>
      </c>
      <c r="J11527" t="s">
        <v>12</v>
      </c>
      <c r="K11527" s="21">
        <f>INDEX(LISTAS!$H:$Q,MATCH(BASE!H11527,LISTAS!$G:$G,0),MATCH(BASE!J11527,LISTAS!$H$3:$Q$3,0))*Tabela3[[#This Row],[QUANTIDADE]]</f>
        <v>18</v>
      </c>
      <c r="L11527" s="2" t="str">
        <f>TEXT(Tabela3[[#This Row],[DATA]],"MM")</f>
        <v>07</v>
      </c>
      <c r="M11527" s="2">
        <f>WEEKNUM(Tabela3[[#This Row],[DATA]])</f>
        <v>30</v>
      </c>
      <c r="N11527" s="18">
        <f>YEAR(Tabela3[[#This Row],[DATA]])</f>
        <v>2023</v>
      </c>
    </row>
    <row r="11528" spans="2:14">
      <c r="B11528" s="1">
        <v>45131</v>
      </c>
      <c r="C11528">
        <v>17491</v>
      </c>
      <c r="D11528">
        <f>COUNTIF(C$4:C11528,Tabela3[[#This Row],[COMANDA]])</f>
        <v>1</v>
      </c>
      <c r="E11528" t="s">
        <v>90</v>
      </c>
      <c r="F11528" t="s">
        <v>99</v>
      </c>
      <c r="G11528" t="s">
        <v>8</v>
      </c>
      <c r="H11528" t="s">
        <v>84</v>
      </c>
      <c r="I11528" s="2">
        <v>1</v>
      </c>
      <c r="J11528" t="s">
        <v>11</v>
      </c>
      <c r="K11528" s="21">
        <f>INDEX(LISTAS!$H:$Q,MATCH(BASE!H11528,LISTAS!$G:$G,0),MATCH(BASE!J11528,LISTAS!$H$3:$Q$3,0))*Tabela3[[#This Row],[QUANTIDADE]]</f>
        <v>16</v>
      </c>
      <c r="L11528" s="2" t="str">
        <f>TEXT(Tabela3[[#This Row],[DATA]],"MM")</f>
        <v>07</v>
      </c>
      <c r="M11528" s="2">
        <f>WEEKNUM(Tabela3[[#This Row],[DATA]])</f>
        <v>30</v>
      </c>
      <c r="N11528" s="18">
        <f>YEAR(Tabela3[[#This Row],[DATA]])</f>
        <v>2023</v>
      </c>
    </row>
    <row r="11529" spans="2:14">
      <c r="B11529" s="1">
        <v>45131</v>
      </c>
      <c r="C11529">
        <v>17491</v>
      </c>
      <c r="D11529">
        <f>COUNTIF(C$4:C11529,Tabela3[[#This Row],[COMANDA]])</f>
        <v>2</v>
      </c>
      <c r="E11529" t="s">
        <v>90</v>
      </c>
      <c r="F11529" t="s">
        <v>99</v>
      </c>
      <c r="G11529" t="s">
        <v>63</v>
      </c>
      <c r="H11529" t="s">
        <v>181</v>
      </c>
      <c r="I11529" s="2">
        <v>1</v>
      </c>
      <c r="J11529" t="s">
        <v>11</v>
      </c>
      <c r="K11529" s="21">
        <f>INDEX(LISTAS!$H:$Q,MATCH(BASE!H11529,LISTAS!$G:$G,0),MATCH(BASE!J11529,LISTAS!$H$3:$Q$3,0))*Tabela3[[#This Row],[QUANTIDADE]]</f>
        <v>9</v>
      </c>
      <c r="L11529" s="2" t="str">
        <f>TEXT(Tabela3[[#This Row],[DATA]],"MM")</f>
        <v>07</v>
      </c>
      <c r="M11529" s="2">
        <f>WEEKNUM(Tabela3[[#This Row],[DATA]])</f>
        <v>30</v>
      </c>
      <c r="N11529" s="18">
        <f>YEAR(Tabela3[[#This Row],[DATA]])</f>
        <v>2023</v>
      </c>
    </row>
    <row r="11530" spans="2:14">
      <c r="B11530" s="1">
        <v>45131</v>
      </c>
      <c r="C11530">
        <v>17492</v>
      </c>
      <c r="D11530">
        <f>COUNTIF(C$4:C11530,Tabela3[[#This Row],[COMANDA]])</f>
        <v>1</v>
      </c>
      <c r="E11530" t="s">
        <v>90</v>
      </c>
      <c r="F11530" t="s">
        <v>99</v>
      </c>
      <c r="G11530" t="s">
        <v>8</v>
      </c>
      <c r="H11530" t="s">
        <v>202</v>
      </c>
      <c r="I11530" s="2">
        <v>1</v>
      </c>
      <c r="J11530" t="s">
        <v>11</v>
      </c>
      <c r="K11530" s="21">
        <f>INDEX(LISTAS!$H:$Q,MATCH(BASE!H11530,LISTAS!$G:$G,0),MATCH(BASE!J11530,LISTAS!$H$3:$Q$3,0))*Tabela3[[#This Row],[QUANTIDADE]]</f>
        <v>20</v>
      </c>
      <c r="L11530" s="2" t="str">
        <f>TEXT(Tabela3[[#This Row],[DATA]],"MM")</f>
        <v>07</v>
      </c>
      <c r="M11530" s="2">
        <f>WEEKNUM(Tabela3[[#This Row],[DATA]])</f>
        <v>30</v>
      </c>
      <c r="N11530" s="18">
        <f>YEAR(Tabela3[[#This Row],[DATA]])</f>
        <v>2023</v>
      </c>
    </row>
    <row r="11531" spans="2:14">
      <c r="B11531" s="1">
        <v>45131</v>
      </c>
      <c r="C11531">
        <v>17492</v>
      </c>
      <c r="D11531">
        <f>COUNTIF(C$4:C11531,Tabela3[[#This Row],[COMANDA]])</f>
        <v>2</v>
      </c>
      <c r="E11531" t="s">
        <v>90</v>
      </c>
      <c r="F11531" t="s">
        <v>99</v>
      </c>
      <c r="G11531" t="s">
        <v>61</v>
      </c>
      <c r="H11531" t="s">
        <v>199</v>
      </c>
      <c r="I11531" s="2">
        <v>1</v>
      </c>
      <c r="J11531" t="s">
        <v>11</v>
      </c>
      <c r="K11531" s="21">
        <f>INDEX(LISTAS!$H:$Q,MATCH(BASE!H11531,LISTAS!$G:$G,0),MATCH(BASE!J11531,LISTAS!$H$3:$Q$3,0))*Tabela3[[#This Row],[QUANTIDADE]]</f>
        <v>1</v>
      </c>
      <c r="L11531" s="2" t="str">
        <f>TEXT(Tabela3[[#This Row],[DATA]],"MM")</f>
        <v>07</v>
      </c>
      <c r="M11531" s="2">
        <f>WEEKNUM(Tabela3[[#This Row],[DATA]])</f>
        <v>30</v>
      </c>
      <c r="N11531" s="18">
        <f>YEAR(Tabela3[[#This Row],[DATA]])</f>
        <v>2023</v>
      </c>
    </row>
    <row r="11532" spans="2:14">
      <c r="B11532" s="1">
        <v>45131</v>
      </c>
      <c r="C11532">
        <v>17493</v>
      </c>
      <c r="D11532">
        <f>COUNTIF(C$4:C11532,Tabela3[[#This Row],[COMANDA]])</f>
        <v>1</v>
      </c>
      <c r="E11532" t="s">
        <v>90</v>
      </c>
      <c r="F11532" t="s">
        <v>98</v>
      </c>
      <c r="G11532" t="s">
        <v>8</v>
      </c>
      <c r="H11532" t="s">
        <v>206</v>
      </c>
      <c r="I11532" s="2">
        <v>1</v>
      </c>
      <c r="J11532" t="s">
        <v>11</v>
      </c>
      <c r="K11532" s="21">
        <f>INDEX(LISTAS!$H:$Q,MATCH(BASE!H11532,LISTAS!$G:$G,0),MATCH(BASE!J11532,LISTAS!$H$3:$Q$3,0))*Tabela3[[#This Row],[QUANTIDADE]]</f>
        <v>18</v>
      </c>
      <c r="L11532" s="2" t="str">
        <f>TEXT(Tabela3[[#This Row],[DATA]],"MM")</f>
        <v>07</v>
      </c>
      <c r="M11532" s="2">
        <f>WEEKNUM(Tabela3[[#This Row],[DATA]])</f>
        <v>30</v>
      </c>
      <c r="N11532" s="18">
        <f>YEAR(Tabela3[[#This Row],[DATA]])</f>
        <v>2023</v>
      </c>
    </row>
    <row r="11533" spans="2:14">
      <c r="B11533" s="1">
        <v>45131</v>
      </c>
      <c r="C11533">
        <v>17493</v>
      </c>
      <c r="D11533">
        <f>COUNTIF(C$4:C11533,Tabela3[[#This Row],[COMANDA]])</f>
        <v>2</v>
      </c>
      <c r="E11533" t="s">
        <v>90</v>
      </c>
      <c r="F11533" t="s">
        <v>98</v>
      </c>
      <c r="G11533" t="s">
        <v>9</v>
      </c>
      <c r="H11533" t="s">
        <v>138</v>
      </c>
      <c r="I11533" s="2">
        <v>1</v>
      </c>
      <c r="J11533" t="s">
        <v>11</v>
      </c>
      <c r="K11533" s="21">
        <f>INDEX(LISTAS!$H:$Q,MATCH(BASE!H11533,LISTAS!$G:$G,0),MATCH(BASE!J11533,LISTAS!$H$3:$Q$3,0))*Tabela3[[#This Row],[QUANTIDADE]]</f>
        <v>4</v>
      </c>
      <c r="L11533" s="2" t="str">
        <f>TEXT(Tabela3[[#This Row],[DATA]],"MM")</f>
        <v>07</v>
      </c>
      <c r="M11533" s="2">
        <f>WEEKNUM(Tabela3[[#This Row],[DATA]])</f>
        <v>30</v>
      </c>
      <c r="N11533" s="18">
        <f>YEAR(Tabela3[[#This Row],[DATA]])</f>
        <v>2023</v>
      </c>
    </row>
    <row r="11534" spans="2:14">
      <c r="B11534" s="1">
        <v>45131</v>
      </c>
      <c r="C11534">
        <v>17494</v>
      </c>
      <c r="D11534">
        <f>COUNTIF(C$4:C11534,Tabela3[[#This Row],[COMANDA]])</f>
        <v>1</v>
      </c>
      <c r="E11534" t="s">
        <v>90</v>
      </c>
      <c r="F11534" t="s">
        <v>99</v>
      </c>
      <c r="G11534" t="s">
        <v>8</v>
      </c>
      <c r="H11534" t="s">
        <v>204</v>
      </c>
      <c r="I11534" s="2">
        <v>2</v>
      </c>
      <c r="J11534" t="s">
        <v>11</v>
      </c>
      <c r="K11534" s="21">
        <f>INDEX(LISTAS!$H:$Q,MATCH(BASE!H11534,LISTAS!$G:$G,0),MATCH(BASE!J11534,LISTAS!$H$3:$Q$3,0))*Tabela3[[#This Row],[QUANTIDADE]]</f>
        <v>36</v>
      </c>
      <c r="L11534" s="2" t="str">
        <f>TEXT(Tabela3[[#This Row],[DATA]],"MM")</f>
        <v>07</v>
      </c>
      <c r="M11534" s="2">
        <f>WEEKNUM(Tabela3[[#This Row],[DATA]])</f>
        <v>30</v>
      </c>
      <c r="N11534" s="18">
        <f>YEAR(Tabela3[[#This Row],[DATA]])</f>
        <v>2023</v>
      </c>
    </row>
    <row r="11535" spans="2:14">
      <c r="B11535" s="1">
        <v>45131</v>
      </c>
      <c r="C11535">
        <v>17494</v>
      </c>
      <c r="D11535">
        <f>COUNTIF(C$4:C11535,Tabela3[[#This Row],[COMANDA]])</f>
        <v>2</v>
      </c>
      <c r="E11535" t="s">
        <v>90</v>
      </c>
      <c r="F11535" t="s">
        <v>99</v>
      </c>
      <c r="G11535" t="s">
        <v>9</v>
      </c>
      <c r="H11535" t="s">
        <v>148</v>
      </c>
      <c r="I11535" s="2">
        <v>1</v>
      </c>
      <c r="J11535" t="s">
        <v>11</v>
      </c>
      <c r="K11535" s="21">
        <f>INDEX(LISTAS!$H:$Q,MATCH(BASE!H11535,LISTAS!$G:$G,0),MATCH(BASE!J11535,LISTAS!$H$3:$Q$3,0))*Tabela3[[#This Row],[QUANTIDADE]]</f>
        <v>3</v>
      </c>
      <c r="L11535" s="2" t="str">
        <f>TEXT(Tabela3[[#This Row],[DATA]],"MM")</f>
        <v>07</v>
      </c>
      <c r="M11535" s="2">
        <f>WEEKNUM(Tabela3[[#This Row],[DATA]])</f>
        <v>30</v>
      </c>
      <c r="N11535" s="18">
        <f>YEAR(Tabela3[[#This Row],[DATA]])</f>
        <v>2023</v>
      </c>
    </row>
    <row r="11536" spans="2:14">
      <c r="B11536" s="1">
        <v>45131</v>
      </c>
      <c r="C11536">
        <v>17495</v>
      </c>
      <c r="D11536">
        <f>COUNTIF(C$4:C11536,Tabela3[[#This Row],[COMANDA]])</f>
        <v>1</v>
      </c>
      <c r="E11536" t="s">
        <v>90</v>
      </c>
      <c r="F11536" t="s">
        <v>98</v>
      </c>
      <c r="G11536" t="s">
        <v>8</v>
      </c>
      <c r="H11536" t="s">
        <v>47</v>
      </c>
      <c r="I11536" s="2">
        <v>1</v>
      </c>
      <c r="J11536" t="s">
        <v>11</v>
      </c>
      <c r="K11536" s="21">
        <f>INDEX(LISTAS!$H:$Q,MATCH(BASE!H11536,LISTAS!$G:$G,0),MATCH(BASE!J11536,LISTAS!$H$3:$Q$3,0))*Tabela3[[#This Row],[QUANTIDADE]]</f>
        <v>16</v>
      </c>
      <c r="L11536" s="2" t="str">
        <f>TEXT(Tabela3[[#This Row],[DATA]],"MM")</f>
        <v>07</v>
      </c>
      <c r="M11536" s="2">
        <f>WEEKNUM(Tabela3[[#This Row],[DATA]])</f>
        <v>30</v>
      </c>
      <c r="N11536" s="18">
        <f>YEAR(Tabela3[[#This Row],[DATA]])</f>
        <v>2023</v>
      </c>
    </row>
    <row r="11537" spans="2:14">
      <c r="B11537" s="1">
        <v>45131</v>
      </c>
      <c r="C11537">
        <v>17495</v>
      </c>
      <c r="D11537">
        <f>COUNTIF(C$4:C11537,Tabela3[[#This Row],[COMANDA]])</f>
        <v>2</v>
      </c>
      <c r="E11537" t="s">
        <v>90</v>
      </c>
      <c r="F11537" t="s">
        <v>98</v>
      </c>
      <c r="G11537" t="s">
        <v>10</v>
      </c>
      <c r="H11537" t="s">
        <v>96</v>
      </c>
      <c r="I11537" s="2">
        <v>1</v>
      </c>
      <c r="J11537" t="s">
        <v>11</v>
      </c>
      <c r="K11537" s="21">
        <f>INDEX(LISTAS!$H:$Q,MATCH(BASE!H11537,LISTAS!$G:$G,0),MATCH(BASE!J11537,LISTAS!$H$3:$Q$3,0))*Tabela3[[#This Row],[QUANTIDADE]]</f>
        <v>3</v>
      </c>
      <c r="L11537" s="2" t="str">
        <f>TEXT(Tabela3[[#This Row],[DATA]],"MM")</f>
        <v>07</v>
      </c>
      <c r="M11537" s="2">
        <f>WEEKNUM(Tabela3[[#This Row],[DATA]])</f>
        <v>30</v>
      </c>
      <c r="N11537" s="18">
        <f>YEAR(Tabela3[[#This Row],[DATA]])</f>
        <v>2023</v>
      </c>
    </row>
    <row r="11538" spans="2:14">
      <c r="B11538" s="1">
        <v>45131</v>
      </c>
      <c r="C11538">
        <v>17496</v>
      </c>
      <c r="D11538">
        <f>COUNTIF(C$4:C11538,Tabela3[[#This Row],[COMANDA]])</f>
        <v>1</v>
      </c>
      <c r="E11538" t="s">
        <v>90</v>
      </c>
      <c r="F11538" t="s">
        <v>375</v>
      </c>
      <c r="G11538" t="s">
        <v>8</v>
      </c>
      <c r="H11538" t="s">
        <v>40</v>
      </c>
      <c r="I11538" s="2">
        <v>1</v>
      </c>
      <c r="J11538" t="s">
        <v>11</v>
      </c>
      <c r="K11538" s="21">
        <f>INDEX(LISTAS!$H:$Q,MATCH(BASE!H11538,LISTAS!$G:$G,0),MATCH(BASE!J11538,LISTAS!$H$3:$Q$3,0))*Tabela3[[#This Row],[QUANTIDADE]]</f>
        <v>14</v>
      </c>
      <c r="L11538" s="2" t="str">
        <f>TEXT(Tabela3[[#This Row],[DATA]],"MM")</f>
        <v>07</v>
      </c>
      <c r="M11538" s="2">
        <f>WEEKNUM(Tabela3[[#This Row],[DATA]])</f>
        <v>30</v>
      </c>
      <c r="N11538" s="18">
        <f>YEAR(Tabela3[[#This Row],[DATA]])</f>
        <v>2023</v>
      </c>
    </row>
    <row r="11539" spans="2:14">
      <c r="B11539" s="1">
        <v>45131</v>
      </c>
      <c r="C11539">
        <v>17497</v>
      </c>
      <c r="D11539">
        <f>COUNTIF(C$4:C11539,Tabela3[[#This Row],[COMANDA]])</f>
        <v>1</v>
      </c>
      <c r="E11539" t="s">
        <v>90</v>
      </c>
      <c r="F11539" t="s">
        <v>99</v>
      </c>
      <c r="G11539" t="s">
        <v>8</v>
      </c>
      <c r="H11539" t="s">
        <v>203</v>
      </c>
      <c r="I11539" s="2">
        <v>1</v>
      </c>
      <c r="J11539" t="s">
        <v>11</v>
      </c>
      <c r="K11539" s="21">
        <f>INDEX(LISTAS!$H:$Q,MATCH(BASE!H11539,LISTAS!$G:$G,0),MATCH(BASE!J11539,LISTAS!$H$3:$Q$3,0))*Tabela3[[#This Row],[QUANTIDADE]]</f>
        <v>20</v>
      </c>
      <c r="L11539" s="2" t="str">
        <f>TEXT(Tabela3[[#This Row],[DATA]],"MM")</f>
        <v>07</v>
      </c>
      <c r="M11539" s="2">
        <f>WEEKNUM(Tabela3[[#This Row],[DATA]])</f>
        <v>30</v>
      </c>
      <c r="N11539" s="18">
        <f>YEAR(Tabela3[[#This Row],[DATA]])</f>
        <v>2023</v>
      </c>
    </row>
    <row r="11540" spans="2:14">
      <c r="B11540" s="1">
        <v>45131</v>
      </c>
      <c r="C11540">
        <v>17497</v>
      </c>
      <c r="D11540">
        <f>COUNTIF(C$4:C11540,Tabela3[[#This Row],[COMANDA]])</f>
        <v>2</v>
      </c>
      <c r="E11540" t="s">
        <v>90</v>
      </c>
      <c r="F11540" t="s">
        <v>99</v>
      </c>
      <c r="G11540" t="s">
        <v>9</v>
      </c>
      <c r="H11540" t="s">
        <v>470</v>
      </c>
      <c r="I11540" s="2">
        <v>1</v>
      </c>
      <c r="J11540" t="s">
        <v>11</v>
      </c>
      <c r="K11540" s="21">
        <f>INDEX(LISTAS!$H:$Q,MATCH(BASE!H11540,LISTAS!$G:$G,0),MATCH(BASE!J11540,LISTAS!$H$3:$Q$3,0))*Tabela3[[#This Row],[QUANTIDADE]]</f>
        <v>12</v>
      </c>
      <c r="L11540" s="2" t="str">
        <f>TEXT(Tabela3[[#This Row],[DATA]],"MM")</f>
        <v>07</v>
      </c>
      <c r="M11540" s="2">
        <f>WEEKNUM(Tabela3[[#This Row],[DATA]])</f>
        <v>30</v>
      </c>
      <c r="N11540" s="18">
        <f>YEAR(Tabela3[[#This Row],[DATA]])</f>
        <v>2023</v>
      </c>
    </row>
    <row r="11541" spans="2:14">
      <c r="B11541" s="1">
        <v>45131</v>
      </c>
      <c r="C11541">
        <v>17498</v>
      </c>
      <c r="D11541">
        <f>COUNTIF(C$4:C11541,Tabela3[[#This Row],[COMANDA]])</f>
        <v>1</v>
      </c>
      <c r="E11541" t="s">
        <v>90</v>
      </c>
      <c r="F11541" t="s">
        <v>99</v>
      </c>
      <c r="G11541" t="s">
        <v>8</v>
      </c>
      <c r="H11541" t="s">
        <v>203</v>
      </c>
      <c r="I11541" s="2">
        <v>1</v>
      </c>
      <c r="J11541" t="s">
        <v>11</v>
      </c>
      <c r="K11541" s="21">
        <f>INDEX(LISTAS!$H:$Q,MATCH(BASE!H11541,LISTAS!$G:$G,0),MATCH(BASE!J11541,LISTAS!$H$3:$Q$3,0))*Tabela3[[#This Row],[QUANTIDADE]]</f>
        <v>20</v>
      </c>
      <c r="L11541" s="2" t="str">
        <f>TEXT(Tabela3[[#This Row],[DATA]],"MM")</f>
        <v>07</v>
      </c>
      <c r="M11541" s="2">
        <f>WEEKNUM(Tabela3[[#This Row],[DATA]])</f>
        <v>30</v>
      </c>
      <c r="N11541" s="18">
        <f>YEAR(Tabela3[[#This Row],[DATA]])</f>
        <v>2023</v>
      </c>
    </row>
    <row r="11542" spans="2:14">
      <c r="B11542" s="1">
        <v>45131</v>
      </c>
      <c r="C11542">
        <v>17499</v>
      </c>
      <c r="D11542">
        <f>COUNTIF(C$4:C11542,Tabela3[[#This Row],[COMANDA]])</f>
        <v>1</v>
      </c>
      <c r="E11542" t="s">
        <v>90</v>
      </c>
      <c r="F11542" t="s">
        <v>98</v>
      </c>
      <c r="G11542" t="s">
        <v>8</v>
      </c>
      <c r="H11542" t="s">
        <v>202</v>
      </c>
      <c r="I11542" s="2">
        <v>2</v>
      </c>
      <c r="J11542" t="s">
        <v>11</v>
      </c>
      <c r="K11542" s="21">
        <f>INDEX(LISTAS!$H:$Q,MATCH(BASE!H11542,LISTAS!$G:$G,0),MATCH(BASE!J11542,LISTAS!$H$3:$Q$3,0))*Tabela3[[#This Row],[QUANTIDADE]]</f>
        <v>40</v>
      </c>
      <c r="L11542" s="2" t="str">
        <f>TEXT(Tabela3[[#This Row],[DATA]],"MM")</f>
        <v>07</v>
      </c>
      <c r="M11542" s="2">
        <f>WEEKNUM(Tabela3[[#This Row],[DATA]])</f>
        <v>30</v>
      </c>
      <c r="N11542" s="18">
        <f>YEAR(Tabela3[[#This Row],[DATA]])</f>
        <v>2023</v>
      </c>
    </row>
    <row r="11543" spans="2:14">
      <c r="B11543" s="1">
        <v>45131</v>
      </c>
      <c r="C11543">
        <v>17499</v>
      </c>
      <c r="D11543">
        <f>COUNTIF(C$4:C11543,Tabela3[[#This Row],[COMANDA]])</f>
        <v>2</v>
      </c>
      <c r="E11543" t="s">
        <v>90</v>
      </c>
      <c r="F11543" t="s">
        <v>98</v>
      </c>
      <c r="G11543" t="s">
        <v>9</v>
      </c>
      <c r="H11543" t="s">
        <v>142</v>
      </c>
      <c r="I11543" s="2">
        <v>1</v>
      </c>
      <c r="J11543" t="s">
        <v>11</v>
      </c>
      <c r="K11543" s="21">
        <f>INDEX(LISTAS!$H:$Q,MATCH(BASE!H11543,LISTAS!$G:$G,0),MATCH(BASE!J11543,LISTAS!$H$3:$Q$3,0))*Tabela3[[#This Row],[QUANTIDADE]]</f>
        <v>6</v>
      </c>
      <c r="L11543" s="2" t="str">
        <f>TEXT(Tabela3[[#This Row],[DATA]],"MM")</f>
        <v>07</v>
      </c>
      <c r="M11543" s="2">
        <f>WEEKNUM(Tabela3[[#This Row],[DATA]])</f>
        <v>30</v>
      </c>
      <c r="N11543" s="18">
        <f>YEAR(Tabela3[[#This Row],[DATA]])</f>
        <v>2023</v>
      </c>
    </row>
    <row r="11544" spans="2:14">
      <c r="B11544" s="1">
        <v>45131</v>
      </c>
      <c r="C11544">
        <v>17500</v>
      </c>
      <c r="D11544">
        <f>COUNTIF(C$4:C11544,Tabela3[[#This Row],[COMANDA]])</f>
        <v>1</v>
      </c>
      <c r="E11544" t="s">
        <v>90</v>
      </c>
      <c r="F11544" t="s">
        <v>99</v>
      </c>
      <c r="G11544" t="s">
        <v>8</v>
      </c>
      <c r="H11544" t="s">
        <v>202</v>
      </c>
      <c r="I11544" s="2">
        <v>1</v>
      </c>
      <c r="J11544" t="s">
        <v>11</v>
      </c>
      <c r="K11544" s="21">
        <f>INDEX(LISTAS!$H:$Q,MATCH(BASE!H11544,LISTAS!$G:$G,0),MATCH(BASE!J11544,LISTAS!$H$3:$Q$3,0))*Tabela3[[#This Row],[QUANTIDADE]]</f>
        <v>20</v>
      </c>
      <c r="L11544" s="2" t="str">
        <f>TEXT(Tabela3[[#This Row],[DATA]],"MM")</f>
        <v>07</v>
      </c>
      <c r="M11544" s="2">
        <f>WEEKNUM(Tabela3[[#This Row],[DATA]])</f>
        <v>30</v>
      </c>
      <c r="N11544" s="18">
        <f>YEAR(Tabela3[[#This Row],[DATA]])</f>
        <v>2023</v>
      </c>
    </row>
    <row r="11545" spans="2:14">
      <c r="B11545" s="1">
        <v>45131</v>
      </c>
      <c r="C11545">
        <v>17501</v>
      </c>
      <c r="D11545">
        <f>COUNTIF(C$4:C11545,Tabela3[[#This Row],[COMANDA]])</f>
        <v>1</v>
      </c>
      <c r="E11545" t="s">
        <v>90</v>
      </c>
      <c r="F11545" t="s">
        <v>375</v>
      </c>
      <c r="G11545" t="s">
        <v>8</v>
      </c>
      <c r="H11545" t="s">
        <v>202</v>
      </c>
      <c r="I11545" s="2">
        <v>1</v>
      </c>
      <c r="J11545" t="s">
        <v>11</v>
      </c>
      <c r="K11545" s="21">
        <f>INDEX(LISTAS!$H:$Q,MATCH(BASE!H11545,LISTAS!$G:$G,0),MATCH(BASE!J11545,LISTAS!$H$3:$Q$3,0))*Tabela3[[#This Row],[QUANTIDADE]]</f>
        <v>20</v>
      </c>
      <c r="L11545" s="2" t="str">
        <f>TEXT(Tabela3[[#This Row],[DATA]],"MM")</f>
        <v>07</v>
      </c>
      <c r="M11545" s="2">
        <f>WEEKNUM(Tabela3[[#This Row],[DATA]])</f>
        <v>30</v>
      </c>
      <c r="N11545" s="18">
        <f>YEAR(Tabela3[[#This Row],[DATA]])</f>
        <v>2023</v>
      </c>
    </row>
    <row r="11546" spans="2:14">
      <c r="B11546" s="1">
        <v>45131</v>
      </c>
      <c r="C11546">
        <v>17501</v>
      </c>
      <c r="D11546">
        <f>COUNTIF(C$4:C11546,Tabela3[[#This Row],[COMANDA]])</f>
        <v>2</v>
      </c>
      <c r="E11546" t="s">
        <v>90</v>
      </c>
      <c r="F11546" t="s">
        <v>375</v>
      </c>
      <c r="G11546" t="s">
        <v>9</v>
      </c>
      <c r="H11546" t="s">
        <v>136</v>
      </c>
      <c r="I11546" s="2">
        <v>1</v>
      </c>
      <c r="J11546" t="s">
        <v>11</v>
      </c>
      <c r="K11546" s="21">
        <f>INDEX(LISTAS!$H:$Q,MATCH(BASE!H11546,LISTAS!$G:$G,0),MATCH(BASE!J11546,LISTAS!$H$3:$Q$3,0))*Tabela3[[#This Row],[QUANTIDADE]]</f>
        <v>4</v>
      </c>
      <c r="L11546" s="2" t="str">
        <f>TEXT(Tabela3[[#This Row],[DATA]],"MM")</f>
        <v>07</v>
      </c>
      <c r="M11546" s="2">
        <f>WEEKNUM(Tabela3[[#This Row],[DATA]])</f>
        <v>30</v>
      </c>
      <c r="N11546" s="18">
        <f>YEAR(Tabela3[[#This Row],[DATA]])</f>
        <v>2023</v>
      </c>
    </row>
    <row r="11547" spans="2:14">
      <c r="B11547" s="1">
        <v>45131</v>
      </c>
      <c r="C11547">
        <v>17502</v>
      </c>
      <c r="D11547">
        <f>COUNTIF(C$4:C11547,Tabela3[[#This Row],[COMANDA]])</f>
        <v>1</v>
      </c>
      <c r="E11547" t="s">
        <v>90</v>
      </c>
      <c r="F11547" t="s">
        <v>98</v>
      </c>
      <c r="G11547" t="s">
        <v>8</v>
      </c>
      <c r="H11547" t="s">
        <v>84</v>
      </c>
      <c r="I11547" s="2">
        <v>1</v>
      </c>
      <c r="J11547" t="s">
        <v>11</v>
      </c>
      <c r="K11547" s="21">
        <f>INDEX(LISTAS!$H:$Q,MATCH(BASE!H11547,LISTAS!$G:$G,0),MATCH(BASE!J11547,LISTAS!$H$3:$Q$3,0))*Tabela3[[#This Row],[QUANTIDADE]]</f>
        <v>16</v>
      </c>
      <c r="L11547" s="2" t="str">
        <f>TEXT(Tabela3[[#This Row],[DATA]],"MM")</f>
        <v>07</v>
      </c>
      <c r="M11547" s="2">
        <f>WEEKNUM(Tabela3[[#This Row],[DATA]])</f>
        <v>30</v>
      </c>
      <c r="N11547" s="18">
        <f>YEAR(Tabela3[[#This Row],[DATA]])</f>
        <v>2023</v>
      </c>
    </row>
    <row r="11548" spans="2:14">
      <c r="B11548" s="1">
        <v>45131</v>
      </c>
      <c r="C11548">
        <v>17503</v>
      </c>
      <c r="D11548">
        <f>COUNTIF(C$4:C11548,Tabela3[[#This Row],[COMANDA]])</f>
        <v>1</v>
      </c>
      <c r="E11548" t="s">
        <v>90</v>
      </c>
      <c r="F11548" t="s">
        <v>98</v>
      </c>
      <c r="G11548" t="s">
        <v>8</v>
      </c>
      <c r="H11548" t="s">
        <v>84</v>
      </c>
      <c r="I11548" s="2">
        <v>1</v>
      </c>
      <c r="J11548" t="s">
        <v>11</v>
      </c>
      <c r="K11548" s="21">
        <f>INDEX(LISTAS!$H:$Q,MATCH(BASE!H11548,LISTAS!$G:$G,0),MATCH(BASE!J11548,LISTAS!$H$3:$Q$3,0))*Tabela3[[#This Row],[QUANTIDADE]]</f>
        <v>16</v>
      </c>
      <c r="L11548" s="2" t="str">
        <f>TEXT(Tabela3[[#This Row],[DATA]],"MM")</f>
        <v>07</v>
      </c>
      <c r="M11548" s="2">
        <f>WEEKNUM(Tabela3[[#This Row],[DATA]])</f>
        <v>30</v>
      </c>
      <c r="N11548" s="18">
        <f>YEAR(Tabela3[[#This Row],[DATA]])</f>
        <v>2023</v>
      </c>
    </row>
    <row r="11549" spans="2:14">
      <c r="B11549" s="1">
        <v>45131</v>
      </c>
      <c r="C11549">
        <v>17504</v>
      </c>
      <c r="D11549">
        <f>COUNTIF(C$4:C11549,Tabela3[[#This Row],[COMANDA]])</f>
        <v>1</v>
      </c>
      <c r="E11549" t="s">
        <v>89</v>
      </c>
      <c r="F11549" t="s">
        <v>99</v>
      </c>
      <c r="G11549" t="s">
        <v>8</v>
      </c>
      <c r="H11549" t="s">
        <v>47</v>
      </c>
      <c r="I11549" s="2">
        <v>1</v>
      </c>
      <c r="J11549" t="s">
        <v>11</v>
      </c>
      <c r="K11549" s="21">
        <f>INDEX(LISTAS!$H:$Q,MATCH(BASE!H11549,LISTAS!$G:$G,0),MATCH(BASE!J11549,LISTAS!$H$3:$Q$3,0))*Tabela3[[#This Row],[QUANTIDADE]]</f>
        <v>16</v>
      </c>
      <c r="L11549" s="2" t="str">
        <f>TEXT(Tabela3[[#This Row],[DATA]],"MM")</f>
        <v>07</v>
      </c>
      <c r="M11549" s="2">
        <f>WEEKNUM(Tabela3[[#This Row],[DATA]])</f>
        <v>30</v>
      </c>
      <c r="N11549" s="18">
        <f>YEAR(Tabela3[[#This Row],[DATA]])</f>
        <v>2023</v>
      </c>
    </row>
    <row r="11550" spans="2:14">
      <c r="B11550" s="1">
        <v>45131</v>
      </c>
      <c r="C11550">
        <v>17505</v>
      </c>
      <c r="D11550">
        <f>COUNTIF(C$4:C11550,Tabela3[[#This Row],[COMANDA]])</f>
        <v>1</v>
      </c>
      <c r="E11550" t="s">
        <v>90</v>
      </c>
      <c r="F11550" t="s">
        <v>98</v>
      </c>
      <c r="G11550" t="s">
        <v>63</v>
      </c>
      <c r="H11550" t="s">
        <v>204</v>
      </c>
      <c r="I11550" s="2">
        <v>1</v>
      </c>
      <c r="J11550" t="s">
        <v>11</v>
      </c>
      <c r="K11550" s="21">
        <f>INDEX(LISTAS!$H:$Q,MATCH(BASE!H11550,LISTAS!$G:$G,0),MATCH(BASE!J11550,LISTAS!$H$3:$Q$3,0))*Tabela3[[#This Row],[QUANTIDADE]]</f>
        <v>18</v>
      </c>
      <c r="L11550" s="2" t="str">
        <f>TEXT(Tabela3[[#This Row],[DATA]],"MM")</f>
        <v>07</v>
      </c>
      <c r="M11550" s="2">
        <f>WEEKNUM(Tabela3[[#This Row],[DATA]])</f>
        <v>30</v>
      </c>
      <c r="N11550" s="18">
        <f>YEAR(Tabela3[[#This Row],[DATA]])</f>
        <v>2023</v>
      </c>
    </row>
    <row r="11551" spans="2:14">
      <c r="B11551" s="1">
        <v>45131</v>
      </c>
      <c r="C11551">
        <v>17506</v>
      </c>
      <c r="D11551">
        <f>COUNTIF(C$4:C11551,Tabela3[[#This Row],[COMANDA]])</f>
        <v>1</v>
      </c>
      <c r="E11551" t="s">
        <v>90</v>
      </c>
      <c r="G11551" t="s">
        <v>8</v>
      </c>
      <c r="H11551" t="s">
        <v>41</v>
      </c>
      <c r="I11551" s="2">
        <v>1</v>
      </c>
      <c r="J11551" t="s">
        <v>11</v>
      </c>
      <c r="K11551" s="21">
        <f>INDEX(LISTAS!$H:$Q,MATCH(BASE!H11551,LISTAS!$G:$G,0),MATCH(BASE!J11551,LISTAS!$H$3:$Q$3,0))*Tabela3[[#This Row],[QUANTIDADE]]</f>
        <v>14</v>
      </c>
      <c r="L11551" s="2" t="str">
        <f>TEXT(Tabela3[[#This Row],[DATA]],"MM")</f>
        <v>07</v>
      </c>
      <c r="M11551" s="2">
        <f>WEEKNUM(Tabela3[[#This Row],[DATA]])</f>
        <v>30</v>
      </c>
      <c r="N11551" s="18">
        <f>YEAR(Tabela3[[#This Row],[DATA]])</f>
        <v>2023</v>
      </c>
    </row>
    <row r="11552" spans="2:14">
      <c r="B11552" s="1">
        <v>45131</v>
      </c>
      <c r="C11552">
        <v>17507</v>
      </c>
      <c r="D11552">
        <f>COUNTIF(C$4:C11552,Tabela3[[#This Row],[COMANDA]])</f>
        <v>1</v>
      </c>
      <c r="E11552" t="s">
        <v>90</v>
      </c>
      <c r="F11552" t="s">
        <v>99</v>
      </c>
      <c r="G11552" t="s">
        <v>8</v>
      </c>
      <c r="H11552" t="s">
        <v>204</v>
      </c>
      <c r="I11552" s="2">
        <v>1</v>
      </c>
      <c r="J11552" t="s">
        <v>11</v>
      </c>
      <c r="K11552" s="21">
        <f>INDEX(LISTAS!$H:$Q,MATCH(BASE!H11552,LISTAS!$G:$G,0),MATCH(BASE!J11552,LISTAS!$H$3:$Q$3,0))*Tabela3[[#This Row],[QUANTIDADE]]</f>
        <v>18</v>
      </c>
      <c r="L11552" s="2" t="str">
        <f>TEXT(Tabela3[[#This Row],[DATA]],"MM")</f>
        <v>07</v>
      </c>
      <c r="M11552" s="2">
        <f>WEEKNUM(Tabela3[[#This Row],[DATA]])</f>
        <v>30</v>
      </c>
      <c r="N11552" s="18">
        <f>YEAR(Tabela3[[#This Row],[DATA]])</f>
        <v>2023</v>
      </c>
    </row>
    <row r="11553" spans="2:14">
      <c r="B11553" s="1">
        <v>45131</v>
      </c>
      <c r="C11553">
        <v>17507</v>
      </c>
      <c r="D11553">
        <f>COUNTIF(C$4:C11553,Tabela3[[#This Row],[COMANDA]])</f>
        <v>2</v>
      </c>
      <c r="E11553" t="s">
        <v>90</v>
      </c>
      <c r="F11553" t="s">
        <v>99</v>
      </c>
      <c r="G11553" t="s">
        <v>61</v>
      </c>
      <c r="H11553" t="s">
        <v>162</v>
      </c>
      <c r="I11553" s="2">
        <v>1</v>
      </c>
      <c r="J11553" t="s">
        <v>11</v>
      </c>
      <c r="K11553" s="21">
        <f>INDEX(LISTAS!$H:$Q,MATCH(BASE!H11553,LISTAS!$G:$G,0),MATCH(BASE!J11553,LISTAS!$H$3:$Q$3,0))*Tabela3[[#This Row],[QUANTIDADE]]</f>
        <v>1.5</v>
      </c>
      <c r="L11553" s="2" t="str">
        <f>TEXT(Tabela3[[#This Row],[DATA]],"MM")</f>
        <v>07</v>
      </c>
      <c r="M11553" s="2">
        <f>WEEKNUM(Tabela3[[#This Row],[DATA]])</f>
        <v>30</v>
      </c>
      <c r="N11553" s="18">
        <f>YEAR(Tabela3[[#This Row],[DATA]])</f>
        <v>2023</v>
      </c>
    </row>
    <row r="11554" spans="2:14">
      <c r="B11554" s="1">
        <v>45131</v>
      </c>
      <c r="C11554">
        <v>17507</v>
      </c>
      <c r="D11554">
        <f>COUNTIF(C$4:C11554,Tabela3[[#This Row],[COMANDA]])</f>
        <v>3</v>
      </c>
      <c r="E11554" t="s">
        <v>90</v>
      </c>
      <c r="F11554" t="s">
        <v>99</v>
      </c>
      <c r="G11554" t="s">
        <v>61</v>
      </c>
      <c r="H11554" t="s">
        <v>199</v>
      </c>
      <c r="I11554" s="2">
        <v>1</v>
      </c>
      <c r="J11554" t="s">
        <v>11</v>
      </c>
      <c r="K11554" s="21">
        <f>INDEX(LISTAS!$H:$Q,MATCH(BASE!H11554,LISTAS!$G:$G,0),MATCH(BASE!J11554,LISTAS!$H$3:$Q$3,0))*Tabela3[[#This Row],[QUANTIDADE]]</f>
        <v>1</v>
      </c>
      <c r="L11554" s="2" t="str">
        <f>TEXT(Tabela3[[#This Row],[DATA]],"MM")</f>
        <v>07</v>
      </c>
      <c r="M11554" s="2">
        <f>WEEKNUM(Tabela3[[#This Row],[DATA]])</f>
        <v>30</v>
      </c>
      <c r="N11554" s="18">
        <f>YEAR(Tabela3[[#This Row],[DATA]])</f>
        <v>2023</v>
      </c>
    </row>
    <row r="11555" spans="2:14">
      <c r="B11555" s="1">
        <v>45132</v>
      </c>
      <c r="C11555">
        <v>17508</v>
      </c>
      <c r="D11555">
        <f>COUNTIF(C$4:C11555,Tabela3[[#This Row],[COMANDA]])</f>
        <v>1</v>
      </c>
      <c r="E11555" t="s">
        <v>90</v>
      </c>
      <c r="F11555" t="s">
        <v>98</v>
      </c>
      <c r="G11555" t="s">
        <v>8</v>
      </c>
      <c r="H11555" t="s">
        <v>202</v>
      </c>
      <c r="I11555" s="2">
        <v>1</v>
      </c>
      <c r="J11555" t="s">
        <v>11</v>
      </c>
      <c r="K11555" s="21">
        <f>INDEX(LISTAS!$H:$Q,MATCH(BASE!H11555,LISTAS!$G:$G,0),MATCH(BASE!J11555,LISTAS!$H$3:$Q$3,0))*Tabela3[[#This Row],[QUANTIDADE]]</f>
        <v>20</v>
      </c>
      <c r="L11555" s="2" t="str">
        <f>TEXT(Tabela3[[#This Row],[DATA]],"MM")</f>
        <v>07</v>
      </c>
      <c r="M11555" s="2">
        <f>WEEKNUM(Tabela3[[#This Row],[DATA]])</f>
        <v>30</v>
      </c>
      <c r="N11555" s="18">
        <f>YEAR(Tabela3[[#This Row],[DATA]])</f>
        <v>2023</v>
      </c>
    </row>
    <row r="11556" spans="2:14">
      <c r="B11556" s="1">
        <v>45132</v>
      </c>
      <c r="C11556">
        <v>17508</v>
      </c>
      <c r="D11556">
        <f>COUNTIF(C$4:C11556,Tabela3[[#This Row],[COMANDA]])</f>
        <v>2</v>
      </c>
      <c r="E11556" t="s">
        <v>90</v>
      </c>
      <c r="F11556" t="s">
        <v>98</v>
      </c>
      <c r="G11556" t="s">
        <v>61</v>
      </c>
      <c r="H11556" t="s">
        <v>199</v>
      </c>
      <c r="I11556" s="2">
        <v>1</v>
      </c>
      <c r="J11556" t="s">
        <v>11</v>
      </c>
      <c r="K11556" s="21">
        <f>INDEX(LISTAS!$H:$Q,MATCH(BASE!H11556,LISTAS!$G:$G,0),MATCH(BASE!J11556,LISTAS!$H$3:$Q$3,0))*Tabela3[[#This Row],[QUANTIDADE]]</f>
        <v>1</v>
      </c>
      <c r="L11556" s="2" t="str">
        <f>TEXT(Tabela3[[#This Row],[DATA]],"MM")</f>
        <v>07</v>
      </c>
      <c r="M11556" s="2">
        <f>WEEKNUM(Tabela3[[#This Row],[DATA]])</f>
        <v>30</v>
      </c>
      <c r="N11556" s="18">
        <f>YEAR(Tabela3[[#This Row],[DATA]])</f>
        <v>2023</v>
      </c>
    </row>
    <row r="11557" spans="2:14">
      <c r="B11557" s="1">
        <v>45132</v>
      </c>
      <c r="C11557">
        <v>17508</v>
      </c>
      <c r="D11557">
        <f>COUNTIF(C$4:C11557,Tabela3[[#This Row],[COMANDA]])</f>
        <v>3</v>
      </c>
      <c r="E11557" t="s">
        <v>90</v>
      </c>
      <c r="F11557" t="s">
        <v>98</v>
      </c>
      <c r="G11557" t="s">
        <v>9</v>
      </c>
      <c r="H11557" t="s">
        <v>140</v>
      </c>
      <c r="I11557" s="2">
        <v>1</v>
      </c>
      <c r="J11557" t="s">
        <v>11</v>
      </c>
      <c r="K11557" s="21">
        <f>INDEX(LISTAS!$H:$Q,MATCH(BASE!H11557,LISTAS!$G:$G,0),MATCH(BASE!J11557,LISTAS!$H$3:$Q$3,0))*Tabela3[[#This Row],[QUANTIDADE]]</f>
        <v>3</v>
      </c>
      <c r="L11557" s="2" t="str">
        <f>TEXT(Tabela3[[#This Row],[DATA]],"MM")</f>
        <v>07</v>
      </c>
      <c r="M11557" s="2">
        <f>WEEKNUM(Tabela3[[#This Row],[DATA]])</f>
        <v>30</v>
      </c>
      <c r="N11557" s="18">
        <f>YEAR(Tabela3[[#This Row],[DATA]])</f>
        <v>2023</v>
      </c>
    </row>
    <row r="11558" spans="2:14">
      <c r="B11558" s="1">
        <v>45132</v>
      </c>
      <c r="C11558">
        <v>17509</v>
      </c>
      <c r="D11558">
        <f>COUNTIF(C$4:C11558,Tabela3[[#This Row],[COMANDA]])</f>
        <v>1</v>
      </c>
      <c r="E11558" t="s">
        <v>90</v>
      </c>
      <c r="F11558" t="s">
        <v>99</v>
      </c>
      <c r="G11558" t="s">
        <v>8</v>
      </c>
      <c r="H11558" t="s">
        <v>206</v>
      </c>
      <c r="I11558" s="2">
        <v>1</v>
      </c>
      <c r="J11558" t="s">
        <v>11</v>
      </c>
      <c r="K11558" s="21">
        <f>INDEX(LISTAS!$H:$Q,MATCH(BASE!H11558,LISTAS!$G:$G,0),MATCH(BASE!J11558,LISTAS!$H$3:$Q$3,0))*Tabela3[[#This Row],[QUANTIDADE]]</f>
        <v>18</v>
      </c>
      <c r="L11558" s="2" t="str">
        <f>TEXT(Tabela3[[#This Row],[DATA]],"MM")</f>
        <v>07</v>
      </c>
      <c r="M11558" s="2">
        <f>WEEKNUM(Tabela3[[#This Row],[DATA]])</f>
        <v>30</v>
      </c>
      <c r="N11558" s="18">
        <f>YEAR(Tabela3[[#This Row],[DATA]])</f>
        <v>2023</v>
      </c>
    </row>
    <row r="11559" spans="2:14">
      <c r="B11559" s="1">
        <v>45132</v>
      </c>
      <c r="C11559">
        <v>17510</v>
      </c>
      <c r="D11559">
        <f>COUNTIF(C$4:C11559,Tabela3[[#This Row],[COMANDA]])</f>
        <v>1</v>
      </c>
      <c r="E11559" t="s">
        <v>90</v>
      </c>
      <c r="F11559" t="s">
        <v>98</v>
      </c>
      <c r="G11559" t="s">
        <v>8</v>
      </c>
      <c r="H11559" t="s">
        <v>204</v>
      </c>
      <c r="I11559" s="2">
        <v>2</v>
      </c>
      <c r="J11559" t="s">
        <v>11</v>
      </c>
      <c r="K11559" s="21">
        <f>INDEX(LISTAS!$H:$Q,MATCH(BASE!H11559,LISTAS!$G:$G,0),MATCH(BASE!J11559,LISTAS!$H$3:$Q$3,0))*Tabela3[[#This Row],[QUANTIDADE]]</f>
        <v>36</v>
      </c>
      <c r="L11559" s="2" t="str">
        <f>TEXT(Tabela3[[#This Row],[DATA]],"MM")</f>
        <v>07</v>
      </c>
      <c r="M11559" s="2">
        <f>WEEKNUM(Tabela3[[#This Row],[DATA]])</f>
        <v>30</v>
      </c>
      <c r="N11559" s="18">
        <f>YEAR(Tabela3[[#This Row],[DATA]])</f>
        <v>2023</v>
      </c>
    </row>
    <row r="11560" spans="2:14">
      <c r="B11560" s="1">
        <v>45132</v>
      </c>
      <c r="C11560">
        <v>17510</v>
      </c>
      <c r="D11560">
        <f>COUNTIF(C$4:C11560,Tabela3[[#This Row],[COMANDA]])</f>
        <v>2</v>
      </c>
      <c r="E11560" t="s">
        <v>90</v>
      </c>
      <c r="F11560" t="s">
        <v>98</v>
      </c>
      <c r="G11560" t="s">
        <v>8</v>
      </c>
      <c r="H11560" t="s">
        <v>202</v>
      </c>
      <c r="I11560" s="2">
        <v>1</v>
      </c>
      <c r="J11560" t="s">
        <v>11</v>
      </c>
      <c r="K11560" s="21">
        <f>INDEX(LISTAS!$H:$Q,MATCH(BASE!H11560,LISTAS!$G:$G,0),MATCH(BASE!J11560,LISTAS!$H$3:$Q$3,0))*Tabela3[[#This Row],[QUANTIDADE]]</f>
        <v>20</v>
      </c>
      <c r="L11560" s="2" t="str">
        <f>TEXT(Tabela3[[#This Row],[DATA]],"MM")</f>
        <v>07</v>
      </c>
      <c r="M11560" s="2">
        <f>WEEKNUM(Tabela3[[#This Row],[DATA]])</f>
        <v>30</v>
      </c>
      <c r="N11560" s="18">
        <f>YEAR(Tabela3[[#This Row],[DATA]])</f>
        <v>2023</v>
      </c>
    </row>
    <row r="11561" spans="2:14">
      <c r="B11561" s="1">
        <v>45132</v>
      </c>
      <c r="C11561">
        <v>17511</v>
      </c>
      <c r="D11561">
        <f>COUNTIF(C$4:C11561,Tabela3[[#This Row],[COMANDA]])</f>
        <v>1</v>
      </c>
      <c r="E11561" t="s">
        <v>90</v>
      </c>
      <c r="F11561" t="s">
        <v>98</v>
      </c>
      <c r="G11561" t="s">
        <v>8</v>
      </c>
      <c r="H11561" t="s">
        <v>202</v>
      </c>
      <c r="I11561" s="2">
        <v>1</v>
      </c>
      <c r="J11561" t="s">
        <v>11</v>
      </c>
      <c r="K11561" s="21">
        <f>INDEX(LISTAS!$H:$Q,MATCH(BASE!H11561,LISTAS!$G:$G,0),MATCH(BASE!J11561,LISTAS!$H$3:$Q$3,0))*Tabela3[[#This Row],[QUANTIDADE]]</f>
        <v>20</v>
      </c>
      <c r="L11561" s="2" t="str">
        <f>TEXT(Tabela3[[#This Row],[DATA]],"MM")</f>
        <v>07</v>
      </c>
      <c r="M11561" s="2">
        <f>WEEKNUM(Tabela3[[#This Row],[DATA]])</f>
        <v>30</v>
      </c>
      <c r="N11561" s="18">
        <f>YEAR(Tabela3[[#This Row],[DATA]])</f>
        <v>2023</v>
      </c>
    </row>
    <row r="11562" spans="2:14">
      <c r="B11562" s="1">
        <v>45132</v>
      </c>
      <c r="C11562">
        <v>17511</v>
      </c>
      <c r="D11562">
        <f>COUNTIF(C$4:C11562,Tabela3[[#This Row],[COMANDA]])</f>
        <v>2</v>
      </c>
      <c r="E11562" t="s">
        <v>90</v>
      </c>
      <c r="F11562" t="s">
        <v>98</v>
      </c>
      <c r="G11562" t="s">
        <v>61</v>
      </c>
      <c r="H11562" t="s">
        <v>199</v>
      </c>
      <c r="I11562" s="2">
        <v>1</v>
      </c>
      <c r="J11562" t="s">
        <v>11</v>
      </c>
      <c r="K11562" s="21">
        <f>INDEX(LISTAS!$H:$Q,MATCH(BASE!H11562,LISTAS!$G:$G,0),MATCH(BASE!J11562,LISTAS!$H$3:$Q$3,0))*Tabela3[[#This Row],[QUANTIDADE]]</f>
        <v>1</v>
      </c>
      <c r="L11562" s="2" t="str">
        <f>TEXT(Tabela3[[#This Row],[DATA]],"MM")</f>
        <v>07</v>
      </c>
      <c r="M11562" s="2">
        <f>WEEKNUM(Tabela3[[#This Row],[DATA]])</f>
        <v>30</v>
      </c>
      <c r="N11562" s="18">
        <f>YEAR(Tabela3[[#This Row],[DATA]])</f>
        <v>2023</v>
      </c>
    </row>
    <row r="11563" spans="2:14">
      <c r="B11563" s="1">
        <v>45132</v>
      </c>
      <c r="C11563">
        <v>17512</v>
      </c>
      <c r="D11563">
        <f>COUNTIF(C$4:C11563,Tabela3[[#This Row],[COMANDA]])</f>
        <v>1</v>
      </c>
      <c r="E11563" t="s">
        <v>90</v>
      </c>
      <c r="G11563" t="s">
        <v>8</v>
      </c>
      <c r="H11563" t="s">
        <v>42</v>
      </c>
      <c r="I11563" s="2">
        <v>1</v>
      </c>
      <c r="J11563" t="s">
        <v>11</v>
      </c>
      <c r="K11563" s="21">
        <f>INDEX(LISTAS!$H:$Q,MATCH(BASE!H11563,LISTAS!$G:$G,0),MATCH(BASE!J11563,LISTAS!$H$3:$Q$3,0))*Tabela3[[#This Row],[QUANTIDADE]]</f>
        <v>16</v>
      </c>
      <c r="L11563" s="2" t="str">
        <f>TEXT(Tabela3[[#This Row],[DATA]],"MM")</f>
        <v>07</v>
      </c>
      <c r="M11563" s="2">
        <f>WEEKNUM(Tabela3[[#This Row],[DATA]])</f>
        <v>30</v>
      </c>
      <c r="N11563" s="18">
        <f>YEAR(Tabela3[[#This Row],[DATA]])</f>
        <v>2023</v>
      </c>
    </row>
    <row r="11564" spans="2:14">
      <c r="B11564" s="1">
        <v>45132</v>
      </c>
      <c r="C11564">
        <v>17513</v>
      </c>
      <c r="D11564">
        <f>COUNTIF(C$4:C11564,Tabela3[[#This Row],[COMANDA]])</f>
        <v>1</v>
      </c>
      <c r="E11564" t="s">
        <v>90</v>
      </c>
      <c r="G11564" t="s">
        <v>8</v>
      </c>
      <c r="H11564" t="s">
        <v>47</v>
      </c>
      <c r="I11564" s="2">
        <v>1</v>
      </c>
      <c r="J11564" t="s">
        <v>11</v>
      </c>
      <c r="K11564" s="21">
        <f>INDEX(LISTAS!$H:$Q,MATCH(BASE!H11564,LISTAS!$G:$G,0),MATCH(BASE!J11564,LISTAS!$H$3:$Q$3,0))*Tabela3[[#This Row],[QUANTIDADE]]</f>
        <v>16</v>
      </c>
      <c r="L11564" s="2" t="str">
        <f>TEXT(Tabela3[[#This Row],[DATA]],"MM")</f>
        <v>07</v>
      </c>
      <c r="M11564" s="2">
        <f>WEEKNUM(Tabela3[[#This Row],[DATA]])</f>
        <v>30</v>
      </c>
      <c r="N11564" s="18">
        <f>YEAR(Tabela3[[#This Row],[DATA]])</f>
        <v>2023</v>
      </c>
    </row>
    <row r="11565" spans="2:14">
      <c r="B11565" s="1">
        <v>45132</v>
      </c>
      <c r="C11565">
        <v>17514</v>
      </c>
      <c r="D11565">
        <f>COUNTIF(C$4:C11565,Tabela3[[#This Row],[COMANDA]])</f>
        <v>1</v>
      </c>
      <c r="E11565" t="s">
        <v>90</v>
      </c>
      <c r="F11565" t="s">
        <v>375</v>
      </c>
      <c r="G11565" t="s">
        <v>8</v>
      </c>
      <c r="H11565" t="s">
        <v>47</v>
      </c>
      <c r="I11565" s="2">
        <v>1</v>
      </c>
      <c r="J11565" t="s">
        <v>11</v>
      </c>
      <c r="K11565" s="21">
        <f>INDEX(LISTAS!$H:$Q,MATCH(BASE!H11565,LISTAS!$G:$G,0),MATCH(BASE!J11565,LISTAS!$H$3:$Q$3,0))*Tabela3[[#This Row],[QUANTIDADE]]</f>
        <v>16</v>
      </c>
      <c r="L11565" s="2" t="str">
        <f>TEXT(Tabela3[[#This Row],[DATA]],"MM")</f>
        <v>07</v>
      </c>
      <c r="M11565" s="2">
        <f>WEEKNUM(Tabela3[[#This Row],[DATA]])</f>
        <v>30</v>
      </c>
      <c r="N11565" s="18">
        <f>YEAR(Tabela3[[#This Row],[DATA]])</f>
        <v>2023</v>
      </c>
    </row>
    <row r="11566" spans="2:14">
      <c r="B11566" s="1">
        <v>45132</v>
      </c>
      <c r="C11566">
        <v>17515</v>
      </c>
      <c r="D11566">
        <f>COUNTIF(C$4:C11566,Tabela3[[#This Row],[COMANDA]])</f>
        <v>1</v>
      </c>
      <c r="E11566" t="s">
        <v>90</v>
      </c>
      <c r="F11566" t="s">
        <v>100</v>
      </c>
      <c r="G11566" t="s">
        <v>8</v>
      </c>
      <c r="H11566" t="s">
        <v>47</v>
      </c>
      <c r="I11566" s="2">
        <v>1</v>
      </c>
      <c r="J11566" t="s">
        <v>11</v>
      </c>
      <c r="K11566" s="21">
        <f>INDEX(LISTAS!$H:$Q,MATCH(BASE!H11566,LISTAS!$G:$G,0),MATCH(BASE!J11566,LISTAS!$H$3:$Q$3,0))*Tabela3[[#This Row],[QUANTIDADE]]</f>
        <v>16</v>
      </c>
      <c r="L11566" s="2" t="str">
        <f>TEXT(Tabela3[[#This Row],[DATA]],"MM")</f>
        <v>07</v>
      </c>
      <c r="M11566" s="2">
        <f>WEEKNUM(Tabela3[[#This Row],[DATA]])</f>
        <v>30</v>
      </c>
      <c r="N11566" s="18">
        <f>YEAR(Tabela3[[#This Row],[DATA]])</f>
        <v>2023</v>
      </c>
    </row>
    <row r="11567" spans="2:14">
      <c r="B11567" s="1">
        <v>45132</v>
      </c>
      <c r="C11567">
        <v>17516</v>
      </c>
      <c r="D11567">
        <f>COUNTIF(C$4:C11567,Tabela3[[#This Row],[COMANDA]])</f>
        <v>1</v>
      </c>
      <c r="E11567" t="s">
        <v>90</v>
      </c>
      <c r="F11567" t="s">
        <v>98</v>
      </c>
      <c r="G11567" t="s">
        <v>8</v>
      </c>
      <c r="H11567" t="s">
        <v>40</v>
      </c>
      <c r="I11567" s="2">
        <v>2</v>
      </c>
      <c r="J11567" t="s">
        <v>11</v>
      </c>
      <c r="K11567" s="21">
        <f>INDEX(LISTAS!$H:$Q,MATCH(BASE!H11567,LISTAS!$G:$G,0),MATCH(BASE!J11567,LISTAS!$H$3:$Q$3,0))*Tabela3[[#This Row],[QUANTIDADE]]</f>
        <v>28</v>
      </c>
      <c r="L11567" s="2" t="str">
        <f>TEXT(Tabela3[[#This Row],[DATA]],"MM")</f>
        <v>07</v>
      </c>
      <c r="M11567" s="2">
        <f>WEEKNUM(Tabela3[[#This Row],[DATA]])</f>
        <v>30</v>
      </c>
      <c r="N11567" s="18">
        <f>YEAR(Tabela3[[#This Row],[DATA]])</f>
        <v>2023</v>
      </c>
    </row>
    <row r="11568" spans="2:14">
      <c r="B11568" s="1">
        <v>45132</v>
      </c>
      <c r="C11568">
        <v>17516</v>
      </c>
      <c r="D11568">
        <f>COUNTIF(C$4:C11568,Tabela3[[#This Row],[COMANDA]])</f>
        <v>2</v>
      </c>
      <c r="E11568" t="s">
        <v>90</v>
      </c>
      <c r="F11568" t="s">
        <v>98</v>
      </c>
      <c r="G11568" t="s">
        <v>8</v>
      </c>
      <c r="H11568" t="s">
        <v>47</v>
      </c>
      <c r="I11568" s="2">
        <v>2</v>
      </c>
      <c r="J11568" t="s">
        <v>11</v>
      </c>
      <c r="K11568" s="21">
        <f>INDEX(LISTAS!$H:$Q,MATCH(BASE!H11568,LISTAS!$G:$G,0),MATCH(BASE!J11568,LISTAS!$H$3:$Q$3,0))*Tabela3[[#This Row],[QUANTIDADE]]</f>
        <v>32</v>
      </c>
      <c r="L11568" s="2" t="str">
        <f>TEXT(Tabela3[[#This Row],[DATA]],"MM")</f>
        <v>07</v>
      </c>
      <c r="M11568" s="2">
        <f>WEEKNUM(Tabela3[[#This Row],[DATA]])</f>
        <v>30</v>
      </c>
      <c r="N11568" s="18">
        <f>YEAR(Tabela3[[#This Row],[DATA]])</f>
        <v>2023</v>
      </c>
    </row>
    <row r="11569" spans="2:14">
      <c r="B11569" s="1">
        <v>45132</v>
      </c>
      <c r="C11569">
        <v>17517</v>
      </c>
      <c r="D11569">
        <f>COUNTIF(C$4:C11569,Tabela3[[#This Row],[COMANDA]])</f>
        <v>1</v>
      </c>
      <c r="E11569" t="s">
        <v>89</v>
      </c>
      <c r="F11569" t="s">
        <v>99</v>
      </c>
      <c r="G11569" t="s">
        <v>8</v>
      </c>
      <c r="H11569" t="s">
        <v>47</v>
      </c>
      <c r="I11569" s="2">
        <v>1</v>
      </c>
      <c r="J11569" t="s">
        <v>11</v>
      </c>
      <c r="K11569" s="21">
        <f>INDEX(LISTAS!$H:$Q,MATCH(BASE!H11569,LISTAS!$G:$G,0),MATCH(BASE!J11569,LISTAS!$H$3:$Q$3,0))*Tabela3[[#This Row],[QUANTIDADE]]</f>
        <v>16</v>
      </c>
      <c r="L11569" s="2" t="str">
        <f>TEXT(Tabela3[[#This Row],[DATA]],"MM")</f>
        <v>07</v>
      </c>
      <c r="M11569" s="2">
        <f>WEEKNUM(Tabela3[[#This Row],[DATA]])</f>
        <v>30</v>
      </c>
      <c r="N11569" s="18">
        <f>YEAR(Tabela3[[#This Row],[DATA]])</f>
        <v>2023</v>
      </c>
    </row>
    <row r="11570" spans="2:14">
      <c r="B11570" s="1">
        <v>45132</v>
      </c>
      <c r="C11570">
        <v>17518</v>
      </c>
      <c r="D11570">
        <f>COUNTIF(C$4:C11570,Tabela3[[#This Row],[COMANDA]])</f>
        <v>1</v>
      </c>
      <c r="E11570" t="s">
        <v>90</v>
      </c>
      <c r="F11570" t="s">
        <v>98</v>
      </c>
      <c r="G11570" t="s">
        <v>8</v>
      </c>
      <c r="H11570" t="s">
        <v>39</v>
      </c>
      <c r="I11570" s="2">
        <v>1</v>
      </c>
      <c r="J11570" t="s">
        <v>11</v>
      </c>
      <c r="K11570" s="21">
        <f>INDEX(LISTAS!$H:$Q,MATCH(BASE!H11570,LISTAS!$G:$G,0),MATCH(BASE!J11570,LISTAS!$H$3:$Q$3,0))*Tabela3[[#This Row],[QUANTIDADE]]</f>
        <v>12</v>
      </c>
      <c r="L11570" s="2" t="str">
        <f>TEXT(Tabela3[[#This Row],[DATA]],"MM")</f>
        <v>07</v>
      </c>
      <c r="M11570" s="2">
        <f>WEEKNUM(Tabela3[[#This Row],[DATA]])</f>
        <v>30</v>
      </c>
      <c r="N11570" s="18">
        <f>YEAR(Tabela3[[#This Row],[DATA]])</f>
        <v>2023</v>
      </c>
    </row>
    <row r="11571" spans="2:14">
      <c r="B11571" s="1">
        <v>45132</v>
      </c>
      <c r="C11571">
        <v>17519</v>
      </c>
      <c r="D11571">
        <f>COUNTIF(C$4:C11571,Tabela3[[#This Row],[COMANDA]])</f>
        <v>1</v>
      </c>
      <c r="E11571" t="s">
        <v>90</v>
      </c>
      <c r="F11571" t="s">
        <v>375</v>
      </c>
      <c r="G11571" t="s">
        <v>8</v>
      </c>
      <c r="H11571" t="s">
        <v>47</v>
      </c>
      <c r="I11571" s="2">
        <v>1</v>
      </c>
      <c r="J11571" t="s">
        <v>12</v>
      </c>
      <c r="K11571" s="21">
        <f>INDEX(LISTAS!$H:$Q,MATCH(BASE!H11571,LISTAS!$G:$G,0),MATCH(BASE!J11571,LISTAS!$H$3:$Q$3,0))*Tabela3[[#This Row],[QUANTIDADE]]</f>
        <v>14.4</v>
      </c>
      <c r="L11571" s="2" t="str">
        <f>TEXT(Tabela3[[#This Row],[DATA]],"MM")</f>
        <v>07</v>
      </c>
      <c r="M11571" s="2">
        <f>WEEKNUM(Tabela3[[#This Row],[DATA]])</f>
        <v>30</v>
      </c>
      <c r="N11571" s="18">
        <f>YEAR(Tabela3[[#This Row],[DATA]])</f>
        <v>2023</v>
      </c>
    </row>
    <row r="11572" spans="2:14">
      <c r="B11572" s="1">
        <v>45132</v>
      </c>
      <c r="C11572">
        <v>17520</v>
      </c>
      <c r="D11572">
        <f>COUNTIF(C$4:C11572,Tabela3[[#This Row],[COMANDA]])</f>
        <v>1</v>
      </c>
      <c r="E11572" t="s">
        <v>90</v>
      </c>
      <c r="F11572" t="s">
        <v>100</v>
      </c>
      <c r="G11572" t="s">
        <v>8</v>
      </c>
      <c r="H11572" t="s">
        <v>202</v>
      </c>
      <c r="I11572" s="2">
        <v>1</v>
      </c>
      <c r="J11572" t="s">
        <v>11</v>
      </c>
      <c r="K11572" s="21">
        <f>INDEX(LISTAS!$H:$Q,MATCH(BASE!H11572,LISTAS!$G:$G,0),MATCH(BASE!J11572,LISTAS!$H$3:$Q$3,0))*Tabela3[[#This Row],[QUANTIDADE]]</f>
        <v>20</v>
      </c>
      <c r="L11572" s="2" t="str">
        <f>TEXT(Tabela3[[#This Row],[DATA]],"MM")</f>
        <v>07</v>
      </c>
      <c r="M11572" s="2">
        <f>WEEKNUM(Tabela3[[#This Row],[DATA]])</f>
        <v>30</v>
      </c>
      <c r="N11572" s="18">
        <f>YEAR(Tabela3[[#This Row],[DATA]])</f>
        <v>2023</v>
      </c>
    </row>
    <row r="11573" spans="2:14">
      <c r="B11573" s="1">
        <v>45132</v>
      </c>
      <c r="C11573">
        <v>17521</v>
      </c>
      <c r="D11573">
        <f>COUNTIF(C$4:C11573,Tabela3[[#This Row],[COMANDA]])</f>
        <v>1</v>
      </c>
      <c r="E11573" t="s">
        <v>90</v>
      </c>
      <c r="F11573" t="s">
        <v>99</v>
      </c>
      <c r="G11573" t="s">
        <v>8</v>
      </c>
      <c r="H11573" t="s">
        <v>202</v>
      </c>
      <c r="I11573" s="2">
        <v>1</v>
      </c>
      <c r="J11573" t="s">
        <v>11</v>
      </c>
      <c r="K11573" s="21">
        <f>INDEX(LISTAS!$H:$Q,MATCH(BASE!H11573,LISTAS!$G:$G,0),MATCH(BASE!J11573,LISTAS!$H$3:$Q$3,0))*Tabela3[[#This Row],[QUANTIDADE]]</f>
        <v>20</v>
      </c>
      <c r="L11573" s="2" t="str">
        <f>TEXT(Tabela3[[#This Row],[DATA]],"MM")</f>
        <v>07</v>
      </c>
      <c r="M11573" s="2">
        <f>WEEKNUM(Tabela3[[#This Row],[DATA]])</f>
        <v>30</v>
      </c>
      <c r="N11573" s="18">
        <f>YEAR(Tabela3[[#This Row],[DATA]])</f>
        <v>2023</v>
      </c>
    </row>
    <row r="11574" spans="2:14">
      <c r="B11574" s="1">
        <v>45132</v>
      </c>
      <c r="C11574">
        <v>17521</v>
      </c>
      <c r="D11574">
        <f>COUNTIF(C$4:C11574,Tabela3[[#This Row],[COMANDA]])</f>
        <v>2</v>
      </c>
      <c r="E11574" t="s">
        <v>90</v>
      </c>
      <c r="F11574" t="s">
        <v>99</v>
      </c>
      <c r="G11574" t="s">
        <v>61</v>
      </c>
      <c r="H11574" t="s">
        <v>199</v>
      </c>
      <c r="I11574" s="2">
        <v>1</v>
      </c>
      <c r="J11574" t="s">
        <v>11</v>
      </c>
      <c r="K11574" s="21">
        <f>INDEX(LISTAS!$H:$Q,MATCH(BASE!H11574,LISTAS!$G:$G,0),MATCH(BASE!J11574,LISTAS!$H$3:$Q$3,0))*Tabela3[[#This Row],[QUANTIDADE]]</f>
        <v>1</v>
      </c>
      <c r="L11574" s="2" t="str">
        <f>TEXT(Tabela3[[#This Row],[DATA]],"MM")</f>
        <v>07</v>
      </c>
      <c r="M11574" s="2">
        <f>WEEKNUM(Tabela3[[#This Row],[DATA]])</f>
        <v>30</v>
      </c>
      <c r="N11574" s="18">
        <f>YEAR(Tabela3[[#This Row],[DATA]])</f>
        <v>2023</v>
      </c>
    </row>
    <row r="11575" spans="2:14">
      <c r="B11575" s="1">
        <v>45132</v>
      </c>
      <c r="C11575">
        <v>17522</v>
      </c>
      <c r="D11575">
        <f>COUNTIF(C$4:C11575,Tabela3[[#This Row],[COMANDA]])</f>
        <v>1</v>
      </c>
      <c r="E11575" t="s">
        <v>90</v>
      </c>
      <c r="F11575" t="s">
        <v>100</v>
      </c>
      <c r="G11575" t="s">
        <v>8</v>
      </c>
      <c r="H11575" t="s">
        <v>40</v>
      </c>
      <c r="I11575" s="2">
        <v>1</v>
      </c>
      <c r="J11575" t="s">
        <v>11</v>
      </c>
      <c r="K11575" s="21">
        <f>INDEX(LISTAS!$H:$Q,MATCH(BASE!H11575,LISTAS!$G:$G,0),MATCH(BASE!J11575,LISTAS!$H$3:$Q$3,0))*Tabela3[[#This Row],[QUANTIDADE]]</f>
        <v>14</v>
      </c>
      <c r="L11575" s="2" t="str">
        <f>TEXT(Tabela3[[#This Row],[DATA]],"MM")</f>
        <v>07</v>
      </c>
      <c r="M11575" s="2">
        <f>WEEKNUM(Tabela3[[#This Row],[DATA]])</f>
        <v>30</v>
      </c>
      <c r="N11575" s="18">
        <f>YEAR(Tabela3[[#This Row],[DATA]])</f>
        <v>2023</v>
      </c>
    </row>
    <row r="11576" spans="2:14">
      <c r="B11576" s="1">
        <v>45132</v>
      </c>
      <c r="C11576">
        <v>17523</v>
      </c>
      <c r="D11576">
        <f>COUNTIF(C$4:C11576,Tabela3[[#This Row],[COMANDA]])</f>
        <v>1</v>
      </c>
      <c r="E11576" t="s">
        <v>90</v>
      </c>
      <c r="F11576" t="s">
        <v>99</v>
      </c>
      <c r="G11576" t="s">
        <v>8</v>
      </c>
      <c r="H11576" t="s">
        <v>211</v>
      </c>
      <c r="I11576" s="2">
        <v>1</v>
      </c>
      <c r="J11576" t="s">
        <v>11</v>
      </c>
      <c r="K11576" s="21">
        <f>INDEX(LISTAS!$H:$Q,MATCH(BASE!H11576,LISTAS!$G:$G,0),MATCH(BASE!J11576,LISTAS!$H$3:$Q$3,0))*Tabela3[[#This Row],[QUANTIDADE]]</f>
        <v>20</v>
      </c>
      <c r="L11576" s="2" t="str">
        <f>TEXT(Tabela3[[#This Row],[DATA]],"MM")</f>
        <v>07</v>
      </c>
      <c r="M11576" s="2">
        <f>WEEKNUM(Tabela3[[#This Row],[DATA]])</f>
        <v>30</v>
      </c>
      <c r="N11576" s="18">
        <f>YEAR(Tabela3[[#This Row],[DATA]])</f>
        <v>2023</v>
      </c>
    </row>
    <row r="11577" spans="2:14">
      <c r="B11577" s="1">
        <v>45132</v>
      </c>
      <c r="C11577">
        <v>17523</v>
      </c>
      <c r="D11577">
        <f>COUNTIF(C$4:C11577,Tabela3[[#This Row],[COMANDA]])</f>
        <v>2</v>
      </c>
      <c r="E11577" t="s">
        <v>90</v>
      </c>
      <c r="F11577" t="s">
        <v>99</v>
      </c>
      <c r="G11577" t="s">
        <v>9</v>
      </c>
      <c r="H11577" t="s">
        <v>521</v>
      </c>
      <c r="I11577" s="2">
        <v>1</v>
      </c>
      <c r="J11577" t="s">
        <v>11</v>
      </c>
      <c r="K11577" s="21">
        <f>INDEX(LISTAS!$H:$Q,MATCH(BASE!H11577,LISTAS!$G:$G,0),MATCH(BASE!J11577,LISTAS!$H$3:$Q$3,0))*Tabela3[[#This Row],[QUANTIDADE]]</f>
        <v>6</v>
      </c>
      <c r="L11577" s="2" t="str">
        <f>TEXT(Tabela3[[#This Row],[DATA]],"MM")</f>
        <v>07</v>
      </c>
      <c r="M11577" s="2">
        <f>WEEKNUM(Tabela3[[#This Row],[DATA]])</f>
        <v>30</v>
      </c>
      <c r="N11577" s="18">
        <f>YEAR(Tabela3[[#This Row],[DATA]])</f>
        <v>2023</v>
      </c>
    </row>
    <row r="11578" spans="2:14">
      <c r="B11578" s="1">
        <v>45132</v>
      </c>
      <c r="C11578">
        <v>17524</v>
      </c>
      <c r="D11578">
        <f>COUNTIF(C$4:C11578,Tabela3[[#This Row],[COMANDA]])</f>
        <v>1</v>
      </c>
      <c r="E11578" t="s">
        <v>1</v>
      </c>
      <c r="F11578" t="s">
        <v>99</v>
      </c>
      <c r="G11578" t="s">
        <v>8</v>
      </c>
      <c r="H11578" t="s">
        <v>43</v>
      </c>
      <c r="I11578" s="2">
        <v>1</v>
      </c>
      <c r="J11578" t="s">
        <v>11</v>
      </c>
      <c r="K11578" s="21">
        <f>INDEX(LISTAS!$H:$Q,MATCH(BASE!H11578,LISTAS!$G:$G,0),MATCH(BASE!J11578,LISTAS!$H$3:$Q$3,0))*Tabela3[[#This Row],[QUANTIDADE]]</f>
        <v>18</v>
      </c>
      <c r="L11578" s="2" t="str">
        <f>TEXT(Tabela3[[#This Row],[DATA]],"MM")</f>
        <v>07</v>
      </c>
      <c r="M11578" s="2">
        <f>WEEKNUM(Tabela3[[#This Row],[DATA]])</f>
        <v>30</v>
      </c>
      <c r="N11578" s="18">
        <f>YEAR(Tabela3[[#This Row],[DATA]])</f>
        <v>2023</v>
      </c>
    </row>
    <row r="11579" spans="2:14">
      <c r="B11579" s="1">
        <v>45132</v>
      </c>
      <c r="C11579">
        <v>17525</v>
      </c>
      <c r="D11579">
        <f>COUNTIF(C$4:C11579,Tabela3[[#This Row],[COMANDA]])</f>
        <v>1</v>
      </c>
      <c r="E11579" t="s">
        <v>90</v>
      </c>
      <c r="F11579" t="s">
        <v>99</v>
      </c>
      <c r="G11579" t="s">
        <v>8</v>
      </c>
      <c r="H11579" t="s">
        <v>202</v>
      </c>
      <c r="I11579" s="2">
        <v>1</v>
      </c>
      <c r="J11579" t="s">
        <v>11</v>
      </c>
      <c r="K11579" s="21">
        <f>INDEX(LISTAS!$H:$Q,MATCH(BASE!H11579,LISTAS!$G:$G,0),MATCH(BASE!J11579,LISTAS!$H$3:$Q$3,0))*Tabela3[[#This Row],[QUANTIDADE]]</f>
        <v>20</v>
      </c>
      <c r="L11579" s="2" t="str">
        <f>TEXT(Tabela3[[#This Row],[DATA]],"MM")</f>
        <v>07</v>
      </c>
      <c r="M11579" s="2">
        <f>WEEKNUM(Tabela3[[#This Row],[DATA]])</f>
        <v>30</v>
      </c>
      <c r="N11579" s="18">
        <f>YEAR(Tabela3[[#This Row],[DATA]])</f>
        <v>2023</v>
      </c>
    </row>
    <row r="11580" spans="2:14">
      <c r="B11580" s="1">
        <v>45132</v>
      </c>
      <c r="C11580">
        <v>17525</v>
      </c>
      <c r="D11580">
        <f>COUNTIF(C$4:C11580,Tabela3[[#This Row],[COMANDA]])</f>
        <v>2</v>
      </c>
      <c r="E11580" t="s">
        <v>90</v>
      </c>
      <c r="F11580" t="s">
        <v>375</v>
      </c>
      <c r="G11580" t="s">
        <v>8</v>
      </c>
      <c r="H11580" t="s">
        <v>202</v>
      </c>
      <c r="I11580" s="2">
        <v>1</v>
      </c>
      <c r="J11580" t="s">
        <v>11</v>
      </c>
      <c r="K11580" s="21">
        <f>INDEX(LISTAS!$H:$Q,MATCH(BASE!H11580,LISTAS!$G:$G,0),MATCH(BASE!J11580,LISTAS!$H$3:$Q$3,0))*Tabela3[[#This Row],[QUANTIDADE]]</f>
        <v>20</v>
      </c>
      <c r="L11580" s="2" t="str">
        <f>TEXT(Tabela3[[#This Row],[DATA]],"MM")</f>
        <v>07</v>
      </c>
      <c r="M11580" s="2">
        <f>WEEKNUM(Tabela3[[#This Row],[DATA]])</f>
        <v>30</v>
      </c>
      <c r="N11580" s="18">
        <f>YEAR(Tabela3[[#This Row],[DATA]])</f>
        <v>2023</v>
      </c>
    </row>
    <row r="11581" spans="2:14">
      <c r="B11581" s="1">
        <v>45132</v>
      </c>
      <c r="C11581">
        <v>17525</v>
      </c>
      <c r="D11581">
        <f>COUNTIF(C$4:C11581,Tabela3[[#This Row],[COMANDA]])</f>
        <v>3</v>
      </c>
      <c r="E11581" t="s">
        <v>90</v>
      </c>
      <c r="F11581" t="s">
        <v>98</v>
      </c>
      <c r="G11581" t="s">
        <v>8</v>
      </c>
      <c r="H11581" t="s">
        <v>47</v>
      </c>
      <c r="I11581" s="2">
        <v>1</v>
      </c>
      <c r="J11581" t="s">
        <v>11</v>
      </c>
      <c r="K11581" s="21">
        <f>INDEX(LISTAS!$H:$Q,MATCH(BASE!H11581,LISTAS!$G:$G,0),MATCH(BASE!J11581,LISTAS!$H$3:$Q$3,0))*Tabela3[[#This Row],[QUANTIDADE]]</f>
        <v>16</v>
      </c>
      <c r="L11581" s="2" t="str">
        <f>TEXT(Tabela3[[#This Row],[DATA]],"MM")</f>
        <v>07</v>
      </c>
      <c r="M11581" s="2">
        <f>WEEKNUM(Tabela3[[#This Row],[DATA]])</f>
        <v>30</v>
      </c>
      <c r="N11581" s="18">
        <f>YEAR(Tabela3[[#This Row],[DATA]])</f>
        <v>2023</v>
      </c>
    </row>
    <row r="11582" spans="2:14">
      <c r="B11582" s="1">
        <v>45132</v>
      </c>
      <c r="C11582">
        <v>17526</v>
      </c>
      <c r="D11582">
        <f>COUNTIF(C$4:C11582,Tabela3[[#This Row],[COMANDA]])</f>
        <v>1</v>
      </c>
      <c r="E11582" t="s">
        <v>90</v>
      </c>
      <c r="F11582" t="s">
        <v>98</v>
      </c>
      <c r="G11582" t="s">
        <v>8</v>
      </c>
      <c r="H11582" t="s">
        <v>47</v>
      </c>
      <c r="I11582" s="2">
        <v>1</v>
      </c>
      <c r="J11582" t="s">
        <v>11</v>
      </c>
      <c r="K11582" s="21">
        <f>INDEX(LISTAS!$H:$Q,MATCH(BASE!H11582,LISTAS!$G:$G,0),MATCH(BASE!J11582,LISTAS!$H$3:$Q$3,0))*Tabela3[[#This Row],[QUANTIDADE]]</f>
        <v>16</v>
      </c>
      <c r="L11582" s="2" t="str">
        <f>TEXT(Tabela3[[#This Row],[DATA]],"MM")</f>
        <v>07</v>
      </c>
      <c r="M11582" s="2">
        <f>WEEKNUM(Tabela3[[#This Row],[DATA]])</f>
        <v>30</v>
      </c>
      <c r="N11582" s="18">
        <f>YEAR(Tabela3[[#This Row],[DATA]])</f>
        <v>2023</v>
      </c>
    </row>
    <row r="11583" spans="2:14">
      <c r="B11583" s="1">
        <v>45132</v>
      </c>
      <c r="C11583">
        <v>17527</v>
      </c>
      <c r="D11583">
        <f>COUNTIF(C$4:C11583,Tabela3[[#This Row],[COMANDA]])</f>
        <v>1</v>
      </c>
      <c r="E11583" t="s">
        <v>90</v>
      </c>
      <c r="F11583" t="s">
        <v>98</v>
      </c>
      <c r="G11583" t="s">
        <v>8</v>
      </c>
      <c r="H11583" t="s">
        <v>204</v>
      </c>
      <c r="I11583" s="2">
        <v>2</v>
      </c>
      <c r="J11583" t="s">
        <v>11</v>
      </c>
      <c r="K11583" s="21">
        <f>INDEX(LISTAS!$H:$Q,MATCH(BASE!H11583,LISTAS!$G:$G,0),MATCH(BASE!J11583,LISTAS!$H$3:$Q$3,0))*Tabela3[[#This Row],[QUANTIDADE]]</f>
        <v>36</v>
      </c>
      <c r="L11583" s="2" t="str">
        <f>TEXT(Tabela3[[#This Row],[DATA]],"MM")</f>
        <v>07</v>
      </c>
      <c r="M11583" s="2">
        <f>WEEKNUM(Tabela3[[#This Row],[DATA]])</f>
        <v>30</v>
      </c>
      <c r="N11583" s="18">
        <f>YEAR(Tabela3[[#This Row],[DATA]])</f>
        <v>2023</v>
      </c>
    </row>
    <row r="11584" spans="2:14">
      <c r="B11584" s="1">
        <v>45132</v>
      </c>
      <c r="C11584">
        <v>17527</v>
      </c>
      <c r="D11584">
        <f>COUNTIF(C$4:C11584,Tabela3[[#This Row],[COMANDA]])</f>
        <v>2</v>
      </c>
      <c r="E11584" t="s">
        <v>90</v>
      </c>
      <c r="F11584" t="s">
        <v>98</v>
      </c>
      <c r="G11584" t="s">
        <v>9</v>
      </c>
      <c r="H11584" t="s">
        <v>133</v>
      </c>
      <c r="I11584" s="2">
        <v>1</v>
      </c>
      <c r="J11584" t="s">
        <v>11</v>
      </c>
      <c r="K11584" s="21">
        <f>INDEX(LISTAS!$H:$Q,MATCH(BASE!H11584,LISTAS!$G:$G,0),MATCH(BASE!J11584,LISTAS!$H$3:$Q$3,0))*Tabela3[[#This Row],[QUANTIDADE]]</f>
        <v>6</v>
      </c>
      <c r="L11584" s="2" t="str">
        <f>TEXT(Tabela3[[#This Row],[DATA]],"MM")</f>
        <v>07</v>
      </c>
      <c r="M11584" s="2">
        <f>WEEKNUM(Tabela3[[#This Row],[DATA]])</f>
        <v>30</v>
      </c>
      <c r="N11584" s="18">
        <f>YEAR(Tabela3[[#This Row],[DATA]])</f>
        <v>2023</v>
      </c>
    </row>
    <row r="11585" spans="2:14">
      <c r="B11585" s="1">
        <v>45132</v>
      </c>
      <c r="C11585">
        <v>17527</v>
      </c>
      <c r="D11585">
        <f>COUNTIF(C$4:C11585,Tabela3[[#This Row],[COMANDA]])</f>
        <v>3</v>
      </c>
      <c r="E11585" t="s">
        <v>90</v>
      </c>
      <c r="F11585" t="s">
        <v>98</v>
      </c>
      <c r="G11585" t="s">
        <v>10</v>
      </c>
      <c r="H11585" t="s">
        <v>282</v>
      </c>
      <c r="I11585" s="2">
        <v>1</v>
      </c>
      <c r="J11585" t="s">
        <v>11</v>
      </c>
      <c r="K11585" s="21">
        <f>INDEX(LISTAS!$H:$Q,MATCH(BASE!H11585,LISTAS!$G:$G,0),MATCH(BASE!J11585,LISTAS!$H$3:$Q$3,0))*Tabela3[[#This Row],[QUANTIDADE]]</f>
        <v>4</v>
      </c>
      <c r="L11585" s="2" t="str">
        <f>TEXT(Tabela3[[#This Row],[DATA]],"MM")</f>
        <v>07</v>
      </c>
      <c r="M11585" s="2">
        <f>WEEKNUM(Tabela3[[#This Row],[DATA]])</f>
        <v>30</v>
      </c>
      <c r="N11585" s="18">
        <f>YEAR(Tabela3[[#This Row],[DATA]])</f>
        <v>2023</v>
      </c>
    </row>
    <row r="11586" spans="2:14">
      <c r="B11586" s="1">
        <v>45132</v>
      </c>
      <c r="C11586">
        <v>17528</v>
      </c>
      <c r="D11586">
        <f>COUNTIF(C$4:C11586,Tabela3[[#This Row],[COMANDA]])</f>
        <v>1</v>
      </c>
      <c r="E11586" t="s">
        <v>90</v>
      </c>
      <c r="F11586" t="s">
        <v>98</v>
      </c>
      <c r="G11586" t="s">
        <v>8</v>
      </c>
      <c r="H11586" t="s">
        <v>47</v>
      </c>
      <c r="I11586" s="2">
        <v>1</v>
      </c>
      <c r="J11586" t="s">
        <v>11</v>
      </c>
      <c r="K11586" s="21">
        <f>INDEX(LISTAS!$H:$Q,MATCH(BASE!H11586,LISTAS!$G:$G,0),MATCH(BASE!J11586,LISTAS!$H$3:$Q$3,0))*Tabela3[[#This Row],[QUANTIDADE]]</f>
        <v>16</v>
      </c>
      <c r="L11586" s="2" t="str">
        <f>TEXT(Tabela3[[#This Row],[DATA]],"MM")</f>
        <v>07</v>
      </c>
      <c r="M11586" s="2">
        <f>WEEKNUM(Tabela3[[#This Row],[DATA]])</f>
        <v>30</v>
      </c>
      <c r="N11586" s="18">
        <f>YEAR(Tabela3[[#This Row],[DATA]])</f>
        <v>2023</v>
      </c>
    </row>
    <row r="11587" spans="2:14">
      <c r="B11587" s="1">
        <v>45132</v>
      </c>
      <c r="C11587">
        <v>17528</v>
      </c>
      <c r="D11587">
        <f>COUNTIF(C$4:C11587,Tabela3[[#This Row],[COMANDA]])</f>
        <v>2</v>
      </c>
      <c r="E11587" t="s">
        <v>90</v>
      </c>
      <c r="F11587" t="s">
        <v>98</v>
      </c>
      <c r="G11587" t="s">
        <v>9</v>
      </c>
      <c r="H11587" t="s">
        <v>140</v>
      </c>
      <c r="I11587" s="2">
        <v>1</v>
      </c>
      <c r="J11587" t="s">
        <v>11</v>
      </c>
      <c r="K11587" s="21">
        <f>INDEX(LISTAS!$H:$Q,MATCH(BASE!H11587,LISTAS!$G:$G,0),MATCH(BASE!J11587,LISTAS!$H$3:$Q$3,0))*Tabela3[[#This Row],[QUANTIDADE]]</f>
        <v>3</v>
      </c>
      <c r="L11587" s="2" t="str">
        <f>TEXT(Tabela3[[#This Row],[DATA]],"MM")</f>
        <v>07</v>
      </c>
      <c r="M11587" s="2">
        <f>WEEKNUM(Tabela3[[#This Row],[DATA]])</f>
        <v>30</v>
      </c>
      <c r="N11587" s="18">
        <f>YEAR(Tabela3[[#This Row],[DATA]])</f>
        <v>2023</v>
      </c>
    </row>
    <row r="11588" spans="2:14">
      <c r="B11588" s="1">
        <v>45132</v>
      </c>
      <c r="C11588">
        <v>17529</v>
      </c>
      <c r="D11588">
        <f>COUNTIF(C$4:C11588,Tabela3[[#This Row],[COMANDA]])</f>
        <v>1</v>
      </c>
      <c r="E11588" t="s">
        <v>90</v>
      </c>
      <c r="F11588" t="s">
        <v>98</v>
      </c>
      <c r="G11588" t="s">
        <v>8</v>
      </c>
      <c r="H11588" t="s">
        <v>42</v>
      </c>
      <c r="I11588" s="2">
        <v>1</v>
      </c>
      <c r="J11588" t="s">
        <v>11</v>
      </c>
      <c r="K11588" s="21">
        <f>INDEX(LISTAS!$H:$Q,MATCH(BASE!H11588,LISTAS!$G:$G,0),MATCH(BASE!J11588,LISTAS!$H$3:$Q$3,0))*Tabela3[[#This Row],[QUANTIDADE]]</f>
        <v>16</v>
      </c>
      <c r="L11588" s="2" t="str">
        <f>TEXT(Tabela3[[#This Row],[DATA]],"MM")</f>
        <v>07</v>
      </c>
      <c r="M11588" s="2">
        <f>WEEKNUM(Tabela3[[#This Row],[DATA]])</f>
        <v>30</v>
      </c>
      <c r="N11588" s="18">
        <f>YEAR(Tabela3[[#This Row],[DATA]])</f>
        <v>2023</v>
      </c>
    </row>
    <row r="11589" spans="2:14">
      <c r="B11589" s="1">
        <v>45132</v>
      </c>
      <c r="C11589">
        <v>17529</v>
      </c>
      <c r="D11589">
        <f>COUNTIF(C$4:C11589,Tabela3[[#This Row],[COMANDA]])</f>
        <v>2</v>
      </c>
      <c r="E11589" t="s">
        <v>90</v>
      </c>
      <c r="F11589" t="s">
        <v>98</v>
      </c>
      <c r="G11589" t="s">
        <v>8</v>
      </c>
      <c r="H11589" t="s">
        <v>202</v>
      </c>
      <c r="I11589" s="2">
        <v>1</v>
      </c>
      <c r="J11589" t="s">
        <v>11</v>
      </c>
      <c r="K11589" s="21">
        <f>INDEX(LISTAS!$H:$Q,MATCH(BASE!H11589,LISTAS!$G:$G,0),MATCH(BASE!J11589,LISTAS!$H$3:$Q$3,0))*Tabela3[[#This Row],[QUANTIDADE]]</f>
        <v>20</v>
      </c>
      <c r="L11589" s="2" t="str">
        <f>TEXT(Tabela3[[#This Row],[DATA]],"MM")</f>
        <v>07</v>
      </c>
      <c r="M11589" s="2">
        <f>WEEKNUM(Tabela3[[#This Row],[DATA]])</f>
        <v>30</v>
      </c>
      <c r="N11589" s="18">
        <f>YEAR(Tabela3[[#This Row],[DATA]])</f>
        <v>2023</v>
      </c>
    </row>
    <row r="11590" spans="2:14">
      <c r="B11590" s="1">
        <v>45132</v>
      </c>
      <c r="C11590">
        <v>17529</v>
      </c>
      <c r="D11590">
        <f>COUNTIF(C$4:C11590,Tabela3[[#This Row],[COMANDA]])</f>
        <v>3</v>
      </c>
      <c r="E11590" t="s">
        <v>90</v>
      </c>
      <c r="F11590" t="s">
        <v>98</v>
      </c>
      <c r="G11590" t="s">
        <v>9</v>
      </c>
      <c r="H11590" t="s">
        <v>470</v>
      </c>
      <c r="I11590" s="2">
        <v>1</v>
      </c>
      <c r="J11590" t="s">
        <v>11</v>
      </c>
      <c r="K11590" s="21">
        <f>INDEX(LISTAS!$H:$Q,MATCH(BASE!H11590,LISTAS!$G:$G,0),MATCH(BASE!J11590,LISTAS!$H$3:$Q$3,0))*Tabela3[[#This Row],[QUANTIDADE]]</f>
        <v>12</v>
      </c>
      <c r="L11590" s="2" t="str">
        <f>TEXT(Tabela3[[#This Row],[DATA]],"MM")</f>
        <v>07</v>
      </c>
      <c r="M11590" s="2">
        <f>WEEKNUM(Tabela3[[#This Row],[DATA]])</f>
        <v>30</v>
      </c>
      <c r="N11590" s="18">
        <f>YEAR(Tabela3[[#This Row],[DATA]])</f>
        <v>2023</v>
      </c>
    </row>
    <row r="11591" spans="2:14">
      <c r="B11591" s="1">
        <v>45132</v>
      </c>
      <c r="C11591">
        <v>17530</v>
      </c>
      <c r="D11591">
        <f>COUNTIF(C$4:C11591,Tabela3[[#This Row],[COMANDA]])</f>
        <v>1</v>
      </c>
      <c r="E11591" t="s">
        <v>90</v>
      </c>
      <c r="F11591" t="s">
        <v>98</v>
      </c>
      <c r="G11591" t="s">
        <v>8</v>
      </c>
      <c r="H11591" t="s">
        <v>205</v>
      </c>
      <c r="I11591" s="2">
        <v>1</v>
      </c>
      <c r="J11591" t="s">
        <v>11</v>
      </c>
      <c r="K11591" s="21">
        <f>INDEX(LISTAS!$H:$Q,MATCH(BASE!H11591,LISTAS!$G:$G,0),MATCH(BASE!J11591,LISTAS!$H$3:$Q$3,0))*Tabela3[[#This Row],[QUANTIDADE]]</f>
        <v>22</v>
      </c>
      <c r="L11591" s="2" t="str">
        <f>TEXT(Tabela3[[#This Row],[DATA]],"MM")</f>
        <v>07</v>
      </c>
      <c r="M11591" s="2">
        <f>WEEKNUM(Tabela3[[#This Row],[DATA]])</f>
        <v>30</v>
      </c>
      <c r="N11591" s="18">
        <f>YEAR(Tabela3[[#This Row],[DATA]])</f>
        <v>2023</v>
      </c>
    </row>
    <row r="11592" spans="2:14">
      <c r="B11592" s="1">
        <v>45132</v>
      </c>
      <c r="C11592">
        <v>17530</v>
      </c>
      <c r="D11592">
        <f>COUNTIF(C$4:C11592,Tabela3[[#This Row],[COMANDA]])</f>
        <v>2</v>
      </c>
      <c r="E11592" t="s">
        <v>90</v>
      </c>
      <c r="F11592" t="s">
        <v>99</v>
      </c>
      <c r="G11592" t="s">
        <v>8</v>
      </c>
      <c r="H11592" t="s">
        <v>205</v>
      </c>
      <c r="I11592" s="2">
        <v>1</v>
      </c>
      <c r="J11592" t="s">
        <v>11</v>
      </c>
      <c r="K11592" s="21">
        <f>INDEX(LISTAS!$H:$Q,MATCH(BASE!H11592,LISTAS!$G:$G,0),MATCH(BASE!J11592,LISTAS!$H$3:$Q$3,0))*Tabela3[[#This Row],[QUANTIDADE]]</f>
        <v>22</v>
      </c>
      <c r="L11592" s="2" t="str">
        <f>TEXT(Tabela3[[#This Row],[DATA]],"MM")</f>
        <v>07</v>
      </c>
      <c r="M11592" s="2">
        <f>WEEKNUM(Tabela3[[#This Row],[DATA]])</f>
        <v>30</v>
      </c>
      <c r="N11592" s="18">
        <f>YEAR(Tabela3[[#This Row],[DATA]])</f>
        <v>2023</v>
      </c>
    </row>
    <row r="11593" spans="2:14">
      <c r="B11593" s="1">
        <v>45132</v>
      </c>
      <c r="C11593">
        <v>17531</v>
      </c>
      <c r="D11593">
        <f>COUNTIF(C$4:C11593,Tabela3[[#This Row],[COMANDA]])</f>
        <v>1</v>
      </c>
      <c r="E11593" t="s">
        <v>90</v>
      </c>
      <c r="F11593" t="s">
        <v>98</v>
      </c>
      <c r="G11593" t="s">
        <v>8</v>
      </c>
      <c r="H11593" t="s">
        <v>42</v>
      </c>
      <c r="I11593" s="2">
        <v>1</v>
      </c>
      <c r="J11593" t="s">
        <v>11</v>
      </c>
      <c r="K11593" s="21">
        <f>INDEX(LISTAS!$H:$Q,MATCH(BASE!H11593,LISTAS!$G:$G,0),MATCH(BASE!J11593,LISTAS!$H$3:$Q$3,0))*Tabela3[[#This Row],[QUANTIDADE]]</f>
        <v>16</v>
      </c>
      <c r="L11593" s="2" t="str">
        <f>TEXT(Tabela3[[#This Row],[DATA]],"MM")</f>
        <v>07</v>
      </c>
      <c r="M11593" s="2">
        <f>WEEKNUM(Tabela3[[#This Row],[DATA]])</f>
        <v>30</v>
      </c>
      <c r="N11593" s="18">
        <f>YEAR(Tabela3[[#This Row],[DATA]])</f>
        <v>2023</v>
      </c>
    </row>
    <row r="11594" spans="2:14">
      <c r="B11594" s="1">
        <v>45132</v>
      </c>
      <c r="C11594">
        <v>17531</v>
      </c>
      <c r="D11594">
        <f>COUNTIF(C$4:C11594,Tabela3[[#This Row],[COMANDA]])</f>
        <v>2</v>
      </c>
      <c r="E11594" t="s">
        <v>90</v>
      </c>
      <c r="F11594" t="s">
        <v>98</v>
      </c>
      <c r="G11594" t="s">
        <v>9</v>
      </c>
      <c r="H11594" t="s">
        <v>148</v>
      </c>
      <c r="I11594" s="2">
        <v>1</v>
      </c>
      <c r="J11594" t="s">
        <v>11</v>
      </c>
      <c r="K11594" s="21">
        <f>INDEX(LISTAS!$H:$Q,MATCH(BASE!H11594,LISTAS!$G:$G,0),MATCH(BASE!J11594,LISTAS!$H$3:$Q$3,0))*Tabela3[[#This Row],[QUANTIDADE]]</f>
        <v>3</v>
      </c>
      <c r="L11594" s="2" t="str">
        <f>TEXT(Tabela3[[#This Row],[DATA]],"MM")</f>
        <v>07</v>
      </c>
      <c r="M11594" s="2">
        <f>WEEKNUM(Tabela3[[#This Row],[DATA]])</f>
        <v>30</v>
      </c>
      <c r="N11594" s="18">
        <f>YEAR(Tabela3[[#This Row],[DATA]])</f>
        <v>2023</v>
      </c>
    </row>
    <row r="11595" spans="2:14">
      <c r="B11595" s="1">
        <v>45132</v>
      </c>
      <c r="C11595">
        <v>17532</v>
      </c>
      <c r="D11595">
        <f>COUNTIF(C$4:C11595,Tabela3[[#This Row],[COMANDA]])</f>
        <v>1</v>
      </c>
      <c r="E11595" t="s">
        <v>90</v>
      </c>
      <c r="F11595" t="s">
        <v>99</v>
      </c>
      <c r="G11595" t="s">
        <v>8</v>
      </c>
      <c r="H11595" t="s">
        <v>43</v>
      </c>
      <c r="I11595" s="2">
        <v>1</v>
      </c>
      <c r="J11595" t="s">
        <v>11</v>
      </c>
      <c r="K11595" s="21">
        <f>INDEX(LISTAS!$H:$Q,MATCH(BASE!H11595,LISTAS!$G:$G,0),MATCH(BASE!J11595,LISTAS!$H$3:$Q$3,0))*Tabela3[[#This Row],[QUANTIDADE]]</f>
        <v>18</v>
      </c>
      <c r="L11595" s="2" t="str">
        <f>TEXT(Tabela3[[#This Row],[DATA]],"MM")</f>
        <v>07</v>
      </c>
      <c r="M11595" s="2">
        <f>WEEKNUM(Tabela3[[#This Row],[DATA]])</f>
        <v>30</v>
      </c>
      <c r="N11595" s="18">
        <f>YEAR(Tabela3[[#This Row],[DATA]])</f>
        <v>2023</v>
      </c>
    </row>
    <row r="11596" spans="2:14">
      <c r="B11596" s="1">
        <v>45132</v>
      </c>
      <c r="C11596">
        <v>17532</v>
      </c>
      <c r="D11596">
        <f>COUNTIF(C$4:C11596,Tabela3[[#This Row],[COMANDA]])</f>
        <v>2</v>
      </c>
      <c r="E11596" t="s">
        <v>90</v>
      </c>
      <c r="F11596" t="s">
        <v>99</v>
      </c>
      <c r="G11596" t="s">
        <v>9</v>
      </c>
      <c r="H11596" t="s">
        <v>133</v>
      </c>
      <c r="I11596" s="2">
        <v>1</v>
      </c>
      <c r="J11596" t="s">
        <v>11</v>
      </c>
      <c r="K11596" s="21">
        <f>INDEX(LISTAS!$H:$Q,MATCH(BASE!H11596,LISTAS!$G:$G,0),MATCH(BASE!J11596,LISTAS!$H$3:$Q$3,0))*Tabela3[[#This Row],[QUANTIDADE]]</f>
        <v>6</v>
      </c>
      <c r="L11596" s="2" t="str">
        <f>TEXT(Tabela3[[#This Row],[DATA]],"MM")</f>
        <v>07</v>
      </c>
      <c r="M11596" s="2">
        <f>WEEKNUM(Tabela3[[#This Row],[DATA]])</f>
        <v>30</v>
      </c>
      <c r="N11596" s="18">
        <f>YEAR(Tabela3[[#This Row],[DATA]])</f>
        <v>2023</v>
      </c>
    </row>
    <row r="11597" spans="2:14">
      <c r="B11597" s="1">
        <v>45132</v>
      </c>
      <c r="C11597">
        <v>17533</v>
      </c>
      <c r="D11597">
        <f>COUNTIF(C$4:C11597,Tabela3[[#This Row],[COMANDA]])</f>
        <v>1</v>
      </c>
      <c r="E11597" t="s">
        <v>90</v>
      </c>
      <c r="F11597" t="s">
        <v>99</v>
      </c>
      <c r="G11597" t="s">
        <v>8</v>
      </c>
      <c r="H11597" t="s">
        <v>204</v>
      </c>
      <c r="I11597" s="2">
        <v>1</v>
      </c>
      <c r="J11597" t="s">
        <v>11</v>
      </c>
      <c r="K11597" s="21">
        <f>INDEX(LISTAS!$H:$Q,MATCH(BASE!H11597,LISTAS!$G:$G,0),MATCH(BASE!J11597,LISTAS!$H$3:$Q$3,0))*Tabela3[[#This Row],[QUANTIDADE]]</f>
        <v>18</v>
      </c>
      <c r="L11597" s="2" t="str">
        <f>TEXT(Tabela3[[#This Row],[DATA]],"MM")</f>
        <v>07</v>
      </c>
      <c r="M11597" s="2">
        <f>WEEKNUM(Tabela3[[#This Row],[DATA]])</f>
        <v>30</v>
      </c>
      <c r="N11597" s="18">
        <f>YEAR(Tabela3[[#This Row],[DATA]])</f>
        <v>2023</v>
      </c>
    </row>
    <row r="11598" spans="2:14">
      <c r="B11598" s="1">
        <v>45132</v>
      </c>
      <c r="C11598">
        <v>17534</v>
      </c>
      <c r="D11598">
        <f>COUNTIF(C$4:C11598,Tabela3[[#This Row],[COMANDA]])</f>
        <v>1</v>
      </c>
      <c r="E11598" t="s">
        <v>90</v>
      </c>
      <c r="F11598" t="s">
        <v>100</v>
      </c>
      <c r="G11598" t="s">
        <v>8</v>
      </c>
      <c r="H11598" t="s">
        <v>211</v>
      </c>
      <c r="I11598" s="2">
        <v>1</v>
      </c>
      <c r="J11598" t="s">
        <v>11</v>
      </c>
      <c r="K11598" s="21">
        <f>INDEX(LISTAS!$H:$Q,MATCH(BASE!H11598,LISTAS!$G:$G,0),MATCH(BASE!J11598,LISTAS!$H$3:$Q$3,0))*Tabela3[[#This Row],[QUANTIDADE]]</f>
        <v>20</v>
      </c>
      <c r="L11598" s="2" t="str">
        <f>TEXT(Tabela3[[#This Row],[DATA]],"MM")</f>
        <v>07</v>
      </c>
      <c r="M11598" s="2">
        <f>WEEKNUM(Tabela3[[#This Row],[DATA]])</f>
        <v>30</v>
      </c>
      <c r="N11598" s="18">
        <f>YEAR(Tabela3[[#This Row],[DATA]])</f>
        <v>2023</v>
      </c>
    </row>
    <row r="11599" spans="2:14">
      <c r="B11599" s="1">
        <v>45132</v>
      </c>
      <c r="C11599">
        <v>17534</v>
      </c>
      <c r="D11599">
        <f>COUNTIF(C$4:C11599,Tabela3[[#This Row],[COMANDA]])</f>
        <v>2</v>
      </c>
      <c r="E11599" t="s">
        <v>90</v>
      </c>
      <c r="F11599" t="s">
        <v>99</v>
      </c>
      <c r="G11599" t="s">
        <v>8</v>
      </c>
      <c r="H11599" t="s">
        <v>211</v>
      </c>
      <c r="I11599" s="2">
        <v>1</v>
      </c>
      <c r="J11599" t="s">
        <v>11</v>
      </c>
      <c r="K11599" s="21">
        <f>INDEX(LISTAS!$H:$Q,MATCH(BASE!H11599,LISTAS!$G:$G,0),MATCH(BASE!J11599,LISTAS!$H$3:$Q$3,0))*Tabela3[[#This Row],[QUANTIDADE]]</f>
        <v>20</v>
      </c>
      <c r="L11599" s="2" t="str">
        <f>TEXT(Tabela3[[#This Row],[DATA]],"MM")</f>
        <v>07</v>
      </c>
      <c r="M11599" s="2">
        <f>WEEKNUM(Tabela3[[#This Row],[DATA]])</f>
        <v>30</v>
      </c>
      <c r="N11599" s="18">
        <f>YEAR(Tabela3[[#This Row],[DATA]])</f>
        <v>2023</v>
      </c>
    </row>
    <row r="11600" spans="2:14">
      <c r="B11600" s="1">
        <v>45132</v>
      </c>
      <c r="C11600">
        <v>17534</v>
      </c>
      <c r="D11600">
        <f>COUNTIF(C$4:C11600,Tabela3[[#This Row],[COMANDA]])</f>
        <v>3</v>
      </c>
      <c r="E11600" t="s">
        <v>90</v>
      </c>
      <c r="F11600" t="s">
        <v>100</v>
      </c>
      <c r="G11600" t="s">
        <v>9</v>
      </c>
      <c r="H11600" t="s">
        <v>219</v>
      </c>
      <c r="I11600" s="2">
        <v>1</v>
      </c>
      <c r="J11600" t="s">
        <v>11</v>
      </c>
      <c r="K11600" s="21">
        <f>INDEX(LISTAS!$H:$Q,MATCH(BASE!H11600,LISTAS!$G:$G,0),MATCH(BASE!J11600,LISTAS!$H$3:$Q$3,0))*Tabela3[[#This Row],[QUANTIDADE]]</f>
        <v>5</v>
      </c>
      <c r="L11600" s="2" t="str">
        <f>TEXT(Tabela3[[#This Row],[DATA]],"MM")</f>
        <v>07</v>
      </c>
      <c r="M11600" s="2">
        <f>WEEKNUM(Tabela3[[#This Row],[DATA]])</f>
        <v>30</v>
      </c>
      <c r="N11600" s="18">
        <f>YEAR(Tabela3[[#This Row],[DATA]])</f>
        <v>2023</v>
      </c>
    </row>
    <row r="11601" spans="2:14">
      <c r="B11601" s="1">
        <v>45132</v>
      </c>
      <c r="C11601">
        <v>17534</v>
      </c>
      <c r="D11601">
        <f>COUNTIF(C$4:C11601,Tabela3[[#This Row],[COMANDA]])</f>
        <v>4</v>
      </c>
      <c r="E11601" t="s">
        <v>90</v>
      </c>
      <c r="F11601" t="s">
        <v>99</v>
      </c>
      <c r="G11601" t="s">
        <v>9</v>
      </c>
      <c r="H11601" t="s">
        <v>201</v>
      </c>
      <c r="I11601" s="2">
        <v>1</v>
      </c>
      <c r="J11601" t="s">
        <v>11</v>
      </c>
      <c r="K11601" s="21">
        <f>INDEX(LISTAS!$H:$Q,MATCH(BASE!H11601,LISTAS!$G:$G,0),MATCH(BASE!J11601,LISTAS!$H$3:$Q$3,0))*Tabela3[[#This Row],[QUANTIDADE]]</f>
        <v>3</v>
      </c>
      <c r="L11601" s="2" t="str">
        <f>TEXT(Tabela3[[#This Row],[DATA]],"MM")</f>
        <v>07</v>
      </c>
      <c r="M11601" s="2">
        <f>WEEKNUM(Tabela3[[#This Row],[DATA]])</f>
        <v>30</v>
      </c>
      <c r="N11601" s="18">
        <f>YEAR(Tabela3[[#This Row],[DATA]])</f>
        <v>2023</v>
      </c>
    </row>
    <row r="11602" spans="2:14">
      <c r="B11602" s="1">
        <v>45132</v>
      </c>
      <c r="C11602">
        <v>17535</v>
      </c>
      <c r="D11602">
        <f>COUNTIF(C$4:C11602,Tabela3[[#This Row],[COMANDA]])</f>
        <v>1</v>
      </c>
      <c r="E11602" t="s">
        <v>90</v>
      </c>
      <c r="F11602" t="s">
        <v>99</v>
      </c>
      <c r="G11602" t="s">
        <v>8</v>
      </c>
      <c r="H11602" t="s">
        <v>203</v>
      </c>
      <c r="I11602" s="2">
        <v>2</v>
      </c>
      <c r="J11602" t="s">
        <v>11</v>
      </c>
      <c r="K11602" s="21">
        <f>INDEX(LISTAS!$H:$Q,MATCH(BASE!H11602,LISTAS!$G:$G,0),MATCH(BASE!J11602,LISTAS!$H$3:$Q$3,0))*Tabela3[[#This Row],[QUANTIDADE]]</f>
        <v>40</v>
      </c>
      <c r="L11602" s="2" t="str">
        <f>TEXT(Tabela3[[#This Row],[DATA]],"MM")</f>
        <v>07</v>
      </c>
      <c r="M11602" s="2">
        <f>WEEKNUM(Tabela3[[#This Row],[DATA]])</f>
        <v>30</v>
      </c>
      <c r="N11602" s="18">
        <f>YEAR(Tabela3[[#This Row],[DATA]])</f>
        <v>2023</v>
      </c>
    </row>
    <row r="11603" spans="2:14">
      <c r="B11603" s="1">
        <v>45132</v>
      </c>
      <c r="C11603">
        <v>17535</v>
      </c>
      <c r="D11603">
        <f>COUNTIF(C$4:C11603,Tabela3[[#This Row],[COMANDA]])</f>
        <v>2</v>
      </c>
      <c r="E11603" t="s">
        <v>90</v>
      </c>
      <c r="F11603" t="s">
        <v>99</v>
      </c>
      <c r="G11603" t="s">
        <v>9</v>
      </c>
      <c r="H11603" t="s">
        <v>521</v>
      </c>
      <c r="I11603" s="2">
        <v>1</v>
      </c>
      <c r="J11603" t="s">
        <v>11</v>
      </c>
      <c r="K11603" s="21">
        <f>INDEX(LISTAS!$H:$Q,MATCH(BASE!H11603,LISTAS!$G:$G,0),MATCH(BASE!J11603,LISTAS!$H$3:$Q$3,0))*Tabela3[[#This Row],[QUANTIDADE]]</f>
        <v>6</v>
      </c>
      <c r="L11603" s="2" t="str">
        <f>TEXT(Tabela3[[#This Row],[DATA]],"MM")</f>
        <v>07</v>
      </c>
      <c r="M11603" s="2">
        <f>WEEKNUM(Tabela3[[#This Row],[DATA]])</f>
        <v>30</v>
      </c>
      <c r="N11603" s="18">
        <f>YEAR(Tabela3[[#This Row],[DATA]])</f>
        <v>2023</v>
      </c>
    </row>
    <row r="11604" spans="2:14">
      <c r="B11604" s="1">
        <v>45132</v>
      </c>
      <c r="C11604">
        <v>17536</v>
      </c>
      <c r="D11604">
        <f>COUNTIF(C$4:C11604,Tabela3[[#This Row],[COMANDA]])</f>
        <v>1</v>
      </c>
      <c r="E11604" t="s">
        <v>90</v>
      </c>
      <c r="F11604" t="s">
        <v>375</v>
      </c>
      <c r="G11604" t="s">
        <v>8</v>
      </c>
      <c r="H11604" t="s">
        <v>41</v>
      </c>
      <c r="I11604" s="2">
        <v>1</v>
      </c>
      <c r="J11604" t="s">
        <v>11</v>
      </c>
      <c r="K11604" s="21">
        <f>INDEX(LISTAS!$H:$Q,MATCH(BASE!H11604,LISTAS!$G:$G,0),MATCH(BASE!J11604,LISTAS!$H$3:$Q$3,0))*Tabela3[[#This Row],[QUANTIDADE]]</f>
        <v>14</v>
      </c>
      <c r="L11604" s="2" t="str">
        <f>TEXT(Tabela3[[#This Row],[DATA]],"MM")</f>
        <v>07</v>
      </c>
      <c r="M11604" s="2">
        <f>WEEKNUM(Tabela3[[#This Row],[DATA]])</f>
        <v>30</v>
      </c>
      <c r="N11604" s="18">
        <f>YEAR(Tabela3[[#This Row],[DATA]])</f>
        <v>2023</v>
      </c>
    </row>
    <row r="11605" spans="2:14">
      <c r="B11605" s="1">
        <v>45132</v>
      </c>
      <c r="C11605">
        <v>17537</v>
      </c>
      <c r="D11605">
        <f>COUNTIF(C$4:C11605,Tabela3[[#This Row],[COMANDA]])</f>
        <v>1</v>
      </c>
      <c r="E11605" t="s">
        <v>90</v>
      </c>
      <c r="F11605" t="s">
        <v>100</v>
      </c>
      <c r="G11605" t="s">
        <v>8</v>
      </c>
      <c r="H11605" t="s">
        <v>203</v>
      </c>
      <c r="I11605" s="2">
        <v>2</v>
      </c>
      <c r="J11605" t="s">
        <v>11</v>
      </c>
      <c r="K11605" s="21">
        <f>INDEX(LISTAS!$H:$Q,MATCH(BASE!H11605,LISTAS!$G:$G,0),MATCH(BASE!J11605,LISTAS!$H$3:$Q$3,0))*Tabela3[[#This Row],[QUANTIDADE]]</f>
        <v>40</v>
      </c>
      <c r="L11605" s="2" t="str">
        <f>TEXT(Tabela3[[#This Row],[DATA]],"MM")</f>
        <v>07</v>
      </c>
      <c r="M11605" s="2">
        <f>WEEKNUM(Tabela3[[#This Row],[DATA]])</f>
        <v>30</v>
      </c>
      <c r="N11605" s="18">
        <f>YEAR(Tabela3[[#This Row],[DATA]])</f>
        <v>2023</v>
      </c>
    </row>
    <row r="11606" spans="2:14">
      <c r="B11606" s="1">
        <v>45132</v>
      </c>
      <c r="C11606">
        <v>17537</v>
      </c>
      <c r="D11606">
        <f>COUNTIF(C$4:C11606,Tabela3[[#This Row],[COMANDA]])</f>
        <v>2</v>
      </c>
      <c r="E11606" t="s">
        <v>90</v>
      </c>
      <c r="F11606" t="s">
        <v>100</v>
      </c>
      <c r="G11606" t="s">
        <v>9</v>
      </c>
      <c r="H11606" t="s">
        <v>55</v>
      </c>
      <c r="I11606" s="2">
        <v>1</v>
      </c>
      <c r="J11606" t="s">
        <v>11</v>
      </c>
      <c r="K11606" s="21">
        <f>INDEX(LISTAS!$H:$Q,MATCH(BASE!H11606,LISTAS!$G:$G,0),MATCH(BASE!J11606,LISTAS!$H$3:$Q$3,0))*Tabela3[[#This Row],[QUANTIDADE]]</f>
        <v>3</v>
      </c>
      <c r="L11606" s="2" t="str">
        <f>TEXT(Tabela3[[#This Row],[DATA]],"MM")</f>
        <v>07</v>
      </c>
      <c r="M11606" s="2">
        <f>WEEKNUM(Tabela3[[#This Row],[DATA]])</f>
        <v>30</v>
      </c>
      <c r="N11606" s="18">
        <f>YEAR(Tabela3[[#This Row],[DATA]])</f>
        <v>2023</v>
      </c>
    </row>
    <row r="11607" spans="2:14">
      <c r="B11607" s="1">
        <v>45132</v>
      </c>
      <c r="C11607">
        <v>17538</v>
      </c>
      <c r="D11607">
        <f>COUNTIF(C$4:C11607,Tabela3[[#This Row],[COMANDA]])</f>
        <v>1</v>
      </c>
      <c r="E11607" t="s">
        <v>90</v>
      </c>
      <c r="F11607" t="s">
        <v>98</v>
      </c>
      <c r="G11607" t="s">
        <v>8</v>
      </c>
      <c r="H11607" t="s">
        <v>204</v>
      </c>
      <c r="I11607" s="2">
        <v>1</v>
      </c>
      <c r="J11607" t="s">
        <v>11</v>
      </c>
      <c r="K11607" s="21">
        <f>INDEX(LISTAS!$H:$Q,MATCH(BASE!H11607,LISTAS!$G:$G,0),MATCH(BASE!J11607,LISTAS!$H$3:$Q$3,0))*Tabela3[[#This Row],[QUANTIDADE]]</f>
        <v>18</v>
      </c>
      <c r="L11607" s="2" t="str">
        <f>TEXT(Tabela3[[#This Row],[DATA]],"MM")</f>
        <v>07</v>
      </c>
      <c r="M11607" s="2">
        <f>WEEKNUM(Tabela3[[#This Row],[DATA]])</f>
        <v>30</v>
      </c>
      <c r="N11607" s="18">
        <f>YEAR(Tabela3[[#This Row],[DATA]])</f>
        <v>2023</v>
      </c>
    </row>
    <row r="11608" spans="2:14">
      <c r="B11608" s="1">
        <v>45132</v>
      </c>
      <c r="C11608">
        <v>17538</v>
      </c>
      <c r="D11608">
        <f>COUNTIF(C$4:C11608,Tabela3[[#This Row],[COMANDA]])</f>
        <v>2</v>
      </c>
      <c r="E11608" t="s">
        <v>90</v>
      </c>
      <c r="F11608" t="s">
        <v>98</v>
      </c>
      <c r="G11608" t="s">
        <v>9</v>
      </c>
      <c r="H11608" t="s">
        <v>148</v>
      </c>
      <c r="I11608" s="2">
        <v>1</v>
      </c>
      <c r="J11608" t="s">
        <v>11</v>
      </c>
      <c r="K11608" s="21">
        <f>INDEX(LISTAS!$H:$Q,MATCH(BASE!H11608,LISTAS!$G:$G,0),MATCH(BASE!J11608,LISTAS!$H$3:$Q$3,0))*Tabela3[[#This Row],[QUANTIDADE]]</f>
        <v>3</v>
      </c>
      <c r="L11608" s="2" t="str">
        <f>TEXT(Tabela3[[#This Row],[DATA]],"MM")</f>
        <v>07</v>
      </c>
      <c r="M11608" s="2">
        <f>WEEKNUM(Tabela3[[#This Row],[DATA]])</f>
        <v>30</v>
      </c>
      <c r="N11608" s="18">
        <f>YEAR(Tabela3[[#This Row],[DATA]])</f>
        <v>2023</v>
      </c>
    </row>
    <row r="11609" spans="2:14">
      <c r="B11609" s="1">
        <v>45132</v>
      </c>
      <c r="C11609">
        <v>17539</v>
      </c>
      <c r="D11609">
        <f>COUNTIF(C$4:C11609,Tabela3[[#This Row],[COMANDA]])</f>
        <v>1</v>
      </c>
      <c r="E11609" t="s">
        <v>90</v>
      </c>
      <c r="F11609" t="s">
        <v>98</v>
      </c>
      <c r="G11609" t="s">
        <v>8</v>
      </c>
      <c r="H11609" t="s">
        <v>42</v>
      </c>
      <c r="I11609" s="2">
        <v>4</v>
      </c>
      <c r="J11609" t="s">
        <v>11</v>
      </c>
      <c r="K11609" s="21">
        <f>INDEX(LISTAS!$H:$Q,MATCH(BASE!H11609,LISTAS!$G:$G,0),MATCH(BASE!J11609,LISTAS!$H$3:$Q$3,0))*Tabela3[[#This Row],[QUANTIDADE]]</f>
        <v>64</v>
      </c>
      <c r="L11609" s="2" t="str">
        <f>TEXT(Tabela3[[#This Row],[DATA]],"MM")</f>
        <v>07</v>
      </c>
      <c r="M11609" s="2">
        <f>WEEKNUM(Tabela3[[#This Row],[DATA]])</f>
        <v>30</v>
      </c>
      <c r="N11609" s="18">
        <f>YEAR(Tabela3[[#This Row],[DATA]])</f>
        <v>2023</v>
      </c>
    </row>
    <row r="11610" spans="2:14">
      <c r="B11610" s="1">
        <v>45132</v>
      </c>
      <c r="C11610">
        <v>17539</v>
      </c>
      <c r="D11610">
        <f>COUNTIF(C$4:C11610,Tabela3[[#This Row],[COMANDA]])</f>
        <v>2</v>
      </c>
      <c r="E11610" t="s">
        <v>90</v>
      </c>
      <c r="F11610" t="s">
        <v>98</v>
      </c>
      <c r="G11610" t="s">
        <v>8</v>
      </c>
      <c r="H11610" t="s">
        <v>202</v>
      </c>
      <c r="I11610" s="2">
        <v>1</v>
      </c>
      <c r="J11610" t="s">
        <v>11</v>
      </c>
      <c r="K11610" s="21">
        <f>INDEX(LISTAS!$H:$Q,MATCH(BASE!H11610,LISTAS!$G:$G,0),MATCH(BASE!J11610,LISTAS!$H$3:$Q$3,0))*Tabela3[[#This Row],[QUANTIDADE]]</f>
        <v>20</v>
      </c>
      <c r="L11610" s="2" t="str">
        <f>TEXT(Tabela3[[#This Row],[DATA]],"MM")</f>
        <v>07</v>
      </c>
      <c r="M11610" s="2">
        <f>WEEKNUM(Tabela3[[#This Row],[DATA]])</f>
        <v>30</v>
      </c>
      <c r="N11610" s="18">
        <f>YEAR(Tabela3[[#This Row],[DATA]])</f>
        <v>2023</v>
      </c>
    </row>
    <row r="11611" spans="2:14">
      <c r="B11611" s="1">
        <v>45132</v>
      </c>
      <c r="C11611">
        <v>17539</v>
      </c>
      <c r="D11611">
        <f>COUNTIF(C$4:C11611,Tabela3[[#This Row],[COMANDA]])</f>
        <v>3</v>
      </c>
      <c r="E11611" t="s">
        <v>90</v>
      </c>
      <c r="F11611" t="s">
        <v>375</v>
      </c>
      <c r="G11611" t="s">
        <v>8</v>
      </c>
      <c r="H11611" t="s">
        <v>202</v>
      </c>
      <c r="I11611" s="2">
        <v>1</v>
      </c>
      <c r="J11611" t="s">
        <v>11</v>
      </c>
      <c r="K11611" s="21">
        <f>INDEX(LISTAS!$H:$Q,MATCH(BASE!H11611,LISTAS!$G:$G,0),MATCH(BASE!J11611,LISTAS!$H$3:$Q$3,0))*Tabela3[[#This Row],[QUANTIDADE]]</f>
        <v>20</v>
      </c>
      <c r="L11611" s="2" t="str">
        <f>TEXT(Tabela3[[#This Row],[DATA]],"MM")</f>
        <v>07</v>
      </c>
      <c r="M11611" s="2">
        <f>WEEKNUM(Tabela3[[#This Row],[DATA]])</f>
        <v>30</v>
      </c>
      <c r="N11611" s="18">
        <f>YEAR(Tabela3[[#This Row],[DATA]])</f>
        <v>2023</v>
      </c>
    </row>
    <row r="11612" spans="2:14">
      <c r="B11612" s="1">
        <v>45132</v>
      </c>
      <c r="C11612">
        <v>17539</v>
      </c>
      <c r="D11612">
        <f>COUNTIF(C$4:C11612,Tabela3[[#This Row],[COMANDA]])</f>
        <v>4</v>
      </c>
      <c r="E11612" t="s">
        <v>90</v>
      </c>
      <c r="F11612" t="s">
        <v>375</v>
      </c>
      <c r="G11612" t="s">
        <v>9</v>
      </c>
      <c r="H11612" t="s">
        <v>51</v>
      </c>
      <c r="I11612" s="2">
        <v>1</v>
      </c>
      <c r="J11612" t="s">
        <v>11</v>
      </c>
      <c r="K11612" s="21">
        <f>INDEX(LISTAS!$H:$Q,MATCH(BASE!H11612,LISTAS!$G:$G,0),MATCH(BASE!J11612,LISTAS!$H$3:$Q$3,0))*Tabela3[[#This Row],[QUANTIDADE]]</f>
        <v>10</v>
      </c>
      <c r="L11612" s="2" t="str">
        <f>TEXT(Tabela3[[#This Row],[DATA]],"MM")</f>
        <v>07</v>
      </c>
      <c r="M11612" s="2">
        <f>WEEKNUM(Tabela3[[#This Row],[DATA]])</f>
        <v>30</v>
      </c>
      <c r="N11612" s="18">
        <f>YEAR(Tabela3[[#This Row],[DATA]])</f>
        <v>2023</v>
      </c>
    </row>
    <row r="11613" spans="2:14">
      <c r="B11613" s="1">
        <v>45132</v>
      </c>
      <c r="C11613">
        <v>17540</v>
      </c>
      <c r="D11613">
        <f>COUNTIF(C$4:C11613,Tabela3[[#This Row],[COMANDA]])</f>
        <v>1</v>
      </c>
      <c r="E11613" t="s">
        <v>90</v>
      </c>
      <c r="F11613" t="s">
        <v>98</v>
      </c>
      <c r="G11613" t="s">
        <v>8</v>
      </c>
      <c r="H11613" t="s">
        <v>43</v>
      </c>
      <c r="I11613" s="2">
        <v>1</v>
      </c>
      <c r="J11613" t="s">
        <v>11</v>
      </c>
      <c r="K11613" s="21">
        <f>INDEX(LISTAS!$H:$Q,MATCH(BASE!H11613,LISTAS!$G:$G,0),MATCH(BASE!J11613,LISTAS!$H$3:$Q$3,0))*Tabela3[[#This Row],[QUANTIDADE]]</f>
        <v>18</v>
      </c>
      <c r="L11613" s="2" t="str">
        <f>TEXT(Tabela3[[#This Row],[DATA]],"MM")</f>
        <v>07</v>
      </c>
      <c r="M11613" s="2">
        <f>WEEKNUM(Tabela3[[#This Row],[DATA]])</f>
        <v>30</v>
      </c>
      <c r="N11613" s="18">
        <f>YEAR(Tabela3[[#This Row],[DATA]])</f>
        <v>2023</v>
      </c>
    </row>
    <row r="11614" spans="2:14">
      <c r="B11614" s="1">
        <v>45132</v>
      </c>
      <c r="C11614">
        <v>17540</v>
      </c>
      <c r="D11614">
        <f>COUNTIF(C$4:C11614,Tabela3[[#This Row],[COMANDA]])</f>
        <v>2</v>
      </c>
      <c r="E11614" t="s">
        <v>90</v>
      </c>
      <c r="F11614" t="s">
        <v>98</v>
      </c>
      <c r="G11614" t="s">
        <v>8</v>
      </c>
      <c r="H11614" t="s">
        <v>206</v>
      </c>
      <c r="I11614" s="2">
        <v>1</v>
      </c>
      <c r="J11614" t="s">
        <v>11</v>
      </c>
      <c r="K11614" s="21">
        <f>INDEX(LISTAS!$H:$Q,MATCH(BASE!H11614,LISTAS!$G:$G,0),MATCH(BASE!J11614,LISTAS!$H$3:$Q$3,0))*Tabela3[[#This Row],[QUANTIDADE]]</f>
        <v>18</v>
      </c>
      <c r="L11614" s="2" t="str">
        <f>TEXT(Tabela3[[#This Row],[DATA]],"MM")</f>
        <v>07</v>
      </c>
      <c r="M11614" s="2">
        <f>WEEKNUM(Tabela3[[#This Row],[DATA]])</f>
        <v>30</v>
      </c>
      <c r="N11614" s="18">
        <f>YEAR(Tabela3[[#This Row],[DATA]])</f>
        <v>2023</v>
      </c>
    </row>
    <row r="11615" spans="2:14">
      <c r="B11615" s="1">
        <v>45132</v>
      </c>
      <c r="C11615">
        <v>17541</v>
      </c>
      <c r="D11615">
        <f>COUNTIF(C$4:C11615,Tabela3[[#This Row],[COMANDA]])</f>
        <v>1</v>
      </c>
      <c r="E11615" t="s">
        <v>89</v>
      </c>
      <c r="F11615" t="s">
        <v>98</v>
      </c>
      <c r="G11615" t="s">
        <v>8</v>
      </c>
      <c r="H11615" t="s">
        <v>39</v>
      </c>
      <c r="I11615" s="2">
        <v>1</v>
      </c>
      <c r="J11615" t="s">
        <v>11</v>
      </c>
      <c r="K11615" s="21">
        <f>INDEX(LISTAS!$H:$Q,MATCH(BASE!H11615,LISTAS!$G:$G,0),MATCH(BASE!J11615,LISTAS!$H$3:$Q$3,0))*Tabela3[[#This Row],[QUANTIDADE]]</f>
        <v>12</v>
      </c>
      <c r="L11615" s="2" t="str">
        <f>TEXT(Tabela3[[#This Row],[DATA]],"MM")</f>
        <v>07</v>
      </c>
      <c r="M11615" s="2">
        <f>WEEKNUM(Tabela3[[#This Row],[DATA]])</f>
        <v>30</v>
      </c>
      <c r="N11615" s="18">
        <f>YEAR(Tabela3[[#This Row],[DATA]])</f>
        <v>2023</v>
      </c>
    </row>
    <row r="11616" spans="2:14">
      <c r="B11616" s="1">
        <v>45132</v>
      </c>
      <c r="C11616">
        <v>17542</v>
      </c>
      <c r="D11616">
        <f>COUNTIF(C$4:C11616,Tabela3[[#This Row],[COMANDA]])</f>
        <v>1</v>
      </c>
      <c r="E11616" t="s">
        <v>90</v>
      </c>
      <c r="F11616" t="s">
        <v>99</v>
      </c>
      <c r="G11616" t="s">
        <v>8</v>
      </c>
      <c r="H11616" t="s">
        <v>204</v>
      </c>
      <c r="I11616" s="2">
        <v>1</v>
      </c>
      <c r="J11616" t="s">
        <v>11</v>
      </c>
      <c r="K11616" s="21">
        <f>INDEX(LISTAS!$H:$Q,MATCH(BASE!H11616,LISTAS!$G:$G,0),MATCH(BASE!J11616,LISTAS!$H$3:$Q$3,0))*Tabela3[[#This Row],[QUANTIDADE]]</f>
        <v>18</v>
      </c>
      <c r="L11616" s="2" t="str">
        <f>TEXT(Tabela3[[#This Row],[DATA]],"MM")</f>
        <v>07</v>
      </c>
      <c r="M11616" s="2">
        <f>WEEKNUM(Tabela3[[#This Row],[DATA]])</f>
        <v>30</v>
      </c>
      <c r="N11616" s="18">
        <f>YEAR(Tabela3[[#This Row],[DATA]])</f>
        <v>2023</v>
      </c>
    </row>
    <row r="11617" spans="2:14">
      <c r="B11617" s="1">
        <v>45132</v>
      </c>
      <c r="C11617">
        <v>17542</v>
      </c>
      <c r="D11617">
        <f>COUNTIF(C$4:C11617,Tabela3[[#This Row],[COMANDA]])</f>
        <v>2</v>
      </c>
      <c r="E11617" t="s">
        <v>90</v>
      </c>
      <c r="F11617" t="s">
        <v>99</v>
      </c>
      <c r="G11617" t="s">
        <v>8</v>
      </c>
      <c r="H11617" t="s">
        <v>202</v>
      </c>
      <c r="I11617" s="2">
        <v>1</v>
      </c>
      <c r="J11617" t="s">
        <v>11</v>
      </c>
      <c r="K11617" s="21">
        <f>INDEX(LISTAS!$H:$Q,MATCH(BASE!H11617,LISTAS!$G:$G,0),MATCH(BASE!J11617,LISTAS!$H$3:$Q$3,0))*Tabela3[[#This Row],[QUANTIDADE]]</f>
        <v>20</v>
      </c>
      <c r="L11617" s="2" t="str">
        <f>TEXT(Tabela3[[#This Row],[DATA]],"MM")</f>
        <v>07</v>
      </c>
      <c r="M11617" s="2">
        <f>WEEKNUM(Tabela3[[#This Row],[DATA]])</f>
        <v>30</v>
      </c>
      <c r="N11617" s="18">
        <f>YEAR(Tabela3[[#This Row],[DATA]])</f>
        <v>2023</v>
      </c>
    </row>
    <row r="11618" spans="2:14">
      <c r="B11618" s="1">
        <v>45132</v>
      </c>
      <c r="C11618">
        <v>17542</v>
      </c>
      <c r="D11618">
        <f>COUNTIF(C$4:C11618,Tabela3[[#This Row],[COMANDA]])</f>
        <v>3</v>
      </c>
      <c r="E11618" t="s">
        <v>90</v>
      </c>
      <c r="F11618" t="s">
        <v>99</v>
      </c>
      <c r="G11618" t="s">
        <v>9</v>
      </c>
      <c r="H11618" t="s">
        <v>148</v>
      </c>
      <c r="I11618" s="2">
        <v>1</v>
      </c>
      <c r="J11618" t="s">
        <v>11</v>
      </c>
      <c r="K11618" s="21">
        <f>INDEX(LISTAS!$H:$Q,MATCH(BASE!H11618,LISTAS!$G:$G,0),MATCH(BASE!J11618,LISTAS!$H$3:$Q$3,0))*Tabela3[[#This Row],[QUANTIDADE]]</f>
        <v>3</v>
      </c>
      <c r="L11618" s="2" t="str">
        <f>TEXT(Tabela3[[#This Row],[DATA]],"MM")</f>
        <v>07</v>
      </c>
      <c r="M11618" s="2">
        <f>WEEKNUM(Tabela3[[#This Row],[DATA]])</f>
        <v>30</v>
      </c>
      <c r="N11618" s="18">
        <f>YEAR(Tabela3[[#This Row],[DATA]])</f>
        <v>2023</v>
      </c>
    </row>
    <row r="11619" spans="2:14">
      <c r="B11619" s="1">
        <v>45132</v>
      </c>
      <c r="C11619">
        <v>17542</v>
      </c>
      <c r="D11619">
        <f>COUNTIF(C$4:C11619,Tabela3[[#This Row],[COMANDA]])</f>
        <v>4</v>
      </c>
      <c r="E11619" t="s">
        <v>90</v>
      </c>
      <c r="F11619" t="s">
        <v>99</v>
      </c>
      <c r="G11619" t="s">
        <v>9</v>
      </c>
      <c r="H11619" t="s">
        <v>521</v>
      </c>
      <c r="I11619" s="2">
        <v>1</v>
      </c>
      <c r="J11619" t="s">
        <v>11</v>
      </c>
      <c r="K11619" s="21">
        <f>INDEX(LISTAS!$H:$Q,MATCH(BASE!H11619,LISTAS!$G:$G,0),MATCH(BASE!J11619,LISTAS!$H$3:$Q$3,0))*Tabela3[[#This Row],[QUANTIDADE]]</f>
        <v>6</v>
      </c>
      <c r="L11619" s="2" t="str">
        <f>TEXT(Tabela3[[#This Row],[DATA]],"MM")</f>
        <v>07</v>
      </c>
      <c r="M11619" s="2">
        <f>WEEKNUM(Tabela3[[#This Row],[DATA]])</f>
        <v>30</v>
      </c>
      <c r="N11619" s="18">
        <f>YEAR(Tabela3[[#This Row],[DATA]])</f>
        <v>2023</v>
      </c>
    </row>
    <row r="11620" spans="2:14">
      <c r="B11620" s="1">
        <v>45132</v>
      </c>
      <c r="C11620">
        <v>17543</v>
      </c>
      <c r="D11620">
        <f>COUNTIF(C$4:C11620,Tabela3[[#This Row],[COMANDA]])</f>
        <v>1</v>
      </c>
      <c r="E11620" t="s">
        <v>90</v>
      </c>
      <c r="F11620" t="s">
        <v>99</v>
      </c>
      <c r="G11620" t="s">
        <v>8</v>
      </c>
      <c r="H11620" t="s">
        <v>42</v>
      </c>
      <c r="I11620" s="2">
        <v>1</v>
      </c>
      <c r="J11620" t="s">
        <v>11</v>
      </c>
      <c r="K11620" s="21">
        <f>INDEX(LISTAS!$H:$Q,MATCH(BASE!H11620,LISTAS!$G:$G,0),MATCH(BASE!J11620,LISTAS!$H$3:$Q$3,0))*Tabela3[[#This Row],[QUANTIDADE]]</f>
        <v>16</v>
      </c>
      <c r="L11620" s="2" t="str">
        <f>TEXT(Tabela3[[#This Row],[DATA]],"MM")</f>
        <v>07</v>
      </c>
      <c r="M11620" s="2">
        <f>WEEKNUM(Tabela3[[#This Row],[DATA]])</f>
        <v>30</v>
      </c>
      <c r="N11620" s="18">
        <f>YEAR(Tabela3[[#This Row],[DATA]])</f>
        <v>2023</v>
      </c>
    </row>
    <row r="11621" spans="2:14">
      <c r="B11621" s="1">
        <v>45132</v>
      </c>
      <c r="C11621">
        <v>17544</v>
      </c>
      <c r="D11621">
        <f>COUNTIF(C$4:C11621,Tabela3[[#This Row],[COMANDA]])</f>
        <v>1</v>
      </c>
      <c r="E11621" t="s">
        <v>90</v>
      </c>
      <c r="F11621" t="s">
        <v>375</v>
      </c>
      <c r="G11621" t="s">
        <v>8</v>
      </c>
      <c r="H11621" t="s">
        <v>211</v>
      </c>
      <c r="I11621" s="2">
        <v>1</v>
      </c>
      <c r="J11621" t="s">
        <v>12</v>
      </c>
      <c r="K11621" s="21">
        <f>INDEX(LISTAS!$H:$Q,MATCH(BASE!H11621,LISTAS!$G:$G,0),MATCH(BASE!J11621,LISTAS!$H$3:$Q$3,0))*Tabela3[[#This Row],[QUANTIDADE]]</f>
        <v>18</v>
      </c>
      <c r="L11621" s="2" t="str">
        <f>TEXT(Tabela3[[#This Row],[DATA]],"MM")</f>
        <v>07</v>
      </c>
      <c r="M11621" s="2">
        <f>WEEKNUM(Tabela3[[#This Row],[DATA]])</f>
        <v>30</v>
      </c>
      <c r="N11621" s="18">
        <f>YEAR(Tabela3[[#This Row],[DATA]])</f>
        <v>2023</v>
      </c>
    </row>
    <row r="11622" spans="2:14">
      <c r="B11622" s="1">
        <v>45132</v>
      </c>
      <c r="C11622">
        <v>17545</v>
      </c>
      <c r="D11622">
        <f>COUNTIF(C$4:C11622,Tabela3[[#This Row],[COMANDA]])</f>
        <v>1</v>
      </c>
      <c r="E11622" t="s">
        <v>90</v>
      </c>
      <c r="F11622" t="s">
        <v>98</v>
      </c>
      <c r="G11622" t="s">
        <v>8</v>
      </c>
      <c r="H11622" t="s">
        <v>206</v>
      </c>
      <c r="I11622" s="2">
        <v>1</v>
      </c>
      <c r="J11622" t="s">
        <v>11</v>
      </c>
      <c r="K11622" s="21">
        <f>INDEX(LISTAS!$H:$Q,MATCH(BASE!H11622,LISTAS!$G:$G,0),MATCH(BASE!J11622,LISTAS!$H$3:$Q$3,0))*Tabela3[[#This Row],[QUANTIDADE]]</f>
        <v>18</v>
      </c>
      <c r="L11622" s="2" t="str">
        <f>TEXT(Tabela3[[#This Row],[DATA]],"MM")</f>
        <v>07</v>
      </c>
      <c r="M11622" s="2">
        <f>WEEKNUM(Tabela3[[#This Row],[DATA]])</f>
        <v>30</v>
      </c>
      <c r="N11622" s="18">
        <f>YEAR(Tabela3[[#This Row],[DATA]])</f>
        <v>2023</v>
      </c>
    </row>
    <row r="11623" spans="2:14">
      <c r="B11623" s="1">
        <v>45132</v>
      </c>
      <c r="C11623">
        <v>17545</v>
      </c>
      <c r="D11623">
        <f>COUNTIF(C$4:C11623,Tabela3[[#This Row],[COMANDA]])</f>
        <v>2</v>
      </c>
      <c r="E11623" t="s">
        <v>90</v>
      </c>
      <c r="F11623" t="s">
        <v>98</v>
      </c>
      <c r="G11623" t="s">
        <v>9</v>
      </c>
      <c r="H11623" t="s">
        <v>138</v>
      </c>
      <c r="I11623" s="2">
        <v>1</v>
      </c>
      <c r="J11623" t="s">
        <v>11</v>
      </c>
      <c r="K11623" s="21">
        <f>INDEX(LISTAS!$H:$Q,MATCH(BASE!H11623,LISTAS!$G:$G,0),MATCH(BASE!J11623,LISTAS!$H$3:$Q$3,0))*Tabela3[[#This Row],[QUANTIDADE]]</f>
        <v>4</v>
      </c>
      <c r="L11623" s="2" t="str">
        <f>TEXT(Tabela3[[#This Row],[DATA]],"MM")</f>
        <v>07</v>
      </c>
      <c r="M11623" s="2">
        <f>WEEKNUM(Tabela3[[#This Row],[DATA]])</f>
        <v>30</v>
      </c>
      <c r="N11623" s="18">
        <f>YEAR(Tabela3[[#This Row],[DATA]])</f>
        <v>2023</v>
      </c>
    </row>
    <row r="11624" spans="2:14">
      <c r="B11624" s="1">
        <v>45132</v>
      </c>
      <c r="C11624">
        <v>17546</v>
      </c>
      <c r="D11624">
        <f>COUNTIF(C$4:C11624,Tabela3[[#This Row],[COMANDA]])</f>
        <v>1</v>
      </c>
      <c r="E11624" t="s">
        <v>90</v>
      </c>
      <c r="F11624" t="s">
        <v>375</v>
      </c>
      <c r="G11624" t="s">
        <v>8</v>
      </c>
      <c r="H11624" t="s">
        <v>43</v>
      </c>
      <c r="I11624" s="2">
        <v>1</v>
      </c>
      <c r="J11624" t="s">
        <v>11</v>
      </c>
      <c r="K11624" s="21">
        <f>INDEX(LISTAS!$H:$Q,MATCH(BASE!H11624,LISTAS!$G:$G,0),MATCH(BASE!J11624,LISTAS!$H$3:$Q$3,0))*Tabela3[[#This Row],[QUANTIDADE]]</f>
        <v>18</v>
      </c>
      <c r="L11624" s="2" t="str">
        <f>TEXT(Tabela3[[#This Row],[DATA]],"MM")</f>
        <v>07</v>
      </c>
      <c r="M11624" s="2">
        <f>WEEKNUM(Tabela3[[#This Row],[DATA]])</f>
        <v>30</v>
      </c>
      <c r="N11624" s="18">
        <f>YEAR(Tabela3[[#This Row],[DATA]])</f>
        <v>2023</v>
      </c>
    </row>
    <row r="11625" spans="2:14">
      <c r="B11625" s="1">
        <v>45132</v>
      </c>
      <c r="C11625">
        <v>17546</v>
      </c>
      <c r="D11625">
        <f>COUNTIF(C$4:C11625,Tabela3[[#This Row],[COMANDA]])</f>
        <v>2</v>
      </c>
      <c r="E11625" t="s">
        <v>90</v>
      </c>
      <c r="F11625" t="s">
        <v>375</v>
      </c>
      <c r="G11625" t="s">
        <v>9</v>
      </c>
      <c r="H11625" t="s">
        <v>131</v>
      </c>
      <c r="I11625" s="2">
        <v>1</v>
      </c>
      <c r="J11625" t="s">
        <v>11</v>
      </c>
      <c r="K11625" s="21">
        <f>INDEX(LISTAS!$H:$Q,MATCH(BASE!H11625,LISTAS!$G:$G,0),MATCH(BASE!J11625,LISTAS!$H$3:$Q$3,0))*Tabela3[[#This Row],[QUANTIDADE]]</f>
        <v>4</v>
      </c>
      <c r="L11625" s="2" t="str">
        <f>TEXT(Tabela3[[#This Row],[DATA]],"MM")</f>
        <v>07</v>
      </c>
      <c r="M11625" s="2">
        <f>WEEKNUM(Tabela3[[#This Row],[DATA]])</f>
        <v>30</v>
      </c>
      <c r="N11625" s="18">
        <f>YEAR(Tabela3[[#This Row],[DATA]])</f>
        <v>2023</v>
      </c>
    </row>
    <row r="11626" spans="2:14">
      <c r="B11626" s="1">
        <v>45132</v>
      </c>
      <c r="C11626">
        <v>17547</v>
      </c>
      <c r="D11626">
        <f>COUNTIF(C$4:C11626,Tabela3[[#This Row],[COMANDA]])</f>
        <v>1</v>
      </c>
      <c r="E11626" t="s">
        <v>89</v>
      </c>
      <c r="F11626" t="s">
        <v>98</v>
      </c>
      <c r="G11626" t="s">
        <v>8</v>
      </c>
      <c r="H11626" t="s">
        <v>202</v>
      </c>
      <c r="I11626" s="2">
        <v>1</v>
      </c>
      <c r="J11626" t="s">
        <v>11</v>
      </c>
      <c r="K11626" s="21">
        <f>INDEX(LISTAS!$H:$Q,MATCH(BASE!H11626,LISTAS!$G:$G,0),MATCH(BASE!J11626,LISTAS!$H$3:$Q$3,0))*Tabela3[[#This Row],[QUANTIDADE]]</f>
        <v>20</v>
      </c>
      <c r="L11626" s="2" t="str">
        <f>TEXT(Tabela3[[#This Row],[DATA]],"MM")</f>
        <v>07</v>
      </c>
      <c r="M11626" s="2">
        <f>WEEKNUM(Tabela3[[#This Row],[DATA]])</f>
        <v>30</v>
      </c>
      <c r="N11626" s="18">
        <f>YEAR(Tabela3[[#This Row],[DATA]])</f>
        <v>2023</v>
      </c>
    </row>
    <row r="11627" spans="2:14">
      <c r="B11627" s="1">
        <v>45132</v>
      </c>
      <c r="C11627">
        <v>17547</v>
      </c>
      <c r="D11627">
        <f>COUNTIF(C$4:C11627,Tabela3[[#This Row],[COMANDA]])</f>
        <v>2</v>
      </c>
      <c r="E11627" t="s">
        <v>89</v>
      </c>
      <c r="F11627" t="s">
        <v>98</v>
      </c>
      <c r="G11627" t="s">
        <v>9</v>
      </c>
      <c r="H11627" t="s">
        <v>240</v>
      </c>
      <c r="I11627" s="2">
        <v>1</v>
      </c>
      <c r="J11627" t="s">
        <v>12</v>
      </c>
      <c r="K11627" s="21">
        <f>INDEX(LISTAS!$H:$Q,MATCH(BASE!H11627,LISTAS!$G:$G,0),MATCH(BASE!J11627,LISTAS!$H$3:$Q$3,0))*Tabela3[[#This Row],[QUANTIDADE]]</f>
        <v>8</v>
      </c>
      <c r="L11627" s="2" t="str">
        <f>TEXT(Tabela3[[#This Row],[DATA]],"MM")</f>
        <v>07</v>
      </c>
      <c r="M11627" s="2">
        <f>WEEKNUM(Tabela3[[#This Row],[DATA]])</f>
        <v>30</v>
      </c>
      <c r="N11627" s="18">
        <f>YEAR(Tabela3[[#This Row],[DATA]])</f>
        <v>2023</v>
      </c>
    </row>
    <row r="11628" spans="2:14">
      <c r="B11628" s="1">
        <v>45132</v>
      </c>
      <c r="C11628">
        <v>17548</v>
      </c>
      <c r="D11628">
        <f>COUNTIF(C$4:C11628,Tabela3[[#This Row],[COMANDA]])</f>
        <v>1</v>
      </c>
      <c r="E11628" t="s">
        <v>90</v>
      </c>
      <c r="F11628" t="s">
        <v>98</v>
      </c>
      <c r="G11628" t="s">
        <v>8</v>
      </c>
      <c r="H11628" t="s">
        <v>42</v>
      </c>
      <c r="I11628" s="2">
        <v>1</v>
      </c>
      <c r="J11628" t="s">
        <v>11</v>
      </c>
      <c r="K11628" s="21">
        <f>INDEX(LISTAS!$H:$Q,MATCH(BASE!H11628,LISTAS!$G:$G,0),MATCH(BASE!J11628,LISTAS!$H$3:$Q$3,0))*Tabela3[[#This Row],[QUANTIDADE]]</f>
        <v>16</v>
      </c>
      <c r="L11628" s="2" t="str">
        <f>TEXT(Tabela3[[#This Row],[DATA]],"MM")</f>
        <v>07</v>
      </c>
      <c r="M11628" s="2">
        <f>WEEKNUM(Tabela3[[#This Row],[DATA]])</f>
        <v>30</v>
      </c>
      <c r="N11628" s="18">
        <f>YEAR(Tabela3[[#This Row],[DATA]])</f>
        <v>2023</v>
      </c>
    </row>
    <row r="11629" spans="2:14">
      <c r="B11629" s="1">
        <v>45132</v>
      </c>
      <c r="C11629">
        <v>17549</v>
      </c>
      <c r="D11629">
        <f>COUNTIF(C$4:C11629,Tabela3[[#This Row],[COMANDA]])</f>
        <v>1</v>
      </c>
      <c r="E11629" t="s">
        <v>90</v>
      </c>
      <c r="F11629" t="s">
        <v>375</v>
      </c>
      <c r="G11629" t="s">
        <v>8</v>
      </c>
      <c r="H11629" t="s">
        <v>43</v>
      </c>
      <c r="I11629" s="2">
        <v>1</v>
      </c>
      <c r="J11629" t="s">
        <v>11</v>
      </c>
      <c r="K11629" s="21">
        <f>INDEX(LISTAS!$H:$Q,MATCH(BASE!H11629,LISTAS!$G:$G,0),MATCH(BASE!J11629,LISTAS!$H$3:$Q$3,0))*Tabela3[[#This Row],[QUANTIDADE]]</f>
        <v>18</v>
      </c>
      <c r="L11629" s="2" t="str">
        <f>TEXT(Tabela3[[#This Row],[DATA]],"MM")</f>
        <v>07</v>
      </c>
      <c r="M11629" s="2">
        <f>WEEKNUM(Tabela3[[#This Row],[DATA]])</f>
        <v>30</v>
      </c>
      <c r="N11629" s="18">
        <f>YEAR(Tabela3[[#This Row],[DATA]])</f>
        <v>2023</v>
      </c>
    </row>
    <row r="11630" spans="2:14">
      <c r="B11630" s="1">
        <v>45132</v>
      </c>
      <c r="C11630">
        <v>17550</v>
      </c>
      <c r="D11630">
        <f>COUNTIF(C$4:C11630,Tabela3[[#This Row],[COMANDA]])</f>
        <v>1</v>
      </c>
      <c r="E11630" t="s">
        <v>90</v>
      </c>
      <c r="F11630" t="s">
        <v>98</v>
      </c>
      <c r="G11630" t="s">
        <v>8</v>
      </c>
      <c r="H11630" t="s">
        <v>202</v>
      </c>
      <c r="I11630" s="2">
        <v>1</v>
      </c>
      <c r="J11630" t="s">
        <v>11</v>
      </c>
      <c r="K11630" s="21">
        <f>INDEX(LISTAS!$H:$Q,MATCH(BASE!H11630,LISTAS!$G:$G,0),MATCH(BASE!J11630,LISTAS!$H$3:$Q$3,0))*Tabela3[[#This Row],[QUANTIDADE]]</f>
        <v>20</v>
      </c>
      <c r="L11630" s="2" t="str">
        <f>TEXT(Tabela3[[#This Row],[DATA]],"MM")</f>
        <v>07</v>
      </c>
      <c r="M11630" s="2">
        <f>WEEKNUM(Tabela3[[#This Row],[DATA]])</f>
        <v>30</v>
      </c>
      <c r="N11630" s="18">
        <f>YEAR(Tabela3[[#This Row],[DATA]])</f>
        <v>2023</v>
      </c>
    </row>
    <row r="11631" spans="2:14">
      <c r="B11631" s="1">
        <v>45132</v>
      </c>
      <c r="C11631">
        <v>17550</v>
      </c>
      <c r="D11631">
        <f>COUNTIF(C$4:C11631,Tabela3[[#This Row],[COMANDA]])</f>
        <v>2</v>
      </c>
      <c r="E11631" t="s">
        <v>90</v>
      </c>
      <c r="F11631" t="s">
        <v>98</v>
      </c>
      <c r="G11631" t="s">
        <v>9</v>
      </c>
      <c r="H11631" t="s">
        <v>140</v>
      </c>
      <c r="I11631" s="2">
        <v>1</v>
      </c>
      <c r="J11631" t="s">
        <v>11</v>
      </c>
      <c r="K11631" s="21">
        <f>INDEX(LISTAS!$H:$Q,MATCH(BASE!H11631,LISTAS!$G:$G,0),MATCH(BASE!J11631,LISTAS!$H$3:$Q$3,0))*Tabela3[[#This Row],[QUANTIDADE]]</f>
        <v>3</v>
      </c>
      <c r="L11631" s="2" t="str">
        <f>TEXT(Tabela3[[#This Row],[DATA]],"MM")</f>
        <v>07</v>
      </c>
      <c r="M11631" s="2">
        <f>WEEKNUM(Tabela3[[#This Row],[DATA]])</f>
        <v>30</v>
      </c>
      <c r="N11631" s="18">
        <f>YEAR(Tabela3[[#This Row],[DATA]])</f>
        <v>2023</v>
      </c>
    </row>
    <row r="11632" spans="2:14">
      <c r="B11632" s="1">
        <v>45132</v>
      </c>
      <c r="C11632">
        <v>17551</v>
      </c>
      <c r="D11632">
        <f>COUNTIF(C$4:C11632,Tabela3[[#This Row],[COMANDA]])</f>
        <v>1</v>
      </c>
      <c r="E11632" t="s">
        <v>90</v>
      </c>
      <c r="F11632" t="s">
        <v>99</v>
      </c>
      <c r="G11632" t="s">
        <v>8</v>
      </c>
      <c r="H11632" t="s">
        <v>39</v>
      </c>
      <c r="I11632" s="2">
        <v>1</v>
      </c>
      <c r="J11632" t="s">
        <v>11</v>
      </c>
      <c r="K11632" s="21">
        <f>INDEX(LISTAS!$H:$Q,MATCH(BASE!H11632,LISTAS!$G:$G,0),MATCH(BASE!J11632,LISTAS!$H$3:$Q$3,0))*Tabela3[[#This Row],[QUANTIDADE]]</f>
        <v>12</v>
      </c>
      <c r="L11632" s="2" t="str">
        <f>TEXT(Tabela3[[#This Row],[DATA]],"MM")</f>
        <v>07</v>
      </c>
      <c r="M11632" s="2">
        <f>WEEKNUM(Tabela3[[#This Row],[DATA]])</f>
        <v>30</v>
      </c>
      <c r="N11632" s="18">
        <f>YEAR(Tabela3[[#This Row],[DATA]])</f>
        <v>2023</v>
      </c>
    </row>
    <row r="11633" spans="2:14">
      <c r="B11633" s="1">
        <v>45132</v>
      </c>
      <c r="C11633">
        <v>17551</v>
      </c>
      <c r="D11633">
        <f>COUNTIF(C$4:C11633,Tabela3[[#This Row],[COMANDA]])</f>
        <v>2</v>
      </c>
      <c r="E11633" t="s">
        <v>90</v>
      </c>
      <c r="F11633" t="s">
        <v>99</v>
      </c>
      <c r="G11633" t="s">
        <v>61</v>
      </c>
      <c r="H11633" t="s">
        <v>166</v>
      </c>
      <c r="I11633" s="2">
        <v>1</v>
      </c>
      <c r="J11633" t="s">
        <v>11</v>
      </c>
      <c r="K11633" s="21">
        <f>INDEX(LISTAS!$H:$Q,MATCH(BASE!H11633,LISTAS!$G:$G,0),MATCH(BASE!J11633,LISTAS!$H$3:$Q$3,0))*Tabela3[[#This Row],[QUANTIDADE]]</f>
        <v>8</v>
      </c>
      <c r="L11633" s="2" t="str">
        <f>TEXT(Tabela3[[#This Row],[DATA]],"MM")</f>
        <v>07</v>
      </c>
      <c r="M11633" s="2">
        <f>WEEKNUM(Tabela3[[#This Row],[DATA]])</f>
        <v>30</v>
      </c>
      <c r="N11633" s="18">
        <f>YEAR(Tabela3[[#This Row],[DATA]])</f>
        <v>2023</v>
      </c>
    </row>
    <row r="11634" spans="2:14">
      <c r="B11634" s="1">
        <v>45132</v>
      </c>
      <c r="C11634">
        <v>17552</v>
      </c>
      <c r="D11634">
        <f>COUNTIF(C$4:C11634,Tabela3[[#This Row],[COMANDA]])</f>
        <v>1</v>
      </c>
      <c r="E11634" t="s">
        <v>90</v>
      </c>
      <c r="F11634" t="s">
        <v>98</v>
      </c>
      <c r="G11634" t="s">
        <v>8</v>
      </c>
      <c r="H11634" t="s">
        <v>42</v>
      </c>
      <c r="I11634" s="2">
        <v>1</v>
      </c>
      <c r="J11634" t="s">
        <v>11</v>
      </c>
      <c r="K11634" s="21">
        <f>INDEX(LISTAS!$H:$Q,MATCH(BASE!H11634,LISTAS!$G:$G,0),MATCH(BASE!J11634,LISTAS!$H$3:$Q$3,0))*Tabela3[[#This Row],[QUANTIDADE]]</f>
        <v>16</v>
      </c>
      <c r="L11634" s="2" t="str">
        <f>TEXT(Tabela3[[#This Row],[DATA]],"MM")</f>
        <v>07</v>
      </c>
      <c r="M11634" s="2">
        <f>WEEKNUM(Tabela3[[#This Row],[DATA]])</f>
        <v>30</v>
      </c>
      <c r="N11634" s="18">
        <f>YEAR(Tabela3[[#This Row],[DATA]])</f>
        <v>2023</v>
      </c>
    </row>
    <row r="11635" spans="2:14">
      <c r="B11635" s="1">
        <v>45132</v>
      </c>
      <c r="C11635">
        <v>17552</v>
      </c>
      <c r="D11635">
        <f>COUNTIF(C$4:C11635,Tabela3[[#This Row],[COMANDA]])</f>
        <v>2</v>
      </c>
      <c r="E11635" t="s">
        <v>90</v>
      </c>
      <c r="F11635" t="s">
        <v>99</v>
      </c>
      <c r="G11635" t="s">
        <v>8</v>
      </c>
      <c r="H11635" t="s">
        <v>202</v>
      </c>
      <c r="I11635" s="2">
        <v>1</v>
      </c>
      <c r="J11635" t="s">
        <v>11</v>
      </c>
      <c r="K11635" s="21">
        <f>INDEX(LISTAS!$H:$Q,MATCH(BASE!H11635,LISTAS!$G:$G,0),MATCH(BASE!J11635,LISTAS!$H$3:$Q$3,0))*Tabela3[[#This Row],[QUANTIDADE]]</f>
        <v>20</v>
      </c>
      <c r="L11635" s="2" t="str">
        <f>TEXT(Tabela3[[#This Row],[DATA]],"MM")</f>
        <v>07</v>
      </c>
      <c r="M11635" s="2">
        <f>WEEKNUM(Tabela3[[#This Row],[DATA]])</f>
        <v>30</v>
      </c>
      <c r="N11635" s="18">
        <f>YEAR(Tabela3[[#This Row],[DATA]])</f>
        <v>2023</v>
      </c>
    </row>
    <row r="11636" spans="2:14">
      <c r="B11636" s="1">
        <v>45132</v>
      </c>
      <c r="C11636">
        <v>17552</v>
      </c>
      <c r="D11636">
        <f>COUNTIF(C$4:C11636,Tabela3[[#This Row],[COMANDA]])</f>
        <v>3</v>
      </c>
      <c r="E11636" t="s">
        <v>90</v>
      </c>
      <c r="F11636" t="s">
        <v>99</v>
      </c>
      <c r="G11636" t="s">
        <v>8</v>
      </c>
      <c r="H11636" t="s">
        <v>211</v>
      </c>
      <c r="I11636" s="2">
        <v>1</v>
      </c>
      <c r="J11636" t="s">
        <v>11</v>
      </c>
      <c r="K11636" s="21">
        <f>INDEX(LISTAS!$H:$Q,MATCH(BASE!H11636,LISTAS!$G:$G,0),MATCH(BASE!J11636,LISTAS!$H$3:$Q$3,0))*Tabela3[[#This Row],[QUANTIDADE]]</f>
        <v>20</v>
      </c>
      <c r="L11636" s="2" t="str">
        <f>TEXT(Tabela3[[#This Row],[DATA]],"MM")</f>
        <v>07</v>
      </c>
      <c r="M11636" s="2">
        <f>WEEKNUM(Tabela3[[#This Row],[DATA]])</f>
        <v>30</v>
      </c>
      <c r="N11636" s="18">
        <f>YEAR(Tabela3[[#This Row],[DATA]])</f>
        <v>2023</v>
      </c>
    </row>
    <row r="11637" spans="2:14">
      <c r="B11637" s="1">
        <v>45132</v>
      </c>
      <c r="C11637">
        <v>17552</v>
      </c>
      <c r="D11637">
        <f>COUNTIF(C$4:C11637,Tabela3[[#This Row],[COMANDA]])</f>
        <v>4</v>
      </c>
      <c r="E11637" t="s">
        <v>90</v>
      </c>
      <c r="F11637" t="s">
        <v>98</v>
      </c>
      <c r="G11637" t="s">
        <v>8</v>
      </c>
      <c r="H11637" t="s">
        <v>211</v>
      </c>
      <c r="I11637" s="2">
        <v>1</v>
      </c>
      <c r="J11637" t="s">
        <v>11</v>
      </c>
      <c r="K11637" s="21">
        <f>INDEX(LISTAS!$H:$Q,MATCH(BASE!H11637,LISTAS!$G:$G,0),MATCH(BASE!J11637,LISTAS!$H$3:$Q$3,0))*Tabela3[[#This Row],[QUANTIDADE]]</f>
        <v>20</v>
      </c>
      <c r="L11637" s="2" t="str">
        <f>TEXT(Tabela3[[#This Row],[DATA]],"MM")</f>
        <v>07</v>
      </c>
      <c r="M11637" s="2">
        <f>WEEKNUM(Tabela3[[#This Row],[DATA]])</f>
        <v>30</v>
      </c>
      <c r="N11637" s="18">
        <f>YEAR(Tabela3[[#This Row],[DATA]])</f>
        <v>2023</v>
      </c>
    </row>
    <row r="11638" spans="2:14">
      <c r="B11638" s="1">
        <v>45132</v>
      </c>
      <c r="C11638">
        <v>17552</v>
      </c>
      <c r="D11638">
        <f>COUNTIF(C$4:C11638,Tabela3[[#This Row],[COMANDA]])</f>
        <v>5</v>
      </c>
      <c r="E11638" t="s">
        <v>90</v>
      </c>
      <c r="F11638" t="s">
        <v>98</v>
      </c>
      <c r="G11638" t="s">
        <v>61</v>
      </c>
      <c r="H11638" t="s">
        <v>199</v>
      </c>
      <c r="I11638" s="2">
        <v>1</v>
      </c>
      <c r="J11638" t="s">
        <v>11</v>
      </c>
      <c r="K11638" s="21">
        <f>INDEX(LISTAS!$H:$Q,MATCH(BASE!H11638,LISTAS!$G:$G,0),MATCH(BASE!J11638,LISTAS!$H$3:$Q$3,0))*Tabela3[[#This Row],[QUANTIDADE]]</f>
        <v>1</v>
      </c>
      <c r="L11638" s="2" t="str">
        <f>TEXT(Tabela3[[#This Row],[DATA]],"MM")</f>
        <v>07</v>
      </c>
      <c r="M11638" s="2">
        <f>WEEKNUM(Tabela3[[#This Row],[DATA]])</f>
        <v>30</v>
      </c>
      <c r="N11638" s="18">
        <f>YEAR(Tabela3[[#This Row],[DATA]])</f>
        <v>2023</v>
      </c>
    </row>
    <row r="11639" spans="2:14">
      <c r="B11639" s="1">
        <v>45132</v>
      </c>
      <c r="C11639">
        <v>17552</v>
      </c>
      <c r="D11639">
        <f>COUNTIF(C$4:C11639,Tabela3[[#This Row],[COMANDA]])</f>
        <v>6</v>
      </c>
      <c r="E11639" t="s">
        <v>90</v>
      </c>
      <c r="F11639" t="s">
        <v>98</v>
      </c>
      <c r="G11639" t="s">
        <v>9</v>
      </c>
      <c r="H11639" t="s">
        <v>55</v>
      </c>
      <c r="I11639" s="2">
        <v>2</v>
      </c>
      <c r="J11639" t="s">
        <v>11</v>
      </c>
      <c r="K11639" s="21">
        <f>INDEX(LISTAS!$H:$Q,MATCH(BASE!H11639,LISTAS!$G:$G,0),MATCH(BASE!J11639,LISTAS!$H$3:$Q$3,0))*Tabela3[[#This Row],[QUANTIDADE]]</f>
        <v>6</v>
      </c>
      <c r="L11639" s="2" t="str">
        <f>TEXT(Tabela3[[#This Row],[DATA]],"MM")</f>
        <v>07</v>
      </c>
      <c r="M11639" s="2">
        <f>WEEKNUM(Tabela3[[#This Row],[DATA]])</f>
        <v>30</v>
      </c>
      <c r="N11639" s="18">
        <f>YEAR(Tabela3[[#This Row],[DATA]])</f>
        <v>2023</v>
      </c>
    </row>
    <row r="11640" spans="2:14">
      <c r="B11640" s="1">
        <v>45132</v>
      </c>
      <c r="C11640">
        <v>17553</v>
      </c>
      <c r="D11640">
        <f>COUNTIF(C$4:C11640,Tabela3[[#This Row],[COMANDA]])</f>
        <v>1</v>
      </c>
      <c r="E11640" t="s">
        <v>90</v>
      </c>
      <c r="F11640" t="s">
        <v>99</v>
      </c>
      <c r="G11640" t="s">
        <v>8</v>
      </c>
      <c r="H11640" t="s">
        <v>204</v>
      </c>
      <c r="I11640" s="2">
        <v>1</v>
      </c>
      <c r="J11640" t="s">
        <v>11</v>
      </c>
      <c r="K11640" s="21">
        <f>INDEX(LISTAS!$H:$Q,MATCH(BASE!H11640,LISTAS!$G:$G,0),MATCH(BASE!J11640,LISTAS!$H$3:$Q$3,0))*Tabela3[[#This Row],[QUANTIDADE]]</f>
        <v>18</v>
      </c>
      <c r="L11640" s="2" t="str">
        <f>TEXT(Tabela3[[#This Row],[DATA]],"MM")</f>
        <v>07</v>
      </c>
      <c r="M11640" s="2">
        <f>WEEKNUM(Tabela3[[#This Row],[DATA]])</f>
        <v>30</v>
      </c>
      <c r="N11640" s="18">
        <f>YEAR(Tabela3[[#This Row],[DATA]])</f>
        <v>2023</v>
      </c>
    </row>
    <row r="11641" spans="2:14">
      <c r="B11641" s="1">
        <v>45132</v>
      </c>
      <c r="C11641">
        <v>17553</v>
      </c>
      <c r="D11641">
        <f>COUNTIF(C$4:C11641,Tabela3[[#This Row],[COMANDA]])</f>
        <v>2</v>
      </c>
      <c r="E11641" t="s">
        <v>90</v>
      </c>
      <c r="F11641" t="s">
        <v>99</v>
      </c>
      <c r="G11641" t="s">
        <v>61</v>
      </c>
      <c r="H11641" t="s">
        <v>199</v>
      </c>
      <c r="I11641" s="2">
        <v>2</v>
      </c>
      <c r="J11641" t="s">
        <v>11</v>
      </c>
      <c r="K11641" s="21">
        <f>INDEX(LISTAS!$H:$Q,MATCH(BASE!H11641,LISTAS!$G:$G,0),MATCH(BASE!J11641,LISTAS!$H$3:$Q$3,0))*Tabela3[[#This Row],[QUANTIDADE]]</f>
        <v>2</v>
      </c>
      <c r="L11641" s="2" t="str">
        <f>TEXT(Tabela3[[#This Row],[DATA]],"MM")</f>
        <v>07</v>
      </c>
      <c r="M11641" s="2">
        <f>WEEKNUM(Tabela3[[#This Row],[DATA]])</f>
        <v>30</v>
      </c>
      <c r="N11641" s="18">
        <f>YEAR(Tabela3[[#This Row],[DATA]])</f>
        <v>2023</v>
      </c>
    </row>
    <row r="11642" spans="2:14">
      <c r="B11642" s="1">
        <v>45132</v>
      </c>
      <c r="C11642">
        <v>17553</v>
      </c>
      <c r="D11642">
        <f>COUNTIF(C$4:C11642,Tabela3[[#This Row],[COMANDA]])</f>
        <v>3</v>
      </c>
      <c r="E11642" t="s">
        <v>90</v>
      </c>
      <c r="F11642" t="s">
        <v>99</v>
      </c>
      <c r="G11642" t="s">
        <v>9</v>
      </c>
      <c r="H11642" t="s">
        <v>521</v>
      </c>
      <c r="I11642" s="2">
        <v>1</v>
      </c>
      <c r="J11642" t="s">
        <v>11</v>
      </c>
      <c r="K11642" s="21">
        <f>INDEX(LISTAS!$H:$Q,MATCH(BASE!H11642,LISTAS!$G:$G,0),MATCH(BASE!J11642,LISTAS!$H$3:$Q$3,0))*Tabela3[[#This Row],[QUANTIDADE]]</f>
        <v>6</v>
      </c>
      <c r="L11642" s="2" t="str">
        <f>TEXT(Tabela3[[#This Row],[DATA]],"MM")</f>
        <v>07</v>
      </c>
      <c r="M11642" s="2">
        <f>WEEKNUM(Tabela3[[#This Row],[DATA]])</f>
        <v>30</v>
      </c>
      <c r="N11642" s="18">
        <f>YEAR(Tabela3[[#This Row],[DATA]])</f>
        <v>2023</v>
      </c>
    </row>
    <row r="11643" spans="2:14">
      <c r="B11643" s="1">
        <v>45132</v>
      </c>
      <c r="C11643">
        <v>17554</v>
      </c>
      <c r="D11643">
        <f>COUNTIF(C$4:C11643,Tabela3[[#This Row],[COMANDA]])</f>
        <v>1</v>
      </c>
      <c r="E11643" t="s">
        <v>90</v>
      </c>
      <c r="F11643" t="s">
        <v>100</v>
      </c>
      <c r="G11643" t="s">
        <v>8</v>
      </c>
      <c r="H11643" t="s">
        <v>202</v>
      </c>
      <c r="I11643" s="2">
        <v>1</v>
      </c>
      <c r="J11643" t="s">
        <v>11</v>
      </c>
      <c r="K11643" s="21">
        <f>INDEX(LISTAS!$H:$Q,MATCH(BASE!H11643,LISTAS!$G:$G,0),MATCH(BASE!J11643,LISTAS!$H$3:$Q$3,0))*Tabela3[[#This Row],[QUANTIDADE]]</f>
        <v>20</v>
      </c>
      <c r="L11643" s="2" t="str">
        <f>TEXT(Tabela3[[#This Row],[DATA]],"MM")</f>
        <v>07</v>
      </c>
      <c r="M11643" s="2">
        <f>WEEKNUM(Tabela3[[#This Row],[DATA]])</f>
        <v>30</v>
      </c>
      <c r="N11643" s="18">
        <f>YEAR(Tabela3[[#This Row],[DATA]])</f>
        <v>2023</v>
      </c>
    </row>
    <row r="11644" spans="2:14">
      <c r="B11644" s="1">
        <v>45132</v>
      </c>
      <c r="C11644">
        <v>17554</v>
      </c>
      <c r="D11644">
        <f>COUNTIF(C$4:C11644,Tabela3[[#This Row],[COMANDA]])</f>
        <v>2</v>
      </c>
      <c r="E11644" t="s">
        <v>90</v>
      </c>
      <c r="F11644" t="s">
        <v>100</v>
      </c>
      <c r="G11644" t="s">
        <v>9</v>
      </c>
      <c r="H11644" t="s">
        <v>199</v>
      </c>
      <c r="I11644" s="2">
        <v>2</v>
      </c>
      <c r="J11644" t="s">
        <v>11</v>
      </c>
      <c r="K11644" s="21">
        <f>INDEX(LISTAS!$H:$Q,MATCH(BASE!H11644,LISTAS!$G:$G,0),MATCH(BASE!J11644,LISTAS!$H$3:$Q$3,0))*Tabela3[[#This Row],[QUANTIDADE]]</f>
        <v>2</v>
      </c>
      <c r="L11644" s="2" t="str">
        <f>TEXT(Tabela3[[#This Row],[DATA]],"MM")</f>
        <v>07</v>
      </c>
      <c r="M11644" s="2">
        <f>WEEKNUM(Tabela3[[#This Row],[DATA]])</f>
        <v>30</v>
      </c>
      <c r="N11644" s="18">
        <f>YEAR(Tabela3[[#This Row],[DATA]])</f>
        <v>2023</v>
      </c>
    </row>
    <row r="11645" spans="2:14">
      <c r="B11645" s="1">
        <v>45132</v>
      </c>
      <c r="C11645" t="s">
        <v>576</v>
      </c>
      <c r="D11645">
        <f>COUNTIF(C$4:C11645,Tabela3[[#This Row],[COMANDA]])</f>
        <v>1</v>
      </c>
      <c r="E11645" t="s">
        <v>1</v>
      </c>
      <c r="G11645" t="s">
        <v>63</v>
      </c>
      <c r="H11645" t="s">
        <v>187</v>
      </c>
      <c r="I11645" s="2">
        <v>1</v>
      </c>
      <c r="J11645" t="s">
        <v>11</v>
      </c>
      <c r="K11645" s="21">
        <f>INDEX(LISTAS!$H:$Q,MATCH(BASE!H11645,LISTAS!$G:$G,0),MATCH(BASE!J11645,LISTAS!$H$3:$Q$3,0))*Tabela3[[#This Row],[QUANTIDADE]]</f>
        <v>13</v>
      </c>
      <c r="L11645" s="2" t="str">
        <f>TEXT(Tabela3[[#This Row],[DATA]],"MM")</f>
        <v>07</v>
      </c>
      <c r="M11645" s="2">
        <f>WEEKNUM(Tabela3[[#This Row],[DATA]])</f>
        <v>30</v>
      </c>
      <c r="N11645" s="18">
        <f>YEAR(Tabela3[[#This Row],[DATA]])</f>
        <v>2023</v>
      </c>
    </row>
    <row r="11646" spans="2:14">
      <c r="B11646" s="1">
        <v>45132</v>
      </c>
      <c r="C11646" t="s">
        <v>576</v>
      </c>
      <c r="D11646">
        <f>COUNTIF(C$4:C11646,Tabela3[[#This Row],[COMANDA]])</f>
        <v>2</v>
      </c>
      <c r="E11646" t="s">
        <v>1</v>
      </c>
      <c r="G11646" t="s">
        <v>9</v>
      </c>
      <c r="H11646" t="s">
        <v>154</v>
      </c>
      <c r="I11646" s="2">
        <v>1</v>
      </c>
      <c r="J11646" t="s">
        <v>11</v>
      </c>
      <c r="K11646" s="21">
        <f>INDEX(LISTAS!$H:$Q,MATCH(BASE!H11646,LISTAS!$G:$G,0),MATCH(BASE!J11646,LISTAS!$H$3:$Q$3,0))*Tabela3[[#This Row],[QUANTIDADE]]</f>
        <v>6</v>
      </c>
      <c r="L11646" s="2" t="str">
        <f>TEXT(Tabela3[[#This Row],[DATA]],"MM")</f>
        <v>07</v>
      </c>
      <c r="M11646" s="2">
        <f>WEEKNUM(Tabela3[[#This Row],[DATA]])</f>
        <v>30</v>
      </c>
      <c r="N11646" s="18">
        <f>YEAR(Tabela3[[#This Row],[DATA]])</f>
        <v>2023</v>
      </c>
    </row>
    <row r="11647" spans="2:14">
      <c r="B11647" s="1">
        <v>45132</v>
      </c>
      <c r="C11647">
        <v>17555</v>
      </c>
      <c r="D11647">
        <f>COUNTIF(C$4:C11647,Tabela3[[#This Row],[COMANDA]])</f>
        <v>1</v>
      </c>
      <c r="E11647" t="s">
        <v>90</v>
      </c>
      <c r="F11647" t="s">
        <v>100</v>
      </c>
      <c r="G11647" t="s">
        <v>8</v>
      </c>
      <c r="H11647" t="s">
        <v>206</v>
      </c>
      <c r="I11647" s="2">
        <v>1</v>
      </c>
      <c r="J11647" t="s">
        <v>11</v>
      </c>
      <c r="K11647" s="21">
        <f>INDEX(LISTAS!$H:$Q,MATCH(BASE!H11647,LISTAS!$G:$G,0),MATCH(BASE!J11647,LISTAS!$H$3:$Q$3,0))*Tabela3[[#This Row],[QUANTIDADE]]</f>
        <v>18</v>
      </c>
      <c r="L11647" s="2" t="str">
        <f>TEXT(Tabela3[[#This Row],[DATA]],"MM")</f>
        <v>07</v>
      </c>
      <c r="M11647" s="2">
        <f>WEEKNUM(Tabela3[[#This Row],[DATA]])</f>
        <v>30</v>
      </c>
      <c r="N11647" s="18">
        <f>YEAR(Tabela3[[#This Row],[DATA]])</f>
        <v>2023</v>
      </c>
    </row>
    <row r="11648" spans="2:14">
      <c r="B11648" s="1">
        <v>45133</v>
      </c>
      <c r="C11648">
        <v>17556</v>
      </c>
      <c r="D11648">
        <f>COUNTIF(C$4:C11648,Tabela3[[#This Row],[COMANDA]])</f>
        <v>1</v>
      </c>
      <c r="E11648" t="s">
        <v>89</v>
      </c>
      <c r="G11648" t="s">
        <v>8</v>
      </c>
      <c r="H11648" t="s">
        <v>209</v>
      </c>
      <c r="I11648" s="2">
        <v>1</v>
      </c>
      <c r="J11648" t="s">
        <v>11</v>
      </c>
      <c r="K11648" s="21">
        <f>INDEX(LISTAS!$H:$Q,MATCH(BASE!H11648,LISTAS!$G:$G,0),MATCH(BASE!J11648,LISTAS!$H$3:$Q$3,0))*Tabela3[[#This Row],[QUANTIDADE]]</f>
        <v>8</v>
      </c>
      <c r="L11648" s="2" t="str">
        <f>TEXT(Tabela3[[#This Row],[DATA]],"MM")</f>
        <v>07</v>
      </c>
      <c r="M11648" s="2">
        <f>WEEKNUM(Tabela3[[#This Row],[DATA]])</f>
        <v>30</v>
      </c>
      <c r="N11648" s="18">
        <f>YEAR(Tabela3[[#This Row],[DATA]])</f>
        <v>2023</v>
      </c>
    </row>
    <row r="11649" spans="2:14">
      <c r="B11649" s="1">
        <v>45133</v>
      </c>
      <c r="C11649">
        <v>17557</v>
      </c>
      <c r="D11649">
        <f>COUNTIF(C$4:C11649,Tabela3[[#This Row],[COMANDA]])</f>
        <v>1</v>
      </c>
      <c r="E11649" t="s">
        <v>90</v>
      </c>
      <c r="F11649" t="s">
        <v>375</v>
      </c>
      <c r="G11649" t="s">
        <v>8</v>
      </c>
      <c r="H11649" t="s">
        <v>203</v>
      </c>
      <c r="I11649" s="2">
        <v>1</v>
      </c>
      <c r="J11649" t="s">
        <v>12</v>
      </c>
      <c r="K11649" s="21">
        <f>INDEX(LISTAS!$H:$Q,MATCH(BASE!H11649,LISTAS!$G:$G,0),MATCH(BASE!J11649,LISTAS!$H$3:$Q$3,0))*Tabela3[[#This Row],[QUANTIDADE]]</f>
        <v>18</v>
      </c>
      <c r="L11649" s="2" t="str">
        <f>TEXT(Tabela3[[#This Row],[DATA]],"MM")</f>
        <v>07</v>
      </c>
      <c r="M11649" s="2">
        <f>WEEKNUM(Tabela3[[#This Row],[DATA]])</f>
        <v>30</v>
      </c>
      <c r="N11649" s="18">
        <f>YEAR(Tabela3[[#This Row],[DATA]])</f>
        <v>2023</v>
      </c>
    </row>
    <row r="11650" spans="2:14">
      <c r="B11650" s="1">
        <v>45133</v>
      </c>
      <c r="C11650">
        <v>17558</v>
      </c>
      <c r="D11650">
        <f>COUNTIF(C$4:C11650,Tabela3[[#This Row],[COMANDA]])</f>
        <v>1</v>
      </c>
      <c r="E11650" t="s">
        <v>90</v>
      </c>
      <c r="F11650" t="s">
        <v>98</v>
      </c>
      <c r="G11650" t="s">
        <v>8</v>
      </c>
      <c r="H11650" t="s">
        <v>204</v>
      </c>
      <c r="I11650" s="2">
        <v>2</v>
      </c>
      <c r="J11650" t="s">
        <v>11</v>
      </c>
      <c r="K11650" s="21">
        <f>INDEX(LISTAS!$H:$Q,MATCH(BASE!H11650,LISTAS!$G:$G,0),MATCH(BASE!J11650,LISTAS!$H$3:$Q$3,0))*Tabela3[[#This Row],[QUANTIDADE]]</f>
        <v>36</v>
      </c>
      <c r="L11650" s="2" t="str">
        <f>TEXT(Tabela3[[#This Row],[DATA]],"MM")</f>
        <v>07</v>
      </c>
      <c r="M11650" s="2">
        <f>WEEKNUM(Tabela3[[#This Row],[DATA]])</f>
        <v>30</v>
      </c>
      <c r="N11650" s="18">
        <f>YEAR(Tabela3[[#This Row],[DATA]])</f>
        <v>2023</v>
      </c>
    </row>
    <row r="11651" spans="2:14">
      <c r="B11651" s="1">
        <v>45133</v>
      </c>
      <c r="C11651">
        <v>17558</v>
      </c>
      <c r="D11651">
        <f>COUNTIF(C$4:C11651,Tabela3[[#This Row],[COMANDA]])</f>
        <v>2</v>
      </c>
      <c r="E11651" t="s">
        <v>90</v>
      </c>
      <c r="F11651" t="s">
        <v>98</v>
      </c>
      <c r="G11651" t="s">
        <v>8</v>
      </c>
      <c r="H11651" t="s">
        <v>202</v>
      </c>
      <c r="I11651" s="2">
        <v>1</v>
      </c>
      <c r="J11651" t="s">
        <v>11</v>
      </c>
      <c r="K11651" s="21">
        <f>INDEX(LISTAS!$H:$Q,MATCH(BASE!H11651,LISTAS!$G:$G,0),MATCH(BASE!J11651,LISTAS!$H$3:$Q$3,0))*Tabela3[[#This Row],[QUANTIDADE]]</f>
        <v>20</v>
      </c>
      <c r="L11651" s="2" t="str">
        <f>TEXT(Tabela3[[#This Row],[DATA]],"MM")</f>
        <v>07</v>
      </c>
      <c r="M11651" s="2">
        <f>WEEKNUM(Tabela3[[#This Row],[DATA]])</f>
        <v>30</v>
      </c>
      <c r="N11651" s="18">
        <f>YEAR(Tabela3[[#This Row],[DATA]])</f>
        <v>2023</v>
      </c>
    </row>
    <row r="11652" spans="2:14">
      <c r="B11652" s="1">
        <v>45133</v>
      </c>
      <c r="C11652">
        <v>17559</v>
      </c>
      <c r="D11652">
        <f>COUNTIF(C$4:C11652,Tabela3[[#This Row],[COMANDA]])</f>
        <v>1</v>
      </c>
      <c r="E11652" t="s">
        <v>90</v>
      </c>
      <c r="F11652" t="s">
        <v>99</v>
      </c>
      <c r="G11652" t="s">
        <v>8</v>
      </c>
      <c r="H11652" t="s">
        <v>202</v>
      </c>
      <c r="I11652" s="2">
        <v>1</v>
      </c>
      <c r="J11652" t="s">
        <v>11</v>
      </c>
      <c r="K11652" s="21">
        <f>INDEX(LISTAS!$H:$Q,MATCH(BASE!H11652,LISTAS!$G:$G,0),MATCH(BASE!J11652,LISTAS!$H$3:$Q$3,0))*Tabela3[[#This Row],[QUANTIDADE]]</f>
        <v>20</v>
      </c>
      <c r="L11652" s="2" t="str">
        <f>TEXT(Tabela3[[#This Row],[DATA]],"MM")</f>
        <v>07</v>
      </c>
      <c r="M11652" s="2">
        <f>WEEKNUM(Tabela3[[#This Row],[DATA]])</f>
        <v>30</v>
      </c>
      <c r="N11652" s="18">
        <f>YEAR(Tabela3[[#This Row],[DATA]])</f>
        <v>2023</v>
      </c>
    </row>
    <row r="11653" spans="2:14">
      <c r="B11653" s="1">
        <v>45133</v>
      </c>
      <c r="C11653">
        <v>17559</v>
      </c>
      <c r="D11653">
        <f>COUNTIF(C$4:C11653,Tabela3[[#This Row],[COMANDA]])</f>
        <v>2</v>
      </c>
      <c r="E11653" t="s">
        <v>90</v>
      </c>
      <c r="F11653" t="s">
        <v>99</v>
      </c>
      <c r="G11653" t="s">
        <v>61</v>
      </c>
      <c r="H11653" t="s">
        <v>199</v>
      </c>
      <c r="I11653" s="2">
        <v>1</v>
      </c>
      <c r="J11653" t="s">
        <v>11</v>
      </c>
      <c r="K11653" s="21">
        <f>INDEX(LISTAS!$H:$Q,MATCH(BASE!H11653,LISTAS!$G:$G,0),MATCH(BASE!J11653,LISTAS!$H$3:$Q$3,0))*Tabela3[[#This Row],[QUANTIDADE]]</f>
        <v>1</v>
      </c>
      <c r="L11653" s="2" t="str">
        <f>TEXT(Tabela3[[#This Row],[DATA]],"MM")</f>
        <v>07</v>
      </c>
      <c r="M11653" s="2">
        <f>WEEKNUM(Tabela3[[#This Row],[DATA]])</f>
        <v>30</v>
      </c>
      <c r="N11653" s="18">
        <f>YEAR(Tabela3[[#This Row],[DATA]])</f>
        <v>2023</v>
      </c>
    </row>
    <row r="11654" spans="2:14">
      <c r="B11654" s="1">
        <v>45133</v>
      </c>
      <c r="C11654">
        <v>17559</v>
      </c>
      <c r="D11654">
        <f>COUNTIF(C$4:C11654,Tabela3[[#This Row],[COMANDA]])</f>
        <v>3</v>
      </c>
      <c r="E11654" t="s">
        <v>90</v>
      </c>
      <c r="F11654" t="s">
        <v>99</v>
      </c>
      <c r="G11654" t="s">
        <v>9</v>
      </c>
      <c r="H11654" t="s">
        <v>242</v>
      </c>
      <c r="I11654" s="2">
        <v>1</v>
      </c>
      <c r="J11654" t="s">
        <v>12</v>
      </c>
      <c r="K11654" s="21">
        <f>INDEX(LISTAS!$H:$Q,MATCH(BASE!H11654,LISTAS!$G:$G,0),MATCH(BASE!J11654,LISTAS!$H$3:$Q$3,0))*Tabela3[[#This Row],[QUANTIDADE]]</f>
        <v>6</v>
      </c>
      <c r="L11654" s="2" t="str">
        <f>TEXT(Tabela3[[#This Row],[DATA]],"MM")</f>
        <v>07</v>
      </c>
      <c r="M11654" s="2">
        <f>WEEKNUM(Tabela3[[#This Row],[DATA]])</f>
        <v>30</v>
      </c>
      <c r="N11654" s="18">
        <f>YEAR(Tabela3[[#This Row],[DATA]])</f>
        <v>2023</v>
      </c>
    </row>
    <row r="11655" spans="2:14">
      <c r="B11655" s="1">
        <v>45133</v>
      </c>
      <c r="C11655">
        <v>17560</v>
      </c>
      <c r="D11655">
        <f>COUNTIF(C$4:C11655,Tabela3[[#This Row],[COMANDA]])</f>
        <v>1</v>
      </c>
      <c r="E11655" t="s">
        <v>90</v>
      </c>
      <c r="G11655" t="s">
        <v>8</v>
      </c>
      <c r="H11655" t="s">
        <v>40</v>
      </c>
      <c r="I11655" s="2">
        <v>1</v>
      </c>
      <c r="J11655" t="s">
        <v>11</v>
      </c>
      <c r="K11655" s="21">
        <f>INDEX(LISTAS!$H:$Q,MATCH(BASE!H11655,LISTAS!$G:$G,0),MATCH(BASE!J11655,LISTAS!$H$3:$Q$3,0))*Tabela3[[#This Row],[QUANTIDADE]]</f>
        <v>14</v>
      </c>
      <c r="L11655" s="2" t="str">
        <f>TEXT(Tabela3[[#This Row],[DATA]],"MM")</f>
        <v>07</v>
      </c>
      <c r="M11655" s="2">
        <f>WEEKNUM(Tabela3[[#This Row],[DATA]])</f>
        <v>30</v>
      </c>
      <c r="N11655" s="18">
        <f>YEAR(Tabela3[[#This Row],[DATA]])</f>
        <v>2023</v>
      </c>
    </row>
    <row r="11656" spans="2:14">
      <c r="B11656" s="1">
        <v>45133</v>
      </c>
      <c r="C11656">
        <v>17560</v>
      </c>
      <c r="D11656">
        <f>COUNTIF(C$4:C11656,Tabela3[[#This Row],[COMANDA]])</f>
        <v>2</v>
      </c>
      <c r="E11656" t="s">
        <v>1</v>
      </c>
      <c r="G11656" t="s">
        <v>9</v>
      </c>
      <c r="H11656" t="s">
        <v>132</v>
      </c>
      <c r="I11656" s="2">
        <v>1</v>
      </c>
      <c r="J11656" t="s">
        <v>11</v>
      </c>
      <c r="K11656" s="21">
        <f>INDEX(LISTAS!$H:$Q,MATCH(BASE!H11656,LISTAS!$G:$G,0),MATCH(BASE!J11656,LISTAS!$H$3:$Q$3,0))*Tabela3[[#This Row],[QUANTIDADE]]</f>
        <v>3</v>
      </c>
      <c r="L11656" s="2" t="str">
        <f>TEXT(Tabela3[[#This Row],[DATA]],"MM")</f>
        <v>07</v>
      </c>
      <c r="M11656" s="2">
        <f>WEEKNUM(Tabela3[[#This Row],[DATA]])</f>
        <v>30</v>
      </c>
      <c r="N11656" s="18">
        <f>YEAR(Tabela3[[#This Row],[DATA]])</f>
        <v>2023</v>
      </c>
    </row>
    <row r="11657" spans="2:14">
      <c r="B11657" s="1">
        <v>45133</v>
      </c>
      <c r="C11657">
        <v>17561</v>
      </c>
      <c r="D11657">
        <f>COUNTIF(C$4:C11657,Tabela3[[#This Row],[COMANDA]])</f>
        <v>1</v>
      </c>
      <c r="E11657" t="s">
        <v>90</v>
      </c>
      <c r="F11657" t="s">
        <v>99</v>
      </c>
      <c r="G11657" t="s">
        <v>8</v>
      </c>
      <c r="H11657" t="s">
        <v>202</v>
      </c>
      <c r="I11657" s="2">
        <v>1</v>
      </c>
      <c r="J11657" t="s">
        <v>11</v>
      </c>
      <c r="K11657" s="21">
        <f>INDEX(LISTAS!$H:$Q,MATCH(BASE!H11657,LISTAS!$G:$G,0),MATCH(BASE!J11657,LISTAS!$H$3:$Q$3,0))*Tabela3[[#This Row],[QUANTIDADE]]</f>
        <v>20</v>
      </c>
      <c r="L11657" s="2" t="str">
        <f>TEXT(Tabela3[[#This Row],[DATA]],"MM")</f>
        <v>07</v>
      </c>
      <c r="M11657" s="2">
        <f>WEEKNUM(Tabela3[[#This Row],[DATA]])</f>
        <v>30</v>
      </c>
      <c r="N11657" s="18">
        <f>YEAR(Tabela3[[#This Row],[DATA]])</f>
        <v>2023</v>
      </c>
    </row>
    <row r="11658" spans="2:14">
      <c r="B11658" s="1">
        <v>45133</v>
      </c>
      <c r="C11658">
        <v>17561</v>
      </c>
      <c r="D11658">
        <f>COUNTIF(C$4:C11658,Tabela3[[#This Row],[COMANDA]])</f>
        <v>2</v>
      </c>
      <c r="E11658" t="s">
        <v>90</v>
      </c>
      <c r="F11658" t="s">
        <v>99</v>
      </c>
      <c r="G11658" t="s">
        <v>9</v>
      </c>
      <c r="H11658" t="s">
        <v>138</v>
      </c>
      <c r="I11658" s="2">
        <v>1</v>
      </c>
      <c r="J11658" t="s">
        <v>11</v>
      </c>
      <c r="K11658" s="21">
        <f>INDEX(LISTAS!$H:$Q,MATCH(BASE!H11658,LISTAS!$G:$G,0),MATCH(BASE!J11658,LISTAS!$H$3:$Q$3,0))*Tabela3[[#This Row],[QUANTIDADE]]</f>
        <v>4</v>
      </c>
      <c r="L11658" s="2" t="str">
        <f>TEXT(Tabela3[[#This Row],[DATA]],"MM")</f>
        <v>07</v>
      </c>
      <c r="M11658" s="2">
        <f>WEEKNUM(Tabela3[[#This Row],[DATA]])</f>
        <v>30</v>
      </c>
      <c r="N11658" s="18">
        <f>YEAR(Tabela3[[#This Row],[DATA]])</f>
        <v>2023</v>
      </c>
    </row>
    <row r="11659" spans="2:14">
      <c r="B11659" s="1">
        <v>45133</v>
      </c>
      <c r="C11659">
        <v>17562</v>
      </c>
      <c r="D11659">
        <f>COUNTIF(C$4:C11659,Tabela3[[#This Row],[COMANDA]])</f>
        <v>1</v>
      </c>
      <c r="E11659" t="s">
        <v>90</v>
      </c>
      <c r="G11659" t="s">
        <v>8</v>
      </c>
      <c r="H11659" t="s">
        <v>205</v>
      </c>
      <c r="I11659" s="2">
        <v>1</v>
      </c>
      <c r="J11659" t="s">
        <v>11</v>
      </c>
      <c r="K11659" s="21">
        <f>INDEX(LISTAS!$H:$Q,MATCH(BASE!H11659,LISTAS!$G:$G,0),MATCH(BASE!J11659,LISTAS!$H$3:$Q$3,0))*Tabela3[[#This Row],[QUANTIDADE]]</f>
        <v>22</v>
      </c>
      <c r="L11659" s="2" t="str">
        <f>TEXT(Tabela3[[#This Row],[DATA]],"MM")</f>
        <v>07</v>
      </c>
      <c r="M11659" s="2">
        <f>WEEKNUM(Tabela3[[#This Row],[DATA]])</f>
        <v>30</v>
      </c>
      <c r="N11659" s="18">
        <f>YEAR(Tabela3[[#This Row],[DATA]])</f>
        <v>2023</v>
      </c>
    </row>
    <row r="11660" spans="2:14">
      <c r="B11660" s="1">
        <v>45133</v>
      </c>
      <c r="C11660">
        <v>17562</v>
      </c>
      <c r="D11660">
        <f>COUNTIF(C$4:C11660,Tabela3[[#This Row],[COMANDA]])</f>
        <v>2</v>
      </c>
      <c r="E11660" t="s">
        <v>90</v>
      </c>
      <c r="G11660" t="s">
        <v>9</v>
      </c>
      <c r="H11660" t="s">
        <v>208</v>
      </c>
      <c r="I11660" s="2">
        <v>1</v>
      </c>
      <c r="J11660" t="s">
        <v>11</v>
      </c>
      <c r="K11660" s="21">
        <f>INDEX(LISTAS!$H:$Q,MATCH(BASE!H11660,LISTAS!$G:$G,0),MATCH(BASE!J11660,LISTAS!$H$3:$Q$3,0))*Tabela3[[#This Row],[QUANTIDADE]]</f>
        <v>4</v>
      </c>
      <c r="L11660" s="2" t="str">
        <f>TEXT(Tabela3[[#This Row],[DATA]],"MM")</f>
        <v>07</v>
      </c>
      <c r="M11660" s="2">
        <f>WEEKNUM(Tabela3[[#This Row],[DATA]])</f>
        <v>30</v>
      </c>
      <c r="N11660" s="18">
        <f>YEAR(Tabela3[[#This Row],[DATA]])</f>
        <v>2023</v>
      </c>
    </row>
    <row r="11661" spans="2:14">
      <c r="B11661" s="1">
        <v>45133</v>
      </c>
      <c r="C11661">
        <v>17563</v>
      </c>
      <c r="D11661">
        <f>COUNTIF(C$4:C11661,Tabela3[[#This Row],[COMANDA]])</f>
        <v>1</v>
      </c>
      <c r="E11661" t="s">
        <v>90</v>
      </c>
      <c r="F11661" t="s">
        <v>99</v>
      </c>
      <c r="G11661" t="s">
        <v>8</v>
      </c>
      <c r="H11661" t="s">
        <v>202</v>
      </c>
      <c r="I11661" s="2">
        <v>1</v>
      </c>
      <c r="J11661" t="s">
        <v>11</v>
      </c>
      <c r="K11661" s="21">
        <f>INDEX(LISTAS!$H:$Q,MATCH(BASE!H11661,LISTAS!$G:$G,0),MATCH(BASE!J11661,LISTAS!$H$3:$Q$3,0))*Tabela3[[#This Row],[QUANTIDADE]]</f>
        <v>20</v>
      </c>
      <c r="L11661" s="2" t="str">
        <f>TEXT(Tabela3[[#This Row],[DATA]],"MM")</f>
        <v>07</v>
      </c>
      <c r="M11661" s="2">
        <f>WEEKNUM(Tabela3[[#This Row],[DATA]])</f>
        <v>30</v>
      </c>
      <c r="N11661" s="18">
        <f>YEAR(Tabela3[[#This Row],[DATA]])</f>
        <v>2023</v>
      </c>
    </row>
    <row r="11662" spans="2:14">
      <c r="B11662" s="1">
        <v>45133</v>
      </c>
      <c r="C11662">
        <v>17563</v>
      </c>
      <c r="D11662">
        <f>COUNTIF(C$4:C11662,Tabela3[[#This Row],[COMANDA]])</f>
        <v>2</v>
      </c>
      <c r="E11662" t="s">
        <v>90</v>
      </c>
      <c r="F11662" t="s">
        <v>99</v>
      </c>
      <c r="G11662" t="s">
        <v>10</v>
      </c>
      <c r="H11662" t="s">
        <v>477</v>
      </c>
      <c r="I11662" s="2">
        <v>1</v>
      </c>
      <c r="J11662" t="s">
        <v>11</v>
      </c>
      <c r="K11662" s="21">
        <f>INDEX(LISTAS!$H:$Q,MATCH(BASE!H11662,LISTAS!$G:$G,0),MATCH(BASE!J11662,LISTAS!$H$3:$Q$3,0))*Tabela3[[#This Row],[QUANTIDADE]]</f>
        <v>3</v>
      </c>
      <c r="L11662" s="2" t="str">
        <f>TEXT(Tabela3[[#This Row],[DATA]],"MM")</f>
        <v>07</v>
      </c>
      <c r="M11662" s="2">
        <f>WEEKNUM(Tabela3[[#This Row],[DATA]])</f>
        <v>30</v>
      </c>
      <c r="N11662" s="18">
        <f>YEAR(Tabela3[[#This Row],[DATA]])</f>
        <v>2023</v>
      </c>
    </row>
    <row r="11663" spans="2:14">
      <c r="B11663" s="1">
        <v>45133</v>
      </c>
      <c r="C11663">
        <v>17564</v>
      </c>
      <c r="D11663">
        <f>COUNTIF(C$4:C11663,Tabela3[[#This Row],[COMANDA]])</f>
        <v>1</v>
      </c>
      <c r="E11663" t="s">
        <v>90</v>
      </c>
      <c r="F11663" t="s">
        <v>98</v>
      </c>
      <c r="G11663" t="s">
        <v>8</v>
      </c>
      <c r="H11663" t="s">
        <v>39</v>
      </c>
      <c r="I11663" s="2">
        <v>1</v>
      </c>
      <c r="J11663" t="s">
        <v>11</v>
      </c>
      <c r="K11663" s="21">
        <f>INDEX(LISTAS!$H:$Q,MATCH(BASE!H11663,LISTAS!$G:$G,0),MATCH(BASE!J11663,LISTAS!$H$3:$Q$3,0))*Tabela3[[#This Row],[QUANTIDADE]]</f>
        <v>12</v>
      </c>
      <c r="L11663" s="2" t="str">
        <f>TEXT(Tabela3[[#This Row],[DATA]],"MM")</f>
        <v>07</v>
      </c>
      <c r="M11663" s="2">
        <f>WEEKNUM(Tabela3[[#This Row],[DATA]])</f>
        <v>30</v>
      </c>
      <c r="N11663" s="18">
        <f>YEAR(Tabela3[[#This Row],[DATA]])</f>
        <v>2023</v>
      </c>
    </row>
    <row r="11664" spans="2:14">
      <c r="B11664" s="1">
        <v>45133</v>
      </c>
      <c r="C11664">
        <v>17565</v>
      </c>
      <c r="D11664">
        <f>COUNTIF(C$4:C11664,Tabela3[[#This Row],[COMANDA]])</f>
        <v>1</v>
      </c>
      <c r="E11664" t="s">
        <v>90</v>
      </c>
      <c r="F11664" t="s">
        <v>100</v>
      </c>
      <c r="G11664" t="s">
        <v>8</v>
      </c>
      <c r="H11664" t="s">
        <v>203</v>
      </c>
      <c r="I11664" s="2">
        <v>1</v>
      </c>
      <c r="J11664" t="s">
        <v>11</v>
      </c>
      <c r="K11664" s="21">
        <f>INDEX(LISTAS!$H:$Q,MATCH(BASE!H11664,LISTAS!$G:$G,0),MATCH(BASE!J11664,LISTAS!$H$3:$Q$3,0))*Tabela3[[#This Row],[QUANTIDADE]]</f>
        <v>20</v>
      </c>
      <c r="L11664" s="2" t="str">
        <f>TEXT(Tabela3[[#This Row],[DATA]],"MM")</f>
        <v>07</v>
      </c>
      <c r="M11664" s="2">
        <f>WEEKNUM(Tabela3[[#This Row],[DATA]])</f>
        <v>30</v>
      </c>
      <c r="N11664" s="18">
        <f>YEAR(Tabela3[[#This Row],[DATA]])</f>
        <v>2023</v>
      </c>
    </row>
    <row r="11665" spans="2:14">
      <c r="B11665" s="1">
        <v>45133</v>
      </c>
      <c r="C11665">
        <v>17566</v>
      </c>
      <c r="D11665">
        <f>COUNTIF(C$4:C11665,Tabela3[[#This Row],[COMANDA]])</f>
        <v>1</v>
      </c>
      <c r="E11665" t="s">
        <v>90</v>
      </c>
      <c r="F11665" t="s">
        <v>98</v>
      </c>
      <c r="G11665" t="s">
        <v>8</v>
      </c>
      <c r="H11665" t="s">
        <v>205</v>
      </c>
      <c r="I11665" s="2">
        <v>1</v>
      </c>
      <c r="J11665" t="s">
        <v>11</v>
      </c>
      <c r="K11665" s="21">
        <f>INDEX(LISTAS!$H:$Q,MATCH(BASE!H11665,LISTAS!$G:$G,0),MATCH(BASE!J11665,LISTAS!$H$3:$Q$3,0))*Tabela3[[#This Row],[QUANTIDADE]]</f>
        <v>22</v>
      </c>
      <c r="L11665" s="2" t="str">
        <f>TEXT(Tabela3[[#This Row],[DATA]],"MM")</f>
        <v>07</v>
      </c>
      <c r="M11665" s="2">
        <f>WEEKNUM(Tabela3[[#This Row],[DATA]])</f>
        <v>30</v>
      </c>
      <c r="N11665" s="18">
        <f>YEAR(Tabela3[[#This Row],[DATA]])</f>
        <v>2023</v>
      </c>
    </row>
    <row r="11666" spans="2:14">
      <c r="B11666" s="1">
        <v>45133</v>
      </c>
      <c r="C11666">
        <v>17566</v>
      </c>
      <c r="D11666">
        <f>COUNTIF(C$4:C11666,Tabela3[[#This Row],[COMANDA]])</f>
        <v>2</v>
      </c>
      <c r="E11666" t="s">
        <v>90</v>
      </c>
      <c r="F11666" t="s">
        <v>99</v>
      </c>
      <c r="G11666" t="s">
        <v>8</v>
      </c>
      <c r="H11666" t="s">
        <v>205</v>
      </c>
      <c r="I11666" s="2">
        <v>1</v>
      </c>
      <c r="J11666" t="s">
        <v>11</v>
      </c>
      <c r="K11666" s="21">
        <f>INDEX(LISTAS!$H:$Q,MATCH(BASE!H11666,LISTAS!$G:$G,0),MATCH(BASE!J11666,LISTAS!$H$3:$Q$3,0))*Tabela3[[#This Row],[QUANTIDADE]]</f>
        <v>22</v>
      </c>
      <c r="L11666" s="2" t="str">
        <f>TEXT(Tabela3[[#This Row],[DATA]],"MM")</f>
        <v>07</v>
      </c>
      <c r="M11666" s="2">
        <f>WEEKNUM(Tabela3[[#This Row],[DATA]])</f>
        <v>30</v>
      </c>
      <c r="N11666" s="18">
        <f>YEAR(Tabela3[[#This Row],[DATA]])</f>
        <v>2023</v>
      </c>
    </row>
    <row r="11667" spans="2:14">
      <c r="B11667" s="1">
        <v>45133</v>
      </c>
      <c r="C11667">
        <v>17566</v>
      </c>
      <c r="D11667">
        <f>COUNTIF(C$4:C11667,Tabela3[[#This Row],[COMANDA]])</f>
        <v>3</v>
      </c>
      <c r="E11667" t="s">
        <v>90</v>
      </c>
      <c r="F11667" t="s">
        <v>99</v>
      </c>
      <c r="G11667" t="s">
        <v>8</v>
      </c>
      <c r="H11667" t="s">
        <v>84</v>
      </c>
      <c r="I11667" s="2">
        <v>2</v>
      </c>
      <c r="J11667" t="s">
        <v>11</v>
      </c>
      <c r="K11667" s="21">
        <f>INDEX(LISTAS!$H:$Q,MATCH(BASE!H11667,LISTAS!$G:$G,0),MATCH(BASE!J11667,LISTAS!$H$3:$Q$3,0))*Tabela3[[#This Row],[QUANTIDADE]]</f>
        <v>32</v>
      </c>
      <c r="L11667" s="2" t="str">
        <f>TEXT(Tabela3[[#This Row],[DATA]],"MM")</f>
        <v>07</v>
      </c>
      <c r="M11667" s="2">
        <f>WEEKNUM(Tabela3[[#This Row],[DATA]])</f>
        <v>30</v>
      </c>
      <c r="N11667" s="18">
        <f>YEAR(Tabela3[[#This Row],[DATA]])</f>
        <v>2023</v>
      </c>
    </row>
    <row r="11668" spans="2:14">
      <c r="B11668" s="1">
        <v>45133</v>
      </c>
      <c r="C11668">
        <v>17566</v>
      </c>
      <c r="D11668">
        <f>COUNTIF(C$4:C11668,Tabela3[[#This Row],[COMANDA]])</f>
        <v>4</v>
      </c>
      <c r="E11668" t="s">
        <v>90</v>
      </c>
      <c r="F11668" t="s">
        <v>98</v>
      </c>
      <c r="G11668" t="s">
        <v>9</v>
      </c>
      <c r="H11668" t="s">
        <v>56</v>
      </c>
      <c r="I11668" s="2">
        <v>1</v>
      </c>
      <c r="J11668" t="s">
        <v>11</v>
      </c>
      <c r="K11668" s="21">
        <f>INDEX(LISTAS!$H:$Q,MATCH(BASE!H11668,LISTAS!$G:$G,0),MATCH(BASE!J11668,LISTAS!$H$3:$Q$3,0))*Tabela3[[#This Row],[QUANTIDADE]]</f>
        <v>3</v>
      </c>
      <c r="L11668" s="2" t="str">
        <f>TEXT(Tabela3[[#This Row],[DATA]],"MM")</f>
        <v>07</v>
      </c>
      <c r="M11668" s="2">
        <f>WEEKNUM(Tabela3[[#This Row],[DATA]])</f>
        <v>30</v>
      </c>
      <c r="N11668" s="18">
        <f>YEAR(Tabela3[[#This Row],[DATA]])</f>
        <v>2023</v>
      </c>
    </row>
    <row r="11669" spans="2:14">
      <c r="B11669" s="1">
        <v>45133</v>
      </c>
      <c r="C11669">
        <v>17566</v>
      </c>
      <c r="D11669">
        <f>COUNTIF(C$4:C11669,Tabela3[[#This Row],[COMANDA]])</f>
        <v>5</v>
      </c>
      <c r="E11669" t="s">
        <v>90</v>
      </c>
      <c r="F11669" t="s">
        <v>99</v>
      </c>
      <c r="G11669" t="s">
        <v>9</v>
      </c>
      <c r="H11669" t="s">
        <v>242</v>
      </c>
      <c r="I11669" s="2">
        <v>1</v>
      </c>
      <c r="J11669" t="s">
        <v>12</v>
      </c>
      <c r="K11669" s="21">
        <f>INDEX(LISTAS!$H:$Q,MATCH(BASE!H11669,LISTAS!$G:$G,0),MATCH(BASE!J11669,LISTAS!$H$3:$Q$3,0))*Tabela3[[#This Row],[QUANTIDADE]]</f>
        <v>6</v>
      </c>
      <c r="L11669" s="2" t="str">
        <f>TEXT(Tabela3[[#This Row],[DATA]],"MM")</f>
        <v>07</v>
      </c>
      <c r="M11669" s="2">
        <f>WEEKNUM(Tabela3[[#This Row],[DATA]])</f>
        <v>30</v>
      </c>
      <c r="N11669" s="18">
        <f>YEAR(Tabela3[[#This Row],[DATA]])</f>
        <v>2023</v>
      </c>
    </row>
    <row r="11670" spans="2:14">
      <c r="B11670" s="1">
        <v>45133</v>
      </c>
      <c r="C11670">
        <v>17567</v>
      </c>
      <c r="D11670">
        <f>COUNTIF(C$4:C11670,Tabela3[[#This Row],[COMANDA]])</f>
        <v>1</v>
      </c>
      <c r="E11670" t="s">
        <v>89</v>
      </c>
      <c r="F11670" t="s">
        <v>375</v>
      </c>
      <c r="G11670" t="s">
        <v>8</v>
      </c>
      <c r="H11670" t="s">
        <v>204</v>
      </c>
      <c r="I11670" s="2">
        <v>1</v>
      </c>
      <c r="J11670" t="s">
        <v>11</v>
      </c>
      <c r="K11670" s="21">
        <f>INDEX(LISTAS!$H:$Q,MATCH(BASE!H11670,LISTAS!$G:$G,0),MATCH(BASE!J11670,LISTAS!$H$3:$Q$3,0))*Tabela3[[#This Row],[QUANTIDADE]]</f>
        <v>18</v>
      </c>
      <c r="L11670" s="2" t="str">
        <f>TEXT(Tabela3[[#This Row],[DATA]],"MM")</f>
        <v>07</v>
      </c>
      <c r="M11670" s="2">
        <f>WEEKNUM(Tabela3[[#This Row],[DATA]])</f>
        <v>30</v>
      </c>
      <c r="N11670" s="18">
        <f>YEAR(Tabela3[[#This Row],[DATA]])</f>
        <v>2023</v>
      </c>
    </row>
    <row r="11671" spans="2:14">
      <c r="B11671" s="1">
        <v>45133</v>
      </c>
      <c r="C11671">
        <v>17568</v>
      </c>
      <c r="D11671">
        <f>COUNTIF(C$4:C11671,Tabela3[[#This Row],[COMANDA]])</f>
        <v>1</v>
      </c>
      <c r="E11671" t="s">
        <v>90</v>
      </c>
      <c r="F11671" t="s">
        <v>375</v>
      </c>
      <c r="G11671" t="s">
        <v>8</v>
      </c>
      <c r="H11671" t="s">
        <v>42</v>
      </c>
      <c r="I11671" s="2">
        <v>1</v>
      </c>
      <c r="J11671" t="s">
        <v>11</v>
      </c>
      <c r="K11671" s="21">
        <f>INDEX(LISTAS!$H:$Q,MATCH(BASE!H11671,LISTAS!$G:$G,0),MATCH(BASE!J11671,LISTAS!$H$3:$Q$3,0))*Tabela3[[#This Row],[QUANTIDADE]]</f>
        <v>16</v>
      </c>
      <c r="L11671" s="2" t="str">
        <f>TEXT(Tabela3[[#This Row],[DATA]],"MM")</f>
        <v>07</v>
      </c>
      <c r="M11671" s="2">
        <f>WEEKNUM(Tabela3[[#This Row],[DATA]])</f>
        <v>30</v>
      </c>
      <c r="N11671" s="18">
        <f>YEAR(Tabela3[[#This Row],[DATA]])</f>
        <v>2023</v>
      </c>
    </row>
    <row r="11672" spans="2:14">
      <c r="B11672" s="1">
        <v>45133</v>
      </c>
      <c r="C11672">
        <v>17569</v>
      </c>
      <c r="D11672">
        <f>COUNTIF(C$4:C11672,Tabela3[[#This Row],[COMANDA]])</f>
        <v>1</v>
      </c>
      <c r="E11672" t="s">
        <v>89</v>
      </c>
      <c r="F11672" t="s">
        <v>99</v>
      </c>
      <c r="G11672" t="s">
        <v>8</v>
      </c>
      <c r="H11672" t="s">
        <v>40</v>
      </c>
      <c r="I11672" s="2">
        <v>1</v>
      </c>
      <c r="J11672" t="s">
        <v>11</v>
      </c>
      <c r="K11672" s="21">
        <f>INDEX(LISTAS!$H:$Q,MATCH(BASE!H11672,LISTAS!$G:$G,0),MATCH(BASE!J11672,LISTAS!$H$3:$Q$3,0))*Tabela3[[#This Row],[QUANTIDADE]]</f>
        <v>14</v>
      </c>
      <c r="L11672" s="2" t="str">
        <f>TEXT(Tabela3[[#This Row],[DATA]],"MM")</f>
        <v>07</v>
      </c>
      <c r="M11672" s="2">
        <f>WEEKNUM(Tabela3[[#This Row],[DATA]])</f>
        <v>30</v>
      </c>
      <c r="N11672" s="18">
        <f>YEAR(Tabela3[[#This Row],[DATA]])</f>
        <v>2023</v>
      </c>
    </row>
    <row r="11673" spans="2:14">
      <c r="B11673" s="1">
        <v>45133</v>
      </c>
      <c r="C11673">
        <v>17569</v>
      </c>
      <c r="D11673">
        <f>COUNTIF(C$4:C11673,Tabela3[[#This Row],[COMANDA]])</f>
        <v>2</v>
      </c>
      <c r="E11673" t="s">
        <v>89</v>
      </c>
      <c r="F11673" t="s">
        <v>99</v>
      </c>
      <c r="G11673" t="s">
        <v>8</v>
      </c>
      <c r="H11673" t="s">
        <v>202</v>
      </c>
      <c r="I11673" s="2">
        <v>1</v>
      </c>
      <c r="J11673" t="s">
        <v>11</v>
      </c>
      <c r="K11673" s="21">
        <f>INDEX(LISTAS!$H:$Q,MATCH(BASE!H11673,LISTAS!$G:$G,0),MATCH(BASE!J11673,LISTAS!$H$3:$Q$3,0))*Tabela3[[#This Row],[QUANTIDADE]]</f>
        <v>20</v>
      </c>
      <c r="L11673" s="2" t="str">
        <f>TEXT(Tabela3[[#This Row],[DATA]],"MM")</f>
        <v>07</v>
      </c>
      <c r="M11673" s="2">
        <f>WEEKNUM(Tabela3[[#This Row],[DATA]])</f>
        <v>30</v>
      </c>
      <c r="N11673" s="18">
        <f>YEAR(Tabela3[[#This Row],[DATA]])</f>
        <v>2023</v>
      </c>
    </row>
    <row r="11674" spans="2:14">
      <c r="B11674" s="1">
        <v>45133</v>
      </c>
      <c r="C11674">
        <v>17569</v>
      </c>
      <c r="D11674">
        <f>COUNTIF(C$4:C11674,Tabela3[[#This Row],[COMANDA]])</f>
        <v>3</v>
      </c>
      <c r="E11674" t="s">
        <v>89</v>
      </c>
      <c r="F11674" t="s">
        <v>99</v>
      </c>
      <c r="G11674" t="s">
        <v>9</v>
      </c>
      <c r="H11674" t="s">
        <v>201</v>
      </c>
      <c r="I11674" s="2">
        <v>1</v>
      </c>
      <c r="J11674" t="s">
        <v>11</v>
      </c>
      <c r="K11674" s="21">
        <f>INDEX(LISTAS!$H:$Q,MATCH(BASE!H11674,LISTAS!$G:$G,0),MATCH(BASE!J11674,LISTAS!$H$3:$Q$3,0))*Tabela3[[#This Row],[QUANTIDADE]]</f>
        <v>3</v>
      </c>
      <c r="L11674" s="2" t="str">
        <f>TEXT(Tabela3[[#This Row],[DATA]],"MM")</f>
        <v>07</v>
      </c>
      <c r="M11674" s="2">
        <f>WEEKNUM(Tabela3[[#This Row],[DATA]])</f>
        <v>30</v>
      </c>
      <c r="N11674" s="18">
        <f>YEAR(Tabela3[[#This Row],[DATA]])</f>
        <v>2023</v>
      </c>
    </row>
    <row r="11675" spans="2:14">
      <c r="B11675" s="1">
        <v>45133</v>
      </c>
      <c r="C11675">
        <v>17570</v>
      </c>
      <c r="D11675">
        <f>COUNTIF(C$4:C11675,Tabela3[[#This Row],[COMANDA]])</f>
        <v>1</v>
      </c>
      <c r="E11675" t="s">
        <v>90</v>
      </c>
      <c r="F11675" t="s">
        <v>98</v>
      </c>
      <c r="G11675" t="s">
        <v>8</v>
      </c>
      <c r="H11675" t="s">
        <v>202</v>
      </c>
      <c r="I11675" s="2">
        <v>1</v>
      </c>
      <c r="J11675" t="s">
        <v>11</v>
      </c>
      <c r="K11675" s="21">
        <f>INDEX(LISTAS!$H:$Q,MATCH(BASE!H11675,LISTAS!$G:$G,0),MATCH(BASE!J11675,LISTAS!$H$3:$Q$3,0))*Tabela3[[#This Row],[QUANTIDADE]]</f>
        <v>20</v>
      </c>
      <c r="L11675" s="2" t="str">
        <f>TEXT(Tabela3[[#This Row],[DATA]],"MM")</f>
        <v>07</v>
      </c>
      <c r="M11675" s="2">
        <f>WEEKNUM(Tabela3[[#This Row],[DATA]])</f>
        <v>30</v>
      </c>
      <c r="N11675" s="18">
        <f>YEAR(Tabela3[[#This Row],[DATA]])</f>
        <v>2023</v>
      </c>
    </row>
    <row r="11676" spans="2:14">
      <c r="B11676" s="1">
        <v>45133</v>
      </c>
      <c r="C11676">
        <v>17570</v>
      </c>
      <c r="D11676">
        <f>COUNTIF(C$4:C11676,Tabela3[[#This Row],[COMANDA]])</f>
        <v>2</v>
      </c>
      <c r="E11676" t="s">
        <v>90</v>
      </c>
      <c r="F11676" t="s">
        <v>98</v>
      </c>
      <c r="G11676" t="s">
        <v>8</v>
      </c>
      <c r="H11676" t="s">
        <v>211</v>
      </c>
      <c r="I11676" s="2">
        <v>1</v>
      </c>
      <c r="J11676" t="s">
        <v>11</v>
      </c>
      <c r="K11676" s="21">
        <f>INDEX(LISTAS!$H:$Q,MATCH(BASE!H11676,LISTAS!$G:$G,0),MATCH(BASE!J11676,LISTAS!$H$3:$Q$3,0))*Tabela3[[#This Row],[QUANTIDADE]]</f>
        <v>20</v>
      </c>
      <c r="L11676" s="2" t="str">
        <f>TEXT(Tabela3[[#This Row],[DATA]],"MM")</f>
        <v>07</v>
      </c>
      <c r="M11676" s="2">
        <f>WEEKNUM(Tabela3[[#This Row],[DATA]])</f>
        <v>30</v>
      </c>
      <c r="N11676" s="18">
        <f>YEAR(Tabela3[[#This Row],[DATA]])</f>
        <v>2023</v>
      </c>
    </row>
    <row r="11677" spans="2:14">
      <c r="B11677" s="1">
        <v>45133</v>
      </c>
      <c r="C11677">
        <v>17571</v>
      </c>
      <c r="D11677">
        <f>COUNTIF(C$4:C11677,Tabela3[[#This Row],[COMANDA]])</f>
        <v>1</v>
      </c>
      <c r="E11677" t="s">
        <v>90</v>
      </c>
      <c r="F11677" t="s">
        <v>99</v>
      </c>
      <c r="G11677" t="s">
        <v>8</v>
      </c>
      <c r="H11677" t="s">
        <v>206</v>
      </c>
      <c r="I11677" s="2">
        <v>1</v>
      </c>
      <c r="J11677" t="s">
        <v>11</v>
      </c>
      <c r="K11677" s="21">
        <f>INDEX(LISTAS!$H:$Q,MATCH(BASE!H11677,LISTAS!$G:$G,0),MATCH(BASE!J11677,LISTAS!$H$3:$Q$3,0))*Tabela3[[#This Row],[QUANTIDADE]]</f>
        <v>18</v>
      </c>
      <c r="L11677" s="2" t="str">
        <f>TEXT(Tabela3[[#This Row],[DATA]],"MM")</f>
        <v>07</v>
      </c>
      <c r="M11677" s="2">
        <f>WEEKNUM(Tabela3[[#This Row],[DATA]])</f>
        <v>30</v>
      </c>
      <c r="N11677" s="18">
        <f>YEAR(Tabela3[[#This Row],[DATA]])</f>
        <v>2023</v>
      </c>
    </row>
    <row r="11678" spans="2:14">
      <c r="B11678" s="1">
        <v>45133</v>
      </c>
      <c r="C11678">
        <v>17571</v>
      </c>
      <c r="D11678">
        <f>COUNTIF(C$4:C11678,Tabela3[[#This Row],[COMANDA]])</f>
        <v>2</v>
      </c>
      <c r="E11678" t="s">
        <v>90</v>
      </c>
      <c r="F11678" t="s">
        <v>99</v>
      </c>
      <c r="G11678" t="s">
        <v>9</v>
      </c>
      <c r="H11678" t="s">
        <v>135</v>
      </c>
      <c r="I11678" s="2">
        <v>1</v>
      </c>
      <c r="J11678" t="s">
        <v>11</v>
      </c>
      <c r="K11678" s="21">
        <f>INDEX(LISTAS!$H:$Q,MATCH(BASE!H11678,LISTAS!$G:$G,0),MATCH(BASE!J11678,LISTAS!$H$3:$Q$3,0))*Tabela3[[#This Row],[QUANTIDADE]]</f>
        <v>4</v>
      </c>
      <c r="L11678" s="2" t="str">
        <f>TEXT(Tabela3[[#This Row],[DATA]],"MM")</f>
        <v>07</v>
      </c>
      <c r="M11678" s="2">
        <f>WEEKNUM(Tabela3[[#This Row],[DATA]])</f>
        <v>30</v>
      </c>
      <c r="N11678" s="18">
        <f>YEAR(Tabela3[[#This Row],[DATA]])</f>
        <v>2023</v>
      </c>
    </row>
    <row r="11679" spans="2:14">
      <c r="B11679" s="1">
        <v>45133</v>
      </c>
      <c r="C11679">
        <v>17572</v>
      </c>
      <c r="D11679">
        <f>COUNTIF(C$4:C11679,Tabela3[[#This Row],[COMANDA]])</f>
        <v>1</v>
      </c>
      <c r="E11679" t="s">
        <v>90</v>
      </c>
      <c r="F11679" t="s">
        <v>99</v>
      </c>
      <c r="G11679" t="s">
        <v>8</v>
      </c>
      <c r="H11679" t="s">
        <v>206</v>
      </c>
      <c r="I11679" s="2">
        <v>1</v>
      </c>
      <c r="J11679" t="s">
        <v>11</v>
      </c>
      <c r="K11679" s="21">
        <f>INDEX(LISTAS!$H:$Q,MATCH(BASE!H11679,LISTAS!$G:$G,0),MATCH(BASE!J11679,LISTAS!$H$3:$Q$3,0))*Tabela3[[#This Row],[QUANTIDADE]]</f>
        <v>18</v>
      </c>
      <c r="L11679" s="2" t="str">
        <f>TEXT(Tabela3[[#This Row],[DATA]],"MM")</f>
        <v>07</v>
      </c>
      <c r="M11679" s="2">
        <f>WEEKNUM(Tabela3[[#This Row],[DATA]])</f>
        <v>30</v>
      </c>
      <c r="N11679" s="18">
        <f>YEAR(Tabela3[[#This Row],[DATA]])</f>
        <v>2023</v>
      </c>
    </row>
    <row r="11680" spans="2:14">
      <c r="B11680" s="1">
        <v>45133</v>
      </c>
      <c r="C11680">
        <v>17572</v>
      </c>
      <c r="D11680">
        <f>COUNTIF(C$4:C11680,Tabela3[[#This Row],[COMANDA]])</f>
        <v>2</v>
      </c>
      <c r="E11680" t="s">
        <v>90</v>
      </c>
      <c r="F11680" t="s">
        <v>99</v>
      </c>
      <c r="G11680" t="s">
        <v>61</v>
      </c>
      <c r="H11680" t="s">
        <v>163</v>
      </c>
      <c r="I11680" s="2">
        <v>1</v>
      </c>
      <c r="J11680" t="s">
        <v>11</v>
      </c>
      <c r="K11680" s="21">
        <f>INDEX(LISTAS!$H:$Q,MATCH(BASE!H11680,LISTAS!$G:$G,0),MATCH(BASE!J11680,LISTAS!$H$3:$Q$3,0))*Tabela3[[#This Row],[QUANTIDADE]]</f>
        <v>4</v>
      </c>
      <c r="L11680" s="2" t="str">
        <f>TEXT(Tabela3[[#This Row],[DATA]],"MM")</f>
        <v>07</v>
      </c>
      <c r="M11680" s="2">
        <f>WEEKNUM(Tabela3[[#This Row],[DATA]])</f>
        <v>30</v>
      </c>
      <c r="N11680" s="18">
        <f>YEAR(Tabela3[[#This Row],[DATA]])</f>
        <v>2023</v>
      </c>
    </row>
    <row r="11681" spans="2:14">
      <c r="B11681" s="1">
        <v>45133</v>
      </c>
      <c r="C11681">
        <v>17572</v>
      </c>
      <c r="D11681">
        <f>COUNTIF(C$4:C11681,Tabela3[[#This Row],[COMANDA]])</f>
        <v>3</v>
      </c>
      <c r="E11681" t="s">
        <v>90</v>
      </c>
      <c r="F11681" t="s">
        <v>99</v>
      </c>
      <c r="G11681" t="s">
        <v>61</v>
      </c>
      <c r="H11681" t="s">
        <v>199</v>
      </c>
      <c r="I11681" s="2">
        <v>1</v>
      </c>
      <c r="J11681" t="s">
        <v>11</v>
      </c>
      <c r="K11681" s="21">
        <f>INDEX(LISTAS!$H:$Q,MATCH(BASE!H11681,LISTAS!$G:$G,0),MATCH(BASE!J11681,LISTAS!$H$3:$Q$3,0))*Tabela3[[#This Row],[QUANTIDADE]]</f>
        <v>1</v>
      </c>
      <c r="L11681" s="2" t="str">
        <f>TEXT(Tabela3[[#This Row],[DATA]],"MM")</f>
        <v>07</v>
      </c>
      <c r="M11681" s="2">
        <f>WEEKNUM(Tabela3[[#This Row],[DATA]])</f>
        <v>30</v>
      </c>
      <c r="N11681" s="18">
        <f>YEAR(Tabela3[[#This Row],[DATA]])</f>
        <v>2023</v>
      </c>
    </row>
    <row r="11682" spans="2:14">
      <c r="B11682" s="1">
        <v>45133</v>
      </c>
      <c r="C11682">
        <v>17573</v>
      </c>
      <c r="D11682">
        <f>COUNTIF(C$4:C11682,Tabela3[[#This Row],[COMANDA]])</f>
        <v>1</v>
      </c>
      <c r="E11682" t="s">
        <v>90</v>
      </c>
      <c r="F11682" t="s">
        <v>98</v>
      </c>
      <c r="G11682" t="s">
        <v>8</v>
      </c>
      <c r="H11682" t="s">
        <v>47</v>
      </c>
      <c r="I11682" s="2">
        <v>1</v>
      </c>
      <c r="J11682" t="s">
        <v>11</v>
      </c>
      <c r="K11682" s="21">
        <f>INDEX(LISTAS!$H:$Q,MATCH(BASE!H11682,LISTAS!$G:$G,0),MATCH(BASE!J11682,LISTAS!$H$3:$Q$3,0))*Tabela3[[#This Row],[QUANTIDADE]]</f>
        <v>16</v>
      </c>
      <c r="L11682" s="2" t="str">
        <f>TEXT(Tabela3[[#This Row],[DATA]],"MM")</f>
        <v>07</v>
      </c>
      <c r="M11682" s="2">
        <f>WEEKNUM(Tabela3[[#This Row],[DATA]])</f>
        <v>30</v>
      </c>
      <c r="N11682" s="18">
        <f>YEAR(Tabela3[[#This Row],[DATA]])</f>
        <v>2023</v>
      </c>
    </row>
    <row r="11683" spans="2:14">
      <c r="B11683" s="1">
        <v>45133</v>
      </c>
      <c r="C11683">
        <v>17574</v>
      </c>
      <c r="D11683">
        <f>COUNTIF(C$4:C11683,Tabela3[[#This Row],[COMANDA]])</f>
        <v>1</v>
      </c>
      <c r="E11683" t="s">
        <v>90</v>
      </c>
      <c r="F11683" t="s">
        <v>99</v>
      </c>
      <c r="G11683" t="s">
        <v>8</v>
      </c>
      <c r="H11683" t="s">
        <v>211</v>
      </c>
      <c r="I11683" s="2">
        <v>1</v>
      </c>
      <c r="J11683" t="s">
        <v>11</v>
      </c>
      <c r="K11683" s="21">
        <f>INDEX(LISTAS!$H:$Q,MATCH(BASE!H11683,LISTAS!$G:$G,0),MATCH(BASE!J11683,LISTAS!$H$3:$Q$3,0))*Tabela3[[#This Row],[QUANTIDADE]]</f>
        <v>20</v>
      </c>
      <c r="L11683" s="2" t="str">
        <f>TEXT(Tabela3[[#This Row],[DATA]],"MM")</f>
        <v>07</v>
      </c>
      <c r="M11683" s="2">
        <f>WEEKNUM(Tabela3[[#This Row],[DATA]])</f>
        <v>30</v>
      </c>
      <c r="N11683" s="18">
        <f>YEAR(Tabela3[[#This Row],[DATA]])</f>
        <v>2023</v>
      </c>
    </row>
    <row r="11684" spans="2:14">
      <c r="B11684" s="1">
        <v>45133</v>
      </c>
      <c r="C11684">
        <v>17575</v>
      </c>
      <c r="D11684">
        <f>COUNTIF(C$4:C11684,Tabela3[[#This Row],[COMANDA]])</f>
        <v>1</v>
      </c>
      <c r="E11684" t="s">
        <v>90</v>
      </c>
      <c r="G11684" t="s">
        <v>8</v>
      </c>
      <c r="H11684" t="s">
        <v>42</v>
      </c>
      <c r="I11684" s="2">
        <v>1</v>
      </c>
      <c r="J11684" t="s">
        <v>11</v>
      </c>
      <c r="K11684" s="21">
        <f>INDEX(LISTAS!$H:$Q,MATCH(BASE!H11684,LISTAS!$G:$G,0),MATCH(BASE!J11684,LISTAS!$H$3:$Q$3,0))*Tabela3[[#This Row],[QUANTIDADE]]</f>
        <v>16</v>
      </c>
      <c r="L11684" s="2" t="str">
        <f>TEXT(Tabela3[[#This Row],[DATA]],"MM")</f>
        <v>07</v>
      </c>
      <c r="M11684" s="2">
        <f>WEEKNUM(Tabela3[[#This Row],[DATA]])</f>
        <v>30</v>
      </c>
      <c r="N11684" s="18">
        <f>YEAR(Tabela3[[#This Row],[DATA]])</f>
        <v>2023</v>
      </c>
    </row>
    <row r="11685" spans="2:14">
      <c r="B11685" s="1">
        <v>45133</v>
      </c>
      <c r="C11685">
        <v>17576</v>
      </c>
      <c r="D11685">
        <f>COUNTIF(C$4:C11685,Tabela3[[#This Row],[COMANDA]])</f>
        <v>1</v>
      </c>
      <c r="E11685" t="s">
        <v>90</v>
      </c>
      <c r="F11685" t="s">
        <v>99</v>
      </c>
      <c r="G11685" t="s">
        <v>8</v>
      </c>
      <c r="H11685" t="s">
        <v>43</v>
      </c>
      <c r="I11685" s="2">
        <v>1</v>
      </c>
      <c r="J11685" t="s">
        <v>11</v>
      </c>
      <c r="K11685" s="21">
        <f>INDEX(LISTAS!$H:$Q,MATCH(BASE!H11685,LISTAS!$G:$G,0),MATCH(BASE!J11685,LISTAS!$H$3:$Q$3,0))*Tabela3[[#This Row],[QUANTIDADE]]</f>
        <v>18</v>
      </c>
      <c r="L11685" s="2" t="str">
        <f>TEXT(Tabela3[[#This Row],[DATA]],"MM")</f>
        <v>07</v>
      </c>
      <c r="M11685" s="2">
        <f>WEEKNUM(Tabela3[[#This Row],[DATA]])</f>
        <v>30</v>
      </c>
      <c r="N11685" s="18">
        <f>YEAR(Tabela3[[#This Row],[DATA]])</f>
        <v>2023</v>
      </c>
    </row>
    <row r="11686" spans="2:14">
      <c r="B11686" s="1">
        <v>45133</v>
      </c>
      <c r="C11686">
        <v>17576</v>
      </c>
      <c r="D11686">
        <f>COUNTIF(C$4:C11686,Tabela3[[#This Row],[COMANDA]])</f>
        <v>2</v>
      </c>
      <c r="E11686" t="s">
        <v>90</v>
      </c>
      <c r="F11686" t="s">
        <v>99</v>
      </c>
      <c r="G11686" t="s">
        <v>9</v>
      </c>
      <c r="H11686" t="s">
        <v>142</v>
      </c>
      <c r="I11686" s="2">
        <v>1</v>
      </c>
      <c r="J11686" t="s">
        <v>11</v>
      </c>
      <c r="K11686" s="21">
        <f>INDEX(LISTAS!$H:$Q,MATCH(BASE!H11686,LISTAS!$G:$G,0),MATCH(BASE!J11686,LISTAS!$H$3:$Q$3,0))*Tabela3[[#This Row],[QUANTIDADE]]</f>
        <v>6</v>
      </c>
      <c r="L11686" s="2" t="str">
        <f>TEXT(Tabela3[[#This Row],[DATA]],"MM")</f>
        <v>07</v>
      </c>
      <c r="M11686" s="2">
        <f>WEEKNUM(Tabela3[[#This Row],[DATA]])</f>
        <v>30</v>
      </c>
      <c r="N11686" s="18">
        <f>YEAR(Tabela3[[#This Row],[DATA]])</f>
        <v>2023</v>
      </c>
    </row>
    <row r="11687" spans="2:14">
      <c r="B11687" s="1">
        <v>45133</v>
      </c>
      <c r="C11687">
        <v>17577</v>
      </c>
      <c r="D11687">
        <f>COUNTIF(C$4:C11687,Tabela3[[#This Row],[COMANDA]])</f>
        <v>1</v>
      </c>
      <c r="E11687" t="s">
        <v>89</v>
      </c>
      <c r="F11687" t="s">
        <v>98</v>
      </c>
      <c r="G11687" t="s">
        <v>8</v>
      </c>
      <c r="H11687" t="s">
        <v>43</v>
      </c>
      <c r="I11687" s="2">
        <v>1</v>
      </c>
      <c r="J11687" t="s">
        <v>11</v>
      </c>
      <c r="K11687" s="21">
        <f>INDEX(LISTAS!$H:$Q,MATCH(BASE!H11687,LISTAS!$G:$G,0),MATCH(BASE!J11687,LISTAS!$H$3:$Q$3,0))*Tabela3[[#This Row],[QUANTIDADE]]</f>
        <v>18</v>
      </c>
      <c r="L11687" s="2" t="str">
        <f>TEXT(Tabela3[[#This Row],[DATA]],"MM")</f>
        <v>07</v>
      </c>
      <c r="M11687" s="2">
        <f>WEEKNUM(Tabela3[[#This Row],[DATA]])</f>
        <v>30</v>
      </c>
      <c r="N11687" s="18">
        <f>YEAR(Tabela3[[#This Row],[DATA]])</f>
        <v>2023</v>
      </c>
    </row>
    <row r="11688" spans="2:14">
      <c r="B11688" s="1">
        <v>45133</v>
      </c>
      <c r="C11688">
        <v>17578</v>
      </c>
      <c r="D11688">
        <f>COUNTIF(C$4:C11688,Tabela3[[#This Row],[COMANDA]])</f>
        <v>1</v>
      </c>
      <c r="E11688" t="s">
        <v>90</v>
      </c>
      <c r="F11688" t="s">
        <v>98</v>
      </c>
      <c r="G11688" t="s">
        <v>8</v>
      </c>
      <c r="H11688" t="s">
        <v>211</v>
      </c>
      <c r="I11688" s="2">
        <v>1</v>
      </c>
      <c r="J11688" t="s">
        <v>11</v>
      </c>
      <c r="K11688" s="21">
        <f>INDEX(LISTAS!$H:$Q,MATCH(BASE!H11688,LISTAS!$G:$G,0),MATCH(BASE!J11688,LISTAS!$H$3:$Q$3,0))*Tabela3[[#This Row],[QUANTIDADE]]</f>
        <v>20</v>
      </c>
      <c r="L11688" s="2" t="str">
        <f>TEXT(Tabela3[[#This Row],[DATA]],"MM")</f>
        <v>07</v>
      </c>
      <c r="M11688" s="2">
        <f>WEEKNUM(Tabela3[[#This Row],[DATA]])</f>
        <v>30</v>
      </c>
      <c r="N11688" s="18">
        <f>YEAR(Tabela3[[#This Row],[DATA]])</f>
        <v>2023</v>
      </c>
    </row>
    <row r="11689" spans="2:14">
      <c r="B11689" s="1">
        <v>45133</v>
      </c>
      <c r="C11689">
        <v>17578</v>
      </c>
      <c r="D11689">
        <f>COUNTIF(C$4:C11689,Tabela3[[#This Row],[COMANDA]])</f>
        <v>2</v>
      </c>
      <c r="E11689" t="s">
        <v>90</v>
      </c>
      <c r="F11689" t="s">
        <v>98</v>
      </c>
      <c r="G11689" t="s">
        <v>8</v>
      </c>
      <c r="H11689" t="s">
        <v>204</v>
      </c>
      <c r="I11689" s="2">
        <v>1</v>
      </c>
      <c r="J11689" t="s">
        <v>11</v>
      </c>
      <c r="K11689" s="21">
        <f>INDEX(LISTAS!$H:$Q,MATCH(BASE!H11689,LISTAS!$G:$G,0),MATCH(BASE!J11689,LISTAS!$H$3:$Q$3,0))*Tabela3[[#This Row],[QUANTIDADE]]</f>
        <v>18</v>
      </c>
      <c r="L11689" s="2" t="str">
        <f>TEXT(Tabela3[[#This Row],[DATA]],"MM")</f>
        <v>07</v>
      </c>
      <c r="M11689" s="2">
        <f>WEEKNUM(Tabela3[[#This Row],[DATA]])</f>
        <v>30</v>
      </c>
      <c r="N11689" s="18">
        <f>YEAR(Tabela3[[#This Row],[DATA]])</f>
        <v>2023</v>
      </c>
    </row>
    <row r="11690" spans="2:14">
      <c r="B11690" s="1">
        <v>45133</v>
      </c>
      <c r="C11690">
        <v>17579</v>
      </c>
      <c r="D11690">
        <f>COUNTIF(C$4:C11690,Tabela3[[#This Row],[COMANDA]])</f>
        <v>1</v>
      </c>
      <c r="E11690" t="s">
        <v>90</v>
      </c>
      <c r="F11690" t="s">
        <v>99</v>
      </c>
      <c r="G11690" t="s">
        <v>8</v>
      </c>
      <c r="H11690" t="s">
        <v>204</v>
      </c>
      <c r="I11690" s="2">
        <v>1</v>
      </c>
      <c r="J11690" t="s">
        <v>11</v>
      </c>
      <c r="K11690" s="21">
        <f>INDEX(LISTAS!$H:$Q,MATCH(BASE!H11690,LISTAS!$G:$G,0),MATCH(BASE!J11690,LISTAS!$H$3:$Q$3,0))*Tabela3[[#This Row],[QUANTIDADE]]</f>
        <v>18</v>
      </c>
      <c r="L11690" s="2" t="str">
        <f>TEXT(Tabela3[[#This Row],[DATA]],"MM")</f>
        <v>07</v>
      </c>
      <c r="M11690" s="2">
        <f>WEEKNUM(Tabela3[[#This Row],[DATA]])</f>
        <v>30</v>
      </c>
      <c r="N11690" s="18">
        <f>YEAR(Tabela3[[#This Row],[DATA]])</f>
        <v>2023</v>
      </c>
    </row>
    <row r="11691" spans="2:14">
      <c r="B11691" s="1">
        <v>45133</v>
      </c>
      <c r="C11691">
        <v>17579</v>
      </c>
      <c r="D11691">
        <f>COUNTIF(C$4:C11691,Tabela3[[#This Row],[COMANDA]])</f>
        <v>2</v>
      </c>
      <c r="E11691" t="s">
        <v>90</v>
      </c>
      <c r="F11691" t="s">
        <v>99</v>
      </c>
      <c r="G11691" t="s">
        <v>9</v>
      </c>
      <c r="H11691" t="s">
        <v>385</v>
      </c>
      <c r="I11691" s="2">
        <v>1</v>
      </c>
      <c r="J11691" t="s">
        <v>11</v>
      </c>
      <c r="K11691" s="21">
        <f>INDEX(LISTAS!$H:$Q,MATCH(BASE!H11691,LISTAS!$G:$G,0),MATCH(BASE!J11691,LISTAS!$H$3:$Q$3,0))*Tabela3[[#This Row],[QUANTIDADE]]</f>
        <v>3</v>
      </c>
      <c r="L11691" s="2" t="str">
        <f>TEXT(Tabela3[[#This Row],[DATA]],"MM")</f>
        <v>07</v>
      </c>
      <c r="M11691" s="2">
        <f>WEEKNUM(Tabela3[[#This Row],[DATA]])</f>
        <v>30</v>
      </c>
      <c r="N11691" s="18">
        <f>YEAR(Tabela3[[#This Row],[DATA]])</f>
        <v>2023</v>
      </c>
    </row>
    <row r="11692" spans="2:14">
      <c r="B11692" s="1">
        <v>45133</v>
      </c>
      <c r="C11692">
        <v>17580</v>
      </c>
      <c r="D11692">
        <f>COUNTIF(C$4:C11692,Tabela3[[#This Row],[COMANDA]])</f>
        <v>1</v>
      </c>
      <c r="E11692" t="s">
        <v>90</v>
      </c>
      <c r="F11692" t="s">
        <v>98</v>
      </c>
      <c r="G11692" t="s">
        <v>8</v>
      </c>
      <c r="H11692" t="s">
        <v>211</v>
      </c>
      <c r="I11692" s="2">
        <v>1</v>
      </c>
      <c r="J11692" t="s">
        <v>11</v>
      </c>
      <c r="K11692" s="21">
        <f>INDEX(LISTAS!$H:$Q,MATCH(BASE!H11692,LISTAS!$G:$G,0),MATCH(BASE!J11692,LISTAS!$H$3:$Q$3,0))*Tabela3[[#This Row],[QUANTIDADE]]</f>
        <v>20</v>
      </c>
      <c r="L11692" s="2" t="str">
        <f>TEXT(Tabela3[[#This Row],[DATA]],"MM")</f>
        <v>07</v>
      </c>
      <c r="M11692" s="2">
        <f>WEEKNUM(Tabela3[[#This Row],[DATA]])</f>
        <v>30</v>
      </c>
      <c r="N11692" s="18">
        <f>YEAR(Tabela3[[#This Row],[DATA]])</f>
        <v>2023</v>
      </c>
    </row>
    <row r="11693" spans="2:14">
      <c r="B11693" s="1">
        <v>45133</v>
      </c>
      <c r="C11693">
        <v>17581</v>
      </c>
      <c r="D11693">
        <f>COUNTIF(C$4:C11693,Tabela3[[#This Row],[COMANDA]])</f>
        <v>1</v>
      </c>
      <c r="E11693" t="s">
        <v>90</v>
      </c>
      <c r="F11693" t="s">
        <v>98</v>
      </c>
      <c r="G11693" t="s">
        <v>8</v>
      </c>
      <c r="H11693" t="s">
        <v>202</v>
      </c>
      <c r="I11693" s="2">
        <v>1</v>
      </c>
      <c r="J11693" t="s">
        <v>11</v>
      </c>
      <c r="K11693" s="21">
        <f>INDEX(LISTAS!$H:$Q,MATCH(BASE!H11693,LISTAS!$G:$G,0),MATCH(BASE!J11693,LISTAS!$H$3:$Q$3,0))*Tabela3[[#This Row],[QUANTIDADE]]</f>
        <v>20</v>
      </c>
      <c r="L11693" s="2" t="str">
        <f>TEXT(Tabela3[[#This Row],[DATA]],"MM")</f>
        <v>07</v>
      </c>
      <c r="M11693" s="2">
        <f>WEEKNUM(Tabela3[[#This Row],[DATA]])</f>
        <v>30</v>
      </c>
      <c r="N11693" s="18">
        <f>YEAR(Tabela3[[#This Row],[DATA]])</f>
        <v>2023</v>
      </c>
    </row>
    <row r="11694" spans="2:14">
      <c r="B11694" s="1">
        <v>45133</v>
      </c>
      <c r="C11694">
        <v>17582</v>
      </c>
      <c r="D11694">
        <f>COUNTIF(C$4:C11694,Tabela3[[#This Row],[COMANDA]])</f>
        <v>1</v>
      </c>
      <c r="E11694" t="s">
        <v>90</v>
      </c>
      <c r="F11694" t="s">
        <v>375</v>
      </c>
      <c r="G11694" t="s">
        <v>8</v>
      </c>
      <c r="H11694" t="s">
        <v>211</v>
      </c>
      <c r="I11694" s="2">
        <v>1</v>
      </c>
      <c r="J11694" t="s">
        <v>12</v>
      </c>
      <c r="K11694" s="21">
        <f>INDEX(LISTAS!$H:$Q,MATCH(BASE!H11694,LISTAS!$G:$G,0),MATCH(BASE!J11694,LISTAS!$H$3:$Q$3,0))*Tabela3[[#This Row],[QUANTIDADE]]</f>
        <v>18</v>
      </c>
      <c r="L11694" s="2" t="str">
        <f>TEXT(Tabela3[[#This Row],[DATA]],"MM")</f>
        <v>07</v>
      </c>
      <c r="M11694" s="2">
        <f>WEEKNUM(Tabela3[[#This Row],[DATA]])</f>
        <v>30</v>
      </c>
      <c r="N11694" s="18">
        <f>YEAR(Tabela3[[#This Row],[DATA]])</f>
        <v>2023</v>
      </c>
    </row>
    <row r="11695" spans="2:14">
      <c r="B11695" s="1">
        <v>45133</v>
      </c>
      <c r="C11695">
        <v>17583</v>
      </c>
      <c r="D11695">
        <f>COUNTIF(C$4:C11695,Tabela3[[#This Row],[COMANDA]])</f>
        <v>1</v>
      </c>
      <c r="E11695" t="s">
        <v>90</v>
      </c>
      <c r="F11695" t="s">
        <v>99</v>
      </c>
      <c r="G11695" t="s">
        <v>8</v>
      </c>
      <c r="H11695" t="s">
        <v>203</v>
      </c>
      <c r="I11695" s="2">
        <v>1</v>
      </c>
      <c r="J11695" t="s">
        <v>11</v>
      </c>
      <c r="K11695" s="21">
        <f>INDEX(LISTAS!$H:$Q,MATCH(BASE!H11695,LISTAS!$G:$G,0),MATCH(BASE!J11695,LISTAS!$H$3:$Q$3,0))*Tabela3[[#This Row],[QUANTIDADE]]</f>
        <v>20</v>
      </c>
      <c r="L11695" s="2" t="str">
        <f>TEXT(Tabela3[[#This Row],[DATA]],"MM")</f>
        <v>07</v>
      </c>
      <c r="M11695" s="2">
        <f>WEEKNUM(Tabela3[[#This Row],[DATA]])</f>
        <v>30</v>
      </c>
      <c r="N11695" s="18">
        <f>YEAR(Tabela3[[#This Row],[DATA]])</f>
        <v>2023</v>
      </c>
    </row>
    <row r="11696" spans="2:14">
      <c r="B11696" s="1">
        <v>45133</v>
      </c>
      <c r="C11696">
        <v>17583</v>
      </c>
      <c r="D11696">
        <f>COUNTIF(C$4:C11696,Tabela3[[#This Row],[COMANDA]])</f>
        <v>2</v>
      </c>
      <c r="E11696" t="s">
        <v>90</v>
      </c>
      <c r="F11696" t="s">
        <v>99</v>
      </c>
      <c r="G11696" t="s">
        <v>8</v>
      </c>
      <c r="H11696" t="s">
        <v>202</v>
      </c>
      <c r="I11696" s="2">
        <v>1</v>
      </c>
      <c r="J11696" t="s">
        <v>11</v>
      </c>
      <c r="K11696" s="21">
        <f>INDEX(LISTAS!$H:$Q,MATCH(BASE!H11696,LISTAS!$G:$G,0),MATCH(BASE!J11696,LISTAS!$H$3:$Q$3,0))*Tabela3[[#This Row],[QUANTIDADE]]</f>
        <v>20</v>
      </c>
      <c r="L11696" s="2" t="str">
        <f>TEXT(Tabela3[[#This Row],[DATA]],"MM")</f>
        <v>07</v>
      </c>
      <c r="M11696" s="2">
        <f>WEEKNUM(Tabela3[[#This Row],[DATA]])</f>
        <v>30</v>
      </c>
      <c r="N11696" s="18">
        <f>YEAR(Tabela3[[#This Row],[DATA]])</f>
        <v>2023</v>
      </c>
    </row>
    <row r="11697" spans="2:14">
      <c r="B11697" s="1">
        <v>45133</v>
      </c>
      <c r="C11697">
        <v>17583</v>
      </c>
      <c r="D11697">
        <f>COUNTIF(C$4:C11697,Tabela3[[#This Row],[COMANDA]])</f>
        <v>3</v>
      </c>
      <c r="E11697" t="s">
        <v>90</v>
      </c>
      <c r="F11697" t="s">
        <v>99</v>
      </c>
      <c r="G11697" t="s">
        <v>8</v>
      </c>
      <c r="H11697" t="s">
        <v>47</v>
      </c>
      <c r="I11697" s="2">
        <v>1</v>
      </c>
      <c r="J11697" t="s">
        <v>11</v>
      </c>
      <c r="K11697" s="21">
        <f>INDEX(LISTAS!$H:$Q,MATCH(BASE!H11697,LISTAS!$G:$G,0),MATCH(BASE!J11697,LISTAS!$H$3:$Q$3,0))*Tabela3[[#This Row],[QUANTIDADE]]</f>
        <v>16</v>
      </c>
      <c r="L11697" s="2" t="str">
        <f>TEXT(Tabela3[[#This Row],[DATA]],"MM")</f>
        <v>07</v>
      </c>
      <c r="M11697" s="2">
        <f>WEEKNUM(Tabela3[[#This Row],[DATA]])</f>
        <v>30</v>
      </c>
      <c r="N11697" s="18">
        <f>YEAR(Tabela3[[#This Row],[DATA]])</f>
        <v>2023</v>
      </c>
    </row>
    <row r="11698" spans="2:14">
      <c r="B11698" s="1">
        <v>45133</v>
      </c>
      <c r="C11698">
        <v>17583</v>
      </c>
      <c r="D11698">
        <f>COUNTIF(C$4:C11698,Tabela3[[#This Row],[COMANDA]])</f>
        <v>4</v>
      </c>
      <c r="E11698" t="s">
        <v>90</v>
      </c>
      <c r="F11698" t="s">
        <v>99</v>
      </c>
      <c r="G11698" t="s">
        <v>9</v>
      </c>
      <c r="H11698" t="s">
        <v>132</v>
      </c>
      <c r="I11698" s="2">
        <v>1</v>
      </c>
      <c r="J11698" t="s">
        <v>11</v>
      </c>
      <c r="K11698" s="21">
        <f>INDEX(LISTAS!$H:$Q,MATCH(BASE!H11698,LISTAS!$G:$G,0),MATCH(BASE!J11698,LISTAS!$H$3:$Q$3,0))*Tabela3[[#This Row],[QUANTIDADE]]</f>
        <v>3</v>
      </c>
      <c r="L11698" s="2" t="str">
        <f>TEXT(Tabela3[[#This Row],[DATA]],"MM")</f>
        <v>07</v>
      </c>
      <c r="M11698" s="2">
        <f>WEEKNUM(Tabela3[[#This Row],[DATA]])</f>
        <v>30</v>
      </c>
      <c r="N11698" s="18">
        <f>YEAR(Tabela3[[#This Row],[DATA]])</f>
        <v>2023</v>
      </c>
    </row>
    <row r="11699" spans="2:14">
      <c r="B11699" s="1">
        <v>45133</v>
      </c>
      <c r="C11699">
        <v>17584</v>
      </c>
      <c r="D11699">
        <f>COUNTIF(C$4:C11699,Tabela3[[#This Row],[COMANDA]])</f>
        <v>1</v>
      </c>
      <c r="E11699" t="s">
        <v>89</v>
      </c>
      <c r="F11699" t="s">
        <v>100</v>
      </c>
      <c r="G11699" t="s">
        <v>8</v>
      </c>
      <c r="H11699" t="s">
        <v>202</v>
      </c>
      <c r="I11699" s="2">
        <v>1</v>
      </c>
      <c r="J11699" t="s">
        <v>11</v>
      </c>
      <c r="K11699" s="21">
        <f>INDEX(LISTAS!$H:$Q,MATCH(BASE!H11699,LISTAS!$G:$G,0),MATCH(BASE!J11699,LISTAS!$H$3:$Q$3,0))*Tabela3[[#This Row],[QUANTIDADE]]</f>
        <v>20</v>
      </c>
      <c r="L11699" s="2" t="str">
        <f>TEXT(Tabela3[[#This Row],[DATA]],"MM")</f>
        <v>07</v>
      </c>
      <c r="M11699" s="2">
        <f>WEEKNUM(Tabela3[[#This Row],[DATA]])</f>
        <v>30</v>
      </c>
      <c r="N11699" s="18">
        <f>YEAR(Tabela3[[#This Row],[DATA]])</f>
        <v>2023</v>
      </c>
    </row>
    <row r="11700" spans="2:14">
      <c r="B11700" s="1">
        <v>45133</v>
      </c>
      <c r="C11700">
        <v>17585</v>
      </c>
      <c r="D11700">
        <f>COUNTIF(C$4:C11700,Tabela3[[#This Row],[COMANDA]])</f>
        <v>1</v>
      </c>
      <c r="E11700" t="s">
        <v>90</v>
      </c>
      <c r="F11700" t="s">
        <v>98</v>
      </c>
      <c r="G11700" t="s">
        <v>8</v>
      </c>
      <c r="H11700" t="s">
        <v>204</v>
      </c>
      <c r="I11700" s="2">
        <v>2</v>
      </c>
      <c r="J11700" t="s">
        <v>11</v>
      </c>
      <c r="K11700" s="21">
        <f>INDEX(LISTAS!$H:$Q,MATCH(BASE!H11700,LISTAS!$G:$G,0),MATCH(BASE!J11700,LISTAS!$H$3:$Q$3,0))*Tabela3[[#This Row],[QUANTIDADE]]</f>
        <v>36</v>
      </c>
      <c r="L11700" s="2" t="str">
        <f>TEXT(Tabela3[[#This Row],[DATA]],"MM")</f>
        <v>07</v>
      </c>
      <c r="M11700" s="2">
        <f>WEEKNUM(Tabela3[[#This Row],[DATA]])</f>
        <v>30</v>
      </c>
      <c r="N11700" s="18">
        <f>YEAR(Tabela3[[#This Row],[DATA]])</f>
        <v>2023</v>
      </c>
    </row>
    <row r="11701" spans="2:14">
      <c r="B11701" s="1">
        <v>45133</v>
      </c>
      <c r="C11701">
        <v>17585</v>
      </c>
      <c r="D11701">
        <f>COUNTIF(C$4:C11701,Tabela3[[#This Row],[COMANDA]])</f>
        <v>2</v>
      </c>
      <c r="E11701" t="s">
        <v>90</v>
      </c>
      <c r="F11701" t="s">
        <v>98</v>
      </c>
      <c r="G11701" t="s">
        <v>9</v>
      </c>
      <c r="H11701" t="s">
        <v>55</v>
      </c>
      <c r="I11701" s="2">
        <v>2</v>
      </c>
      <c r="J11701" t="s">
        <v>11</v>
      </c>
      <c r="K11701" s="21">
        <f>INDEX(LISTAS!$H:$Q,MATCH(BASE!H11701,LISTAS!$G:$G,0),MATCH(BASE!J11701,LISTAS!$H$3:$Q$3,0))*Tabela3[[#This Row],[QUANTIDADE]]</f>
        <v>6</v>
      </c>
      <c r="L11701" s="2" t="str">
        <f>TEXT(Tabela3[[#This Row],[DATA]],"MM")</f>
        <v>07</v>
      </c>
      <c r="M11701" s="2">
        <f>WEEKNUM(Tabela3[[#This Row],[DATA]])</f>
        <v>30</v>
      </c>
      <c r="N11701" s="18">
        <f>YEAR(Tabela3[[#This Row],[DATA]])</f>
        <v>2023</v>
      </c>
    </row>
    <row r="11702" spans="2:14">
      <c r="B11702" s="1">
        <v>45133</v>
      </c>
      <c r="C11702">
        <v>17586</v>
      </c>
      <c r="D11702">
        <f>COUNTIF(C$4:C11702,Tabela3[[#This Row],[COMANDA]])</f>
        <v>1</v>
      </c>
      <c r="E11702" t="s">
        <v>89</v>
      </c>
      <c r="F11702" t="s">
        <v>98</v>
      </c>
      <c r="G11702" t="s">
        <v>8</v>
      </c>
      <c r="H11702" t="s">
        <v>202</v>
      </c>
      <c r="I11702" s="2">
        <v>1</v>
      </c>
      <c r="J11702" t="s">
        <v>11</v>
      </c>
      <c r="K11702" s="21">
        <f>INDEX(LISTAS!$H:$Q,MATCH(BASE!H11702,LISTAS!$G:$G,0),MATCH(BASE!J11702,LISTAS!$H$3:$Q$3,0))*Tabela3[[#This Row],[QUANTIDADE]]</f>
        <v>20</v>
      </c>
      <c r="L11702" s="2" t="str">
        <f>TEXT(Tabela3[[#This Row],[DATA]],"MM")</f>
        <v>07</v>
      </c>
      <c r="M11702" s="2">
        <f>WEEKNUM(Tabela3[[#This Row],[DATA]])</f>
        <v>30</v>
      </c>
      <c r="N11702" s="18">
        <f>YEAR(Tabela3[[#This Row],[DATA]])</f>
        <v>2023</v>
      </c>
    </row>
    <row r="11703" spans="2:14">
      <c r="B11703" s="1">
        <v>45133</v>
      </c>
      <c r="C11703">
        <v>17587</v>
      </c>
      <c r="D11703">
        <f>COUNTIF(C$4:C11703,Tabela3[[#This Row],[COMANDA]])</f>
        <v>1</v>
      </c>
      <c r="E11703" t="s">
        <v>90</v>
      </c>
      <c r="F11703" t="s">
        <v>99</v>
      </c>
      <c r="G11703" t="s">
        <v>8</v>
      </c>
      <c r="H11703" t="s">
        <v>205</v>
      </c>
      <c r="I11703" s="2">
        <v>1</v>
      </c>
      <c r="J11703" t="s">
        <v>11</v>
      </c>
      <c r="K11703" s="21">
        <f>INDEX(LISTAS!$H:$Q,MATCH(BASE!H11703,LISTAS!$G:$G,0),MATCH(BASE!J11703,LISTAS!$H$3:$Q$3,0))*Tabela3[[#This Row],[QUANTIDADE]]</f>
        <v>22</v>
      </c>
      <c r="L11703" s="2" t="str">
        <f>TEXT(Tabela3[[#This Row],[DATA]],"MM")</f>
        <v>07</v>
      </c>
      <c r="M11703" s="2">
        <f>WEEKNUM(Tabela3[[#This Row],[DATA]])</f>
        <v>30</v>
      </c>
      <c r="N11703" s="18">
        <f>YEAR(Tabela3[[#This Row],[DATA]])</f>
        <v>2023</v>
      </c>
    </row>
    <row r="11704" spans="2:14">
      <c r="B11704" s="1">
        <v>45133</v>
      </c>
      <c r="C11704">
        <v>17587</v>
      </c>
      <c r="D11704">
        <f>COUNTIF(C$4:C11704,Tabela3[[#This Row],[COMANDA]])</f>
        <v>2</v>
      </c>
      <c r="E11704" t="s">
        <v>90</v>
      </c>
      <c r="F11704" t="s">
        <v>99</v>
      </c>
      <c r="G11704" t="s">
        <v>61</v>
      </c>
      <c r="H11704" t="s">
        <v>199</v>
      </c>
      <c r="I11704" s="2">
        <v>2</v>
      </c>
      <c r="J11704" t="s">
        <v>11</v>
      </c>
      <c r="K11704" s="21">
        <f>INDEX(LISTAS!$H:$Q,MATCH(BASE!H11704,LISTAS!$G:$G,0),MATCH(BASE!J11704,LISTAS!$H$3:$Q$3,0))*Tabela3[[#This Row],[QUANTIDADE]]</f>
        <v>2</v>
      </c>
      <c r="L11704" s="2" t="str">
        <f>TEXT(Tabela3[[#This Row],[DATA]],"MM")</f>
        <v>07</v>
      </c>
      <c r="M11704" s="2">
        <f>WEEKNUM(Tabela3[[#This Row],[DATA]])</f>
        <v>30</v>
      </c>
      <c r="N11704" s="18">
        <f>YEAR(Tabela3[[#This Row],[DATA]])</f>
        <v>2023</v>
      </c>
    </row>
    <row r="11705" spans="2:14">
      <c r="B11705" s="1">
        <v>45133</v>
      </c>
      <c r="C11705">
        <v>17587</v>
      </c>
      <c r="D11705">
        <f>COUNTIF(C$4:C11705,Tabela3[[#This Row],[COMANDA]])</f>
        <v>3</v>
      </c>
      <c r="E11705" t="s">
        <v>90</v>
      </c>
      <c r="F11705" t="s">
        <v>99</v>
      </c>
      <c r="G11705" t="s">
        <v>9</v>
      </c>
      <c r="H11705" t="s">
        <v>240</v>
      </c>
      <c r="I11705" s="2">
        <v>1</v>
      </c>
      <c r="J11705" t="s">
        <v>11</v>
      </c>
      <c r="K11705" s="21">
        <f>INDEX(LISTAS!$H:$Q,MATCH(BASE!H11705,LISTAS!$G:$G,0),MATCH(BASE!J11705,LISTAS!$H$3:$Q$3,0))*Tabela3[[#This Row],[QUANTIDADE]]</f>
        <v>6</v>
      </c>
      <c r="L11705" s="2" t="str">
        <f>TEXT(Tabela3[[#This Row],[DATA]],"MM")</f>
        <v>07</v>
      </c>
      <c r="M11705" s="2">
        <f>WEEKNUM(Tabela3[[#This Row],[DATA]])</f>
        <v>30</v>
      </c>
      <c r="N11705" s="18">
        <f>YEAR(Tabela3[[#This Row],[DATA]])</f>
        <v>2023</v>
      </c>
    </row>
    <row r="11706" spans="2:14">
      <c r="B11706" s="1">
        <v>45133</v>
      </c>
      <c r="C11706">
        <v>17588</v>
      </c>
      <c r="D11706">
        <f>COUNTIF(C$4:C11706,Tabela3[[#This Row],[COMANDA]])</f>
        <v>1</v>
      </c>
      <c r="E11706" t="s">
        <v>89</v>
      </c>
      <c r="F11706" t="s">
        <v>99</v>
      </c>
      <c r="G11706" t="s">
        <v>8</v>
      </c>
      <c r="H11706" t="s">
        <v>202</v>
      </c>
      <c r="I11706" s="2">
        <v>1</v>
      </c>
      <c r="J11706" t="s">
        <v>11</v>
      </c>
      <c r="K11706" s="21">
        <f>INDEX(LISTAS!$H:$Q,MATCH(BASE!H11706,LISTAS!$G:$G,0),MATCH(BASE!J11706,LISTAS!$H$3:$Q$3,0))*Tabela3[[#This Row],[QUANTIDADE]]</f>
        <v>20</v>
      </c>
      <c r="L11706" s="2" t="str">
        <f>TEXT(Tabela3[[#This Row],[DATA]],"MM")</f>
        <v>07</v>
      </c>
      <c r="M11706" s="2">
        <f>WEEKNUM(Tabela3[[#This Row],[DATA]])</f>
        <v>30</v>
      </c>
      <c r="N11706" s="18">
        <f>YEAR(Tabela3[[#This Row],[DATA]])</f>
        <v>2023</v>
      </c>
    </row>
    <row r="11707" spans="2:14">
      <c r="B11707" s="1">
        <v>45133</v>
      </c>
      <c r="C11707">
        <v>17589</v>
      </c>
      <c r="D11707">
        <f>COUNTIF(C$4:C11707,Tabela3[[#This Row],[COMANDA]])</f>
        <v>1</v>
      </c>
      <c r="E11707" t="s">
        <v>89</v>
      </c>
      <c r="F11707" t="s">
        <v>100</v>
      </c>
      <c r="G11707" t="s">
        <v>8</v>
      </c>
      <c r="H11707" t="s">
        <v>40</v>
      </c>
      <c r="I11707" s="2">
        <v>1</v>
      </c>
      <c r="J11707" t="s">
        <v>11</v>
      </c>
      <c r="K11707" s="21">
        <f>INDEX(LISTAS!$H:$Q,MATCH(BASE!H11707,LISTAS!$G:$G,0),MATCH(BASE!J11707,LISTAS!$H$3:$Q$3,0))*Tabela3[[#This Row],[QUANTIDADE]]</f>
        <v>14</v>
      </c>
      <c r="L11707" s="2" t="str">
        <f>TEXT(Tabela3[[#This Row],[DATA]],"MM")</f>
        <v>07</v>
      </c>
      <c r="M11707" s="2">
        <f>WEEKNUM(Tabela3[[#This Row],[DATA]])</f>
        <v>30</v>
      </c>
      <c r="N11707" s="18">
        <f>YEAR(Tabela3[[#This Row],[DATA]])</f>
        <v>2023</v>
      </c>
    </row>
    <row r="11708" spans="2:14">
      <c r="B11708" s="1">
        <v>45133</v>
      </c>
      <c r="C11708">
        <v>17590</v>
      </c>
      <c r="D11708">
        <f>COUNTIF(C$4:C11708,Tabela3[[#This Row],[COMANDA]])</f>
        <v>1</v>
      </c>
      <c r="E11708" t="s">
        <v>90</v>
      </c>
      <c r="F11708" t="s">
        <v>98</v>
      </c>
      <c r="G11708" t="s">
        <v>8</v>
      </c>
      <c r="H11708" t="s">
        <v>41</v>
      </c>
      <c r="I11708" s="2">
        <v>1</v>
      </c>
      <c r="J11708" t="s">
        <v>11</v>
      </c>
      <c r="K11708" s="21">
        <f>INDEX(LISTAS!$H:$Q,MATCH(BASE!H11708,LISTAS!$G:$G,0),MATCH(BASE!J11708,LISTAS!$H$3:$Q$3,0))*Tabela3[[#This Row],[QUANTIDADE]]</f>
        <v>14</v>
      </c>
      <c r="L11708" s="2" t="str">
        <f>TEXT(Tabela3[[#This Row],[DATA]],"MM")</f>
        <v>07</v>
      </c>
      <c r="M11708" s="2">
        <f>WEEKNUM(Tabela3[[#This Row],[DATA]])</f>
        <v>30</v>
      </c>
      <c r="N11708" s="18">
        <f>YEAR(Tabela3[[#This Row],[DATA]])</f>
        <v>2023</v>
      </c>
    </row>
    <row r="11709" spans="2:14">
      <c r="B11709" s="1">
        <v>45133</v>
      </c>
      <c r="C11709">
        <v>17590</v>
      </c>
      <c r="D11709">
        <f>COUNTIF(C$4:C11709,Tabela3[[#This Row],[COMANDA]])</f>
        <v>2</v>
      </c>
      <c r="E11709" t="s">
        <v>90</v>
      </c>
      <c r="F11709" t="s">
        <v>98</v>
      </c>
      <c r="G11709" t="s">
        <v>8</v>
      </c>
      <c r="H11709" t="s">
        <v>205</v>
      </c>
      <c r="I11709" s="2">
        <v>1</v>
      </c>
      <c r="J11709" t="s">
        <v>11</v>
      </c>
      <c r="K11709" s="21">
        <f>INDEX(LISTAS!$H:$Q,MATCH(BASE!H11709,LISTAS!$G:$G,0),MATCH(BASE!J11709,LISTAS!$H$3:$Q$3,0))*Tabela3[[#This Row],[QUANTIDADE]]</f>
        <v>22</v>
      </c>
      <c r="L11709" s="2" t="str">
        <f>TEXT(Tabela3[[#This Row],[DATA]],"MM")</f>
        <v>07</v>
      </c>
      <c r="M11709" s="2">
        <f>WEEKNUM(Tabela3[[#This Row],[DATA]])</f>
        <v>30</v>
      </c>
      <c r="N11709" s="18">
        <f>YEAR(Tabela3[[#This Row],[DATA]])</f>
        <v>2023</v>
      </c>
    </row>
    <row r="11710" spans="2:14">
      <c r="B11710" s="1">
        <v>45133</v>
      </c>
      <c r="C11710">
        <v>17590</v>
      </c>
      <c r="D11710">
        <f>COUNTIF(C$4:C11710,Tabela3[[#This Row],[COMANDA]])</f>
        <v>3</v>
      </c>
      <c r="E11710" t="s">
        <v>90</v>
      </c>
      <c r="F11710" t="s">
        <v>98</v>
      </c>
      <c r="G11710" t="s">
        <v>61</v>
      </c>
      <c r="H11710" t="s">
        <v>163</v>
      </c>
      <c r="I11710" s="2">
        <v>1</v>
      </c>
      <c r="J11710" t="s">
        <v>11</v>
      </c>
      <c r="K11710" s="21">
        <f>INDEX(LISTAS!$H:$Q,MATCH(BASE!H11710,LISTAS!$G:$G,0),MATCH(BASE!J11710,LISTAS!$H$3:$Q$3,0))*Tabela3[[#This Row],[QUANTIDADE]]</f>
        <v>4</v>
      </c>
      <c r="L11710" s="2" t="str">
        <f>TEXT(Tabela3[[#This Row],[DATA]],"MM")</f>
        <v>07</v>
      </c>
      <c r="M11710" s="2">
        <f>WEEKNUM(Tabela3[[#This Row],[DATA]])</f>
        <v>30</v>
      </c>
      <c r="N11710" s="18">
        <f>YEAR(Tabela3[[#This Row],[DATA]])</f>
        <v>2023</v>
      </c>
    </row>
    <row r="11711" spans="2:14">
      <c r="B11711" s="1">
        <v>45133</v>
      </c>
      <c r="C11711">
        <v>17590</v>
      </c>
      <c r="D11711">
        <f>COUNTIF(C$4:C11711,Tabela3[[#This Row],[COMANDA]])</f>
        <v>4</v>
      </c>
      <c r="E11711" t="s">
        <v>90</v>
      </c>
      <c r="F11711" t="s">
        <v>98</v>
      </c>
      <c r="G11711" t="s">
        <v>9</v>
      </c>
      <c r="H11711" t="s">
        <v>142</v>
      </c>
      <c r="I11711" s="2">
        <v>1</v>
      </c>
      <c r="J11711" t="s">
        <v>11</v>
      </c>
      <c r="K11711" s="21">
        <f>INDEX(LISTAS!$H:$Q,MATCH(BASE!H11711,LISTAS!$G:$G,0),MATCH(BASE!J11711,LISTAS!$H$3:$Q$3,0))*Tabela3[[#This Row],[QUANTIDADE]]</f>
        <v>6</v>
      </c>
      <c r="L11711" s="2" t="str">
        <f>TEXT(Tabela3[[#This Row],[DATA]],"MM")</f>
        <v>07</v>
      </c>
      <c r="M11711" s="2">
        <f>WEEKNUM(Tabela3[[#This Row],[DATA]])</f>
        <v>30</v>
      </c>
      <c r="N11711" s="18">
        <f>YEAR(Tabela3[[#This Row],[DATA]])</f>
        <v>2023</v>
      </c>
    </row>
    <row r="11712" spans="2:14">
      <c r="B11712" s="1">
        <v>45133</v>
      </c>
      <c r="C11712">
        <v>17591</v>
      </c>
      <c r="D11712">
        <f>COUNTIF(C$4:C11712,Tabela3[[#This Row],[COMANDA]])</f>
        <v>1</v>
      </c>
      <c r="E11712" t="s">
        <v>90</v>
      </c>
      <c r="F11712" t="s">
        <v>99</v>
      </c>
      <c r="G11712" t="s">
        <v>8</v>
      </c>
      <c r="H11712" t="s">
        <v>43</v>
      </c>
      <c r="I11712" s="2">
        <v>1</v>
      </c>
      <c r="J11712" t="s">
        <v>11</v>
      </c>
      <c r="K11712" s="21">
        <f>INDEX(LISTAS!$H:$Q,MATCH(BASE!H11712,LISTAS!$G:$G,0),MATCH(BASE!J11712,LISTAS!$H$3:$Q$3,0))*Tabela3[[#This Row],[QUANTIDADE]]</f>
        <v>18</v>
      </c>
      <c r="L11712" s="2" t="str">
        <f>TEXT(Tabela3[[#This Row],[DATA]],"MM")</f>
        <v>07</v>
      </c>
      <c r="M11712" s="2">
        <f>WEEKNUM(Tabela3[[#This Row],[DATA]])</f>
        <v>30</v>
      </c>
      <c r="N11712" s="18">
        <f>YEAR(Tabela3[[#This Row],[DATA]])</f>
        <v>2023</v>
      </c>
    </row>
    <row r="11713" spans="2:14">
      <c r="B11713" s="1">
        <v>45133</v>
      </c>
      <c r="C11713">
        <v>17592</v>
      </c>
      <c r="D11713">
        <f>COUNTIF(C$4:C11713,Tabela3[[#This Row],[COMANDA]])</f>
        <v>1</v>
      </c>
      <c r="E11713" t="s">
        <v>90</v>
      </c>
      <c r="F11713" t="s">
        <v>98</v>
      </c>
      <c r="G11713" t="s">
        <v>8</v>
      </c>
      <c r="H11713" t="s">
        <v>202</v>
      </c>
      <c r="I11713" s="2">
        <v>1</v>
      </c>
      <c r="J11713" t="s">
        <v>11</v>
      </c>
      <c r="K11713" s="21">
        <f>INDEX(LISTAS!$H:$Q,MATCH(BASE!H11713,LISTAS!$G:$G,0),MATCH(BASE!J11713,LISTAS!$H$3:$Q$3,0))*Tabela3[[#This Row],[QUANTIDADE]]</f>
        <v>20</v>
      </c>
      <c r="L11713" s="2" t="str">
        <f>TEXT(Tabela3[[#This Row],[DATA]],"MM")</f>
        <v>07</v>
      </c>
      <c r="M11713" s="2">
        <f>WEEKNUM(Tabela3[[#This Row],[DATA]])</f>
        <v>30</v>
      </c>
      <c r="N11713" s="18">
        <f>YEAR(Tabela3[[#This Row],[DATA]])</f>
        <v>2023</v>
      </c>
    </row>
    <row r="11714" spans="2:14">
      <c r="B11714" s="1">
        <v>45133</v>
      </c>
      <c r="C11714">
        <v>17592</v>
      </c>
      <c r="D11714">
        <f>COUNTIF(C$4:C11714,Tabela3[[#This Row],[COMANDA]])</f>
        <v>2</v>
      </c>
      <c r="E11714" t="s">
        <v>90</v>
      </c>
      <c r="F11714" t="s">
        <v>98</v>
      </c>
      <c r="G11714" t="s">
        <v>10</v>
      </c>
      <c r="H11714" t="s">
        <v>96</v>
      </c>
      <c r="I11714" s="2">
        <v>1</v>
      </c>
      <c r="J11714" t="s">
        <v>11</v>
      </c>
      <c r="K11714" s="21">
        <f>INDEX(LISTAS!$H:$Q,MATCH(BASE!H11714,LISTAS!$G:$G,0),MATCH(BASE!J11714,LISTAS!$H$3:$Q$3,0))*Tabela3[[#This Row],[QUANTIDADE]]</f>
        <v>3</v>
      </c>
      <c r="L11714" s="2" t="str">
        <f>TEXT(Tabela3[[#This Row],[DATA]],"MM")</f>
        <v>07</v>
      </c>
      <c r="M11714" s="2">
        <f>WEEKNUM(Tabela3[[#This Row],[DATA]])</f>
        <v>30</v>
      </c>
      <c r="N11714" s="18">
        <f>YEAR(Tabela3[[#This Row],[DATA]])</f>
        <v>2023</v>
      </c>
    </row>
    <row r="11715" spans="2:14">
      <c r="B11715" s="1">
        <v>45133</v>
      </c>
      <c r="C11715">
        <v>17592</v>
      </c>
      <c r="D11715">
        <f>COUNTIF(C$4:C11715,Tabela3[[#This Row],[COMANDA]])</f>
        <v>3</v>
      </c>
      <c r="E11715" t="s">
        <v>90</v>
      </c>
      <c r="F11715" t="s">
        <v>98</v>
      </c>
      <c r="G11715" t="s">
        <v>9</v>
      </c>
      <c r="H11715" t="s">
        <v>58</v>
      </c>
      <c r="I11715" s="2">
        <v>1</v>
      </c>
      <c r="J11715" t="s">
        <v>11</v>
      </c>
      <c r="K11715" s="21">
        <f>INDEX(LISTAS!$H:$Q,MATCH(BASE!H11715,LISTAS!$G:$G,0),MATCH(BASE!J11715,LISTAS!$H$3:$Q$3,0))*Tabela3[[#This Row],[QUANTIDADE]]</f>
        <v>5</v>
      </c>
      <c r="L11715" s="2" t="str">
        <f>TEXT(Tabela3[[#This Row],[DATA]],"MM")</f>
        <v>07</v>
      </c>
      <c r="M11715" s="2">
        <f>WEEKNUM(Tabela3[[#This Row],[DATA]])</f>
        <v>30</v>
      </c>
      <c r="N11715" s="18">
        <f>YEAR(Tabela3[[#This Row],[DATA]])</f>
        <v>2023</v>
      </c>
    </row>
    <row r="11716" spans="2:14">
      <c r="B11716" s="1">
        <v>45133</v>
      </c>
      <c r="C11716">
        <v>17593</v>
      </c>
      <c r="D11716">
        <f>COUNTIF(C$4:C11716,Tabela3[[#This Row],[COMANDA]])</f>
        <v>1</v>
      </c>
      <c r="E11716" t="s">
        <v>90</v>
      </c>
      <c r="F11716" t="s">
        <v>98</v>
      </c>
      <c r="G11716" t="s">
        <v>8</v>
      </c>
      <c r="H11716" t="s">
        <v>202</v>
      </c>
      <c r="I11716" s="2">
        <v>1</v>
      </c>
      <c r="J11716" t="s">
        <v>11</v>
      </c>
      <c r="K11716" s="21">
        <f>INDEX(LISTAS!$H:$Q,MATCH(BASE!H11716,LISTAS!$G:$G,0),MATCH(BASE!J11716,LISTAS!$H$3:$Q$3,0))*Tabela3[[#This Row],[QUANTIDADE]]</f>
        <v>20</v>
      </c>
      <c r="L11716" s="2" t="str">
        <f>TEXT(Tabela3[[#This Row],[DATA]],"MM")</f>
        <v>07</v>
      </c>
      <c r="M11716" s="2">
        <f>WEEKNUM(Tabela3[[#This Row],[DATA]])</f>
        <v>30</v>
      </c>
      <c r="N11716" s="18">
        <f>YEAR(Tabela3[[#This Row],[DATA]])</f>
        <v>2023</v>
      </c>
    </row>
    <row r="11717" spans="2:14">
      <c r="B11717" s="1">
        <v>45133</v>
      </c>
      <c r="C11717">
        <v>17595</v>
      </c>
      <c r="D11717">
        <f>COUNTIF(C$4:C11717,Tabela3[[#This Row],[COMANDA]])</f>
        <v>1</v>
      </c>
      <c r="E11717" t="s">
        <v>90</v>
      </c>
      <c r="G11717" t="s">
        <v>8</v>
      </c>
      <c r="H11717" t="s">
        <v>42</v>
      </c>
      <c r="I11717" s="2">
        <v>2</v>
      </c>
      <c r="J11717" t="s">
        <v>11</v>
      </c>
      <c r="K11717" s="21">
        <f>INDEX(LISTAS!$H:$Q,MATCH(BASE!H11717,LISTAS!$G:$G,0),MATCH(BASE!J11717,LISTAS!$H$3:$Q$3,0))*Tabela3[[#This Row],[QUANTIDADE]]</f>
        <v>32</v>
      </c>
      <c r="L11717" s="2" t="str">
        <f>TEXT(Tabela3[[#This Row],[DATA]],"MM")</f>
        <v>07</v>
      </c>
      <c r="M11717" s="2">
        <f>WEEKNUM(Tabela3[[#This Row],[DATA]])</f>
        <v>30</v>
      </c>
      <c r="N11717" s="18">
        <f>YEAR(Tabela3[[#This Row],[DATA]])</f>
        <v>2023</v>
      </c>
    </row>
    <row r="11718" spans="2:14">
      <c r="B11718" s="1">
        <v>45133</v>
      </c>
      <c r="C11718">
        <v>17595</v>
      </c>
      <c r="D11718">
        <f>COUNTIF(C$4:C11718,Tabela3[[#This Row],[COMANDA]])</f>
        <v>2</v>
      </c>
      <c r="E11718" t="s">
        <v>90</v>
      </c>
      <c r="G11718" t="s">
        <v>8</v>
      </c>
      <c r="H11718" t="s">
        <v>206</v>
      </c>
      <c r="I11718" s="2">
        <v>1</v>
      </c>
      <c r="J11718" t="s">
        <v>11</v>
      </c>
      <c r="K11718" s="21">
        <f>INDEX(LISTAS!$H:$Q,MATCH(BASE!H11718,LISTAS!$G:$G,0),MATCH(BASE!J11718,LISTAS!$H$3:$Q$3,0))*Tabela3[[#This Row],[QUANTIDADE]]</f>
        <v>18</v>
      </c>
      <c r="L11718" s="2" t="str">
        <f>TEXT(Tabela3[[#This Row],[DATA]],"MM")</f>
        <v>07</v>
      </c>
      <c r="M11718" s="2">
        <f>WEEKNUM(Tabela3[[#This Row],[DATA]])</f>
        <v>30</v>
      </c>
      <c r="N11718" s="18">
        <f>YEAR(Tabela3[[#This Row],[DATA]])</f>
        <v>2023</v>
      </c>
    </row>
    <row r="11719" spans="2:14">
      <c r="B11719" s="1">
        <v>45133</v>
      </c>
      <c r="C11719">
        <v>17595</v>
      </c>
      <c r="D11719">
        <f>COUNTIF(C$4:C11719,Tabela3[[#This Row],[COMANDA]])</f>
        <v>3</v>
      </c>
      <c r="E11719" t="s">
        <v>90</v>
      </c>
      <c r="G11719" t="s">
        <v>9</v>
      </c>
      <c r="H11719" t="s">
        <v>138</v>
      </c>
      <c r="I11719" s="2">
        <v>1</v>
      </c>
      <c r="J11719" t="s">
        <v>11</v>
      </c>
      <c r="K11719" s="21">
        <f>INDEX(LISTAS!$H:$Q,MATCH(BASE!H11719,LISTAS!$G:$G,0),MATCH(BASE!J11719,LISTAS!$H$3:$Q$3,0))*Tabela3[[#This Row],[QUANTIDADE]]</f>
        <v>4</v>
      </c>
      <c r="L11719" s="2" t="str">
        <f>TEXT(Tabela3[[#This Row],[DATA]],"MM")</f>
        <v>07</v>
      </c>
      <c r="M11719" s="2">
        <f>WEEKNUM(Tabela3[[#This Row],[DATA]])</f>
        <v>30</v>
      </c>
      <c r="N11719" s="18">
        <f>YEAR(Tabela3[[#This Row],[DATA]])</f>
        <v>2023</v>
      </c>
    </row>
    <row r="11720" spans="2:14">
      <c r="B11720" s="1">
        <v>45133</v>
      </c>
      <c r="C11720">
        <v>17596</v>
      </c>
      <c r="D11720">
        <f>COUNTIF(C$4:C11720,Tabela3[[#This Row],[COMANDA]])</f>
        <v>1</v>
      </c>
      <c r="E11720" t="s">
        <v>90</v>
      </c>
      <c r="F11720" t="s">
        <v>99</v>
      </c>
      <c r="G11720" t="s">
        <v>8</v>
      </c>
      <c r="H11720" t="s">
        <v>206</v>
      </c>
      <c r="I11720" s="2">
        <v>1</v>
      </c>
      <c r="J11720" t="s">
        <v>11</v>
      </c>
      <c r="K11720" s="21">
        <f>INDEX(LISTAS!$H:$Q,MATCH(BASE!H11720,LISTAS!$G:$G,0),MATCH(BASE!J11720,LISTAS!$H$3:$Q$3,0))*Tabela3[[#This Row],[QUANTIDADE]]</f>
        <v>18</v>
      </c>
      <c r="L11720" s="2" t="str">
        <f>TEXT(Tabela3[[#This Row],[DATA]],"MM")</f>
        <v>07</v>
      </c>
      <c r="M11720" s="2">
        <f>WEEKNUM(Tabela3[[#This Row],[DATA]])</f>
        <v>30</v>
      </c>
      <c r="N11720" s="18">
        <f>YEAR(Tabela3[[#This Row],[DATA]])</f>
        <v>2023</v>
      </c>
    </row>
    <row r="11721" spans="2:14">
      <c r="B11721" s="1">
        <v>45133</v>
      </c>
      <c r="C11721">
        <v>17596</v>
      </c>
      <c r="D11721">
        <f>COUNTIF(C$4:C11721,Tabela3[[#This Row],[COMANDA]])</f>
        <v>2</v>
      </c>
      <c r="E11721" t="s">
        <v>90</v>
      </c>
      <c r="F11721" t="s">
        <v>99</v>
      </c>
      <c r="G11721" t="s">
        <v>9</v>
      </c>
      <c r="H11721" t="s">
        <v>127</v>
      </c>
      <c r="I11721" s="2">
        <v>1</v>
      </c>
      <c r="J11721" t="s">
        <v>11</v>
      </c>
      <c r="K11721" s="21">
        <f>INDEX(LISTAS!$H:$Q,MATCH(BASE!H11721,LISTAS!$G:$G,0),MATCH(BASE!J11721,LISTAS!$H$3:$Q$3,0))*Tabela3[[#This Row],[QUANTIDADE]]</f>
        <v>4.5</v>
      </c>
      <c r="L11721" s="2" t="str">
        <f>TEXT(Tabela3[[#This Row],[DATA]],"MM")</f>
        <v>07</v>
      </c>
      <c r="M11721" s="2">
        <f>WEEKNUM(Tabela3[[#This Row],[DATA]])</f>
        <v>30</v>
      </c>
      <c r="N11721" s="18">
        <f>YEAR(Tabela3[[#This Row],[DATA]])</f>
        <v>2023</v>
      </c>
    </row>
    <row r="11722" spans="2:14">
      <c r="B11722" s="1">
        <v>45134</v>
      </c>
      <c r="C11722">
        <v>17597</v>
      </c>
      <c r="D11722">
        <f>COUNTIF(C$4:C11722,Tabela3[[#This Row],[COMANDA]])</f>
        <v>1</v>
      </c>
      <c r="E11722" t="s">
        <v>90</v>
      </c>
      <c r="G11722" t="s">
        <v>8</v>
      </c>
      <c r="H11722" t="s">
        <v>47</v>
      </c>
      <c r="I11722" s="2">
        <v>2</v>
      </c>
      <c r="J11722" t="s">
        <v>11</v>
      </c>
      <c r="K11722" s="21">
        <f>INDEX(LISTAS!$H:$Q,MATCH(BASE!H11722,LISTAS!$G:$G,0),MATCH(BASE!J11722,LISTAS!$H$3:$Q$3,0))*Tabela3[[#This Row],[QUANTIDADE]]</f>
        <v>32</v>
      </c>
      <c r="L11722" s="2" t="str">
        <f>TEXT(Tabela3[[#This Row],[DATA]],"MM")</f>
        <v>07</v>
      </c>
      <c r="M11722" s="2">
        <f>WEEKNUM(Tabela3[[#This Row],[DATA]])</f>
        <v>30</v>
      </c>
      <c r="N11722" s="18">
        <f>YEAR(Tabela3[[#This Row],[DATA]])</f>
        <v>2023</v>
      </c>
    </row>
    <row r="11723" spans="2:14">
      <c r="B11723" s="1">
        <v>45134</v>
      </c>
      <c r="C11723">
        <v>17598</v>
      </c>
      <c r="D11723">
        <f>COUNTIF(C$4:C11723,Tabela3[[#This Row],[COMANDA]])</f>
        <v>1</v>
      </c>
      <c r="E11723" t="s">
        <v>89</v>
      </c>
      <c r="G11723" t="s">
        <v>8</v>
      </c>
      <c r="H11723" t="s">
        <v>47</v>
      </c>
      <c r="I11723" s="2">
        <v>1</v>
      </c>
      <c r="J11723" t="s">
        <v>11</v>
      </c>
      <c r="K11723" s="21">
        <f>INDEX(LISTAS!$H:$Q,MATCH(BASE!H11723,LISTAS!$G:$G,0),MATCH(BASE!J11723,LISTAS!$H$3:$Q$3,0))*Tabela3[[#This Row],[QUANTIDADE]]</f>
        <v>16</v>
      </c>
      <c r="L11723" s="2" t="str">
        <f>TEXT(Tabela3[[#This Row],[DATA]],"MM")</f>
        <v>07</v>
      </c>
      <c r="M11723" s="2">
        <f>WEEKNUM(Tabela3[[#This Row],[DATA]])</f>
        <v>30</v>
      </c>
      <c r="N11723" s="18">
        <f>YEAR(Tabela3[[#This Row],[DATA]])</f>
        <v>2023</v>
      </c>
    </row>
    <row r="11724" spans="2:14">
      <c r="B11724" s="1">
        <v>45134</v>
      </c>
      <c r="C11724">
        <v>17598</v>
      </c>
      <c r="D11724">
        <f>COUNTIF(C$4:C11724,Tabela3[[#This Row],[COMANDA]])</f>
        <v>2</v>
      </c>
      <c r="E11724" t="s">
        <v>89</v>
      </c>
      <c r="G11724" t="s">
        <v>8</v>
      </c>
      <c r="H11724" t="s">
        <v>84</v>
      </c>
      <c r="I11724" s="2">
        <v>1</v>
      </c>
      <c r="J11724" t="s">
        <v>11</v>
      </c>
      <c r="K11724" s="21">
        <f>INDEX(LISTAS!$H:$Q,MATCH(BASE!H11724,LISTAS!$G:$G,0),MATCH(BASE!J11724,LISTAS!$H$3:$Q$3,0))*Tabela3[[#This Row],[QUANTIDADE]]</f>
        <v>16</v>
      </c>
      <c r="L11724" s="2" t="str">
        <f>TEXT(Tabela3[[#This Row],[DATA]],"MM")</f>
        <v>07</v>
      </c>
      <c r="M11724" s="2">
        <f>WEEKNUM(Tabela3[[#This Row],[DATA]])</f>
        <v>30</v>
      </c>
      <c r="N11724" s="18">
        <f>YEAR(Tabela3[[#This Row],[DATA]])</f>
        <v>2023</v>
      </c>
    </row>
    <row r="11725" spans="2:14">
      <c r="B11725" s="1">
        <v>45134</v>
      </c>
      <c r="C11725">
        <v>17599</v>
      </c>
      <c r="D11725">
        <f>COUNTIF(C$4:C11725,Tabela3[[#This Row],[COMANDA]])</f>
        <v>1</v>
      </c>
      <c r="E11725" t="s">
        <v>89</v>
      </c>
      <c r="G11725" t="s">
        <v>8</v>
      </c>
      <c r="H11725" t="s">
        <v>47</v>
      </c>
      <c r="I11725" s="2">
        <v>1</v>
      </c>
      <c r="J11725" t="s">
        <v>11</v>
      </c>
      <c r="K11725" s="21">
        <f>INDEX(LISTAS!$H:$Q,MATCH(BASE!H11725,LISTAS!$G:$G,0),MATCH(BASE!J11725,LISTAS!$H$3:$Q$3,0))*Tabela3[[#This Row],[QUANTIDADE]]</f>
        <v>16</v>
      </c>
      <c r="L11725" s="2" t="str">
        <f>TEXT(Tabela3[[#This Row],[DATA]],"MM")</f>
        <v>07</v>
      </c>
      <c r="M11725" s="2">
        <f>WEEKNUM(Tabela3[[#This Row],[DATA]])</f>
        <v>30</v>
      </c>
      <c r="N11725" s="18">
        <f>YEAR(Tabela3[[#This Row],[DATA]])</f>
        <v>2023</v>
      </c>
    </row>
    <row r="11726" spans="2:14">
      <c r="B11726" s="1">
        <v>45134</v>
      </c>
      <c r="C11726">
        <v>17600</v>
      </c>
      <c r="D11726">
        <f>COUNTIF(C$4:C11726,Tabela3[[#This Row],[COMANDA]])</f>
        <v>1</v>
      </c>
      <c r="E11726" t="s">
        <v>90</v>
      </c>
      <c r="G11726" t="s">
        <v>8</v>
      </c>
      <c r="H11726" t="s">
        <v>204</v>
      </c>
      <c r="I11726" s="2">
        <v>1</v>
      </c>
      <c r="J11726" t="s">
        <v>11</v>
      </c>
      <c r="K11726" s="21">
        <f>INDEX(LISTAS!$H:$Q,MATCH(BASE!H11726,LISTAS!$G:$G,0),MATCH(BASE!J11726,LISTAS!$H$3:$Q$3,0))*Tabela3[[#This Row],[QUANTIDADE]]</f>
        <v>18</v>
      </c>
      <c r="L11726" s="2" t="str">
        <f>TEXT(Tabela3[[#This Row],[DATA]],"MM")</f>
        <v>07</v>
      </c>
      <c r="M11726" s="2">
        <f>WEEKNUM(Tabela3[[#This Row],[DATA]])</f>
        <v>30</v>
      </c>
      <c r="N11726" s="18">
        <f>YEAR(Tabela3[[#This Row],[DATA]])</f>
        <v>2023</v>
      </c>
    </row>
    <row r="11727" spans="2:14">
      <c r="B11727" s="1">
        <v>45134</v>
      </c>
      <c r="C11727">
        <v>17600</v>
      </c>
      <c r="D11727">
        <f>COUNTIF(C$4:C11727,Tabela3[[#This Row],[COMANDA]])</f>
        <v>2</v>
      </c>
      <c r="E11727" t="s">
        <v>90</v>
      </c>
      <c r="G11727" t="s">
        <v>8</v>
      </c>
      <c r="H11727" t="s">
        <v>47</v>
      </c>
      <c r="I11727" s="2">
        <v>2</v>
      </c>
      <c r="J11727" t="s">
        <v>11</v>
      </c>
      <c r="K11727" s="21">
        <f>INDEX(LISTAS!$H:$Q,MATCH(BASE!H11727,LISTAS!$G:$G,0),MATCH(BASE!J11727,LISTAS!$H$3:$Q$3,0))*Tabela3[[#This Row],[QUANTIDADE]]</f>
        <v>32</v>
      </c>
      <c r="L11727" s="2" t="str">
        <f>TEXT(Tabela3[[#This Row],[DATA]],"MM")</f>
        <v>07</v>
      </c>
      <c r="M11727" s="2">
        <f>WEEKNUM(Tabela3[[#This Row],[DATA]])</f>
        <v>30</v>
      </c>
      <c r="N11727" s="18">
        <f>YEAR(Tabela3[[#This Row],[DATA]])</f>
        <v>2023</v>
      </c>
    </row>
    <row r="11728" spans="2:14">
      <c r="B11728" s="1">
        <v>45134</v>
      </c>
      <c r="C11728">
        <v>17601</v>
      </c>
      <c r="D11728">
        <f>COUNTIF(C$4:C11728,Tabela3[[#This Row],[COMANDA]])</f>
        <v>1</v>
      </c>
      <c r="E11728" t="s">
        <v>90</v>
      </c>
      <c r="F11728" t="s">
        <v>99</v>
      </c>
      <c r="G11728" t="s">
        <v>8</v>
      </c>
      <c r="H11728" t="s">
        <v>47</v>
      </c>
      <c r="I11728" s="2">
        <v>1</v>
      </c>
      <c r="J11728" t="s">
        <v>11</v>
      </c>
      <c r="K11728" s="21">
        <f>INDEX(LISTAS!$H:$Q,MATCH(BASE!H11728,LISTAS!$G:$G,0),MATCH(BASE!J11728,LISTAS!$H$3:$Q$3,0))*Tabela3[[#This Row],[QUANTIDADE]]</f>
        <v>16</v>
      </c>
      <c r="L11728" s="2" t="str">
        <f>TEXT(Tabela3[[#This Row],[DATA]],"MM")</f>
        <v>07</v>
      </c>
      <c r="M11728" s="2">
        <f>WEEKNUM(Tabela3[[#This Row],[DATA]])</f>
        <v>30</v>
      </c>
      <c r="N11728" s="18">
        <f>YEAR(Tabela3[[#This Row],[DATA]])</f>
        <v>2023</v>
      </c>
    </row>
    <row r="11729" spans="2:14">
      <c r="B11729" s="1">
        <v>45134</v>
      </c>
      <c r="C11729">
        <v>17601</v>
      </c>
      <c r="D11729">
        <f>COUNTIF(C$4:C11729,Tabela3[[#This Row],[COMANDA]])</f>
        <v>2</v>
      </c>
      <c r="E11729" t="s">
        <v>90</v>
      </c>
      <c r="F11729" t="s">
        <v>99</v>
      </c>
      <c r="G11729" t="s">
        <v>10</v>
      </c>
      <c r="H11729" t="s">
        <v>477</v>
      </c>
      <c r="I11729" s="2">
        <v>1</v>
      </c>
      <c r="J11729" t="s">
        <v>11</v>
      </c>
      <c r="K11729" s="21">
        <f>INDEX(LISTAS!$H:$Q,MATCH(BASE!H11729,LISTAS!$G:$G,0),MATCH(BASE!J11729,LISTAS!$H$3:$Q$3,0))*Tabela3[[#This Row],[QUANTIDADE]]</f>
        <v>3</v>
      </c>
      <c r="L11729" s="2" t="str">
        <f>TEXT(Tabela3[[#This Row],[DATA]],"MM")</f>
        <v>07</v>
      </c>
      <c r="M11729" s="2">
        <f>WEEKNUM(Tabela3[[#This Row],[DATA]])</f>
        <v>30</v>
      </c>
      <c r="N11729" s="18">
        <f>YEAR(Tabela3[[#This Row],[DATA]])</f>
        <v>2023</v>
      </c>
    </row>
    <row r="11730" spans="2:14">
      <c r="B11730" s="1">
        <v>45134</v>
      </c>
      <c r="C11730">
        <v>17602</v>
      </c>
      <c r="D11730">
        <f>COUNTIF(C$4:C11730,Tabela3[[#This Row],[COMANDA]])</f>
        <v>1</v>
      </c>
      <c r="E11730" t="s">
        <v>89</v>
      </c>
      <c r="F11730" t="s">
        <v>100</v>
      </c>
      <c r="G11730" t="s">
        <v>8</v>
      </c>
      <c r="H11730" t="s">
        <v>84</v>
      </c>
      <c r="I11730" s="2">
        <v>1</v>
      </c>
      <c r="J11730" t="s">
        <v>11</v>
      </c>
      <c r="K11730" s="21">
        <f>INDEX(LISTAS!$H:$Q,MATCH(BASE!H11730,LISTAS!$G:$G,0),MATCH(BASE!J11730,LISTAS!$H$3:$Q$3,0))*Tabela3[[#This Row],[QUANTIDADE]]</f>
        <v>16</v>
      </c>
      <c r="L11730" s="2" t="str">
        <f>TEXT(Tabela3[[#This Row],[DATA]],"MM")</f>
        <v>07</v>
      </c>
      <c r="M11730" s="2">
        <f>WEEKNUM(Tabela3[[#This Row],[DATA]])</f>
        <v>30</v>
      </c>
      <c r="N11730" s="18">
        <f>YEAR(Tabela3[[#This Row],[DATA]])</f>
        <v>2023</v>
      </c>
    </row>
    <row r="11731" spans="2:14">
      <c r="B11731" s="1">
        <v>45134</v>
      </c>
      <c r="C11731">
        <v>17603</v>
      </c>
      <c r="D11731">
        <f>COUNTIF(C$4:C11731,Tabela3[[#This Row],[COMANDA]])</f>
        <v>1</v>
      </c>
      <c r="E11731" t="s">
        <v>90</v>
      </c>
      <c r="F11731" t="s">
        <v>375</v>
      </c>
      <c r="G11731" t="s">
        <v>8</v>
      </c>
      <c r="H11731" t="s">
        <v>42</v>
      </c>
      <c r="I11731" s="2">
        <v>1</v>
      </c>
      <c r="J11731" t="s">
        <v>11</v>
      </c>
      <c r="K11731" s="21">
        <f>INDEX(LISTAS!$H:$Q,MATCH(BASE!H11731,LISTAS!$G:$G,0),MATCH(BASE!J11731,LISTAS!$H$3:$Q$3,0))*Tabela3[[#This Row],[QUANTIDADE]]</f>
        <v>16</v>
      </c>
      <c r="L11731" s="2" t="str">
        <f>TEXT(Tabela3[[#This Row],[DATA]],"MM")</f>
        <v>07</v>
      </c>
      <c r="M11731" s="2">
        <f>WEEKNUM(Tabela3[[#This Row],[DATA]])</f>
        <v>30</v>
      </c>
      <c r="N11731" s="18">
        <f>YEAR(Tabela3[[#This Row],[DATA]])</f>
        <v>2023</v>
      </c>
    </row>
    <row r="11732" spans="2:14">
      <c r="B11732" s="1">
        <v>45134</v>
      </c>
      <c r="C11732">
        <v>17603</v>
      </c>
      <c r="D11732">
        <f>COUNTIF(C$4:C11732,Tabela3[[#This Row],[COMANDA]])</f>
        <v>2</v>
      </c>
      <c r="E11732" t="s">
        <v>90</v>
      </c>
      <c r="F11732" t="s">
        <v>375</v>
      </c>
      <c r="G11732" t="s">
        <v>8</v>
      </c>
      <c r="H11732" t="s">
        <v>204</v>
      </c>
      <c r="I11732" s="2">
        <v>1</v>
      </c>
      <c r="J11732" t="s">
        <v>11</v>
      </c>
      <c r="K11732" s="21">
        <f>INDEX(LISTAS!$H:$Q,MATCH(BASE!H11732,LISTAS!$G:$G,0),MATCH(BASE!J11732,LISTAS!$H$3:$Q$3,0))*Tabela3[[#This Row],[QUANTIDADE]]</f>
        <v>18</v>
      </c>
      <c r="L11732" s="2" t="str">
        <f>TEXT(Tabela3[[#This Row],[DATA]],"MM")</f>
        <v>07</v>
      </c>
      <c r="M11732" s="2">
        <f>WEEKNUM(Tabela3[[#This Row],[DATA]])</f>
        <v>30</v>
      </c>
      <c r="N11732" s="18">
        <f>YEAR(Tabela3[[#This Row],[DATA]])</f>
        <v>2023</v>
      </c>
    </row>
    <row r="11733" spans="2:14">
      <c r="B11733" s="1">
        <v>45134</v>
      </c>
      <c r="C11733">
        <v>17604</v>
      </c>
      <c r="D11733">
        <f>COUNTIF(C$4:C11733,Tabela3[[#This Row],[COMANDA]])</f>
        <v>1</v>
      </c>
      <c r="E11733" t="s">
        <v>90</v>
      </c>
      <c r="F11733" t="s">
        <v>98</v>
      </c>
      <c r="G11733" t="s">
        <v>8</v>
      </c>
      <c r="H11733" t="s">
        <v>43</v>
      </c>
      <c r="I11733" s="2">
        <v>1</v>
      </c>
      <c r="J11733" t="s">
        <v>11</v>
      </c>
      <c r="K11733" s="21">
        <f>INDEX(LISTAS!$H:$Q,MATCH(BASE!H11733,LISTAS!$G:$G,0),MATCH(BASE!J11733,LISTAS!$H$3:$Q$3,0))*Tabela3[[#This Row],[QUANTIDADE]]</f>
        <v>18</v>
      </c>
      <c r="L11733" s="2" t="str">
        <f>TEXT(Tabela3[[#This Row],[DATA]],"MM")</f>
        <v>07</v>
      </c>
      <c r="M11733" s="2">
        <f>WEEKNUM(Tabela3[[#This Row],[DATA]])</f>
        <v>30</v>
      </c>
      <c r="N11733" s="18">
        <f>YEAR(Tabela3[[#This Row],[DATA]])</f>
        <v>2023</v>
      </c>
    </row>
    <row r="11734" spans="2:14">
      <c r="B11734" s="1">
        <v>45134</v>
      </c>
      <c r="C11734">
        <v>17604</v>
      </c>
      <c r="D11734">
        <f>COUNTIF(C$4:C11734,Tabela3[[#This Row],[COMANDA]])</f>
        <v>2</v>
      </c>
      <c r="E11734" t="s">
        <v>90</v>
      </c>
      <c r="F11734" t="s">
        <v>98</v>
      </c>
      <c r="G11734" t="s">
        <v>61</v>
      </c>
      <c r="H11734" t="s">
        <v>199</v>
      </c>
      <c r="I11734" s="2">
        <v>1</v>
      </c>
      <c r="J11734" t="s">
        <v>11</v>
      </c>
      <c r="K11734" s="21">
        <f>INDEX(LISTAS!$H:$Q,MATCH(BASE!H11734,LISTAS!$G:$G,0),MATCH(BASE!J11734,LISTAS!$H$3:$Q$3,0))*Tabela3[[#This Row],[QUANTIDADE]]</f>
        <v>1</v>
      </c>
      <c r="L11734" s="2" t="str">
        <f>TEXT(Tabela3[[#This Row],[DATA]],"MM")</f>
        <v>07</v>
      </c>
      <c r="M11734" s="2">
        <f>WEEKNUM(Tabela3[[#This Row],[DATA]])</f>
        <v>30</v>
      </c>
      <c r="N11734" s="18">
        <f>YEAR(Tabela3[[#This Row],[DATA]])</f>
        <v>2023</v>
      </c>
    </row>
    <row r="11735" spans="2:14">
      <c r="B11735" s="1">
        <v>45134</v>
      </c>
      <c r="C11735">
        <v>17605</v>
      </c>
      <c r="D11735">
        <f>COUNTIF(C$4:C11735,Tabela3[[#This Row],[COMANDA]])</f>
        <v>1</v>
      </c>
      <c r="E11735" t="s">
        <v>89</v>
      </c>
      <c r="F11735" t="s">
        <v>98</v>
      </c>
      <c r="G11735" t="s">
        <v>8</v>
      </c>
      <c r="H11735" t="s">
        <v>47</v>
      </c>
      <c r="I11735" s="2">
        <v>2</v>
      </c>
      <c r="J11735" t="s">
        <v>11</v>
      </c>
      <c r="K11735" s="21">
        <f>INDEX(LISTAS!$H:$Q,MATCH(BASE!H11735,LISTAS!$G:$G,0),MATCH(BASE!J11735,LISTAS!$H$3:$Q$3,0))*Tabela3[[#This Row],[QUANTIDADE]]</f>
        <v>32</v>
      </c>
      <c r="L11735" s="2" t="str">
        <f>TEXT(Tabela3[[#This Row],[DATA]],"MM")</f>
        <v>07</v>
      </c>
      <c r="M11735" s="2">
        <f>WEEKNUM(Tabela3[[#This Row],[DATA]])</f>
        <v>30</v>
      </c>
      <c r="N11735" s="18">
        <f>YEAR(Tabela3[[#This Row],[DATA]])</f>
        <v>2023</v>
      </c>
    </row>
    <row r="11736" spans="2:14">
      <c r="B11736" s="1">
        <v>45134</v>
      </c>
      <c r="C11736">
        <v>17606</v>
      </c>
      <c r="D11736">
        <f>COUNTIF(C$4:C11736,Tabela3[[#This Row],[COMANDA]])</f>
        <v>1</v>
      </c>
      <c r="E11736" t="s">
        <v>90</v>
      </c>
      <c r="F11736" t="s">
        <v>99</v>
      </c>
      <c r="G11736" t="s">
        <v>8</v>
      </c>
      <c r="H11736" t="s">
        <v>47</v>
      </c>
      <c r="I11736" s="2">
        <v>1</v>
      </c>
      <c r="J11736" t="s">
        <v>11</v>
      </c>
      <c r="K11736" s="21">
        <f>INDEX(LISTAS!$H:$Q,MATCH(BASE!H11736,LISTAS!$G:$G,0),MATCH(BASE!J11736,LISTAS!$H$3:$Q$3,0))*Tabela3[[#This Row],[QUANTIDADE]]</f>
        <v>16</v>
      </c>
      <c r="L11736" s="2" t="str">
        <f>TEXT(Tabela3[[#This Row],[DATA]],"MM")</f>
        <v>07</v>
      </c>
      <c r="M11736" s="2">
        <f>WEEKNUM(Tabela3[[#This Row],[DATA]])</f>
        <v>30</v>
      </c>
      <c r="N11736" s="18">
        <f>YEAR(Tabela3[[#This Row],[DATA]])</f>
        <v>2023</v>
      </c>
    </row>
    <row r="11737" spans="2:14">
      <c r="B11737" s="1">
        <v>45134</v>
      </c>
      <c r="C11737">
        <v>17607</v>
      </c>
      <c r="D11737">
        <f>COUNTIF(C$4:C11737,Tabela3[[#This Row],[COMANDA]])</f>
        <v>1</v>
      </c>
      <c r="E11737" t="s">
        <v>90</v>
      </c>
      <c r="F11737" t="s">
        <v>99</v>
      </c>
      <c r="G11737" t="s">
        <v>8</v>
      </c>
      <c r="H11737" t="s">
        <v>202</v>
      </c>
      <c r="I11737" s="2">
        <v>1</v>
      </c>
      <c r="J11737" t="s">
        <v>11</v>
      </c>
      <c r="K11737" s="21">
        <f>INDEX(LISTAS!$H:$Q,MATCH(BASE!H11737,LISTAS!$G:$G,0),MATCH(BASE!J11737,LISTAS!$H$3:$Q$3,0))*Tabela3[[#This Row],[QUANTIDADE]]</f>
        <v>20</v>
      </c>
      <c r="L11737" s="2" t="str">
        <f>TEXT(Tabela3[[#This Row],[DATA]],"MM")</f>
        <v>07</v>
      </c>
      <c r="M11737" s="2">
        <f>WEEKNUM(Tabela3[[#This Row],[DATA]])</f>
        <v>30</v>
      </c>
      <c r="N11737" s="18">
        <f>YEAR(Tabela3[[#This Row],[DATA]])</f>
        <v>2023</v>
      </c>
    </row>
    <row r="11738" spans="2:14">
      <c r="B11738" s="1">
        <v>45134</v>
      </c>
      <c r="C11738">
        <v>17607</v>
      </c>
      <c r="D11738">
        <f>COUNTIF(C$4:C11738,Tabela3[[#This Row],[COMANDA]])</f>
        <v>2</v>
      </c>
      <c r="E11738" t="s">
        <v>90</v>
      </c>
      <c r="F11738" t="s">
        <v>99</v>
      </c>
      <c r="G11738" t="s">
        <v>61</v>
      </c>
      <c r="H11738" t="s">
        <v>199</v>
      </c>
      <c r="I11738" s="2">
        <v>1</v>
      </c>
      <c r="J11738" t="s">
        <v>11</v>
      </c>
      <c r="K11738" s="21">
        <f>INDEX(LISTAS!$H:$Q,MATCH(BASE!H11738,LISTAS!$G:$G,0),MATCH(BASE!J11738,LISTAS!$H$3:$Q$3,0))*Tabela3[[#This Row],[QUANTIDADE]]</f>
        <v>1</v>
      </c>
      <c r="L11738" s="2" t="str">
        <f>TEXT(Tabela3[[#This Row],[DATA]],"MM")</f>
        <v>07</v>
      </c>
      <c r="M11738" s="2">
        <f>WEEKNUM(Tabela3[[#This Row],[DATA]])</f>
        <v>30</v>
      </c>
      <c r="N11738" s="18">
        <f>YEAR(Tabela3[[#This Row],[DATA]])</f>
        <v>2023</v>
      </c>
    </row>
    <row r="11739" spans="2:14">
      <c r="B11739" s="1">
        <v>45134</v>
      </c>
      <c r="C11739">
        <v>17607</v>
      </c>
      <c r="D11739">
        <f>COUNTIF(C$4:C11739,Tabela3[[#This Row],[COMANDA]])</f>
        <v>3</v>
      </c>
      <c r="E11739" t="s">
        <v>90</v>
      </c>
      <c r="F11739" t="s">
        <v>99</v>
      </c>
      <c r="G11739" t="s">
        <v>9</v>
      </c>
      <c r="H11739" t="s">
        <v>148</v>
      </c>
      <c r="I11739" s="2">
        <v>1</v>
      </c>
      <c r="J11739" t="s">
        <v>11</v>
      </c>
      <c r="K11739" s="21">
        <f>INDEX(LISTAS!$H:$Q,MATCH(BASE!H11739,LISTAS!$G:$G,0),MATCH(BASE!J11739,LISTAS!$H$3:$Q$3,0))*Tabela3[[#This Row],[QUANTIDADE]]</f>
        <v>3</v>
      </c>
      <c r="L11739" s="2" t="str">
        <f>TEXT(Tabela3[[#This Row],[DATA]],"MM")</f>
        <v>07</v>
      </c>
      <c r="M11739" s="2">
        <f>WEEKNUM(Tabela3[[#This Row],[DATA]])</f>
        <v>30</v>
      </c>
      <c r="N11739" s="18">
        <f>YEAR(Tabela3[[#This Row],[DATA]])</f>
        <v>2023</v>
      </c>
    </row>
    <row r="11740" spans="2:14">
      <c r="B11740" s="1">
        <v>45134</v>
      </c>
      <c r="C11740">
        <v>17608</v>
      </c>
      <c r="D11740">
        <f>COUNTIF(C$4:C11740,Tabela3[[#This Row],[COMANDA]])</f>
        <v>1</v>
      </c>
      <c r="E11740" t="s">
        <v>90</v>
      </c>
      <c r="F11740" t="s">
        <v>98</v>
      </c>
      <c r="G11740" t="s">
        <v>8</v>
      </c>
      <c r="H11740" t="s">
        <v>205</v>
      </c>
      <c r="I11740" s="2">
        <v>2</v>
      </c>
      <c r="J11740" t="s">
        <v>11</v>
      </c>
      <c r="K11740" s="21">
        <f>INDEX(LISTAS!$H:$Q,MATCH(BASE!H11740,LISTAS!$G:$G,0),MATCH(BASE!J11740,LISTAS!$H$3:$Q$3,0))*Tabela3[[#This Row],[QUANTIDADE]]</f>
        <v>44</v>
      </c>
      <c r="L11740" s="2" t="str">
        <f>TEXT(Tabela3[[#This Row],[DATA]],"MM")</f>
        <v>07</v>
      </c>
      <c r="M11740" s="2">
        <f>WEEKNUM(Tabela3[[#This Row],[DATA]])</f>
        <v>30</v>
      </c>
      <c r="N11740" s="18">
        <f>YEAR(Tabela3[[#This Row],[DATA]])</f>
        <v>2023</v>
      </c>
    </row>
    <row r="11741" spans="2:14">
      <c r="B11741" s="1">
        <v>45134</v>
      </c>
      <c r="C11741">
        <v>17608</v>
      </c>
      <c r="D11741">
        <f>COUNTIF(C$4:C11741,Tabela3[[#This Row],[COMANDA]])</f>
        <v>2</v>
      </c>
      <c r="E11741" t="s">
        <v>90</v>
      </c>
      <c r="F11741" t="s">
        <v>98</v>
      </c>
      <c r="G11741" t="s">
        <v>9</v>
      </c>
      <c r="H11741" t="s">
        <v>55</v>
      </c>
      <c r="I11741" s="2">
        <v>1</v>
      </c>
      <c r="J11741" t="s">
        <v>11</v>
      </c>
      <c r="K11741" s="21">
        <f>INDEX(LISTAS!$H:$Q,MATCH(BASE!H11741,LISTAS!$G:$G,0),MATCH(BASE!J11741,LISTAS!$H$3:$Q$3,0))*Tabela3[[#This Row],[QUANTIDADE]]</f>
        <v>3</v>
      </c>
      <c r="L11741" s="2" t="str">
        <f>TEXT(Tabela3[[#This Row],[DATA]],"MM")</f>
        <v>07</v>
      </c>
      <c r="M11741" s="2">
        <f>WEEKNUM(Tabela3[[#This Row],[DATA]])</f>
        <v>30</v>
      </c>
      <c r="N11741" s="18">
        <f>YEAR(Tabela3[[#This Row],[DATA]])</f>
        <v>2023</v>
      </c>
    </row>
    <row r="11742" spans="2:14">
      <c r="B11742" s="1">
        <v>45134</v>
      </c>
      <c r="C11742">
        <v>17608</v>
      </c>
      <c r="D11742">
        <f>COUNTIF(C$4:C11742,Tabela3[[#This Row],[COMANDA]])</f>
        <v>3</v>
      </c>
      <c r="E11742" t="s">
        <v>90</v>
      </c>
      <c r="F11742" t="s">
        <v>98</v>
      </c>
      <c r="G11742" t="s">
        <v>9</v>
      </c>
      <c r="H11742" t="s">
        <v>56</v>
      </c>
      <c r="I11742" s="2">
        <v>1</v>
      </c>
      <c r="J11742" t="s">
        <v>11</v>
      </c>
      <c r="K11742" s="21">
        <f>INDEX(LISTAS!$H:$Q,MATCH(BASE!H11742,LISTAS!$G:$G,0),MATCH(BASE!J11742,LISTAS!$H$3:$Q$3,0))*Tabela3[[#This Row],[QUANTIDADE]]</f>
        <v>3</v>
      </c>
      <c r="L11742" s="2" t="str">
        <f>TEXT(Tabela3[[#This Row],[DATA]],"MM")</f>
        <v>07</v>
      </c>
      <c r="M11742" s="2">
        <f>WEEKNUM(Tabela3[[#This Row],[DATA]])</f>
        <v>30</v>
      </c>
      <c r="N11742" s="18">
        <f>YEAR(Tabela3[[#This Row],[DATA]])</f>
        <v>2023</v>
      </c>
    </row>
    <row r="11743" spans="2:14">
      <c r="B11743" s="1">
        <v>45134</v>
      </c>
      <c r="C11743">
        <v>17609</v>
      </c>
      <c r="D11743">
        <f>COUNTIF(C$4:C11743,Tabela3[[#This Row],[COMANDA]])</f>
        <v>1</v>
      </c>
      <c r="E11743" t="s">
        <v>90</v>
      </c>
      <c r="F11743" t="s">
        <v>99</v>
      </c>
      <c r="G11743" t="s">
        <v>8</v>
      </c>
      <c r="H11743" t="s">
        <v>203</v>
      </c>
      <c r="I11743" s="2">
        <v>1</v>
      </c>
      <c r="J11743" t="s">
        <v>11</v>
      </c>
      <c r="K11743" s="21">
        <f>INDEX(LISTAS!$H:$Q,MATCH(BASE!H11743,LISTAS!$G:$G,0),MATCH(BASE!J11743,LISTAS!$H$3:$Q$3,0))*Tabela3[[#This Row],[QUANTIDADE]]</f>
        <v>20</v>
      </c>
      <c r="L11743" s="2" t="str">
        <f>TEXT(Tabela3[[#This Row],[DATA]],"MM")</f>
        <v>07</v>
      </c>
      <c r="M11743" s="2">
        <f>WEEKNUM(Tabela3[[#This Row],[DATA]])</f>
        <v>30</v>
      </c>
      <c r="N11743" s="18">
        <f>YEAR(Tabela3[[#This Row],[DATA]])</f>
        <v>2023</v>
      </c>
    </row>
    <row r="11744" spans="2:14">
      <c r="B11744" s="1">
        <v>45134</v>
      </c>
      <c r="C11744">
        <v>17609</v>
      </c>
      <c r="D11744">
        <f>COUNTIF(C$4:C11744,Tabela3[[#This Row],[COMANDA]])</f>
        <v>2</v>
      </c>
      <c r="E11744" t="s">
        <v>90</v>
      </c>
      <c r="F11744" t="s">
        <v>99</v>
      </c>
      <c r="G11744" t="s">
        <v>9</v>
      </c>
      <c r="H11744" t="s">
        <v>132</v>
      </c>
      <c r="I11744" s="2">
        <v>1</v>
      </c>
      <c r="J11744" t="s">
        <v>11</v>
      </c>
      <c r="K11744" s="21">
        <f>INDEX(LISTAS!$H:$Q,MATCH(BASE!H11744,LISTAS!$G:$G,0),MATCH(BASE!J11744,LISTAS!$H$3:$Q$3,0))*Tabela3[[#This Row],[QUANTIDADE]]</f>
        <v>3</v>
      </c>
      <c r="L11744" s="2" t="str">
        <f>TEXT(Tabela3[[#This Row],[DATA]],"MM")</f>
        <v>07</v>
      </c>
      <c r="M11744" s="2">
        <f>WEEKNUM(Tabela3[[#This Row],[DATA]])</f>
        <v>30</v>
      </c>
      <c r="N11744" s="18">
        <f>YEAR(Tabela3[[#This Row],[DATA]])</f>
        <v>2023</v>
      </c>
    </row>
    <row r="11745" spans="2:14">
      <c r="B11745" s="1">
        <v>45134</v>
      </c>
      <c r="C11745">
        <v>17610</v>
      </c>
      <c r="D11745">
        <f>COUNTIF(C$4:C11745,Tabela3[[#This Row],[COMANDA]])</f>
        <v>1</v>
      </c>
      <c r="E11745" t="s">
        <v>90</v>
      </c>
      <c r="F11745" t="s">
        <v>99</v>
      </c>
      <c r="G11745" t="s">
        <v>8</v>
      </c>
      <c r="H11745" t="s">
        <v>202</v>
      </c>
      <c r="I11745" s="2">
        <v>1</v>
      </c>
      <c r="J11745" t="s">
        <v>11</v>
      </c>
      <c r="K11745" s="21">
        <f>INDEX(LISTAS!$H:$Q,MATCH(BASE!H11745,LISTAS!$G:$G,0),MATCH(BASE!J11745,LISTAS!$H$3:$Q$3,0))*Tabela3[[#This Row],[QUANTIDADE]]</f>
        <v>20</v>
      </c>
      <c r="L11745" s="2" t="str">
        <f>TEXT(Tabela3[[#This Row],[DATA]],"MM")</f>
        <v>07</v>
      </c>
      <c r="M11745" s="2">
        <f>WEEKNUM(Tabela3[[#This Row],[DATA]])</f>
        <v>30</v>
      </c>
      <c r="N11745" s="18">
        <f>YEAR(Tabela3[[#This Row],[DATA]])</f>
        <v>2023</v>
      </c>
    </row>
    <row r="11746" spans="2:14">
      <c r="B11746" s="1">
        <v>45134</v>
      </c>
      <c r="C11746">
        <v>17610</v>
      </c>
      <c r="D11746">
        <f>COUNTIF(C$4:C11746,Tabela3[[#This Row],[COMANDA]])</f>
        <v>2</v>
      </c>
      <c r="E11746" t="s">
        <v>90</v>
      </c>
      <c r="F11746" t="s">
        <v>99</v>
      </c>
      <c r="G11746" t="s">
        <v>8</v>
      </c>
      <c r="H11746" t="s">
        <v>47</v>
      </c>
      <c r="I11746" s="2">
        <v>1</v>
      </c>
      <c r="J11746" t="s">
        <v>11</v>
      </c>
      <c r="K11746" s="21">
        <f>INDEX(LISTAS!$H:$Q,MATCH(BASE!H11746,LISTAS!$G:$G,0),MATCH(BASE!J11746,LISTAS!$H$3:$Q$3,0))*Tabela3[[#This Row],[QUANTIDADE]]</f>
        <v>16</v>
      </c>
      <c r="L11746" s="2" t="str">
        <f>TEXT(Tabela3[[#This Row],[DATA]],"MM")</f>
        <v>07</v>
      </c>
      <c r="M11746" s="2">
        <f>WEEKNUM(Tabela3[[#This Row],[DATA]])</f>
        <v>30</v>
      </c>
      <c r="N11746" s="18">
        <f>YEAR(Tabela3[[#This Row],[DATA]])</f>
        <v>2023</v>
      </c>
    </row>
    <row r="11747" spans="2:14">
      <c r="B11747" s="1">
        <v>45134</v>
      </c>
      <c r="C11747">
        <v>17610</v>
      </c>
      <c r="D11747">
        <f>COUNTIF(C$4:C11747,Tabela3[[#This Row],[COMANDA]])</f>
        <v>3</v>
      </c>
      <c r="E11747" t="s">
        <v>90</v>
      </c>
      <c r="F11747" t="s">
        <v>99</v>
      </c>
      <c r="G11747" t="s">
        <v>61</v>
      </c>
      <c r="H11747" t="s">
        <v>199</v>
      </c>
      <c r="I11747" s="2">
        <v>1</v>
      </c>
      <c r="J11747" t="s">
        <v>11</v>
      </c>
      <c r="K11747" s="21">
        <f>INDEX(LISTAS!$H:$Q,MATCH(BASE!H11747,LISTAS!$G:$G,0),MATCH(BASE!J11747,LISTAS!$H$3:$Q$3,0))*Tabela3[[#This Row],[QUANTIDADE]]</f>
        <v>1</v>
      </c>
      <c r="L11747" s="2" t="str">
        <f>TEXT(Tabela3[[#This Row],[DATA]],"MM")</f>
        <v>07</v>
      </c>
      <c r="M11747" s="2">
        <f>WEEKNUM(Tabela3[[#This Row],[DATA]])</f>
        <v>30</v>
      </c>
      <c r="N11747" s="18">
        <f>YEAR(Tabela3[[#This Row],[DATA]])</f>
        <v>2023</v>
      </c>
    </row>
    <row r="11748" spans="2:14">
      <c r="B11748" s="1">
        <v>45134</v>
      </c>
      <c r="C11748">
        <v>17610</v>
      </c>
      <c r="D11748">
        <f>COUNTIF(C$4:C11748,Tabela3[[#This Row],[COMANDA]])</f>
        <v>4</v>
      </c>
      <c r="E11748" t="s">
        <v>90</v>
      </c>
      <c r="F11748" t="s">
        <v>99</v>
      </c>
      <c r="G11748" t="s">
        <v>9</v>
      </c>
      <c r="H11748" t="s">
        <v>58</v>
      </c>
      <c r="I11748" s="2">
        <v>1</v>
      </c>
      <c r="J11748" t="s">
        <v>11</v>
      </c>
      <c r="K11748" s="21">
        <f>INDEX(LISTAS!$H:$Q,MATCH(BASE!H11748,LISTAS!$G:$G,0),MATCH(BASE!J11748,LISTAS!$H$3:$Q$3,0))*Tabela3[[#This Row],[QUANTIDADE]]</f>
        <v>5</v>
      </c>
      <c r="L11748" s="2" t="str">
        <f>TEXT(Tabela3[[#This Row],[DATA]],"MM")</f>
        <v>07</v>
      </c>
      <c r="M11748" s="2">
        <f>WEEKNUM(Tabela3[[#This Row],[DATA]])</f>
        <v>30</v>
      </c>
      <c r="N11748" s="18">
        <f>YEAR(Tabela3[[#This Row],[DATA]])</f>
        <v>2023</v>
      </c>
    </row>
    <row r="11749" spans="2:14">
      <c r="B11749" s="1">
        <v>45134</v>
      </c>
      <c r="C11749">
        <v>17611</v>
      </c>
      <c r="D11749">
        <f>COUNTIF(C$4:C11749,Tabela3[[#This Row],[COMANDA]])</f>
        <v>1</v>
      </c>
      <c r="E11749" t="s">
        <v>90</v>
      </c>
      <c r="F11749" t="s">
        <v>99</v>
      </c>
      <c r="G11749" t="s">
        <v>8</v>
      </c>
      <c r="H11749" t="s">
        <v>203</v>
      </c>
      <c r="I11749" s="2">
        <v>1</v>
      </c>
      <c r="J11749" t="s">
        <v>11</v>
      </c>
      <c r="K11749" s="21">
        <f>INDEX(LISTAS!$H:$Q,MATCH(BASE!H11749,LISTAS!$G:$G,0),MATCH(BASE!J11749,LISTAS!$H$3:$Q$3,0))*Tabela3[[#This Row],[QUANTIDADE]]</f>
        <v>20</v>
      </c>
      <c r="L11749" s="2" t="str">
        <f>TEXT(Tabela3[[#This Row],[DATA]],"MM")</f>
        <v>07</v>
      </c>
      <c r="M11749" s="2">
        <f>WEEKNUM(Tabela3[[#This Row],[DATA]])</f>
        <v>30</v>
      </c>
      <c r="N11749" s="18">
        <f>YEAR(Tabela3[[#This Row],[DATA]])</f>
        <v>2023</v>
      </c>
    </row>
    <row r="11750" spans="2:14">
      <c r="B11750" s="1">
        <v>45134</v>
      </c>
      <c r="C11750">
        <v>17612</v>
      </c>
      <c r="D11750">
        <f>COUNTIF(C$4:C11750,Tabela3[[#This Row],[COMANDA]])</f>
        <v>1</v>
      </c>
      <c r="E11750" t="s">
        <v>90</v>
      </c>
      <c r="F11750" t="s">
        <v>99</v>
      </c>
      <c r="G11750" t="s">
        <v>8</v>
      </c>
      <c r="H11750" t="s">
        <v>203</v>
      </c>
      <c r="I11750" s="2">
        <v>1</v>
      </c>
      <c r="J11750" t="s">
        <v>11</v>
      </c>
      <c r="K11750" s="21">
        <f>INDEX(LISTAS!$H:$Q,MATCH(BASE!H11750,LISTAS!$G:$G,0),MATCH(BASE!J11750,LISTAS!$H$3:$Q$3,0))*Tabela3[[#This Row],[QUANTIDADE]]</f>
        <v>20</v>
      </c>
      <c r="L11750" s="2" t="str">
        <f>TEXT(Tabela3[[#This Row],[DATA]],"MM")</f>
        <v>07</v>
      </c>
      <c r="M11750" s="2">
        <f>WEEKNUM(Tabela3[[#This Row],[DATA]])</f>
        <v>30</v>
      </c>
      <c r="N11750" s="18">
        <f>YEAR(Tabela3[[#This Row],[DATA]])</f>
        <v>2023</v>
      </c>
    </row>
    <row r="11751" spans="2:14">
      <c r="B11751" s="1">
        <v>45134</v>
      </c>
      <c r="C11751">
        <v>17612</v>
      </c>
      <c r="D11751">
        <f>COUNTIF(C$4:C11751,Tabela3[[#This Row],[COMANDA]])</f>
        <v>2</v>
      </c>
      <c r="E11751" t="s">
        <v>90</v>
      </c>
      <c r="F11751" t="s">
        <v>99</v>
      </c>
      <c r="G11751" t="s">
        <v>8</v>
      </c>
      <c r="H11751" t="s">
        <v>205</v>
      </c>
      <c r="I11751" s="2">
        <v>1</v>
      </c>
      <c r="J11751" t="s">
        <v>11</v>
      </c>
      <c r="K11751" s="21">
        <f>INDEX(LISTAS!$H:$Q,MATCH(BASE!H11751,LISTAS!$G:$G,0),MATCH(BASE!J11751,LISTAS!$H$3:$Q$3,0))*Tabela3[[#This Row],[QUANTIDADE]]</f>
        <v>22</v>
      </c>
      <c r="L11751" s="2" t="str">
        <f>TEXT(Tabela3[[#This Row],[DATA]],"MM")</f>
        <v>07</v>
      </c>
      <c r="M11751" s="2">
        <f>WEEKNUM(Tabela3[[#This Row],[DATA]])</f>
        <v>30</v>
      </c>
      <c r="N11751" s="18">
        <f>YEAR(Tabela3[[#This Row],[DATA]])</f>
        <v>2023</v>
      </c>
    </row>
    <row r="11752" spans="2:14">
      <c r="B11752" s="1">
        <v>45134</v>
      </c>
      <c r="C11752">
        <v>17612</v>
      </c>
      <c r="D11752">
        <f>COUNTIF(C$4:C11752,Tabela3[[#This Row],[COMANDA]])</f>
        <v>3</v>
      </c>
      <c r="E11752" t="s">
        <v>90</v>
      </c>
      <c r="F11752" t="s">
        <v>99</v>
      </c>
      <c r="G11752" t="s">
        <v>8</v>
      </c>
      <c r="H11752" t="s">
        <v>84</v>
      </c>
      <c r="I11752" s="2">
        <v>1</v>
      </c>
      <c r="J11752" t="s">
        <v>11</v>
      </c>
      <c r="K11752" s="21">
        <f>INDEX(LISTAS!$H:$Q,MATCH(BASE!H11752,LISTAS!$G:$G,0),MATCH(BASE!J11752,LISTAS!$H$3:$Q$3,0))*Tabela3[[#This Row],[QUANTIDADE]]</f>
        <v>16</v>
      </c>
      <c r="L11752" s="2" t="str">
        <f>TEXT(Tabela3[[#This Row],[DATA]],"MM")</f>
        <v>07</v>
      </c>
      <c r="M11752" s="2">
        <f>WEEKNUM(Tabela3[[#This Row],[DATA]])</f>
        <v>30</v>
      </c>
      <c r="N11752" s="18">
        <f>YEAR(Tabela3[[#This Row],[DATA]])</f>
        <v>2023</v>
      </c>
    </row>
    <row r="11753" spans="2:14">
      <c r="B11753" s="1">
        <v>45134</v>
      </c>
      <c r="C11753">
        <v>17612</v>
      </c>
      <c r="D11753">
        <f>COUNTIF(C$4:C11753,Tabela3[[#This Row],[COMANDA]])</f>
        <v>4</v>
      </c>
      <c r="E11753" t="s">
        <v>90</v>
      </c>
      <c r="F11753" t="s">
        <v>99</v>
      </c>
      <c r="G11753" t="s">
        <v>9</v>
      </c>
      <c r="H11753" t="s">
        <v>242</v>
      </c>
      <c r="I11753" s="2">
        <v>1</v>
      </c>
      <c r="J11753" t="s">
        <v>12</v>
      </c>
      <c r="K11753" s="21">
        <f>INDEX(LISTAS!$H:$Q,MATCH(BASE!H11753,LISTAS!$G:$G,0),MATCH(BASE!J11753,LISTAS!$H$3:$Q$3,0))*Tabela3[[#This Row],[QUANTIDADE]]</f>
        <v>6</v>
      </c>
      <c r="L11753" s="2" t="str">
        <f>TEXT(Tabela3[[#This Row],[DATA]],"MM")</f>
        <v>07</v>
      </c>
      <c r="M11753" s="2">
        <f>WEEKNUM(Tabela3[[#This Row],[DATA]])</f>
        <v>30</v>
      </c>
      <c r="N11753" s="18">
        <f>YEAR(Tabela3[[#This Row],[DATA]])</f>
        <v>2023</v>
      </c>
    </row>
    <row r="11754" spans="2:14">
      <c r="B11754" s="1">
        <v>45134</v>
      </c>
      <c r="C11754">
        <v>17612</v>
      </c>
      <c r="D11754">
        <f>COUNTIF(C$4:C11754,Tabela3[[#This Row],[COMANDA]])</f>
        <v>5</v>
      </c>
      <c r="E11754" t="s">
        <v>90</v>
      </c>
      <c r="F11754" t="s">
        <v>99</v>
      </c>
      <c r="G11754" t="s">
        <v>9</v>
      </c>
      <c r="H11754" t="s">
        <v>138</v>
      </c>
      <c r="I11754" s="2">
        <v>1</v>
      </c>
      <c r="J11754" t="s">
        <v>11</v>
      </c>
      <c r="K11754" s="21">
        <f>INDEX(LISTAS!$H:$Q,MATCH(BASE!H11754,LISTAS!$G:$G,0),MATCH(BASE!J11754,LISTAS!$H$3:$Q$3,0))*Tabela3[[#This Row],[QUANTIDADE]]</f>
        <v>4</v>
      </c>
      <c r="L11754" s="2" t="str">
        <f>TEXT(Tabela3[[#This Row],[DATA]],"MM")</f>
        <v>07</v>
      </c>
      <c r="M11754" s="2">
        <f>WEEKNUM(Tabela3[[#This Row],[DATA]])</f>
        <v>30</v>
      </c>
      <c r="N11754" s="18">
        <f>YEAR(Tabela3[[#This Row],[DATA]])</f>
        <v>2023</v>
      </c>
    </row>
    <row r="11755" spans="2:14">
      <c r="B11755" s="1">
        <v>45134</v>
      </c>
      <c r="C11755">
        <v>17612</v>
      </c>
      <c r="D11755">
        <f>COUNTIF(C$4:C11755,Tabela3[[#This Row],[COMANDA]])</f>
        <v>6</v>
      </c>
      <c r="E11755" t="s">
        <v>90</v>
      </c>
      <c r="F11755" t="s">
        <v>99</v>
      </c>
      <c r="G11755" t="s">
        <v>9</v>
      </c>
      <c r="H11755" t="s">
        <v>131</v>
      </c>
      <c r="I11755" s="2">
        <v>1</v>
      </c>
      <c r="J11755" t="s">
        <v>11</v>
      </c>
      <c r="K11755" s="21">
        <f>INDEX(LISTAS!$H:$Q,MATCH(BASE!H11755,LISTAS!$G:$G,0),MATCH(BASE!J11755,LISTAS!$H$3:$Q$3,0))*Tabela3[[#This Row],[QUANTIDADE]]</f>
        <v>4</v>
      </c>
      <c r="L11755" s="2" t="str">
        <f>TEXT(Tabela3[[#This Row],[DATA]],"MM")</f>
        <v>07</v>
      </c>
      <c r="M11755" s="2">
        <f>WEEKNUM(Tabela3[[#This Row],[DATA]])</f>
        <v>30</v>
      </c>
      <c r="N11755" s="18">
        <f>YEAR(Tabela3[[#This Row],[DATA]])</f>
        <v>2023</v>
      </c>
    </row>
    <row r="11756" spans="2:14">
      <c r="B11756" s="1">
        <v>45134</v>
      </c>
      <c r="C11756">
        <v>17613</v>
      </c>
      <c r="D11756">
        <f>COUNTIF(C$4:C11756,Tabela3[[#This Row],[COMANDA]])</f>
        <v>1</v>
      </c>
      <c r="E11756" t="s">
        <v>90</v>
      </c>
      <c r="F11756" t="s">
        <v>99</v>
      </c>
      <c r="G11756" t="s">
        <v>8</v>
      </c>
      <c r="H11756" t="s">
        <v>205</v>
      </c>
      <c r="I11756" s="2">
        <v>1</v>
      </c>
      <c r="J11756" t="s">
        <v>11</v>
      </c>
      <c r="K11756" s="21">
        <f>INDEX(LISTAS!$H:$Q,MATCH(BASE!H11756,LISTAS!$G:$G,0),MATCH(BASE!J11756,LISTAS!$H$3:$Q$3,0))*Tabela3[[#This Row],[QUANTIDADE]]</f>
        <v>22</v>
      </c>
      <c r="L11756" s="2" t="str">
        <f>TEXT(Tabela3[[#This Row],[DATA]],"MM")</f>
        <v>07</v>
      </c>
      <c r="M11756" s="2">
        <f>WEEKNUM(Tabela3[[#This Row],[DATA]])</f>
        <v>30</v>
      </c>
      <c r="N11756" s="18">
        <f>YEAR(Tabela3[[#This Row],[DATA]])</f>
        <v>2023</v>
      </c>
    </row>
    <row r="11757" spans="2:14">
      <c r="B11757" s="1">
        <v>45134</v>
      </c>
      <c r="C11757">
        <v>17614</v>
      </c>
      <c r="D11757">
        <f>COUNTIF(C$4:C11757,Tabela3[[#This Row],[COMANDA]])</f>
        <v>1</v>
      </c>
      <c r="E11757" t="s">
        <v>90</v>
      </c>
      <c r="F11757" t="s">
        <v>99</v>
      </c>
      <c r="G11757" t="s">
        <v>8</v>
      </c>
      <c r="H11757" t="s">
        <v>204</v>
      </c>
      <c r="I11757" s="2">
        <v>1</v>
      </c>
      <c r="J11757" t="s">
        <v>11</v>
      </c>
      <c r="K11757" s="21">
        <f>INDEX(LISTAS!$H:$Q,MATCH(BASE!H11757,LISTAS!$G:$G,0),MATCH(BASE!J11757,LISTAS!$H$3:$Q$3,0))*Tabela3[[#This Row],[QUANTIDADE]]</f>
        <v>18</v>
      </c>
      <c r="L11757" s="2" t="str">
        <f>TEXT(Tabela3[[#This Row],[DATA]],"MM")</f>
        <v>07</v>
      </c>
      <c r="M11757" s="2">
        <f>WEEKNUM(Tabela3[[#This Row],[DATA]])</f>
        <v>30</v>
      </c>
      <c r="N11757" s="18">
        <f>YEAR(Tabela3[[#This Row],[DATA]])</f>
        <v>2023</v>
      </c>
    </row>
    <row r="11758" spans="2:14">
      <c r="B11758" s="1">
        <v>45134</v>
      </c>
      <c r="C11758">
        <v>17614</v>
      </c>
      <c r="D11758">
        <f>COUNTIF(C$4:C11758,Tabela3[[#This Row],[COMANDA]])</f>
        <v>2</v>
      </c>
      <c r="E11758" t="s">
        <v>90</v>
      </c>
      <c r="F11758" t="s">
        <v>98</v>
      </c>
      <c r="G11758" t="s">
        <v>8</v>
      </c>
      <c r="H11758" t="s">
        <v>211</v>
      </c>
      <c r="I11758" s="2">
        <v>1</v>
      </c>
      <c r="J11758" t="s">
        <v>11</v>
      </c>
      <c r="K11758" s="21">
        <f>INDEX(LISTAS!$H:$Q,MATCH(BASE!H11758,LISTAS!$G:$G,0),MATCH(BASE!J11758,LISTAS!$H$3:$Q$3,0))*Tabela3[[#This Row],[QUANTIDADE]]</f>
        <v>20</v>
      </c>
      <c r="L11758" s="2" t="str">
        <f>TEXT(Tabela3[[#This Row],[DATA]],"MM")</f>
        <v>07</v>
      </c>
      <c r="M11758" s="2">
        <f>WEEKNUM(Tabela3[[#This Row],[DATA]])</f>
        <v>30</v>
      </c>
      <c r="N11758" s="18">
        <f>YEAR(Tabela3[[#This Row],[DATA]])</f>
        <v>2023</v>
      </c>
    </row>
    <row r="11759" spans="2:14">
      <c r="B11759" s="1">
        <v>45134</v>
      </c>
      <c r="C11759">
        <v>17614</v>
      </c>
      <c r="D11759">
        <f>COUNTIF(C$4:C11759,Tabela3[[#This Row],[COMANDA]])</f>
        <v>3</v>
      </c>
      <c r="E11759" t="s">
        <v>90</v>
      </c>
      <c r="F11759" t="s">
        <v>98</v>
      </c>
      <c r="G11759" t="s">
        <v>8</v>
      </c>
      <c r="H11759" t="s">
        <v>84</v>
      </c>
      <c r="I11759" s="2">
        <v>1</v>
      </c>
      <c r="J11759" t="s">
        <v>11</v>
      </c>
      <c r="K11759" s="21">
        <f>INDEX(LISTAS!$H:$Q,MATCH(BASE!H11759,LISTAS!$G:$G,0),MATCH(BASE!J11759,LISTAS!$H$3:$Q$3,0))*Tabela3[[#This Row],[QUANTIDADE]]</f>
        <v>16</v>
      </c>
      <c r="L11759" s="2" t="str">
        <f>TEXT(Tabela3[[#This Row],[DATA]],"MM")</f>
        <v>07</v>
      </c>
      <c r="M11759" s="2">
        <f>WEEKNUM(Tabela3[[#This Row],[DATA]])</f>
        <v>30</v>
      </c>
      <c r="N11759" s="18">
        <f>YEAR(Tabela3[[#This Row],[DATA]])</f>
        <v>2023</v>
      </c>
    </row>
    <row r="11760" spans="2:14">
      <c r="B11760" s="1">
        <v>45134</v>
      </c>
      <c r="C11760">
        <v>17614</v>
      </c>
      <c r="D11760">
        <f>COUNTIF(C$4:C11760,Tabela3[[#This Row],[COMANDA]])</f>
        <v>4</v>
      </c>
      <c r="E11760" t="s">
        <v>90</v>
      </c>
      <c r="F11760" t="s">
        <v>98</v>
      </c>
      <c r="G11760" t="s">
        <v>61</v>
      </c>
      <c r="H11760" t="s">
        <v>199</v>
      </c>
      <c r="I11760" s="2">
        <v>1</v>
      </c>
      <c r="J11760" t="s">
        <v>11</v>
      </c>
      <c r="K11760" s="21">
        <f>INDEX(LISTAS!$H:$Q,MATCH(BASE!H11760,LISTAS!$G:$G,0),MATCH(BASE!J11760,LISTAS!$H$3:$Q$3,0))*Tabela3[[#This Row],[QUANTIDADE]]</f>
        <v>1</v>
      </c>
      <c r="L11760" s="2" t="str">
        <f>TEXT(Tabela3[[#This Row],[DATA]],"MM")</f>
        <v>07</v>
      </c>
      <c r="M11760" s="2">
        <f>WEEKNUM(Tabela3[[#This Row],[DATA]])</f>
        <v>30</v>
      </c>
      <c r="N11760" s="18">
        <f>YEAR(Tabela3[[#This Row],[DATA]])</f>
        <v>2023</v>
      </c>
    </row>
    <row r="11761" spans="2:14">
      <c r="B11761" s="1">
        <v>45134</v>
      </c>
      <c r="C11761">
        <v>17614</v>
      </c>
      <c r="D11761">
        <f>COUNTIF(C$4:C11761,Tabela3[[#This Row],[COMANDA]])</f>
        <v>5</v>
      </c>
      <c r="E11761" t="s">
        <v>90</v>
      </c>
      <c r="F11761" t="s">
        <v>99</v>
      </c>
      <c r="G11761" t="s">
        <v>9</v>
      </c>
      <c r="H11761" t="s">
        <v>385</v>
      </c>
      <c r="I11761" s="2">
        <v>1</v>
      </c>
      <c r="J11761" t="s">
        <v>11</v>
      </c>
      <c r="K11761" s="21">
        <f>INDEX(LISTAS!$H:$Q,MATCH(BASE!H11761,LISTAS!$G:$G,0),MATCH(BASE!J11761,LISTAS!$H$3:$Q$3,0))*Tabela3[[#This Row],[QUANTIDADE]]</f>
        <v>3</v>
      </c>
      <c r="L11761" s="2" t="str">
        <f>TEXT(Tabela3[[#This Row],[DATA]],"MM")</f>
        <v>07</v>
      </c>
      <c r="M11761" s="2">
        <f>WEEKNUM(Tabela3[[#This Row],[DATA]])</f>
        <v>30</v>
      </c>
      <c r="N11761" s="18">
        <f>YEAR(Tabela3[[#This Row],[DATA]])</f>
        <v>2023</v>
      </c>
    </row>
    <row r="11762" spans="2:14">
      <c r="B11762" s="1">
        <v>45134</v>
      </c>
      <c r="C11762">
        <v>17615</v>
      </c>
      <c r="D11762">
        <f>COUNTIF(C$4:C11762,Tabela3[[#This Row],[COMANDA]])</f>
        <v>1</v>
      </c>
      <c r="E11762" t="s">
        <v>90</v>
      </c>
      <c r="F11762" t="s">
        <v>98</v>
      </c>
      <c r="G11762" t="s">
        <v>8</v>
      </c>
      <c r="H11762" t="s">
        <v>39</v>
      </c>
      <c r="I11762" s="2">
        <v>1</v>
      </c>
      <c r="J11762" t="s">
        <v>11</v>
      </c>
      <c r="K11762" s="21">
        <f>INDEX(LISTAS!$H:$Q,MATCH(BASE!H11762,LISTAS!$G:$G,0),MATCH(BASE!J11762,LISTAS!$H$3:$Q$3,0))*Tabela3[[#This Row],[QUANTIDADE]]</f>
        <v>12</v>
      </c>
      <c r="L11762" s="2" t="str">
        <f>TEXT(Tabela3[[#This Row],[DATA]],"MM")</f>
        <v>07</v>
      </c>
      <c r="M11762" s="2">
        <f>WEEKNUM(Tabela3[[#This Row],[DATA]])</f>
        <v>30</v>
      </c>
      <c r="N11762" s="18">
        <f>YEAR(Tabela3[[#This Row],[DATA]])</f>
        <v>2023</v>
      </c>
    </row>
    <row r="11763" spans="2:14">
      <c r="B11763" s="1">
        <v>45134</v>
      </c>
      <c r="C11763">
        <v>17615</v>
      </c>
      <c r="D11763">
        <f>COUNTIF(C$4:C11763,Tabela3[[#This Row],[COMANDA]])</f>
        <v>2</v>
      </c>
      <c r="E11763" t="s">
        <v>90</v>
      </c>
      <c r="F11763" t="s">
        <v>98</v>
      </c>
      <c r="G11763" t="s">
        <v>8</v>
      </c>
      <c r="H11763" t="s">
        <v>204</v>
      </c>
      <c r="I11763" s="2">
        <v>1</v>
      </c>
      <c r="J11763" t="s">
        <v>11</v>
      </c>
      <c r="K11763" s="21">
        <f>INDEX(LISTAS!$H:$Q,MATCH(BASE!H11763,LISTAS!$G:$G,0),MATCH(BASE!J11763,LISTAS!$H$3:$Q$3,0))*Tabela3[[#This Row],[QUANTIDADE]]</f>
        <v>18</v>
      </c>
      <c r="L11763" s="2" t="str">
        <f>TEXT(Tabela3[[#This Row],[DATA]],"MM")</f>
        <v>07</v>
      </c>
      <c r="M11763" s="2">
        <f>WEEKNUM(Tabela3[[#This Row],[DATA]])</f>
        <v>30</v>
      </c>
      <c r="N11763" s="18">
        <f>YEAR(Tabela3[[#This Row],[DATA]])</f>
        <v>2023</v>
      </c>
    </row>
    <row r="11764" spans="2:14">
      <c r="B11764" s="1">
        <v>45134</v>
      </c>
      <c r="C11764">
        <v>17615</v>
      </c>
      <c r="D11764">
        <f>COUNTIF(C$4:C11764,Tabela3[[#This Row],[COMANDA]])</f>
        <v>3</v>
      </c>
      <c r="E11764" t="s">
        <v>90</v>
      </c>
      <c r="F11764" t="s">
        <v>98</v>
      </c>
      <c r="G11764" t="s">
        <v>8</v>
      </c>
      <c r="H11764" t="s">
        <v>211</v>
      </c>
      <c r="I11764" s="2">
        <v>1</v>
      </c>
      <c r="J11764" t="s">
        <v>11</v>
      </c>
      <c r="K11764" s="21">
        <f>INDEX(LISTAS!$H:$Q,MATCH(BASE!H11764,LISTAS!$G:$G,0),MATCH(BASE!J11764,LISTAS!$H$3:$Q$3,0))*Tabela3[[#This Row],[QUANTIDADE]]</f>
        <v>20</v>
      </c>
      <c r="L11764" s="2" t="str">
        <f>TEXT(Tabela3[[#This Row],[DATA]],"MM")</f>
        <v>07</v>
      </c>
      <c r="M11764" s="2">
        <f>WEEKNUM(Tabela3[[#This Row],[DATA]])</f>
        <v>30</v>
      </c>
      <c r="N11764" s="18">
        <f>YEAR(Tabela3[[#This Row],[DATA]])</f>
        <v>2023</v>
      </c>
    </row>
    <row r="11765" spans="2:14">
      <c r="B11765" s="1">
        <v>45134</v>
      </c>
      <c r="C11765">
        <v>17615</v>
      </c>
      <c r="D11765">
        <f>COUNTIF(C$4:C11765,Tabela3[[#This Row],[COMANDA]])</f>
        <v>4</v>
      </c>
      <c r="E11765" t="s">
        <v>90</v>
      </c>
      <c r="F11765" t="s">
        <v>98</v>
      </c>
      <c r="G11765" t="s">
        <v>9</v>
      </c>
      <c r="H11765" t="s">
        <v>55</v>
      </c>
      <c r="I11765" s="2">
        <v>1</v>
      </c>
      <c r="J11765" t="s">
        <v>11</v>
      </c>
      <c r="K11765" s="21">
        <f>INDEX(LISTAS!$H:$Q,MATCH(BASE!H11765,LISTAS!$G:$G,0),MATCH(BASE!J11765,LISTAS!$H$3:$Q$3,0))*Tabela3[[#This Row],[QUANTIDADE]]</f>
        <v>3</v>
      </c>
      <c r="L11765" s="2" t="str">
        <f>TEXT(Tabela3[[#This Row],[DATA]],"MM")</f>
        <v>07</v>
      </c>
      <c r="M11765" s="2">
        <f>WEEKNUM(Tabela3[[#This Row],[DATA]])</f>
        <v>30</v>
      </c>
      <c r="N11765" s="18">
        <f>YEAR(Tabela3[[#This Row],[DATA]])</f>
        <v>2023</v>
      </c>
    </row>
    <row r="11766" spans="2:14">
      <c r="B11766" s="1">
        <v>45134</v>
      </c>
      <c r="C11766">
        <v>17615</v>
      </c>
      <c r="D11766">
        <f>COUNTIF(C$4:C11766,Tabela3[[#This Row],[COMANDA]])</f>
        <v>5</v>
      </c>
      <c r="E11766" t="s">
        <v>90</v>
      </c>
      <c r="F11766" t="s">
        <v>98</v>
      </c>
      <c r="G11766" t="s">
        <v>9</v>
      </c>
      <c r="H11766" t="s">
        <v>242</v>
      </c>
      <c r="I11766" s="2">
        <v>1</v>
      </c>
      <c r="J11766" t="s">
        <v>12</v>
      </c>
      <c r="K11766" s="21">
        <f>INDEX(LISTAS!$H:$Q,MATCH(BASE!H11766,LISTAS!$G:$G,0),MATCH(BASE!J11766,LISTAS!$H$3:$Q$3,0))*Tabela3[[#This Row],[QUANTIDADE]]</f>
        <v>6</v>
      </c>
      <c r="L11766" s="2" t="str">
        <f>TEXT(Tabela3[[#This Row],[DATA]],"MM")</f>
        <v>07</v>
      </c>
      <c r="M11766" s="2">
        <f>WEEKNUM(Tabela3[[#This Row],[DATA]])</f>
        <v>30</v>
      </c>
      <c r="N11766" s="18">
        <f>YEAR(Tabela3[[#This Row],[DATA]])</f>
        <v>2023</v>
      </c>
    </row>
    <row r="11767" spans="2:14">
      <c r="B11767" s="1">
        <v>45134</v>
      </c>
      <c r="C11767">
        <v>17616</v>
      </c>
      <c r="D11767">
        <f>COUNTIF(C$4:C11767,Tabela3[[#This Row],[COMANDA]])</f>
        <v>1</v>
      </c>
      <c r="E11767" t="s">
        <v>90</v>
      </c>
      <c r="F11767" t="s">
        <v>99</v>
      </c>
      <c r="G11767" t="s">
        <v>8</v>
      </c>
      <c r="H11767" t="s">
        <v>202</v>
      </c>
      <c r="I11767" s="2">
        <v>1</v>
      </c>
      <c r="J11767" t="s">
        <v>11</v>
      </c>
      <c r="K11767" s="21">
        <f>INDEX(LISTAS!$H:$Q,MATCH(BASE!H11767,LISTAS!$G:$G,0),MATCH(BASE!J11767,LISTAS!$H$3:$Q$3,0))*Tabela3[[#This Row],[QUANTIDADE]]</f>
        <v>20</v>
      </c>
      <c r="L11767" s="2" t="str">
        <f>TEXT(Tabela3[[#This Row],[DATA]],"MM")</f>
        <v>07</v>
      </c>
      <c r="M11767" s="2">
        <f>WEEKNUM(Tabela3[[#This Row],[DATA]])</f>
        <v>30</v>
      </c>
      <c r="N11767" s="18">
        <f>YEAR(Tabela3[[#This Row],[DATA]])</f>
        <v>2023</v>
      </c>
    </row>
    <row r="11768" spans="2:14">
      <c r="B11768" s="1">
        <v>45134</v>
      </c>
      <c r="C11768">
        <v>17616</v>
      </c>
      <c r="D11768">
        <f>COUNTIF(C$4:C11768,Tabela3[[#This Row],[COMANDA]])</f>
        <v>2</v>
      </c>
      <c r="E11768" t="s">
        <v>90</v>
      </c>
      <c r="F11768" t="s">
        <v>99</v>
      </c>
      <c r="G11768" t="s">
        <v>8</v>
      </c>
      <c r="H11768" t="s">
        <v>47</v>
      </c>
      <c r="I11768" s="2">
        <v>1</v>
      </c>
      <c r="J11768" t="s">
        <v>11</v>
      </c>
      <c r="K11768" s="21">
        <f>INDEX(LISTAS!$H:$Q,MATCH(BASE!H11768,LISTAS!$G:$G,0),MATCH(BASE!J11768,LISTAS!$H$3:$Q$3,0))*Tabela3[[#This Row],[QUANTIDADE]]</f>
        <v>16</v>
      </c>
      <c r="L11768" s="2" t="str">
        <f>TEXT(Tabela3[[#This Row],[DATA]],"MM")</f>
        <v>07</v>
      </c>
      <c r="M11768" s="2">
        <f>WEEKNUM(Tabela3[[#This Row],[DATA]])</f>
        <v>30</v>
      </c>
      <c r="N11768" s="18">
        <f>YEAR(Tabela3[[#This Row],[DATA]])</f>
        <v>2023</v>
      </c>
    </row>
    <row r="11769" spans="2:14">
      <c r="B11769" s="1">
        <v>45134</v>
      </c>
      <c r="C11769">
        <v>17616</v>
      </c>
      <c r="D11769">
        <f>COUNTIF(C$4:C11769,Tabela3[[#This Row],[COMANDA]])</f>
        <v>3</v>
      </c>
      <c r="E11769" t="s">
        <v>90</v>
      </c>
      <c r="F11769" t="s">
        <v>99</v>
      </c>
      <c r="G11769" t="s">
        <v>9</v>
      </c>
      <c r="H11769" t="s">
        <v>127</v>
      </c>
      <c r="I11769" s="2">
        <v>1</v>
      </c>
      <c r="J11769" t="s">
        <v>11</v>
      </c>
      <c r="K11769" s="21">
        <f>INDEX(LISTAS!$H:$Q,MATCH(BASE!H11769,LISTAS!$G:$G,0),MATCH(BASE!J11769,LISTAS!$H$3:$Q$3,0))*Tabela3[[#This Row],[QUANTIDADE]]</f>
        <v>4.5</v>
      </c>
      <c r="L11769" s="2" t="str">
        <f>TEXT(Tabela3[[#This Row],[DATA]],"MM")</f>
        <v>07</v>
      </c>
      <c r="M11769" s="2">
        <f>WEEKNUM(Tabela3[[#This Row],[DATA]])</f>
        <v>30</v>
      </c>
      <c r="N11769" s="18">
        <f>YEAR(Tabela3[[#This Row],[DATA]])</f>
        <v>2023</v>
      </c>
    </row>
    <row r="11770" spans="2:14">
      <c r="B11770" s="1">
        <v>45134</v>
      </c>
      <c r="C11770">
        <v>17617</v>
      </c>
      <c r="D11770">
        <f>COUNTIF(C$4:C11770,Tabela3[[#This Row],[COMANDA]])</f>
        <v>1</v>
      </c>
      <c r="E11770" t="s">
        <v>90</v>
      </c>
      <c r="F11770" t="s">
        <v>98</v>
      </c>
      <c r="G11770" t="s">
        <v>8</v>
      </c>
      <c r="H11770" t="s">
        <v>43</v>
      </c>
      <c r="I11770" s="2">
        <v>1</v>
      </c>
      <c r="J11770" t="s">
        <v>11</v>
      </c>
      <c r="K11770" s="21">
        <f>INDEX(LISTAS!$H:$Q,MATCH(BASE!H11770,LISTAS!$G:$G,0),MATCH(BASE!J11770,LISTAS!$H$3:$Q$3,0))*Tabela3[[#This Row],[QUANTIDADE]]</f>
        <v>18</v>
      </c>
      <c r="L11770" s="2" t="str">
        <f>TEXT(Tabela3[[#This Row],[DATA]],"MM")</f>
        <v>07</v>
      </c>
      <c r="M11770" s="2">
        <f>WEEKNUM(Tabela3[[#This Row],[DATA]])</f>
        <v>30</v>
      </c>
      <c r="N11770" s="18">
        <f>YEAR(Tabela3[[#This Row],[DATA]])</f>
        <v>2023</v>
      </c>
    </row>
    <row r="11771" spans="2:14">
      <c r="B11771" s="1">
        <v>45134</v>
      </c>
      <c r="C11771">
        <v>17617</v>
      </c>
      <c r="D11771">
        <f>COUNTIF(C$4:C11771,Tabela3[[#This Row],[COMANDA]])</f>
        <v>2</v>
      </c>
      <c r="E11771" t="s">
        <v>90</v>
      </c>
      <c r="F11771" t="s">
        <v>98</v>
      </c>
      <c r="G11771" t="s">
        <v>8</v>
      </c>
      <c r="H11771" t="s">
        <v>211</v>
      </c>
      <c r="I11771" s="2">
        <v>1</v>
      </c>
      <c r="J11771" t="s">
        <v>11</v>
      </c>
      <c r="K11771" s="21">
        <f>INDEX(LISTAS!$H:$Q,MATCH(BASE!H11771,LISTAS!$G:$G,0),MATCH(BASE!J11771,LISTAS!$H$3:$Q$3,0))*Tabela3[[#This Row],[QUANTIDADE]]</f>
        <v>20</v>
      </c>
      <c r="L11771" s="2" t="str">
        <f>TEXT(Tabela3[[#This Row],[DATA]],"MM")</f>
        <v>07</v>
      </c>
      <c r="M11771" s="2">
        <f>WEEKNUM(Tabela3[[#This Row],[DATA]])</f>
        <v>30</v>
      </c>
      <c r="N11771" s="18">
        <f>YEAR(Tabela3[[#This Row],[DATA]])</f>
        <v>2023</v>
      </c>
    </row>
    <row r="11772" spans="2:14">
      <c r="B11772" s="1">
        <v>45134</v>
      </c>
      <c r="C11772">
        <v>17617</v>
      </c>
      <c r="D11772">
        <f>COUNTIF(C$4:C11772,Tabela3[[#This Row],[COMANDA]])</f>
        <v>3</v>
      </c>
      <c r="E11772" t="s">
        <v>90</v>
      </c>
      <c r="F11772" t="s">
        <v>98</v>
      </c>
      <c r="G11772" t="s">
        <v>9</v>
      </c>
      <c r="H11772" t="s">
        <v>132</v>
      </c>
      <c r="I11772" s="2">
        <v>1</v>
      </c>
      <c r="J11772" t="s">
        <v>11</v>
      </c>
      <c r="K11772" s="21">
        <f>INDEX(LISTAS!$H:$Q,MATCH(BASE!H11772,LISTAS!$G:$G,0),MATCH(BASE!J11772,LISTAS!$H$3:$Q$3,0))*Tabela3[[#This Row],[QUANTIDADE]]</f>
        <v>3</v>
      </c>
      <c r="L11772" s="2" t="str">
        <f>TEXT(Tabela3[[#This Row],[DATA]],"MM")</f>
        <v>07</v>
      </c>
      <c r="M11772" s="2">
        <f>WEEKNUM(Tabela3[[#This Row],[DATA]])</f>
        <v>30</v>
      </c>
      <c r="N11772" s="18">
        <f>YEAR(Tabela3[[#This Row],[DATA]])</f>
        <v>2023</v>
      </c>
    </row>
    <row r="11773" spans="2:14">
      <c r="B11773" s="1">
        <v>45134</v>
      </c>
      <c r="C11773">
        <v>17619</v>
      </c>
      <c r="D11773">
        <f>COUNTIF(C$4:C11773,Tabela3[[#This Row],[COMANDA]])</f>
        <v>1</v>
      </c>
      <c r="E11773" t="s">
        <v>90</v>
      </c>
      <c r="F11773" t="s">
        <v>99</v>
      </c>
      <c r="G11773" t="s">
        <v>8</v>
      </c>
      <c r="H11773" t="s">
        <v>204</v>
      </c>
      <c r="I11773" s="2">
        <v>1</v>
      </c>
      <c r="J11773" t="s">
        <v>11</v>
      </c>
      <c r="K11773" s="21">
        <f>INDEX(LISTAS!$H:$Q,MATCH(BASE!H11773,LISTAS!$G:$G,0),MATCH(BASE!J11773,LISTAS!$H$3:$Q$3,0))*Tabela3[[#This Row],[QUANTIDADE]]</f>
        <v>18</v>
      </c>
      <c r="L11773" s="2" t="str">
        <f>TEXT(Tabela3[[#This Row],[DATA]],"MM")</f>
        <v>07</v>
      </c>
      <c r="M11773" s="2">
        <f>WEEKNUM(Tabela3[[#This Row],[DATA]])</f>
        <v>30</v>
      </c>
      <c r="N11773" s="18">
        <f>YEAR(Tabela3[[#This Row],[DATA]])</f>
        <v>2023</v>
      </c>
    </row>
    <row r="11774" spans="2:14">
      <c r="B11774" s="1">
        <v>45134</v>
      </c>
      <c r="C11774">
        <v>17619</v>
      </c>
      <c r="D11774">
        <f>COUNTIF(C$4:C11774,Tabela3[[#This Row],[COMANDA]])</f>
        <v>2</v>
      </c>
      <c r="E11774" t="s">
        <v>90</v>
      </c>
      <c r="F11774" t="s">
        <v>375</v>
      </c>
      <c r="G11774" t="s">
        <v>8</v>
      </c>
      <c r="H11774" t="s">
        <v>204</v>
      </c>
      <c r="I11774" s="2">
        <v>1</v>
      </c>
      <c r="J11774" t="s">
        <v>11</v>
      </c>
      <c r="K11774" s="21">
        <f>INDEX(LISTAS!$H:$Q,MATCH(BASE!H11774,LISTAS!$G:$G,0),MATCH(BASE!J11774,LISTAS!$H$3:$Q$3,0))*Tabela3[[#This Row],[QUANTIDADE]]</f>
        <v>18</v>
      </c>
      <c r="L11774" s="2" t="str">
        <f>TEXT(Tabela3[[#This Row],[DATA]],"MM")</f>
        <v>07</v>
      </c>
      <c r="M11774" s="2">
        <f>WEEKNUM(Tabela3[[#This Row],[DATA]])</f>
        <v>30</v>
      </c>
      <c r="N11774" s="18">
        <f>YEAR(Tabela3[[#This Row],[DATA]])</f>
        <v>2023</v>
      </c>
    </row>
    <row r="11775" spans="2:14">
      <c r="B11775" s="1">
        <v>45134</v>
      </c>
      <c r="C11775">
        <v>17619</v>
      </c>
      <c r="D11775">
        <f>COUNTIF(C$4:C11775,Tabela3[[#This Row],[COMANDA]])</f>
        <v>3</v>
      </c>
      <c r="E11775" t="s">
        <v>90</v>
      </c>
      <c r="F11775" t="s">
        <v>98</v>
      </c>
      <c r="G11775" t="s">
        <v>8</v>
      </c>
      <c r="H11775" t="s">
        <v>204</v>
      </c>
      <c r="I11775" s="2">
        <v>1</v>
      </c>
      <c r="J11775" t="s">
        <v>11</v>
      </c>
      <c r="K11775" s="21">
        <f>INDEX(LISTAS!$H:$Q,MATCH(BASE!H11775,LISTAS!$G:$G,0),MATCH(BASE!J11775,LISTAS!$H$3:$Q$3,0))*Tabela3[[#This Row],[QUANTIDADE]]</f>
        <v>18</v>
      </c>
      <c r="L11775" s="2" t="str">
        <f>TEXT(Tabela3[[#This Row],[DATA]],"MM")</f>
        <v>07</v>
      </c>
      <c r="M11775" s="2">
        <f>WEEKNUM(Tabela3[[#This Row],[DATA]])</f>
        <v>30</v>
      </c>
      <c r="N11775" s="18">
        <f>YEAR(Tabela3[[#This Row],[DATA]])</f>
        <v>2023</v>
      </c>
    </row>
    <row r="11776" spans="2:14">
      <c r="B11776" s="1">
        <v>45134</v>
      </c>
      <c r="C11776">
        <v>17619</v>
      </c>
      <c r="D11776">
        <f>COUNTIF(C$4:C11776,Tabela3[[#This Row],[COMANDA]])</f>
        <v>4</v>
      </c>
      <c r="E11776" t="s">
        <v>90</v>
      </c>
      <c r="F11776" t="s">
        <v>375</v>
      </c>
      <c r="G11776" t="s">
        <v>9</v>
      </c>
      <c r="H11776" t="s">
        <v>142</v>
      </c>
      <c r="I11776" s="2">
        <v>2</v>
      </c>
      <c r="J11776" t="s">
        <v>11</v>
      </c>
      <c r="K11776" s="21">
        <f>INDEX(LISTAS!$H:$Q,MATCH(BASE!H11776,LISTAS!$G:$G,0),MATCH(BASE!J11776,LISTAS!$H$3:$Q$3,0))*Tabela3[[#This Row],[QUANTIDADE]]</f>
        <v>12</v>
      </c>
      <c r="L11776" s="2" t="str">
        <f>TEXT(Tabela3[[#This Row],[DATA]],"MM")</f>
        <v>07</v>
      </c>
      <c r="M11776" s="2">
        <f>WEEKNUM(Tabela3[[#This Row],[DATA]])</f>
        <v>30</v>
      </c>
      <c r="N11776" s="18">
        <f>YEAR(Tabela3[[#This Row],[DATA]])</f>
        <v>2023</v>
      </c>
    </row>
    <row r="11777" spans="2:14">
      <c r="B11777" s="1">
        <v>45134</v>
      </c>
      <c r="C11777">
        <v>17620</v>
      </c>
      <c r="D11777">
        <f>COUNTIF(C$4:C11777,Tabela3[[#This Row],[COMANDA]])</f>
        <v>1</v>
      </c>
      <c r="E11777" t="s">
        <v>90</v>
      </c>
      <c r="F11777" t="s">
        <v>99</v>
      </c>
      <c r="G11777" t="s">
        <v>8</v>
      </c>
      <c r="H11777" t="s">
        <v>42</v>
      </c>
      <c r="I11777" s="2">
        <v>1</v>
      </c>
      <c r="J11777" t="s">
        <v>11</v>
      </c>
      <c r="K11777" s="21">
        <f>INDEX(LISTAS!$H:$Q,MATCH(BASE!H11777,LISTAS!$G:$G,0),MATCH(BASE!J11777,LISTAS!$H$3:$Q$3,0))*Tabela3[[#This Row],[QUANTIDADE]]</f>
        <v>16</v>
      </c>
      <c r="L11777" s="2" t="str">
        <f>TEXT(Tabela3[[#This Row],[DATA]],"MM")</f>
        <v>07</v>
      </c>
      <c r="M11777" s="2">
        <f>WEEKNUM(Tabela3[[#This Row],[DATA]])</f>
        <v>30</v>
      </c>
      <c r="N11777" s="18">
        <f>YEAR(Tabela3[[#This Row],[DATA]])</f>
        <v>2023</v>
      </c>
    </row>
    <row r="11778" spans="2:14">
      <c r="B11778" s="1">
        <v>45134</v>
      </c>
      <c r="C11778">
        <v>17621</v>
      </c>
      <c r="D11778">
        <f>COUNTIF(C$4:C11778,Tabela3[[#This Row],[COMANDA]])</f>
        <v>1</v>
      </c>
      <c r="E11778" t="s">
        <v>90</v>
      </c>
      <c r="F11778" t="s">
        <v>99</v>
      </c>
      <c r="G11778" t="s">
        <v>8</v>
      </c>
      <c r="H11778" t="s">
        <v>40</v>
      </c>
      <c r="I11778" s="2">
        <v>1</v>
      </c>
      <c r="J11778" t="s">
        <v>11</v>
      </c>
      <c r="K11778" s="21">
        <f>INDEX(LISTAS!$H:$Q,MATCH(BASE!H11778,LISTAS!$G:$G,0),MATCH(BASE!J11778,LISTAS!$H$3:$Q$3,0))*Tabela3[[#This Row],[QUANTIDADE]]</f>
        <v>14</v>
      </c>
      <c r="L11778" s="2" t="str">
        <f>TEXT(Tabela3[[#This Row],[DATA]],"MM")</f>
        <v>07</v>
      </c>
      <c r="M11778" s="2">
        <f>WEEKNUM(Tabela3[[#This Row],[DATA]])</f>
        <v>30</v>
      </c>
      <c r="N11778" s="18">
        <f>YEAR(Tabela3[[#This Row],[DATA]])</f>
        <v>2023</v>
      </c>
    </row>
    <row r="11779" spans="2:14">
      <c r="B11779" s="1">
        <v>45134</v>
      </c>
      <c r="C11779">
        <v>17621</v>
      </c>
      <c r="D11779">
        <f>COUNTIF(C$4:C11779,Tabela3[[#This Row],[COMANDA]])</f>
        <v>2</v>
      </c>
      <c r="E11779" t="s">
        <v>90</v>
      </c>
      <c r="F11779" t="s">
        <v>99</v>
      </c>
      <c r="G11779" t="s">
        <v>61</v>
      </c>
      <c r="H11779" t="s">
        <v>163</v>
      </c>
      <c r="I11779" s="2">
        <v>1</v>
      </c>
      <c r="J11779" t="s">
        <v>11</v>
      </c>
      <c r="K11779" s="21">
        <f>INDEX(LISTAS!$H:$Q,MATCH(BASE!H11779,LISTAS!$G:$G,0),MATCH(BASE!J11779,LISTAS!$H$3:$Q$3,0))*Tabela3[[#This Row],[QUANTIDADE]]</f>
        <v>4</v>
      </c>
      <c r="L11779" s="2" t="str">
        <f>TEXT(Tabela3[[#This Row],[DATA]],"MM")</f>
        <v>07</v>
      </c>
      <c r="M11779" s="2">
        <f>WEEKNUM(Tabela3[[#This Row],[DATA]])</f>
        <v>30</v>
      </c>
      <c r="N11779" s="18">
        <f>YEAR(Tabela3[[#This Row],[DATA]])</f>
        <v>2023</v>
      </c>
    </row>
    <row r="11780" spans="2:14">
      <c r="B11780" s="1">
        <v>45134</v>
      </c>
      <c r="C11780">
        <v>17622</v>
      </c>
      <c r="D11780">
        <f>COUNTIF(C$4:C11780,Tabela3[[#This Row],[COMANDA]])</f>
        <v>1</v>
      </c>
      <c r="E11780" t="s">
        <v>90</v>
      </c>
      <c r="F11780" t="s">
        <v>99</v>
      </c>
      <c r="G11780" t="s">
        <v>8</v>
      </c>
      <c r="H11780" t="s">
        <v>204</v>
      </c>
      <c r="I11780" s="2">
        <v>1</v>
      </c>
      <c r="J11780" t="s">
        <v>11</v>
      </c>
      <c r="K11780" s="21">
        <f>INDEX(LISTAS!$H:$Q,MATCH(BASE!H11780,LISTAS!$G:$G,0),MATCH(BASE!J11780,LISTAS!$H$3:$Q$3,0))*Tabela3[[#This Row],[QUANTIDADE]]</f>
        <v>18</v>
      </c>
      <c r="L11780" s="2" t="str">
        <f>TEXT(Tabela3[[#This Row],[DATA]],"MM")</f>
        <v>07</v>
      </c>
      <c r="M11780" s="2">
        <f>WEEKNUM(Tabela3[[#This Row],[DATA]])</f>
        <v>30</v>
      </c>
      <c r="N11780" s="18">
        <f>YEAR(Tabela3[[#This Row],[DATA]])</f>
        <v>2023</v>
      </c>
    </row>
    <row r="11781" spans="2:14">
      <c r="B11781" s="1">
        <v>45134</v>
      </c>
      <c r="C11781">
        <v>17622</v>
      </c>
      <c r="D11781">
        <f>COUNTIF(C$4:C11781,Tabela3[[#This Row],[COMANDA]])</f>
        <v>2</v>
      </c>
      <c r="E11781" t="s">
        <v>90</v>
      </c>
      <c r="F11781" t="s">
        <v>99</v>
      </c>
      <c r="G11781" t="s">
        <v>8</v>
      </c>
      <c r="H11781" t="s">
        <v>203</v>
      </c>
      <c r="I11781" s="2">
        <v>1</v>
      </c>
      <c r="J11781" t="s">
        <v>11</v>
      </c>
      <c r="K11781" s="21">
        <f>INDEX(LISTAS!$H:$Q,MATCH(BASE!H11781,LISTAS!$G:$G,0),MATCH(BASE!J11781,LISTAS!$H$3:$Q$3,0))*Tabela3[[#This Row],[QUANTIDADE]]</f>
        <v>20</v>
      </c>
      <c r="L11781" s="2" t="str">
        <f>TEXT(Tabela3[[#This Row],[DATA]],"MM")</f>
        <v>07</v>
      </c>
      <c r="M11781" s="2">
        <f>WEEKNUM(Tabela3[[#This Row],[DATA]])</f>
        <v>30</v>
      </c>
      <c r="N11781" s="18">
        <f>YEAR(Tabela3[[#This Row],[DATA]])</f>
        <v>2023</v>
      </c>
    </row>
    <row r="11782" spans="2:14">
      <c r="B11782" s="1">
        <v>45134</v>
      </c>
      <c r="C11782">
        <v>17622</v>
      </c>
      <c r="D11782">
        <f>COUNTIF(C$4:C11782,Tabela3[[#This Row],[COMANDA]])</f>
        <v>3</v>
      </c>
      <c r="E11782" t="s">
        <v>90</v>
      </c>
      <c r="F11782" t="s">
        <v>99</v>
      </c>
      <c r="G11782" t="s">
        <v>9</v>
      </c>
      <c r="H11782" t="s">
        <v>240</v>
      </c>
      <c r="I11782" s="2">
        <v>1</v>
      </c>
      <c r="J11782" t="s">
        <v>12</v>
      </c>
      <c r="K11782" s="21">
        <f>INDEX(LISTAS!$H:$Q,MATCH(BASE!H11782,LISTAS!$G:$G,0),MATCH(BASE!J11782,LISTAS!$H$3:$Q$3,0))*Tabela3[[#This Row],[QUANTIDADE]]</f>
        <v>8</v>
      </c>
      <c r="L11782" s="2" t="str">
        <f>TEXT(Tabela3[[#This Row],[DATA]],"MM")</f>
        <v>07</v>
      </c>
      <c r="M11782" s="2">
        <f>WEEKNUM(Tabela3[[#This Row],[DATA]])</f>
        <v>30</v>
      </c>
      <c r="N11782" s="18">
        <f>YEAR(Tabela3[[#This Row],[DATA]])</f>
        <v>2023</v>
      </c>
    </row>
    <row r="11783" spans="2:14">
      <c r="B11783" s="1">
        <v>45134</v>
      </c>
      <c r="C11783">
        <v>17623</v>
      </c>
      <c r="D11783">
        <f>COUNTIF(C$4:C11783,Tabela3[[#This Row],[COMANDA]])</f>
        <v>1</v>
      </c>
      <c r="E11783" t="s">
        <v>90</v>
      </c>
      <c r="F11783" t="s">
        <v>99</v>
      </c>
      <c r="G11783" t="s">
        <v>8</v>
      </c>
      <c r="H11783" t="s">
        <v>203</v>
      </c>
      <c r="I11783" s="2">
        <v>1</v>
      </c>
      <c r="J11783" t="s">
        <v>11</v>
      </c>
      <c r="K11783" s="21">
        <f>INDEX(LISTAS!$H:$Q,MATCH(BASE!H11783,LISTAS!$G:$G,0),MATCH(BASE!J11783,LISTAS!$H$3:$Q$3,0))*Tabela3[[#This Row],[QUANTIDADE]]</f>
        <v>20</v>
      </c>
      <c r="L11783" s="2" t="str">
        <f>TEXT(Tabela3[[#This Row],[DATA]],"MM")</f>
        <v>07</v>
      </c>
      <c r="M11783" s="2">
        <f>WEEKNUM(Tabela3[[#This Row],[DATA]])</f>
        <v>30</v>
      </c>
      <c r="N11783" s="18">
        <f>YEAR(Tabela3[[#This Row],[DATA]])</f>
        <v>2023</v>
      </c>
    </row>
    <row r="11784" spans="2:14">
      <c r="B11784" s="1">
        <v>45134</v>
      </c>
      <c r="C11784">
        <v>17623</v>
      </c>
      <c r="D11784">
        <f>COUNTIF(C$4:C11784,Tabela3[[#This Row],[COMANDA]])</f>
        <v>2</v>
      </c>
      <c r="E11784" t="s">
        <v>90</v>
      </c>
      <c r="F11784" t="s">
        <v>99</v>
      </c>
      <c r="G11784" t="s">
        <v>10</v>
      </c>
      <c r="H11784" t="s">
        <v>119</v>
      </c>
      <c r="I11784" s="2">
        <v>2</v>
      </c>
      <c r="J11784" t="s">
        <v>11</v>
      </c>
      <c r="K11784" s="21">
        <f>INDEX(LISTAS!$H:$Q,MATCH(BASE!H11784,LISTAS!$G:$G,0),MATCH(BASE!J11784,LISTAS!$H$3:$Q$3,0))*Tabela3[[#This Row],[QUANTIDADE]]</f>
        <v>12</v>
      </c>
      <c r="L11784" s="2" t="str">
        <f>TEXT(Tabela3[[#This Row],[DATA]],"MM")</f>
        <v>07</v>
      </c>
      <c r="M11784" s="2">
        <f>WEEKNUM(Tabela3[[#This Row],[DATA]])</f>
        <v>30</v>
      </c>
      <c r="N11784" s="18">
        <f>YEAR(Tabela3[[#This Row],[DATA]])</f>
        <v>2023</v>
      </c>
    </row>
    <row r="11785" spans="2:14">
      <c r="B11785" s="1">
        <v>45134</v>
      </c>
      <c r="C11785">
        <v>17623</v>
      </c>
      <c r="D11785">
        <f>COUNTIF(C$4:C11785,Tabela3[[#This Row],[COMANDA]])</f>
        <v>3</v>
      </c>
      <c r="E11785" t="s">
        <v>90</v>
      </c>
      <c r="F11785" t="s">
        <v>99</v>
      </c>
      <c r="G11785" t="s">
        <v>9</v>
      </c>
      <c r="H11785" t="s">
        <v>470</v>
      </c>
      <c r="I11785" s="2">
        <v>1</v>
      </c>
      <c r="J11785" t="s">
        <v>11</v>
      </c>
      <c r="K11785" s="21">
        <f>INDEX(LISTAS!$H:$Q,MATCH(BASE!H11785,LISTAS!$G:$G,0),MATCH(BASE!J11785,LISTAS!$H$3:$Q$3,0))*Tabela3[[#This Row],[QUANTIDADE]]</f>
        <v>12</v>
      </c>
      <c r="L11785" s="2" t="str">
        <f>TEXT(Tabela3[[#This Row],[DATA]],"MM")</f>
        <v>07</v>
      </c>
      <c r="M11785" s="2">
        <f>WEEKNUM(Tabela3[[#This Row],[DATA]])</f>
        <v>30</v>
      </c>
      <c r="N11785" s="18">
        <f>YEAR(Tabela3[[#This Row],[DATA]])</f>
        <v>2023</v>
      </c>
    </row>
    <row r="11786" spans="2:14">
      <c r="B11786" s="1">
        <v>45134</v>
      </c>
      <c r="C11786">
        <v>17624</v>
      </c>
      <c r="D11786">
        <f>COUNTIF(C$4:C11786,Tabela3[[#This Row],[COMANDA]])</f>
        <v>1</v>
      </c>
      <c r="E11786" t="s">
        <v>90</v>
      </c>
      <c r="F11786" t="s">
        <v>375</v>
      </c>
      <c r="G11786" t="s">
        <v>8</v>
      </c>
      <c r="H11786" t="s">
        <v>211</v>
      </c>
      <c r="I11786" s="2">
        <v>1</v>
      </c>
      <c r="J11786" t="s">
        <v>12</v>
      </c>
      <c r="K11786" s="21">
        <f>INDEX(LISTAS!$H:$Q,MATCH(BASE!H11786,LISTAS!$G:$G,0),MATCH(BASE!J11786,LISTAS!$H$3:$Q$3,0))*Tabela3[[#This Row],[QUANTIDADE]]</f>
        <v>18</v>
      </c>
      <c r="L11786" s="2" t="str">
        <f>TEXT(Tabela3[[#This Row],[DATA]],"MM")</f>
        <v>07</v>
      </c>
      <c r="M11786" s="2">
        <f>WEEKNUM(Tabela3[[#This Row],[DATA]])</f>
        <v>30</v>
      </c>
      <c r="N11786" s="18">
        <f>YEAR(Tabela3[[#This Row],[DATA]])</f>
        <v>2023</v>
      </c>
    </row>
    <row r="11787" spans="2:14">
      <c r="B11787" s="1">
        <v>45134</v>
      </c>
      <c r="C11787">
        <v>17625</v>
      </c>
      <c r="D11787">
        <f>COUNTIF(C$4:C11787,Tabela3[[#This Row],[COMANDA]])</f>
        <v>1</v>
      </c>
      <c r="E11787" t="s">
        <v>90</v>
      </c>
      <c r="F11787" t="s">
        <v>98</v>
      </c>
      <c r="G11787" t="s">
        <v>8</v>
      </c>
      <c r="H11787" t="s">
        <v>205</v>
      </c>
      <c r="I11787" s="2">
        <v>1</v>
      </c>
      <c r="J11787" t="s">
        <v>11</v>
      </c>
      <c r="K11787" s="21">
        <f>INDEX(LISTAS!$H:$Q,MATCH(BASE!H11787,LISTAS!$G:$G,0),MATCH(BASE!J11787,LISTAS!$H$3:$Q$3,0))*Tabela3[[#This Row],[QUANTIDADE]]</f>
        <v>22</v>
      </c>
      <c r="L11787" s="2" t="str">
        <f>TEXT(Tabela3[[#This Row],[DATA]],"MM")</f>
        <v>07</v>
      </c>
      <c r="M11787" s="2">
        <f>WEEKNUM(Tabela3[[#This Row],[DATA]])</f>
        <v>30</v>
      </c>
      <c r="N11787" s="18">
        <f>YEAR(Tabela3[[#This Row],[DATA]])</f>
        <v>2023</v>
      </c>
    </row>
    <row r="11788" spans="2:14">
      <c r="B11788" s="1">
        <v>45134</v>
      </c>
      <c r="C11788">
        <v>17625</v>
      </c>
      <c r="D11788">
        <f>COUNTIF(C$4:C11788,Tabela3[[#This Row],[COMANDA]])</f>
        <v>2</v>
      </c>
      <c r="E11788" t="s">
        <v>90</v>
      </c>
      <c r="F11788" t="s">
        <v>98</v>
      </c>
      <c r="G11788" t="s">
        <v>9</v>
      </c>
      <c r="H11788" t="s">
        <v>142</v>
      </c>
      <c r="I11788" s="2">
        <v>1</v>
      </c>
      <c r="J11788" t="s">
        <v>11</v>
      </c>
      <c r="K11788" s="21">
        <f>INDEX(LISTAS!$H:$Q,MATCH(BASE!H11788,LISTAS!$G:$G,0),MATCH(BASE!J11788,LISTAS!$H$3:$Q$3,0))*Tabela3[[#This Row],[QUANTIDADE]]</f>
        <v>6</v>
      </c>
      <c r="L11788" s="2" t="str">
        <f>TEXT(Tabela3[[#This Row],[DATA]],"MM")</f>
        <v>07</v>
      </c>
      <c r="M11788" s="2">
        <f>WEEKNUM(Tabela3[[#This Row],[DATA]])</f>
        <v>30</v>
      </c>
      <c r="N11788" s="18">
        <f>YEAR(Tabela3[[#This Row],[DATA]])</f>
        <v>2023</v>
      </c>
    </row>
    <row r="11789" spans="2:14">
      <c r="B11789" s="1">
        <v>45134</v>
      </c>
      <c r="C11789">
        <v>17626</v>
      </c>
      <c r="D11789">
        <f>COUNTIF(C$4:C11789,Tabela3[[#This Row],[COMANDA]])</f>
        <v>1</v>
      </c>
      <c r="E11789" t="s">
        <v>90</v>
      </c>
      <c r="F11789" t="s">
        <v>98</v>
      </c>
      <c r="G11789" t="s">
        <v>8</v>
      </c>
      <c r="H11789" t="s">
        <v>202</v>
      </c>
      <c r="I11789" s="2">
        <v>1</v>
      </c>
      <c r="J11789" t="s">
        <v>11</v>
      </c>
      <c r="K11789" s="21">
        <f>INDEX(LISTAS!$H:$Q,MATCH(BASE!H11789,LISTAS!$G:$G,0),MATCH(BASE!J11789,LISTAS!$H$3:$Q$3,0))*Tabela3[[#This Row],[QUANTIDADE]]</f>
        <v>20</v>
      </c>
      <c r="L11789" s="2" t="str">
        <f>TEXT(Tabela3[[#This Row],[DATA]],"MM")</f>
        <v>07</v>
      </c>
      <c r="M11789" s="2">
        <f>WEEKNUM(Tabela3[[#This Row],[DATA]])</f>
        <v>30</v>
      </c>
      <c r="N11789" s="18">
        <f>YEAR(Tabela3[[#This Row],[DATA]])</f>
        <v>2023</v>
      </c>
    </row>
    <row r="11790" spans="2:14">
      <c r="B11790" s="1">
        <v>45134</v>
      </c>
      <c r="C11790">
        <v>17626</v>
      </c>
      <c r="D11790">
        <f>COUNTIF(C$4:C11790,Tabela3[[#This Row],[COMANDA]])</f>
        <v>2</v>
      </c>
      <c r="E11790" t="s">
        <v>90</v>
      </c>
      <c r="F11790" t="s">
        <v>98</v>
      </c>
      <c r="G11790" t="s">
        <v>61</v>
      </c>
      <c r="H11790" t="s">
        <v>199</v>
      </c>
      <c r="I11790" s="2">
        <v>1</v>
      </c>
      <c r="J11790" t="s">
        <v>11</v>
      </c>
      <c r="K11790" s="21">
        <f>INDEX(LISTAS!$H:$Q,MATCH(BASE!H11790,LISTAS!$G:$G,0),MATCH(BASE!J11790,LISTAS!$H$3:$Q$3,0))*Tabela3[[#This Row],[QUANTIDADE]]</f>
        <v>1</v>
      </c>
      <c r="L11790" s="2" t="str">
        <f>TEXT(Tabela3[[#This Row],[DATA]],"MM")</f>
        <v>07</v>
      </c>
      <c r="M11790" s="2">
        <f>WEEKNUM(Tabela3[[#This Row],[DATA]])</f>
        <v>30</v>
      </c>
      <c r="N11790" s="18">
        <f>YEAR(Tabela3[[#This Row],[DATA]])</f>
        <v>2023</v>
      </c>
    </row>
    <row r="11791" spans="2:14">
      <c r="B11791" s="1">
        <v>45134</v>
      </c>
      <c r="C11791">
        <v>17627</v>
      </c>
      <c r="D11791">
        <f>COUNTIF(C$4:C11791,Tabela3[[#This Row],[COMANDA]])</f>
        <v>1</v>
      </c>
      <c r="E11791" t="s">
        <v>90</v>
      </c>
      <c r="F11791" t="s">
        <v>98</v>
      </c>
      <c r="G11791" t="s">
        <v>8</v>
      </c>
      <c r="H11791" t="s">
        <v>203</v>
      </c>
      <c r="I11791" s="2">
        <v>2</v>
      </c>
      <c r="J11791" t="s">
        <v>11</v>
      </c>
      <c r="K11791" s="21">
        <f>INDEX(LISTAS!$H:$Q,MATCH(BASE!H11791,LISTAS!$G:$G,0),MATCH(BASE!J11791,LISTAS!$H$3:$Q$3,0))*Tabela3[[#This Row],[QUANTIDADE]]</f>
        <v>40</v>
      </c>
      <c r="L11791" s="2" t="str">
        <f>TEXT(Tabela3[[#This Row],[DATA]],"MM")</f>
        <v>07</v>
      </c>
      <c r="M11791" s="2">
        <f>WEEKNUM(Tabela3[[#This Row],[DATA]])</f>
        <v>30</v>
      </c>
      <c r="N11791" s="18">
        <f>YEAR(Tabela3[[#This Row],[DATA]])</f>
        <v>2023</v>
      </c>
    </row>
    <row r="11792" spans="2:14">
      <c r="B11792" s="1">
        <v>45134</v>
      </c>
      <c r="C11792">
        <v>17627</v>
      </c>
      <c r="D11792">
        <f>COUNTIF(C$4:C11792,Tabela3[[#This Row],[COMANDA]])</f>
        <v>2</v>
      </c>
      <c r="E11792" t="s">
        <v>90</v>
      </c>
      <c r="F11792" t="s">
        <v>98</v>
      </c>
      <c r="G11792" t="s">
        <v>9</v>
      </c>
      <c r="H11792" t="s">
        <v>142</v>
      </c>
      <c r="I11792" s="2">
        <v>1</v>
      </c>
      <c r="J11792" t="s">
        <v>11</v>
      </c>
      <c r="K11792" s="21">
        <f>INDEX(LISTAS!$H:$Q,MATCH(BASE!H11792,LISTAS!$G:$G,0),MATCH(BASE!J11792,LISTAS!$H$3:$Q$3,0))*Tabela3[[#This Row],[QUANTIDADE]]</f>
        <v>6</v>
      </c>
      <c r="L11792" s="2" t="str">
        <f>TEXT(Tabela3[[#This Row],[DATA]],"MM")</f>
        <v>07</v>
      </c>
      <c r="M11792" s="2">
        <f>WEEKNUM(Tabela3[[#This Row],[DATA]])</f>
        <v>30</v>
      </c>
      <c r="N11792" s="18">
        <f>YEAR(Tabela3[[#This Row],[DATA]])</f>
        <v>2023</v>
      </c>
    </row>
    <row r="11793" spans="2:14">
      <c r="B11793" s="1">
        <v>45134</v>
      </c>
      <c r="C11793">
        <v>17628</v>
      </c>
      <c r="D11793">
        <f>COUNTIF(C$4:C11793,Tabela3[[#This Row],[COMANDA]])</f>
        <v>1</v>
      </c>
      <c r="E11793" t="s">
        <v>90</v>
      </c>
      <c r="F11793" t="s">
        <v>98</v>
      </c>
      <c r="G11793" t="s">
        <v>8</v>
      </c>
      <c r="H11793" t="s">
        <v>202</v>
      </c>
      <c r="I11793" s="2">
        <v>2</v>
      </c>
      <c r="J11793" t="s">
        <v>11</v>
      </c>
      <c r="K11793" s="21">
        <f>INDEX(LISTAS!$H:$Q,MATCH(BASE!H11793,LISTAS!$G:$G,0),MATCH(BASE!J11793,LISTAS!$H$3:$Q$3,0))*Tabela3[[#This Row],[QUANTIDADE]]</f>
        <v>40</v>
      </c>
      <c r="L11793" s="2" t="str">
        <f>TEXT(Tabela3[[#This Row],[DATA]],"MM")</f>
        <v>07</v>
      </c>
      <c r="M11793" s="2">
        <f>WEEKNUM(Tabela3[[#This Row],[DATA]])</f>
        <v>30</v>
      </c>
      <c r="N11793" s="18">
        <f>YEAR(Tabela3[[#This Row],[DATA]])</f>
        <v>2023</v>
      </c>
    </row>
    <row r="11794" spans="2:14">
      <c r="B11794" s="1">
        <v>45134</v>
      </c>
      <c r="C11794">
        <v>17628</v>
      </c>
      <c r="D11794">
        <f>COUNTIF(C$4:C11794,Tabela3[[#This Row],[COMANDA]])</f>
        <v>2</v>
      </c>
      <c r="E11794" t="s">
        <v>90</v>
      </c>
      <c r="F11794" t="s">
        <v>98</v>
      </c>
      <c r="G11794" t="s">
        <v>9</v>
      </c>
      <c r="H11794" t="s">
        <v>142</v>
      </c>
      <c r="I11794" s="2">
        <v>1</v>
      </c>
      <c r="J11794" t="s">
        <v>11</v>
      </c>
      <c r="K11794" s="21">
        <f>INDEX(LISTAS!$H:$Q,MATCH(BASE!H11794,LISTAS!$G:$G,0),MATCH(BASE!J11794,LISTAS!$H$3:$Q$3,0))*Tabela3[[#This Row],[QUANTIDADE]]</f>
        <v>6</v>
      </c>
      <c r="L11794" s="2" t="str">
        <f>TEXT(Tabela3[[#This Row],[DATA]],"MM")</f>
        <v>07</v>
      </c>
      <c r="M11794" s="2">
        <f>WEEKNUM(Tabela3[[#This Row],[DATA]])</f>
        <v>30</v>
      </c>
      <c r="N11794" s="18">
        <f>YEAR(Tabela3[[#This Row],[DATA]])</f>
        <v>2023</v>
      </c>
    </row>
    <row r="11795" spans="2:14">
      <c r="B11795" s="1">
        <v>45134</v>
      </c>
      <c r="C11795">
        <v>17629</v>
      </c>
      <c r="D11795">
        <f>COUNTIF(C$4:C11795,Tabela3[[#This Row],[COMANDA]])</f>
        <v>1</v>
      </c>
      <c r="E11795" t="s">
        <v>90</v>
      </c>
      <c r="F11795" t="s">
        <v>99</v>
      </c>
      <c r="G11795" t="s">
        <v>8</v>
      </c>
      <c r="H11795" t="s">
        <v>202</v>
      </c>
      <c r="I11795" s="2">
        <v>1</v>
      </c>
      <c r="J11795" t="s">
        <v>11</v>
      </c>
      <c r="K11795" s="21">
        <f>INDEX(LISTAS!$H:$Q,MATCH(BASE!H11795,LISTAS!$G:$G,0),MATCH(BASE!J11795,LISTAS!$H$3:$Q$3,0))*Tabela3[[#This Row],[QUANTIDADE]]</f>
        <v>20</v>
      </c>
      <c r="L11795" s="2" t="str">
        <f>TEXT(Tabela3[[#This Row],[DATA]],"MM")</f>
        <v>07</v>
      </c>
      <c r="M11795" s="2">
        <f>WEEKNUM(Tabela3[[#This Row],[DATA]])</f>
        <v>30</v>
      </c>
      <c r="N11795" s="18">
        <f>YEAR(Tabela3[[#This Row],[DATA]])</f>
        <v>2023</v>
      </c>
    </row>
    <row r="11796" spans="2:14">
      <c r="B11796" s="1">
        <v>45134</v>
      </c>
      <c r="C11796">
        <v>17629</v>
      </c>
      <c r="D11796">
        <f>COUNTIF(C$4:C11796,Tabela3[[#This Row],[COMANDA]])</f>
        <v>2</v>
      </c>
      <c r="E11796" t="s">
        <v>90</v>
      </c>
      <c r="F11796" t="s">
        <v>99</v>
      </c>
      <c r="G11796" t="s">
        <v>9</v>
      </c>
      <c r="H11796" t="s">
        <v>138</v>
      </c>
      <c r="I11796" s="2">
        <v>1</v>
      </c>
      <c r="J11796" t="s">
        <v>11</v>
      </c>
      <c r="K11796" s="21">
        <f>INDEX(LISTAS!$H:$Q,MATCH(BASE!H11796,LISTAS!$G:$G,0),MATCH(BASE!J11796,LISTAS!$H$3:$Q$3,0))*Tabela3[[#This Row],[QUANTIDADE]]</f>
        <v>4</v>
      </c>
      <c r="L11796" s="2" t="str">
        <f>TEXT(Tabela3[[#This Row],[DATA]],"MM")</f>
        <v>07</v>
      </c>
      <c r="M11796" s="2">
        <f>WEEKNUM(Tabela3[[#This Row],[DATA]])</f>
        <v>30</v>
      </c>
      <c r="N11796" s="18">
        <f>YEAR(Tabela3[[#This Row],[DATA]])</f>
        <v>2023</v>
      </c>
    </row>
    <row r="11797" spans="2:14">
      <c r="B11797" s="1">
        <v>45134</v>
      </c>
      <c r="C11797">
        <v>17630</v>
      </c>
      <c r="D11797">
        <f>COUNTIF(C$4:C11797,Tabela3[[#This Row],[COMANDA]])</f>
        <v>1</v>
      </c>
      <c r="E11797" t="s">
        <v>90</v>
      </c>
      <c r="F11797" t="s">
        <v>98</v>
      </c>
      <c r="G11797" t="s">
        <v>8</v>
      </c>
      <c r="H11797" t="s">
        <v>204</v>
      </c>
      <c r="I11797" s="2">
        <v>1</v>
      </c>
      <c r="J11797" t="s">
        <v>11</v>
      </c>
      <c r="K11797" s="21">
        <f>INDEX(LISTAS!$H:$Q,MATCH(BASE!H11797,LISTAS!$G:$G,0),MATCH(BASE!J11797,LISTAS!$H$3:$Q$3,0))*Tabela3[[#This Row],[QUANTIDADE]]</f>
        <v>18</v>
      </c>
      <c r="L11797" s="2" t="str">
        <f>TEXT(Tabela3[[#This Row],[DATA]],"MM")</f>
        <v>07</v>
      </c>
      <c r="M11797" s="2">
        <f>WEEKNUM(Tabela3[[#This Row],[DATA]])</f>
        <v>30</v>
      </c>
      <c r="N11797" s="18">
        <f>YEAR(Tabela3[[#This Row],[DATA]])</f>
        <v>2023</v>
      </c>
    </row>
    <row r="11798" spans="2:14">
      <c r="B11798" s="1">
        <v>45134</v>
      </c>
      <c r="C11798">
        <v>17631</v>
      </c>
      <c r="D11798">
        <f>COUNTIF(C$4:C11798,Tabela3[[#This Row],[COMANDA]])</f>
        <v>1</v>
      </c>
      <c r="E11798" t="s">
        <v>90</v>
      </c>
      <c r="F11798" t="s">
        <v>98</v>
      </c>
      <c r="G11798" t="s">
        <v>8</v>
      </c>
      <c r="H11798" t="s">
        <v>42</v>
      </c>
      <c r="I11798" s="2">
        <v>1</v>
      </c>
      <c r="J11798" t="s">
        <v>11</v>
      </c>
      <c r="K11798" s="21">
        <f>INDEX(LISTAS!$H:$Q,MATCH(BASE!H11798,LISTAS!$G:$G,0),MATCH(BASE!J11798,LISTAS!$H$3:$Q$3,0))*Tabela3[[#This Row],[QUANTIDADE]]</f>
        <v>16</v>
      </c>
      <c r="L11798" s="2" t="str">
        <f>TEXT(Tabela3[[#This Row],[DATA]],"MM")</f>
        <v>07</v>
      </c>
      <c r="M11798" s="2">
        <f>WEEKNUM(Tabela3[[#This Row],[DATA]])</f>
        <v>30</v>
      </c>
      <c r="N11798" s="18">
        <f>YEAR(Tabela3[[#This Row],[DATA]])</f>
        <v>2023</v>
      </c>
    </row>
    <row r="11799" spans="2:14">
      <c r="B11799" s="1">
        <v>45134</v>
      </c>
      <c r="C11799">
        <v>17631</v>
      </c>
      <c r="D11799">
        <f>COUNTIF(C$4:C11799,Tabela3[[#This Row],[COMANDA]])</f>
        <v>2</v>
      </c>
      <c r="E11799" t="s">
        <v>90</v>
      </c>
      <c r="F11799" t="s">
        <v>98</v>
      </c>
      <c r="G11799" t="s">
        <v>9</v>
      </c>
      <c r="H11799" t="s">
        <v>208</v>
      </c>
      <c r="I11799" s="2">
        <v>1</v>
      </c>
      <c r="J11799" t="s">
        <v>11</v>
      </c>
      <c r="K11799" s="21">
        <f>INDEX(LISTAS!$H:$Q,MATCH(BASE!H11799,LISTAS!$G:$G,0),MATCH(BASE!J11799,LISTAS!$H$3:$Q$3,0))*Tabela3[[#This Row],[QUANTIDADE]]</f>
        <v>4</v>
      </c>
      <c r="L11799" s="2" t="str">
        <f>TEXT(Tabela3[[#This Row],[DATA]],"MM")</f>
        <v>07</v>
      </c>
      <c r="M11799" s="2">
        <f>WEEKNUM(Tabela3[[#This Row],[DATA]])</f>
        <v>30</v>
      </c>
      <c r="N11799" s="18">
        <f>YEAR(Tabela3[[#This Row],[DATA]])</f>
        <v>2023</v>
      </c>
    </row>
    <row r="11800" spans="2:14">
      <c r="B11800" s="1">
        <v>45134</v>
      </c>
      <c r="C11800">
        <v>17632</v>
      </c>
      <c r="D11800">
        <f>COUNTIF(C$4:C11800,Tabela3[[#This Row],[COMANDA]])</f>
        <v>1</v>
      </c>
      <c r="E11800" t="s">
        <v>90</v>
      </c>
      <c r="F11800" t="s">
        <v>98</v>
      </c>
      <c r="G11800" t="s">
        <v>8</v>
      </c>
      <c r="H11800" t="s">
        <v>206</v>
      </c>
      <c r="I11800" s="2">
        <v>1</v>
      </c>
      <c r="J11800" t="s">
        <v>11</v>
      </c>
      <c r="K11800" s="21">
        <f>INDEX(LISTAS!$H:$Q,MATCH(BASE!H11800,LISTAS!$G:$G,0),MATCH(BASE!J11800,LISTAS!$H$3:$Q$3,0))*Tabela3[[#This Row],[QUANTIDADE]]</f>
        <v>18</v>
      </c>
      <c r="L11800" s="2" t="str">
        <f>TEXT(Tabela3[[#This Row],[DATA]],"MM")</f>
        <v>07</v>
      </c>
      <c r="M11800" s="2">
        <f>WEEKNUM(Tabela3[[#This Row],[DATA]])</f>
        <v>30</v>
      </c>
      <c r="N11800" s="18">
        <f>YEAR(Tabela3[[#This Row],[DATA]])</f>
        <v>2023</v>
      </c>
    </row>
    <row r="11801" spans="2:14">
      <c r="B11801" s="1">
        <v>45134</v>
      </c>
      <c r="C11801">
        <v>17632</v>
      </c>
      <c r="D11801">
        <f>COUNTIF(C$4:C11801,Tabela3[[#This Row],[COMANDA]])</f>
        <v>2</v>
      </c>
      <c r="E11801" t="s">
        <v>90</v>
      </c>
      <c r="F11801" t="s">
        <v>98</v>
      </c>
      <c r="G11801" t="s">
        <v>9</v>
      </c>
      <c r="H11801" t="s">
        <v>138</v>
      </c>
      <c r="I11801" s="2">
        <v>1</v>
      </c>
      <c r="J11801" t="s">
        <v>11</v>
      </c>
      <c r="K11801" s="21">
        <f>INDEX(LISTAS!$H:$Q,MATCH(BASE!H11801,LISTAS!$G:$G,0),MATCH(BASE!J11801,LISTAS!$H$3:$Q$3,0))*Tabela3[[#This Row],[QUANTIDADE]]</f>
        <v>4</v>
      </c>
      <c r="L11801" s="2" t="str">
        <f>TEXT(Tabela3[[#This Row],[DATA]],"MM")</f>
        <v>07</v>
      </c>
      <c r="M11801" s="2">
        <f>WEEKNUM(Tabela3[[#This Row],[DATA]])</f>
        <v>30</v>
      </c>
      <c r="N11801" s="18">
        <f>YEAR(Tabela3[[#This Row],[DATA]])</f>
        <v>2023</v>
      </c>
    </row>
    <row r="11802" spans="2:14">
      <c r="B11802" s="1">
        <v>45134</v>
      </c>
      <c r="C11802">
        <v>17633</v>
      </c>
      <c r="D11802">
        <f>COUNTIF(C$4:C11802,Tabela3[[#This Row],[COMANDA]])</f>
        <v>1</v>
      </c>
      <c r="E11802" t="s">
        <v>89</v>
      </c>
      <c r="F11802" t="s">
        <v>100</v>
      </c>
      <c r="G11802" t="s">
        <v>8</v>
      </c>
      <c r="H11802" t="s">
        <v>203</v>
      </c>
      <c r="I11802" s="2">
        <v>1</v>
      </c>
      <c r="J11802" t="s">
        <v>11</v>
      </c>
      <c r="K11802" s="21">
        <f>INDEX(LISTAS!$H:$Q,MATCH(BASE!H11802,LISTAS!$G:$G,0),MATCH(BASE!J11802,LISTAS!$H$3:$Q$3,0))*Tabela3[[#This Row],[QUANTIDADE]]</f>
        <v>20</v>
      </c>
      <c r="L11802" s="2" t="str">
        <f>TEXT(Tabela3[[#This Row],[DATA]],"MM")</f>
        <v>07</v>
      </c>
      <c r="M11802" s="2">
        <f>WEEKNUM(Tabela3[[#This Row],[DATA]])</f>
        <v>30</v>
      </c>
      <c r="N11802" s="18">
        <f>YEAR(Tabela3[[#This Row],[DATA]])</f>
        <v>2023</v>
      </c>
    </row>
    <row r="11803" spans="2:14">
      <c r="B11803" s="1">
        <v>45134</v>
      </c>
      <c r="C11803">
        <v>17634</v>
      </c>
      <c r="D11803">
        <f>COUNTIF(C$4:C11803,Tabela3[[#This Row],[COMANDA]])</f>
        <v>1</v>
      </c>
      <c r="E11803" t="s">
        <v>90</v>
      </c>
      <c r="F11803" t="s">
        <v>98</v>
      </c>
      <c r="G11803" t="s">
        <v>8</v>
      </c>
      <c r="H11803" t="s">
        <v>204</v>
      </c>
      <c r="I11803" s="2">
        <v>1</v>
      </c>
      <c r="J11803" t="s">
        <v>11</v>
      </c>
      <c r="K11803" s="21">
        <f>INDEX(LISTAS!$H:$Q,MATCH(BASE!H11803,LISTAS!$G:$G,0),MATCH(BASE!J11803,LISTAS!$H$3:$Q$3,0))*Tabela3[[#This Row],[QUANTIDADE]]</f>
        <v>18</v>
      </c>
      <c r="L11803" s="2" t="str">
        <f>TEXT(Tabela3[[#This Row],[DATA]],"MM")</f>
        <v>07</v>
      </c>
      <c r="M11803" s="2">
        <f>WEEKNUM(Tabela3[[#This Row],[DATA]])</f>
        <v>30</v>
      </c>
      <c r="N11803" s="18">
        <f>YEAR(Tabela3[[#This Row],[DATA]])</f>
        <v>2023</v>
      </c>
    </row>
    <row r="11804" spans="2:14">
      <c r="B11804" s="1">
        <v>45134</v>
      </c>
      <c r="C11804">
        <v>17635</v>
      </c>
      <c r="D11804">
        <f>COUNTIF(C$4:C11804,Tabela3[[#This Row],[COMANDA]])</f>
        <v>1</v>
      </c>
      <c r="E11804" t="s">
        <v>90</v>
      </c>
      <c r="F11804" t="s">
        <v>100</v>
      </c>
      <c r="G11804" t="s">
        <v>8</v>
      </c>
      <c r="H11804" t="s">
        <v>43</v>
      </c>
      <c r="I11804" s="2">
        <v>1</v>
      </c>
      <c r="J11804" t="s">
        <v>11</v>
      </c>
      <c r="K11804" s="21">
        <f>INDEX(LISTAS!$H:$Q,MATCH(BASE!H11804,LISTAS!$G:$G,0),MATCH(BASE!J11804,LISTAS!$H$3:$Q$3,0))*Tabela3[[#This Row],[QUANTIDADE]]</f>
        <v>18</v>
      </c>
      <c r="L11804" s="2" t="str">
        <f>TEXT(Tabela3[[#This Row],[DATA]],"MM")</f>
        <v>07</v>
      </c>
      <c r="M11804" s="2">
        <f>WEEKNUM(Tabela3[[#This Row],[DATA]])</f>
        <v>30</v>
      </c>
      <c r="N11804" s="18">
        <f>YEAR(Tabela3[[#This Row],[DATA]])</f>
        <v>2023</v>
      </c>
    </row>
    <row r="11805" spans="2:14">
      <c r="B11805" s="1">
        <v>45134</v>
      </c>
      <c r="C11805">
        <v>17635</v>
      </c>
      <c r="D11805">
        <f>COUNTIF(C$4:C11805,Tabela3[[#This Row],[COMANDA]])</f>
        <v>2</v>
      </c>
      <c r="E11805" t="s">
        <v>90</v>
      </c>
      <c r="F11805" t="s">
        <v>100</v>
      </c>
      <c r="G11805" t="s">
        <v>9</v>
      </c>
      <c r="H11805" t="s">
        <v>132</v>
      </c>
      <c r="I11805" s="2">
        <v>1</v>
      </c>
      <c r="J11805" t="s">
        <v>11</v>
      </c>
      <c r="K11805" s="21">
        <f>INDEX(LISTAS!$H:$Q,MATCH(BASE!H11805,LISTAS!$G:$G,0),MATCH(BASE!J11805,LISTAS!$H$3:$Q$3,0))*Tabela3[[#This Row],[QUANTIDADE]]</f>
        <v>3</v>
      </c>
      <c r="L11805" s="2" t="str">
        <f>TEXT(Tabela3[[#This Row],[DATA]],"MM")</f>
        <v>07</v>
      </c>
      <c r="M11805" s="2">
        <f>WEEKNUM(Tabela3[[#This Row],[DATA]])</f>
        <v>30</v>
      </c>
      <c r="N11805" s="18">
        <f>YEAR(Tabela3[[#This Row],[DATA]])</f>
        <v>2023</v>
      </c>
    </row>
    <row r="11806" spans="2:14">
      <c r="B11806" s="1">
        <v>45134</v>
      </c>
      <c r="C11806">
        <v>17636</v>
      </c>
      <c r="D11806">
        <f>COUNTIF(C$4:C11806,Tabela3[[#This Row],[COMANDA]])</f>
        <v>1</v>
      </c>
      <c r="E11806" t="s">
        <v>90</v>
      </c>
      <c r="F11806" t="s">
        <v>98</v>
      </c>
      <c r="G11806" t="s">
        <v>8</v>
      </c>
      <c r="H11806" t="s">
        <v>206</v>
      </c>
      <c r="I11806" s="2">
        <v>1</v>
      </c>
      <c r="J11806" t="s">
        <v>11</v>
      </c>
      <c r="K11806" s="21">
        <f>INDEX(LISTAS!$H:$Q,MATCH(BASE!H11806,LISTAS!$G:$G,0),MATCH(BASE!J11806,LISTAS!$H$3:$Q$3,0))*Tabela3[[#This Row],[QUANTIDADE]]</f>
        <v>18</v>
      </c>
      <c r="L11806" s="2" t="str">
        <f>TEXT(Tabela3[[#This Row],[DATA]],"MM")</f>
        <v>07</v>
      </c>
      <c r="M11806" s="2">
        <f>WEEKNUM(Tabela3[[#This Row],[DATA]])</f>
        <v>30</v>
      </c>
      <c r="N11806" s="18">
        <f>YEAR(Tabela3[[#This Row],[DATA]])</f>
        <v>2023</v>
      </c>
    </row>
    <row r="11807" spans="2:14">
      <c r="B11807" s="1">
        <v>45134</v>
      </c>
      <c r="C11807">
        <v>17636</v>
      </c>
      <c r="D11807">
        <f>COUNTIF(C$4:C11807,Tabela3[[#This Row],[COMANDA]])</f>
        <v>2</v>
      </c>
      <c r="E11807" t="s">
        <v>90</v>
      </c>
      <c r="F11807" t="s">
        <v>98</v>
      </c>
      <c r="G11807" t="s">
        <v>9</v>
      </c>
      <c r="H11807" t="s">
        <v>138</v>
      </c>
      <c r="I11807" s="2">
        <v>1</v>
      </c>
      <c r="J11807" t="s">
        <v>11</v>
      </c>
      <c r="K11807" s="21">
        <f>INDEX(LISTAS!$H:$Q,MATCH(BASE!H11807,LISTAS!$G:$G,0),MATCH(BASE!J11807,LISTAS!$H$3:$Q$3,0))*Tabela3[[#This Row],[QUANTIDADE]]</f>
        <v>4</v>
      </c>
      <c r="L11807" s="2" t="str">
        <f>TEXT(Tabela3[[#This Row],[DATA]],"MM")</f>
        <v>07</v>
      </c>
      <c r="M11807" s="2">
        <f>WEEKNUM(Tabela3[[#This Row],[DATA]])</f>
        <v>30</v>
      </c>
      <c r="N11807" s="18">
        <f>YEAR(Tabela3[[#This Row],[DATA]])</f>
        <v>2023</v>
      </c>
    </row>
    <row r="11808" spans="2:14">
      <c r="B11808" s="1">
        <v>45134</v>
      </c>
      <c r="C11808">
        <v>17637</v>
      </c>
      <c r="D11808">
        <f>COUNTIF(C$4:C11808,Tabela3[[#This Row],[COMANDA]])</f>
        <v>1</v>
      </c>
      <c r="E11808" t="s">
        <v>90</v>
      </c>
      <c r="F11808" t="s">
        <v>98</v>
      </c>
      <c r="G11808" t="s">
        <v>8</v>
      </c>
      <c r="H11808" t="s">
        <v>203</v>
      </c>
      <c r="I11808" s="2">
        <v>1</v>
      </c>
      <c r="J11808" t="s">
        <v>11</v>
      </c>
      <c r="K11808" s="21">
        <f>INDEX(LISTAS!$H:$Q,MATCH(BASE!H11808,LISTAS!$G:$G,0),MATCH(BASE!J11808,LISTAS!$H$3:$Q$3,0))*Tabela3[[#This Row],[QUANTIDADE]]</f>
        <v>20</v>
      </c>
      <c r="L11808" s="2" t="str">
        <f>TEXT(Tabela3[[#This Row],[DATA]],"MM")</f>
        <v>07</v>
      </c>
      <c r="M11808" s="2">
        <f>WEEKNUM(Tabela3[[#This Row],[DATA]])</f>
        <v>30</v>
      </c>
      <c r="N11808" s="18">
        <f>YEAR(Tabela3[[#This Row],[DATA]])</f>
        <v>2023</v>
      </c>
    </row>
    <row r="11809" spans="2:14">
      <c r="B11809" s="1">
        <v>45134</v>
      </c>
      <c r="C11809">
        <v>17637</v>
      </c>
      <c r="D11809">
        <f>COUNTIF(C$4:C11809,Tabela3[[#This Row],[COMANDA]])</f>
        <v>2</v>
      </c>
      <c r="E11809" t="s">
        <v>90</v>
      </c>
      <c r="F11809" t="s">
        <v>98</v>
      </c>
      <c r="G11809" t="s">
        <v>9</v>
      </c>
      <c r="H11809" t="s">
        <v>242</v>
      </c>
      <c r="I11809" s="2">
        <v>1</v>
      </c>
      <c r="J11809" t="s">
        <v>12</v>
      </c>
      <c r="K11809" s="21">
        <f>INDEX(LISTAS!$H:$Q,MATCH(BASE!H11809,LISTAS!$G:$G,0),MATCH(BASE!J11809,LISTAS!$H$3:$Q$3,0))*Tabela3[[#This Row],[QUANTIDADE]]</f>
        <v>6</v>
      </c>
      <c r="L11809" s="2" t="str">
        <f>TEXT(Tabela3[[#This Row],[DATA]],"MM")</f>
        <v>07</v>
      </c>
      <c r="M11809" s="2">
        <f>WEEKNUM(Tabela3[[#This Row],[DATA]])</f>
        <v>30</v>
      </c>
      <c r="N11809" s="18">
        <f>YEAR(Tabela3[[#This Row],[DATA]])</f>
        <v>2023</v>
      </c>
    </row>
    <row r="11810" spans="2:14">
      <c r="B11810" s="1">
        <v>45134</v>
      </c>
      <c r="C11810">
        <v>17638</v>
      </c>
      <c r="D11810">
        <f>COUNTIF(C$4:C11810,Tabela3[[#This Row],[COMANDA]])</f>
        <v>1</v>
      </c>
      <c r="E11810" t="s">
        <v>90</v>
      </c>
      <c r="F11810" t="s">
        <v>99</v>
      </c>
      <c r="G11810" t="s">
        <v>8</v>
      </c>
      <c r="H11810" t="s">
        <v>204</v>
      </c>
      <c r="I11810" s="2">
        <v>1</v>
      </c>
      <c r="J11810" t="s">
        <v>11</v>
      </c>
      <c r="K11810" s="21">
        <f>INDEX(LISTAS!$H:$Q,MATCH(BASE!H11810,LISTAS!$G:$G,0),MATCH(BASE!J11810,LISTAS!$H$3:$Q$3,0))*Tabela3[[#This Row],[QUANTIDADE]]</f>
        <v>18</v>
      </c>
      <c r="L11810" s="2" t="str">
        <f>TEXT(Tabela3[[#This Row],[DATA]],"MM")</f>
        <v>07</v>
      </c>
      <c r="M11810" s="2">
        <f>WEEKNUM(Tabela3[[#This Row],[DATA]])</f>
        <v>30</v>
      </c>
      <c r="N11810" s="18">
        <f>YEAR(Tabela3[[#This Row],[DATA]])</f>
        <v>2023</v>
      </c>
    </row>
    <row r="11811" spans="2:14">
      <c r="B11811" s="1">
        <v>45134</v>
      </c>
      <c r="C11811">
        <v>17638</v>
      </c>
      <c r="D11811">
        <f>COUNTIF(C$4:C11811,Tabela3[[#This Row],[COMANDA]])</f>
        <v>2</v>
      </c>
      <c r="E11811" t="s">
        <v>90</v>
      </c>
      <c r="F11811" t="s">
        <v>99</v>
      </c>
      <c r="G11811" t="s">
        <v>61</v>
      </c>
      <c r="H11811" t="s">
        <v>199</v>
      </c>
      <c r="I11811" s="2">
        <v>1</v>
      </c>
      <c r="J11811" t="s">
        <v>11</v>
      </c>
      <c r="K11811" s="21">
        <f>INDEX(LISTAS!$H:$Q,MATCH(BASE!H11811,LISTAS!$G:$G,0),MATCH(BASE!J11811,LISTAS!$H$3:$Q$3,0))*Tabela3[[#This Row],[QUANTIDADE]]</f>
        <v>1</v>
      </c>
      <c r="L11811" s="2" t="str">
        <f>TEXT(Tabela3[[#This Row],[DATA]],"MM")</f>
        <v>07</v>
      </c>
      <c r="M11811" s="2">
        <f>WEEKNUM(Tabela3[[#This Row],[DATA]])</f>
        <v>30</v>
      </c>
      <c r="N11811" s="18">
        <f>YEAR(Tabela3[[#This Row],[DATA]])</f>
        <v>2023</v>
      </c>
    </row>
    <row r="11812" spans="2:14">
      <c r="B11812" s="1">
        <v>45134</v>
      </c>
      <c r="C11812">
        <v>17638</v>
      </c>
      <c r="D11812">
        <f>COUNTIF(C$4:C11812,Tabela3[[#This Row],[COMANDA]])</f>
        <v>3</v>
      </c>
      <c r="E11812" t="s">
        <v>90</v>
      </c>
      <c r="F11812" t="s">
        <v>99</v>
      </c>
      <c r="G11812" t="s">
        <v>9</v>
      </c>
      <c r="H11812" t="s">
        <v>142</v>
      </c>
      <c r="I11812" s="2">
        <v>1</v>
      </c>
      <c r="J11812" t="s">
        <v>11</v>
      </c>
      <c r="K11812" s="21">
        <f>INDEX(LISTAS!$H:$Q,MATCH(BASE!H11812,LISTAS!$G:$G,0),MATCH(BASE!J11812,LISTAS!$H$3:$Q$3,0))*Tabela3[[#This Row],[QUANTIDADE]]</f>
        <v>6</v>
      </c>
      <c r="L11812" s="2" t="str">
        <f>TEXT(Tabela3[[#This Row],[DATA]],"MM")</f>
        <v>07</v>
      </c>
      <c r="M11812" s="2">
        <f>WEEKNUM(Tabela3[[#This Row],[DATA]])</f>
        <v>30</v>
      </c>
      <c r="N11812" s="18">
        <f>YEAR(Tabela3[[#This Row],[DATA]])</f>
        <v>2023</v>
      </c>
    </row>
    <row r="11813" spans="2:14">
      <c r="B11813" s="1">
        <v>45134</v>
      </c>
      <c r="C11813">
        <v>17639</v>
      </c>
      <c r="D11813">
        <f>COUNTIF(C$4:C11813,Tabela3[[#This Row],[COMANDA]])</f>
        <v>1</v>
      </c>
      <c r="E11813" t="s">
        <v>90</v>
      </c>
      <c r="F11813" t="s">
        <v>99</v>
      </c>
      <c r="G11813" t="s">
        <v>8</v>
      </c>
      <c r="H11813" t="s">
        <v>204</v>
      </c>
      <c r="I11813" s="2">
        <v>1</v>
      </c>
      <c r="J11813" t="s">
        <v>11</v>
      </c>
      <c r="K11813" s="21">
        <f>INDEX(LISTAS!$H:$Q,MATCH(BASE!H11813,LISTAS!$G:$G,0),MATCH(BASE!J11813,LISTAS!$H$3:$Q$3,0))*Tabela3[[#This Row],[QUANTIDADE]]</f>
        <v>18</v>
      </c>
      <c r="L11813" s="2" t="str">
        <f>TEXT(Tabela3[[#This Row],[DATA]],"MM")</f>
        <v>07</v>
      </c>
      <c r="M11813" s="2">
        <f>WEEKNUM(Tabela3[[#This Row],[DATA]])</f>
        <v>30</v>
      </c>
      <c r="N11813" s="18">
        <f>YEAR(Tabela3[[#This Row],[DATA]])</f>
        <v>2023</v>
      </c>
    </row>
    <row r="11814" spans="2:14">
      <c r="B11814" s="1">
        <v>45134</v>
      </c>
      <c r="C11814">
        <v>17640</v>
      </c>
      <c r="D11814">
        <f>COUNTIF(C$4:C11814,Tabela3[[#This Row],[COMANDA]])</f>
        <v>1</v>
      </c>
      <c r="E11814" t="s">
        <v>90</v>
      </c>
      <c r="F11814" t="s">
        <v>98</v>
      </c>
      <c r="G11814" t="s">
        <v>8</v>
      </c>
      <c r="H11814" t="s">
        <v>42</v>
      </c>
      <c r="I11814" s="2">
        <v>1</v>
      </c>
      <c r="J11814" t="s">
        <v>11</v>
      </c>
      <c r="K11814" s="21">
        <f>INDEX(LISTAS!$H:$Q,MATCH(BASE!H11814,LISTAS!$G:$G,0),MATCH(BASE!J11814,LISTAS!$H$3:$Q$3,0))*Tabela3[[#This Row],[QUANTIDADE]]</f>
        <v>16</v>
      </c>
      <c r="L11814" s="2" t="str">
        <f>TEXT(Tabela3[[#This Row],[DATA]],"MM")</f>
        <v>07</v>
      </c>
      <c r="M11814" s="2">
        <f>WEEKNUM(Tabela3[[#This Row],[DATA]])</f>
        <v>30</v>
      </c>
      <c r="N11814" s="18">
        <f>YEAR(Tabela3[[#This Row],[DATA]])</f>
        <v>2023</v>
      </c>
    </row>
    <row r="11815" spans="2:14">
      <c r="B11815" s="1">
        <v>45134</v>
      </c>
      <c r="C11815">
        <v>17640</v>
      </c>
      <c r="D11815">
        <f>COUNTIF(C$4:C11815,Tabela3[[#This Row],[COMANDA]])</f>
        <v>2</v>
      </c>
      <c r="E11815" t="s">
        <v>90</v>
      </c>
      <c r="F11815" t="s">
        <v>98</v>
      </c>
      <c r="G11815" t="s">
        <v>10</v>
      </c>
      <c r="H11815" t="s">
        <v>93</v>
      </c>
      <c r="I11815" s="2">
        <v>2</v>
      </c>
      <c r="J11815" t="s">
        <v>11</v>
      </c>
      <c r="K11815" s="21">
        <f>INDEX(LISTAS!$H:$Q,MATCH(BASE!H11815,LISTAS!$G:$G,0),MATCH(BASE!J11815,LISTAS!$H$3:$Q$3,0))*Tabela3[[#This Row],[QUANTIDADE]]</f>
        <v>1</v>
      </c>
      <c r="L11815" s="2" t="str">
        <f>TEXT(Tabela3[[#This Row],[DATA]],"MM")</f>
        <v>07</v>
      </c>
      <c r="M11815" s="2">
        <f>WEEKNUM(Tabela3[[#This Row],[DATA]])</f>
        <v>30</v>
      </c>
      <c r="N11815" s="18">
        <f>YEAR(Tabela3[[#This Row],[DATA]])</f>
        <v>2023</v>
      </c>
    </row>
    <row r="11816" spans="2:14">
      <c r="B11816" s="1">
        <v>45134</v>
      </c>
      <c r="C11816">
        <v>17641</v>
      </c>
      <c r="D11816">
        <f>COUNTIF(C$4:C11816,Tabela3[[#This Row],[COMANDA]])</f>
        <v>1</v>
      </c>
      <c r="E11816" t="s">
        <v>90</v>
      </c>
      <c r="F11816" t="s">
        <v>100</v>
      </c>
      <c r="G11816" t="s">
        <v>8</v>
      </c>
      <c r="H11816" t="s">
        <v>202</v>
      </c>
      <c r="I11816" s="2">
        <v>1</v>
      </c>
      <c r="J11816" t="s">
        <v>11</v>
      </c>
      <c r="K11816" s="21">
        <f>INDEX(LISTAS!$H:$Q,MATCH(BASE!H11816,LISTAS!$G:$G,0),MATCH(BASE!J11816,LISTAS!$H$3:$Q$3,0))*Tabela3[[#This Row],[QUANTIDADE]]</f>
        <v>20</v>
      </c>
      <c r="L11816" s="2" t="str">
        <f>TEXT(Tabela3[[#This Row],[DATA]],"MM")</f>
        <v>07</v>
      </c>
      <c r="M11816" s="2">
        <f>WEEKNUM(Tabela3[[#This Row],[DATA]])</f>
        <v>30</v>
      </c>
      <c r="N11816" s="18">
        <f>YEAR(Tabela3[[#This Row],[DATA]])</f>
        <v>2023</v>
      </c>
    </row>
    <row r="11817" spans="2:14">
      <c r="B11817" s="1">
        <v>45134</v>
      </c>
      <c r="C11817">
        <v>17641</v>
      </c>
      <c r="D11817">
        <f>COUNTIF(C$4:C11817,Tabela3[[#This Row],[COMANDA]])</f>
        <v>2</v>
      </c>
      <c r="E11817" t="s">
        <v>90</v>
      </c>
      <c r="F11817" t="s">
        <v>100</v>
      </c>
      <c r="G11817" t="s">
        <v>61</v>
      </c>
      <c r="H11817" t="s">
        <v>199</v>
      </c>
      <c r="I11817" s="2">
        <v>2</v>
      </c>
      <c r="J11817" t="s">
        <v>11</v>
      </c>
      <c r="K11817" s="21">
        <f>INDEX(LISTAS!$H:$Q,MATCH(BASE!H11817,LISTAS!$G:$G,0),MATCH(BASE!J11817,LISTAS!$H$3:$Q$3,0))*Tabela3[[#This Row],[QUANTIDADE]]</f>
        <v>2</v>
      </c>
      <c r="L11817" s="2" t="str">
        <f>TEXT(Tabela3[[#This Row],[DATA]],"MM")</f>
        <v>07</v>
      </c>
      <c r="M11817" s="2">
        <f>WEEKNUM(Tabela3[[#This Row],[DATA]])</f>
        <v>30</v>
      </c>
      <c r="N11817" s="18">
        <f>YEAR(Tabela3[[#This Row],[DATA]])</f>
        <v>2023</v>
      </c>
    </row>
    <row r="11818" spans="2:14">
      <c r="B11818" s="1">
        <v>45134</v>
      </c>
      <c r="C11818">
        <v>17642</v>
      </c>
      <c r="D11818">
        <f>COUNTIF(C$4:C11818,Tabela3[[#This Row],[COMANDA]])</f>
        <v>1</v>
      </c>
      <c r="E11818" t="s">
        <v>90</v>
      </c>
      <c r="F11818" t="s">
        <v>375</v>
      </c>
      <c r="G11818" t="s">
        <v>8</v>
      </c>
      <c r="H11818" t="s">
        <v>205</v>
      </c>
      <c r="I11818" s="2">
        <v>1</v>
      </c>
      <c r="J11818" t="s">
        <v>11</v>
      </c>
      <c r="K11818" s="21">
        <f>INDEX(LISTAS!$H:$Q,MATCH(BASE!H11818,LISTAS!$G:$G,0),MATCH(BASE!J11818,LISTAS!$H$3:$Q$3,0))*Tabela3[[#This Row],[QUANTIDADE]]</f>
        <v>22</v>
      </c>
      <c r="L11818" s="2" t="str">
        <f>TEXT(Tabela3[[#This Row],[DATA]],"MM")</f>
        <v>07</v>
      </c>
      <c r="M11818" s="2">
        <f>WEEKNUM(Tabela3[[#This Row],[DATA]])</f>
        <v>30</v>
      </c>
      <c r="N11818" s="18">
        <f>YEAR(Tabela3[[#This Row],[DATA]])</f>
        <v>2023</v>
      </c>
    </row>
    <row r="11819" spans="2:14">
      <c r="B11819" s="1">
        <v>45134</v>
      </c>
      <c r="C11819">
        <v>17643</v>
      </c>
      <c r="D11819">
        <f>COUNTIF(C$4:C11819,Tabela3[[#This Row],[COMANDA]])</f>
        <v>1</v>
      </c>
      <c r="E11819" t="s">
        <v>90</v>
      </c>
      <c r="F11819" t="s">
        <v>98</v>
      </c>
      <c r="G11819" t="s">
        <v>8</v>
      </c>
      <c r="H11819" t="s">
        <v>42</v>
      </c>
      <c r="I11819" s="2">
        <v>1</v>
      </c>
      <c r="J11819" t="s">
        <v>11</v>
      </c>
      <c r="K11819" s="21">
        <f>INDEX(LISTAS!$H:$Q,MATCH(BASE!H11819,LISTAS!$G:$G,0),MATCH(BASE!J11819,LISTAS!$H$3:$Q$3,0))*Tabela3[[#This Row],[QUANTIDADE]]</f>
        <v>16</v>
      </c>
      <c r="L11819" s="2" t="str">
        <f>TEXT(Tabela3[[#This Row],[DATA]],"MM")</f>
        <v>07</v>
      </c>
      <c r="M11819" s="2">
        <f>WEEKNUM(Tabela3[[#This Row],[DATA]])</f>
        <v>30</v>
      </c>
      <c r="N11819" s="18">
        <f>YEAR(Tabela3[[#This Row],[DATA]])</f>
        <v>2023</v>
      </c>
    </row>
    <row r="11820" spans="2:14">
      <c r="B11820" s="1">
        <v>45134</v>
      </c>
      <c r="C11820">
        <v>17644</v>
      </c>
      <c r="D11820">
        <f>COUNTIF(C$4:C11820,Tabela3[[#This Row],[COMANDA]])</f>
        <v>1</v>
      </c>
      <c r="E11820" t="s">
        <v>90</v>
      </c>
      <c r="F11820" t="s">
        <v>100</v>
      </c>
      <c r="G11820" t="s">
        <v>8</v>
      </c>
      <c r="H11820" t="s">
        <v>42</v>
      </c>
      <c r="I11820" s="2">
        <v>1</v>
      </c>
      <c r="J11820" t="s">
        <v>11</v>
      </c>
      <c r="K11820" s="21">
        <f>INDEX(LISTAS!$H:$Q,MATCH(BASE!H11820,LISTAS!$G:$G,0),MATCH(BASE!J11820,LISTAS!$H$3:$Q$3,0))*Tabela3[[#This Row],[QUANTIDADE]]</f>
        <v>16</v>
      </c>
      <c r="L11820" s="2" t="str">
        <f>TEXT(Tabela3[[#This Row],[DATA]],"MM")</f>
        <v>07</v>
      </c>
      <c r="M11820" s="2">
        <f>WEEKNUM(Tabela3[[#This Row],[DATA]])</f>
        <v>30</v>
      </c>
      <c r="N11820" s="18">
        <f>YEAR(Tabela3[[#This Row],[DATA]])</f>
        <v>2023</v>
      </c>
    </row>
    <row r="11821" spans="2:14">
      <c r="B11821" s="1">
        <v>45134</v>
      </c>
      <c r="C11821">
        <v>17644</v>
      </c>
      <c r="D11821">
        <f>COUNTIF(C$4:C11821,Tabela3[[#This Row],[COMANDA]])</f>
        <v>2</v>
      </c>
      <c r="E11821" t="s">
        <v>90</v>
      </c>
      <c r="F11821" t="s">
        <v>100</v>
      </c>
      <c r="G11821" t="s">
        <v>8</v>
      </c>
      <c r="H11821" t="s">
        <v>206</v>
      </c>
      <c r="I11821" s="2">
        <v>1</v>
      </c>
      <c r="J11821" t="s">
        <v>11</v>
      </c>
      <c r="K11821" s="21">
        <f>INDEX(LISTAS!$H:$Q,MATCH(BASE!H11821,LISTAS!$G:$G,0),MATCH(BASE!J11821,LISTAS!$H$3:$Q$3,0))*Tabela3[[#This Row],[QUANTIDADE]]</f>
        <v>18</v>
      </c>
      <c r="L11821" s="2" t="str">
        <f>TEXT(Tabela3[[#This Row],[DATA]],"MM")</f>
        <v>07</v>
      </c>
      <c r="M11821" s="2">
        <f>WEEKNUM(Tabela3[[#This Row],[DATA]])</f>
        <v>30</v>
      </c>
      <c r="N11821" s="18">
        <f>YEAR(Tabela3[[#This Row],[DATA]])</f>
        <v>2023</v>
      </c>
    </row>
    <row r="11822" spans="2:14">
      <c r="B11822" s="1">
        <v>45134</v>
      </c>
      <c r="C11822">
        <v>17645</v>
      </c>
      <c r="D11822">
        <f>COUNTIF(C$4:C11822,Tabela3[[#This Row],[COMANDA]])</f>
        <v>1</v>
      </c>
      <c r="E11822" t="s">
        <v>89</v>
      </c>
      <c r="F11822" t="s">
        <v>98</v>
      </c>
      <c r="G11822" t="s">
        <v>8</v>
      </c>
      <c r="H11822" t="s">
        <v>42</v>
      </c>
      <c r="I11822" s="2">
        <v>1</v>
      </c>
      <c r="J11822" t="s">
        <v>11</v>
      </c>
      <c r="K11822" s="21">
        <f>INDEX(LISTAS!$H:$Q,MATCH(BASE!H11822,LISTAS!$G:$G,0),MATCH(BASE!J11822,LISTAS!$H$3:$Q$3,0))*Tabela3[[#This Row],[QUANTIDADE]]</f>
        <v>16</v>
      </c>
      <c r="L11822" s="2" t="str">
        <f>TEXT(Tabela3[[#This Row],[DATA]],"MM")</f>
        <v>07</v>
      </c>
      <c r="M11822" s="2">
        <f>WEEKNUM(Tabela3[[#This Row],[DATA]])</f>
        <v>30</v>
      </c>
      <c r="N11822" s="18">
        <f>YEAR(Tabela3[[#This Row],[DATA]])</f>
        <v>2023</v>
      </c>
    </row>
    <row r="11823" spans="2:14">
      <c r="B11823" s="1">
        <v>45134</v>
      </c>
      <c r="C11823">
        <v>17645</v>
      </c>
      <c r="D11823">
        <f>COUNTIF(C$4:C11823,Tabela3[[#This Row],[COMANDA]])</f>
        <v>2</v>
      </c>
      <c r="E11823" t="s">
        <v>89</v>
      </c>
      <c r="F11823" t="s">
        <v>98</v>
      </c>
      <c r="G11823" t="s">
        <v>9</v>
      </c>
      <c r="H11823" t="s">
        <v>208</v>
      </c>
      <c r="I11823" s="2">
        <v>1</v>
      </c>
      <c r="J11823" t="s">
        <v>11</v>
      </c>
      <c r="K11823" s="21">
        <f>INDEX(LISTAS!$H:$Q,MATCH(BASE!H11823,LISTAS!$G:$G,0),MATCH(BASE!J11823,LISTAS!$H$3:$Q$3,0))*Tabela3[[#This Row],[QUANTIDADE]]</f>
        <v>4</v>
      </c>
      <c r="L11823" s="2" t="str">
        <f>TEXT(Tabela3[[#This Row],[DATA]],"MM")</f>
        <v>07</v>
      </c>
      <c r="M11823" s="2">
        <f>WEEKNUM(Tabela3[[#This Row],[DATA]])</f>
        <v>30</v>
      </c>
      <c r="N11823" s="18">
        <f>YEAR(Tabela3[[#This Row],[DATA]])</f>
        <v>2023</v>
      </c>
    </row>
    <row r="11824" spans="2:14">
      <c r="B11824" s="1">
        <v>45134</v>
      </c>
      <c r="C11824">
        <v>17646</v>
      </c>
      <c r="D11824">
        <f>COUNTIF(C$4:C11824,Tabela3[[#This Row],[COMANDA]])</f>
        <v>1</v>
      </c>
      <c r="E11824" t="s">
        <v>90</v>
      </c>
      <c r="F11824" t="s">
        <v>99</v>
      </c>
      <c r="G11824" t="s">
        <v>8</v>
      </c>
      <c r="H11824" t="s">
        <v>206</v>
      </c>
      <c r="I11824" s="2">
        <v>1</v>
      </c>
      <c r="J11824" t="s">
        <v>11</v>
      </c>
      <c r="K11824" s="21">
        <f>INDEX(LISTAS!$H:$Q,MATCH(BASE!H11824,LISTAS!$G:$G,0),MATCH(BASE!J11824,LISTAS!$H$3:$Q$3,0))*Tabela3[[#This Row],[QUANTIDADE]]</f>
        <v>18</v>
      </c>
      <c r="L11824" s="2" t="str">
        <f>TEXT(Tabela3[[#This Row],[DATA]],"MM")</f>
        <v>07</v>
      </c>
      <c r="M11824" s="2">
        <f>WEEKNUM(Tabela3[[#This Row],[DATA]])</f>
        <v>30</v>
      </c>
      <c r="N11824" s="18">
        <f>YEAR(Tabela3[[#This Row],[DATA]])</f>
        <v>2023</v>
      </c>
    </row>
    <row r="11825" spans="2:14">
      <c r="B11825" s="1">
        <v>45135</v>
      </c>
      <c r="C11825">
        <v>17647</v>
      </c>
      <c r="D11825">
        <f>COUNTIF(C$4:C11825,Tabela3[[#This Row],[COMANDA]])</f>
        <v>1</v>
      </c>
      <c r="E11825" t="s">
        <v>90</v>
      </c>
      <c r="F11825" t="s">
        <v>100</v>
      </c>
      <c r="G11825" t="s">
        <v>8</v>
      </c>
      <c r="H11825" t="s">
        <v>47</v>
      </c>
      <c r="I11825" s="2">
        <v>2</v>
      </c>
      <c r="J11825" t="s">
        <v>11</v>
      </c>
      <c r="K11825" s="21">
        <f>INDEX(LISTAS!$H:$Q,MATCH(BASE!H11825,LISTAS!$G:$G,0),MATCH(BASE!J11825,LISTAS!$H$3:$Q$3,0))*Tabela3[[#This Row],[QUANTIDADE]]</f>
        <v>32</v>
      </c>
      <c r="L11825" s="2" t="str">
        <f>TEXT(Tabela3[[#This Row],[DATA]],"MM")</f>
        <v>07</v>
      </c>
      <c r="M11825" s="2">
        <f>WEEKNUM(Tabela3[[#This Row],[DATA]])</f>
        <v>30</v>
      </c>
      <c r="N11825" s="18">
        <f>YEAR(Tabela3[[#This Row],[DATA]])</f>
        <v>2023</v>
      </c>
    </row>
    <row r="11826" spans="2:14">
      <c r="B11826" s="1">
        <v>45135</v>
      </c>
      <c r="C11826">
        <v>17647</v>
      </c>
      <c r="D11826">
        <f>COUNTIF(C$4:C11826,Tabela3[[#This Row],[COMANDA]])</f>
        <v>2</v>
      </c>
      <c r="E11826" t="s">
        <v>90</v>
      </c>
      <c r="F11826" t="s">
        <v>100</v>
      </c>
      <c r="G11826" t="s">
        <v>9</v>
      </c>
      <c r="H11826" t="s">
        <v>242</v>
      </c>
      <c r="I11826" s="2">
        <v>2</v>
      </c>
      <c r="J11826" t="s">
        <v>12</v>
      </c>
      <c r="K11826" s="21">
        <f>INDEX(LISTAS!$H:$Q,MATCH(BASE!H11826,LISTAS!$G:$G,0),MATCH(BASE!J11826,LISTAS!$H$3:$Q$3,0))*Tabela3[[#This Row],[QUANTIDADE]]</f>
        <v>12</v>
      </c>
      <c r="L11826" s="2" t="str">
        <f>TEXT(Tabela3[[#This Row],[DATA]],"MM")</f>
        <v>07</v>
      </c>
      <c r="M11826" s="2">
        <f>WEEKNUM(Tabela3[[#This Row],[DATA]])</f>
        <v>30</v>
      </c>
      <c r="N11826" s="18">
        <f>YEAR(Tabela3[[#This Row],[DATA]])</f>
        <v>2023</v>
      </c>
    </row>
    <row r="11827" spans="2:14">
      <c r="B11827" s="1">
        <v>45135</v>
      </c>
      <c r="C11827">
        <v>17648</v>
      </c>
      <c r="D11827">
        <f>COUNTIF(C$4:C11827,Tabela3[[#This Row],[COMANDA]])</f>
        <v>1</v>
      </c>
      <c r="E11827" t="s">
        <v>90</v>
      </c>
      <c r="F11827" t="s">
        <v>98</v>
      </c>
      <c r="G11827" t="s">
        <v>8</v>
      </c>
      <c r="H11827" t="s">
        <v>47</v>
      </c>
      <c r="I11827" s="2">
        <v>1</v>
      </c>
      <c r="J11827" t="s">
        <v>11</v>
      </c>
      <c r="K11827" s="21">
        <f>INDEX(LISTAS!$H:$Q,MATCH(BASE!H11827,LISTAS!$G:$G,0),MATCH(BASE!J11827,LISTAS!$H$3:$Q$3,0))*Tabela3[[#This Row],[QUANTIDADE]]</f>
        <v>16</v>
      </c>
      <c r="L11827" s="2" t="str">
        <f>TEXT(Tabela3[[#This Row],[DATA]],"MM")</f>
        <v>07</v>
      </c>
      <c r="M11827" s="2">
        <f>WEEKNUM(Tabela3[[#This Row],[DATA]])</f>
        <v>30</v>
      </c>
      <c r="N11827" s="18">
        <f>YEAR(Tabela3[[#This Row],[DATA]])</f>
        <v>2023</v>
      </c>
    </row>
    <row r="11828" spans="2:14">
      <c r="B11828" s="1">
        <v>45135</v>
      </c>
      <c r="C11828">
        <v>17649</v>
      </c>
      <c r="D11828">
        <f>COUNTIF(C$4:C11828,Tabela3[[#This Row],[COMANDA]])</f>
        <v>1</v>
      </c>
      <c r="E11828" t="s">
        <v>90</v>
      </c>
      <c r="F11828" t="s">
        <v>98</v>
      </c>
      <c r="G11828" t="s">
        <v>8</v>
      </c>
      <c r="H11828" t="s">
        <v>47</v>
      </c>
      <c r="I11828" s="2">
        <v>3</v>
      </c>
      <c r="J11828" t="s">
        <v>11</v>
      </c>
      <c r="K11828" s="21">
        <f>INDEX(LISTAS!$H:$Q,MATCH(BASE!H11828,LISTAS!$G:$G,0),MATCH(BASE!J11828,LISTAS!$H$3:$Q$3,0))*Tabela3[[#This Row],[QUANTIDADE]]</f>
        <v>48</v>
      </c>
      <c r="L11828" s="2" t="str">
        <f>TEXT(Tabela3[[#This Row],[DATA]],"MM")</f>
        <v>07</v>
      </c>
      <c r="M11828" s="2">
        <f>WEEKNUM(Tabela3[[#This Row],[DATA]])</f>
        <v>30</v>
      </c>
      <c r="N11828" s="18">
        <f>YEAR(Tabela3[[#This Row],[DATA]])</f>
        <v>2023</v>
      </c>
    </row>
    <row r="11829" spans="2:14">
      <c r="B11829" s="1">
        <v>45135</v>
      </c>
      <c r="C11829">
        <v>17650</v>
      </c>
      <c r="D11829">
        <f>COUNTIF(C$4:C11829,Tabela3[[#This Row],[COMANDA]])</f>
        <v>1</v>
      </c>
      <c r="E11829" t="s">
        <v>90</v>
      </c>
      <c r="F11829" t="s">
        <v>98</v>
      </c>
      <c r="G11829" t="s">
        <v>8</v>
      </c>
      <c r="H11829" t="s">
        <v>204</v>
      </c>
      <c r="I11829" s="2">
        <v>1</v>
      </c>
      <c r="J11829" t="s">
        <v>11</v>
      </c>
      <c r="K11829" s="21">
        <f>INDEX(LISTAS!$H:$Q,MATCH(BASE!H11829,LISTAS!$G:$G,0),MATCH(BASE!J11829,LISTAS!$H$3:$Q$3,0))*Tabela3[[#This Row],[QUANTIDADE]]</f>
        <v>18</v>
      </c>
      <c r="L11829" s="2" t="str">
        <f>TEXT(Tabela3[[#This Row],[DATA]],"MM")</f>
        <v>07</v>
      </c>
      <c r="M11829" s="2">
        <f>WEEKNUM(Tabela3[[#This Row],[DATA]])</f>
        <v>30</v>
      </c>
      <c r="N11829" s="18">
        <f>YEAR(Tabela3[[#This Row],[DATA]])</f>
        <v>2023</v>
      </c>
    </row>
    <row r="11830" spans="2:14">
      <c r="B11830" s="1">
        <v>45135</v>
      </c>
      <c r="C11830">
        <v>17651</v>
      </c>
      <c r="D11830">
        <f>COUNTIF(C$4:C11830,Tabela3[[#This Row],[COMANDA]])</f>
        <v>1</v>
      </c>
      <c r="E11830" t="s">
        <v>89</v>
      </c>
      <c r="F11830" t="s">
        <v>99</v>
      </c>
      <c r="G11830" t="s">
        <v>8</v>
      </c>
      <c r="H11830" t="s">
        <v>47</v>
      </c>
      <c r="I11830" s="2">
        <v>1</v>
      </c>
      <c r="J11830" t="s">
        <v>11</v>
      </c>
      <c r="K11830" s="21">
        <f>INDEX(LISTAS!$H:$Q,MATCH(BASE!H11830,LISTAS!$G:$G,0),MATCH(BASE!J11830,LISTAS!$H$3:$Q$3,0))*Tabela3[[#This Row],[QUANTIDADE]]</f>
        <v>16</v>
      </c>
      <c r="L11830" s="2" t="str">
        <f>TEXT(Tabela3[[#This Row],[DATA]],"MM")</f>
        <v>07</v>
      </c>
      <c r="M11830" s="2">
        <f>WEEKNUM(Tabela3[[#This Row],[DATA]])</f>
        <v>30</v>
      </c>
      <c r="N11830" s="18">
        <f>YEAR(Tabela3[[#This Row],[DATA]])</f>
        <v>2023</v>
      </c>
    </row>
    <row r="11831" spans="2:14">
      <c r="B11831" s="1">
        <v>45135</v>
      </c>
      <c r="C11831">
        <v>17652</v>
      </c>
      <c r="D11831">
        <f>COUNTIF(C$4:C11831,Tabela3[[#This Row],[COMANDA]])</f>
        <v>1</v>
      </c>
      <c r="E11831" t="s">
        <v>90</v>
      </c>
      <c r="G11831" t="s">
        <v>8</v>
      </c>
      <c r="H11831" t="s">
        <v>202</v>
      </c>
      <c r="I11831" s="2">
        <v>1</v>
      </c>
      <c r="J11831" t="s">
        <v>11</v>
      </c>
      <c r="K11831" s="21">
        <f>INDEX(LISTAS!$H:$Q,MATCH(BASE!H11831,LISTAS!$G:$G,0),MATCH(BASE!J11831,LISTAS!$H$3:$Q$3,0))*Tabela3[[#This Row],[QUANTIDADE]]</f>
        <v>20</v>
      </c>
      <c r="L11831" s="2" t="str">
        <f>TEXT(Tabela3[[#This Row],[DATA]],"MM")</f>
        <v>07</v>
      </c>
      <c r="M11831" s="2">
        <f>WEEKNUM(Tabela3[[#This Row],[DATA]])</f>
        <v>30</v>
      </c>
      <c r="N11831" s="18">
        <f>YEAR(Tabela3[[#This Row],[DATA]])</f>
        <v>2023</v>
      </c>
    </row>
    <row r="11832" spans="2:14">
      <c r="B11832" s="1">
        <v>45135</v>
      </c>
      <c r="C11832">
        <v>17653</v>
      </c>
      <c r="D11832">
        <f>COUNTIF(C$4:C11832,Tabela3[[#This Row],[COMANDA]])</f>
        <v>1</v>
      </c>
      <c r="E11832" t="s">
        <v>90</v>
      </c>
      <c r="F11832" t="s">
        <v>375</v>
      </c>
      <c r="G11832" t="s">
        <v>8</v>
      </c>
      <c r="H11832" t="s">
        <v>43</v>
      </c>
      <c r="I11832" s="2">
        <v>1</v>
      </c>
      <c r="J11832" t="s">
        <v>11</v>
      </c>
      <c r="K11832" s="21">
        <f>INDEX(LISTAS!$H:$Q,MATCH(BASE!H11832,LISTAS!$G:$G,0),MATCH(BASE!J11832,LISTAS!$H$3:$Q$3,0))*Tabela3[[#This Row],[QUANTIDADE]]</f>
        <v>18</v>
      </c>
      <c r="L11832" s="2" t="str">
        <f>TEXT(Tabela3[[#This Row],[DATA]],"MM")</f>
        <v>07</v>
      </c>
      <c r="M11832" s="2">
        <f>WEEKNUM(Tabela3[[#This Row],[DATA]])</f>
        <v>30</v>
      </c>
      <c r="N11832" s="18">
        <f>YEAR(Tabela3[[#This Row],[DATA]])</f>
        <v>2023</v>
      </c>
    </row>
    <row r="11833" spans="2:14">
      <c r="B11833" s="1">
        <v>45135</v>
      </c>
      <c r="C11833">
        <v>17653</v>
      </c>
      <c r="D11833">
        <f>COUNTIF(C$4:C11833,Tabela3[[#This Row],[COMANDA]])</f>
        <v>2</v>
      </c>
      <c r="E11833" t="s">
        <v>90</v>
      </c>
      <c r="F11833" t="s">
        <v>375</v>
      </c>
      <c r="G11833" t="s">
        <v>9</v>
      </c>
      <c r="H11833" t="s">
        <v>148</v>
      </c>
      <c r="I11833" s="2">
        <v>1</v>
      </c>
      <c r="J11833" t="s">
        <v>11</v>
      </c>
      <c r="K11833" s="21">
        <f>INDEX(LISTAS!$H:$Q,MATCH(BASE!H11833,LISTAS!$G:$G,0),MATCH(BASE!J11833,LISTAS!$H$3:$Q$3,0))*Tabela3[[#This Row],[QUANTIDADE]]</f>
        <v>3</v>
      </c>
      <c r="L11833" s="2" t="str">
        <f>TEXT(Tabela3[[#This Row],[DATA]],"MM")</f>
        <v>07</v>
      </c>
      <c r="M11833" s="2">
        <f>WEEKNUM(Tabela3[[#This Row],[DATA]])</f>
        <v>30</v>
      </c>
      <c r="N11833" s="18">
        <f>YEAR(Tabela3[[#This Row],[DATA]])</f>
        <v>2023</v>
      </c>
    </row>
    <row r="11834" spans="2:14">
      <c r="B11834" s="1">
        <v>45135</v>
      </c>
      <c r="C11834">
        <v>17654</v>
      </c>
      <c r="D11834">
        <f>COUNTIF(C$4:C11834,Tabela3[[#This Row],[COMANDA]])</f>
        <v>1</v>
      </c>
      <c r="E11834" t="s">
        <v>90</v>
      </c>
      <c r="G11834" t="s">
        <v>8</v>
      </c>
      <c r="H11834" t="s">
        <v>47</v>
      </c>
      <c r="I11834" s="2">
        <v>1</v>
      </c>
      <c r="J11834" t="s">
        <v>11</v>
      </c>
      <c r="K11834" s="21">
        <f>INDEX(LISTAS!$H:$Q,MATCH(BASE!H11834,LISTAS!$G:$G,0),MATCH(BASE!J11834,LISTAS!$H$3:$Q$3,0))*Tabela3[[#This Row],[QUANTIDADE]]</f>
        <v>16</v>
      </c>
      <c r="L11834" s="2" t="str">
        <f>TEXT(Tabela3[[#This Row],[DATA]],"MM")</f>
        <v>07</v>
      </c>
      <c r="M11834" s="2">
        <f>WEEKNUM(Tabela3[[#This Row],[DATA]])</f>
        <v>30</v>
      </c>
      <c r="N11834" s="18">
        <f>YEAR(Tabela3[[#This Row],[DATA]])</f>
        <v>2023</v>
      </c>
    </row>
    <row r="11835" spans="2:14">
      <c r="B11835" s="1">
        <v>45135</v>
      </c>
      <c r="C11835">
        <v>17655</v>
      </c>
      <c r="D11835">
        <f>COUNTIF(C$4:C11835,Tabela3[[#This Row],[COMANDA]])</f>
        <v>1</v>
      </c>
      <c r="E11835" t="s">
        <v>90</v>
      </c>
      <c r="G11835" t="s">
        <v>8</v>
      </c>
      <c r="H11835" t="s">
        <v>47</v>
      </c>
      <c r="I11835" s="2">
        <v>1</v>
      </c>
      <c r="J11835" t="s">
        <v>11</v>
      </c>
      <c r="K11835" s="21">
        <f>INDEX(LISTAS!$H:$Q,MATCH(BASE!H11835,LISTAS!$G:$G,0),MATCH(BASE!J11835,LISTAS!$H$3:$Q$3,0))*Tabela3[[#This Row],[QUANTIDADE]]</f>
        <v>16</v>
      </c>
      <c r="L11835" s="2" t="str">
        <f>TEXT(Tabela3[[#This Row],[DATA]],"MM")</f>
        <v>07</v>
      </c>
      <c r="M11835" s="2">
        <f>WEEKNUM(Tabela3[[#This Row],[DATA]])</f>
        <v>30</v>
      </c>
      <c r="N11835" s="18">
        <f>YEAR(Tabela3[[#This Row],[DATA]])</f>
        <v>2023</v>
      </c>
    </row>
    <row r="11836" spans="2:14">
      <c r="B11836" s="1">
        <v>45135</v>
      </c>
      <c r="C11836">
        <v>17656</v>
      </c>
      <c r="D11836">
        <f>COUNTIF(C$4:C11836,Tabela3[[#This Row],[COMANDA]])</f>
        <v>1</v>
      </c>
      <c r="E11836" t="s">
        <v>89</v>
      </c>
      <c r="G11836" t="s">
        <v>8</v>
      </c>
      <c r="H11836" t="s">
        <v>43</v>
      </c>
      <c r="I11836" s="2">
        <v>2</v>
      </c>
      <c r="J11836" t="s">
        <v>11</v>
      </c>
      <c r="K11836" s="21">
        <f>INDEX(LISTAS!$H:$Q,MATCH(BASE!H11836,LISTAS!$G:$G,0),MATCH(BASE!J11836,LISTAS!$H$3:$Q$3,0))*Tabela3[[#This Row],[QUANTIDADE]]</f>
        <v>36</v>
      </c>
      <c r="L11836" s="2" t="str">
        <f>TEXT(Tabela3[[#This Row],[DATA]],"MM")</f>
        <v>07</v>
      </c>
      <c r="M11836" s="2">
        <f>WEEKNUM(Tabela3[[#This Row],[DATA]])</f>
        <v>30</v>
      </c>
      <c r="N11836" s="18">
        <f>YEAR(Tabela3[[#This Row],[DATA]])</f>
        <v>2023</v>
      </c>
    </row>
    <row r="11837" spans="2:14">
      <c r="B11837" s="1">
        <v>45135</v>
      </c>
      <c r="C11837">
        <v>17657</v>
      </c>
      <c r="D11837">
        <f>COUNTIF(C$4:C11837,Tabela3[[#This Row],[COMANDA]])</f>
        <v>1</v>
      </c>
      <c r="E11837" t="s">
        <v>89</v>
      </c>
      <c r="F11837" t="s">
        <v>99</v>
      </c>
      <c r="G11837" t="s">
        <v>8</v>
      </c>
      <c r="H11837" t="s">
        <v>205</v>
      </c>
      <c r="I11837" s="2">
        <v>1</v>
      </c>
      <c r="J11837" t="s">
        <v>11</v>
      </c>
      <c r="K11837" s="21">
        <f>INDEX(LISTAS!$H:$Q,MATCH(BASE!H11837,LISTAS!$G:$G,0),MATCH(BASE!J11837,LISTAS!$H$3:$Q$3,0))*Tabela3[[#This Row],[QUANTIDADE]]</f>
        <v>22</v>
      </c>
      <c r="L11837" s="2" t="str">
        <f>TEXT(Tabela3[[#This Row],[DATA]],"MM")</f>
        <v>07</v>
      </c>
      <c r="M11837" s="2">
        <f>WEEKNUM(Tabela3[[#This Row],[DATA]])</f>
        <v>30</v>
      </c>
      <c r="N11837" s="18">
        <f>YEAR(Tabela3[[#This Row],[DATA]])</f>
        <v>2023</v>
      </c>
    </row>
    <row r="11838" spans="2:14">
      <c r="B11838" s="1">
        <v>45135</v>
      </c>
      <c r="C11838">
        <v>17657</v>
      </c>
      <c r="D11838">
        <f>COUNTIF(C$4:C11838,Tabela3[[#This Row],[COMANDA]])</f>
        <v>2</v>
      </c>
      <c r="E11838" t="s">
        <v>89</v>
      </c>
      <c r="F11838" t="s">
        <v>99</v>
      </c>
      <c r="G11838" t="s">
        <v>8</v>
      </c>
      <c r="H11838" t="s">
        <v>47</v>
      </c>
      <c r="I11838" s="2">
        <v>1</v>
      </c>
      <c r="J11838" t="s">
        <v>11</v>
      </c>
      <c r="K11838" s="21">
        <f>INDEX(LISTAS!$H:$Q,MATCH(BASE!H11838,LISTAS!$G:$G,0),MATCH(BASE!J11838,LISTAS!$H$3:$Q$3,0))*Tabela3[[#This Row],[QUANTIDADE]]</f>
        <v>16</v>
      </c>
      <c r="L11838" s="2" t="str">
        <f>TEXT(Tabela3[[#This Row],[DATA]],"MM")</f>
        <v>07</v>
      </c>
      <c r="M11838" s="2">
        <f>WEEKNUM(Tabela3[[#This Row],[DATA]])</f>
        <v>30</v>
      </c>
      <c r="N11838" s="18">
        <f>YEAR(Tabela3[[#This Row],[DATA]])</f>
        <v>2023</v>
      </c>
    </row>
    <row r="11839" spans="2:14">
      <c r="B11839" s="1">
        <v>45135</v>
      </c>
      <c r="C11839">
        <v>17657</v>
      </c>
      <c r="D11839">
        <f>COUNTIF(C$4:C11839,Tabela3[[#This Row],[COMANDA]])</f>
        <v>3</v>
      </c>
      <c r="E11839" t="s">
        <v>89</v>
      </c>
      <c r="F11839" t="s">
        <v>99</v>
      </c>
      <c r="G11839" t="s">
        <v>9</v>
      </c>
      <c r="H11839" t="s">
        <v>55</v>
      </c>
      <c r="I11839" s="2">
        <v>2</v>
      </c>
      <c r="J11839" t="s">
        <v>11</v>
      </c>
      <c r="K11839" s="21">
        <f>INDEX(LISTAS!$H:$Q,MATCH(BASE!H11839,LISTAS!$G:$G,0),MATCH(BASE!J11839,LISTAS!$H$3:$Q$3,0))*Tabela3[[#This Row],[QUANTIDADE]]</f>
        <v>6</v>
      </c>
      <c r="L11839" s="2" t="str">
        <f>TEXT(Tabela3[[#This Row],[DATA]],"MM")</f>
        <v>07</v>
      </c>
      <c r="M11839" s="2">
        <f>WEEKNUM(Tabela3[[#This Row],[DATA]])</f>
        <v>30</v>
      </c>
      <c r="N11839" s="18">
        <f>YEAR(Tabela3[[#This Row],[DATA]])</f>
        <v>2023</v>
      </c>
    </row>
    <row r="11840" spans="2:14">
      <c r="B11840" s="1">
        <v>45135</v>
      </c>
      <c r="C11840">
        <v>17658</v>
      </c>
      <c r="D11840">
        <f>COUNTIF(C$4:C11840,Tabela3[[#This Row],[COMANDA]])</f>
        <v>1</v>
      </c>
      <c r="E11840" t="s">
        <v>90</v>
      </c>
      <c r="G11840" t="s">
        <v>8</v>
      </c>
      <c r="H11840" t="s">
        <v>202</v>
      </c>
      <c r="I11840" s="2">
        <v>1</v>
      </c>
      <c r="J11840" t="s">
        <v>11</v>
      </c>
      <c r="K11840" s="21">
        <f>INDEX(LISTAS!$H:$Q,MATCH(BASE!H11840,LISTAS!$G:$G,0),MATCH(BASE!J11840,LISTAS!$H$3:$Q$3,0))*Tabela3[[#This Row],[QUANTIDADE]]</f>
        <v>20</v>
      </c>
      <c r="L11840" s="2" t="str">
        <f>TEXT(Tabela3[[#This Row],[DATA]],"MM")</f>
        <v>07</v>
      </c>
      <c r="M11840" s="2">
        <f>WEEKNUM(Tabela3[[#This Row],[DATA]])</f>
        <v>30</v>
      </c>
      <c r="N11840" s="18">
        <f>YEAR(Tabela3[[#This Row],[DATA]])</f>
        <v>2023</v>
      </c>
    </row>
    <row r="11841" spans="2:14">
      <c r="B11841" s="1">
        <v>45135</v>
      </c>
      <c r="C11841">
        <v>17658</v>
      </c>
      <c r="D11841">
        <f>COUNTIF(C$4:C11841,Tabela3[[#This Row],[COMANDA]])</f>
        <v>2</v>
      </c>
      <c r="E11841" t="s">
        <v>90</v>
      </c>
      <c r="G11841" t="s">
        <v>9</v>
      </c>
      <c r="H11841" t="s">
        <v>138</v>
      </c>
      <c r="I11841" s="2">
        <v>1</v>
      </c>
      <c r="J11841" t="s">
        <v>11</v>
      </c>
      <c r="K11841" s="21">
        <f>INDEX(LISTAS!$H:$Q,MATCH(BASE!H11841,LISTAS!$G:$G,0),MATCH(BASE!J11841,LISTAS!$H$3:$Q$3,0))*Tabela3[[#This Row],[QUANTIDADE]]</f>
        <v>4</v>
      </c>
      <c r="L11841" s="2" t="str">
        <f>TEXT(Tabela3[[#This Row],[DATA]],"MM")</f>
        <v>07</v>
      </c>
      <c r="M11841" s="2">
        <f>WEEKNUM(Tabela3[[#This Row],[DATA]])</f>
        <v>30</v>
      </c>
      <c r="N11841" s="18">
        <f>YEAR(Tabela3[[#This Row],[DATA]])</f>
        <v>2023</v>
      </c>
    </row>
    <row r="11842" spans="2:14">
      <c r="B11842" s="1">
        <v>45135</v>
      </c>
      <c r="C11842">
        <v>17659</v>
      </c>
      <c r="D11842">
        <f>COUNTIF(C$4:C11842,Tabela3[[#This Row],[COMANDA]])</f>
        <v>1</v>
      </c>
      <c r="E11842" t="s">
        <v>90</v>
      </c>
      <c r="F11842" t="s">
        <v>99</v>
      </c>
      <c r="G11842" t="s">
        <v>8</v>
      </c>
      <c r="H11842" t="s">
        <v>43</v>
      </c>
      <c r="I11842" s="2">
        <v>1</v>
      </c>
      <c r="J11842" t="s">
        <v>11</v>
      </c>
      <c r="K11842" s="21">
        <f>INDEX(LISTAS!$H:$Q,MATCH(BASE!H11842,LISTAS!$G:$G,0),MATCH(BASE!J11842,LISTAS!$H$3:$Q$3,0))*Tabela3[[#This Row],[QUANTIDADE]]</f>
        <v>18</v>
      </c>
      <c r="L11842" s="2" t="str">
        <f>TEXT(Tabela3[[#This Row],[DATA]],"MM")</f>
        <v>07</v>
      </c>
      <c r="M11842" s="2">
        <f>WEEKNUM(Tabela3[[#This Row],[DATA]])</f>
        <v>30</v>
      </c>
      <c r="N11842" s="18">
        <f>YEAR(Tabela3[[#This Row],[DATA]])</f>
        <v>2023</v>
      </c>
    </row>
    <row r="11843" spans="2:14">
      <c r="B11843" s="1">
        <v>45135</v>
      </c>
      <c r="C11843">
        <v>17659</v>
      </c>
      <c r="D11843">
        <f>COUNTIF(C$4:C11843,Tabela3[[#This Row],[COMANDA]])</f>
        <v>2</v>
      </c>
      <c r="E11843" t="s">
        <v>90</v>
      </c>
      <c r="F11843" t="s">
        <v>99</v>
      </c>
      <c r="G11843" t="s">
        <v>61</v>
      </c>
      <c r="H11843" t="s">
        <v>199</v>
      </c>
      <c r="I11843" s="2">
        <v>1</v>
      </c>
      <c r="J11843" t="s">
        <v>11</v>
      </c>
      <c r="K11843" s="21">
        <f>INDEX(LISTAS!$H:$Q,MATCH(BASE!H11843,LISTAS!$G:$G,0),MATCH(BASE!J11843,LISTAS!$H$3:$Q$3,0))*Tabela3[[#This Row],[QUANTIDADE]]</f>
        <v>1</v>
      </c>
      <c r="L11843" s="2" t="str">
        <f>TEXT(Tabela3[[#This Row],[DATA]],"MM")</f>
        <v>07</v>
      </c>
      <c r="M11843" s="2">
        <f>WEEKNUM(Tabela3[[#This Row],[DATA]])</f>
        <v>30</v>
      </c>
      <c r="N11843" s="18">
        <f>YEAR(Tabela3[[#This Row],[DATA]])</f>
        <v>2023</v>
      </c>
    </row>
    <row r="11844" spans="2:14">
      <c r="B11844" s="1">
        <v>45135</v>
      </c>
      <c r="C11844">
        <v>17659</v>
      </c>
      <c r="D11844">
        <f>COUNTIF(C$4:C11844,Tabela3[[#This Row],[COMANDA]])</f>
        <v>3</v>
      </c>
      <c r="E11844" t="s">
        <v>90</v>
      </c>
      <c r="F11844" t="s">
        <v>99</v>
      </c>
      <c r="G11844" t="s">
        <v>9</v>
      </c>
      <c r="H11844" t="s">
        <v>385</v>
      </c>
      <c r="I11844" s="2">
        <v>1</v>
      </c>
      <c r="J11844" t="s">
        <v>11</v>
      </c>
      <c r="K11844" s="21">
        <f>INDEX(LISTAS!$H:$Q,MATCH(BASE!H11844,LISTAS!$G:$G,0),MATCH(BASE!J11844,LISTAS!$H$3:$Q$3,0))*Tabela3[[#This Row],[QUANTIDADE]]</f>
        <v>3</v>
      </c>
      <c r="L11844" s="2" t="str">
        <f>TEXT(Tabela3[[#This Row],[DATA]],"MM")</f>
        <v>07</v>
      </c>
      <c r="M11844" s="2">
        <f>WEEKNUM(Tabela3[[#This Row],[DATA]])</f>
        <v>30</v>
      </c>
      <c r="N11844" s="18">
        <f>YEAR(Tabela3[[#This Row],[DATA]])</f>
        <v>2023</v>
      </c>
    </row>
    <row r="11845" spans="2:14">
      <c r="B11845" s="1">
        <v>45135</v>
      </c>
      <c r="C11845">
        <v>17660</v>
      </c>
      <c r="D11845">
        <f>COUNTIF(C$4:C11845,Tabela3[[#This Row],[COMANDA]])</f>
        <v>1</v>
      </c>
      <c r="E11845" t="s">
        <v>90</v>
      </c>
      <c r="F11845" t="s">
        <v>99</v>
      </c>
      <c r="G11845" t="s">
        <v>8</v>
      </c>
      <c r="H11845" t="s">
        <v>84</v>
      </c>
      <c r="I11845" s="2">
        <v>1</v>
      </c>
      <c r="J11845" t="s">
        <v>11</v>
      </c>
      <c r="K11845" s="21">
        <f>INDEX(LISTAS!$H:$Q,MATCH(BASE!H11845,LISTAS!$G:$G,0),MATCH(BASE!J11845,LISTAS!$H$3:$Q$3,0))*Tabela3[[#This Row],[QUANTIDADE]]</f>
        <v>16</v>
      </c>
      <c r="L11845" s="2" t="str">
        <f>TEXT(Tabela3[[#This Row],[DATA]],"MM")</f>
        <v>07</v>
      </c>
      <c r="M11845" s="2">
        <f>WEEKNUM(Tabela3[[#This Row],[DATA]])</f>
        <v>30</v>
      </c>
      <c r="N11845" s="18">
        <f>YEAR(Tabela3[[#This Row],[DATA]])</f>
        <v>2023</v>
      </c>
    </row>
    <row r="11846" spans="2:14">
      <c r="B11846" s="1">
        <v>45135</v>
      </c>
      <c r="C11846">
        <v>17660</v>
      </c>
      <c r="D11846">
        <f>COUNTIF(C$4:C11846,Tabela3[[#This Row],[COMANDA]])</f>
        <v>2</v>
      </c>
      <c r="E11846" t="s">
        <v>90</v>
      </c>
      <c r="F11846" t="s">
        <v>99</v>
      </c>
      <c r="G11846" t="s">
        <v>9</v>
      </c>
      <c r="H11846" t="s">
        <v>131</v>
      </c>
      <c r="I11846" s="2">
        <v>1</v>
      </c>
      <c r="J11846" t="s">
        <v>11</v>
      </c>
      <c r="K11846" s="21">
        <f>INDEX(LISTAS!$H:$Q,MATCH(BASE!H11846,LISTAS!$G:$G,0),MATCH(BASE!J11846,LISTAS!$H$3:$Q$3,0))*Tabela3[[#This Row],[QUANTIDADE]]</f>
        <v>4</v>
      </c>
      <c r="L11846" s="2" t="str">
        <f>TEXT(Tabela3[[#This Row],[DATA]],"MM")</f>
        <v>07</v>
      </c>
      <c r="M11846" s="2">
        <f>WEEKNUM(Tabela3[[#This Row],[DATA]])</f>
        <v>30</v>
      </c>
      <c r="N11846" s="18">
        <f>YEAR(Tabela3[[#This Row],[DATA]])</f>
        <v>2023</v>
      </c>
    </row>
    <row r="11847" spans="2:14">
      <c r="B11847" s="1">
        <v>45135</v>
      </c>
      <c r="C11847">
        <v>17661</v>
      </c>
      <c r="D11847">
        <f>COUNTIF(C$4:C11847,Tabela3[[#This Row],[COMANDA]])</f>
        <v>1</v>
      </c>
      <c r="E11847" t="s">
        <v>90</v>
      </c>
      <c r="F11847" t="s">
        <v>99</v>
      </c>
      <c r="G11847" t="s">
        <v>8</v>
      </c>
      <c r="H11847" t="s">
        <v>204</v>
      </c>
      <c r="I11847" s="2">
        <v>1</v>
      </c>
      <c r="J11847" t="s">
        <v>11</v>
      </c>
      <c r="K11847" s="21">
        <f>INDEX(LISTAS!$H:$Q,MATCH(BASE!H11847,LISTAS!$G:$G,0),MATCH(BASE!J11847,LISTAS!$H$3:$Q$3,0))*Tabela3[[#This Row],[QUANTIDADE]]</f>
        <v>18</v>
      </c>
      <c r="L11847" s="2" t="str">
        <f>TEXT(Tabela3[[#This Row],[DATA]],"MM")</f>
        <v>07</v>
      </c>
      <c r="M11847" s="2">
        <f>WEEKNUM(Tabela3[[#This Row],[DATA]])</f>
        <v>30</v>
      </c>
      <c r="N11847" s="18">
        <f>YEAR(Tabela3[[#This Row],[DATA]])</f>
        <v>2023</v>
      </c>
    </row>
    <row r="11848" spans="2:14">
      <c r="B11848" s="1">
        <v>45135</v>
      </c>
      <c r="C11848">
        <v>17662</v>
      </c>
      <c r="D11848">
        <f>COUNTIF(C$4:C11848,Tabela3[[#This Row],[COMANDA]])</f>
        <v>1</v>
      </c>
      <c r="E11848" t="s">
        <v>90</v>
      </c>
      <c r="F11848" t="s">
        <v>99</v>
      </c>
      <c r="G11848" t="s">
        <v>8</v>
      </c>
      <c r="H11848" t="s">
        <v>84</v>
      </c>
      <c r="I11848" s="2">
        <v>1</v>
      </c>
      <c r="J11848" t="s">
        <v>11</v>
      </c>
      <c r="K11848" s="21">
        <f>INDEX(LISTAS!$H:$Q,MATCH(BASE!H11848,LISTAS!$G:$G,0),MATCH(BASE!J11848,LISTAS!$H$3:$Q$3,0))*Tabela3[[#This Row],[QUANTIDADE]]</f>
        <v>16</v>
      </c>
      <c r="L11848" s="2" t="str">
        <f>TEXT(Tabela3[[#This Row],[DATA]],"MM")</f>
        <v>07</v>
      </c>
      <c r="M11848" s="2">
        <f>WEEKNUM(Tabela3[[#This Row],[DATA]])</f>
        <v>30</v>
      </c>
      <c r="N11848" s="18">
        <f>YEAR(Tabela3[[#This Row],[DATA]])</f>
        <v>2023</v>
      </c>
    </row>
    <row r="11849" spans="2:14">
      <c r="B11849" s="1">
        <v>45135</v>
      </c>
      <c r="C11849">
        <v>17663</v>
      </c>
      <c r="D11849">
        <f>COUNTIF(C$4:C11849,Tabela3[[#This Row],[COMANDA]])</f>
        <v>1</v>
      </c>
      <c r="E11849" t="s">
        <v>90</v>
      </c>
      <c r="F11849" t="s">
        <v>98</v>
      </c>
      <c r="G11849" t="s">
        <v>8</v>
      </c>
      <c r="H11849" t="s">
        <v>39</v>
      </c>
      <c r="I11849" s="2">
        <v>2</v>
      </c>
      <c r="J11849" t="s">
        <v>11</v>
      </c>
      <c r="K11849" s="21">
        <f>INDEX(LISTAS!$H:$Q,MATCH(BASE!H11849,LISTAS!$G:$G,0),MATCH(BASE!J11849,LISTAS!$H$3:$Q$3,0))*Tabela3[[#This Row],[QUANTIDADE]]</f>
        <v>24</v>
      </c>
      <c r="L11849" s="2" t="str">
        <f>TEXT(Tabela3[[#This Row],[DATA]],"MM")</f>
        <v>07</v>
      </c>
      <c r="M11849" s="2">
        <f>WEEKNUM(Tabela3[[#This Row],[DATA]])</f>
        <v>30</v>
      </c>
      <c r="N11849" s="18">
        <f>YEAR(Tabela3[[#This Row],[DATA]])</f>
        <v>2023</v>
      </c>
    </row>
    <row r="11850" spans="2:14">
      <c r="B11850" s="1">
        <v>45135</v>
      </c>
      <c r="C11850">
        <v>17664</v>
      </c>
      <c r="D11850">
        <f>COUNTIF(C$4:C11850,Tabela3[[#This Row],[COMANDA]])</f>
        <v>1</v>
      </c>
      <c r="E11850" t="s">
        <v>90</v>
      </c>
      <c r="F11850" t="s">
        <v>99</v>
      </c>
      <c r="G11850" t="s">
        <v>8</v>
      </c>
      <c r="H11850" t="s">
        <v>47</v>
      </c>
      <c r="I11850" s="2">
        <v>1</v>
      </c>
      <c r="J11850" t="s">
        <v>11</v>
      </c>
      <c r="K11850" s="21">
        <f>INDEX(LISTAS!$H:$Q,MATCH(BASE!H11850,LISTAS!$G:$G,0),MATCH(BASE!J11850,LISTAS!$H$3:$Q$3,0))*Tabela3[[#This Row],[QUANTIDADE]]</f>
        <v>16</v>
      </c>
      <c r="L11850" s="2" t="str">
        <f>TEXT(Tabela3[[#This Row],[DATA]],"MM")</f>
        <v>07</v>
      </c>
      <c r="M11850" s="2">
        <f>WEEKNUM(Tabela3[[#This Row],[DATA]])</f>
        <v>30</v>
      </c>
      <c r="N11850" s="18">
        <f>YEAR(Tabela3[[#This Row],[DATA]])</f>
        <v>2023</v>
      </c>
    </row>
    <row r="11851" spans="2:14">
      <c r="B11851" s="1">
        <v>45135</v>
      </c>
      <c r="C11851">
        <v>17665</v>
      </c>
      <c r="D11851">
        <f>COUNTIF(C$4:C11851,Tabela3[[#This Row],[COMANDA]])</f>
        <v>1</v>
      </c>
      <c r="E11851" t="s">
        <v>90</v>
      </c>
      <c r="F11851" t="s">
        <v>98</v>
      </c>
      <c r="G11851" t="s">
        <v>8</v>
      </c>
      <c r="H11851" t="s">
        <v>39</v>
      </c>
      <c r="I11851" s="2">
        <v>1</v>
      </c>
      <c r="J11851" t="s">
        <v>11</v>
      </c>
      <c r="K11851" s="21">
        <f>INDEX(LISTAS!$H:$Q,MATCH(BASE!H11851,LISTAS!$G:$G,0),MATCH(BASE!J11851,LISTAS!$H$3:$Q$3,0))*Tabela3[[#This Row],[QUANTIDADE]]</f>
        <v>12</v>
      </c>
      <c r="L11851" s="2" t="str">
        <f>TEXT(Tabela3[[#This Row],[DATA]],"MM")</f>
        <v>07</v>
      </c>
      <c r="M11851" s="2">
        <f>WEEKNUM(Tabela3[[#This Row],[DATA]])</f>
        <v>30</v>
      </c>
      <c r="N11851" s="18">
        <f>YEAR(Tabela3[[#This Row],[DATA]])</f>
        <v>2023</v>
      </c>
    </row>
    <row r="11852" spans="2:14">
      <c r="B11852" s="1">
        <v>45135</v>
      </c>
      <c r="C11852">
        <v>17666</v>
      </c>
      <c r="D11852">
        <f>COUNTIF(C$4:C11852,Tabela3[[#This Row],[COMANDA]])</f>
        <v>1</v>
      </c>
      <c r="E11852" t="s">
        <v>89</v>
      </c>
      <c r="F11852" t="s">
        <v>98</v>
      </c>
      <c r="G11852" t="s">
        <v>8</v>
      </c>
      <c r="H11852" t="s">
        <v>47</v>
      </c>
      <c r="I11852" s="2">
        <v>1</v>
      </c>
      <c r="J11852" t="s">
        <v>11</v>
      </c>
      <c r="K11852" s="21">
        <f>INDEX(LISTAS!$H:$Q,MATCH(BASE!H11852,LISTAS!$G:$G,0),MATCH(BASE!J11852,LISTAS!$H$3:$Q$3,0))*Tabela3[[#This Row],[QUANTIDADE]]</f>
        <v>16</v>
      </c>
      <c r="L11852" s="2" t="str">
        <f>TEXT(Tabela3[[#This Row],[DATA]],"MM")</f>
        <v>07</v>
      </c>
      <c r="M11852" s="2">
        <f>WEEKNUM(Tabela3[[#This Row],[DATA]])</f>
        <v>30</v>
      </c>
      <c r="N11852" s="18">
        <f>YEAR(Tabela3[[#This Row],[DATA]])</f>
        <v>2023</v>
      </c>
    </row>
    <row r="11853" spans="2:14">
      <c r="B11853" s="1">
        <v>45135</v>
      </c>
      <c r="C11853">
        <v>17667</v>
      </c>
      <c r="D11853">
        <f>COUNTIF(C$4:C11853,Tabela3[[#This Row],[COMANDA]])</f>
        <v>1</v>
      </c>
      <c r="E11853" t="s">
        <v>90</v>
      </c>
      <c r="F11853" t="s">
        <v>99</v>
      </c>
      <c r="G11853" t="s">
        <v>8</v>
      </c>
      <c r="H11853" t="s">
        <v>211</v>
      </c>
      <c r="I11853" s="2">
        <v>1</v>
      </c>
      <c r="J11853" t="s">
        <v>11</v>
      </c>
      <c r="K11853" s="21">
        <f>INDEX(LISTAS!$H:$Q,MATCH(BASE!H11853,LISTAS!$G:$G,0),MATCH(BASE!J11853,LISTAS!$H$3:$Q$3,0))*Tabela3[[#This Row],[QUANTIDADE]]</f>
        <v>20</v>
      </c>
      <c r="L11853" s="2" t="str">
        <f>TEXT(Tabela3[[#This Row],[DATA]],"MM")</f>
        <v>07</v>
      </c>
      <c r="M11853" s="2">
        <f>WEEKNUM(Tabela3[[#This Row],[DATA]])</f>
        <v>30</v>
      </c>
      <c r="N11853" s="18">
        <f>YEAR(Tabela3[[#This Row],[DATA]])</f>
        <v>2023</v>
      </c>
    </row>
    <row r="11854" spans="2:14">
      <c r="B11854" s="1">
        <v>45135</v>
      </c>
      <c r="C11854">
        <v>17667</v>
      </c>
      <c r="D11854">
        <f>COUNTIF(C$4:C11854,Tabela3[[#This Row],[COMANDA]])</f>
        <v>2</v>
      </c>
      <c r="E11854" t="s">
        <v>90</v>
      </c>
      <c r="F11854" t="s">
        <v>99</v>
      </c>
      <c r="G11854" t="s">
        <v>9</v>
      </c>
      <c r="H11854" t="s">
        <v>127</v>
      </c>
      <c r="I11854" s="2">
        <v>1</v>
      </c>
      <c r="J11854" t="s">
        <v>11</v>
      </c>
      <c r="K11854" s="21">
        <f>INDEX(LISTAS!$H:$Q,MATCH(BASE!H11854,LISTAS!$G:$G,0),MATCH(BASE!J11854,LISTAS!$H$3:$Q$3,0))*Tabela3[[#This Row],[QUANTIDADE]]</f>
        <v>4.5</v>
      </c>
      <c r="L11854" s="2" t="str">
        <f>TEXT(Tabela3[[#This Row],[DATA]],"MM")</f>
        <v>07</v>
      </c>
      <c r="M11854" s="2">
        <f>WEEKNUM(Tabela3[[#This Row],[DATA]])</f>
        <v>30</v>
      </c>
      <c r="N11854" s="18">
        <f>YEAR(Tabela3[[#This Row],[DATA]])</f>
        <v>2023</v>
      </c>
    </row>
    <row r="11855" spans="2:14">
      <c r="B11855" s="1">
        <v>45135</v>
      </c>
      <c r="C11855">
        <v>17668</v>
      </c>
      <c r="D11855">
        <f>COUNTIF(C$4:C11855,Tabela3[[#This Row],[COMANDA]])</f>
        <v>1</v>
      </c>
      <c r="E11855" t="s">
        <v>90</v>
      </c>
      <c r="F11855" t="s">
        <v>98</v>
      </c>
      <c r="G11855" t="s">
        <v>8</v>
      </c>
      <c r="H11855" t="s">
        <v>39</v>
      </c>
      <c r="I11855" s="2">
        <v>1</v>
      </c>
      <c r="J11855" t="s">
        <v>11</v>
      </c>
      <c r="K11855" s="21">
        <f>INDEX(LISTAS!$H:$Q,MATCH(BASE!H11855,LISTAS!$G:$G,0),MATCH(BASE!J11855,LISTAS!$H$3:$Q$3,0))*Tabela3[[#This Row],[QUANTIDADE]]</f>
        <v>12</v>
      </c>
      <c r="L11855" s="2" t="str">
        <f>TEXT(Tabela3[[#This Row],[DATA]],"MM")</f>
        <v>07</v>
      </c>
      <c r="M11855" s="2">
        <f>WEEKNUM(Tabela3[[#This Row],[DATA]])</f>
        <v>30</v>
      </c>
      <c r="N11855" s="18">
        <f>YEAR(Tabela3[[#This Row],[DATA]])</f>
        <v>2023</v>
      </c>
    </row>
    <row r="11856" spans="2:14">
      <c r="B11856" s="1">
        <v>45135</v>
      </c>
      <c r="C11856">
        <v>17668</v>
      </c>
      <c r="D11856">
        <f>COUNTIF(C$4:C11856,Tabela3[[#This Row],[COMANDA]])</f>
        <v>2</v>
      </c>
      <c r="E11856" t="s">
        <v>90</v>
      </c>
      <c r="F11856" t="s">
        <v>98</v>
      </c>
      <c r="G11856" t="s">
        <v>61</v>
      </c>
      <c r="H11856" t="s">
        <v>163</v>
      </c>
      <c r="I11856" s="2">
        <v>1</v>
      </c>
      <c r="J11856" t="s">
        <v>11</v>
      </c>
      <c r="K11856" s="21">
        <f>INDEX(LISTAS!$H:$Q,MATCH(BASE!H11856,LISTAS!$G:$G,0),MATCH(BASE!J11856,LISTAS!$H$3:$Q$3,0))*Tabela3[[#This Row],[QUANTIDADE]]</f>
        <v>4</v>
      </c>
      <c r="L11856" s="2" t="str">
        <f>TEXT(Tabela3[[#This Row],[DATA]],"MM")</f>
        <v>07</v>
      </c>
      <c r="M11856" s="2">
        <f>WEEKNUM(Tabela3[[#This Row],[DATA]])</f>
        <v>30</v>
      </c>
      <c r="N11856" s="18">
        <f>YEAR(Tabela3[[#This Row],[DATA]])</f>
        <v>2023</v>
      </c>
    </row>
    <row r="11857" spans="2:14">
      <c r="B11857" s="1">
        <v>45135</v>
      </c>
      <c r="C11857">
        <v>17669</v>
      </c>
      <c r="D11857">
        <f>COUNTIF(C$4:C11857,Tabela3[[#This Row],[COMANDA]])</f>
        <v>1</v>
      </c>
      <c r="E11857" t="s">
        <v>90</v>
      </c>
      <c r="F11857" t="s">
        <v>98</v>
      </c>
      <c r="G11857" t="s">
        <v>8</v>
      </c>
      <c r="H11857" t="s">
        <v>47</v>
      </c>
      <c r="I11857" s="2">
        <v>2</v>
      </c>
      <c r="J11857" t="s">
        <v>11</v>
      </c>
      <c r="K11857" s="21">
        <f>INDEX(LISTAS!$H:$Q,MATCH(BASE!H11857,LISTAS!$G:$G,0),MATCH(BASE!J11857,LISTAS!$H$3:$Q$3,0))*Tabela3[[#This Row],[QUANTIDADE]]</f>
        <v>32</v>
      </c>
      <c r="L11857" s="2" t="str">
        <f>TEXT(Tabela3[[#This Row],[DATA]],"MM")</f>
        <v>07</v>
      </c>
      <c r="M11857" s="2">
        <f>WEEKNUM(Tabela3[[#This Row],[DATA]])</f>
        <v>30</v>
      </c>
      <c r="N11857" s="18">
        <f>YEAR(Tabela3[[#This Row],[DATA]])</f>
        <v>2023</v>
      </c>
    </row>
    <row r="11858" spans="2:14">
      <c r="B11858" s="1">
        <v>45135</v>
      </c>
      <c r="C11858">
        <v>17669</v>
      </c>
      <c r="D11858">
        <f>COUNTIF(C$4:C11858,Tabela3[[#This Row],[COMANDA]])</f>
        <v>2</v>
      </c>
      <c r="E11858" t="s">
        <v>90</v>
      </c>
      <c r="F11858" t="s">
        <v>98</v>
      </c>
      <c r="G11858" t="s">
        <v>9</v>
      </c>
      <c r="H11858" t="s">
        <v>142</v>
      </c>
      <c r="I11858" s="2">
        <v>1</v>
      </c>
      <c r="J11858" t="s">
        <v>11</v>
      </c>
      <c r="K11858" s="21">
        <f>INDEX(LISTAS!$H:$Q,MATCH(BASE!H11858,LISTAS!$G:$G,0),MATCH(BASE!J11858,LISTAS!$H$3:$Q$3,0))*Tabela3[[#This Row],[QUANTIDADE]]</f>
        <v>6</v>
      </c>
      <c r="L11858" s="2" t="str">
        <f>TEXT(Tabela3[[#This Row],[DATA]],"MM")</f>
        <v>07</v>
      </c>
      <c r="M11858" s="2">
        <f>WEEKNUM(Tabela3[[#This Row],[DATA]])</f>
        <v>30</v>
      </c>
      <c r="N11858" s="18">
        <f>YEAR(Tabela3[[#This Row],[DATA]])</f>
        <v>2023</v>
      </c>
    </row>
    <row r="11859" spans="2:14">
      <c r="B11859" s="1">
        <v>45135</v>
      </c>
      <c r="C11859">
        <v>17670</v>
      </c>
      <c r="D11859">
        <f>COUNTIF(C$4:C11859,Tabela3[[#This Row],[COMANDA]])</f>
        <v>1</v>
      </c>
      <c r="E11859" t="s">
        <v>90</v>
      </c>
      <c r="F11859" t="s">
        <v>98</v>
      </c>
      <c r="G11859" t="s">
        <v>8</v>
      </c>
      <c r="H11859" t="s">
        <v>203</v>
      </c>
      <c r="I11859" s="2">
        <v>1</v>
      </c>
      <c r="J11859" t="s">
        <v>11</v>
      </c>
      <c r="K11859" s="21">
        <f>INDEX(LISTAS!$H:$Q,MATCH(BASE!H11859,LISTAS!$G:$G,0),MATCH(BASE!J11859,LISTAS!$H$3:$Q$3,0))*Tabela3[[#This Row],[QUANTIDADE]]</f>
        <v>20</v>
      </c>
      <c r="L11859" s="2" t="str">
        <f>TEXT(Tabela3[[#This Row],[DATA]],"MM")</f>
        <v>07</v>
      </c>
      <c r="M11859" s="2">
        <f>WEEKNUM(Tabela3[[#This Row],[DATA]])</f>
        <v>30</v>
      </c>
      <c r="N11859" s="18">
        <f>YEAR(Tabela3[[#This Row],[DATA]])</f>
        <v>2023</v>
      </c>
    </row>
    <row r="11860" spans="2:14">
      <c r="B11860" s="1">
        <v>45135</v>
      </c>
      <c r="C11860">
        <v>17670</v>
      </c>
      <c r="D11860">
        <f>COUNTIF(C$4:C11860,Tabela3[[#This Row],[COMANDA]])</f>
        <v>2</v>
      </c>
      <c r="E11860" t="s">
        <v>90</v>
      </c>
      <c r="F11860" t="s">
        <v>98</v>
      </c>
      <c r="G11860" t="s">
        <v>10</v>
      </c>
      <c r="H11860" t="s">
        <v>119</v>
      </c>
      <c r="I11860" s="2">
        <v>1</v>
      </c>
      <c r="J11860" t="s">
        <v>11</v>
      </c>
      <c r="K11860" s="21">
        <f>INDEX(LISTAS!$H:$Q,MATCH(BASE!H11860,LISTAS!$G:$G,0),MATCH(BASE!J11860,LISTAS!$H$3:$Q$3,0))*Tabela3[[#This Row],[QUANTIDADE]]</f>
        <v>6</v>
      </c>
      <c r="L11860" s="2" t="str">
        <f>TEXT(Tabela3[[#This Row],[DATA]],"MM")</f>
        <v>07</v>
      </c>
      <c r="M11860" s="2">
        <f>WEEKNUM(Tabela3[[#This Row],[DATA]])</f>
        <v>30</v>
      </c>
      <c r="N11860" s="18">
        <f>YEAR(Tabela3[[#This Row],[DATA]])</f>
        <v>2023</v>
      </c>
    </row>
    <row r="11861" spans="2:14">
      <c r="B11861" s="1">
        <v>45135</v>
      </c>
      <c r="C11861">
        <v>17670</v>
      </c>
      <c r="D11861">
        <f>COUNTIF(C$4:C11861,Tabela3[[#This Row],[COMANDA]])</f>
        <v>3</v>
      </c>
      <c r="E11861" t="s">
        <v>90</v>
      </c>
      <c r="F11861" t="s">
        <v>98</v>
      </c>
      <c r="G11861" t="s">
        <v>9</v>
      </c>
      <c r="H11861" t="s">
        <v>55</v>
      </c>
      <c r="I11861" s="2">
        <v>1</v>
      </c>
      <c r="J11861" t="s">
        <v>11</v>
      </c>
      <c r="K11861" s="21">
        <f>INDEX(LISTAS!$H:$Q,MATCH(BASE!H11861,LISTAS!$G:$G,0),MATCH(BASE!J11861,LISTAS!$H$3:$Q$3,0))*Tabela3[[#This Row],[QUANTIDADE]]</f>
        <v>3</v>
      </c>
      <c r="L11861" s="2" t="str">
        <f>TEXT(Tabela3[[#This Row],[DATA]],"MM")</f>
        <v>07</v>
      </c>
      <c r="M11861" s="2">
        <f>WEEKNUM(Tabela3[[#This Row],[DATA]])</f>
        <v>30</v>
      </c>
      <c r="N11861" s="18">
        <f>YEAR(Tabela3[[#This Row],[DATA]])</f>
        <v>2023</v>
      </c>
    </row>
    <row r="11862" spans="2:14">
      <c r="B11862" s="1">
        <v>45135</v>
      </c>
      <c r="C11862">
        <v>17671</v>
      </c>
      <c r="D11862">
        <f>COUNTIF(C$4:C11862,Tabela3[[#This Row],[COMANDA]])</f>
        <v>1</v>
      </c>
      <c r="E11862" t="s">
        <v>90</v>
      </c>
      <c r="F11862" t="s">
        <v>99</v>
      </c>
      <c r="G11862" t="s">
        <v>8</v>
      </c>
      <c r="H11862" t="s">
        <v>47</v>
      </c>
      <c r="I11862" s="2">
        <v>1</v>
      </c>
      <c r="J11862" t="s">
        <v>11</v>
      </c>
      <c r="K11862" s="21">
        <f>INDEX(LISTAS!$H:$Q,MATCH(BASE!H11862,LISTAS!$G:$G,0),MATCH(BASE!J11862,LISTAS!$H$3:$Q$3,0))*Tabela3[[#This Row],[QUANTIDADE]]</f>
        <v>16</v>
      </c>
      <c r="L11862" s="2" t="str">
        <f>TEXT(Tabela3[[#This Row],[DATA]],"MM")</f>
        <v>07</v>
      </c>
      <c r="M11862" s="2">
        <f>WEEKNUM(Tabela3[[#This Row],[DATA]])</f>
        <v>30</v>
      </c>
      <c r="N11862" s="18">
        <f>YEAR(Tabela3[[#This Row],[DATA]])</f>
        <v>2023</v>
      </c>
    </row>
    <row r="11863" spans="2:14">
      <c r="B11863" s="1">
        <v>45135</v>
      </c>
      <c r="C11863">
        <v>17671</v>
      </c>
      <c r="D11863">
        <f>COUNTIF(C$4:C11863,Tabela3[[#This Row],[COMANDA]])</f>
        <v>2</v>
      </c>
      <c r="E11863" t="s">
        <v>90</v>
      </c>
      <c r="F11863" t="s">
        <v>99</v>
      </c>
      <c r="G11863" t="s">
        <v>9</v>
      </c>
      <c r="H11863" t="s">
        <v>132</v>
      </c>
      <c r="I11863" s="2">
        <v>1</v>
      </c>
      <c r="J11863" t="s">
        <v>11</v>
      </c>
      <c r="K11863" s="21">
        <f>INDEX(LISTAS!$H:$Q,MATCH(BASE!H11863,LISTAS!$G:$G,0),MATCH(BASE!J11863,LISTAS!$H$3:$Q$3,0))*Tabela3[[#This Row],[QUANTIDADE]]</f>
        <v>3</v>
      </c>
      <c r="L11863" s="2" t="str">
        <f>TEXT(Tabela3[[#This Row],[DATA]],"MM")</f>
        <v>07</v>
      </c>
      <c r="M11863" s="2">
        <f>WEEKNUM(Tabela3[[#This Row],[DATA]])</f>
        <v>30</v>
      </c>
      <c r="N11863" s="18">
        <f>YEAR(Tabela3[[#This Row],[DATA]])</f>
        <v>2023</v>
      </c>
    </row>
    <row r="11864" spans="2:14">
      <c r="B11864" s="1">
        <v>45135</v>
      </c>
      <c r="C11864">
        <v>17672</v>
      </c>
      <c r="D11864">
        <f>COUNTIF(C$4:C11864,Tabela3[[#This Row],[COMANDA]])</f>
        <v>1</v>
      </c>
      <c r="E11864" t="s">
        <v>90</v>
      </c>
      <c r="G11864" t="s">
        <v>8</v>
      </c>
      <c r="H11864" t="s">
        <v>206</v>
      </c>
      <c r="I11864" s="2">
        <v>1</v>
      </c>
      <c r="J11864" t="s">
        <v>11</v>
      </c>
      <c r="K11864" s="21">
        <f>INDEX(LISTAS!$H:$Q,MATCH(BASE!H11864,LISTAS!$G:$G,0),MATCH(BASE!J11864,LISTAS!$H$3:$Q$3,0))*Tabela3[[#This Row],[QUANTIDADE]]</f>
        <v>18</v>
      </c>
      <c r="L11864" s="2" t="str">
        <f>TEXT(Tabela3[[#This Row],[DATA]],"MM")</f>
        <v>07</v>
      </c>
      <c r="M11864" s="2">
        <f>WEEKNUM(Tabela3[[#This Row],[DATA]])</f>
        <v>30</v>
      </c>
      <c r="N11864" s="18">
        <f>YEAR(Tabela3[[#This Row],[DATA]])</f>
        <v>2023</v>
      </c>
    </row>
    <row r="11865" spans="2:14">
      <c r="B11865" s="1">
        <v>45135</v>
      </c>
      <c r="C11865">
        <v>17672</v>
      </c>
      <c r="D11865">
        <f>COUNTIF(C$4:C11865,Tabela3[[#This Row],[COMANDA]])</f>
        <v>2</v>
      </c>
      <c r="E11865" t="s">
        <v>90</v>
      </c>
      <c r="G11865" t="s">
        <v>9</v>
      </c>
      <c r="H11865" t="s">
        <v>132</v>
      </c>
      <c r="I11865" s="2">
        <v>1</v>
      </c>
      <c r="J11865" t="s">
        <v>11</v>
      </c>
      <c r="K11865" s="21">
        <f>INDEX(LISTAS!$H:$Q,MATCH(BASE!H11865,LISTAS!$G:$G,0),MATCH(BASE!J11865,LISTAS!$H$3:$Q$3,0))*Tabela3[[#This Row],[QUANTIDADE]]</f>
        <v>3</v>
      </c>
      <c r="L11865" s="2" t="str">
        <f>TEXT(Tabela3[[#This Row],[DATA]],"MM")</f>
        <v>07</v>
      </c>
      <c r="M11865" s="2">
        <f>WEEKNUM(Tabela3[[#This Row],[DATA]])</f>
        <v>30</v>
      </c>
      <c r="N11865" s="18">
        <f>YEAR(Tabela3[[#This Row],[DATA]])</f>
        <v>2023</v>
      </c>
    </row>
    <row r="11866" spans="2:14">
      <c r="B11866" s="1">
        <v>45135</v>
      </c>
      <c r="C11866">
        <v>17673</v>
      </c>
      <c r="D11866">
        <f>COUNTIF(C$4:C11866,Tabela3[[#This Row],[COMANDA]])</f>
        <v>1</v>
      </c>
      <c r="E11866" t="s">
        <v>90</v>
      </c>
      <c r="G11866" t="s">
        <v>8</v>
      </c>
      <c r="H11866" t="s">
        <v>47</v>
      </c>
      <c r="I11866" s="2">
        <v>1</v>
      </c>
      <c r="J11866" t="s">
        <v>11</v>
      </c>
      <c r="K11866" s="21">
        <f>INDEX(LISTAS!$H:$Q,MATCH(BASE!H11866,LISTAS!$G:$G,0),MATCH(BASE!J11866,LISTAS!$H$3:$Q$3,0))*Tabela3[[#This Row],[QUANTIDADE]]</f>
        <v>16</v>
      </c>
      <c r="L11866" s="2" t="str">
        <f>TEXT(Tabela3[[#This Row],[DATA]],"MM")</f>
        <v>07</v>
      </c>
      <c r="M11866" s="2">
        <f>WEEKNUM(Tabela3[[#This Row],[DATA]])</f>
        <v>30</v>
      </c>
      <c r="N11866" s="18">
        <f>YEAR(Tabela3[[#This Row],[DATA]])</f>
        <v>2023</v>
      </c>
    </row>
    <row r="11867" spans="2:14">
      <c r="B11867" s="1">
        <v>45135</v>
      </c>
      <c r="C11867">
        <v>17674</v>
      </c>
      <c r="D11867">
        <f>COUNTIF(C$4:C11867,Tabela3[[#This Row],[COMANDA]])</f>
        <v>1</v>
      </c>
      <c r="E11867" t="s">
        <v>90</v>
      </c>
      <c r="G11867" t="s">
        <v>8</v>
      </c>
      <c r="H11867" t="s">
        <v>204</v>
      </c>
      <c r="I11867" s="2">
        <v>3</v>
      </c>
      <c r="J11867" t="s">
        <v>11</v>
      </c>
      <c r="K11867" s="21">
        <f>INDEX(LISTAS!$H:$Q,MATCH(BASE!H11867,LISTAS!$G:$G,0),MATCH(BASE!J11867,LISTAS!$H$3:$Q$3,0))*Tabela3[[#This Row],[QUANTIDADE]]</f>
        <v>54</v>
      </c>
      <c r="L11867" s="2" t="str">
        <f>TEXT(Tabela3[[#This Row],[DATA]],"MM")</f>
        <v>07</v>
      </c>
      <c r="M11867" s="2">
        <f>WEEKNUM(Tabela3[[#This Row],[DATA]])</f>
        <v>30</v>
      </c>
      <c r="N11867" s="18">
        <f>YEAR(Tabela3[[#This Row],[DATA]])</f>
        <v>2023</v>
      </c>
    </row>
    <row r="11868" spans="2:14">
      <c r="B11868" s="1">
        <v>45135</v>
      </c>
      <c r="C11868">
        <v>17674</v>
      </c>
      <c r="D11868">
        <f>COUNTIF(C$4:C11868,Tabela3[[#This Row],[COMANDA]])</f>
        <v>2</v>
      </c>
      <c r="E11868" t="s">
        <v>90</v>
      </c>
      <c r="G11868" t="s">
        <v>8</v>
      </c>
      <c r="H11868" t="s">
        <v>202</v>
      </c>
      <c r="I11868" s="2">
        <v>3</v>
      </c>
      <c r="J11868" t="s">
        <v>11</v>
      </c>
      <c r="K11868" s="21">
        <f>INDEX(LISTAS!$H:$Q,MATCH(BASE!H11868,LISTAS!$G:$G,0),MATCH(BASE!J11868,LISTAS!$H$3:$Q$3,0))*Tabela3[[#This Row],[QUANTIDADE]]</f>
        <v>60</v>
      </c>
      <c r="L11868" s="2" t="str">
        <f>TEXT(Tabela3[[#This Row],[DATA]],"MM")</f>
        <v>07</v>
      </c>
      <c r="M11868" s="2">
        <f>WEEKNUM(Tabela3[[#This Row],[DATA]])</f>
        <v>30</v>
      </c>
      <c r="N11868" s="18">
        <f>YEAR(Tabela3[[#This Row],[DATA]])</f>
        <v>2023</v>
      </c>
    </row>
    <row r="11869" spans="2:14">
      <c r="B11869" s="1">
        <v>45135</v>
      </c>
      <c r="C11869">
        <v>17674</v>
      </c>
      <c r="D11869">
        <f>COUNTIF(C$4:C11869,Tabela3[[#This Row],[COMANDA]])</f>
        <v>3</v>
      </c>
      <c r="E11869" t="s">
        <v>90</v>
      </c>
      <c r="G11869" t="s">
        <v>9</v>
      </c>
      <c r="H11869" t="s">
        <v>51</v>
      </c>
      <c r="I11869" s="2">
        <v>1</v>
      </c>
      <c r="J11869" t="s">
        <v>11</v>
      </c>
      <c r="K11869" s="21">
        <f>INDEX(LISTAS!$H:$Q,MATCH(BASE!H11869,LISTAS!$G:$G,0),MATCH(BASE!J11869,LISTAS!$H$3:$Q$3,0))*Tabela3[[#This Row],[QUANTIDADE]]</f>
        <v>10</v>
      </c>
      <c r="L11869" s="2" t="str">
        <f>TEXT(Tabela3[[#This Row],[DATA]],"MM")</f>
        <v>07</v>
      </c>
      <c r="M11869" s="2">
        <f>WEEKNUM(Tabela3[[#This Row],[DATA]])</f>
        <v>30</v>
      </c>
      <c r="N11869" s="18">
        <f>YEAR(Tabela3[[#This Row],[DATA]])</f>
        <v>2023</v>
      </c>
    </row>
    <row r="11870" spans="2:14">
      <c r="B11870" s="1">
        <v>45135</v>
      </c>
      <c r="C11870">
        <v>17675</v>
      </c>
      <c r="D11870">
        <f>COUNTIF(C$4:C11870,Tabela3[[#This Row],[COMANDA]])</f>
        <v>1</v>
      </c>
      <c r="E11870" t="s">
        <v>90</v>
      </c>
      <c r="F11870" t="s">
        <v>98</v>
      </c>
      <c r="G11870" t="s">
        <v>8</v>
      </c>
      <c r="H11870" t="s">
        <v>202</v>
      </c>
      <c r="I11870" s="2">
        <v>1</v>
      </c>
      <c r="J11870" t="s">
        <v>11</v>
      </c>
      <c r="K11870" s="21">
        <f>INDEX(LISTAS!$H:$Q,MATCH(BASE!H11870,LISTAS!$G:$G,0),MATCH(BASE!J11870,LISTAS!$H$3:$Q$3,0))*Tabela3[[#This Row],[QUANTIDADE]]</f>
        <v>20</v>
      </c>
      <c r="L11870" s="2" t="str">
        <f>TEXT(Tabela3[[#This Row],[DATA]],"MM")</f>
        <v>07</v>
      </c>
      <c r="M11870" s="2">
        <f>WEEKNUM(Tabela3[[#This Row],[DATA]])</f>
        <v>30</v>
      </c>
      <c r="N11870" s="18">
        <f>YEAR(Tabela3[[#This Row],[DATA]])</f>
        <v>2023</v>
      </c>
    </row>
    <row r="11871" spans="2:14">
      <c r="B11871" s="1">
        <v>45135</v>
      </c>
      <c r="C11871">
        <v>17675</v>
      </c>
      <c r="D11871">
        <f>COUNTIF(C$4:C11871,Tabela3[[#This Row],[COMANDA]])</f>
        <v>2</v>
      </c>
      <c r="E11871" t="s">
        <v>90</v>
      </c>
      <c r="F11871" t="s">
        <v>98</v>
      </c>
      <c r="G11871" t="s">
        <v>9</v>
      </c>
      <c r="H11871" t="s">
        <v>132</v>
      </c>
      <c r="I11871" s="2">
        <v>1</v>
      </c>
      <c r="J11871" t="s">
        <v>11</v>
      </c>
      <c r="K11871" s="21">
        <f>INDEX(LISTAS!$H:$Q,MATCH(BASE!H11871,LISTAS!$G:$G,0),MATCH(BASE!J11871,LISTAS!$H$3:$Q$3,0))*Tabela3[[#This Row],[QUANTIDADE]]</f>
        <v>3</v>
      </c>
      <c r="L11871" s="2" t="str">
        <f>TEXT(Tabela3[[#This Row],[DATA]],"MM")</f>
        <v>07</v>
      </c>
      <c r="M11871" s="2">
        <f>WEEKNUM(Tabela3[[#This Row],[DATA]])</f>
        <v>30</v>
      </c>
      <c r="N11871" s="18">
        <f>YEAR(Tabela3[[#This Row],[DATA]])</f>
        <v>2023</v>
      </c>
    </row>
    <row r="11872" spans="2:14">
      <c r="B11872" s="1">
        <v>45135</v>
      </c>
      <c r="C11872">
        <v>17676</v>
      </c>
      <c r="D11872">
        <f>COUNTIF(C$4:C11872,Tabela3[[#This Row],[COMANDA]])</f>
        <v>1</v>
      </c>
      <c r="E11872" t="s">
        <v>90</v>
      </c>
      <c r="F11872" t="s">
        <v>99</v>
      </c>
      <c r="G11872" t="s">
        <v>8</v>
      </c>
      <c r="H11872" t="s">
        <v>206</v>
      </c>
      <c r="I11872" s="2">
        <v>1</v>
      </c>
      <c r="J11872" t="s">
        <v>11</v>
      </c>
      <c r="K11872" s="21">
        <f>INDEX(LISTAS!$H:$Q,MATCH(BASE!H11872,LISTAS!$G:$G,0),MATCH(BASE!J11872,LISTAS!$H$3:$Q$3,0))*Tabela3[[#This Row],[QUANTIDADE]]</f>
        <v>18</v>
      </c>
      <c r="L11872" s="2" t="str">
        <f>TEXT(Tabela3[[#This Row],[DATA]],"MM")</f>
        <v>07</v>
      </c>
      <c r="M11872" s="2">
        <f>WEEKNUM(Tabela3[[#This Row],[DATA]])</f>
        <v>30</v>
      </c>
      <c r="N11872" s="18">
        <f>YEAR(Tabela3[[#This Row],[DATA]])</f>
        <v>2023</v>
      </c>
    </row>
    <row r="11873" spans="2:14">
      <c r="B11873" s="1">
        <v>45135</v>
      </c>
      <c r="C11873">
        <v>17677</v>
      </c>
      <c r="D11873">
        <f>COUNTIF(C$4:C11873,Tabela3[[#This Row],[COMANDA]])</f>
        <v>1</v>
      </c>
      <c r="E11873" t="s">
        <v>90</v>
      </c>
      <c r="F11873" t="s">
        <v>98</v>
      </c>
      <c r="G11873" t="s">
        <v>8</v>
      </c>
      <c r="H11873" t="s">
        <v>206</v>
      </c>
      <c r="I11873" s="2">
        <v>1</v>
      </c>
      <c r="J11873" t="s">
        <v>11</v>
      </c>
      <c r="K11873" s="21">
        <f>INDEX(LISTAS!$H:$Q,MATCH(BASE!H11873,LISTAS!$G:$G,0),MATCH(BASE!J11873,LISTAS!$H$3:$Q$3,0))*Tabela3[[#This Row],[QUANTIDADE]]</f>
        <v>18</v>
      </c>
      <c r="L11873" s="2" t="str">
        <f>TEXT(Tabela3[[#This Row],[DATA]],"MM")</f>
        <v>07</v>
      </c>
      <c r="M11873" s="2">
        <f>WEEKNUM(Tabela3[[#This Row],[DATA]])</f>
        <v>30</v>
      </c>
      <c r="N11873" s="18">
        <f>YEAR(Tabela3[[#This Row],[DATA]])</f>
        <v>2023</v>
      </c>
    </row>
    <row r="11874" spans="2:14">
      <c r="B11874" s="1">
        <v>45135</v>
      </c>
      <c r="C11874">
        <v>17677</v>
      </c>
      <c r="D11874">
        <f>COUNTIF(C$4:C11874,Tabela3[[#This Row],[COMANDA]])</f>
        <v>2</v>
      </c>
      <c r="E11874" t="s">
        <v>90</v>
      </c>
      <c r="F11874" t="s">
        <v>98</v>
      </c>
      <c r="G11874" t="s">
        <v>9</v>
      </c>
      <c r="H11874" t="s">
        <v>132</v>
      </c>
      <c r="I11874" s="2">
        <v>1</v>
      </c>
      <c r="J11874" t="s">
        <v>11</v>
      </c>
      <c r="K11874" s="21">
        <f>INDEX(LISTAS!$H:$Q,MATCH(BASE!H11874,LISTAS!$G:$G,0),MATCH(BASE!J11874,LISTAS!$H$3:$Q$3,0))*Tabela3[[#This Row],[QUANTIDADE]]</f>
        <v>3</v>
      </c>
      <c r="L11874" s="2" t="str">
        <f>TEXT(Tabela3[[#This Row],[DATA]],"MM")</f>
        <v>07</v>
      </c>
      <c r="M11874" s="2">
        <f>WEEKNUM(Tabela3[[#This Row],[DATA]])</f>
        <v>30</v>
      </c>
      <c r="N11874" s="18">
        <f>YEAR(Tabela3[[#This Row],[DATA]])</f>
        <v>2023</v>
      </c>
    </row>
    <row r="11875" spans="2:14">
      <c r="B11875" s="1">
        <v>45135</v>
      </c>
      <c r="C11875">
        <v>17678</v>
      </c>
      <c r="D11875">
        <f>COUNTIF(C$4:C11875,Tabela3[[#This Row],[COMANDA]])</f>
        <v>1</v>
      </c>
      <c r="E11875" t="s">
        <v>90</v>
      </c>
      <c r="F11875" t="s">
        <v>98</v>
      </c>
      <c r="G11875" t="s">
        <v>8</v>
      </c>
      <c r="H11875" t="s">
        <v>202</v>
      </c>
      <c r="I11875" s="2">
        <v>1</v>
      </c>
      <c r="J11875" t="s">
        <v>11</v>
      </c>
      <c r="K11875" s="21">
        <f>INDEX(LISTAS!$H:$Q,MATCH(BASE!H11875,LISTAS!$G:$G,0),MATCH(BASE!J11875,LISTAS!$H$3:$Q$3,0))*Tabela3[[#This Row],[QUANTIDADE]]</f>
        <v>20</v>
      </c>
      <c r="L11875" s="2" t="str">
        <f>TEXT(Tabela3[[#This Row],[DATA]],"MM")</f>
        <v>07</v>
      </c>
      <c r="M11875" s="2">
        <f>WEEKNUM(Tabela3[[#This Row],[DATA]])</f>
        <v>30</v>
      </c>
      <c r="N11875" s="18">
        <f>YEAR(Tabela3[[#This Row],[DATA]])</f>
        <v>2023</v>
      </c>
    </row>
    <row r="11876" spans="2:14">
      <c r="B11876" s="1">
        <v>45135</v>
      </c>
      <c r="C11876">
        <v>17679</v>
      </c>
      <c r="D11876">
        <f>COUNTIF(C$4:C11876,Tabela3[[#This Row],[COMANDA]])</f>
        <v>1</v>
      </c>
      <c r="E11876" t="s">
        <v>90</v>
      </c>
      <c r="G11876" t="s">
        <v>8</v>
      </c>
      <c r="H11876" t="s">
        <v>47</v>
      </c>
      <c r="I11876" s="2">
        <v>2</v>
      </c>
      <c r="J11876" t="s">
        <v>11</v>
      </c>
      <c r="K11876" s="21">
        <f>INDEX(LISTAS!$H:$Q,MATCH(BASE!H11876,LISTAS!$G:$G,0),MATCH(BASE!J11876,LISTAS!$H$3:$Q$3,0))*Tabela3[[#This Row],[QUANTIDADE]]</f>
        <v>32</v>
      </c>
      <c r="L11876" s="2" t="str">
        <f>TEXT(Tabela3[[#This Row],[DATA]],"MM")</f>
        <v>07</v>
      </c>
      <c r="M11876" s="2">
        <f>WEEKNUM(Tabela3[[#This Row],[DATA]])</f>
        <v>30</v>
      </c>
      <c r="N11876" s="18">
        <f>YEAR(Tabela3[[#This Row],[DATA]])</f>
        <v>2023</v>
      </c>
    </row>
    <row r="11877" spans="2:14">
      <c r="B11877" s="1">
        <v>45135</v>
      </c>
      <c r="C11877">
        <v>17679</v>
      </c>
      <c r="D11877">
        <f>COUNTIF(C$4:C11877,Tabela3[[#This Row],[COMANDA]])</f>
        <v>2</v>
      </c>
      <c r="E11877" t="s">
        <v>90</v>
      </c>
      <c r="G11877" t="s">
        <v>9</v>
      </c>
      <c r="H11877" t="s">
        <v>132</v>
      </c>
      <c r="I11877" s="2">
        <v>1</v>
      </c>
      <c r="J11877" t="s">
        <v>11</v>
      </c>
      <c r="K11877" s="21">
        <f>INDEX(LISTAS!$H:$Q,MATCH(BASE!H11877,LISTAS!$G:$G,0),MATCH(BASE!J11877,LISTAS!$H$3:$Q$3,0))*Tabela3[[#This Row],[QUANTIDADE]]</f>
        <v>3</v>
      </c>
      <c r="L11877" s="2" t="str">
        <f>TEXT(Tabela3[[#This Row],[DATA]],"MM")</f>
        <v>07</v>
      </c>
      <c r="M11877" s="2">
        <f>WEEKNUM(Tabela3[[#This Row],[DATA]])</f>
        <v>30</v>
      </c>
      <c r="N11877" s="18">
        <f>YEAR(Tabela3[[#This Row],[DATA]])</f>
        <v>2023</v>
      </c>
    </row>
    <row r="11878" spans="2:14">
      <c r="B11878" s="1">
        <v>45135</v>
      </c>
      <c r="C11878">
        <v>17680</v>
      </c>
      <c r="D11878">
        <f>COUNTIF(C$4:C11878,Tabela3[[#This Row],[COMANDA]])</f>
        <v>1</v>
      </c>
      <c r="E11878" t="s">
        <v>90</v>
      </c>
      <c r="F11878" t="s">
        <v>99</v>
      </c>
      <c r="G11878" t="s">
        <v>8</v>
      </c>
      <c r="H11878" t="s">
        <v>41</v>
      </c>
      <c r="I11878" s="2">
        <v>1</v>
      </c>
      <c r="J11878" t="s">
        <v>11</v>
      </c>
      <c r="K11878" s="21">
        <f>INDEX(LISTAS!$H:$Q,MATCH(BASE!H11878,LISTAS!$G:$G,0),MATCH(BASE!J11878,LISTAS!$H$3:$Q$3,0))*Tabela3[[#This Row],[QUANTIDADE]]</f>
        <v>14</v>
      </c>
      <c r="L11878" s="2" t="str">
        <f>TEXT(Tabela3[[#This Row],[DATA]],"MM")</f>
        <v>07</v>
      </c>
      <c r="M11878" s="2">
        <f>WEEKNUM(Tabela3[[#This Row],[DATA]])</f>
        <v>30</v>
      </c>
      <c r="N11878" s="18">
        <f>YEAR(Tabela3[[#This Row],[DATA]])</f>
        <v>2023</v>
      </c>
    </row>
    <row r="11879" spans="2:14">
      <c r="B11879" s="1">
        <v>45135</v>
      </c>
      <c r="C11879">
        <v>17680</v>
      </c>
      <c r="D11879">
        <f>COUNTIF(C$4:C11879,Tabela3[[#This Row],[COMANDA]])</f>
        <v>2</v>
      </c>
      <c r="E11879" t="s">
        <v>90</v>
      </c>
      <c r="F11879" t="s">
        <v>99</v>
      </c>
      <c r="G11879" t="s">
        <v>9</v>
      </c>
      <c r="H11879" t="s">
        <v>142</v>
      </c>
      <c r="I11879" s="2">
        <v>1</v>
      </c>
      <c r="J11879" t="s">
        <v>11</v>
      </c>
      <c r="K11879" s="21">
        <f>INDEX(LISTAS!$H:$Q,MATCH(BASE!H11879,LISTAS!$G:$G,0),MATCH(BASE!J11879,LISTAS!$H$3:$Q$3,0))*Tabela3[[#This Row],[QUANTIDADE]]</f>
        <v>6</v>
      </c>
      <c r="L11879" s="2" t="str">
        <f>TEXT(Tabela3[[#This Row],[DATA]],"MM")</f>
        <v>07</v>
      </c>
      <c r="M11879" s="2">
        <f>WEEKNUM(Tabela3[[#This Row],[DATA]])</f>
        <v>30</v>
      </c>
      <c r="N11879" s="18">
        <f>YEAR(Tabela3[[#This Row],[DATA]])</f>
        <v>2023</v>
      </c>
    </row>
    <row r="11880" spans="2:14">
      <c r="B11880" s="1">
        <v>45136</v>
      </c>
      <c r="C11880">
        <v>17681</v>
      </c>
      <c r="D11880">
        <f>COUNTIF(C$4:C11880,Tabela3[[#This Row],[COMANDA]])</f>
        <v>1</v>
      </c>
      <c r="E11880" t="s">
        <v>90</v>
      </c>
      <c r="G11880" t="s">
        <v>8</v>
      </c>
      <c r="H11880" t="s">
        <v>203</v>
      </c>
      <c r="I11880" s="2">
        <v>1</v>
      </c>
      <c r="J11880" t="s">
        <v>11</v>
      </c>
      <c r="K11880" s="21">
        <f>INDEX(LISTAS!$H:$Q,MATCH(BASE!H11880,LISTAS!$G:$G,0),MATCH(BASE!J11880,LISTAS!$H$3:$Q$3,0))*Tabela3[[#This Row],[QUANTIDADE]]</f>
        <v>20</v>
      </c>
      <c r="L11880" s="2" t="str">
        <f>TEXT(Tabela3[[#This Row],[DATA]],"MM")</f>
        <v>07</v>
      </c>
      <c r="M11880" s="2">
        <f>WEEKNUM(Tabela3[[#This Row],[DATA]])</f>
        <v>30</v>
      </c>
      <c r="N11880" s="18">
        <f>YEAR(Tabela3[[#This Row],[DATA]])</f>
        <v>2023</v>
      </c>
    </row>
    <row r="11881" spans="2:14">
      <c r="B11881" s="1">
        <v>45136</v>
      </c>
      <c r="C11881">
        <v>17681</v>
      </c>
      <c r="D11881">
        <f>COUNTIF(C$4:C11881,Tabela3[[#This Row],[COMANDA]])</f>
        <v>2</v>
      </c>
      <c r="E11881" t="s">
        <v>90</v>
      </c>
      <c r="G11881" t="s">
        <v>8</v>
      </c>
      <c r="H11881" t="s">
        <v>205</v>
      </c>
      <c r="I11881" s="2">
        <v>1</v>
      </c>
      <c r="J11881" t="s">
        <v>11</v>
      </c>
      <c r="K11881" s="21">
        <f>INDEX(LISTAS!$H:$Q,MATCH(BASE!H11881,LISTAS!$G:$G,0),MATCH(BASE!J11881,LISTAS!$H$3:$Q$3,0))*Tabela3[[#This Row],[QUANTIDADE]]</f>
        <v>22</v>
      </c>
      <c r="L11881" s="2" t="str">
        <f>TEXT(Tabela3[[#This Row],[DATA]],"MM")</f>
        <v>07</v>
      </c>
      <c r="M11881" s="2">
        <f>WEEKNUM(Tabela3[[#This Row],[DATA]])</f>
        <v>30</v>
      </c>
      <c r="N11881" s="18">
        <f>YEAR(Tabela3[[#This Row],[DATA]])</f>
        <v>2023</v>
      </c>
    </row>
    <row r="11882" spans="2:14">
      <c r="B11882" s="1">
        <v>45136</v>
      </c>
      <c r="C11882">
        <v>17682</v>
      </c>
      <c r="D11882">
        <f>COUNTIF(C$4:C11882,Tabela3[[#This Row],[COMANDA]])</f>
        <v>1</v>
      </c>
      <c r="E11882" t="s">
        <v>90</v>
      </c>
      <c r="G11882" t="s">
        <v>8</v>
      </c>
      <c r="H11882" t="s">
        <v>204</v>
      </c>
      <c r="I11882" s="2">
        <v>3</v>
      </c>
      <c r="J11882" t="s">
        <v>11</v>
      </c>
      <c r="K11882" s="21">
        <f>INDEX(LISTAS!$H:$Q,MATCH(BASE!H11882,LISTAS!$G:$G,0),MATCH(BASE!J11882,LISTAS!$H$3:$Q$3,0))*Tabela3[[#This Row],[QUANTIDADE]]</f>
        <v>54</v>
      </c>
      <c r="L11882" s="2" t="str">
        <f>TEXT(Tabela3[[#This Row],[DATA]],"MM")</f>
        <v>07</v>
      </c>
      <c r="M11882" s="2">
        <f>WEEKNUM(Tabela3[[#This Row],[DATA]])</f>
        <v>30</v>
      </c>
      <c r="N11882" s="18">
        <f>YEAR(Tabela3[[#This Row],[DATA]])</f>
        <v>2023</v>
      </c>
    </row>
    <row r="11883" spans="2:14">
      <c r="B11883" s="1">
        <v>45136</v>
      </c>
      <c r="C11883">
        <v>17682</v>
      </c>
      <c r="D11883">
        <f>COUNTIF(C$4:C11883,Tabela3[[#This Row],[COMANDA]])</f>
        <v>2</v>
      </c>
      <c r="E11883" t="s">
        <v>90</v>
      </c>
      <c r="G11883" t="s">
        <v>8</v>
      </c>
      <c r="H11883" t="s">
        <v>202</v>
      </c>
      <c r="I11883" s="2">
        <v>1</v>
      </c>
      <c r="J11883" t="s">
        <v>11</v>
      </c>
      <c r="K11883" s="21">
        <f>INDEX(LISTAS!$H:$Q,MATCH(BASE!H11883,LISTAS!$G:$G,0),MATCH(BASE!J11883,LISTAS!$H$3:$Q$3,0))*Tabela3[[#This Row],[QUANTIDADE]]</f>
        <v>20</v>
      </c>
      <c r="L11883" s="2" t="str">
        <f>TEXT(Tabela3[[#This Row],[DATA]],"MM")</f>
        <v>07</v>
      </c>
      <c r="M11883" s="2">
        <f>WEEKNUM(Tabela3[[#This Row],[DATA]])</f>
        <v>30</v>
      </c>
      <c r="N11883" s="18">
        <f>YEAR(Tabela3[[#This Row],[DATA]])</f>
        <v>2023</v>
      </c>
    </row>
    <row r="11884" spans="2:14">
      <c r="B11884" s="1">
        <v>45136</v>
      </c>
      <c r="C11884">
        <v>17682</v>
      </c>
      <c r="D11884">
        <f>COUNTIF(C$4:C11884,Tabela3[[#This Row],[COMANDA]])</f>
        <v>3</v>
      </c>
      <c r="E11884" t="s">
        <v>90</v>
      </c>
      <c r="G11884" t="s">
        <v>9</v>
      </c>
      <c r="H11884" t="s">
        <v>58</v>
      </c>
      <c r="I11884" s="2">
        <v>1</v>
      </c>
      <c r="J11884" t="s">
        <v>11</v>
      </c>
      <c r="K11884" s="21">
        <f>INDEX(LISTAS!$H:$Q,MATCH(BASE!H11884,LISTAS!$G:$G,0),MATCH(BASE!J11884,LISTAS!$H$3:$Q$3,0))*Tabela3[[#This Row],[QUANTIDADE]]</f>
        <v>5</v>
      </c>
      <c r="L11884" s="2" t="str">
        <f>TEXT(Tabela3[[#This Row],[DATA]],"MM")</f>
        <v>07</v>
      </c>
      <c r="M11884" s="2">
        <f>WEEKNUM(Tabela3[[#This Row],[DATA]])</f>
        <v>30</v>
      </c>
      <c r="N11884" s="18">
        <f>YEAR(Tabela3[[#This Row],[DATA]])</f>
        <v>2023</v>
      </c>
    </row>
    <row r="11885" spans="2:14">
      <c r="B11885" s="1">
        <v>45136</v>
      </c>
      <c r="C11885">
        <v>17682</v>
      </c>
      <c r="D11885">
        <f>COUNTIF(C$4:C11885,Tabela3[[#This Row],[COMANDA]])</f>
        <v>4</v>
      </c>
      <c r="E11885" t="s">
        <v>90</v>
      </c>
      <c r="G11885" t="s">
        <v>9</v>
      </c>
      <c r="H11885" t="s">
        <v>127</v>
      </c>
      <c r="I11885" s="2">
        <v>1</v>
      </c>
      <c r="J11885" t="s">
        <v>11</v>
      </c>
      <c r="K11885" s="21">
        <f>INDEX(LISTAS!$H:$Q,MATCH(BASE!H11885,LISTAS!$G:$G,0),MATCH(BASE!J11885,LISTAS!$H$3:$Q$3,0))*Tabela3[[#This Row],[QUANTIDADE]]</f>
        <v>4.5</v>
      </c>
      <c r="L11885" s="2" t="str">
        <f>TEXT(Tabela3[[#This Row],[DATA]],"MM")</f>
        <v>07</v>
      </c>
      <c r="M11885" s="2">
        <f>WEEKNUM(Tabela3[[#This Row],[DATA]])</f>
        <v>30</v>
      </c>
      <c r="N11885" s="18">
        <f>YEAR(Tabela3[[#This Row],[DATA]])</f>
        <v>2023</v>
      </c>
    </row>
    <row r="11886" spans="2:14">
      <c r="B11886" s="1">
        <v>45136</v>
      </c>
      <c r="C11886">
        <v>17682</v>
      </c>
      <c r="D11886">
        <f>COUNTIF(C$4:C11886,Tabela3[[#This Row],[COMANDA]])</f>
        <v>5</v>
      </c>
      <c r="E11886" t="s">
        <v>90</v>
      </c>
      <c r="G11886" t="s">
        <v>9</v>
      </c>
      <c r="H11886" t="s">
        <v>136</v>
      </c>
      <c r="I11886" s="2">
        <v>1</v>
      </c>
      <c r="J11886" t="s">
        <v>11</v>
      </c>
      <c r="K11886" s="21">
        <f>INDEX(LISTAS!$H:$Q,MATCH(BASE!H11886,LISTAS!$G:$G,0),MATCH(BASE!J11886,LISTAS!$H$3:$Q$3,0))*Tabela3[[#This Row],[QUANTIDADE]]</f>
        <v>4</v>
      </c>
      <c r="L11886" s="2" t="str">
        <f>TEXT(Tabela3[[#This Row],[DATA]],"MM")</f>
        <v>07</v>
      </c>
      <c r="M11886" s="2">
        <f>WEEKNUM(Tabela3[[#This Row],[DATA]])</f>
        <v>30</v>
      </c>
      <c r="N11886" s="18">
        <f>YEAR(Tabela3[[#This Row],[DATA]])</f>
        <v>2023</v>
      </c>
    </row>
    <row r="11887" spans="2:14">
      <c r="B11887" s="1">
        <v>45136</v>
      </c>
      <c r="C11887">
        <v>17683</v>
      </c>
      <c r="D11887">
        <f>COUNTIF(C$4:C11887,Tabela3[[#This Row],[COMANDA]])</f>
        <v>1</v>
      </c>
      <c r="E11887" t="s">
        <v>90</v>
      </c>
      <c r="G11887" t="s">
        <v>8</v>
      </c>
      <c r="H11887" t="s">
        <v>202</v>
      </c>
      <c r="I11887" s="2">
        <v>1</v>
      </c>
      <c r="J11887" t="s">
        <v>11</v>
      </c>
      <c r="K11887" s="21">
        <f>INDEX(LISTAS!$H:$Q,MATCH(BASE!H11887,LISTAS!$G:$G,0),MATCH(BASE!J11887,LISTAS!$H$3:$Q$3,0))*Tabela3[[#This Row],[QUANTIDADE]]</f>
        <v>20</v>
      </c>
      <c r="L11887" s="2" t="str">
        <f>TEXT(Tabela3[[#This Row],[DATA]],"MM")</f>
        <v>07</v>
      </c>
      <c r="M11887" s="2">
        <f>WEEKNUM(Tabela3[[#This Row],[DATA]])</f>
        <v>30</v>
      </c>
      <c r="N11887" s="18">
        <f>YEAR(Tabela3[[#This Row],[DATA]])</f>
        <v>2023</v>
      </c>
    </row>
    <row r="11888" spans="2:14">
      <c r="B11888" s="1">
        <v>45136</v>
      </c>
      <c r="C11888">
        <v>17683</v>
      </c>
      <c r="D11888">
        <f>COUNTIF(C$4:C11888,Tabela3[[#This Row],[COMANDA]])</f>
        <v>2</v>
      </c>
      <c r="E11888" t="s">
        <v>90</v>
      </c>
      <c r="G11888" t="s">
        <v>9</v>
      </c>
      <c r="H11888" t="s">
        <v>132</v>
      </c>
      <c r="I11888" s="2">
        <v>1</v>
      </c>
      <c r="J11888" t="s">
        <v>11</v>
      </c>
      <c r="K11888" s="21">
        <f>INDEX(LISTAS!$H:$Q,MATCH(BASE!H11888,LISTAS!$G:$G,0),MATCH(BASE!J11888,LISTAS!$H$3:$Q$3,0))*Tabela3[[#This Row],[QUANTIDADE]]</f>
        <v>3</v>
      </c>
      <c r="L11888" s="2" t="str">
        <f>TEXT(Tabela3[[#This Row],[DATA]],"MM")</f>
        <v>07</v>
      </c>
      <c r="M11888" s="2">
        <f>WEEKNUM(Tabela3[[#This Row],[DATA]])</f>
        <v>30</v>
      </c>
      <c r="N11888" s="18">
        <f>YEAR(Tabela3[[#This Row],[DATA]])</f>
        <v>2023</v>
      </c>
    </row>
    <row r="11889" spans="2:14">
      <c r="B11889" s="1">
        <v>45136</v>
      </c>
      <c r="C11889">
        <v>17684</v>
      </c>
      <c r="D11889">
        <f>COUNTIF(C$4:C11889,Tabela3[[#This Row],[COMANDA]])</f>
        <v>1</v>
      </c>
      <c r="E11889" t="s">
        <v>90</v>
      </c>
      <c r="G11889" t="s">
        <v>8</v>
      </c>
      <c r="H11889" t="s">
        <v>204</v>
      </c>
      <c r="I11889" s="2">
        <v>1</v>
      </c>
      <c r="J11889" t="s">
        <v>11</v>
      </c>
      <c r="K11889" s="21">
        <f>INDEX(LISTAS!$H:$Q,MATCH(BASE!H11889,LISTAS!$G:$G,0),MATCH(BASE!J11889,LISTAS!$H$3:$Q$3,0))*Tabela3[[#This Row],[QUANTIDADE]]</f>
        <v>18</v>
      </c>
      <c r="L11889" s="2" t="str">
        <f>TEXT(Tabela3[[#This Row],[DATA]],"MM")</f>
        <v>07</v>
      </c>
      <c r="M11889" s="2">
        <f>WEEKNUM(Tabela3[[#This Row],[DATA]])</f>
        <v>30</v>
      </c>
      <c r="N11889" s="18">
        <f>YEAR(Tabela3[[#This Row],[DATA]])</f>
        <v>2023</v>
      </c>
    </row>
    <row r="11890" spans="2:14">
      <c r="B11890" s="1">
        <v>45136</v>
      </c>
      <c r="C11890">
        <v>17684</v>
      </c>
      <c r="D11890">
        <f>COUNTIF(C$4:C11890,Tabela3[[#This Row],[COMANDA]])</f>
        <v>2</v>
      </c>
      <c r="E11890" t="s">
        <v>90</v>
      </c>
      <c r="G11890" t="s">
        <v>8</v>
      </c>
      <c r="H11890" t="s">
        <v>206</v>
      </c>
      <c r="I11890" s="2">
        <v>2</v>
      </c>
      <c r="J11890" t="s">
        <v>11</v>
      </c>
      <c r="K11890" s="21">
        <f>INDEX(LISTAS!$H:$Q,MATCH(BASE!H11890,LISTAS!$G:$G,0),MATCH(BASE!J11890,LISTAS!$H$3:$Q$3,0))*Tabela3[[#This Row],[QUANTIDADE]]</f>
        <v>36</v>
      </c>
      <c r="L11890" s="2" t="str">
        <f>TEXT(Tabela3[[#This Row],[DATA]],"MM")</f>
        <v>07</v>
      </c>
      <c r="M11890" s="2">
        <f>WEEKNUM(Tabela3[[#This Row],[DATA]])</f>
        <v>30</v>
      </c>
      <c r="N11890" s="18">
        <f>YEAR(Tabela3[[#This Row],[DATA]])</f>
        <v>2023</v>
      </c>
    </row>
    <row r="11891" spans="2:14">
      <c r="B11891" s="1">
        <v>45136</v>
      </c>
      <c r="C11891">
        <v>17684</v>
      </c>
      <c r="D11891">
        <f>COUNTIF(C$4:C11891,Tabela3[[#This Row],[COMANDA]])</f>
        <v>3</v>
      </c>
      <c r="E11891" t="s">
        <v>90</v>
      </c>
      <c r="G11891" t="s">
        <v>9</v>
      </c>
      <c r="H11891" t="s">
        <v>51</v>
      </c>
      <c r="I11891" s="2">
        <v>1</v>
      </c>
      <c r="J11891" t="s">
        <v>11</v>
      </c>
      <c r="K11891" s="21">
        <f>INDEX(LISTAS!$H:$Q,MATCH(BASE!H11891,LISTAS!$G:$G,0),MATCH(BASE!J11891,LISTAS!$H$3:$Q$3,0))*Tabela3[[#This Row],[QUANTIDADE]]</f>
        <v>10</v>
      </c>
      <c r="L11891" s="2" t="str">
        <f>TEXT(Tabela3[[#This Row],[DATA]],"MM")</f>
        <v>07</v>
      </c>
      <c r="M11891" s="2">
        <f>WEEKNUM(Tabela3[[#This Row],[DATA]])</f>
        <v>30</v>
      </c>
      <c r="N11891" s="18">
        <f>YEAR(Tabela3[[#This Row],[DATA]])</f>
        <v>2023</v>
      </c>
    </row>
    <row r="11892" spans="2:14">
      <c r="B11892" s="1">
        <v>45136</v>
      </c>
      <c r="C11892">
        <v>17685</v>
      </c>
      <c r="D11892">
        <f>COUNTIF(C$4:C11892,Tabela3[[#This Row],[COMANDA]])</f>
        <v>1</v>
      </c>
      <c r="E11892" t="s">
        <v>90</v>
      </c>
      <c r="F11892" t="s">
        <v>98</v>
      </c>
      <c r="G11892" t="s">
        <v>8</v>
      </c>
      <c r="H11892" t="s">
        <v>203</v>
      </c>
      <c r="I11892" s="2">
        <v>1</v>
      </c>
      <c r="J11892" t="s">
        <v>11</v>
      </c>
      <c r="K11892" s="21">
        <f>INDEX(LISTAS!$H:$Q,MATCH(BASE!H11892,LISTAS!$G:$G,0),MATCH(BASE!J11892,LISTAS!$H$3:$Q$3,0))*Tabela3[[#This Row],[QUANTIDADE]]</f>
        <v>20</v>
      </c>
      <c r="L11892" s="2" t="str">
        <f>TEXT(Tabela3[[#This Row],[DATA]],"MM")</f>
        <v>07</v>
      </c>
      <c r="M11892" s="2">
        <f>WEEKNUM(Tabela3[[#This Row],[DATA]])</f>
        <v>30</v>
      </c>
      <c r="N11892" s="18">
        <f>YEAR(Tabela3[[#This Row],[DATA]])</f>
        <v>2023</v>
      </c>
    </row>
    <row r="11893" spans="2:14">
      <c r="B11893" s="1">
        <v>45136</v>
      </c>
      <c r="C11893">
        <v>17685</v>
      </c>
      <c r="D11893">
        <f>COUNTIF(C$4:C11893,Tabela3[[#This Row],[COMANDA]])</f>
        <v>2</v>
      </c>
      <c r="E11893" t="s">
        <v>90</v>
      </c>
      <c r="F11893" t="s">
        <v>98</v>
      </c>
      <c r="G11893" t="s">
        <v>9</v>
      </c>
      <c r="H11893" t="s">
        <v>138</v>
      </c>
      <c r="I11893" s="2">
        <v>1</v>
      </c>
      <c r="J11893" t="s">
        <v>11</v>
      </c>
      <c r="K11893" s="21">
        <f>INDEX(LISTAS!$H:$Q,MATCH(BASE!H11893,LISTAS!$G:$G,0),MATCH(BASE!J11893,LISTAS!$H$3:$Q$3,0))*Tabela3[[#This Row],[QUANTIDADE]]</f>
        <v>4</v>
      </c>
      <c r="L11893" s="2" t="str">
        <f>TEXT(Tabela3[[#This Row],[DATA]],"MM")</f>
        <v>07</v>
      </c>
      <c r="M11893" s="2">
        <f>WEEKNUM(Tabela3[[#This Row],[DATA]])</f>
        <v>30</v>
      </c>
      <c r="N11893" s="18">
        <f>YEAR(Tabela3[[#This Row],[DATA]])</f>
        <v>2023</v>
      </c>
    </row>
    <row r="11894" spans="2:14">
      <c r="B11894" s="1">
        <v>45136</v>
      </c>
      <c r="C11894">
        <v>17686</v>
      </c>
      <c r="D11894">
        <f>COUNTIF(C$4:C11894,Tabela3[[#This Row],[COMANDA]])</f>
        <v>1</v>
      </c>
      <c r="E11894" t="s">
        <v>90</v>
      </c>
      <c r="G11894" t="s">
        <v>8</v>
      </c>
      <c r="H11894" t="s">
        <v>206</v>
      </c>
      <c r="I11894" s="2">
        <v>2</v>
      </c>
      <c r="J11894" t="s">
        <v>11</v>
      </c>
      <c r="K11894" s="21">
        <f>INDEX(LISTAS!$H:$Q,MATCH(BASE!H11894,LISTAS!$G:$G,0),MATCH(BASE!J11894,LISTAS!$H$3:$Q$3,0))*Tabela3[[#This Row],[QUANTIDADE]]</f>
        <v>36</v>
      </c>
      <c r="L11894" s="2" t="str">
        <f>TEXT(Tabela3[[#This Row],[DATA]],"MM")</f>
        <v>07</v>
      </c>
      <c r="M11894" s="2">
        <f>WEEKNUM(Tabela3[[#This Row],[DATA]])</f>
        <v>30</v>
      </c>
      <c r="N11894" s="18">
        <f>YEAR(Tabela3[[#This Row],[DATA]])</f>
        <v>2023</v>
      </c>
    </row>
    <row r="11895" spans="2:14">
      <c r="B11895" s="1">
        <v>45136</v>
      </c>
      <c r="C11895">
        <v>17686</v>
      </c>
      <c r="D11895">
        <f>COUNTIF(C$4:C11895,Tabela3[[#This Row],[COMANDA]])</f>
        <v>2</v>
      </c>
      <c r="E11895" t="s">
        <v>90</v>
      </c>
      <c r="G11895" t="s">
        <v>9</v>
      </c>
      <c r="H11895" t="s">
        <v>219</v>
      </c>
      <c r="I11895" s="2">
        <v>1</v>
      </c>
      <c r="J11895" t="s">
        <v>11</v>
      </c>
      <c r="K11895" s="21">
        <f>INDEX(LISTAS!$H:$Q,MATCH(BASE!H11895,LISTAS!$G:$G,0),MATCH(BASE!J11895,LISTAS!$H$3:$Q$3,0))*Tabela3[[#This Row],[QUANTIDADE]]</f>
        <v>5</v>
      </c>
      <c r="L11895" s="2" t="str">
        <f>TEXT(Tabela3[[#This Row],[DATA]],"MM")</f>
        <v>07</v>
      </c>
      <c r="M11895" s="2">
        <f>WEEKNUM(Tabela3[[#This Row],[DATA]])</f>
        <v>30</v>
      </c>
      <c r="N11895" s="18">
        <f>YEAR(Tabela3[[#This Row],[DATA]])</f>
        <v>2023</v>
      </c>
    </row>
    <row r="11896" spans="2:14">
      <c r="B11896" s="1">
        <v>45136</v>
      </c>
      <c r="C11896">
        <v>17686</v>
      </c>
      <c r="D11896">
        <f>COUNTIF(C$4:C11896,Tabela3[[#This Row],[COMANDA]])</f>
        <v>3</v>
      </c>
      <c r="E11896" t="s">
        <v>90</v>
      </c>
      <c r="G11896" t="s">
        <v>9</v>
      </c>
      <c r="H11896" t="s">
        <v>138</v>
      </c>
      <c r="I11896" s="2">
        <v>1</v>
      </c>
      <c r="J11896" t="s">
        <v>11</v>
      </c>
      <c r="K11896" s="21">
        <f>INDEX(LISTAS!$H:$Q,MATCH(BASE!H11896,LISTAS!$G:$G,0),MATCH(BASE!J11896,LISTAS!$H$3:$Q$3,0))*Tabela3[[#This Row],[QUANTIDADE]]</f>
        <v>4</v>
      </c>
      <c r="L11896" s="2" t="str">
        <f>TEXT(Tabela3[[#This Row],[DATA]],"MM")</f>
        <v>07</v>
      </c>
      <c r="M11896" s="2">
        <f>WEEKNUM(Tabela3[[#This Row],[DATA]])</f>
        <v>30</v>
      </c>
      <c r="N11896" s="18">
        <f>YEAR(Tabela3[[#This Row],[DATA]])</f>
        <v>2023</v>
      </c>
    </row>
    <row r="11897" spans="2:14">
      <c r="B11897" s="1">
        <v>45136</v>
      </c>
      <c r="C11897">
        <v>17686</v>
      </c>
      <c r="D11897">
        <f>COUNTIF(C$4:C11897,Tabela3[[#This Row],[COMANDA]])</f>
        <v>4</v>
      </c>
      <c r="E11897" t="s">
        <v>90</v>
      </c>
      <c r="G11897" t="s">
        <v>10</v>
      </c>
      <c r="H11897" t="s">
        <v>119</v>
      </c>
      <c r="I11897" s="2">
        <v>2</v>
      </c>
      <c r="J11897" t="s">
        <v>11</v>
      </c>
      <c r="K11897" s="21">
        <f>INDEX(LISTAS!$H:$Q,MATCH(BASE!H11897,LISTAS!$G:$G,0),MATCH(BASE!J11897,LISTAS!$H$3:$Q$3,0))*Tabela3[[#This Row],[QUANTIDADE]]</f>
        <v>12</v>
      </c>
      <c r="L11897" s="2" t="str">
        <f>TEXT(Tabela3[[#This Row],[DATA]],"MM")</f>
        <v>07</v>
      </c>
      <c r="M11897" s="2">
        <f>WEEKNUM(Tabela3[[#This Row],[DATA]])</f>
        <v>30</v>
      </c>
      <c r="N11897" s="18">
        <f>YEAR(Tabela3[[#This Row],[DATA]])</f>
        <v>2023</v>
      </c>
    </row>
    <row r="11898" spans="2:14">
      <c r="B11898" s="1">
        <v>45136</v>
      </c>
      <c r="C11898">
        <v>17687</v>
      </c>
      <c r="D11898">
        <f>COUNTIF(C$4:C11898,Tabela3[[#This Row],[COMANDA]])</f>
        <v>1</v>
      </c>
      <c r="E11898" t="s">
        <v>90</v>
      </c>
      <c r="F11898" t="s">
        <v>99</v>
      </c>
      <c r="G11898" t="s">
        <v>8</v>
      </c>
      <c r="H11898" t="s">
        <v>40</v>
      </c>
      <c r="I11898" s="2">
        <v>3</v>
      </c>
      <c r="J11898" t="s">
        <v>11</v>
      </c>
      <c r="K11898" s="21">
        <f>INDEX(LISTAS!$H:$Q,MATCH(BASE!H11898,LISTAS!$G:$G,0),MATCH(BASE!J11898,LISTAS!$H$3:$Q$3,0))*Tabela3[[#This Row],[QUANTIDADE]]</f>
        <v>42</v>
      </c>
      <c r="L11898" s="2" t="str">
        <f>TEXT(Tabela3[[#This Row],[DATA]],"MM")</f>
        <v>07</v>
      </c>
      <c r="M11898" s="2">
        <f>WEEKNUM(Tabela3[[#This Row],[DATA]])</f>
        <v>30</v>
      </c>
      <c r="N11898" s="18">
        <f>YEAR(Tabela3[[#This Row],[DATA]])</f>
        <v>2023</v>
      </c>
    </row>
    <row r="11899" spans="2:14">
      <c r="B11899" s="1">
        <v>45136</v>
      </c>
      <c r="C11899">
        <v>17687</v>
      </c>
      <c r="D11899">
        <f>COUNTIF(C$4:C11899,Tabela3[[#This Row],[COMANDA]])</f>
        <v>2</v>
      </c>
      <c r="E11899" t="s">
        <v>90</v>
      </c>
      <c r="F11899" t="s">
        <v>99</v>
      </c>
      <c r="G11899" t="s">
        <v>9</v>
      </c>
      <c r="H11899" t="s">
        <v>142</v>
      </c>
      <c r="I11899" s="2">
        <v>1</v>
      </c>
      <c r="J11899" t="s">
        <v>11</v>
      </c>
      <c r="K11899" s="21">
        <f>INDEX(LISTAS!$H:$Q,MATCH(BASE!H11899,LISTAS!$G:$G,0),MATCH(BASE!J11899,LISTAS!$H$3:$Q$3,0))*Tabela3[[#This Row],[QUANTIDADE]]</f>
        <v>6</v>
      </c>
      <c r="L11899" s="2" t="str">
        <f>TEXT(Tabela3[[#This Row],[DATA]],"MM")</f>
        <v>07</v>
      </c>
      <c r="M11899" s="2">
        <f>WEEKNUM(Tabela3[[#This Row],[DATA]])</f>
        <v>30</v>
      </c>
      <c r="N11899" s="18">
        <f>YEAR(Tabela3[[#This Row],[DATA]])</f>
        <v>2023</v>
      </c>
    </row>
    <row r="11900" spans="2:14">
      <c r="B11900" s="1">
        <v>45136</v>
      </c>
      <c r="C11900">
        <v>17687</v>
      </c>
      <c r="D11900">
        <f>COUNTIF(C$4:C11900,Tabela3[[#This Row],[COMANDA]])</f>
        <v>3</v>
      </c>
      <c r="E11900" t="s">
        <v>90</v>
      </c>
      <c r="F11900" t="s">
        <v>99</v>
      </c>
      <c r="G11900" t="s">
        <v>62</v>
      </c>
      <c r="H11900" t="s">
        <v>192</v>
      </c>
      <c r="I11900" s="2">
        <v>1</v>
      </c>
      <c r="J11900" t="s">
        <v>11</v>
      </c>
      <c r="K11900" s="21">
        <f>INDEX(LISTAS!$H:$Q,MATCH(BASE!H11900,LISTAS!$G:$G,0),MATCH(BASE!J11900,LISTAS!$H$3:$Q$3,0))*Tabela3[[#This Row],[QUANTIDADE]]</f>
        <v>6</v>
      </c>
      <c r="L11900" s="2" t="str">
        <f>TEXT(Tabela3[[#This Row],[DATA]],"MM")</f>
        <v>07</v>
      </c>
      <c r="M11900" s="2">
        <f>WEEKNUM(Tabela3[[#This Row],[DATA]])</f>
        <v>30</v>
      </c>
      <c r="N11900" s="18">
        <f>YEAR(Tabela3[[#This Row],[DATA]])</f>
        <v>2023</v>
      </c>
    </row>
    <row r="11901" spans="2:14">
      <c r="B11901" s="1">
        <v>45136</v>
      </c>
      <c r="C11901">
        <v>17688</v>
      </c>
      <c r="D11901">
        <f>COUNTIF(C$4:C11901,Tabela3[[#This Row],[COMANDA]])</f>
        <v>1</v>
      </c>
      <c r="E11901" t="s">
        <v>90</v>
      </c>
      <c r="F11901" t="s">
        <v>100</v>
      </c>
      <c r="G11901" t="s">
        <v>8</v>
      </c>
      <c r="H11901" t="s">
        <v>203</v>
      </c>
      <c r="I11901" s="2">
        <v>1</v>
      </c>
      <c r="J11901" t="s">
        <v>11</v>
      </c>
      <c r="K11901" s="21">
        <f>INDEX(LISTAS!$H:$Q,MATCH(BASE!H11901,LISTAS!$G:$G,0),MATCH(BASE!J11901,LISTAS!$H$3:$Q$3,0))*Tabela3[[#This Row],[QUANTIDADE]]</f>
        <v>20</v>
      </c>
      <c r="L11901" s="2" t="str">
        <f>TEXT(Tabela3[[#This Row],[DATA]],"MM")</f>
        <v>07</v>
      </c>
      <c r="M11901" s="2">
        <f>WEEKNUM(Tabela3[[#This Row],[DATA]])</f>
        <v>30</v>
      </c>
      <c r="N11901" s="18">
        <f>YEAR(Tabela3[[#This Row],[DATA]])</f>
        <v>2023</v>
      </c>
    </row>
    <row r="11902" spans="2:14">
      <c r="B11902" s="1">
        <v>45136</v>
      </c>
      <c r="C11902">
        <v>17688</v>
      </c>
      <c r="D11902">
        <f>COUNTIF(C$4:C11902,Tabela3[[#This Row],[COMANDA]])</f>
        <v>2</v>
      </c>
      <c r="E11902" t="s">
        <v>90</v>
      </c>
      <c r="F11902" t="s">
        <v>100</v>
      </c>
      <c r="G11902" t="s">
        <v>9</v>
      </c>
      <c r="H11902" t="s">
        <v>153</v>
      </c>
      <c r="I11902" s="2">
        <v>1</v>
      </c>
      <c r="J11902" t="s">
        <v>11</v>
      </c>
      <c r="K11902" s="21">
        <f>INDEX(LISTAS!$H:$Q,MATCH(BASE!H11902,LISTAS!$G:$G,0),MATCH(BASE!J11902,LISTAS!$H$3:$Q$3,0))*Tabela3[[#This Row],[QUANTIDADE]]</f>
        <v>4</v>
      </c>
      <c r="L11902" s="2" t="str">
        <f>TEXT(Tabela3[[#This Row],[DATA]],"MM")</f>
        <v>07</v>
      </c>
      <c r="M11902" s="2">
        <f>WEEKNUM(Tabela3[[#This Row],[DATA]])</f>
        <v>30</v>
      </c>
      <c r="N11902" s="18">
        <f>YEAR(Tabela3[[#This Row],[DATA]])</f>
        <v>2023</v>
      </c>
    </row>
    <row r="11903" spans="2:14">
      <c r="B11903" s="1">
        <v>45136</v>
      </c>
      <c r="C11903">
        <v>17689</v>
      </c>
      <c r="D11903">
        <f>COUNTIF(C$4:C11903,Tabela3[[#This Row],[COMANDA]])</f>
        <v>1</v>
      </c>
      <c r="E11903" t="s">
        <v>90</v>
      </c>
      <c r="F11903" t="s">
        <v>100</v>
      </c>
      <c r="G11903" t="s">
        <v>8</v>
      </c>
      <c r="H11903" t="s">
        <v>206</v>
      </c>
      <c r="I11903" s="2">
        <v>1</v>
      </c>
      <c r="J11903" t="s">
        <v>11</v>
      </c>
      <c r="K11903" s="21">
        <f>INDEX(LISTAS!$H:$Q,MATCH(BASE!H11903,LISTAS!$G:$G,0),MATCH(BASE!J11903,LISTAS!$H$3:$Q$3,0))*Tabela3[[#This Row],[QUANTIDADE]]</f>
        <v>18</v>
      </c>
      <c r="L11903" s="2" t="str">
        <f>TEXT(Tabela3[[#This Row],[DATA]],"MM")</f>
        <v>07</v>
      </c>
      <c r="M11903" s="2">
        <f>WEEKNUM(Tabela3[[#This Row],[DATA]])</f>
        <v>30</v>
      </c>
      <c r="N11903" s="18">
        <f>YEAR(Tabela3[[#This Row],[DATA]])</f>
        <v>2023</v>
      </c>
    </row>
    <row r="11904" spans="2:14">
      <c r="B11904" s="1">
        <v>45136</v>
      </c>
      <c r="C11904">
        <v>17689</v>
      </c>
      <c r="D11904">
        <f>COUNTIF(C$4:C11904,Tabela3[[#This Row],[COMANDA]])</f>
        <v>2</v>
      </c>
      <c r="E11904" t="s">
        <v>90</v>
      </c>
      <c r="F11904" t="s">
        <v>100</v>
      </c>
      <c r="G11904" t="s">
        <v>9</v>
      </c>
      <c r="H11904" t="s">
        <v>228</v>
      </c>
      <c r="I11904" s="2">
        <v>1</v>
      </c>
      <c r="J11904" t="s">
        <v>11</v>
      </c>
      <c r="K11904" s="21">
        <f>INDEX(LISTAS!$H:$Q,MATCH(BASE!H11904,LISTAS!$G:$G,0),MATCH(BASE!J11904,LISTAS!$H$3:$Q$3,0))*Tabela3[[#This Row],[QUANTIDADE]]</f>
        <v>6</v>
      </c>
      <c r="L11904" s="2" t="str">
        <f>TEXT(Tabela3[[#This Row],[DATA]],"MM")</f>
        <v>07</v>
      </c>
      <c r="M11904" s="2">
        <f>WEEKNUM(Tabela3[[#This Row],[DATA]])</f>
        <v>30</v>
      </c>
      <c r="N11904" s="18">
        <f>YEAR(Tabela3[[#This Row],[DATA]])</f>
        <v>2023</v>
      </c>
    </row>
    <row r="11905" spans="2:14">
      <c r="B11905" s="1">
        <v>45136</v>
      </c>
      <c r="C11905">
        <v>17690</v>
      </c>
      <c r="D11905">
        <f>COUNTIF(C$4:C11905,Tabela3[[#This Row],[COMANDA]])</f>
        <v>1</v>
      </c>
      <c r="E11905" t="s">
        <v>90</v>
      </c>
      <c r="F11905" t="s">
        <v>98</v>
      </c>
      <c r="G11905" t="s">
        <v>8</v>
      </c>
      <c r="H11905" t="s">
        <v>205</v>
      </c>
      <c r="I11905" s="2">
        <v>1</v>
      </c>
      <c r="J11905" t="s">
        <v>11</v>
      </c>
      <c r="K11905" s="21">
        <f>INDEX(LISTAS!$H:$Q,MATCH(BASE!H11905,LISTAS!$G:$G,0),MATCH(BASE!J11905,LISTAS!$H$3:$Q$3,0))*Tabela3[[#This Row],[QUANTIDADE]]</f>
        <v>22</v>
      </c>
      <c r="L11905" s="2" t="str">
        <f>TEXT(Tabela3[[#This Row],[DATA]],"MM")</f>
        <v>07</v>
      </c>
      <c r="M11905" s="2">
        <f>WEEKNUM(Tabela3[[#This Row],[DATA]])</f>
        <v>30</v>
      </c>
      <c r="N11905" s="18">
        <f>YEAR(Tabela3[[#This Row],[DATA]])</f>
        <v>2023</v>
      </c>
    </row>
    <row r="11906" spans="2:14">
      <c r="B11906" s="1">
        <v>45136</v>
      </c>
      <c r="C11906">
        <v>17690</v>
      </c>
      <c r="D11906">
        <f>COUNTIF(C$4:C11906,Tabela3[[#This Row],[COMANDA]])</f>
        <v>2</v>
      </c>
      <c r="E11906" t="s">
        <v>90</v>
      </c>
      <c r="F11906" t="s">
        <v>98</v>
      </c>
      <c r="G11906" t="s">
        <v>9</v>
      </c>
      <c r="H11906" t="s">
        <v>55</v>
      </c>
      <c r="I11906" s="2">
        <v>1</v>
      </c>
      <c r="J11906" t="s">
        <v>11</v>
      </c>
      <c r="K11906" s="21">
        <f>INDEX(LISTAS!$H:$Q,MATCH(BASE!H11906,LISTAS!$G:$G,0),MATCH(BASE!J11906,LISTAS!$H$3:$Q$3,0))*Tabela3[[#This Row],[QUANTIDADE]]</f>
        <v>3</v>
      </c>
      <c r="L11906" s="2" t="str">
        <f>TEXT(Tabela3[[#This Row],[DATA]],"MM")</f>
        <v>07</v>
      </c>
      <c r="M11906" s="2">
        <f>WEEKNUM(Tabela3[[#This Row],[DATA]])</f>
        <v>30</v>
      </c>
      <c r="N11906" s="18">
        <f>YEAR(Tabela3[[#This Row],[DATA]])</f>
        <v>2023</v>
      </c>
    </row>
    <row r="11907" spans="2:14">
      <c r="B11907" s="1">
        <v>45136</v>
      </c>
      <c r="C11907">
        <v>17691</v>
      </c>
      <c r="D11907">
        <f>COUNTIF(C$4:C11907,Tabela3[[#This Row],[COMANDA]])</f>
        <v>1</v>
      </c>
      <c r="E11907" t="s">
        <v>90</v>
      </c>
      <c r="F11907" t="s">
        <v>98</v>
      </c>
      <c r="G11907" t="s">
        <v>8</v>
      </c>
      <c r="H11907" t="s">
        <v>84</v>
      </c>
      <c r="I11907" s="2">
        <v>1</v>
      </c>
      <c r="J11907" t="s">
        <v>11</v>
      </c>
      <c r="K11907" s="21">
        <f>INDEX(LISTAS!$H:$Q,MATCH(BASE!H11907,LISTAS!$G:$G,0),MATCH(BASE!J11907,LISTAS!$H$3:$Q$3,0))*Tabela3[[#This Row],[QUANTIDADE]]</f>
        <v>16</v>
      </c>
      <c r="L11907" s="2" t="str">
        <f>TEXT(Tabela3[[#This Row],[DATA]],"MM")</f>
        <v>07</v>
      </c>
      <c r="M11907" s="2">
        <f>WEEKNUM(Tabela3[[#This Row],[DATA]])</f>
        <v>30</v>
      </c>
      <c r="N11907" s="18">
        <f>YEAR(Tabela3[[#This Row],[DATA]])</f>
        <v>2023</v>
      </c>
    </row>
    <row r="11908" spans="2:14">
      <c r="B11908" s="1">
        <v>45136</v>
      </c>
      <c r="C11908">
        <v>17692</v>
      </c>
      <c r="D11908">
        <f>COUNTIF(C$4:C11908,Tabela3[[#This Row],[COMANDA]])</f>
        <v>1</v>
      </c>
      <c r="E11908" t="s">
        <v>90</v>
      </c>
      <c r="F11908" t="s">
        <v>100</v>
      </c>
      <c r="G11908" t="s">
        <v>8</v>
      </c>
      <c r="H11908" t="s">
        <v>206</v>
      </c>
      <c r="I11908" s="2">
        <v>1</v>
      </c>
      <c r="J11908" t="s">
        <v>11</v>
      </c>
      <c r="K11908" s="21">
        <f>INDEX(LISTAS!$H:$Q,MATCH(BASE!H11908,LISTAS!$G:$G,0),MATCH(BASE!J11908,LISTAS!$H$3:$Q$3,0))*Tabela3[[#This Row],[QUANTIDADE]]</f>
        <v>18</v>
      </c>
      <c r="L11908" s="2" t="str">
        <f>TEXT(Tabela3[[#This Row],[DATA]],"MM")</f>
        <v>07</v>
      </c>
      <c r="M11908" s="2">
        <f>WEEKNUM(Tabela3[[#This Row],[DATA]])</f>
        <v>30</v>
      </c>
      <c r="N11908" s="18">
        <f>YEAR(Tabela3[[#This Row],[DATA]])</f>
        <v>2023</v>
      </c>
    </row>
    <row r="11909" spans="2:14">
      <c r="B11909" s="1">
        <v>45136</v>
      </c>
      <c r="C11909">
        <v>17692</v>
      </c>
      <c r="D11909">
        <f>COUNTIF(C$4:C11909,Tabela3[[#This Row],[COMANDA]])</f>
        <v>2</v>
      </c>
      <c r="E11909" t="s">
        <v>90</v>
      </c>
      <c r="F11909" t="s">
        <v>100</v>
      </c>
      <c r="G11909" t="s">
        <v>61</v>
      </c>
      <c r="H11909" t="s">
        <v>163</v>
      </c>
      <c r="I11909" s="2">
        <v>2</v>
      </c>
      <c r="J11909" t="s">
        <v>11</v>
      </c>
      <c r="K11909" s="21">
        <f>INDEX(LISTAS!$H:$Q,MATCH(BASE!H11909,LISTAS!$G:$G,0),MATCH(BASE!J11909,LISTAS!$H$3:$Q$3,0))*Tabela3[[#This Row],[QUANTIDADE]]</f>
        <v>8</v>
      </c>
      <c r="L11909" s="2" t="str">
        <f>TEXT(Tabela3[[#This Row],[DATA]],"MM")</f>
        <v>07</v>
      </c>
      <c r="M11909" s="2">
        <f>WEEKNUM(Tabela3[[#This Row],[DATA]])</f>
        <v>30</v>
      </c>
      <c r="N11909" s="18">
        <f>YEAR(Tabela3[[#This Row],[DATA]])</f>
        <v>2023</v>
      </c>
    </row>
    <row r="11910" spans="2:14">
      <c r="B11910" s="1">
        <v>45136</v>
      </c>
      <c r="C11910">
        <v>17693</v>
      </c>
      <c r="D11910">
        <f>COUNTIF(C$4:C11910,Tabela3[[#This Row],[COMANDA]])</f>
        <v>1</v>
      </c>
      <c r="E11910" t="s">
        <v>90</v>
      </c>
      <c r="F11910" t="s">
        <v>99</v>
      </c>
      <c r="G11910" t="s">
        <v>8</v>
      </c>
      <c r="H11910" t="s">
        <v>206</v>
      </c>
      <c r="I11910" s="2">
        <v>1</v>
      </c>
      <c r="J11910" t="s">
        <v>11</v>
      </c>
      <c r="K11910" s="21">
        <f>INDEX(LISTAS!$H:$Q,MATCH(BASE!H11910,LISTAS!$G:$G,0),MATCH(BASE!J11910,LISTAS!$H$3:$Q$3,0))*Tabela3[[#This Row],[QUANTIDADE]]</f>
        <v>18</v>
      </c>
      <c r="L11910" s="2" t="str">
        <f>TEXT(Tabela3[[#This Row],[DATA]],"MM")</f>
        <v>07</v>
      </c>
      <c r="M11910" s="2">
        <f>WEEKNUM(Tabela3[[#This Row],[DATA]])</f>
        <v>30</v>
      </c>
      <c r="N11910" s="18">
        <f>YEAR(Tabela3[[#This Row],[DATA]])</f>
        <v>2023</v>
      </c>
    </row>
    <row r="11911" spans="2:14">
      <c r="B11911" s="1">
        <v>45136</v>
      </c>
      <c r="C11911">
        <v>17693</v>
      </c>
      <c r="D11911">
        <f>COUNTIF(C$4:C11911,Tabela3[[#This Row],[COMANDA]])</f>
        <v>2</v>
      </c>
      <c r="E11911" t="s">
        <v>90</v>
      </c>
      <c r="F11911" t="s">
        <v>99</v>
      </c>
      <c r="G11911" t="s">
        <v>9</v>
      </c>
      <c r="H11911" t="s">
        <v>138</v>
      </c>
      <c r="I11911" s="2">
        <v>1</v>
      </c>
      <c r="J11911" t="s">
        <v>11</v>
      </c>
      <c r="K11911" s="21">
        <f>INDEX(LISTAS!$H:$Q,MATCH(BASE!H11911,LISTAS!$G:$G,0),MATCH(BASE!J11911,LISTAS!$H$3:$Q$3,0))*Tabela3[[#This Row],[QUANTIDADE]]</f>
        <v>4</v>
      </c>
      <c r="L11911" s="2" t="str">
        <f>TEXT(Tabela3[[#This Row],[DATA]],"MM")</f>
        <v>07</v>
      </c>
      <c r="M11911" s="2">
        <f>WEEKNUM(Tabela3[[#This Row],[DATA]])</f>
        <v>30</v>
      </c>
      <c r="N11911" s="18">
        <f>YEAR(Tabela3[[#This Row],[DATA]])</f>
        <v>2023</v>
      </c>
    </row>
    <row r="11912" spans="2:14">
      <c r="B11912" s="1">
        <v>45136</v>
      </c>
      <c r="C11912">
        <v>17693</v>
      </c>
      <c r="D11912">
        <f>COUNTIF(C$4:C11912,Tabela3[[#This Row],[COMANDA]])</f>
        <v>3</v>
      </c>
      <c r="E11912" t="s">
        <v>90</v>
      </c>
      <c r="F11912" t="s">
        <v>99</v>
      </c>
      <c r="G11912" t="s">
        <v>10</v>
      </c>
      <c r="H11912" t="s">
        <v>119</v>
      </c>
      <c r="I11912" s="2">
        <v>1</v>
      </c>
      <c r="J11912" t="s">
        <v>11</v>
      </c>
      <c r="K11912" s="21">
        <f>INDEX(LISTAS!$H:$Q,MATCH(BASE!H11912,LISTAS!$G:$G,0),MATCH(BASE!J11912,LISTAS!$H$3:$Q$3,0))*Tabela3[[#This Row],[QUANTIDADE]]</f>
        <v>6</v>
      </c>
      <c r="L11912" s="2" t="str">
        <f>TEXT(Tabela3[[#This Row],[DATA]],"MM")</f>
        <v>07</v>
      </c>
      <c r="M11912" s="2">
        <f>WEEKNUM(Tabela3[[#This Row],[DATA]])</f>
        <v>30</v>
      </c>
      <c r="N11912" s="18">
        <f>YEAR(Tabela3[[#This Row],[DATA]])</f>
        <v>2023</v>
      </c>
    </row>
    <row r="11913" spans="2:14">
      <c r="B11913" s="1">
        <v>45136</v>
      </c>
      <c r="C11913">
        <v>17694</v>
      </c>
      <c r="D11913">
        <f>COUNTIF(C$4:C11913,Tabela3[[#This Row],[COMANDA]])</f>
        <v>1</v>
      </c>
      <c r="E11913" t="s">
        <v>90</v>
      </c>
      <c r="F11913" t="s">
        <v>375</v>
      </c>
      <c r="G11913" t="s">
        <v>8</v>
      </c>
      <c r="H11913" t="s">
        <v>47</v>
      </c>
      <c r="I11913" s="2">
        <v>1</v>
      </c>
      <c r="J11913" t="s">
        <v>11</v>
      </c>
      <c r="K11913" s="21">
        <f>INDEX(LISTAS!$H:$Q,MATCH(BASE!H11913,LISTAS!$G:$G,0),MATCH(BASE!J11913,LISTAS!$H$3:$Q$3,0))*Tabela3[[#This Row],[QUANTIDADE]]</f>
        <v>16</v>
      </c>
      <c r="L11913" s="2" t="str">
        <f>TEXT(Tabela3[[#This Row],[DATA]],"MM")</f>
        <v>07</v>
      </c>
      <c r="M11913" s="2">
        <f>WEEKNUM(Tabela3[[#This Row],[DATA]])</f>
        <v>30</v>
      </c>
      <c r="N11913" s="18">
        <f>YEAR(Tabela3[[#This Row],[DATA]])</f>
        <v>2023</v>
      </c>
    </row>
    <row r="11914" spans="2:14">
      <c r="B11914" s="1">
        <v>45136</v>
      </c>
      <c r="C11914">
        <v>17694</v>
      </c>
      <c r="D11914">
        <f>COUNTIF(C$4:C11914,Tabela3[[#This Row],[COMANDA]])</f>
        <v>2</v>
      </c>
      <c r="E11914" t="s">
        <v>90</v>
      </c>
      <c r="F11914" t="s">
        <v>375</v>
      </c>
      <c r="G11914" t="s">
        <v>9</v>
      </c>
      <c r="H11914" t="s">
        <v>135</v>
      </c>
      <c r="I11914" s="2">
        <v>1</v>
      </c>
      <c r="J11914" t="s">
        <v>11</v>
      </c>
      <c r="K11914" s="21">
        <f>INDEX(LISTAS!$H:$Q,MATCH(BASE!H11914,LISTAS!$G:$G,0),MATCH(BASE!J11914,LISTAS!$H$3:$Q$3,0))*Tabela3[[#This Row],[QUANTIDADE]]</f>
        <v>4</v>
      </c>
      <c r="L11914" s="2" t="str">
        <f>TEXT(Tabela3[[#This Row],[DATA]],"MM")</f>
        <v>07</v>
      </c>
      <c r="M11914" s="2">
        <f>WEEKNUM(Tabela3[[#This Row],[DATA]])</f>
        <v>30</v>
      </c>
      <c r="N11914" s="18">
        <f>YEAR(Tabela3[[#This Row],[DATA]])</f>
        <v>2023</v>
      </c>
    </row>
    <row r="11915" spans="2:14">
      <c r="B11915" s="1">
        <v>45136</v>
      </c>
      <c r="C11915">
        <v>17695</v>
      </c>
      <c r="D11915">
        <f>COUNTIF(C$4:C11915,Tabela3[[#This Row],[COMANDA]])</f>
        <v>1</v>
      </c>
      <c r="E11915" t="s">
        <v>90</v>
      </c>
      <c r="F11915" t="s">
        <v>100</v>
      </c>
      <c r="G11915" t="s">
        <v>8</v>
      </c>
      <c r="H11915" t="s">
        <v>205</v>
      </c>
      <c r="I11915" s="2">
        <v>1</v>
      </c>
      <c r="J11915" t="s">
        <v>11</v>
      </c>
      <c r="K11915" s="21">
        <f>INDEX(LISTAS!$H:$Q,MATCH(BASE!H11915,LISTAS!$G:$G,0),MATCH(BASE!J11915,LISTAS!$H$3:$Q$3,0))*Tabela3[[#This Row],[QUANTIDADE]]</f>
        <v>22</v>
      </c>
      <c r="L11915" s="2" t="str">
        <f>TEXT(Tabela3[[#This Row],[DATA]],"MM")</f>
        <v>07</v>
      </c>
      <c r="M11915" s="2">
        <f>WEEKNUM(Tabela3[[#This Row],[DATA]])</f>
        <v>30</v>
      </c>
      <c r="N11915" s="18">
        <f>YEAR(Tabela3[[#This Row],[DATA]])</f>
        <v>2023</v>
      </c>
    </row>
    <row r="11916" spans="2:14">
      <c r="B11916" s="1">
        <v>45136</v>
      </c>
      <c r="C11916">
        <v>17695</v>
      </c>
      <c r="D11916">
        <f>COUNTIF(C$4:C11916,Tabela3[[#This Row],[COMANDA]])</f>
        <v>2</v>
      </c>
      <c r="E11916" t="s">
        <v>90</v>
      </c>
      <c r="F11916" t="s">
        <v>100</v>
      </c>
      <c r="G11916" t="s">
        <v>61</v>
      </c>
      <c r="H11916" t="s">
        <v>161</v>
      </c>
      <c r="I11916" s="2">
        <v>1</v>
      </c>
      <c r="J11916" t="s">
        <v>11</v>
      </c>
      <c r="K11916" s="21">
        <f>INDEX(LISTAS!$H:$Q,MATCH(BASE!H11916,LISTAS!$G:$G,0),MATCH(BASE!J11916,LISTAS!$H$3:$Q$3,0))*Tabela3[[#This Row],[QUANTIDADE]]</f>
        <v>3</v>
      </c>
      <c r="L11916" s="2" t="str">
        <f>TEXT(Tabela3[[#This Row],[DATA]],"MM")</f>
        <v>07</v>
      </c>
      <c r="M11916" s="2">
        <f>WEEKNUM(Tabela3[[#This Row],[DATA]])</f>
        <v>30</v>
      </c>
      <c r="N11916" s="18">
        <f>YEAR(Tabela3[[#This Row],[DATA]])</f>
        <v>2023</v>
      </c>
    </row>
    <row r="11917" spans="2:14">
      <c r="B11917" s="1">
        <v>45136</v>
      </c>
      <c r="C11917">
        <v>17695</v>
      </c>
      <c r="D11917">
        <f>COUNTIF(C$4:C11917,Tabela3[[#This Row],[COMANDA]])</f>
        <v>3</v>
      </c>
      <c r="E11917" t="s">
        <v>90</v>
      </c>
      <c r="F11917" t="s">
        <v>100</v>
      </c>
      <c r="G11917" t="s">
        <v>61</v>
      </c>
      <c r="H11917" t="s">
        <v>163</v>
      </c>
      <c r="I11917" s="2">
        <v>1</v>
      </c>
      <c r="J11917" t="s">
        <v>11</v>
      </c>
      <c r="K11917" s="21">
        <f>INDEX(LISTAS!$H:$Q,MATCH(BASE!H11917,LISTAS!$G:$G,0),MATCH(BASE!J11917,LISTAS!$H$3:$Q$3,0))*Tabela3[[#This Row],[QUANTIDADE]]</f>
        <v>4</v>
      </c>
      <c r="L11917" s="2" t="str">
        <f>TEXT(Tabela3[[#This Row],[DATA]],"MM")</f>
        <v>07</v>
      </c>
      <c r="M11917" s="2">
        <f>WEEKNUM(Tabela3[[#This Row],[DATA]])</f>
        <v>30</v>
      </c>
      <c r="N11917" s="18">
        <f>YEAR(Tabela3[[#This Row],[DATA]])</f>
        <v>2023</v>
      </c>
    </row>
    <row r="11918" spans="2:14">
      <c r="B11918" s="1">
        <v>45136</v>
      </c>
      <c r="C11918">
        <v>17695</v>
      </c>
      <c r="D11918">
        <f>COUNTIF(C$4:C11918,Tabela3[[#This Row],[COMANDA]])</f>
        <v>4</v>
      </c>
      <c r="E11918" t="s">
        <v>90</v>
      </c>
      <c r="F11918" t="s">
        <v>100</v>
      </c>
      <c r="G11918" t="s">
        <v>10</v>
      </c>
      <c r="H11918" t="s">
        <v>119</v>
      </c>
      <c r="I11918" s="2">
        <v>1</v>
      </c>
      <c r="J11918" t="s">
        <v>11</v>
      </c>
      <c r="K11918" s="21">
        <f>INDEX(LISTAS!$H:$Q,MATCH(BASE!H11918,LISTAS!$G:$G,0),MATCH(BASE!J11918,LISTAS!$H$3:$Q$3,0))*Tabela3[[#This Row],[QUANTIDADE]]</f>
        <v>6</v>
      </c>
      <c r="L11918" s="2" t="str">
        <f>TEXT(Tabela3[[#This Row],[DATA]],"MM")</f>
        <v>07</v>
      </c>
      <c r="M11918" s="2">
        <f>WEEKNUM(Tabela3[[#This Row],[DATA]])</f>
        <v>30</v>
      </c>
      <c r="N11918" s="18">
        <f>YEAR(Tabela3[[#This Row],[DATA]])</f>
        <v>2023</v>
      </c>
    </row>
    <row r="11919" spans="2:14">
      <c r="B11919" s="1">
        <v>45136</v>
      </c>
      <c r="C11919">
        <v>17696</v>
      </c>
      <c r="D11919">
        <f>COUNTIF(C$4:C11919,Tabela3[[#This Row],[COMANDA]])</f>
        <v>1</v>
      </c>
      <c r="E11919" t="s">
        <v>90</v>
      </c>
      <c r="F11919" t="s">
        <v>100</v>
      </c>
      <c r="G11919" t="s">
        <v>8</v>
      </c>
      <c r="H11919" t="s">
        <v>41</v>
      </c>
      <c r="I11919" s="2">
        <v>1</v>
      </c>
      <c r="J11919" t="s">
        <v>11</v>
      </c>
      <c r="K11919" s="21">
        <f>INDEX(LISTAS!$H:$Q,MATCH(BASE!H11919,LISTAS!$G:$G,0),MATCH(BASE!J11919,LISTAS!$H$3:$Q$3,0))*Tabela3[[#This Row],[QUANTIDADE]]</f>
        <v>14</v>
      </c>
      <c r="L11919" s="2" t="str">
        <f>TEXT(Tabela3[[#This Row],[DATA]],"MM")</f>
        <v>07</v>
      </c>
      <c r="M11919" s="2">
        <f>WEEKNUM(Tabela3[[#This Row],[DATA]])</f>
        <v>30</v>
      </c>
      <c r="N11919" s="18">
        <f>YEAR(Tabela3[[#This Row],[DATA]])</f>
        <v>2023</v>
      </c>
    </row>
    <row r="11920" spans="2:14">
      <c r="B11920" s="1">
        <v>45136</v>
      </c>
      <c r="C11920">
        <v>17696</v>
      </c>
      <c r="D11920">
        <f>COUNTIF(C$4:C11920,Tabela3[[#This Row],[COMANDA]])</f>
        <v>2</v>
      </c>
      <c r="E11920" t="s">
        <v>90</v>
      </c>
      <c r="F11920" t="s">
        <v>100</v>
      </c>
      <c r="G11920" t="s">
        <v>10</v>
      </c>
      <c r="H11920" t="s">
        <v>119</v>
      </c>
      <c r="I11920" s="2">
        <v>1</v>
      </c>
      <c r="J11920" t="s">
        <v>11</v>
      </c>
      <c r="K11920" s="21">
        <f>INDEX(LISTAS!$H:$Q,MATCH(BASE!H11920,LISTAS!$G:$G,0),MATCH(BASE!J11920,LISTAS!$H$3:$Q$3,0))*Tabela3[[#This Row],[QUANTIDADE]]</f>
        <v>6</v>
      </c>
      <c r="L11920" s="2" t="str">
        <f>TEXT(Tabela3[[#This Row],[DATA]],"MM")</f>
        <v>07</v>
      </c>
      <c r="M11920" s="2">
        <f>WEEKNUM(Tabela3[[#This Row],[DATA]])</f>
        <v>30</v>
      </c>
      <c r="N11920" s="18">
        <f>YEAR(Tabela3[[#This Row],[DATA]])</f>
        <v>2023</v>
      </c>
    </row>
    <row r="11921" spans="2:14">
      <c r="B11921" s="1">
        <v>45136</v>
      </c>
      <c r="C11921">
        <v>17696</v>
      </c>
      <c r="D11921">
        <f>COUNTIF(C$4:C11921,Tabela3[[#This Row],[COMANDA]])</f>
        <v>3</v>
      </c>
      <c r="E11921" t="s">
        <v>90</v>
      </c>
      <c r="F11921" t="s">
        <v>100</v>
      </c>
      <c r="G11921" t="s">
        <v>10</v>
      </c>
      <c r="H11921" t="s">
        <v>124</v>
      </c>
      <c r="I11921" s="2">
        <v>1</v>
      </c>
      <c r="J11921" t="s">
        <v>11</v>
      </c>
      <c r="K11921" s="21">
        <f>INDEX(LISTAS!$H:$Q,MATCH(BASE!H11921,LISTAS!$G:$G,0),MATCH(BASE!J11921,LISTAS!$H$3:$Q$3,0))*Tabela3[[#This Row],[QUANTIDADE]]</f>
        <v>3</v>
      </c>
      <c r="L11921" s="2" t="str">
        <f>TEXT(Tabela3[[#This Row],[DATA]],"MM")</f>
        <v>07</v>
      </c>
      <c r="M11921" s="2">
        <f>WEEKNUM(Tabela3[[#This Row],[DATA]])</f>
        <v>30</v>
      </c>
      <c r="N11921" s="18">
        <f>YEAR(Tabela3[[#This Row],[DATA]])</f>
        <v>2023</v>
      </c>
    </row>
    <row r="11922" spans="2:14">
      <c r="B11922" s="1">
        <v>45136</v>
      </c>
      <c r="C11922">
        <v>17696</v>
      </c>
      <c r="D11922">
        <f>COUNTIF(C$4:C11922,Tabela3[[#This Row],[COMANDA]])</f>
        <v>4</v>
      </c>
      <c r="E11922" t="s">
        <v>90</v>
      </c>
      <c r="F11922" t="s">
        <v>100</v>
      </c>
      <c r="G11922" t="s">
        <v>10</v>
      </c>
      <c r="H11922" t="s">
        <v>248</v>
      </c>
      <c r="I11922" s="2">
        <v>2</v>
      </c>
      <c r="J11922" t="s">
        <v>11</v>
      </c>
      <c r="K11922" s="21">
        <f>INDEX(LISTAS!$H:$Q,MATCH(BASE!H11922,LISTAS!$G:$G,0),MATCH(BASE!J11922,LISTAS!$H$3:$Q$3,0))*Tabela3[[#This Row],[QUANTIDADE]]</f>
        <v>2</v>
      </c>
      <c r="L11922" s="2" t="str">
        <f>TEXT(Tabela3[[#This Row],[DATA]],"MM")</f>
        <v>07</v>
      </c>
      <c r="M11922" s="2">
        <f>WEEKNUM(Tabela3[[#This Row],[DATA]])</f>
        <v>30</v>
      </c>
      <c r="N11922" s="18">
        <f>YEAR(Tabela3[[#This Row],[DATA]])</f>
        <v>2023</v>
      </c>
    </row>
    <row r="11923" spans="2:14">
      <c r="B11923" s="1">
        <v>45136</v>
      </c>
      <c r="C11923">
        <v>17697</v>
      </c>
      <c r="D11923">
        <f>COUNTIF(C$4:C11923,Tabela3[[#This Row],[COMANDA]])</f>
        <v>1</v>
      </c>
      <c r="E11923" t="s">
        <v>90</v>
      </c>
      <c r="F11923" t="s">
        <v>100</v>
      </c>
      <c r="G11923" t="s">
        <v>8</v>
      </c>
      <c r="H11923" t="s">
        <v>206</v>
      </c>
      <c r="I11923" s="2">
        <v>1</v>
      </c>
      <c r="J11923" t="s">
        <v>11</v>
      </c>
      <c r="K11923" s="21">
        <f>INDEX(LISTAS!$H:$Q,MATCH(BASE!H11923,LISTAS!$G:$G,0),MATCH(BASE!J11923,LISTAS!$H$3:$Q$3,0))*Tabela3[[#This Row],[QUANTIDADE]]</f>
        <v>18</v>
      </c>
      <c r="L11923" s="2" t="str">
        <f>TEXT(Tabela3[[#This Row],[DATA]],"MM")</f>
        <v>07</v>
      </c>
      <c r="M11923" s="2">
        <f>WEEKNUM(Tabela3[[#This Row],[DATA]])</f>
        <v>30</v>
      </c>
      <c r="N11923" s="18">
        <f>YEAR(Tabela3[[#This Row],[DATA]])</f>
        <v>2023</v>
      </c>
    </row>
    <row r="11924" spans="2:14">
      <c r="B11924" s="1">
        <v>45136</v>
      </c>
      <c r="C11924">
        <v>17697</v>
      </c>
      <c r="D11924">
        <f>COUNTIF(C$4:C11924,Tabela3[[#This Row],[COMANDA]])</f>
        <v>2</v>
      </c>
      <c r="E11924" t="s">
        <v>90</v>
      </c>
      <c r="F11924" t="s">
        <v>100</v>
      </c>
      <c r="G11924" t="s">
        <v>10</v>
      </c>
      <c r="H11924" t="s">
        <v>226</v>
      </c>
      <c r="I11924" s="2">
        <v>1</v>
      </c>
      <c r="J11924" t="s">
        <v>11</v>
      </c>
      <c r="K11924" s="21">
        <f>INDEX(LISTAS!$H:$Q,MATCH(BASE!H11924,LISTAS!$G:$G,0),MATCH(BASE!J11924,LISTAS!$H$3:$Q$3,0))*Tabela3[[#This Row],[QUANTIDADE]]</f>
        <v>3.5</v>
      </c>
      <c r="L11924" s="2" t="str">
        <f>TEXT(Tabela3[[#This Row],[DATA]],"MM")</f>
        <v>07</v>
      </c>
      <c r="M11924" s="2">
        <f>WEEKNUM(Tabela3[[#This Row],[DATA]])</f>
        <v>30</v>
      </c>
      <c r="N11924" s="18">
        <f>YEAR(Tabela3[[#This Row],[DATA]])</f>
        <v>2023</v>
      </c>
    </row>
    <row r="11925" spans="2:14">
      <c r="B11925" s="1">
        <v>45136</v>
      </c>
      <c r="C11925">
        <v>17697</v>
      </c>
      <c r="D11925">
        <f>COUNTIF(C$4:C11925,Tabela3[[#This Row],[COMANDA]])</f>
        <v>3</v>
      </c>
      <c r="E11925" t="s">
        <v>90</v>
      </c>
      <c r="F11925" t="s">
        <v>100</v>
      </c>
      <c r="G11925" t="s">
        <v>9</v>
      </c>
      <c r="H11925" t="s">
        <v>55</v>
      </c>
      <c r="I11925" s="2">
        <v>1</v>
      </c>
      <c r="J11925" t="s">
        <v>11</v>
      </c>
      <c r="K11925" s="21">
        <f>INDEX(LISTAS!$H:$Q,MATCH(BASE!H11925,LISTAS!$G:$G,0),MATCH(BASE!J11925,LISTAS!$H$3:$Q$3,0))*Tabela3[[#This Row],[QUANTIDADE]]</f>
        <v>3</v>
      </c>
      <c r="L11925" s="2" t="str">
        <f>TEXT(Tabela3[[#This Row],[DATA]],"MM")</f>
        <v>07</v>
      </c>
      <c r="M11925" s="2">
        <f>WEEKNUM(Tabela3[[#This Row],[DATA]])</f>
        <v>30</v>
      </c>
      <c r="N11925" s="18">
        <f>YEAR(Tabela3[[#This Row],[DATA]])</f>
        <v>2023</v>
      </c>
    </row>
    <row r="11926" spans="2:14">
      <c r="B11926" s="1">
        <v>45136</v>
      </c>
      <c r="C11926">
        <v>17698</v>
      </c>
      <c r="D11926">
        <f>COUNTIF(C$4:C11926,Tabela3[[#This Row],[COMANDA]])</f>
        <v>1</v>
      </c>
      <c r="E11926" t="s">
        <v>90</v>
      </c>
      <c r="F11926" t="s">
        <v>100</v>
      </c>
      <c r="G11926" t="s">
        <v>8</v>
      </c>
      <c r="H11926" t="s">
        <v>205</v>
      </c>
      <c r="I11926" s="2">
        <v>1</v>
      </c>
      <c r="J11926" t="s">
        <v>11</v>
      </c>
      <c r="K11926" s="21">
        <f>INDEX(LISTAS!$H:$Q,MATCH(BASE!H11926,LISTAS!$G:$G,0),MATCH(BASE!J11926,LISTAS!$H$3:$Q$3,0))*Tabela3[[#This Row],[QUANTIDADE]]</f>
        <v>22</v>
      </c>
      <c r="L11926" s="2" t="str">
        <f>TEXT(Tabela3[[#This Row],[DATA]],"MM")</f>
        <v>07</v>
      </c>
      <c r="M11926" s="2">
        <f>WEEKNUM(Tabela3[[#This Row],[DATA]])</f>
        <v>30</v>
      </c>
      <c r="N11926" s="18">
        <f>YEAR(Tabela3[[#This Row],[DATA]])</f>
        <v>2023</v>
      </c>
    </row>
    <row r="11927" spans="2:14">
      <c r="B11927" s="1">
        <v>45136</v>
      </c>
      <c r="C11927">
        <v>17698</v>
      </c>
      <c r="D11927">
        <f>COUNTIF(C$4:C11927,Tabela3[[#This Row],[COMANDA]])</f>
        <v>2</v>
      </c>
      <c r="E11927" t="s">
        <v>90</v>
      </c>
      <c r="F11927" t="s">
        <v>100</v>
      </c>
      <c r="G11927" t="s">
        <v>9</v>
      </c>
      <c r="H11927" t="s">
        <v>153</v>
      </c>
      <c r="I11927" s="2">
        <v>1</v>
      </c>
      <c r="J11927" t="s">
        <v>11</v>
      </c>
      <c r="K11927" s="21">
        <f>INDEX(LISTAS!$H:$Q,MATCH(BASE!H11927,LISTAS!$G:$G,0),MATCH(BASE!J11927,LISTAS!$H$3:$Q$3,0))*Tabela3[[#This Row],[QUANTIDADE]]</f>
        <v>4</v>
      </c>
      <c r="L11927" s="2" t="str">
        <f>TEXT(Tabela3[[#This Row],[DATA]],"MM")</f>
        <v>07</v>
      </c>
      <c r="M11927" s="2">
        <f>WEEKNUM(Tabela3[[#This Row],[DATA]])</f>
        <v>30</v>
      </c>
      <c r="N11927" s="18">
        <f>YEAR(Tabela3[[#This Row],[DATA]])</f>
        <v>2023</v>
      </c>
    </row>
    <row r="11928" spans="2:14">
      <c r="B11928" s="1">
        <v>45136</v>
      </c>
      <c r="C11928">
        <v>17698</v>
      </c>
      <c r="D11928">
        <f>COUNTIF(C$4:C11928,Tabela3[[#This Row],[COMANDA]])</f>
        <v>3</v>
      </c>
      <c r="E11928" t="s">
        <v>90</v>
      </c>
      <c r="F11928" t="s">
        <v>100</v>
      </c>
      <c r="G11928" t="s">
        <v>10</v>
      </c>
      <c r="H11928" t="s">
        <v>119</v>
      </c>
      <c r="I11928" s="2">
        <v>2</v>
      </c>
      <c r="J11928" t="s">
        <v>11</v>
      </c>
      <c r="K11928" s="21">
        <f>INDEX(LISTAS!$H:$Q,MATCH(BASE!H11928,LISTAS!$G:$G,0),MATCH(BASE!J11928,LISTAS!$H$3:$Q$3,0))*Tabela3[[#This Row],[QUANTIDADE]]</f>
        <v>12</v>
      </c>
      <c r="L11928" s="2" t="str">
        <f>TEXT(Tabela3[[#This Row],[DATA]],"MM")</f>
        <v>07</v>
      </c>
      <c r="M11928" s="2">
        <f>WEEKNUM(Tabela3[[#This Row],[DATA]])</f>
        <v>30</v>
      </c>
      <c r="N11928" s="18">
        <f>YEAR(Tabela3[[#This Row],[DATA]])</f>
        <v>2023</v>
      </c>
    </row>
    <row r="11929" spans="2:14">
      <c r="B11929" s="1">
        <v>45136</v>
      </c>
      <c r="C11929">
        <v>17699</v>
      </c>
      <c r="D11929">
        <f>COUNTIF(C$4:C11929,Tabela3[[#This Row],[COMANDA]])</f>
        <v>1</v>
      </c>
      <c r="E11929" t="s">
        <v>90</v>
      </c>
      <c r="F11929" t="s">
        <v>98</v>
      </c>
      <c r="G11929" t="s">
        <v>8</v>
      </c>
      <c r="H11929" t="s">
        <v>206</v>
      </c>
      <c r="I11929" s="2">
        <v>1</v>
      </c>
      <c r="J11929" t="s">
        <v>11</v>
      </c>
      <c r="K11929" s="21">
        <f>INDEX(LISTAS!$H:$Q,MATCH(BASE!H11929,LISTAS!$G:$G,0),MATCH(BASE!J11929,LISTAS!$H$3:$Q$3,0))*Tabela3[[#This Row],[QUANTIDADE]]</f>
        <v>18</v>
      </c>
      <c r="L11929" s="2" t="str">
        <f>TEXT(Tabela3[[#This Row],[DATA]],"MM")</f>
        <v>07</v>
      </c>
      <c r="M11929" s="2">
        <f>WEEKNUM(Tabela3[[#This Row],[DATA]])</f>
        <v>30</v>
      </c>
      <c r="N11929" s="18">
        <f>YEAR(Tabela3[[#This Row],[DATA]])</f>
        <v>2023</v>
      </c>
    </row>
    <row r="11930" spans="2:14">
      <c r="B11930" s="1">
        <v>45136</v>
      </c>
      <c r="C11930">
        <v>17699</v>
      </c>
      <c r="D11930">
        <f>COUNTIF(C$4:C11930,Tabela3[[#This Row],[COMANDA]])</f>
        <v>2</v>
      </c>
      <c r="E11930" t="s">
        <v>90</v>
      </c>
      <c r="F11930" t="s">
        <v>98</v>
      </c>
      <c r="G11930" t="s">
        <v>9</v>
      </c>
      <c r="H11930" t="s">
        <v>138</v>
      </c>
      <c r="I11930" s="2">
        <v>1</v>
      </c>
      <c r="J11930" t="s">
        <v>11</v>
      </c>
      <c r="K11930" s="21">
        <f>INDEX(LISTAS!$H:$Q,MATCH(BASE!H11930,LISTAS!$G:$G,0),MATCH(BASE!J11930,LISTAS!$H$3:$Q$3,0))*Tabela3[[#This Row],[QUANTIDADE]]</f>
        <v>4</v>
      </c>
      <c r="L11930" s="2" t="str">
        <f>TEXT(Tabela3[[#This Row],[DATA]],"MM")</f>
        <v>07</v>
      </c>
      <c r="M11930" s="2">
        <f>WEEKNUM(Tabela3[[#This Row],[DATA]])</f>
        <v>30</v>
      </c>
      <c r="N11930" s="18">
        <f>YEAR(Tabela3[[#This Row],[DATA]])</f>
        <v>2023</v>
      </c>
    </row>
    <row r="11931" spans="2:14">
      <c r="B11931" s="1">
        <v>45136</v>
      </c>
      <c r="C11931">
        <v>17700</v>
      </c>
      <c r="D11931">
        <f>COUNTIF(C$4:C11931,Tabela3[[#This Row],[COMANDA]])</f>
        <v>1</v>
      </c>
      <c r="E11931" t="s">
        <v>90</v>
      </c>
      <c r="F11931" t="s">
        <v>98</v>
      </c>
      <c r="G11931" t="s">
        <v>8</v>
      </c>
      <c r="H11931" t="s">
        <v>206</v>
      </c>
      <c r="I11931" s="2">
        <v>1</v>
      </c>
      <c r="J11931" t="s">
        <v>11</v>
      </c>
      <c r="K11931" s="21">
        <f>INDEX(LISTAS!$H:$Q,MATCH(BASE!H11931,LISTAS!$G:$G,0),MATCH(BASE!J11931,LISTAS!$H$3:$Q$3,0))*Tabela3[[#This Row],[QUANTIDADE]]</f>
        <v>18</v>
      </c>
      <c r="L11931" s="2" t="str">
        <f>TEXT(Tabela3[[#This Row],[DATA]],"MM")</f>
        <v>07</v>
      </c>
      <c r="M11931" s="2">
        <f>WEEKNUM(Tabela3[[#This Row],[DATA]])</f>
        <v>30</v>
      </c>
      <c r="N11931" s="18">
        <f>YEAR(Tabela3[[#This Row],[DATA]])</f>
        <v>2023</v>
      </c>
    </row>
    <row r="11932" spans="2:14">
      <c r="B11932" s="1">
        <v>45136</v>
      </c>
      <c r="C11932">
        <v>17700</v>
      </c>
      <c r="D11932">
        <f>COUNTIF(C$4:C11932,Tabela3[[#This Row],[COMANDA]])</f>
        <v>2</v>
      </c>
      <c r="E11932" t="s">
        <v>90</v>
      </c>
      <c r="F11932" t="s">
        <v>98</v>
      </c>
      <c r="G11932" t="s">
        <v>9</v>
      </c>
      <c r="H11932" t="s">
        <v>138</v>
      </c>
      <c r="I11932" s="2">
        <v>1</v>
      </c>
      <c r="J11932" t="s">
        <v>11</v>
      </c>
      <c r="K11932" s="21">
        <f>INDEX(LISTAS!$H:$Q,MATCH(BASE!H11932,LISTAS!$G:$G,0),MATCH(BASE!J11932,LISTAS!$H$3:$Q$3,0))*Tabela3[[#This Row],[QUANTIDADE]]</f>
        <v>4</v>
      </c>
      <c r="L11932" s="2" t="str">
        <f>TEXT(Tabela3[[#This Row],[DATA]],"MM")</f>
        <v>07</v>
      </c>
      <c r="M11932" s="2">
        <f>WEEKNUM(Tabela3[[#This Row],[DATA]])</f>
        <v>30</v>
      </c>
      <c r="N11932" s="18">
        <f>YEAR(Tabela3[[#This Row],[DATA]])</f>
        <v>2023</v>
      </c>
    </row>
    <row r="11933" spans="2:14">
      <c r="B11933" s="1">
        <v>45136</v>
      </c>
      <c r="C11933">
        <v>17701</v>
      </c>
      <c r="D11933">
        <f>COUNTIF(C$4:C11933,Tabela3[[#This Row],[COMANDA]])</f>
        <v>1</v>
      </c>
      <c r="E11933" t="s">
        <v>90</v>
      </c>
      <c r="F11933" t="s">
        <v>100</v>
      </c>
      <c r="G11933" t="s">
        <v>8</v>
      </c>
      <c r="H11933" t="s">
        <v>42</v>
      </c>
      <c r="I11933" s="2">
        <v>1</v>
      </c>
      <c r="J11933" t="s">
        <v>11</v>
      </c>
      <c r="K11933" s="21">
        <f>INDEX(LISTAS!$H:$Q,MATCH(BASE!H11933,LISTAS!$G:$G,0),MATCH(BASE!J11933,LISTAS!$H$3:$Q$3,0))*Tabela3[[#This Row],[QUANTIDADE]]</f>
        <v>16</v>
      </c>
      <c r="L11933" s="2" t="str">
        <f>TEXT(Tabela3[[#This Row],[DATA]],"MM")</f>
        <v>07</v>
      </c>
      <c r="M11933" s="2">
        <f>WEEKNUM(Tabela3[[#This Row],[DATA]])</f>
        <v>30</v>
      </c>
      <c r="N11933" s="18">
        <f>YEAR(Tabela3[[#This Row],[DATA]])</f>
        <v>2023</v>
      </c>
    </row>
    <row r="11934" spans="2:14">
      <c r="B11934" s="1">
        <v>45136</v>
      </c>
      <c r="C11934">
        <v>17701</v>
      </c>
      <c r="D11934">
        <f>COUNTIF(C$4:C11934,Tabela3[[#This Row],[COMANDA]])</f>
        <v>2</v>
      </c>
      <c r="E11934" t="s">
        <v>90</v>
      </c>
      <c r="F11934" t="s">
        <v>100</v>
      </c>
      <c r="G11934" t="s">
        <v>9</v>
      </c>
      <c r="H11934" t="s">
        <v>153</v>
      </c>
      <c r="I11934" s="2">
        <v>1</v>
      </c>
      <c r="J11934" t="s">
        <v>11</v>
      </c>
      <c r="K11934" s="21">
        <f>INDEX(LISTAS!$H:$Q,MATCH(BASE!H11934,LISTAS!$G:$G,0),MATCH(BASE!J11934,LISTAS!$H$3:$Q$3,0))*Tabela3[[#This Row],[QUANTIDADE]]</f>
        <v>4</v>
      </c>
      <c r="L11934" s="2" t="str">
        <f>TEXT(Tabela3[[#This Row],[DATA]],"MM")</f>
        <v>07</v>
      </c>
      <c r="M11934" s="2">
        <f>WEEKNUM(Tabela3[[#This Row],[DATA]])</f>
        <v>30</v>
      </c>
      <c r="N11934" s="18">
        <f>YEAR(Tabela3[[#This Row],[DATA]])</f>
        <v>2023</v>
      </c>
    </row>
    <row r="11935" spans="2:14">
      <c r="B11935" s="1">
        <v>45136</v>
      </c>
      <c r="C11935">
        <v>17702</v>
      </c>
      <c r="D11935">
        <f>COUNTIF(C$4:C11935,Tabela3[[#This Row],[COMANDA]])</f>
        <v>1</v>
      </c>
      <c r="E11935" t="s">
        <v>90</v>
      </c>
      <c r="F11935" t="s">
        <v>99</v>
      </c>
      <c r="G11935" t="s">
        <v>8</v>
      </c>
      <c r="H11935" t="s">
        <v>43</v>
      </c>
      <c r="I11935" s="2">
        <v>1</v>
      </c>
      <c r="J11935" t="s">
        <v>11</v>
      </c>
      <c r="K11935" s="21">
        <f>INDEX(LISTAS!$H:$Q,MATCH(BASE!H11935,LISTAS!$G:$G,0),MATCH(BASE!J11935,LISTAS!$H$3:$Q$3,0))*Tabela3[[#This Row],[QUANTIDADE]]</f>
        <v>18</v>
      </c>
      <c r="L11935" s="2" t="str">
        <f>TEXT(Tabela3[[#This Row],[DATA]],"MM")</f>
        <v>07</v>
      </c>
      <c r="M11935" s="2">
        <f>WEEKNUM(Tabela3[[#This Row],[DATA]])</f>
        <v>30</v>
      </c>
      <c r="N11935" s="18">
        <f>YEAR(Tabela3[[#This Row],[DATA]])</f>
        <v>2023</v>
      </c>
    </row>
    <row r="11936" spans="2:14">
      <c r="B11936" s="1">
        <v>45136</v>
      </c>
      <c r="C11936">
        <v>17702</v>
      </c>
      <c r="D11936">
        <f>COUNTIF(C$4:C11936,Tabela3[[#This Row],[COMANDA]])</f>
        <v>2</v>
      </c>
      <c r="E11936" t="s">
        <v>90</v>
      </c>
      <c r="F11936" t="s">
        <v>99</v>
      </c>
      <c r="G11936" t="s">
        <v>8</v>
      </c>
      <c r="H11936" t="s">
        <v>204</v>
      </c>
      <c r="I11936" s="2">
        <v>1</v>
      </c>
      <c r="J11936" t="s">
        <v>11</v>
      </c>
      <c r="K11936" s="21">
        <f>INDEX(LISTAS!$H:$Q,MATCH(BASE!H11936,LISTAS!$G:$G,0),MATCH(BASE!J11936,LISTAS!$H$3:$Q$3,0))*Tabela3[[#This Row],[QUANTIDADE]]</f>
        <v>18</v>
      </c>
      <c r="L11936" s="2" t="str">
        <f>TEXT(Tabela3[[#This Row],[DATA]],"MM")</f>
        <v>07</v>
      </c>
      <c r="M11936" s="2">
        <f>WEEKNUM(Tabela3[[#This Row],[DATA]])</f>
        <v>30</v>
      </c>
      <c r="N11936" s="18">
        <f>YEAR(Tabela3[[#This Row],[DATA]])</f>
        <v>2023</v>
      </c>
    </row>
    <row r="11937" spans="2:14">
      <c r="B11937" s="1">
        <v>45136</v>
      </c>
      <c r="C11937">
        <v>17703</v>
      </c>
      <c r="D11937">
        <f>COUNTIF(C$4:C11937,Tabela3[[#This Row],[COMANDA]])</f>
        <v>1</v>
      </c>
      <c r="E11937" t="s">
        <v>90</v>
      </c>
      <c r="F11937" t="s">
        <v>99</v>
      </c>
      <c r="G11937" t="s">
        <v>8</v>
      </c>
      <c r="H11937" t="s">
        <v>42</v>
      </c>
      <c r="I11937" s="2">
        <v>1</v>
      </c>
      <c r="J11937" t="s">
        <v>11</v>
      </c>
      <c r="K11937" s="21">
        <f>INDEX(LISTAS!$H:$Q,MATCH(BASE!H11937,LISTAS!$G:$G,0),MATCH(BASE!J11937,LISTAS!$H$3:$Q$3,0))*Tabela3[[#This Row],[QUANTIDADE]]</f>
        <v>16</v>
      </c>
      <c r="L11937" s="2" t="str">
        <f>TEXT(Tabela3[[#This Row],[DATA]],"MM")</f>
        <v>07</v>
      </c>
      <c r="M11937" s="2">
        <f>WEEKNUM(Tabela3[[#This Row],[DATA]])</f>
        <v>30</v>
      </c>
      <c r="N11937" s="18">
        <f>YEAR(Tabela3[[#This Row],[DATA]])</f>
        <v>2023</v>
      </c>
    </row>
    <row r="11938" spans="2:14">
      <c r="B11938" s="1">
        <v>45136</v>
      </c>
      <c r="C11938">
        <v>17703</v>
      </c>
      <c r="D11938">
        <f>COUNTIF(C$4:C11938,Tabela3[[#This Row],[COMANDA]])</f>
        <v>2</v>
      </c>
      <c r="E11938" t="s">
        <v>90</v>
      </c>
      <c r="F11938" t="s">
        <v>99</v>
      </c>
      <c r="G11938" t="s">
        <v>8</v>
      </c>
      <c r="H11938" t="s">
        <v>206</v>
      </c>
      <c r="I11938" s="2">
        <v>1</v>
      </c>
      <c r="J11938" t="s">
        <v>11</v>
      </c>
      <c r="K11938" s="21">
        <f>INDEX(LISTAS!$H:$Q,MATCH(BASE!H11938,LISTAS!$G:$G,0),MATCH(BASE!J11938,LISTAS!$H$3:$Q$3,0))*Tabela3[[#This Row],[QUANTIDADE]]</f>
        <v>18</v>
      </c>
      <c r="L11938" s="2" t="str">
        <f>TEXT(Tabela3[[#This Row],[DATA]],"MM")</f>
        <v>07</v>
      </c>
      <c r="M11938" s="2">
        <f>WEEKNUM(Tabela3[[#This Row],[DATA]])</f>
        <v>30</v>
      </c>
      <c r="N11938" s="18">
        <f>YEAR(Tabela3[[#This Row],[DATA]])</f>
        <v>2023</v>
      </c>
    </row>
    <row r="11939" spans="2:14">
      <c r="B11939" s="1">
        <v>45136</v>
      </c>
      <c r="C11939">
        <v>17703</v>
      </c>
      <c r="D11939">
        <f>COUNTIF(C$4:C11939,Tabela3[[#This Row],[COMANDA]])</f>
        <v>3</v>
      </c>
      <c r="E11939" t="s">
        <v>90</v>
      </c>
      <c r="F11939" t="s">
        <v>99</v>
      </c>
      <c r="G11939" t="s">
        <v>9</v>
      </c>
      <c r="H11939" t="s">
        <v>142</v>
      </c>
      <c r="I11939" s="2">
        <v>1</v>
      </c>
      <c r="J11939" t="s">
        <v>11</v>
      </c>
      <c r="K11939" s="21">
        <f>INDEX(LISTAS!$H:$Q,MATCH(BASE!H11939,LISTAS!$G:$G,0),MATCH(BASE!J11939,LISTAS!$H$3:$Q$3,0))*Tabela3[[#This Row],[QUANTIDADE]]</f>
        <v>6</v>
      </c>
      <c r="L11939" s="2" t="str">
        <f>TEXT(Tabela3[[#This Row],[DATA]],"MM")</f>
        <v>07</v>
      </c>
      <c r="M11939" s="2">
        <f>WEEKNUM(Tabela3[[#This Row],[DATA]])</f>
        <v>30</v>
      </c>
      <c r="N11939" s="18">
        <f>YEAR(Tabela3[[#This Row],[DATA]])</f>
        <v>2023</v>
      </c>
    </row>
    <row r="11940" spans="2:14">
      <c r="B11940" s="1">
        <v>45136</v>
      </c>
      <c r="C11940">
        <v>17704</v>
      </c>
      <c r="D11940">
        <f>COUNTIF(C$4:C11940,Tabela3[[#This Row],[COMANDA]])</f>
        <v>1</v>
      </c>
      <c r="E11940" t="s">
        <v>90</v>
      </c>
      <c r="F11940" t="s">
        <v>99</v>
      </c>
      <c r="G11940" t="s">
        <v>8</v>
      </c>
      <c r="H11940" t="s">
        <v>42</v>
      </c>
      <c r="I11940" s="2">
        <v>2</v>
      </c>
      <c r="J11940" t="s">
        <v>11</v>
      </c>
      <c r="K11940" s="21">
        <f>INDEX(LISTAS!$H:$Q,MATCH(BASE!H11940,LISTAS!$G:$G,0),MATCH(BASE!J11940,LISTAS!$H$3:$Q$3,0))*Tabela3[[#This Row],[QUANTIDADE]]</f>
        <v>32</v>
      </c>
      <c r="L11940" s="2" t="str">
        <f>TEXT(Tabela3[[#This Row],[DATA]],"MM")</f>
        <v>07</v>
      </c>
      <c r="M11940" s="2">
        <f>WEEKNUM(Tabela3[[#This Row],[DATA]])</f>
        <v>30</v>
      </c>
      <c r="N11940" s="18">
        <f>YEAR(Tabela3[[#This Row],[DATA]])</f>
        <v>2023</v>
      </c>
    </row>
    <row r="11941" spans="2:14">
      <c r="B11941" s="1">
        <v>45136</v>
      </c>
      <c r="C11941">
        <v>17704</v>
      </c>
      <c r="D11941">
        <f>COUNTIF(C$4:C11941,Tabela3[[#This Row],[COMANDA]])</f>
        <v>2</v>
      </c>
      <c r="E11941" t="s">
        <v>90</v>
      </c>
      <c r="F11941" t="s">
        <v>99</v>
      </c>
      <c r="G11941" t="s">
        <v>9</v>
      </c>
      <c r="H11941" t="s">
        <v>142</v>
      </c>
      <c r="I11941" s="2">
        <v>1</v>
      </c>
      <c r="J11941" t="s">
        <v>11</v>
      </c>
      <c r="K11941" s="21">
        <f>INDEX(LISTAS!$H:$Q,MATCH(BASE!H11941,LISTAS!$G:$G,0),MATCH(BASE!J11941,LISTAS!$H$3:$Q$3,0))*Tabela3[[#This Row],[QUANTIDADE]]</f>
        <v>6</v>
      </c>
      <c r="L11941" s="2" t="str">
        <f>TEXT(Tabela3[[#This Row],[DATA]],"MM")</f>
        <v>07</v>
      </c>
      <c r="M11941" s="2">
        <f>WEEKNUM(Tabela3[[#This Row],[DATA]])</f>
        <v>30</v>
      </c>
      <c r="N11941" s="18">
        <f>YEAR(Tabela3[[#This Row],[DATA]])</f>
        <v>2023</v>
      </c>
    </row>
    <row r="11942" spans="2:14">
      <c r="B11942" s="1">
        <v>45136</v>
      </c>
      <c r="C11942">
        <v>17705</v>
      </c>
      <c r="D11942">
        <f>COUNTIF(C$4:C11942,Tabela3[[#This Row],[COMANDA]])</f>
        <v>1</v>
      </c>
      <c r="E11942" t="s">
        <v>90</v>
      </c>
      <c r="F11942" t="s">
        <v>98</v>
      </c>
      <c r="G11942" t="s">
        <v>8</v>
      </c>
      <c r="H11942" t="s">
        <v>204</v>
      </c>
      <c r="I11942" s="2">
        <v>1</v>
      </c>
      <c r="J11942" t="s">
        <v>11</v>
      </c>
      <c r="K11942" s="21">
        <f>INDEX(LISTAS!$H:$Q,MATCH(BASE!H11942,LISTAS!$G:$G,0),MATCH(BASE!J11942,LISTAS!$H$3:$Q$3,0))*Tabela3[[#This Row],[QUANTIDADE]]</f>
        <v>18</v>
      </c>
      <c r="L11942" s="2" t="str">
        <f>TEXT(Tabela3[[#This Row],[DATA]],"MM")</f>
        <v>07</v>
      </c>
      <c r="M11942" s="2">
        <f>WEEKNUM(Tabela3[[#This Row],[DATA]])</f>
        <v>30</v>
      </c>
      <c r="N11942" s="18">
        <f>YEAR(Tabela3[[#This Row],[DATA]])</f>
        <v>2023</v>
      </c>
    </row>
    <row r="11943" spans="2:14">
      <c r="B11943" s="1">
        <v>45136</v>
      </c>
      <c r="C11943">
        <v>17705</v>
      </c>
      <c r="D11943">
        <f>COUNTIF(C$4:C11943,Tabela3[[#This Row],[COMANDA]])</f>
        <v>2</v>
      </c>
      <c r="E11943" t="s">
        <v>90</v>
      </c>
      <c r="F11943" t="s">
        <v>98</v>
      </c>
      <c r="G11943" t="s">
        <v>10</v>
      </c>
      <c r="H11943" t="s">
        <v>119</v>
      </c>
      <c r="I11943" s="2">
        <v>1</v>
      </c>
      <c r="J11943" t="s">
        <v>11</v>
      </c>
      <c r="K11943" s="21">
        <f>INDEX(LISTAS!$H:$Q,MATCH(BASE!H11943,LISTAS!$G:$G,0),MATCH(BASE!J11943,LISTAS!$H$3:$Q$3,0))*Tabela3[[#This Row],[QUANTIDADE]]</f>
        <v>6</v>
      </c>
      <c r="L11943" s="2" t="str">
        <f>TEXT(Tabela3[[#This Row],[DATA]],"MM")</f>
        <v>07</v>
      </c>
      <c r="M11943" s="2">
        <f>WEEKNUM(Tabela3[[#This Row],[DATA]])</f>
        <v>30</v>
      </c>
      <c r="N11943" s="18">
        <f>YEAR(Tabela3[[#This Row],[DATA]])</f>
        <v>2023</v>
      </c>
    </row>
    <row r="11944" spans="2:14">
      <c r="B11944" s="1">
        <v>45136</v>
      </c>
      <c r="C11944">
        <v>17706</v>
      </c>
      <c r="D11944">
        <f>COUNTIF(C$4:C11944,Tabela3[[#This Row],[COMANDA]])</f>
        <v>1</v>
      </c>
      <c r="E11944" t="s">
        <v>90</v>
      </c>
      <c r="F11944" t="s">
        <v>98</v>
      </c>
      <c r="G11944" t="s">
        <v>8</v>
      </c>
      <c r="H11944" t="s">
        <v>47</v>
      </c>
      <c r="I11944" s="2">
        <v>1</v>
      </c>
      <c r="J11944" t="s">
        <v>11</v>
      </c>
      <c r="K11944" s="21">
        <f>INDEX(LISTAS!$H:$Q,MATCH(BASE!H11944,LISTAS!$G:$G,0),MATCH(BASE!J11944,LISTAS!$H$3:$Q$3,0))*Tabela3[[#This Row],[QUANTIDADE]]</f>
        <v>16</v>
      </c>
      <c r="L11944" s="2" t="str">
        <f>TEXT(Tabela3[[#This Row],[DATA]],"MM")</f>
        <v>07</v>
      </c>
      <c r="M11944" s="2">
        <f>WEEKNUM(Tabela3[[#This Row],[DATA]])</f>
        <v>30</v>
      </c>
      <c r="N11944" s="18">
        <f>YEAR(Tabela3[[#This Row],[DATA]])</f>
        <v>2023</v>
      </c>
    </row>
    <row r="11945" spans="2:14">
      <c r="B11945" s="1">
        <v>45136</v>
      </c>
      <c r="C11945">
        <v>17706</v>
      </c>
      <c r="D11945">
        <f>COUNTIF(C$4:C11945,Tabela3[[#This Row],[COMANDA]])</f>
        <v>2</v>
      </c>
      <c r="E11945" t="s">
        <v>90</v>
      </c>
      <c r="F11945" t="s">
        <v>98</v>
      </c>
      <c r="G11945" t="s">
        <v>8</v>
      </c>
      <c r="H11945" t="s">
        <v>206</v>
      </c>
      <c r="I11945" s="2">
        <v>1</v>
      </c>
      <c r="J11945" t="s">
        <v>11</v>
      </c>
      <c r="K11945" s="21">
        <f>INDEX(LISTAS!$H:$Q,MATCH(BASE!H11945,LISTAS!$G:$G,0),MATCH(BASE!J11945,LISTAS!$H$3:$Q$3,0))*Tabela3[[#This Row],[QUANTIDADE]]</f>
        <v>18</v>
      </c>
      <c r="L11945" s="2" t="str">
        <f>TEXT(Tabela3[[#This Row],[DATA]],"MM")</f>
        <v>07</v>
      </c>
      <c r="M11945" s="2">
        <f>WEEKNUM(Tabela3[[#This Row],[DATA]])</f>
        <v>30</v>
      </c>
      <c r="N11945" s="18">
        <f>YEAR(Tabela3[[#This Row],[DATA]])</f>
        <v>2023</v>
      </c>
    </row>
    <row r="11946" spans="2:14">
      <c r="B11946" s="1">
        <v>45136</v>
      </c>
      <c r="C11946">
        <v>17706</v>
      </c>
      <c r="D11946">
        <f>COUNTIF(C$4:C11946,Tabela3[[#This Row],[COMANDA]])</f>
        <v>3</v>
      </c>
      <c r="E11946" t="s">
        <v>90</v>
      </c>
      <c r="F11946" t="s">
        <v>98</v>
      </c>
      <c r="G11946" t="s">
        <v>9</v>
      </c>
      <c r="H11946" t="s">
        <v>58</v>
      </c>
      <c r="I11946" s="2">
        <v>1</v>
      </c>
      <c r="J11946" t="s">
        <v>11</v>
      </c>
      <c r="K11946" s="21">
        <f>INDEX(LISTAS!$H:$Q,MATCH(BASE!H11946,LISTAS!$G:$G,0),MATCH(BASE!J11946,LISTAS!$H$3:$Q$3,0))*Tabela3[[#This Row],[QUANTIDADE]]</f>
        <v>5</v>
      </c>
      <c r="L11946" s="2" t="str">
        <f>TEXT(Tabela3[[#This Row],[DATA]],"MM")</f>
        <v>07</v>
      </c>
      <c r="M11946" s="2">
        <f>WEEKNUM(Tabela3[[#This Row],[DATA]])</f>
        <v>30</v>
      </c>
      <c r="N11946" s="18">
        <f>YEAR(Tabela3[[#This Row],[DATA]])</f>
        <v>2023</v>
      </c>
    </row>
    <row r="11947" spans="2:14">
      <c r="B11947" s="1">
        <v>45136</v>
      </c>
      <c r="C11947">
        <v>17707</v>
      </c>
      <c r="D11947">
        <f>COUNTIF(C$4:C11947,Tabela3[[#This Row],[COMANDA]])</f>
        <v>1</v>
      </c>
      <c r="E11947" t="s">
        <v>90</v>
      </c>
      <c r="F11947" t="s">
        <v>98</v>
      </c>
      <c r="G11947" t="s">
        <v>8</v>
      </c>
      <c r="H11947" t="s">
        <v>206</v>
      </c>
      <c r="I11947" s="2">
        <v>1</v>
      </c>
      <c r="J11947" t="s">
        <v>11</v>
      </c>
      <c r="K11947" s="21">
        <f>INDEX(LISTAS!$H:$Q,MATCH(BASE!H11947,LISTAS!$G:$G,0),MATCH(BASE!J11947,LISTAS!$H$3:$Q$3,0))*Tabela3[[#This Row],[QUANTIDADE]]</f>
        <v>18</v>
      </c>
      <c r="L11947" s="2" t="str">
        <f>TEXT(Tabela3[[#This Row],[DATA]],"MM")</f>
        <v>07</v>
      </c>
      <c r="M11947" s="2">
        <f>WEEKNUM(Tabela3[[#This Row],[DATA]])</f>
        <v>30</v>
      </c>
      <c r="N11947" s="18">
        <f>YEAR(Tabela3[[#This Row],[DATA]])</f>
        <v>2023</v>
      </c>
    </row>
    <row r="11948" spans="2:14">
      <c r="B11948" s="1">
        <v>45136</v>
      </c>
      <c r="C11948">
        <v>17708</v>
      </c>
      <c r="D11948">
        <f>COUNTIF(C$4:C11948,Tabela3[[#This Row],[COMANDA]])</f>
        <v>1</v>
      </c>
      <c r="E11948" t="s">
        <v>90</v>
      </c>
      <c r="F11948" t="s">
        <v>99</v>
      </c>
      <c r="G11948" t="s">
        <v>8</v>
      </c>
      <c r="H11948" t="s">
        <v>206</v>
      </c>
      <c r="I11948" s="2">
        <v>2</v>
      </c>
      <c r="J11948" t="s">
        <v>11</v>
      </c>
      <c r="K11948" s="21">
        <f>INDEX(LISTAS!$H:$Q,MATCH(BASE!H11948,LISTAS!$G:$G,0),MATCH(BASE!J11948,LISTAS!$H$3:$Q$3,0))*Tabela3[[#This Row],[QUANTIDADE]]</f>
        <v>36</v>
      </c>
      <c r="L11948" s="2" t="str">
        <f>TEXT(Tabela3[[#This Row],[DATA]],"MM")</f>
        <v>07</v>
      </c>
      <c r="M11948" s="2">
        <f>WEEKNUM(Tabela3[[#This Row],[DATA]])</f>
        <v>30</v>
      </c>
      <c r="N11948" s="18">
        <f>YEAR(Tabela3[[#This Row],[DATA]])</f>
        <v>2023</v>
      </c>
    </row>
    <row r="11949" spans="2:14">
      <c r="B11949" s="1">
        <v>45136</v>
      </c>
      <c r="C11949">
        <v>17708</v>
      </c>
      <c r="D11949">
        <f>COUNTIF(C$4:C11949,Tabela3[[#This Row],[COMANDA]])</f>
        <v>2</v>
      </c>
      <c r="E11949" t="s">
        <v>90</v>
      </c>
      <c r="F11949" t="s">
        <v>99</v>
      </c>
      <c r="G11949" t="s">
        <v>61</v>
      </c>
      <c r="H11949" t="s">
        <v>163</v>
      </c>
      <c r="I11949" s="2">
        <v>2</v>
      </c>
      <c r="J11949" t="s">
        <v>11</v>
      </c>
      <c r="K11949" s="21">
        <f>INDEX(LISTAS!$H:$Q,MATCH(BASE!H11949,LISTAS!$G:$G,0),MATCH(BASE!J11949,LISTAS!$H$3:$Q$3,0))*Tabela3[[#This Row],[QUANTIDADE]]</f>
        <v>8</v>
      </c>
      <c r="L11949" s="2" t="str">
        <f>TEXT(Tabela3[[#This Row],[DATA]],"MM")</f>
        <v>07</v>
      </c>
      <c r="M11949" s="2">
        <f>WEEKNUM(Tabela3[[#This Row],[DATA]])</f>
        <v>30</v>
      </c>
      <c r="N11949" s="18">
        <f>YEAR(Tabela3[[#This Row],[DATA]])</f>
        <v>2023</v>
      </c>
    </row>
    <row r="11950" spans="2:14">
      <c r="B11950" s="1">
        <v>45136</v>
      </c>
      <c r="C11950">
        <v>17708</v>
      </c>
      <c r="D11950">
        <f>COUNTIF(C$4:C11950,Tabela3[[#This Row],[COMANDA]])</f>
        <v>3</v>
      </c>
      <c r="E11950" t="s">
        <v>90</v>
      </c>
      <c r="F11950" t="s">
        <v>99</v>
      </c>
      <c r="G11950" t="s">
        <v>9</v>
      </c>
      <c r="H11950" t="s">
        <v>154</v>
      </c>
      <c r="I11950" s="2">
        <v>1</v>
      </c>
      <c r="J11950" t="s">
        <v>11</v>
      </c>
      <c r="K11950" s="21">
        <f>INDEX(LISTAS!$H:$Q,MATCH(BASE!H11950,LISTAS!$G:$G,0),MATCH(BASE!J11950,LISTAS!$H$3:$Q$3,0))*Tabela3[[#This Row],[QUANTIDADE]]</f>
        <v>6</v>
      </c>
      <c r="L11950" s="2" t="str">
        <f>TEXT(Tabela3[[#This Row],[DATA]],"MM")</f>
        <v>07</v>
      </c>
      <c r="M11950" s="2">
        <f>WEEKNUM(Tabela3[[#This Row],[DATA]])</f>
        <v>30</v>
      </c>
      <c r="N11950" s="18">
        <f>YEAR(Tabela3[[#This Row],[DATA]])</f>
        <v>2023</v>
      </c>
    </row>
    <row r="11951" spans="2:14">
      <c r="B11951" s="1">
        <v>45136</v>
      </c>
      <c r="C11951">
        <v>17709</v>
      </c>
      <c r="D11951">
        <f>COUNTIF(C$4:C11951,Tabela3[[#This Row],[COMANDA]])</f>
        <v>1</v>
      </c>
      <c r="E11951" t="s">
        <v>90</v>
      </c>
      <c r="F11951" t="s">
        <v>98</v>
      </c>
      <c r="G11951" t="s">
        <v>8</v>
      </c>
      <c r="H11951" t="s">
        <v>205</v>
      </c>
      <c r="I11951" s="2">
        <v>1</v>
      </c>
      <c r="J11951" t="s">
        <v>11</v>
      </c>
      <c r="K11951" s="21">
        <f>INDEX(LISTAS!$H:$Q,MATCH(BASE!H11951,LISTAS!$G:$G,0),MATCH(BASE!J11951,LISTAS!$H$3:$Q$3,0))*Tabela3[[#This Row],[QUANTIDADE]]</f>
        <v>22</v>
      </c>
      <c r="L11951" s="2" t="str">
        <f>TEXT(Tabela3[[#This Row],[DATA]],"MM")</f>
        <v>07</v>
      </c>
      <c r="M11951" s="2">
        <f>WEEKNUM(Tabela3[[#This Row],[DATA]])</f>
        <v>30</v>
      </c>
      <c r="N11951" s="18">
        <f>YEAR(Tabela3[[#This Row],[DATA]])</f>
        <v>2023</v>
      </c>
    </row>
    <row r="11952" spans="2:14">
      <c r="B11952" s="1">
        <v>45136</v>
      </c>
      <c r="C11952">
        <v>17709</v>
      </c>
      <c r="D11952">
        <f>COUNTIF(C$4:C11952,Tabela3[[#This Row],[COMANDA]])</f>
        <v>2</v>
      </c>
      <c r="E11952" t="s">
        <v>90</v>
      </c>
      <c r="F11952" t="s">
        <v>98</v>
      </c>
      <c r="G11952" t="s">
        <v>9</v>
      </c>
      <c r="H11952" t="s">
        <v>142</v>
      </c>
      <c r="I11952" s="2">
        <v>1</v>
      </c>
      <c r="J11952" t="s">
        <v>11</v>
      </c>
      <c r="K11952" s="21">
        <f>INDEX(LISTAS!$H:$Q,MATCH(BASE!H11952,LISTAS!$G:$G,0),MATCH(BASE!J11952,LISTAS!$H$3:$Q$3,0))*Tabela3[[#This Row],[QUANTIDADE]]</f>
        <v>6</v>
      </c>
      <c r="L11952" s="2" t="str">
        <f>TEXT(Tabela3[[#This Row],[DATA]],"MM")</f>
        <v>07</v>
      </c>
      <c r="M11952" s="2">
        <f>WEEKNUM(Tabela3[[#This Row],[DATA]])</f>
        <v>30</v>
      </c>
      <c r="N11952" s="18">
        <f>YEAR(Tabela3[[#This Row],[DATA]])</f>
        <v>2023</v>
      </c>
    </row>
    <row r="11953" spans="2:14">
      <c r="B11953" s="1">
        <v>45136</v>
      </c>
      <c r="C11953">
        <v>17710</v>
      </c>
      <c r="D11953">
        <f>COUNTIF(C$4:C11953,Tabela3[[#This Row],[COMANDA]])</f>
        <v>1</v>
      </c>
      <c r="E11953" t="s">
        <v>90</v>
      </c>
      <c r="F11953" t="s">
        <v>98</v>
      </c>
      <c r="G11953" t="s">
        <v>8</v>
      </c>
      <c r="H11953" t="s">
        <v>202</v>
      </c>
      <c r="I11953" s="2">
        <v>1</v>
      </c>
      <c r="J11953" t="s">
        <v>11</v>
      </c>
      <c r="K11953" s="21">
        <f>INDEX(LISTAS!$H:$Q,MATCH(BASE!H11953,LISTAS!$G:$G,0),MATCH(BASE!J11953,LISTAS!$H$3:$Q$3,0))*Tabela3[[#This Row],[QUANTIDADE]]</f>
        <v>20</v>
      </c>
      <c r="L11953" s="2" t="str">
        <f>TEXT(Tabela3[[#This Row],[DATA]],"MM")</f>
        <v>07</v>
      </c>
      <c r="M11953" s="2">
        <f>WEEKNUM(Tabela3[[#This Row],[DATA]])</f>
        <v>30</v>
      </c>
      <c r="N11953" s="18">
        <f>YEAR(Tabela3[[#This Row],[DATA]])</f>
        <v>2023</v>
      </c>
    </row>
    <row r="11954" spans="2:14">
      <c r="B11954" s="1">
        <v>45136</v>
      </c>
      <c r="C11954">
        <v>17710</v>
      </c>
      <c r="D11954">
        <f>COUNTIF(C$4:C11954,Tabela3[[#This Row],[COMANDA]])</f>
        <v>2</v>
      </c>
      <c r="E11954" t="s">
        <v>90</v>
      </c>
      <c r="F11954" t="s">
        <v>98</v>
      </c>
      <c r="G11954" t="s">
        <v>8</v>
      </c>
      <c r="H11954" t="s">
        <v>84</v>
      </c>
      <c r="I11954" s="2">
        <v>4</v>
      </c>
      <c r="J11954" t="s">
        <v>11</v>
      </c>
      <c r="K11954" s="21">
        <f>INDEX(LISTAS!$H:$Q,MATCH(BASE!H11954,LISTAS!$G:$G,0),MATCH(BASE!J11954,LISTAS!$H$3:$Q$3,0))*Tabela3[[#This Row],[QUANTIDADE]]</f>
        <v>64</v>
      </c>
      <c r="L11954" s="2" t="str">
        <f>TEXT(Tabela3[[#This Row],[DATA]],"MM")</f>
        <v>07</v>
      </c>
      <c r="M11954" s="2">
        <f>WEEKNUM(Tabela3[[#This Row],[DATA]])</f>
        <v>30</v>
      </c>
      <c r="N11954" s="18">
        <f>YEAR(Tabela3[[#This Row],[DATA]])</f>
        <v>2023</v>
      </c>
    </row>
    <row r="11955" spans="2:14">
      <c r="B11955" s="1">
        <v>45136</v>
      </c>
      <c r="C11955">
        <v>17710</v>
      </c>
      <c r="D11955">
        <f>COUNTIF(C$4:C11955,Tabela3[[#This Row],[COMANDA]])</f>
        <v>3</v>
      </c>
      <c r="E11955" t="s">
        <v>90</v>
      </c>
      <c r="F11955" t="s">
        <v>98</v>
      </c>
      <c r="G11955" t="s">
        <v>9</v>
      </c>
      <c r="H11955" t="s">
        <v>55</v>
      </c>
      <c r="I11955" s="2">
        <v>1</v>
      </c>
      <c r="J11955" t="s">
        <v>11</v>
      </c>
      <c r="K11955" s="21">
        <f>INDEX(LISTAS!$H:$Q,MATCH(BASE!H11955,LISTAS!$G:$G,0),MATCH(BASE!J11955,LISTAS!$H$3:$Q$3,0))*Tabela3[[#This Row],[QUANTIDADE]]</f>
        <v>3</v>
      </c>
      <c r="L11955" s="2" t="str">
        <f>TEXT(Tabela3[[#This Row],[DATA]],"MM")</f>
        <v>07</v>
      </c>
      <c r="M11955" s="2">
        <f>WEEKNUM(Tabela3[[#This Row],[DATA]])</f>
        <v>30</v>
      </c>
      <c r="N11955" s="18">
        <f>YEAR(Tabela3[[#This Row],[DATA]])</f>
        <v>2023</v>
      </c>
    </row>
    <row r="11956" spans="2:14">
      <c r="B11956" s="1">
        <v>45136</v>
      </c>
      <c r="C11956">
        <v>17711</v>
      </c>
      <c r="D11956">
        <f>COUNTIF(C$4:C11956,Tabela3[[#This Row],[COMANDA]])</f>
        <v>1</v>
      </c>
      <c r="E11956" t="s">
        <v>90</v>
      </c>
      <c r="F11956" t="s">
        <v>99</v>
      </c>
      <c r="G11956" t="s">
        <v>8</v>
      </c>
      <c r="H11956" t="s">
        <v>41</v>
      </c>
      <c r="I11956" s="2">
        <v>1</v>
      </c>
      <c r="J11956" t="s">
        <v>11</v>
      </c>
      <c r="K11956" s="21">
        <f>INDEX(LISTAS!$H:$Q,MATCH(BASE!H11956,LISTAS!$G:$G,0),MATCH(BASE!J11956,LISTAS!$H$3:$Q$3,0))*Tabela3[[#This Row],[QUANTIDADE]]</f>
        <v>14</v>
      </c>
      <c r="L11956" s="2" t="str">
        <f>TEXT(Tabela3[[#This Row],[DATA]],"MM")</f>
        <v>07</v>
      </c>
      <c r="M11956" s="2">
        <f>WEEKNUM(Tabela3[[#This Row],[DATA]])</f>
        <v>30</v>
      </c>
      <c r="N11956" s="18">
        <f>YEAR(Tabela3[[#This Row],[DATA]])</f>
        <v>2023</v>
      </c>
    </row>
    <row r="11957" spans="2:14">
      <c r="B11957" s="1">
        <v>45136</v>
      </c>
      <c r="C11957">
        <v>17711</v>
      </c>
      <c r="D11957">
        <f>COUNTIF(C$4:C11957,Tabela3[[#This Row],[COMANDA]])</f>
        <v>2</v>
      </c>
      <c r="E11957" t="s">
        <v>90</v>
      </c>
      <c r="F11957" t="s">
        <v>99</v>
      </c>
      <c r="G11957" t="s">
        <v>61</v>
      </c>
      <c r="H11957" t="s">
        <v>163</v>
      </c>
      <c r="I11957" s="2">
        <v>1</v>
      </c>
      <c r="J11957" t="s">
        <v>11</v>
      </c>
      <c r="K11957" s="21">
        <f>INDEX(LISTAS!$H:$Q,MATCH(BASE!H11957,LISTAS!$G:$G,0),MATCH(BASE!J11957,LISTAS!$H$3:$Q$3,0))*Tabela3[[#This Row],[QUANTIDADE]]</f>
        <v>4</v>
      </c>
      <c r="L11957" s="2" t="str">
        <f>TEXT(Tabela3[[#This Row],[DATA]],"MM")</f>
        <v>07</v>
      </c>
      <c r="M11957" s="2">
        <f>WEEKNUM(Tabela3[[#This Row],[DATA]])</f>
        <v>30</v>
      </c>
      <c r="N11957" s="18">
        <f>YEAR(Tabela3[[#This Row],[DATA]])</f>
        <v>2023</v>
      </c>
    </row>
    <row r="11958" spans="2:14">
      <c r="B11958" s="1">
        <v>45136</v>
      </c>
      <c r="C11958">
        <v>17711</v>
      </c>
      <c r="D11958">
        <f>COUNTIF(C$4:C11958,Tabela3[[#This Row],[COMANDA]])</f>
        <v>3</v>
      </c>
      <c r="E11958" t="s">
        <v>90</v>
      </c>
      <c r="F11958" t="s">
        <v>99</v>
      </c>
      <c r="G11958" t="s">
        <v>10</v>
      </c>
      <c r="H11958" t="s">
        <v>119</v>
      </c>
      <c r="I11958" s="2">
        <v>1</v>
      </c>
      <c r="J11958" t="s">
        <v>11</v>
      </c>
      <c r="K11958" s="21">
        <f>INDEX(LISTAS!$H:$Q,MATCH(BASE!H11958,LISTAS!$G:$G,0),MATCH(BASE!J11958,LISTAS!$H$3:$Q$3,0))*Tabela3[[#This Row],[QUANTIDADE]]</f>
        <v>6</v>
      </c>
      <c r="L11958" s="2" t="str">
        <f>TEXT(Tabela3[[#This Row],[DATA]],"MM")</f>
        <v>07</v>
      </c>
      <c r="M11958" s="2">
        <f>WEEKNUM(Tabela3[[#This Row],[DATA]])</f>
        <v>30</v>
      </c>
      <c r="N11958" s="18">
        <f>YEAR(Tabela3[[#This Row],[DATA]])</f>
        <v>2023</v>
      </c>
    </row>
    <row r="11959" spans="2:14">
      <c r="B11959" s="1">
        <v>45136</v>
      </c>
      <c r="C11959">
        <v>17712</v>
      </c>
      <c r="D11959">
        <f>COUNTIF(C$4:C11959,Tabela3[[#This Row],[COMANDA]])</f>
        <v>1</v>
      </c>
      <c r="E11959" t="s">
        <v>90</v>
      </c>
      <c r="F11959" t="s">
        <v>98</v>
      </c>
      <c r="G11959" t="s">
        <v>8</v>
      </c>
      <c r="H11959" t="s">
        <v>206</v>
      </c>
      <c r="I11959" s="2">
        <v>1</v>
      </c>
      <c r="J11959" t="s">
        <v>11</v>
      </c>
      <c r="K11959" s="21">
        <f>INDEX(LISTAS!$H:$Q,MATCH(BASE!H11959,LISTAS!$G:$G,0),MATCH(BASE!J11959,LISTAS!$H$3:$Q$3,0))*Tabela3[[#This Row],[QUANTIDADE]]</f>
        <v>18</v>
      </c>
      <c r="L11959" s="2" t="str">
        <f>TEXT(Tabela3[[#This Row],[DATA]],"MM")</f>
        <v>07</v>
      </c>
      <c r="M11959" s="2">
        <f>WEEKNUM(Tabela3[[#This Row],[DATA]])</f>
        <v>30</v>
      </c>
      <c r="N11959" s="18">
        <f>YEAR(Tabela3[[#This Row],[DATA]])</f>
        <v>2023</v>
      </c>
    </row>
    <row r="11960" spans="2:14">
      <c r="B11960" s="1">
        <v>45136</v>
      </c>
      <c r="C11960">
        <v>17713</v>
      </c>
      <c r="D11960">
        <f>COUNTIF(C$4:C11960,Tabela3[[#This Row],[COMANDA]])</f>
        <v>1</v>
      </c>
      <c r="E11960" t="s">
        <v>90</v>
      </c>
      <c r="F11960" t="s">
        <v>100</v>
      </c>
      <c r="G11960" t="s">
        <v>8</v>
      </c>
      <c r="H11960" t="s">
        <v>203</v>
      </c>
      <c r="I11960" s="2">
        <v>1</v>
      </c>
      <c r="J11960" t="s">
        <v>11</v>
      </c>
      <c r="K11960" s="21">
        <f>INDEX(LISTAS!$H:$Q,MATCH(BASE!H11960,LISTAS!$G:$G,0),MATCH(BASE!J11960,LISTAS!$H$3:$Q$3,0))*Tabela3[[#This Row],[QUANTIDADE]]</f>
        <v>20</v>
      </c>
      <c r="L11960" s="2" t="str">
        <f>TEXT(Tabela3[[#This Row],[DATA]],"MM")</f>
        <v>07</v>
      </c>
      <c r="M11960" s="2">
        <f>WEEKNUM(Tabela3[[#This Row],[DATA]])</f>
        <v>30</v>
      </c>
      <c r="N11960" s="18">
        <f>YEAR(Tabela3[[#This Row],[DATA]])</f>
        <v>2023</v>
      </c>
    </row>
    <row r="11961" spans="2:14">
      <c r="B11961" s="1">
        <v>45136</v>
      </c>
      <c r="C11961">
        <v>17714</v>
      </c>
      <c r="D11961">
        <f>COUNTIF(C$4:C11961,Tabela3[[#This Row],[COMANDA]])</f>
        <v>1</v>
      </c>
      <c r="E11961" t="s">
        <v>90</v>
      </c>
      <c r="F11961" t="s">
        <v>98</v>
      </c>
      <c r="G11961" t="s">
        <v>8</v>
      </c>
      <c r="H11961" t="s">
        <v>206</v>
      </c>
      <c r="I11961" s="2">
        <v>1</v>
      </c>
      <c r="J11961" t="s">
        <v>11</v>
      </c>
      <c r="K11961" s="21">
        <f>INDEX(LISTAS!$H:$Q,MATCH(BASE!H11961,LISTAS!$G:$G,0),MATCH(BASE!J11961,LISTAS!$H$3:$Q$3,0))*Tabela3[[#This Row],[QUANTIDADE]]</f>
        <v>18</v>
      </c>
      <c r="L11961" s="2" t="str">
        <f>TEXT(Tabela3[[#This Row],[DATA]],"MM")</f>
        <v>07</v>
      </c>
      <c r="M11961" s="2">
        <f>WEEKNUM(Tabela3[[#This Row],[DATA]])</f>
        <v>30</v>
      </c>
      <c r="N11961" s="18">
        <f>YEAR(Tabela3[[#This Row],[DATA]])</f>
        <v>2023</v>
      </c>
    </row>
    <row r="11962" spans="2:14">
      <c r="B11962" s="1">
        <v>45136</v>
      </c>
      <c r="C11962">
        <v>17714</v>
      </c>
      <c r="D11962">
        <f>COUNTIF(C$4:C11962,Tabela3[[#This Row],[COMANDA]])</f>
        <v>2</v>
      </c>
      <c r="E11962" t="s">
        <v>90</v>
      </c>
      <c r="F11962" t="s">
        <v>98</v>
      </c>
      <c r="G11962" t="s">
        <v>9</v>
      </c>
      <c r="H11962" t="s">
        <v>135</v>
      </c>
      <c r="I11962" s="2">
        <v>1</v>
      </c>
      <c r="J11962" t="s">
        <v>11</v>
      </c>
      <c r="K11962" s="21">
        <f>INDEX(LISTAS!$H:$Q,MATCH(BASE!H11962,LISTAS!$G:$G,0),MATCH(BASE!J11962,LISTAS!$H$3:$Q$3,0))*Tabela3[[#This Row],[QUANTIDADE]]</f>
        <v>4</v>
      </c>
      <c r="L11962" s="2" t="str">
        <f>TEXT(Tabela3[[#This Row],[DATA]],"MM")</f>
        <v>07</v>
      </c>
      <c r="M11962" s="2">
        <f>WEEKNUM(Tabela3[[#This Row],[DATA]])</f>
        <v>30</v>
      </c>
      <c r="N11962" s="18">
        <f>YEAR(Tabela3[[#This Row],[DATA]])</f>
        <v>2023</v>
      </c>
    </row>
    <row r="11963" spans="2:14">
      <c r="B11963" s="1">
        <v>45136</v>
      </c>
      <c r="C11963">
        <v>17715</v>
      </c>
      <c r="D11963">
        <f>COUNTIF(C$4:C11963,Tabela3[[#This Row],[COMANDA]])</f>
        <v>1</v>
      </c>
      <c r="E11963" t="s">
        <v>90</v>
      </c>
      <c r="F11963" t="s">
        <v>98</v>
      </c>
      <c r="G11963" t="s">
        <v>8</v>
      </c>
      <c r="H11963" t="s">
        <v>204</v>
      </c>
      <c r="I11963" s="2">
        <v>1</v>
      </c>
      <c r="J11963" t="s">
        <v>11</v>
      </c>
      <c r="K11963" s="21">
        <f>INDEX(LISTAS!$H:$Q,MATCH(BASE!H11963,LISTAS!$G:$G,0),MATCH(BASE!J11963,LISTAS!$H$3:$Q$3,0))*Tabela3[[#This Row],[QUANTIDADE]]</f>
        <v>18</v>
      </c>
      <c r="L11963" s="2" t="str">
        <f>TEXT(Tabela3[[#This Row],[DATA]],"MM")</f>
        <v>07</v>
      </c>
      <c r="M11963" s="2">
        <f>WEEKNUM(Tabela3[[#This Row],[DATA]])</f>
        <v>30</v>
      </c>
      <c r="N11963" s="18">
        <f>YEAR(Tabela3[[#This Row],[DATA]])</f>
        <v>2023</v>
      </c>
    </row>
    <row r="11964" spans="2:14">
      <c r="B11964" s="1">
        <v>45136</v>
      </c>
      <c r="C11964">
        <v>17715</v>
      </c>
      <c r="D11964">
        <f>COUNTIF(C$4:C11964,Tabela3[[#This Row],[COMANDA]])</f>
        <v>2</v>
      </c>
      <c r="E11964" t="s">
        <v>90</v>
      </c>
      <c r="F11964" t="s">
        <v>98</v>
      </c>
      <c r="G11964" t="s">
        <v>9</v>
      </c>
      <c r="H11964" t="s">
        <v>104</v>
      </c>
      <c r="I11964" s="2">
        <v>1</v>
      </c>
      <c r="J11964" t="s">
        <v>11</v>
      </c>
      <c r="K11964" s="21">
        <f>INDEX(LISTAS!$H:$Q,MATCH(BASE!H11964,LISTAS!$G:$G,0),MATCH(BASE!J11964,LISTAS!$H$3:$Q$3,0))*Tabela3[[#This Row],[QUANTIDADE]]</f>
        <v>4</v>
      </c>
      <c r="L11964" s="2" t="str">
        <f>TEXT(Tabela3[[#This Row],[DATA]],"MM")</f>
        <v>07</v>
      </c>
      <c r="M11964" s="2">
        <f>WEEKNUM(Tabela3[[#This Row],[DATA]])</f>
        <v>30</v>
      </c>
      <c r="N11964" s="18">
        <f>YEAR(Tabela3[[#This Row],[DATA]])</f>
        <v>2023</v>
      </c>
    </row>
    <row r="11965" spans="2:14">
      <c r="B11965" s="1">
        <v>45136</v>
      </c>
      <c r="C11965">
        <v>17715</v>
      </c>
      <c r="D11965">
        <f>COUNTIF(C$4:C11965,Tabela3[[#This Row],[COMANDA]])</f>
        <v>3</v>
      </c>
      <c r="E11965" t="s">
        <v>90</v>
      </c>
      <c r="F11965" t="s">
        <v>98</v>
      </c>
      <c r="G11965" t="s">
        <v>10</v>
      </c>
      <c r="H11965" t="s">
        <v>220</v>
      </c>
      <c r="I11965" s="2">
        <v>1</v>
      </c>
      <c r="J11965" t="s">
        <v>11</v>
      </c>
      <c r="K11965" s="21">
        <f>INDEX(LISTAS!$H:$Q,MATCH(BASE!H11965,LISTAS!$G:$G,0),MATCH(BASE!J11965,LISTAS!$H$3:$Q$3,0))*Tabela3[[#This Row],[QUANTIDADE]]</f>
        <v>4</v>
      </c>
      <c r="L11965" s="2" t="str">
        <f>TEXT(Tabela3[[#This Row],[DATA]],"MM")</f>
        <v>07</v>
      </c>
      <c r="M11965" s="2">
        <f>WEEKNUM(Tabela3[[#This Row],[DATA]])</f>
        <v>30</v>
      </c>
      <c r="N11965" s="18">
        <f>YEAR(Tabela3[[#This Row],[DATA]])</f>
        <v>2023</v>
      </c>
    </row>
    <row r="11966" spans="2:14">
      <c r="B11966" s="1">
        <v>45136</v>
      </c>
      <c r="C11966">
        <v>17716</v>
      </c>
      <c r="D11966">
        <f>COUNTIF(C$4:C11966,Tabela3[[#This Row],[COMANDA]])</f>
        <v>1</v>
      </c>
      <c r="E11966" t="s">
        <v>90</v>
      </c>
      <c r="F11966" t="s">
        <v>375</v>
      </c>
      <c r="G11966" t="s">
        <v>8</v>
      </c>
      <c r="H11966" t="s">
        <v>203</v>
      </c>
      <c r="I11966" s="2">
        <v>1</v>
      </c>
      <c r="J11966" t="s">
        <v>11</v>
      </c>
      <c r="K11966" s="21">
        <f>INDEX(LISTAS!$H:$Q,MATCH(BASE!H11966,LISTAS!$G:$G,0),MATCH(BASE!J11966,LISTAS!$H$3:$Q$3,0))*Tabela3[[#This Row],[QUANTIDADE]]</f>
        <v>20</v>
      </c>
      <c r="L11966" s="2" t="str">
        <f>TEXT(Tabela3[[#This Row],[DATA]],"MM")</f>
        <v>07</v>
      </c>
      <c r="M11966" s="2">
        <f>WEEKNUM(Tabela3[[#This Row],[DATA]])</f>
        <v>30</v>
      </c>
      <c r="N11966" s="18">
        <f>YEAR(Tabela3[[#This Row],[DATA]])</f>
        <v>2023</v>
      </c>
    </row>
    <row r="11967" spans="2:14">
      <c r="B11967" s="1">
        <v>45136</v>
      </c>
      <c r="C11967">
        <v>17716</v>
      </c>
      <c r="D11967">
        <f>COUNTIF(C$4:C11967,Tabela3[[#This Row],[COMANDA]])</f>
        <v>2</v>
      </c>
      <c r="E11967" t="s">
        <v>90</v>
      </c>
      <c r="F11967" t="s">
        <v>375</v>
      </c>
      <c r="G11967" t="s">
        <v>9</v>
      </c>
      <c r="H11967" t="s">
        <v>135</v>
      </c>
      <c r="I11967" s="2">
        <v>1</v>
      </c>
      <c r="J11967" t="s">
        <v>11</v>
      </c>
      <c r="K11967" s="21">
        <f>INDEX(LISTAS!$H:$Q,MATCH(BASE!H11967,LISTAS!$G:$G,0),MATCH(BASE!J11967,LISTAS!$H$3:$Q$3,0))*Tabela3[[#This Row],[QUANTIDADE]]</f>
        <v>4</v>
      </c>
      <c r="L11967" s="2" t="str">
        <f>TEXT(Tabela3[[#This Row],[DATA]],"MM")</f>
        <v>07</v>
      </c>
      <c r="M11967" s="2">
        <f>WEEKNUM(Tabela3[[#This Row],[DATA]])</f>
        <v>30</v>
      </c>
      <c r="N11967" s="18">
        <f>YEAR(Tabela3[[#This Row],[DATA]])</f>
        <v>2023</v>
      </c>
    </row>
    <row r="11968" spans="2:14">
      <c r="B11968" s="1">
        <v>45136</v>
      </c>
      <c r="C11968">
        <v>17717</v>
      </c>
      <c r="D11968">
        <f>COUNTIF(C$4:C11968,Tabela3[[#This Row],[COMANDA]])</f>
        <v>1</v>
      </c>
      <c r="E11968" t="s">
        <v>90</v>
      </c>
      <c r="F11968" t="s">
        <v>99</v>
      </c>
      <c r="G11968" t="s">
        <v>8</v>
      </c>
      <c r="H11968" t="s">
        <v>203</v>
      </c>
      <c r="I11968" s="2">
        <v>1</v>
      </c>
      <c r="J11968" t="s">
        <v>11</v>
      </c>
      <c r="K11968" s="21">
        <f>INDEX(LISTAS!$H:$Q,MATCH(BASE!H11968,LISTAS!$G:$G,0),MATCH(BASE!J11968,LISTAS!$H$3:$Q$3,0))*Tabela3[[#This Row],[QUANTIDADE]]</f>
        <v>20</v>
      </c>
      <c r="L11968" s="2" t="str">
        <f>TEXT(Tabela3[[#This Row],[DATA]],"MM")</f>
        <v>07</v>
      </c>
      <c r="M11968" s="2">
        <f>WEEKNUM(Tabela3[[#This Row],[DATA]])</f>
        <v>30</v>
      </c>
      <c r="N11968" s="18">
        <f>YEAR(Tabela3[[#This Row],[DATA]])</f>
        <v>2023</v>
      </c>
    </row>
    <row r="11969" spans="2:14">
      <c r="B11969" s="1">
        <v>45136</v>
      </c>
      <c r="C11969">
        <v>17717</v>
      </c>
      <c r="D11969">
        <f>COUNTIF(C$4:C11969,Tabela3[[#This Row],[COMANDA]])</f>
        <v>2</v>
      </c>
      <c r="E11969" t="s">
        <v>90</v>
      </c>
      <c r="F11969" t="s">
        <v>99</v>
      </c>
      <c r="G11969" t="s">
        <v>9</v>
      </c>
      <c r="H11969" t="s">
        <v>131</v>
      </c>
      <c r="I11969" s="2">
        <v>1</v>
      </c>
      <c r="J11969" t="s">
        <v>11</v>
      </c>
      <c r="K11969" s="21">
        <f>INDEX(LISTAS!$H:$Q,MATCH(BASE!H11969,LISTAS!$G:$G,0),MATCH(BASE!J11969,LISTAS!$H$3:$Q$3,0))*Tabela3[[#This Row],[QUANTIDADE]]</f>
        <v>4</v>
      </c>
      <c r="L11969" s="2" t="str">
        <f>TEXT(Tabela3[[#This Row],[DATA]],"MM")</f>
        <v>07</v>
      </c>
      <c r="M11969" s="2">
        <f>WEEKNUM(Tabela3[[#This Row],[DATA]])</f>
        <v>30</v>
      </c>
      <c r="N11969" s="18">
        <f>YEAR(Tabela3[[#This Row],[DATA]])</f>
        <v>2023</v>
      </c>
    </row>
    <row r="11970" spans="2:14">
      <c r="B11970" s="1">
        <v>45136</v>
      </c>
      <c r="C11970">
        <v>17717</v>
      </c>
      <c r="D11970">
        <f>COUNTIF(C$4:C11970,Tabela3[[#This Row],[COMANDA]])</f>
        <v>3</v>
      </c>
      <c r="E11970" t="s">
        <v>90</v>
      </c>
      <c r="F11970" t="s">
        <v>99</v>
      </c>
      <c r="G11970" t="s">
        <v>10</v>
      </c>
      <c r="H11970" t="s">
        <v>123</v>
      </c>
      <c r="I11970" s="2">
        <v>1</v>
      </c>
      <c r="J11970" t="s">
        <v>11</v>
      </c>
      <c r="K11970" s="21">
        <f>INDEX(LISTAS!$H:$Q,MATCH(BASE!H11970,LISTAS!$G:$G,0),MATCH(BASE!J11970,LISTAS!$H$3:$Q$3,0))*Tabela3[[#This Row],[QUANTIDADE]]</f>
        <v>1</v>
      </c>
      <c r="L11970" s="2" t="str">
        <f>TEXT(Tabela3[[#This Row],[DATA]],"MM")</f>
        <v>07</v>
      </c>
      <c r="M11970" s="2">
        <f>WEEKNUM(Tabela3[[#This Row],[DATA]])</f>
        <v>30</v>
      </c>
      <c r="N11970" s="18">
        <f>YEAR(Tabela3[[#This Row],[DATA]])</f>
        <v>2023</v>
      </c>
    </row>
    <row r="11971" spans="2:14">
      <c r="B11971" s="1">
        <v>45136</v>
      </c>
      <c r="C11971">
        <v>17718</v>
      </c>
      <c r="D11971">
        <f>COUNTIF(C$4:C11971,Tabela3[[#This Row],[COMANDA]])</f>
        <v>1</v>
      </c>
      <c r="E11971" t="s">
        <v>90</v>
      </c>
      <c r="F11971" t="s">
        <v>99</v>
      </c>
      <c r="G11971" t="s">
        <v>8</v>
      </c>
      <c r="H11971" t="s">
        <v>204</v>
      </c>
      <c r="I11971" s="2">
        <v>1</v>
      </c>
      <c r="J11971" t="s">
        <v>11</v>
      </c>
      <c r="K11971" s="21">
        <f>INDEX(LISTAS!$H:$Q,MATCH(BASE!H11971,LISTAS!$G:$G,0),MATCH(BASE!J11971,LISTAS!$H$3:$Q$3,0))*Tabela3[[#This Row],[QUANTIDADE]]</f>
        <v>18</v>
      </c>
      <c r="L11971" s="2" t="str">
        <f>TEXT(Tabela3[[#This Row],[DATA]],"MM")</f>
        <v>07</v>
      </c>
      <c r="M11971" s="2">
        <f>WEEKNUM(Tabela3[[#This Row],[DATA]])</f>
        <v>30</v>
      </c>
      <c r="N11971" s="18">
        <f>YEAR(Tabela3[[#This Row],[DATA]])</f>
        <v>2023</v>
      </c>
    </row>
    <row r="11972" spans="2:14">
      <c r="B11972" s="1">
        <v>45136</v>
      </c>
      <c r="C11972">
        <v>17718</v>
      </c>
      <c r="D11972">
        <f>COUNTIF(C$4:C11972,Tabela3[[#This Row],[COMANDA]])</f>
        <v>2</v>
      </c>
      <c r="E11972" t="s">
        <v>90</v>
      </c>
      <c r="F11972" t="s">
        <v>99</v>
      </c>
      <c r="G11972" t="s">
        <v>61</v>
      </c>
      <c r="H11972" t="s">
        <v>199</v>
      </c>
      <c r="I11972" s="2">
        <v>1</v>
      </c>
      <c r="J11972" t="s">
        <v>11</v>
      </c>
      <c r="K11972" s="21">
        <f>INDEX(LISTAS!$H:$Q,MATCH(BASE!H11972,LISTAS!$G:$G,0),MATCH(BASE!J11972,LISTAS!$H$3:$Q$3,0))*Tabela3[[#This Row],[QUANTIDADE]]</f>
        <v>1</v>
      </c>
      <c r="L11972" s="2" t="str">
        <f>TEXT(Tabela3[[#This Row],[DATA]],"MM")</f>
        <v>07</v>
      </c>
      <c r="M11972" s="2">
        <f>WEEKNUM(Tabela3[[#This Row],[DATA]])</f>
        <v>30</v>
      </c>
      <c r="N11972" s="18">
        <f>YEAR(Tabela3[[#This Row],[DATA]])</f>
        <v>2023</v>
      </c>
    </row>
    <row r="11973" spans="2:14">
      <c r="B11973" s="1">
        <v>45136</v>
      </c>
      <c r="C11973">
        <v>17719</v>
      </c>
      <c r="D11973">
        <f>COUNTIF(C$4:C11973,Tabela3[[#This Row],[COMANDA]])</f>
        <v>1</v>
      </c>
      <c r="E11973" t="s">
        <v>90</v>
      </c>
      <c r="F11973" t="s">
        <v>100</v>
      </c>
      <c r="G11973" t="s">
        <v>8</v>
      </c>
      <c r="H11973" t="s">
        <v>203</v>
      </c>
      <c r="I11973" s="2">
        <v>1</v>
      </c>
      <c r="J11973" t="s">
        <v>11</v>
      </c>
      <c r="K11973" s="21">
        <f>INDEX(LISTAS!$H:$Q,MATCH(BASE!H11973,LISTAS!$G:$G,0),MATCH(BASE!J11973,LISTAS!$H$3:$Q$3,0))*Tabela3[[#This Row],[QUANTIDADE]]</f>
        <v>20</v>
      </c>
      <c r="L11973" s="2" t="str">
        <f>TEXT(Tabela3[[#This Row],[DATA]],"MM")</f>
        <v>07</v>
      </c>
      <c r="M11973" s="2">
        <f>WEEKNUM(Tabela3[[#This Row],[DATA]])</f>
        <v>30</v>
      </c>
      <c r="N11973" s="18">
        <f>YEAR(Tabela3[[#This Row],[DATA]])</f>
        <v>2023</v>
      </c>
    </row>
    <row r="11974" spans="2:14">
      <c r="B11974" s="1">
        <v>45136</v>
      </c>
      <c r="C11974">
        <v>17720</v>
      </c>
      <c r="D11974">
        <f>COUNTIF(C$4:C11974,Tabela3[[#This Row],[COMANDA]])</f>
        <v>1</v>
      </c>
      <c r="E11974" t="s">
        <v>90</v>
      </c>
      <c r="F11974" t="s">
        <v>99</v>
      </c>
      <c r="G11974" t="s">
        <v>8</v>
      </c>
      <c r="H11974" t="s">
        <v>203</v>
      </c>
      <c r="I11974" s="2">
        <v>1</v>
      </c>
      <c r="J11974" t="s">
        <v>11</v>
      </c>
      <c r="K11974" s="21">
        <f>INDEX(LISTAS!$H:$Q,MATCH(BASE!H11974,LISTAS!$G:$G,0),MATCH(BASE!J11974,LISTAS!$H$3:$Q$3,0))*Tabela3[[#This Row],[QUANTIDADE]]</f>
        <v>20</v>
      </c>
      <c r="L11974" s="2" t="str">
        <f>TEXT(Tabela3[[#This Row],[DATA]],"MM")</f>
        <v>07</v>
      </c>
      <c r="M11974" s="2">
        <f>WEEKNUM(Tabela3[[#This Row],[DATA]])</f>
        <v>30</v>
      </c>
      <c r="N11974" s="18">
        <f>YEAR(Tabela3[[#This Row],[DATA]])</f>
        <v>2023</v>
      </c>
    </row>
    <row r="11975" spans="2:14">
      <c r="B11975" s="1">
        <v>45136</v>
      </c>
      <c r="C11975">
        <v>17721</v>
      </c>
      <c r="D11975">
        <f>COUNTIF(C$4:C11975,Tabela3[[#This Row],[COMANDA]])</f>
        <v>1</v>
      </c>
      <c r="E11975" t="s">
        <v>90</v>
      </c>
      <c r="F11975" t="s">
        <v>100</v>
      </c>
      <c r="G11975" t="s">
        <v>8</v>
      </c>
      <c r="H11975" t="s">
        <v>202</v>
      </c>
      <c r="I11975" s="2">
        <v>1</v>
      </c>
      <c r="J11975" t="s">
        <v>11</v>
      </c>
      <c r="K11975" s="21">
        <f>INDEX(LISTAS!$H:$Q,MATCH(BASE!H11975,LISTAS!$G:$G,0),MATCH(BASE!J11975,LISTAS!$H$3:$Q$3,0))*Tabela3[[#This Row],[QUANTIDADE]]</f>
        <v>20</v>
      </c>
      <c r="L11975" s="2" t="str">
        <f>TEXT(Tabela3[[#This Row],[DATA]],"MM")</f>
        <v>07</v>
      </c>
      <c r="M11975" s="2">
        <f>WEEKNUM(Tabela3[[#This Row],[DATA]])</f>
        <v>30</v>
      </c>
      <c r="N11975" s="18">
        <f>YEAR(Tabela3[[#This Row],[DATA]])</f>
        <v>2023</v>
      </c>
    </row>
    <row r="11976" spans="2:14">
      <c r="B11976" s="1">
        <v>45136</v>
      </c>
      <c r="C11976">
        <v>17722</v>
      </c>
      <c r="D11976">
        <f>COUNTIF(C$4:C11976,Tabela3[[#This Row],[COMANDA]])</f>
        <v>1</v>
      </c>
      <c r="E11976" t="s">
        <v>90</v>
      </c>
      <c r="F11976" t="s">
        <v>99</v>
      </c>
      <c r="G11976" t="s">
        <v>8</v>
      </c>
      <c r="H11976" t="s">
        <v>206</v>
      </c>
      <c r="I11976" s="2">
        <v>1</v>
      </c>
      <c r="J11976" t="s">
        <v>11</v>
      </c>
      <c r="K11976" s="21">
        <f>INDEX(LISTAS!$H:$Q,MATCH(BASE!H11976,LISTAS!$G:$G,0),MATCH(BASE!J11976,LISTAS!$H$3:$Q$3,0))*Tabela3[[#This Row],[QUANTIDADE]]</f>
        <v>18</v>
      </c>
      <c r="L11976" s="2" t="str">
        <f>TEXT(Tabela3[[#This Row],[DATA]],"MM")</f>
        <v>07</v>
      </c>
      <c r="M11976" s="2">
        <f>WEEKNUM(Tabela3[[#This Row],[DATA]])</f>
        <v>30</v>
      </c>
      <c r="N11976" s="18">
        <f>YEAR(Tabela3[[#This Row],[DATA]])</f>
        <v>2023</v>
      </c>
    </row>
    <row r="11977" spans="2:14">
      <c r="B11977" s="1">
        <v>45136</v>
      </c>
      <c r="C11977">
        <v>17722</v>
      </c>
      <c r="D11977">
        <f>COUNTIF(C$4:C11977,Tabela3[[#This Row],[COMANDA]])</f>
        <v>2</v>
      </c>
      <c r="E11977" t="s">
        <v>90</v>
      </c>
      <c r="F11977" t="s">
        <v>99</v>
      </c>
      <c r="G11977" t="s">
        <v>10</v>
      </c>
      <c r="H11977" t="s">
        <v>248</v>
      </c>
      <c r="I11977" s="2">
        <v>1</v>
      </c>
      <c r="J11977" t="s">
        <v>11</v>
      </c>
      <c r="K11977" s="21">
        <f>INDEX(LISTAS!$H:$Q,MATCH(BASE!H11977,LISTAS!$G:$G,0),MATCH(BASE!J11977,LISTAS!$H$3:$Q$3,0))*Tabela3[[#This Row],[QUANTIDADE]]</f>
        <v>1</v>
      </c>
      <c r="L11977" s="2" t="str">
        <f>TEXT(Tabela3[[#This Row],[DATA]],"MM")</f>
        <v>07</v>
      </c>
      <c r="M11977" s="2">
        <f>WEEKNUM(Tabela3[[#This Row],[DATA]])</f>
        <v>30</v>
      </c>
      <c r="N11977" s="18">
        <f>YEAR(Tabela3[[#This Row],[DATA]])</f>
        <v>2023</v>
      </c>
    </row>
    <row r="11978" spans="2:14">
      <c r="B11978" s="1">
        <v>45136</v>
      </c>
      <c r="C11978">
        <v>17723</v>
      </c>
      <c r="D11978">
        <f>COUNTIF(C$4:C11978,Tabela3[[#This Row],[COMANDA]])</f>
        <v>1</v>
      </c>
      <c r="E11978" t="s">
        <v>90</v>
      </c>
      <c r="F11978" t="s">
        <v>100</v>
      </c>
      <c r="G11978" t="s">
        <v>8</v>
      </c>
      <c r="H11978" t="s">
        <v>203</v>
      </c>
      <c r="I11978" s="2">
        <v>1</v>
      </c>
      <c r="J11978" t="s">
        <v>11</v>
      </c>
      <c r="K11978" s="21">
        <f>INDEX(LISTAS!$H:$Q,MATCH(BASE!H11978,LISTAS!$G:$G,0),MATCH(BASE!J11978,LISTAS!$H$3:$Q$3,0))*Tabela3[[#This Row],[QUANTIDADE]]</f>
        <v>20</v>
      </c>
      <c r="L11978" s="2" t="str">
        <f>TEXT(Tabela3[[#This Row],[DATA]],"MM")</f>
        <v>07</v>
      </c>
      <c r="M11978" s="2">
        <f>WEEKNUM(Tabela3[[#This Row],[DATA]])</f>
        <v>30</v>
      </c>
      <c r="N11978" s="18">
        <f>YEAR(Tabela3[[#This Row],[DATA]])</f>
        <v>2023</v>
      </c>
    </row>
    <row r="11979" spans="2:14">
      <c r="B11979" s="1">
        <v>45136</v>
      </c>
      <c r="C11979">
        <v>17723</v>
      </c>
      <c r="D11979">
        <f>COUNTIF(C$4:C11979,Tabela3[[#This Row],[COMANDA]])</f>
        <v>2</v>
      </c>
      <c r="E11979" t="s">
        <v>90</v>
      </c>
      <c r="F11979" t="s">
        <v>100</v>
      </c>
      <c r="G11979" t="s">
        <v>9</v>
      </c>
      <c r="H11979" t="s">
        <v>553</v>
      </c>
      <c r="I11979" s="2">
        <v>1</v>
      </c>
      <c r="J11979" t="s">
        <v>11</v>
      </c>
      <c r="K11979" s="21">
        <f>INDEX(LISTAS!$H:$Q,MATCH(BASE!H11979,LISTAS!$G:$G,0),MATCH(BASE!J11979,LISTAS!$H$3:$Q$3,0))*Tabela3[[#This Row],[QUANTIDADE]]</f>
        <v>4</v>
      </c>
      <c r="L11979" s="2" t="str">
        <f>TEXT(Tabela3[[#This Row],[DATA]],"MM")</f>
        <v>07</v>
      </c>
      <c r="M11979" s="2">
        <f>WEEKNUM(Tabela3[[#This Row],[DATA]])</f>
        <v>30</v>
      </c>
      <c r="N11979" s="18">
        <f>YEAR(Tabela3[[#This Row],[DATA]])</f>
        <v>2023</v>
      </c>
    </row>
    <row r="11980" spans="2:14">
      <c r="B11980" s="1">
        <v>45136</v>
      </c>
      <c r="C11980">
        <v>17724</v>
      </c>
      <c r="D11980">
        <f>COUNTIF(C$4:C11980,Tabela3[[#This Row],[COMANDA]])</f>
        <v>1</v>
      </c>
      <c r="E11980" t="s">
        <v>90</v>
      </c>
      <c r="F11980" t="s">
        <v>98</v>
      </c>
      <c r="G11980" t="s">
        <v>8</v>
      </c>
      <c r="H11980" t="s">
        <v>206</v>
      </c>
      <c r="I11980" s="2">
        <v>1</v>
      </c>
      <c r="J11980" t="s">
        <v>11</v>
      </c>
      <c r="K11980" s="21">
        <f>INDEX(LISTAS!$H:$Q,MATCH(BASE!H11980,LISTAS!$G:$G,0),MATCH(BASE!J11980,LISTAS!$H$3:$Q$3,0))*Tabela3[[#This Row],[QUANTIDADE]]</f>
        <v>18</v>
      </c>
      <c r="L11980" s="2" t="str">
        <f>TEXT(Tabela3[[#This Row],[DATA]],"MM")</f>
        <v>07</v>
      </c>
      <c r="M11980" s="2">
        <f>WEEKNUM(Tabela3[[#This Row],[DATA]])</f>
        <v>30</v>
      </c>
      <c r="N11980" s="18">
        <f>YEAR(Tabela3[[#This Row],[DATA]])</f>
        <v>2023</v>
      </c>
    </row>
    <row r="11981" spans="2:14">
      <c r="B11981" s="1">
        <v>45136</v>
      </c>
      <c r="C11981">
        <v>17724</v>
      </c>
      <c r="D11981">
        <f>COUNTIF(C$4:C11981,Tabela3[[#This Row],[COMANDA]])</f>
        <v>2</v>
      </c>
      <c r="E11981" t="s">
        <v>90</v>
      </c>
      <c r="F11981" t="s">
        <v>98</v>
      </c>
      <c r="G11981" t="s">
        <v>9</v>
      </c>
      <c r="H11981" t="s">
        <v>59</v>
      </c>
      <c r="I11981" s="2">
        <v>1</v>
      </c>
      <c r="J11981" t="s">
        <v>11</v>
      </c>
      <c r="K11981" s="21">
        <f>INDEX(LISTAS!$H:$Q,MATCH(BASE!H11981,LISTAS!$G:$G,0),MATCH(BASE!J11981,LISTAS!$H$3:$Q$3,0))*Tabela3[[#This Row],[QUANTIDADE]]</f>
        <v>3</v>
      </c>
      <c r="L11981" s="2" t="str">
        <f>TEXT(Tabela3[[#This Row],[DATA]],"MM")</f>
        <v>07</v>
      </c>
      <c r="M11981" s="2">
        <f>WEEKNUM(Tabela3[[#This Row],[DATA]])</f>
        <v>30</v>
      </c>
      <c r="N11981" s="18">
        <f>YEAR(Tabela3[[#This Row],[DATA]])</f>
        <v>2023</v>
      </c>
    </row>
    <row r="11982" spans="2:14">
      <c r="B11982" s="1">
        <v>45136</v>
      </c>
      <c r="C11982">
        <v>17725</v>
      </c>
      <c r="D11982">
        <f>COUNTIF(C$4:C11982,Tabela3[[#This Row],[COMANDA]])</f>
        <v>1</v>
      </c>
      <c r="E11982" t="s">
        <v>90</v>
      </c>
      <c r="F11982" t="s">
        <v>100</v>
      </c>
      <c r="G11982" t="s">
        <v>8</v>
      </c>
      <c r="H11982" t="s">
        <v>202</v>
      </c>
      <c r="I11982" s="2">
        <v>1</v>
      </c>
      <c r="J11982" t="s">
        <v>11</v>
      </c>
      <c r="K11982" s="21">
        <f>INDEX(LISTAS!$H:$Q,MATCH(BASE!H11982,LISTAS!$G:$G,0),MATCH(BASE!J11982,LISTAS!$H$3:$Q$3,0))*Tabela3[[#This Row],[QUANTIDADE]]</f>
        <v>20</v>
      </c>
      <c r="L11982" s="2" t="str">
        <f>TEXT(Tabela3[[#This Row],[DATA]],"MM")</f>
        <v>07</v>
      </c>
      <c r="M11982" s="2">
        <f>WEEKNUM(Tabela3[[#This Row],[DATA]])</f>
        <v>30</v>
      </c>
      <c r="N11982" s="18">
        <f>YEAR(Tabela3[[#This Row],[DATA]])</f>
        <v>2023</v>
      </c>
    </row>
    <row r="11983" spans="2:14">
      <c r="B11983" s="1">
        <v>45136</v>
      </c>
      <c r="C11983">
        <v>17726</v>
      </c>
      <c r="D11983">
        <f>COUNTIF(C$4:C11983,Tabela3[[#This Row],[COMANDA]])</f>
        <v>1</v>
      </c>
      <c r="E11983" t="s">
        <v>90</v>
      </c>
      <c r="F11983" t="s">
        <v>375</v>
      </c>
      <c r="G11983" t="s">
        <v>8</v>
      </c>
      <c r="H11983" t="s">
        <v>202</v>
      </c>
      <c r="I11983" s="2">
        <v>1</v>
      </c>
      <c r="J11983" t="s">
        <v>11</v>
      </c>
      <c r="K11983" s="21">
        <f>INDEX(LISTAS!$H:$Q,MATCH(BASE!H11983,LISTAS!$G:$G,0),MATCH(BASE!J11983,LISTAS!$H$3:$Q$3,0))*Tabela3[[#This Row],[QUANTIDADE]]</f>
        <v>20</v>
      </c>
      <c r="L11983" s="2" t="str">
        <f>TEXT(Tabela3[[#This Row],[DATA]],"MM")</f>
        <v>07</v>
      </c>
      <c r="M11983" s="2">
        <f>WEEKNUM(Tabela3[[#This Row],[DATA]])</f>
        <v>30</v>
      </c>
      <c r="N11983" s="18">
        <f>YEAR(Tabela3[[#This Row],[DATA]])</f>
        <v>2023</v>
      </c>
    </row>
    <row r="11984" spans="2:14">
      <c r="B11984" s="1">
        <v>45136</v>
      </c>
      <c r="C11984">
        <v>17727</v>
      </c>
      <c r="D11984">
        <f>COUNTIF(C$4:C11984,Tabela3[[#This Row],[COMANDA]])</f>
        <v>1</v>
      </c>
      <c r="E11984" t="s">
        <v>90</v>
      </c>
      <c r="F11984" t="s">
        <v>100</v>
      </c>
      <c r="G11984" t="s">
        <v>8</v>
      </c>
      <c r="H11984" t="s">
        <v>47</v>
      </c>
      <c r="I11984" s="2">
        <v>1</v>
      </c>
      <c r="J11984" t="s">
        <v>11</v>
      </c>
      <c r="K11984" s="21">
        <f>INDEX(LISTAS!$H:$Q,MATCH(BASE!H11984,LISTAS!$G:$G,0),MATCH(BASE!J11984,LISTAS!$H$3:$Q$3,0))*Tabela3[[#This Row],[QUANTIDADE]]</f>
        <v>16</v>
      </c>
      <c r="L11984" s="2" t="str">
        <f>TEXT(Tabela3[[#This Row],[DATA]],"MM")</f>
        <v>07</v>
      </c>
      <c r="M11984" s="2">
        <f>WEEKNUM(Tabela3[[#This Row],[DATA]])</f>
        <v>30</v>
      </c>
      <c r="N11984" s="18">
        <f>YEAR(Tabela3[[#This Row],[DATA]])</f>
        <v>2023</v>
      </c>
    </row>
    <row r="11985" spans="2:14">
      <c r="B11985" s="1">
        <v>45136</v>
      </c>
      <c r="C11985">
        <v>17727</v>
      </c>
      <c r="D11985">
        <f>COUNTIF(C$4:C11985,Tabela3[[#This Row],[COMANDA]])</f>
        <v>2</v>
      </c>
      <c r="E11985" t="s">
        <v>90</v>
      </c>
      <c r="F11985" t="s">
        <v>100</v>
      </c>
      <c r="G11985" t="s">
        <v>8</v>
      </c>
      <c r="H11985" t="s">
        <v>84</v>
      </c>
      <c r="I11985" s="2">
        <v>1</v>
      </c>
      <c r="J11985" t="s">
        <v>11</v>
      </c>
      <c r="K11985" s="21">
        <f>INDEX(LISTAS!$H:$Q,MATCH(BASE!H11985,LISTAS!$G:$G,0),MATCH(BASE!J11985,LISTAS!$H$3:$Q$3,0))*Tabela3[[#This Row],[QUANTIDADE]]</f>
        <v>16</v>
      </c>
      <c r="L11985" s="2" t="str">
        <f>TEXT(Tabela3[[#This Row],[DATA]],"MM")</f>
        <v>07</v>
      </c>
      <c r="M11985" s="2">
        <f>WEEKNUM(Tabela3[[#This Row],[DATA]])</f>
        <v>30</v>
      </c>
      <c r="N11985" s="18">
        <f>YEAR(Tabela3[[#This Row],[DATA]])</f>
        <v>2023</v>
      </c>
    </row>
    <row r="11986" spans="2:14">
      <c r="B11986" s="1">
        <v>45136</v>
      </c>
      <c r="C11986">
        <v>17728</v>
      </c>
      <c r="D11986">
        <f>COUNTIF(C$4:C11986,Tabela3[[#This Row],[COMANDA]])</f>
        <v>1</v>
      </c>
      <c r="E11986" t="s">
        <v>90</v>
      </c>
      <c r="F11986" t="s">
        <v>98</v>
      </c>
      <c r="G11986" t="s">
        <v>8</v>
      </c>
      <c r="H11986" t="s">
        <v>206</v>
      </c>
      <c r="I11986" s="2">
        <v>1</v>
      </c>
      <c r="J11986" t="s">
        <v>11</v>
      </c>
      <c r="K11986" s="21">
        <f>INDEX(LISTAS!$H:$Q,MATCH(BASE!H11986,LISTAS!$G:$G,0),MATCH(BASE!J11986,LISTAS!$H$3:$Q$3,0))*Tabela3[[#This Row],[QUANTIDADE]]</f>
        <v>18</v>
      </c>
      <c r="L11986" s="2" t="str">
        <f>TEXT(Tabela3[[#This Row],[DATA]],"MM")</f>
        <v>07</v>
      </c>
      <c r="M11986" s="2">
        <f>WEEKNUM(Tabela3[[#This Row],[DATA]])</f>
        <v>30</v>
      </c>
      <c r="N11986" s="18">
        <f>YEAR(Tabela3[[#This Row],[DATA]])</f>
        <v>2023</v>
      </c>
    </row>
    <row r="11987" spans="2:14">
      <c r="B11987" s="1">
        <v>45136</v>
      </c>
      <c r="C11987">
        <v>17729</v>
      </c>
      <c r="D11987">
        <f>COUNTIF(C$4:C11987,Tabela3[[#This Row],[COMANDA]])</f>
        <v>1</v>
      </c>
      <c r="E11987" t="s">
        <v>90</v>
      </c>
      <c r="F11987" t="s">
        <v>99</v>
      </c>
      <c r="G11987" t="s">
        <v>8</v>
      </c>
      <c r="H11987" t="s">
        <v>206</v>
      </c>
      <c r="I11987" s="2">
        <v>1</v>
      </c>
      <c r="J11987" t="s">
        <v>11</v>
      </c>
      <c r="K11987" s="21">
        <f>INDEX(LISTAS!$H:$Q,MATCH(BASE!H11987,LISTAS!$G:$G,0),MATCH(BASE!J11987,LISTAS!$H$3:$Q$3,0))*Tabela3[[#This Row],[QUANTIDADE]]</f>
        <v>18</v>
      </c>
      <c r="L11987" s="2" t="str">
        <f>TEXT(Tabela3[[#This Row],[DATA]],"MM")</f>
        <v>07</v>
      </c>
      <c r="M11987" s="2">
        <f>WEEKNUM(Tabela3[[#This Row],[DATA]])</f>
        <v>30</v>
      </c>
      <c r="N11987" s="18">
        <f>YEAR(Tabela3[[#This Row],[DATA]])</f>
        <v>2023</v>
      </c>
    </row>
    <row r="11988" spans="2:14">
      <c r="B11988" s="1">
        <v>45136</v>
      </c>
      <c r="C11988">
        <v>17730</v>
      </c>
      <c r="D11988">
        <f>COUNTIF(C$4:C11988,Tabela3[[#This Row],[COMANDA]])</f>
        <v>1</v>
      </c>
      <c r="E11988" t="s">
        <v>90</v>
      </c>
      <c r="F11988" t="s">
        <v>99</v>
      </c>
      <c r="G11988" t="s">
        <v>8</v>
      </c>
      <c r="H11988" t="s">
        <v>203</v>
      </c>
      <c r="I11988" s="2">
        <v>1</v>
      </c>
      <c r="J11988" t="s">
        <v>11</v>
      </c>
      <c r="K11988" s="21">
        <f>INDEX(LISTAS!$H:$Q,MATCH(BASE!H11988,LISTAS!$G:$G,0),MATCH(BASE!J11988,LISTAS!$H$3:$Q$3,0))*Tabela3[[#This Row],[QUANTIDADE]]</f>
        <v>20</v>
      </c>
      <c r="L11988" s="2" t="str">
        <f>TEXT(Tabela3[[#This Row],[DATA]],"MM")</f>
        <v>07</v>
      </c>
      <c r="M11988" s="2">
        <f>WEEKNUM(Tabela3[[#This Row],[DATA]])</f>
        <v>30</v>
      </c>
      <c r="N11988" s="18">
        <f>YEAR(Tabela3[[#This Row],[DATA]])</f>
        <v>2023</v>
      </c>
    </row>
    <row r="11989" spans="2:14">
      <c r="B11989" s="1">
        <v>45136</v>
      </c>
      <c r="C11989">
        <v>17731</v>
      </c>
      <c r="D11989">
        <f>COUNTIF(C$4:C11989,Tabela3[[#This Row],[COMANDA]])</f>
        <v>1</v>
      </c>
      <c r="E11989" t="s">
        <v>90</v>
      </c>
      <c r="F11989" t="s">
        <v>98</v>
      </c>
      <c r="G11989" t="s">
        <v>8</v>
      </c>
      <c r="H11989" t="s">
        <v>202</v>
      </c>
      <c r="I11989" s="2">
        <v>1</v>
      </c>
      <c r="J11989" t="s">
        <v>11</v>
      </c>
      <c r="K11989" s="21">
        <f>INDEX(LISTAS!$H:$Q,MATCH(BASE!H11989,LISTAS!$G:$G,0),MATCH(BASE!J11989,LISTAS!$H$3:$Q$3,0))*Tabela3[[#This Row],[QUANTIDADE]]</f>
        <v>20</v>
      </c>
      <c r="L11989" s="2" t="str">
        <f>TEXT(Tabela3[[#This Row],[DATA]],"MM")</f>
        <v>07</v>
      </c>
      <c r="M11989" s="2">
        <f>WEEKNUM(Tabela3[[#This Row],[DATA]])</f>
        <v>30</v>
      </c>
      <c r="N11989" s="18">
        <f>YEAR(Tabela3[[#This Row],[DATA]])</f>
        <v>2023</v>
      </c>
    </row>
    <row r="11990" spans="2:14">
      <c r="B11990" s="1">
        <v>45136</v>
      </c>
      <c r="C11990">
        <v>17731</v>
      </c>
      <c r="D11990">
        <f>COUNTIF(C$4:C11990,Tabela3[[#This Row],[COMANDA]])</f>
        <v>2</v>
      </c>
      <c r="E11990" t="s">
        <v>90</v>
      </c>
      <c r="F11990" t="s">
        <v>98</v>
      </c>
      <c r="G11990" t="s">
        <v>10</v>
      </c>
      <c r="H11990" t="s">
        <v>248</v>
      </c>
      <c r="I11990" s="2">
        <v>1</v>
      </c>
      <c r="J11990" t="s">
        <v>11</v>
      </c>
      <c r="K11990" s="21">
        <f>INDEX(LISTAS!$H:$Q,MATCH(BASE!H11990,LISTAS!$G:$G,0),MATCH(BASE!J11990,LISTAS!$H$3:$Q$3,0))*Tabela3[[#This Row],[QUANTIDADE]]</f>
        <v>1</v>
      </c>
      <c r="L11990" s="2" t="str">
        <f>TEXT(Tabela3[[#This Row],[DATA]],"MM")</f>
        <v>07</v>
      </c>
      <c r="M11990" s="2">
        <f>WEEKNUM(Tabela3[[#This Row],[DATA]])</f>
        <v>30</v>
      </c>
      <c r="N11990" s="18">
        <f>YEAR(Tabela3[[#This Row],[DATA]])</f>
        <v>2023</v>
      </c>
    </row>
    <row r="11991" spans="2:14">
      <c r="B11991" s="1">
        <v>45136</v>
      </c>
      <c r="C11991">
        <v>17732</v>
      </c>
      <c r="D11991">
        <f>COUNTIF(C$4:C11991,Tabela3[[#This Row],[COMANDA]])</f>
        <v>1</v>
      </c>
      <c r="E11991" t="s">
        <v>90</v>
      </c>
      <c r="F11991" t="s">
        <v>99</v>
      </c>
      <c r="G11991" t="s">
        <v>8</v>
      </c>
      <c r="H11991" t="s">
        <v>204</v>
      </c>
      <c r="I11991" s="2">
        <v>1</v>
      </c>
      <c r="J11991" t="s">
        <v>11</v>
      </c>
      <c r="K11991" s="21">
        <f>INDEX(LISTAS!$H:$Q,MATCH(BASE!H11991,LISTAS!$G:$G,0),MATCH(BASE!J11991,LISTAS!$H$3:$Q$3,0))*Tabela3[[#This Row],[QUANTIDADE]]</f>
        <v>18</v>
      </c>
      <c r="L11991" s="2" t="str">
        <f>TEXT(Tabela3[[#This Row],[DATA]],"MM")</f>
        <v>07</v>
      </c>
      <c r="M11991" s="2">
        <f>WEEKNUM(Tabela3[[#This Row],[DATA]])</f>
        <v>30</v>
      </c>
      <c r="N11991" s="18">
        <f>YEAR(Tabela3[[#This Row],[DATA]])</f>
        <v>2023</v>
      </c>
    </row>
    <row r="11992" spans="2:14">
      <c r="B11992" s="1">
        <v>45136</v>
      </c>
      <c r="C11992">
        <v>17733</v>
      </c>
      <c r="D11992">
        <f>COUNTIF(C$4:C11992,Tabela3[[#This Row],[COMANDA]])</f>
        <v>1</v>
      </c>
      <c r="E11992" t="s">
        <v>90</v>
      </c>
      <c r="F11992" t="s">
        <v>99</v>
      </c>
      <c r="G11992" t="s">
        <v>8</v>
      </c>
      <c r="H11992" t="s">
        <v>204</v>
      </c>
      <c r="I11992" s="2">
        <v>1</v>
      </c>
      <c r="J11992" t="s">
        <v>11</v>
      </c>
      <c r="K11992" s="21">
        <f>INDEX(LISTAS!$H:$Q,MATCH(BASE!H11992,LISTAS!$G:$G,0),MATCH(BASE!J11992,LISTAS!$H$3:$Q$3,0))*Tabela3[[#This Row],[QUANTIDADE]]</f>
        <v>18</v>
      </c>
      <c r="L11992" s="2" t="str">
        <f>TEXT(Tabela3[[#This Row],[DATA]],"MM")</f>
        <v>07</v>
      </c>
      <c r="M11992" s="2">
        <f>WEEKNUM(Tabela3[[#This Row],[DATA]])</f>
        <v>30</v>
      </c>
      <c r="N11992" s="18">
        <f>YEAR(Tabela3[[#This Row],[DATA]])</f>
        <v>2023</v>
      </c>
    </row>
    <row r="11993" spans="2:14">
      <c r="B11993" s="1">
        <v>45136</v>
      </c>
      <c r="C11993">
        <v>17733</v>
      </c>
      <c r="D11993">
        <f>COUNTIF(C$4:C11993,Tabela3[[#This Row],[COMANDA]])</f>
        <v>2</v>
      </c>
      <c r="E11993" t="s">
        <v>90</v>
      </c>
      <c r="F11993" t="s">
        <v>99</v>
      </c>
      <c r="G11993" t="s">
        <v>61</v>
      </c>
      <c r="H11993" t="s">
        <v>166</v>
      </c>
      <c r="I11993" s="2">
        <v>1</v>
      </c>
      <c r="J11993" t="s">
        <v>11</v>
      </c>
      <c r="K11993" s="21">
        <f>INDEX(LISTAS!$H:$Q,MATCH(BASE!H11993,LISTAS!$G:$G,0),MATCH(BASE!J11993,LISTAS!$H$3:$Q$3,0))*Tabela3[[#This Row],[QUANTIDADE]]</f>
        <v>8</v>
      </c>
      <c r="L11993" s="2" t="str">
        <f>TEXT(Tabela3[[#This Row],[DATA]],"MM")</f>
        <v>07</v>
      </c>
      <c r="M11993" s="2">
        <f>WEEKNUM(Tabela3[[#This Row],[DATA]])</f>
        <v>30</v>
      </c>
      <c r="N11993" s="18">
        <f>YEAR(Tabela3[[#This Row],[DATA]])</f>
        <v>2023</v>
      </c>
    </row>
    <row r="11994" spans="2:14">
      <c r="B11994" s="1">
        <v>45136</v>
      </c>
      <c r="C11994">
        <v>17734</v>
      </c>
      <c r="D11994">
        <f>COUNTIF(C$4:C11994,Tabela3[[#This Row],[COMANDA]])</f>
        <v>1</v>
      </c>
      <c r="E11994" t="s">
        <v>90</v>
      </c>
      <c r="F11994" t="s">
        <v>98</v>
      </c>
      <c r="G11994" t="s">
        <v>8</v>
      </c>
      <c r="H11994" t="s">
        <v>204</v>
      </c>
      <c r="I11994" s="2">
        <v>1</v>
      </c>
      <c r="J11994" t="s">
        <v>11</v>
      </c>
      <c r="K11994" s="21">
        <f>INDEX(LISTAS!$H:$Q,MATCH(BASE!H11994,LISTAS!$G:$G,0),MATCH(BASE!J11994,LISTAS!$H$3:$Q$3,0))*Tabela3[[#This Row],[QUANTIDADE]]</f>
        <v>18</v>
      </c>
      <c r="L11994" s="2" t="str">
        <f>TEXT(Tabela3[[#This Row],[DATA]],"MM")</f>
        <v>07</v>
      </c>
      <c r="M11994" s="2">
        <f>WEEKNUM(Tabela3[[#This Row],[DATA]])</f>
        <v>30</v>
      </c>
      <c r="N11994" s="18">
        <f>YEAR(Tabela3[[#This Row],[DATA]])</f>
        <v>2023</v>
      </c>
    </row>
    <row r="11995" spans="2:14">
      <c r="B11995" s="1">
        <v>45136</v>
      </c>
      <c r="C11995">
        <v>17734</v>
      </c>
      <c r="D11995">
        <f>COUNTIF(C$4:C11995,Tabela3[[#This Row],[COMANDA]])</f>
        <v>2</v>
      </c>
      <c r="E11995" t="s">
        <v>90</v>
      </c>
      <c r="F11995" t="s">
        <v>98</v>
      </c>
      <c r="G11995" t="s">
        <v>9</v>
      </c>
      <c r="H11995" t="s">
        <v>154</v>
      </c>
      <c r="I11995" s="2">
        <v>1</v>
      </c>
      <c r="J11995" t="s">
        <v>11</v>
      </c>
      <c r="K11995" s="21">
        <f>INDEX(LISTAS!$H:$Q,MATCH(BASE!H11995,LISTAS!$G:$G,0),MATCH(BASE!J11995,LISTAS!$H$3:$Q$3,0))*Tabela3[[#This Row],[QUANTIDADE]]</f>
        <v>6</v>
      </c>
      <c r="L11995" s="2" t="str">
        <f>TEXT(Tabela3[[#This Row],[DATA]],"MM")</f>
        <v>07</v>
      </c>
      <c r="M11995" s="2">
        <f>WEEKNUM(Tabela3[[#This Row],[DATA]])</f>
        <v>30</v>
      </c>
      <c r="N11995" s="18">
        <f>YEAR(Tabela3[[#This Row],[DATA]])</f>
        <v>2023</v>
      </c>
    </row>
    <row r="11996" spans="2:14">
      <c r="B11996" s="1">
        <v>45136</v>
      </c>
      <c r="C11996">
        <v>17735</v>
      </c>
      <c r="D11996">
        <f>COUNTIF(C$4:C11996,Tabela3[[#This Row],[COMANDA]])</f>
        <v>1</v>
      </c>
      <c r="E11996" t="s">
        <v>90</v>
      </c>
      <c r="F11996" t="s">
        <v>100</v>
      </c>
      <c r="G11996" t="s">
        <v>8</v>
      </c>
      <c r="H11996" t="s">
        <v>203</v>
      </c>
      <c r="I11996" s="2">
        <v>1</v>
      </c>
      <c r="J11996" t="s">
        <v>11</v>
      </c>
      <c r="K11996" s="21">
        <f>INDEX(LISTAS!$H:$Q,MATCH(BASE!H11996,LISTAS!$G:$G,0),MATCH(BASE!J11996,LISTAS!$H$3:$Q$3,0))*Tabela3[[#This Row],[QUANTIDADE]]</f>
        <v>20</v>
      </c>
      <c r="L11996" s="2" t="str">
        <f>TEXT(Tabela3[[#This Row],[DATA]],"MM")</f>
        <v>07</v>
      </c>
      <c r="M11996" s="2">
        <f>WEEKNUM(Tabela3[[#This Row],[DATA]])</f>
        <v>30</v>
      </c>
      <c r="N11996" s="18">
        <f>YEAR(Tabela3[[#This Row],[DATA]])</f>
        <v>2023</v>
      </c>
    </row>
    <row r="11997" spans="2:14">
      <c r="B11997" s="1">
        <v>45136</v>
      </c>
      <c r="C11997">
        <v>17736</v>
      </c>
      <c r="D11997">
        <f>COUNTIF(C$4:C11997,Tabela3[[#This Row],[COMANDA]])</f>
        <v>1</v>
      </c>
      <c r="E11997" t="s">
        <v>90</v>
      </c>
      <c r="F11997" t="s">
        <v>98</v>
      </c>
      <c r="G11997" t="s">
        <v>8</v>
      </c>
      <c r="H11997" t="s">
        <v>204</v>
      </c>
      <c r="I11997" s="2">
        <v>1</v>
      </c>
      <c r="J11997" t="s">
        <v>11</v>
      </c>
      <c r="K11997" s="21">
        <f>INDEX(LISTAS!$H:$Q,MATCH(BASE!H11997,LISTAS!$G:$G,0),MATCH(BASE!J11997,LISTAS!$H$3:$Q$3,0))*Tabela3[[#This Row],[QUANTIDADE]]</f>
        <v>18</v>
      </c>
      <c r="L11997" s="2" t="str">
        <f>TEXT(Tabela3[[#This Row],[DATA]],"MM")</f>
        <v>07</v>
      </c>
      <c r="M11997" s="2">
        <f>WEEKNUM(Tabela3[[#This Row],[DATA]])</f>
        <v>30</v>
      </c>
      <c r="N11997" s="18">
        <f>YEAR(Tabela3[[#This Row],[DATA]])</f>
        <v>2023</v>
      </c>
    </row>
    <row r="11998" spans="2:14">
      <c r="B11998" s="1">
        <v>45136</v>
      </c>
      <c r="C11998">
        <v>17737</v>
      </c>
      <c r="D11998">
        <f>COUNTIF(C$4:C11998,Tabela3[[#This Row],[COMANDA]])</f>
        <v>1</v>
      </c>
      <c r="E11998" t="s">
        <v>90</v>
      </c>
      <c r="F11998" t="s">
        <v>100</v>
      </c>
      <c r="G11998" t="s">
        <v>8</v>
      </c>
      <c r="H11998" t="s">
        <v>204</v>
      </c>
      <c r="I11998" s="2">
        <v>1</v>
      </c>
      <c r="J11998" t="s">
        <v>11</v>
      </c>
      <c r="K11998" s="21">
        <f>INDEX(LISTAS!$H:$Q,MATCH(BASE!H11998,LISTAS!$G:$G,0),MATCH(BASE!J11998,LISTAS!$H$3:$Q$3,0))*Tabela3[[#This Row],[QUANTIDADE]]</f>
        <v>18</v>
      </c>
      <c r="L11998" s="2" t="str">
        <f>TEXT(Tabela3[[#This Row],[DATA]],"MM")</f>
        <v>07</v>
      </c>
      <c r="M11998" s="2">
        <f>WEEKNUM(Tabela3[[#This Row],[DATA]])</f>
        <v>30</v>
      </c>
      <c r="N11998" s="18">
        <f>YEAR(Tabela3[[#This Row],[DATA]])</f>
        <v>2023</v>
      </c>
    </row>
    <row r="11999" spans="2:14">
      <c r="B11999" s="1">
        <v>45136</v>
      </c>
      <c r="C11999">
        <v>17737</v>
      </c>
      <c r="D11999">
        <f>COUNTIF(C$4:C11999,Tabela3[[#This Row],[COMANDA]])</f>
        <v>2</v>
      </c>
      <c r="E11999" t="s">
        <v>90</v>
      </c>
      <c r="F11999" t="s">
        <v>100</v>
      </c>
      <c r="G11999" t="s">
        <v>9</v>
      </c>
      <c r="H11999" t="s">
        <v>142</v>
      </c>
      <c r="I11999" s="2">
        <v>1</v>
      </c>
      <c r="J11999" t="s">
        <v>11</v>
      </c>
      <c r="K11999" s="21">
        <f>INDEX(LISTAS!$H:$Q,MATCH(BASE!H11999,LISTAS!$G:$G,0),MATCH(BASE!J11999,LISTAS!$H$3:$Q$3,0))*Tabela3[[#This Row],[QUANTIDADE]]</f>
        <v>6</v>
      </c>
      <c r="L11999" s="2" t="str">
        <f>TEXT(Tabela3[[#This Row],[DATA]],"MM")</f>
        <v>07</v>
      </c>
      <c r="M11999" s="2">
        <f>WEEKNUM(Tabela3[[#This Row],[DATA]])</f>
        <v>30</v>
      </c>
      <c r="N11999" s="18">
        <f>YEAR(Tabela3[[#This Row],[DATA]])</f>
        <v>2023</v>
      </c>
    </row>
    <row r="12000" spans="2:14">
      <c r="B12000" s="1">
        <v>45136</v>
      </c>
      <c r="C12000">
        <v>17738</v>
      </c>
      <c r="D12000">
        <f>COUNTIF(C$4:C12000,Tabela3[[#This Row],[COMANDA]])</f>
        <v>1</v>
      </c>
      <c r="E12000" t="s">
        <v>90</v>
      </c>
      <c r="F12000" t="s">
        <v>100</v>
      </c>
      <c r="G12000" t="s">
        <v>8</v>
      </c>
      <c r="H12000" t="s">
        <v>43</v>
      </c>
      <c r="I12000" s="2">
        <v>1</v>
      </c>
      <c r="J12000" t="s">
        <v>11</v>
      </c>
      <c r="K12000" s="21">
        <f>INDEX(LISTAS!$H:$Q,MATCH(BASE!H12000,LISTAS!$G:$G,0),MATCH(BASE!J12000,LISTAS!$H$3:$Q$3,0))*Tabela3[[#This Row],[QUANTIDADE]]</f>
        <v>18</v>
      </c>
      <c r="L12000" s="2" t="str">
        <f>TEXT(Tabela3[[#This Row],[DATA]],"MM")</f>
        <v>07</v>
      </c>
      <c r="M12000" s="2">
        <f>WEEKNUM(Tabela3[[#This Row],[DATA]])</f>
        <v>30</v>
      </c>
      <c r="N12000" s="18">
        <f>YEAR(Tabela3[[#This Row],[DATA]])</f>
        <v>2023</v>
      </c>
    </row>
    <row r="12001" spans="2:14">
      <c r="B12001" s="1">
        <v>45136</v>
      </c>
      <c r="C12001">
        <v>17739</v>
      </c>
      <c r="D12001">
        <f>COUNTIF(C$4:C12001,Tabela3[[#This Row],[COMANDA]])</f>
        <v>1</v>
      </c>
      <c r="E12001" t="s">
        <v>90</v>
      </c>
      <c r="F12001" t="s">
        <v>98</v>
      </c>
      <c r="G12001" t="s">
        <v>8</v>
      </c>
      <c r="H12001" t="s">
        <v>202</v>
      </c>
      <c r="I12001" s="2">
        <v>1</v>
      </c>
      <c r="J12001" t="s">
        <v>11</v>
      </c>
      <c r="K12001" s="21">
        <f>INDEX(LISTAS!$H:$Q,MATCH(BASE!H12001,LISTAS!$G:$G,0),MATCH(BASE!J12001,LISTAS!$H$3:$Q$3,0))*Tabela3[[#This Row],[QUANTIDADE]]</f>
        <v>20</v>
      </c>
      <c r="L12001" s="2" t="str">
        <f>TEXT(Tabela3[[#This Row],[DATA]],"MM")</f>
        <v>07</v>
      </c>
      <c r="M12001" s="2">
        <f>WEEKNUM(Tabela3[[#This Row],[DATA]])</f>
        <v>30</v>
      </c>
      <c r="N12001" s="18">
        <f>YEAR(Tabela3[[#This Row],[DATA]])</f>
        <v>2023</v>
      </c>
    </row>
    <row r="12002" spans="2:14">
      <c r="B12002" s="1">
        <v>45136</v>
      </c>
      <c r="C12002">
        <v>17739</v>
      </c>
      <c r="D12002">
        <f>COUNTIF(C$4:C12002,Tabela3[[#This Row],[COMANDA]])</f>
        <v>2</v>
      </c>
      <c r="E12002" t="s">
        <v>90</v>
      </c>
      <c r="F12002" t="s">
        <v>98</v>
      </c>
      <c r="G12002" t="s">
        <v>9</v>
      </c>
      <c r="H12002" t="s">
        <v>136</v>
      </c>
      <c r="I12002" s="2">
        <v>1</v>
      </c>
      <c r="J12002" t="s">
        <v>11</v>
      </c>
      <c r="K12002" s="21">
        <f>INDEX(LISTAS!$H:$Q,MATCH(BASE!H12002,LISTAS!$G:$G,0),MATCH(BASE!J12002,LISTAS!$H$3:$Q$3,0))*Tabela3[[#This Row],[QUANTIDADE]]</f>
        <v>4</v>
      </c>
      <c r="L12002" s="2" t="str">
        <f>TEXT(Tabela3[[#This Row],[DATA]],"MM")</f>
        <v>07</v>
      </c>
      <c r="M12002" s="2">
        <f>WEEKNUM(Tabela3[[#This Row],[DATA]])</f>
        <v>30</v>
      </c>
      <c r="N12002" s="18">
        <f>YEAR(Tabela3[[#This Row],[DATA]])</f>
        <v>2023</v>
      </c>
    </row>
    <row r="12003" spans="2:14">
      <c r="B12003" s="1">
        <v>45136</v>
      </c>
      <c r="C12003">
        <v>17740</v>
      </c>
      <c r="D12003">
        <f>COUNTIF(C$4:C12003,Tabela3[[#This Row],[COMANDA]])</f>
        <v>1</v>
      </c>
      <c r="E12003" t="s">
        <v>90</v>
      </c>
      <c r="F12003" t="s">
        <v>98</v>
      </c>
      <c r="G12003" t="s">
        <v>8</v>
      </c>
      <c r="H12003" t="s">
        <v>41</v>
      </c>
      <c r="I12003" s="2">
        <v>1</v>
      </c>
      <c r="J12003" t="s">
        <v>11</v>
      </c>
      <c r="K12003" s="21">
        <f>INDEX(LISTAS!$H:$Q,MATCH(BASE!H12003,LISTAS!$G:$G,0),MATCH(BASE!J12003,LISTAS!$H$3:$Q$3,0))*Tabela3[[#This Row],[QUANTIDADE]]</f>
        <v>14</v>
      </c>
      <c r="L12003" s="2" t="str">
        <f>TEXT(Tabela3[[#This Row],[DATA]],"MM")</f>
        <v>07</v>
      </c>
      <c r="M12003" s="2">
        <f>WEEKNUM(Tabela3[[#This Row],[DATA]])</f>
        <v>30</v>
      </c>
      <c r="N12003" s="18">
        <f>YEAR(Tabela3[[#This Row],[DATA]])</f>
        <v>2023</v>
      </c>
    </row>
    <row r="12004" spans="2:14">
      <c r="B12004" s="1">
        <v>45136</v>
      </c>
      <c r="C12004">
        <v>17740</v>
      </c>
      <c r="D12004">
        <f>COUNTIF(C$4:C12004,Tabela3[[#This Row],[COMANDA]])</f>
        <v>2</v>
      </c>
      <c r="E12004" t="s">
        <v>90</v>
      </c>
      <c r="F12004" t="s">
        <v>98</v>
      </c>
      <c r="G12004" t="s">
        <v>8</v>
      </c>
      <c r="H12004" t="s">
        <v>204</v>
      </c>
      <c r="I12004" s="2">
        <v>1</v>
      </c>
      <c r="J12004" t="s">
        <v>11</v>
      </c>
      <c r="K12004" s="21">
        <f>INDEX(LISTAS!$H:$Q,MATCH(BASE!H12004,LISTAS!$G:$G,0),MATCH(BASE!J12004,LISTAS!$H$3:$Q$3,0))*Tabela3[[#This Row],[QUANTIDADE]]</f>
        <v>18</v>
      </c>
      <c r="L12004" s="2" t="str">
        <f>TEXT(Tabela3[[#This Row],[DATA]],"MM")</f>
        <v>07</v>
      </c>
      <c r="M12004" s="2">
        <f>WEEKNUM(Tabela3[[#This Row],[DATA]])</f>
        <v>30</v>
      </c>
      <c r="N12004" s="18">
        <f>YEAR(Tabela3[[#This Row],[DATA]])</f>
        <v>2023</v>
      </c>
    </row>
    <row r="12005" spans="2:14">
      <c r="B12005" s="1">
        <v>45136</v>
      </c>
      <c r="C12005">
        <v>17740</v>
      </c>
      <c r="D12005">
        <f>COUNTIF(C$4:C12005,Tabela3[[#This Row],[COMANDA]])</f>
        <v>3</v>
      </c>
      <c r="E12005" t="s">
        <v>90</v>
      </c>
      <c r="F12005" t="s">
        <v>98</v>
      </c>
      <c r="G12005" t="s">
        <v>9</v>
      </c>
      <c r="H12005" t="s">
        <v>138</v>
      </c>
      <c r="I12005" s="2">
        <v>2</v>
      </c>
      <c r="J12005" t="s">
        <v>11</v>
      </c>
      <c r="K12005" s="21">
        <f>INDEX(LISTAS!$H:$Q,MATCH(BASE!H12005,LISTAS!$G:$G,0),MATCH(BASE!J12005,LISTAS!$H$3:$Q$3,0))*Tabela3[[#This Row],[QUANTIDADE]]</f>
        <v>8</v>
      </c>
      <c r="L12005" s="2" t="str">
        <f>TEXT(Tabela3[[#This Row],[DATA]],"MM")</f>
        <v>07</v>
      </c>
      <c r="M12005" s="2">
        <f>WEEKNUM(Tabela3[[#This Row],[DATA]])</f>
        <v>30</v>
      </c>
      <c r="N12005" s="18">
        <f>YEAR(Tabela3[[#This Row],[DATA]])</f>
        <v>2023</v>
      </c>
    </row>
    <row r="12006" spans="2:14">
      <c r="B12006" s="1">
        <v>45136</v>
      </c>
      <c r="C12006">
        <v>17741</v>
      </c>
      <c r="D12006">
        <f>COUNTIF(C$4:C12006,Tabela3[[#This Row],[COMANDA]])</f>
        <v>1</v>
      </c>
      <c r="E12006" t="s">
        <v>90</v>
      </c>
      <c r="F12006" t="s">
        <v>99</v>
      </c>
      <c r="G12006" t="s">
        <v>8</v>
      </c>
      <c r="H12006" t="s">
        <v>204</v>
      </c>
      <c r="I12006" s="2">
        <v>1</v>
      </c>
      <c r="J12006" t="s">
        <v>11</v>
      </c>
      <c r="K12006" s="21">
        <f>INDEX(LISTAS!$H:$Q,MATCH(BASE!H12006,LISTAS!$G:$G,0),MATCH(BASE!J12006,LISTAS!$H$3:$Q$3,0))*Tabela3[[#This Row],[QUANTIDADE]]</f>
        <v>18</v>
      </c>
      <c r="L12006" s="2" t="str">
        <f>TEXT(Tabela3[[#This Row],[DATA]],"MM")</f>
        <v>07</v>
      </c>
      <c r="M12006" s="2">
        <f>WEEKNUM(Tabela3[[#This Row],[DATA]])</f>
        <v>30</v>
      </c>
      <c r="N12006" s="18">
        <f>YEAR(Tabela3[[#This Row],[DATA]])</f>
        <v>2023</v>
      </c>
    </row>
    <row r="12007" spans="2:14">
      <c r="B12007" s="1">
        <v>45136</v>
      </c>
      <c r="C12007">
        <v>17742</v>
      </c>
      <c r="D12007">
        <f>COUNTIF(C$4:C12007,Tabela3[[#This Row],[COMANDA]])</f>
        <v>1</v>
      </c>
      <c r="E12007" t="s">
        <v>90</v>
      </c>
      <c r="F12007" t="s">
        <v>99</v>
      </c>
      <c r="G12007" t="s">
        <v>8</v>
      </c>
      <c r="H12007" t="s">
        <v>206</v>
      </c>
      <c r="I12007" s="2">
        <v>1</v>
      </c>
      <c r="J12007" t="s">
        <v>11</v>
      </c>
      <c r="K12007" s="21">
        <f>INDEX(LISTAS!$H:$Q,MATCH(BASE!H12007,LISTAS!$G:$G,0),MATCH(BASE!J12007,LISTAS!$H$3:$Q$3,0))*Tabela3[[#This Row],[QUANTIDADE]]</f>
        <v>18</v>
      </c>
      <c r="L12007" s="2" t="str">
        <f>TEXT(Tabela3[[#This Row],[DATA]],"MM")</f>
        <v>07</v>
      </c>
      <c r="M12007" s="2">
        <f>WEEKNUM(Tabela3[[#This Row],[DATA]])</f>
        <v>30</v>
      </c>
      <c r="N12007" s="18">
        <f>YEAR(Tabela3[[#This Row],[DATA]])</f>
        <v>2023</v>
      </c>
    </row>
    <row r="12008" spans="2:14">
      <c r="B12008" s="1">
        <v>45136</v>
      </c>
      <c r="C12008">
        <v>17742</v>
      </c>
      <c r="D12008">
        <f>COUNTIF(C$4:C12008,Tabela3[[#This Row],[COMANDA]])</f>
        <v>2</v>
      </c>
      <c r="E12008" t="s">
        <v>90</v>
      </c>
      <c r="F12008" t="s">
        <v>99</v>
      </c>
      <c r="G12008" t="s">
        <v>9</v>
      </c>
      <c r="H12008" t="s">
        <v>135</v>
      </c>
      <c r="I12008" s="2">
        <v>1</v>
      </c>
      <c r="J12008" t="s">
        <v>11</v>
      </c>
      <c r="K12008" s="21">
        <f>INDEX(LISTAS!$H:$Q,MATCH(BASE!H12008,LISTAS!$G:$G,0),MATCH(BASE!J12008,LISTAS!$H$3:$Q$3,0))*Tabela3[[#This Row],[QUANTIDADE]]</f>
        <v>4</v>
      </c>
      <c r="L12008" s="2" t="str">
        <f>TEXT(Tabela3[[#This Row],[DATA]],"MM")</f>
        <v>07</v>
      </c>
      <c r="M12008" s="2">
        <f>WEEKNUM(Tabela3[[#This Row],[DATA]])</f>
        <v>30</v>
      </c>
      <c r="N12008" s="18">
        <f>YEAR(Tabela3[[#This Row],[DATA]])</f>
        <v>2023</v>
      </c>
    </row>
    <row r="12009" spans="2:14">
      <c r="B12009" s="1">
        <v>45136</v>
      </c>
      <c r="C12009">
        <v>17742</v>
      </c>
      <c r="D12009">
        <f>COUNTIF(C$4:C12009,Tabela3[[#This Row],[COMANDA]])</f>
        <v>3</v>
      </c>
      <c r="E12009" t="s">
        <v>90</v>
      </c>
      <c r="F12009" t="s">
        <v>99</v>
      </c>
      <c r="G12009" t="s">
        <v>10</v>
      </c>
      <c r="H12009" t="s">
        <v>238</v>
      </c>
      <c r="I12009" s="2">
        <v>3</v>
      </c>
      <c r="J12009" t="s">
        <v>11</v>
      </c>
      <c r="K12009" s="21">
        <f>INDEX(LISTAS!$H:$Q,MATCH(BASE!H12009,LISTAS!$G:$G,0),MATCH(BASE!J12009,LISTAS!$H$3:$Q$3,0))*Tabela3[[#This Row],[QUANTIDADE]]</f>
        <v>0.75</v>
      </c>
      <c r="L12009" s="2" t="str">
        <f>TEXT(Tabela3[[#This Row],[DATA]],"MM")</f>
        <v>07</v>
      </c>
      <c r="M12009" s="2">
        <f>WEEKNUM(Tabela3[[#This Row],[DATA]])</f>
        <v>30</v>
      </c>
      <c r="N12009" s="18">
        <f>YEAR(Tabela3[[#This Row],[DATA]])</f>
        <v>2023</v>
      </c>
    </row>
    <row r="12010" spans="2:14">
      <c r="B12010" s="1">
        <v>45136</v>
      </c>
      <c r="C12010">
        <v>17743</v>
      </c>
      <c r="D12010">
        <f>COUNTIF(C$4:C12010,Tabela3[[#This Row],[COMANDA]])</f>
        <v>1</v>
      </c>
      <c r="E12010" t="s">
        <v>90</v>
      </c>
      <c r="F12010" t="s">
        <v>99</v>
      </c>
      <c r="G12010" t="s">
        <v>8</v>
      </c>
      <c r="H12010" t="s">
        <v>206</v>
      </c>
      <c r="I12010" s="2">
        <v>1</v>
      </c>
      <c r="J12010" t="s">
        <v>11</v>
      </c>
      <c r="K12010" s="21">
        <f>INDEX(LISTAS!$H:$Q,MATCH(BASE!H12010,LISTAS!$G:$G,0),MATCH(BASE!J12010,LISTAS!$H$3:$Q$3,0))*Tabela3[[#This Row],[QUANTIDADE]]</f>
        <v>18</v>
      </c>
      <c r="L12010" s="2" t="str">
        <f>TEXT(Tabela3[[#This Row],[DATA]],"MM")</f>
        <v>07</v>
      </c>
      <c r="M12010" s="2">
        <f>WEEKNUM(Tabela3[[#This Row],[DATA]])</f>
        <v>30</v>
      </c>
      <c r="N12010" s="18">
        <f>YEAR(Tabela3[[#This Row],[DATA]])</f>
        <v>2023</v>
      </c>
    </row>
    <row r="12011" spans="2:14">
      <c r="B12011" s="1">
        <v>45136</v>
      </c>
      <c r="C12011">
        <v>17743</v>
      </c>
      <c r="D12011">
        <f>COUNTIF(C$4:C12011,Tabela3[[#This Row],[COMANDA]])</f>
        <v>2</v>
      </c>
      <c r="E12011" t="s">
        <v>90</v>
      </c>
      <c r="F12011" t="s">
        <v>99</v>
      </c>
      <c r="G12011" t="s">
        <v>9</v>
      </c>
      <c r="H12011" t="s">
        <v>138</v>
      </c>
      <c r="I12011" s="2">
        <v>1</v>
      </c>
      <c r="J12011" t="s">
        <v>11</v>
      </c>
      <c r="K12011" s="21">
        <f>INDEX(LISTAS!$H:$Q,MATCH(BASE!H12011,LISTAS!$G:$G,0),MATCH(BASE!J12011,LISTAS!$H$3:$Q$3,0))*Tabela3[[#This Row],[QUANTIDADE]]</f>
        <v>4</v>
      </c>
      <c r="L12011" s="2" t="str">
        <f>TEXT(Tabela3[[#This Row],[DATA]],"MM")</f>
        <v>07</v>
      </c>
      <c r="M12011" s="2">
        <f>WEEKNUM(Tabela3[[#This Row],[DATA]])</f>
        <v>30</v>
      </c>
      <c r="N12011" s="18">
        <f>YEAR(Tabela3[[#This Row],[DATA]])</f>
        <v>2023</v>
      </c>
    </row>
    <row r="12012" spans="2:14">
      <c r="B12012" s="1">
        <v>45136</v>
      </c>
      <c r="C12012">
        <v>17744</v>
      </c>
      <c r="D12012">
        <f>COUNTIF(C$4:C12012,Tabela3[[#This Row],[COMANDA]])</f>
        <v>1</v>
      </c>
      <c r="E12012" t="s">
        <v>90</v>
      </c>
      <c r="F12012" t="s">
        <v>98</v>
      </c>
      <c r="G12012" t="s">
        <v>8</v>
      </c>
      <c r="H12012" t="s">
        <v>203</v>
      </c>
      <c r="I12012" s="2">
        <v>1</v>
      </c>
      <c r="J12012" t="s">
        <v>11</v>
      </c>
      <c r="K12012" s="21">
        <f>INDEX(LISTAS!$H:$Q,MATCH(BASE!H12012,LISTAS!$G:$G,0),MATCH(BASE!J12012,LISTAS!$H$3:$Q$3,0))*Tabela3[[#This Row],[QUANTIDADE]]</f>
        <v>20</v>
      </c>
      <c r="L12012" s="2" t="str">
        <f>TEXT(Tabela3[[#This Row],[DATA]],"MM")</f>
        <v>07</v>
      </c>
      <c r="M12012" s="2">
        <f>WEEKNUM(Tabela3[[#This Row],[DATA]])</f>
        <v>30</v>
      </c>
      <c r="N12012" s="18">
        <f>YEAR(Tabela3[[#This Row],[DATA]])</f>
        <v>2023</v>
      </c>
    </row>
    <row r="12013" spans="2:14">
      <c r="B12013" s="1">
        <v>45136</v>
      </c>
      <c r="C12013">
        <v>17745</v>
      </c>
      <c r="D12013">
        <f>COUNTIF(C$4:C12013,Tabela3[[#This Row],[COMANDA]])</f>
        <v>1</v>
      </c>
      <c r="E12013" t="s">
        <v>90</v>
      </c>
      <c r="F12013" t="s">
        <v>100</v>
      </c>
      <c r="G12013" t="s">
        <v>8</v>
      </c>
      <c r="H12013" t="s">
        <v>204</v>
      </c>
      <c r="I12013" s="2">
        <v>1</v>
      </c>
      <c r="J12013" t="s">
        <v>11</v>
      </c>
      <c r="K12013" s="21">
        <f>INDEX(LISTAS!$H:$Q,MATCH(BASE!H12013,LISTAS!$G:$G,0),MATCH(BASE!J12013,LISTAS!$H$3:$Q$3,0))*Tabela3[[#This Row],[QUANTIDADE]]</f>
        <v>18</v>
      </c>
      <c r="L12013" s="2" t="str">
        <f>TEXT(Tabela3[[#This Row],[DATA]],"MM")</f>
        <v>07</v>
      </c>
      <c r="M12013" s="2">
        <f>WEEKNUM(Tabela3[[#This Row],[DATA]])</f>
        <v>30</v>
      </c>
      <c r="N12013" s="18">
        <f>YEAR(Tabela3[[#This Row],[DATA]])</f>
        <v>2023</v>
      </c>
    </row>
    <row r="12014" spans="2:14">
      <c r="B12014" s="1">
        <v>45136</v>
      </c>
      <c r="C12014">
        <v>17745</v>
      </c>
      <c r="D12014">
        <f>COUNTIF(C$4:C12014,Tabela3[[#This Row],[COMANDA]])</f>
        <v>2</v>
      </c>
      <c r="E12014" t="s">
        <v>90</v>
      </c>
      <c r="F12014" t="s">
        <v>100</v>
      </c>
      <c r="G12014" t="s">
        <v>9</v>
      </c>
      <c r="H12014" t="s">
        <v>228</v>
      </c>
      <c r="I12014" s="2">
        <v>1</v>
      </c>
      <c r="J12014" t="s">
        <v>11</v>
      </c>
      <c r="K12014" s="21">
        <f>INDEX(LISTAS!$H:$Q,MATCH(BASE!H12014,LISTAS!$G:$G,0),MATCH(BASE!J12014,LISTAS!$H$3:$Q$3,0))*Tabela3[[#This Row],[QUANTIDADE]]</f>
        <v>6</v>
      </c>
      <c r="L12014" s="2" t="str">
        <f>TEXT(Tabela3[[#This Row],[DATA]],"MM")</f>
        <v>07</v>
      </c>
      <c r="M12014" s="2">
        <f>WEEKNUM(Tabela3[[#This Row],[DATA]])</f>
        <v>30</v>
      </c>
      <c r="N12014" s="18">
        <f>YEAR(Tabela3[[#This Row],[DATA]])</f>
        <v>2023</v>
      </c>
    </row>
    <row r="12015" spans="2:14">
      <c r="B12015" s="1">
        <v>45136</v>
      </c>
      <c r="C12015">
        <v>17746</v>
      </c>
      <c r="D12015">
        <f>COUNTIF(C$4:C12015,Tabela3[[#This Row],[COMANDA]])</f>
        <v>1</v>
      </c>
      <c r="E12015" t="s">
        <v>90</v>
      </c>
      <c r="F12015" t="s">
        <v>100</v>
      </c>
      <c r="G12015" t="s">
        <v>8</v>
      </c>
      <c r="H12015" t="s">
        <v>43</v>
      </c>
      <c r="I12015" s="2">
        <v>1</v>
      </c>
      <c r="J12015" t="s">
        <v>11</v>
      </c>
      <c r="K12015" s="21">
        <f>INDEX(LISTAS!$H:$Q,MATCH(BASE!H12015,LISTAS!$G:$G,0),MATCH(BASE!J12015,LISTAS!$H$3:$Q$3,0))*Tabela3[[#This Row],[QUANTIDADE]]</f>
        <v>18</v>
      </c>
      <c r="L12015" s="2" t="str">
        <f>TEXT(Tabela3[[#This Row],[DATA]],"MM")</f>
        <v>07</v>
      </c>
      <c r="M12015" s="2">
        <f>WEEKNUM(Tabela3[[#This Row],[DATA]])</f>
        <v>30</v>
      </c>
      <c r="N12015" s="18">
        <f>YEAR(Tabela3[[#This Row],[DATA]])</f>
        <v>2023</v>
      </c>
    </row>
    <row r="12016" spans="2:14">
      <c r="B12016" s="1">
        <v>45136</v>
      </c>
      <c r="C12016">
        <v>17747</v>
      </c>
      <c r="D12016">
        <f>COUNTIF(C$4:C12016,Tabela3[[#This Row],[COMANDA]])</f>
        <v>1</v>
      </c>
      <c r="E12016" t="s">
        <v>90</v>
      </c>
      <c r="F12016" t="s">
        <v>100</v>
      </c>
      <c r="G12016" t="s">
        <v>8</v>
      </c>
      <c r="H12016" t="s">
        <v>203</v>
      </c>
      <c r="I12016" s="2">
        <v>1</v>
      </c>
      <c r="J12016" t="s">
        <v>11</v>
      </c>
      <c r="K12016" s="21">
        <f>INDEX(LISTAS!$H:$Q,MATCH(BASE!H12016,LISTAS!$G:$G,0),MATCH(BASE!J12016,LISTAS!$H$3:$Q$3,0))*Tabela3[[#This Row],[QUANTIDADE]]</f>
        <v>20</v>
      </c>
      <c r="L12016" s="2" t="str">
        <f>TEXT(Tabela3[[#This Row],[DATA]],"MM")</f>
        <v>07</v>
      </c>
      <c r="M12016" s="2">
        <f>WEEKNUM(Tabela3[[#This Row],[DATA]])</f>
        <v>30</v>
      </c>
      <c r="N12016" s="18">
        <f>YEAR(Tabela3[[#This Row],[DATA]])</f>
        <v>2023</v>
      </c>
    </row>
    <row r="12017" spans="2:14">
      <c r="B12017" s="1">
        <v>45136</v>
      </c>
      <c r="C12017">
        <v>17747</v>
      </c>
      <c r="D12017">
        <f>COUNTIF(C$4:C12017,Tabela3[[#This Row],[COMANDA]])</f>
        <v>2</v>
      </c>
      <c r="E12017" t="s">
        <v>90</v>
      </c>
      <c r="F12017" t="s">
        <v>100</v>
      </c>
      <c r="G12017" t="s">
        <v>10</v>
      </c>
      <c r="H12017" t="s">
        <v>119</v>
      </c>
      <c r="I12017" s="2">
        <v>1</v>
      </c>
      <c r="J12017" t="s">
        <v>11</v>
      </c>
      <c r="K12017" s="21">
        <f>INDEX(LISTAS!$H:$Q,MATCH(BASE!H12017,LISTAS!$G:$G,0),MATCH(BASE!J12017,LISTAS!$H$3:$Q$3,0))*Tabela3[[#This Row],[QUANTIDADE]]</f>
        <v>6</v>
      </c>
      <c r="L12017" s="2" t="str">
        <f>TEXT(Tabela3[[#This Row],[DATA]],"MM")</f>
        <v>07</v>
      </c>
      <c r="M12017" s="2">
        <f>WEEKNUM(Tabela3[[#This Row],[DATA]])</f>
        <v>30</v>
      </c>
      <c r="N12017" s="18">
        <f>YEAR(Tabela3[[#This Row],[DATA]])</f>
        <v>2023</v>
      </c>
    </row>
    <row r="12018" spans="2:14">
      <c r="B12018" s="1">
        <v>45136</v>
      </c>
      <c r="C12018">
        <v>17748</v>
      </c>
      <c r="D12018">
        <f>COUNTIF(C$4:C12018,Tabela3[[#This Row],[COMANDA]])</f>
        <v>1</v>
      </c>
      <c r="E12018" t="s">
        <v>90</v>
      </c>
      <c r="F12018" t="s">
        <v>100</v>
      </c>
      <c r="G12018" t="s">
        <v>8</v>
      </c>
      <c r="H12018" t="s">
        <v>202</v>
      </c>
      <c r="I12018" s="2">
        <v>1</v>
      </c>
      <c r="J12018" t="s">
        <v>11</v>
      </c>
      <c r="K12018" s="21">
        <f>INDEX(LISTAS!$H:$Q,MATCH(BASE!H12018,LISTAS!$G:$G,0),MATCH(BASE!J12018,LISTAS!$H$3:$Q$3,0))*Tabela3[[#This Row],[QUANTIDADE]]</f>
        <v>20</v>
      </c>
      <c r="L12018" s="2" t="str">
        <f>TEXT(Tabela3[[#This Row],[DATA]],"MM")</f>
        <v>07</v>
      </c>
      <c r="M12018" s="2">
        <f>WEEKNUM(Tabela3[[#This Row],[DATA]])</f>
        <v>30</v>
      </c>
      <c r="N12018" s="18">
        <f>YEAR(Tabela3[[#This Row],[DATA]])</f>
        <v>2023</v>
      </c>
    </row>
    <row r="12019" spans="2:14">
      <c r="B12019" s="1">
        <v>45136</v>
      </c>
      <c r="C12019">
        <v>17748</v>
      </c>
      <c r="D12019">
        <f>COUNTIF(C$4:C12019,Tabela3[[#This Row],[COMANDA]])</f>
        <v>2</v>
      </c>
      <c r="E12019" t="s">
        <v>90</v>
      </c>
      <c r="F12019" t="s">
        <v>100</v>
      </c>
      <c r="G12019" t="s">
        <v>10</v>
      </c>
      <c r="H12019" t="s">
        <v>128</v>
      </c>
      <c r="I12019" s="2">
        <v>1</v>
      </c>
      <c r="J12019" t="s">
        <v>11</v>
      </c>
      <c r="K12019" s="21">
        <f>INDEX(LISTAS!$H:$Q,MATCH(BASE!H12019,LISTAS!$G:$G,0),MATCH(BASE!J12019,LISTAS!$H$3:$Q$3,0))*Tabela3[[#This Row],[QUANTIDADE]]</f>
        <v>5</v>
      </c>
      <c r="L12019" s="2" t="str">
        <f>TEXT(Tabela3[[#This Row],[DATA]],"MM")</f>
        <v>07</v>
      </c>
      <c r="M12019" s="2">
        <f>WEEKNUM(Tabela3[[#This Row],[DATA]])</f>
        <v>30</v>
      </c>
      <c r="N12019" s="18">
        <f>YEAR(Tabela3[[#This Row],[DATA]])</f>
        <v>2023</v>
      </c>
    </row>
    <row r="12020" spans="2:14">
      <c r="B12020" s="1">
        <v>45136</v>
      </c>
      <c r="C12020">
        <v>17749</v>
      </c>
      <c r="D12020">
        <f>COUNTIF(C$4:C12020,Tabela3[[#This Row],[COMANDA]])</f>
        <v>1</v>
      </c>
      <c r="E12020" t="s">
        <v>90</v>
      </c>
      <c r="F12020" t="s">
        <v>100</v>
      </c>
      <c r="G12020" t="s">
        <v>8</v>
      </c>
      <c r="H12020" t="s">
        <v>39</v>
      </c>
      <c r="I12020" s="2">
        <v>1</v>
      </c>
      <c r="J12020" t="s">
        <v>11</v>
      </c>
      <c r="K12020" s="21">
        <f>INDEX(LISTAS!$H:$Q,MATCH(BASE!H12020,LISTAS!$G:$G,0),MATCH(BASE!J12020,LISTAS!$H$3:$Q$3,0))*Tabela3[[#This Row],[QUANTIDADE]]</f>
        <v>12</v>
      </c>
      <c r="L12020" s="2" t="str">
        <f>TEXT(Tabela3[[#This Row],[DATA]],"MM")</f>
        <v>07</v>
      </c>
      <c r="M12020" s="2">
        <f>WEEKNUM(Tabela3[[#This Row],[DATA]])</f>
        <v>30</v>
      </c>
      <c r="N12020" s="18">
        <f>YEAR(Tabela3[[#This Row],[DATA]])</f>
        <v>2023</v>
      </c>
    </row>
    <row r="12021" spans="2:14">
      <c r="B12021" s="1">
        <v>45136</v>
      </c>
      <c r="C12021">
        <v>17749</v>
      </c>
      <c r="D12021">
        <f>COUNTIF(C$4:C12021,Tabela3[[#This Row],[COMANDA]])</f>
        <v>2</v>
      </c>
      <c r="E12021" t="s">
        <v>90</v>
      </c>
      <c r="F12021" t="s">
        <v>100</v>
      </c>
      <c r="G12021" t="s">
        <v>61</v>
      </c>
      <c r="H12021" t="s">
        <v>163</v>
      </c>
      <c r="I12021" s="2">
        <v>1</v>
      </c>
      <c r="J12021" t="s">
        <v>11</v>
      </c>
      <c r="K12021" s="21">
        <f>INDEX(LISTAS!$H:$Q,MATCH(BASE!H12021,LISTAS!$G:$G,0),MATCH(BASE!J12021,LISTAS!$H$3:$Q$3,0))*Tabela3[[#This Row],[QUANTIDADE]]</f>
        <v>4</v>
      </c>
      <c r="L12021" s="2" t="str">
        <f>TEXT(Tabela3[[#This Row],[DATA]],"MM")</f>
        <v>07</v>
      </c>
      <c r="M12021" s="2">
        <f>WEEKNUM(Tabela3[[#This Row],[DATA]])</f>
        <v>30</v>
      </c>
      <c r="N12021" s="18">
        <f>YEAR(Tabela3[[#This Row],[DATA]])</f>
        <v>2023</v>
      </c>
    </row>
    <row r="12022" spans="2:14">
      <c r="B12022" s="1">
        <v>45136</v>
      </c>
      <c r="C12022">
        <v>17749</v>
      </c>
      <c r="D12022">
        <f>COUNTIF(C$4:C12022,Tabela3[[#This Row],[COMANDA]])</f>
        <v>3</v>
      </c>
      <c r="E12022" t="s">
        <v>90</v>
      </c>
      <c r="F12022" t="s">
        <v>100</v>
      </c>
      <c r="G12022" t="s">
        <v>9</v>
      </c>
      <c r="H12022" t="s">
        <v>143</v>
      </c>
      <c r="I12022" s="2">
        <v>1</v>
      </c>
      <c r="J12022" t="s">
        <v>11</v>
      </c>
      <c r="K12022" s="21">
        <f>INDEX(LISTAS!$H:$Q,MATCH(BASE!H12022,LISTAS!$G:$G,0),MATCH(BASE!J12022,LISTAS!$H$3:$Q$3,0))*Tabela3[[#This Row],[QUANTIDADE]]</f>
        <v>4</v>
      </c>
      <c r="L12022" s="2" t="str">
        <f>TEXT(Tabela3[[#This Row],[DATA]],"MM")</f>
        <v>07</v>
      </c>
      <c r="M12022" s="2">
        <f>WEEKNUM(Tabela3[[#This Row],[DATA]])</f>
        <v>30</v>
      </c>
      <c r="N12022" s="18">
        <f>YEAR(Tabela3[[#This Row],[DATA]])</f>
        <v>2023</v>
      </c>
    </row>
    <row r="12023" spans="2:14">
      <c r="B12023" s="1">
        <v>45136</v>
      </c>
      <c r="C12023">
        <v>17750</v>
      </c>
      <c r="D12023">
        <f>COUNTIF(C$4:C12023,Tabela3[[#This Row],[COMANDA]])</f>
        <v>1</v>
      </c>
      <c r="E12023" t="s">
        <v>90</v>
      </c>
      <c r="F12023" t="s">
        <v>98</v>
      </c>
      <c r="G12023" t="s">
        <v>8</v>
      </c>
      <c r="H12023" t="s">
        <v>206</v>
      </c>
      <c r="I12023" s="2">
        <v>1</v>
      </c>
      <c r="J12023" t="s">
        <v>11</v>
      </c>
      <c r="K12023" s="21">
        <f>INDEX(LISTAS!$H:$Q,MATCH(BASE!H12023,LISTAS!$G:$G,0),MATCH(BASE!J12023,LISTAS!$H$3:$Q$3,0))*Tabela3[[#This Row],[QUANTIDADE]]</f>
        <v>18</v>
      </c>
      <c r="L12023" s="2" t="str">
        <f>TEXT(Tabela3[[#This Row],[DATA]],"MM")</f>
        <v>07</v>
      </c>
      <c r="M12023" s="2">
        <f>WEEKNUM(Tabela3[[#This Row],[DATA]])</f>
        <v>30</v>
      </c>
      <c r="N12023" s="18">
        <f>YEAR(Tabela3[[#This Row],[DATA]])</f>
        <v>2023</v>
      </c>
    </row>
    <row r="12024" spans="2:14">
      <c r="B12024" s="1">
        <v>45136</v>
      </c>
      <c r="C12024">
        <v>17750</v>
      </c>
      <c r="D12024">
        <f>COUNTIF(C$4:C12024,Tabela3[[#This Row],[COMANDA]])</f>
        <v>2</v>
      </c>
      <c r="E12024" t="s">
        <v>90</v>
      </c>
      <c r="F12024" t="s">
        <v>98</v>
      </c>
      <c r="G12024" t="s">
        <v>62</v>
      </c>
      <c r="H12024" t="s">
        <v>192</v>
      </c>
      <c r="I12024" s="2">
        <v>1</v>
      </c>
      <c r="J12024" t="s">
        <v>11</v>
      </c>
      <c r="K12024" s="21">
        <f>INDEX(LISTAS!$H:$Q,MATCH(BASE!H12024,LISTAS!$G:$G,0),MATCH(BASE!J12024,LISTAS!$H$3:$Q$3,0))*Tabela3[[#This Row],[QUANTIDADE]]</f>
        <v>6</v>
      </c>
      <c r="L12024" s="2" t="str">
        <f>TEXT(Tabela3[[#This Row],[DATA]],"MM")</f>
        <v>07</v>
      </c>
      <c r="M12024" s="2">
        <f>WEEKNUM(Tabela3[[#This Row],[DATA]])</f>
        <v>30</v>
      </c>
      <c r="N12024" s="18">
        <f>YEAR(Tabela3[[#This Row],[DATA]])</f>
        <v>2023</v>
      </c>
    </row>
    <row r="12025" spans="2:14">
      <c r="B12025" s="1">
        <v>45136</v>
      </c>
      <c r="C12025">
        <v>17750</v>
      </c>
      <c r="D12025">
        <f>COUNTIF(C$4:C12025,Tabela3[[#This Row],[COMANDA]])</f>
        <v>3</v>
      </c>
      <c r="E12025" t="s">
        <v>90</v>
      </c>
      <c r="F12025" t="s">
        <v>98</v>
      </c>
      <c r="G12025" t="s">
        <v>10</v>
      </c>
      <c r="H12025" t="s">
        <v>119</v>
      </c>
      <c r="I12025" s="2">
        <v>1</v>
      </c>
      <c r="J12025" t="s">
        <v>11</v>
      </c>
      <c r="K12025" s="21">
        <f>INDEX(LISTAS!$H:$Q,MATCH(BASE!H12025,LISTAS!$G:$G,0),MATCH(BASE!J12025,LISTAS!$H$3:$Q$3,0))*Tabela3[[#This Row],[QUANTIDADE]]</f>
        <v>6</v>
      </c>
      <c r="L12025" s="2" t="str">
        <f>TEXT(Tabela3[[#This Row],[DATA]],"MM")</f>
        <v>07</v>
      </c>
      <c r="M12025" s="2">
        <f>WEEKNUM(Tabela3[[#This Row],[DATA]])</f>
        <v>30</v>
      </c>
      <c r="N12025" s="18">
        <f>YEAR(Tabela3[[#This Row],[DATA]])</f>
        <v>2023</v>
      </c>
    </row>
    <row r="12026" spans="2:14">
      <c r="B12026" s="1">
        <v>45136</v>
      </c>
      <c r="C12026">
        <v>17750</v>
      </c>
      <c r="D12026">
        <f>COUNTIF(C$4:C12026,Tabela3[[#This Row],[COMANDA]])</f>
        <v>4</v>
      </c>
      <c r="E12026" t="s">
        <v>90</v>
      </c>
      <c r="F12026" t="s">
        <v>98</v>
      </c>
      <c r="G12026" t="s">
        <v>9</v>
      </c>
      <c r="H12026" t="s">
        <v>127</v>
      </c>
      <c r="I12026" s="2">
        <v>1</v>
      </c>
      <c r="J12026" t="s">
        <v>11</v>
      </c>
      <c r="K12026" s="21">
        <f>INDEX(LISTAS!$H:$Q,MATCH(BASE!H12026,LISTAS!$G:$G,0),MATCH(BASE!J12026,LISTAS!$H$3:$Q$3,0))*Tabela3[[#This Row],[QUANTIDADE]]</f>
        <v>4.5</v>
      </c>
      <c r="L12026" s="2" t="str">
        <f>TEXT(Tabela3[[#This Row],[DATA]],"MM")</f>
        <v>07</v>
      </c>
      <c r="M12026" s="2">
        <f>WEEKNUM(Tabela3[[#This Row],[DATA]])</f>
        <v>30</v>
      </c>
      <c r="N12026" s="18">
        <f>YEAR(Tabela3[[#This Row],[DATA]])</f>
        <v>2023</v>
      </c>
    </row>
    <row r="12027" spans="2:14">
      <c r="B12027" s="1">
        <v>45136</v>
      </c>
      <c r="C12027">
        <v>17751</v>
      </c>
      <c r="D12027">
        <f>COUNTIF(C$4:C12027,Tabela3[[#This Row],[COMANDA]])</f>
        <v>1</v>
      </c>
      <c r="E12027" t="s">
        <v>90</v>
      </c>
      <c r="F12027" t="s">
        <v>98</v>
      </c>
      <c r="G12027" t="s">
        <v>8</v>
      </c>
      <c r="H12027" t="s">
        <v>205</v>
      </c>
      <c r="I12027" s="2">
        <v>1</v>
      </c>
      <c r="J12027" t="s">
        <v>11</v>
      </c>
      <c r="K12027" s="21">
        <f>INDEX(LISTAS!$H:$Q,MATCH(BASE!H12027,LISTAS!$G:$G,0),MATCH(BASE!J12027,LISTAS!$H$3:$Q$3,0))*Tabela3[[#This Row],[QUANTIDADE]]</f>
        <v>22</v>
      </c>
      <c r="L12027" s="2" t="str">
        <f>TEXT(Tabela3[[#This Row],[DATA]],"MM")</f>
        <v>07</v>
      </c>
      <c r="M12027" s="2">
        <f>WEEKNUM(Tabela3[[#This Row],[DATA]])</f>
        <v>30</v>
      </c>
      <c r="N12027" s="18">
        <f>YEAR(Tabela3[[#This Row],[DATA]])</f>
        <v>2023</v>
      </c>
    </row>
    <row r="12028" spans="2:14">
      <c r="B12028" s="1">
        <v>45136</v>
      </c>
      <c r="C12028">
        <v>17752</v>
      </c>
      <c r="D12028">
        <f>COUNTIF(C$4:C12028,Tabela3[[#This Row],[COMANDA]])</f>
        <v>1</v>
      </c>
      <c r="E12028" t="s">
        <v>90</v>
      </c>
      <c r="F12028" t="s">
        <v>99</v>
      </c>
      <c r="G12028" t="s">
        <v>8</v>
      </c>
      <c r="H12028" t="s">
        <v>205</v>
      </c>
      <c r="I12028" s="2">
        <v>1</v>
      </c>
      <c r="J12028" t="s">
        <v>11</v>
      </c>
      <c r="K12028" s="21">
        <f>INDEX(LISTAS!$H:$Q,MATCH(BASE!H12028,LISTAS!$G:$G,0),MATCH(BASE!J12028,LISTAS!$H$3:$Q$3,0))*Tabela3[[#This Row],[QUANTIDADE]]</f>
        <v>22</v>
      </c>
      <c r="L12028" s="2" t="str">
        <f>TEXT(Tabela3[[#This Row],[DATA]],"MM")</f>
        <v>07</v>
      </c>
      <c r="M12028" s="2">
        <f>WEEKNUM(Tabela3[[#This Row],[DATA]])</f>
        <v>30</v>
      </c>
      <c r="N12028" s="18">
        <f>YEAR(Tabela3[[#This Row],[DATA]])</f>
        <v>2023</v>
      </c>
    </row>
    <row r="12029" spans="2:14">
      <c r="B12029" s="1">
        <v>45136</v>
      </c>
      <c r="C12029">
        <v>17752</v>
      </c>
      <c r="D12029">
        <f>COUNTIF(C$4:C12029,Tabela3[[#This Row],[COMANDA]])</f>
        <v>2</v>
      </c>
      <c r="E12029" t="s">
        <v>90</v>
      </c>
      <c r="F12029" t="s">
        <v>99</v>
      </c>
      <c r="G12029" t="s">
        <v>9</v>
      </c>
      <c r="H12029" t="s">
        <v>154</v>
      </c>
      <c r="I12029" s="2">
        <v>1</v>
      </c>
      <c r="J12029" t="s">
        <v>11</v>
      </c>
      <c r="K12029" s="21">
        <f>INDEX(LISTAS!$H:$Q,MATCH(BASE!H12029,LISTAS!$G:$G,0),MATCH(BASE!J12029,LISTAS!$H$3:$Q$3,0))*Tabela3[[#This Row],[QUANTIDADE]]</f>
        <v>6</v>
      </c>
      <c r="L12029" s="2" t="str">
        <f>TEXT(Tabela3[[#This Row],[DATA]],"MM")</f>
        <v>07</v>
      </c>
      <c r="M12029" s="2">
        <f>WEEKNUM(Tabela3[[#This Row],[DATA]])</f>
        <v>30</v>
      </c>
      <c r="N12029" s="18">
        <f>YEAR(Tabela3[[#This Row],[DATA]])</f>
        <v>2023</v>
      </c>
    </row>
    <row r="12030" spans="2:14">
      <c r="B12030" s="1">
        <v>45136</v>
      </c>
      <c r="C12030">
        <v>17753</v>
      </c>
      <c r="D12030">
        <f>COUNTIF(C$4:C12030,Tabela3[[#This Row],[COMANDA]])</f>
        <v>1</v>
      </c>
      <c r="E12030" t="s">
        <v>90</v>
      </c>
      <c r="F12030" t="s">
        <v>100</v>
      </c>
      <c r="G12030" t="s">
        <v>8</v>
      </c>
      <c r="H12030" t="s">
        <v>202</v>
      </c>
      <c r="I12030" s="2">
        <v>1</v>
      </c>
      <c r="J12030" t="s">
        <v>11</v>
      </c>
      <c r="K12030" s="21">
        <f>INDEX(LISTAS!$H:$Q,MATCH(BASE!H12030,LISTAS!$G:$G,0),MATCH(BASE!J12030,LISTAS!$H$3:$Q$3,0))*Tabela3[[#This Row],[QUANTIDADE]]</f>
        <v>20</v>
      </c>
      <c r="L12030" s="2" t="str">
        <f>TEXT(Tabela3[[#This Row],[DATA]],"MM")</f>
        <v>07</v>
      </c>
      <c r="M12030" s="2">
        <f>WEEKNUM(Tabela3[[#This Row],[DATA]])</f>
        <v>30</v>
      </c>
      <c r="N12030" s="18">
        <f>YEAR(Tabela3[[#This Row],[DATA]])</f>
        <v>2023</v>
      </c>
    </row>
    <row r="12031" spans="2:14">
      <c r="B12031" s="1">
        <v>45136</v>
      </c>
      <c r="C12031">
        <v>17753</v>
      </c>
      <c r="D12031">
        <f>COUNTIF(C$4:C12031,Tabela3[[#This Row],[COMANDA]])</f>
        <v>2</v>
      </c>
      <c r="E12031" t="s">
        <v>90</v>
      </c>
      <c r="F12031" t="s">
        <v>100</v>
      </c>
      <c r="G12031" t="s">
        <v>10</v>
      </c>
      <c r="H12031" t="s">
        <v>119</v>
      </c>
      <c r="I12031" s="2">
        <v>1</v>
      </c>
      <c r="J12031" t="s">
        <v>11</v>
      </c>
      <c r="K12031" s="21">
        <f>INDEX(LISTAS!$H:$Q,MATCH(BASE!H12031,LISTAS!$G:$G,0),MATCH(BASE!J12031,LISTAS!$H$3:$Q$3,0))*Tabela3[[#This Row],[QUANTIDADE]]</f>
        <v>6</v>
      </c>
      <c r="L12031" s="2" t="str">
        <f>TEXT(Tabela3[[#This Row],[DATA]],"MM")</f>
        <v>07</v>
      </c>
      <c r="M12031" s="2">
        <f>WEEKNUM(Tabela3[[#This Row],[DATA]])</f>
        <v>30</v>
      </c>
      <c r="N12031" s="18">
        <f>YEAR(Tabela3[[#This Row],[DATA]])</f>
        <v>2023</v>
      </c>
    </row>
    <row r="12032" spans="2:14">
      <c r="B12032" s="1">
        <v>45136</v>
      </c>
      <c r="C12032">
        <v>17754</v>
      </c>
      <c r="D12032">
        <f>COUNTIF(C$4:C12032,Tabela3[[#This Row],[COMANDA]])</f>
        <v>1</v>
      </c>
      <c r="E12032" t="s">
        <v>90</v>
      </c>
      <c r="F12032" t="s">
        <v>375</v>
      </c>
      <c r="G12032" t="s">
        <v>8</v>
      </c>
      <c r="H12032" t="s">
        <v>202</v>
      </c>
      <c r="I12032" s="2">
        <v>1</v>
      </c>
      <c r="J12032" t="s">
        <v>11</v>
      </c>
      <c r="K12032" s="21">
        <f>INDEX(LISTAS!$H:$Q,MATCH(BASE!H12032,LISTAS!$G:$G,0),MATCH(BASE!J12032,LISTAS!$H$3:$Q$3,0))*Tabela3[[#This Row],[QUANTIDADE]]</f>
        <v>20</v>
      </c>
      <c r="L12032" s="2" t="str">
        <f>TEXT(Tabela3[[#This Row],[DATA]],"MM")</f>
        <v>07</v>
      </c>
      <c r="M12032" s="2">
        <f>WEEKNUM(Tabela3[[#This Row],[DATA]])</f>
        <v>30</v>
      </c>
      <c r="N12032" s="18">
        <f>YEAR(Tabela3[[#This Row],[DATA]])</f>
        <v>2023</v>
      </c>
    </row>
    <row r="12033" spans="2:14">
      <c r="B12033" s="1">
        <v>45136</v>
      </c>
      <c r="C12033">
        <v>17754</v>
      </c>
      <c r="D12033">
        <f>COUNTIF(C$4:C12033,Tabela3[[#This Row],[COMANDA]])</f>
        <v>2</v>
      </c>
      <c r="E12033" t="s">
        <v>90</v>
      </c>
      <c r="F12033" t="s">
        <v>375</v>
      </c>
      <c r="G12033" t="s">
        <v>10</v>
      </c>
      <c r="H12033" t="s">
        <v>119</v>
      </c>
      <c r="I12033" s="2">
        <v>1</v>
      </c>
      <c r="J12033" t="s">
        <v>11</v>
      </c>
      <c r="K12033" s="21">
        <f>INDEX(LISTAS!$H:$Q,MATCH(BASE!H12033,LISTAS!$G:$G,0),MATCH(BASE!J12033,LISTAS!$H$3:$Q$3,0))*Tabela3[[#This Row],[QUANTIDADE]]</f>
        <v>6</v>
      </c>
      <c r="L12033" s="2" t="str">
        <f>TEXT(Tabela3[[#This Row],[DATA]],"MM")</f>
        <v>07</v>
      </c>
      <c r="M12033" s="2">
        <f>WEEKNUM(Tabela3[[#This Row],[DATA]])</f>
        <v>30</v>
      </c>
      <c r="N12033" s="18">
        <f>YEAR(Tabela3[[#This Row],[DATA]])</f>
        <v>2023</v>
      </c>
    </row>
    <row r="12034" spans="2:14">
      <c r="B12034" s="1">
        <v>45136</v>
      </c>
      <c r="C12034">
        <v>17754</v>
      </c>
      <c r="D12034">
        <f>COUNTIF(C$4:C12034,Tabela3[[#This Row],[COMANDA]])</f>
        <v>3</v>
      </c>
      <c r="E12034" t="s">
        <v>90</v>
      </c>
      <c r="F12034" t="s">
        <v>375</v>
      </c>
      <c r="G12034" t="s">
        <v>9</v>
      </c>
      <c r="H12034" t="s">
        <v>131</v>
      </c>
      <c r="I12034" s="2">
        <v>1</v>
      </c>
      <c r="J12034" t="s">
        <v>11</v>
      </c>
      <c r="K12034" s="21">
        <f>INDEX(LISTAS!$H:$Q,MATCH(BASE!H12034,LISTAS!$G:$G,0),MATCH(BASE!J12034,LISTAS!$H$3:$Q$3,0))*Tabela3[[#This Row],[QUANTIDADE]]</f>
        <v>4</v>
      </c>
      <c r="L12034" s="2" t="str">
        <f>TEXT(Tabela3[[#This Row],[DATA]],"MM")</f>
        <v>07</v>
      </c>
      <c r="M12034" s="2">
        <f>WEEKNUM(Tabela3[[#This Row],[DATA]])</f>
        <v>30</v>
      </c>
      <c r="N12034" s="18">
        <f>YEAR(Tabela3[[#This Row],[DATA]])</f>
        <v>2023</v>
      </c>
    </row>
    <row r="12035" spans="2:14">
      <c r="B12035" s="1">
        <v>45136</v>
      </c>
      <c r="C12035">
        <v>17755</v>
      </c>
      <c r="D12035">
        <f>COUNTIF(C$4:C12035,Tabela3[[#This Row],[COMANDA]])</f>
        <v>1</v>
      </c>
      <c r="E12035" t="s">
        <v>90</v>
      </c>
      <c r="F12035" t="s">
        <v>100</v>
      </c>
      <c r="G12035" t="s">
        <v>8</v>
      </c>
      <c r="H12035" t="s">
        <v>40</v>
      </c>
      <c r="I12035" s="2">
        <v>1</v>
      </c>
      <c r="J12035" t="s">
        <v>11</v>
      </c>
      <c r="K12035" s="21">
        <f>INDEX(LISTAS!$H:$Q,MATCH(BASE!H12035,LISTAS!$G:$G,0),MATCH(BASE!J12035,LISTAS!$H$3:$Q$3,0))*Tabela3[[#This Row],[QUANTIDADE]]</f>
        <v>14</v>
      </c>
      <c r="L12035" s="2" t="str">
        <f>TEXT(Tabela3[[#This Row],[DATA]],"MM")</f>
        <v>07</v>
      </c>
      <c r="M12035" s="2">
        <f>WEEKNUM(Tabela3[[#This Row],[DATA]])</f>
        <v>30</v>
      </c>
      <c r="N12035" s="18">
        <f>YEAR(Tabela3[[#This Row],[DATA]])</f>
        <v>2023</v>
      </c>
    </row>
    <row r="12036" spans="2:14">
      <c r="B12036" s="1">
        <v>45136</v>
      </c>
      <c r="C12036">
        <v>17755</v>
      </c>
      <c r="D12036">
        <f>COUNTIF(C$4:C12036,Tabela3[[#This Row],[COMANDA]])</f>
        <v>2</v>
      </c>
      <c r="E12036" t="s">
        <v>90</v>
      </c>
      <c r="F12036" t="s">
        <v>100</v>
      </c>
      <c r="G12036" t="s">
        <v>9</v>
      </c>
      <c r="H12036" t="s">
        <v>85</v>
      </c>
      <c r="I12036" s="2">
        <v>1</v>
      </c>
      <c r="J12036" t="s">
        <v>11</v>
      </c>
      <c r="K12036" s="21">
        <f>INDEX(LISTAS!$H:$Q,MATCH(BASE!H12036,LISTAS!$G:$G,0),MATCH(BASE!J12036,LISTAS!$H$3:$Q$3,0))*Tabela3[[#This Row],[QUANTIDADE]]</f>
        <v>10</v>
      </c>
      <c r="L12036" s="2" t="str">
        <f>TEXT(Tabela3[[#This Row],[DATA]],"MM")</f>
        <v>07</v>
      </c>
      <c r="M12036" s="2">
        <f>WEEKNUM(Tabela3[[#This Row],[DATA]])</f>
        <v>30</v>
      </c>
      <c r="N12036" s="18">
        <f>YEAR(Tabela3[[#This Row],[DATA]])</f>
        <v>2023</v>
      </c>
    </row>
    <row r="12037" spans="2:14">
      <c r="B12037" s="1">
        <v>45136</v>
      </c>
      <c r="C12037">
        <v>17756</v>
      </c>
      <c r="D12037">
        <f>COUNTIF(C$4:C12037,Tabela3[[#This Row],[COMANDA]])</f>
        <v>1</v>
      </c>
      <c r="E12037" t="s">
        <v>90</v>
      </c>
      <c r="F12037" t="s">
        <v>98</v>
      </c>
      <c r="G12037" t="s">
        <v>8</v>
      </c>
      <c r="H12037" t="s">
        <v>39</v>
      </c>
      <c r="I12037" s="2">
        <v>1</v>
      </c>
      <c r="J12037" t="s">
        <v>11</v>
      </c>
      <c r="K12037" s="21">
        <f>INDEX(LISTAS!$H:$Q,MATCH(BASE!H12037,LISTAS!$G:$G,0),MATCH(BASE!J12037,LISTAS!$H$3:$Q$3,0))*Tabela3[[#This Row],[QUANTIDADE]]</f>
        <v>12</v>
      </c>
      <c r="L12037" s="2" t="str">
        <f>TEXT(Tabela3[[#This Row],[DATA]],"MM")</f>
        <v>07</v>
      </c>
      <c r="M12037" s="2">
        <f>WEEKNUM(Tabela3[[#This Row],[DATA]])</f>
        <v>30</v>
      </c>
      <c r="N12037" s="18">
        <f>YEAR(Tabela3[[#This Row],[DATA]])</f>
        <v>2023</v>
      </c>
    </row>
    <row r="12038" spans="2:14">
      <c r="B12038" s="1">
        <v>45136</v>
      </c>
      <c r="C12038">
        <v>17757</v>
      </c>
      <c r="D12038">
        <f>COUNTIF(C$4:C12038,Tabela3[[#This Row],[COMANDA]])</f>
        <v>1</v>
      </c>
      <c r="E12038" t="s">
        <v>90</v>
      </c>
      <c r="F12038" t="s">
        <v>98</v>
      </c>
      <c r="G12038" t="s">
        <v>8</v>
      </c>
      <c r="H12038" t="s">
        <v>204</v>
      </c>
      <c r="I12038" s="2">
        <v>1</v>
      </c>
      <c r="J12038" t="s">
        <v>11</v>
      </c>
      <c r="K12038" s="21">
        <f>INDEX(LISTAS!$H:$Q,MATCH(BASE!H12038,LISTAS!$G:$G,0),MATCH(BASE!J12038,LISTAS!$H$3:$Q$3,0))*Tabela3[[#This Row],[QUANTIDADE]]</f>
        <v>18</v>
      </c>
      <c r="L12038" s="2" t="str">
        <f>TEXT(Tabela3[[#This Row],[DATA]],"MM")</f>
        <v>07</v>
      </c>
      <c r="M12038" s="2">
        <f>WEEKNUM(Tabela3[[#This Row],[DATA]])</f>
        <v>30</v>
      </c>
      <c r="N12038" s="18">
        <f>YEAR(Tabela3[[#This Row],[DATA]])</f>
        <v>2023</v>
      </c>
    </row>
    <row r="12039" spans="2:14">
      <c r="B12039" s="1">
        <v>45136</v>
      </c>
      <c r="C12039">
        <v>17757</v>
      </c>
      <c r="D12039">
        <f>COUNTIF(C$4:C12039,Tabela3[[#This Row],[COMANDA]])</f>
        <v>2</v>
      </c>
      <c r="E12039" t="s">
        <v>90</v>
      </c>
      <c r="F12039" t="s">
        <v>98</v>
      </c>
      <c r="G12039" t="s">
        <v>9</v>
      </c>
      <c r="H12039" t="s">
        <v>143</v>
      </c>
      <c r="I12039" s="2">
        <v>1</v>
      </c>
      <c r="J12039" t="s">
        <v>11</v>
      </c>
      <c r="K12039" s="21">
        <f>INDEX(LISTAS!$H:$Q,MATCH(BASE!H12039,LISTAS!$G:$G,0),MATCH(BASE!J12039,LISTAS!$H$3:$Q$3,0))*Tabela3[[#This Row],[QUANTIDADE]]</f>
        <v>4</v>
      </c>
      <c r="L12039" s="2" t="str">
        <f>TEXT(Tabela3[[#This Row],[DATA]],"MM")</f>
        <v>07</v>
      </c>
      <c r="M12039" s="2">
        <f>WEEKNUM(Tabela3[[#This Row],[DATA]])</f>
        <v>30</v>
      </c>
      <c r="N12039" s="18">
        <f>YEAR(Tabela3[[#This Row],[DATA]])</f>
        <v>2023</v>
      </c>
    </row>
    <row r="12040" spans="2:14">
      <c r="B12040" s="1">
        <v>45136</v>
      </c>
      <c r="C12040">
        <v>17757</v>
      </c>
      <c r="D12040">
        <f>COUNTIF(C$4:C12040,Tabela3[[#This Row],[COMANDA]])</f>
        <v>3</v>
      </c>
      <c r="E12040" t="s">
        <v>90</v>
      </c>
      <c r="F12040" t="s">
        <v>98</v>
      </c>
      <c r="G12040" t="s">
        <v>10</v>
      </c>
      <c r="H12040" t="s">
        <v>537</v>
      </c>
      <c r="I12040" s="2">
        <v>1</v>
      </c>
      <c r="J12040" t="s">
        <v>11</v>
      </c>
      <c r="K12040" s="21">
        <f>INDEX(LISTAS!$H:$Q,MATCH(BASE!H12040,LISTAS!$G:$G,0),MATCH(BASE!J12040,LISTAS!$H$3:$Q$3,0))*Tabela3[[#This Row],[QUANTIDADE]]</f>
        <v>3</v>
      </c>
      <c r="L12040" s="2" t="str">
        <f>TEXT(Tabela3[[#This Row],[DATA]],"MM")</f>
        <v>07</v>
      </c>
      <c r="M12040" s="2">
        <f>WEEKNUM(Tabela3[[#This Row],[DATA]])</f>
        <v>30</v>
      </c>
      <c r="N12040" s="18">
        <f>YEAR(Tabela3[[#This Row],[DATA]])</f>
        <v>2023</v>
      </c>
    </row>
    <row r="12041" spans="2:14">
      <c r="B12041" s="1">
        <v>45136</v>
      </c>
      <c r="C12041">
        <v>17758</v>
      </c>
      <c r="D12041">
        <f>COUNTIF(C$4:C12041,Tabela3[[#This Row],[COMANDA]])</f>
        <v>1</v>
      </c>
      <c r="E12041" t="s">
        <v>90</v>
      </c>
      <c r="F12041" t="s">
        <v>99</v>
      </c>
      <c r="G12041" t="s">
        <v>8</v>
      </c>
      <c r="H12041" t="s">
        <v>43</v>
      </c>
      <c r="I12041" s="2">
        <v>1</v>
      </c>
      <c r="J12041" t="s">
        <v>11</v>
      </c>
      <c r="K12041" s="21">
        <f>INDEX(LISTAS!$H:$Q,MATCH(BASE!H12041,LISTAS!$G:$G,0),MATCH(BASE!J12041,LISTAS!$H$3:$Q$3,0))*Tabela3[[#This Row],[QUANTIDADE]]</f>
        <v>18</v>
      </c>
      <c r="L12041" s="2" t="str">
        <f>TEXT(Tabela3[[#This Row],[DATA]],"MM")</f>
        <v>07</v>
      </c>
      <c r="M12041" s="2">
        <f>WEEKNUM(Tabela3[[#This Row],[DATA]])</f>
        <v>30</v>
      </c>
      <c r="N12041" s="18">
        <f>YEAR(Tabela3[[#This Row],[DATA]])</f>
        <v>2023</v>
      </c>
    </row>
    <row r="12042" spans="2:14">
      <c r="B12042" s="1">
        <v>45136</v>
      </c>
      <c r="C12042">
        <v>17758</v>
      </c>
      <c r="D12042">
        <f>COUNTIF(C$4:C12042,Tabela3[[#This Row],[COMANDA]])</f>
        <v>2</v>
      </c>
      <c r="E12042" t="s">
        <v>90</v>
      </c>
      <c r="F12042" t="s">
        <v>99</v>
      </c>
      <c r="G12042" t="s">
        <v>8</v>
      </c>
      <c r="H12042" t="s">
        <v>202</v>
      </c>
      <c r="I12042" s="2">
        <v>1</v>
      </c>
      <c r="J12042" t="s">
        <v>11</v>
      </c>
      <c r="K12042" s="21">
        <f>INDEX(LISTAS!$H:$Q,MATCH(BASE!H12042,LISTAS!$G:$G,0),MATCH(BASE!J12042,LISTAS!$H$3:$Q$3,0))*Tabela3[[#This Row],[QUANTIDADE]]</f>
        <v>20</v>
      </c>
      <c r="L12042" s="2" t="str">
        <f>TEXT(Tabela3[[#This Row],[DATA]],"MM")</f>
        <v>07</v>
      </c>
      <c r="M12042" s="2">
        <f>WEEKNUM(Tabela3[[#This Row],[DATA]])</f>
        <v>30</v>
      </c>
      <c r="N12042" s="18">
        <f>YEAR(Tabela3[[#This Row],[DATA]])</f>
        <v>2023</v>
      </c>
    </row>
    <row r="12043" spans="2:14">
      <c r="B12043" s="1">
        <v>45136</v>
      </c>
      <c r="C12043">
        <v>17758</v>
      </c>
      <c r="D12043">
        <f>COUNTIF(C$4:C12043,Tabela3[[#This Row],[COMANDA]])</f>
        <v>3</v>
      </c>
      <c r="E12043" t="s">
        <v>90</v>
      </c>
      <c r="F12043" t="s">
        <v>99</v>
      </c>
      <c r="G12043" t="s">
        <v>8</v>
      </c>
      <c r="H12043" t="s">
        <v>206</v>
      </c>
      <c r="I12043" s="2">
        <v>1</v>
      </c>
      <c r="J12043" t="s">
        <v>11</v>
      </c>
      <c r="K12043" s="21">
        <f>INDEX(LISTAS!$H:$Q,MATCH(BASE!H12043,LISTAS!$G:$G,0),MATCH(BASE!J12043,LISTAS!$H$3:$Q$3,0))*Tabela3[[#This Row],[QUANTIDADE]]</f>
        <v>18</v>
      </c>
      <c r="L12043" s="2" t="str">
        <f>TEXT(Tabela3[[#This Row],[DATA]],"MM")</f>
        <v>07</v>
      </c>
      <c r="M12043" s="2">
        <f>WEEKNUM(Tabela3[[#This Row],[DATA]])</f>
        <v>30</v>
      </c>
      <c r="N12043" s="18">
        <f>YEAR(Tabela3[[#This Row],[DATA]])</f>
        <v>2023</v>
      </c>
    </row>
    <row r="12044" spans="2:14">
      <c r="B12044" s="1">
        <v>45136</v>
      </c>
      <c r="C12044">
        <v>17758</v>
      </c>
      <c r="D12044">
        <f>COUNTIF(C$4:C12044,Tabela3[[#This Row],[COMANDA]])</f>
        <v>4</v>
      </c>
      <c r="E12044" t="s">
        <v>90</v>
      </c>
      <c r="F12044" t="s">
        <v>99</v>
      </c>
      <c r="G12044" t="s">
        <v>61</v>
      </c>
      <c r="H12044" t="s">
        <v>384</v>
      </c>
      <c r="I12044" s="2">
        <v>1</v>
      </c>
      <c r="J12044" t="s">
        <v>11</v>
      </c>
      <c r="K12044" s="21">
        <f>INDEX(LISTAS!$H:$Q,MATCH(BASE!H12044,LISTAS!$G:$G,0),MATCH(BASE!J12044,LISTAS!$H$3:$Q$3,0))*Tabela3[[#This Row],[QUANTIDADE]]</f>
        <v>2</v>
      </c>
      <c r="L12044" s="2" t="str">
        <f>TEXT(Tabela3[[#This Row],[DATA]],"MM")</f>
        <v>07</v>
      </c>
      <c r="M12044" s="2">
        <f>WEEKNUM(Tabela3[[#This Row],[DATA]])</f>
        <v>30</v>
      </c>
      <c r="N12044" s="18">
        <f>YEAR(Tabela3[[#This Row],[DATA]])</f>
        <v>2023</v>
      </c>
    </row>
    <row r="12045" spans="2:14">
      <c r="B12045" s="1">
        <v>45136</v>
      </c>
      <c r="C12045">
        <v>17759</v>
      </c>
      <c r="D12045">
        <f>COUNTIF(C$4:C12045,Tabela3[[#This Row],[COMANDA]])</f>
        <v>1</v>
      </c>
      <c r="E12045" t="s">
        <v>90</v>
      </c>
      <c r="F12045" t="s">
        <v>99</v>
      </c>
      <c r="G12045" t="s">
        <v>8</v>
      </c>
      <c r="H12045" t="s">
        <v>206</v>
      </c>
      <c r="I12045" s="2">
        <v>1</v>
      </c>
      <c r="J12045" t="s">
        <v>11</v>
      </c>
      <c r="K12045" s="21">
        <f>INDEX(LISTAS!$H:$Q,MATCH(BASE!H12045,LISTAS!$G:$G,0),MATCH(BASE!J12045,LISTAS!$H$3:$Q$3,0))*Tabela3[[#This Row],[QUANTIDADE]]</f>
        <v>18</v>
      </c>
      <c r="L12045" s="2" t="str">
        <f>TEXT(Tabela3[[#This Row],[DATA]],"MM")</f>
        <v>07</v>
      </c>
      <c r="M12045" s="2">
        <f>WEEKNUM(Tabela3[[#This Row],[DATA]])</f>
        <v>30</v>
      </c>
      <c r="N12045" s="18">
        <f>YEAR(Tabela3[[#This Row],[DATA]])</f>
        <v>2023</v>
      </c>
    </row>
    <row r="12046" spans="2:14">
      <c r="B12046" s="1">
        <v>45136</v>
      </c>
      <c r="C12046">
        <v>17759</v>
      </c>
      <c r="D12046">
        <f>COUNTIF(C$4:C12046,Tabela3[[#This Row],[COMANDA]])</f>
        <v>2</v>
      </c>
      <c r="E12046" t="s">
        <v>90</v>
      </c>
      <c r="F12046" t="s">
        <v>99</v>
      </c>
      <c r="G12046" t="s">
        <v>9</v>
      </c>
      <c r="H12046" t="s">
        <v>58</v>
      </c>
      <c r="I12046" s="2">
        <v>1</v>
      </c>
      <c r="J12046" t="s">
        <v>11</v>
      </c>
      <c r="K12046" s="21">
        <f>INDEX(LISTAS!$H:$Q,MATCH(BASE!H12046,LISTAS!$G:$G,0),MATCH(BASE!J12046,LISTAS!$H$3:$Q$3,0))*Tabela3[[#This Row],[QUANTIDADE]]</f>
        <v>5</v>
      </c>
      <c r="L12046" s="2" t="str">
        <f>TEXT(Tabela3[[#This Row],[DATA]],"MM")</f>
        <v>07</v>
      </c>
      <c r="M12046" s="2">
        <f>WEEKNUM(Tabela3[[#This Row],[DATA]])</f>
        <v>30</v>
      </c>
      <c r="N12046" s="18">
        <f>YEAR(Tabela3[[#This Row],[DATA]])</f>
        <v>2023</v>
      </c>
    </row>
    <row r="12047" spans="2:14">
      <c r="B12047" s="1">
        <v>45136</v>
      </c>
      <c r="C12047">
        <v>17760</v>
      </c>
      <c r="D12047">
        <f>COUNTIF(C$4:C12047,Tabela3[[#This Row],[COMANDA]])</f>
        <v>1</v>
      </c>
      <c r="E12047" t="s">
        <v>90</v>
      </c>
      <c r="F12047" t="s">
        <v>100</v>
      </c>
      <c r="G12047" t="s">
        <v>8</v>
      </c>
      <c r="H12047" t="s">
        <v>204</v>
      </c>
      <c r="I12047" s="2">
        <v>1</v>
      </c>
      <c r="J12047" t="s">
        <v>11</v>
      </c>
      <c r="K12047" s="21">
        <f>INDEX(LISTAS!$H:$Q,MATCH(BASE!H12047,LISTAS!$G:$G,0),MATCH(BASE!J12047,LISTAS!$H$3:$Q$3,0))*Tabela3[[#This Row],[QUANTIDADE]]</f>
        <v>18</v>
      </c>
      <c r="L12047" s="2" t="str">
        <f>TEXT(Tabela3[[#This Row],[DATA]],"MM")</f>
        <v>07</v>
      </c>
      <c r="M12047" s="2">
        <f>WEEKNUM(Tabela3[[#This Row],[DATA]])</f>
        <v>30</v>
      </c>
      <c r="N12047" s="18">
        <f>YEAR(Tabela3[[#This Row],[DATA]])</f>
        <v>2023</v>
      </c>
    </row>
    <row r="12048" spans="2:14">
      <c r="B12048" s="1">
        <v>45136</v>
      </c>
      <c r="C12048">
        <v>17760</v>
      </c>
      <c r="D12048">
        <f>COUNTIF(C$4:C12048,Tabela3[[#This Row],[COMANDA]])</f>
        <v>2</v>
      </c>
      <c r="E12048" t="s">
        <v>90</v>
      </c>
      <c r="F12048" t="s">
        <v>100</v>
      </c>
      <c r="G12048" t="s">
        <v>9</v>
      </c>
      <c r="H12048" t="s">
        <v>131</v>
      </c>
      <c r="I12048" s="2">
        <v>1</v>
      </c>
      <c r="J12048" t="s">
        <v>11</v>
      </c>
      <c r="K12048" s="21">
        <f>INDEX(LISTAS!$H:$Q,MATCH(BASE!H12048,LISTAS!$G:$G,0),MATCH(BASE!J12048,LISTAS!$H$3:$Q$3,0))*Tabela3[[#This Row],[QUANTIDADE]]</f>
        <v>4</v>
      </c>
      <c r="L12048" s="2" t="str">
        <f>TEXT(Tabela3[[#This Row],[DATA]],"MM")</f>
        <v>07</v>
      </c>
      <c r="M12048" s="2">
        <f>WEEKNUM(Tabela3[[#This Row],[DATA]])</f>
        <v>30</v>
      </c>
      <c r="N12048" s="18">
        <f>YEAR(Tabela3[[#This Row],[DATA]])</f>
        <v>2023</v>
      </c>
    </row>
    <row r="12049" spans="2:14">
      <c r="B12049" s="1">
        <v>45136</v>
      </c>
      <c r="C12049">
        <v>17760</v>
      </c>
      <c r="D12049">
        <f>COUNTIF(C$4:C12049,Tabela3[[#This Row],[COMANDA]])</f>
        <v>3</v>
      </c>
      <c r="E12049" t="s">
        <v>90</v>
      </c>
      <c r="F12049" t="s">
        <v>100</v>
      </c>
      <c r="G12049" t="s">
        <v>10</v>
      </c>
      <c r="H12049" t="s">
        <v>119</v>
      </c>
      <c r="I12049" s="2">
        <v>1</v>
      </c>
      <c r="J12049" t="s">
        <v>11</v>
      </c>
      <c r="K12049" s="21">
        <f>INDEX(LISTAS!$H:$Q,MATCH(BASE!H12049,LISTAS!$G:$G,0),MATCH(BASE!J12049,LISTAS!$H$3:$Q$3,0))*Tabela3[[#This Row],[QUANTIDADE]]</f>
        <v>6</v>
      </c>
      <c r="L12049" s="2" t="str">
        <f>TEXT(Tabela3[[#This Row],[DATA]],"MM")</f>
        <v>07</v>
      </c>
      <c r="M12049" s="2">
        <f>WEEKNUM(Tabela3[[#This Row],[DATA]])</f>
        <v>30</v>
      </c>
      <c r="N12049" s="18">
        <f>YEAR(Tabela3[[#This Row],[DATA]])</f>
        <v>2023</v>
      </c>
    </row>
    <row r="12050" spans="2:14">
      <c r="B12050" s="1">
        <v>45136</v>
      </c>
      <c r="C12050">
        <v>17761</v>
      </c>
      <c r="D12050">
        <f>COUNTIF(C$4:C12050,Tabela3[[#This Row],[COMANDA]])</f>
        <v>1</v>
      </c>
      <c r="E12050" t="s">
        <v>90</v>
      </c>
      <c r="F12050" t="s">
        <v>98</v>
      </c>
      <c r="G12050" t="s">
        <v>8</v>
      </c>
      <c r="H12050" t="s">
        <v>202</v>
      </c>
      <c r="I12050" s="2">
        <v>1</v>
      </c>
      <c r="J12050" t="s">
        <v>11</v>
      </c>
      <c r="K12050" s="21">
        <f>INDEX(LISTAS!$H:$Q,MATCH(BASE!H12050,LISTAS!$G:$G,0),MATCH(BASE!J12050,LISTAS!$H$3:$Q$3,0))*Tabela3[[#This Row],[QUANTIDADE]]</f>
        <v>20</v>
      </c>
      <c r="L12050" s="2" t="str">
        <f>TEXT(Tabela3[[#This Row],[DATA]],"MM")</f>
        <v>07</v>
      </c>
      <c r="M12050" s="2">
        <f>WEEKNUM(Tabela3[[#This Row],[DATA]])</f>
        <v>30</v>
      </c>
      <c r="N12050" s="18">
        <f>YEAR(Tabela3[[#This Row],[DATA]])</f>
        <v>2023</v>
      </c>
    </row>
    <row r="12051" spans="2:14">
      <c r="B12051" s="1">
        <v>45136</v>
      </c>
      <c r="C12051">
        <v>17761</v>
      </c>
      <c r="D12051">
        <f>COUNTIF(C$4:C12051,Tabela3[[#This Row],[COMANDA]])</f>
        <v>2</v>
      </c>
      <c r="E12051" t="s">
        <v>90</v>
      </c>
      <c r="F12051" t="s">
        <v>98</v>
      </c>
      <c r="G12051" t="s">
        <v>9</v>
      </c>
      <c r="H12051" t="s">
        <v>567</v>
      </c>
      <c r="I12051" s="2">
        <v>1</v>
      </c>
      <c r="J12051" t="s">
        <v>11</v>
      </c>
      <c r="K12051" s="21">
        <f>INDEX(LISTAS!$H:$Q,MATCH(BASE!H12051,LISTAS!$G:$G,0),MATCH(BASE!J12051,LISTAS!$H$3:$Q$3,0))*Tabela3[[#This Row],[QUANTIDADE]]</f>
        <v>6</v>
      </c>
      <c r="L12051" s="2" t="str">
        <f>TEXT(Tabela3[[#This Row],[DATA]],"MM")</f>
        <v>07</v>
      </c>
      <c r="M12051" s="2">
        <f>WEEKNUM(Tabela3[[#This Row],[DATA]])</f>
        <v>30</v>
      </c>
      <c r="N12051" s="18">
        <f>YEAR(Tabela3[[#This Row],[DATA]])</f>
        <v>2023</v>
      </c>
    </row>
    <row r="12052" spans="2:14">
      <c r="B12052" s="1">
        <v>45136</v>
      </c>
      <c r="C12052">
        <v>17762</v>
      </c>
      <c r="D12052">
        <f>COUNTIF(C$4:C12052,Tabela3[[#This Row],[COMANDA]])</f>
        <v>1</v>
      </c>
      <c r="E12052" t="s">
        <v>90</v>
      </c>
      <c r="G12052" t="s">
        <v>8</v>
      </c>
      <c r="H12052" t="s">
        <v>206</v>
      </c>
      <c r="I12052" s="2">
        <v>1</v>
      </c>
      <c r="J12052" t="s">
        <v>11</v>
      </c>
      <c r="K12052" s="21">
        <f>INDEX(LISTAS!$H:$Q,MATCH(BASE!H12052,LISTAS!$G:$G,0),MATCH(BASE!J12052,LISTAS!$H$3:$Q$3,0))*Tabela3[[#This Row],[QUANTIDADE]]</f>
        <v>18</v>
      </c>
      <c r="L12052" s="2" t="str">
        <f>TEXT(Tabela3[[#This Row],[DATA]],"MM")</f>
        <v>07</v>
      </c>
      <c r="M12052" s="2">
        <f>WEEKNUM(Tabela3[[#This Row],[DATA]])</f>
        <v>30</v>
      </c>
      <c r="N12052" s="18">
        <f>YEAR(Tabela3[[#This Row],[DATA]])</f>
        <v>2023</v>
      </c>
    </row>
    <row r="12053" spans="2:14">
      <c r="B12053" s="1">
        <v>45136</v>
      </c>
      <c r="C12053">
        <v>17762</v>
      </c>
      <c r="D12053">
        <f>COUNTIF(C$4:C12053,Tabela3[[#This Row],[COMANDA]])</f>
        <v>2</v>
      </c>
      <c r="E12053" t="s">
        <v>90</v>
      </c>
      <c r="G12053" t="s">
        <v>9</v>
      </c>
      <c r="H12053" t="s">
        <v>219</v>
      </c>
      <c r="I12053" s="2">
        <v>2</v>
      </c>
      <c r="J12053" t="s">
        <v>11</v>
      </c>
      <c r="K12053" s="21">
        <f>INDEX(LISTAS!$H:$Q,MATCH(BASE!H12053,LISTAS!$G:$G,0),MATCH(BASE!J12053,LISTAS!$H$3:$Q$3,0))*Tabela3[[#This Row],[QUANTIDADE]]</f>
        <v>10</v>
      </c>
      <c r="L12053" s="2" t="str">
        <f>TEXT(Tabela3[[#This Row],[DATA]],"MM")</f>
        <v>07</v>
      </c>
      <c r="M12053" s="2">
        <f>WEEKNUM(Tabela3[[#This Row],[DATA]])</f>
        <v>30</v>
      </c>
      <c r="N12053" s="18">
        <f>YEAR(Tabela3[[#This Row],[DATA]])</f>
        <v>2023</v>
      </c>
    </row>
    <row r="12054" spans="2:14">
      <c r="B12054" s="1">
        <v>45136</v>
      </c>
      <c r="C12054">
        <v>17763</v>
      </c>
      <c r="D12054">
        <f>COUNTIF(C$4:C12054,Tabela3[[#This Row],[COMANDA]])</f>
        <v>1</v>
      </c>
      <c r="E12054" t="s">
        <v>90</v>
      </c>
      <c r="F12054" t="s">
        <v>99</v>
      </c>
      <c r="G12054" t="s">
        <v>8</v>
      </c>
      <c r="H12054" t="s">
        <v>204</v>
      </c>
      <c r="I12054" s="2">
        <v>1</v>
      </c>
      <c r="J12054" t="s">
        <v>11</v>
      </c>
      <c r="K12054" s="21">
        <f>INDEX(LISTAS!$H:$Q,MATCH(BASE!H12054,LISTAS!$G:$G,0),MATCH(BASE!J12054,LISTAS!$H$3:$Q$3,0))*Tabela3[[#This Row],[QUANTIDADE]]</f>
        <v>18</v>
      </c>
      <c r="L12054" s="2" t="str">
        <f>TEXT(Tabela3[[#This Row],[DATA]],"MM")</f>
        <v>07</v>
      </c>
      <c r="M12054" s="2">
        <f>WEEKNUM(Tabela3[[#This Row],[DATA]])</f>
        <v>30</v>
      </c>
      <c r="N12054" s="18">
        <f>YEAR(Tabela3[[#This Row],[DATA]])</f>
        <v>2023</v>
      </c>
    </row>
    <row r="12055" spans="2:14">
      <c r="B12055" s="1">
        <v>45136</v>
      </c>
      <c r="C12055">
        <v>17763</v>
      </c>
      <c r="D12055">
        <f>COUNTIF(C$4:C12055,Tabela3[[#This Row],[COMANDA]])</f>
        <v>2</v>
      </c>
      <c r="E12055" t="s">
        <v>90</v>
      </c>
      <c r="F12055" t="s">
        <v>99</v>
      </c>
      <c r="G12055" t="s">
        <v>10</v>
      </c>
      <c r="H12055" t="s">
        <v>119</v>
      </c>
      <c r="I12055" s="2">
        <v>1</v>
      </c>
      <c r="J12055" t="s">
        <v>11</v>
      </c>
      <c r="K12055" s="21">
        <f>INDEX(LISTAS!$H:$Q,MATCH(BASE!H12055,LISTAS!$G:$G,0),MATCH(BASE!J12055,LISTAS!$H$3:$Q$3,0))*Tabela3[[#This Row],[QUANTIDADE]]</f>
        <v>6</v>
      </c>
      <c r="L12055" s="2" t="str">
        <f>TEXT(Tabela3[[#This Row],[DATA]],"MM")</f>
        <v>07</v>
      </c>
      <c r="M12055" s="2">
        <f>WEEKNUM(Tabela3[[#This Row],[DATA]])</f>
        <v>30</v>
      </c>
      <c r="N12055" s="18">
        <f>YEAR(Tabela3[[#This Row],[DATA]])</f>
        <v>2023</v>
      </c>
    </row>
    <row r="12056" spans="2:14">
      <c r="B12056" s="1">
        <v>45136</v>
      </c>
      <c r="C12056">
        <v>17764</v>
      </c>
      <c r="D12056">
        <f>COUNTIF(C$4:C12056,Tabela3[[#This Row],[COMANDA]])</f>
        <v>1</v>
      </c>
      <c r="E12056" t="s">
        <v>90</v>
      </c>
      <c r="F12056" t="s">
        <v>98</v>
      </c>
      <c r="G12056" t="s">
        <v>8</v>
      </c>
      <c r="H12056" t="s">
        <v>42</v>
      </c>
      <c r="I12056" s="2">
        <v>1</v>
      </c>
      <c r="J12056" t="s">
        <v>11</v>
      </c>
      <c r="K12056" s="21">
        <f>INDEX(LISTAS!$H:$Q,MATCH(BASE!H12056,LISTAS!$G:$G,0),MATCH(BASE!J12056,LISTAS!$H$3:$Q$3,0))*Tabela3[[#This Row],[QUANTIDADE]]</f>
        <v>16</v>
      </c>
      <c r="L12056" s="2" t="str">
        <f>TEXT(Tabela3[[#This Row],[DATA]],"MM")</f>
        <v>07</v>
      </c>
      <c r="M12056" s="2">
        <f>WEEKNUM(Tabela3[[#This Row],[DATA]])</f>
        <v>30</v>
      </c>
      <c r="N12056" s="18">
        <f>YEAR(Tabela3[[#This Row],[DATA]])</f>
        <v>2023</v>
      </c>
    </row>
    <row r="12057" spans="2:14">
      <c r="B12057" s="1">
        <v>45136</v>
      </c>
      <c r="C12057">
        <v>17764</v>
      </c>
      <c r="D12057">
        <f>COUNTIF(C$4:C12057,Tabela3[[#This Row],[COMANDA]])</f>
        <v>2</v>
      </c>
      <c r="E12057" t="s">
        <v>90</v>
      </c>
      <c r="F12057" t="s">
        <v>98</v>
      </c>
      <c r="G12057" t="s">
        <v>61</v>
      </c>
      <c r="H12057" t="s">
        <v>199</v>
      </c>
      <c r="I12057" s="2">
        <v>1</v>
      </c>
      <c r="J12057" t="s">
        <v>11</v>
      </c>
      <c r="K12057" s="21">
        <f>INDEX(LISTAS!$H:$Q,MATCH(BASE!H12057,LISTAS!$G:$G,0),MATCH(BASE!J12057,LISTAS!$H$3:$Q$3,0))*Tabela3[[#This Row],[QUANTIDADE]]</f>
        <v>1</v>
      </c>
      <c r="L12057" s="2" t="str">
        <f>TEXT(Tabela3[[#This Row],[DATA]],"MM")</f>
        <v>07</v>
      </c>
      <c r="M12057" s="2">
        <f>WEEKNUM(Tabela3[[#This Row],[DATA]])</f>
        <v>30</v>
      </c>
      <c r="N12057" s="18">
        <f>YEAR(Tabela3[[#This Row],[DATA]])</f>
        <v>2023</v>
      </c>
    </row>
    <row r="12058" spans="2:14">
      <c r="B12058" s="1">
        <v>45136</v>
      </c>
      <c r="C12058">
        <v>17765</v>
      </c>
      <c r="D12058">
        <f>COUNTIF(C$4:C12058,Tabela3[[#This Row],[COMANDA]])</f>
        <v>1</v>
      </c>
      <c r="E12058" t="s">
        <v>90</v>
      </c>
      <c r="F12058" t="s">
        <v>98</v>
      </c>
      <c r="G12058" t="s">
        <v>8</v>
      </c>
      <c r="H12058" t="s">
        <v>206</v>
      </c>
      <c r="I12058" s="2">
        <v>2</v>
      </c>
      <c r="J12058" t="s">
        <v>11</v>
      </c>
      <c r="K12058" s="21">
        <f>INDEX(LISTAS!$H:$Q,MATCH(BASE!H12058,LISTAS!$G:$G,0),MATCH(BASE!J12058,LISTAS!$H$3:$Q$3,0))*Tabela3[[#This Row],[QUANTIDADE]]</f>
        <v>36</v>
      </c>
      <c r="L12058" s="2" t="str">
        <f>TEXT(Tabela3[[#This Row],[DATA]],"MM")</f>
        <v>07</v>
      </c>
      <c r="M12058" s="2">
        <f>WEEKNUM(Tabela3[[#This Row],[DATA]])</f>
        <v>30</v>
      </c>
      <c r="N12058" s="18">
        <f>YEAR(Tabela3[[#This Row],[DATA]])</f>
        <v>2023</v>
      </c>
    </row>
    <row r="12059" spans="2:14">
      <c r="B12059" s="1">
        <v>45136</v>
      </c>
      <c r="C12059">
        <v>17765</v>
      </c>
      <c r="D12059">
        <f>COUNTIF(C$4:C12059,Tabela3[[#This Row],[COMANDA]])</f>
        <v>2</v>
      </c>
      <c r="E12059" t="s">
        <v>90</v>
      </c>
      <c r="F12059" t="s">
        <v>98</v>
      </c>
      <c r="G12059" t="s">
        <v>9</v>
      </c>
      <c r="H12059" t="s">
        <v>136</v>
      </c>
      <c r="I12059" s="2">
        <v>1</v>
      </c>
      <c r="J12059" t="s">
        <v>11</v>
      </c>
      <c r="K12059" s="21">
        <f>INDEX(LISTAS!$H:$Q,MATCH(BASE!H12059,LISTAS!$G:$G,0),MATCH(BASE!J12059,LISTAS!$H$3:$Q$3,0))*Tabela3[[#This Row],[QUANTIDADE]]</f>
        <v>4</v>
      </c>
      <c r="L12059" s="2" t="str">
        <f>TEXT(Tabela3[[#This Row],[DATA]],"MM")</f>
        <v>07</v>
      </c>
      <c r="M12059" s="2">
        <f>WEEKNUM(Tabela3[[#This Row],[DATA]])</f>
        <v>30</v>
      </c>
      <c r="N12059" s="18">
        <f>YEAR(Tabela3[[#This Row],[DATA]])</f>
        <v>2023</v>
      </c>
    </row>
    <row r="12060" spans="2:14">
      <c r="B12060" s="1">
        <v>45136</v>
      </c>
      <c r="C12060">
        <v>17766</v>
      </c>
      <c r="D12060">
        <f>COUNTIF(C$4:C12060,Tabela3[[#This Row],[COMANDA]])</f>
        <v>1</v>
      </c>
      <c r="E12060" t="s">
        <v>90</v>
      </c>
      <c r="F12060" t="s">
        <v>99</v>
      </c>
      <c r="G12060" t="s">
        <v>8</v>
      </c>
      <c r="H12060" t="s">
        <v>47</v>
      </c>
      <c r="I12060" s="2">
        <v>1</v>
      </c>
      <c r="J12060" t="s">
        <v>11</v>
      </c>
      <c r="K12060" s="21">
        <f>INDEX(LISTAS!$H:$Q,MATCH(BASE!H12060,LISTAS!$G:$G,0),MATCH(BASE!J12060,LISTAS!$H$3:$Q$3,0))*Tabela3[[#This Row],[QUANTIDADE]]</f>
        <v>16</v>
      </c>
      <c r="L12060" s="2" t="str">
        <f>TEXT(Tabela3[[#This Row],[DATA]],"MM")</f>
        <v>07</v>
      </c>
      <c r="M12060" s="2">
        <f>WEEKNUM(Tabela3[[#This Row],[DATA]])</f>
        <v>30</v>
      </c>
      <c r="N12060" s="18">
        <f>YEAR(Tabela3[[#This Row],[DATA]])</f>
        <v>2023</v>
      </c>
    </row>
    <row r="12061" spans="2:14">
      <c r="B12061" s="1">
        <v>45136</v>
      </c>
      <c r="C12061">
        <v>17767</v>
      </c>
      <c r="D12061">
        <f>COUNTIF(C$4:C12061,Tabela3[[#This Row],[COMANDA]])</f>
        <v>1</v>
      </c>
      <c r="E12061" t="s">
        <v>90</v>
      </c>
      <c r="F12061" t="s">
        <v>100</v>
      </c>
      <c r="G12061" t="s">
        <v>8</v>
      </c>
      <c r="H12061" t="s">
        <v>202</v>
      </c>
      <c r="I12061" s="2">
        <v>1</v>
      </c>
      <c r="J12061" t="s">
        <v>11</v>
      </c>
      <c r="K12061" s="21">
        <f>INDEX(LISTAS!$H:$Q,MATCH(BASE!H12061,LISTAS!$G:$G,0),MATCH(BASE!J12061,LISTAS!$H$3:$Q$3,0))*Tabela3[[#This Row],[QUANTIDADE]]</f>
        <v>20</v>
      </c>
      <c r="L12061" s="2" t="str">
        <f>TEXT(Tabela3[[#This Row],[DATA]],"MM")</f>
        <v>07</v>
      </c>
      <c r="M12061" s="2">
        <f>WEEKNUM(Tabela3[[#This Row],[DATA]])</f>
        <v>30</v>
      </c>
      <c r="N12061" s="18">
        <f>YEAR(Tabela3[[#This Row],[DATA]])</f>
        <v>2023</v>
      </c>
    </row>
    <row r="12062" spans="2:14">
      <c r="B12062" s="1">
        <v>45136</v>
      </c>
      <c r="C12062">
        <v>17768</v>
      </c>
      <c r="D12062">
        <f>COUNTIF(C$4:C12062,Tabela3[[#This Row],[COMANDA]])</f>
        <v>1</v>
      </c>
      <c r="E12062" t="s">
        <v>90</v>
      </c>
      <c r="F12062" t="s">
        <v>100</v>
      </c>
      <c r="G12062" t="s">
        <v>8</v>
      </c>
      <c r="H12062" t="s">
        <v>206</v>
      </c>
      <c r="I12062" s="2">
        <v>1</v>
      </c>
      <c r="J12062" t="s">
        <v>11</v>
      </c>
      <c r="K12062" s="21">
        <f>INDEX(LISTAS!$H:$Q,MATCH(BASE!H12062,LISTAS!$G:$G,0),MATCH(BASE!J12062,LISTAS!$H$3:$Q$3,0))*Tabela3[[#This Row],[QUANTIDADE]]</f>
        <v>18</v>
      </c>
      <c r="L12062" s="2" t="str">
        <f>TEXT(Tabela3[[#This Row],[DATA]],"MM")</f>
        <v>07</v>
      </c>
      <c r="M12062" s="2">
        <f>WEEKNUM(Tabela3[[#This Row],[DATA]])</f>
        <v>30</v>
      </c>
      <c r="N12062" s="18">
        <f>YEAR(Tabela3[[#This Row],[DATA]])</f>
        <v>2023</v>
      </c>
    </row>
    <row r="12063" spans="2:14">
      <c r="B12063" s="1">
        <v>45136</v>
      </c>
      <c r="C12063">
        <v>17768</v>
      </c>
      <c r="D12063">
        <f>COUNTIF(C$4:C12063,Tabela3[[#This Row],[COMANDA]])</f>
        <v>2</v>
      </c>
      <c r="E12063" t="s">
        <v>90</v>
      </c>
      <c r="F12063" t="s">
        <v>100</v>
      </c>
      <c r="G12063" t="s">
        <v>9</v>
      </c>
      <c r="H12063" t="s">
        <v>123</v>
      </c>
      <c r="I12063" s="2">
        <v>1</v>
      </c>
      <c r="J12063" t="s">
        <v>11</v>
      </c>
      <c r="K12063" s="21">
        <f>INDEX(LISTAS!$H:$Q,MATCH(BASE!H12063,LISTAS!$G:$G,0),MATCH(BASE!J12063,LISTAS!$H$3:$Q$3,0))*Tabela3[[#This Row],[QUANTIDADE]]</f>
        <v>1</v>
      </c>
      <c r="L12063" s="2" t="str">
        <f>TEXT(Tabela3[[#This Row],[DATA]],"MM")</f>
        <v>07</v>
      </c>
      <c r="M12063" s="2">
        <f>WEEKNUM(Tabela3[[#This Row],[DATA]])</f>
        <v>30</v>
      </c>
      <c r="N12063" s="18">
        <f>YEAR(Tabela3[[#This Row],[DATA]])</f>
        <v>2023</v>
      </c>
    </row>
    <row r="12064" spans="2:14">
      <c r="B12064" s="1">
        <v>45136</v>
      </c>
      <c r="C12064">
        <v>17769</v>
      </c>
      <c r="D12064">
        <f>COUNTIF(C$4:C12064,Tabela3[[#This Row],[COMANDA]])</f>
        <v>1</v>
      </c>
      <c r="E12064" t="s">
        <v>90</v>
      </c>
      <c r="F12064" t="s">
        <v>99</v>
      </c>
      <c r="G12064" t="s">
        <v>8</v>
      </c>
      <c r="H12064" t="s">
        <v>206</v>
      </c>
      <c r="I12064" s="2">
        <v>1</v>
      </c>
      <c r="J12064" t="s">
        <v>11</v>
      </c>
      <c r="K12064" s="21">
        <f>INDEX(LISTAS!$H:$Q,MATCH(BASE!H12064,LISTAS!$G:$G,0),MATCH(BASE!J12064,LISTAS!$H$3:$Q$3,0))*Tabela3[[#This Row],[QUANTIDADE]]</f>
        <v>18</v>
      </c>
      <c r="L12064" s="2" t="str">
        <f>TEXT(Tabela3[[#This Row],[DATA]],"MM")</f>
        <v>07</v>
      </c>
      <c r="M12064" s="2">
        <f>WEEKNUM(Tabela3[[#This Row],[DATA]])</f>
        <v>30</v>
      </c>
      <c r="N12064" s="18">
        <f>YEAR(Tabela3[[#This Row],[DATA]])</f>
        <v>2023</v>
      </c>
    </row>
    <row r="12065" spans="2:14">
      <c r="B12065" s="1">
        <v>45136</v>
      </c>
      <c r="C12065">
        <v>17769</v>
      </c>
      <c r="D12065">
        <f>COUNTIF(C$4:C12065,Tabela3[[#This Row],[COMANDA]])</f>
        <v>2</v>
      </c>
      <c r="E12065" t="s">
        <v>90</v>
      </c>
      <c r="F12065" t="s">
        <v>99</v>
      </c>
      <c r="G12065" t="s">
        <v>9</v>
      </c>
      <c r="H12065" t="s">
        <v>143</v>
      </c>
      <c r="I12065" s="2">
        <v>1</v>
      </c>
      <c r="J12065" t="s">
        <v>11</v>
      </c>
      <c r="K12065" s="21">
        <f>INDEX(LISTAS!$H:$Q,MATCH(BASE!H12065,LISTAS!$G:$G,0),MATCH(BASE!J12065,LISTAS!$H$3:$Q$3,0))*Tabela3[[#This Row],[QUANTIDADE]]</f>
        <v>4</v>
      </c>
      <c r="L12065" s="2" t="str">
        <f>TEXT(Tabela3[[#This Row],[DATA]],"MM")</f>
        <v>07</v>
      </c>
      <c r="M12065" s="2">
        <f>WEEKNUM(Tabela3[[#This Row],[DATA]])</f>
        <v>30</v>
      </c>
      <c r="N12065" s="18">
        <f>YEAR(Tabela3[[#This Row],[DATA]])</f>
        <v>2023</v>
      </c>
    </row>
    <row r="12066" spans="2:14">
      <c r="B12066" s="1">
        <v>45136</v>
      </c>
      <c r="C12066">
        <v>17770</v>
      </c>
      <c r="D12066">
        <f>COUNTIF(C$4:C12066,Tabela3[[#This Row],[COMANDA]])</f>
        <v>1</v>
      </c>
      <c r="E12066" t="s">
        <v>90</v>
      </c>
      <c r="F12066" t="s">
        <v>100</v>
      </c>
      <c r="G12066" t="s">
        <v>8</v>
      </c>
      <c r="H12066" t="s">
        <v>206</v>
      </c>
      <c r="I12066" s="2">
        <v>1</v>
      </c>
      <c r="J12066" t="s">
        <v>11</v>
      </c>
      <c r="K12066" s="21">
        <f>INDEX(LISTAS!$H:$Q,MATCH(BASE!H12066,LISTAS!$G:$G,0),MATCH(BASE!J12066,LISTAS!$H$3:$Q$3,0))*Tabela3[[#This Row],[QUANTIDADE]]</f>
        <v>18</v>
      </c>
      <c r="L12066" s="2" t="str">
        <f>TEXT(Tabela3[[#This Row],[DATA]],"MM")</f>
        <v>07</v>
      </c>
      <c r="M12066" s="2">
        <f>WEEKNUM(Tabela3[[#This Row],[DATA]])</f>
        <v>30</v>
      </c>
      <c r="N12066" s="18">
        <f>YEAR(Tabela3[[#This Row],[DATA]])</f>
        <v>2023</v>
      </c>
    </row>
    <row r="12067" spans="2:14">
      <c r="B12067" s="1">
        <v>45136</v>
      </c>
      <c r="C12067">
        <v>17770</v>
      </c>
      <c r="D12067">
        <f>COUNTIF(C$4:C12067,Tabela3[[#This Row],[COMANDA]])</f>
        <v>2</v>
      </c>
      <c r="E12067" t="s">
        <v>90</v>
      </c>
      <c r="F12067" t="s">
        <v>100</v>
      </c>
      <c r="G12067" t="s">
        <v>9</v>
      </c>
      <c r="H12067" t="s">
        <v>142</v>
      </c>
      <c r="I12067" s="2">
        <v>1</v>
      </c>
      <c r="J12067" t="s">
        <v>11</v>
      </c>
      <c r="K12067" s="21">
        <f>INDEX(LISTAS!$H:$Q,MATCH(BASE!H12067,LISTAS!$G:$G,0),MATCH(BASE!J12067,LISTAS!$H$3:$Q$3,0))*Tabela3[[#This Row],[QUANTIDADE]]</f>
        <v>6</v>
      </c>
      <c r="L12067" s="2" t="str">
        <f>TEXT(Tabela3[[#This Row],[DATA]],"MM")</f>
        <v>07</v>
      </c>
      <c r="M12067" s="2">
        <f>WEEKNUM(Tabela3[[#This Row],[DATA]])</f>
        <v>30</v>
      </c>
      <c r="N12067" s="18">
        <f>YEAR(Tabela3[[#This Row],[DATA]])</f>
        <v>2023</v>
      </c>
    </row>
    <row r="12068" spans="2:14">
      <c r="B12068" s="1">
        <v>45136</v>
      </c>
      <c r="C12068">
        <v>17770</v>
      </c>
      <c r="D12068">
        <f>COUNTIF(C$4:C12068,Tabela3[[#This Row],[COMANDA]])</f>
        <v>3</v>
      </c>
      <c r="E12068" t="s">
        <v>90</v>
      </c>
      <c r="F12068" t="s">
        <v>100</v>
      </c>
      <c r="G12068" t="s">
        <v>10</v>
      </c>
      <c r="H12068" t="s">
        <v>119</v>
      </c>
      <c r="I12068" s="2">
        <v>2</v>
      </c>
      <c r="J12068" t="s">
        <v>11</v>
      </c>
      <c r="K12068" s="21">
        <f>INDEX(LISTAS!$H:$Q,MATCH(BASE!H12068,LISTAS!$G:$G,0),MATCH(BASE!J12068,LISTAS!$H$3:$Q$3,0))*Tabela3[[#This Row],[QUANTIDADE]]</f>
        <v>12</v>
      </c>
      <c r="L12068" s="2" t="str">
        <f>TEXT(Tabela3[[#This Row],[DATA]],"MM")</f>
        <v>07</v>
      </c>
      <c r="M12068" s="2">
        <f>WEEKNUM(Tabela3[[#This Row],[DATA]])</f>
        <v>30</v>
      </c>
      <c r="N12068" s="18">
        <f>YEAR(Tabela3[[#This Row],[DATA]])</f>
        <v>2023</v>
      </c>
    </row>
    <row r="12069" spans="2:14">
      <c r="B12069" s="1">
        <v>45136</v>
      </c>
      <c r="C12069">
        <v>17771</v>
      </c>
      <c r="D12069">
        <f>COUNTIF(C$4:C12069,Tabela3[[#This Row],[COMANDA]])</f>
        <v>1</v>
      </c>
      <c r="E12069" t="s">
        <v>90</v>
      </c>
      <c r="F12069" t="s">
        <v>100</v>
      </c>
      <c r="G12069" t="s">
        <v>8</v>
      </c>
      <c r="H12069" t="s">
        <v>204</v>
      </c>
      <c r="I12069" s="2">
        <v>1</v>
      </c>
      <c r="J12069" t="s">
        <v>11</v>
      </c>
      <c r="K12069" s="21">
        <f>INDEX(LISTAS!$H:$Q,MATCH(BASE!H12069,LISTAS!$G:$G,0),MATCH(BASE!J12069,LISTAS!$H$3:$Q$3,0))*Tabela3[[#This Row],[QUANTIDADE]]</f>
        <v>18</v>
      </c>
      <c r="L12069" s="2" t="str">
        <f>TEXT(Tabela3[[#This Row],[DATA]],"MM")</f>
        <v>07</v>
      </c>
      <c r="M12069" s="2">
        <f>WEEKNUM(Tabela3[[#This Row],[DATA]])</f>
        <v>30</v>
      </c>
      <c r="N12069" s="18">
        <f>YEAR(Tabela3[[#This Row],[DATA]])</f>
        <v>2023</v>
      </c>
    </row>
    <row r="12070" spans="2:14">
      <c r="B12070" s="1">
        <v>45136</v>
      </c>
      <c r="C12070">
        <v>17771</v>
      </c>
      <c r="D12070">
        <f>COUNTIF(C$4:C12070,Tabela3[[#This Row],[COMANDA]])</f>
        <v>2</v>
      </c>
      <c r="E12070" t="s">
        <v>90</v>
      </c>
      <c r="F12070" t="s">
        <v>100</v>
      </c>
      <c r="G12070" t="s">
        <v>9</v>
      </c>
      <c r="H12070" t="s">
        <v>553</v>
      </c>
      <c r="I12070" s="2">
        <v>1</v>
      </c>
      <c r="J12070" t="s">
        <v>11</v>
      </c>
      <c r="K12070" s="21">
        <f>INDEX(LISTAS!$H:$Q,MATCH(BASE!H12070,LISTAS!$G:$G,0),MATCH(BASE!J12070,LISTAS!$H$3:$Q$3,0))*Tabela3[[#This Row],[QUANTIDADE]]</f>
        <v>4</v>
      </c>
      <c r="L12070" s="2" t="str">
        <f>TEXT(Tabela3[[#This Row],[DATA]],"MM")</f>
        <v>07</v>
      </c>
      <c r="M12070" s="2">
        <f>WEEKNUM(Tabela3[[#This Row],[DATA]])</f>
        <v>30</v>
      </c>
      <c r="N12070" s="18">
        <f>YEAR(Tabela3[[#This Row],[DATA]])</f>
        <v>2023</v>
      </c>
    </row>
    <row r="12071" spans="2:14">
      <c r="B12071" s="1">
        <v>45136</v>
      </c>
      <c r="C12071">
        <v>17771</v>
      </c>
      <c r="D12071">
        <f>COUNTIF(C$4:C12071,Tabela3[[#This Row],[COMANDA]])</f>
        <v>3</v>
      </c>
      <c r="E12071" t="s">
        <v>90</v>
      </c>
      <c r="F12071" t="s">
        <v>100</v>
      </c>
      <c r="G12071" t="s">
        <v>10</v>
      </c>
      <c r="H12071" t="s">
        <v>220</v>
      </c>
      <c r="I12071" s="2">
        <v>1</v>
      </c>
      <c r="J12071" t="s">
        <v>11</v>
      </c>
      <c r="K12071" s="21">
        <f>INDEX(LISTAS!$H:$Q,MATCH(BASE!H12071,LISTAS!$G:$G,0),MATCH(BASE!J12071,LISTAS!$H$3:$Q$3,0))*Tabela3[[#This Row],[QUANTIDADE]]</f>
        <v>4</v>
      </c>
      <c r="L12071" s="2" t="str">
        <f>TEXT(Tabela3[[#This Row],[DATA]],"MM")</f>
        <v>07</v>
      </c>
      <c r="M12071" s="2">
        <f>WEEKNUM(Tabela3[[#This Row],[DATA]])</f>
        <v>30</v>
      </c>
      <c r="N12071" s="18">
        <f>YEAR(Tabela3[[#This Row],[DATA]])</f>
        <v>2023</v>
      </c>
    </row>
    <row r="12072" spans="2:14">
      <c r="B12072" s="1">
        <v>45136</v>
      </c>
      <c r="C12072">
        <v>17772</v>
      </c>
      <c r="D12072">
        <f>COUNTIF(C$4:C12072,Tabela3[[#This Row],[COMANDA]])</f>
        <v>1</v>
      </c>
      <c r="E12072" t="s">
        <v>90</v>
      </c>
      <c r="F12072" t="s">
        <v>99</v>
      </c>
      <c r="G12072" t="s">
        <v>8</v>
      </c>
      <c r="H12072" t="s">
        <v>204</v>
      </c>
      <c r="I12072" s="2">
        <v>1</v>
      </c>
      <c r="J12072" t="s">
        <v>11</v>
      </c>
      <c r="K12072" s="21">
        <f>INDEX(LISTAS!$H:$Q,MATCH(BASE!H12072,LISTAS!$G:$G,0),MATCH(BASE!J12072,LISTAS!$H$3:$Q$3,0))*Tabela3[[#This Row],[QUANTIDADE]]</f>
        <v>18</v>
      </c>
      <c r="L12072" s="2" t="str">
        <f>TEXT(Tabela3[[#This Row],[DATA]],"MM")</f>
        <v>07</v>
      </c>
      <c r="M12072" s="2">
        <f>WEEKNUM(Tabela3[[#This Row],[DATA]])</f>
        <v>30</v>
      </c>
      <c r="N12072" s="18">
        <f>YEAR(Tabela3[[#This Row],[DATA]])</f>
        <v>2023</v>
      </c>
    </row>
    <row r="12073" spans="2:14">
      <c r="B12073" s="1">
        <v>45136</v>
      </c>
      <c r="C12073">
        <v>17772</v>
      </c>
      <c r="D12073">
        <f>COUNTIF(C$4:C12073,Tabela3[[#This Row],[COMANDA]])</f>
        <v>2</v>
      </c>
      <c r="E12073" t="s">
        <v>90</v>
      </c>
      <c r="F12073" t="s">
        <v>99</v>
      </c>
      <c r="G12073" t="s">
        <v>9</v>
      </c>
      <c r="H12073" t="s">
        <v>132</v>
      </c>
      <c r="I12073" s="2">
        <v>1</v>
      </c>
      <c r="J12073" t="s">
        <v>11</v>
      </c>
      <c r="K12073" s="21">
        <f>INDEX(LISTAS!$H:$Q,MATCH(BASE!H12073,LISTAS!$G:$G,0),MATCH(BASE!J12073,LISTAS!$H$3:$Q$3,0))*Tabela3[[#This Row],[QUANTIDADE]]</f>
        <v>3</v>
      </c>
      <c r="L12073" s="2" t="str">
        <f>TEXT(Tabela3[[#This Row],[DATA]],"MM")</f>
        <v>07</v>
      </c>
      <c r="M12073" s="2">
        <f>WEEKNUM(Tabela3[[#This Row],[DATA]])</f>
        <v>30</v>
      </c>
      <c r="N12073" s="18">
        <f>YEAR(Tabela3[[#This Row],[DATA]])</f>
        <v>2023</v>
      </c>
    </row>
    <row r="12074" spans="2:14">
      <c r="B12074" s="1">
        <v>45136</v>
      </c>
      <c r="C12074">
        <v>17773</v>
      </c>
      <c r="D12074">
        <f>COUNTIF(C$4:C12074,Tabela3[[#This Row],[COMANDA]])</f>
        <v>1</v>
      </c>
      <c r="E12074" t="s">
        <v>90</v>
      </c>
      <c r="F12074" t="s">
        <v>100</v>
      </c>
      <c r="G12074" t="s">
        <v>8</v>
      </c>
      <c r="H12074" t="s">
        <v>40</v>
      </c>
      <c r="I12074" s="2">
        <v>1</v>
      </c>
      <c r="J12074" t="s">
        <v>11</v>
      </c>
      <c r="K12074" s="21">
        <f>INDEX(LISTAS!$H:$Q,MATCH(BASE!H12074,LISTAS!$G:$G,0),MATCH(BASE!J12074,LISTAS!$H$3:$Q$3,0))*Tabela3[[#This Row],[QUANTIDADE]]</f>
        <v>14</v>
      </c>
      <c r="L12074" s="2" t="str">
        <f>TEXT(Tabela3[[#This Row],[DATA]],"MM")</f>
        <v>07</v>
      </c>
      <c r="M12074" s="2">
        <f>WEEKNUM(Tabela3[[#This Row],[DATA]])</f>
        <v>30</v>
      </c>
      <c r="N12074" s="18">
        <f>YEAR(Tabela3[[#This Row],[DATA]])</f>
        <v>2023</v>
      </c>
    </row>
    <row r="12075" spans="2:14">
      <c r="B12075" s="1">
        <v>45136</v>
      </c>
      <c r="C12075">
        <v>17773</v>
      </c>
      <c r="D12075">
        <f>COUNTIF(C$4:C12075,Tabela3[[#This Row],[COMANDA]])</f>
        <v>2</v>
      </c>
      <c r="E12075" t="s">
        <v>90</v>
      </c>
      <c r="F12075" t="s">
        <v>100</v>
      </c>
      <c r="G12075" t="s">
        <v>9</v>
      </c>
      <c r="H12075" t="s">
        <v>148</v>
      </c>
      <c r="I12075" s="2">
        <v>1</v>
      </c>
      <c r="J12075" t="s">
        <v>11</v>
      </c>
      <c r="K12075" s="21">
        <f>INDEX(LISTAS!$H:$Q,MATCH(BASE!H12075,LISTAS!$G:$G,0),MATCH(BASE!J12075,LISTAS!$H$3:$Q$3,0))*Tabela3[[#This Row],[QUANTIDADE]]</f>
        <v>3</v>
      </c>
      <c r="L12075" s="2" t="str">
        <f>TEXT(Tabela3[[#This Row],[DATA]],"MM")</f>
        <v>07</v>
      </c>
      <c r="M12075" s="2">
        <f>WEEKNUM(Tabela3[[#This Row],[DATA]])</f>
        <v>30</v>
      </c>
      <c r="N12075" s="18">
        <f>YEAR(Tabela3[[#This Row],[DATA]])</f>
        <v>2023</v>
      </c>
    </row>
    <row r="12076" spans="2:14">
      <c r="B12076" s="1">
        <v>45136</v>
      </c>
      <c r="C12076">
        <v>17774</v>
      </c>
      <c r="D12076">
        <f>COUNTIF(C$4:C12076,Tabela3[[#This Row],[COMANDA]])</f>
        <v>1</v>
      </c>
      <c r="E12076" t="s">
        <v>90</v>
      </c>
      <c r="F12076" t="s">
        <v>100</v>
      </c>
      <c r="G12076" t="s">
        <v>8</v>
      </c>
      <c r="H12076" t="s">
        <v>206</v>
      </c>
      <c r="I12076" s="2">
        <v>1</v>
      </c>
      <c r="J12076" t="s">
        <v>11</v>
      </c>
      <c r="K12076" s="21">
        <f>INDEX(LISTAS!$H:$Q,MATCH(BASE!H12076,LISTAS!$G:$G,0),MATCH(BASE!J12076,LISTAS!$H$3:$Q$3,0))*Tabela3[[#This Row],[QUANTIDADE]]</f>
        <v>18</v>
      </c>
      <c r="L12076" s="2" t="str">
        <f>TEXT(Tabela3[[#This Row],[DATA]],"MM")</f>
        <v>07</v>
      </c>
      <c r="M12076" s="2">
        <f>WEEKNUM(Tabela3[[#This Row],[DATA]])</f>
        <v>30</v>
      </c>
      <c r="N12076" s="18">
        <f>YEAR(Tabela3[[#This Row],[DATA]])</f>
        <v>2023</v>
      </c>
    </row>
    <row r="12077" spans="2:14">
      <c r="B12077" s="1">
        <v>45136</v>
      </c>
      <c r="C12077">
        <v>17774</v>
      </c>
      <c r="D12077">
        <f>COUNTIF(C$4:C12077,Tabela3[[#This Row],[COMANDA]])</f>
        <v>2</v>
      </c>
      <c r="E12077" t="s">
        <v>90</v>
      </c>
      <c r="F12077" t="s">
        <v>100</v>
      </c>
      <c r="G12077" t="s">
        <v>9</v>
      </c>
      <c r="H12077" t="s">
        <v>132</v>
      </c>
      <c r="I12077" s="2">
        <v>1</v>
      </c>
      <c r="J12077" t="s">
        <v>11</v>
      </c>
      <c r="K12077" s="21">
        <f>INDEX(LISTAS!$H:$Q,MATCH(BASE!H12077,LISTAS!$G:$G,0),MATCH(BASE!J12077,LISTAS!$H$3:$Q$3,0))*Tabela3[[#This Row],[QUANTIDADE]]</f>
        <v>3</v>
      </c>
      <c r="L12077" s="2" t="str">
        <f>TEXT(Tabela3[[#This Row],[DATA]],"MM")</f>
        <v>07</v>
      </c>
      <c r="M12077" s="2">
        <f>WEEKNUM(Tabela3[[#This Row],[DATA]])</f>
        <v>30</v>
      </c>
      <c r="N12077" s="18">
        <f>YEAR(Tabela3[[#This Row],[DATA]])</f>
        <v>2023</v>
      </c>
    </row>
    <row r="12078" spans="2:14">
      <c r="B12078" s="1">
        <v>45136</v>
      </c>
      <c r="C12078">
        <v>17775</v>
      </c>
      <c r="D12078">
        <f>COUNTIF(C$4:C12078,Tabela3[[#This Row],[COMANDA]])</f>
        <v>1</v>
      </c>
      <c r="E12078" t="s">
        <v>90</v>
      </c>
      <c r="F12078" t="s">
        <v>100</v>
      </c>
      <c r="G12078" t="s">
        <v>8</v>
      </c>
      <c r="H12078" t="s">
        <v>41</v>
      </c>
      <c r="I12078" s="2">
        <v>1</v>
      </c>
      <c r="J12078" t="s">
        <v>11</v>
      </c>
      <c r="K12078" s="21">
        <f>INDEX(LISTAS!$H:$Q,MATCH(BASE!H12078,LISTAS!$G:$G,0),MATCH(BASE!J12078,LISTAS!$H$3:$Q$3,0))*Tabela3[[#This Row],[QUANTIDADE]]</f>
        <v>14</v>
      </c>
      <c r="L12078" s="2" t="str">
        <f>TEXT(Tabela3[[#This Row],[DATA]],"MM")</f>
        <v>07</v>
      </c>
      <c r="M12078" s="2">
        <f>WEEKNUM(Tabela3[[#This Row],[DATA]])</f>
        <v>30</v>
      </c>
      <c r="N12078" s="18">
        <f>YEAR(Tabela3[[#This Row],[DATA]])</f>
        <v>2023</v>
      </c>
    </row>
    <row r="12079" spans="2:14">
      <c r="B12079" s="1">
        <v>45136</v>
      </c>
      <c r="C12079">
        <v>17776</v>
      </c>
      <c r="D12079">
        <f>COUNTIF(C$4:C12079,Tabela3[[#This Row],[COMANDA]])</f>
        <v>1</v>
      </c>
      <c r="E12079" t="s">
        <v>90</v>
      </c>
      <c r="F12079" t="s">
        <v>98</v>
      </c>
      <c r="G12079" t="s">
        <v>8</v>
      </c>
      <c r="H12079" t="s">
        <v>41</v>
      </c>
      <c r="I12079" s="2">
        <v>1</v>
      </c>
      <c r="J12079" t="s">
        <v>11</v>
      </c>
      <c r="K12079" s="21">
        <f>INDEX(LISTAS!$H:$Q,MATCH(BASE!H12079,LISTAS!$G:$G,0),MATCH(BASE!J12079,LISTAS!$H$3:$Q$3,0))*Tabela3[[#This Row],[QUANTIDADE]]</f>
        <v>14</v>
      </c>
      <c r="L12079" s="2" t="str">
        <f>TEXT(Tabela3[[#This Row],[DATA]],"MM")</f>
        <v>07</v>
      </c>
      <c r="M12079" s="2">
        <f>WEEKNUM(Tabela3[[#This Row],[DATA]])</f>
        <v>30</v>
      </c>
      <c r="N12079" s="18">
        <f>YEAR(Tabela3[[#This Row],[DATA]])</f>
        <v>2023</v>
      </c>
    </row>
    <row r="12080" spans="2:14">
      <c r="B12080" s="1">
        <v>45136</v>
      </c>
      <c r="C12080">
        <v>17776</v>
      </c>
      <c r="D12080">
        <f>COUNTIF(C$4:C12080,Tabela3[[#This Row],[COMANDA]])</f>
        <v>2</v>
      </c>
      <c r="E12080" t="s">
        <v>90</v>
      </c>
      <c r="F12080" t="s">
        <v>98</v>
      </c>
      <c r="G12080" t="s">
        <v>9</v>
      </c>
      <c r="H12080" t="s">
        <v>132</v>
      </c>
      <c r="I12080" s="2">
        <v>1</v>
      </c>
      <c r="J12080" t="s">
        <v>11</v>
      </c>
      <c r="K12080" s="21">
        <f>INDEX(LISTAS!$H:$Q,MATCH(BASE!H12080,LISTAS!$G:$G,0),MATCH(BASE!J12080,LISTAS!$H$3:$Q$3,0))*Tabela3[[#This Row],[QUANTIDADE]]</f>
        <v>3</v>
      </c>
      <c r="L12080" s="2" t="str">
        <f>TEXT(Tabela3[[#This Row],[DATA]],"MM")</f>
        <v>07</v>
      </c>
      <c r="M12080" s="2">
        <f>WEEKNUM(Tabela3[[#This Row],[DATA]])</f>
        <v>30</v>
      </c>
      <c r="N12080" s="18">
        <f>YEAR(Tabela3[[#This Row],[DATA]])</f>
        <v>2023</v>
      </c>
    </row>
    <row r="12081" spans="2:14">
      <c r="B12081" s="1">
        <v>45136</v>
      </c>
      <c r="C12081">
        <v>17777</v>
      </c>
      <c r="D12081">
        <f>COUNTIF(C$4:C12081,Tabela3[[#This Row],[COMANDA]])</f>
        <v>1</v>
      </c>
      <c r="E12081" t="s">
        <v>90</v>
      </c>
      <c r="F12081" t="s">
        <v>98</v>
      </c>
      <c r="G12081" t="s">
        <v>8</v>
      </c>
      <c r="H12081" t="s">
        <v>202</v>
      </c>
      <c r="I12081" s="2">
        <v>1</v>
      </c>
      <c r="J12081" t="s">
        <v>11</v>
      </c>
      <c r="K12081" s="21">
        <f>INDEX(LISTAS!$H:$Q,MATCH(BASE!H12081,LISTAS!$G:$G,0),MATCH(BASE!J12081,LISTAS!$H$3:$Q$3,0))*Tabela3[[#This Row],[QUANTIDADE]]</f>
        <v>20</v>
      </c>
      <c r="L12081" s="2" t="str">
        <f>TEXT(Tabela3[[#This Row],[DATA]],"MM")</f>
        <v>07</v>
      </c>
      <c r="M12081" s="2">
        <f>WEEKNUM(Tabela3[[#This Row],[DATA]])</f>
        <v>30</v>
      </c>
      <c r="N12081" s="18">
        <f>YEAR(Tabela3[[#This Row],[DATA]])</f>
        <v>2023</v>
      </c>
    </row>
    <row r="12082" spans="2:14">
      <c r="B12082" s="1">
        <v>45136</v>
      </c>
      <c r="C12082">
        <v>17777</v>
      </c>
      <c r="D12082">
        <f>COUNTIF(C$4:C12082,Tabela3[[#This Row],[COMANDA]])</f>
        <v>2</v>
      </c>
      <c r="E12082" t="s">
        <v>90</v>
      </c>
      <c r="F12082" t="s">
        <v>98</v>
      </c>
      <c r="G12082" t="s">
        <v>9</v>
      </c>
      <c r="H12082" t="s">
        <v>138</v>
      </c>
      <c r="I12082" s="2">
        <v>1</v>
      </c>
      <c r="J12082" t="s">
        <v>11</v>
      </c>
      <c r="K12082" s="21">
        <f>INDEX(LISTAS!$H:$Q,MATCH(BASE!H12082,LISTAS!$G:$G,0),MATCH(BASE!J12082,LISTAS!$H$3:$Q$3,0))*Tabela3[[#This Row],[QUANTIDADE]]</f>
        <v>4</v>
      </c>
      <c r="L12082" s="2" t="str">
        <f>TEXT(Tabela3[[#This Row],[DATA]],"MM")</f>
        <v>07</v>
      </c>
      <c r="M12082" s="2">
        <f>WEEKNUM(Tabela3[[#This Row],[DATA]])</f>
        <v>30</v>
      </c>
      <c r="N12082" s="18">
        <f>YEAR(Tabela3[[#This Row],[DATA]])</f>
        <v>2023</v>
      </c>
    </row>
    <row r="12083" spans="2:14">
      <c r="B12083" s="1">
        <v>45136</v>
      </c>
      <c r="C12083">
        <v>17778</v>
      </c>
      <c r="D12083">
        <f>COUNTIF(C$4:C12083,Tabela3[[#This Row],[COMANDA]])</f>
        <v>1</v>
      </c>
      <c r="E12083" t="s">
        <v>90</v>
      </c>
      <c r="F12083" t="s">
        <v>98</v>
      </c>
      <c r="G12083" t="s">
        <v>8</v>
      </c>
      <c r="H12083" t="s">
        <v>202</v>
      </c>
      <c r="I12083" s="2">
        <v>1</v>
      </c>
      <c r="J12083" t="s">
        <v>11</v>
      </c>
      <c r="K12083" s="21">
        <f>INDEX(LISTAS!$H:$Q,MATCH(BASE!H12083,LISTAS!$G:$G,0),MATCH(BASE!J12083,LISTAS!$H$3:$Q$3,0))*Tabela3[[#This Row],[QUANTIDADE]]</f>
        <v>20</v>
      </c>
      <c r="L12083" s="2" t="str">
        <f>TEXT(Tabela3[[#This Row],[DATA]],"MM")</f>
        <v>07</v>
      </c>
      <c r="M12083" s="2">
        <f>WEEKNUM(Tabela3[[#This Row],[DATA]])</f>
        <v>30</v>
      </c>
      <c r="N12083" s="18">
        <f>YEAR(Tabela3[[#This Row],[DATA]])</f>
        <v>2023</v>
      </c>
    </row>
    <row r="12084" spans="2:14">
      <c r="B12084" s="1">
        <v>45136</v>
      </c>
      <c r="C12084">
        <v>17778</v>
      </c>
      <c r="D12084">
        <f>COUNTIF(C$4:C12084,Tabela3[[#This Row],[COMANDA]])</f>
        <v>2</v>
      </c>
      <c r="E12084" t="s">
        <v>90</v>
      </c>
      <c r="F12084" t="s">
        <v>98</v>
      </c>
      <c r="G12084" t="s">
        <v>9</v>
      </c>
      <c r="H12084" t="s">
        <v>138</v>
      </c>
      <c r="I12084" s="2">
        <v>1</v>
      </c>
      <c r="J12084" t="s">
        <v>11</v>
      </c>
      <c r="K12084" s="21">
        <f>INDEX(LISTAS!$H:$Q,MATCH(BASE!H12084,LISTAS!$G:$G,0),MATCH(BASE!J12084,LISTAS!$H$3:$Q$3,0))*Tabela3[[#This Row],[QUANTIDADE]]</f>
        <v>4</v>
      </c>
      <c r="L12084" s="2" t="str">
        <f>TEXT(Tabela3[[#This Row],[DATA]],"MM")</f>
        <v>07</v>
      </c>
      <c r="M12084" s="2">
        <f>WEEKNUM(Tabela3[[#This Row],[DATA]])</f>
        <v>30</v>
      </c>
      <c r="N12084" s="18">
        <f>YEAR(Tabela3[[#This Row],[DATA]])</f>
        <v>2023</v>
      </c>
    </row>
    <row r="12085" spans="2:14">
      <c r="B12085" s="1">
        <v>45136</v>
      </c>
      <c r="C12085">
        <v>17778</v>
      </c>
      <c r="D12085">
        <f>COUNTIF(C$4:C12085,Tabela3[[#This Row],[COMANDA]])</f>
        <v>3</v>
      </c>
      <c r="E12085" t="s">
        <v>90</v>
      </c>
      <c r="F12085" t="s">
        <v>98</v>
      </c>
      <c r="G12085" t="s">
        <v>10</v>
      </c>
      <c r="H12085" t="s">
        <v>119</v>
      </c>
      <c r="I12085" s="2">
        <v>1</v>
      </c>
      <c r="J12085" t="s">
        <v>11</v>
      </c>
      <c r="K12085" s="21">
        <f>INDEX(LISTAS!$H:$Q,MATCH(BASE!H12085,LISTAS!$G:$G,0),MATCH(BASE!J12085,LISTAS!$H$3:$Q$3,0))*Tabela3[[#This Row],[QUANTIDADE]]</f>
        <v>6</v>
      </c>
      <c r="L12085" s="2" t="str">
        <f>TEXT(Tabela3[[#This Row],[DATA]],"MM")</f>
        <v>07</v>
      </c>
      <c r="M12085" s="2">
        <f>WEEKNUM(Tabela3[[#This Row],[DATA]])</f>
        <v>30</v>
      </c>
      <c r="N12085" s="18">
        <f>YEAR(Tabela3[[#This Row],[DATA]])</f>
        <v>2023</v>
      </c>
    </row>
    <row r="12086" spans="2:14">
      <c r="B12086" s="1">
        <v>45136</v>
      </c>
      <c r="C12086">
        <v>17779</v>
      </c>
      <c r="D12086">
        <f>COUNTIF(C$4:C12086,Tabela3[[#This Row],[COMANDA]])</f>
        <v>1</v>
      </c>
      <c r="E12086" t="s">
        <v>90</v>
      </c>
      <c r="F12086" t="s">
        <v>100</v>
      </c>
      <c r="G12086" t="s">
        <v>8</v>
      </c>
      <c r="H12086" t="s">
        <v>204</v>
      </c>
      <c r="I12086" s="2">
        <v>1</v>
      </c>
      <c r="J12086" t="s">
        <v>11</v>
      </c>
      <c r="K12086" s="21">
        <f>INDEX(LISTAS!$H:$Q,MATCH(BASE!H12086,LISTAS!$G:$G,0),MATCH(BASE!J12086,LISTAS!$H$3:$Q$3,0))*Tabela3[[#This Row],[QUANTIDADE]]</f>
        <v>18</v>
      </c>
      <c r="L12086" s="2" t="str">
        <f>TEXT(Tabela3[[#This Row],[DATA]],"MM")</f>
        <v>07</v>
      </c>
      <c r="M12086" s="2">
        <f>WEEKNUM(Tabela3[[#This Row],[DATA]])</f>
        <v>30</v>
      </c>
      <c r="N12086" s="18">
        <f>YEAR(Tabela3[[#This Row],[DATA]])</f>
        <v>2023</v>
      </c>
    </row>
    <row r="12087" spans="2:14">
      <c r="B12087" s="1">
        <v>45136</v>
      </c>
      <c r="C12087">
        <v>17780</v>
      </c>
      <c r="D12087">
        <f>COUNTIF(C$4:C12087,Tabela3[[#This Row],[COMANDA]])</f>
        <v>1</v>
      </c>
      <c r="E12087" t="s">
        <v>90</v>
      </c>
      <c r="G12087" t="s">
        <v>8</v>
      </c>
      <c r="H12087" t="s">
        <v>42</v>
      </c>
      <c r="I12087" s="2">
        <v>1</v>
      </c>
      <c r="J12087" t="s">
        <v>11</v>
      </c>
      <c r="K12087" s="21">
        <f>INDEX(LISTAS!$H:$Q,MATCH(BASE!H12087,LISTAS!$G:$G,0),MATCH(BASE!J12087,LISTAS!$H$3:$Q$3,0))*Tabela3[[#This Row],[QUANTIDADE]]</f>
        <v>16</v>
      </c>
      <c r="L12087" s="2" t="str">
        <f>TEXT(Tabela3[[#This Row],[DATA]],"MM")</f>
        <v>07</v>
      </c>
      <c r="M12087" s="2">
        <f>WEEKNUM(Tabela3[[#This Row],[DATA]])</f>
        <v>30</v>
      </c>
      <c r="N12087" s="18">
        <f>YEAR(Tabela3[[#This Row],[DATA]])</f>
        <v>2023</v>
      </c>
    </row>
    <row r="12088" spans="2:14">
      <c r="B12088" s="1">
        <v>45136</v>
      </c>
      <c r="C12088">
        <v>17781</v>
      </c>
      <c r="D12088">
        <f>COUNTIF(C$4:C12088,Tabela3[[#This Row],[COMANDA]])</f>
        <v>1</v>
      </c>
      <c r="E12088" t="s">
        <v>89</v>
      </c>
      <c r="F12088" t="s">
        <v>375</v>
      </c>
      <c r="G12088" t="s">
        <v>8</v>
      </c>
      <c r="H12088" t="s">
        <v>204</v>
      </c>
      <c r="I12088" s="2">
        <v>1</v>
      </c>
      <c r="J12088" t="s">
        <v>11</v>
      </c>
      <c r="K12088" s="21">
        <f>INDEX(LISTAS!$H:$Q,MATCH(BASE!H12088,LISTAS!$G:$G,0),MATCH(BASE!J12088,LISTAS!$H$3:$Q$3,0))*Tabela3[[#This Row],[QUANTIDADE]]</f>
        <v>18</v>
      </c>
      <c r="L12088" s="2" t="str">
        <f>TEXT(Tabela3[[#This Row],[DATA]],"MM")</f>
        <v>07</v>
      </c>
      <c r="M12088" s="2">
        <f>WEEKNUM(Tabela3[[#This Row],[DATA]])</f>
        <v>30</v>
      </c>
      <c r="N12088" s="18">
        <f>YEAR(Tabela3[[#This Row],[DATA]])</f>
        <v>2023</v>
      </c>
    </row>
    <row r="12089" spans="2:14">
      <c r="B12089" s="1">
        <v>45138</v>
      </c>
      <c r="C12089">
        <v>17782</v>
      </c>
      <c r="D12089">
        <f>COUNTIF(C$4:C12089,Tabela3[[#This Row],[COMANDA]])</f>
        <v>1</v>
      </c>
      <c r="E12089" t="s">
        <v>89</v>
      </c>
      <c r="G12089" t="s">
        <v>8</v>
      </c>
      <c r="H12089" t="s">
        <v>202</v>
      </c>
      <c r="I12089" s="2">
        <v>1</v>
      </c>
      <c r="J12089" t="s">
        <v>11</v>
      </c>
      <c r="K12089" s="21">
        <f>INDEX(LISTAS!$H:$Q,MATCH(BASE!H12089,LISTAS!$G:$G,0),MATCH(BASE!J12089,LISTAS!$H$3:$Q$3,0))*Tabela3[[#This Row],[QUANTIDADE]]</f>
        <v>20</v>
      </c>
      <c r="L12089" s="2" t="str">
        <f>TEXT(Tabela3[[#This Row],[DATA]],"MM")</f>
        <v>07</v>
      </c>
      <c r="M12089" s="2">
        <f>WEEKNUM(Tabela3[[#This Row],[DATA]])</f>
        <v>31</v>
      </c>
      <c r="N12089" s="18">
        <f>YEAR(Tabela3[[#This Row],[DATA]])</f>
        <v>2023</v>
      </c>
    </row>
    <row r="12090" spans="2:14">
      <c r="B12090" s="1">
        <v>45138</v>
      </c>
      <c r="C12090">
        <v>17782</v>
      </c>
      <c r="D12090">
        <f>COUNTIF(C$4:C12090,Tabela3[[#This Row],[COMANDA]])</f>
        <v>2</v>
      </c>
      <c r="E12090" t="s">
        <v>89</v>
      </c>
      <c r="G12090" t="s">
        <v>8</v>
      </c>
      <c r="H12090" t="s">
        <v>47</v>
      </c>
      <c r="I12090" s="2">
        <v>2</v>
      </c>
      <c r="J12090" t="s">
        <v>11</v>
      </c>
      <c r="K12090" s="21">
        <f>INDEX(LISTAS!$H:$Q,MATCH(BASE!H12090,LISTAS!$G:$G,0),MATCH(BASE!J12090,LISTAS!$H$3:$Q$3,0))*Tabela3[[#This Row],[QUANTIDADE]]</f>
        <v>32</v>
      </c>
      <c r="L12090" s="2" t="str">
        <f>TEXT(Tabela3[[#This Row],[DATA]],"MM")</f>
        <v>07</v>
      </c>
      <c r="M12090" s="2">
        <f>WEEKNUM(Tabela3[[#This Row],[DATA]])</f>
        <v>31</v>
      </c>
      <c r="N12090" s="18">
        <f>YEAR(Tabela3[[#This Row],[DATA]])</f>
        <v>2023</v>
      </c>
    </row>
    <row r="12091" spans="2:14">
      <c r="B12091" s="1">
        <v>45138</v>
      </c>
      <c r="C12091">
        <v>17783</v>
      </c>
      <c r="D12091">
        <f>COUNTIF(C$4:C12091,Tabela3[[#This Row],[COMANDA]])</f>
        <v>1</v>
      </c>
      <c r="E12091" t="s">
        <v>89</v>
      </c>
      <c r="G12091" t="s">
        <v>8</v>
      </c>
      <c r="H12091" t="s">
        <v>203</v>
      </c>
      <c r="I12091" s="2">
        <v>1</v>
      </c>
      <c r="J12091" t="s">
        <v>11</v>
      </c>
      <c r="K12091" s="21">
        <f>INDEX(LISTAS!$H:$Q,MATCH(BASE!H12091,LISTAS!$G:$G,0),MATCH(BASE!J12091,LISTAS!$H$3:$Q$3,0))*Tabela3[[#This Row],[QUANTIDADE]]</f>
        <v>20</v>
      </c>
      <c r="L12091" s="2" t="str">
        <f>TEXT(Tabela3[[#This Row],[DATA]],"MM")</f>
        <v>07</v>
      </c>
      <c r="M12091" s="2">
        <f>WEEKNUM(Tabela3[[#This Row],[DATA]])</f>
        <v>31</v>
      </c>
      <c r="N12091" s="18">
        <f>YEAR(Tabela3[[#This Row],[DATA]])</f>
        <v>2023</v>
      </c>
    </row>
    <row r="12092" spans="2:14">
      <c r="B12092" s="1">
        <v>45138</v>
      </c>
      <c r="C12092">
        <v>17784</v>
      </c>
      <c r="D12092">
        <f>COUNTIF(C$4:C12092,Tabela3[[#This Row],[COMANDA]])</f>
        <v>1</v>
      </c>
      <c r="E12092" t="s">
        <v>89</v>
      </c>
      <c r="G12092" t="s">
        <v>8</v>
      </c>
      <c r="H12092" t="s">
        <v>457</v>
      </c>
      <c r="I12092" s="2">
        <v>1</v>
      </c>
      <c r="J12092" t="s">
        <v>11</v>
      </c>
      <c r="K12092" s="21">
        <f>INDEX(LISTAS!$H:$Q,MATCH(BASE!H12092,LISTAS!$G:$G,0),MATCH(BASE!J12092,LISTAS!$H$3:$Q$3,0))*Tabela3[[#This Row],[QUANTIDADE]]</f>
        <v>18</v>
      </c>
      <c r="L12092" s="2" t="str">
        <f>TEXT(Tabela3[[#This Row],[DATA]],"MM")</f>
        <v>07</v>
      </c>
      <c r="M12092" s="2">
        <f>WEEKNUM(Tabela3[[#This Row],[DATA]])</f>
        <v>31</v>
      </c>
      <c r="N12092" s="18">
        <f>YEAR(Tabela3[[#This Row],[DATA]])</f>
        <v>2023</v>
      </c>
    </row>
    <row r="12093" spans="2:14">
      <c r="B12093" s="1">
        <v>45138</v>
      </c>
      <c r="C12093">
        <v>17786</v>
      </c>
      <c r="D12093">
        <f>COUNTIF(C$4:C12093,Tabela3[[#This Row],[COMANDA]])</f>
        <v>1</v>
      </c>
      <c r="E12093" t="s">
        <v>89</v>
      </c>
      <c r="G12093" t="s">
        <v>8</v>
      </c>
      <c r="H12093" t="s">
        <v>203</v>
      </c>
      <c r="I12093" s="2">
        <v>1</v>
      </c>
      <c r="J12093" t="s">
        <v>11</v>
      </c>
      <c r="K12093" s="21">
        <f>INDEX(LISTAS!$H:$Q,MATCH(BASE!H12093,LISTAS!$G:$G,0),MATCH(BASE!J12093,LISTAS!$H$3:$Q$3,0))*Tabela3[[#This Row],[QUANTIDADE]]</f>
        <v>20</v>
      </c>
      <c r="L12093" s="2" t="str">
        <f>TEXT(Tabela3[[#This Row],[DATA]],"MM")</f>
        <v>07</v>
      </c>
      <c r="M12093" s="2">
        <f>WEEKNUM(Tabela3[[#This Row],[DATA]])</f>
        <v>31</v>
      </c>
      <c r="N12093" s="18">
        <f>YEAR(Tabela3[[#This Row],[DATA]])</f>
        <v>2023</v>
      </c>
    </row>
    <row r="12094" spans="2:14">
      <c r="B12094" s="1">
        <v>45138</v>
      </c>
      <c r="C12094">
        <v>17787</v>
      </c>
      <c r="D12094">
        <f>COUNTIF(C$4:C12094,Tabela3[[#This Row],[COMANDA]])</f>
        <v>1</v>
      </c>
      <c r="E12094" t="s">
        <v>89</v>
      </c>
      <c r="G12094" t="s">
        <v>8</v>
      </c>
      <c r="H12094" t="s">
        <v>41</v>
      </c>
      <c r="I12094" s="2">
        <v>1</v>
      </c>
      <c r="J12094" t="s">
        <v>11</v>
      </c>
      <c r="K12094" s="21">
        <f>INDEX(LISTAS!$H:$Q,MATCH(BASE!H12094,LISTAS!$G:$G,0),MATCH(BASE!J12094,LISTAS!$H$3:$Q$3,0))*Tabela3[[#This Row],[QUANTIDADE]]</f>
        <v>14</v>
      </c>
      <c r="L12094" s="2" t="str">
        <f>TEXT(Tabela3[[#This Row],[DATA]],"MM")</f>
        <v>07</v>
      </c>
      <c r="M12094" s="2">
        <f>WEEKNUM(Tabela3[[#This Row],[DATA]])</f>
        <v>31</v>
      </c>
      <c r="N12094" s="18">
        <f>YEAR(Tabela3[[#This Row],[DATA]])</f>
        <v>2023</v>
      </c>
    </row>
    <row r="12095" spans="2:14">
      <c r="B12095" s="1">
        <v>45138</v>
      </c>
      <c r="C12095">
        <v>17788</v>
      </c>
      <c r="D12095">
        <f>COUNTIF(C$4:C12095,Tabela3[[#This Row],[COMANDA]])</f>
        <v>1</v>
      </c>
      <c r="E12095" t="s">
        <v>89</v>
      </c>
      <c r="G12095" t="s">
        <v>8</v>
      </c>
      <c r="H12095" t="s">
        <v>457</v>
      </c>
      <c r="I12095" s="2">
        <v>1</v>
      </c>
      <c r="J12095" t="s">
        <v>11</v>
      </c>
      <c r="K12095" s="21">
        <f>INDEX(LISTAS!$H:$Q,MATCH(BASE!H12095,LISTAS!$G:$G,0),MATCH(BASE!J12095,LISTAS!$H$3:$Q$3,0))*Tabela3[[#This Row],[QUANTIDADE]]</f>
        <v>18</v>
      </c>
      <c r="L12095" s="2" t="str">
        <f>TEXT(Tabela3[[#This Row],[DATA]],"MM")</f>
        <v>07</v>
      </c>
      <c r="M12095" s="2">
        <f>WEEKNUM(Tabela3[[#This Row],[DATA]])</f>
        <v>31</v>
      </c>
      <c r="N12095" s="18">
        <f>YEAR(Tabela3[[#This Row],[DATA]])</f>
        <v>2023</v>
      </c>
    </row>
    <row r="12096" spans="2:14">
      <c r="B12096" s="1">
        <v>45138</v>
      </c>
      <c r="C12096">
        <v>17788</v>
      </c>
      <c r="D12096">
        <f>COUNTIF(C$4:C12096,Tabela3[[#This Row],[COMANDA]])</f>
        <v>2</v>
      </c>
      <c r="E12096" t="s">
        <v>89</v>
      </c>
      <c r="G12096" t="s">
        <v>9</v>
      </c>
      <c r="H12096" t="s">
        <v>240</v>
      </c>
      <c r="I12096" s="2">
        <v>1</v>
      </c>
      <c r="J12096" t="s">
        <v>12</v>
      </c>
      <c r="K12096" s="21">
        <f>INDEX(LISTAS!$H:$Q,MATCH(BASE!H12096,LISTAS!$G:$G,0),MATCH(BASE!J12096,LISTAS!$H$3:$Q$3,0))*Tabela3[[#This Row],[QUANTIDADE]]</f>
        <v>8</v>
      </c>
      <c r="L12096" s="2" t="str">
        <f>TEXT(Tabela3[[#This Row],[DATA]],"MM")</f>
        <v>07</v>
      </c>
      <c r="M12096" s="2">
        <f>WEEKNUM(Tabela3[[#This Row],[DATA]])</f>
        <v>31</v>
      </c>
      <c r="N12096" s="18">
        <f>YEAR(Tabela3[[#This Row],[DATA]])</f>
        <v>2023</v>
      </c>
    </row>
    <row r="12097" spans="2:14">
      <c r="B12097" s="1">
        <v>45138</v>
      </c>
      <c r="C12097">
        <v>17790</v>
      </c>
      <c r="D12097">
        <f>COUNTIF(C$4:C12097,Tabela3[[#This Row],[COMANDA]])</f>
        <v>1</v>
      </c>
      <c r="E12097" t="s">
        <v>90</v>
      </c>
      <c r="F12097" t="s">
        <v>375</v>
      </c>
      <c r="G12097" t="s">
        <v>8</v>
      </c>
      <c r="H12097" t="s">
        <v>47</v>
      </c>
      <c r="I12097" s="2">
        <v>1</v>
      </c>
      <c r="J12097" t="s">
        <v>12</v>
      </c>
      <c r="K12097" s="21">
        <f>INDEX(LISTAS!$H:$Q,MATCH(BASE!H12097,LISTAS!$G:$G,0),MATCH(BASE!J12097,LISTAS!$H$3:$Q$3,0))*Tabela3[[#This Row],[QUANTIDADE]]</f>
        <v>14.4</v>
      </c>
      <c r="L12097" s="2" t="str">
        <f>TEXT(Tabela3[[#This Row],[DATA]],"MM")</f>
        <v>07</v>
      </c>
      <c r="M12097" s="2">
        <f>WEEKNUM(Tabela3[[#This Row],[DATA]])</f>
        <v>31</v>
      </c>
      <c r="N12097" s="18">
        <f>YEAR(Tabela3[[#This Row],[DATA]])</f>
        <v>2023</v>
      </c>
    </row>
    <row r="12098" spans="2:14">
      <c r="B12098" s="1">
        <v>45138</v>
      </c>
      <c r="C12098">
        <v>17791</v>
      </c>
      <c r="D12098">
        <f>COUNTIF(C$4:C12098,Tabela3[[#This Row],[COMANDA]])</f>
        <v>1</v>
      </c>
      <c r="E12098" t="s">
        <v>89</v>
      </c>
      <c r="F12098" t="s">
        <v>98</v>
      </c>
      <c r="G12098" t="s">
        <v>8</v>
      </c>
      <c r="H12098" t="s">
        <v>84</v>
      </c>
      <c r="I12098" s="2">
        <v>1</v>
      </c>
      <c r="J12098" t="s">
        <v>11</v>
      </c>
      <c r="K12098" s="21">
        <f>INDEX(LISTAS!$H:$Q,MATCH(BASE!H12098,LISTAS!$G:$G,0),MATCH(BASE!J12098,LISTAS!$H$3:$Q$3,0))*Tabela3[[#This Row],[QUANTIDADE]]</f>
        <v>16</v>
      </c>
      <c r="L12098" s="2" t="str">
        <f>TEXT(Tabela3[[#This Row],[DATA]],"MM")</f>
        <v>07</v>
      </c>
      <c r="M12098" s="2">
        <f>WEEKNUM(Tabela3[[#This Row],[DATA]])</f>
        <v>31</v>
      </c>
      <c r="N12098" s="18">
        <f>YEAR(Tabela3[[#This Row],[DATA]])</f>
        <v>2023</v>
      </c>
    </row>
    <row r="12099" spans="2:14">
      <c r="B12099" s="1">
        <v>45138</v>
      </c>
      <c r="C12099">
        <v>17791</v>
      </c>
      <c r="D12099">
        <f>COUNTIF(C$4:C12099,Tabela3[[#This Row],[COMANDA]])</f>
        <v>2</v>
      </c>
      <c r="E12099" t="s">
        <v>89</v>
      </c>
      <c r="F12099" t="s">
        <v>98</v>
      </c>
      <c r="G12099" t="s">
        <v>61</v>
      </c>
      <c r="H12099" t="s">
        <v>188</v>
      </c>
      <c r="I12099" s="2">
        <v>1</v>
      </c>
      <c r="J12099" t="s">
        <v>11</v>
      </c>
      <c r="K12099" s="21">
        <f>INDEX(LISTAS!$H:$Q,MATCH(BASE!H12099,LISTAS!$G:$G,0),MATCH(BASE!J12099,LISTAS!$H$3:$Q$3,0))*Tabela3[[#This Row],[QUANTIDADE]]</f>
        <v>2</v>
      </c>
      <c r="L12099" s="2" t="str">
        <f>TEXT(Tabela3[[#This Row],[DATA]],"MM")</f>
        <v>07</v>
      </c>
      <c r="M12099" s="2">
        <f>WEEKNUM(Tabela3[[#This Row],[DATA]])</f>
        <v>31</v>
      </c>
      <c r="N12099" s="18">
        <f>YEAR(Tabela3[[#This Row],[DATA]])</f>
        <v>2023</v>
      </c>
    </row>
    <row r="12100" spans="2:14">
      <c r="B12100" s="1">
        <v>45138</v>
      </c>
      <c r="C12100">
        <v>17792</v>
      </c>
      <c r="D12100">
        <f>COUNTIF(C$4:C12100,Tabela3[[#This Row],[COMANDA]])</f>
        <v>1</v>
      </c>
      <c r="E12100" t="s">
        <v>90</v>
      </c>
      <c r="G12100" t="s">
        <v>8</v>
      </c>
      <c r="H12100" t="s">
        <v>47</v>
      </c>
      <c r="I12100" s="2">
        <v>1</v>
      </c>
      <c r="J12100" t="s">
        <v>11</v>
      </c>
      <c r="K12100" s="21">
        <f>INDEX(LISTAS!$H:$Q,MATCH(BASE!H12100,LISTAS!$G:$G,0),MATCH(BASE!J12100,LISTAS!$H$3:$Q$3,0))*Tabela3[[#This Row],[QUANTIDADE]]</f>
        <v>16</v>
      </c>
      <c r="L12100" s="2" t="str">
        <f>TEXT(Tabela3[[#This Row],[DATA]],"MM")</f>
        <v>07</v>
      </c>
      <c r="M12100" s="2">
        <f>WEEKNUM(Tabela3[[#This Row],[DATA]])</f>
        <v>31</v>
      </c>
      <c r="N12100" s="18">
        <f>YEAR(Tabela3[[#This Row],[DATA]])</f>
        <v>2023</v>
      </c>
    </row>
    <row r="12101" spans="2:14">
      <c r="B12101" s="1">
        <v>45138</v>
      </c>
      <c r="C12101">
        <v>17793</v>
      </c>
      <c r="D12101">
        <f>COUNTIF(C$4:C12101,Tabela3[[#This Row],[COMANDA]])</f>
        <v>1</v>
      </c>
      <c r="E12101" t="s">
        <v>89</v>
      </c>
      <c r="F12101" t="s">
        <v>100</v>
      </c>
      <c r="G12101" t="s">
        <v>8</v>
      </c>
      <c r="H12101" t="s">
        <v>43</v>
      </c>
      <c r="I12101" s="2">
        <v>1</v>
      </c>
      <c r="J12101" t="s">
        <v>11</v>
      </c>
      <c r="K12101" s="21">
        <f>INDEX(LISTAS!$H:$Q,MATCH(BASE!H12101,LISTAS!$G:$G,0),MATCH(BASE!J12101,LISTAS!$H$3:$Q$3,0))*Tabela3[[#This Row],[QUANTIDADE]]</f>
        <v>18</v>
      </c>
      <c r="L12101" s="2" t="str">
        <f>TEXT(Tabela3[[#This Row],[DATA]],"MM")</f>
        <v>07</v>
      </c>
      <c r="M12101" s="2">
        <f>WEEKNUM(Tabela3[[#This Row],[DATA]])</f>
        <v>31</v>
      </c>
      <c r="N12101" s="18">
        <f>YEAR(Tabela3[[#This Row],[DATA]])</f>
        <v>2023</v>
      </c>
    </row>
    <row r="12102" spans="2:14">
      <c r="B12102" s="1">
        <v>45138</v>
      </c>
      <c r="C12102">
        <v>17794</v>
      </c>
      <c r="D12102">
        <f>COUNTIF(C$4:C12102,Tabela3[[#This Row],[COMANDA]])</f>
        <v>1</v>
      </c>
      <c r="E12102" t="s">
        <v>89</v>
      </c>
      <c r="F12102" t="s">
        <v>99</v>
      </c>
      <c r="G12102" t="s">
        <v>8</v>
      </c>
      <c r="H12102" t="s">
        <v>47</v>
      </c>
      <c r="I12102" s="2">
        <v>1</v>
      </c>
      <c r="J12102" t="s">
        <v>11</v>
      </c>
      <c r="K12102" s="21">
        <f>INDEX(LISTAS!$H:$Q,MATCH(BASE!H12102,LISTAS!$G:$G,0),MATCH(BASE!J12102,LISTAS!$H$3:$Q$3,0))*Tabela3[[#This Row],[QUANTIDADE]]</f>
        <v>16</v>
      </c>
      <c r="L12102" s="2" t="str">
        <f>TEXT(Tabela3[[#This Row],[DATA]],"MM")</f>
        <v>07</v>
      </c>
      <c r="M12102" s="2">
        <f>WEEKNUM(Tabela3[[#This Row],[DATA]])</f>
        <v>31</v>
      </c>
      <c r="N12102" s="18">
        <f>YEAR(Tabela3[[#This Row],[DATA]])</f>
        <v>2023</v>
      </c>
    </row>
    <row r="12103" spans="2:14">
      <c r="B12103" s="1">
        <v>45138</v>
      </c>
      <c r="C12103">
        <v>17795</v>
      </c>
      <c r="D12103">
        <f>COUNTIF(C$4:C12103,Tabela3[[#This Row],[COMANDA]])</f>
        <v>1</v>
      </c>
      <c r="E12103" t="s">
        <v>89</v>
      </c>
      <c r="F12103" t="s">
        <v>99</v>
      </c>
      <c r="G12103" t="s">
        <v>8</v>
      </c>
      <c r="H12103" t="s">
        <v>84</v>
      </c>
      <c r="I12103" s="2">
        <v>1</v>
      </c>
      <c r="J12103" t="s">
        <v>11</v>
      </c>
      <c r="K12103" s="21">
        <f>INDEX(LISTAS!$H:$Q,MATCH(BASE!H12103,LISTAS!$G:$G,0),MATCH(BASE!J12103,LISTAS!$H$3:$Q$3,0))*Tabela3[[#This Row],[QUANTIDADE]]</f>
        <v>16</v>
      </c>
      <c r="L12103" s="2" t="str">
        <f>TEXT(Tabela3[[#This Row],[DATA]],"MM")</f>
        <v>07</v>
      </c>
      <c r="M12103" s="2">
        <f>WEEKNUM(Tabela3[[#This Row],[DATA]])</f>
        <v>31</v>
      </c>
      <c r="N12103" s="18">
        <f>YEAR(Tabela3[[#This Row],[DATA]])</f>
        <v>2023</v>
      </c>
    </row>
    <row r="12104" spans="2:14">
      <c r="B12104" s="1">
        <v>45138</v>
      </c>
      <c r="C12104">
        <v>17796</v>
      </c>
      <c r="D12104">
        <f>COUNTIF(C$4:C12104,Tabela3[[#This Row],[COMANDA]])</f>
        <v>1</v>
      </c>
      <c r="E12104" t="s">
        <v>90</v>
      </c>
      <c r="F12104" t="s">
        <v>100</v>
      </c>
      <c r="G12104" t="s">
        <v>8</v>
      </c>
      <c r="H12104" t="s">
        <v>202</v>
      </c>
      <c r="I12104" s="2">
        <v>1</v>
      </c>
      <c r="J12104" t="s">
        <v>11</v>
      </c>
      <c r="K12104" s="21">
        <f>INDEX(LISTAS!$H:$Q,MATCH(BASE!H12104,LISTAS!$G:$G,0),MATCH(BASE!J12104,LISTAS!$H$3:$Q$3,0))*Tabela3[[#This Row],[QUANTIDADE]]</f>
        <v>20</v>
      </c>
      <c r="L12104" s="2" t="str">
        <f>TEXT(Tabela3[[#This Row],[DATA]],"MM")</f>
        <v>07</v>
      </c>
      <c r="M12104" s="2">
        <f>WEEKNUM(Tabela3[[#This Row],[DATA]])</f>
        <v>31</v>
      </c>
      <c r="N12104" s="18">
        <f>YEAR(Tabela3[[#This Row],[DATA]])</f>
        <v>2023</v>
      </c>
    </row>
    <row r="12105" spans="2:14">
      <c r="B12105" s="1">
        <v>45138</v>
      </c>
      <c r="C12105">
        <v>17796</v>
      </c>
      <c r="D12105">
        <f>COUNTIF(C$4:C12105,Tabela3[[#This Row],[COMANDA]])</f>
        <v>2</v>
      </c>
      <c r="E12105" t="s">
        <v>90</v>
      </c>
      <c r="F12105" t="s">
        <v>100</v>
      </c>
      <c r="G12105" t="s">
        <v>9</v>
      </c>
      <c r="H12105" t="s">
        <v>153</v>
      </c>
      <c r="I12105" s="2">
        <v>1</v>
      </c>
      <c r="J12105" t="s">
        <v>11</v>
      </c>
      <c r="K12105" s="21">
        <f>INDEX(LISTAS!$H:$Q,MATCH(BASE!H12105,LISTAS!$G:$G,0),MATCH(BASE!J12105,LISTAS!$H$3:$Q$3,0))*Tabela3[[#This Row],[QUANTIDADE]]</f>
        <v>4</v>
      </c>
      <c r="L12105" s="2" t="str">
        <f>TEXT(Tabela3[[#This Row],[DATA]],"MM")</f>
        <v>07</v>
      </c>
      <c r="M12105" s="2">
        <f>WEEKNUM(Tabela3[[#This Row],[DATA]])</f>
        <v>31</v>
      </c>
      <c r="N12105" s="18">
        <f>YEAR(Tabela3[[#This Row],[DATA]])</f>
        <v>2023</v>
      </c>
    </row>
    <row r="12106" spans="2:14">
      <c r="B12106" s="1">
        <v>45138</v>
      </c>
      <c r="C12106">
        <v>17797</v>
      </c>
      <c r="D12106">
        <f>COUNTIF(C$4:C12106,Tabela3[[#This Row],[COMANDA]])</f>
        <v>1</v>
      </c>
      <c r="E12106" t="s">
        <v>90</v>
      </c>
      <c r="F12106" t="s">
        <v>98</v>
      </c>
      <c r="G12106" t="s">
        <v>8</v>
      </c>
      <c r="H12106" t="s">
        <v>202</v>
      </c>
      <c r="I12106" s="2">
        <v>1</v>
      </c>
      <c r="J12106" t="s">
        <v>11</v>
      </c>
      <c r="K12106" s="21">
        <f>INDEX(LISTAS!$H:$Q,MATCH(BASE!H12106,LISTAS!$G:$G,0),MATCH(BASE!J12106,LISTAS!$H$3:$Q$3,0))*Tabela3[[#This Row],[QUANTIDADE]]</f>
        <v>20</v>
      </c>
      <c r="L12106" s="2" t="str">
        <f>TEXT(Tabela3[[#This Row],[DATA]],"MM")</f>
        <v>07</v>
      </c>
      <c r="M12106" s="2">
        <f>WEEKNUM(Tabela3[[#This Row],[DATA]])</f>
        <v>31</v>
      </c>
      <c r="N12106" s="18">
        <f>YEAR(Tabela3[[#This Row],[DATA]])</f>
        <v>2023</v>
      </c>
    </row>
    <row r="12107" spans="2:14">
      <c r="B12107" s="1">
        <v>45138</v>
      </c>
      <c r="C12107">
        <v>17797</v>
      </c>
      <c r="D12107">
        <f>COUNTIF(C$4:C12107,Tabela3[[#This Row],[COMANDA]])</f>
        <v>2</v>
      </c>
      <c r="E12107" t="s">
        <v>90</v>
      </c>
      <c r="F12107" t="s">
        <v>100</v>
      </c>
      <c r="G12107" t="s">
        <v>8</v>
      </c>
      <c r="H12107" t="s">
        <v>47</v>
      </c>
      <c r="I12107" s="2">
        <v>1</v>
      </c>
      <c r="J12107" t="s">
        <v>11</v>
      </c>
      <c r="K12107" s="21">
        <f>INDEX(LISTAS!$H:$Q,MATCH(BASE!H12107,LISTAS!$G:$G,0),MATCH(BASE!J12107,LISTAS!$H$3:$Q$3,0))*Tabela3[[#This Row],[QUANTIDADE]]</f>
        <v>16</v>
      </c>
      <c r="L12107" s="2" t="str">
        <f>TEXT(Tabela3[[#This Row],[DATA]],"MM")</f>
        <v>07</v>
      </c>
      <c r="M12107" s="2">
        <f>WEEKNUM(Tabela3[[#This Row],[DATA]])</f>
        <v>31</v>
      </c>
      <c r="N12107" s="18">
        <f>YEAR(Tabela3[[#This Row],[DATA]])</f>
        <v>2023</v>
      </c>
    </row>
    <row r="12108" spans="2:14">
      <c r="B12108" s="1">
        <v>45138</v>
      </c>
      <c r="C12108">
        <v>17797</v>
      </c>
      <c r="D12108">
        <f>COUNTIF(C$4:C12108,Tabela3[[#This Row],[COMANDA]])</f>
        <v>3</v>
      </c>
      <c r="E12108" t="s">
        <v>90</v>
      </c>
      <c r="F12108" t="s">
        <v>98</v>
      </c>
      <c r="G12108" t="s">
        <v>9</v>
      </c>
      <c r="H12108" t="s">
        <v>138</v>
      </c>
      <c r="I12108" s="2">
        <v>1</v>
      </c>
      <c r="J12108" t="s">
        <v>11</v>
      </c>
      <c r="K12108" s="21">
        <f>INDEX(LISTAS!$H:$Q,MATCH(BASE!H12108,LISTAS!$G:$G,0),MATCH(BASE!J12108,LISTAS!$H$3:$Q$3,0))*Tabela3[[#This Row],[QUANTIDADE]]</f>
        <v>4</v>
      </c>
      <c r="L12108" s="2" t="str">
        <f>TEXT(Tabela3[[#This Row],[DATA]],"MM")</f>
        <v>07</v>
      </c>
      <c r="M12108" s="2">
        <f>WEEKNUM(Tabela3[[#This Row],[DATA]])</f>
        <v>31</v>
      </c>
      <c r="N12108" s="18">
        <f>YEAR(Tabela3[[#This Row],[DATA]])</f>
        <v>2023</v>
      </c>
    </row>
    <row r="12109" spans="2:14">
      <c r="B12109" s="1">
        <v>45138</v>
      </c>
      <c r="C12109">
        <v>17798</v>
      </c>
      <c r="D12109">
        <f>COUNTIF(C$4:C12109,Tabela3[[#This Row],[COMANDA]])</f>
        <v>1</v>
      </c>
      <c r="E12109" t="s">
        <v>89</v>
      </c>
      <c r="F12109" t="s">
        <v>98</v>
      </c>
      <c r="G12109" t="s">
        <v>8</v>
      </c>
      <c r="H12109" t="s">
        <v>42</v>
      </c>
      <c r="I12109" s="2">
        <v>1</v>
      </c>
      <c r="J12109" t="s">
        <v>11</v>
      </c>
      <c r="K12109" s="21">
        <f>INDEX(LISTAS!$H:$Q,MATCH(BASE!H12109,LISTAS!$G:$G,0),MATCH(BASE!J12109,LISTAS!$H$3:$Q$3,0))*Tabela3[[#This Row],[QUANTIDADE]]</f>
        <v>16</v>
      </c>
      <c r="L12109" s="2" t="str">
        <f>TEXT(Tabela3[[#This Row],[DATA]],"MM")</f>
        <v>07</v>
      </c>
      <c r="M12109" s="2">
        <f>WEEKNUM(Tabela3[[#This Row],[DATA]])</f>
        <v>31</v>
      </c>
      <c r="N12109" s="18">
        <f>YEAR(Tabela3[[#This Row],[DATA]])</f>
        <v>2023</v>
      </c>
    </row>
    <row r="12110" spans="2:14">
      <c r="B12110" s="1">
        <v>45138</v>
      </c>
      <c r="C12110">
        <v>17798</v>
      </c>
      <c r="D12110">
        <f>COUNTIF(C$4:C12110,Tabela3[[#This Row],[COMANDA]])</f>
        <v>2</v>
      </c>
      <c r="E12110" t="s">
        <v>89</v>
      </c>
      <c r="F12110" t="s">
        <v>98</v>
      </c>
      <c r="G12110" t="s">
        <v>9</v>
      </c>
      <c r="H12110" t="s">
        <v>132</v>
      </c>
      <c r="I12110" s="2">
        <v>1</v>
      </c>
      <c r="J12110" t="s">
        <v>11</v>
      </c>
      <c r="K12110" s="21">
        <f>INDEX(LISTAS!$H:$Q,MATCH(BASE!H12110,LISTAS!$G:$G,0),MATCH(BASE!J12110,LISTAS!$H$3:$Q$3,0))*Tabela3[[#This Row],[QUANTIDADE]]</f>
        <v>3</v>
      </c>
      <c r="L12110" s="2" t="str">
        <f>TEXT(Tabela3[[#This Row],[DATA]],"MM")</f>
        <v>07</v>
      </c>
      <c r="M12110" s="2">
        <f>WEEKNUM(Tabela3[[#This Row],[DATA]])</f>
        <v>31</v>
      </c>
      <c r="N12110" s="18">
        <f>YEAR(Tabela3[[#This Row],[DATA]])</f>
        <v>2023</v>
      </c>
    </row>
    <row r="12111" spans="2:14">
      <c r="B12111" s="1">
        <v>45138</v>
      </c>
      <c r="C12111">
        <v>17799</v>
      </c>
      <c r="D12111">
        <f>COUNTIF(C$4:C12111,Tabela3[[#This Row],[COMANDA]])</f>
        <v>1</v>
      </c>
      <c r="E12111" t="s">
        <v>90</v>
      </c>
      <c r="G12111" t="s">
        <v>8</v>
      </c>
      <c r="H12111" t="s">
        <v>206</v>
      </c>
      <c r="I12111" s="2">
        <v>1</v>
      </c>
      <c r="J12111" t="s">
        <v>11</v>
      </c>
      <c r="K12111" s="21">
        <f>INDEX(LISTAS!$H:$Q,MATCH(BASE!H12111,LISTAS!$G:$G,0),MATCH(BASE!J12111,LISTAS!$H$3:$Q$3,0))*Tabela3[[#This Row],[QUANTIDADE]]</f>
        <v>18</v>
      </c>
      <c r="L12111" s="2" t="str">
        <f>TEXT(Tabela3[[#This Row],[DATA]],"MM")</f>
        <v>07</v>
      </c>
      <c r="M12111" s="2">
        <f>WEEKNUM(Tabela3[[#This Row],[DATA]])</f>
        <v>31</v>
      </c>
      <c r="N12111" s="18">
        <f>YEAR(Tabela3[[#This Row],[DATA]])</f>
        <v>2023</v>
      </c>
    </row>
    <row r="12112" spans="2:14">
      <c r="B12112" s="1">
        <v>45138</v>
      </c>
      <c r="C12112">
        <v>17799</v>
      </c>
      <c r="D12112">
        <f>COUNTIF(C$4:C12112,Tabela3[[#This Row],[COMANDA]])</f>
        <v>2</v>
      </c>
      <c r="E12112" t="s">
        <v>90</v>
      </c>
      <c r="G12112" t="s">
        <v>61</v>
      </c>
      <c r="H12112" t="s">
        <v>163</v>
      </c>
      <c r="I12112" s="2">
        <v>1</v>
      </c>
      <c r="J12112" t="s">
        <v>11</v>
      </c>
      <c r="K12112" s="21">
        <f>INDEX(LISTAS!$H:$Q,MATCH(BASE!H12112,LISTAS!$G:$G,0),MATCH(BASE!J12112,LISTAS!$H$3:$Q$3,0))*Tabela3[[#This Row],[QUANTIDADE]]</f>
        <v>4</v>
      </c>
      <c r="L12112" s="2" t="str">
        <f>TEXT(Tabela3[[#This Row],[DATA]],"MM")</f>
        <v>07</v>
      </c>
      <c r="M12112" s="2">
        <f>WEEKNUM(Tabela3[[#This Row],[DATA]])</f>
        <v>31</v>
      </c>
      <c r="N12112" s="18">
        <f>YEAR(Tabela3[[#This Row],[DATA]])</f>
        <v>2023</v>
      </c>
    </row>
    <row r="12113" spans="2:14">
      <c r="B12113" s="1">
        <v>45138</v>
      </c>
      <c r="C12113">
        <v>17800</v>
      </c>
      <c r="D12113">
        <f>COUNTIF(C$4:C12113,Tabela3[[#This Row],[COMANDA]])</f>
        <v>1</v>
      </c>
      <c r="E12113" t="s">
        <v>90</v>
      </c>
      <c r="F12113" t="s">
        <v>375</v>
      </c>
      <c r="G12113" t="s">
        <v>8</v>
      </c>
      <c r="H12113" t="s">
        <v>43</v>
      </c>
      <c r="I12113" s="2">
        <v>1</v>
      </c>
      <c r="J12113" t="s">
        <v>11</v>
      </c>
      <c r="K12113" s="21">
        <f>INDEX(LISTAS!$H:$Q,MATCH(BASE!H12113,LISTAS!$G:$G,0),MATCH(BASE!J12113,LISTAS!$H$3:$Q$3,0))*Tabela3[[#This Row],[QUANTIDADE]]</f>
        <v>18</v>
      </c>
      <c r="L12113" s="2" t="str">
        <f>TEXT(Tabela3[[#This Row],[DATA]],"MM")</f>
        <v>07</v>
      </c>
      <c r="M12113" s="2">
        <f>WEEKNUM(Tabela3[[#This Row],[DATA]])</f>
        <v>31</v>
      </c>
      <c r="N12113" s="18">
        <f>YEAR(Tabela3[[#This Row],[DATA]])</f>
        <v>2023</v>
      </c>
    </row>
    <row r="12114" spans="2:14">
      <c r="B12114" s="1">
        <v>45138</v>
      </c>
      <c r="C12114">
        <v>17800</v>
      </c>
      <c r="D12114">
        <f>COUNTIF(C$4:C12114,Tabela3[[#This Row],[COMANDA]])</f>
        <v>2</v>
      </c>
      <c r="E12114" t="s">
        <v>90</v>
      </c>
      <c r="F12114" t="s">
        <v>375</v>
      </c>
      <c r="G12114" t="s">
        <v>8</v>
      </c>
      <c r="H12114" t="s">
        <v>206</v>
      </c>
      <c r="I12114" s="2">
        <v>1</v>
      </c>
      <c r="J12114" t="s">
        <v>11</v>
      </c>
      <c r="K12114" s="21">
        <f>INDEX(LISTAS!$H:$Q,MATCH(BASE!H12114,LISTAS!$G:$G,0),MATCH(BASE!J12114,LISTAS!$H$3:$Q$3,0))*Tabela3[[#This Row],[QUANTIDADE]]</f>
        <v>18</v>
      </c>
      <c r="L12114" s="2" t="str">
        <f>TEXT(Tabela3[[#This Row],[DATA]],"MM")</f>
        <v>07</v>
      </c>
      <c r="M12114" s="2">
        <f>WEEKNUM(Tabela3[[#This Row],[DATA]])</f>
        <v>31</v>
      </c>
      <c r="N12114" s="18">
        <f>YEAR(Tabela3[[#This Row],[DATA]])</f>
        <v>2023</v>
      </c>
    </row>
    <row r="12115" spans="2:14">
      <c r="B12115" s="1">
        <v>45138</v>
      </c>
      <c r="C12115">
        <v>17800</v>
      </c>
      <c r="D12115">
        <f>COUNTIF(C$4:C12115,Tabela3[[#This Row],[COMANDA]])</f>
        <v>3</v>
      </c>
      <c r="E12115" t="s">
        <v>90</v>
      </c>
      <c r="F12115" t="s">
        <v>375</v>
      </c>
      <c r="G12115" t="s">
        <v>9</v>
      </c>
      <c r="H12115" t="s">
        <v>138</v>
      </c>
      <c r="I12115" s="2">
        <v>1</v>
      </c>
      <c r="J12115" t="s">
        <v>11</v>
      </c>
      <c r="K12115" s="21">
        <f>INDEX(LISTAS!$H:$Q,MATCH(BASE!H12115,LISTAS!$G:$G,0),MATCH(BASE!J12115,LISTAS!$H$3:$Q$3,0))*Tabela3[[#This Row],[QUANTIDADE]]</f>
        <v>4</v>
      </c>
      <c r="L12115" s="2" t="str">
        <f>TEXT(Tabela3[[#This Row],[DATA]],"MM")</f>
        <v>07</v>
      </c>
      <c r="M12115" s="2">
        <f>WEEKNUM(Tabela3[[#This Row],[DATA]])</f>
        <v>31</v>
      </c>
      <c r="N12115" s="18">
        <f>YEAR(Tabela3[[#This Row],[DATA]])</f>
        <v>2023</v>
      </c>
    </row>
    <row r="12116" spans="2:14">
      <c r="B12116" s="1">
        <v>45138</v>
      </c>
      <c r="C12116">
        <v>17801</v>
      </c>
      <c r="D12116">
        <f>COUNTIF(C$4:C12116,Tabela3[[#This Row],[COMANDA]])</f>
        <v>1</v>
      </c>
      <c r="E12116" t="s">
        <v>90</v>
      </c>
      <c r="F12116" t="s">
        <v>375</v>
      </c>
      <c r="G12116" t="s">
        <v>8</v>
      </c>
      <c r="H12116" t="s">
        <v>84</v>
      </c>
      <c r="I12116" s="2">
        <v>1</v>
      </c>
      <c r="J12116" t="s">
        <v>11</v>
      </c>
      <c r="K12116" s="21">
        <f>INDEX(LISTAS!$H:$Q,MATCH(BASE!H12116,LISTAS!$G:$G,0),MATCH(BASE!J12116,LISTAS!$H$3:$Q$3,0))*Tabela3[[#This Row],[QUANTIDADE]]</f>
        <v>16</v>
      </c>
      <c r="L12116" s="2" t="str">
        <f>TEXT(Tabela3[[#This Row],[DATA]],"MM")</f>
        <v>07</v>
      </c>
      <c r="M12116" s="2">
        <f>WEEKNUM(Tabela3[[#This Row],[DATA]])</f>
        <v>31</v>
      </c>
      <c r="N12116" s="18">
        <f>YEAR(Tabela3[[#This Row],[DATA]])</f>
        <v>2023</v>
      </c>
    </row>
    <row r="12117" spans="2:14">
      <c r="B12117" s="1">
        <v>45138</v>
      </c>
      <c r="C12117">
        <v>17801</v>
      </c>
      <c r="D12117">
        <f>COUNTIF(C$4:C12117,Tabela3[[#This Row],[COMANDA]])</f>
        <v>2</v>
      </c>
      <c r="E12117" t="s">
        <v>90</v>
      </c>
      <c r="F12117" t="s">
        <v>375</v>
      </c>
      <c r="G12117" t="s">
        <v>61</v>
      </c>
      <c r="H12117" t="s">
        <v>199</v>
      </c>
      <c r="I12117" s="2">
        <v>1</v>
      </c>
      <c r="J12117" t="s">
        <v>11</v>
      </c>
      <c r="K12117" s="21">
        <f>INDEX(LISTAS!$H:$Q,MATCH(BASE!H12117,LISTAS!$G:$G,0),MATCH(BASE!J12117,LISTAS!$H$3:$Q$3,0))*Tabela3[[#This Row],[QUANTIDADE]]</f>
        <v>1</v>
      </c>
      <c r="L12117" s="2" t="str">
        <f>TEXT(Tabela3[[#This Row],[DATA]],"MM")</f>
        <v>07</v>
      </c>
      <c r="M12117" s="2">
        <f>WEEKNUM(Tabela3[[#This Row],[DATA]])</f>
        <v>31</v>
      </c>
      <c r="N12117" s="18">
        <f>YEAR(Tabela3[[#This Row],[DATA]])</f>
        <v>2023</v>
      </c>
    </row>
    <row r="12118" spans="2:14">
      <c r="B12118" s="1">
        <v>45138</v>
      </c>
      <c r="C12118">
        <v>17801</v>
      </c>
      <c r="D12118">
        <f>COUNTIF(C$4:C12118,Tabela3[[#This Row],[COMANDA]])</f>
        <v>3</v>
      </c>
      <c r="E12118" t="s">
        <v>90</v>
      </c>
      <c r="F12118" t="s">
        <v>375</v>
      </c>
      <c r="G12118" t="s">
        <v>61</v>
      </c>
      <c r="H12118" t="s">
        <v>162</v>
      </c>
      <c r="I12118" s="2">
        <v>1</v>
      </c>
      <c r="J12118" t="s">
        <v>11</v>
      </c>
      <c r="K12118" s="21">
        <f>INDEX(LISTAS!$H:$Q,MATCH(BASE!H12118,LISTAS!$G:$G,0),MATCH(BASE!J12118,LISTAS!$H$3:$Q$3,0))*Tabela3[[#This Row],[QUANTIDADE]]</f>
        <v>1.5</v>
      </c>
      <c r="L12118" s="2" t="str">
        <f>TEXT(Tabela3[[#This Row],[DATA]],"MM")</f>
        <v>07</v>
      </c>
      <c r="M12118" s="2">
        <f>WEEKNUM(Tabela3[[#This Row],[DATA]])</f>
        <v>31</v>
      </c>
      <c r="N12118" s="18">
        <f>YEAR(Tabela3[[#This Row],[DATA]])</f>
        <v>2023</v>
      </c>
    </row>
    <row r="12119" spans="2:14">
      <c r="B12119" s="1">
        <v>45138</v>
      </c>
      <c r="C12119">
        <v>17802</v>
      </c>
      <c r="D12119">
        <f>COUNTIF(C$4:C12119,Tabela3[[#This Row],[COMANDA]])</f>
        <v>1</v>
      </c>
      <c r="E12119" t="s">
        <v>90</v>
      </c>
      <c r="F12119" t="s">
        <v>99</v>
      </c>
      <c r="G12119" t="s">
        <v>8</v>
      </c>
      <c r="H12119" t="s">
        <v>42</v>
      </c>
      <c r="I12119" s="2">
        <v>1</v>
      </c>
      <c r="J12119" t="s">
        <v>11</v>
      </c>
      <c r="K12119" s="21">
        <f>INDEX(LISTAS!$H:$Q,MATCH(BASE!H12119,LISTAS!$G:$G,0),MATCH(BASE!J12119,LISTAS!$H$3:$Q$3,0))*Tabela3[[#This Row],[QUANTIDADE]]</f>
        <v>16</v>
      </c>
      <c r="L12119" s="2" t="str">
        <f>TEXT(Tabela3[[#This Row],[DATA]],"MM")</f>
        <v>07</v>
      </c>
      <c r="M12119" s="2">
        <f>WEEKNUM(Tabela3[[#This Row],[DATA]])</f>
        <v>31</v>
      </c>
      <c r="N12119" s="18">
        <f>YEAR(Tabela3[[#This Row],[DATA]])</f>
        <v>2023</v>
      </c>
    </row>
    <row r="12120" spans="2:14">
      <c r="B12120" s="1">
        <v>45138</v>
      </c>
      <c r="C12120">
        <v>17802</v>
      </c>
      <c r="D12120">
        <f>COUNTIF(C$4:C12120,Tabela3[[#This Row],[COMANDA]])</f>
        <v>2</v>
      </c>
      <c r="E12120" t="s">
        <v>90</v>
      </c>
      <c r="F12120" t="s">
        <v>99</v>
      </c>
      <c r="G12120" t="s">
        <v>8</v>
      </c>
      <c r="H12120" t="s">
        <v>204</v>
      </c>
      <c r="I12120" s="2">
        <v>1</v>
      </c>
      <c r="J12120" t="s">
        <v>11</v>
      </c>
      <c r="K12120" s="21">
        <f>INDEX(LISTAS!$H:$Q,MATCH(BASE!H12120,LISTAS!$G:$G,0),MATCH(BASE!J12120,LISTAS!$H$3:$Q$3,0))*Tabela3[[#This Row],[QUANTIDADE]]</f>
        <v>18</v>
      </c>
      <c r="L12120" s="2" t="str">
        <f>TEXT(Tabela3[[#This Row],[DATA]],"MM")</f>
        <v>07</v>
      </c>
      <c r="M12120" s="2">
        <f>WEEKNUM(Tabela3[[#This Row],[DATA]])</f>
        <v>31</v>
      </c>
      <c r="N12120" s="18">
        <f>YEAR(Tabela3[[#This Row],[DATA]])</f>
        <v>2023</v>
      </c>
    </row>
    <row r="12121" spans="2:14">
      <c r="B12121" s="1">
        <v>45138</v>
      </c>
      <c r="C12121">
        <v>17802</v>
      </c>
      <c r="D12121">
        <f>COUNTIF(C$4:C12121,Tabela3[[#This Row],[COMANDA]])</f>
        <v>3</v>
      </c>
      <c r="E12121" t="s">
        <v>90</v>
      </c>
      <c r="F12121" t="s">
        <v>98</v>
      </c>
      <c r="G12121" t="s">
        <v>8</v>
      </c>
      <c r="H12121" t="s">
        <v>202</v>
      </c>
      <c r="I12121" s="2">
        <v>1</v>
      </c>
      <c r="J12121" t="s">
        <v>11</v>
      </c>
      <c r="K12121" s="21">
        <f>INDEX(LISTAS!$H:$Q,MATCH(BASE!H12121,LISTAS!$G:$G,0),MATCH(BASE!J12121,LISTAS!$H$3:$Q$3,0))*Tabela3[[#This Row],[QUANTIDADE]]</f>
        <v>20</v>
      </c>
      <c r="L12121" s="2" t="str">
        <f>TEXT(Tabela3[[#This Row],[DATA]],"MM")</f>
        <v>07</v>
      </c>
      <c r="M12121" s="2">
        <f>WEEKNUM(Tabela3[[#This Row],[DATA]])</f>
        <v>31</v>
      </c>
      <c r="N12121" s="18">
        <f>YEAR(Tabela3[[#This Row],[DATA]])</f>
        <v>2023</v>
      </c>
    </row>
    <row r="12122" spans="2:14">
      <c r="B12122" s="1">
        <v>45138</v>
      </c>
      <c r="C12122">
        <v>17803</v>
      </c>
      <c r="D12122">
        <f>COUNTIF(C$4:C12122,Tabela3[[#This Row],[COMANDA]])</f>
        <v>1</v>
      </c>
      <c r="E12122" t="s">
        <v>90</v>
      </c>
      <c r="F12122" t="s">
        <v>98</v>
      </c>
      <c r="G12122" t="s">
        <v>8</v>
      </c>
      <c r="H12122" t="s">
        <v>39</v>
      </c>
      <c r="I12122" s="2">
        <v>1</v>
      </c>
      <c r="J12122" t="s">
        <v>11</v>
      </c>
      <c r="K12122" s="21">
        <f>INDEX(LISTAS!$H:$Q,MATCH(BASE!H12122,LISTAS!$G:$G,0),MATCH(BASE!J12122,LISTAS!$H$3:$Q$3,0))*Tabela3[[#This Row],[QUANTIDADE]]</f>
        <v>12</v>
      </c>
      <c r="L12122" s="2" t="str">
        <f>TEXT(Tabela3[[#This Row],[DATA]],"MM")</f>
        <v>07</v>
      </c>
      <c r="M12122" s="2">
        <f>WEEKNUM(Tabela3[[#This Row],[DATA]])</f>
        <v>31</v>
      </c>
      <c r="N12122" s="18">
        <f>YEAR(Tabela3[[#This Row],[DATA]])</f>
        <v>2023</v>
      </c>
    </row>
    <row r="12123" spans="2:14">
      <c r="B12123" s="1">
        <v>45138</v>
      </c>
      <c r="C12123">
        <v>17804</v>
      </c>
      <c r="D12123">
        <f>COUNTIF(C$4:C12123,Tabela3[[#This Row],[COMANDA]])</f>
        <v>1</v>
      </c>
      <c r="E12123" t="s">
        <v>90</v>
      </c>
      <c r="F12123" t="s">
        <v>99</v>
      </c>
      <c r="G12123" t="s">
        <v>8</v>
      </c>
      <c r="H12123" t="s">
        <v>206</v>
      </c>
      <c r="I12123" s="2">
        <v>1</v>
      </c>
      <c r="J12123" t="s">
        <v>11</v>
      </c>
      <c r="K12123" s="21">
        <f>INDEX(LISTAS!$H:$Q,MATCH(BASE!H12123,LISTAS!$G:$G,0),MATCH(BASE!J12123,LISTAS!$H$3:$Q$3,0))*Tabela3[[#This Row],[QUANTIDADE]]</f>
        <v>18</v>
      </c>
      <c r="L12123" s="2" t="str">
        <f>TEXT(Tabela3[[#This Row],[DATA]],"MM")</f>
        <v>07</v>
      </c>
      <c r="M12123" s="2">
        <f>WEEKNUM(Tabela3[[#This Row],[DATA]])</f>
        <v>31</v>
      </c>
      <c r="N12123" s="18">
        <f>YEAR(Tabela3[[#This Row],[DATA]])</f>
        <v>2023</v>
      </c>
    </row>
    <row r="12124" spans="2:14">
      <c r="B12124" s="1">
        <v>45138</v>
      </c>
      <c r="C12124">
        <v>17805</v>
      </c>
      <c r="D12124">
        <f>COUNTIF(C$4:C12124,Tabela3[[#This Row],[COMANDA]])</f>
        <v>1</v>
      </c>
      <c r="E12124" t="s">
        <v>90</v>
      </c>
      <c r="F12124" t="s">
        <v>100</v>
      </c>
      <c r="G12124" t="s">
        <v>8</v>
      </c>
      <c r="H12124" t="s">
        <v>43</v>
      </c>
      <c r="I12124" s="2">
        <v>1</v>
      </c>
      <c r="J12124" t="s">
        <v>11</v>
      </c>
      <c r="K12124" s="21">
        <f>INDEX(LISTAS!$H:$Q,MATCH(BASE!H12124,LISTAS!$G:$G,0),MATCH(BASE!J12124,LISTAS!$H$3:$Q$3,0))*Tabela3[[#This Row],[QUANTIDADE]]</f>
        <v>18</v>
      </c>
      <c r="L12124" s="2" t="str">
        <f>TEXT(Tabela3[[#This Row],[DATA]],"MM")</f>
        <v>07</v>
      </c>
      <c r="M12124" s="2">
        <f>WEEKNUM(Tabela3[[#This Row],[DATA]])</f>
        <v>31</v>
      </c>
      <c r="N12124" s="18">
        <f>YEAR(Tabela3[[#This Row],[DATA]])</f>
        <v>2023</v>
      </c>
    </row>
    <row r="12125" spans="2:14">
      <c r="B12125" s="1">
        <v>45138</v>
      </c>
      <c r="C12125">
        <v>17805</v>
      </c>
      <c r="D12125">
        <f>COUNTIF(C$4:C12125,Tabela3[[#This Row],[COMANDA]])</f>
        <v>2</v>
      </c>
      <c r="E12125" t="s">
        <v>90</v>
      </c>
      <c r="F12125" t="s">
        <v>100</v>
      </c>
      <c r="G12125" t="s">
        <v>9</v>
      </c>
      <c r="H12125" t="s">
        <v>146</v>
      </c>
      <c r="I12125" s="2">
        <v>1</v>
      </c>
      <c r="J12125" t="s">
        <v>11</v>
      </c>
      <c r="K12125" s="21">
        <f>INDEX(LISTAS!$H:$Q,MATCH(BASE!H12125,LISTAS!$G:$G,0),MATCH(BASE!J12125,LISTAS!$H$3:$Q$3,0))*Tabela3[[#This Row],[QUANTIDADE]]</f>
        <v>4</v>
      </c>
      <c r="L12125" s="2" t="str">
        <f>TEXT(Tabela3[[#This Row],[DATA]],"MM")</f>
        <v>07</v>
      </c>
      <c r="M12125" s="2">
        <f>WEEKNUM(Tabela3[[#This Row],[DATA]])</f>
        <v>31</v>
      </c>
      <c r="N12125" s="18">
        <f>YEAR(Tabela3[[#This Row],[DATA]])</f>
        <v>2023</v>
      </c>
    </row>
    <row r="12126" spans="2:14">
      <c r="B12126" s="1">
        <v>45138</v>
      </c>
      <c r="C12126">
        <v>17806</v>
      </c>
      <c r="D12126">
        <f>COUNTIF(C$4:C12126,Tabela3[[#This Row],[COMANDA]])</f>
        <v>1</v>
      </c>
      <c r="E12126" t="s">
        <v>90</v>
      </c>
      <c r="F12126" t="s">
        <v>99</v>
      </c>
      <c r="G12126" t="s">
        <v>8</v>
      </c>
      <c r="H12126" t="s">
        <v>47</v>
      </c>
      <c r="I12126" s="2">
        <v>1</v>
      </c>
      <c r="J12126" t="s">
        <v>11</v>
      </c>
      <c r="K12126" s="21">
        <f>INDEX(LISTAS!$H:$Q,MATCH(BASE!H12126,LISTAS!$G:$G,0),MATCH(BASE!J12126,LISTAS!$H$3:$Q$3,0))*Tabela3[[#This Row],[QUANTIDADE]]</f>
        <v>16</v>
      </c>
      <c r="L12126" s="2" t="str">
        <f>TEXT(Tabela3[[#This Row],[DATA]],"MM")</f>
        <v>07</v>
      </c>
      <c r="M12126" s="2">
        <f>WEEKNUM(Tabela3[[#This Row],[DATA]])</f>
        <v>31</v>
      </c>
      <c r="N12126" s="18">
        <f>YEAR(Tabela3[[#This Row],[DATA]])</f>
        <v>2023</v>
      </c>
    </row>
    <row r="12127" spans="2:14">
      <c r="B12127" s="1">
        <v>45138</v>
      </c>
      <c r="C12127">
        <v>17807</v>
      </c>
      <c r="D12127">
        <f>COUNTIF(C$4:C12127,Tabela3[[#This Row],[COMANDA]])</f>
        <v>1</v>
      </c>
      <c r="E12127" t="s">
        <v>90</v>
      </c>
      <c r="F12127" t="s">
        <v>100</v>
      </c>
      <c r="G12127" t="s">
        <v>8</v>
      </c>
      <c r="H12127" t="s">
        <v>202</v>
      </c>
      <c r="I12127" s="2">
        <v>1</v>
      </c>
      <c r="J12127" t="s">
        <v>11</v>
      </c>
      <c r="K12127" s="21">
        <f>INDEX(LISTAS!$H:$Q,MATCH(BASE!H12127,LISTAS!$G:$G,0),MATCH(BASE!J12127,LISTAS!$H$3:$Q$3,0))*Tabela3[[#This Row],[QUANTIDADE]]</f>
        <v>20</v>
      </c>
      <c r="L12127" s="2" t="str">
        <f>TEXT(Tabela3[[#This Row],[DATA]],"MM")</f>
        <v>07</v>
      </c>
      <c r="M12127" s="2">
        <f>WEEKNUM(Tabela3[[#This Row],[DATA]])</f>
        <v>31</v>
      </c>
      <c r="N12127" s="18">
        <f>YEAR(Tabela3[[#This Row],[DATA]])</f>
        <v>2023</v>
      </c>
    </row>
    <row r="12128" spans="2:14">
      <c r="B12128" s="1">
        <v>45138</v>
      </c>
      <c r="C12128">
        <v>17807</v>
      </c>
      <c r="D12128">
        <f>COUNTIF(C$4:C12128,Tabela3[[#This Row],[COMANDA]])</f>
        <v>2</v>
      </c>
      <c r="E12128" t="s">
        <v>90</v>
      </c>
      <c r="F12128" t="s">
        <v>100</v>
      </c>
      <c r="G12128" t="s">
        <v>9</v>
      </c>
      <c r="H12128" t="s">
        <v>138</v>
      </c>
      <c r="I12128" s="2">
        <v>1</v>
      </c>
      <c r="J12128" t="s">
        <v>11</v>
      </c>
      <c r="K12128" s="21">
        <f>INDEX(LISTAS!$H:$Q,MATCH(BASE!H12128,LISTAS!$G:$G,0),MATCH(BASE!J12128,LISTAS!$H$3:$Q$3,0))*Tabela3[[#This Row],[QUANTIDADE]]</f>
        <v>4</v>
      </c>
      <c r="L12128" s="2" t="str">
        <f>TEXT(Tabela3[[#This Row],[DATA]],"MM")</f>
        <v>07</v>
      </c>
      <c r="M12128" s="2">
        <f>WEEKNUM(Tabela3[[#This Row],[DATA]])</f>
        <v>31</v>
      </c>
      <c r="N12128" s="18">
        <f>YEAR(Tabela3[[#This Row],[DATA]])</f>
        <v>2023</v>
      </c>
    </row>
    <row r="12129" spans="2:14">
      <c r="B12129" s="1">
        <v>45138</v>
      </c>
      <c r="C12129">
        <v>17808</v>
      </c>
      <c r="D12129">
        <f>COUNTIF(C$4:C12129,Tabela3[[#This Row],[COMANDA]])</f>
        <v>1</v>
      </c>
      <c r="E12129" t="s">
        <v>90</v>
      </c>
      <c r="F12129" t="s">
        <v>375</v>
      </c>
      <c r="G12129" t="s">
        <v>8</v>
      </c>
      <c r="H12129" t="s">
        <v>203</v>
      </c>
      <c r="I12129" s="2">
        <v>1</v>
      </c>
      <c r="J12129" t="s">
        <v>12</v>
      </c>
      <c r="K12129" s="21">
        <f>INDEX(LISTAS!$H:$Q,MATCH(BASE!H12129,LISTAS!$G:$G,0),MATCH(BASE!J12129,LISTAS!$H$3:$Q$3,0))*Tabela3[[#This Row],[QUANTIDADE]]</f>
        <v>18</v>
      </c>
      <c r="L12129" s="2" t="str">
        <f>TEXT(Tabela3[[#This Row],[DATA]],"MM")</f>
        <v>07</v>
      </c>
      <c r="M12129" s="2">
        <f>WEEKNUM(Tabela3[[#This Row],[DATA]])</f>
        <v>31</v>
      </c>
      <c r="N12129" s="18">
        <f>YEAR(Tabela3[[#This Row],[DATA]])</f>
        <v>2023</v>
      </c>
    </row>
    <row r="12130" spans="2:14">
      <c r="B12130" s="1">
        <v>45138</v>
      </c>
      <c r="C12130">
        <v>17808</v>
      </c>
      <c r="D12130">
        <f>COUNTIF(C$4:C12130,Tabela3[[#This Row],[COMANDA]])</f>
        <v>2</v>
      </c>
      <c r="E12130" t="s">
        <v>90</v>
      </c>
      <c r="F12130" t="s">
        <v>375</v>
      </c>
      <c r="G12130" t="s">
        <v>8</v>
      </c>
      <c r="H12130" t="s">
        <v>211</v>
      </c>
      <c r="I12130" s="2">
        <v>1</v>
      </c>
      <c r="J12130" t="s">
        <v>12</v>
      </c>
      <c r="K12130" s="21">
        <f>INDEX(LISTAS!$H:$Q,MATCH(BASE!H12130,LISTAS!$G:$G,0),MATCH(BASE!J12130,LISTAS!$H$3:$Q$3,0))*Tabela3[[#This Row],[QUANTIDADE]]</f>
        <v>18</v>
      </c>
      <c r="L12130" s="2" t="str">
        <f>TEXT(Tabela3[[#This Row],[DATA]],"MM")</f>
        <v>07</v>
      </c>
      <c r="M12130" s="2">
        <f>WEEKNUM(Tabela3[[#This Row],[DATA]])</f>
        <v>31</v>
      </c>
      <c r="N12130" s="18">
        <f>YEAR(Tabela3[[#This Row],[DATA]])</f>
        <v>2023</v>
      </c>
    </row>
    <row r="12131" spans="2:14">
      <c r="B12131" s="1">
        <v>45138</v>
      </c>
      <c r="C12131">
        <v>17808</v>
      </c>
      <c r="D12131">
        <f>COUNTIF(C$4:C12131,Tabela3[[#This Row],[COMANDA]])</f>
        <v>3</v>
      </c>
      <c r="E12131" t="s">
        <v>90</v>
      </c>
      <c r="F12131" t="s">
        <v>375</v>
      </c>
      <c r="G12131" t="s">
        <v>61</v>
      </c>
      <c r="H12131" t="s">
        <v>163</v>
      </c>
      <c r="I12131" s="2">
        <v>1</v>
      </c>
      <c r="J12131" t="s">
        <v>11</v>
      </c>
      <c r="K12131" s="21">
        <f>INDEX(LISTAS!$H:$Q,MATCH(BASE!H12131,LISTAS!$G:$G,0),MATCH(BASE!J12131,LISTAS!$H$3:$Q$3,0))*Tabela3[[#This Row],[QUANTIDADE]]</f>
        <v>4</v>
      </c>
      <c r="L12131" s="2" t="str">
        <f>TEXT(Tabela3[[#This Row],[DATA]],"MM")</f>
        <v>07</v>
      </c>
      <c r="M12131" s="2">
        <f>WEEKNUM(Tabela3[[#This Row],[DATA]])</f>
        <v>31</v>
      </c>
      <c r="N12131" s="18">
        <f>YEAR(Tabela3[[#This Row],[DATA]])</f>
        <v>2023</v>
      </c>
    </row>
    <row r="12132" spans="2:14">
      <c r="B12132" s="1">
        <v>45138</v>
      </c>
      <c r="C12132">
        <v>17809</v>
      </c>
      <c r="D12132">
        <f>COUNTIF(C$4:C12132,Tabela3[[#This Row],[COMANDA]])</f>
        <v>1</v>
      </c>
      <c r="E12132" t="s">
        <v>89</v>
      </c>
      <c r="F12132" t="s">
        <v>98</v>
      </c>
      <c r="G12132" t="s">
        <v>8</v>
      </c>
      <c r="H12132" t="s">
        <v>42</v>
      </c>
      <c r="I12132" s="2">
        <v>1</v>
      </c>
      <c r="J12132" t="s">
        <v>11</v>
      </c>
      <c r="K12132" s="21">
        <f>INDEX(LISTAS!$H:$Q,MATCH(BASE!H12132,LISTAS!$G:$G,0),MATCH(BASE!J12132,LISTAS!$H$3:$Q$3,0))*Tabela3[[#This Row],[QUANTIDADE]]</f>
        <v>16</v>
      </c>
      <c r="L12132" s="2" t="str">
        <f>TEXT(Tabela3[[#This Row],[DATA]],"MM")</f>
        <v>07</v>
      </c>
      <c r="M12132" s="2">
        <f>WEEKNUM(Tabela3[[#This Row],[DATA]])</f>
        <v>31</v>
      </c>
      <c r="N12132" s="18">
        <f>YEAR(Tabela3[[#This Row],[DATA]])</f>
        <v>2023</v>
      </c>
    </row>
    <row r="12133" spans="2:14">
      <c r="B12133" s="1">
        <v>45138</v>
      </c>
      <c r="C12133">
        <v>17810</v>
      </c>
      <c r="D12133">
        <f>COUNTIF(C$4:C12133,Tabela3[[#This Row],[COMANDA]])</f>
        <v>1</v>
      </c>
      <c r="E12133" t="s">
        <v>90</v>
      </c>
      <c r="F12133" t="s">
        <v>98</v>
      </c>
      <c r="G12133" t="s">
        <v>8</v>
      </c>
      <c r="H12133" t="s">
        <v>202</v>
      </c>
      <c r="I12133" s="2">
        <v>1</v>
      </c>
      <c r="J12133" t="s">
        <v>11</v>
      </c>
      <c r="K12133" s="21">
        <f>INDEX(LISTAS!$H:$Q,MATCH(BASE!H12133,LISTAS!$G:$G,0),MATCH(BASE!J12133,LISTAS!$H$3:$Q$3,0))*Tabela3[[#This Row],[QUANTIDADE]]</f>
        <v>20</v>
      </c>
      <c r="L12133" s="2" t="str">
        <f>TEXT(Tabela3[[#This Row],[DATA]],"MM")</f>
        <v>07</v>
      </c>
      <c r="M12133" s="2">
        <f>WEEKNUM(Tabela3[[#This Row],[DATA]])</f>
        <v>31</v>
      </c>
      <c r="N12133" s="18">
        <f>YEAR(Tabela3[[#This Row],[DATA]])</f>
        <v>2023</v>
      </c>
    </row>
    <row r="12134" spans="2:14">
      <c r="B12134" s="1">
        <v>45138</v>
      </c>
      <c r="C12134">
        <v>17810</v>
      </c>
      <c r="D12134">
        <f>COUNTIF(C$4:C12134,Tabela3[[#This Row],[COMANDA]])</f>
        <v>2</v>
      </c>
      <c r="E12134" t="s">
        <v>90</v>
      </c>
      <c r="F12134" t="s">
        <v>98</v>
      </c>
      <c r="G12134" t="s">
        <v>61</v>
      </c>
      <c r="H12134" t="s">
        <v>199</v>
      </c>
      <c r="I12134" s="2">
        <v>1</v>
      </c>
      <c r="J12134" t="s">
        <v>11</v>
      </c>
      <c r="K12134" s="21">
        <f>INDEX(LISTAS!$H:$Q,MATCH(BASE!H12134,LISTAS!$G:$G,0),MATCH(BASE!J12134,LISTAS!$H$3:$Q$3,0))*Tabela3[[#This Row],[QUANTIDADE]]</f>
        <v>1</v>
      </c>
      <c r="L12134" s="2" t="str">
        <f>TEXT(Tabela3[[#This Row],[DATA]],"MM")</f>
        <v>07</v>
      </c>
      <c r="M12134" s="2">
        <f>WEEKNUM(Tabela3[[#This Row],[DATA]])</f>
        <v>31</v>
      </c>
      <c r="N12134" s="18">
        <f>YEAR(Tabela3[[#This Row],[DATA]])</f>
        <v>2023</v>
      </c>
    </row>
    <row r="12135" spans="2:14">
      <c r="B12135" s="1">
        <v>45138</v>
      </c>
      <c r="C12135">
        <v>17810</v>
      </c>
      <c r="D12135">
        <f>COUNTIF(C$4:C12135,Tabela3[[#This Row],[COMANDA]])</f>
        <v>3</v>
      </c>
      <c r="E12135" t="s">
        <v>90</v>
      </c>
      <c r="F12135" t="s">
        <v>98</v>
      </c>
      <c r="G12135" t="s">
        <v>9</v>
      </c>
      <c r="H12135" t="s">
        <v>138</v>
      </c>
      <c r="I12135" s="2">
        <v>1</v>
      </c>
      <c r="J12135" t="s">
        <v>11</v>
      </c>
      <c r="K12135" s="21">
        <f>INDEX(LISTAS!$H:$Q,MATCH(BASE!H12135,LISTAS!$G:$G,0),MATCH(BASE!J12135,LISTAS!$H$3:$Q$3,0))*Tabela3[[#This Row],[QUANTIDADE]]</f>
        <v>4</v>
      </c>
      <c r="L12135" s="2" t="str">
        <f>TEXT(Tabela3[[#This Row],[DATA]],"MM")</f>
        <v>07</v>
      </c>
      <c r="M12135" s="2">
        <f>WEEKNUM(Tabela3[[#This Row],[DATA]])</f>
        <v>31</v>
      </c>
      <c r="N12135" s="18">
        <f>YEAR(Tabela3[[#This Row],[DATA]])</f>
        <v>2023</v>
      </c>
    </row>
    <row r="12136" spans="2:14">
      <c r="B12136" s="1">
        <v>45138</v>
      </c>
      <c r="C12136">
        <v>17811</v>
      </c>
      <c r="D12136">
        <f>COUNTIF(C$4:C12136,Tabela3[[#This Row],[COMANDA]])</f>
        <v>1</v>
      </c>
      <c r="E12136" t="s">
        <v>89</v>
      </c>
      <c r="G12136" t="s">
        <v>8</v>
      </c>
      <c r="H12136" t="s">
        <v>40</v>
      </c>
      <c r="I12136" s="2">
        <v>1</v>
      </c>
      <c r="J12136" t="s">
        <v>11</v>
      </c>
      <c r="K12136" s="21">
        <f>INDEX(LISTAS!$H:$Q,MATCH(BASE!H12136,LISTAS!$G:$G,0),MATCH(BASE!J12136,LISTAS!$H$3:$Q$3,0))*Tabela3[[#This Row],[QUANTIDADE]]</f>
        <v>14</v>
      </c>
      <c r="L12136" s="2" t="str">
        <f>TEXT(Tabela3[[#This Row],[DATA]],"MM")</f>
        <v>07</v>
      </c>
      <c r="M12136" s="2">
        <f>WEEKNUM(Tabela3[[#This Row],[DATA]])</f>
        <v>31</v>
      </c>
      <c r="N12136" s="18">
        <f>YEAR(Tabela3[[#This Row],[DATA]])</f>
        <v>2023</v>
      </c>
    </row>
    <row r="12137" spans="2:14">
      <c r="B12137" s="1">
        <v>45138</v>
      </c>
      <c r="C12137">
        <v>17811</v>
      </c>
      <c r="D12137">
        <f>COUNTIF(C$4:C12137,Tabela3[[#This Row],[COMANDA]])</f>
        <v>2</v>
      </c>
      <c r="E12137" t="s">
        <v>89</v>
      </c>
      <c r="G12137" t="s">
        <v>61</v>
      </c>
      <c r="H12137" t="s">
        <v>163</v>
      </c>
      <c r="I12137" s="2">
        <v>1</v>
      </c>
      <c r="J12137" t="s">
        <v>11</v>
      </c>
      <c r="K12137" s="21">
        <f>INDEX(LISTAS!$H:$Q,MATCH(BASE!H12137,LISTAS!$G:$G,0),MATCH(BASE!J12137,LISTAS!$H$3:$Q$3,0))*Tabela3[[#This Row],[QUANTIDADE]]</f>
        <v>4</v>
      </c>
      <c r="L12137" s="2" t="str">
        <f>TEXT(Tabela3[[#This Row],[DATA]],"MM")</f>
        <v>07</v>
      </c>
      <c r="M12137" s="2">
        <f>WEEKNUM(Tabela3[[#This Row],[DATA]])</f>
        <v>31</v>
      </c>
      <c r="N12137" s="18">
        <f>YEAR(Tabela3[[#This Row],[DATA]])</f>
        <v>2023</v>
      </c>
    </row>
    <row r="12138" spans="2:14">
      <c r="B12138" s="1">
        <v>45138</v>
      </c>
      <c r="C12138">
        <v>17812</v>
      </c>
      <c r="D12138">
        <f>COUNTIF(C$4:C12138,Tabela3[[#This Row],[COMANDA]])</f>
        <v>1</v>
      </c>
      <c r="E12138" t="s">
        <v>90</v>
      </c>
      <c r="F12138" t="s">
        <v>99</v>
      </c>
      <c r="G12138" t="s">
        <v>8</v>
      </c>
      <c r="H12138" t="s">
        <v>40</v>
      </c>
      <c r="I12138" s="2">
        <v>1</v>
      </c>
      <c r="J12138" t="s">
        <v>11</v>
      </c>
      <c r="K12138" s="21">
        <f>INDEX(LISTAS!$H:$Q,MATCH(BASE!H12138,LISTAS!$G:$G,0),MATCH(BASE!J12138,LISTAS!$H$3:$Q$3,0))*Tabela3[[#This Row],[QUANTIDADE]]</f>
        <v>14</v>
      </c>
      <c r="L12138" s="2" t="str">
        <f>TEXT(Tabela3[[#This Row],[DATA]],"MM")</f>
        <v>07</v>
      </c>
      <c r="M12138" s="2">
        <f>WEEKNUM(Tabela3[[#This Row],[DATA]])</f>
        <v>31</v>
      </c>
      <c r="N12138" s="18">
        <f>YEAR(Tabela3[[#This Row],[DATA]])</f>
        <v>2023</v>
      </c>
    </row>
    <row r="12139" spans="2:14">
      <c r="B12139" s="1">
        <v>45138</v>
      </c>
      <c r="C12139">
        <v>17813</v>
      </c>
      <c r="D12139">
        <f>COUNTIF(C$4:C12139,Tabela3[[#This Row],[COMANDA]])</f>
        <v>1</v>
      </c>
      <c r="E12139" t="s">
        <v>90</v>
      </c>
      <c r="F12139" t="s">
        <v>99</v>
      </c>
      <c r="G12139" t="s">
        <v>8</v>
      </c>
      <c r="H12139" t="s">
        <v>206</v>
      </c>
      <c r="I12139" s="2">
        <v>1</v>
      </c>
      <c r="J12139" t="s">
        <v>11</v>
      </c>
      <c r="K12139" s="21">
        <f>INDEX(LISTAS!$H:$Q,MATCH(BASE!H12139,LISTAS!$G:$G,0),MATCH(BASE!J12139,LISTAS!$H$3:$Q$3,0))*Tabela3[[#This Row],[QUANTIDADE]]</f>
        <v>18</v>
      </c>
      <c r="L12139" s="2" t="str">
        <f>TEXT(Tabela3[[#This Row],[DATA]],"MM")</f>
        <v>07</v>
      </c>
      <c r="M12139" s="2">
        <f>WEEKNUM(Tabela3[[#This Row],[DATA]])</f>
        <v>31</v>
      </c>
      <c r="N12139" s="18">
        <f>YEAR(Tabela3[[#This Row],[DATA]])</f>
        <v>2023</v>
      </c>
    </row>
    <row r="12140" spans="2:14">
      <c r="B12140" s="1">
        <v>45138</v>
      </c>
      <c r="C12140">
        <v>17813</v>
      </c>
      <c r="D12140">
        <f>COUNTIF(C$4:C12140,Tabela3[[#This Row],[COMANDA]])</f>
        <v>2</v>
      </c>
      <c r="E12140" t="s">
        <v>90</v>
      </c>
      <c r="F12140" t="s">
        <v>99</v>
      </c>
      <c r="G12140" t="s">
        <v>61</v>
      </c>
      <c r="H12140" t="s">
        <v>199</v>
      </c>
      <c r="I12140" s="2">
        <v>1</v>
      </c>
      <c r="J12140" t="s">
        <v>11</v>
      </c>
      <c r="K12140" s="21">
        <f>INDEX(LISTAS!$H:$Q,MATCH(BASE!H12140,LISTAS!$G:$G,0),MATCH(BASE!J12140,LISTAS!$H$3:$Q$3,0))*Tabela3[[#This Row],[QUANTIDADE]]</f>
        <v>1</v>
      </c>
      <c r="L12140" s="2" t="str">
        <f>TEXT(Tabela3[[#This Row],[DATA]],"MM")</f>
        <v>07</v>
      </c>
      <c r="M12140" s="2">
        <f>WEEKNUM(Tabela3[[#This Row],[DATA]])</f>
        <v>31</v>
      </c>
      <c r="N12140" s="18">
        <f>YEAR(Tabela3[[#This Row],[DATA]])</f>
        <v>2023</v>
      </c>
    </row>
    <row r="12141" spans="2:14">
      <c r="B12141" s="1">
        <v>45138</v>
      </c>
      <c r="C12141">
        <v>17813</v>
      </c>
      <c r="D12141">
        <f>COUNTIF(C$4:C12141,Tabela3[[#This Row],[COMANDA]])</f>
        <v>3</v>
      </c>
      <c r="E12141" t="s">
        <v>90</v>
      </c>
      <c r="F12141" t="s">
        <v>99</v>
      </c>
      <c r="G12141" t="s">
        <v>9</v>
      </c>
      <c r="H12141" t="s">
        <v>133</v>
      </c>
      <c r="I12141" s="2">
        <v>1</v>
      </c>
      <c r="J12141" t="s">
        <v>11</v>
      </c>
      <c r="K12141" s="21">
        <f>INDEX(LISTAS!$H:$Q,MATCH(BASE!H12141,LISTAS!$G:$G,0),MATCH(BASE!J12141,LISTAS!$H$3:$Q$3,0))*Tabela3[[#This Row],[QUANTIDADE]]</f>
        <v>6</v>
      </c>
      <c r="L12141" s="2" t="str">
        <f>TEXT(Tabela3[[#This Row],[DATA]],"MM")</f>
        <v>07</v>
      </c>
      <c r="M12141" s="2">
        <f>WEEKNUM(Tabela3[[#This Row],[DATA]])</f>
        <v>31</v>
      </c>
      <c r="N12141" s="18">
        <f>YEAR(Tabela3[[#This Row],[DATA]])</f>
        <v>2023</v>
      </c>
    </row>
    <row r="12142" spans="2:14">
      <c r="B12142" s="1">
        <v>45138</v>
      </c>
      <c r="C12142">
        <v>17814</v>
      </c>
      <c r="D12142">
        <f>COUNTIF(C$4:C12142,Tabela3[[#This Row],[COMANDA]])</f>
        <v>1</v>
      </c>
      <c r="E12142" t="s">
        <v>90</v>
      </c>
      <c r="F12142" t="s">
        <v>100</v>
      </c>
      <c r="G12142" t="s">
        <v>8</v>
      </c>
      <c r="H12142" t="s">
        <v>203</v>
      </c>
      <c r="I12142" s="2">
        <v>2</v>
      </c>
      <c r="J12142" t="s">
        <v>11</v>
      </c>
      <c r="K12142" s="21">
        <f>INDEX(LISTAS!$H:$Q,MATCH(BASE!H12142,LISTAS!$G:$G,0),MATCH(BASE!J12142,LISTAS!$H$3:$Q$3,0))*Tabela3[[#This Row],[QUANTIDADE]]</f>
        <v>40</v>
      </c>
      <c r="L12142" s="2" t="str">
        <f>TEXT(Tabela3[[#This Row],[DATA]],"MM")</f>
        <v>07</v>
      </c>
      <c r="M12142" s="2">
        <f>WEEKNUM(Tabela3[[#This Row],[DATA]])</f>
        <v>31</v>
      </c>
      <c r="N12142" s="18">
        <f>YEAR(Tabela3[[#This Row],[DATA]])</f>
        <v>2023</v>
      </c>
    </row>
    <row r="12143" spans="2:14">
      <c r="B12143" s="1">
        <v>45138</v>
      </c>
      <c r="C12143">
        <v>17814</v>
      </c>
      <c r="D12143">
        <f>COUNTIF(C$4:C12143,Tabela3[[#This Row],[COMANDA]])</f>
        <v>2</v>
      </c>
      <c r="E12143" t="s">
        <v>90</v>
      </c>
      <c r="F12143" t="s">
        <v>100</v>
      </c>
      <c r="G12143" t="s">
        <v>9</v>
      </c>
      <c r="H12143" t="s">
        <v>385</v>
      </c>
      <c r="I12143" s="2">
        <v>1</v>
      </c>
      <c r="J12143" t="s">
        <v>11</v>
      </c>
      <c r="K12143" s="21">
        <f>INDEX(LISTAS!$H:$Q,MATCH(BASE!H12143,LISTAS!$G:$G,0),MATCH(BASE!J12143,LISTAS!$H$3:$Q$3,0))*Tabela3[[#This Row],[QUANTIDADE]]</f>
        <v>3</v>
      </c>
      <c r="L12143" s="2" t="str">
        <f>TEXT(Tabela3[[#This Row],[DATA]],"MM")</f>
        <v>07</v>
      </c>
      <c r="M12143" s="2">
        <f>WEEKNUM(Tabela3[[#This Row],[DATA]])</f>
        <v>31</v>
      </c>
      <c r="N12143" s="18">
        <f>YEAR(Tabela3[[#This Row],[DATA]])</f>
        <v>2023</v>
      </c>
    </row>
    <row r="12144" spans="2:14">
      <c r="B12144" s="1">
        <v>45138</v>
      </c>
      <c r="C12144">
        <v>17815</v>
      </c>
      <c r="D12144">
        <f>COUNTIF(C$4:C12144,Tabela3[[#This Row],[COMANDA]])</f>
        <v>1</v>
      </c>
      <c r="E12144" t="s">
        <v>90</v>
      </c>
      <c r="F12144" t="s">
        <v>98</v>
      </c>
      <c r="G12144" t="s">
        <v>8</v>
      </c>
      <c r="H12144" t="s">
        <v>202</v>
      </c>
      <c r="I12144" s="2">
        <v>1</v>
      </c>
      <c r="J12144" t="s">
        <v>11</v>
      </c>
      <c r="K12144" s="21">
        <f>INDEX(LISTAS!$H:$Q,MATCH(BASE!H12144,LISTAS!$G:$G,0),MATCH(BASE!J12144,LISTAS!$H$3:$Q$3,0))*Tabela3[[#This Row],[QUANTIDADE]]</f>
        <v>20</v>
      </c>
      <c r="L12144" s="2" t="str">
        <f>TEXT(Tabela3[[#This Row],[DATA]],"MM")</f>
        <v>07</v>
      </c>
      <c r="M12144" s="2">
        <f>WEEKNUM(Tabela3[[#This Row],[DATA]])</f>
        <v>31</v>
      </c>
      <c r="N12144" s="18">
        <f>YEAR(Tabela3[[#This Row],[DATA]])</f>
        <v>2023</v>
      </c>
    </row>
    <row r="12145" spans="2:14">
      <c r="B12145" s="1">
        <v>45138</v>
      </c>
      <c r="C12145">
        <v>17815</v>
      </c>
      <c r="D12145">
        <f>COUNTIF(C$4:C12145,Tabela3[[#This Row],[COMANDA]])</f>
        <v>2</v>
      </c>
      <c r="E12145" t="s">
        <v>90</v>
      </c>
      <c r="F12145" t="s">
        <v>98</v>
      </c>
      <c r="G12145" t="s">
        <v>8</v>
      </c>
      <c r="H12145" t="s">
        <v>211</v>
      </c>
      <c r="I12145" s="2">
        <v>1</v>
      </c>
      <c r="J12145" t="s">
        <v>11</v>
      </c>
      <c r="K12145" s="21">
        <f>INDEX(LISTAS!$H:$Q,MATCH(BASE!H12145,LISTAS!$G:$G,0),MATCH(BASE!J12145,LISTAS!$H$3:$Q$3,0))*Tabela3[[#This Row],[QUANTIDADE]]</f>
        <v>20</v>
      </c>
      <c r="L12145" s="2" t="str">
        <f>TEXT(Tabela3[[#This Row],[DATA]],"MM")</f>
        <v>07</v>
      </c>
      <c r="M12145" s="2">
        <f>WEEKNUM(Tabela3[[#This Row],[DATA]])</f>
        <v>31</v>
      </c>
      <c r="N12145" s="18">
        <f>YEAR(Tabela3[[#This Row],[DATA]])</f>
        <v>2023</v>
      </c>
    </row>
    <row r="12146" spans="2:14">
      <c r="B12146" s="1">
        <v>45138</v>
      </c>
      <c r="C12146">
        <v>17815</v>
      </c>
      <c r="D12146">
        <f>COUNTIF(C$4:C12146,Tabela3[[#This Row],[COMANDA]])</f>
        <v>3</v>
      </c>
      <c r="E12146" t="s">
        <v>90</v>
      </c>
      <c r="F12146" t="s">
        <v>98</v>
      </c>
      <c r="G12146" t="s">
        <v>61</v>
      </c>
      <c r="H12146" t="s">
        <v>199</v>
      </c>
      <c r="I12146" s="2">
        <v>2</v>
      </c>
      <c r="J12146" t="s">
        <v>11</v>
      </c>
      <c r="K12146" s="21">
        <f>INDEX(LISTAS!$H:$Q,MATCH(BASE!H12146,LISTAS!$G:$G,0),MATCH(BASE!J12146,LISTAS!$H$3:$Q$3,0))*Tabela3[[#This Row],[QUANTIDADE]]</f>
        <v>2</v>
      </c>
      <c r="L12146" s="2" t="str">
        <f>TEXT(Tabela3[[#This Row],[DATA]],"MM")</f>
        <v>07</v>
      </c>
      <c r="M12146" s="2">
        <f>WEEKNUM(Tabela3[[#This Row],[DATA]])</f>
        <v>31</v>
      </c>
      <c r="N12146" s="18">
        <f>YEAR(Tabela3[[#This Row],[DATA]])</f>
        <v>2023</v>
      </c>
    </row>
    <row r="12147" spans="2:14">
      <c r="B12147" s="1">
        <v>45138</v>
      </c>
      <c r="C12147">
        <v>17816</v>
      </c>
      <c r="D12147">
        <f>COUNTIF(C$4:C12147,Tabela3[[#This Row],[COMANDA]])</f>
        <v>1</v>
      </c>
      <c r="E12147" t="s">
        <v>89</v>
      </c>
      <c r="F12147" t="s">
        <v>98</v>
      </c>
      <c r="G12147" t="s">
        <v>8</v>
      </c>
      <c r="H12147" t="s">
        <v>43</v>
      </c>
      <c r="I12147" s="2">
        <v>1</v>
      </c>
      <c r="J12147" t="s">
        <v>11</v>
      </c>
      <c r="K12147" s="21">
        <f>INDEX(LISTAS!$H:$Q,MATCH(BASE!H12147,LISTAS!$G:$G,0),MATCH(BASE!J12147,LISTAS!$H$3:$Q$3,0))*Tabela3[[#This Row],[QUANTIDADE]]</f>
        <v>18</v>
      </c>
      <c r="L12147" s="2" t="str">
        <f>TEXT(Tabela3[[#This Row],[DATA]],"MM")</f>
        <v>07</v>
      </c>
      <c r="M12147" s="2">
        <f>WEEKNUM(Tabela3[[#This Row],[DATA]])</f>
        <v>31</v>
      </c>
      <c r="N12147" s="18">
        <f>YEAR(Tabela3[[#This Row],[DATA]])</f>
        <v>2023</v>
      </c>
    </row>
    <row r="12148" spans="2:14">
      <c r="B12148" s="1">
        <v>45138</v>
      </c>
      <c r="C12148">
        <v>17817</v>
      </c>
      <c r="D12148">
        <f>COUNTIF(C$4:C12148,Tabela3[[#This Row],[COMANDA]])</f>
        <v>1</v>
      </c>
      <c r="E12148" t="s">
        <v>90</v>
      </c>
      <c r="F12148" t="s">
        <v>98</v>
      </c>
      <c r="G12148" t="s">
        <v>8</v>
      </c>
      <c r="H12148" t="s">
        <v>47</v>
      </c>
      <c r="I12148" s="2">
        <v>2</v>
      </c>
      <c r="J12148" t="s">
        <v>11</v>
      </c>
      <c r="K12148" s="21">
        <f>INDEX(LISTAS!$H:$Q,MATCH(BASE!H12148,LISTAS!$G:$G,0),MATCH(BASE!J12148,LISTAS!$H$3:$Q$3,0))*Tabela3[[#This Row],[QUANTIDADE]]</f>
        <v>32</v>
      </c>
      <c r="L12148" s="2" t="str">
        <f>TEXT(Tabela3[[#This Row],[DATA]],"MM")</f>
        <v>07</v>
      </c>
      <c r="M12148" s="2">
        <f>WEEKNUM(Tabela3[[#This Row],[DATA]])</f>
        <v>31</v>
      </c>
      <c r="N12148" s="18">
        <f>YEAR(Tabela3[[#This Row],[DATA]])</f>
        <v>2023</v>
      </c>
    </row>
    <row r="12149" spans="2:14">
      <c r="B12149" s="1">
        <v>45138</v>
      </c>
      <c r="C12149">
        <v>17817</v>
      </c>
      <c r="D12149">
        <f>COUNTIF(C$4:C12149,Tabela3[[#This Row],[COMANDA]])</f>
        <v>2</v>
      </c>
      <c r="E12149" t="s">
        <v>90</v>
      </c>
      <c r="F12149" t="s">
        <v>98</v>
      </c>
      <c r="G12149" t="s">
        <v>9</v>
      </c>
      <c r="H12149" t="s">
        <v>55</v>
      </c>
      <c r="I12149" s="2">
        <v>1</v>
      </c>
      <c r="J12149" t="s">
        <v>11</v>
      </c>
      <c r="K12149" s="21">
        <f>INDEX(LISTAS!$H:$Q,MATCH(BASE!H12149,LISTAS!$G:$G,0),MATCH(BASE!J12149,LISTAS!$H$3:$Q$3,0))*Tabela3[[#This Row],[QUANTIDADE]]</f>
        <v>3</v>
      </c>
      <c r="L12149" s="2" t="str">
        <f>TEXT(Tabela3[[#This Row],[DATA]],"MM")</f>
        <v>07</v>
      </c>
      <c r="M12149" s="2">
        <f>WEEKNUM(Tabela3[[#This Row],[DATA]])</f>
        <v>31</v>
      </c>
      <c r="N12149" s="18">
        <f>YEAR(Tabela3[[#This Row],[DATA]])</f>
        <v>2023</v>
      </c>
    </row>
    <row r="12150" spans="2:14">
      <c r="B12150" s="1">
        <v>45138</v>
      </c>
      <c r="C12150">
        <v>17818</v>
      </c>
      <c r="D12150">
        <f>COUNTIF(C$4:C12150,Tabela3[[#This Row],[COMANDA]])</f>
        <v>1</v>
      </c>
      <c r="E12150" t="s">
        <v>89</v>
      </c>
      <c r="F12150" t="s">
        <v>99</v>
      </c>
      <c r="G12150" t="s">
        <v>8</v>
      </c>
      <c r="H12150" t="s">
        <v>203</v>
      </c>
      <c r="I12150" s="2">
        <v>1</v>
      </c>
      <c r="J12150" t="s">
        <v>11</v>
      </c>
      <c r="K12150" s="21">
        <f>INDEX(LISTAS!$H:$Q,MATCH(BASE!H12150,LISTAS!$G:$G,0),MATCH(BASE!J12150,LISTAS!$H$3:$Q$3,0))*Tabela3[[#This Row],[QUANTIDADE]]</f>
        <v>20</v>
      </c>
      <c r="L12150" s="2" t="str">
        <f>TEXT(Tabela3[[#This Row],[DATA]],"MM")</f>
        <v>07</v>
      </c>
      <c r="M12150" s="2">
        <f>WEEKNUM(Tabela3[[#This Row],[DATA]])</f>
        <v>31</v>
      </c>
      <c r="N12150" s="18">
        <f>YEAR(Tabela3[[#This Row],[DATA]])</f>
        <v>2023</v>
      </c>
    </row>
    <row r="12151" spans="2:14">
      <c r="B12151" s="1">
        <v>45138</v>
      </c>
      <c r="C12151">
        <v>17818</v>
      </c>
      <c r="D12151">
        <f>COUNTIF(C$4:C12151,Tabela3[[#This Row],[COMANDA]])</f>
        <v>2</v>
      </c>
      <c r="E12151" t="s">
        <v>89</v>
      </c>
      <c r="F12151" t="s">
        <v>99</v>
      </c>
      <c r="G12151" t="s">
        <v>9</v>
      </c>
      <c r="H12151" t="s">
        <v>219</v>
      </c>
      <c r="I12151" s="2">
        <v>1</v>
      </c>
      <c r="J12151" t="s">
        <v>11</v>
      </c>
      <c r="K12151" s="21">
        <f>INDEX(LISTAS!$H:$Q,MATCH(BASE!H12151,LISTAS!$G:$G,0),MATCH(BASE!J12151,LISTAS!$H$3:$Q$3,0))*Tabela3[[#This Row],[QUANTIDADE]]</f>
        <v>5</v>
      </c>
      <c r="L12151" s="2" t="str">
        <f>TEXT(Tabela3[[#This Row],[DATA]],"MM")</f>
        <v>07</v>
      </c>
      <c r="M12151" s="2">
        <f>WEEKNUM(Tabela3[[#This Row],[DATA]])</f>
        <v>31</v>
      </c>
      <c r="N12151" s="18">
        <f>YEAR(Tabela3[[#This Row],[DATA]])</f>
        <v>2023</v>
      </c>
    </row>
    <row r="12152" spans="2:14">
      <c r="B12152" s="1">
        <v>45138</v>
      </c>
      <c r="C12152">
        <v>17819</v>
      </c>
      <c r="D12152">
        <f>COUNTIF(C$4:C12152,Tabela3[[#This Row],[COMANDA]])</f>
        <v>1</v>
      </c>
      <c r="E12152" t="s">
        <v>90</v>
      </c>
      <c r="F12152" t="s">
        <v>99</v>
      </c>
      <c r="G12152" t="s">
        <v>8</v>
      </c>
      <c r="H12152" t="s">
        <v>47</v>
      </c>
      <c r="I12152" s="2">
        <v>1</v>
      </c>
      <c r="J12152" t="s">
        <v>11</v>
      </c>
      <c r="K12152" s="21">
        <f>INDEX(LISTAS!$H:$Q,MATCH(BASE!H12152,LISTAS!$G:$G,0),MATCH(BASE!J12152,LISTAS!$H$3:$Q$3,0))*Tabela3[[#This Row],[QUANTIDADE]]</f>
        <v>16</v>
      </c>
      <c r="L12152" s="2" t="str">
        <f>TEXT(Tabela3[[#This Row],[DATA]],"MM")</f>
        <v>07</v>
      </c>
      <c r="M12152" s="2">
        <f>WEEKNUM(Tabela3[[#This Row],[DATA]])</f>
        <v>31</v>
      </c>
      <c r="N12152" s="18">
        <f>YEAR(Tabela3[[#This Row],[DATA]])</f>
        <v>2023</v>
      </c>
    </row>
    <row r="12153" spans="2:14">
      <c r="B12153" s="1">
        <v>45138</v>
      </c>
      <c r="C12153">
        <v>17820</v>
      </c>
      <c r="D12153">
        <f>COUNTIF(C$4:C12153,Tabela3[[#This Row],[COMANDA]])</f>
        <v>1</v>
      </c>
      <c r="E12153" t="s">
        <v>89</v>
      </c>
      <c r="F12153" t="s">
        <v>99</v>
      </c>
      <c r="G12153" t="s">
        <v>8</v>
      </c>
      <c r="H12153" t="s">
        <v>206</v>
      </c>
      <c r="I12153" s="2">
        <v>1</v>
      </c>
      <c r="J12153" t="s">
        <v>11</v>
      </c>
      <c r="K12153" s="21">
        <f>INDEX(LISTAS!$H:$Q,MATCH(BASE!H12153,LISTAS!$G:$G,0),MATCH(BASE!J12153,LISTAS!$H$3:$Q$3,0))*Tabela3[[#This Row],[QUANTIDADE]]</f>
        <v>18</v>
      </c>
      <c r="L12153" s="2" t="str">
        <f>TEXT(Tabela3[[#This Row],[DATA]],"MM")</f>
        <v>07</v>
      </c>
      <c r="M12153" s="2">
        <f>WEEKNUM(Tabela3[[#This Row],[DATA]])</f>
        <v>31</v>
      </c>
      <c r="N12153" s="18">
        <f>YEAR(Tabela3[[#This Row],[DATA]])</f>
        <v>2023</v>
      </c>
    </row>
    <row r="12154" spans="2:14">
      <c r="B12154" s="1">
        <v>45138</v>
      </c>
      <c r="C12154">
        <v>17821</v>
      </c>
      <c r="D12154">
        <f>COUNTIF(C$4:C12154,Tabela3[[#This Row],[COMANDA]])</f>
        <v>1</v>
      </c>
      <c r="E12154" t="s">
        <v>90</v>
      </c>
      <c r="F12154" t="s">
        <v>98</v>
      </c>
      <c r="G12154" t="s">
        <v>8</v>
      </c>
      <c r="H12154" t="s">
        <v>204</v>
      </c>
      <c r="I12154" s="2">
        <v>1</v>
      </c>
      <c r="J12154" t="s">
        <v>11</v>
      </c>
      <c r="K12154" s="21">
        <f>INDEX(LISTAS!$H:$Q,MATCH(BASE!H12154,LISTAS!$G:$G,0),MATCH(BASE!J12154,LISTAS!$H$3:$Q$3,0))*Tabela3[[#This Row],[QUANTIDADE]]</f>
        <v>18</v>
      </c>
      <c r="L12154" s="2" t="str">
        <f>TEXT(Tabela3[[#This Row],[DATA]],"MM")</f>
        <v>07</v>
      </c>
      <c r="M12154" s="2">
        <f>WEEKNUM(Tabela3[[#This Row],[DATA]])</f>
        <v>31</v>
      </c>
      <c r="N12154" s="18">
        <f>YEAR(Tabela3[[#This Row],[DATA]])</f>
        <v>2023</v>
      </c>
    </row>
    <row r="12155" spans="2:14">
      <c r="B12155" s="1">
        <v>45138</v>
      </c>
      <c r="C12155">
        <v>17822</v>
      </c>
      <c r="D12155">
        <f>COUNTIF(C$4:C12155,Tabela3[[#This Row],[COMANDA]])</f>
        <v>1</v>
      </c>
      <c r="E12155" t="s">
        <v>90</v>
      </c>
      <c r="F12155" t="s">
        <v>98</v>
      </c>
      <c r="G12155" t="s">
        <v>8</v>
      </c>
      <c r="H12155" t="s">
        <v>84</v>
      </c>
      <c r="I12155" s="2">
        <v>1</v>
      </c>
      <c r="J12155" t="s">
        <v>11</v>
      </c>
      <c r="K12155" s="21">
        <f>INDEX(LISTAS!$H:$Q,MATCH(BASE!H12155,LISTAS!$G:$G,0),MATCH(BASE!J12155,LISTAS!$H$3:$Q$3,0))*Tabela3[[#This Row],[QUANTIDADE]]</f>
        <v>16</v>
      </c>
      <c r="L12155" s="2" t="str">
        <f>TEXT(Tabela3[[#This Row],[DATA]],"MM")</f>
        <v>07</v>
      </c>
      <c r="M12155" s="2">
        <f>WEEKNUM(Tabela3[[#This Row],[DATA]])</f>
        <v>31</v>
      </c>
      <c r="N12155" s="18">
        <f>YEAR(Tabela3[[#This Row],[DATA]])</f>
        <v>2023</v>
      </c>
    </row>
    <row r="12156" spans="2:14">
      <c r="B12156" s="1">
        <v>45138</v>
      </c>
      <c r="C12156">
        <v>17823</v>
      </c>
      <c r="D12156">
        <f>COUNTIF(C$4:C12156,Tabela3[[#This Row],[COMANDA]])</f>
        <v>1</v>
      </c>
      <c r="E12156" t="s">
        <v>90</v>
      </c>
      <c r="F12156" t="s">
        <v>375</v>
      </c>
      <c r="G12156" t="s">
        <v>8</v>
      </c>
      <c r="H12156" t="s">
        <v>40</v>
      </c>
      <c r="I12156" s="2">
        <v>1</v>
      </c>
      <c r="J12156" t="s">
        <v>11</v>
      </c>
      <c r="K12156" s="21">
        <f>INDEX(LISTAS!$H:$Q,MATCH(BASE!H12156,LISTAS!$G:$G,0),MATCH(BASE!J12156,LISTAS!$H$3:$Q$3,0))*Tabela3[[#This Row],[QUANTIDADE]]</f>
        <v>14</v>
      </c>
      <c r="L12156" s="2" t="str">
        <f>TEXT(Tabela3[[#This Row],[DATA]],"MM")</f>
        <v>07</v>
      </c>
      <c r="M12156" s="2">
        <f>WEEKNUM(Tabela3[[#This Row],[DATA]])</f>
        <v>31</v>
      </c>
      <c r="N12156" s="18">
        <f>YEAR(Tabela3[[#This Row],[DATA]])</f>
        <v>2023</v>
      </c>
    </row>
    <row r="12157" spans="2:14">
      <c r="B12157" s="1">
        <v>45138</v>
      </c>
      <c r="C12157">
        <v>17824</v>
      </c>
      <c r="D12157">
        <f>COUNTIF(C$4:C12157,Tabela3[[#This Row],[COMANDA]])</f>
        <v>1</v>
      </c>
      <c r="E12157" t="s">
        <v>90</v>
      </c>
      <c r="F12157" t="s">
        <v>375</v>
      </c>
      <c r="G12157" t="s">
        <v>8</v>
      </c>
      <c r="H12157" t="s">
        <v>84</v>
      </c>
      <c r="I12157" s="2">
        <v>1</v>
      </c>
      <c r="J12157" t="s">
        <v>11</v>
      </c>
      <c r="K12157" s="21">
        <f>INDEX(LISTAS!$H:$Q,MATCH(BASE!H12157,LISTAS!$G:$G,0),MATCH(BASE!J12157,LISTAS!$H$3:$Q$3,0))*Tabela3[[#This Row],[QUANTIDADE]]</f>
        <v>16</v>
      </c>
      <c r="L12157" s="2" t="str">
        <f>TEXT(Tabela3[[#This Row],[DATA]],"MM")</f>
        <v>07</v>
      </c>
      <c r="M12157" s="2">
        <f>WEEKNUM(Tabela3[[#This Row],[DATA]])</f>
        <v>31</v>
      </c>
      <c r="N12157" s="18">
        <f>YEAR(Tabela3[[#This Row],[DATA]])</f>
        <v>2023</v>
      </c>
    </row>
    <row r="12158" spans="2:14">
      <c r="B12158" s="1">
        <v>45138</v>
      </c>
      <c r="C12158">
        <v>17825</v>
      </c>
      <c r="D12158">
        <f>COUNTIF(C$4:C12158,Tabela3[[#This Row],[COMANDA]])</f>
        <v>1</v>
      </c>
      <c r="E12158" t="s">
        <v>90</v>
      </c>
      <c r="F12158" t="s">
        <v>98</v>
      </c>
      <c r="G12158" t="s">
        <v>8</v>
      </c>
      <c r="H12158" t="s">
        <v>203</v>
      </c>
      <c r="I12158" s="2">
        <v>1</v>
      </c>
      <c r="J12158" t="s">
        <v>11</v>
      </c>
      <c r="K12158" s="21">
        <f>INDEX(LISTAS!$H:$Q,MATCH(BASE!H12158,LISTAS!$G:$G,0),MATCH(BASE!J12158,LISTAS!$H$3:$Q$3,0))*Tabela3[[#This Row],[QUANTIDADE]]</f>
        <v>20</v>
      </c>
      <c r="L12158" s="2" t="str">
        <f>TEXT(Tabela3[[#This Row],[DATA]],"MM")</f>
        <v>07</v>
      </c>
      <c r="M12158" s="2">
        <f>WEEKNUM(Tabela3[[#This Row],[DATA]])</f>
        <v>31</v>
      </c>
      <c r="N12158" s="18">
        <f>YEAR(Tabela3[[#This Row],[DATA]])</f>
        <v>2023</v>
      </c>
    </row>
    <row r="12159" spans="2:14">
      <c r="B12159" s="1">
        <v>45138</v>
      </c>
      <c r="C12159">
        <v>17826</v>
      </c>
      <c r="D12159">
        <f>COUNTIF(C$4:C12159,Tabela3[[#This Row],[COMANDA]])</f>
        <v>1</v>
      </c>
      <c r="E12159" t="s">
        <v>90</v>
      </c>
      <c r="F12159" t="s">
        <v>98</v>
      </c>
      <c r="G12159" t="s">
        <v>8</v>
      </c>
      <c r="H12159" t="s">
        <v>205</v>
      </c>
      <c r="I12159" s="2">
        <v>1</v>
      </c>
      <c r="J12159" t="s">
        <v>11</v>
      </c>
      <c r="K12159" s="21">
        <f>INDEX(LISTAS!$H:$Q,MATCH(BASE!H12159,LISTAS!$G:$G,0),MATCH(BASE!J12159,LISTAS!$H$3:$Q$3,0))*Tabela3[[#This Row],[QUANTIDADE]]</f>
        <v>22</v>
      </c>
      <c r="L12159" s="2" t="str">
        <f>TEXT(Tabela3[[#This Row],[DATA]],"MM")</f>
        <v>07</v>
      </c>
      <c r="M12159" s="2">
        <f>WEEKNUM(Tabela3[[#This Row],[DATA]])</f>
        <v>31</v>
      </c>
      <c r="N12159" s="18">
        <f>YEAR(Tabela3[[#This Row],[DATA]])</f>
        <v>2023</v>
      </c>
    </row>
    <row r="12160" spans="2:14">
      <c r="B12160" s="1">
        <v>45138</v>
      </c>
      <c r="C12160">
        <v>17826</v>
      </c>
      <c r="D12160">
        <f>COUNTIF(C$4:C12160,Tabela3[[#This Row],[COMANDA]])</f>
        <v>2</v>
      </c>
      <c r="E12160" t="s">
        <v>90</v>
      </c>
      <c r="F12160" t="s">
        <v>99</v>
      </c>
      <c r="G12160" t="s">
        <v>8</v>
      </c>
      <c r="H12160" t="s">
        <v>205</v>
      </c>
      <c r="I12160" s="2">
        <v>1</v>
      </c>
      <c r="J12160" t="s">
        <v>11</v>
      </c>
      <c r="K12160" s="21">
        <f>INDEX(LISTAS!$H:$Q,MATCH(BASE!H12160,LISTAS!$G:$G,0),MATCH(BASE!J12160,LISTAS!$H$3:$Q$3,0))*Tabela3[[#This Row],[QUANTIDADE]]</f>
        <v>22</v>
      </c>
      <c r="L12160" s="2" t="str">
        <f>TEXT(Tabela3[[#This Row],[DATA]],"MM")</f>
        <v>07</v>
      </c>
      <c r="M12160" s="2">
        <f>WEEKNUM(Tabela3[[#This Row],[DATA]])</f>
        <v>31</v>
      </c>
      <c r="N12160" s="18">
        <f>YEAR(Tabela3[[#This Row],[DATA]])</f>
        <v>2023</v>
      </c>
    </row>
    <row r="12161" spans="2:14">
      <c r="B12161" s="1">
        <v>45138</v>
      </c>
      <c r="C12161">
        <v>17826</v>
      </c>
      <c r="D12161">
        <f>COUNTIF(C$4:C12161,Tabela3[[#This Row],[COMANDA]])</f>
        <v>3</v>
      </c>
      <c r="E12161" t="s">
        <v>90</v>
      </c>
      <c r="F12161" t="s">
        <v>98</v>
      </c>
      <c r="G12161" t="s">
        <v>9</v>
      </c>
      <c r="H12161" t="s">
        <v>240</v>
      </c>
      <c r="I12161" s="2">
        <v>1</v>
      </c>
      <c r="J12161" t="s">
        <v>12</v>
      </c>
      <c r="K12161" s="21">
        <f>INDEX(LISTAS!$H:$Q,MATCH(BASE!H12161,LISTAS!$G:$G,0),MATCH(BASE!J12161,LISTAS!$H$3:$Q$3,0))*Tabela3[[#This Row],[QUANTIDADE]]</f>
        <v>8</v>
      </c>
      <c r="L12161" s="2" t="str">
        <f>TEXT(Tabela3[[#This Row],[DATA]],"MM")</f>
        <v>07</v>
      </c>
      <c r="M12161" s="2">
        <f>WEEKNUM(Tabela3[[#This Row],[DATA]])</f>
        <v>31</v>
      </c>
      <c r="N12161" s="18">
        <f>YEAR(Tabela3[[#This Row],[DATA]])</f>
        <v>2023</v>
      </c>
    </row>
    <row r="12162" spans="2:14">
      <c r="B12162" s="1">
        <v>45138</v>
      </c>
      <c r="C12162">
        <v>17826</v>
      </c>
      <c r="D12162">
        <f>COUNTIF(C$4:C12162,Tabela3[[#This Row],[COMANDA]])</f>
        <v>4</v>
      </c>
      <c r="E12162" t="s">
        <v>90</v>
      </c>
      <c r="F12162" t="s">
        <v>99</v>
      </c>
      <c r="G12162" t="s">
        <v>9</v>
      </c>
      <c r="H12162" t="s">
        <v>228</v>
      </c>
      <c r="I12162" s="2">
        <v>1</v>
      </c>
      <c r="J12162" t="s">
        <v>11</v>
      </c>
      <c r="K12162" s="21">
        <f>INDEX(LISTAS!$H:$Q,MATCH(BASE!H12162,LISTAS!$G:$G,0),MATCH(BASE!J12162,LISTAS!$H$3:$Q$3,0))*Tabela3[[#This Row],[QUANTIDADE]]</f>
        <v>6</v>
      </c>
      <c r="L12162" s="2" t="str">
        <f>TEXT(Tabela3[[#This Row],[DATA]],"MM")</f>
        <v>07</v>
      </c>
      <c r="M12162" s="2">
        <f>WEEKNUM(Tabela3[[#This Row],[DATA]])</f>
        <v>31</v>
      </c>
      <c r="N12162" s="18">
        <f>YEAR(Tabela3[[#This Row],[DATA]])</f>
        <v>2023</v>
      </c>
    </row>
    <row r="12163" spans="2:14">
      <c r="B12163" s="1">
        <v>45138</v>
      </c>
      <c r="C12163">
        <v>17827</v>
      </c>
      <c r="D12163">
        <f>COUNTIF(C$4:C12163,Tabela3[[#This Row],[COMANDA]])</f>
        <v>1</v>
      </c>
      <c r="E12163" t="s">
        <v>90</v>
      </c>
      <c r="F12163" t="s">
        <v>99</v>
      </c>
      <c r="G12163" t="s">
        <v>8</v>
      </c>
      <c r="H12163" t="s">
        <v>40</v>
      </c>
      <c r="I12163" s="2">
        <v>1</v>
      </c>
      <c r="J12163" t="s">
        <v>11</v>
      </c>
      <c r="K12163" s="21">
        <f>INDEX(LISTAS!$H:$Q,MATCH(BASE!H12163,LISTAS!$G:$G,0),MATCH(BASE!J12163,LISTAS!$H$3:$Q$3,0))*Tabela3[[#This Row],[QUANTIDADE]]</f>
        <v>14</v>
      </c>
      <c r="L12163" s="2" t="str">
        <f>TEXT(Tabela3[[#This Row],[DATA]],"MM")</f>
        <v>07</v>
      </c>
      <c r="M12163" s="2">
        <f>WEEKNUM(Tabela3[[#This Row],[DATA]])</f>
        <v>31</v>
      </c>
      <c r="N12163" s="18">
        <f>YEAR(Tabela3[[#This Row],[DATA]])</f>
        <v>2023</v>
      </c>
    </row>
    <row r="12164" spans="2:14">
      <c r="B12164" s="1">
        <v>45138</v>
      </c>
      <c r="C12164">
        <v>17827</v>
      </c>
      <c r="D12164">
        <f>COUNTIF(C$4:C12164,Tabela3[[#This Row],[COMANDA]])</f>
        <v>2</v>
      </c>
      <c r="E12164" t="s">
        <v>90</v>
      </c>
      <c r="F12164" t="s">
        <v>99</v>
      </c>
      <c r="G12164" t="s">
        <v>9</v>
      </c>
      <c r="H12164" t="s">
        <v>58</v>
      </c>
      <c r="I12164" s="2">
        <v>1</v>
      </c>
      <c r="J12164" t="s">
        <v>11</v>
      </c>
      <c r="K12164" s="21">
        <f>INDEX(LISTAS!$H:$Q,MATCH(BASE!H12164,LISTAS!$G:$G,0),MATCH(BASE!J12164,LISTAS!$H$3:$Q$3,0))*Tabela3[[#This Row],[QUANTIDADE]]</f>
        <v>5</v>
      </c>
      <c r="L12164" s="2" t="str">
        <f>TEXT(Tabela3[[#This Row],[DATA]],"MM")</f>
        <v>07</v>
      </c>
      <c r="M12164" s="2">
        <f>WEEKNUM(Tabela3[[#This Row],[DATA]])</f>
        <v>31</v>
      </c>
      <c r="N12164" s="18">
        <f>YEAR(Tabela3[[#This Row],[DATA]])</f>
        <v>2023</v>
      </c>
    </row>
    <row r="12165" spans="2:14">
      <c r="B12165" s="1">
        <v>45139</v>
      </c>
      <c r="C12165">
        <v>17828</v>
      </c>
      <c r="D12165">
        <f>COUNTIF(C$4:C12165,Tabela3[[#This Row],[COMANDA]])</f>
        <v>1</v>
      </c>
      <c r="E12165" t="s">
        <v>89</v>
      </c>
      <c r="F12165" t="s">
        <v>98</v>
      </c>
      <c r="G12165" t="s">
        <v>8</v>
      </c>
      <c r="H12165" t="s">
        <v>42</v>
      </c>
      <c r="I12165" s="2">
        <v>1</v>
      </c>
      <c r="J12165" t="s">
        <v>11</v>
      </c>
      <c r="K12165" s="21">
        <f>INDEX(LISTAS!$H:$Q,MATCH(BASE!H12165,LISTAS!$G:$G,0),MATCH(BASE!J12165,LISTAS!$H$3:$Q$3,0))*Tabela3[[#This Row],[QUANTIDADE]]</f>
        <v>16</v>
      </c>
      <c r="L12165" s="2" t="str">
        <f>TEXT(Tabela3[[#This Row],[DATA]],"MM")</f>
        <v>08</v>
      </c>
      <c r="M12165" s="2">
        <f>WEEKNUM(Tabela3[[#This Row],[DATA]])</f>
        <v>31</v>
      </c>
      <c r="N12165" s="18">
        <f>YEAR(Tabela3[[#This Row],[DATA]])</f>
        <v>2023</v>
      </c>
    </row>
    <row r="12166" spans="2:14">
      <c r="B12166" s="1">
        <v>45139</v>
      </c>
      <c r="C12166">
        <v>17829</v>
      </c>
      <c r="D12166">
        <f>COUNTIF(C$4:C12166,Tabela3[[#This Row],[COMANDA]])</f>
        <v>1</v>
      </c>
      <c r="E12166" t="s">
        <v>89</v>
      </c>
      <c r="F12166" t="s">
        <v>98</v>
      </c>
      <c r="G12166" t="s">
        <v>8</v>
      </c>
      <c r="H12166" t="s">
        <v>204</v>
      </c>
      <c r="I12166" s="2">
        <v>1</v>
      </c>
      <c r="J12166" t="s">
        <v>11</v>
      </c>
      <c r="K12166" s="21">
        <f>INDEX(LISTAS!$H:$Q,MATCH(BASE!H12166,LISTAS!$G:$G,0),MATCH(BASE!J12166,LISTAS!$H$3:$Q$3,0))*Tabela3[[#This Row],[QUANTIDADE]]</f>
        <v>18</v>
      </c>
      <c r="L12166" s="2" t="str">
        <f>TEXT(Tabela3[[#This Row],[DATA]],"MM")</f>
        <v>08</v>
      </c>
      <c r="M12166" s="2">
        <f>WEEKNUM(Tabela3[[#This Row],[DATA]])</f>
        <v>31</v>
      </c>
      <c r="N12166" s="18">
        <f>YEAR(Tabela3[[#This Row],[DATA]])</f>
        <v>2023</v>
      </c>
    </row>
    <row r="12167" spans="2:14">
      <c r="B12167" s="1">
        <v>45139</v>
      </c>
      <c r="C12167">
        <v>17829</v>
      </c>
      <c r="D12167">
        <f>COUNTIF(C$4:C12167,Tabela3[[#This Row],[COMANDA]])</f>
        <v>2</v>
      </c>
      <c r="E12167" t="s">
        <v>89</v>
      </c>
      <c r="F12167" t="s">
        <v>98</v>
      </c>
      <c r="G12167" t="s">
        <v>61</v>
      </c>
      <c r="H12167" t="s">
        <v>199</v>
      </c>
      <c r="I12167" s="2">
        <v>3</v>
      </c>
      <c r="J12167" t="s">
        <v>11</v>
      </c>
      <c r="K12167" s="21">
        <f>INDEX(LISTAS!$H:$Q,MATCH(BASE!H12167,LISTAS!$G:$G,0),MATCH(BASE!J12167,LISTAS!$H$3:$Q$3,0))*Tabela3[[#This Row],[QUANTIDADE]]</f>
        <v>3</v>
      </c>
      <c r="L12167" s="2" t="str">
        <f>TEXT(Tabela3[[#This Row],[DATA]],"MM")</f>
        <v>08</v>
      </c>
      <c r="M12167" s="2">
        <f>WEEKNUM(Tabela3[[#This Row],[DATA]])</f>
        <v>31</v>
      </c>
      <c r="N12167" s="18">
        <f>YEAR(Tabela3[[#This Row],[DATA]])</f>
        <v>2023</v>
      </c>
    </row>
    <row r="12168" spans="2:14">
      <c r="B12168" s="1">
        <v>45139</v>
      </c>
      <c r="C12168">
        <v>17830</v>
      </c>
      <c r="D12168">
        <f>COUNTIF(C$4:C12168,Tabela3[[#This Row],[COMANDA]])</f>
        <v>1</v>
      </c>
      <c r="E12168" t="s">
        <v>89</v>
      </c>
      <c r="G12168" t="s">
        <v>8</v>
      </c>
      <c r="H12168" t="s">
        <v>43</v>
      </c>
      <c r="I12168" s="2">
        <v>1</v>
      </c>
      <c r="J12168" t="s">
        <v>11</v>
      </c>
      <c r="K12168" s="21">
        <f>INDEX(LISTAS!$H:$Q,MATCH(BASE!H12168,LISTAS!$G:$G,0),MATCH(BASE!J12168,LISTAS!$H$3:$Q$3,0))*Tabela3[[#This Row],[QUANTIDADE]]</f>
        <v>18</v>
      </c>
      <c r="L12168" s="2" t="str">
        <f>TEXT(Tabela3[[#This Row],[DATA]],"MM")</f>
        <v>08</v>
      </c>
      <c r="M12168" s="2">
        <f>WEEKNUM(Tabela3[[#This Row],[DATA]])</f>
        <v>31</v>
      </c>
      <c r="N12168" s="18">
        <f>YEAR(Tabela3[[#This Row],[DATA]])</f>
        <v>2023</v>
      </c>
    </row>
    <row r="12169" spans="2:14">
      <c r="B12169" s="1">
        <v>45139</v>
      </c>
      <c r="C12169">
        <v>17830</v>
      </c>
      <c r="D12169">
        <f>COUNTIF(C$4:C12169,Tabela3[[#This Row],[COMANDA]])</f>
        <v>2</v>
      </c>
      <c r="E12169" t="s">
        <v>89</v>
      </c>
      <c r="G12169" t="s">
        <v>8</v>
      </c>
      <c r="H12169" t="s">
        <v>47</v>
      </c>
      <c r="I12169" s="2">
        <v>1</v>
      </c>
      <c r="J12169" t="s">
        <v>11</v>
      </c>
      <c r="K12169" s="21">
        <f>INDEX(LISTAS!$H:$Q,MATCH(BASE!H12169,LISTAS!$G:$G,0),MATCH(BASE!J12169,LISTAS!$H$3:$Q$3,0))*Tabela3[[#This Row],[QUANTIDADE]]</f>
        <v>16</v>
      </c>
      <c r="L12169" s="2" t="str">
        <f>TEXT(Tabela3[[#This Row],[DATA]],"MM")</f>
        <v>08</v>
      </c>
      <c r="M12169" s="2">
        <f>WEEKNUM(Tabela3[[#This Row],[DATA]])</f>
        <v>31</v>
      </c>
      <c r="N12169" s="18">
        <f>YEAR(Tabela3[[#This Row],[DATA]])</f>
        <v>2023</v>
      </c>
    </row>
    <row r="12170" spans="2:14">
      <c r="B12170" s="1">
        <v>45139</v>
      </c>
      <c r="C12170">
        <v>17831</v>
      </c>
      <c r="D12170">
        <f>COUNTIF(C$4:C12170,Tabela3[[#This Row],[COMANDA]])</f>
        <v>1</v>
      </c>
      <c r="E12170" t="s">
        <v>90</v>
      </c>
      <c r="F12170" t="s">
        <v>100</v>
      </c>
      <c r="G12170" t="s">
        <v>8</v>
      </c>
      <c r="H12170" t="s">
        <v>202</v>
      </c>
      <c r="I12170" s="2">
        <v>1</v>
      </c>
      <c r="J12170" t="s">
        <v>11</v>
      </c>
      <c r="K12170" s="21">
        <f>INDEX(LISTAS!$H:$Q,MATCH(BASE!H12170,LISTAS!$G:$G,0),MATCH(BASE!J12170,LISTAS!$H$3:$Q$3,0))*Tabela3[[#This Row],[QUANTIDADE]]</f>
        <v>20</v>
      </c>
      <c r="L12170" s="2" t="str">
        <f>TEXT(Tabela3[[#This Row],[DATA]],"MM")</f>
        <v>08</v>
      </c>
      <c r="M12170" s="2">
        <f>WEEKNUM(Tabela3[[#This Row],[DATA]])</f>
        <v>31</v>
      </c>
      <c r="N12170" s="18">
        <f>YEAR(Tabela3[[#This Row],[DATA]])</f>
        <v>2023</v>
      </c>
    </row>
    <row r="12171" spans="2:14">
      <c r="B12171" s="1">
        <v>45139</v>
      </c>
      <c r="C12171">
        <v>17831</v>
      </c>
      <c r="D12171">
        <f>COUNTIF(C$4:C12171,Tabela3[[#This Row],[COMANDA]])</f>
        <v>2</v>
      </c>
      <c r="E12171" t="s">
        <v>90</v>
      </c>
      <c r="F12171" t="s">
        <v>100</v>
      </c>
      <c r="G12171" t="s">
        <v>9</v>
      </c>
      <c r="H12171" t="s">
        <v>242</v>
      </c>
      <c r="I12171" s="2">
        <v>1</v>
      </c>
      <c r="J12171" t="s">
        <v>12</v>
      </c>
      <c r="K12171" s="21">
        <f>INDEX(LISTAS!$H:$Q,MATCH(BASE!H12171,LISTAS!$G:$G,0),MATCH(BASE!J12171,LISTAS!$H$3:$Q$3,0))*Tabela3[[#This Row],[QUANTIDADE]]</f>
        <v>6</v>
      </c>
      <c r="L12171" s="2" t="str">
        <f>TEXT(Tabela3[[#This Row],[DATA]],"MM")</f>
        <v>08</v>
      </c>
      <c r="M12171" s="2">
        <f>WEEKNUM(Tabela3[[#This Row],[DATA]])</f>
        <v>31</v>
      </c>
      <c r="N12171" s="18">
        <f>YEAR(Tabela3[[#This Row],[DATA]])</f>
        <v>2023</v>
      </c>
    </row>
    <row r="12172" spans="2:14">
      <c r="B12172" s="1">
        <v>45139</v>
      </c>
      <c r="C12172">
        <v>17832</v>
      </c>
      <c r="D12172">
        <f>COUNTIF(C$4:C12172,Tabela3[[#This Row],[COMANDA]])</f>
        <v>1</v>
      </c>
      <c r="E12172" t="s">
        <v>89</v>
      </c>
      <c r="F12172" t="s">
        <v>99</v>
      </c>
      <c r="G12172" t="s">
        <v>8</v>
      </c>
      <c r="H12172" t="s">
        <v>202</v>
      </c>
      <c r="I12172" s="2">
        <v>1</v>
      </c>
      <c r="J12172" t="s">
        <v>11</v>
      </c>
      <c r="K12172" s="21">
        <f>INDEX(LISTAS!$H:$Q,MATCH(BASE!H12172,LISTAS!$G:$G,0),MATCH(BASE!J12172,LISTAS!$H$3:$Q$3,0))*Tabela3[[#This Row],[QUANTIDADE]]</f>
        <v>20</v>
      </c>
      <c r="L12172" s="2" t="str">
        <f>TEXT(Tabela3[[#This Row],[DATA]],"MM")</f>
        <v>08</v>
      </c>
      <c r="M12172" s="2">
        <f>WEEKNUM(Tabela3[[#This Row],[DATA]])</f>
        <v>31</v>
      </c>
      <c r="N12172" s="18">
        <f>YEAR(Tabela3[[#This Row],[DATA]])</f>
        <v>2023</v>
      </c>
    </row>
    <row r="12173" spans="2:14">
      <c r="B12173" s="1">
        <v>45139</v>
      </c>
      <c r="C12173">
        <v>17832</v>
      </c>
      <c r="D12173">
        <f>COUNTIF(C$4:C12173,Tabela3[[#This Row],[COMANDA]])</f>
        <v>2</v>
      </c>
      <c r="E12173" t="s">
        <v>89</v>
      </c>
      <c r="F12173" t="s">
        <v>99</v>
      </c>
      <c r="G12173" t="s">
        <v>8</v>
      </c>
      <c r="H12173" t="s">
        <v>47</v>
      </c>
      <c r="I12173" s="2">
        <v>1</v>
      </c>
      <c r="J12173" t="s">
        <v>11</v>
      </c>
      <c r="K12173" s="21">
        <f>INDEX(LISTAS!$H:$Q,MATCH(BASE!H12173,LISTAS!$G:$G,0),MATCH(BASE!J12173,LISTAS!$H$3:$Q$3,0))*Tabela3[[#This Row],[QUANTIDADE]]</f>
        <v>16</v>
      </c>
      <c r="L12173" s="2" t="str">
        <f>TEXT(Tabela3[[#This Row],[DATA]],"MM")</f>
        <v>08</v>
      </c>
      <c r="M12173" s="2">
        <f>WEEKNUM(Tabela3[[#This Row],[DATA]])</f>
        <v>31</v>
      </c>
      <c r="N12173" s="18">
        <f>YEAR(Tabela3[[#This Row],[DATA]])</f>
        <v>2023</v>
      </c>
    </row>
    <row r="12174" spans="2:14">
      <c r="B12174" s="1">
        <v>45139</v>
      </c>
      <c r="C12174">
        <v>17832</v>
      </c>
      <c r="D12174">
        <f>COUNTIF(C$4:C12174,Tabela3[[#This Row],[COMANDA]])</f>
        <v>3</v>
      </c>
      <c r="E12174" t="s">
        <v>89</v>
      </c>
      <c r="F12174" t="s">
        <v>99</v>
      </c>
      <c r="G12174" t="s">
        <v>9</v>
      </c>
      <c r="H12174" t="s">
        <v>219</v>
      </c>
      <c r="I12174" s="2">
        <v>1</v>
      </c>
      <c r="J12174" t="s">
        <v>11</v>
      </c>
      <c r="K12174" s="21">
        <f>INDEX(LISTAS!$H:$Q,MATCH(BASE!H12174,LISTAS!$G:$G,0),MATCH(BASE!J12174,LISTAS!$H$3:$Q$3,0))*Tabela3[[#This Row],[QUANTIDADE]]</f>
        <v>5</v>
      </c>
      <c r="L12174" s="2" t="str">
        <f>TEXT(Tabela3[[#This Row],[DATA]],"MM")</f>
        <v>08</v>
      </c>
      <c r="M12174" s="2">
        <f>WEEKNUM(Tabela3[[#This Row],[DATA]])</f>
        <v>31</v>
      </c>
      <c r="N12174" s="18">
        <f>YEAR(Tabela3[[#This Row],[DATA]])</f>
        <v>2023</v>
      </c>
    </row>
    <row r="12175" spans="2:14">
      <c r="B12175" s="1">
        <v>45139</v>
      </c>
      <c r="C12175">
        <v>17833</v>
      </c>
      <c r="D12175">
        <f>COUNTIF(C$4:C12175,Tabela3[[#This Row],[COMANDA]])</f>
        <v>1</v>
      </c>
      <c r="E12175" t="s">
        <v>90</v>
      </c>
      <c r="F12175" t="s">
        <v>98</v>
      </c>
      <c r="G12175" t="s">
        <v>8</v>
      </c>
      <c r="H12175" t="s">
        <v>39</v>
      </c>
      <c r="I12175" s="2">
        <v>1</v>
      </c>
      <c r="J12175" t="s">
        <v>11</v>
      </c>
      <c r="K12175" s="21">
        <f>INDEX(LISTAS!$H:$Q,MATCH(BASE!H12175,LISTAS!$G:$G,0),MATCH(BASE!J12175,LISTAS!$H$3:$Q$3,0))*Tabela3[[#This Row],[QUANTIDADE]]</f>
        <v>12</v>
      </c>
      <c r="L12175" s="2" t="str">
        <f>TEXT(Tabela3[[#This Row],[DATA]],"MM")</f>
        <v>08</v>
      </c>
      <c r="M12175" s="2">
        <f>WEEKNUM(Tabela3[[#This Row],[DATA]])</f>
        <v>31</v>
      </c>
      <c r="N12175" s="18">
        <f>YEAR(Tabela3[[#This Row],[DATA]])</f>
        <v>2023</v>
      </c>
    </row>
    <row r="12176" spans="2:14">
      <c r="B12176" s="1">
        <v>45139</v>
      </c>
      <c r="C12176">
        <v>17834</v>
      </c>
      <c r="D12176">
        <f>COUNTIF(C$4:C12176,Tabela3[[#This Row],[COMANDA]])</f>
        <v>1</v>
      </c>
      <c r="E12176" t="s">
        <v>90</v>
      </c>
      <c r="F12176" t="s">
        <v>98</v>
      </c>
      <c r="G12176" t="s">
        <v>8</v>
      </c>
      <c r="H12176" t="s">
        <v>211</v>
      </c>
      <c r="I12176" s="2">
        <v>1</v>
      </c>
      <c r="J12176" t="s">
        <v>11</v>
      </c>
      <c r="K12176" s="21">
        <f>INDEX(LISTAS!$H:$Q,MATCH(BASE!H12176,LISTAS!$G:$G,0),MATCH(BASE!J12176,LISTAS!$H$3:$Q$3,0))*Tabela3[[#This Row],[QUANTIDADE]]</f>
        <v>20</v>
      </c>
      <c r="L12176" s="2" t="str">
        <f>TEXT(Tabela3[[#This Row],[DATA]],"MM")</f>
        <v>08</v>
      </c>
      <c r="M12176" s="2">
        <f>WEEKNUM(Tabela3[[#This Row],[DATA]])</f>
        <v>31</v>
      </c>
      <c r="N12176" s="18">
        <f>YEAR(Tabela3[[#This Row],[DATA]])</f>
        <v>2023</v>
      </c>
    </row>
    <row r="12177" spans="2:14">
      <c r="B12177" s="1">
        <v>45139</v>
      </c>
      <c r="C12177">
        <v>17835</v>
      </c>
      <c r="D12177">
        <f>COUNTIF(C$4:C12177,Tabela3[[#This Row],[COMANDA]])</f>
        <v>1</v>
      </c>
      <c r="E12177" t="s">
        <v>90</v>
      </c>
      <c r="F12177" t="s">
        <v>98</v>
      </c>
      <c r="G12177" t="s">
        <v>8</v>
      </c>
      <c r="H12177" t="s">
        <v>43</v>
      </c>
      <c r="I12177" s="2">
        <v>1</v>
      </c>
      <c r="J12177" t="s">
        <v>11</v>
      </c>
      <c r="K12177" s="21">
        <f>INDEX(LISTAS!$H:$Q,MATCH(BASE!H12177,LISTAS!$G:$G,0),MATCH(BASE!J12177,LISTAS!$H$3:$Q$3,0))*Tabela3[[#This Row],[QUANTIDADE]]</f>
        <v>18</v>
      </c>
      <c r="L12177" s="2" t="str">
        <f>TEXT(Tabela3[[#This Row],[DATA]],"MM")</f>
        <v>08</v>
      </c>
      <c r="M12177" s="2">
        <f>WEEKNUM(Tabela3[[#This Row],[DATA]])</f>
        <v>31</v>
      </c>
      <c r="N12177" s="18">
        <f>YEAR(Tabela3[[#This Row],[DATA]])</f>
        <v>2023</v>
      </c>
    </row>
    <row r="12178" spans="2:14">
      <c r="B12178" s="1">
        <v>45139</v>
      </c>
      <c r="C12178">
        <v>17835</v>
      </c>
      <c r="D12178">
        <f>COUNTIF(C$4:C12178,Tabela3[[#This Row],[COMANDA]])</f>
        <v>2</v>
      </c>
      <c r="E12178" t="s">
        <v>90</v>
      </c>
      <c r="F12178" t="s">
        <v>98</v>
      </c>
      <c r="G12178" t="s">
        <v>8</v>
      </c>
      <c r="H12178" t="s">
        <v>205</v>
      </c>
      <c r="I12178" s="2">
        <v>1</v>
      </c>
      <c r="J12178" t="s">
        <v>11</v>
      </c>
      <c r="K12178" s="21">
        <f>INDEX(LISTAS!$H:$Q,MATCH(BASE!H12178,LISTAS!$G:$G,0),MATCH(BASE!J12178,LISTAS!$H$3:$Q$3,0))*Tabela3[[#This Row],[QUANTIDADE]]</f>
        <v>22</v>
      </c>
      <c r="L12178" s="2" t="str">
        <f>TEXT(Tabela3[[#This Row],[DATA]],"MM")</f>
        <v>08</v>
      </c>
      <c r="M12178" s="2">
        <f>WEEKNUM(Tabela3[[#This Row],[DATA]])</f>
        <v>31</v>
      </c>
      <c r="N12178" s="18">
        <f>YEAR(Tabela3[[#This Row],[DATA]])</f>
        <v>2023</v>
      </c>
    </row>
    <row r="12179" spans="2:14">
      <c r="B12179" s="1">
        <v>45139</v>
      </c>
      <c r="C12179">
        <v>17835</v>
      </c>
      <c r="D12179">
        <f>COUNTIF(C$4:C12179,Tabela3[[#This Row],[COMANDA]])</f>
        <v>3</v>
      </c>
      <c r="E12179" t="s">
        <v>90</v>
      </c>
      <c r="F12179" t="s">
        <v>98</v>
      </c>
      <c r="G12179" t="s">
        <v>8</v>
      </c>
      <c r="H12179" t="s">
        <v>47</v>
      </c>
      <c r="I12179" s="2">
        <v>1</v>
      </c>
      <c r="J12179" t="s">
        <v>11</v>
      </c>
      <c r="K12179" s="21">
        <f>INDEX(LISTAS!$H:$Q,MATCH(BASE!H12179,LISTAS!$G:$G,0),MATCH(BASE!J12179,LISTAS!$H$3:$Q$3,0))*Tabela3[[#This Row],[QUANTIDADE]]</f>
        <v>16</v>
      </c>
      <c r="L12179" s="2" t="str">
        <f>TEXT(Tabela3[[#This Row],[DATA]],"MM")</f>
        <v>08</v>
      </c>
      <c r="M12179" s="2">
        <f>WEEKNUM(Tabela3[[#This Row],[DATA]])</f>
        <v>31</v>
      </c>
      <c r="N12179" s="18">
        <f>YEAR(Tabela3[[#This Row],[DATA]])</f>
        <v>2023</v>
      </c>
    </row>
    <row r="12180" spans="2:14">
      <c r="B12180" s="1">
        <v>45139</v>
      </c>
      <c r="C12180">
        <v>17835</v>
      </c>
      <c r="D12180">
        <f>COUNTIF(C$4:C12180,Tabela3[[#This Row],[COMANDA]])</f>
        <v>4</v>
      </c>
      <c r="E12180" t="s">
        <v>90</v>
      </c>
      <c r="F12180" t="s">
        <v>98</v>
      </c>
      <c r="G12180" t="s">
        <v>9</v>
      </c>
      <c r="H12180" t="s">
        <v>133</v>
      </c>
      <c r="I12180" s="2">
        <v>1</v>
      </c>
      <c r="J12180" t="s">
        <v>11</v>
      </c>
      <c r="K12180" s="21">
        <f>INDEX(LISTAS!$H:$Q,MATCH(BASE!H12180,LISTAS!$G:$G,0),MATCH(BASE!J12180,LISTAS!$H$3:$Q$3,0))*Tabela3[[#This Row],[QUANTIDADE]]</f>
        <v>6</v>
      </c>
      <c r="L12180" s="2" t="str">
        <f>TEXT(Tabela3[[#This Row],[DATA]],"MM")</f>
        <v>08</v>
      </c>
      <c r="M12180" s="2">
        <f>WEEKNUM(Tabela3[[#This Row],[DATA]])</f>
        <v>31</v>
      </c>
      <c r="N12180" s="18">
        <f>YEAR(Tabela3[[#This Row],[DATA]])</f>
        <v>2023</v>
      </c>
    </row>
    <row r="12181" spans="2:14">
      <c r="B12181" s="1">
        <v>45139</v>
      </c>
      <c r="C12181">
        <v>17836</v>
      </c>
      <c r="D12181">
        <f>COUNTIF(C$4:C12181,Tabela3[[#This Row],[COMANDA]])</f>
        <v>1</v>
      </c>
      <c r="E12181" t="s">
        <v>90</v>
      </c>
      <c r="F12181" t="s">
        <v>100</v>
      </c>
      <c r="G12181" t="s">
        <v>8</v>
      </c>
      <c r="H12181" t="s">
        <v>202</v>
      </c>
      <c r="I12181" s="2">
        <v>1</v>
      </c>
      <c r="J12181" t="s">
        <v>11</v>
      </c>
      <c r="K12181" s="21">
        <f>INDEX(LISTAS!$H:$Q,MATCH(BASE!H12181,LISTAS!$G:$G,0),MATCH(BASE!J12181,LISTAS!$H$3:$Q$3,0))*Tabela3[[#This Row],[QUANTIDADE]]</f>
        <v>20</v>
      </c>
      <c r="L12181" s="2" t="str">
        <f>TEXT(Tabela3[[#This Row],[DATA]],"MM")</f>
        <v>08</v>
      </c>
      <c r="M12181" s="2">
        <f>WEEKNUM(Tabela3[[#This Row],[DATA]])</f>
        <v>31</v>
      </c>
      <c r="N12181" s="18">
        <f>YEAR(Tabela3[[#This Row],[DATA]])</f>
        <v>2023</v>
      </c>
    </row>
    <row r="12182" spans="2:14">
      <c r="B12182" s="1">
        <v>45139</v>
      </c>
      <c r="C12182">
        <v>17836</v>
      </c>
      <c r="D12182">
        <f>COUNTIF(C$4:C12182,Tabela3[[#This Row],[COMANDA]])</f>
        <v>2</v>
      </c>
      <c r="E12182" t="s">
        <v>90</v>
      </c>
      <c r="F12182" t="s">
        <v>100</v>
      </c>
      <c r="G12182" t="s">
        <v>61</v>
      </c>
      <c r="H12182" t="s">
        <v>199</v>
      </c>
      <c r="I12182" s="2">
        <v>2</v>
      </c>
      <c r="J12182" t="s">
        <v>11</v>
      </c>
      <c r="K12182" s="21">
        <f>INDEX(LISTAS!$H:$Q,MATCH(BASE!H12182,LISTAS!$G:$G,0),MATCH(BASE!J12182,LISTAS!$H$3:$Q$3,0))*Tabela3[[#This Row],[QUANTIDADE]]</f>
        <v>2</v>
      </c>
      <c r="L12182" s="2" t="str">
        <f>TEXT(Tabela3[[#This Row],[DATA]],"MM")</f>
        <v>08</v>
      </c>
      <c r="M12182" s="2">
        <f>WEEKNUM(Tabela3[[#This Row],[DATA]])</f>
        <v>31</v>
      </c>
      <c r="N12182" s="18">
        <f>YEAR(Tabela3[[#This Row],[DATA]])</f>
        <v>2023</v>
      </c>
    </row>
    <row r="12183" spans="2:14">
      <c r="B12183" s="1">
        <v>45139</v>
      </c>
      <c r="C12183">
        <v>17837</v>
      </c>
      <c r="D12183">
        <f>COUNTIF(C$4:C12183,Tabela3[[#This Row],[COMANDA]])</f>
        <v>1</v>
      </c>
      <c r="E12183" t="s">
        <v>89</v>
      </c>
      <c r="F12183" t="s">
        <v>98</v>
      </c>
      <c r="G12183" t="s">
        <v>8</v>
      </c>
      <c r="H12183" t="s">
        <v>47</v>
      </c>
      <c r="I12183" s="2">
        <v>1</v>
      </c>
      <c r="J12183" t="s">
        <v>11</v>
      </c>
      <c r="K12183" s="21">
        <f>INDEX(LISTAS!$H:$Q,MATCH(BASE!H12183,LISTAS!$G:$G,0),MATCH(BASE!J12183,LISTAS!$H$3:$Q$3,0))*Tabela3[[#This Row],[QUANTIDADE]]</f>
        <v>16</v>
      </c>
      <c r="L12183" s="2" t="str">
        <f>TEXT(Tabela3[[#This Row],[DATA]],"MM")</f>
        <v>08</v>
      </c>
      <c r="M12183" s="2">
        <f>WEEKNUM(Tabela3[[#This Row],[DATA]])</f>
        <v>31</v>
      </c>
      <c r="N12183" s="18">
        <f>YEAR(Tabela3[[#This Row],[DATA]])</f>
        <v>2023</v>
      </c>
    </row>
    <row r="12184" spans="2:14">
      <c r="B12184" s="1">
        <v>45139</v>
      </c>
      <c r="C12184">
        <v>17838</v>
      </c>
      <c r="D12184">
        <f>COUNTIF(C$4:C12184,Tabela3[[#This Row],[COMANDA]])</f>
        <v>1</v>
      </c>
      <c r="E12184" t="s">
        <v>90</v>
      </c>
      <c r="F12184" t="s">
        <v>98</v>
      </c>
      <c r="G12184" t="s">
        <v>8</v>
      </c>
      <c r="H12184" t="s">
        <v>202</v>
      </c>
      <c r="I12184" s="2">
        <v>1</v>
      </c>
      <c r="J12184" t="s">
        <v>11</v>
      </c>
      <c r="K12184" s="21">
        <f>INDEX(LISTAS!$H:$Q,MATCH(BASE!H12184,LISTAS!$G:$G,0),MATCH(BASE!J12184,LISTAS!$H$3:$Q$3,0))*Tabela3[[#This Row],[QUANTIDADE]]</f>
        <v>20</v>
      </c>
      <c r="L12184" s="2" t="str">
        <f>TEXT(Tabela3[[#This Row],[DATA]],"MM")</f>
        <v>08</v>
      </c>
      <c r="M12184" s="2">
        <f>WEEKNUM(Tabela3[[#This Row],[DATA]])</f>
        <v>31</v>
      </c>
      <c r="N12184" s="18">
        <f>YEAR(Tabela3[[#This Row],[DATA]])</f>
        <v>2023</v>
      </c>
    </row>
    <row r="12185" spans="2:14">
      <c r="B12185" s="1">
        <v>45139</v>
      </c>
      <c r="C12185">
        <v>17838</v>
      </c>
      <c r="D12185">
        <f>COUNTIF(C$4:C12185,Tabela3[[#This Row],[COMANDA]])</f>
        <v>2</v>
      </c>
      <c r="E12185" t="s">
        <v>90</v>
      </c>
      <c r="F12185" t="s">
        <v>98</v>
      </c>
      <c r="G12185" t="s">
        <v>61</v>
      </c>
      <c r="H12185" t="s">
        <v>199</v>
      </c>
      <c r="I12185" s="2">
        <v>2</v>
      </c>
      <c r="J12185" t="s">
        <v>11</v>
      </c>
      <c r="K12185" s="21">
        <f>INDEX(LISTAS!$H:$Q,MATCH(BASE!H12185,LISTAS!$G:$G,0),MATCH(BASE!J12185,LISTAS!$H$3:$Q$3,0))*Tabela3[[#This Row],[QUANTIDADE]]</f>
        <v>2</v>
      </c>
      <c r="L12185" s="2" t="str">
        <f>TEXT(Tabela3[[#This Row],[DATA]],"MM")</f>
        <v>08</v>
      </c>
      <c r="M12185" s="2">
        <f>WEEKNUM(Tabela3[[#This Row],[DATA]])</f>
        <v>31</v>
      </c>
      <c r="N12185" s="18">
        <f>YEAR(Tabela3[[#This Row],[DATA]])</f>
        <v>2023</v>
      </c>
    </row>
    <row r="12186" spans="2:14">
      <c r="B12186" s="1">
        <v>45139</v>
      </c>
      <c r="C12186">
        <v>17838</v>
      </c>
      <c r="D12186">
        <f>COUNTIF(C$4:C12186,Tabela3[[#This Row],[COMANDA]])</f>
        <v>3</v>
      </c>
      <c r="E12186" t="s">
        <v>90</v>
      </c>
      <c r="F12186" t="s">
        <v>98</v>
      </c>
      <c r="G12186" t="s">
        <v>9</v>
      </c>
      <c r="H12186" t="s">
        <v>240</v>
      </c>
      <c r="I12186" s="2">
        <v>1</v>
      </c>
      <c r="J12186" t="s">
        <v>12</v>
      </c>
      <c r="K12186" s="21">
        <f>INDEX(LISTAS!$H:$Q,MATCH(BASE!H12186,LISTAS!$G:$G,0),MATCH(BASE!J12186,LISTAS!$H$3:$Q$3,0))*Tabela3[[#This Row],[QUANTIDADE]]</f>
        <v>8</v>
      </c>
      <c r="L12186" s="2" t="str">
        <f>TEXT(Tabela3[[#This Row],[DATA]],"MM")</f>
        <v>08</v>
      </c>
      <c r="M12186" s="2">
        <f>WEEKNUM(Tabela3[[#This Row],[DATA]])</f>
        <v>31</v>
      </c>
      <c r="N12186" s="18">
        <f>YEAR(Tabela3[[#This Row],[DATA]])</f>
        <v>2023</v>
      </c>
    </row>
    <row r="12187" spans="2:14">
      <c r="B12187" s="1">
        <v>45139</v>
      </c>
      <c r="C12187">
        <v>17839</v>
      </c>
      <c r="D12187">
        <f>COUNTIF(C$4:C12187,Tabela3[[#This Row],[COMANDA]])</f>
        <v>1</v>
      </c>
      <c r="E12187" t="s">
        <v>90</v>
      </c>
      <c r="F12187" t="s">
        <v>99</v>
      </c>
      <c r="G12187" t="s">
        <v>8</v>
      </c>
      <c r="H12187" t="s">
        <v>43</v>
      </c>
      <c r="I12187" s="2">
        <v>1</v>
      </c>
      <c r="J12187" t="s">
        <v>11</v>
      </c>
      <c r="K12187" s="21">
        <f>INDEX(LISTAS!$H:$Q,MATCH(BASE!H12187,LISTAS!$G:$G,0),MATCH(BASE!J12187,LISTAS!$H$3:$Q$3,0))*Tabela3[[#This Row],[QUANTIDADE]]</f>
        <v>18</v>
      </c>
      <c r="L12187" s="2" t="str">
        <f>TEXT(Tabela3[[#This Row],[DATA]],"MM")</f>
        <v>08</v>
      </c>
      <c r="M12187" s="2">
        <f>WEEKNUM(Tabela3[[#This Row],[DATA]])</f>
        <v>31</v>
      </c>
      <c r="N12187" s="18">
        <f>YEAR(Tabela3[[#This Row],[DATA]])</f>
        <v>2023</v>
      </c>
    </row>
    <row r="12188" spans="2:14">
      <c r="B12188" s="1">
        <v>45139</v>
      </c>
      <c r="C12188">
        <v>17840</v>
      </c>
      <c r="D12188">
        <f>COUNTIF(C$4:C12188,Tabela3[[#This Row],[COMANDA]])</f>
        <v>1</v>
      </c>
      <c r="E12188" t="s">
        <v>90</v>
      </c>
      <c r="F12188" t="s">
        <v>375</v>
      </c>
      <c r="G12188" t="s">
        <v>8</v>
      </c>
      <c r="H12188" t="s">
        <v>43</v>
      </c>
      <c r="I12188" s="2">
        <v>1</v>
      </c>
      <c r="J12188" t="s">
        <v>11</v>
      </c>
      <c r="K12188" s="21">
        <f>INDEX(LISTAS!$H:$Q,MATCH(BASE!H12188,LISTAS!$G:$G,0),MATCH(BASE!J12188,LISTAS!$H$3:$Q$3,0))*Tabela3[[#This Row],[QUANTIDADE]]</f>
        <v>18</v>
      </c>
      <c r="L12188" s="2" t="str">
        <f>TEXT(Tabela3[[#This Row],[DATA]],"MM")</f>
        <v>08</v>
      </c>
      <c r="M12188" s="2">
        <f>WEEKNUM(Tabela3[[#This Row],[DATA]])</f>
        <v>31</v>
      </c>
      <c r="N12188" s="18">
        <f>YEAR(Tabela3[[#This Row],[DATA]])</f>
        <v>2023</v>
      </c>
    </row>
    <row r="12189" spans="2:14">
      <c r="B12189" s="1">
        <v>45139</v>
      </c>
      <c r="C12189">
        <v>17840</v>
      </c>
      <c r="D12189">
        <f>COUNTIF(C$4:C12189,Tabela3[[#This Row],[COMANDA]])</f>
        <v>2</v>
      </c>
      <c r="E12189" t="s">
        <v>90</v>
      </c>
      <c r="F12189" t="s">
        <v>375</v>
      </c>
      <c r="G12189" t="s">
        <v>8</v>
      </c>
      <c r="H12189" t="s">
        <v>202</v>
      </c>
      <c r="I12189" s="2">
        <v>1</v>
      </c>
      <c r="J12189" t="s">
        <v>11</v>
      </c>
      <c r="K12189" s="21">
        <f>INDEX(LISTAS!$H:$Q,MATCH(BASE!H12189,LISTAS!$G:$G,0),MATCH(BASE!J12189,LISTAS!$H$3:$Q$3,0))*Tabela3[[#This Row],[QUANTIDADE]]</f>
        <v>20</v>
      </c>
      <c r="L12189" s="2" t="str">
        <f>TEXT(Tabela3[[#This Row],[DATA]],"MM")</f>
        <v>08</v>
      </c>
      <c r="M12189" s="2">
        <f>WEEKNUM(Tabela3[[#This Row],[DATA]])</f>
        <v>31</v>
      </c>
      <c r="N12189" s="18">
        <f>YEAR(Tabela3[[#This Row],[DATA]])</f>
        <v>2023</v>
      </c>
    </row>
    <row r="12190" spans="2:14">
      <c r="B12190" s="1">
        <v>45139</v>
      </c>
      <c r="C12190">
        <v>17840</v>
      </c>
      <c r="D12190">
        <f>COUNTIF(C$4:C12190,Tabela3[[#This Row],[COMANDA]])</f>
        <v>3</v>
      </c>
      <c r="E12190" t="s">
        <v>90</v>
      </c>
      <c r="F12190" t="s">
        <v>375</v>
      </c>
      <c r="G12190" t="s">
        <v>9</v>
      </c>
      <c r="H12190" t="s">
        <v>138</v>
      </c>
      <c r="I12190" s="2">
        <v>1</v>
      </c>
      <c r="J12190" t="s">
        <v>11</v>
      </c>
      <c r="K12190" s="21">
        <f>INDEX(LISTAS!$H:$Q,MATCH(BASE!H12190,LISTAS!$G:$G,0),MATCH(BASE!J12190,LISTAS!$H$3:$Q$3,0))*Tabela3[[#This Row],[QUANTIDADE]]</f>
        <v>4</v>
      </c>
      <c r="L12190" s="2" t="str">
        <f>TEXT(Tabela3[[#This Row],[DATA]],"MM")</f>
        <v>08</v>
      </c>
      <c r="M12190" s="2">
        <f>WEEKNUM(Tabela3[[#This Row],[DATA]])</f>
        <v>31</v>
      </c>
      <c r="N12190" s="18">
        <f>YEAR(Tabela3[[#This Row],[DATA]])</f>
        <v>2023</v>
      </c>
    </row>
    <row r="12191" spans="2:14">
      <c r="B12191" s="1">
        <v>45139</v>
      </c>
      <c r="C12191">
        <v>17840</v>
      </c>
      <c r="D12191">
        <f>COUNTIF(C$4:C12191,Tabela3[[#This Row],[COMANDA]])</f>
        <v>4</v>
      </c>
      <c r="E12191" t="s">
        <v>90</v>
      </c>
      <c r="F12191" t="s">
        <v>375</v>
      </c>
      <c r="G12191" t="s">
        <v>9</v>
      </c>
      <c r="H12191" t="s">
        <v>242</v>
      </c>
      <c r="I12191" s="2">
        <v>1</v>
      </c>
      <c r="J12191" t="s">
        <v>11</v>
      </c>
      <c r="K12191" s="21">
        <f>INDEX(LISTAS!$H:$Q,MATCH(BASE!H12191,LISTAS!$G:$G,0),MATCH(BASE!J12191,LISTAS!$H$3:$Q$3,0))*Tabela3[[#This Row],[QUANTIDADE]]</f>
        <v>4</v>
      </c>
      <c r="L12191" s="2" t="str">
        <f>TEXT(Tabela3[[#This Row],[DATA]],"MM")</f>
        <v>08</v>
      </c>
      <c r="M12191" s="2">
        <f>WEEKNUM(Tabela3[[#This Row],[DATA]])</f>
        <v>31</v>
      </c>
      <c r="N12191" s="18">
        <f>YEAR(Tabela3[[#This Row],[DATA]])</f>
        <v>2023</v>
      </c>
    </row>
    <row r="12192" spans="2:14">
      <c r="B12192" s="1">
        <v>45139</v>
      </c>
      <c r="C12192">
        <v>17841</v>
      </c>
      <c r="D12192">
        <f>COUNTIF(C$4:C12192,Tabela3[[#This Row],[COMANDA]])</f>
        <v>1</v>
      </c>
      <c r="E12192" t="s">
        <v>90</v>
      </c>
      <c r="F12192" t="s">
        <v>100</v>
      </c>
      <c r="G12192" t="s">
        <v>8</v>
      </c>
      <c r="H12192" t="s">
        <v>39</v>
      </c>
      <c r="I12192" s="2">
        <v>1</v>
      </c>
      <c r="J12192" t="s">
        <v>11</v>
      </c>
      <c r="K12192" s="21">
        <f>INDEX(LISTAS!$H:$Q,MATCH(BASE!H12192,LISTAS!$G:$G,0),MATCH(BASE!J12192,LISTAS!$H$3:$Q$3,0))*Tabela3[[#This Row],[QUANTIDADE]]</f>
        <v>12</v>
      </c>
      <c r="L12192" s="2" t="str">
        <f>TEXT(Tabela3[[#This Row],[DATA]],"MM")</f>
        <v>08</v>
      </c>
      <c r="M12192" s="2">
        <f>WEEKNUM(Tabela3[[#This Row],[DATA]])</f>
        <v>31</v>
      </c>
      <c r="N12192" s="18">
        <f>YEAR(Tabela3[[#This Row],[DATA]])</f>
        <v>2023</v>
      </c>
    </row>
    <row r="12193" spans="2:14">
      <c r="B12193" s="1">
        <v>45139</v>
      </c>
      <c r="C12193">
        <v>17841</v>
      </c>
      <c r="D12193">
        <f>COUNTIF(C$4:C12193,Tabela3[[#This Row],[COMANDA]])</f>
        <v>2</v>
      </c>
      <c r="E12193" t="s">
        <v>90</v>
      </c>
      <c r="F12193" t="s">
        <v>100</v>
      </c>
      <c r="G12193" t="s">
        <v>8</v>
      </c>
      <c r="H12193" t="s">
        <v>206</v>
      </c>
      <c r="I12193" s="2">
        <v>1</v>
      </c>
      <c r="J12193" t="s">
        <v>11</v>
      </c>
      <c r="K12193" s="21">
        <f>INDEX(LISTAS!$H:$Q,MATCH(BASE!H12193,LISTAS!$G:$G,0),MATCH(BASE!J12193,LISTAS!$H$3:$Q$3,0))*Tabela3[[#This Row],[QUANTIDADE]]</f>
        <v>18</v>
      </c>
      <c r="L12193" s="2" t="str">
        <f>TEXT(Tabela3[[#This Row],[DATA]],"MM")</f>
        <v>08</v>
      </c>
      <c r="M12193" s="2">
        <f>WEEKNUM(Tabela3[[#This Row],[DATA]])</f>
        <v>31</v>
      </c>
      <c r="N12193" s="18">
        <f>YEAR(Tabela3[[#This Row],[DATA]])</f>
        <v>2023</v>
      </c>
    </row>
    <row r="12194" spans="2:14">
      <c r="B12194" s="1">
        <v>45139</v>
      </c>
      <c r="C12194">
        <v>17841</v>
      </c>
      <c r="D12194">
        <f>COUNTIF(C$4:C12194,Tabela3[[#This Row],[COMANDA]])</f>
        <v>3</v>
      </c>
      <c r="E12194" t="s">
        <v>90</v>
      </c>
      <c r="F12194" t="s">
        <v>100</v>
      </c>
      <c r="G12194" t="s">
        <v>61</v>
      </c>
      <c r="H12194" t="s">
        <v>163</v>
      </c>
      <c r="I12194" s="2">
        <v>1</v>
      </c>
      <c r="J12194" t="s">
        <v>11</v>
      </c>
      <c r="K12194" s="21">
        <f>INDEX(LISTAS!$H:$Q,MATCH(BASE!H12194,LISTAS!$G:$G,0),MATCH(BASE!J12194,LISTAS!$H$3:$Q$3,0))*Tabela3[[#This Row],[QUANTIDADE]]</f>
        <v>4</v>
      </c>
      <c r="L12194" s="2" t="str">
        <f>TEXT(Tabela3[[#This Row],[DATA]],"MM")</f>
        <v>08</v>
      </c>
      <c r="M12194" s="2">
        <f>WEEKNUM(Tabela3[[#This Row],[DATA]])</f>
        <v>31</v>
      </c>
      <c r="N12194" s="18">
        <f>YEAR(Tabela3[[#This Row],[DATA]])</f>
        <v>2023</v>
      </c>
    </row>
    <row r="12195" spans="2:14">
      <c r="B12195" s="1">
        <v>45139</v>
      </c>
      <c r="C12195">
        <v>17841</v>
      </c>
      <c r="D12195">
        <f>COUNTIF(C$4:C12195,Tabela3[[#This Row],[COMANDA]])</f>
        <v>4</v>
      </c>
      <c r="E12195" t="s">
        <v>90</v>
      </c>
      <c r="F12195" t="s">
        <v>100</v>
      </c>
      <c r="G12195" t="s">
        <v>9</v>
      </c>
      <c r="H12195" t="s">
        <v>55</v>
      </c>
      <c r="I12195" s="2">
        <v>1</v>
      </c>
      <c r="J12195" t="s">
        <v>11</v>
      </c>
      <c r="K12195" s="21">
        <f>INDEX(LISTAS!$H:$Q,MATCH(BASE!H12195,LISTAS!$G:$G,0),MATCH(BASE!J12195,LISTAS!$H$3:$Q$3,0))*Tabela3[[#This Row],[QUANTIDADE]]</f>
        <v>3</v>
      </c>
      <c r="L12195" s="2" t="str">
        <f>TEXT(Tabela3[[#This Row],[DATA]],"MM")</f>
        <v>08</v>
      </c>
      <c r="M12195" s="2">
        <f>WEEKNUM(Tabela3[[#This Row],[DATA]])</f>
        <v>31</v>
      </c>
      <c r="N12195" s="18">
        <f>YEAR(Tabela3[[#This Row],[DATA]])</f>
        <v>2023</v>
      </c>
    </row>
    <row r="12196" spans="2:14">
      <c r="B12196" s="1">
        <v>45139</v>
      </c>
      <c r="C12196">
        <v>17842</v>
      </c>
      <c r="D12196">
        <f>COUNTIF(C$4:C12196,Tabela3[[#This Row],[COMANDA]])</f>
        <v>1</v>
      </c>
      <c r="E12196" t="s">
        <v>90</v>
      </c>
      <c r="F12196" t="s">
        <v>99</v>
      </c>
      <c r="G12196" t="s">
        <v>8</v>
      </c>
      <c r="H12196" t="s">
        <v>202</v>
      </c>
      <c r="I12196" s="2">
        <v>2</v>
      </c>
      <c r="J12196" t="s">
        <v>11</v>
      </c>
      <c r="K12196" s="21">
        <f>INDEX(LISTAS!$H:$Q,MATCH(BASE!H12196,LISTAS!$G:$G,0),MATCH(BASE!J12196,LISTAS!$H$3:$Q$3,0))*Tabela3[[#This Row],[QUANTIDADE]]</f>
        <v>40</v>
      </c>
      <c r="L12196" s="2" t="str">
        <f>TEXT(Tabela3[[#This Row],[DATA]],"MM")</f>
        <v>08</v>
      </c>
      <c r="M12196" s="2">
        <f>WEEKNUM(Tabela3[[#This Row],[DATA]])</f>
        <v>31</v>
      </c>
      <c r="N12196" s="18">
        <f>YEAR(Tabela3[[#This Row],[DATA]])</f>
        <v>2023</v>
      </c>
    </row>
    <row r="12197" spans="2:14">
      <c r="B12197" s="1">
        <v>45139</v>
      </c>
      <c r="C12197">
        <v>17842</v>
      </c>
      <c r="D12197">
        <f>COUNTIF(C$4:C12197,Tabela3[[#This Row],[COMANDA]])</f>
        <v>2</v>
      </c>
      <c r="E12197" t="s">
        <v>90</v>
      </c>
      <c r="F12197" t="s">
        <v>99</v>
      </c>
      <c r="G12197" t="s">
        <v>61</v>
      </c>
      <c r="H12197" t="s">
        <v>161</v>
      </c>
      <c r="I12197" s="2">
        <v>1</v>
      </c>
      <c r="J12197" t="s">
        <v>11</v>
      </c>
      <c r="K12197" s="21">
        <f>INDEX(LISTAS!$H:$Q,MATCH(BASE!H12197,LISTAS!$G:$G,0),MATCH(BASE!J12197,LISTAS!$H$3:$Q$3,0))*Tabela3[[#This Row],[QUANTIDADE]]</f>
        <v>3</v>
      </c>
      <c r="L12197" s="2" t="str">
        <f>TEXT(Tabela3[[#This Row],[DATA]],"MM")</f>
        <v>08</v>
      </c>
      <c r="M12197" s="2">
        <f>WEEKNUM(Tabela3[[#This Row],[DATA]])</f>
        <v>31</v>
      </c>
      <c r="N12197" s="18">
        <f>YEAR(Tabela3[[#This Row],[DATA]])</f>
        <v>2023</v>
      </c>
    </row>
    <row r="12198" spans="2:14">
      <c r="B12198" s="1">
        <v>45139</v>
      </c>
      <c r="C12198">
        <v>17843</v>
      </c>
      <c r="D12198">
        <f>COUNTIF(C$4:C12198,Tabela3[[#This Row],[COMANDA]])</f>
        <v>1</v>
      </c>
      <c r="E12198" t="s">
        <v>89</v>
      </c>
      <c r="F12198" t="s">
        <v>99</v>
      </c>
      <c r="G12198" t="s">
        <v>8</v>
      </c>
      <c r="H12198" t="s">
        <v>40</v>
      </c>
      <c r="I12198" s="2">
        <v>1</v>
      </c>
      <c r="J12198" t="s">
        <v>11</v>
      </c>
      <c r="K12198" s="21">
        <f>INDEX(LISTAS!$H:$Q,MATCH(BASE!H12198,LISTAS!$G:$G,0),MATCH(BASE!J12198,LISTAS!$H$3:$Q$3,0))*Tabela3[[#This Row],[QUANTIDADE]]</f>
        <v>14</v>
      </c>
      <c r="L12198" s="2" t="str">
        <f>TEXT(Tabela3[[#This Row],[DATA]],"MM")</f>
        <v>08</v>
      </c>
      <c r="M12198" s="2">
        <f>WEEKNUM(Tabela3[[#This Row],[DATA]])</f>
        <v>31</v>
      </c>
      <c r="N12198" s="18">
        <f>YEAR(Tabela3[[#This Row],[DATA]])</f>
        <v>2023</v>
      </c>
    </row>
    <row r="12199" spans="2:14">
      <c r="B12199" s="1">
        <v>45139</v>
      </c>
      <c r="C12199">
        <v>17843</v>
      </c>
      <c r="D12199">
        <f>COUNTIF(C$4:C12199,Tabela3[[#This Row],[COMANDA]])</f>
        <v>2</v>
      </c>
      <c r="E12199" t="s">
        <v>89</v>
      </c>
      <c r="F12199" t="s">
        <v>99</v>
      </c>
      <c r="G12199" t="s">
        <v>8</v>
      </c>
      <c r="H12199" t="s">
        <v>47</v>
      </c>
      <c r="I12199" s="2">
        <v>1</v>
      </c>
      <c r="J12199" t="s">
        <v>11</v>
      </c>
      <c r="K12199" s="21">
        <f>INDEX(LISTAS!$H:$Q,MATCH(BASE!H12199,LISTAS!$G:$G,0),MATCH(BASE!J12199,LISTAS!$H$3:$Q$3,0))*Tabela3[[#This Row],[QUANTIDADE]]</f>
        <v>16</v>
      </c>
      <c r="L12199" s="2" t="str">
        <f>TEXT(Tabela3[[#This Row],[DATA]],"MM")</f>
        <v>08</v>
      </c>
      <c r="M12199" s="2">
        <f>WEEKNUM(Tabela3[[#This Row],[DATA]])</f>
        <v>31</v>
      </c>
      <c r="N12199" s="18">
        <f>YEAR(Tabela3[[#This Row],[DATA]])</f>
        <v>2023</v>
      </c>
    </row>
    <row r="12200" spans="2:14">
      <c r="B12200" s="1">
        <v>45139</v>
      </c>
      <c r="C12200">
        <v>17844</v>
      </c>
      <c r="D12200">
        <f>COUNTIF(C$4:C12200,Tabela3[[#This Row],[COMANDA]])</f>
        <v>1</v>
      </c>
      <c r="E12200" t="s">
        <v>90</v>
      </c>
      <c r="F12200" t="s">
        <v>100</v>
      </c>
      <c r="G12200" t="s">
        <v>8</v>
      </c>
      <c r="H12200" t="s">
        <v>202</v>
      </c>
      <c r="I12200" s="2">
        <v>1</v>
      </c>
      <c r="J12200" t="s">
        <v>11</v>
      </c>
      <c r="K12200" s="21">
        <f>INDEX(LISTAS!$H:$Q,MATCH(BASE!H12200,LISTAS!$G:$G,0),MATCH(BASE!J12200,LISTAS!$H$3:$Q$3,0))*Tabela3[[#This Row],[QUANTIDADE]]</f>
        <v>20</v>
      </c>
      <c r="L12200" s="2" t="str">
        <f>TEXT(Tabela3[[#This Row],[DATA]],"MM")</f>
        <v>08</v>
      </c>
      <c r="M12200" s="2">
        <f>WEEKNUM(Tabela3[[#This Row],[DATA]])</f>
        <v>31</v>
      </c>
      <c r="N12200" s="18">
        <f>YEAR(Tabela3[[#This Row],[DATA]])</f>
        <v>2023</v>
      </c>
    </row>
    <row r="12201" spans="2:14">
      <c r="B12201" s="1">
        <v>45139</v>
      </c>
      <c r="C12201">
        <v>17844</v>
      </c>
      <c r="D12201">
        <f>COUNTIF(C$4:C12201,Tabela3[[#This Row],[COMANDA]])</f>
        <v>2</v>
      </c>
      <c r="E12201" t="s">
        <v>90</v>
      </c>
      <c r="F12201" t="s">
        <v>100</v>
      </c>
      <c r="G12201" t="s">
        <v>9</v>
      </c>
      <c r="H12201" t="s">
        <v>153</v>
      </c>
      <c r="I12201" s="2">
        <v>1</v>
      </c>
      <c r="J12201" t="s">
        <v>11</v>
      </c>
      <c r="K12201" s="21">
        <f>INDEX(LISTAS!$H:$Q,MATCH(BASE!H12201,LISTAS!$G:$G,0),MATCH(BASE!J12201,LISTAS!$H$3:$Q$3,0))*Tabela3[[#This Row],[QUANTIDADE]]</f>
        <v>4</v>
      </c>
      <c r="L12201" s="2" t="str">
        <f>TEXT(Tabela3[[#This Row],[DATA]],"MM")</f>
        <v>08</v>
      </c>
      <c r="M12201" s="2">
        <f>WEEKNUM(Tabela3[[#This Row],[DATA]])</f>
        <v>31</v>
      </c>
      <c r="N12201" s="18">
        <f>YEAR(Tabela3[[#This Row],[DATA]])</f>
        <v>2023</v>
      </c>
    </row>
    <row r="12202" spans="2:14">
      <c r="B12202" s="1">
        <v>45139</v>
      </c>
      <c r="C12202">
        <v>17845</v>
      </c>
      <c r="D12202">
        <f>COUNTIF(C$4:C12202,Tabela3[[#This Row],[COMANDA]])</f>
        <v>1</v>
      </c>
      <c r="E12202" t="s">
        <v>90</v>
      </c>
      <c r="F12202" t="s">
        <v>99</v>
      </c>
      <c r="G12202" t="s">
        <v>8</v>
      </c>
      <c r="H12202" t="s">
        <v>206</v>
      </c>
      <c r="I12202" s="2">
        <v>1</v>
      </c>
      <c r="J12202" t="s">
        <v>11</v>
      </c>
      <c r="K12202" s="21">
        <f>INDEX(LISTAS!$H:$Q,MATCH(BASE!H12202,LISTAS!$G:$G,0),MATCH(BASE!J12202,LISTAS!$H$3:$Q$3,0))*Tabela3[[#This Row],[QUANTIDADE]]</f>
        <v>18</v>
      </c>
      <c r="L12202" s="2" t="str">
        <f>TEXT(Tabela3[[#This Row],[DATA]],"MM")</f>
        <v>08</v>
      </c>
      <c r="M12202" s="2">
        <f>WEEKNUM(Tabela3[[#This Row],[DATA]])</f>
        <v>31</v>
      </c>
      <c r="N12202" s="18">
        <f>YEAR(Tabela3[[#This Row],[DATA]])</f>
        <v>2023</v>
      </c>
    </row>
    <row r="12203" spans="2:14">
      <c r="B12203" s="1">
        <v>45139</v>
      </c>
      <c r="C12203">
        <v>17845</v>
      </c>
      <c r="D12203">
        <f>COUNTIF(C$4:C12203,Tabela3[[#This Row],[COMANDA]])</f>
        <v>2</v>
      </c>
      <c r="E12203" t="s">
        <v>90</v>
      </c>
      <c r="F12203" t="s">
        <v>99</v>
      </c>
      <c r="G12203" t="s">
        <v>9</v>
      </c>
      <c r="H12203" t="s">
        <v>132</v>
      </c>
      <c r="I12203" s="2">
        <v>1</v>
      </c>
      <c r="J12203" t="s">
        <v>11</v>
      </c>
      <c r="K12203" s="21">
        <f>INDEX(LISTAS!$H:$Q,MATCH(BASE!H12203,LISTAS!$G:$G,0),MATCH(BASE!J12203,LISTAS!$H$3:$Q$3,0))*Tabela3[[#This Row],[QUANTIDADE]]</f>
        <v>3</v>
      </c>
      <c r="L12203" s="2" t="str">
        <f>TEXT(Tabela3[[#This Row],[DATA]],"MM")</f>
        <v>08</v>
      </c>
      <c r="M12203" s="2">
        <f>WEEKNUM(Tabela3[[#This Row],[DATA]])</f>
        <v>31</v>
      </c>
      <c r="N12203" s="18">
        <f>YEAR(Tabela3[[#This Row],[DATA]])</f>
        <v>2023</v>
      </c>
    </row>
    <row r="12204" spans="2:14">
      <c r="B12204" s="1">
        <v>45139</v>
      </c>
      <c r="C12204">
        <v>17846</v>
      </c>
      <c r="D12204">
        <f>COUNTIF(C$4:C12204,Tabela3[[#This Row],[COMANDA]])</f>
        <v>1</v>
      </c>
      <c r="E12204" t="s">
        <v>90</v>
      </c>
      <c r="F12204" t="s">
        <v>99</v>
      </c>
      <c r="G12204" t="s">
        <v>8</v>
      </c>
      <c r="H12204" t="s">
        <v>42</v>
      </c>
      <c r="I12204" s="2">
        <v>1</v>
      </c>
      <c r="J12204" t="s">
        <v>11</v>
      </c>
      <c r="K12204" s="21">
        <f>INDEX(LISTAS!$H:$Q,MATCH(BASE!H12204,LISTAS!$G:$G,0),MATCH(BASE!J12204,LISTAS!$H$3:$Q$3,0))*Tabela3[[#This Row],[QUANTIDADE]]</f>
        <v>16</v>
      </c>
      <c r="L12204" s="2" t="str">
        <f>TEXT(Tabela3[[#This Row],[DATA]],"MM")</f>
        <v>08</v>
      </c>
      <c r="M12204" s="2">
        <f>WEEKNUM(Tabela3[[#This Row],[DATA]])</f>
        <v>31</v>
      </c>
      <c r="N12204" s="18">
        <f>YEAR(Tabela3[[#This Row],[DATA]])</f>
        <v>2023</v>
      </c>
    </row>
    <row r="12205" spans="2:14">
      <c r="B12205" s="1">
        <v>45139</v>
      </c>
      <c r="C12205">
        <v>17846</v>
      </c>
      <c r="D12205">
        <f>COUNTIF(C$4:C12205,Tabela3[[#This Row],[COMANDA]])</f>
        <v>2</v>
      </c>
      <c r="E12205" t="s">
        <v>90</v>
      </c>
      <c r="F12205" t="s">
        <v>99</v>
      </c>
      <c r="G12205" t="s">
        <v>61</v>
      </c>
      <c r="H12205" t="s">
        <v>166</v>
      </c>
      <c r="I12205" s="2">
        <v>1</v>
      </c>
      <c r="J12205" t="s">
        <v>11</v>
      </c>
      <c r="K12205" s="21">
        <f>INDEX(LISTAS!$H:$Q,MATCH(BASE!H12205,LISTAS!$G:$G,0),MATCH(BASE!J12205,LISTAS!$H$3:$Q$3,0))*Tabela3[[#This Row],[QUANTIDADE]]</f>
        <v>8</v>
      </c>
      <c r="L12205" s="2" t="str">
        <f>TEXT(Tabela3[[#This Row],[DATA]],"MM")</f>
        <v>08</v>
      </c>
      <c r="M12205" s="2">
        <f>WEEKNUM(Tabela3[[#This Row],[DATA]])</f>
        <v>31</v>
      </c>
      <c r="N12205" s="18">
        <f>YEAR(Tabela3[[#This Row],[DATA]])</f>
        <v>2023</v>
      </c>
    </row>
    <row r="12206" spans="2:14">
      <c r="B12206" s="1">
        <v>45139</v>
      </c>
      <c r="C12206">
        <v>17847</v>
      </c>
      <c r="D12206">
        <f>COUNTIF(C$4:C12206,Tabela3[[#This Row],[COMANDA]])</f>
        <v>1</v>
      </c>
      <c r="E12206" t="s">
        <v>90</v>
      </c>
      <c r="F12206" t="s">
        <v>98</v>
      </c>
      <c r="G12206" t="s">
        <v>8</v>
      </c>
      <c r="H12206" t="s">
        <v>204</v>
      </c>
      <c r="I12206" s="2">
        <v>1</v>
      </c>
      <c r="J12206" t="s">
        <v>11</v>
      </c>
      <c r="K12206" s="21">
        <f>INDEX(LISTAS!$H:$Q,MATCH(BASE!H12206,LISTAS!$G:$G,0),MATCH(BASE!J12206,LISTAS!$H$3:$Q$3,0))*Tabela3[[#This Row],[QUANTIDADE]]</f>
        <v>18</v>
      </c>
      <c r="L12206" s="2" t="str">
        <f>TEXT(Tabela3[[#This Row],[DATA]],"MM")</f>
        <v>08</v>
      </c>
      <c r="M12206" s="2">
        <f>WEEKNUM(Tabela3[[#This Row],[DATA]])</f>
        <v>31</v>
      </c>
      <c r="N12206" s="18">
        <f>YEAR(Tabela3[[#This Row],[DATA]])</f>
        <v>2023</v>
      </c>
    </row>
    <row r="12207" spans="2:14">
      <c r="B12207" s="1">
        <v>45139</v>
      </c>
      <c r="C12207">
        <v>17848</v>
      </c>
      <c r="D12207">
        <f>COUNTIF(C$4:C12207,Tabela3[[#This Row],[COMANDA]])</f>
        <v>1</v>
      </c>
      <c r="E12207" t="s">
        <v>90</v>
      </c>
      <c r="F12207" t="s">
        <v>375</v>
      </c>
      <c r="G12207" t="s">
        <v>8</v>
      </c>
      <c r="H12207" t="s">
        <v>204</v>
      </c>
      <c r="I12207" s="2">
        <v>1</v>
      </c>
      <c r="J12207" t="s">
        <v>11</v>
      </c>
      <c r="K12207" s="21">
        <f>INDEX(LISTAS!$H:$Q,MATCH(BASE!H12207,LISTAS!$G:$G,0),MATCH(BASE!J12207,LISTAS!$H$3:$Q$3,0))*Tabela3[[#This Row],[QUANTIDADE]]</f>
        <v>18</v>
      </c>
      <c r="L12207" s="2" t="str">
        <f>TEXT(Tabela3[[#This Row],[DATA]],"MM")</f>
        <v>08</v>
      </c>
      <c r="M12207" s="2">
        <f>WEEKNUM(Tabela3[[#This Row],[DATA]])</f>
        <v>31</v>
      </c>
      <c r="N12207" s="18">
        <f>YEAR(Tabela3[[#This Row],[DATA]])</f>
        <v>2023</v>
      </c>
    </row>
    <row r="12208" spans="2:14">
      <c r="B12208" s="1">
        <v>45139</v>
      </c>
      <c r="C12208">
        <v>17848</v>
      </c>
      <c r="D12208">
        <f>COUNTIF(C$4:C12208,Tabela3[[#This Row],[COMANDA]])</f>
        <v>2</v>
      </c>
      <c r="E12208" t="s">
        <v>90</v>
      </c>
      <c r="F12208" t="s">
        <v>375</v>
      </c>
      <c r="G12208" t="s">
        <v>9</v>
      </c>
      <c r="H12208" t="s">
        <v>136</v>
      </c>
      <c r="I12208" s="2">
        <v>1</v>
      </c>
      <c r="J12208" t="s">
        <v>11</v>
      </c>
      <c r="K12208" s="21">
        <f>INDEX(LISTAS!$H:$Q,MATCH(BASE!H12208,LISTAS!$G:$G,0),MATCH(BASE!J12208,LISTAS!$H$3:$Q$3,0))*Tabela3[[#This Row],[QUANTIDADE]]</f>
        <v>4</v>
      </c>
      <c r="L12208" s="2" t="str">
        <f>TEXT(Tabela3[[#This Row],[DATA]],"MM")</f>
        <v>08</v>
      </c>
      <c r="M12208" s="2">
        <f>WEEKNUM(Tabela3[[#This Row],[DATA]])</f>
        <v>31</v>
      </c>
      <c r="N12208" s="18">
        <f>YEAR(Tabela3[[#This Row],[DATA]])</f>
        <v>2023</v>
      </c>
    </row>
    <row r="12209" spans="2:14">
      <c r="B12209" s="1">
        <v>45139</v>
      </c>
      <c r="C12209">
        <v>17849</v>
      </c>
      <c r="D12209">
        <f>COUNTIF(C$4:C12209,Tabela3[[#This Row],[COMANDA]])</f>
        <v>1</v>
      </c>
      <c r="E12209" t="s">
        <v>89</v>
      </c>
      <c r="F12209" t="s">
        <v>98</v>
      </c>
      <c r="G12209" t="s">
        <v>8</v>
      </c>
      <c r="H12209" t="s">
        <v>202</v>
      </c>
      <c r="I12209" s="2">
        <v>1</v>
      </c>
      <c r="J12209" t="s">
        <v>11</v>
      </c>
      <c r="K12209" s="21">
        <f>INDEX(LISTAS!$H:$Q,MATCH(BASE!H12209,LISTAS!$G:$G,0),MATCH(BASE!J12209,LISTAS!$H$3:$Q$3,0))*Tabela3[[#This Row],[QUANTIDADE]]</f>
        <v>20</v>
      </c>
      <c r="L12209" s="2" t="str">
        <f>TEXT(Tabela3[[#This Row],[DATA]],"MM")</f>
        <v>08</v>
      </c>
      <c r="M12209" s="2">
        <f>WEEKNUM(Tabela3[[#This Row],[DATA]])</f>
        <v>31</v>
      </c>
      <c r="N12209" s="18">
        <f>YEAR(Tabela3[[#This Row],[DATA]])</f>
        <v>2023</v>
      </c>
    </row>
    <row r="12210" spans="2:14">
      <c r="B12210" s="1">
        <v>45139</v>
      </c>
      <c r="C12210">
        <v>17850</v>
      </c>
      <c r="D12210">
        <f>COUNTIF(C$4:C12210,Tabela3[[#This Row],[COMANDA]])</f>
        <v>1</v>
      </c>
      <c r="E12210" t="s">
        <v>90</v>
      </c>
      <c r="F12210" t="s">
        <v>99</v>
      </c>
      <c r="G12210" t="s">
        <v>8</v>
      </c>
      <c r="H12210" t="s">
        <v>204</v>
      </c>
      <c r="I12210" s="2">
        <v>1</v>
      </c>
      <c r="J12210" t="s">
        <v>11</v>
      </c>
      <c r="K12210" s="21">
        <f>INDEX(LISTAS!$H:$Q,MATCH(BASE!H12210,LISTAS!$G:$G,0),MATCH(BASE!J12210,LISTAS!$H$3:$Q$3,0))*Tabela3[[#This Row],[QUANTIDADE]]</f>
        <v>18</v>
      </c>
      <c r="L12210" s="2" t="str">
        <f>TEXT(Tabela3[[#This Row],[DATA]],"MM")</f>
        <v>08</v>
      </c>
      <c r="M12210" s="2">
        <f>WEEKNUM(Tabela3[[#This Row],[DATA]])</f>
        <v>31</v>
      </c>
      <c r="N12210" s="18">
        <f>YEAR(Tabela3[[#This Row],[DATA]])</f>
        <v>2023</v>
      </c>
    </row>
    <row r="12211" spans="2:14">
      <c r="B12211" s="1">
        <v>45139</v>
      </c>
      <c r="C12211">
        <v>17850</v>
      </c>
      <c r="D12211">
        <f>COUNTIF(C$4:C12211,Tabela3[[#This Row],[COMANDA]])</f>
        <v>2</v>
      </c>
      <c r="E12211" t="s">
        <v>90</v>
      </c>
      <c r="F12211" t="s">
        <v>99</v>
      </c>
      <c r="G12211" t="s">
        <v>9</v>
      </c>
      <c r="H12211" t="s">
        <v>127</v>
      </c>
      <c r="I12211" s="2">
        <v>1</v>
      </c>
      <c r="J12211" t="s">
        <v>11</v>
      </c>
      <c r="K12211" s="21">
        <f>INDEX(LISTAS!$H:$Q,MATCH(BASE!H12211,LISTAS!$G:$G,0),MATCH(BASE!J12211,LISTAS!$H$3:$Q$3,0))*Tabela3[[#This Row],[QUANTIDADE]]</f>
        <v>4.5</v>
      </c>
      <c r="L12211" s="2" t="str">
        <f>TEXT(Tabela3[[#This Row],[DATA]],"MM")</f>
        <v>08</v>
      </c>
      <c r="M12211" s="2">
        <f>WEEKNUM(Tabela3[[#This Row],[DATA]])</f>
        <v>31</v>
      </c>
      <c r="N12211" s="18">
        <f>YEAR(Tabela3[[#This Row],[DATA]])</f>
        <v>2023</v>
      </c>
    </row>
    <row r="12212" spans="2:14">
      <c r="B12212" s="1">
        <v>45139</v>
      </c>
      <c r="C12212">
        <v>17851</v>
      </c>
      <c r="D12212">
        <f>COUNTIF(C$4:C12212,Tabela3[[#This Row],[COMANDA]])</f>
        <v>1</v>
      </c>
      <c r="E12212" t="s">
        <v>90</v>
      </c>
      <c r="F12212" t="s">
        <v>98</v>
      </c>
      <c r="G12212" t="s">
        <v>8</v>
      </c>
      <c r="H12212" t="s">
        <v>211</v>
      </c>
      <c r="I12212" s="2">
        <v>1</v>
      </c>
      <c r="J12212" t="s">
        <v>11</v>
      </c>
      <c r="K12212" s="21">
        <f>INDEX(LISTAS!$H:$Q,MATCH(BASE!H12212,LISTAS!$G:$G,0),MATCH(BASE!J12212,LISTAS!$H$3:$Q$3,0))*Tabela3[[#This Row],[QUANTIDADE]]</f>
        <v>20</v>
      </c>
      <c r="L12212" s="2" t="str">
        <f>TEXT(Tabela3[[#This Row],[DATA]],"MM")</f>
        <v>08</v>
      </c>
      <c r="M12212" s="2">
        <f>WEEKNUM(Tabela3[[#This Row],[DATA]])</f>
        <v>31</v>
      </c>
      <c r="N12212" s="18">
        <f>YEAR(Tabela3[[#This Row],[DATA]])</f>
        <v>2023</v>
      </c>
    </row>
    <row r="12213" spans="2:14">
      <c r="B12213" s="1">
        <v>45139</v>
      </c>
      <c r="C12213">
        <v>17852</v>
      </c>
      <c r="D12213">
        <f>COUNTIF(C$4:C12213,Tabela3[[#This Row],[COMANDA]])</f>
        <v>1</v>
      </c>
      <c r="E12213" t="s">
        <v>90</v>
      </c>
      <c r="F12213" t="s">
        <v>100</v>
      </c>
      <c r="G12213" t="s">
        <v>8</v>
      </c>
      <c r="H12213" t="s">
        <v>42</v>
      </c>
      <c r="I12213" s="2">
        <v>1</v>
      </c>
      <c r="J12213" t="s">
        <v>11</v>
      </c>
      <c r="K12213" s="21">
        <f>INDEX(LISTAS!$H:$Q,MATCH(BASE!H12213,LISTAS!$G:$G,0),MATCH(BASE!J12213,LISTAS!$H$3:$Q$3,0))*Tabela3[[#This Row],[QUANTIDADE]]</f>
        <v>16</v>
      </c>
      <c r="L12213" s="2" t="str">
        <f>TEXT(Tabela3[[#This Row],[DATA]],"MM")</f>
        <v>08</v>
      </c>
      <c r="M12213" s="2">
        <f>WEEKNUM(Tabela3[[#This Row],[DATA]])</f>
        <v>31</v>
      </c>
      <c r="N12213" s="18">
        <f>YEAR(Tabela3[[#This Row],[DATA]])</f>
        <v>2023</v>
      </c>
    </row>
    <row r="12214" spans="2:14">
      <c r="B12214" s="1">
        <v>45139</v>
      </c>
      <c r="C12214">
        <v>17852</v>
      </c>
      <c r="D12214">
        <f>COUNTIF(C$4:C12214,Tabela3[[#This Row],[COMANDA]])</f>
        <v>2</v>
      </c>
      <c r="E12214" t="s">
        <v>90</v>
      </c>
      <c r="F12214" t="s">
        <v>100</v>
      </c>
      <c r="G12214" t="s">
        <v>9</v>
      </c>
      <c r="H12214" t="s">
        <v>138</v>
      </c>
      <c r="I12214" s="2">
        <v>1</v>
      </c>
      <c r="J12214" t="s">
        <v>11</v>
      </c>
      <c r="K12214" s="21">
        <f>INDEX(LISTAS!$H:$Q,MATCH(BASE!H12214,LISTAS!$G:$G,0),MATCH(BASE!J12214,LISTAS!$H$3:$Q$3,0))*Tabela3[[#This Row],[QUANTIDADE]]</f>
        <v>4</v>
      </c>
      <c r="L12214" s="2" t="str">
        <f>TEXT(Tabela3[[#This Row],[DATA]],"MM")</f>
        <v>08</v>
      </c>
      <c r="M12214" s="2">
        <f>WEEKNUM(Tabela3[[#This Row],[DATA]])</f>
        <v>31</v>
      </c>
      <c r="N12214" s="18">
        <f>YEAR(Tabela3[[#This Row],[DATA]])</f>
        <v>2023</v>
      </c>
    </row>
    <row r="12215" spans="2:14">
      <c r="B12215" s="1">
        <v>45139</v>
      </c>
      <c r="C12215">
        <v>17853</v>
      </c>
      <c r="D12215">
        <f>COUNTIF(C$4:C12215,Tabela3[[#This Row],[COMANDA]])</f>
        <v>1</v>
      </c>
      <c r="E12215" t="s">
        <v>90</v>
      </c>
      <c r="F12215" t="s">
        <v>98</v>
      </c>
      <c r="G12215" t="s">
        <v>8</v>
      </c>
      <c r="H12215" t="s">
        <v>202</v>
      </c>
      <c r="I12215" s="2">
        <v>1</v>
      </c>
      <c r="J12215" t="s">
        <v>11</v>
      </c>
      <c r="K12215" s="21">
        <f>INDEX(LISTAS!$H:$Q,MATCH(BASE!H12215,LISTAS!$G:$G,0),MATCH(BASE!J12215,LISTAS!$H$3:$Q$3,0))*Tabela3[[#This Row],[QUANTIDADE]]</f>
        <v>20</v>
      </c>
      <c r="L12215" s="2" t="str">
        <f>TEXT(Tabela3[[#This Row],[DATA]],"MM")</f>
        <v>08</v>
      </c>
      <c r="M12215" s="2">
        <f>WEEKNUM(Tabela3[[#This Row],[DATA]])</f>
        <v>31</v>
      </c>
      <c r="N12215" s="18">
        <f>YEAR(Tabela3[[#This Row],[DATA]])</f>
        <v>2023</v>
      </c>
    </row>
    <row r="12216" spans="2:14">
      <c r="B12216" s="1">
        <v>45139</v>
      </c>
      <c r="C12216">
        <v>17853</v>
      </c>
      <c r="D12216">
        <f>COUNTIF(C$4:C12216,Tabela3[[#This Row],[COMANDA]])</f>
        <v>2</v>
      </c>
      <c r="E12216" t="s">
        <v>90</v>
      </c>
      <c r="F12216" t="s">
        <v>98</v>
      </c>
      <c r="G12216" t="s">
        <v>9</v>
      </c>
      <c r="H12216" t="s">
        <v>385</v>
      </c>
      <c r="I12216" s="2">
        <v>1</v>
      </c>
      <c r="J12216" t="s">
        <v>11</v>
      </c>
      <c r="K12216" s="21">
        <f>INDEX(LISTAS!$H:$Q,MATCH(BASE!H12216,LISTAS!$G:$G,0),MATCH(BASE!J12216,LISTAS!$H$3:$Q$3,0))*Tabela3[[#This Row],[QUANTIDADE]]</f>
        <v>3</v>
      </c>
      <c r="L12216" s="2" t="str">
        <f>TEXT(Tabela3[[#This Row],[DATA]],"MM")</f>
        <v>08</v>
      </c>
      <c r="M12216" s="2">
        <f>WEEKNUM(Tabela3[[#This Row],[DATA]])</f>
        <v>31</v>
      </c>
      <c r="N12216" s="18">
        <f>YEAR(Tabela3[[#This Row],[DATA]])</f>
        <v>2023</v>
      </c>
    </row>
    <row r="12217" spans="2:14">
      <c r="B12217" s="1">
        <v>45139</v>
      </c>
      <c r="C12217">
        <v>17854</v>
      </c>
      <c r="D12217">
        <f>COUNTIF(C$4:C12217,Tabela3[[#This Row],[COMANDA]])</f>
        <v>1</v>
      </c>
      <c r="E12217" t="s">
        <v>90</v>
      </c>
      <c r="F12217" t="s">
        <v>99</v>
      </c>
      <c r="G12217" t="s">
        <v>8</v>
      </c>
      <c r="H12217" t="s">
        <v>40</v>
      </c>
      <c r="I12217" s="2">
        <v>1</v>
      </c>
      <c r="J12217" t="s">
        <v>11</v>
      </c>
      <c r="K12217" s="21">
        <f>INDEX(LISTAS!$H:$Q,MATCH(BASE!H12217,LISTAS!$G:$G,0),MATCH(BASE!J12217,LISTAS!$H$3:$Q$3,0))*Tabela3[[#This Row],[QUANTIDADE]]</f>
        <v>14</v>
      </c>
      <c r="L12217" s="2" t="str">
        <f>TEXT(Tabela3[[#This Row],[DATA]],"MM")</f>
        <v>08</v>
      </c>
      <c r="M12217" s="2">
        <f>WEEKNUM(Tabela3[[#This Row],[DATA]])</f>
        <v>31</v>
      </c>
      <c r="N12217" s="18">
        <f>YEAR(Tabela3[[#This Row],[DATA]])</f>
        <v>2023</v>
      </c>
    </row>
    <row r="12218" spans="2:14">
      <c r="B12218" s="1">
        <v>45139</v>
      </c>
      <c r="C12218">
        <v>17854</v>
      </c>
      <c r="D12218">
        <f>COUNTIF(C$4:C12218,Tabela3[[#This Row],[COMANDA]])</f>
        <v>2</v>
      </c>
      <c r="E12218" t="s">
        <v>90</v>
      </c>
      <c r="F12218" t="s">
        <v>99</v>
      </c>
      <c r="G12218" t="s">
        <v>8</v>
      </c>
      <c r="H12218" t="s">
        <v>42</v>
      </c>
      <c r="I12218" s="2">
        <v>1</v>
      </c>
      <c r="J12218" t="s">
        <v>11</v>
      </c>
      <c r="K12218" s="21">
        <f>INDEX(LISTAS!$H:$Q,MATCH(BASE!H12218,LISTAS!$G:$G,0),MATCH(BASE!J12218,LISTAS!$H$3:$Q$3,0))*Tabela3[[#This Row],[QUANTIDADE]]</f>
        <v>16</v>
      </c>
      <c r="L12218" s="2" t="str">
        <f>TEXT(Tabela3[[#This Row],[DATA]],"MM")</f>
        <v>08</v>
      </c>
      <c r="M12218" s="2">
        <f>WEEKNUM(Tabela3[[#This Row],[DATA]])</f>
        <v>31</v>
      </c>
      <c r="N12218" s="18">
        <f>YEAR(Tabela3[[#This Row],[DATA]])</f>
        <v>2023</v>
      </c>
    </row>
    <row r="12219" spans="2:14">
      <c r="B12219" s="1">
        <v>45139</v>
      </c>
      <c r="C12219">
        <v>17855</v>
      </c>
      <c r="D12219">
        <f>COUNTIF(C$4:C12219,Tabela3[[#This Row],[COMANDA]])</f>
        <v>1</v>
      </c>
      <c r="E12219" t="s">
        <v>90</v>
      </c>
      <c r="F12219" t="s">
        <v>98</v>
      </c>
      <c r="G12219" t="s">
        <v>8</v>
      </c>
      <c r="H12219" t="s">
        <v>42</v>
      </c>
      <c r="I12219" s="2">
        <v>1</v>
      </c>
      <c r="J12219" t="s">
        <v>11</v>
      </c>
      <c r="K12219" s="21">
        <f>INDEX(LISTAS!$H:$Q,MATCH(BASE!H12219,LISTAS!$G:$G,0),MATCH(BASE!J12219,LISTAS!$H$3:$Q$3,0))*Tabela3[[#This Row],[QUANTIDADE]]</f>
        <v>16</v>
      </c>
      <c r="L12219" s="2" t="str">
        <f>TEXT(Tabela3[[#This Row],[DATA]],"MM")</f>
        <v>08</v>
      </c>
      <c r="M12219" s="2">
        <f>WEEKNUM(Tabela3[[#This Row],[DATA]])</f>
        <v>31</v>
      </c>
      <c r="N12219" s="18">
        <f>YEAR(Tabela3[[#This Row],[DATA]])</f>
        <v>2023</v>
      </c>
    </row>
    <row r="12220" spans="2:14">
      <c r="B12220" s="1">
        <v>45139</v>
      </c>
      <c r="C12220">
        <v>17855</v>
      </c>
      <c r="D12220">
        <f>COUNTIF(C$4:C12220,Tabela3[[#This Row],[COMANDA]])</f>
        <v>2</v>
      </c>
      <c r="E12220" t="s">
        <v>1</v>
      </c>
      <c r="F12220" t="s">
        <v>98</v>
      </c>
      <c r="G12220" t="s">
        <v>74</v>
      </c>
      <c r="H12220" t="s">
        <v>120</v>
      </c>
      <c r="I12220" s="2">
        <v>2</v>
      </c>
      <c r="J12220" t="s">
        <v>11</v>
      </c>
      <c r="K12220" s="21">
        <f>INDEX(LISTAS!$H:$Q,MATCH(BASE!H12220,LISTAS!$G:$G,0),MATCH(BASE!J12220,LISTAS!$H$3:$Q$3,0))*Tabela3[[#This Row],[QUANTIDADE]]</f>
        <v>6</v>
      </c>
      <c r="L12220" s="2" t="str">
        <f>TEXT(Tabela3[[#This Row],[DATA]],"MM")</f>
        <v>08</v>
      </c>
      <c r="M12220" s="2">
        <f>WEEKNUM(Tabela3[[#This Row],[DATA]])</f>
        <v>31</v>
      </c>
      <c r="N12220" s="18">
        <f>YEAR(Tabela3[[#This Row],[DATA]])</f>
        <v>2023</v>
      </c>
    </row>
    <row r="12221" spans="2:14">
      <c r="B12221" s="1">
        <v>45139</v>
      </c>
      <c r="C12221">
        <v>17856</v>
      </c>
      <c r="D12221">
        <f>COUNTIF(C$4:C12221,Tabela3[[#This Row],[COMANDA]])</f>
        <v>1</v>
      </c>
      <c r="E12221" t="s">
        <v>89</v>
      </c>
      <c r="F12221" t="s">
        <v>98</v>
      </c>
      <c r="G12221" t="s">
        <v>8</v>
      </c>
      <c r="H12221" t="s">
        <v>47</v>
      </c>
      <c r="I12221" s="2">
        <v>1</v>
      </c>
      <c r="J12221" t="s">
        <v>11</v>
      </c>
      <c r="K12221" s="21">
        <f>INDEX(LISTAS!$H:$Q,MATCH(BASE!H12221,LISTAS!$G:$G,0),MATCH(BASE!J12221,LISTAS!$H$3:$Q$3,0))*Tabela3[[#This Row],[QUANTIDADE]]</f>
        <v>16</v>
      </c>
      <c r="L12221" s="2" t="str">
        <f>TEXT(Tabela3[[#This Row],[DATA]],"MM")</f>
        <v>08</v>
      </c>
      <c r="M12221" s="2">
        <f>WEEKNUM(Tabela3[[#This Row],[DATA]])</f>
        <v>31</v>
      </c>
      <c r="N12221" s="18">
        <f>YEAR(Tabela3[[#This Row],[DATA]])</f>
        <v>2023</v>
      </c>
    </row>
    <row r="12222" spans="2:14">
      <c r="B12222" s="1">
        <v>45139</v>
      </c>
      <c r="C12222">
        <v>17857</v>
      </c>
      <c r="D12222">
        <f>COUNTIF(C$4:C12222,Tabela3[[#This Row],[COMANDA]])</f>
        <v>1</v>
      </c>
      <c r="E12222" t="s">
        <v>90</v>
      </c>
      <c r="F12222" t="s">
        <v>99</v>
      </c>
      <c r="G12222" t="s">
        <v>8</v>
      </c>
      <c r="H12222" t="s">
        <v>203</v>
      </c>
      <c r="I12222" s="2">
        <v>1</v>
      </c>
      <c r="J12222" t="s">
        <v>11</v>
      </c>
      <c r="K12222" s="21">
        <f>INDEX(LISTAS!$H:$Q,MATCH(BASE!H12222,LISTAS!$G:$G,0),MATCH(BASE!J12222,LISTAS!$H$3:$Q$3,0))*Tabela3[[#This Row],[QUANTIDADE]]</f>
        <v>20</v>
      </c>
      <c r="L12222" s="2" t="str">
        <f>TEXT(Tabela3[[#This Row],[DATA]],"MM")</f>
        <v>08</v>
      </c>
      <c r="M12222" s="2">
        <f>WEEKNUM(Tabela3[[#This Row],[DATA]])</f>
        <v>31</v>
      </c>
      <c r="N12222" s="18">
        <f>YEAR(Tabela3[[#This Row],[DATA]])</f>
        <v>2023</v>
      </c>
    </row>
    <row r="12223" spans="2:14">
      <c r="B12223" s="1">
        <v>45139</v>
      </c>
      <c r="C12223">
        <v>17858</v>
      </c>
      <c r="D12223">
        <f>COUNTIF(C$4:C12223,Tabela3[[#This Row],[COMANDA]])</f>
        <v>1</v>
      </c>
      <c r="E12223" t="s">
        <v>90</v>
      </c>
      <c r="F12223" t="s">
        <v>98</v>
      </c>
      <c r="G12223" t="s">
        <v>8</v>
      </c>
      <c r="H12223" t="s">
        <v>39</v>
      </c>
      <c r="I12223" s="2">
        <v>1</v>
      </c>
      <c r="J12223" t="s">
        <v>11</v>
      </c>
      <c r="K12223" s="21">
        <f>INDEX(LISTAS!$H:$Q,MATCH(BASE!H12223,LISTAS!$G:$G,0),MATCH(BASE!J12223,LISTAS!$H$3:$Q$3,0))*Tabela3[[#This Row],[QUANTIDADE]]</f>
        <v>12</v>
      </c>
      <c r="L12223" s="2" t="str">
        <f>TEXT(Tabela3[[#This Row],[DATA]],"MM")</f>
        <v>08</v>
      </c>
      <c r="M12223" s="2">
        <f>WEEKNUM(Tabela3[[#This Row],[DATA]])</f>
        <v>31</v>
      </c>
      <c r="N12223" s="18">
        <f>YEAR(Tabela3[[#This Row],[DATA]])</f>
        <v>2023</v>
      </c>
    </row>
    <row r="12224" spans="2:14">
      <c r="B12224" s="1">
        <v>45139</v>
      </c>
      <c r="C12224">
        <v>17858</v>
      </c>
      <c r="D12224">
        <f>COUNTIF(C$4:C12224,Tabela3[[#This Row],[COMANDA]])</f>
        <v>2</v>
      </c>
      <c r="E12224" t="s">
        <v>90</v>
      </c>
      <c r="F12224" t="s">
        <v>99</v>
      </c>
      <c r="G12224" t="s">
        <v>8</v>
      </c>
      <c r="H12224" t="s">
        <v>204</v>
      </c>
      <c r="I12224" s="2">
        <v>1</v>
      </c>
      <c r="J12224" t="s">
        <v>11</v>
      </c>
      <c r="K12224" s="21">
        <f>INDEX(LISTAS!$H:$Q,MATCH(BASE!H12224,LISTAS!$G:$G,0),MATCH(BASE!J12224,LISTAS!$H$3:$Q$3,0))*Tabela3[[#This Row],[QUANTIDADE]]</f>
        <v>18</v>
      </c>
      <c r="L12224" s="2" t="str">
        <f>TEXT(Tabela3[[#This Row],[DATA]],"MM")</f>
        <v>08</v>
      </c>
      <c r="M12224" s="2">
        <f>WEEKNUM(Tabela3[[#This Row],[DATA]])</f>
        <v>31</v>
      </c>
      <c r="N12224" s="18">
        <f>YEAR(Tabela3[[#This Row],[DATA]])</f>
        <v>2023</v>
      </c>
    </row>
    <row r="12225" spans="2:14">
      <c r="B12225" s="1">
        <v>45139</v>
      </c>
      <c r="C12225">
        <v>17858</v>
      </c>
      <c r="D12225">
        <f>COUNTIF(C$4:C12225,Tabela3[[#This Row],[COMANDA]])</f>
        <v>3</v>
      </c>
      <c r="E12225" t="s">
        <v>90</v>
      </c>
      <c r="F12225" t="s">
        <v>98</v>
      </c>
      <c r="G12225" t="s">
        <v>9</v>
      </c>
      <c r="H12225" t="s">
        <v>54</v>
      </c>
      <c r="I12225" s="2">
        <v>1</v>
      </c>
      <c r="J12225" t="s">
        <v>11</v>
      </c>
      <c r="K12225" s="21">
        <f>INDEX(LISTAS!$H:$Q,MATCH(BASE!H12225,LISTAS!$G:$G,0),MATCH(BASE!J12225,LISTAS!$H$3:$Q$3,0))*Tabela3[[#This Row],[QUANTIDADE]]</f>
        <v>3</v>
      </c>
      <c r="L12225" s="2" t="str">
        <f>TEXT(Tabela3[[#This Row],[DATA]],"MM")</f>
        <v>08</v>
      </c>
      <c r="M12225" s="2">
        <f>WEEKNUM(Tabela3[[#This Row],[DATA]])</f>
        <v>31</v>
      </c>
      <c r="N12225" s="18">
        <f>YEAR(Tabela3[[#This Row],[DATA]])</f>
        <v>2023</v>
      </c>
    </row>
    <row r="12226" spans="2:14">
      <c r="B12226" s="1">
        <v>45139</v>
      </c>
      <c r="C12226">
        <v>17859</v>
      </c>
      <c r="D12226">
        <f>COUNTIF(C$4:C12226,Tabela3[[#This Row],[COMANDA]])</f>
        <v>1</v>
      </c>
      <c r="E12226" t="s">
        <v>90</v>
      </c>
      <c r="F12226" t="s">
        <v>98</v>
      </c>
      <c r="G12226" t="s">
        <v>8</v>
      </c>
      <c r="H12226" t="s">
        <v>41</v>
      </c>
      <c r="I12226" s="2">
        <v>1</v>
      </c>
      <c r="J12226" t="s">
        <v>11</v>
      </c>
      <c r="K12226" s="21">
        <f>INDEX(LISTAS!$H:$Q,MATCH(BASE!H12226,LISTAS!$G:$G,0),MATCH(BASE!J12226,LISTAS!$H$3:$Q$3,0))*Tabela3[[#This Row],[QUANTIDADE]]</f>
        <v>14</v>
      </c>
      <c r="L12226" s="2" t="str">
        <f>TEXT(Tabela3[[#This Row],[DATA]],"MM")</f>
        <v>08</v>
      </c>
      <c r="M12226" s="2">
        <f>WEEKNUM(Tabela3[[#This Row],[DATA]])</f>
        <v>31</v>
      </c>
      <c r="N12226" s="18">
        <f>YEAR(Tabela3[[#This Row],[DATA]])</f>
        <v>2023</v>
      </c>
    </row>
    <row r="12227" spans="2:14">
      <c r="B12227" s="1">
        <v>45139</v>
      </c>
      <c r="C12227">
        <v>17860</v>
      </c>
      <c r="D12227">
        <f>COUNTIF(C$4:C12227,Tabela3[[#This Row],[COMANDA]])</f>
        <v>1</v>
      </c>
      <c r="E12227" t="s">
        <v>89</v>
      </c>
      <c r="F12227" t="s">
        <v>98</v>
      </c>
      <c r="G12227" t="s">
        <v>8</v>
      </c>
      <c r="H12227" t="s">
        <v>40</v>
      </c>
      <c r="I12227" s="2">
        <v>1</v>
      </c>
      <c r="J12227" t="s">
        <v>11</v>
      </c>
      <c r="K12227" s="21">
        <f>INDEX(LISTAS!$H:$Q,MATCH(BASE!H12227,LISTAS!$G:$G,0),MATCH(BASE!J12227,LISTAS!$H$3:$Q$3,0))*Tabela3[[#This Row],[QUANTIDADE]]</f>
        <v>14</v>
      </c>
      <c r="L12227" s="2" t="str">
        <f>TEXT(Tabela3[[#This Row],[DATA]],"MM")</f>
        <v>08</v>
      </c>
      <c r="M12227" s="2">
        <f>WEEKNUM(Tabela3[[#This Row],[DATA]])</f>
        <v>31</v>
      </c>
      <c r="N12227" s="18">
        <f>YEAR(Tabela3[[#This Row],[DATA]])</f>
        <v>2023</v>
      </c>
    </row>
    <row r="12228" spans="2:14">
      <c r="B12228" s="1">
        <v>45139</v>
      </c>
      <c r="C12228">
        <v>17860</v>
      </c>
      <c r="D12228">
        <f>COUNTIF(C$4:C12228,Tabela3[[#This Row],[COMANDA]])</f>
        <v>2</v>
      </c>
      <c r="E12228" t="s">
        <v>89</v>
      </c>
      <c r="F12228" t="s">
        <v>98</v>
      </c>
      <c r="G12228" t="s">
        <v>61</v>
      </c>
      <c r="H12228" t="s">
        <v>163</v>
      </c>
      <c r="I12228" s="2">
        <v>1</v>
      </c>
      <c r="J12228" t="s">
        <v>11</v>
      </c>
      <c r="K12228" s="21">
        <f>INDEX(LISTAS!$H:$Q,MATCH(BASE!H12228,LISTAS!$G:$G,0),MATCH(BASE!J12228,LISTAS!$H$3:$Q$3,0))*Tabela3[[#This Row],[QUANTIDADE]]</f>
        <v>4</v>
      </c>
      <c r="L12228" s="2" t="str">
        <f>TEXT(Tabela3[[#This Row],[DATA]],"MM")</f>
        <v>08</v>
      </c>
      <c r="M12228" s="2">
        <f>WEEKNUM(Tabela3[[#This Row],[DATA]])</f>
        <v>31</v>
      </c>
      <c r="N12228" s="18">
        <f>YEAR(Tabela3[[#This Row],[DATA]])</f>
        <v>2023</v>
      </c>
    </row>
    <row r="12229" spans="2:14">
      <c r="B12229" s="1">
        <v>45139</v>
      </c>
      <c r="C12229">
        <v>17860</v>
      </c>
      <c r="D12229">
        <f>COUNTIF(C$4:C12229,Tabela3[[#This Row],[COMANDA]])</f>
        <v>3</v>
      </c>
      <c r="E12229" t="s">
        <v>89</v>
      </c>
      <c r="F12229" t="s">
        <v>98</v>
      </c>
      <c r="G12229" t="s">
        <v>9</v>
      </c>
      <c r="H12229" t="s">
        <v>242</v>
      </c>
      <c r="I12229" s="2">
        <v>1</v>
      </c>
      <c r="J12229" t="s">
        <v>12</v>
      </c>
      <c r="K12229" s="21">
        <f>INDEX(LISTAS!$H:$Q,MATCH(BASE!H12229,LISTAS!$G:$G,0),MATCH(BASE!J12229,LISTAS!$H$3:$Q$3,0))*Tabela3[[#This Row],[QUANTIDADE]]</f>
        <v>6</v>
      </c>
      <c r="L12229" s="2" t="str">
        <f>TEXT(Tabela3[[#This Row],[DATA]],"MM")</f>
        <v>08</v>
      </c>
      <c r="M12229" s="2">
        <f>WEEKNUM(Tabela3[[#This Row],[DATA]])</f>
        <v>31</v>
      </c>
      <c r="N12229" s="18">
        <f>YEAR(Tabela3[[#This Row],[DATA]])</f>
        <v>2023</v>
      </c>
    </row>
    <row r="12230" spans="2:14">
      <c r="B12230" s="1">
        <v>45140</v>
      </c>
      <c r="C12230">
        <v>17861</v>
      </c>
      <c r="D12230">
        <f>COUNTIF(C$4:C12230,Tabela3[[#This Row],[COMANDA]])</f>
        <v>1</v>
      </c>
      <c r="E12230" t="s">
        <v>89</v>
      </c>
      <c r="F12230" t="s">
        <v>98</v>
      </c>
      <c r="G12230" t="s">
        <v>8</v>
      </c>
      <c r="H12230" t="s">
        <v>204</v>
      </c>
      <c r="I12230" s="2">
        <v>1</v>
      </c>
      <c r="J12230" t="s">
        <v>11</v>
      </c>
      <c r="K12230" s="21">
        <f>INDEX(LISTAS!$H:$Q,MATCH(BASE!H12230,LISTAS!$G:$G,0),MATCH(BASE!J12230,LISTAS!$H$3:$Q$3,0))*Tabela3[[#This Row],[QUANTIDADE]]</f>
        <v>18</v>
      </c>
      <c r="L12230" s="2" t="str">
        <f>TEXT(Tabela3[[#This Row],[DATA]],"MM")</f>
        <v>08</v>
      </c>
      <c r="M12230" s="2">
        <f>WEEKNUM(Tabela3[[#This Row],[DATA]])</f>
        <v>31</v>
      </c>
      <c r="N12230" s="18">
        <f>YEAR(Tabela3[[#This Row],[DATA]])</f>
        <v>2023</v>
      </c>
    </row>
    <row r="12231" spans="2:14">
      <c r="B12231" s="1">
        <v>45140</v>
      </c>
      <c r="C12231">
        <v>17861</v>
      </c>
      <c r="D12231">
        <f>COUNTIF(C$4:C12231,Tabela3[[#This Row],[COMANDA]])</f>
        <v>2</v>
      </c>
      <c r="E12231" t="s">
        <v>89</v>
      </c>
      <c r="F12231" t="s">
        <v>98</v>
      </c>
      <c r="G12231" t="s">
        <v>9</v>
      </c>
      <c r="H12231" t="s">
        <v>132</v>
      </c>
      <c r="I12231" s="2">
        <v>1</v>
      </c>
      <c r="J12231" t="s">
        <v>11</v>
      </c>
      <c r="K12231" s="21">
        <f>INDEX(LISTAS!$H:$Q,MATCH(BASE!H12231,LISTAS!$G:$G,0),MATCH(BASE!J12231,LISTAS!$H$3:$Q$3,0))*Tabela3[[#This Row],[QUANTIDADE]]</f>
        <v>3</v>
      </c>
      <c r="L12231" s="2" t="str">
        <f>TEXT(Tabela3[[#This Row],[DATA]],"MM")</f>
        <v>08</v>
      </c>
      <c r="M12231" s="2">
        <f>WEEKNUM(Tabela3[[#This Row],[DATA]])</f>
        <v>31</v>
      </c>
      <c r="N12231" s="18">
        <f>YEAR(Tabela3[[#This Row],[DATA]])</f>
        <v>2023</v>
      </c>
    </row>
    <row r="12232" spans="2:14">
      <c r="B12232" s="1">
        <v>45140</v>
      </c>
      <c r="C12232">
        <v>17862</v>
      </c>
      <c r="D12232">
        <f>COUNTIF(C$4:C12232,Tabela3[[#This Row],[COMANDA]])</f>
        <v>1</v>
      </c>
      <c r="E12232" t="s">
        <v>90</v>
      </c>
      <c r="F12232" t="s">
        <v>100</v>
      </c>
      <c r="G12232" t="s">
        <v>8</v>
      </c>
      <c r="H12232" t="s">
        <v>47</v>
      </c>
      <c r="I12232" s="2">
        <v>1</v>
      </c>
      <c r="J12232" t="s">
        <v>11</v>
      </c>
      <c r="K12232" s="21">
        <f>INDEX(LISTAS!$H:$Q,MATCH(BASE!H12232,LISTAS!$G:$G,0),MATCH(BASE!J12232,LISTAS!$H$3:$Q$3,0))*Tabela3[[#This Row],[QUANTIDADE]]</f>
        <v>16</v>
      </c>
      <c r="L12232" s="2" t="str">
        <f>TEXT(Tabela3[[#This Row],[DATA]],"MM")</f>
        <v>08</v>
      </c>
      <c r="M12232" s="2">
        <f>WEEKNUM(Tabela3[[#This Row],[DATA]])</f>
        <v>31</v>
      </c>
      <c r="N12232" s="18">
        <f>YEAR(Tabela3[[#This Row],[DATA]])</f>
        <v>2023</v>
      </c>
    </row>
    <row r="12233" spans="2:14">
      <c r="B12233" s="1">
        <v>45140</v>
      </c>
      <c r="C12233">
        <v>17862</v>
      </c>
      <c r="D12233">
        <f>COUNTIF(C$4:C12233,Tabela3[[#This Row],[COMANDA]])</f>
        <v>2</v>
      </c>
      <c r="E12233" t="s">
        <v>90</v>
      </c>
      <c r="F12233" t="s">
        <v>99</v>
      </c>
      <c r="G12233" t="s">
        <v>8</v>
      </c>
      <c r="H12233" t="s">
        <v>47</v>
      </c>
      <c r="I12233" s="2">
        <v>1</v>
      </c>
      <c r="J12233" t="s">
        <v>11</v>
      </c>
      <c r="K12233" s="21">
        <f>INDEX(LISTAS!$H:$Q,MATCH(BASE!H12233,LISTAS!$G:$G,0),MATCH(BASE!J12233,LISTAS!$H$3:$Q$3,0))*Tabela3[[#This Row],[QUANTIDADE]]</f>
        <v>16</v>
      </c>
      <c r="L12233" s="2" t="str">
        <f>TEXT(Tabela3[[#This Row],[DATA]],"MM")</f>
        <v>08</v>
      </c>
      <c r="M12233" s="2">
        <f>WEEKNUM(Tabela3[[#This Row],[DATA]])</f>
        <v>31</v>
      </c>
      <c r="N12233" s="18">
        <f>YEAR(Tabela3[[#This Row],[DATA]])</f>
        <v>2023</v>
      </c>
    </row>
    <row r="12234" spans="2:14">
      <c r="B12234" s="1">
        <v>45140</v>
      </c>
      <c r="C12234">
        <v>17863</v>
      </c>
      <c r="D12234">
        <f>COUNTIF(C$4:C12234,Tabela3[[#This Row],[COMANDA]])</f>
        <v>1</v>
      </c>
      <c r="E12234" t="s">
        <v>89</v>
      </c>
      <c r="F12234" t="s">
        <v>98</v>
      </c>
      <c r="G12234" t="s">
        <v>8</v>
      </c>
      <c r="H12234" t="s">
        <v>43</v>
      </c>
      <c r="I12234" s="2">
        <v>1</v>
      </c>
      <c r="J12234" t="s">
        <v>11</v>
      </c>
      <c r="K12234" s="21">
        <f>INDEX(LISTAS!$H:$Q,MATCH(BASE!H12234,LISTAS!$G:$G,0),MATCH(BASE!J12234,LISTAS!$H$3:$Q$3,0))*Tabela3[[#This Row],[QUANTIDADE]]</f>
        <v>18</v>
      </c>
      <c r="L12234" s="2" t="str">
        <f>TEXT(Tabela3[[#This Row],[DATA]],"MM")</f>
        <v>08</v>
      </c>
      <c r="M12234" s="2">
        <f>WEEKNUM(Tabela3[[#This Row],[DATA]])</f>
        <v>31</v>
      </c>
      <c r="N12234" s="18">
        <f>YEAR(Tabela3[[#This Row],[DATA]])</f>
        <v>2023</v>
      </c>
    </row>
    <row r="12235" spans="2:14">
      <c r="B12235" s="1">
        <v>45140</v>
      </c>
      <c r="C12235">
        <v>17864</v>
      </c>
      <c r="D12235">
        <f>COUNTIF(C$4:C12235,Tabela3[[#This Row],[COMANDA]])</f>
        <v>1</v>
      </c>
      <c r="E12235" t="s">
        <v>89</v>
      </c>
      <c r="F12235" t="s">
        <v>98</v>
      </c>
      <c r="G12235" t="s">
        <v>8</v>
      </c>
      <c r="H12235" t="s">
        <v>42</v>
      </c>
      <c r="I12235" s="2">
        <v>1</v>
      </c>
      <c r="J12235" t="s">
        <v>11</v>
      </c>
      <c r="K12235" s="21">
        <f>INDEX(LISTAS!$H:$Q,MATCH(BASE!H12235,LISTAS!$G:$G,0),MATCH(BASE!J12235,LISTAS!$H$3:$Q$3,0))*Tabela3[[#This Row],[QUANTIDADE]]</f>
        <v>16</v>
      </c>
      <c r="L12235" s="2" t="str">
        <f>TEXT(Tabela3[[#This Row],[DATA]],"MM")</f>
        <v>08</v>
      </c>
      <c r="M12235" s="2">
        <f>WEEKNUM(Tabela3[[#This Row],[DATA]])</f>
        <v>31</v>
      </c>
      <c r="N12235" s="18">
        <f>YEAR(Tabela3[[#This Row],[DATA]])</f>
        <v>2023</v>
      </c>
    </row>
    <row r="12236" spans="2:14">
      <c r="B12236" s="1">
        <v>45140</v>
      </c>
      <c r="C12236">
        <v>17864</v>
      </c>
      <c r="D12236">
        <f>COUNTIF(C$4:C12236,Tabela3[[#This Row],[COMANDA]])</f>
        <v>2</v>
      </c>
      <c r="E12236" t="s">
        <v>89</v>
      </c>
      <c r="F12236" t="s">
        <v>98</v>
      </c>
      <c r="G12236" t="s">
        <v>10</v>
      </c>
      <c r="H12236" t="s">
        <v>101</v>
      </c>
      <c r="I12236" s="2">
        <v>1</v>
      </c>
      <c r="J12236" t="s">
        <v>12</v>
      </c>
      <c r="K12236" s="21">
        <f>INDEX(LISTAS!$H:$Q,MATCH(BASE!H12236,LISTAS!$G:$G,0),MATCH(BASE!J12236,LISTAS!$H$3:$Q$3,0))*Tabela3[[#This Row],[QUANTIDADE]]</f>
        <v>3</v>
      </c>
      <c r="L12236" s="2" t="str">
        <f>TEXT(Tabela3[[#This Row],[DATA]],"MM")</f>
        <v>08</v>
      </c>
      <c r="M12236" s="2">
        <f>WEEKNUM(Tabela3[[#This Row],[DATA]])</f>
        <v>31</v>
      </c>
      <c r="N12236" s="18">
        <f>YEAR(Tabela3[[#This Row],[DATA]])</f>
        <v>2023</v>
      </c>
    </row>
    <row r="12237" spans="2:14">
      <c r="B12237" s="1">
        <v>45140</v>
      </c>
      <c r="C12237">
        <v>17865</v>
      </c>
      <c r="D12237">
        <f>COUNTIF(C$4:C12237,Tabela3[[#This Row],[COMANDA]])</f>
        <v>1</v>
      </c>
      <c r="E12237" t="s">
        <v>90</v>
      </c>
      <c r="F12237" t="s">
        <v>375</v>
      </c>
      <c r="G12237" t="s">
        <v>8</v>
      </c>
      <c r="H12237" t="s">
        <v>202</v>
      </c>
      <c r="I12237" s="2">
        <v>1</v>
      </c>
      <c r="J12237" t="s">
        <v>11</v>
      </c>
      <c r="K12237" s="21">
        <f>INDEX(LISTAS!$H:$Q,MATCH(BASE!H12237,LISTAS!$G:$G,0),MATCH(BASE!J12237,LISTAS!$H$3:$Q$3,0))*Tabela3[[#This Row],[QUANTIDADE]]</f>
        <v>20</v>
      </c>
      <c r="L12237" s="2" t="str">
        <f>TEXT(Tabela3[[#This Row],[DATA]],"MM")</f>
        <v>08</v>
      </c>
      <c r="M12237" s="2">
        <f>WEEKNUM(Tabela3[[#This Row],[DATA]])</f>
        <v>31</v>
      </c>
      <c r="N12237" s="18">
        <f>YEAR(Tabela3[[#This Row],[DATA]])</f>
        <v>2023</v>
      </c>
    </row>
    <row r="12238" spans="2:14">
      <c r="B12238" s="1">
        <v>45140</v>
      </c>
      <c r="C12238">
        <v>17865</v>
      </c>
      <c r="D12238">
        <f>COUNTIF(C$4:C12238,Tabela3[[#This Row],[COMANDA]])</f>
        <v>2</v>
      </c>
      <c r="E12238" t="s">
        <v>90</v>
      </c>
      <c r="F12238" t="s">
        <v>375</v>
      </c>
      <c r="G12238" t="s">
        <v>9</v>
      </c>
      <c r="H12238" t="s">
        <v>242</v>
      </c>
      <c r="I12238" s="2">
        <v>1</v>
      </c>
      <c r="J12238" t="s">
        <v>12</v>
      </c>
      <c r="K12238" s="21">
        <f>INDEX(LISTAS!$H:$Q,MATCH(BASE!H12238,LISTAS!$G:$G,0),MATCH(BASE!J12238,LISTAS!$H$3:$Q$3,0))*Tabela3[[#This Row],[QUANTIDADE]]</f>
        <v>6</v>
      </c>
      <c r="L12238" s="2" t="str">
        <f>TEXT(Tabela3[[#This Row],[DATA]],"MM")</f>
        <v>08</v>
      </c>
      <c r="M12238" s="2">
        <f>WEEKNUM(Tabela3[[#This Row],[DATA]])</f>
        <v>31</v>
      </c>
      <c r="N12238" s="18">
        <f>YEAR(Tabela3[[#This Row],[DATA]])</f>
        <v>2023</v>
      </c>
    </row>
    <row r="12239" spans="2:14">
      <c r="B12239" s="1">
        <v>45140</v>
      </c>
      <c r="C12239">
        <v>17866</v>
      </c>
      <c r="D12239">
        <f>COUNTIF(C$4:C12239,Tabela3[[#This Row],[COMANDA]])</f>
        <v>1</v>
      </c>
      <c r="E12239" t="s">
        <v>90</v>
      </c>
      <c r="F12239" t="s">
        <v>98</v>
      </c>
      <c r="G12239" t="s">
        <v>8</v>
      </c>
      <c r="H12239" t="s">
        <v>42</v>
      </c>
      <c r="I12239" s="2">
        <v>1</v>
      </c>
      <c r="J12239" t="s">
        <v>11</v>
      </c>
      <c r="K12239" s="21">
        <f>INDEX(LISTAS!$H:$Q,MATCH(BASE!H12239,LISTAS!$G:$G,0),MATCH(BASE!J12239,LISTAS!$H$3:$Q$3,0))*Tabela3[[#This Row],[QUANTIDADE]]</f>
        <v>16</v>
      </c>
      <c r="L12239" s="2" t="str">
        <f>TEXT(Tabela3[[#This Row],[DATA]],"MM")</f>
        <v>08</v>
      </c>
      <c r="M12239" s="2">
        <f>WEEKNUM(Tabela3[[#This Row],[DATA]])</f>
        <v>31</v>
      </c>
      <c r="N12239" s="18">
        <f>YEAR(Tabela3[[#This Row],[DATA]])</f>
        <v>2023</v>
      </c>
    </row>
    <row r="12240" spans="2:14">
      <c r="B12240" s="1">
        <v>45140</v>
      </c>
      <c r="C12240">
        <v>17866</v>
      </c>
      <c r="D12240">
        <f>COUNTIF(C$4:C12240,Tabela3[[#This Row],[COMANDA]])</f>
        <v>2</v>
      </c>
      <c r="E12240" t="s">
        <v>90</v>
      </c>
      <c r="F12240" t="s">
        <v>98</v>
      </c>
      <c r="G12240" t="s">
        <v>8</v>
      </c>
      <c r="H12240" t="s">
        <v>204</v>
      </c>
      <c r="I12240" s="2">
        <v>2</v>
      </c>
      <c r="J12240" t="s">
        <v>11</v>
      </c>
      <c r="K12240" s="21">
        <f>INDEX(LISTAS!$H:$Q,MATCH(BASE!H12240,LISTAS!$G:$G,0),MATCH(BASE!J12240,LISTAS!$H$3:$Q$3,0))*Tabela3[[#This Row],[QUANTIDADE]]</f>
        <v>36</v>
      </c>
      <c r="L12240" s="2" t="str">
        <f>TEXT(Tabela3[[#This Row],[DATA]],"MM")</f>
        <v>08</v>
      </c>
      <c r="M12240" s="2">
        <f>WEEKNUM(Tabela3[[#This Row],[DATA]])</f>
        <v>31</v>
      </c>
      <c r="N12240" s="18">
        <f>YEAR(Tabela3[[#This Row],[DATA]])</f>
        <v>2023</v>
      </c>
    </row>
    <row r="12241" spans="2:14">
      <c r="B12241" s="1">
        <v>45140</v>
      </c>
      <c r="C12241">
        <v>17867</v>
      </c>
      <c r="D12241">
        <f>COUNTIF(C$4:C12241,Tabela3[[#This Row],[COMANDA]])</f>
        <v>1</v>
      </c>
      <c r="E12241" t="s">
        <v>90</v>
      </c>
      <c r="F12241" t="s">
        <v>99</v>
      </c>
      <c r="G12241" t="s">
        <v>8</v>
      </c>
      <c r="H12241" t="s">
        <v>47</v>
      </c>
      <c r="I12241" s="2">
        <v>1</v>
      </c>
      <c r="J12241" t="s">
        <v>11</v>
      </c>
      <c r="K12241" s="21">
        <f>INDEX(LISTAS!$H:$Q,MATCH(BASE!H12241,LISTAS!$G:$G,0),MATCH(BASE!J12241,LISTAS!$H$3:$Q$3,0))*Tabela3[[#This Row],[QUANTIDADE]]</f>
        <v>16</v>
      </c>
      <c r="L12241" s="2" t="str">
        <f>TEXT(Tabela3[[#This Row],[DATA]],"MM")</f>
        <v>08</v>
      </c>
      <c r="M12241" s="2">
        <f>WEEKNUM(Tabela3[[#This Row],[DATA]])</f>
        <v>31</v>
      </c>
      <c r="N12241" s="18">
        <f>YEAR(Tabela3[[#This Row],[DATA]])</f>
        <v>2023</v>
      </c>
    </row>
    <row r="12242" spans="2:14">
      <c r="B12242" s="1">
        <v>45140</v>
      </c>
      <c r="C12242">
        <v>17868</v>
      </c>
      <c r="D12242">
        <f>COUNTIF(C$4:C12242,Tabela3[[#This Row],[COMANDA]])</f>
        <v>1</v>
      </c>
      <c r="E12242" t="s">
        <v>90</v>
      </c>
      <c r="F12242" t="s">
        <v>99</v>
      </c>
      <c r="G12242" t="s">
        <v>8</v>
      </c>
      <c r="H12242" t="s">
        <v>203</v>
      </c>
      <c r="I12242" s="2">
        <v>1</v>
      </c>
      <c r="J12242" t="s">
        <v>11</v>
      </c>
      <c r="K12242" s="21">
        <f>INDEX(LISTAS!$H:$Q,MATCH(BASE!H12242,LISTAS!$G:$G,0),MATCH(BASE!J12242,LISTAS!$H$3:$Q$3,0))*Tabela3[[#This Row],[QUANTIDADE]]</f>
        <v>20</v>
      </c>
      <c r="L12242" s="2" t="str">
        <f>TEXT(Tabela3[[#This Row],[DATA]],"MM")</f>
        <v>08</v>
      </c>
      <c r="M12242" s="2">
        <f>WEEKNUM(Tabela3[[#This Row],[DATA]])</f>
        <v>31</v>
      </c>
      <c r="N12242" s="18">
        <f>YEAR(Tabela3[[#This Row],[DATA]])</f>
        <v>2023</v>
      </c>
    </row>
    <row r="12243" spans="2:14">
      <c r="B12243" s="1">
        <v>45140</v>
      </c>
      <c r="C12243">
        <v>17869</v>
      </c>
      <c r="D12243">
        <f>COUNTIF(C$4:C12243,Tabela3[[#This Row],[COMANDA]])</f>
        <v>1</v>
      </c>
      <c r="E12243" t="s">
        <v>1</v>
      </c>
      <c r="F12243" t="s">
        <v>98</v>
      </c>
      <c r="G12243" t="s">
        <v>8</v>
      </c>
      <c r="H12243" t="s">
        <v>202</v>
      </c>
      <c r="I12243" s="2">
        <v>1</v>
      </c>
      <c r="J12243" t="s">
        <v>11</v>
      </c>
      <c r="K12243" s="21">
        <f>INDEX(LISTAS!$H:$Q,MATCH(BASE!H12243,LISTAS!$G:$G,0),MATCH(BASE!J12243,LISTAS!$H$3:$Q$3,0))*Tabela3[[#This Row],[QUANTIDADE]]</f>
        <v>20</v>
      </c>
      <c r="L12243" s="2" t="str">
        <f>TEXT(Tabela3[[#This Row],[DATA]],"MM")</f>
        <v>08</v>
      </c>
      <c r="M12243" s="2">
        <f>WEEKNUM(Tabela3[[#This Row],[DATA]])</f>
        <v>31</v>
      </c>
      <c r="N12243" s="18">
        <f>YEAR(Tabela3[[#This Row],[DATA]])</f>
        <v>2023</v>
      </c>
    </row>
    <row r="12244" spans="2:14">
      <c r="B12244" s="1">
        <v>45140</v>
      </c>
      <c r="C12244">
        <v>17870</v>
      </c>
      <c r="D12244">
        <f>COUNTIF(C$4:C12244,Tabela3[[#This Row],[COMANDA]])</f>
        <v>1</v>
      </c>
      <c r="E12244" t="s">
        <v>89</v>
      </c>
      <c r="F12244" t="s">
        <v>99</v>
      </c>
      <c r="G12244" t="s">
        <v>8</v>
      </c>
      <c r="H12244" t="s">
        <v>40</v>
      </c>
      <c r="I12244" s="2">
        <v>1</v>
      </c>
      <c r="J12244" t="s">
        <v>11</v>
      </c>
      <c r="K12244" s="21">
        <f>INDEX(LISTAS!$H:$Q,MATCH(BASE!H12244,LISTAS!$G:$G,0),MATCH(BASE!J12244,LISTAS!$H$3:$Q$3,0))*Tabela3[[#This Row],[QUANTIDADE]]</f>
        <v>14</v>
      </c>
      <c r="L12244" s="2" t="str">
        <f>TEXT(Tabela3[[#This Row],[DATA]],"MM")</f>
        <v>08</v>
      </c>
      <c r="M12244" s="2">
        <f>WEEKNUM(Tabela3[[#This Row],[DATA]])</f>
        <v>31</v>
      </c>
      <c r="N12244" s="18">
        <f>YEAR(Tabela3[[#This Row],[DATA]])</f>
        <v>2023</v>
      </c>
    </row>
    <row r="12245" spans="2:14">
      <c r="B12245" s="1">
        <v>45140</v>
      </c>
      <c r="C12245">
        <v>17870</v>
      </c>
      <c r="D12245">
        <f>COUNTIF(C$4:C12245,Tabela3[[#This Row],[COMANDA]])</f>
        <v>2</v>
      </c>
      <c r="E12245" t="s">
        <v>89</v>
      </c>
      <c r="F12245" t="s">
        <v>99</v>
      </c>
      <c r="G12245" t="s">
        <v>8</v>
      </c>
      <c r="H12245" t="s">
        <v>202</v>
      </c>
      <c r="I12245" s="2">
        <v>1</v>
      </c>
      <c r="J12245" t="s">
        <v>11</v>
      </c>
      <c r="K12245" s="21">
        <f>INDEX(LISTAS!$H:$Q,MATCH(BASE!H12245,LISTAS!$G:$G,0),MATCH(BASE!J12245,LISTAS!$H$3:$Q$3,0))*Tabela3[[#This Row],[QUANTIDADE]]</f>
        <v>20</v>
      </c>
      <c r="L12245" s="2" t="str">
        <f>TEXT(Tabela3[[#This Row],[DATA]],"MM")</f>
        <v>08</v>
      </c>
      <c r="M12245" s="2">
        <f>WEEKNUM(Tabela3[[#This Row],[DATA]])</f>
        <v>31</v>
      </c>
      <c r="N12245" s="18">
        <f>YEAR(Tabela3[[#This Row],[DATA]])</f>
        <v>2023</v>
      </c>
    </row>
    <row r="12246" spans="2:14">
      <c r="B12246" s="1">
        <v>45140</v>
      </c>
      <c r="C12246">
        <v>17870</v>
      </c>
      <c r="D12246">
        <f>COUNTIF(C$4:C12246,Tabela3[[#This Row],[COMANDA]])</f>
        <v>3</v>
      </c>
      <c r="E12246" t="s">
        <v>89</v>
      </c>
      <c r="F12246" t="s">
        <v>375</v>
      </c>
      <c r="G12246" t="s">
        <v>8</v>
      </c>
      <c r="H12246" t="s">
        <v>206</v>
      </c>
      <c r="I12246" s="2">
        <v>1</v>
      </c>
      <c r="J12246" t="s">
        <v>11</v>
      </c>
      <c r="K12246" s="21">
        <f>INDEX(LISTAS!$H:$Q,MATCH(BASE!H12246,LISTAS!$G:$G,0),MATCH(BASE!J12246,LISTAS!$H$3:$Q$3,0))*Tabela3[[#This Row],[QUANTIDADE]]</f>
        <v>18</v>
      </c>
      <c r="L12246" s="2" t="str">
        <f>TEXT(Tabela3[[#This Row],[DATA]],"MM")</f>
        <v>08</v>
      </c>
      <c r="M12246" s="2">
        <f>WEEKNUM(Tabela3[[#This Row],[DATA]])</f>
        <v>31</v>
      </c>
      <c r="N12246" s="18">
        <f>YEAR(Tabela3[[#This Row],[DATA]])</f>
        <v>2023</v>
      </c>
    </row>
    <row r="12247" spans="2:14">
      <c r="B12247" s="1">
        <v>45140</v>
      </c>
      <c r="C12247">
        <v>17871</v>
      </c>
      <c r="D12247">
        <f>COUNTIF(C$4:C12247,Tabela3[[#This Row],[COMANDA]])</f>
        <v>1</v>
      </c>
      <c r="E12247" t="s">
        <v>89</v>
      </c>
      <c r="F12247" t="s">
        <v>375</v>
      </c>
      <c r="G12247" t="s">
        <v>8</v>
      </c>
      <c r="H12247" t="s">
        <v>39</v>
      </c>
      <c r="I12247" s="2">
        <v>1</v>
      </c>
      <c r="J12247" t="s">
        <v>11</v>
      </c>
      <c r="K12247" s="21">
        <f>INDEX(LISTAS!$H:$Q,MATCH(BASE!H12247,LISTAS!$G:$G,0),MATCH(BASE!J12247,LISTAS!$H$3:$Q$3,0))*Tabela3[[#This Row],[QUANTIDADE]]</f>
        <v>12</v>
      </c>
      <c r="L12247" s="2" t="str">
        <f>TEXT(Tabela3[[#This Row],[DATA]],"MM")</f>
        <v>08</v>
      </c>
      <c r="M12247" s="2">
        <f>WEEKNUM(Tabela3[[#This Row],[DATA]])</f>
        <v>31</v>
      </c>
      <c r="N12247" s="18">
        <f>YEAR(Tabela3[[#This Row],[DATA]])</f>
        <v>2023</v>
      </c>
    </row>
    <row r="12248" spans="2:14">
      <c r="B12248" s="1">
        <v>45140</v>
      </c>
      <c r="C12248">
        <v>17872</v>
      </c>
      <c r="D12248">
        <f>COUNTIF(C$4:C12248,Tabela3[[#This Row],[COMANDA]])</f>
        <v>1</v>
      </c>
      <c r="E12248" t="s">
        <v>89</v>
      </c>
      <c r="F12248" t="s">
        <v>98</v>
      </c>
      <c r="G12248" t="s">
        <v>8</v>
      </c>
      <c r="H12248" t="s">
        <v>84</v>
      </c>
      <c r="I12248" s="2">
        <v>2</v>
      </c>
      <c r="J12248" t="s">
        <v>11</v>
      </c>
      <c r="K12248" s="21">
        <f>INDEX(LISTAS!$H:$Q,MATCH(BASE!H12248,LISTAS!$G:$G,0),MATCH(BASE!J12248,LISTAS!$H$3:$Q$3,0))*Tabela3[[#This Row],[QUANTIDADE]]</f>
        <v>32</v>
      </c>
      <c r="L12248" s="2" t="str">
        <f>TEXT(Tabela3[[#This Row],[DATA]],"MM")</f>
        <v>08</v>
      </c>
      <c r="M12248" s="2">
        <f>WEEKNUM(Tabela3[[#This Row],[DATA]])</f>
        <v>31</v>
      </c>
      <c r="N12248" s="18">
        <f>YEAR(Tabela3[[#This Row],[DATA]])</f>
        <v>2023</v>
      </c>
    </row>
    <row r="12249" spans="2:14">
      <c r="B12249" s="1">
        <v>45140</v>
      </c>
      <c r="C12249">
        <v>17872</v>
      </c>
      <c r="D12249">
        <f>COUNTIF(C$4:C12249,Tabela3[[#This Row],[COMANDA]])</f>
        <v>2</v>
      </c>
      <c r="E12249" t="s">
        <v>89</v>
      </c>
      <c r="F12249" t="s">
        <v>98</v>
      </c>
      <c r="G12249" t="s">
        <v>10</v>
      </c>
      <c r="H12249" t="s">
        <v>101</v>
      </c>
      <c r="I12249" s="2">
        <v>2</v>
      </c>
      <c r="J12249" t="s">
        <v>12</v>
      </c>
      <c r="K12249" s="21">
        <f>INDEX(LISTAS!$H:$Q,MATCH(BASE!H12249,LISTAS!$G:$G,0),MATCH(BASE!J12249,LISTAS!$H$3:$Q$3,0))*Tabela3[[#This Row],[QUANTIDADE]]</f>
        <v>6</v>
      </c>
      <c r="L12249" s="2" t="str">
        <f>TEXT(Tabela3[[#This Row],[DATA]],"MM")</f>
        <v>08</v>
      </c>
      <c r="M12249" s="2">
        <f>WEEKNUM(Tabela3[[#This Row],[DATA]])</f>
        <v>31</v>
      </c>
      <c r="N12249" s="18">
        <f>YEAR(Tabela3[[#This Row],[DATA]])</f>
        <v>2023</v>
      </c>
    </row>
    <row r="12250" spans="2:14">
      <c r="B12250" s="1">
        <v>45140</v>
      </c>
      <c r="C12250">
        <v>17873</v>
      </c>
      <c r="D12250">
        <f>COUNTIF(C$4:C12250,Tabela3[[#This Row],[COMANDA]])</f>
        <v>1</v>
      </c>
      <c r="E12250" t="s">
        <v>90</v>
      </c>
      <c r="F12250" t="s">
        <v>98</v>
      </c>
      <c r="G12250" t="s">
        <v>8</v>
      </c>
      <c r="H12250" t="s">
        <v>203</v>
      </c>
      <c r="I12250" s="2">
        <v>1</v>
      </c>
      <c r="J12250" t="s">
        <v>11</v>
      </c>
      <c r="K12250" s="21">
        <f>INDEX(LISTAS!$H:$Q,MATCH(BASE!H12250,LISTAS!$G:$G,0),MATCH(BASE!J12250,LISTAS!$H$3:$Q$3,0))*Tabela3[[#This Row],[QUANTIDADE]]</f>
        <v>20</v>
      </c>
      <c r="L12250" s="2" t="str">
        <f>TEXT(Tabela3[[#This Row],[DATA]],"MM")</f>
        <v>08</v>
      </c>
      <c r="M12250" s="2">
        <f>WEEKNUM(Tabela3[[#This Row],[DATA]])</f>
        <v>31</v>
      </c>
      <c r="N12250" s="18">
        <f>YEAR(Tabela3[[#This Row],[DATA]])</f>
        <v>2023</v>
      </c>
    </row>
    <row r="12251" spans="2:14">
      <c r="B12251" s="1">
        <v>45140</v>
      </c>
      <c r="C12251">
        <v>17874</v>
      </c>
      <c r="D12251">
        <f>COUNTIF(C$4:C12251,Tabela3[[#This Row],[COMANDA]])</f>
        <v>1</v>
      </c>
      <c r="E12251" t="s">
        <v>90</v>
      </c>
      <c r="F12251" t="s">
        <v>100</v>
      </c>
      <c r="G12251" t="s">
        <v>8</v>
      </c>
      <c r="H12251" t="s">
        <v>42</v>
      </c>
      <c r="I12251" s="2">
        <v>1</v>
      </c>
      <c r="J12251" t="s">
        <v>11</v>
      </c>
      <c r="K12251" s="21">
        <f>INDEX(LISTAS!$H:$Q,MATCH(BASE!H12251,LISTAS!$G:$G,0),MATCH(BASE!J12251,LISTAS!$H$3:$Q$3,0))*Tabela3[[#This Row],[QUANTIDADE]]</f>
        <v>16</v>
      </c>
      <c r="L12251" s="2" t="str">
        <f>TEXT(Tabela3[[#This Row],[DATA]],"MM")</f>
        <v>08</v>
      </c>
      <c r="M12251" s="2">
        <f>WEEKNUM(Tabela3[[#This Row],[DATA]])</f>
        <v>31</v>
      </c>
      <c r="N12251" s="18">
        <f>YEAR(Tabela3[[#This Row],[DATA]])</f>
        <v>2023</v>
      </c>
    </row>
    <row r="12252" spans="2:14">
      <c r="B12252" s="1">
        <v>45140</v>
      </c>
      <c r="C12252">
        <v>17874</v>
      </c>
      <c r="D12252">
        <f>COUNTIF(C$4:C12252,Tabela3[[#This Row],[COMANDA]])</f>
        <v>2</v>
      </c>
      <c r="E12252" t="s">
        <v>90</v>
      </c>
      <c r="F12252" t="s">
        <v>100</v>
      </c>
      <c r="G12252" t="s">
        <v>9</v>
      </c>
      <c r="H12252" t="s">
        <v>142</v>
      </c>
      <c r="I12252" s="2">
        <v>1</v>
      </c>
      <c r="J12252" t="s">
        <v>11</v>
      </c>
      <c r="K12252" s="21">
        <f>INDEX(LISTAS!$H:$Q,MATCH(BASE!H12252,LISTAS!$G:$G,0),MATCH(BASE!J12252,LISTAS!$H$3:$Q$3,0))*Tabela3[[#This Row],[QUANTIDADE]]</f>
        <v>6</v>
      </c>
      <c r="L12252" s="2" t="str">
        <f>TEXT(Tabela3[[#This Row],[DATA]],"MM")</f>
        <v>08</v>
      </c>
      <c r="M12252" s="2">
        <f>WEEKNUM(Tabela3[[#This Row],[DATA]])</f>
        <v>31</v>
      </c>
      <c r="N12252" s="18">
        <f>YEAR(Tabela3[[#This Row],[DATA]])</f>
        <v>2023</v>
      </c>
    </row>
    <row r="12253" spans="2:14">
      <c r="B12253" s="1">
        <v>45140</v>
      </c>
      <c r="C12253">
        <v>17875</v>
      </c>
      <c r="D12253">
        <f>COUNTIF(C$4:C12253,Tabela3[[#This Row],[COMANDA]])</f>
        <v>1</v>
      </c>
      <c r="E12253" t="s">
        <v>90</v>
      </c>
      <c r="F12253" t="s">
        <v>98</v>
      </c>
      <c r="G12253" t="s">
        <v>8</v>
      </c>
      <c r="H12253" t="s">
        <v>40</v>
      </c>
      <c r="I12253" s="2">
        <v>1</v>
      </c>
      <c r="J12253" t="s">
        <v>11</v>
      </c>
      <c r="K12253" s="21">
        <f>INDEX(LISTAS!$H:$Q,MATCH(BASE!H12253,LISTAS!$G:$G,0),MATCH(BASE!J12253,LISTAS!$H$3:$Q$3,0))*Tabela3[[#This Row],[QUANTIDADE]]</f>
        <v>14</v>
      </c>
      <c r="L12253" s="2" t="str">
        <f>TEXT(Tabela3[[#This Row],[DATA]],"MM")</f>
        <v>08</v>
      </c>
      <c r="M12253" s="2">
        <f>WEEKNUM(Tabela3[[#This Row],[DATA]])</f>
        <v>31</v>
      </c>
      <c r="N12253" s="18">
        <f>YEAR(Tabela3[[#This Row],[DATA]])</f>
        <v>2023</v>
      </c>
    </row>
    <row r="12254" spans="2:14">
      <c r="B12254" s="1">
        <v>45140</v>
      </c>
      <c r="C12254">
        <v>17875</v>
      </c>
      <c r="D12254">
        <f>COUNTIF(C$4:C12254,Tabela3[[#This Row],[COMANDA]])</f>
        <v>2</v>
      </c>
      <c r="E12254" t="s">
        <v>90</v>
      </c>
      <c r="F12254" t="s">
        <v>99</v>
      </c>
      <c r="G12254" t="s">
        <v>8</v>
      </c>
      <c r="H12254" t="s">
        <v>204</v>
      </c>
      <c r="I12254" s="2">
        <v>1</v>
      </c>
      <c r="J12254" t="s">
        <v>11</v>
      </c>
      <c r="K12254" s="21">
        <f>INDEX(LISTAS!$H:$Q,MATCH(BASE!H12254,LISTAS!$G:$G,0),MATCH(BASE!J12254,LISTAS!$H$3:$Q$3,0))*Tabela3[[#This Row],[QUANTIDADE]]</f>
        <v>18</v>
      </c>
      <c r="L12254" s="2" t="str">
        <f>TEXT(Tabela3[[#This Row],[DATA]],"MM")</f>
        <v>08</v>
      </c>
      <c r="M12254" s="2">
        <f>WEEKNUM(Tabela3[[#This Row],[DATA]])</f>
        <v>31</v>
      </c>
      <c r="N12254" s="18">
        <f>YEAR(Tabela3[[#This Row],[DATA]])</f>
        <v>2023</v>
      </c>
    </row>
    <row r="12255" spans="2:14">
      <c r="B12255" s="1">
        <v>45140</v>
      </c>
      <c r="C12255">
        <v>17875</v>
      </c>
      <c r="D12255">
        <f>COUNTIF(C$4:C12255,Tabela3[[#This Row],[COMANDA]])</f>
        <v>3</v>
      </c>
      <c r="E12255" t="s">
        <v>90</v>
      </c>
      <c r="F12255" t="s">
        <v>98</v>
      </c>
      <c r="G12255" t="s">
        <v>8</v>
      </c>
      <c r="H12255" t="s">
        <v>211</v>
      </c>
      <c r="I12255" s="2">
        <v>1</v>
      </c>
      <c r="J12255" t="s">
        <v>11</v>
      </c>
      <c r="K12255" s="21">
        <f>INDEX(LISTAS!$H:$Q,MATCH(BASE!H12255,LISTAS!$G:$G,0),MATCH(BASE!J12255,LISTAS!$H$3:$Q$3,0))*Tabela3[[#This Row],[QUANTIDADE]]</f>
        <v>20</v>
      </c>
      <c r="L12255" s="2" t="str">
        <f>TEXT(Tabela3[[#This Row],[DATA]],"MM")</f>
        <v>08</v>
      </c>
      <c r="M12255" s="2">
        <f>WEEKNUM(Tabela3[[#This Row],[DATA]])</f>
        <v>31</v>
      </c>
      <c r="N12255" s="18">
        <f>YEAR(Tabela3[[#This Row],[DATA]])</f>
        <v>2023</v>
      </c>
    </row>
    <row r="12256" spans="2:14">
      <c r="B12256" s="1">
        <v>45140</v>
      </c>
      <c r="C12256">
        <v>17876</v>
      </c>
      <c r="D12256">
        <f>COUNTIF(C$4:C12256,Tabela3[[#This Row],[COMANDA]])</f>
        <v>1</v>
      </c>
      <c r="E12256" t="s">
        <v>90</v>
      </c>
      <c r="F12256" t="s">
        <v>99</v>
      </c>
      <c r="G12256" t="s">
        <v>8</v>
      </c>
      <c r="H12256" t="s">
        <v>47</v>
      </c>
      <c r="I12256" s="2">
        <v>1</v>
      </c>
      <c r="J12256" t="s">
        <v>11</v>
      </c>
      <c r="K12256" s="21">
        <f>INDEX(LISTAS!$H:$Q,MATCH(BASE!H12256,LISTAS!$G:$G,0),MATCH(BASE!J12256,LISTAS!$H$3:$Q$3,0))*Tabela3[[#This Row],[QUANTIDADE]]</f>
        <v>16</v>
      </c>
      <c r="L12256" s="2" t="str">
        <f>TEXT(Tabela3[[#This Row],[DATA]],"MM")</f>
        <v>08</v>
      </c>
      <c r="M12256" s="2">
        <f>WEEKNUM(Tabela3[[#This Row],[DATA]])</f>
        <v>31</v>
      </c>
      <c r="N12256" s="18">
        <f>YEAR(Tabela3[[#This Row],[DATA]])</f>
        <v>2023</v>
      </c>
    </row>
    <row r="12257" spans="2:14">
      <c r="B12257" s="1">
        <v>45140</v>
      </c>
      <c r="C12257">
        <v>17877</v>
      </c>
      <c r="D12257">
        <f>COUNTIF(C$4:C12257,Tabela3[[#This Row],[COMANDA]])</f>
        <v>1</v>
      </c>
      <c r="E12257" t="s">
        <v>90</v>
      </c>
      <c r="F12257" t="s">
        <v>98</v>
      </c>
      <c r="G12257" t="s">
        <v>8</v>
      </c>
      <c r="H12257" t="s">
        <v>211</v>
      </c>
      <c r="I12257" s="2">
        <v>1</v>
      </c>
      <c r="J12257" t="s">
        <v>11</v>
      </c>
      <c r="K12257" s="21">
        <f>INDEX(LISTAS!$H:$Q,MATCH(BASE!H12257,LISTAS!$G:$G,0),MATCH(BASE!J12257,LISTAS!$H$3:$Q$3,0))*Tabela3[[#This Row],[QUANTIDADE]]</f>
        <v>20</v>
      </c>
      <c r="L12257" s="2" t="str">
        <f>TEXT(Tabela3[[#This Row],[DATA]],"MM")</f>
        <v>08</v>
      </c>
      <c r="M12257" s="2">
        <f>WEEKNUM(Tabela3[[#This Row],[DATA]])</f>
        <v>31</v>
      </c>
      <c r="N12257" s="18">
        <f>YEAR(Tabela3[[#This Row],[DATA]])</f>
        <v>2023</v>
      </c>
    </row>
    <row r="12258" spans="2:14">
      <c r="B12258" s="1">
        <v>45140</v>
      </c>
      <c r="C12258">
        <v>17877</v>
      </c>
      <c r="D12258">
        <f>COUNTIF(C$4:C12258,Tabela3[[#This Row],[COMANDA]])</f>
        <v>2</v>
      </c>
      <c r="E12258" t="s">
        <v>90</v>
      </c>
      <c r="F12258" t="s">
        <v>98</v>
      </c>
      <c r="G12258" t="s">
        <v>9</v>
      </c>
      <c r="H12258" t="s">
        <v>385</v>
      </c>
      <c r="I12258" s="2">
        <v>1</v>
      </c>
      <c r="J12258" t="s">
        <v>11</v>
      </c>
      <c r="K12258" s="21">
        <f>INDEX(LISTAS!$H:$Q,MATCH(BASE!H12258,LISTAS!$G:$G,0),MATCH(BASE!J12258,LISTAS!$H$3:$Q$3,0))*Tabela3[[#This Row],[QUANTIDADE]]</f>
        <v>3</v>
      </c>
      <c r="L12258" s="2" t="str">
        <f>TEXT(Tabela3[[#This Row],[DATA]],"MM")</f>
        <v>08</v>
      </c>
      <c r="M12258" s="2">
        <f>WEEKNUM(Tabela3[[#This Row],[DATA]])</f>
        <v>31</v>
      </c>
      <c r="N12258" s="18">
        <f>YEAR(Tabela3[[#This Row],[DATA]])</f>
        <v>2023</v>
      </c>
    </row>
    <row r="12259" spans="2:14">
      <c r="B12259" s="1">
        <v>45140</v>
      </c>
      <c r="C12259">
        <v>17878</v>
      </c>
      <c r="D12259">
        <f>COUNTIF(C$4:C12259,Tabela3[[#This Row],[COMANDA]])</f>
        <v>1</v>
      </c>
      <c r="E12259" t="s">
        <v>90</v>
      </c>
      <c r="F12259" t="s">
        <v>98</v>
      </c>
      <c r="G12259" t="s">
        <v>8</v>
      </c>
      <c r="H12259" t="s">
        <v>211</v>
      </c>
      <c r="I12259" s="2">
        <v>1</v>
      </c>
      <c r="J12259" t="s">
        <v>11</v>
      </c>
      <c r="K12259" s="21">
        <f>INDEX(LISTAS!$H:$Q,MATCH(BASE!H12259,LISTAS!$G:$G,0),MATCH(BASE!J12259,LISTAS!$H$3:$Q$3,0))*Tabela3[[#This Row],[QUANTIDADE]]</f>
        <v>20</v>
      </c>
      <c r="L12259" s="2" t="str">
        <f>TEXT(Tabela3[[#This Row],[DATA]],"MM")</f>
        <v>08</v>
      </c>
      <c r="M12259" s="2">
        <f>WEEKNUM(Tabela3[[#This Row],[DATA]])</f>
        <v>31</v>
      </c>
      <c r="N12259" s="18">
        <f>YEAR(Tabela3[[#This Row],[DATA]])</f>
        <v>2023</v>
      </c>
    </row>
    <row r="12260" spans="2:14">
      <c r="B12260" s="1">
        <v>45140</v>
      </c>
      <c r="C12260">
        <v>17878</v>
      </c>
      <c r="D12260">
        <f>COUNTIF(C$4:C12260,Tabela3[[#This Row],[COMANDA]])</f>
        <v>2</v>
      </c>
      <c r="E12260" t="s">
        <v>90</v>
      </c>
      <c r="F12260" t="s">
        <v>98</v>
      </c>
      <c r="G12260" t="s">
        <v>9</v>
      </c>
      <c r="H12260" t="s">
        <v>136</v>
      </c>
      <c r="I12260" s="2">
        <v>1</v>
      </c>
      <c r="J12260" t="s">
        <v>11</v>
      </c>
      <c r="K12260" s="21">
        <f>INDEX(LISTAS!$H:$Q,MATCH(BASE!H12260,LISTAS!$G:$G,0),MATCH(BASE!J12260,LISTAS!$H$3:$Q$3,0))*Tabela3[[#This Row],[QUANTIDADE]]</f>
        <v>4</v>
      </c>
      <c r="L12260" s="2" t="str">
        <f>TEXT(Tabela3[[#This Row],[DATA]],"MM")</f>
        <v>08</v>
      </c>
      <c r="M12260" s="2">
        <f>WEEKNUM(Tabela3[[#This Row],[DATA]])</f>
        <v>31</v>
      </c>
      <c r="N12260" s="18">
        <f>YEAR(Tabela3[[#This Row],[DATA]])</f>
        <v>2023</v>
      </c>
    </row>
    <row r="12261" spans="2:14">
      <c r="B12261" s="1">
        <v>45140</v>
      </c>
      <c r="C12261">
        <v>17879</v>
      </c>
      <c r="D12261">
        <f>COUNTIF(C$4:C12261,Tabela3[[#This Row],[COMANDA]])</f>
        <v>1</v>
      </c>
      <c r="E12261" t="s">
        <v>90</v>
      </c>
      <c r="F12261" t="s">
        <v>98</v>
      </c>
      <c r="G12261" t="s">
        <v>8</v>
      </c>
      <c r="H12261" t="s">
        <v>211</v>
      </c>
      <c r="I12261" s="2">
        <v>2</v>
      </c>
      <c r="J12261" t="s">
        <v>11</v>
      </c>
      <c r="K12261" s="21">
        <f>INDEX(LISTAS!$H:$Q,MATCH(BASE!H12261,LISTAS!$G:$G,0),MATCH(BASE!J12261,LISTAS!$H$3:$Q$3,0))*Tabela3[[#This Row],[QUANTIDADE]]</f>
        <v>40</v>
      </c>
      <c r="L12261" s="2" t="str">
        <f>TEXT(Tabela3[[#This Row],[DATA]],"MM")</f>
        <v>08</v>
      </c>
      <c r="M12261" s="2">
        <f>WEEKNUM(Tabela3[[#This Row],[DATA]])</f>
        <v>31</v>
      </c>
      <c r="N12261" s="18">
        <f>YEAR(Tabela3[[#This Row],[DATA]])</f>
        <v>2023</v>
      </c>
    </row>
    <row r="12262" spans="2:14">
      <c r="B12262" s="1">
        <v>45140</v>
      </c>
      <c r="C12262">
        <v>17879</v>
      </c>
      <c r="D12262">
        <f>COUNTIF(C$4:C12262,Tabela3[[#This Row],[COMANDA]])</f>
        <v>2</v>
      </c>
      <c r="E12262" t="s">
        <v>90</v>
      </c>
      <c r="F12262" t="s">
        <v>98</v>
      </c>
      <c r="G12262" t="s">
        <v>9</v>
      </c>
      <c r="H12262" t="s">
        <v>138</v>
      </c>
      <c r="I12262" s="2">
        <v>1</v>
      </c>
      <c r="J12262" t="s">
        <v>11</v>
      </c>
      <c r="K12262" s="21">
        <f>INDEX(LISTAS!$H:$Q,MATCH(BASE!H12262,LISTAS!$G:$G,0),MATCH(BASE!J12262,LISTAS!$H$3:$Q$3,0))*Tabela3[[#This Row],[QUANTIDADE]]</f>
        <v>4</v>
      </c>
      <c r="L12262" s="2" t="str">
        <f>TEXT(Tabela3[[#This Row],[DATA]],"MM")</f>
        <v>08</v>
      </c>
      <c r="M12262" s="2">
        <f>WEEKNUM(Tabela3[[#This Row],[DATA]])</f>
        <v>31</v>
      </c>
      <c r="N12262" s="18">
        <f>YEAR(Tabela3[[#This Row],[DATA]])</f>
        <v>2023</v>
      </c>
    </row>
    <row r="12263" spans="2:14">
      <c r="B12263" s="1">
        <v>45140</v>
      </c>
      <c r="C12263">
        <v>17879</v>
      </c>
      <c r="D12263">
        <f>COUNTIF(C$4:C12263,Tabela3[[#This Row],[COMANDA]])</f>
        <v>3</v>
      </c>
      <c r="E12263" t="s">
        <v>90</v>
      </c>
      <c r="F12263" t="s">
        <v>98</v>
      </c>
      <c r="G12263" t="s">
        <v>9</v>
      </c>
      <c r="H12263" t="s">
        <v>132</v>
      </c>
      <c r="I12263" s="2">
        <v>1</v>
      </c>
      <c r="J12263" t="s">
        <v>11</v>
      </c>
      <c r="K12263" s="21">
        <f>INDEX(LISTAS!$H:$Q,MATCH(BASE!H12263,LISTAS!$G:$G,0),MATCH(BASE!J12263,LISTAS!$H$3:$Q$3,0))*Tabela3[[#This Row],[QUANTIDADE]]</f>
        <v>3</v>
      </c>
      <c r="L12263" s="2" t="str">
        <f>TEXT(Tabela3[[#This Row],[DATA]],"MM")</f>
        <v>08</v>
      </c>
      <c r="M12263" s="2">
        <f>WEEKNUM(Tabela3[[#This Row],[DATA]])</f>
        <v>31</v>
      </c>
      <c r="N12263" s="18">
        <f>YEAR(Tabela3[[#This Row],[DATA]])</f>
        <v>2023</v>
      </c>
    </row>
    <row r="12264" spans="2:14">
      <c r="B12264" s="1">
        <v>45140</v>
      </c>
      <c r="C12264">
        <v>17880</v>
      </c>
      <c r="D12264">
        <f>COUNTIF(C$4:C12264,Tabela3[[#This Row],[COMANDA]])</f>
        <v>1</v>
      </c>
      <c r="E12264" t="s">
        <v>90</v>
      </c>
      <c r="F12264" t="s">
        <v>99</v>
      </c>
      <c r="G12264" t="s">
        <v>8</v>
      </c>
      <c r="H12264" t="s">
        <v>204</v>
      </c>
      <c r="I12264" s="2">
        <v>1</v>
      </c>
      <c r="J12264" t="s">
        <v>11</v>
      </c>
      <c r="K12264" s="21">
        <f>INDEX(LISTAS!$H:$Q,MATCH(BASE!H12264,LISTAS!$G:$G,0),MATCH(BASE!J12264,LISTAS!$H$3:$Q$3,0))*Tabela3[[#This Row],[QUANTIDADE]]</f>
        <v>18</v>
      </c>
      <c r="L12264" s="2" t="str">
        <f>TEXT(Tabela3[[#This Row],[DATA]],"MM")</f>
        <v>08</v>
      </c>
      <c r="M12264" s="2">
        <f>WEEKNUM(Tabela3[[#This Row],[DATA]])</f>
        <v>31</v>
      </c>
      <c r="N12264" s="18">
        <f>YEAR(Tabela3[[#This Row],[DATA]])</f>
        <v>2023</v>
      </c>
    </row>
    <row r="12265" spans="2:14">
      <c r="B12265" s="1">
        <v>45140</v>
      </c>
      <c r="C12265">
        <v>17881</v>
      </c>
      <c r="D12265">
        <f>COUNTIF(C$4:C12265,Tabela3[[#This Row],[COMANDA]])</f>
        <v>1</v>
      </c>
      <c r="E12265" t="s">
        <v>90</v>
      </c>
      <c r="F12265" t="s">
        <v>98</v>
      </c>
      <c r="G12265" t="s">
        <v>8</v>
      </c>
      <c r="H12265" t="s">
        <v>204</v>
      </c>
      <c r="I12265" s="2">
        <v>1</v>
      </c>
      <c r="J12265" t="s">
        <v>11</v>
      </c>
      <c r="K12265" s="21">
        <f>INDEX(LISTAS!$H:$Q,MATCH(BASE!H12265,LISTAS!$G:$G,0),MATCH(BASE!J12265,LISTAS!$H$3:$Q$3,0))*Tabela3[[#This Row],[QUANTIDADE]]</f>
        <v>18</v>
      </c>
      <c r="L12265" s="2" t="str">
        <f>TEXT(Tabela3[[#This Row],[DATA]],"MM")</f>
        <v>08</v>
      </c>
      <c r="M12265" s="2">
        <f>WEEKNUM(Tabela3[[#This Row],[DATA]])</f>
        <v>31</v>
      </c>
      <c r="N12265" s="18">
        <f>YEAR(Tabela3[[#This Row],[DATA]])</f>
        <v>2023</v>
      </c>
    </row>
    <row r="12266" spans="2:14">
      <c r="B12266" s="1">
        <v>45140</v>
      </c>
      <c r="C12266">
        <v>17882</v>
      </c>
      <c r="D12266">
        <f>COUNTIF(C$4:C12266,Tabela3[[#This Row],[COMANDA]])</f>
        <v>1</v>
      </c>
      <c r="E12266" t="s">
        <v>90</v>
      </c>
      <c r="F12266" t="s">
        <v>375</v>
      </c>
      <c r="G12266" t="s">
        <v>8</v>
      </c>
      <c r="H12266" t="s">
        <v>43</v>
      </c>
      <c r="I12266" s="2">
        <v>1</v>
      </c>
      <c r="J12266" t="s">
        <v>11</v>
      </c>
      <c r="K12266" s="21">
        <f>INDEX(LISTAS!$H:$Q,MATCH(BASE!H12266,LISTAS!$G:$G,0),MATCH(BASE!J12266,LISTAS!$H$3:$Q$3,0))*Tabela3[[#This Row],[QUANTIDADE]]</f>
        <v>18</v>
      </c>
      <c r="L12266" s="2" t="str">
        <f>TEXT(Tabela3[[#This Row],[DATA]],"MM")</f>
        <v>08</v>
      </c>
      <c r="M12266" s="2">
        <f>WEEKNUM(Tabela3[[#This Row],[DATA]])</f>
        <v>31</v>
      </c>
      <c r="N12266" s="18">
        <f>YEAR(Tabela3[[#This Row],[DATA]])</f>
        <v>2023</v>
      </c>
    </row>
    <row r="12267" spans="2:14">
      <c r="B12267" s="1">
        <v>45140</v>
      </c>
      <c r="C12267">
        <v>17882</v>
      </c>
      <c r="D12267">
        <f>COUNTIF(C$4:C12267,Tabela3[[#This Row],[COMANDA]])</f>
        <v>2</v>
      </c>
      <c r="E12267" t="s">
        <v>90</v>
      </c>
      <c r="F12267" t="s">
        <v>375</v>
      </c>
      <c r="G12267" t="s">
        <v>9</v>
      </c>
      <c r="H12267" t="s">
        <v>142</v>
      </c>
      <c r="I12267" s="2">
        <v>1</v>
      </c>
      <c r="J12267" t="s">
        <v>11</v>
      </c>
      <c r="K12267" s="21">
        <f>INDEX(LISTAS!$H:$Q,MATCH(BASE!H12267,LISTAS!$G:$G,0),MATCH(BASE!J12267,LISTAS!$H$3:$Q$3,0))*Tabela3[[#This Row],[QUANTIDADE]]</f>
        <v>6</v>
      </c>
      <c r="L12267" s="2" t="str">
        <f>TEXT(Tabela3[[#This Row],[DATA]],"MM")</f>
        <v>08</v>
      </c>
      <c r="M12267" s="2">
        <f>WEEKNUM(Tabela3[[#This Row],[DATA]])</f>
        <v>31</v>
      </c>
      <c r="N12267" s="18">
        <f>YEAR(Tabela3[[#This Row],[DATA]])</f>
        <v>2023</v>
      </c>
    </row>
    <row r="12268" spans="2:14">
      <c r="B12268" s="1">
        <v>45140</v>
      </c>
      <c r="C12268">
        <v>17882</v>
      </c>
      <c r="D12268">
        <f>COUNTIF(C$4:C12268,Tabela3[[#This Row],[COMANDA]])</f>
        <v>3</v>
      </c>
      <c r="E12268" t="s">
        <v>90</v>
      </c>
      <c r="F12268" t="s">
        <v>375</v>
      </c>
      <c r="G12268" t="s">
        <v>10</v>
      </c>
      <c r="H12268" t="s">
        <v>125</v>
      </c>
      <c r="I12268" s="2">
        <v>1</v>
      </c>
      <c r="J12268" t="s">
        <v>11</v>
      </c>
      <c r="K12268" s="21">
        <f>INDEX(LISTAS!$H:$Q,MATCH(BASE!H12268,LISTAS!$G:$G,0),MATCH(BASE!J12268,LISTAS!$H$3:$Q$3,0))*Tabela3[[#This Row],[QUANTIDADE]]</f>
        <v>3</v>
      </c>
      <c r="L12268" s="2" t="str">
        <f>TEXT(Tabela3[[#This Row],[DATA]],"MM")</f>
        <v>08</v>
      </c>
      <c r="M12268" s="2">
        <f>WEEKNUM(Tabela3[[#This Row],[DATA]])</f>
        <v>31</v>
      </c>
      <c r="N12268" s="18">
        <f>YEAR(Tabela3[[#This Row],[DATA]])</f>
        <v>2023</v>
      </c>
    </row>
    <row r="12269" spans="2:14">
      <c r="B12269" s="1">
        <v>45140</v>
      </c>
      <c r="C12269">
        <v>17883</v>
      </c>
      <c r="D12269">
        <f>COUNTIF(C$4:C12269,Tabela3[[#This Row],[COMANDA]])</f>
        <v>1</v>
      </c>
      <c r="E12269" t="s">
        <v>89</v>
      </c>
      <c r="G12269" t="s">
        <v>8</v>
      </c>
      <c r="H12269" t="s">
        <v>40</v>
      </c>
      <c r="I12269" s="2">
        <v>1</v>
      </c>
      <c r="J12269" t="s">
        <v>11</v>
      </c>
      <c r="K12269" s="21">
        <f>INDEX(LISTAS!$H:$Q,MATCH(BASE!H12269,LISTAS!$G:$G,0),MATCH(BASE!J12269,LISTAS!$H$3:$Q$3,0))*Tabela3[[#This Row],[QUANTIDADE]]</f>
        <v>14</v>
      </c>
      <c r="L12269" s="2" t="str">
        <f>TEXT(Tabela3[[#This Row],[DATA]],"MM")</f>
        <v>08</v>
      </c>
      <c r="M12269" s="2">
        <f>WEEKNUM(Tabela3[[#This Row],[DATA]])</f>
        <v>31</v>
      </c>
      <c r="N12269" s="18">
        <f>YEAR(Tabela3[[#This Row],[DATA]])</f>
        <v>2023</v>
      </c>
    </row>
    <row r="12270" spans="2:14">
      <c r="B12270" s="1">
        <v>45140</v>
      </c>
      <c r="C12270">
        <v>17884</v>
      </c>
      <c r="D12270">
        <f>COUNTIF(C$4:C12270,Tabela3[[#This Row],[COMANDA]])</f>
        <v>1</v>
      </c>
      <c r="E12270" t="s">
        <v>90</v>
      </c>
      <c r="G12270" t="s">
        <v>8</v>
      </c>
      <c r="H12270" t="s">
        <v>42</v>
      </c>
      <c r="I12270" s="2">
        <v>1</v>
      </c>
      <c r="J12270" t="s">
        <v>11</v>
      </c>
      <c r="K12270" s="21">
        <f>INDEX(LISTAS!$H:$Q,MATCH(BASE!H12270,LISTAS!$G:$G,0),MATCH(BASE!J12270,LISTAS!$H$3:$Q$3,0))*Tabela3[[#This Row],[QUANTIDADE]]</f>
        <v>16</v>
      </c>
      <c r="L12270" s="2" t="str">
        <f>TEXT(Tabela3[[#This Row],[DATA]],"MM")</f>
        <v>08</v>
      </c>
      <c r="M12270" s="2">
        <f>WEEKNUM(Tabela3[[#This Row],[DATA]])</f>
        <v>31</v>
      </c>
      <c r="N12270" s="18">
        <f>YEAR(Tabela3[[#This Row],[DATA]])</f>
        <v>2023</v>
      </c>
    </row>
    <row r="12271" spans="2:14">
      <c r="B12271" s="1">
        <v>45140</v>
      </c>
      <c r="C12271">
        <v>17884</v>
      </c>
      <c r="D12271">
        <f>COUNTIF(C$4:C12271,Tabela3[[#This Row],[COMANDA]])</f>
        <v>2</v>
      </c>
      <c r="E12271" t="s">
        <v>90</v>
      </c>
      <c r="G12271" t="s">
        <v>61</v>
      </c>
      <c r="H12271" t="s">
        <v>199</v>
      </c>
      <c r="I12271" s="2">
        <v>1</v>
      </c>
      <c r="J12271" t="s">
        <v>11</v>
      </c>
      <c r="K12271" s="21">
        <f>INDEX(LISTAS!$H:$Q,MATCH(BASE!H12271,LISTAS!$G:$G,0),MATCH(BASE!J12271,LISTAS!$H$3:$Q$3,0))*Tabela3[[#This Row],[QUANTIDADE]]</f>
        <v>1</v>
      </c>
      <c r="L12271" s="2" t="str">
        <f>TEXT(Tabela3[[#This Row],[DATA]],"MM")</f>
        <v>08</v>
      </c>
      <c r="M12271" s="2">
        <f>WEEKNUM(Tabela3[[#This Row],[DATA]])</f>
        <v>31</v>
      </c>
      <c r="N12271" s="18">
        <f>YEAR(Tabela3[[#This Row],[DATA]])</f>
        <v>2023</v>
      </c>
    </row>
    <row r="12272" spans="2:14">
      <c r="B12272" s="1">
        <v>45140</v>
      </c>
      <c r="C12272">
        <v>17884</v>
      </c>
      <c r="D12272">
        <f>COUNTIF(C$4:C12272,Tabela3[[#This Row],[COMANDA]])</f>
        <v>3</v>
      </c>
      <c r="E12272" t="s">
        <v>90</v>
      </c>
      <c r="G12272" t="s">
        <v>9</v>
      </c>
      <c r="H12272" t="s">
        <v>219</v>
      </c>
      <c r="I12272" s="2">
        <v>1</v>
      </c>
      <c r="J12272" t="s">
        <v>11</v>
      </c>
      <c r="K12272" s="21">
        <f>INDEX(LISTAS!$H:$Q,MATCH(BASE!H12272,LISTAS!$G:$G,0),MATCH(BASE!J12272,LISTAS!$H$3:$Q$3,0))*Tabela3[[#This Row],[QUANTIDADE]]</f>
        <v>5</v>
      </c>
      <c r="L12272" s="2" t="str">
        <f>TEXT(Tabela3[[#This Row],[DATA]],"MM")</f>
        <v>08</v>
      </c>
      <c r="M12272" s="2">
        <f>WEEKNUM(Tabela3[[#This Row],[DATA]])</f>
        <v>31</v>
      </c>
      <c r="N12272" s="18">
        <f>YEAR(Tabela3[[#This Row],[DATA]])</f>
        <v>2023</v>
      </c>
    </row>
    <row r="12273" spans="2:14">
      <c r="B12273" s="1">
        <v>45140</v>
      </c>
      <c r="C12273">
        <v>17885</v>
      </c>
      <c r="D12273">
        <f>COUNTIF(C$4:C12273,Tabela3[[#This Row],[COMANDA]])</f>
        <v>1</v>
      </c>
      <c r="E12273" t="s">
        <v>90</v>
      </c>
      <c r="F12273" t="s">
        <v>98</v>
      </c>
      <c r="G12273" t="s">
        <v>8</v>
      </c>
      <c r="H12273" t="s">
        <v>206</v>
      </c>
      <c r="I12273" s="2">
        <v>1</v>
      </c>
      <c r="J12273" t="s">
        <v>11</v>
      </c>
      <c r="K12273" s="21">
        <f>INDEX(LISTAS!$H:$Q,MATCH(BASE!H12273,LISTAS!$G:$G,0),MATCH(BASE!J12273,LISTAS!$H$3:$Q$3,0))*Tabela3[[#This Row],[QUANTIDADE]]</f>
        <v>18</v>
      </c>
      <c r="L12273" s="2" t="str">
        <f>TEXT(Tabela3[[#This Row],[DATA]],"MM")</f>
        <v>08</v>
      </c>
      <c r="M12273" s="2">
        <f>WEEKNUM(Tabela3[[#This Row],[DATA]])</f>
        <v>31</v>
      </c>
      <c r="N12273" s="18">
        <f>YEAR(Tabela3[[#This Row],[DATA]])</f>
        <v>2023</v>
      </c>
    </row>
    <row r="12274" spans="2:14">
      <c r="B12274" s="1">
        <v>45140</v>
      </c>
      <c r="C12274">
        <v>17886</v>
      </c>
      <c r="D12274">
        <f>COUNTIF(C$4:C12274,Tabela3[[#This Row],[COMANDA]])</f>
        <v>1</v>
      </c>
      <c r="E12274" t="s">
        <v>89</v>
      </c>
      <c r="F12274" t="s">
        <v>100</v>
      </c>
      <c r="G12274" t="s">
        <v>8</v>
      </c>
      <c r="H12274" t="s">
        <v>40</v>
      </c>
      <c r="I12274" s="2">
        <v>1</v>
      </c>
      <c r="J12274" t="s">
        <v>11</v>
      </c>
      <c r="K12274" s="21">
        <f>INDEX(LISTAS!$H:$Q,MATCH(BASE!H12274,LISTAS!$G:$G,0),MATCH(BASE!J12274,LISTAS!$H$3:$Q$3,0))*Tabela3[[#This Row],[QUANTIDADE]]</f>
        <v>14</v>
      </c>
      <c r="L12274" s="2" t="str">
        <f>TEXT(Tabela3[[#This Row],[DATA]],"MM")</f>
        <v>08</v>
      </c>
      <c r="M12274" s="2">
        <f>WEEKNUM(Tabela3[[#This Row],[DATA]])</f>
        <v>31</v>
      </c>
      <c r="N12274" s="18">
        <f>YEAR(Tabela3[[#This Row],[DATA]])</f>
        <v>2023</v>
      </c>
    </row>
    <row r="12275" spans="2:14">
      <c r="B12275" s="1">
        <v>45140</v>
      </c>
      <c r="C12275">
        <v>17886</v>
      </c>
      <c r="D12275">
        <f>COUNTIF(C$4:C12275,Tabela3[[#This Row],[COMANDA]])</f>
        <v>2</v>
      </c>
      <c r="E12275" t="s">
        <v>89</v>
      </c>
      <c r="F12275" t="s">
        <v>100</v>
      </c>
      <c r="G12275" t="s">
        <v>8</v>
      </c>
      <c r="H12275" t="s">
        <v>42</v>
      </c>
      <c r="I12275" s="2">
        <v>1</v>
      </c>
      <c r="J12275" t="s">
        <v>11</v>
      </c>
      <c r="K12275" s="21">
        <f>INDEX(LISTAS!$H:$Q,MATCH(BASE!H12275,LISTAS!$G:$G,0),MATCH(BASE!J12275,LISTAS!$H$3:$Q$3,0))*Tabela3[[#This Row],[QUANTIDADE]]</f>
        <v>16</v>
      </c>
      <c r="L12275" s="2" t="str">
        <f>TEXT(Tabela3[[#This Row],[DATA]],"MM")</f>
        <v>08</v>
      </c>
      <c r="M12275" s="2">
        <f>WEEKNUM(Tabela3[[#This Row],[DATA]])</f>
        <v>31</v>
      </c>
      <c r="N12275" s="18">
        <f>YEAR(Tabela3[[#This Row],[DATA]])</f>
        <v>2023</v>
      </c>
    </row>
    <row r="12276" spans="2:14">
      <c r="B12276" s="1">
        <v>45140</v>
      </c>
      <c r="C12276">
        <v>17887</v>
      </c>
      <c r="D12276">
        <f>COUNTIF(C$4:C12276,Tabela3[[#This Row],[COMANDA]])</f>
        <v>1</v>
      </c>
      <c r="E12276" t="s">
        <v>90</v>
      </c>
      <c r="F12276" t="s">
        <v>100</v>
      </c>
      <c r="G12276" t="s">
        <v>8</v>
      </c>
      <c r="H12276" t="s">
        <v>202</v>
      </c>
      <c r="I12276" s="2">
        <v>1</v>
      </c>
      <c r="J12276" t="s">
        <v>11</v>
      </c>
      <c r="K12276" s="21">
        <f>INDEX(LISTAS!$H:$Q,MATCH(BASE!H12276,LISTAS!$G:$G,0),MATCH(BASE!J12276,LISTAS!$H$3:$Q$3,0))*Tabela3[[#This Row],[QUANTIDADE]]</f>
        <v>20</v>
      </c>
      <c r="L12276" s="2" t="str">
        <f>TEXT(Tabela3[[#This Row],[DATA]],"MM")</f>
        <v>08</v>
      </c>
      <c r="M12276" s="2">
        <f>WEEKNUM(Tabela3[[#This Row],[DATA]])</f>
        <v>31</v>
      </c>
      <c r="N12276" s="18">
        <f>YEAR(Tabela3[[#This Row],[DATA]])</f>
        <v>2023</v>
      </c>
    </row>
    <row r="12277" spans="2:14">
      <c r="B12277" s="1">
        <v>45140</v>
      </c>
      <c r="C12277">
        <v>17887</v>
      </c>
      <c r="D12277">
        <f>COUNTIF(C$4:C12277,Tabela3[[#This Row],[COMANDA]])</f>
        <v>2</v>
      </c>
      <c r="E12277" t="s">
        <v>90</v>
      </c>
      <c r="F12277" t="s">
        <v>100</v>
      </c>
      <c r="G12277" t="s">
        <v>9</v>
      </c>
      <c r="H12277" t="s">
        <v>153</v>
      </c>
      <c r="I12277" s="2">
        <v>1</v>
      </c>
      <c r="J12277" t="s">
        <v>11</v>
      </c>
      <c r="K12277" s="21">
        <f>INDEX(LISTAS!$H:$Q,MATCH(BASE!H12277,LISTAS!$G:$G,0),MATCH(BASE!J12277,LISTAS!$H$3:$Q$3,0))*Tabela3[[#This Row],[QUANTIDADE]]</f>
        <v>4</v>
      </c>
      <c r="L12277" s="2" t="str">
        <f>TEXT(Tabela3[[#This Row],[DATA]],"MM")</f>
        <v>08</v>
      </c>
      <c r="M12277" s="2">
        <f>WEEKNUM(Tabela3[[#This Row],[DATA]])</f>
        <v>31</v>
      </c>
      <c r="N12277" s="18">
        <f>YEAR(Tabela3[[#This Row],[DATA]])</f>
        <v>2023</v>
      </c>
    </row>
    <row r="12278" spans="2:14">
      <c r="B12278" s="1">
        <v>45140</v>
      </c>
      <c r="C12278">
        <v>17888</v>
      </c>
      <c r="D12278">
        <f>COUNTIF(C$4:C12278,Tabela3[[#This Row],[COMANDA]])</f>
        <v>1</v>
      </c>
      <c r="E12278" t="s">
        <v>90</v>
      </c>
      <c r="F12278" t="s">
        <v>100</v>
      </c>
      <c r="G12278" t="s">
        <v>8</v>
      </c>
      <c r="H12278" t="s">
        <v>204</v>
      </c>
      <c r="I12278" s="2">
        <v>1</v>
      </c>
      <c r="J12278" t="s">
        <v>11</v>
      </c>
      <c r="K12278" s="21">
        <f>INDEX(LISTAS!$H:$Q,MATCH(BASE!H12278,LISTAS!$G:$G,0),MATCH(BASE!J12278,LISTAS!$H$3:$Q$3,0))*Tabela3[[#This Row],[QUANTIDADE]]</f>
        <v>18</v>
      </c>
      <c r="L12278" s="2" t="str">
        <f>TEXT(Tabela3[[#This Row],[DATA]],"MM")</f>
        <v>08</v>
      </c>
      <c r="M12278" s="2">
        <f>WEEKNUM(Tabela3[[#This Row],[DATA]])</f>
        <v>31</v>
      </c>
      <c r="N12278" s="18">
        <f>YEAR(Tabela3[[#This Row],[DATA]])</f>
        <v>2023</v>
      </c>
    </row>
    <row r="12279" spans="2:14">
      <c r="B12279" s="1">
        <v>45140</v>
      </c>
      <c r="C12279">
        <v>17888</v>
      </c>
      <c r="D12279">
        <f>COUNTIF(C$4:C12279,Tabela3[[#This Row],[COMANDA]])</f>
        <v>2</v>
      </c>
      <c r="E12279" t="s">
        <v>90</v>
      </c>
      <c r="F12279" t="s">
        <v>100</v>
      </c>
      <c r="G12279" t="s">
        <v>8</v>
      </c>
      <c r="H12279" t="s">
        <v>203</v>
      </c>
      <c r="I12279" s="2">
        <v>1</v>
      </c>
      <c r="J12279" t="s">
        <v>11</v>
      </c>
      <c r="K12279" s="21">
        <f>INDEX(LISTAS!$H:$Q,MATCH(BASE!H12279,LISTAS!$G:$G,0),MATCH(BASE!J12279,LISTAS!$H$3:$Q$3,0))*Tabela3[[#This Row],[QUANTIDADE]]</f>
        <v>20</v>
      </c>
      <c r="L12279" s="2" t="str">
        <f>TEXT(Tabela3[[#This Row],[DATA]],"MM")</f>
        <v>08</v>
      </c>
      <c r="M12279" s="2">
        <f>WEEKNUM(Tabela3[[#This Row],[DATA]])</f>
        <v>31</v>
      </c>
      <c r="N12279" s="18">
        <f>YEAR(Tabela3[[#This Row],[DATA]])</f>
        <v>2023</v>
      </c>
    </row>
    <row r="12280" spans="2:14">
      <c r="B12280" s="1">
        <v>45140</v>
      </c>
      <c r="C12280">
        <v>17888</v>
      </c>
      <c r="D12280">
        <f>COUNTIF(C$4:C12280,Tabela3[[#This Row],[COMANDA]])</f>
        <v>3</v>
      </c>
      <c r="E12280" t="s">
        <v>90</v>
      </c>
      <c r="F12280" t="s">
        <v>100</v>
      </c>
      <c r="G12280" t="s">
        <v>9</v>
      </c>
      <c r="H12280" t="s">
        <v>55</v>
      </c>
      <c r="I12280" s="2">
        <v>1</v>
      </c>
      <c r="J12280" t="s">
        <v>11</v>
      </c>
      <c r="K12280" s="21">
        <f>INDEX(LISTAS!$H:$Q,MATCH(BASE!H12280,LISTAS!$G:$G,0),MATCH(BASE!J12280,LISTAS!$H$3:$Q$3,0))*Tabela3[[#This Row],[QUANTIDADE]]</f>
        <v>3</v>
      </c>
      <c r="L12280" s="2" t="str">
        <f>TEXT(Tabela3[[#This Row],[DATA]],"MM")</f>
        <v>08</v>
      </c>
      <c r="M12280" s="2">
        <f>WEEKNUM(Tabela3[[#This Row],[DATA]])</f>
        <v>31</v>
      </c>
      <c r="N12280" s="18">
        <f>YEAR(Tabela3[[#This Row],[DATA]])</f>
        <v>2023</v>
      </c>
    </row>
    <row r="12281" spans="2:14">
      <c r="B12281" s="1">
        <v>45140</v>
      </c>
      <c r="C12281">
        <v>17889</v>
      </c>
      <c r="D12281">
        <f>COUNTIF(C$4:C12281,Tabela3[[#This Row],[COMANDA]])</f>
        <v>1</v>
      </c>
      <c r="E12281" t="s">
        <v>90</v>
      </c>
      <c r="F12281" t="s">
        <v>98</v>
      </c>
      <c r="G12281" t="s">
        <v>8</v>
      </c>
      <c r="H12281" t="s">
        <v>206</v>
      </c>
      <c r="I12281" s="2">
        <v>1</v>
      </c>
      <c r="J12281" t="s">
        <v>11</v>
      </c>
      <c r="K12281" s="21">
        <f>INDEX(LISTAS!$H:$Q,MATCH(BASE!H12281,LISTAS!$G:$G,0),MATCH(BASE!J12281,LISTAS!$H$3:$Q$3,0))*Tabela3[[#This Row],[QUANTIDADE]]</f>
        <v>18</v>
      </c>
      <c r="L12281" s="2" t="str">
        <f>TEXT(Tabela3[[#This Row],[DATA]],"MM")</f>
        <v>08</v>
      </c>
      <c r="M12281" s="2">
        <f>WEEKNUM(Tabela3[[#This Row],[DATA]])</f>
        <v>31</v>
      </c>
      <c r="N12281" s="18">
        <f>YEAR(Tabela3[[#This Row],[DATA]])</f>
        <v>2023</v>
      </c>
    </row>
    <row r="12282" spans="2:14">
      <c r="B12282" s="1">
        <v>45140</v>
      </c>
      <c r="C12282">
        <v>17889</v>
      </c>
      <c r="D12282">
        <f>COUNTIF(C$4:C12282,Tabela3[[#This Row],[COMANDA]])</f>
        <v>2</v>
      </c>
      <c r="E12282" t="s">
        <v>90</v>
      </c>
      <c r="F12282" t="s">
        <v>98</v>
      </c>
      <c r="G12282" t="s">
        <v>9</v>
      </c>
      <c r="H12282" t="s">
        <v>138</v>
      </c>
      <c r="I12282" s="2">
        <v>1</v>
      </c>
      <c r="J12282" t="s">
        <v>11</v>
      </c>
      <c r="K12282" s="21">
        <f>INDEX(LISTAS!$H:$Q,MATCH(BASE!H12282,LISTAS!$G:$G,0),MATCH(BASE!J12282,LISTAS!$H$3:$Q$3,0))*Tabela3[[#This Row],[QUANTIDADE]]</f>
        <v>4</v>
      </c>
      <c r="L12282" s="2" t="str">
        <f>TEXT(Tabela3[[#This Row],[DATA]],"MM")</f>
        <v>08</v>
      </c>
      <c r="M12282" s="2">
        <f>WEEKNUM(Tabela3[[#This Row],[DATA]])</f>
        <v>31</v>
      </c>
      <c r="N12282" s="18">
        <f>YEAR(Tabela3[[#This Row],[DATA]])</f>
        <v>2023</v>
      </c>
    </row>
    <row r="12283" spans="2:14">
      <c r="B12283" s="1">
        <v>45140</v>
      </c>
      <c r="C12283">
        <v>17890</v>
      </c>
      <c r="D12283">
        <f>COUNTIF(C$4:C12283,Tabela3[[#This Row],[COMANDA]])</f>
        <v>1</v>
      </c>
      <c r="E12283" t="s">
        <v>90</v>
      </c>
      <c r="F12283" t="s">
        <v>99</v>
      </c>
      <c r="G12283" t="s">
        <v>8</v>
      </c>
      <c r="H12283" t="s">
        <v>42</v>
      </c>
      <c r="I12283" s="2">
        <v>1</v>
      </c>
      <c r="J12283" t="s">
        <v>11</v>
      </c>
      <c r="K12283" s="21">
        <f>INDEX(LISTAS!$H:$Q,MATCH(BASE!H12283,LISTAS!$G:$G,0),MATCH(BASE!J12283,LISTAS!$H$3:$Q$3,0))*Tabela3[[#This Row],[QUANTIDADE]]</f>
        <v>16</v>
      </c>
      <c r="L12283" s="2" t="str">
        <f>TEXT(Tabela3[[#This Row],[DATA]],"MM")</f>
        <v>08</v>
      </c>
      <c r="M12283" s="2">
        <f>WEEKNUM(Tabela3[[#This Row],[DATA]])</f>
        <v>31</v>
      </c>
      <c r="N12283" s="18">
        <f>YEAR(Tabela3[[#This Row],[DATA]])</f>
        <v>2023</v>
      </c>
    </row>
    <row r="12284" spans="2:14">
      <c r="B12284" s="1">
        <v>45140</v>
      </c>
      <c r="C12284">
        <v>17891</v>
      </c>
      <c r="D12284">
        <f>COUNTIF(C$4:C12284,Tabela3[[#This Row],[COMANDA]])</f>
        <v>1</v>
      </c>
      <c r="E12284" t="s">
        <v>90</v>
      </c>
      <c r="F12284" t="s">
        <v>99</v>
      </c>
      <c r="G12284" t="s">
        <v>8</v>
      </c>
      <c r="H12284" t="s">
        <v>204</v>
      </c>
      <c r="I12284" s="2">
        <v>1</v>
      </c>
      <c r="J12284" t="s">
        <v>11</v>
      </c>
      <c r="K12284" s="21">
        <f>INDEX(LISTAS!$H:$Q,MATCH(BASE!H12284,LISTAS!$G:$G,0),MATCH(BASE!J12284,LISTAS!$H$3:$Q$3,0))*Tabela3[[#This Row],[QUANTIDADE]]</f>
        <v>18</v>
      </c>
      <c r="L12284" s="2" t="str">
        <f>TEXT(Tabela3[[#This Row],[DATA]],"MM")</f>
        <v>08</v>
      </c>
      <c r="M12284" s="2">
        <f>WEEKNUM(Tabela3[[#This Row],[DATA]])</f>
        <v>31</v>
      </c>
      <c r="N12284" s="18">
        <f>YEAR(Tabela3[[#This Row],[DATA]])</f>
        <v>2023</v>
      </c>
    </row>
    <row r="12285" spans="2:14">
      <c r="B12285" s="1">
        <v>45140</v>
      </c>
      <c r="C12285">
        <v>17892</v>
      </c>
      <c r="D12285">
        <f>COUNTIF(C$4:C12285,Tabela3[[#This Row],[COMANDA]])</f>
        <v>1</v>
      </c>
      <c r="E12285" t="s">
        <v>90</v>
      </c>
      <c r="G12285" t="s">
        <v>8</v>
      </c>
      <c r="H12285" t="s">
        <v>204</v>
      </c>
      <c r="I12285" s="2">
        <v>1</v>
      </c>
      <c r="J12285" t="s">
        <v>11</v>
      </c>
      <c r="K12285" s="21">
        <f>INDEX(LISTAS!$H:$Q,MATCH(BASE!H12285,LISTAS!$G:$G,0),MATCH(BASE!J12285,LISTAS!$H$3:$Q$3,0))*Tabela3[[#This Row],[QUANTIDADE]]</f>
        <v>18</v>
      </c>
      <c r="L12285" s="2" t="str">
        <f>TEXT(Tabela3[[#This Row],[DATA]],"MM")</f>
        <v>08</v>
      </c>
      <c r="M12285" s="2">
        <f>WEEKNUM(Tabela3[[#This Row],[DATA]])</f>
        <v>31</v>
      </c>
      <c r="N12285" s="18">
        <f>YEAR(Tabela3[[#This Row],[DATA]])</f>
        <v>2023</v>
      </c>
    </row>
    <row r="12286" spans="2:14">
      <c r="B12286" s="1">
        <v>45140</v>
      </c>
      <c r="C12286">
        <v>17893</v>
      </c>
      <c r="D12286">
        <f>COUNTIF(C$4:C12286,Tabela3[[#This Row],[COMANDA]])</f>
        <v>1</v>
      </c>
      <c r="E12286" t="s">
        <v>90</v>
      </c>
      <c r="G12286" t="s">
        <v>8</v>
      </c>
      <c r="H12286" t="s">
        <v>40</v>
      </c>
      <c r="I12286" s="2">
        <v>1</v>
      </c>
      <c r="J12286" t="s">
        <v>11</v>
      </c>
      <c r="K12286" s="21">
        <f>INDEX(LISTAS!$H:$Q,MATCH(BASE!H12286,LISTAS!$G:$G,0),MATCH(BASE!J12286,LISTAS!$H$3:$Q$3,0))*Tabela3[[#This Row],[QUANTIDADE]]</f>
        <v>14</v>
      </c>
      <c r="L12286" s="2" t="str">
        <f>TEXT(Tabela3[[#This Row],[DATA]],"MM")</f>
        <v>08</v>
      </c>
      <c r="M12286" s="2">
        <f>WEEKNUM(Tabela3[[#This Row],[DATA]])</f>
        <v>31</v>
      </c>
      <c r="N12286" s="18">
        <f>YEAR(Tabela3[[#This Row],[DATA]])</f>
        <v>2023</v>
      </c>
    </row>
    <row r="12287" spans="2:14">
      <c r="B12287" s="1">
        <v>45140</v>
      </c>
      <c r="C12287">
        <v>17894</v>
      </c>
      <c r="D12287">
        <f>COUNTIF(C$4:C12287,Tabela3[[#This Row],[COMANDA]])</f>
        <v>1</v>
      </c>
      <c r="E12287" t="s">
        <v>90</v>
      </c>
      <c r="F12287" t="s">
        <v>99</v>
      </c>
      <c r="G12287" t="s">
        <v>8</v>
      </c>
      <c r="H12287" t="s">
        <v>42</v>
      </c>
      <c r="I12287" s="2">
        <v>2</v>
      </c>
      <c r="J12287" t="s">
        <v>11</v>
      </c>
      <c r="K12287" s="21">
        <f>INDEX(LISTAS!$H:$Q,MATCH(BASE!H12287,LISTAS!$G:$G,0),MATCH(BASE!J12287,LISTAS!$H$3:$Q$3,0))*Tabela3[[#This Row],[QUANTIDADE]]</f>
        <v>32</v>
      </c>
      <c r="L12287" s="2" t="str">
        <f>TEXT(Tabela3[[#This Row],[DATA]],"MM")</f>
        <v>08</v>
      </c>
      <c r="M12287" s="2">
        <f>WEEKNUM(Tabela3[[#This Row],[DATA]])</f>
        <v>31</v>
      </c>
      <c r="N12287" s="18">
        <f>YEAR(Tabela3[[#This Row],[DATA]])</f>
        <v>2023</v>
      </c>
    </row>
    <row r="12288" spans="2:14">
      <c r="B12288" s="1">
        <v>45140</v>
      </c>
      <c r="C12288">
        <v>17894</v>
      </c>
      <c r="D12288">
        <f>COUNTIF(C$4:C12288,Tabela3[[#This Row],[COMANDA]])</f>
        <v>2</v>
      </c>
      <c r="E12288" t="s">
        <v>90</v>
      </c>
      <c r="F12288" t="s">
        <v>99</v>
      </c>
      <c r="G12288" t="s">
        <v>9</v>
      </c>
      <c r="H12288" t="s">
        <v>142</v>
      </c>
      <c r="I12288" s="2">
        <v>1</v>
      </c>
      <c r="J12288" t="s">
        <v>11</v>
      </c>
      <c r="K12288" s="21">
        <f>INDEX(LISTAS!$H:$Q,MATCH(BASE!H12288,LISTAS!$G:$G,0),MATCH(BASE!J12288,LISTAS!$H$3:$Q$3,0))*Tabela3[[#This Row],[QUANTIDADE]]</f>
        <v>6</v>
      </c>
      <c r="L12288" s="2" t="str">
        <f>TEXT(Tabela3[[#This Row],[DATA]],"MM")</f>
        <v>08</v>
      </c>
      <c r="M12288" s="2">
        <f>WEEKNUM(Tabela3[[#This Row],[DATA]])</f>
        <v>31</v>
      </c>
      <c r="N12288" s="18">
        <f>YEAR(Tabela3[[#This Row],[DATA]])</f>
        <v>2023</v>
      </c>
    </row>
    <row r="12289" spans="2:14">
      <c r="B12289" s="1">
        <v>45140</v>
      </c>
      <c r="C12289">
        <v>17895</v>
      </c>
      <c r="D12289">
        <f>COUNTIF(C$4:C12289,Tabela3[[#This Row],[COMANDA]])</f>
        <v>1</v>
      </c>
      <c r="E12289" t="s">
        <v>90</v>
      </c>
      <c r="F12289" t="s">
        <v>98</v>
      </c>
      <c r="G12289" t="s">
        <v>8</v>
      </c>
      <c r="H12289" t="s">
        <v>206</v>
      </c>
      <c r="I12289" s="2">
        <v>1</v>
      </c>
      <c r="J12289" t="s">
        <v>11</v>
      </c>
      <c r="K12289" s="21">
        <f>INDEX(LISTAS!$H:$Q,MATCH(BASE!H12289,LISTAS!$G:$G,0),MATCH(BASE!J12289,LISTAS!$H$3:$Q$3,0))*Tabela3[[#This Row],[QUANTIDADE]]</f>
        <v>18</v>
      </c>
      <c r="L12289" s="2" t="str">
        <f>TEXT(Tabela3[[#This Row],[DATA]],"MM")</f>
        <v>08</v>
      </c>
      <c r="M12289" s="2">
        <f>WEEKNUM(Tabela3[[#This Row],[DATA]])</f>
        <v>31</v>
      </c>
      <c r="N12289" s="18">
        <f>YEAR(Tabela3[[#This Row],[DATA]])</f>
        <v>2023</v>
      </c>
    </row>
    <row r="12290" spans="2:14">
      <c r="B12290" s="1">
        <v>45140</v>
      </c>
      <c r="C12290">
        <v>17895</v>
      </c>
      <c r="D12290">
        <f>COUNTIF(C$4:C12290,Tabela3[[#This Row],[COMANDA]])</f>
        <v>2</v>
      </c>
      <c r="E12290" t="s">
        <v>90</v>
      </c>
      <c r="F12290" t="s">
        <v>98</v>
      </c>
      <c r="G12290" t="s">
        <v>10</v>
      </c>
      <c r="H12290" t="s">
        <v>125</v>
      </c>
      <c r="I12290" s="2">
        <v>1</v>
      </c>
      <c r="J12290" t="s">
        <v>11</v>
      </c>
      <c r="K12290" s="21">
        <f>INDEX(LISTAS!$H:$Q,MATCH(BASE!H12290,LISTAS!$G:$G,0),MATCH(BASE!J12290,LISTAS!$H$3:$Q$3,0))*Tabela3[[#This Row],[QUANTIDADE]]</f>
        <v>3</v>
      </c>
      <c r="L12290" s="2" t="str">
        <f>TEXT(Tabela3[[#This Row],[DATA]],"MM")</f>
        <v>08</v>
      </c>
      <c r="M12290" s="2">
        <f>WEEKNUM(Tabela3[[#This Row],[DATA]])</f>
        <v>31</v>
      </c>
      <c r="N12290" s="18">
        <f>YEAR(Tabela3[[#This Row],[DATA]])</f>
        <v>2023</v>
      </c>
    </row>
    <row r="12291" spans="2:14">
      <c r="B12291" s="1">
        <v>45140</v>
      </c>
      <c r="C12291">
        <v>17896</v>
      </c>
      <c r="D12291">
        <f>COUNTIF(C$4:C12291,Tabela3[[#This Row],[COMANDA]])</f>
        <v>1</v>
      </c>
      <c r="E12291" t="s">
        <v>90</v>
      </c>
      <c r="F12291" t="s">
        <v>98</v>
      </c>
      <c r="G12291" t="s">
        <v>8</v>
      </c>
      <c r="H12291" t="s">
        <v>202</v>
      </c>
      <c r="I12291" s="2">
        <v>1</v>
      </c>
      <c r="J12291" t="s">
        <v>11</v>
      </c>
      <c r="K12291" s="21">
        <f>INDEX(LISTAS!$H:$Q,MATCH(BASE!H12291,LISTAS!$G:$G,0),MATCH(BASE!J12291,LISTAS!$H$3:$Q$3,0))*Tabela3[[#This Row],[QUANTIDADE]]</f>
        <v>20</v>
      </c>
      <c r="L12291" s="2" t="str">
        <f>TEXT(Tabela3[[#This Row],[DATA]],"MM")</f>
        <v>08</v>
      </c>
      <c r="M12291" s="2">
        <f>WEEKNUM(Tabela3[[#This Row],[DATA]])</f>
        <v>31</v>
      </c>
      <c r="N12291" s="18">
        <f>YEAR(Tabela3[[#This Row],[DATA]])</f>
        <v>2023</v>
      </c>
    </row>
    <row r="12292" spans="2:14">
      <c r="B12292" s="1">
        <v>45140</v>
      </c>
      <c r="C12292">
        <v>17896</v>
      </c>
      <c r="D12292">
        <f>COUNTIF(C$4:C12292,Tabela3[[#This Row],[COMANDA]])</f>
        <v>2</v>
      </c>
      <c r="E12292" t="s">
        <v>90</v>
      </c>
      <c r="F12292" t="s">
        <v>98</v>
      </c>
      <c r="G12292" t="s">
        <v>9</v>
      </c>
      <c r="H12292" t="s">
        <v>385</v>
      </c>
      <c r="I12292" s="2">
        <v>1</v>
      </c>
      <c r="J12292" t="s">
        <v>11</v>
      </c>
      <c r="K12292" s="21">
        <f>INDEX(LISTAS!$H:$Q,MATCH(BASE!H12292,LISTAS!$G:$G,0),MATCH(BASE!J12292,LISTAS!$H$3:$Q$3,0))*Tabela3[[#This Row],[QUANTIDADE]]</f>
        <v>3</v>
      </c>
      <c r="L12292" s="2" t="str">
        <f>TEXT(Tabela3[[#This Row],[DATA]],"MM")</f>
        <v>08</v>
      </c>
      <c r="M12292" s="2">
        <f>WEEKNUM(Tabela3[[#This Row],[DATA]])</f>
        <v>31</v>
      </c>
      <c r="N12292" s="18">
        <f>YEAR(Tabela3[[#This Row],[DATA]])</f>
        <v>2023</v>
      </c>
    </row>
    <row r="12293" spans="2:14">
      <c r="B12293" s="1">
        <v>45140</v>
      </c>
      <c r="C12293">
        <v>17897</v>
      </c>
      <c r="D12293">
        <f>COUNTIF(C$4:C12293,Tabela3[[#This Row],[COMANDA]])</f>
        <v>1</v>
      </c>
      <c r="E12293" t="s">
        <v>89</v>
      </c>
      <c r="F12293" t="s">
        <v>98</v>
      </c>
      <c r="G12293" t="s">
        <v>8</v>
      </c>
      <c r="H12293" t="s">
        <v>206</v>
      </c>
      <c r="I12293" s="2">
        <v>1</v>
      </c>
      <c r="J12293" t="s">
        <v>11</v>
      </c>
      <c r="K12293" s="21">
        <f>INDEX(LISTAS!$H:$Q,MATCH(BASE!H12293,LISTAS!$G:$G,0),MATCH(BASE!J12293,LISTAS!$H$3:$Q$3,0))*Tabela3[[#This Row],[QUANTIDADE]]</f>
        <v>18</v>
      </c>
      <c r="L12293" s="2" t="str">
        <f>TEXT(Tabela3[[#This Row],[DATA]],"MM")</f>
        <v>08</v>
      </c>
      <c r="M12293" s="2">
        <f>WEEKNUM(Tabela3[[#This Row],[DATA]])</f>
        <v>31</v>
      </c>
      <c r="N12293" s="18">
        <f>YEAR(Tabela3[[#This Row],[DATA]])</f>
        <v>2023</v>
      </c>
    </row>
    <row r="12294" spans="2:14">
      <c r="B12294" s="1">
        <v>45140</v>
      </c>
      <c r="C12294">
        <v>17897</v>
      </c>
      <c r="D12294">
        <f>COUNTIF(C$4:C12294,Tabela3[[#This Row],[COMANDA]])</f>
        <v>2</v>
      </c>
      <c r="E12294" t="s">
        <v>89</v>
      </c>
      <c r="F12294" t="s">
        <v>98</v>
      </c>
      <c r="G12294" t="s">
        <v>9</v>
      </c>
      <c r="H12294" t="s">
        <v>51</v>
      </c>
      <c r="I12294" s="2">
        <v>1</v>
      </c>
      <c r="J12294" t="s">
        <v>11</v>
      </c>
      <c r="K12294" s="21">
        <f>INDEX(LISTAS!$H:$Q,MATCH(BASE!H12294,LISTAS!$G:$G,0),MATCH(BASE!J12294,LISTAS!$H$3:$Q$3,0))*Tabela3[[#This Row],[QUANTIDADE]]</f>
        <v>10</v>
      </c>
      <c r="L12294" s="2" t="str">
        <f>TEXT(Tabela3[[#This Row],[DATA]],"MM")</f>
        <v>08</v>
      </c>
      <c r="M12294" s="2">
        <f>WEEKNUM(Tabela3[[#This Row],[DATA]])</f>
        <v>31</v>
      </c>
      <c r="N12294" s="18">
        <f>YEAR(Tabela3[[#This Row],[DATA]])</f>
        <v>2023</v>
      </c>
    </row>
    <row r="12295" spans="2:14">
      <c r="B12295" s="1">
        <v>45140</v>
      </c>
      <c r="C12295">
        <v>17898</v>
      </c>
      <c r="D12295">
        <f>COUNTIF(C$4:C12295,Tabela3[[#This Row],[COMANDA]])</f>
        <v>1</v>
      </c>
      <c r="E12295" t="s">
        <v>90</v>
      </c>
      <c r="F12295" t="s">
        <v>98</v>
      </c>
      <c r="G12295" t="s">
        <v>8</v>
      </c>
      <c r="H12295" t="s">
        <v>206</v>
      </c>
      <c r="I12295" s="2">
        <v>1</v>
      </c>
      <c r="J12295" t="s">
        <v>11</v>
      </c>
      <c r="K12295" s="21">
        <f>INDEX(LISTAS!$H:$Q,MATCH(BASE!H12295,LISTAS!$G:$G,0),MATCH(BASE!J12295,LISTAS!$H$3:$Q$3,0))*Tabela3[[#This Row],[QUANTIDADE]]</f>
        <v>18</v>
      </c>
      <c r="L12295" s="2" t="str">
        <f>TEXT(Tabela3[[#This Row],[DATA]],"MM")</f>
        <v>08</v>
      </c>
      <c r="M12295" s="2">
        <f>WEEKNUM(Tabela3[[#This Row],[DATA]])</f>
        <v>31</v>
      </c>
      <c r="N12295" s="18">
        <f>YEAR(Tabela3[[#This Row],[DATA]])</f>
        <v>2023</v>
      </c>
    </row>
    <row r="12296" spans="2:14">
      <c r="B12296" s="1">
        <v>45140</v>
      </c>
      <c r="C12296">
        <v>17898</v>
      </c>
      <c r="D12296">
        <f>COUNTIF(C$4:C12296,Tabela3[[#This Row],[COMANDA]])</f>
        <v>2</v>
      </c>
      <c r="E12296" t="s">
        <v>90</v>
      </c>
      <c r="F12296" t="s">
        <v>98</v>
      </c>
      <c r="G12296" t="s">
        <v>9</v>
      </c>
      <c r="H12296" t="s">
        <v>242</v>
      </c>
      <c r="I12296" s="2">
        <v>1</v>
      </c>
      <c r="J12296" t="s">
        <v>12</v>
      </c>
      <c r="K12296" s="21">
        <f>INDEX(LISTAS!$H:$Q,MATCH(BASE!H12296,LISTAS!$G:$G,0),MATCH(BASE!J12296,LISTAS!$H$3:$Q$3,0))*Tabela3[[#This Row],[QUANTIDADE]]</f>
        <v>6</v>
      </c>
      <c r="L12296" s="2" t="str">
        <f>TEXT(Tabela3[[#This Row],[DATA]],"MM")</f>
        <v>08</v>
      </c>
      <c r="M12296" s="2">
        <f>WEEKNUM(Tabela3[[#This Row],[DATA]])</f>
        <v>31</v>
      </c>
      <c r="N12296" s="18">
        <f>YEAR(Tabela3[[#This Row],[DATA]])</f>
        <v>2023</v>
      </c>
    </row>
    <row r="12297" spans="2:14">
      <c r="B12297" s="1">
        <v>45140</v>
      </c>
      <c r="C12297">
        <v>17899</v>
      </c>
      <c r="D12297">
        <f>COUNTIF(C$4:C12297,Tabela3[[#This Row],[COMANDA]])</f>
        <v>1</v>
      </c>
      <c r="E12297" t="s">
        <v>90</v>
      </c>
      <c r="F12297" t="s">
        <v>99</v>
      </c>
      <c r="G12297" t="s">
        <v>8</v>
      </c>
      <c r="H12297" t="s">
        <v>204</v>
      </c>
      <c r="I12297" s="2">
        <v>1</v>
      </c>
      <c r="J12297" t="s">
        <v>11</v>
      </c>
      <c r="K12297" s="21">
        <f>INDEX(LISTAS!$H:$Q,MATCH(BASE!H12297,LISTAS!$G:$G,0),MATCH(BASE!J12297,LISTAS!$H$3:$Q$3,0))*Tabela3[[#This Row],[QUANTIDADE]]</f>
        <v>18</v>
      </c>
      <c r="L12297" s="2" t="str">
        <f>TEXT(Tabela3[[#This Row],[DATA]],"MM")</f>
        <v>08</v>
      </c>
      <c r="M12297" s="2">
        <f>WEEKNUM(Tabela3[[#This Row],[DATA]])</f>
        <v>31</v>
      </c>
      <c r="N12297" s="18">
        <f>YEAR(Tabela3[[#This Row],[DATA]])</f>
        <v>2023</v>
      </c>
    </row>
    <row r="12298" spans="2:14">
      <c r="B12298" s="1">
        <v>45140</v>
      </c>
      <c r="C12298">
        <v>17900</v>
      </c>
      <c r="D12298">
        <f>COUNTIF(C$4:C12298,Tabela3[[#This Row],[COMANDA]])</f>
        <v>1</v>
      </c>
      <c r="E12298" t="s">
        <v>89</v>
      </c>
      <c r="F12298" t="s">
        <v>100</v>
      </c>
      <c r="G12298" t="s">
        <v>8</v>
      </c>
      <c r="H12298" t="s">
        <v>43</v>
      </c>
      <c r="I12298" s="2">
        <v>1</v>
      </c>
      <c r="J12298" t="s">
        <v>11</v>
      </c>
      <c r="K12298" s="21">
        <f>INDEX(LISTAS!$H:$Q,MATCH(BASE!H12298,LISTAS!$G:$G,0),MATCH(BASE!J12298,LISTAS!$H$3:$Q$3,0))*Tabela3[[#This Row],[QUANTIDADE]]</f>
        <v>18</v>
      </c>
      <c r="L12298" s="2" t="str">
        <f>TEXT(Tabela3[[#This Row],[DATA]],"MM")</f>
        <v>08</v>
      </c>
      <c r="M12298" s="2">
        <f>WEEKNUM(Tabela3[[#This Row],[DATA]])</f>
        <v>31</v>
      </c>
      <c r="N12298" s="18">
        <f>YEAR(Tabela3[[#This Row],[DATA]])</f>
        <v>2023</v>
      </c>
    </row>
    <row r="12299" spans="2:14">
      <c r="B12299" s="1">
        <v>45141</v>
      </c>
      <c r="C12299">
        <v>17902</v>
      </c>
      <c r="D12299">
        <f>COUNTIF(C$4:C12299,Tabela3[[#This Row],[COMANDA]])</f>
        <v>1</v>
      </c>
      <c r="E12299" t="s">
        <v>90</v>
      </c>
      <c r="F12299" t="s">
        <v>375</v>
      </c>
      <c r="G12299" t="s">
        <v>8</v>
      </c>
      <c r="H12299" t="s">
        <v>47</v>
      </c>
      <c r="I12299" s="2">
        <v>1</v>
      </c>
      <c r="J12299" t="s">
        <v>11</v>
      </c>
      <c r="K12299" s="21">
        <f>INDEX(LISTAS!$H:$Q,MATCH(BASE!H12299,LISTAS!$G:$G,0),MATCH(BASE!J12299,LISTAS!$H$3:$Q$3,0))*Tabela3[[#This Row],[QUANTIDADE]]</f>
        <v>16</v>
      </c>
      <c r="L12299" s="2" t="str">
        <f>TEXT(Tabela3[[#This Row],[DATA]],"MM")</f>
        <v>08</v>
      </c>
      <c r="M12299" s="2">
        <f>WEEKNUM(Tabela3[[#This Row],[DATA]])</f>
        <v>31</v>
      </c>
      <c r="N12299" s="18">
        <f>YEAR(Tabela3[[#This Row],[DATA]])</f>
        <v>2023</v>
      </c>
    </row>
    <row r="12300" spans="2:14">
      <c r="B12300" s="1">
        <v>45141</v>
      </c>
      <c r="C12300">
        <v>17903</v>
      </c>
      <c r="D12300">
        <f>COUNTIF(C$4:C12300,Tabela3[[#This Row],[COMANDA]])</f>
        <v>1</v>
      </c>
      <c r="E12300" t="s">
        <v>90</v>
      </c>
      <c r="F12300" t="s">
        <v>100</v>
      </c>
      <c r="G12300" t="s">
        <v>8</v>
      </c>
      <c r="H12300" t="s">
        <v>47</v>
      </c>
      <c r="I12300" s="2">
        <v>1</v>
      </c>
      <c r="J12300" t="s">
        <v>11</v>
      </c>
      <c r="K12300" s="21">
        <f>INDEX(LISTAS!$H:$Q,MATCH(BASE!H12300,LISTAS!$G:$G,0),MATCH(BASE!J12300,LISTAS!$H$3:$Q$3,0))*Tabela3[[#This Row],[QUANTIDADE]]</f>
        <v>16</v>
      </c>
      <c r="L12300" s="2" t="str">
        <f>TEXT(Tabela3[[#This Row],[DATA]],"MM")</f>
        <v>08</v>
      </c>
      <c r="M12300" s="2">
        <f>WEEKNUM(Tabela3[[#This Row],[DATA]])</f>
        <v>31</v>
      </c>
      <c r="N12300" s="18">
        <f>YEAR(Tabela3[[#This Row],[DATA]])</f>
        <v>2023</v>
      </c>
    </row>
    <row r="12301" spans="2:14">
      <c r="B12301" s="1">
        <v>45141</v>
      </c>
      <c r="C12301">
        <v>17903</v>
      </c>
      <c r="D12301">
        <f>COUNTIF(C$4:C12301,Tabela3[[#This Row],[COMANDA]])</f>
        <v>2</v>
      </c>
      <c r="E12301" t="s">
        <v>90</v>
      </c>
      <c r="F12301" t="s">
        <v>98</v>
      </c>
      <c r="G12301" t="s">
        <v>8</v>
      </c>
      <c r="H12301" t="s">
        <v>47</v>
      </c>
      <c r="I12301" s="2">
        <v>2</v>
      </c>
      <c r="J12301" t="s">
        <v>11</v>
      </c>
      <c r="K12301" s="21">
        <f>INDEX(LISTAS!$H:$Q,MATCH(BASE!H12301,LISTAS!$G:$G,0),MATCH(BASE!J12301,LISTAS!$H$3:$Q$3,0))*Tabela3[[#This Row],[QUANTIDADE]]</f>
        <v>32</v>
      </c>
      <c r="L12301" s="2" t="str">
        <f>TEXT(Tabela3[[#This Row],[DATA]],"MM")</f>
        <v>08</v>
      </c>
      <c r="M12301" s="2">
        <f>WEEKNUM(Tabela3[[#This Row],[DATA]])</f>
        <v>31</v>
      </c>
      <c r="N12301" s="18">
        <f>YEAR(Tabela3[[#This Row],[DATA]])</f>
        <v>2023</v>
      </c>
    </row>
    <row r="12302" spans="2:14">
      <c r="B12302" s="1">
        <v>45141</v>
      </c>
      <c r="C12302">
        <v>17904</v>
      </c>
      <c r="D12302">
        <f>COUNTIF(C$4:C12302,Tabela3[[#This Row],[COMANDA]])</f>
        <v>1</v>
      </c>
      <c r="E12302" t="s">
        <v>89</v>
      </c>
      <c r="F12302" t="s">
        <v>98</v>
      </c>
      <c r="G12302" t="s">
        <v>8</v>
      </c>
      <c r="H12302" t="s">
        <v>204</v>
      </c>
      <c r="I12302" s="2">
        <v>2</v>
      </c>
      <c r="J12302" t="s">
        <v>11</v>
      </c>
      <c r="K12302" s="21">
        <f>INDEX(LISTAS!$H:$Q,MATCH(BASE!H12302,LISTAS!$G:$G,0),MATCH(BASE!J12302,LISTAS!$H$3:$Q$3,0))*Tabela3[[#This Row],[QUANTIDADE]]</f>
        <v>36</v>
      </c>
      <c r="L12302" s="2" t="str">
        <f>TEXT(Tabela3[[#This Row],[DATA]],"MM")</f>
        <v>08</v>
      </c>
      <c r="M12302" s="2">
        <f>WEEKNUM(Tabela3[[#This Row],[DATA]])</f>
        <v>31</v>
      </c>
      <c r="N12302" s="18">
        <f>YEAR(Tabela3[[#This Row],[DATA]])</f>
        <v>2023</v>
      </c>
    </row>
    <row r="12303" spans="2:14">
      <c r="B12303" s="1">
        <v>45141</v>
      </c>
      <c r="C12303">
        <v>17904</v>
      </c>
      <c r="D12303">
        <f>COUNTIF(C$4:C12303,Tabela3[[#This Row],[COMANDA]])</f>
        <v>2</v>
      </c>
      <c r="E12303" t="s">
        <v>89</v>
      </c>
      <c r="F12303" t="s">
        <v>98</v>
      </c>
      <c r="G12303" t="s">
        <v>8</v>
      </c>
      <c r="H12303" t="s">
        <v>203</v>
      </c>
      <c r="I12303" s="2">
        <v>1</v>
      </c>
      <c r="J12303" t="s">
        <v>11</v>
      </c>
      <c r="K12303" s="21">
        <f>INDEX(LISTAS!$H:$Q,MATCH(BASE!H12303,LISTAS!$G:$G,0),MATCH(BASE!J12303,LISTAS!$H$3:$Q$3,0))*Tabela3[[#This Row],[QUANTIDADE]]</f>
        <v>20</v>
      </c>
      <c r="L12303" s="2" t="str">
        <f>TEXT(Tabela3[[#This Row],[DATA]],"MM")</f>
        <v>08</v>
      </c>
      <c r="M12303" s="2">
        <f>WEEKNUM(Tabela3[[#This Row],[DATA]])</f>
        <v>31</v>
      </c>
      <c r="N12303" s="18">
        <f>YEAR(Tabela3[[#This Row],[DATA]])</f>
        <v>2023</v>
      </c>
    </row>
    <row r="12304" spans="2:14">
      <c r="B12304" s="1">
        <v>45141</v>
      </c>
      <c r="C12304">
        <v>17905</v>
      </c>
      <c r="D12304">
        <f>COUNTIF(C$4:C12304,Tabela3[[#This Row],[COMANDA]])</f>
        <v>1</v>
      </c>
      <c r="E12304" t="s">
        <v>90</v>
      </c>
      <c r="F12304" t="s">
        <v>100</v>
      </c>
      <c r="G12304" t="s">
        <v>8</v>
      </c>
      <c r="H12304" t="s">
        <v>47</v>
      </c>
      <c r="I12304" s="2">
        <v>1</v>
      </c>
      <c r="J12304" t="s">
        <v>11</v>
      </c>
      <c r="K12304" s="21">
        <f>INDEX(LISTAS!$H:$Q,MATCH(BASE!H12304,LISTAS!$G:$G,0),MATCH(BASE!J12304,LISTAS!$H$3:$Q$3,0))*Tabela3[[#This Row],[QUANTIDADE]]</f>
        <v>16</v>
      </c>
      <c r="L12304" s="2" t="str">
        <f>TEXT(Tabela3[[#This Row],[DATA]],"MM")</f>
        <v>08</v>
      </c>
      <c r="M12304" s="2">
        <f>WEEKNUM(Tabela3[[#This Row],[DATA]])</f>
        <v>31</v>
      </c>
      <c r="N12304" s="18">
        <f>YEAR(Tabela3[[#This Row],[DATA]])</f>
        <v>2023</v>
      </c>
    </row>
    <row r="12305" spans="2:14">
      <c r="B12305" s="1">
        <v>45141</v>
      </c>
      <c r="C12305">
        <v>17906</v>
      </c>
      <c r="D12305">
        <f>COUNTIF(C$4:C12305,Tabela3[[#This Row],[COMANDA]])</f>
        <v>1</v>
      </c>
      <c r="E12305" t="s">
        <v>89</v>
      </c>
      <c r="G12305" t="s">
        <v>8</v>
      </c>
      <c r="H12305" t="s">
        <v>47</v>
      </c>
      <c r="I12305" s="2">
        <v>1</v>
      </c>
      <c r="J12305" t="s">
        <v>11</v>
      </c>
      <c r="K12305" s="21">
        <f>INDEX(LISTAS!$H:$Q,MATCH(BASE!H12305,LISTAS!$G:$G,0),MATCH(BASE!J12305,LISTAS!$H$3:$Q$3,0))*Tabela3[[#This Row],[QUANTIDADE]]</f>
        <v>16</v>
      </c>
      <c r="L12305" s="2" t="str">
        <f>TEXT(Tabela3[[#This Row],[DATA]],"MM")</f>
        <v>08</v>
      </c>
      <c r="M12305" s="2">
        <f>WEEKNUM(Tabela3[[#This Row],[DATA]])</f>
        <v>31</v>
      </c>
      <c r="N12305" s="18">
        <f>YEAR(Tabela3[[#This Row],[DATA]])</f>
        <v>2023</v>
      </c>
    </row>
    <row r="12306" spans="2:14">
      <c r="B12306" s="1">
        <v>45141</v>
      </c>
      <c r="C12306">
        <v>17906</v>
      </c>
      <c r="D12306">
        <f>COUNTIF(C$4:C12306,Tabela3[[#This Row],[COMANDA]])</f>
        <v>2</v>
      </c>
      <c r="E12306" t="s">
        <v>89</v>
      </c>
      <c r="G12306" t="s">
        <v>10</v>
      </c>
      <c r="H12306" t="s">
        <v>124</v>
      </c>
      <c r="I12306" s="2">
        <v>1</v>
      </c>
      <c r="J12306" t="s">
        <v>11</v>
      </c>
      <c r="K12306" s="21">
        <f>INDEX(LISTAS!$H:$Q,MATCH(BASE!H12306,LISTAS!$G:$G,0),MATCH(BASE!J12306,LISTAS!$H$3:$Q$3,0))*Tabela3[[#This Row],[QUANTIDADE]]</f>
        <v>3</v>
      </c>
      <c r="L12306" s="2" t="str">
        <f>TEXT(Tabela3[[#This Row],[DATA]],"MM")</f>
        <v>08</v>
      </c>
      <c r="M12306" s="2">
        <f>WEEKNUM(Tabela3[[#This Row],[DATA]])</f>
        <v>31</v>
      </c>
      <c r="N12306" s="18">
        <f>YEAR(Tabela3[[#This Row],[DATA]])</f>
        <v>2023</v>
      </c>
    </row>
    <row r="12307" spans="2:14">
      <c r="B12307" s="1">
        <v>45141</v>
      </c>
      <c r="C12307">
        <v>17907</v>
      </c>
      <c r="D12307">
        <f>COUNTIF(C$4:C12307,Tabela3[[#This Row],[COMANDA]])</f>
        <v>1</v>
      </c>
      <c r="E12307" t="s">
        <v>89</v>
      </c>
      <c r="F12307" t="s">
        <v>100</v>
      </c>
      <c r="G12307" t="s">
        <v>8</v>
      </c>
      <c r="H12307" t="s">
        <v>209</v>
      </c>
      <c r="I12307" s="2">
        <v>1</v>
      </c>
      <c r="J12307" t="s">
        <v>11</v>
      </c>
      <c r="K12307" s="21">
        <f>INDEX(LISTAS!$H:$Q,MATCH(BASE!H12307,LISTAS!$G:$G,0),MATCH(BASE!J12307,LISTAS!$H$3:$Q$3,0))*Tabela3[[#This Row],[QUANTIDADE]]</f>
        <v>8</v>
      </c>
      <c r="L12307" s="2" t="str">
        <f>TEXT(Tabela3[[#This Row],[DATA]],"MM")</f>
        <v>08</v>
      </c>
      <c r="M12307" s="2">
        <f>WEEKNUM(Tabela3[[#This Row],[DATA]])</f>
        <v>31</v>
      </c>
      <c r="N12307" s="18">
        <f>YEAR(Tabela3[[#This Row],[DATA]])</f>
        <v>2023</v>
      </c>
    </row>
    <row r="12308" spans="2:14">
      <c r="B12308" s="1">
        <v>45141</v>
      </c>
      <c r="C12308">
        <v>17907</v>
      </c>
      <c r="D12308">
        <f>COUNTIF(C$4:C12308,Tabela3[[#This Row],[COMANDA]])</f>
        <v>2</v>
      </c>
      <c r="E12308" t="s">
        <v>89</v>
      </c>
      <c r="F12308" t="s">
        <v>100</v>
      </c>
      <c r="G12308" t="s">
        <v>61</v>
      </c>
      <c r="H12308" t="s">
        <v>199</v>
      </c>
      <c r="I12308" s="2">
        <v>1</v>
      </c>
      <c r="J12308" t="s">
        <v>11</v>
      </c>
      <c r="K12308" s="21">
        <f>INDEX(LISTAS!$H:$Q,MATCH(BASE!H12308,LISTAS!$G:$G,0),MATCH(BASE!J12308,LISTAS!$H$3:$Q$3,0))*Tabela3[[#This Row],[QUANTIDADE]]</f>
        <v>1</v>
      </c>
      <c r="L12308" s="2" t="str">
        <f>TEXT(Tabela3[[#This Row],[DATA]],"MM")</f>
        <v>08</v>
      </c>
      <c r="M12308" s="2">
        <f>WEEKNUM(Tabela3[[#This Row],[DATA]])</f>
        <v>31</v>
      </c>
      <c r="N12308" s="18">
        <f>YEAR(Tabela3[[#This Row],[DATA]])</f>
        <v>2023</v>
      </c>
    </row>
    <row r="12309" spans="2:14">
      <c r="B12309" s="1">
        <v>45141</v>
      </c>
      <c r="C12309">
        <v>17908</v>
      </c>
      <c r="D12309">
        <f>COUNTIF(C$4:C12309,Tabela3[[#This Row],[COMANDA]])</f>
        <v>1</v>
      </c>
      <c r="E12309" t="s">
        <v>90</v>
      </c>
      <c r="F12309" t="s">
        <v>98</v>
      </c>
      <c r="G12309" t="s">
        <v>8</v>
      </c>
      <c r="H12309" t="s">
        <v>203</v>
      </c>
      <c r="I12309" s="2">
        <v>1</v>
      </c>
      <c r="J12309" t="s">
        <v>11</v>
      </c>
      <c r="K12309" s="21">
        <f>INDEX(LISTAS!$H:$Q,MATCH(BASE!H12309,LISTAS!$G:$G,0),MATCH(BASE!J12309,LISTAS!$H$3:$Q$3,0))*Tabela3[[#This Row],[QUANTIDADE]]</f>
        <v>20</v>
      </c>
      <c r="L12309" s="2" t="str">
        <f>TEXT(Tabela3[[#This Row],[DATA]],"MM")</f>
        <v>08</v>
      </c>
      <c r="M12309" s="2">
        <f>WEEKNUM(Tabela3[[#This Row],[DATA]])</f>
        <v>31</v>
      </c>
      <c r="N12309" s="18">
        <f>YEAR(Tabela3[[#This Row],[DATA]])</f>
        <v>2023</v>
      </c>
    </row>
    <row r="12310" spans="2:14">
      <c r="B12310" s="1">
        <v>45141</v>
      </c>
      <c r="C12310">
        <v>17908</v>
      </c>
      <c r="D12310">
        <f>COUNTIF(C$4:C12310,Tabela3[[#This Row],[COMANDA]])</f>
        <v>2</v>
      </c>
      <c r="E12310" t="s">
        <v>90</v>
      </c>
      <c r="F12310" t="s">
        <v>98</v>
      </c>
      <c r="G12310" t="s">
        <v>9</v>
      </c>
      <c r="H12310" t="s">
        <v>132</v>
      </c>
      <c r="I12310" s="2">
        <v>1</v>
      </c>
      <c r="J12310" t="s">
        <v>11</v>
      </c>
      <c r="K12310" s="21">
        <f>INDEX(LISTAS!$H:$Q,MATCH(BASE!H12310,LISTAS!$G:$G,0),MATCH(BASE!J12310,LISTAS!$H$3:$Q$3,0))*Tabela3[[#This Row],[QUANTIDADE]]</f>
        <v>3</v>
      </c>
      <c r="L12310" s="2" t="str">
        <f>TEXT(Tabela3[[#This Row],[DATA]],"MM")</f>
        <v>08</v>
      </c>
      <c r="M12310" s="2">
        <f>WEEKNUM(Tabela3[[#This Row],[DATA]])</f>
        <v>31</v>
      </c>
      <c r="N12310" s="18">
        <f>YEAR(Tabela3[[#This Row],[DATA]])</f>
        <v>2023</v>
      </c>
    </row>
    <row r="12311" spans="2:14">
      <c r="B12311" s="1">
        <v>45141</v>
      </c>
      <c r="C12311">
        <v>17909</v>
      </c>
      <c r="D12311">
        <f>COUNTIF(C$4:C12311,Tabela3[[#This Row],[COMANDA]])</f>
        <v>1</v>
      </c>
      <c r="E12311" t="s">
        <v>89</v>
      </c>
      <c r="F12311" t="s">
        <v>375</v>
      </c>
      <c r="G12311" t="s">
        <v>8</v>
      </c>
      <c r="H12311" t="s">
        <v>204</v>
      </c>
      <c r="I12311" s="2">
        <v>1</v>
      </c>
      <c r="J12311" t="s">
        <v>11</v>
      </c>
      <c r="K12311" s="21">
        <f>INDEX(LISTAS!$H:$Q,MATCH(BASE!H12311,LISTAS!$G:$G,0),MATCH(BASE!J12311,LISTAS!$H$3:$Q$3,0))*Tabela3[[#This Row],[QUANTIDADE]]</f>
        <v>18</v>
      </c>
      <c r="L12311" s="2" t="str">
        <f>TEXT(Tabela3[[#This Row],[DATA]],"MM")</f>
        <v>08</v>
      </c>
      <c r="M12311" s="2">
        <f>WEEKNUM(Tabela3[[#This Row],[DATA]])</f>
        <v>31</v>
      </c>
      <c r="N12311" s="18">
        <f>YEAR(Tabela3[[#This Row],[DATA]])</f>
        <v>2023</v>
      </c>
    </row>
    <row r="12312" spans="2:14">
      <c r="B12312" s="1">
        <v>45141</v>
      </c>
      <c r="C12312">
        <v>17910</v>
      </c>
      <c r="D12312">
        <f>COUNTIF(C$4:C12312,Tabela3[[#This Row],[COMANDA]])</f>
        <v>1</v>
      </c>
      <c r="E12312" t="s">
        <v>90</v>
      </c>
      <c r="F12312" t="s">
        <v>98</v>
      </c>
      <c r="G12312" t="s">
        <v>8</v>
      </c>
      <c r="H12312" t="s">
        <v>203</v>
      </c>
      <c r="I12312" s="2">
        <v>1</v>
      </c>
      <c r="J12312" t="s">
        <v>11</v>
      </c>
      <c r="K12312" s="21">
        <f>INDEX(LISTAS!$H:$Q,MATCH(BASE!H12312,LISTAS!$G:$G,0),MATCH(BASE!J12312,LISTAS!$H$3:$Q$3,0))*Tabela3[[#This Row],[QUANTIDADE]]</f>
        <v>20</v>
      </c>
      <c r="L12312" s="2" t="str">
        <f>TEXT(Tabela3[[#This Row],[DATA]],"MM")</f>
        <v>08</v>
      </c>
      <c r="M12312" s="2">
        <f>WEEKNUM(Tabela3[[#This Row],[DATA]])</f>
        <v>31</v>
      </c>
      <c r="N12312" s="18">
        <f>YEAR(Tabela3[[#This Row],[DATA]])</f>
        <v>2023</v>
      </c>
    </row>
    <row r="12313" spans="2:14">
      <c r="B12313" s="1">
        <v>45141</v>
      </c>
      <c r="C12313">
        <v>17910</v>
      </c>
      <c r="D12313">
        <f>COUNTIF(C$4:C12313,Tabela3[[#This Row],[COMANDA]])</f>
        <v>2</v>
      </c>
      <c r="E12313" t="s">
        <v>90</v>
      </c>
      <c r="F12313" t="s">
        <v>98</v>
      </c>
      <c r="G12313" t="s">
        <v>8</v>
      </c>
      <c r="H12313" t="s">
        <v>206</v>
      </c>
      <c r="I12313" s="2">
        <v>1</v>
      </c>
      <c r="J12313" t="s">
        <v>11</v>
      </c>
      <c r="K12313" s="21">
        <f>INDEX(LISTAS!$H:$Q,MATCH(BASE!H12313,LISTAS!$G:$G,0),MATCH(BASE!J12313,LISTAS!$H$3:$Q$3,0))*Tabela3[[#This Row],[QUANTIDADE]]</f>
        <v>18</v>
      </c>
      <c r="L12313" s="2" t="str">
        <f>TEXT(Tabela3[[#This Row],[DATA]],"MM")</f>
        <v>08</v>
      </c>
      <c r="M12313" s="2">
        <f>WEEKNUM(Tabela3[[#This Row],[DATA]])</f>
        <v>31</v>
      </c>
      <c r="N12313" s="18">
        <f>YEAR(Tabela3[[#This Row],[DATA]])</f>
        <v>2023</v>
      </c>
    </row>
    <row r="12314" spans="2:14">
      <c r="B12314" s="1">
        <v>45141</v>
      </c>
      <c r="C12314">
        <v>17910</v>
      </c>
      <c r="D12314">
        <f>COUNTIF(C$4:C12314,Tabela3[[#This Row],[COMANDA]])</f>
        <v>3</v>
      </c>
      <c r="E12314" t="s">
        <v>90</v>
      </c>
      <c r="F12314" t="s">
        <v>98</v>
      </c>
      <c r="G12314" t="s">
        <v>9</v>
      </c>
      <c r="H12314" t="s">
        <v>242</v>
      </c>
      <c r="I12314" s="2">
        <v>1</v>
      </c>
      <c r="J12314" t="s">
        <v>11</v>
      </c>
      <c r="K12314" s="21">
        <f>INDEX(LISTAS!$H:$Q,MATCH(BASE!H12314,LISTAS!$G:$G,0),MATCH(BASE!J12314,LISTAS!$H$3:$Q$3,0))*Tabela3[[#This Row],[QUANTIDADE]]</f>
        <v>4</v>
      </c>
      <c r="L12314" s="2" t="str">
        <f>TEXT(Tabela3[[#This Row],[DATA]],"MM")</f>
        <v>08</v>
      </c>
      <c r="M12314" s="2">
        <f>WEEKNUM(Tabela3[[#This Row],[DATA]])</f>
        <v>31</v>
      </c>
      <c r="N12314" s="18">
        <f>YEAR(Tabela3[[#This Row],[DATA]])</f>
        <v>2023</v>
      </c>
    </row>
    <row r="12315" spans="2:14">
      <c r="B12315" s="1">
        <v>45141</v>
      </c>
      <c r="C12315">
        <v>17911</v>
      </c>
      <c r="D12315">
        <f>COUNTIF(C$4:C12315,Tabela3[[#This Row],[COMANDA]])</f>
        <v>1</v>
      </c>
      <c r="E12315" t="s">
        <v>90</v>
      </c>
      <c r="F12315" t="s">
        <v>98</v>
      </c>
      <c r="G12315" t="s">
        <v>8</v>
      </c>
      <c r="H12315" t="s">
        <v>202</v>
      </c>
      <c r="I12315" s="2">
        <v>1</v>
      </c>
      <c r="J12315" t="s">
        <v>11</v>
      </c>
      <c r="K12315" s="21">
        <f>INDEX(LISTAS!$H:$Q,MATCH(BASE!H12315,LISTAS!$G:$G,0),MATCH(BASE!J12315,LISTAS!$H$3:$Q$3,0))*Tabela3[[#This Row],[QUANTIDADE]]</f>
        <v>20</v>
      </c>
      <c r="L12315" s="2" t="str">
        <f>TEXT(Tabela3[[#This Row],[DATA]],"MM")</f>
        <v>08</v>
      </c>
      <c r="M12315" s="2">
        <f>WEEKNUM(Tabela3[[#This Row],[DATA]])</f>
        <v>31</v>
      </c>
      <c r="N12315" s="18">
        <f>YEAR(Tabela3[[#This Row],[DATA]])</f>
        <v>2023</v>
      </c>
    </row>
    <row r="12316" spans="2:14">
      <c r="B12316" s="1">
        <v>45141</v>
      </c>
      <c r="C12316">
        <v>17911</v>
      </c>
      <c r="D12316">
        <f>COUNTIF(C$4:C12316,Tabela3[[#This Row],[COMANDA]])</f>
        <v>2</v>
      </c>
      <c r="E12316" t="s">
        <v>90</v>
      </c>
      <c r="F12316" t="s">
        <v>98</v>
      </c>
      <c r="G12316" t="s">
        <v>9</v>
      </c>
      <c r="H12316" t="s">
        <v>385</v>
      </c>
      <c r="I12316" s="2">
        <v>1</v>
      </c>
      <c r="J12316" t="s">
        <v>11</v>
      </c>
      <c r="K12316" s="21">
        <f>INDEX(LISTAS!$H:$Q,MATCH(BASE!H12316,LISTAS!$G:$G,0),MATCH(BASE!J12316,LISTAS!$H$3:$Q$3,0))*Tabela3[[#This Row],[QUANTIDADE]]</f>
        <v>3</v>
      </c>
      <c r="L12316" s="2" t="str">
        <f>TEXT(Tabela3[[#This Row],[DATA]],"MM")</f>
        <v>08</v>
      </c>
      <c r="M12316" s="2">
        <f>WEEKNUM(Tabela3[[#This Row],[DATA]])</f>
        <v>31</v>
      </c>
      <c r="N12316" s="18">
        <f>YEAR(Tabela3[[#This Row],[DATA]])</f>
        <v>2023</v>
      </c>
    </row>
    <row r="12317" spans="2:14">
      <c r="B12317" s="1">
        <v>45141</v>
      </c>
      <c r="C12317">
        <v>17912</v>
      </c>
      <c r="D12317">
        <f>COUNTIF(C$4:C12317,Tabela3[[#This Row],[COMANDA]])</f>
        <v>1</v>
      </c>
      <c r="E12317" t="s">
        <v>90</v>
      </c>
      <c r="F12317" t="s">
        <v>100</v>
      </c>
      <c r="G12317" t="s">
        <v>8</v>
      </c>
      <c r="H12317" t="s">
        <v>40</v>
      </c>
      <c r="I12317" s="2">
        <v>1</v>
      </c>
      <c r="J12317" t="s">
        <v>11</v>
      </c>
      <c r="K12317" s="21">
        <f>INDEX(LISTAS!$H:$Q,MATCH(BASE!H12317,LISTAS!$G:$G,0),MATCH(BASE!J12317,LISTAS!$H$3:$Q$3,0))*Tabela3[[#This Row],[QUANTIDADE]]</f>
        <v>14</v>
      </c>
      <c r="L12317" s="2" t="str">
        <f>TEXT(Tabela3[[#This Row],[DATA]],"MM")</f>
        <v>08</v>
      </c>
      <c r="M12317" s="2">
        <f>WEEKNUM(Tabela3[[#This Row],[DATA]])</f>
        <v>31</v>
      </c>
      <c r="N12317" s="18">
        <f>YEAR(Tabela3[[#This Row],[DATA]])</f>
        <v>2023</v>
      </c>
    </row>
    <row r="12318" spans="2:14">
      <c r="B12318" s="1">
        <v>45141</v>
      </c>
      <c r="C12318">
        <v>17913</v>
      </c>
      <c r="D12318">
        <f>COUNTIF(C$4:C12318,Tabela3[[#This Row],[COMANDA]])</f>
        <v>1</v>
      </c>
      <c r="E12318" t="s">
        <v>90</v>
      </c>
      <c r="F12318" t="s">
        <v>98</v>
      </c>
      <c r="G12318" t="s">
        <v>8</v>
      </c>
      <c r="H12318" t="s">
        <v>47</v>
      </c>
      <c r="I12318" s="2">
        <v>2</v>
      </c>
      <c r="J12318" t="s">
        <v>11</v>
      </c>
      <c r="K12318" s="21">
        <f>INDEX(LISTAS!$H:$Q,MATCH(BASE!H12318,LISTAS!$G:$G,0),MATCH(BASE!J12318,LISTAS!$H$3:$Q$3,0))*Tabela3[[#This Row],[QUANTIDADE]]</f>
        <v>32</v>
      </c>
      <c r="L12318" s="2" t="str">
        <f>TEXT(Tabela3[[#This Row],[DATA]],"MM")</f>
        <v>08</v>
      </c>
      <c r="M12318" s="2">
        <f>WEEKNUM(Tabela3[[#This Row],[DATA]])</f>
        <v>31</v>
      </c>
      <c r="N12318" s="18">
        <f>YEAR(Tabela3[[#This Row],[DATA]])</f>
        <v>2023</v>
      </c>
    </row>
    <row r="12319" spans="2:14">
      <c r="B12319" s="1">
        <v>45141</v>
      </c>
      <c r="C12319">
        <v>17913</v>
      </c>
      <c r="D12319">
        <f>COUNTIF(C$4:C12319,Tabela3[[#This Row],[COMANDA]])</f>
        <v>2</v>
      </c>
      <c r="E12319" t="s">
        <v>90</v>
      </c>
      <c r="F12319" t="s">
        <v>98</v>
      </c>
      <c r="G12319" t="s">
        <v>9</v>
      </c>
      <c r="H12319" t="s">
        <v>55</v>
      </c>
      <c r="I12319" s="2">
        <v>1</v>
      </c>
      <c r="J12319" t="s">
        <v>11</v>
      </c>
      <c r="K12319" s="21">
        <f>INDEX(LISTAS!$H:$Q,MATCH(BASE!H12319,LISTAS!$G:$G,0),MATCH(BASE!J12319,LISTAS!$H$3:$Q$3,0))*Tabela3[[#This Row],[QUANTIDADE]]</f>
        <v>3</v>
      </c>
      <c r="L12319" s="2" t="str">
        <f>TEXT(Tabela3[[#This Row],[DATA]],"MM")</f>
        <v>08</v>
      </c>
      <c r="M12319" s="2">
        <f>WEEKNUM(Tabela3[[#This Row],[DATA]])</f>
        <v>31</v>
      </c>
      <c r="N12319" s="18">
        <f>YEAR(Tabela3[[#This Row],[DATA]])</f>
        <v>2023</v>
      </c>
    </row>
    <row r="12320" spans="2:14">
      <c r="B12320" s="1">
        <v>45141</v>
      </c>
      <c r="C12320">
        <v>17914</v>
      </c>
      <c r="D12320">
        <f>COUNTIF(C$4:C12320,Tabela3[[#This Row],[COMANDA]])</f>
        <v>1</v>
      </c>
      <c r="E12320" t="s">
        <v>89</v>
      </c>
      <c r="F12320" t="s">
        <v>375</v>
      </c>
      <c r="G12320" t="s">
        <v>8</v>
      </c>
      <c r="H12320" t="s">
        <v>43</v>
      </c>
      <c r="I12320" s="2">
        <v>1</v>
      </c>
      <c r="J12320" t="s">
        <v>11</v>
      </c>
      <c r="K12320" s="21">
        <f>INDEX(LISTAS!$H:$Q,MATCH(BASE!H12320,LISTAS!$G:$G,0),MATCH(BASE!J12320,LISTAS!$H$3:$Q$3,0))*Tabela3[[#This Row],[QUANTIDADE]]</f>
        <v>18</v>
      </c>
      <c r="L12320" s="2" t="str">
        <f>TEXT(Tabela3[[#This Row],[DATA]],"MM")</f>
        <v>08</v>
      </c>
      <c r="M12320" s="2">
        <f>WEEKNUM(Tabela3[[#This Row],[DATA]])</f>
        <v>31</v>
      </c>
      <c r="N12320" s="18">
        <f>YEAR(Tabela3[[#This Row],[DATA]])</f>
        <v>2023</v>
      </c>
    </row>
    <row r="12321" spans="2:14">
      <c r="B12321" s="1">
        <v>45141</v>
      </c>
      <c r="C12321">
        <v>17914</v>
      </c>
      <c r="D12321">
        <f>COUNTIF(C$4:C12321,Tabela3[[#This Row],[COMANDA]])</f>
        <v>2</v>
      </c>
      <c r="E12321" t="s">
        <v>89</v>
      </c>
      <c r="F12321" t="s">
        <v>375</v>
      </c>
      <c r="G12321" t="s">
        <v>9</v>
      </c>
      <c r="H12321" t="s">
        <v>142</v>
      </c>
      <c r="I12321" s="2">
        <v>1</v>
      </c>
      <c r="J12321" t="s">
        <v>11</v>
      </c>
      <c r="K12321" s="21">
        <f>INDEX(LISTAS!$H:$Q,MATCH(BASE!H12321,LISTAS!$G:$G,0),MATCH(BASE!J12321,LISTAS!$H$3:$Q$3,0))*Tabela3[[#This Row],[QUANTIDADE]]</f>
        <v>6</v>
      </c>
      <c r="L12321" s="2" t="str">
        <f>TEXT(Tabela3[[#This Row],[DATA]],"MM")</f>
        <v>08</v>
      </c>
      <c r="M12321" s="2">
        <f>WEEKNUM(Tabela3[[#This Row],[DATA]])</f>
        <v>31</v>
      </c>
      <c r="N12321" s="18">
        <f>YEAR(Tabela3[[#This Row],[DATA]])</f>
        <v>2023</v>
      </c>
    </row>
    <row r="12322" spans="2:14">
      <c r="B12322" s="1">
        <v>45141</v>
      </c>
      <c r="C12322">
        <v>17915</v>
      </c>
      <c r="D12322">
        <f>COUNTIF(C$4:C12322,Tabela3[[#This Row],[COMANDA]])</f>
        <v>1</v>
      </c>
      <c r="E12322" t="s">
        <v>89</v>
      </c>
      <c r="F12322" t="s">
        <v>99</v>
      </c>
      <c r="G12322" t="s">
        <v>8</v>
      </c>
      <c r="H12322" t="s">
        <v>205</v>
      </c>
      <c r="I12322" s="2">
        <v>1</v>
      </c>
      <c r="J12322" t="s">
        <v>11</v>
      </c>
      <c r="K12322" s="21">
        <f>INDEX(LISTAS!$H:$Q,MATCH(BASE!H12322,LISTAS!$G:$G,0),MATCH(BASE!J12322,LISTAS!$H$3:$Q$3,0))*Tabela3[[#This Row],[QUANTIDADE]]</f>
        <v>22</v>
      </c>
      <c r="L12322" s="2" t="str">
        <f>TEXT(Tabela3[[#This Row],[DATA]],"MM")</f>
        <v>08</v>
      </c>
      <c r="M12322" s="2">
        <f>WEEKNUM(Tabela3[[#This Row],[DATA]])</f>
        <v>31</v>
      </c>
      <c r="N12322" s="18">
        <f>YEAR(Tabela3[[#This Row],[DATA]])</f>
        <v>2023</v>
      </c>
    </row>
    <row r="12323" spans="2:14">
      <c r="B12323" s="1">
        <v>45141</v>
      </c>
      <c r="C12323">
        <v>17916</v>
      </c>
      <c r="D12323">
        <f>COUNTIF(C$4:C12323,Tabela3[[#This Row],[COMANDA]])</f>
        <v>1</v>
      </c>
      <c r="E12323" t="s">
        <v>90</v>
      </c>
      <c r="F12323" t="s">
        <v>375</v>
      </c>
      <c r="G12323" t="s">
        <v>8</v>
      </c>
      <c r="H12323" t="s">
        <v>202</v>
      </c>
      <c r="I12323" s="2">
        <v>1</v>
      </c>
      <c r="J12323" t="s">
        <v>11</v>
      </c>
      <c r="K12323" s="21">
        <f>INDEX(LISTAS!$H:$Q,MATCH(BASE!H12323,LISTAS!$G:$G,0),MATCH(BASE!J12323,LISTAS!$H$3:$Q$3,0))*Tabela3[[#This Row],[QUANTIDADE]]</f>
        <v>20</v>
      </c>
      <c r="L12323" s="2" t="str">
        <f>TEXT(Tabela3[[#This Row],[DATA]],"MM")</f>
        <v>08</v>
      </c>
      <c r="M12323" s="2">
        <f>WEEKNUM(Tabela3[[#This Row],[DATA]])</f>
        <v>31</v>
      </c>
      <c r="N12323" s="18">
        <f>YEAR(Tabela3[[#This Row],[DATA]])</f>
        <v>2023</v>
      </c>
    </row>
    <row r="12324" spans="2:14">
      <c r="B12324" s="1">
        <v>45141</v>
      </c>
      <c r="C12324">
        <v>17916</v>
      </c>
      <c r="D12324">
        <f>COUNTIF(C$4:C12324,Tabela3[[#This Row],[COMANDA]])</f>
        <v>2</v>
      </c>
      <c r="E12324" t="s">
        <v>90</v>
      </c>
      <c r="F12324" t="s">
        <v>98</v>
      </c>
      <c r="G12324" t="s">
        <v>8</v>
      </c>
      <c r="H12324" t="s">
        <v>211</v>
      </c>
      <c r="I12324" s="2">
        <v>1</v>
      </c>
      <c r="J12324" t="s">
        <v>11</v>
      </c>
      <c r="K12324" s="21">
        <f>INDEX(LISTAS!$H:$Q,MATCH(BASE!H12324,LISTAS!$G:$G,0),MATCH(BASE!J12324,LISTAS!$H$3:$Q$3,0))*Tabela3[[#This Row],[QUANTIDADE]]</f>
        <v>20</v>
      </c>
      <c r="L12324" s="2" t="str">
        <f>TEXT(Tabela3[[#This Row],[DATA]],"MM")</f>
        <v>08</v>
      </c>
      <c r="M12324" s="2">
        <f>WEEKNUM(Tabela3[[#This Row],[DATA]])</f>
        <v>31</v>
      </c>
      <c r="N12324" s="18">
        <f>YEAR(Tabela3[[#This Row],[DATA]])</f>
        <v>2023</v>
      </c>
    </row>
    <row r="12325" spans="2:14">
      <c r="B12325" s="1">
        <v>45141</v>
      </c>
      <c r="C12325">
        <v>17916</v>
      </c>
      <c r="D12325">
        <f>COUNTIF(C$4:C12325,Tabela3[[#This Row],[COMANDA]])</f>
        <v>3</v>
      </c>
      <c r="E12325" t="s">
        <v>90</v>
      </c>
      <c r="G12325" t="s">
        <v>9</v>
      </c>
      <c r="H12325" t="s">
        <v>51</v>
      </c>
      <c r="I12325" s="2">
        <v>1</v>
      </c>
      <c r="J12325" t="s">
        <v>11</v>
      </c>
      <c r="K12325" s="21">
        <f>INDEX(LISTAS!$H:$Q,MATCH(BASE!H12325,LISTAS!$G:$G,0),MATCH(BASE!J12325,LISTAS!$H$3:$Q$3,0))*Tabela3[[#This Row],[QUANTIDADE]]</f>
        <v>10</v>
      </c>
      <c r="L12325" s="2" t="str">
        <f>TEXT(Tabela3[[#This Row],[DATA]],"MM")</f>
        <v>08</v>
      </c>
      <c r="M12325" s="2">
        <f>WEEKNUM(Tabela3[[#This Row],[DATA]])</f>
        <v>31</v>
      </c>
      <c r="N12325" s="18">
        <f>YEAR(Tabela3[[#This Row],[DATA]])</f>
        <v>2023</v>
      </c>
    </row>
    <row r="12326" spans="2:14">
      <c r="B12326" s="1">
        <v>45141</v>
      </c>
      <c r="C12326">
        <v>17917</v>
      </c>
      <c r="D12326">
        <f>COUNTIF(C$4:C12326,Tabela3[[#This Row],[COMANDA]])</f>
        <v>1</v>
      </c>
      <c r="E12326" t="s">
        <v>90</v>
      </c>
      <c r="F12326" t="s">
        <v>98</v>
      </c>
      <c r="G12326" t="s">
        <v>8</v>
      </c>
      <c r="H12326" t="s">
        <v>47</v>
      </c>
      <c r="I12326" s="2">
        <v>1</v>
      </c>
      <c r="J12326" t="s">
        <v>11</v>
      </c>
      <c r="K12326" s="21">
        <f>INDEX(LISTAS!$H:$Q,MATCH(BASE!H12326,LISTAS!$G:$G,0),MATCH(BASE!J12326,LISTAS!$H$3:$Q$3,0))*Tabela3[[#This Row],[QUANTIDADE]]</f>
        <v>16</v>
      </c>
      <c r="L12326" s="2" t="str">
        <f>TEXT(Tabela3[[#This Row],[DATA]],"MM")</f>
        <v>08</v>
      </c>
      <c r="M12326" s="2">
        <f>WEEKNUM(Tabela3[[#This Row],[DATA]])</f>
        <v>31</v>
      </c>
      <c r="N12326" s="18">
        <f>YEAR(Tabela3[[#This Row],[DATA]])</f>
        <v>2023</v>
      </c>
    </row>
    <row r="12327" spans="2:14">
      <c r="B12327" s="1">
        <v>45141</v>
      </c>
      <c r="C12327">
        <v>17918</v>
      </c>
      <c r="D12327">
        <f>COUNTIF(C$4:C12327,Tabela3[[#This Row],[COMANDA]])</f>
        <v>1</v>
      </c>
      <c r="E12327" t="s">
        <v>90</v>
      </c>
      <c r="F12327" t="s">
        <v>100</v>
      </c>
      <c r="G12327" t="s">
        <v>8</v>
      </c>
      <c r="H12327" t="s">
        <v>47</v>
      </c>
      <c r="I12327" s="2">
        <v>2</v>
      </c>
      <c r="J12327" t="s">
        <v>11</v>
      </c>
      <c r="K12327" s="21">
        <f>INDEX(LISTAS!$H:$Q,MATCH(BASE!H12327,LISTAS!$G:$G,0),MATCH(BASE!J12327,LISTAS!$H$3:$Q$3,0))*Tabela3[[#This Row],[QUANTIDADE]]</f>
        <v>32</v>
      </c>
      <c r="L12327" s="2" t="str">
        <f>TEXT(Tabela3[[#This Row],[DATA]],"MM")</f>
        <v>08</v>
      </c>
      <c r="M12327" s="2">
        <f>WEEKNUM(Tabela3[[#This Row],[DATA]])</f>
        <v>31</v>
      </c>
      <c r="N12327" s="18">
        <f>YEAR(Tabela3[[#This Row],[DATA]])</f>
        <v>2023</v>
      </c>
    </row>
    <row r="12328" spans="2:14">
      <c r="B12328" s="1">
        <v>45141</v>
      </c>
      <c r="C12328">
        <v>17918</v>
      </c>
      <c r="D12328">
        <f>COUNTIF(C$4:C12328,Tabela3[[#This Row],[COMANDA]])</f>
        <v>2</v>
      </c>
      <c r="E12328" t="s">
        <v>90</v>
      </c>
      <c r="F12328" t="s">
        <v>100</v>
      </c>
      <c r="G12328" t="s">
        <v>9</v>
      </c>
      <c r="H12328" t="s">
        <v>385</v>
      </c>
      <c r="I12328" s="2">
        <v>1</v>
      </c>
      <c r="J12328" t="s">
        <v>11</v>
      </c>
      <c r="K12328" s="21">
        <f>INDEX(LISTAS!$H:$Q,MATCH(BASE!H12328,LISTAS!$G:$G,0),MATCH(BASE!J12328,LISTAS!$H$3:$Q$3,0))*Tabela3[[#This Row],[QUANTIDADE]]</f>
        <v>3</v>
      </c>
      <c r="L12328" s="2" t="str">
        <f>TEXT(Tabela3[[#This Row],[DATA]],"MM")</f>
        <v>08</v>
      </c>
      <c r="M12328" s="2">
        <f>WEEKNUM(Tabela3[[#This Row],[DATA]])</f>
        <v>31</v>
      </c>
      <c r="N12328" s="18">
        <f>YEAR(Tabela3[[#This Row],[DATA]])</f>
        <v>2023</v>
      </c>
    </row>
    <row r="12329" spans="2:14">
      <c r="B12329" s="1">
        <v>45141</v>
      </c>
      <c r="C12329">
        <v>17919</v>
      </c>
      <c r="D12329">
        <f>COUNTIF(C$4:C12329,Tabela3[[#This Row],[COMANDA]])</f>
        <v>1</v>
      </c>
      <c r="E12329" t="s">
        <v>90</v>
      </c>
      <c r="F12329" t="s">
        <v>98</v>
      </c>
      <c r="G12329" t="s">
        <v>8</v>
      </c>
      <c r="H12329" t="s">
        <v>202</v>
      </c>
      <c r="I12329" s="2">
        <v>1</v>
      </c>
      <c r="J12329" t="s">
        <v>11</v>
      </c>
      <c r="K12329" s="21">
        <f>INDEX(LISTAS!$H:$Q,MATCH(BASE!H12329,LISTAS!$G:$G,0),MATCH(BASE!J12329,LISTAS!$H$3:$Q$3,0))*Tabela3[[#This Row],[QUANTIDADE]]</f>
        <v>20</v>
      </c>
      <c r="L12329" s="2" t="str">
        <f>TEXT(Tabela3[[#This Row],[DATA]],"MM")</f>
        <v>08</v>
      </c>
      <c r="M12329" s="2">
        <f>WEEKNUM(Tabela3[[#This Row],[DATA]])</f>
        <v>31</v>
      </c>
      <c r="N12329" s="18">
        <f>YEAR(Tabela3[[#This Row],[DATA]])</f>
        <v>2023</v>
      </c>
    </row>
    <row r="12330" spans="2:14">
      <c r="B12330" s="1">
        <v>45141</v>
      </c>
      <c r="C12330">
        <v>17919</v>
      </c>
      <c r="D12330">
        <f>COUNTIF(C$4:C12330,Tabela3[[#This Row],[COMANDA]])</f>
        <v>2</v>
      </c>
      <c r="E12330" t="s">
        <v>90</v>
      </c>
      <c r="F12330" t="s">
        <v>98</v>
      </c>
      <c r="G12330" t="s">
        <v>8</v>
      </c>
      <c r="H12330" t="s">
        <v>206</v>
      </c>
      <c r="I12330" s="2">
        <v>1</v>
      </c>
      <c r="J12330" t="s">
        <v>11</v>
      </c>
      <c r="K12330" s="21">
        <f>INDEX(LISTAS!$H:$Q,MATCH(BASE!H12330,LISTAS!$G:$G,0),MATCH(BASE!J12330,LISTAS!$H$3:$Q$3,0))*Tabela3[[#This Row],[QUANTIDADE]]</f>
        <v>18</v>
      </c>
      <c r="L12330" s="2" t="str">
        <f>TEXT(Tabela3[[#This Row],[DATA]],"MM")</f>
        <v>08</v>
      </c>
      <c r="M12330" s="2">
        <f>WEEKNUM(Tabela3[[#This Row],[DATA]])</f>
        <v>31</v>
      </c>
      <c r="N12330" s="18">
        <f>YEAR(Tabela3[[#This Row],[DATA]])</f>
        <v>2023</v>
      </c>
    </row>
    <row r="12331" spans="2:14">
      <c r="B12331" s="1">
        <v>45141</v>
      </c>
      <c r="C12331">
        <v>17920</v>
      </c>
      <c r="D12331">
        <f>COUNTIF(C$4:C12331,Tabela3[[#This Row],[COMANDA]])</f>
        <v>1</v>
      </c>
      <c r="E12331" t="s">
        <v>90</v>
      </c>
      <c r="F12331" t="s">
        <v>99</v>
      </c>
      <c r="G12331" t="s">
        <v>8</v>
      </c>
      <c r="H12331" t="s">
        <v>42</v>
      </c>
      <c r="I12331" s="2">
        <v>1</v>
      </c>
      <c r="J12331" t="s">
        <v>11</v>
      </c>
      <c r="K12331" s="21">
        <f>INDEX(LISTAS!$H:$Q,MATCH(BASE!H12331,LISTAS!$G:$G,0),MATCH(BASE!J12331,LISTAS!$H$3:$Q$3,0))*Tabela3[[#This Row],[QUANTIDADE]]</f>
        <v>16</v>
      </c>
      <c r="L12331" s="2" t="str">
        <f>TEXT(Tabela3[[#This Row],[DATA]],"MM")</f>
        <v>08</v>
      </c>
      <c r="M12331" s="2">
        <f>WEEKNUM(Tabela3[[#This Row],[DATA]])</f>
        <v>31</v>
      </c>
      <c r="N12331" s="18">
        <f>YEAR(Tabela3[[#This Row],[DATA]])</f>
        <v>2023</v>
      </c>
    </row>
    <row r="12332" spans="2:14">
      <c r="B12332" s="1">
        <v>45141</v>
      </c>
      <c r="C12332">
        <v>17920</v>
      </c>
      <c r="D12332">
        <f>COUNTIF(C$4:C12332,Tabela3[[#This Row],[COMANDA]])</f>
        <v>2</v>
      </c>
      <c r="E12332" t="s">
        <v>90</v>
      </c>
      <c r="F12332" t="s">
        <v>99</v>
      </c>
      <c r="G12332" t="s">
        <v>8</v>
      </c>
      <c r="H12332" t="s">
        <v>211</v>
      </c>
      <c r="I12332" s="2">
        <v>1</v>
      </c>
      <c r="J12332" t="s">
        <v>11</v>
      </c>
      <c r="K12332" s="21">
        <f>INDEX(LISTAS!$H:$Q,MATCH(BASE!H12332,LISTAS!$G:$G,0),MATCH(BASE!J12332,LISTAS!$H$3:$Q$3,0))*Tabela3[[#This Row],[QUANTIDADE]]</f>
        <v>20</v>
      </c>
      <c r="L12332" s="2" t="str">
        <f>TEXT(Tabela3[[#This Row],[DATA]],"MM")</f>
        <v>08</v>
      </c>
      <c r="M12332" s="2">
        <f>WEEKNUM(Tabela3[[#This Row],[DATA]])</f>
        <v>31</v>
      </c>
      <c r="N12332" s="18">
        <f>YEAR(Tabela3[[#This Row],[DATA]])</f>
        <v>2023</v>
      </c>
    </row>
    <row r="12333" spans="2:14">
      <c r="B12333" s="1">
        <v>45141</v>
      </c>
      <c r="C12333">
        <v>17920</v>
      </c>
      <c r="D12333">
        <f>COUNTIF(C$4:C12333,Tabela3[[#This Row],[COMANDA]])</f>
        <v>3</v>
      </c>
      <c r="E12333" t="s">
        <v>90</v>
      </c>
      <c r="F12333" t="s">
        <v>99</v>
      </c>
      <c r="G12333" t="s">
        <v>61</v>
      </c>
      <c r="H12333" t="s">
        <v>199</v>
      </c>
      <c r="I12333" s="2">
        <v>2</v>
      </c>
      <c r="J12333" t="s">
        <v>11</v>
      </c>
      <c r="K12333" s="21">
        <f>INDEX(LISTAS!$H:$Q,MATCH(BASE!H12333,LISTAS!$G:$G,0),MATCH(BASE!J12333,LISTAS!$H$3:$Q$3,0))*Tabela3[[#This Row],[QUANTIDADE]]</f>
        <v>2</v>
      </c>
      <c r="L12333" s="2" t="str">
        <f>TEXT(Tabela3[[#This Row],[DATA]],"MM")</f>
        <v>08</v>
      </c>
      <c r="M12333" s="2">
        <f>WEEKNUM(Tabela3[[#This Row],[DATA]])</f>
        <v>31</v>
      </c>
      <c r="N12333" s="18">
        <f>YEAR(Tabela3[[#This Row],[DATA]])</f>
        <v>2023</v>
      </c>
    </row>
    <row r="12334" spans="2:14">
      <c r="B12334" s="1">
        <v>45141</v>
      </c>
      <c r="C12334">
        <v>17920</v>
      </c>
      <c r="D12334">
        <f>COUNTIF(C$4:C12334,Tabela3[[#This Row],[COMANDA]])</f>
        <v>4</v>
      </c>
      <c r="E12334" t="s">
        <v>90</v>
      </c>
      <c r="F12334" t="s">
        <v>99</v>
      </c>
      <c r="G12334" t="s">
        <v>9</v>
      </c>
      <c r="H12334" t="s">
        <v>142</v>
      </c>
      <c r="I12334" s="2">
        <v>1</v>
      </c>
      <c r="J12334" t="s">
        <v>11</v>
      </c>
      <c r="K12334" s="21">
        <f>INDEX(LISTAS!$H:$Q,MATCH(BASE!H12334,LISTAS!$G:$G,0),MATCH(BASE!J12334,LISTAS!$H$3:$Q$3,0))*Tabela3[[#This Row],[QUANTIDADE]]</f>
        <v>6</v>
      </c>
      <c r="L12334" s="2" t="str">
        <f>TEXT(Tabela3[[#This Row],[DATA]],"MM")</f>
        <v>08</v>
      </c>
      <c r="M12334" s="2">
        <f>WEEKNUM(Tabela3[[#This Row],[DATA]])</f>
        <v>31</v>
      </c>
      <c r="N12334" s="18">
        <f>YEAR(Tabela3[[#This Row],[DATA]])</f>
        <v>2023</v>
      </c>
    </row>
    <row r="12335" spans="2:14">
      <c r="B12335" s="1">
        <v>45141</v>
      </c>
      <c r="C12335">
        <v>17920</v>
      </c>
      <c r="D12335">
        <f>COUNTIF(C$4:C12335,Tabela3[[#This Row],[COMANDA]])</f>
        <v>5</v>
      </c>
      <c r="E12335" t="s">
        <v>90</v>
      </c>
      <c r="F12335" t="s">
        <v>99</v>
      </c>
      <c r="G12335" t="s">
        <v>10</v>
      </c>
      <c r="H12335" t="s">
        <v>119</v>
      </c>
      <c r="I12335" s="2">
        <v>2</v>
      </c>
      <c r="J12335" t="s">
        <v>11</v>
      </c>
      <c r="K12335" s="21">
        <f>INDEX(LISTAS!$H:$Q,MATCH(BASE!H12335,LISTAS!$G:$G,0),MATCH(BASE!J12335,LISTAS!$H$3:$Q$3,0))*Tabela3[[#This Row],[QUANTIDADE]]</f>
        <v>12</v>
      </c>
      <c r="L12335" s="2" t="str">
        <f>TEXT(Tabela3[[#This Row],[DATA]],"MM")</f>
        <v>08</v>
      </c>
      <c r="M12335" s="2">
        <f>WEEKNUM(Tabela3[[#This Row],[DATA]])</f>
        <v>31</v>
      </c>
      <c r="N12335" s="18">
        <f>YEAR(Tabela3[[#This Row],[DATA]])</f>
        <v>2023</v>
      </c>
    </row>
    <row r="12336" spans="2:14">
      <c r="B12336" s="1">
        <v>45141</v>
      </c>
      <c r="C12336">
        <v>17921</v>
      </c>
      <c r="D12336">
        <f>COUNTIF(C$4:C12336,Tabela3[[#This Row],[COMANDA]])</f>
        <v>1</v>
      </c>
      <c r="E12336" t="s">
        <v>90</v>
      </c>
      <c r="F12336" t="s">
        <v>99</v>
      </c>
      <c r="G12336" t="s">
        <v>8</v>
      </c>
      <c r="H12336" t="s">
        <v>204</v>
      </c>
      <c r="I12336" s="2">
        <v>1</v>
      </c>
      <c r="J12336" t="s">
        <v>11</v>
      </c>
      <c r="K12336" s="21">
        <f>INDEX(LISTAS!$H:$Q,MATCH(BASE!H12336,LISTAS!$G:$G,0),MATCH(BASE!J12336,LISTAS!$H$3:$Q$3,0))*Tabela3[[#This Row],[QUANTIDADE]]</f>
        <v>18</v>
      </c>
      <c r="L12336" s="2" t="str">
        <f>TEXT(Tabela3[[#This Row],[DATA]],"MM")</f>
        <v>08</v>
      </c>
      <c r="M12336" s="2">
        <f>WEEKNUM(Tabela3[[#This Row],[DATA]])</f>
        <v>31</v>
      </c>
      <c r="N12336" s="18">
        <f>YEAR(Tabela3[[#This Row],[DATA]])</f>
        <v>2023</v>
      </c>
    </row>
    <row r="12337" spans="2:14">
      <c r="B12337" s="1">
        <v>45141</v>
      </c>
      <c r="C12337">
        <v>17921</v>
      </c>
      <c r="D12337">
        <f>COUNTIF(C$4:C12337,Tabela3[[#This Row],[COMANDA]])</f>
        <v>2</v>
      </c>
      <c r="E12337" t="s">
        <v>90</v>
      </c>
      <c r="F12337" t="s">
        <v>99</v>
      </c>
      <c r="G12337" t="s">
        <v>9</v>
      </c>
      <c r="H12337" t="s">
        <v>127</v>
      </c>
      <c r="I12337" s="2">
        <v>1</v>
      </c>
      <c r="J12337" t="s">
        <v>11</v>
      </c>
      <c r="K12337" s="21">
        <f>INDEX(LISTAS!$H:$Q,MATCH(BASE!H12337,LISTAS!$G:$G,0),MATCH(BASE!J12337,LISTAS!$H$3:$Q$3,0))*Tabela3[[#This Row],[QUANTIDADE]]</f>
        <v>4.5</v>
      </c>
      <c r="L12337" s="2" t="str">
        <f>TEXT(Tabela3[[#This Row],[DATA]],"MM")</f>
        <v>08</v>
      </c>
      <c r="M12337" s="2">
        <f>WEEKNUM(Tabela3[[#This Row],[DATA]])</f>
        <v>31</v>
      </c>
      <c r="N12337" s="18">
        <f>YEAR(Tabela3[[#This Row],[DATA]])</f>
        <v>2023</v>
      </c>
    </row>
    <row r="12338" spans="2:14">
      <c r="B12338" s="1">
        <v>45141</v>
      </c>
      <c r="C12338">
        <v>17922</v>
      </c>
      <c r="D12338">
        <f>COUNTIF(C$4:C12338,Tabela3[[#This Row],[COMANDA]])</f>
        <v>1</v>
      </c>
      <c r="E12338" t="s">
        <v>89</v>
      </c>
      <c r="F12338" t="s">
        <v>99</v>
      </c>
      <c r="G12338" t="s">
        <v>8</v>
      </c>
      <c r="H12338" t="s">
        <v>39</v>
      </c>
      <c r="I12338" s="2">
        <v>1</v>
      </c>
      <c r="J12338" t="s">
        <v>11</v>
      </c>
      <c r="K12338" s="21">
        <f>INDEX(LISTAS!$H:$Q,MATCH(BASE!H12338,LISTAS!$G:$G,0),MATCH(BASE!J12338,LISTAS!$H$3:$Q$3,0))*Tabela3[[#This Row],[QUANTIDADE]]</f>
        <v>12</v>
      </c>
      <c r="L12338" s="2" t="str">
        <f>TEXT(Tabela3[[#This Row],[DATA]],"MM")</f>
        <v>08</v>
      </c>
      <c r="M12338" s="2">
        <f>WEEKNUM(Tabela3[[#This Row],[DATA]])</f>
        <v>31</v>
      </c>
      <c r="N12338" s="18">
        <f>YEAR(Tabela3[[#This Row],[DATA]])</f>
        <v>2023</v>
      </c>
    </row>
    <row r="12339" spans="2:14">
      <c r="B12339" s="1">
        <v>45141</v>
      </c>
      <c r="C12339">
        <v>17922</v>
      </c>
      <c r="D12339">
        <f>COUNTIF(C$4:C12339,Tabela3[[#This Row],[COMANDA]])</f>
        <v>2</v>
      </c>
      <c r="E12339" t="s">
        <v>89</v>
      </c>
      <c r="F12339" t="s">
        <v>99</v>
      </c>
      <c r="G12339" t="s">
        <v>8</v>
      </c>
      <c r="H12339" t="s">
        <v>205</v>
      </c>
      <c r="I12339" s="2">
        <v>2</v>
      </c>
      <c r="J12339" t="s">
        <v>11</v>
      </c>
      <c r="K12339" s="21">
        <f>INDEX(LISTAS!$H:$Q,MATCH(BASE!H12339,LISTAS!$G:$G,0),MATCH(BASE!J12339,LISTAS!$H$3:$Q$3,0))*Tabela3[[#This Row],[QUANTIDADE]]</f>
        <v>44</v>
      </c>
      <c r="L12339" s="2" t="str">
        <f>TEXT(Tabela3[[#This Row],[DATA]],"MM")</f>
        <v>08</v>
      </c>
      <c r="M12339" s="2">
        <f>WEEKNUM(Tabela3[[#This Row],[DATA]])</f>
        <v>31</v>
      </c>
      <c r="N12339" s="18">
        <f>YEAR(Tabela3[[#This Row],[DATA]])</f>
        <v>2023</v>
      </c>
    </row>
    <row r="12340" spans="2:14">
      <c r="B12340" s="1">
        <v>45141</v>
      </c>
      <c r="C12340">
        <v>17923</v>
      </c>
      <c r="D12340">
        <f>COUNTIF(C$4:C12340,Tabela3[[#This Row],[COMANDA]])</f>
        <v>1</v>
      </c>
      <c r="E12340" t="s">
        <v>90</v>
      </c>
      <c r="F12340" t="s">
        <v>98</v>
      </c>
      <c r="G12340" t="s">
        <v>8</v>
      </c>
      <c r="H12340" t="s">
        <v>40</v>
      </c>
      <c r="I12340" s="2">
        <v>1</v>
      </c>
      <c r="J12340" t="s">
        <v>11</v>
      </c>
      <c r="K12340" s="21">
        <f>INDEX(LISTAS!$H:$Q,MATCH(BASE!H12340,LISTAS!$G:$G,0),MATCH(BASE!J12340,LISTAS!$H$3:$Q$3,0))*Tabela3[[#This Row],[QUANTIDADE]]</f>
        <v>14</v>
      </c>
      <c r="L12340" s="2" t="str">
        <f>TEXT(Tabela3[[#This Row],[DATA]],"MM")</f>
        <v>08</v>
      </c>
      <c r="M12340" s="2">
        <f>WEEKNUM(Tabela3[[#This Row],[DATA]])</f>
        <v>31</v>
      </c>
      <c r="N12340" s="18">
        <f>YEAR(Tabela3[[#This Row],[DATA]])</f>
        <v>2023</v>
      </c>
    </row>
    <row r="12341" spans="2:14">
      <c r="B12341" s="1">
        <v>45141</v>
      </c>
      <c r="C12341">
        <v>17923</v>
      </c>
      <c r="D12341">
        <f>COUNTIF(C$4:C12341,Tabela3[[#This Row],[COMANDA]])</f>
        <v>2</v>
      </c>
      <c r="E12341" t="s">
        <v>90</v>
      </c>
      <c r="F12341" t="s">
        <v>98</v>
      </c>
      <c r="G12341" t="s">
        <v>9</v>
      </c>
      <c r="H12341" t="s">
        <v>242</v>
      </c>
      <c r="I12341" s="2">
        <v>1</v>
      </c>
      <c r="J12341" t="s">
        <v>12</v>
      </c>
      <c r="K12341" s="21">
        <f>INDEX(LISTAS!$H:$Q,MATCH(BASE!H12341,LISTAS!$G:$G,0),MATCH(BASE!J12341,LISTAS!$H$3:$Q$3,0))*Tabela3[[#This Row],[QUANTIDADE]]</f>
        <v>6</v>
      </c>
      <c r="L12341" s="2" t="str">
        <f>TEXT(Tabela3[[#This Row],[DATA]],"MM")</f>
        <v>08</v>
      </c>
      <c r="M12341" s="2">
        <f>WEEKNUM(Tabela3[[#This Row],[DATA]])</f>
        <v>31</v>
      </c>
      <c r="N12341" s="18">
        <f>YEAR(Tabela3[[#This Row],[DATA]])</f>
        <v>2023</v>
      </c>
    </row>
    <row r="12342" spans="2:14">
      <c r="B12342" s="1">
        <v>45141</v>
      </c>
      <c r="C12342">
        <v>17924</v>
      </c>
      <c r="D12342">
        <f>COUNTIF(C$4:C12342,Tabela3[[#This Row],[COMANDA]])</f>
        <v>1</v>
      </c>
      <c r="E12342" t="s">
        <v>90</v>
      </c>
      <c r="F12342" t="s">
        <v>98</v>
      </c>
      <c r="G12342" t="s">
        <v>8</v>
      </c>
      <c r="H12342" t="s">
        <v>42</v>
      </c>
      <c r="I12342" s="2">
        <v>1</v>
      </c>
      <c r="J12342" t="s">
        <v>11</v>
      </c>
      <c r="K12342" s="21">
        <f>INDEX(LISTAS!$H:$Q,MATCH(BASE!H12342,LISTAS!$G:$G,0),MATCH(BASE!J12342,LISTAS!$H$3:$Q$3,0))*Tabela3[[#This Row],[QUANTIDADE]]</f>
        <v>16</v>
      </c>
      <c r="L12342" s="2" t="str">
        <f>TEXT(Tabela3[[#This Row],[DATA]],"MM")</f>
        <v>08</v>
      </c>
      <c r="M12342" s="2">
        <f>WEEKNUM(Tabela3[[#This Row],[DATA]])</f>
        <v>31</v>
      </c>
      <c r="N12342" s="18">
        <f>YEAR(Tabela3[[#This Row],[DATA]])</f>
        <v>2023</v>
      </c>
    </row>
    <row r="12343" spans="2:14">
      <c r="B12343" s="1">
        <v>45141</v>
      </c>
      <c r="C12343">
        <v>17925</v>
      </c>
      <c r="D12343">
        <f>COUNTIF(C$4:C12343,Tabela3[[#This Row],[COMANDA]])</f>
        <v>1</v>
      </c>
      <c r="E12343" t="s">
        <v>90</v>
      </c>
      <c r="F12343" t="s">
        <v>98</v>
      </c>
      <c r="G12343" t="s">
        <v>8</v>
      </c>
      <c r="H12343" t="s">
        <v>204</v>
      </c>
      <c r="I12343" s="2">
        <v>1</v>
      </c>
      <c r="J12343" t="s">
        <v>11</v>
      </c>
      <c r="K12343" s="21">
        <f>INDEX(LISTAS!$H:$Q,MATCH(BASE!H12343,LISTAS!$G:$G,0),MATCH(BASE!J12343,LISTAS!$H$3:$Q$3,0))*Tabela3[[#This Row],[QUANTIDADE]]</f>
        <v>18</v>
      </c>
      <c r="L12343" s="2" t="str">
        <f>TEXT(Tabela3[[#This Row],[DATA]],"MM")</f>
        <v>08</v>
      </c>
      <c r="M12343" s="2">
        <f>WEEKNUM(Tabela3[[#This Row],[DATA]])</f>
        <v>31</v>
      </c>
      <c r="N12343" s="18">
        <f>YEAR(Tabela3[[#This Row],[DATA]])</f>
        <v>2023</v>
      </c>
    </row>
    <row r="12344" spans="2:14">
      <c r="B12344" s="1">
        <v>45141</v>
      </c>
      <c r="C12344">
        <v>17925</v>
      </c>
      <c r="D12344">
        <f>COUNTIF(C$4:C12344,Tabela3[[#This Row],[COMANDA]])</f>
        <v>2</v>
      </c>
      <c r="E12344" t="s">
        <v>90</v>
      </c>
      <c r="F12344" t="s">
        <v>98</v>
      </c>
      <c r="G12344" t="s">
        <v>61</v>
      </c>
      <c r="H12344" t="s">
        <v>199</v>
      </c>
      <c r="I12344" s="2">
        <v>1</v>
      </c>
      <c r="J12344" t="s">
        <v>11</v>
      </c>
      <c r="K12344" s="21">
        <f>INDEX(LISTAS!$H:$Q,MATCH(BASE!H12344,LISTAS!$G:$G,0),MATCH(BASE!J12344,LISTAS!$H$3:$Q$3,0))*Tabela3[[#This Row],[QUANTIDADE]]</f>
        <v>1</v>
      </c>
      <c r="L12344" s="2" t="str">
        <f>TEXT(Tabela3[[#This Row],[DATA]],"MM")</f>
        <v>08</v>
      </c>
      <c r="M12344" s="2">
        <f>WEEKNUM(Tabela3[[#This Row],[DATA]])</f>
        <v>31</v>
      </c>
      <c r="N12344" s="18">
        <f>YEAR(Tabela3[[#This Row],[DATA]])</f>
        <v>2023</v>
      </c>
    </row>
    <row r="12345" spans="2:14">
      <c r="B12345" s="1">
        <v>45141</v>
      </c>
      <c r="C12345">
        <v>17926</v>
      </c>
      <c r="D12345">
        <f>COUNTIF(C$4:C12345,Tabela3[[#This Row],[COMANDA]])</f>
        <v>1</v>
      </c>
      <c r="E12345" t="s">
        <v>89</v>
      </c>
      <c r="F12345" t="s">
        <v>375</v>
      </c>
      <c r="G12345" t="s">
        <v>8</v>
      </c>
      <c r="H12345" t="s">
        <v>43</v>
      </c>
      <c r="I12345" s="2">
        <v>1</v>
      </c>
      <c r="J12345" t="s">
        <v>11</v>
      </c>
      <c r="K12345" s="21">
        <f>INDEX(LISTAS!$H:$Q,MATCH(BASE!H12345,LISTAS!$G:$G,0),MATCH(BASE!J12345,LISTAS!$H$3:$Q$3,0))*Tabela3[[#This Row],[QUANTIDADE]]</f>
        <v>18</v>
      </c>
      <c r="L12345" s="2" t="str">
        <f>TEXT(Tabela3[[#This Row],[DATA]],"MM")</f>
        <v>08</v>
      </c>
      <c r="M12345" s="2">
        <f>WEEKNUM(Tabela3[[#This Row],[DATA]])</f>
        <v>31</v>
      </c>
      <c r="N12345" s="18">
        <f>YEAR(Tabela3[[#This Row],[DATA]])</f>
        <v>2023</v>
      </c>
    </row>
    <row r="12346" spans="2:14">
      <c r="B12346" s="1">
        <v>45141</v>
      </c>
      <c r="C12346">
        <v>17927</v>
      </c>
      <c r="D12346">
        <f>COUNTIF(C$4:C12346,Tabela3[[#This Row],[COMANDA]])</f>
        <v>1</v>
      </c>
      <c r="E12346" t="s">
        <v>89</v>
      </c>
      <c r="F12346" t="s">
        <v>99</v>
      </c>
      <c r="G12346" t="s">
        <v>8</v>
      </c>
      <c r="H12346" t="s">
        <v>43</v>
      </c>
      <c r="I12346" s="2">
        <v>1</v>
      </c>
      <c r="J12346" t="s">
        <v>11</v>
      </c>
      <c r="K12346" s="21">
        <f>INDEX(LISTAS!$H:$Q,MATCH(BASE!H12346,LISTAS!$G:$G,0),MATCH(BASE!J12346,LISTAS!$H$3:$Q$3,0))*Tabela3[[#This Row],[QUANTIDADE]]</f>
        <v>18</v>
      </c>
      <c r="L12346" s="2" t="str">
        <f>TEXT(Tabela3[[#This Row],[DATA]],"MM")</f>
        <v>08</v>
      </c>
      <c r="M12346" s="2">
        <f>WEEKNUM(Tabela3[[#This Row],[DATA]])</f>
        <v>31</v>
      </c>
      <c r="N12346" s="18">
        <f>YEAR(Tabela3[[#This Row],[DATA]])</f>
        <v>2023</v>
      </c>
    </row>
    <row r="12347" spans="2:14">
      <c r="B12347" s="1">
        <v>45141</v>
      </c>
      <c r="C12347">
        <v>17927</v>
      </c>
      <c r="D12347">
        <f>COUNTIF(C$4:C12347,Tabela3[[#This Row],[COMANDA]])</f>
        <v>2</v>
      </c>
      <c r="E12347" t="s">
        <v>89</v>
      </c>
      <c r="F12347" t="s">
        <v>99</v>
      </c>
      <c r="G12347" t="s">
        <v>9</v>
      </c>
      <c r="H12347" t="s">
        <v>135</v>
      </c>
      <c r="I12347" s="2">
        <v>1</v>
      </c>
      <c r="J12347" t="s">
        <v>11</v>
      </c>
      <c r="K12347" s="21">
        <f>INDEX(LISTAS!$H:$Q,MATCH(BASE!H12347,LISTAS!$G:$G,0),MATCH(BASE!J12347,LISTAS!$H$3:$Q$3,0))*Tabela3[[#This Row],[QUANTIDADE]]</f>
        <v>4</v>
      </c>
      <c r="L12347" s="2" t="str">
        <f>TEXT(Tabela3[[#This Row],[DATA]],"MM")</f>
        <v>08</v>
      </c>
      <c r="M12347" s="2">
        <f>WEEKNUM(Tabela3[[#This Row],[DATA]])</f>
        <v>31</v>
      </c>
      <c r="N12347" s="18">
        <f>YEAR(Tabela3[[#This Row],[DATA]])</f>
        <v>2023</v>
      </c>
    </row>
    <row r="12348" spans="2:14">
      <c r="B12348" s="1">
        <v>45141</v>
      </c>
      <c r="C12348">
        <v>17928</v>
      </c>
      <c r="D12348">
        <f>COUNTIF(C$4:C12348,Tabela3[[#This Row],[COMANDA]])</f>
        <v>1</v>
      </c>
      <c r="E12348" t="s">
        <v>90</v>
      </c>
      <c r="F12348" t="s">
        <v>98</v>
      </c>
      <c r="G12348" t="s">
        <v>8</v>
      </c>
      <c r="H12348" t="s">
        <v>206</v>
      </c>
      <c r="I12348" s="2">
        <v>1</v>
      </c>
      <c r="J12348" t="s">
        <v>11</v>
      </c>
      <c r="K12348" s="21">
        <f>INDEX(LISTAS!$H:$Q,MATCH(BASE!H12348,LISTAS!$G:$G,0),MATCH(BASE!J12348,LISTAS!$H$3:$Q$3,0))*Tabela3[[#This Row],[QUANTIDADE]]</f>
        <v>18</v>
      </c>
      <c r="L12348" s="2" t="str">
        <f>TEXT(Tabela3[[#This Row],[DATA]],"MM")</f>
        <v>08</v>
      </c>
      <c r="M12348" s="2">
        <f>WEEKNUM(Tabela3[[#This Row],[DATA]])</f>
        <v>31</v>
      </c>
      <c r="N12348" s="18">
        <f>YEAR(Tabela3[[#This Row],[DATA]])</f>
        <v>2023</v>
      </c>
    </row>
    <row r="12349" spans="2:14">
      <c r="B12349" s="1">
        <v>45141</v>
      </c>
      <c r="C12349">
        <v>17928</v>
      </c>
      <c r="D12349">
        <f>COUNTIF(C$4:C12349,Tabela3[[#This Row],[COMANDA]])</f>
        <v>2</v>
      </c>
      <c r="E12349" t="s">
        <v>90</v>
      </c>
      <c r="F12349" t="s">
        <v>98</v>
      </c>
      <c r="G12349" t="s">
        <v>9</v>
      </c>
      <c r="H12349" t="s">
        <v>138</v>
      </c>
      <c r="I12349" s="2">
        <v>1</v>
      </c>
      <c r="J12349" t="s">
        <v>11</v>
      </c>
      <c r="K12349" s="21">
        <f>INDEX(LISTAS!$H:$Q,MATCH(BASE!H12349,LISTAS!$G:$G,0),MATCH(BASE!J12349,LISTAS!$H$3:$Q$3,0))*Tabela3[[#This Row],[QUANTIDADE]]</f>
        <v>4</v>
      </c>
      <c r="L12349" s="2" t="str">
        <f>TEXT(Tabela3[[#This Row],[DATA]],"MM")</f>
        <v>08</v>
      </c>
      <c r="M12349" s="2">
        <f>WEEKNUM(Tabela3[[#This Row],[DATA]])</f>
        <v>31</v>
      </c>
      <c r="N12349" s="18">
        <f>YEAR(Tabela3[[#This Row],[DATA]])</f>
        <v>2023</v>
      </c>
    </row>
    <row r="12350" spans="2:14">
      <c r="B12350" s="1">
        <v>45141</v>
      </c>
      <c r="C12350">
        <v>17929</v>
      </c>
      <c r="D12350">
        <f>COUNTIF(C$4:C12350,Tabela3[[#This Row],[COMANDA]])</f>
        <v>1</v>
      </c>
      <c r="E12350" t="s">
        <v>90</v>
      </c>
      <c r="F12350" t="s">
        <v>98</v>
      </c>
      <c r="G12350" t="s">
        <v>8</v>
      </c>
      <c r="H12350" t="s">
        <v>43</v>
      </c>
      <c r="I12350" s="2">
        <v>1</v>
      </c>
      <c r="J12350" t="s">
        <v>11</v>
      </c>
      <c r="K12350" s="21">
        <f>INDEX(LISTAS!$H:$Q,MATCH(BASE!H12350,LISTAS!$G:$G,0),MATCH(BASE!J12350,LISTAS!$H$3:$Q$3,0))*Tabela3[[#This Row],[QUANTIDADE]]</f>
        <v>18</v>
      </c>
      <c r="L12350" s="2" t="str">
        <f>TEXT(Tabela3[[#This Row],[DATA]],"MM")</f>
        <v>08</v>
      </c>
      <c r="M12350" s="2">
        <f>WEEKNUM(Tabela3[[#This Row],[DATA]])</f>
        <v>31</v>
      </c>
      <c r="N12350" s="18">
        <f>YEAR(Tabela3[[#This Row],[DATA]])</f>
        <v>2023</v>
      </c>
    </row>
    <row r="12351" spans="2:14">
      <c r="B12351" s="1">
        <v>45141</v>
      </c>
      <c r="C12351">
        <v>17929</v>
      </c>
      <c r="D12351">
        <f>COUNTIF(C$4:C12351,Tabela3[[#This Row],[COMANDA]])</f>
        <v>2</v>
      </c>
      <c r="E12351" t="s">
        <v>90</v>
      </c>
      <c r="F12351" t="s">
        <v>98</v>
      </c>
      <c r="G12351" t="s">
        <v>9</v>
      </c>
      <c r="H12351" t="s">
        <v>201</v>
      </c>
      <c r="I12351" s="2">
        <v>1</v>
      </c>
      <c r="J12351" t="s">
        <v>11</v>
      </c>
      <c r="K12351" s="21">
        <f>INDEX(LISTAS!$H:$Q,MATCH(BASE!H12351,LISTAS!$G:$G,0),MATCH(BASE!J12351,LISTAS!$H$3:$Q$3,0))*Tabela3[[#This Row],[QUANTIDADE]]</f>
        <v>3</v>
      </c>
      <c r="L12351" s="2" t="str">
        <f>TEXT(Tabela3[[#This Row],[DATA]],"MM")</f>
        <v>08</v>
      </c>
      <c r="M12351" s="2">
        <f>WEEKNUM(Tabela3[[#This Row],[DATA]])</f>
        <v>31</v>
      </c>
      <c r="N12351" s="18">
        <f>YEAR(Tabela3[[#This Row],[DATA]])</f>
        <v>2023</v>
      </c>
    </row>
    <row r="12352" spans="2:14">
      <c r="B12352" s="1">
        <v>45141</v>
      </c>
      <c r="C12352">
        <v>17930</v>
      </c>
      <c r="D12352">
        <f>COUNTIF(C$4:C12352,Tabela3[[#This Row],[COMANDA]])</f>
        <v>1</v>
      </c>
      <c r="E12352" t="s">
        <v>90</v>
      </c>
      <c r="F12352" t="s">
        <v>99</v>
      </c>
      <c r="G12352" t="s">
        <v>8</v>
      </c>
      <c r="H12352" t="s">
        <v>204</v>
      </c>
      <c r="I12352" s="2">
        <v>1</v>
      </c>
      <c r="J12352" t="s">
        <v>11</v>
      </c>
      <c r="K12352" s="21">
        <f>INDEX(LISTAS!$H:$Q,MATCH(BASE!H12352,LISTAS!$G:$G,0),MATCH(BASE!J12352,LISTAS!$H$3:$Q$3,0))*Tabela3[[#This Row],[QUANTIDADE]]</f>
        <v>18</v>
      </c>
      <c r="L12352" s="2" t="str">
        <f>TEXT(Tabela3[[#This Row],[DATA]],"MM")</f>
        <v>08</v>
      </c>
      <c r="M12352" s="2">
        <f>WEEKNUM(Tabela3[[#This Row],[DATA]])</f>
        <v>31</v>
      </c>
      <c r="N12352" s="18">
        <f>YEAR(Tabela3[[#This Row],[DATA]])</f>
        <v>2023</v>
      </c>
    </row>
    <row r="12353" spans="2:14">
      <c r="B12353" s="1">
        <v>45141</v>
      </c>
      <c r="C12353">
        <v>17930</v>
      </c>
      <c r="D12353">
        <f>COUNTIF(C$4:C12353,Tabela3[[#This Row],[COMANDA]])</f>
        <v>2</v>
      </c>
      <c r="E12353" t="s">
        <v>90</v>
      </c>
      <c r="F12353" t="s">
        <v>99</v>
      </c>
      <c r="G12353" t="s">
        <v>8</v>
      </c>
      <c r="H12353" t="s">
        <v>202</v>
      </c>
      <c r="I12353" s="2">
        <v>1</v>
      </c>
      <c r="J12353" t="s">
        <v>11</v>
      </c>
      <c r="K12353" s="21">
        <f>INDEX(LISTAS!$H:$Q,MATCH(BASE!H12353,LISTAS!$G:$G,0),MATCH(BASE!J12353,LISTAS!$H$3:$Q$3,0))*Tabela3[[#This Row],[QUANTIDADE]]</f>
        <v>20</v>
      </c>
      <c r="L12353" s="2" t="str">
        <f>TEXT(Tabela3[[#This Row],[DATA]],"MM")</f>
        <v>08</v>
      </c>
      <c r="M12353" s="2">
        <f>WEEKNUM(Tabela3[[#This Row],[DATA]])</f>
        <v>31</v>
      </c>
      <c r="N12353" s="18">
        <f>YEAR(Tabela3[[#This Row],[DATA]])</f>
        <v>2023</v>
      </c>
    </row>
    <row r="12354" spans="2:14">
      <c r="B12354" s="1">
        <v>45141</v>
      </c>
      <c r="C12354">
        <v>17930</v>
      </c>
      <c r="D12354">
        <f>COUNTIF(C$4:C12354,Tabela3[[#This Row],[COMANDA]])</f>
        <v>3</v>
      </c>
      <c r="E12354" t="s">
        <v>90</v>
      </c>
      <c r="F12354" t="s">
        <v>99</v>
      </c>
      <c r="G12354" t="s">
        <v>8</v>
      </c>
      <c r="H12354" t="s">
        <v>211</v>
      </c>
      <c r="I12354" s="2">
        <v>1</v>
      </c>
      <c r="J12354" t="s">
        <v>11</v>
      </c>
      <c r="K12354" s="21">
        <f>INDEX(LISTAS!$H:$Q,MATCH(BASE!H12354,LISTAS!$G:$G,0),MATCH(BASE!J12354,LISTAS!$H$3:$Q$3,0))*Tabela3[[#This Row],[QUANTIDADE]]</f>
        <v>20</v>
      </c>
      <c r="L12354" s="2" t="str">
        <f>TEXT(Tabela3[[#This Row],[DATA]],"MM")</f>
        <v>08</v>
      </c>
      <c r="M12354" s="2">
        <f>WEEKNUM(Tabela3[[#This Row],[DATA]])</f>
        <v>31</v>
      </c>
      <c r="N12354" s="18">
        <f>YEAR(Tabela3[[#This Row],[DATA]])</f>
        <v>2023</v>
      </c>
    </row>
    <row r="12355" spans="2:14">
      <c r="B12355" s="1">
        <v>45141</v>
      </c>
      <c r="C12355">
        <v>17931</v>
      </c>
      <c r="D12355">
        <f>COUNTIF(C$4:C12355,Tabela3[[#This Row],[COMANDA]])</f>
        <v>1</v>
      </c>
      <c r="E12355" t="s">
        <v>90</v>
      </c>
      <c r="F12355" t="s">
        <v>98</v>
      </c>
      <c r="G12355" t="s">
        <v>8</v>
      </c>
      <c r="H12355" t="s">
        <v>204</v>
      </c>
      <c r="I12355" s="2">
        <v>1</v>
      </c>
      <c r="J12355" t="s">
        <v>11</v>
      </c>
      <c r="K12355" s="21">
        <f>INDEX(LISTAS!$H:$Q,MATCH(BASE!H12355,LISTAS!$G:$G,0),MATCH(BASE!J12355,LISTAS!$H$3:$Q$3,0))*Tabela3[[#This Row],[QUANTIDADE]]</f>
        <v>18</v>
      </c>
      <c r="L12355" s="2" t="str">
        <f>TEXT(Tabela3[[#This Row],[DATA]],"MM")</f>
        <v>08</v>
      </c>
      <c r="M12355" s="2">
        <f>WEEKNUM(Tabela3[[#This Row],[DATA]])</f>
        <v>31</v>
      </c>
      <c r="N12355" s="18">
        <f>YEAR(Tabela3[[#This Row],[DATA]])</f>
        <v>2023</v>
      </c>
    </row>
    <row r="12356" spans="2:14">
      <c r="B12356" s="1">
        <v>45141</v>
      </c>
      <c r="C12356">
        <v>17932</v>
      </c>
      <c r="D12356">
        <f>COUNTIF(C$4:C12356,Tabela3[[#This Row],[COMANDA]])</f>
        <v>1</v>
      </c>
      <c r="E12356" t="s">
        <v>90</v>
      </c>
      <c r="F12356" t="s">
        <v>99</v>
      </c>
      <c r="G12356" t="s">
        <v>8</v>
      </c>
      <c r="H12356" t="s">
        <v>204</v>
      </c>
      <c r="I12356" s="2">
        <v>1</v>
      </c>
      <c r="J12356" t="s">
        <v>11</v>
      </c>
      <c r="K12356" s="21">
        <f>INDEX(LISTAS!$H:$Q,MATCH(BASE!H12356,LISTAS!$G:$G,0),MATCH(BASE!J12356,LISTAS!$H$3:$Q$3,0))*Tabela3[[#This Row],[QUANTIDADE]]</f>
        <v>18</v>
      </c>
      <c r="L12356" s="2" t="str">
        <f>TEXT(Tabela3[[#This Row],[DATA]],"MM")</f>
        <v>08</v>
      </c>
      <c r="M12356" s="2">
        <f>WEEKNUM(Tabela3[[#This Row],[DATA]])</f>
        <v>31</v>
      </c>
      <c r="N12356" s="18">
        <f>YEAR(Tabela3[[#This Row],[DATA]])</f>
        <v>2023</v>
      </c>
    </row>
    <row r="12357" spans="2:14">
      <c r="B12357" s="1">
        <v>45141</v>
      </c>
      <c r="C12357">
        <v>17932</v>
      </c>
      <c r="D12357">
        <f>COUNTIF(C$4:C12357,Tabela3[[#This Row],[COMANDA]])</f>
        <v>2</v>
      </c>
      <c r="E12357" t="s">
        <v>90</v>
      </c>
      <c r="F12357" t="s">
        <v>99</v>
      </c>
      <c r="G12357" t="s">
        <v>61</v>
      </c>
      <c r="H12357" t="s">
        <v>199</v>
      </c>
      <c r="I12357" s="2">
        <v>1</v>
      </c>
      <c r="J12357" t="s">
        <v>11</v>
      </c>
      <c r="K12357" s="21">
        <f>INDEX(LISTAS!$H:$Q,MATCH(BASE!H12357,LISTAS!$G:$G,0),MATCH(BASE!J12357,LISTAS!$H$3:$Q$3,0))*Tabela3[[#This Row],[QUANTIDADE]]</f>
        <v>1</v>
      </c>
      <c r="L12357" s="2" t="str">
        <f>TEXT(Tabela3[[#This Row],[DATA]],"MM")</f>
        <v>08</v>
      </c>
      <c r="M12357" s="2">
        <f>WEEKNUM(Tabela3[[#This Row],[DATA]])</f>
        <v>31</v>
      </c>
      <c r="N12357" s="18">
        <f>YEAR(Tabela3[[#This Row],[DATA]])</f>
        <v>2023</v>
      </c>
    </row>
    <row r="12358" spans="2:14">
      <c r="B12358" s="1">
        <v>45141</v>
      </c>
      <c r="C12358">
        <v>17932</v>
      </c>
      <c r="D12358">
        <f>COUNTIF(C$4:C12358,Tabela3[[#This Row],[COMANDA]])</f>
        <v>3</v>
      </c>
      <c r="E12358" t="s">
        <v>90</v>
      </c>
      <c r="F12358" t="s">
        <v>99</v>
      </c>
      <c r="G12358" t="s">
        <v>9</v>
      </c>
      <c r="H12358" t="s">
        <v>142</v>
      </c>
      <c r="I12358" s="2">
        <v>1</v>
      </c>
      <c r="J12358" t="s">
        <v>11</v>
      </c>
      <c r="K12358" s="21">
        <f>INDEX(LISTAS!$H:$Q,MATCH(BASE!H12358,LISTAS!$G:$G,0),MATCH(BASE!J12358,LISTAS!$H$3:$Q$3,0))*Tabela3[[#This Row],[QUANTIDADE]]</f>
        <v>6</v>
      </c>
      <c r="L12358" s="2" t="str">
        <f>TEXT(Tabela3[[#This Row],[DATA]],"MM")</f>
        <v>08</v>
      </c>
      <c r="M12358" s="2">
        <f>WEEKNUM(Tabela3[[#This Row],[DATA]])</f>
        <v>31</v>
      </c>
      <c r="N12358" s="18">
        <f>YEAR(Tabela3[[#This Row],[DATA]])</f>
        <v>2023</v>
      </c>
    </row>
    <row r="12359" spans="2:14">
      <c r="B12359" s="1">
        <v>45141</v>
      </c>
      <c r="C12359">
        <v>17933</v>
      </c>
      <c r="D12359">
        <f>COUNTIF(C$4:C12359,Tabela3[[#This Row],[COMANDA]])</f>
        <v>1</v>
      </c>
      <c r="E12359" t="s">
        <v>90</v>
      </c>
      <c r="F12359" t="s">
        <v>98</v>
      </c>
      <c r="G12359" t="s">
        <v>8</v>
      </c>
      <c r="H12359" t="s">
        <v>206</v>
      </c>
      <c r="I12359" s="2">
        <v>1</v>
      </c>
      <c r="J12359" t="s">
        <v>11</v>
      </c>
      <c r="K12359" s="21">
        <f>INDEX(LISTAS!$H:$Q,MATCH(BASE!H12359,LISTAS!$G:$G,0),MATCH(BASE!J12359,LISTAS!$H$3:$Q$3,0))*Tabela3[[#This Row],[QUANTIDADE]]</f>
        <v>18</v>
      </c>
      <c r="L12359" s="2" t="str">
        <f>TEXT(Tabela3[[#This Row],[DATA]],"MM")</f>
        <v>08</v>
      </c>
      <c r="M12359" s="2">
        <f>WEEKNUM(Tabela3[[#This Row],[DATA]])</f>
        <v>31</v>
      </c>
      <c r="N12359" s="18">
        <f>YEAR(Tabela3[[#This Row],[DATA]])</f>
        <v>2023</v>
      </c>
    </row>
    <row r="12360" spans="2:14">
      <c r="B12360" s="1">
        <v>45141</v>
      </c>
      <c r="C12360">
        <v>17933</v>
      </c>
      <c r="D12360">
        <f>COUNTIF(C$4:C12360,Tabela3[[#This Row],[COMANDA]])</f>
        <v>2</v>
      </c>
      <c r="E12360" t="s">
        <v>90</v>
      </c>
      <c r="F12360" t="s">
        <v>98</v>
      </c>
      <c r="G12360" t="s">
        <v>9</v>
      </c>
      <c r="H12360" t="s">
        <v>242</v>
      </c>
      <c r="I12360" s="2">
        <v>1</v>
      </c>
      <c r="J12360" t="s">
        <v>11</v>
      </c>
      <c r="K12360" s="21">
        <f>INDEX(LISTAS!$H:$Q,MATCH(BASE!H12360,LISTAS!$G:$G,0),MATCH(BASE!J12360,LISTAS!$H$3:$Q$3,0))*Tabela3[[#This Row],[QUANTIDADE]]</f>
        <v>4</v>
      </c>
      <c r="L12360" s="2" t="str">
        <f>TEXT(Tabela3[[#This Row],[DATA]],"MM")</f>
        <v>08</v>
      </c>
      <c r="M12360" s="2">
        <f>WEEKNUM(Tabela3[[#This Row],[DATA]])</f>
        <v>31</v>
      </c>
      <c r="N12360" s="18">
        <f>YEAR(Tabela3[[#This Row],[DATA]])</f>
        <v>2023</v>
      </c>
    </row>
    <row r="12361" spans="2:14">
      <c r="B12361" s="1">
        <v>45141</v>
      </c>
      <c r="C12361">
        <v>17934</v>
      </c>
      <c r="D12361">
        <f>COUNTIF(C$4:C12361,Tabela3[[#This Row],[COMANDA]])</f>
        <v>1</v>
      </c>
      <c r="E12361" t="s">
        <v>89</v>
      </c>
      <c r="F12361" t="s">
        <v>98</v>
      </c>
      <c r="G12361" t="s">
        <v>8</v>
      </c>
      <c r="H12361" t="s">
        <v>84</v>
      </c>
      <c r="I12361" s="2">
        <v>1</v>
      </c>
      <c r="J12361" t="s">
        <v>11</v>
      </c>
      <c r="K12361" s="21">
        <f>INDEX(LISTAS!$H:$Q,MATCH(BASE!H12361,LISTAS!$G:$G,0),MATCH(BASE!J12361,LISTAS!$H$3:$Q$3,0))*Tabela3[[#This Row],[QUANTIDADE]]</f>
        <v>16</v>
      </c>
      <c r="L12361" s="2" t="str">
        <f>TEXT(Tabela3[[#This Row],[DATA]],"MM")</f>
        <v>08</v>
      </c>
      <c r="M12361" s="2">
        <f>WEEKNUM(Tabela3[[#This Row],[DATA]])</f>
        <v>31</v>
      </c>
      <c r="N12361" s="18">
        <f>YEAR(Tabela3[[#This Row],[DATA]])</f>
        <v>2023</v>
      </c>
    </row>
    <row r="12362" spans="2:14">
      <c r="B12362" s="1">
        <v>45141</v>
      </c>
      <c r="C12362">
        <v>17935</v>
      </c>
      <c r="D12362">
        <f>COUNTIF(C$4:C12362,Tabela3[[#This Row],[COMANDA]])</f>
        <v>1</v>
      </c>
      <c r="E12362" t="s">
        <v>90</v>
      </c>
      <c r="F12362" t="s">
        <v>98</v>
      </c>
      <c r="G12362" t="s">
        <v>8</v>
      </c>
      <c r="H12362" t="s">
        <v>40</v>
      </c>
      <c r="I12362" s="2">
        <v>1</v>
      </c>
      <c r="J12362" t="s">
        <v>11</v>
      </c>
      <c r="K12362" s="21">
        <f>INDEX(LISTAS!$H:$Q,MATCH(BASE!H12362,LISTAS!$G:$G,0),MATCH(BASE!J12362,LISTAS!$H$3:$Q$3,0))*Tabela3[[#This Row],[QUANTIDADE]]</f>
        <v>14</v>
      </c>
      <c r="L12362" s="2" t="str">
        <f>TEXT(Tabela3[[#This Row],[DATA]],"MM")</f>
        <v>08</v>
      </c>
      <c r="M12362" s="2">
        <f>WEEKNUM(Tabela3[[#This Row],[DATA]])</f>
        <v>31</v>
      </c>
      <c r="N12362" s="18">
        <f>YEAR(Tabela3[[#This Row],[DATA]])</f>
        <v>2023</v>
      </c>
    </row>
    <row r="12363" spans="2:14">
      <c r="B12363" s="1">
        <v>45141</v>
      </c>
      <c r="C12363">
        <v>17935</v>
      </c>
      <c r="D12363">
        <f>COUNTIF(C$4:C12363,Tabela3[[#This Row],[COMANDA]])</f>
        <v>2</v>
      </c>
      <c r="E12363" t="s">
        <v>90</v>
      </c>
      <c r="F12363" t="s">
        <v>99</v>
      </c>
      <c r="G12363" t="s">
        <v>8</v>
      </c>
      <c r="H12363" t="s">
        <v>204</v>
      </c>
      <c r="I12363" s="2">
        <v>1</v>
      </c>
      <c r="J12363" t="s">
        <v>11</v>
      </c>
      <c r="K12363" s="21">
        <f>INDEX(LISTAS!$H:$Q,MATCH(BASE!H12363,LISTAS!$G:$G,0),MATCH(BASE!J12363,LISTAS!$H$3:$Q$3,0))*Tabela3[[#This Row],[QUANTIDADE]]</f>
        <v>18</v>
      </c>
      <c r="L12363" s="2" t="str">
        <f>TEXT(Tabela3[[#This Row],[DATA]],"MM")</f>
        <v>08</v>
      </c>
      <c r="M12363" s="2">
        <f>WEEKNUM(Tabela3[[#This Row],[DATA]])</f>
        <v>31</v>
      </c>
      <c r="N12363" s="18">
        <f>YEAR(Tabela3[[#This Row],[DATA]])</f>
        <v>2023</v>
      </c>
    </row>
    <row r="12364" spans="2:14">
      <c r="B12364" s="1">
        <v>45141</v>
      </c>
      <c r="C12364">
        <v>17935</v>
      </c>
      <c r="D12364">
        <f>COUNTIF(C$4:C12364,Tabela3[[#This Row],[COMANDA]])</f>
        <v>3</v>
      </c>
      <c r="E12364" t="s">
        <v>90</v>
      </c>
      <c r="F12364" t="s">
        <v>99</v>
      </c>
      <c r="G12364" t="s">
        <v>9</v>
      </c>
      <c r="H12364" t="s">
        <v>142</v>
      </c>
      <c r="I12364" s="2">
        <v>1</v>
      </c>
      <c r="J12364" t="s">
        <v>11</v>
      </c>
      <c r="K12364" s="21">
        <f>INDEX(LISTAS!$H:$Q,MATCH(BASE!H12364,LISTAS!$G:$G,0),MATCH(BASE!J12364,LISTAS!$H$3:$Q$3,0))*Tabela3[[#This Row],[QUANTIDADE]]</f>
        <v>6</v>
      </c>
      <c r="L12364" s="2" t="str">
        <f>TEXT(Tabela3[[#This Row],[DATA]],"MM")</f>
        <v>08</v>
      </c>
      <c r="M12364" s="2">
        <f>WEEKNUM(Tabela3[[#This Row],[DATA]])</f>
        <v>31</v>
      </c>
      <c r="N12364" s="18">
        <f>YEAR(Tabela3[[#This Row],[DATA]])</f>
        <v>2023</v>
      </c>
    </row>
    <row r="12365" spans="2:14">
      <c r="B12365" s="1">
        <v>45141</v>
      </c>
      <c r="C12365">
        <v>17936</v>
      </c>
      <c r="D12365">
        <f>COUNTIF(C$4:C12365,Tabela3[[#This Row],[COMANDA]])</f>
        <v>1</v>
      </c>
      <c r="E12365" t="s">
        <v>90</v>
      </c>
      <c r="F12365" t="s">
        <v>99</v>
      </c>
      <c r="G12365" t="s">
        <v>8</v>
      </c>
      <c r="H12365" t="s">
        <v>41</v>
      </c>
      <c r="I12365" s="2">
        <v>1</v>
      </c>
      <c r="J12365" t="s">
        <v>11</v>
      </c>
      <c r="K12365" s="21">
        <f>INDEX(LISTAS!$H:$Q,MATCH(BASE!H12365,LISTAS!$G:$G,0),MATCH(BASE!J12365,LISTAS!$H$3:$Q$3,0))*Tabela3[[#This Row],[QUANTIDADE]]</f>
        <v>14</v>
      </c>
      <c r="L12365" s="2" t="str">
        <f>TEXT(Tabela3[[#This Row],[DATA]],"MM")</f>
        <v>08</v>
      </c>
      <c r="M12365" s="2">
        <f>WEEKNUM(Tabela3[[#This Row],[DATA]])</f>
        <v>31</v>
      </c>
      <c r="N12365" s="18">
        <f>YEAR(Tabela3[[#This Row],[DATA]])</f>
        <v>2023</v>
      </c>
    </row>
    <row r="12366" spans="2:14">
      <c r="B12366" s="1">
        <v>45141</v>
      </c>
      <c r="C12366">
        <v>17937</v>
      </c>
      <c r="D12366">
        <f>COUNTIF(C$4:C12366,Tabela3[[#This Row],[COMANDA]])</f>
        <v>1</v>
      </c>
      <c r="E12366" t="s">
        <v>90</v>
      </c>
      <c r="F12366" t="s">
        <v>375</v>
      </c>
      <c r="G12366" t="s">
        <v>8</v>
      </c>
      <c r="H12366" t="s">
        <v>84</v>
      </c>
      <c r="I12366" s="2">
        <v>1</v>
      </c>
      <c r="J12366" t="s">
        <v>11</v>
      </c>
      <c r="K12366" s="21">
        <f>INDEX(LISTAS!$H:$Q,MATCH(BASE!H12366,LISTAS!$G:$G,0),MATCH(BASE!J12366,LISTAS!$H$3:$Q$3,0))*Tabela3[[#This Row],[QUANTIDADE]]</f>
        <v>16</v>
      </c>
      <c r="L12366" s="2" t="str">
        <f>TEXT(Tabela3[[#This Row],[DATA]],"MM")</f>
        <v>08</v>
      </c>
      <c r="M12366" s="2">
        <f>WEEKNUM(Tabela3[[#This Row],[DATA]])</f>
        <v>31</v>
      </c>
      <c r="N12366" s="18">
        <f>YEAR(Tabela3[[#This Row],[DATA]])</f>
        <v>2023</v>
      </c>
    </row>
    <row r="12367" spans="2:14">
      <c r="B12367" s="1">
        <v>45141</v>
      </c>
      <c r="C12367">
        <v>17938</v>
      </c>
      <c r="D12367">
        <f>COUNTIF(C$4:C12367,Tabela3[[#This Row],[COMANDA]])</f>
        <v>1</v>
      </c>
      <c r="E12367" t="s">
        <v>90</v>
      </c>
      <c r="G12367" t="s">
        <v>8</v>
      </c>
      <c r="H12367" t="s">
        <v>202</v>
      </c>
      <c r="I12367" s="2">
        <v>1</v>
      </c>
      <c r="J12367" t="s">
        <v>11</v>
      </c>
      <c r="K12367" s="21">
        <f>INDEX(LISTAS!$H:$Q,MATCH(BASE!H12367,LISTAS!$G:$G,0),MATCH(BASE!J12367,LISTAS!$H$3:$Q$3,0))*Tabela3[[#This Row],[QUANTIDADE]]</f>
        <v>20</v>
      </c>
      <c r="L12367" s="2" t="str">
        <f>TEXT(Tabela3[[#This Row],[DATA]],"MM")</f>
        <v>08</v>
      </c>
      <c r="M12367" s="2">
        <f>WEEKNUM(Tabela3[[#This Row],[DATA]])</f>
        <v>31</v>
      </c>
      <c r="N12367" s="18">
        <f>YEAR(Tabela3[[#This Row],[DATA]])</f>
        <v>2023</v>
      </c>
    </row>
    <row r="12368" spans="2:14">
      <c r="B12368" s="1">
        <v>45141</v>
      </c>
      <c r="C12368">
        <v>17939</v>
      </c>
      <c r="D12368">
        <f>COUNTIF(C$4:C12368,Tabela3[[#This Row],[COMANDA]])</f>
        <v>1</v>
      </c>
      <c r="E12368" t="s">
        <v>90</v>
      </c>
      <c r="G12368" t="s">
        <v>8</v>
      </c>
      <c r="H12368" t="s">
        <v>204</v>
      </c>
      <c r="I12368" s="2">
        <v>1</v>
      </c>
      <c r="J12368" t="s">
        <v>11</v>
      </c>
      <c r="K12368" s="21">
        <f>INDEX(LISTAS!$H:$Q,MATCH(BASE!H12368,LISTAS!$G:$G,0),MATCH(BASE!J12368,LISTAS!$H$3:$Q$3,0))*Tabela3[[#This Row],[QUANTIDADE]]</f>
        <v>18</v>
      </c>
      <c r="L12368" s="2" t="str">
        <f>TEXT(Tabela3[[#This Row],[DATA]],"MM")</f>
        <v>08</v>
      </c>
      <c r="M12368" s="2">
        <f>WEEKNUM(Tabela3[[#This Row],[DATA]])</f>
        <v>31</v>
      </c>
      <c r="N12368" s="18">
        <f>YEAR(Tabela3[[#This Row],[DATA]])</f>
        <v>2023</v>
      </c>
    </row>
    <row r="12369" spans="2:14">
      <c r="B12369" s="1">
        <v>45142</v>
      </c>
      <c r="C12369">
        <v>17940</v>
      </c>
      <c r="D12369">
        <f>COUNTIF(C$4:C12369,Tabela3[[#This Row],[COMANDA]])</f>
        <v>1</v>
      </c>
      <c r="E12369" t="s">
        <v>89</v>
      </c>
      <c r="F12369" t="s">
        <v>99</v>
      </c>
      <c r="G12369" t="s">
        <v>8</v>
      </c>
      <c r="H12369" t="s">
        <v>47</v>
      </c>
      <c r="I12369" s="2">
        <v>1</v>
      </c>
      <c r="J12369" t="s">
        <v>11</v>
      </c>
      <c r="K12369" s="21">
        <f>INDEX(LISTAS!$H:$Q,MATCH(BASE!H12369,LISTAS!$G:$G,0),MATCH(BASE!J12369,LISTAS!$H$3:$Q$3,0))*Tabela3[[#This Row],[QUANTIDADE]]</f>
        <v>16</v>
      </c>
      <c r="L12369" s="2" t="str">
        <f>TEXT(Tabela3[[#This Row],[DATA]],"MM")</f>
        <v>08</v>
      </c>
      <c r="M12369" s="2">
        <f>WEEKNUM(Tabela3[[#This Row],[DATA]])</f>
        <v>31</v>
      </c>
      <c r="N12369" s="18">
        <f>YEAR(Tabela3[[#This Row],[DATA]])</f>
        <v>2023</v>
      </c>
    </row>
    <row r="12370" spans="2:14">
      <c r="B12370" s="1">
        <v>45142</v>
      </c>
      <c r="C12370">
        <v>17941</v>
      </c>
      <c r="D12370">
        <f>COUNTIF(C$4:C12370,Tabela3[[#This Row],[COMANDA]])</f>
        <v>1</v>
      </c>
      <c r="E12370" t="s">
        <v>89</v>
      </c>
      <c r="G12370" t="s">
        <v>8</v>
      </c>
      <c r="H12370" t="s">
        <v>42</v>
      </c>
      <c r="I12370" s="2">
        <v>1</v>
      </c>
      <c r="J12370" t="s">
        <v>11</v>
      </c>
      <c r="K12370" s="21">
        <f>INDEX(LISTAS!$H:$Q,MATCH(BASE!H12370,LISTAS!$G:$G,0),MATCH(BASE!J12370,LISTAS!$H$3:$Q$3,0))*Tabela3[[#This Row],[QUANTIDADE]]</f>
        <v>16</v>
      </c>
      <c r="L12370" s="2" t="str">
        <f>TEXT(Tabela3[[#This Row],[DATA]],"MM")</f>
        <v>08</v>
      </c>
      <c r="M12370" s="2">
        <f>WEEKNUM(Tabela3[[#This Row],[DATA]])</f>
        <v>31</v>
      </c>
      <c r="N12370" s="18">
        <f>YEAR(Tabela3[[#This Row],[DATA]])</f>
        <v>2023</v>
      </c>
    </row>
    <row r="12371" spans="2:14">
      <c r="B12371" s="1">
        <v>45142</v>
      </c>
      <c r="C12371">
        <v>17941</v>
      </c>
      <c r="D12371">
        <f>COUNTIF(C$4:C12371,Tabela3[[#This Row],[COMANDA]])</f>
        <v>2</v>
      </c>
      <c r="E12371" t="s">
        <v>89</v>
      </c>
      <c r="G12371" t="s">
        <v>9</v>
      </c>
      <c r="H12371" t="s">
        <v>138</v>
      </c>
      <c r="I12371" s="2">
        <v>1</v>
      </c>
      <c r="J12371" t="s">
        <v>11</v>
      </c>
      <c r="K12371" s="21">
        <f>INDEX(LISTAS!$H:$Q,MATCH(BASE!H12371,LISTAS!$G:$G,0),MATCH(BASE!J12371,LISTAS!$H$3:$Q$3,0))*Tabela3[[#This Row],[QUANTIDADE]]</f>
        <v>4</v>
      </c>
      <c r="L12371" s="2" t="str">
        <f>TEXT(Tabela3[[#This Row],[DATA]],"MM")</f>
        <v>08</v>
      </c>
      <c r="M12371" s="2">
        <f>WEEKNUM(Tabela3[[#This Row],[DATA]])</f>
        <v>31</v>
      </c>
      <c r="N12371" s="18">
        <f>YEAR(Tabela3[[#This Row],[DATA]])</f>
        <v>2023</v>
      </c>
    </row>
    <row r="12372" spans="2:14">
      <c r="B12372" s="1">
        <v>45142</v>
      </c>
      <c r="C12372">
        <v>17942</v>
      </c>
      <c r="D12372">
        <f>COUNTIF(C$4:C12372,Tabela3[[#This Row],[COMANDA]])</f>
        <v>1</v>
      </c>
      <c r="E12372" t="s">
        <v>89</v>
      </c>
      <c r="F12372" t="s">
        <v>99</v>
      </c>
      <c r="G12372" t="s">
        <v>8</v>
      </c>
      <c r="H12372" t="s">
        <v>47</v>
      </c>
      <c r="I12372" s="2">
        <v>1</v>
      </c>
      <c r="J12372" t="s">
        <v>11</v>
      </c>
      <c r="K12372" s="21">
        <f>INDEX(LISTAS!$H:$Q,MATCH(BASE!H12372,LISTAS!$G:$G,0),MATCH(BASE!J12372,LISTAS!$H$3:$Q$3,0))*Tabela3[[#This Row],[QUANTIDADE]]</f>
        <v>16</v>
      </c>
      <c r="L12372" s="2" t="str">
        <f>TEXT(Tabela3[[#This Row],[DATA]],"MM")</f>
        <v>08</v>
      </c>
      <c r="M12372" s="2">
        <f>WEEKNUM(Tabela3[[#This Row],[DATA]])</f>
        <v>31</v>
      </c>
      <c r="N12372" s="18">
        <f>YEAR(Tabela3[[#This Row],[DATA]])</f>
        <v>2023</v>
      </c>
    </row>
    <row r="12373" spans="2:14">
      <c r="B12373" s="1">
        <v>45142</v>
      </c>
      <c r="C12373">
        <v>17943</v>
      </c>
      <c r="D12373">
        <f>COUNTIF(C$4:C12373,Tabela3[[#This Row],[COMANDA]])</f>
        <v>1</v>
      </c>
      <c r="E12373" t="s">
        <v>89</v>
      </c>
      <c r="G12373" t="s">
        <v>8</v>
      </c>
      <c r="H12373" t="s">
        <v>202</v>
      </c>
      <c r="I12373" s="2">
        <v>1</v>
      </c>
      <c r="J12373" t="s">
        <v>11</v>
      </c>
      <c r="K12373" s="21">
        <f>INDEX(LISTAS!$H:$Q,MATCH(BASE!H12373,LISTAS!$G:$G,0),MATCH(BASE!J12373,LISTAS!$H$3:$Q$3,0))*Tabela3[[#This Row],[QUANTIDADE]]</f>
        <v>20</v>
      </c>
      <c r="L12373" s="2" t="str">
        <f>TEXT(Tabela3[[#This Row],[DATA]],"MM")</f>
        <v>08</v>
      </c>
      <c r="M12373" s="2">
        <f>WEEKNUM(Tabela3[[#This Row],[DATA]])</f>
        <v>31</v>
      </c>
      <c r="N12373" s="18">
        <f>YEAR(Tabela3[[#This Row],[DATA]])</f>
        <v>2023</v>
      </c>
    </row>
    <row r="12374" spans="2:14">
      <c r="B12374" s="1">
        <v>45142</v>
      </c>
      <c r="C12374">
        <v>17944</v>
      </c>
      <c r="D12374">
        <f>COUNTIF(C$4:C12374,Tabela3[[#This Row],[COMANDA]])</f>
        <v>1</v>
      </c>
      <c r="E12374" t="s">
        <v>90</v>
      </c>
      <c r="F12374" t="s">
        <v>98</v>
      </c>
      <c r="G12374" t="s">
        <v>8</v>
      </c>
      <c r="H12374" t="s">
        <v>47</v>
      </c>
      <c r="I12374" s="2">
        <v>1</v>
      </c>
      <c r="J12374" t="s">
        <v>11</v>
      </c>
      <c r="K12374" s="21">
        <f>INDEX(LISTAS!$H:$Q,MATCH(BASE!H12374,LISTAS!$G:$G,0),MATCH(BASE!J12374,LISTAS!$H$3:$Q$3,0))*Tabela3[[#This Row],[QUANTIDADE]]</f>
        <v>16</v>
      </c>
      <c r="L12374" s="2" t="str">
        <f>TEXT(Tabela3[[#This Row],[DATA]],"MM")</f>
        <v>08</v>
      </c>
      <c r="M12374" s="2">
        <f>WEEKNUM(Tabela3[[#This Row],[DATA]])</f>
        <v>31</v>
      </c>
      <c r="N12374" s="18">
        <f>YEAR(Tabela3[[#This Row],[DATA]])</f>
        <v>2023</v>
      </c>
    </row>
    <row r="12375" spans="2:14">
      <c r="B12375" s="1">
        <v>45142</v>
      </c>
      <c r="C12375">
        <v>17945</v>
      </c>
      <c r="D12375">
        <f>COUNTIF(C$4:C12375,Tabela3[[#This Row],[COMANDA]])</f>
        <v>1</v>
      </c>
      <c r="E12375" t="s">
        <v>89</v>
      </c>
      <c r="F12375" t="s">
        <v>375</v>
      </c>
      <c r="G12375" t="s">
        <v>8</v>
      </c>
      <c r="H12375" t="s">
        <v>47</v>
      </c>
      <c r="I12375" s="2">
        <v>2</v>
      </c>
      <c r="J12375" t="s">
        <v>11</v>
      </c>
      <c r="K12375" s="21">
        <f>INDEX(LISTAS!$H:$Q,MATCH(BASE!H12375,LISTAS!$G:$G,0),MATCH(BASE!J12375,LISTAS!$H$3:$Q$3,0))*Tabela3[[#This Row],[QUANTIDADE]]</f>
        <v>32</v>
      </c>
      <c r="L12375" s="2" t="str">
        <f>TEXT(Tabela3[[#This Row],[DATA]],"MM")</f>
        <v>08</v>
      </c>
      <c r="M12375" s="2">
        <f>WEEKNUM(Tabela3[[#This Row],[DATA]])</f>
        <v>31</v>
      </c>
      <c r="N12375" s="18">
        <f>YEAR(Tabela3[[#This Row],[DATA]])</f>
        <v>2023</v>
      </c>
    </row>
    <row r="12376" spans="2:14">
      <c r="B12376" s="1">
        <v>45142</v>
      </c>
      <c r="C12376">
        <v>17945</v>
      </c>
      <c r="D12376">
        <f>COUNTIF(C$4:C12376,Tabela3[[#This Row],[COMANDA]])</f>
        <v>2</v>
      </c>
      <c r="E12376" t="s">
        <v>89</v>
      </c>
      <c r="F12376" t="s">
        <v>375</v>
      </c>
      <c r="G12376" t="s">
        <v>9</v>
      </c>
      <c r="H12376" t="s">
        <v>201</v>
      </c>
      <c r="I12376" s="2">
        <v>1</v>
      </c>
      <c r="J12376" t="s">
        <v>11</v>
      </c>
      <c r="K12376" s="21">
        <f>INDEX(LISTAS!$H:$Q,MATCH(BASE!H12376,LISTAS!$G:$G,0),MATCH(BASE!J12376,LISTAS!$H$3:$Q$3,0))*Tabela3[[#This Row],[QUANTIDADE]]</f>
        <v>3</v>
      </c>
      <c r="L12376" s="2" t="str">
        <f>TEXT(Tabela3[[#This Row],[DATA]],"MM")</f>
        <v>08</v>
      </c>
      <c r="M12376" s="2">
        <f>WEEKNUM(Tabela3[[#This Row],[DATA]])</f>
        <v>31</v>
      </c>
      <c r="N12376" s="18">
        <f>YEAR(Tabela3[[#This Row],[DATA]])</f>
        <v>2023</v>
      </c>
    </row>
    <row r="12377" spans="2:14">
      <c r="B12377" s="1">
        <v>45142</v>
      </c>
      <c r="C12377">
        <v>17946</v>
      </c>
      <c r="D12377">
        <f>COUNTIF(C$4:C12377,Tabela3[[#This Row],[COMANDA]])</f>
        <v>1</v>
      </c>
      <c r="E12377" t="s">
        <v>89</v>
      </c>
      <c r="F12377" t="s">
        <v>98</v>
      </c>
      <c r="G12377" t="s">
        <v>8</v>
      </c>
      <c r="H12377" t="s">
        <v>204</v>
      </c>
      <c r="I12377" s="2">
        <v>1</v>
      </c>
      <c r="J12377" t="s">
        <v>11</v>
      </c>
      <c r="K12377" s="21">
        <f>INDEX(LISTAS!$H:$Q,MATCH(BASE!H12377,LISTAS!$G:$G,0),MATCH(BASE!J12377,LISTAS!$H$3:$Q$3,0))*Tabela3[[#This Row],[QUANTIDADE]]</f>
        <v>18</v>
      </c>
      <c r="L12377" s="2" t="str">
        <f>TEXT(Tabela3[[#This Row],[DATA]],"MM")</f>
        <v>08</v>
      </c>
      <c r="M12377" s="2">
        <f>WEEKNUM(Tabela3[[#This Row],[DATA]])</f>
        <v>31</v>
      </c>
      <c r="N12377" s="18">
        <f>YEAR(Tabela3[[#This Row],[DATA]])</f>
        <v>2023</v>
      </c>
    </row>
    <row r="12378" spans="2:14">
      <c r="B12378" s="1">
        <v>45142</v>
      </c>
      <c r="C12378">
        <v>17946</v>
      </c>
      <c r="D12378">
        <f>COUNTIF(C$4:C12378,Tabela3[[#This Row],[COMANDA]])</f>
        <v>2</v>
      </c>
      <c r="E12378" t="s">
        <v>89</v>
      </c>
      <c r="F12378" t="s">
        <v>98</v>
      </c>
      <c r="G12378" t="s">
        <v>9</v>
      </c>
      <c r="H12378" t="s">
        <v>127</v>
      </c>
      <c r="I12378" s="2">
        <v>1</v>
      </c>
      <c r="J12378" t="s">
        <v>11</v>
      </c>
      <c r="K12378" s="21">
        <f>INDEX(LISTAS!$H:$Q,MATCH(BASE!H12378,LISTAS!$G:$G,0),MATCH(BASE!J12378,LISTAS!$H$3:$Q$3,0))*Tabela3[[#This Row],[QUANTIDADE]]</f>
        <v>4.5</v>
      </c>
      <c r="L12378" s="2" t="str">
        <f>TEXT(Tabela3[[#This Row],[DATA]],"MM")</f>
        <v>08</v>
      </c>
      <c r="M12378" s="2">
        <f>WEEKNUM(Tabela3[[#This Row],[DATA]])</f>
        <v>31</v>
      </c>
      <c r="N12378" s="18">
        <f>YEAR(Tabela3[[#This Row],[DATA]])</f>
        <v>2023</v>
      </c>
    </row>
    <row r="12379" spans="2:14">
      <c r="B12379" s="1">
        <v>45142</v>
      </c>
      <c r="C12379">
        <v>17947</v>
      </c>
      <c r="D12379">
        <f>COUNTIF(C$4:C12379,Tabela3[[#This Row],[COMANDA]])</f>
        <v>1</v>
      </c>
      <c r="E12379" t="s">
        <v>90</v>
      </c>
      <c r="F12379" t="s">
        <v>98</v>
      </c>
      <c r="G12379" t="s">
        <v>8</v>
      </c>
      <c r="H12379" t="s">
        <v>47</v>
      </c>
      <c r="I12379" s="2">
        <v>2</v>
      </c>
      <c r="J12379" t="s">
        <v>11</v>
      </c>
      <c r="K12379" s="21">
        <f>INDEX(LISTAS!$H:$Q,MATCH(BASE!H12379,LISTAS!$G:$G,0),MATCH(BASE!J12379,LISTAS!$H$3:$Q$3,0))*Tabela3[[#This Row],[QUANTIDADE]]</f>
        <v>32</v>
      </c>
      <c r="L12379" s="2" t="str">
        <f>TEXT(Tabela3[[#This Row],[DATA]],"MM")</f>
        <v>08</v>
      </c>
      <c r="M12379" s="2">
        <f>WEEKNUM(Tabela3[[#This Row],[DATA]])</f>
        <v>31</v>
      </c>
      <c r="N12379" s="18">
        <f>YEAR(Tabela3[[#This Row],[DATA]])</f>
        <v>2023</v>
      </c>
    </row>
    <row r="12380" spans="2:14">
      <c r="B12380" s="1">
        <v>45142</v>
      </c>
      <c r="C12380">
        <v>17947</v>
      </c>
      <c r="D12380">
        <f>COUNTIF(C$4:C12380,Tabela3[[#This Row],[COMANDA]])</f>
        <v>2</v>
      </c>
      <c r="E12380" t="s">
        <v>90</v>
      </c>
      <c r="F12380" t="s">
        <v>98</v>
      </c>
      <c r="G12380" t="s">
        <v>9</v>
      </c>
      <c r="H12380" t="s">
        <v>153</v>
      </c>
      <c r="I12380" s="2">
        <v>1</v>
      </c>
      <c r="J12380" t="s">
        <v>11</v>
      </c>
      <c r="K12380" s="21">
        <f>INDEX(LISTAS!$H:$Q,MATCH(BASE!H12380,LISTAS!$G:$G,0),MATCH(BASE!J12380,LISTAS!$H$3:$Q$3,0))*Tabela3[[#This Row],[QUANTIDADE]]</f>
        <v>4</v>
      </c>
      <c r="L12380" s="2" t="str">
        <f>TEXT(Tabela3[[#This Row],[DATA]],"MM")</f>
        <v>08</v>
      </c>
      <c r="M12380" s="2">
        <f>WEEKNUM(Tabela3[[#This Row],[DATA]])</f>
        <v>31</v>
      </c>
      <c r="N12380" s="18">
        <f>YEAR(Tabela3[[#This Row],[DATA]])</f>
        <v>2023</v>
      </c>
    </row>
    <row r="12381" spans="2:14">
      <c r="B12381" s="1">
        <v>45142</v>
      </c>
      <c r="C12381">
        <v>17947</v>
      </c>
      <c r="D12381">
        <f>COUNTIF(C$4:C12381,Tabela3[[#This Row],[COMANDA]])</f>
        <v>3</v>
      </c>
      <c r="E12381" t="s">
        <v>90</v>
      </c>
      <c r="F12381" t="s">
        <v>98</v>
      </c>
      <c r="G12381" t="s">
        <v>9</v>
      </c>
      <c r="H12381" t="s">
        <v>142</v>
      </c>
      <c r="I12381" s="2">
        <v>1</v>
      </c>
      <c r="J12381" t="s">
        <v>11</v>
      </c>
      <c r="K12381" s="21">
        <f>INDEX(LISTAS!$H:$Q,MATCH(BASE!H12381,LISTAS!$G:$G,0),MATCH(BASE!J12381,LISTAS!$H$3:$Q$3,0))*Tabela3[[#This Row],[QUANTIDADE]]</f>
        <v>6</v>
      </c>
      <c r="L12381" s="2" t="str">
        <f>TEXT(Tabela3[[#This Row],[DATA]],"MM")</f>
        <v>08</v>
      </c>
      <c r="M12381" s="2">
        <f>WEEKNUM(Tabela3[[#This Row],[DATA]])</f>
        <v>31</v>
      </c>
      <c r="N12381" s="18">
        <f>YEAR(Tabela3[[#This Row],[DATA]])</f>
        <v>2023</v>
      </c>
    </row>
    <row r="12382" spans="2:14">
      <c r="B12382" s="1">
        <v>45142</v>
      </c>
      <c r="C12382">
        <v>17948</v>
      </c>
      <c r="D12382">
        <f>COUNTIF(C$4:C12382,Tabela3[[#This Row],[COMANDA]])</f>
        <v>1</v>
      </c>
      <c r="E12382" t="s">
        <v>90</v>
      </c>
      <c r="F12382" t="s">
        <v>98</v>
      </c>
      <c r="G12382" t="s">
        <v>8</v>
      </c>
      <c r="H12382" t="s">
        <v>202</v>
      </c>
      <c r="I12382" s="2">
        <v>1</v>
      </c>
      <c r="J12382" t="s">
        <v>11</v>
      </c>
      <c r="K12382" s="21">
        <f>INDEX(LISTAS!$H:$Q,MATCH(BASE!H12382,LISTAS!$G:$G,0),MATCH(BASE!J12382,LISTAS!$H$3:$Q$3,0))*Tabela3[[#This Row],[QUANTIDADE]]</f>
        <v>20</v>
      </c>
      <c r="L12382" s="2" t="str">
        <f>TEXT(Tabela3[[#This Row],[DATA]],"MM")</f>
        <v>08</v>
      </c>
      <c r="M12382" s="2">
        <f>WEEKNUM(Tabela3[[#This Row],[DATA]])</f>
        <v>31</v>
      </c>
      <c r="N12382" s="18">
        <f>YEAR(Tabela3[[#This Row],[DATA]])</f>
        <v>2023</v>
      </c>
    </row>
    <row r="12383" spans="2:14">
      <c r="B12383" s="1">
        <v>45142</v>
      </c>
      <c r="C12383">
        <v>17949</v>
      </c>
      <c r="D12383">
        <f>COUNTIF(C$4:C12383,Tabela3[[#This Row],[COMANDA]])</f>
        <v>1</v>
      </c>
      <c r="E12383" t="s">
        <v>90</v>
      </c>
      <c r="F12383" t="s">
        <v>99</v>
      </c>
      <c r="G12383" t="s">
        <v>8</v>
      </c>
      <c r="H12383" t="s">
        <v>202</v>
      </c>
      <c r="I12383" s="2">
        <v>1</v>
      </c>
      <c r="J12383" t="s">
        <v>11</v>
      </c>
      <c r="K12383" s="21">
        <f>INDEX(LISTAS!$H:$Q,MATCH(BASE!H12383,LISTAS!$G:$G,0),MATCH(BASE!J12383,LISTAS!$H$3:$Q$3,0))*Tabela3[[#This Row],[QUANTIDADE]]</f>
        <v>20</v>
      </c>
      <c r="L12383" s="2" t="str">
        <f>TEXT(Tabela3[[#This Row],[DATA]],"MM")</f>
        <v>08</v>
      </c>
      <c r="M12383" s="2">
        <f>WEEKNUM(Tabela3[[#This Row],[DATA]])</f>
        <v>31</v>
      </c>
      <c r="N12383" s="18">
        <f>YEAR(Tabela3[[#This Row],[DATA]])</f>
        <v>2023</v>
      </c>
    </row>
    <row r="12384" spans="2:14">
      <c r="B12384" s="1">
        <v>45142</v>
      </c>
      <c r="C12384">
        <v>17949</v>
      </c>
      <c r="D12384">
        <f>COUNTIF(C$4:C12384,Tabela3[[#This Row],[COMANDA]])</f>
        <v>2</v>
      </c>
      <c r="E12384" t="s">
        <v>90</v>
      </c>
      <c r="F12384" t="s">
        <v>99</v>
      </c>
      <c r="G12384" t="s">
        <v>8</v>
      </c>
      <c r="H12384" t="s">
        <v>84</v>
      </c>
      <c r="I12384" s="2">
        <v>1</v>
      </c>
      <c r="J12384" t="s">
        <v>11</v>
      </c>
      <c r="K12384" s="21">
        <f>INDEX(LISTAS!$H:$Q,MATCH(BASE!H12384,LISTAS!$G:$G,0),MATCH(BASE!J12384,LISTAS!$H$3:$Q$3,0))*Tabela3[[#This Row],[QUANTIDADE]]</f>
        <v>16</v>
      </c>
      <c r="L12384" s="2" t="str">
        <f>TEXT(Tabela3[[#This Row],[DATA]],"MM")</f>
        <v>08</v>
      </c>
      <c r="M12384" s="2">
        <f>WEEKNUM(Tabela3[[#This Row],[DATA]])</f>
        <v>31</v>
      </c>
      <c r="N12384" s="18">
        <f>YEAR(Tabela3[[#This Row],[DATA]])</f>
        <v>2023</v>
      </c>
    </row>
    <row r="12385" spans="2:14">
      <c r="B12385" s="1">
        <v>45142</v>
      </c>
      <c r="C12385">
        <v>17950</v>
      </c>
      <c r="D12385">
        <f>COUNTIF(C$4:C12385,Tabela3[[#This Row],[COMANDA]])</f>
        <v>1</v>
      </c>
      <c r="E12385" t="s">
        <v>89</v>
      </c>
      <c r="F12385" t="s">
        <v>100</v>
      </c>
      <c r="G12385" t="s">
        <v>8</v>
      </c>
      <c r="H12385" t="s">
        <v>42</v>
      </c>
      <c r="I12385" s="2">
        <v>1</v>
      </c>
      <c r="J12385" t="s">
        <v>11</v>
      </c>
      <c r="K12385" s="21">
        <f>INDEX(LISTAS!$H:$Q,MATCH(BASE!H12385,LISTAS!$G:$G,0),MATCH(BASE!J12385,LISTAS!$H$3:$Q$3,0))*Tabela3[[#This Row],[QUANTIDADE]]</f>
        <v>16</v>
      </c>
      <c r="L12385" s="2" t="str">
        <f>TEXT(Tabela3[[#This Row],[DATA]],"MM")</f>
        <v>08</v>
      </c>
      <c r="M12385" s="2">
        <f>WEEKNUM(Tabela3[[#This Row],[DATA]])</f>
        <v>31</v>
      </c>
      <c r="N12385" s="18">
        <f>YEAR(Tabela3[[#This Row],[DATA]])</f>
        <v>2023</v>
      </c>
    </row>
    <row r="12386" spans="2:14">
      <c r="B12386" s="1">
        <v>45142</v>
      </c>
      <c r="C12386">
        <v>17951</v>
      </c>
      <c r="D12386">
        <f>COUNTIF(C$4:C12386,Tabela3[[#This Row],[COMANDA]])</f>
        <v>1</v>
      </c>
      <c r="E12386" t="s">
        <v>90</v>
      </c>
      <c r="G12386" t="s">
        <v>8</v>
      </c>
      <c r="H12386" t="s">
        <v>47</v>
      </c>
      <c r="I12386" s="2">
        <v>5</v>
      </c>
      <c r="J12386" t="s">
        <v>11</v>
      </c>
      <c r="K12386" s="21">
        <f>INDEX(LISTAS!$H:$Q,MATCH(BASE!H12386,LISTAS!$G:$G,0),MATCH(BASE!J12386,LISTAS!$H$3:$Q$3,0))*Tabela3[[#This Row],[QUANTIDADE]]</f>
        <v>80</v>
      </c>
      <c r="L12386" s="2" t="str">
        <f>TEXT(Tabela3[[#This Row],[DATA]],"MM")</f>
        <v>08</v>
      </c>
      <c r="M12386" s="2">
        <f>WEEKNUM(Tabela3[[#This Row],[DATA]])</f>
        <v>31</v>
      </c>
      <c r="N12386" s="18">
        <f>YEAR(Tabela3[[#This Row],[DATA]])</f>
        <v>2023</v>
      </c>
    </row>
    <row r="12387" spans="2:14">
      <c r="B12387" s="1">
        <v>45142</v>
      </c>
      <c r="C12387">
        <v>17952</v>
      </c>
      <c r="D12387">
        <f>COUNTIF(C$4:C12387,Tabela3[[#This Row],[COMANDA]])</f>
        <v>1</v>
      </c>
      <c r="E12387" t="s">
        <v>1</v>
      </c>
      <c r="F12387" t="s">
        <v>375</v>
      </c>
      <c r="G12387" t="s">
        <v>8</v>
      </c>
      <c r="H12387" t="s">
        <v>204</v>
      </c>
      <c r="I12387" s="2">
        <v>1</v>
      </c>
      <c r="J12387" t="s">
        <v>11</v>
      </c>
      <c r="K12387" s="21">
        <f>INDEX(LISTAS!$H:$Q,MATCH(BASE!H12387,LISTAS!$G:$G,0),MATCH(BASE!J12387,LISTAS!$H$3:$Q$3,0))*Tabela3[[#This Row],[QUANTIDADE]]</f>
        <v>18</v>
      </c>
      <c r="L12387" s="2" t="str">
        <f>TEXT(Tabela3[[#This Row],[DATA]],"MM")</f>
        <v>08</v>
      </c>
      <c r="M12387" s="2">
        <f>WEEKNUM(Tabela3[[#This Row],[DATA]])</f>
        <v>31</v>
      </c>
      <c r="N12387" s="18">
        <f>YEAR(Tabela3[[#This Row],[DATA]])</f>
        <v>2023</v>
      </c>
    </row>
    <row r="12388" spans="2:14">
      <c r="B12388" s="1">
        <v>45142</v>
      </c>
      <c r="C12388">
        <v>17953</v>
      </c>
      <c r="D12388">
        <f>COUNTIF(C$4:C12388,Tabela3[[#This Row],[COMANDA]])</f>
        <v>1</v>
      </c>
      <c r="E12388" t="s">
        <v>89</v>
      </c>
      <c r="F12388" t="s">
        <v>99</v>
      </c>
      <c r="G12388" t="s">
        <v>8</v>
      </c>
      <c r="H12388" t="s">
        <v>206</v>
      </c>
      <c r="I12388" s="2">
        <v>1</v>
      </c>
      <c r="J12388" t="s">
        <v>11</v>
      </c>
      <c r="K12388" s="21">
        <f>INDEX(LISTAS!$H:$Q,MATCH(BASE!H12388,LISTAS!$G:$G,0),MATCH(BASE!J12388,LISTAS!$H$3:$Q$3,0))*Tabela3[[#This Row],[QUANTIDADE]]</f>
        <v>18</v>
      </c>
      <c r="L12388" s="2" t="str">
        <f>TEXT(Tabela3[[#This Row],[DATA]],"MM")</f>
        <v>08</v>
      </c>
      <c r="M12388" s="2">
        <f>WEEKNUM(Tabela3[[#This Row],[DATA]])</f>
        <v>31</v>
      </c>
      <c r="N12388" s="18">
        <f>YEAR(Tabela3[[#This Row],[DATA]])</f>
        <v>2023</v>
      </c>
    </row>
    <row r="12389" spans="2:14">
      <c r="B12389" s="1">
        <v>45142</v>
      </c>
      <c r="C12389">
        <v>17953</v>
      </c>
      <c r="D12389">
        <f>COUNTIF(C$4:C12389,Tabela3[[#This Row],[COMANDA]])</f>
        <v>2</v>
      </c>
      <c r="E12389" t="s">
        <v>89</v>
      </c>
      <c r="F12389" t="s">
        <v>98</v>
      </c>
      <c r="G12389" t="s">
        <v>8</v>
      </c>
      <c r="H12389" t="s">
        <v>206</v>
      </c>
      <c r="I12389" s="2">
        <v>1</v>
      </c>
      <c r="J12389" t="s">
        <v>11</v>
      </c>
      <c r="K12389" s="21">
        <f>INDEX(LISTAS!$H:$Q,MATCH(BASE!H12389,LISTAS!$G:$G,0),MATCH(BASE!J12389,LISTAS!$H$3:$Q$3,0))*Tabela3[[#This Row],[QUANTIDADE]]</f>
        <v>18</v>
      </c>
      <c r="L12389" s="2" t="str">
        <f>TEXT(Tabela3[[#This Row],[DATA]],"MM")</f>
        <v>08</v>
      </c>
      <c r="M12389" s="2">
        <f>WEEKNUM(Tabela3[[#This Row],[DATA]])</f>
        <v>31</v>
      </c>
      <c r="N12389" s="18">
        <f>YEAR(Tabela3[[#This Row],[DATA]])</f>
        <v>2023</v>
      </c>
    </row>
    <row r="12390" spans="2:14">
      <c r="B12390" s="1">
        <v>45142</v>
      </c>
      <c r="C12390">
        <v>17954</v>
      </c>
      <c r="D12390">
        <f>COUNTIF(C$4:C12390,Tabela3[[#This Row],[COMANDA]])</f>
        <v>1</v>
      </c>
      <c r="E12390" t="s">
        <v>90</v>
      </c>
      <c r="F12390" t="s">
        <v>98</v>
      </c>
      <c r="G12390" t="s">
        <v>8</v>
      </c>
      <c r="H12390" t="s">
        <v>204</v>
      </c>
      <c r="I12390" s="2">
        <v>1</v>
      </c>
      <c r="J12390" t="s">
        <v>11</v>
      </c>
      <c r="K12390" s="21">
        <f>INDEX(LISTAS!$H:$Q,MATCH(BASE!H12390,LISTAS!$G:$G,0),MATCH(BASE!J12390,LISTAS!$H$3:$Q$3,0))*Tabela3[[#This Row],[QUANTIDADE]]</f>
        <v>18</v>
      </c>
      <c r="L12390" s="2" t="str">
        <f>TEXT(Tabela3[[#This Row],[DATA]],"MM")</f>
        <v>08</v>
      </c>
      <c r="M12390" s="2">
        <f>WEEKNUM(Tabela3[[#This Row],[DATA]])</f>
        <v>31</v>
      </c>
      <c r="N12390" s="18">
        <f>YEAR(Tabela3[[#This Row],[DATA]])</f>
        <v>2023</v>
      </c>
    </row>
    <row r="12391" spans="2:14">
      <c r="B12391" s="1">
        <v>45142</v>
      </c>
      <c r="C12391">
        <v>17955</v>
      </c>
      <c r="D12391">
        <f>COUNTIF(C$4:C12391,Tabela3[[#This Row],[COMANDA]])</f>
        <v>1</v>
      </c>
      <c r="E12391" t="s">
        <v>89</v>
      </c>
      <c r="F12391" t="s">
        <v>99</v>
      </c>
      <c r="G12391" t="s">
        <v>8</v>
      </c>
      <c r="H12391" t="s">
        <v>204</v>
      </c>
      <c r="I12391" s="2">
        <v>1</v>
      </c>
      <c r="J12391" t="s">
        <v>11</v>
      </c>
      <c r="K12391" s="21">
        <f>INDEX(LISTAS!$H:$Q,MATCH(BASE!H12391,LISTAS!$G:$G,0),MATCH(BASE!J12391,LISTAS!$H$3:$Q$3,0))*Tabela3[[#This Row],[QUANTIDADE]]</f>
        <v>18</v>
      </c>
      <c r="L12391" s="2" t="str">
        <f>TEXT(Tabela3[[#This Row],[DATA]],"MM")</f>
        <v>08</v>
      </c>
      <c r="M12391" s="2">
        <f>WEEKNUM(Tabela3[[#This Row],[DATA]])</f>
        <v>31</v>
      </c>
      <c r="N12391" s="18">
        <f>YEAR(Tabela3[[#This Row],[DATA]])</f>
        <v>2023</v>
      </c>
    </row>
    <row r="12392" spans="2:14">
      <c r="B12392" s="1">
        <v>45142</v>
      </c>
      <c r="C12392">
        <v>17955</v>
      </c>
      <c r="D12392">
        <f>COUNTIF(C$4:C12392,Tabela3[[#This Row],[COMANDA]])</f>
        <v>2</v>
      </c>
      <c r="E12392" t="s">
        <v>89</v>
      </c>
      <c r="F12392" t="s">
        <v>99</v>
      </c>
      <c r="G12392" t="s">
        <v>61</v>
      </c>
      <c r="H12392" t="s">
        <v>199</v>
      </c>
      <c r="I12392" s="2">
        <v>1</v>
      </c>
      <c r="J12392" t="s">
        <v>11</v>
      </c>
      <c r="K12392" s="21">
        <f>INDEX(LISTAS!$H:$Q,MATCH(BASE!H12392,LISTAS!$G:$G,0),MATCH(BASE!J12392,LISTAS!$H$3:$Q$3,0))*Tabela3[[#This Row],[QUANTIDADE]]</f>
        <v>1</v>
      </c>
      <c r="L12392" s="2" t="str">
        <f>TEXT(Tabela3[[#This Row],[DATA]],"MM")</f>
        <v>08</v>
      </c>
      <c r="M12392" s="2">
        <f>WEEKNUM(Tabela3[[#This Row],[DATA]])</f>
        <v>31</v>
      </c>
      <c r="N12392" s="18">
        <f>YEAR(Tabela3[[#This Row],[DATA]])</f>
        <v>2023</v>
      </c>
    </row>
    <row r="12393" spans="2:14">
      <c r="B12393" s="1">
        <v>45142</v>
      </c>
      <c r="C12393">
        <v>17955</v>
      </c>
      <c r="D12393">
        <f>COUNTIF(C$4:C12393,Tabela3[[#This Row],[COMANDA]])</f>
        <v>3</v>
      </c>
      <c r="E12393" t="s">
        <v>89</v>
      </c>
      <c r="F12393" t="s">
        <v>99</v>
      </c>
      <c r="G12393" t="s">
        <v>9</v>
      </c>
      <c r="H12393" t="s">
        <v>142</v>
      </c>
      <c r="I12393" s="2">
        <v>1</v>
      </c>
      <c r="J12393" t="s">
        <v>11</v>
      </c>
      <c r="K12393" s="21">
        <f>INDEX(LISTAS!$H:$Q,MATCH(BASE!H12393,LISTAS!$G:$G,0),MATCH(BASE!J12393,LISTAS!$H$3:$Q$3,0))*Tabela3[[#This Row],[QUANTIDADE]]</f>
        <v>6</v>
      </c>
      <c r="L12393" s="2" t="str">
        <f>TEXT(Tabela3[[#This Row],[DATA]],"MM")</f>
        <v>08</v>
      </c>
      <c r="M12393" s="2">
        <f>WEEKNUM(Tabela3[[#This Row],[DATA]])</f>
        <v>31</v>
      </c>
      <c r="N12393" s="18">
        <f>YEAR(Tabela3[[#This Row],[DATA]])</f>
        <v>2023</v>
      </c>
    </row>
    <row r="12394" spans="2:14">
      <c r="B12394" s="1">
        <v>45142</v>
      </c>
      <c r="C12394">
        <v>17956</v>
      </c>
      <c r="D12394">
        <f>COUNTIF(C$4:C12394,Tabela3[[#This Row],[COMANDA]])</f>
        <v>1</v>
      </c>
      <c r="E12394" t="s">
        <v>90</v>
      </c>
      <c r="F12394" t="s">
        <v>99</v>
      </c>
      <c r="G12394" t="s">
        <v>8</v>
      </c>
      <c r="H12394" t="s">
        <v>204</v>
      </c>
      <c r="I12394" s="2">
        <v>1</v>
      </c>
      <c r="J12394" t="s">
        <v>11</v>
      </c>
      <c r="K12394" s="21">
        <f>INDEX(LISTAS!$H:$Q,MATCH(BASE!H12394,LISTAS!$G:$G,0),MATCH(BASE!J12394,LISTAS!$H$3:$Q$3,0))*Tabela3[[#This Row],[QUANTIDADE]]</f>
        <v>18</v>
      </c>
      <c r="L12394" s="2" t="str">
        <f>TEXT(Tabela3[[#This Row],[DATA]],"MM")</f>
        <v>08</v>
      </c>
      <c r="M12394" s="2">
        <f>WEEKNUM(Tabela3[[#This Row],[DATA]])</f>
        <v>31</v>
      </c>
      <c r="N12394" s="18">
        <f>YEAR(Tabela3[[#This Row],[DATA]])</f>
        <v>2023</v>
      </c>
    </row>
    <row r="12395" spans="2:14">
      <c r="B12395" s="1">
        <v>45142</v>
      </c>
      <c r="C12395">
        <v>17956</v>
      </c>
      <c r="D12395">
        <f>COUNTIF(C$4:C12395,Tabela3[[#This Row],[COMANDA]])</f>
        <v>2</v>
      </c>
      <c r="E12395" t="s">
        <v>90</v>
      </c>
      <c r="F12395" t="s">
        <v>99</v>
      </c>
      <c r="G12395" t="s">
        <v>8</v>
      </c>
      <c r="H12395" t="s">
        <v>47</v>
      </c>
      <c r="I12395" s="2">
        <v>1</v>
      </c>
      <c r="J12395" t="s">
        <v>11</v>
      </c>
      <c r="K12395" s="21">
        <f>INDEX(LISTAS!$H:$Q,MATCH(BASE!H12395,LISTAS!$G:$G,0),MATCH(BASE!J12395,LISTAS!$H$3:$Q$3,0))*Tabela3[[#This Row],[QUANTIDADE]]</f>
        <v>16</v>
      </c>
      <c r="L12395" s="2" t="str">
        <f>TEXT(Tabela3[[#This Row],[DATA]],"MM")</f>
        <v>08</v>
      </c>
      <c r="M12395" s="2">
        <f>WEEKNUM(Tabela3[[#This Row],[DATA]])</f>
        <v>31</v>
      </c>
      <c r="N12395" s="18">
        <f>YEAR(Tabela3[[#This Row],[DATA]])</f>
        <v>2023</v>
      </c>
    </row>
    <row r="12396" spans="2:14">
      <c r="B12396" s="1">
        <v>45142</v>
      </c>
      <c r="C12396">
        <v>17957</v>
      </c>
      <c r="D12396">
        <f>COUNTIF(C$4:C12396,Tabela3[[#This Row],[COMANDA]])</f>
        <v>1</v>
      </c>
      <c r="E12396" t="s">
        <v>89</v>
      </c>
      <c r="F12396" t="s">
        <v>100</v>
      </c>
      <c r="G12396" t="s">
        <v>8</v>
      </c>
      <c r="H12396" t="s">
        <v>43</v>
      </c>
      <c r="I12396" s="2">
        <v>1</v>
      </c>
      <c r="J12396" t="s">
        <v>11</v>
      </c>
      <c r="K12396" s="21">
        <f>INDEX(LISTAS!$H:$Q,MATCH(BASE!H12396,LISTAS!$G:$G,0),MATCH(BASE!J12396,LISTAS!$H$3:$Q$3,0))*Tabela3[[#This Row],[QUANTIDADE]]</f>
        <v>18</v>
      </c>
      <c r="L12396" s="2" t="str">
        <f>TEXT(Tabela3[[#This Row],[DATA]],"MM")</f>
        <v>08</v>
      </c>
      <c r="M12396" s="2">
        <f>WEEKNUM(Tabela3[[#This Row],[DATA]])</f>
        <v>31</v>
      </c>
      <c r="N12396" s="18">
        <f>YEAR(Tabela3[[#This Row],[DATA]])</f>
        <v>2023</v>
      </c>
    </row>
    <row r="12397" spans="2:14">
      <c r="B12397" s="1">
        <v>45142</v>
      </c>
      <c r="C12397">
        <v>17958</v>
      </c>
      <c r="D12397">
        <f>COUNTIF(C$4:C12397,Tabela3[[#This Row],[COMANDA]])</f>
        <v>1</v>
      </c>
      <c r="E12397" t="s">
        <v>89</v>
      </c>
      <c r="F12397" t="s">
        <v>99</v>
      </c>
      <c r="G12397" t="s">
        <v>8</v>
      </c>
      <c r="H12397" t="s">
        <v>47</v>
      </c>
      <c r="I12397" s="2">
        <v>2</v>
      </c>
      <c r="J12397" t="s">
        <v>11</v>
      </c>
      <c r="K12397" s="21">
        <f>INDEX(LISTAS!$H:$Q,MATCH(BASE!H12397,LISTAS!$G:$G,0),MATCH(BASE!J12397,LISTAS!$H$3:$Q$3,0))*Tabela3[[#This Row],[QUANTIDADE]]</f>
        <v>32</v>
      </c>
      <c r="L12397" s="2" t="str">
        <f>TEXT(Tabela3[[#This Row],[DATA]],"MM")</f>
        <v>08</v>
      </c>
      <c r="M12397" s="2">
        <f>WEEKNUM(Tabela3[[#This Row],[DATA]])</f>
        <v>31</v>
      </c>
      <c r="N12397" s="18">
        <f>YEAR(Tabela3[[#This Row],[DATA]])</f>
        <v>2023</v>
      </c>
    </row>
    <row r="12398" spans="2:14">
      <c r="B12398" s="1">
        <v>45142</v>
      </c>
      <c r="C12398">
        <v>17958</v>
      </c>
      <c r="D12398">
        <f>COUNTIF(C$4:C12398,Tabela3[[#This Row],[COMANDA]])</f>
        <v>2</v>
      </c>
      <c r="E12398" t="s">
        <v>89</v>
      </c>
      <c r="F12398" t="s">
        <v>99</v>
      </c>
      <c r="G12398" t="s">
        <v>9</v>
      </c>
      <c r="H12398" t="s">
        <v>52</v>
      </c>
      <c r="I12398" s="2">
        <v>1</v>
      </c>
      <c r="J12398" t="s">
        <v>12</v>
      </c>
      <c r="K12398" s="21">
        <f>INDEX(LISTAS!$H:$Q,MATCH(BASE!H12398,LISTAS!$G:$G,0),MATCH(BASE!J12398,LISTAS!$H$3:$Q$3,0))*Tabela3[[#This Row],[QUANTIDADE]]</f>
        <v>10</v>
      </c>
      <c r="L12398" s="2" t="str">
        <f>TEXT(Tabela3[[#This Row],[DATA]],"MM")</f>
        <v>08</v>
      </c>
      <c r="M12398" s="2">
        <f>WEEKNUM(Tabela3[[#This Row],[DATA]])</f>
        <v>31</v>
      </c>
      <c r="N12398" s="18">
        <f>YEAR(Tabela3[[#This Row],[DATA]])</f>
        <v>2023</v>
      </c>
    </row>
    <row r="12399" spans="2:14">
      <c r="B12399" s="1">
        <v>45142</v>
      </c>
      <c r="C12399">
        <v>17959</v>
      </c>
      <c r="D12399">
        <f>COUNTIF(C$4:C12399,Tabela3[[#This Row],[COMANDA]])</f>
        <v>1</v>
      </c>
      <c r="E12399" t="s">
        <v>90</v>
      </c>
      <c r="F12399" t="s">
        <v>98</v>
      </c>
      <c r="G12399" t="s">
        <v>8</v>
      </c>
      <c r="H12399" t="s">
        <v>202</v>
      </c>
      <c r="I12399" s="2">
        <v>1</v>
      </c>
      <c r="J12399" t="s">
        <v>11</v>
      </c>
      <c r="K12399" s="21">
        <f>INDEX(LISTAS!$H:$Q,MATCH(BASE!H12399,LISTAS!$G:$G,0),MATCH(BASE!J12399,LISTAS!$H$3:$Q$3,0))*Tabela3[[#This Row],[QUANTIDADE]]</f>
        <v>20</v>
      </c>
      <c r="L12399" s="2" t="str">
        <f>TEXT(Tabela3[[#This Row],[DATA]],"MM")</f>
        <v>08</v>
      </c>
      <c r="M12399" s="2">
        <f>WEEKNUM(Tabela3[[#This Row],[DATA]])</f>
        <v>31</v>
      </c>
      <c r="N12399" s="18">
        <f>YEAR(Tabela3[[#This Row],[DATA]])</f>
        <v>2023</v>
      </c>
    </row>
    <row r="12400" spans="2:14">
      <c r="B12400" s="1">
        <v>45142</v>
      </c>
      <c r="C12400">
        <v>17960</v>
      </c>
      <c r="D12400">
        <f>COUNTIF(C$4:C12400,Tabela3[[#This Row],[COMANDA]])</f>
        <v>1</v>
      </c>
      <c r="E12400" t="s">
        <v>90</v>
      </c>
      <c r="F12400" t="s">
        <v>99</v>
      </c>
      <c r="G12400" t="s">
        <v>8</v>
      </c>
      <c r="H12400" t="s">
        <v>47</v>
      </c>
      <c r="I12400" s="2">
        <v>1</v>
      </c>
      <c r="J12400" t="s">
        <v>11</v>
      </c>
      <c r="K12400" s="21">
        <f>INDEX(LISTAS!$H:$Q,MATCH(BASE!H12400,LISTAS!$G:$G,0),MATCH(BASE!J12400,LISTAS!$H$3:$Q$3,0))*Tabela3[[#This Row],[QUANTIDADE]]</f>
        <v>16</v>
      </c>
      <c r="L12400" s="2" t="str">
        <f>TEXT(Tabela3[[#This Row],[DATA]],"MM")</f>
        <v>08</v>
      </c>
      <c r="M12400" s="2">
        <f>WEEKNUM(Tabela3[[#This Row],[DATA]])</f>
        <v>31</v>
      </c>
      <c r="N12400" s="18">
        <f>YEAR(Tabela3[[#This Row],[DATA]])</f>
        <v>2023</v>
      </c>
    </row>
    <row r="12401" spans="2:14">
      <c r="B12401" s="1">
        <v>45142</v>
      </c>
      <c r="C12401">
        <v>17960</v>
      </c>
      <c r="D12401">
        <f>COUNTIF(C$4:C12401,Tabela3[[#This Row],[COMANDA]])</f>
        <v>2</v>
      </c>
      <c r="E12401" t="s">
        <v>90</v>
      </c>
      <c r="F12401" t="s">
        <v>99</v>
      </c>
      <c r="G12401" t="s">
        <v>9</v>
      </c>
      <c r="H12401" t="s">
        <v>132</v>
      </c>
      <c r="I12401" s="2">
        <v>1</v>
      </c>
      <c r="J12401" t="s">
        <v>11</v>
      </c>
      <c r="K12401" s="21">
        <f>INDEX(LISTAS!$H:$Q,MATCH(BASE!H12401,LISTAS!$G:$G,0),MATCH(BASE!J12401,LISTAS!$H$3:$Q$3,0))*Tabela3[[#This Row],[QUANTIDADE]]</f>
        <v>3</v>
      </c>
      <c r="L12401" s="2" t="str">
        <f>TEXT(Tabela3[[#This Row],[DATA]],"MM")</f>
        <v>08</v>
      </c>
      <c r="M12401" s="2">
        <f>WEEKNUM(Tabela3[[#This Row],[DATA]])</f>
        <v>31</v>
      </c>
      <c r="N12401" s="18">
        <f>YEAR(Tabela3[[#This Row],[DATA]])</f>
        <v>2023</v>
      </c>
    </row>
    <row r="12402" spans="2:14">
      <c r="B12402" s="1">
        <v>45142</v>
      </c>
      <c r="C12402">
        <v>17961</v>
      </c>
      <c r="D12402">
        <f>COUNTIF(C$4:C12402,Tabela3[[#This Row],[COMANDA]])</f>
        <v>1</v>
      </c>
      <c r="E12402" t="s">
        <v>89</v>
      </c>
      <c r="G12402" t="s">
        <v>8</v>
      </c>
      <c r="H12402" t="s">
        <v>47</v>
      </c>
      <c r="I12402" s="2">
        <v>1</v>
      </c>
      <c r="J12402" t="s">
        <v>11</v>
      </c>
      <c r="K12402" s="21">
        <f>INDEX(LISTAS!$H:$Q,MATCH(BASE!H12402,LISTAS!$G:$G,0),MATCH(BASE!J12402,LISTAS!$H$3:$Q$3,0))*Tabela3[[#This Row],[QUANTIDADE]]</f>
        <v>16</v>
      </c>
      <c r="L12402" s="2" t="str">
        <f>TEXT(Tabela3[[#This Row],[DATA]],"MM")</f>
        <v>08</v>
      </c>
      <c r="M12402" s="2">
        <f>WEEKNUM(Tabela3[[#This Row],[DATA]])</f>
        <v>31</v>
      </c>
      <c r="N12402" s="18">
        <f>YEAR(Tabela3[[#This Row],[DATA]])</f>
        <v>2023</v>
      </c>
    </row>
    <row r="12403" spans="2:14">
      <c r="B12403" s="1">
        <v>45142</v>
      </c>
      <c r="C12403">
        <v>17962</v>
      </c>
      <c r="D12403">
        <f>COUNTIF(C$4:C12403,Tabela3[[#This Row],[COMANDA]])</f>
        <v>1</v>
      </c>
      <c r="E12403" t="s">
        <v>90</v>
      </c>
      <c r="G12403" t="s">
        <v>8</v>
      </c>
      <c r="H12403" t="s">
        <v>203</v>
      </c>
      <c r="I12403" s="2">
        <v>1</v>
      </c>
      <c r="J12403" t="s">
        <v>11</v>
      </c>
      <c r="K12403" s="21">
        <f>INDEX(LISTAS!$H:$Q,MATCH(BASE!H12403,LISTAS!$G:$G,0),MATCH(BASE!J12403,LISTAS!$H$3:$Q$3,0))*Tabela3[[#This Row],[QUANTIDADE]]</f>
        <v>20</v>
      </c>
      <c r="L12403" s="2" t="str">
        <f>TEXT(Tabela3[[#This Row],[DATA]],"MM")</f>
        <v>08</v>
      </c>
      <c r="M12403" s="2">
        <f>WEEKNUM(Tabela3[[#This Row],[DATA]])</f>
        <v>31</v>
      </c>
      <c r="N12403" s="18">
        <f>YEAR(Tabela3[[#This Row],[DATA]])</f>
        <v>2023</v>
      </c>
    </row>
    <row r="12404" spans="2:14">
      <c r="B12404" s="1">
        <v>45142</v>
      </c>
      <c r="C12404">
        <v>17962</v>
      </c>
      <c r="D12404">
        <f>COUNTIF(C$4:C12404,Tabela3[[#This Row],[COMANDA]])</f>
        <v>2</v>
      </c>
      <c r="E12404" t="s">
        <v>90</v>
      </c>
      <c r="G12404" t="s">
        <v>8</v>
      </c>
      <c r="H12404" t="s">
        <v>47</v>
      </c>
      <c r="I12404" s="2">
        <v>1</v>
      </c>
      <c r="J12404" t="s">
        <v>11</v>
      </c>
      <c r="K12404" s="21">
        <f>INDEX(LISTAS!$H:$Q,MATCH(BASE!H12404,LISTAS!$G:$G,0),MATCH(BASE!J12404,LISTAS!$H$3:$Q$3,0))*Tabela3[[#This Row],[QUANTIDADE]]</f>
        <v>16</v>
      </c>
      <c r="L12404" s="2" t="str">
        <f>TEXT(Tabela3[[#This Row],[DATA]],"MM")</f>
        <v>08</v>
      </c>
      <c r="M12404" s="2">
        <f>WEEKNUM(Tabela3[[#This Row],[DATA]])</f>
        <v>31</v>
      </c>
      <c r="N12404" s="18">
        <f>YEAR(Tabela3[[#This Row],[DATA]])</f>
        <v>2023</v>
      </c>
    </row>
    <row r="12405" spans="2:14">
      <c r="B12405" s="1">
        <v>45142</v>
      </c>
      <c r="C12405">
        <v>17962</v>
      </c>
      <c r="D12405">
        <f>COUNTIF(C$4:C12405,Tabela3[[#This Row],[COMANDA]])</f>
        <v>3</v>
      </c>
      <c r="E12405" t="s">
        <v>90</v>
      </c>
      <c r="G12405" t="s">
        <v>9</v>
      </c>
      <c r="H12405" t="s">
        <v>242</v>
      </c>
      <c r="I12405" s="2">
        <v>1</v>
      </c>
      <c r="J12405" t="s">
        <v>12</v>
      </c>
      <c r="K12405" s="21">
        <f>INDEX(LISTAS!$H:$Q,MATCH(BASE!H12405,LISTAS!$G:$G,0),MATCH(BASE!J12405,LISTAS!$H$3:$Q$3,0))*Tabela3[[#This Row],[QUANTIDADE]]</f>
        <v>6</v>
      </c>
      <c r="L12405" s="2" t="str">
        <f>TEXT(Tabela3[[#This Row],[DATA]],"MM")</f>
        <v>08</v>
      </c>
      <c r="M12405" s="2">
        <f>WEEKNUM(Tabela3[[#This Row],[DATA]])</f>
        <v>31</v>
      </c>
      <c r="N12405" s="18">
        <f>YEAR(Tabela3[[#This Row],[DATA]])</f>
        <v>2023</v>
      </c>
    </row>
    <row r="12406" spans="2:14">
      <c r="B12406" s="1">
        <v>45142</v>
      </c>
      <c r="C12406">
        <v>17963</v>
      </c>
      <c r="D12406">
        <f>COUNTIF(C$4:C12406,Tabela3[[#This Row],[COMANDA]])</f>
        <v>1</v>
      </c>
      <c r="E12406" t="s">
        <v>90</v>
      </c>
      <c r="F12406" t="s">
        <v>98</v>
      </c>
      <c r="G12406" t="s">
        <v>8</v>
      </c>
      <c r="H12406" t="s">
        <v>204</v>
      </c>
      <c r="I12406" s="2">
        <v>1</v>
      </c>
      <c r="J12406" t="s">
        <v>11</v>
      </c>
      <c r="K12406" s="21">
        <f>INDEX(LISTAS!$H:$Q,MATCH(BASE!H12406,LISTAS!$G:$G,0),MATCH(BASE!J12406,LISTAS!$H$3:$Q$3,0))*Tabela3[[#This Row],[QUANTIDADE]]</f>
        <v>18</v>
      </c>
      <c r="L12406" s="2" t="str">
        <f>TEXT(Tabela3[[#This Row],[DATA]],"MM")</f>
        <v>08</v>
      </c>
      <c r="M12406" s="2">
        <f>WEEKNUM(Tabela3[[#This Row],[DATA]])</f>
        <v>31</v>
      </c>
      <c r="N12406" s="18">
        <f>YEAR(Tabela3[[#This Row],[DATA]])</f>
        <v>2023</v>
      </c>
    </row>
    <row r="12407" spans="2:14">
      <c r="B12407" s="1">
        <v>45142</v>
      </c>
      <c r="C12407">
        <v>17964</v>
      </c>
      <c r="D12407">
        <f>COUNTIF(C$4:C12407,Tabela3[[#This Row],[COMANDA]])</f>
        <v>1</v>
      </c>
      <c r="E12407" t="s">
        <v>89</v>
      </c>
      <c r="F12407" t="s">
        <v>99</v>
      </c>
      <c r="G12407" t="s">
        <v>8</v>
      </c>
      <c r="H12407" t="s">
        <v>47</v>
      </c>
      <c r="I12407" s="2">
        <v>1</v>
      </c>
      <c r="J12407" t="s">
        <v>11</v>
      </c>
      <c r="K12407" s="21">
        <f>INDEX(LISTAS!$H:$Q,MATCH(BASE!H12407,LISTAS!$G:$G,0),MATCH(BASE!J12407,LISTAS!$H$3:$Q$3,0))*Tabela3[[#This Row],[QUANTIDADE]]</f>
        <v>16</v>
      </c>
      <c r="L12407" s="2" t="str">
        <f>TEXT(Tabela3[[#This Row],[DATA]],"MM")</f>
        <v>08</v>
      </c>
      <c r="M12407" s="2">
        <f>WEEKNUM(Tabela3[[#This Row],[DATA]])</f>
        <v>31</v>
      </c>
      <c r="N12407" s="18">
        <f>YEAR(Tabela3[[#This Row],[DATA]])</f>
        <v>2023</v>
      </c>
    </row>
    <row r="12408" spans="2:14">
      <c r="B12408" s="1">
        <v>45142</v>
      </c>
      <c r="C12408">
        <v>17964</v>
      </c>
      <c r="D12408">
        <f>COUNTIF(C$4:C12408,Tabela3[[#This Row],[COMANDA]])</f>
        <v>2</v>
      </c>
      <c r="E12408" t="s">
        <v>1</v>
      </c>
      <c r="F12408" t="s">
        <v>99</v>
      </c>
      <c r="G12408" t="s">
        <v>77</v>
      </c>
      <c r="H12408" t="s">
        <v>224</v>
      </c>
      <c r="I12408" s="2">
        <v>2</v>
      </c>
      <c r="J12408" t="s">
        <v>11</v>
      </c>
      <c r="K12408" s="21">
        <f>INDEX(LISTAS!$H:$Q,MATCH(BASE!H12408,LISTAS!$G:$G,0),MATCH(BASE!J12408,LISTAS!$H$3:$Q$3,0))*Tabela3[[#This Row],[QUANTIDADE]]</f>
        <v>11</v>
      </c>
      <c r="L12408" s="2" t="str">
        <f>TEXT(Tabela3[[#This Row],[DATA]],"MM")</f>
        <v>08</v>
      </c>
      <c r="M12408" s="2">
        <f>WEEKNUM(Tabela3[[#This Row],[DATA]])</f>
        <v>31</v>
      </c>
      <c r="N12408" s="18">
        <f>YEAR(Tabela3[[#This Row],[DATA]])</f>
        <v>2023</v>
      </c>
    </row>
    <row r="12409" spans="2:14">
      <c r="B12409" s="1">
        <v>45142</v>
      </c>
      <c r="C12409">
        <v>17964</v>
      </c>
      <c r="D12409">
        <f>COUNTIF(C$4:C12409,Tabela3[[#This Row],[COMANDA]])</f>
        <v>3</v>
      </c>
      <c r="E12409" t="s">
        <v>1</v>
      </c>
      <c r="F12409" t="s">
        <v>99</v>
      </c>
      <c r="G12409" t="s">
        <v>77</v>
      </c>
      <c r="H12409" t="s">
        <v>770</v>
      </c>
      <c r="I12409" s="2">
        <v>8</v>
      </c>
      <c r="J12409" t="s">
        <v>11</v>
      </c>
      <c r="K12409" s="21">
        <f>INDEX(LISTAS!$H:$Q,MATCH(BASE!H12409,LISTAS!$G:$G,0),MATCH(BASE!J12409,LISTAS!$H$3:$Q$3,0))*Tabela3[[#This Row],[QUANTIDADE]]</f>
        <v>36</v>
      </c>
      <c r="L12409" s="2" t="str">
        <f>TEXT(Tabela3[[#This Row],[DATA]],"MM")</f>
        <v>08</v>
      </c>
      <c r="M12409" s="2">
        <f>WEEKNUM(Tabela3[[#This Row],[DATA]])</f>
        <v>31</v>
      </c>
      <c r="N12409" s="18">
        <f>YEAR(Tabela3[[#This Row],[DATA]])</f>
        <v>2023</v>
      </c>
    </row>
    <row r="12410" spans="2:14">
      <c r="B12410" s="1">
        <v>45142</v>
      </c>
      <c r="C12410">
        <v>17964</v>
      </c>
      <c r="D12410">
        <f>COUNTIF(C$4:C12410,Tabela3[[#This Row],[COMANDA]])</f>
        <v>4</v>
      </c>
      <c r="E12410" t="s">
        <v>1</v>
      </c>
      <c r="F12410" t="s">
        <v>99</v>
      </c>
      <c r="G12410" t="s">
        <v>74</v>
      </c>
      <c r="H12410" t="s">
        <v>120</v>
      </c>
      <c r="I12410" s="2">
        <v>1</v>
      </c>
      <c r="J12410" t="s">
        <v>11</v>
      </c>
      <c r="K12410" s="21">
        <f>INDEX(LISTAS!$H:$Q,MATCH(BASE!H12410,LISTAS!$G:$G,0),MATCH(BASE!J12410,LISTAS!$H$3:$Q$3,0))*Tabela3[[#This Row],[QUANTIDADE]]</f>
        <v>3</v>
      </c>
      <c r="L12410" s="2" t="str">
        <f>TEXT(Tabela3[[#This Row],[DATA]],"MM")</f>
        <v>08</v>
      </c>
      <c r="M12410" s="2">
        <f>WEEKNUM(Tabela3[[#This Row],[DATA]])</f>
        <v>31</v>
      </c>
      <c r="N12410" s="18">
        <f>YEAR(Tabela3[[#This Row],[DATA]])</f>
        <v>2023</v>
      </c>
    </row>
    <row r="12411" spans="2:14">
      <c r="B12411" s="1">
        <v>45142</v>
      </c>
      <c r="C12411">
        <v>17964</v>
      </c>
      <c r="D12411">
        <f>COUNTIF(C$4:C12411,Tabela3[[#This Row],[COMANDA]])</f>
        <v>5</v>
      </c>
      <c r="E12411" t="s">
        <v>1</v>
      </c>
      <c r="F12411" t="s">
        <v>99</v>
      </c>
      <c r="G12411" t="s">
        <v>9</v>
      </c>
      <c r="H12411" t="s">
        <v>68</v>
      </c>
      <c r="I12411" s="2">
        <v>2</v>
      </c>
      <c r="J12411" t="s">
        <v>11</v>
      </c>
      <c r="K12411" s="21">
        <f>INDEX(LISTAS!$H:$Q,MATCH(BASE!H12411,LISTAS!$G:$G,0),MATCH(BASE!J12411,LISTAS!$H$3:$Q$3,0))*Tabela3[[#This Row],[QUANTIDADE]]</f>
        <v>6</v>
      </c>
      <c r="L12411" s="2" t="str">
        <f>TEXT(Tabela3[[#This Row],[DATA]],"MM")</f>
        <v>08</v>
      </c>
      <c r="M12411" s="2">
        <f>WEEKNUM(Tabela3[[#This Row],[DATA]])</f>
        <v>31</v>
      </c>
      <c r="N12411" s="18">
        <f>YEAR(Tabela3[[#This Row],[DATA]])</f>
        <v>2023</v>
      </c>
    </row>
    <row r="12412" spans="2:14">
      <c r="B12412" s="1">
        <v>45142</v>
      </c>
      <c r="C12412">
        <v>17964</v>
      </c>
      <c r="D12412">
        <f>COUNTIF(C$4:C12412,Tabela3[[#This Row],[COMANDA]])</f>
        <v>6</v>
      </c>
      <c r="E12412" t="s">
        <v>1</v>
      </c>
      <c r="F12412" t="s">
        <v>99</v>
      </c>
      <c r="G12412" t="s">
        <v>9</v>
      </c>
      <c r="H12412" t="s">
        <v>214</v>
      </c>
      <c r="I12412" s="2">
        <v>9</v>
      </c>
      <c r="J12412" t="s">
        <v>11</v>
      </c>
      <c r="K12412" s="21">
        <f>INDEX(LISTAS!$H:$Q,MATCH(BASE!H12412,LISTAS!$G:$G,0),MATCH(BASE!J12412,LISTAS!$H$3:$Q$3,0))*Tabela3[[#This Row],[QUANTIDADE]]</f>
        <v>9</v>
      </c>
      <c r="L12412" s="2" t="str">
        <f>TEXT(Tabela3[[#This Row],[DATA]],"MM")</f>
        <v>08</v>
      </c>
      <c r="M12412" s="2">
        <f>WEEKNUM(Tabela3[[#This Row],[DATA]])</f>
        <v>31</v>
      </c>
      <c r="N12412" s="18">
        <f>YEAR(Tabela3[[#This Row],[DATA]])</f>
        <v>2023</v>
      </c>
    </row>
    <row r="12413" spans="2:14">
      <c r="B12413" s="1">
        <v>45142</v>
      </c>
      <c r="C12413">
        <v>17965</v>
      </c>
      <c r="D12413">
        <f>COUNTIF(C$4:C12413,Tabela3[[#This Row],[COMANDA]])</f>
        <v>1</v>
      </c>
      <c r="E12413" t="s">
        <v>90</v>
      </c>
      <c r="F12413" t="s">
        <v>98</v>
      </c>
      <c r="G12413" t="s">
        <v>8</v>
      </c>
      <c r="H12413" t="s">
        <v>47</v>
      </c>
      <c r="I12413" s="2">
        <v>2</v>
      </c>
      <c r="J12413" t="s">
        <v>11</v>
      </c>
      <c r="K12413" s="21">
        <f>INDEX(LISTAS!$H:$Q,MATCH(BASE!H12413,LISTAS!$G:$G,0),MATCH(BASE!J12413,LISTAS!$H$3:$Q$3,0))*Tabela3[[#This Row],[QUANTIDADE]]</f>
        <v>32</v>
      </c>
      <c r="L12413" s="2" t="str">
        <f>TEXT(Tabela3[[#This Row],[DATA]],"MM")</f>
        <v>08</v>
      </c>
      <c r="M12413" s="2">
        <f>WEEKNUM(Tabela3[[#This Row],[DATA]])</f>
        <v>31</v>
      </c>
      <c r="N12413" s="18">
        <f>YEAR(Tabela3[[#This Row],[DATA]])</f>
        <v>2023</v>
      </c>
    </row>
    <row r="12414" spans="2:14">
      <c r="B12414" s="1">
        <v>45142</v>
      </c>
      <c r="C12414">
        <v>17965</v>
      </c>
      <c r="D12414">
        <f>COUNTIF(C$4:C12414,Tabela3[[#This Row],[COMANDA]])</f>
        <v>2</v>
      </c>
      <c r="E12414" t="s">
        <v>90</v>
      </c>
      <c r="F12414" t="s">
        <v>98</v>
      </c>
      <c r="G12414" t="s">
        <v>9</v>
      </c>
      <c r="H12414" t="s">
        <v>138</v>
      </c>
      <c r="I12414" s="2">
        <v>2</v>
      </c>
      <c r="J12414" t="s">
        <v>11</v>
      </c>
      <c r="K12414" s="21">
        <f>INDEX(LISTAS!$H:$Q,MATCH(BASE!H12414,LISTAS!$G:$G,0),MATCH(BASE!J12414,LISTAS!$H$3:$Q$3,0))*Tabela3[[#This Row],[QUANTIDADE]]</f>
        <v>8</v>
      </c>
      <c r="L12414" s="2" t="str">
        <f>TEXT(Tabela3[[#This Row],[DATA]],"MM")</f>
        <v>08</v>
      </c>
      <c r="M12414" s="2">
        <f>WEEKNUM(Tabela3[[#This Row],[DATA]])</f>
        <v>31</v>
      </c>
      <c r="N12414" s="18">
        <f>YEAR(Tabela3[[#This Row],[DATA]])</f>
        <v>2023</v>
      </c>
    </row>
    <row r="12415" spans="2:14">
      <c r="B12415" s="1">
        <v>45142</v>
      </c>
      <c r="C12415">
        <v>17966</v>
      </c>
      <c r="D12415">
        <f>COUNTIF(C$4:C12415,Tabela3[[#This Row],[COMANDA]])</f>
        <v>1</v>
      </c>
      <c r="E12415" t="s">
        <v>90</v>
      </c>
      <c r="F12415" t="s">
        <v>98</v>
      </c>
      <c r="G12415" t="s">
        <v>8</v>
      </c>
      <c r="H12415" t="s">
        <v>47</v>
      </c>
      <c r="I12415" s="2">
        <v>1</v>
      </c>
      <c r="J12415" t="s">
        <v>11</v>
      </c>
      <c r="K12415" s="21">
        <f>INDEX(LISTAS!$H:$Q,MATCH(BASE!H12415,LISTAS!$G:$G,0),MATCH(BASE!J12415,LISTAS!$H$3:$Q$3,0))*Tabela3[[#This Row],[QUANTIDADE]]</f>
        <v>16</v>
      </c>
      <c r="L12415" s="2" t="str">
        <f>TEXT(Tabela3[[#This Row],[DATA]],"MM")</f>
        <v>08</v>
      </c>
      <c r="M12415" s="2">
        <f>WEEKNUM(Tabela3[[#This Row],[DATA]])</f>
        <v>31</v>
      </c>
      <c r="N12415" s="18">
        <f>YEAR(Tabela3[[#This Row],[DATA]])</f>
        <v>2023</v>
      </c>
    </row>
    <row r="12416" spans="2:14">
      <c r="B12416" s="1">
        <v>45142</v>
      </c>
      <c r="C12416">
        <v>17967</v>
      </c>
      <c r="D12416">
        <f>COUNTIF(C$4:C12416,Tabela3[[#This Row],[COMANDA]])</f>
        <v>1</v>
      </c>
      <c r="E12416" t="s">
        <v>90</v>
      </c>
      <c r="F12416" t="s">
        <v>99</v>
      </c>
      <c r="G12416" t="s">
        <v>8</v>
      </c>
      <c r="H12416" t="s">
        <v>47</v>
      </c>
      <c r="I12416" s="2">
        <v>2</v>
      </c>
      <c r="J12416" t="s">
        <v>11</v>
      </c>
      <c r="K12416" s="21">
        <f>INDEX(LISTAS!$H:$Q,MATCH(BASE!H12416,LISTAS!$G:$G,0),MATCH(BASE!J12416,LISTAS!$H$3:$Q$3,0))*Tabela3[[#This Row],[QUANTIDADE]]</f>
        <v>32</v>
      </c>
      <c r="L12416" s="2" t="str">
        <f>TEXT(Tabela3[[#This Row],[DATA]],"MM")</f>
        <v>08</v>
      </c>
      <c r="M12416" s="2">
        <f>WEEKNUM(Tabela3[[#This Row],[DATA]])</f>
        <v>31</v>
      </c>
      <c r="N12416" s="18">
        <f>YEAR(Tabela3[[#This Row],[DATA]])</f>
        <v>2023</v>
      </c>
    </row>
    <row r="12417" spans="2:14">
      <c r="B12417" s="1">
        <v>45142</v>
      </c>
      <c r="C12417">
        <v>17967</v>
      </c>
      <c r="D12417">
        <f>COUNTIF(C$4:C12417,Tabela3[[#This Row],[COMANDA]])</f>
        <v>2</v>
      </c>
      <c r="E12417" t="s">
        <v>90</v>
      </c>
      <c r="F12417" t="s">
        <v>99</v>
      </c>
      <c r="G12417" t="s">
        <v>8</v>
      </c>
      <c r="H12417" t="s">
        <v>84</v>
      </c>
      <c r="I12417" s="2">
        <v>1</v>
      </c>
      <c r="J12417" t="s">
        <v>11</v>
      </c>
      <c r="K12417" s="21">
        <f>INDEX(LISTAS!$H:$Q,MATCH(BASE!H12417,LISTAS!$G:$G,0),MATCH(BASE!J12417,LISTAS!$H$3:$Q$3,0))*Tabela3[[#This Row],[QUANTIDADE]]</f>
        <v>16</v>
      </c>
      <c r="L12417" s="2" t="str">
        <f>TEXT(Tabela3[[#This Row],[DATA]],"MM")</f>
        <v>08</v>
      </c>
      <c r="M12417" s="2">
        <f>WEEKNUM(Tabela3[[#This Row],[DATA]])</f>
        <v>31</v>
      </c>
      <c r="N12417" s="18">
        <f>YEAR(Tabela3[[#This Row],[DATA]])</f>
        <v>2023</v>
      </c>
    </row>
    <row r="12418" spans="2:14">
      <c r="B12418" s="1">
        <v>45142</v>
      </c>
      <c r="C12418">
        <v>17967</v>
      </c>
      <c r="D12418">
        <f>COUNTIF(C$4:C12418,Tabela3[[#This Row],[COMANDA]])</f>
        <v>3</v>
      </c>
      <c r="E12418" t="s">
        <v>90</v>
      </c>
      <c r="F12418" t="s">
        <v>99</v>
      </c>
      <c r="G12418" t="s">
        <v>9</v>
      </c>
      <c r="H12418" t="s">
        <v>131</v>
      </c>
      <c r="I12418" s="2">
        <v>1</v>
      </c>
      <c r="J12418" t="s">
        <v>11</v>
      </c>
      <c r="K12418" s="21">
        <f>INDEX(LISTAS!$H:$Q,MATCH(BASE!H12418,LISTAS!$G:$G,0),MATCH(BASE!J12418,LISTAS!$H$3:$Q$3,0))*Tabela3[[#This Row],[QUANTIDADE]]</f>
        <v>4</v>
      </c>
      <c r="L12418" s="2" t="str">
        <f>TEXT(Tabela3[[#This Row],[DATA]],"MM")</f>
        <v>08</v>
      </c>
      <c r="M12418" s="2">
        <f>WEEKNUM(Tabela3[[#This Row],[DATA]])</f>
        <v>31</v>
      </c>
      <c r="N12418" s="18">
        <f>YEAR(Tabela3[[#This Row],[DATA]])</f>
        <v>2023</v>
      </c>
    </row>
    <row r="12419" spans="2:14">
      <c r="B12419" s="1">
        <v>45142</v>
      </c>
      <c r="C12419">
        <v>17967</v>
      </c>
      <c r="D12419">
        <f>COUNTIF(C$4:C12419,Tabela3[[#This Row],[COMANDA]])</f>
        <v>4</v>
      </c>
      <c r="E12419" t="s">
        <v>90</v>
      </c>
      <c r="F12419" t="s">
        <v>99</v>
      </c>
      <c r="G12419" t="s">
        <v>9</v>
      </c>
      <c r="H12419" t="s">
        <v>142</v>
      </c>
      <c r="I12419" s="2">
        <v>1</v>
      </c>
      <c r="J12419" t="s">
        <v>11</v>
      </c>
      <c r="K12419" s="21">
        <f>INDEX(LISTAS!$H:$Q,MATCH(BASE!H12419,LISTAS!$G:$G,0),MATCH(BASE!J12419,LISTAS!$H$3:$Q$3,0))*Tabela3[[#This Row],[QUANTIDADE]]</f>
        <v>6</v>
      </c>
      <c r="L12419" s="2" t="str">
        <f>TEXT(Tabela3[[#This Row],[DATA]],"MM")</f>
        <v>08</v>
      </c>
      <c r="M12419" s="2">
        <f>WEEKNUM(Tabela3[[#This Row],[DATA]])</f>
        <v>31</v>
      </c>
      <c r="N12419" s="18">
        <f>YEAR(Tabela3[[#This Row],[DATA]])</f>
        <v>2023</v>
      </c>
    </row>
    <row r="12420" spans="2:14">
      <c r="B12420" s="1">
        <v>45142</v>
      </c>
      <c r="C12420">
        <v>17968</v>
      </c>
      <c r="D12420">
        <f>COUNTIF(C$4:C12420,Tabela3[[#This Row],[COMANDA]])</f>
        <v>1</v>
      </c>
      <c r="E12420" t="s">
        <v>90</v>
      </c>
      <c r="F12420" t="s">
        <v>99</v>
      </c>
      <c r="G12420" t="s">
        <v>8</v>
      </c>
      <c r="H12420" t="s">
        <v>211</v>
      </c>
      <c r="I12420" s="2">
        <v>2</v>
      </c>
      <c r="J12420" t="s">
        <v>11</v>
      </c>
      <c r="K12420" s="21">
        <f>INDEX(LISTAS!$H:$Q,MATCH(BASE!H12420,LISTAS!$G:$G,0),MATCH(BASE!J12420,LISTAS!$H$3:$Q$3,0))*Tabela3[[#This Row],[QUANTIDADE]]</f>
        <v>40</v>
      </c>
      <c r="L12420" s="2" t="str">
        <f>TEXT(Tabela3[[#This Row],[DATA]],"MM")</f>
        <v>08</v>
      </c>
      <c r="M12420" s="2">
        <f>WEEKNUM(Tabela3[[#This Row],[DATA]])</f>
        <v>31</v>
      </c>
      <c r="N12420" s="18">
        <f>YEAR(Tabela3[[#This Row],[DATA]])</f>
        <v>2023</v>
      </c>
    </row>
    <row r="12421" spans="2:14">
      <c r="B12421" s="1">
        <v>45142</v>
      </c>
      <c r="C12421">
        <v>17968</v>
      </c>
      <c r="D12421">
        <f>COUNTIF(C$4:C12421,Tabela3[[#This Row],[COMANDA]])</f>
        <v>2</v>
      </c>
      <c r="E12421" t="s">
        <v>90</v>
      </c>
      <c r="F12421" t="s">
        <v>99</v>
      </c>
      <c r="G12421" t="s">
        <v>61</v>
      </c>
      <c r="H12421" t="s">
        <v>199</v>
      </c>
      <c r="I12421" s="2">
        <v>2</v>
      </c>
      <c r="J12421" t="s">
        <v>11</v>
      </c>
      <c r="K12421" s="21">
        <f>INDEX(LISTAS!$H:$Q,MATCH(BASE!H12421,LISTAS!$G:$G,0),MATCH(BASE!J12421,LISTAS!$H$3:$Q$3,0))*Tabela3[[#This Row],[QUANTIDADE]]</f>
        <v>2</v>
      </c>
      <c r="L12421" s="2" t="str">
        <f>TEXT(Tabela3[[#This Row],[DATA]],"MM")</f>
        <v>08</v>
      </c>
      <c r="M12421" s="2">
        <f>WEEKNUM(Tabela3[[#This Row],[DATA]])</f>
        <v>31</v>
      </c>
      <c r="N12421" s="18">
        <f>YEAR(Tabela3[[#This Row],[DATA]])</f>
        <v>2023</v>
      </c>
    </row>
    <row r="12422" spans="2:14">
      <c r="B12422" s="1">
        <v>45142</v>
      </c>
      <c r="C12422">
        <v>17968</v>
      </c>
      <c r="D12422">
        <f>COUNTIF(C$4:C12422,Tabela3[[#This Row],[COMANDA]])</f>
        <v>3</v>
      </c>
      <c r="E12422" t="s">
        <v>90</v>
      </c>
      <c r="F12422" t="s">
        <v>99</v>
      </c>
      <c r="G12422" t="s">
        <v>9</v>
      </c>
      <c r="H12422" t="s">
        <v>133</v>
      </c>
      <c r="I12422" s="2">
        <v>1</v>
      </c>
      <c r="J12422" t="s">
        <v>11</v>
      </c>
      <c r="K12422" s="21">
        <f>INDEX(LISTAS!$H:$Q,MATCH(BASE!H12422,LISTAS!$G:$G,0),MATCH(BASE!J12422,LISTAS!$H$3:$Q$3,0))*Tabela3[[#This Row],[QUANTIDADE]]</f>
        <v>6</v>
      </c>
      <c r="L12422" s="2" t="str">
        <f>TEXT(Tabela3[[#This Row],[DATA]],"MM")</f>
        <v>08</v>
      </c>
      <c r="M12422" s="2">
        <f>WEEKNUM(Tabela3[[#This Row],[DATA]])</f>
        <v>31</v>
      </c>
      <c r="N12422" s="18">
        <f>YEAR(Tabela3[[#This Row],[DATA]])</f>
        <v>2023</v>
      </c>
    </row>
    <row r="12423" spans="2:14">
      <c r="B12423" s="1">
        <v>45142</v>
      </c>
      <c r="C12423">
        <v>17968</v>
      </c>
      <c r="D12423">
        <f>COUNTIF(C$4:C12423,Tabela3[[#This Row],[COMANDA]])</f>
        <v>4</v>
      </c>
      <c r="E12423" t="s">
        <v>90</v>
      </c>
      <c r="F12423" t="s">
        <v>99</v>
      </c>
      <c r="G12423" t="s">
        <v>10</v>
      </c>
      <c r="H12423" t="s">
        <v>119</v>
      </c>
      <c r="I12423" s="2">
        <v>2</v>
      </c>
      <c r="J12423" t="s">
        <v>11</v>
      </c>
      <c r="K12423" s="21">
        <f>INDEX(LISTAS!$H:$Q,MATCH(BASE!H12423,LISTAS!$G:$G,0),MATCH(BASE!J12423,LISTAS!$H$3:$Q$3,0))*Tabela3[[#This Row],[QUANTIDADE]]</f>
        <v>12</v>
      </c>
      <c r="L12423" s="2" t="str">
        <f>TEXT(Tabela3[[#This Row],[DATA]],"MM")</f>
        <v>08</v>
      </c>
      <c r="M12423" s="2">
        <f>WEEKNUM(Tabela3[[#This Row],[DATA]])</f>
        <v>31</v>
      </c>
      <c r="N12423" s="18">
        <f>YEAR(Tabela3[[#This Row],[DATA]])</f>
        <v>2023</v>
      </c>
    </row>
    <row r="12424" spans="2:14">
      <c r="B12424" s="1">
        <v>45142</v>
      </c>
      <c r="C12424">
        <v>17969</v>
      </c>
      <c r="D12424">
        <f>COUNTIF(C$4:C12424,Tabela3[[#This Row],[COMANDA]])</f>
        <v>1</v>
      </c>
      <c r="E12424" t="s">
        <v>89</v>
      </c>
      <c r="F12424" t="s">
        <v>375</v>
      </c>
      <c r="G12424" t="s">
        <v>8</v>
      </c>
      <c r="H12424" t="s">
        <v>47</v>
      </c>
      <c r="I12424" s="2">
        <v>1</v>
      </c>
      <c r="J12424" t="s">
        <v>11</v>
      </c>
      <c r="K12424" s="21">
        <f>INDEX(LISTAS!$H:$Q,MATCH(BASE!H12424,LISTAS!$G:$G,0),MATCH(BASE!J12424,LISTAS!$H$3:$Q$3,0))*Tabela3[[#This Row],[QUANTIDADE]]</f>
        <v>16</v>
      </c>
      <c r="L12424" s="2" t="str">
        <f>TEXT(Tabela3[[#This Row],[DATA]],"MM")</f>
        <v>08</v>
      </c>
      <c r="M12424" s="2">
        <f>WEEKNUM(Tabela3[[#This Row],[DATA]])</f>
        <v>31</v>
      </c>
      <c r="N12424" s="18">
        <f>YEAR(Tabela3[[#This Row],[DATA]])</f>
        <v>2023</v>
      </c>
    </row>
    <row r="12425" spans="2:14">
      <c r="B12425" s="1">
        <v>45142</v>
      </c>
      <c r="C12425">
        <v>17970</v>
      </c>
      <c r="D12425">
        <f>COUNTIF(C$4:C12425,Tabela3[[#This Row],[COMANDA]])</f>
        <v>1</v>
      </c>
      <c r="E12425" t="s">
        <v>89</v>
      </c>
      <c r="F12425" t="s">
        <v>99</v>
      </c>
      <c r="G12425" t="s">
        <v>8</v>
      </c>
      <c r="H12425" t="s">
        <v>47</v>
      </c>
      <c r="I12425" s="2">
        <v>1</v>
      </c>
      <c r="J12425" t="s">
        <v>11</v>
      </c>
      <c r="K12425" s="21">
        <f>INDEX(LISTAS!$H:$Q,MATCH(BASE!H12425,LISTAS!$G:$G,0),MATCH(BASE!J12425,LISTAS!$H$3:$Q$3,0))*Tabela3[[#This Row],[QUANTIDADE]]</f>
        <v>16</v>
      </c>
      <c r="L12425" s="2" t="str">
        <f>TEXT(Tabela3[[#This Row],[DATA]],"MM")</f>
        <v>08</v>
      </c>
      <c r="M12425" s="2">
        <f>WEEKNUM(Tabela3[[#This Row],[DATA]])</f>
        <v>31</v>
      </c>
      <c r="N12425" s="18">
        <f>YEAR(Tabela3[[#This Row],[DATA]])</f>
        <v>2023</v>
      </c>
    </row>
    <row r="12426" spans="2:14">
      <c r="B12426" s="1">
        <v>45142</v>
      </c>
      <c r="C12426">
        <v>17970</v>
      </c>
      <c r="D12426">
        <f>COUNTIF(C$4:C12426,Tabela3[[#This Row],[COMANDA]])</f>
        <v>2</v>
      </c>
      <c r="E12426" t="s">
        <v>89</v>
      </c>
      <c r="F12426" t="s">
        <v>99</v>
      </c>
      <c r="G12426" t="s">
        <v>9</v>
      </c>
      <c r="H12426" t="s">
        <v>132</v>
      </c>
      <c r="I12426" s="2">
        <v>1</v>
      </c>
      <c r="J12426" t="s">
        <v>11</v>
      </c>
      <c r="K12426" s="21">
        <f>INDEX(LISTAS!$H:$Q,MATCH(BASE!H12426,LISTAS!$G:$G,0),MATCH(BASE!J12426,LISTAS!$H$3:$Q$3,0))*Tabela3[[#This Row],[QUANTIDADE]]</f>
        <v>3</v>
      </c>
      <c r="L12426" s="2" t="str">
        <f>TEXT(Tabela3[[#This Row],[DATA]],"MM")</f>
        <v>08</v>
      </c>
      <c r="M12426" s="2">
        <f>WEEKNUM(Tabela3[[#This Row],[DATA]])</f>
        <v>31</v>
      </c>
      <c r="N12426" s="18">
        <f>YEAR(Tabela3[[#This Row],[DATA]])</f>
        <v>2023</v>
      </c>
    </row>
    <row r="12427" spans="2:14">
      <c r="B12427" s="1">
        <v>45142</v>
      </c>
      <c r="C12427">
        <v>17971</v>
      </c>
      <c r="D12427">
        <f>COUNTIF(C$4:C12427,Tabela3[[#This Row],[COMANDA]])</f>
        <v>1</v>
      </c>
      <c r="E12427" t="s">
        <v>89</v>
      </c>
      <c r="G12427" t="s">
        <v>8</v>
      </c>
      <c r="H12427" t="s">
        <v>39</v>
      </c>
      <c r="I12427" s="2">
        <v>1</v>
      </c>
      <c r="J12427" t="s">
        <v>11</v>
      </c>
      <c r="K12427" s="21">
        <f>INDEX(LISTAS!$H:$Q,MATCH(BASE!H12427,LISTAS!$G:$G,0),MATCH(BASE!J12427,LISTAS!$H$3:$Q$3,0))*Tabela3[[#This Row],[QUANTIDADE]]</f>
        <v>12</v>
      </c>
      <c r="L12427" s="2" t="str">
        <f>TEXT(Tabela3[[#This Row],[DATA]],"MM")</f>
        <v>08</v>
      </c>
      <c r="M12427" s="2">
        <f>WEEKNUM(Tabela3[[#This Row],[DATA]])</f>
        <v>31</v>
      </c>
      <c r="N12427" s="18">
        <f>YEAR(Tabela3[[#This Row],[DATA]])</f>
        <v>2023</v>
      </c>
    </row>
    <row r="12428" spans="2:14">
      <c r="B12428" s="1">
        <v>45142</v>
      </c>
      <c r="C12428">
        <v>17972</v>
      </c>
      <c r="D12428">
        <f>COUNTIF(C$4:C12428,Tabela3[[#This Row],[COMANDA]])</f>
        <v>1</v>
      </c>
      <c r="E12428" t="s">
        <v>90</v>
      </c>
      <c r="F12428" t="s">
        <v>98</v>
      </c>
      <c r="G12428" t="s">
        <v>8</v>
      </c>
      <c r="H12428" t="s">
        <v>203</v>
      </c>
      <c r="I12428" s="2">
        <v>1</v>
      </c>
      <c r="J12428" t="s">
        <v>11</v>
      </c>
      <c r="K12428" s="21">
        <f>INDEX(LISTAS!$H:$Q,MATCH(BASE!H12428,LISTAS!$G:$G,0),MATCH(BASE!J12428,LISTAS!$H$3:$Q$3,0))*Tabela3[[#This Row],[QUANTIDADE]]</f>
        <v>20</v>
      </c>
      <c r="L12428" s="2" t="str">
        <f>TEXT(Tabela3[[#This Row],[DATA]],"MM")</f>
        <v>08</v>
      </c>
      <c r="M12428" s="2">
        <f>WEEKNUM(Tabela3[[#This Row],[DATA]])</f>
        <v>31</v>
      </c>
      <c r="N12428" s="18">
        <f>YEAR(Tabela3[[#This Row],[DATA]])</f>
        <v>2023</v>
      </c>
    </row>
    <row r="12429" spans="2:14">
      <c r="B12429" s="1">
        <v>45142</v>
      </c>
      <c r="C12429">
        <v>17972</v>
      </c>
      <c r="D12429">
        <f>COUNTIF(C$4:C12429,Tabela3[[#This Row],[COMANDA]])</f>
        <v>2</v>
      </c>
      <c r="E12429" t="s">
        <v>90</v>
      </c>
      <c r="F12429" t="s">
        <v>98</v>
      </c>
      <c r="G12429" t="s">
        <v>9</v>
      </c>
      <c r="H12429" t="s">
        <v>135</v>
      </c>
      <c r="I12429" s="2">
        <v>1</v>
      </c>
      <c r="J12429" t="s">
        <v>11</v>
      </c>
      <c r="K12429" s="21">
        <f>INDEX(LISTAS!$H:$Q,MATCH(BASE!H12429,LISTAS!$G:$G,0),MATCH(BASE!J12429,LISTAS!$H$3:$Q$3,0))*Tabela3[[#This Row],[QUANTIDADE]]</f>
        <v>4</v>
      </c>
      <c r="L12429" s="2" t="str">
        <f>TEXT(Tabela3[[#This Row],[DATA]],"MM")</f>
        <v>08</v>
      </c>
      <c r="M12429" s="2">
        <f>WEEKNUM(Tabela3[[#This Row],[DATA]])</f>
        <v>31</v>
      </c>
      <c r="N12429" s="18">
        <f>YEAR(Tabela3[[#This Row],[DATA]])</f>
        <v>2023</v>
      </c>
    </row>
    <row r="12430" spans="2:14">
      <c r="B12430" s="1">
        <v>45142</v>
      </c>
      <c r="C12430">
        <v>17973</v>
      </c>
      <c r="D12430">
        <f>COUNTIF(C$4:C12430,Tabela3[[#This Row],[COMANDA]])</f>
        <v>1</v>
      </c>
      <c r="E12430" t="s">
        <v>89</v>
      </c>
      <c r="F12430" t="s">
        <v>99</v>
      </c>
      <c r="G12430" t="s">
        <v>8</v>
      </c>
      <c r="H12430" t="s">
        <v>202</v>
      </c>
      <c r="I12430" s="2">
        <v>1</v>
      </c>
      <c r="J12430" t="s">
        <v>11</v>
      </c>
      <c r="K12430" s="21">
        <f>INDEX(LISTAS!$H:$Q,MATCH(BASE!H12430,LISTAS!$G:$G,0),MATCH(BASE!J12430,LISTAS!$H$3:$Q$3,0))*Tabela3[[#This Row],[QUANTIDADE]]</f>
        <v>20</v>
      </c>
      <c r="L12430" s="2" t="str">
        <f>TEXT(Tabela3[[#This Row],[DATA]],"MM")</f>
        <v>08</v>
      </c>
      <c r="M12430" s="2">
        <f>WEEKNUM(Tabela3[[#This Row],[DATA]])</f>
        <v>31</v>
      </c>
      <c r="N12430" s="18">
        <f>YEAR(Tabela3[[#This Row],[DATA]])</f>
        <v>2023</v>
      </c>
    </row>
    <row r="12431" spans="2:14">
      <c r="B12431" s="1">
        <v>45142</v>
      </c>
      <c r="C12431">
        <v>17973</v>
      </c>
      <c r="D12431">
        <f>COUNTIF(C$4:C12431,Tabela3[[#This Row],[COMANDA]])</f>
        <v>2</v>
      </c>
      <c r="E12431" t="s">
        <v>89</v>
      </c>
      <c r="F12431" t="s">
        <v>99</v>
      </c>
      <c r="G12431" t="s">
        <v>9</v>
      </c>
      <c r="H12431" t="s">
        <v>138</v>
      </c>
      <c r="I12431" s="2">
        <v>1</v>
      </c>
      <c r="J12431" t="s">
        <v>11</v>
      </c>
      <c r="K12431" s="21">
        <f>INDEX(LISTAS!$H:$Q,MATCH(BASE!H12431,LISTAS!$G:$G,0),MATCH(BASE!J12431,LISTAS!$H$3:$Q$3,0))*Tabela3[[#This Row],[QUANTIDADE]]</f>
        <v>4</v>
      </c>
      <c r="L12431" s="2" t="str">
        <f>TEXT(Tabela3[[#This Row],[DATA]],"MM")</f>
        <v>08</v>
      </c>
      <c r="M12431" s="2">
        <f>WEEKNUM(Tabela3[[#This Row],[DATA]])</f>
        <v>31</v>
      </c>
      <c r="N12431" s="18">
        <f>YEAR(Tabela3[[#This Row],[DATA]])</f>
        <v>2023</v>
      </c>
    </row>
    <row r="12432" spans="2:14">
      <c r="B12432" s="1">
        <v>45142</v>
      </c>
      <c r="C12432">
        <v>17974</v>
      </c>
      <c r="D12432">
        <f>COUNTIF(C$4:C12432,Tabela3[[#This Row],[COMANDA]])</f>
        <v>1</v>
      </c>
      <c r="E12432" t="s">
        <v>90</v>
      </c>
      <c r="F12432" t="s">
        <v>98</v>
      </c>
      <c r="G12432" t="s">
        <v>8</v>
      </c>
      <c r="H12432" t="s">
        <v>39</v>
      </c>
      <c r="I12432" s="2">
        <v>1</v>
      </c>
      <c r="J12432" t="s">
        <v>11</v>
      </c>
      <c r="K12432" s="21">
        <f>INDEX(LISTAS!$H:$Q,MATCH(BASE!H12432,LISTAS!$G:$G,0),MATCH(BASE!J12432,LISTAS!$H$3:$Q$3,0))*Tabela3[[#This Row],[QUANTIDADE]]</f>
        <v>12</v>
      </c>
      <c r="L12432" s="2" t="str">
        <f>TEXT(Tabela3[[#This Row],[DATA]],"MM")</f>
        <v>08</v>
      </c>
      <c r="M12432" s="2">
        <f>WEEKNUM(Tabela3[[#This Row],[DATA]])</f>
        <v>31</v>
      </c>
      <c r="N12432" s="18">
        <f>YEAR(Tabela3[[#This Row],[DATA]])</f>
        <v>2023</v>
      </c>
    </row>
    <row r="12433" spans="2:14">
      <c r="B12433" s="1">
        <v>45142</v>
      </c>
      <c r="C12433">
        <v>17974</v>
      </c>
      <c r="D12433">
        <f>COUNTIF(C$4:C12433,Tabela3[[#This Row],[COMANDA]])</f>
        <v>2</v>
      </c>
      <c r="E12433" t="s">
        <v>90</v>
      </c>
      <c r="F12433" t="s">
        <v>98</v>
      </c>
      <c r="G12433" t="s">
        <v>9</v>
      </c>
      <c r="H12433" t="s">
        <v>55</v>
      </c>
      <c r="I12433" s="2">
        <v>1</v>
      </c>
      <c r="J12433" t="s">
        <v>11</v>
      </c>
      <c r="K12433" s="21">
        <f>INDEX(LISTAS!$H:$Q,MATCH(BASE!H12433,LISTAS!$G:$G,0),MATCH(BASE!J12433,LISTAS!$H$3:$Q$3,0))*Tabela3[[#This Row],[QUANTIDADE]]</f>
        <v>3</v>
      </c>
      <c r="L12433" s="2" t="str">
        <f>TEXT(Tabela3[[#This Row],[DATA]],"MM")</f>
        <v>08</v>
      </c>
      <c r="M12433" s="2">
        <f>WEEKNUM(Tabela3[[#This Row],[DATA]])</f>
        <v>31</v>
      </c>
      <c r="N12433" s="18">
        <f>YEAR(Tabela3[[#This Row],[DATA]])</f>
        <v>2023</v>
      </c>
    </row>
    <row r="12434" spans="2:14">
      <c r="B12434" s="1">
        <v>45142</v>
      </c>
      <c r="C12434">
        <v>17975</v>
      </c>
      <c r="D12434">
        <f>COUNTIF(C$4:C12434,Tabela3[[#This Row],[COMANDA]])</f>
        <v>1</v>
      </c>
      <c r="E12434" t="s">
        <v>90</v>
      </c>
      <c r="F12434" t="s">
        <v>99</v>
      </c>
      <c r="G12434" t="s">
        <v>8</v>
      </c>
      <c r="H12434" t="s">
        <v>43</v>
      </c>
      <c r="I12434" s="2">
        <v>1</v>
      </c>
      <c r="J12434" t="s">
        <v>11</v>
      </c>
      <c r="K12434" s="21">
        <f>INDEX(LISTAS!$H:$Q,MATCH(BASE!H12434,LISTAS!$G:$G,0),MATCH(BASE!J12434,LISTAS!$H$3:$Q$3,0))*Tabela3[[#This Row],[QUANTIDADE]]</f>
        <v>18</v>
      </c>
      <c r="L12434" s="2" t="str">
        <f>TEXT(Tabela3[[#This Row],[DATA]],"MM")</f>
        <v>08</v>
      </c>
      <c r="M12434" s="2">
        <f>WEEKNUM(Tabela3[[#This Row],[DATA]])</f>
        <v>31</v>
      </c>
      <c r="N12434" s="18">
        <f>YEAR(Tabela3[[#This Row],[DATA]])</f>
        <v>2023</v>
      </c>
    </row>
    <row r="12435" spans="2:14">
      <c r="B12435" s="1">
        <v>45142</v>
      </c>
      <c r="C12435">
        <v>17975</v>
      </c>
      <c r="D12435">
        <f>COUNTIF(C$4:C12435,Tabela3[[#This Row],[COMANDA]])</f>
        <v>2</v>
      </c>
      <c r="E12435" t="s">
        <v>90</v>
      </c>
      <c r="F12435" t="s">
        <v>99</v>
      </c>
      <c r="G12435" t="s">
        <v>9</v>
      </c>
      <c r="H12435" t="s">
        <v>138</v>
      </c>
      <c r="I12435" s="2">
        <v>1</v>
      </c>
      <c r="J12435" t="s">
        <v>11</v>
      </c>
      <c r="K12435" s="21">
        <f>INDEX(LISTAS!$H:$Q,MATCH(BASE!H12435,LISTAS!$G:$G,0),MATCH(BASE!J12435,LISTAS!$H$3:$Q$3,0))*Tabela3[[#This Row],[QUANTIDADE]]</f>
        <v>4</v>
      </c>
      <c r="L12435" s="2" t="str">
        <f>TEXT(Tabela3[[#This Row],[DATA]],"MM")</f>
        <v>08</v>
      </c>
      <c r="M12435" s="2">
        <f>WEEKNUM(Tabela3[[#This Row],[DATA]])</f>
        <v>31</v>
      </c>
      <c r="N12435" s="18">
        <f>YEAR(Tabela3[[#This Row],[DATA]])</f>
        <v>2023</v>
      </c>
    </row>
    <row r="12436" spans="2:14">
      <c r="B12436" s="1">
        <v>45142</v>
      </c>
      <c r="C12436">
        <v>17976</v>
      </c>
      <c r="D12436">
        <f>COUNTIF(C$4:C12436,Tabela3[[#This Row],[COMANDA]])</f>
        <v>1</v>
      </c>
      <c r="E12436" t="s">
        <v>89</v>
      </c>
      <c r="F12436" t="s">
        <v>99</v>
      </c>
      <c r="G12436" t="s">
        <v>8</v>
      </c>
      <c r="H12436" t="s">
        <v>43</v>
      </c>
      <c r="I12436" s="2">
        <v>1</v>
      </c>
      <c r="J12436" t="s">
        <v>11</v>
      </c>
      <c r="K12436" s="21">
        <f>INDEX(LISTAS!$H:$Q,MATCH(BASE!H12436,LISTAS!$G:$G,0),MATCH(BASE!J12436,LISTAS!$H$3:$Q$3,0))*Tabela3[[#This Row],[QUANTIDADE]]</f>
        <v>18</v>
      </c>
      <c r="L12436" s="2" t="str">
        <f>TEXT(Tabela3[[#This Row],[DATA]],"MM")</f>
        <v>08</v>
      </c>
      <c r="M12436" s="2">
        <f>WEEKNUM(Tabela3[[#This Row],[DATA]])</f>
        <v>31</v>
      </c>
      <c r="N12436" s="18">
        <f>YEAR(Tabela3[[#This Row],[DATA]])</f>
        <v>2023</v>
      </c>
    </row>
    <row r="12437" spans="2:14">
      <c r="B12437" s="1">
        <v>45142</v>
      </c>
      <c r="C12437">
        <v>17976</v>
      </c>
      <c r="D12437">
        <f>COUNTIF(C$4:C12437,Tabela3[[#This Row],[COMANDA]])</f>
        <v>2</v>
      </c>
      <c r="E12437" t="s">
        <v>89</v>
      </c>
      <c r="F12437" t="s">
        <v>99</v>
      </c>
      <c r="G12437" t="s">
        <v>8</v>
      </c>
      <c r="H12437" t="s">
        <v>204</v>
      </c>
      <c r="I12437" s="2">
        <v>1</v>
      </c>
      <c r="J12437" t="s">
        <v>11</v>
      </c>
      <c r="K12437" s="21">
        <f>INDEX(LISTAS!$H:$Q,MATCH(BASE!H12437,LISTAS!$G:$G,0),MATCH(BASE!J12437,LISTAS!$H$3:$Q$3,0))*Tabela3[[#This Row],[QUANTIDADE]]</f>
        <v>18</v>
      </c>
      <c r="L12437" s="2" t="str">
        <f>TEXT(Tabela3[[#This Row],[DATA]],"MM")</f>
        <v>08</v>
      </c>
      <c r="M12437" s="2">
        <f>WEEKNUM(Tabela3[[#This Row],[DATA]])</f>
        <v>31</v>
      </c>
      <c r="N12437" s="18">
        <f>YEAR(Tabela3[[#This Row],[DATA]])</f>
        <v>2023</v>
      </c>
    </row>
    <row r="12438" spans="2:14">
      <c r="B12438" s="1">
        <v>45142</v>
      </c>
      <c r="C12438">
        <v>17977</v>
      </c>
      <c r="D12438">
        <f>COUNTIF(C$4:C12438,Tabela3[[#This Row],[COMANDA]])</f>
        <v>1</v>
      </c>
      <c r="E12438" t="s">
        <v>90</v>
      </c>
      <c r="F12438" t="s">
        <v>99</v>
      </c>
      <c r="G12438" t="s">
        <v>8</v>
      </c>
      <c r="H12438" t="s">
        <v>205</v>
      </c>
      <c r="I12438" s="2">
        <v>1</v>
      </c>
      <c r="J12438" t="s">
        <v>11</v>
      </c>
      <c r="K12438" s="21">
        <f>INDEX(LISTAS!$H:$Q,MATCH(BASE!H12438,LISTAS!$G:$G,0),MATCH(BASE!J12438,LISTAS!$H$3:$Q$3,0))*Tabela3[[#This Row],[QUANTIDADE]]</f>
        <v>22</v>
      </c>
      <c r="L12438" s="2" t="str">
        <f>TEXT(Tabela3[[#This Row],[DATA]],"MM")</f>
        <v>08</v>
      </c>
      <c r="M12438" s="2">
        <f>WEEKNUM(Tabela3[[#This Row],[DATA]])</f>
        <v>31</v>
      </c>
      <c r="N12438" s="18">
        <f>YEAR(Tabela3[[#This Row],[DATA]])</f>
        <v>2023</v>
      </c>
    </row>
    <row r="12439" spans="2:14">
      <c r="B12439" s="1">
        <v>45142</v>
      </c>
      <c r="C12439">
        <v>17977</v>
      </c>
      <c r="D12439">
        <f>COUNTIF(C$4:C12439,Tabela3[[#This Row],[COMANDA]])</f>
        <v>2</v>
      </c>
      <c r="E12439" t="s">
        <v>90</v>
      </c>
      <c r="F12439" t="s">
        <v>99</v>
      </c>
      <c r="G12439" t="s">
        <v>8</v>
      </c>
      <c r="H12439" t="s">
        <v>211</v>
      </c>
      <c r="I12439" s="2">
        <v>1</v>
      </c>
      <c r="J12439" t="s">
        <v>11</v>
      </c>
      <c r="K12439" s="21">
        <f>INDEX(LISTAS!$H:$Q,MATCH(BASE!H12439,LISTAS!$G:$G,0),MATCH(BASE!J12439,LISTAS!$H$3:$Q$3,0))*Tabela3[[#This Row],[QUANTIDADE]]</f>
        <v>20</v>
      </c>
      <c r="L12439" s="2" t="str">
        <f>TEXT(Tabela3[[#This Row],[DATA]],"MM")</f>
        <v>08</v>
      </c>
      <c r="M12439" s="2">
        <f>WEEKNUM(Tabela3[[#This Row],[DATA]])</f>
        <v>31</v>
      </c>
      <c r="N12439" s="18">
        <f>YEAR(Tabela3[[#This Row],[DATA]])</f>
        <v>2023</v>
      </c>
    </row>
    <row r="12440" spans="2:14">
      <c r="B12440" s="1">
        <v>45142</v>
      </c>
      <c r="C12440">
        <v>17977</v>
      </c>
      <c r="D12440">
        <f>COUNTIF(C$4:C12440,Tabela3[[#This Row],[COMANDA]])</f>
        <v>3</v>
      </c>
      <c r="E12440" t="s">
        <v>90</v>
      </c>
      <c r="F12440" t="s">
        <v>99</v>
      </c>
      <c r="G12440" t="s">
        <v>9</v>
      </c>
      <c r="H12440" t="s">
        <v>142</v>
      </c>
      <c r="I12440" s="2">
        <v>1</v>
      </c>
      <c r="J12440" t="s">
        <v>11</v>
      </c>
      <c r="K12440" s="21">
        <f>INDEX(LISTAS!$H:$Q,MATCH(BASE!H12440,LISTAS!$G:$G,0),MATCH(BASE!J12440,LISTAS!$H$3:$Q$3,0))*Tabela3[[#This Row],[QUANTIDADE]]</f>
        <v>6</v>
      </c>
      <c r="L12440" s="2" t="str">
        <f>TEXT(Tabela3[[#This Row],[DATA]],"MM")</f>
        <v>08</v>
      </c>
      <c r="M12440" s="2">
        <f>WEEKNUM(Tabela3[[#This Row],[DATA]])</f>
        <v>31</v>
      </c>
      <c r="N12440" s="18">
        <f>YEAR(Tabela3[[#This Row],[DATA]])</f>
        <v>2023</v>
      </c>
    </row>
    <row r="12441" spans="2:14">
      <c r="B12441" s="1">
        <v>45142</v>
      </c>
      <c r="C12441">
        <v>17978</v>
      </c>
      <c r="D12441">
        <f>COUNTIF(C$4:C12441,Tabela3[[#This Row],[COMANDA]])</f>
        <v>1</v>
      </c>
      <c r="E12441" t="s">
        <v>90</v>
      </c>
      <c r="F12441" t="s">
        <v>99</v>
      </c>
      <c r="G12441" t="s">
        <v>8</v>
      </c>
      <c r="H12441" t="s">
        <v>202</v>
      </c>
      <c r="I12441" s="2">
        <v>1</v>
      </c>
      <c r="J12441" t="s">
        <v>11</v>
      </c>
      <c r="K12441" s="21">
        <f>INDEX(LISTAS!$H:$Q,MATCH(BASE!H12441,LISTAS!$G:$G,0),MATCH(BASE!J12441,LISTAS!$H$3:$Q$3,0))*Tabela3[[#This Row],[QUANTIDADE]]</f>
        <v>20</v>
      </c>
      <c r="L12441" s="2" t="str">
        <f>TEXT(Tabela3[[#This Row],[DATA]],"MM")</f>
        <v>08</v>
      </c>
      <c r="M12441" s="2">
        <f>WEEKNUM(Tabela3[[#This Row],[DATA]])</f>
        <v>31</v>
      </c>
      <c r="N12441" s="18">
        <f>YEAR(Tabela3[[#This Row],[DATA]])</f>
        <v>2023</v>
      </c>
    </row>
    <row r="12442" spans="2:14">
      <c r="B12442" s="1">
        <v>45142</v>
      </c>
      <c r="C12442">
        <v>17978</v>
      </c>
      <c r="D12442">
        <f>COUNTIF(C$4:C12442,Tabela3[[#This Row],[COMANDA]])</f>
        <v>2</v>
      </c>
      <c r="E12442" t="s">
        <v>90</v>
      </c>
      <c r="F12442" t="s">
        <v>99</v>
      </c>
      <c r="G12442" t="s">
        <v>9</v>
      </c>
      <c r="H12442" t="s">
        <v>131</v>
      </c>
      <c r="I12442" s="2">
        <v>1</v>
      </c>
      <c r="J12442" t="s">
        <v>11</v>
      </c>
      <c r="K12442" s="21">
        <f>INDEX(LISTAS!$H:$Q,MATCH(BASE!H12442,LISTAS!$G:$G,0),MATCH(BASE!J12442,LISTAS!$H$3:$Q$3,0))*Tabela3[[#This Row],[QUANTIDADE]]</f>
        <v>4</v>
      </c>
      <c r="L12442" s="2" t="str">
        <f>TEXT(Tabela3[[#This Row],[DATA]],"MM")</f>
        <v>08</v>
      </c>
      <c r="M12442" s="2">
        <f>WEEKNUM(Tabela3[[#This Row],[DATA]])</f>
        <v>31</v>
      </c>
      <c r="N12442" s="18">
        <f>YEAR(Tabela3[[#This Row],[DATA]])</f>
        <v>2023</v>
      </c>
    </row>
    <row r="12443" spans="2:14">
      <c r="B12443" s="1">
        <v>45142</v>
      </c>
      <c r="C12443">
        <v>17979</v>
      </c>
      <c r="D12443">
        <f>COUNTIF(C$4:C12443,Tabela3[[#This Row],[COMANDA]])</f>
        <v>1</v>
      </c>
      <c r="E12443" t="s">
        <v>90</v>
      </c>
      <c r="F12443" t="s">
        <v>99</v>
      </c>
      <c r="G12443" t="s">
        <v>8</v>
      </c>
      <c r="H12443" t="s">
        <v>204</v>
      </c>
      <c r="I12443" s="2">
        <v>1</v>
      </c>
      <c r="J12443" t="s">
        <v>11</v>
      </c>
      <c r="K12443" s="21">
        <f>INDEX(LISTAS!$H:$Q,MATCH(BASE!H12443,LISTAS!$G:$G,0),MATCH(BASE!J12443,LISTAS!$H$3:$Q$3,0))*Tabela3[[#This Row],[QUANTIDADE]]</f>
        <v>18</v>
      </c>
      <c r="L12443" s="2" t="str">
        <f>TEXT(Tabela3[[#This Row],[DATA]],"MM")</f>
        <v>08</v>
      </c>
      <c r="M12443" s="2">
        <f>WEEKNUM(Tabela3[[#This Row],[DATA]])</f>
        <v>31</v>
      </c>
      <c r="N12443" s="18">
        <f>YEAR(Tabela3[[#This Row],[DATA]])</f>
        <v>2023</v>
      </c>
    </row>
    <row r="12444" spans="2:14">
      <c r="B12444" s="1">
        <v>45142</v>
      </c>
      <c r="C12444">
        <v>17979</v>
      </c>
      <c r="D12444">
        <f>COUNTIF(C$4:C12444,Tabela3[[#This Row],[COMANDA]])</f>
        <v>2</v>
      </c>
      <c r="E12444" t="s">
        <v>90</v>
      </c>
      <c r="F12444" t="s">
        <v>98</v>
      </c>
      <c r="G12444" t="s">
        <v>8</v>
      </c>
      <c r="H12444" t="s">
        <v>202</v>
      </c>
      <c r="I12444" s="2">
        <v>1</v>
      </c>
      <c r="J12444" t="s">
        <v>11</v>
      </c>
      <c r="K12444" s="21">
        <f>INDEX(LISTAS!$H:$Q,MATCH(BASE!H12444,LISTAS!$G:$G,0),MATCH(BASE!J12444,LISTAS!$H$3:$Q$3,0))*Tabela3[[#This Row],[QUANTIDADE]]</f>
        <v>20</v>
      </c>
      <c r="L12444" s="2" t="str">
        <f>TEXT(Tabela3[[#This Row],[DATA]],"MM")</f>
        <v>08</v>
      </c>
      <c r="M12444" s="2">
        <f>WEEKNUM(Tabela3[[#This Row],[DATA]])</f>
        <v>31</v>
      </c>
      <c r="N12444" s="18">
        <f>YEAR(Tabela3[[#This Row],[DATA]])</f>
        <v>2023</v>
      </c>
    </row>
    <row r="12445" spans="2:14">
      <c r="B12445" s="1">
        <v>45142</v>
      </c>
      <c r="C12445">
        <v>17979</v>
      </c>
      <c r="D12445">
        <f>COUNTIF(C$4:C12445,Tabela3[[#This Row],[COMANDA]])</f>
        <v>3</v>
      </c>
      <c r="E12445" t="s">
        <v>90</v>
      </c>
      <c r="F12445" t="s">
        <v>98</v>
      </c>
      <c r="G12445" t="s">
        <v>61</v>
      </c>
      <c r="H12445" t="s">
        <v>199</v>
      </c>
      <c r="I12445" s="2">
        <v>2</v>
      </c>
      <c r="J12445" t="s">
        <v>11</v>
      </c>
      <c r="K12445" s="21">
        <f>INDEX(LISTAS!$H:$Q,MATCH(BASE!H12445,LISTAS!$G:$G,0),MATCH(BASE!J12445,LISTAS!$H$3:$Q$3,0))*Tabela3[[#This Row],[QUANTIDADE]]</f>
        <v>2</v>
      </c>
      <c r="L12445" s="2" t="str">
        <f>TEXT(Tabela3[[#This Row],[DATA]],"MM")</f>
        <v>08</v>
      </c>
      <c r="M12445" s="2">
        <f>WEEKNUM(Tabela3[[#This Row],[DATA]])</f>
        <v>31</v>
      </c>
      <c r="N12445" s="18">
        <f>YEAR(Tabela3[[#This Row],[DATA]])</f>
        <v>2023</v>
      </c>
    </row>
    <row r="12446" spans="2:14">
      <c r="B12446" s="1">
        <v>45142</v>
      </c>
      <c r="C12446">
        <v>17979</v>
      </c>
      <c r="D12446">
        <f>COUNTIF(C$4:C12446,Tabela3[[#This Row],[COMANDA]])</f>
        <v>4</v>
      </c>
      <c r="E12446" t="s">
        <v>90</v>
      </c>
      <c r="F12446" t="s">
        <v>99</v>
      </c>
      <c r="G12446" t="s">
        <v>9</v>
      </c>
      <c r="H12446" t="s">
        <v>521</v>
      </c>
      <c r="I12446" s="2">
        <v>1</v>
      </c>
      <c r="J12446" t="s">
        <v>11</v>
      </c>
      <c r="K12446" s="21">
        <f>INDEX(LISTAS!$H:$Q,MATCH(BASE!H12446,LISTAS!$G:$G,0),MATCH(BASE!J12446,LISTAS!$H$3:$Q$3,0))*Tabela3[[#This Row],[QUANTIDADE]]</f>
        <v>6</v>
      </c>
      <c r="L12446" s="2" t="str">
        <f>TEXT(Tabela3[[#This Row],[DATA]],"MM")</f>
        <v>08</v>
      </c>
      <c r="M12446" s="2">
        <f>WEEKNUM(Tabela3[[#This Row],[DATA]])</f>
        <v>31</v>
      </c>
      <c r="N12446" s="18">
        <f>YEAR(Tabela3[[#This Row],[DATA]])</f>
        <v>2023</v>
      </c>
    </row>
    <row r="12447" spans="2:14">
      <c r="B12447" s="1">
        <v>45142</v>
      </c>
      <c r="C12447">
        <v>17979</v>
      </c>
      <c r="D12447">
        <f>COUNTIF(C$4:C12447,Tabela3[[#This Row],[COMANDA]])</f>
        <v>5</v>
      </c>
      <c r="E12447" t="s">
        <v>90</v>
      </c>
      <c r="F12447" t="s">
        <v>98</v>
      </c>
      <c r="G12447" t="s">
        <v>9</v>
      </c>
      <c r="H12447" t="s">
        <v>242</v>
      </c>
      <c r="I12447" s="2">
        <v>1</v>
      </c>
      <c r="J12447" t="s">
        <v>12</v>
      </c>
      <c r="K12447" s="21">
        <f>INDEX(LISTAS!$H:$Q,MATCH(BASE!H12447,LISTAS!$G:$G,0),MATCH(BASE!J12447,LISTAS!$H$3:$Q$3,0))*Tabela3[[#This Row],[QUANTIDADE]]</f>
        <v>6</v>
      </c>
      <c r="L12447" s="2" t="str">
        <f>TEXT(Tabela3[[#This Row],[DATA]],"MM")</f>
        <v>08</v>
      </c>
      <c r="M12447" s="2">
        <f>WEEKNUM(Tabela3[[#This Row],[DATA]])</f>
        <v>31</v>
      </c>
      <c r="N12447" s="18">
        <f>YEAR(Tabela3[[#This Row],[DATA]])</f>
        <v>2023</v>
      </c>
    </row>
    <row r="12448" spans="2:14">
      <c r="B12448" s="1">
        <v>45142</v>
      </c>
      <c r="C12448">
        <v>17980</v>
      </c>
      <c r="D12448">
        <f>COUNTIF(C$4:C12448,Tabela3[[#This Row],[COMANDA]])</f>
        <v>1</v>
      </c>
      <c r="E12448" t="s">
        <v>90</v>
      </c>
      <c r="F12448" t="s">
        <v>98</v>
      </c>
      <c r="G12448" t="s">
        <v>8</v>
      </c>
      <c r="H12448" t="s">
        <v>43</v>
      </c>
      <c r="I12448" s="2">
        <v>1</v>
      </c>
      <c r="J12448" t="s">
        <v>11</v>
      </c>
      <c r="K12448" s="21">
        <f>INDEX(LISTAS!$H:$Q,MATCH(BASE!H12448,LISTAS!$G:$G,0),MATCH(BASE!J12448,LISTAS!$H$3:$Q$3,0))*Tabela3[[#This Row],[QUANTIDADE]]</f>
        <v>18</v>
      </c>
      <c r="L12448" s="2" t="str">
        <f>TEXT(Tabela3[[#This Row],[DATA]],"MM")</f>
        <v>08</v>
      </c>
      <c r="M12448" s="2">
        <f>WEEKNUM(Tabela3[[#This Row],[DATA]])</f>
        <v>31</v>
      </c>
      <c r="N12448" s="18">
        <f>YEAR(Tabela3[[#This Row],[DATA]])</f>
        <v>2023</v>
      </c>
    </row>
    <row r="12449" spans="2:14">
      <c r="B12449" s="1">
        <v>45142</v>
      </c>
      <c r="C12449">
        <v>17980</v>
      </c>
      <c r="D12449">
        <f>COUNTIF(C$4:C12449,Tabela3[[#This Row],[COMANDA]])</f>
        <v>2</v>
      </c>
      <c r="E12449" t="s">
        <v>90</v>
      </c>
      <c r="F12449" t="s">
        <v>98</v>
      </c>
      <c r="G12449" t="s">
        <v>9</v>
      </c>
      <c r="H12449" t="s">
        <v>85</v>
      </c>
      <c r="I12449" s="2">
        <v>1</v>
      </c>
      <c r="J12449" t="s">
        <v>11</v>
      </c>
      <c r="K12449" s="21">
        <f>INDEX(LISTAS!$H:$Q,MATCH(BASE!H12449,LISTAS!$G:$G,0),MATCH(BASE!J12449,LISTAS!$H$3:$Q$3,0))*Tabela3[[#This Row],[QUANTIDADE]]</f>
        <v>10</v>
      </c>
      <c r="L12449" s="2" t="str">
        <f>TEXT(Tabela3[[#This Row],[DATA]],"MM")</f>
        <v>08</v>
      </c>
      <c r="M12449" s="2">
        <f>WEEKNUM(Tabela3[[#This Row],[DATA]])</f>
        <v>31</v>
      </c>
      <c r="N12449" s="18">
        <f>YEAR(Tabela3[[#This Row],[DATA]])</f>
        <v>2023</v>
      </c>
    </row>
    <row r="12450" spans="2:14">
      <c r="B12450" s="1">
        <v>45142</v>
      </c>
      <c r="C12450">
        <v>17981</v>
      </c>
      <c r="D12450">
        <f>COUNTIF(C$4:C12450,Tabela3[[#This Row],[COMANDA]])</f>
        <v>1</v>
      </c>
      <c r="E12450" t="s">
        <v>90</v>
      </c>
      <c r="F12450" t="s">
        <v>100</v>
      </c>
      <c r="G12450" t="s">
        <v>8</v>
      </c>
      <c r="H12450" t="s">
        <v>202</v>
      </c>
      <c r="I12450" s="2">
        <v>1</v>
      </c>
      <c r="J12450" t="s">
        <v>11</v>
      </c>
      <c r="K12450" s="21">
        <f>INDEX(LISTAS!$H:$Q,MATCH(BASE!H12450,LISTAS!$G:$G,0),MATCH(BASE!J12450,LISTAS!$H$3:$Q$3,0))*Tabela3[[#This Row],[QUANTIDADE]]</f>
        <v>20</v>
      </c>
      <c r="L12450" s="2" t="str">
        <f>TEXT(Tabela3[[#This Row],[DATA]],"MM")</f>
        <v>08</v>
      </c>
      <c r="M12450" s="2">
        <f>WEEKNUM(Tabela3[[#This Row],[DATA]])</f>
        <v>31</v>
      </c>
      <c r="N12450" s="18">
        <f>YEAR(Tabela3[[#This Row],[DATA]])</f>
        <v>2023</v>
      </c>
    </row>
    <row r="12451" spans="2:14">
      <c r="B12451" s="1">
        <v>45142</v>
      </c>
      <c r="C12451">
        <v>17981</v>
      </c>
      <c r="D12451">
        <f>COUNTIF(C$4:C12451,Tabela3[[#This Row],[COMANDA]])</f>
        <v>2</v>
      </c>
      <c r="E12451" t="s">
        <v>90</v>
      </c>
      <c r="F12451" t="s">
        <v>100</v>
      </c>
      <c r="G12451" t="s">
        <v>9</v>
      </c>
      <c r="H12451" t="s">
        <v>133</v>
      </c>
      <c r="I12451" s="2">
        <v>1</v>
      </c>
      <c r="J12451" t="s">
        <v>11</v>
      </c>
      <c r="K12451" s="21">
        <f>INDEX(LISTAS!$H:$Q,MATCH(BASE!H12451,LISTAS!$G:$G,0),MATCH(BASE!J12451,LISTAS!$H$3:$Q$3,0))*Tabela3[[#This Row],[QUANTIDADE]]</f>
        <v>6</v>
      </c>
      <c r="L12451" s="2" t="str">
        <f>TEXT(Tabela3[[#This Row],[DATA]],"MM")</f>
        <v>08</v>
      </c>
      <c r="M12451" s="2">
        <f>WEEKNUM(Tabela3[[#This Row],[DATA]])</f>
        <v>31</v>
      </c>
      <c r="N12451" s="18">
        <f>YEAR(Tabela3[[#This Row],[DATA]])</f>
        <v>2023</v>
      </c>
    </row>
    <row r="12452" spans="2:14">
      <c r="B12452" s="1">
        <v>45142</v>
      </c>
      <c r="C12452">
        <v>17982</v>
      </c>
      <c r="D12452">
        <f>COUNTIF(C$4:C12452,Tabela3[[#This Row],[COMANDA]])</f>
        <v>1</v>
      </c>
      <c r="E12452" t="s">
        <v>90</v>
      </c>
      <c r="F12452" t="s">
        <v>98</v>
      </c>
      <c r="G12452" t="s">
        <v>8</v>
      </c>
      <c r="H12452" t="s">
        <v>206</v>
      </c>
      <c r="I12452" s="2">
        <v>1</v>
      </c>
      <c r="J12452" t="s">
        <v>11</v>
      </c>
      <c r="K12452" s="21">
        <f>INDEX(LISTAS!$H:$Q,MATCH(BASE!H12452,LISTAS!$G:$G,0),MATCH(BASE!J12452,LISTAS!$H$3:$Q$3,0))*Tabela3[[#This Row],[QUANTIDADE]]</f>
        <v>18</v>
      </c>
      <c r="L12452" s="2" t="str">
        <f>TEXT(Tabela3[[#This Row],[DATA]],"MM")</f>
        <v>08</v>
      </c>
      <c r="M12452" s="2">
        <f>WEEKNUM(Tabela3[[#This Row],[DATA]])</f>
        <v>31</v>
      </c>
      <c r="N12452" s="18">
        <f>YEAR(Tabela3[[#This Row],[DATA]])</f>
        <v>2023</v>
      </c>
    </row>
    <row r="12453" spans="2:14">
      <c r="B12453" s="1">
        <v>45142</v>
      </c>
      <c r="C12453">
        <v>17982</v>
      </c>
      <c r="D12453">
        <f>COUNTIF(C$4:C12453,Tabela3[[#This Row],[COMANDA]])</f>
        <v>2</v>
      </c>
      <c r="E12453" t="s">
        <v>90</v>
      </c>
      <c r="F12453" t="s">
        <v>98</v>
      </c>
      <c r="G12453" t="s">
        <v>9</v>
      </c>
      <c r="H12453" t="s">
        <v>142</v>
      </c>
      <c r="I12453" s="2">
        <v>1</v>
      </c>
      <c r="J12453" t="s">
        <v>11</v>
      </c>
      <c r="K12453" s="21">
        <f>INDEX(LISTAS!$H:$Q,MATCH(BASE!H12453,LISTAS!$G:$G,0),MATCH(BASE!J12453,LISTAS!$H$3:$Q$3,0))*Tabela3[[#This Row],[QUANTIDADE]]</f>
        <v>6</v>
      </c>
      <c r="L12453" s="2" t="str">
        <f>TEXT(Tabela3[[#This Row],[DATA]],"MM")</f>
        <v>08</v>
      </c>
      <c r="M12453" s="2">
        <f>WEEKNUM(Tabela3[[#This Row],[DATA]])</f>
        <v>31</v>
      </c>
      <c r="N12453" s="18">
        <f>YEAR(Tabela3[[#This Row],[DATA]])</f>
        <v>2023</v>
      </c>
    </row>
    <row r="12454" spans="2:14">
      <c r="B12454" s="1">
        <v>45142</v>
      </c>
      <c r="C12454">
        <v>17983</v>
      </c>
      <c r="D12454">
        <f>COUNTIF(C$4:C12454,Tabela3[[#This Row],[COMANDA]])</f>
        <v>1</v>
      </c>
      <c r="E12454" t="s">
        <v>89</v>
      </c>
      <c r="F12454" t="s">
        <v>98</v>
      </c>
      <c r="G12454" t="s">
        <v>8</v>
      </c>
      <c r="H12454" t="s">
        <v>39</v>
      </c>
      <c r="I12454" s="2">
        <v>2</v>
      </c>
      <c r="J12454" t="s">
        <v>11</v>
      </c>
      <c r="K12454" s="21">
        <f>INDEX(LISTAS!$H:$Q,MATCH(BASE!H12454,LISTAS!$G:$G,0),MATCH(BASE!J12454,LISTAS!$H$3:$Q$3,0))*Tabela3[[#This Row],[QUANTIDADE]]</f>
        <v>24</v>
      </c>
      <c r="L12454" s="2" t="str">
        <f>TEXT(Tabela3[[#This Row],[DATA]],"MM")</f>
        <v>08</v>
      </c>
      <c r="M12454" s="2">
        <f>WEEKNUM(Tabela3[[#This Row],[DATA]])</f>
        <v>31</v>
      </c>
      <c r="N12454" s="18">
        <f>YEAR(Tabela3[[#This Row],[DATA]])</f>
        <v>2023</v>
      </c>
    </row>
    <row r="12455" spans="2:14">
      <c r="B12455" s="1">
        <v>45142</v>
      </c>
      <c r="C12455">
        <v>17983</v>
      </c>
      <c r="D12455">
        <f>COUNTIF(C$4:C12455,Tabela3[[#This Row],[COMANDA]])</f>
        <v>2</v>
      </c>
      <c r="E12455" t="s">
        <v>89</v>
      </c>
      <c r="F12455" t="s">
        <v>98</v>
      </c>
      <c r="G12455" t="s">
        <v>8</v>
      </c>
      <c r="H12455" t="s">
        <v>211</v>
      </c>
      <c r="I12455" s="2">
        <v>1</v>
      </c>
      <c r="J12455" t="s">
        <v>11</v>
      </c>
      <c r="K12455" s="21">
        <f>INDEX(LISTAS!$H:$Q,MATCH(BASE!H12455,LISTAS!$G:$G,0),MATCH(BASE!J12455,LISTAS!$H$3:$Q$3,0))*Tabela3[[#This Row],[QUANTIDADE]]</f>
        <v>20</v>
      </c>
      <c r="L12455" s="2" t="str">
        <f>TEXT(Tabela3[[#This Row],[DATA]],"MM")</f>
        <v>08</v>
      </c>
      <c r="M12455" s="2">
        <f>WEEKNUM(Tabela3[[#This Row],[DATA]])</f>
        <v>31</v>
      </c>
      <c r="N12455" s="18">
        <f>YEAR(Tabela3[[#This Row],[DATA]])</f>
        <v>2023</v>
      </c>
    </row>
    <row r="12456" spans="2:14">
      <c r="B12456" s="1">
        <v>45142</v>
      </c>
      <c r="C12456">
        <v>17984</v>
      </c>
      <c r="D12456">
        <f>COUNTIF(C$4:C12456,Tabela3[[#This Row],[COMANDA]])</f>
        <v>1</v>
      </c>
      <c r="E12456" t="s">
        <v>90</v>
      </c>
      <c r="F12456" t="s">
        <v>98</v>
      </c>
      <c r="G12456" t="s">
        <v>8</v>
      </c>
      <c r="H12456" t="s">
        <v>39</v>
      </c>
      <c r="I12456" s="2">
        <v>1</v>
      </c>
      <c r="J12456" t="s">
        <v>11</v>
      </c>
      <c r="K12456" s="21">
        <f>INDEX(LISTAS!$H:$Q,MATCH(BASE!H12456,LISTAS!$G:$G,0),MATCH(BASE!J12456,LISTAS!$H$3:$Q$3,0))*Tabela3[[#This Row],[QUANTIDADE]]</f>
        <v>12</v>
      </c>
      <c r="L12456" s="2" t="str">
        <f>TEXT(Tabela3[[#This Row],[DATA]],"MM")</f>
        <v>08</v>
      </c>
      <c r="M12456" s="2">
        <f>WEEKNUM(Tabela3[[#This Row],[DATA]])</f>
        <v>31</v>
      </c>
      <c r="N12456" s="18">
        <f>YEAR(Tabela3[[#This Row],[DATA]])</f>
        <v>2023</v>
      </c>
    </row>
    <row r="12457" spans="2:14">
      <c r="B12457" s="1">
        <v>45142</v>
      </c>
      <c r="C12457">
        <v>17984</v>
      </c>
      <c r="D12457">
        <f>COUNTIF(C$4:C12457,Tabela3[[#This Row],[COMANDA]])</f>
        <v>2</v>
      </c>
      <c r="E12457" t="s">
        <v>90</v>
      </c>
      <c r="F12457" t="s">
        <v>98</v>
      </c>
      <c r="G12457" t="s">
        <v>8</v>
      </c>
      <c r="H12457" t="s">
        <v>206</v>
      </c>
      <c r="I12457" s="2">
        <v>1</v>
      </c>
      <c r="J12457" t="s">
        <v>11</v>
      </c>
      <c r="K12457" s="21">
        <f>INDEX(LISTAS!$H:$Q,MATCH(BASE!H12457,LISTAS!$G:$G,0),MATCH(BASE!J12457,LISTAS!$H$3:$Q$3,0))*Tabela3[[#This Row],[QUANTIDADE]]</f>
        <v>18</v>
      </c>
      <c r="L12457" s="2" t="str">
        <f>TEXT(Tabela3[[#This Row],[DATA]],"MM")</f>
        <v>08</v>
      </c>
      <c r="M12457" s="2">
        <f>WEEKNUM(Tabela3[[#This Row],[DATA]])</f>
        <v>31</v>
      </c>
      <c r="N12457" s="18">
        <f>YEAR(Tabela3[[#This Row],[DATA]])</f>
        <v>2023</v>
      </c>
    </row>
    <row r="12458" spans="2:14">
      <c r="B12458" s="1">
        <v>45142</v>
      </c>
      <c r="C12458">
        <v>17984</v>
      </c>
      <c r="D12458">
        <f>COUNTIF(C$4:C12458,Tabela3[[#This Row],[COMANDA]])</f>
        <v>3</v>
      </c>
      <c r="E12458" t="s">
        <v>90</v>
      </c>
      <c r="F12458" t="s">
        <v>98</v>
      </c>
      <c r="G12458" t="s">
        <v>9</v>
      </c>
      <c r="H12458" t="s">
        <v>133</v>
      </c>
      <c r="I12458" s="2">
        <v>1</v>
      </c>
      <c r="J12458" t="s">
        <v>11</v>
      </c>
      <c r="K12458" s="21">
        <f>INDEX(LISTAS!$H:$Q,MATCH(BASE!H12458,LISTAS!$G:$G,0),MATCH(BASE!J12458,LISTAS!$H$3:$Q$3,0))*Tabela3[[#This Row],[QUANTIDADE]]</f>
        <v>6</v>
      </c>
      <c r="L12458" s="2" t="str">
        <f>TEXT(Tabela3[[#This Row],[DATA]],"MM")</f>
        <v>08</v>
      </c>
      <c r="M12458" s="2">
        <f>WEEKNUM(Tabela3[[#This Row],[DATA]])</f>
        <v>31</v>
      </c>
      <c r="N12458" s="18">
        <f>YEAR(Tabela3[[#This Row],[DATA]])</f>
        <v>2023</v>
      </c>
    </row>
    <row r="12459" spans="2:14">
      <c r="B12459" s="1">
        <v>45142</v>
      </c>
      <c r="C12459">
        <v>17984</v>
      </c>
      <c r="D12459">
        <f>COUNTIF(C$4:C12459,Tabela3[[#This Row],[COMANDA]])</f>
        <v>4</v>
      </c>
      <c r="E12459" t="s">
        <v>90</v>
      </c>
      <c r="F12459" t="s">
        <v>98</v>
      </c>
      <c r="G12459" t="s">
        <v>62</v>
      </c>
      <c r="H12459" t="s">
        <v>192</v>
      </c>
      <c r="I12459" s="2">
        <v>1</v>
      </c>
      <c r="J12459" t="s">
        <v>11</v>
      </c>
      <c r="K12459" s="21">
        <f>INDEX(LISTAS!$H:$Q,MATCH(BASE!H12459,LISTAS!$G:$G,0),MATCH(BASE!J12459,LISTAS!$H$3:$Q$3,0))*Tabela3[[#This Row],[QUANTIDADE]]</f>
        <v>6</v>
      </c>
      <c r="L12459" s="2" t="str">
        <f>TEXT(Tabela3[[#This Row],[DATA]],"MM")</f>
        <v>08</v>
      </c>
      <c r="M12459" s="2">
        <f>WEEKNUM(Tabela3[[#This Row],[DATA]])</f>
        <v>31</v>
      </c>
      <c r="N12459" s="18">
        <f>YEAR(Tabela3[[#This Row],[DATA]])</f>
        <v>2023</v>
      </c>
    </row>
    <row r="12460" spans="2:14">
      <c r="B12460" s="1">
        <v>45142</v>
      </c>
      <c r="C12460">
        <v>17985</v>
      </c>
      <c r="D12460">
        <f>COUNTIF(C$4:C12460,Tabela3[[#This Row],[COMANDA]])</f>
        <v>1</v>
      </c>
      <c r="E12460" t="s">
        <v>90</v>
      </c>
      <c r="F12460" t="s">
        <v>98</v>
      </c>
      <c r="G12460" t="s">
        <v>8</v>
      </c>
      <c r="H12460" t="s">
        <v>43</v>
      </c>
      <c r="I12460" s="2">
        <v>1</v>
      </c>
      <c r="J12460" t="s">
        <v>11</v>
      </c>
      <c r="K12460" s="21">
        <f>INDEX(LISTAS!$H:$Q,MATCH(BASE!H12460,LISTAS!$G:$G,0),MATCH(BASE!J12460,LISTAS!$H$3:$Q$3,0))*Tabela3[[#This Row],[QUANTIDADE]]</f>
        <v>18</v>
      </c>
      <c r="L12460" s="2" t="str">
        <f>TEXT(Tabela3[[#This Row],[DATA]],"MM")</f>
        <v>08</v>
      </c>
      <c r="M12460" s="2">
        <f>WEEKNUM(Tabela3[[#This Row],[DATA]])</f>
        <v>31</v>
      </c>
      <c r="N12460" s="18">
        <f>YEAR(Tabela3[[#This Row],[DATA]])</f>
        <v>2023</v>
      </c>
    </row>
    <row r="12461" spans="2:14">
      <c r="B12461" s="1">
        <v>45142</v>
      </c>
      <c r="C12461">
        <v>17985</v>
      </c>
      <c r="D12461">
        <f>COUNTIF(C$4:C12461,Tabela3[[#This Row],[COMANDA]])</f>
        <v>2</v>
      </c>
      <c r="E12461" t="s">
        <v>90</v>
      </c>
      <c r="F12461" t="s">
        <v>98</v>
      </c>
      <c r="G12461" t="s">
        <v>9</v>
      </c>
      <c r="H12461" t="s">
        <v>136</v>
      </c>
      <c r="I12461" s="2">
        <v>1</v>
      </c>
      <c r="J12461" t="s">
        <v>11</v>
      </c>
      <c r="K12461" s="21">
        <f>INDEX(LISTAS!$H:$Q,MATCH(BASE!H12461,LISTAS!$G:$G,0),MATCH(BASE!J12461,LISTAS!$H$3:$Q$3,0))*Tabela3[[#This Row],[QUANTIDADE]]</f>
        <v>4</v>
      </c>
      <c r="L12461" s="2" t="str">
        <f>TEXT(Tabela3[[#This Row],[DATA]],"MM")</f>
        <v>08</v>
      </c>
      <c r="M12461" s="2">
        <f>WEEKNUM(Tabela3[[#This Row],[DATA]])</f>
        <v>31</v>
      </c>
      <c r="N12461" s="18">
        <f>YEAR(Tabela3[[#This Row],[DATA]])</f>
        <v>2023</v>
      </c>
    </row>
    <row r="12462" spans="2:14">
      <c r="B12462" s="1">
        <v>45145</v>
      </c>
      <c r="C12462">
        <v>17986</v>
      </c>
      <c r="D12462">
        <f>COUNTIF(C$4:C12462,Tabela3[[#This Row],[COMANDA]])</f>
        <v>1</v>
      </c>
      <c r="E12462" t="s">
        <v>89</v>
      </c>
      <c r="G12462" t="s">
        <v>8</v>
      </c>
      <c r="H12462" t="s">
        <v>202</v>
      </c>
      <c r="I12462" s="2">
        <v>1</v>
      </c>
      <c r="J12462" t="s">
        <v>11</v>
      </c>
      <c r="K12462" s="21">
        <f>INDEX(LISTAS!$H:$Q,MATCH(BASE!H12462,LISTAS!$G:$G,0),MATCH(BASE!J12462,LISTAS!$H$3:$Q$3,0))*Tabela3[[#This Row],[QUANTIDADE]]</f>
        <v>20</v>
      </c>
      <c r="L12462" s="2" t="str">
        <f>TEXT(Tabela3[[#This Row],[DATA]],"MM")</f>
        <v>08</v>
      </c>
      <c r="M12462" s="2">
        <f>WEEKNUM(Tabela3[[#This Row],[DATA]])</f>
        <v>32</v>
      </c>
      <c r="N12462" s="18">
        <f>YEAR(Tabela3[[#This Row],[DATA]])</f>
        <v>2023</v>
      </c>
    </row>
    <row r="12463" spans="2:14">
      <c r="B12463" s="1">
        <v>45145</v>
      </c>
      <c r="C12463">
        <v>17987</v>
      </c>
      <c r="D12463">
        <f>COUNTIF(C$4:C12463,Tabela3[[#This Row],[COMANDA]])</f>
        <v>1</v>
      </c>
      <c r="E12463" t="s">
        <v>90</v>
      </c>
      <c r="F12463" t="s">
        <v>375</v>
      </c>
      <c r="G12463" t="s">
        <v>8</v>
      </c>
      <c r="H12463" t="s">
        <v>203</v>
      </c>
      <c r="I12463" s="2">
        <v>2</v>
      </c>
      <c r="J12463" t="s">
        <v>11</v>
      </c>
      <c r="K12463" s="21">
        <f>INDEX(LISTAS!$H:$Q,MATCH(BASE!H12463,LISTAS!$G:$G,0),MATCH(BASE!J12463,LISTAS!$H$3:$Q$3,0))*Tabela3[[#This Row],[QUANTIDADE]]</f>
        <v>40</v>
      </c>
      <c r="L12463" s="2" t="str">
        <f>TEXT(Tabela3[[#This Row],[DATA]],"MM")</f>
        <v>08</v>
      </c>
      <c r="M12463" s="2">
        <f>WEEKNUM(Tabela3[[#This Row],[DATA]])</f>
        <v>32</v>
      </c>
      <c r="N12463" s="18">
        <f>YEAR(Tabela3[[#This Row],[DATA]])</f>
        <v>2023</v>
      </c>
    </row>
    <row r="12464" spans="2:14">
      <c r="B12464" s="1">
        <v>45145</v>
      </c>
      <c r="C12464">
        <v>17987</v>
      </c>
      <c r="D12464">
        <f>COUNTIF(C$4:C12464,Tabela3[[#This Row],[COMANDA]])</f>
        <v>2</v>
      </c>
      <c r="E12464" t="s">
        <v>90</v>
      </c>
      <c r="F12464" t="s">
        <v>375</v>
      </c>
      <c r="G12464" t="s">
        <v>9</v>
      </c>
      <c r="H12464" t="s">
        <v>133</v>
      </c>
      <c r="I12464" s="2">
        <v>1</v>
      </c>
      <c r="J12464" t="s">
        <v>11</v>
      </c>
      <c r="K12464" s="21">
        <f>INDEX(LISTAS!$H:$Q,MATCH(BASE!H12464,LISTAS!$G:$G,0),MATCH(BASE!J12464,LISTAS!$H$3:$Q$3,0))*Tabela3[[#This Row],[QUANTIDADE]]</f>
        <v>6</v>
      </c>
      <c r="L12464" s="2" t="str">
        <f>TEXT(Tabela3[[#This Row],[DATA]],"MM")</f>
        <v>08</v>
      </c>
      <c r="M12464" s="2">
        <f>WEEKNUM(Tabela3[[#This Row],[DATA]])</f>
        <v>32</v>
      </c>
      <c r="N12464" s="18">
        <f>YEAR(Tabela3[[#This Row],[DATA]])</f>
        <v>2023</v>
      </c>
    </row>
    <row r="12465" spans="2:14">
      <c r="B12465" s="1">
        <v>45145</v>
      </c>
      <c r="C12465">
        <v>17988</v>
      </c>
      <c r="D12465">
        <f>COUNTIF(C$4:C12465,Tabela3[[#This Row],[COMANDA]])</f>
        <v>1</v>
      </c>
      <c r="E12465" t="s">
        <v>89</v>
      </c>
      <c r="F12465" t="s">
        <v>98</v>
      </c>
      <c r="G12465" t="s">
        <v>8</v>
      </c>
      <c r="H12465" t="s">
        <v>42</v>
      </c>
      <c r="I12465" s="2">
        <v>1</v>
      </c>
      <c r="J12465" t="s">
        <v>11</v>
      </c>
      <c r="K12465" s="21">
        <f>INDEX(LISTAS!$H:$Q,MATCH(BASE!H12465,LISTAS!$G:$G,0),MATCH(BASE!J12465,LISTAS!$H$3:$Q$3,0))*Tabela3[[#This Row],[QUANTIDADE]]</f>
        <v>16</v>
      </c>
      <c r="L12465" s="2" t="str">
        <f>TEXT(Tabela3[[#This Row],[DATA]],"MM")</f>
        <v>08</v>
      </c>
      <c r="M12465" s="2">
        <f>WEEKNUM(Tabela3[[#This Row],[DATA]])</f>
        <v>32</v>
      </c>
      <c r="N12465" s="18">
        <f>YEAR(Tabela3[[#This Row],[DATA]])</f>
        <v>2023</v>
      </c>
    </row>
    <row r="12466" spans="2:14">
      <c r="B12466" s="1">
        <v>45145</v>
      </c>
      <c r="C12466">
        <v>17988</v>
      </c>
      <c r="D12466">
        <f>COUNTIF(C$4:C12466,Tabela3[[#This Row],[COMANDA]])</f>
        <v>2</v>
      </c>
      <c r="E12466" t="s">
        <v>89</v>
      </c>
      <c r="F12466" t="s">
        <v>98</v>
      </c>
      <c r="G12466" t="s">
        <v>8</v>
      </c>
      <c r="H12466" t="s">
        <v>204</v>
      </c>
      <c r="I12466" s="2">
        <v>1</v>
      </c>
      <c r="J12466" t="s">
        <v>11</v>
      </c>
      <c r="K12466" s="21">
        <f>INDEX(LISTAS!$H:$Q,MATCH(BASE!H12466,LISTAS!$G:$G,0),MATCH(BASE!J12466,LISTAS!$H$3:$Q$3,0))*Tabela3[[#This Row],[QUANTIDADE]]</f>
        <v>18</v>
      </c>
      <c r="L12466" s="2" t="str">
        <f>TEXT(Tabela3[[#This Row],[DATA]],"MM")</f>
        <v>08</v>
      </c>
      <c r="M12466" s="2">
        <f>WEEKNUM(Tabela3[[#This Row],[DATA]])</f>
        <v>32</v>
      </c>
      <c r="N12466" s="18">
        <f>YEAR(Tabela3[[#This Row],[DATA]])</f>
        <v>2023</v>
      </c>
    </row>
    <row r="12467" spans="2:14">
      <c r="B12467" s="1">
        <v>45145</v>
      </c>
      <c r="C12467">
        <v>17989</v>
      </c>
      <c r="D12467">
        <f>COUNTIF(C$4:C12467,Tabela3[[#This Row],[COMANDA]])</f>
        <v>1</v>
      </c>
      <c r="E12467" t="s">
        <v>89</v>
      </c>
      <c r="G12467" t="s">
        <v>8</v>
      </c>
      <c r="H12467" t="s">
        <v>47</v>
      </c>
      <c r="I12467" s="2">
        <v>3</v>
      </c>
      <c r="J12467" t="s">
        <v>11</v>
      </c>
      <c r="K12467" s="21">
        <f>INDEX(LISTAS!$H:$Q,MATCH(BASE!H12467,LISTAS!$G:$G,0),MATCH(BASE!J12467,LISTAS!$H$3:$Q$3,0))*Tabela3[[#This Row],[QUANTIDADE]]</f>
        <v>48</v>
      </c>
      <c r="L12467" s="2" t="str">
        <f>TEXT(Tabela3[[#This Row],[DATA]],"MM")</f>
        <v>08</v>
      </c>
      <c r="M12467" s="2">
        <f>WEEKNUM(Tabela3[[#This Row],[DATA]])</f>
        <v>32</v>
      </c>
      <c r="N12467" s="18">
        <f>YEAR(Tabela3[[#This Row],[DATA]])</f>
        <v>2023</v>
      </c>
    </row>
    <row r="12468" spans="2:14">
      <c r="B12468" s="1">
        <v>45145</v>
      </c>
      <c r="C12468">
        <v>17990</v>
      </c>
      <c r="D12468">
        <f>COUNTIF(C$4:C12468,Tabela3[[#This Row],[COMANDA]])</f>
        <v>1</v>
      </c>
      <c r="E12468" t="s">
        <v>89</v>
      </c>
      <c r="F12468" t="s">
        <v>100</v>
      </c>
      <c r="G12468" t="s">
        <v>8</v>
      </c>
      <c r="H12468" t="s">
        <v>47</v>
      </c>
      <c r="I12468" s="2">
        <v>1</v>
      </c>
      <c r="J12468" t="s">
        <v>11</v>
      </c>
      <c r="K12468" s="21">
        <f>INDEX(LISTAS!$H:$Q,MATCH(BASE!H12468,LISTAS!$G:$G,0),MATCH(BASE!J12468,LISTAS!$H$3:$Q$3,0))*Tabela3[[#This Row],[QUANTIDADE]]</f>
        <v>16</v>
      </c>
      <c r="L12468" s="2" t="str">
        <f>TEXT(Tabela3[[#This Row],[DATA]],"MM")</f>
        <v>08</v>
      </c>
      <c r="M12468" s="2">
        <f>WEEKNUM(Tabela3[[#This Row],[DATA]])</f>
        <v>32</v>
      </c>
      <c r="N12468" s="18">
        <f>YEAR(Tabela3[[#This Row],[DATA]])</f>
        <v>2023</v>
      </c>
    </row>
    <row r="12469" spans="2:14">
      <c r="B12469" s="1">
        <v>45145</v>
      </c>
      <c r="C12469">
        <v>17991</v>
      </c>
      <c r="D12469">
        <f>COUNTIF(C$4:C12469,Tabela3[[#This Row],[COMANDA]])</f>
        <v>1</v>
      </c>
      <c r="E12469" t="s">
        <v>90</v>
      </c>
      <c r="F12469" t="s">
        <v>98</v>
      </c>
      <c r="G12469" t="s">
        <v>8</v>
      </c>
      <c r="H12469" t="s">
        <v>204</v>
      </c>
      <c r="I12469" s="2">
        <v>1</v>
      </c>
      <c r="J12469" t="s">
        <v>11</v>
      </c>
      <c r="K12469" s="21">
        <f>INDEX(LISTAS!$H:$Q,MATCH(BASE!H12469,LISTAS!$G:$G,0),MATCH(BASE!J12469,LISTAS!$H$3:$Q$3,0))*Tabela3[[#This Row],[QUANTIDADE]]</f>
        <v>18</v>
      </c>
      <c r="L12469" s="2" t="str">
        <f>TEXT(Tabela3[[#This Row],[DATA]],"MM")</f>
        <v>08</v>
      </c>
      <c r="M12469" s="2">
        <f>WEEKNUM(Tabela3[[#This Row],[DATA]])</f>
        <v>32</v>
      </c>
      <c r="N12469" s="18">
        <f>YEAR(Tabela3[[#This Row],[DATA]])</f>
        <v>2023</v>
      </c>
    </row>
    <row r="12470" spans="2:14">
      <c r="B12470" s="1">
        <v>45145</v>
      </c>
      <c r="C12470">
        <v>17991</v>
      </c>
      <c r="D12470">
        <f>COUNTIF(C$4:C12470,Tabela3[[#This Row],[COMANDA]])</f>
        <v>2</v>
      </c>
      <c r="E12470" t="s">
        <v>90</v>
      </c>
      <c r="F12470" t="s">
        <v>98</v>
      </c>
      <c r="G12470" t="s">
        <v>8</v>
      </c>
      <c r="H12470" t="s">
        <v>47</v>
      </c>
      <c r="I12470" s="2">
        <v>1</v>
      </c>
      <c r="J12470" t="s">
        <v>11</v>
      </c>
      <c r="K12470" s="21">
        <f>INDEX(LISTAS!$H:$Q,MATCH(BASE!H12470,LISTAS!$G:$G,0),MATCH(BASE!J12470,LISTAS!$H$3:$Q$3,0))*Tabela3[[#This Row],[QUANTIDADE]]</f>
        <v>16</v>
      </c>
      <c r="L12470" s="2" t="str">
        <f>TEXT(Tabela3[[#This Row],[DATA]],"MM")</f>
        <v>08</v>
      </c>
      <c r="M12470" s="2">
        <f>WEEKNUM(Tabela3[[#This Row],[DATA]])</f>
        <v>32</v>
      </c>
      <c r="N12470" s="18">
        <f>YEAR(Tabela3[[#This Row],[DATA]])</f>
        <v>2023</v>
      </c>
    </row>
    <row r="12471" spans="2:14">
      <c r="B12471" s="1">
        <v>45145</v>
      </c>
      <c r="C12471">
        <v>17991</v>
      </c>
      <c r="D12471">
        <f>COUNTIF(C$4:C12471,Tabela3[[#This Row],[COMANDA]])</f>
        <v>3</v>
      </c>
      <c r="E12471" t="s">
        <v>90</v>
      </c>
      <c r="F12471" t="s">
        <v>98</v>
      </c>
      <c r="G12471" t="s">
        <v>8</v>
      </c>
      <c r="H12471" t="s">
        <v>204</v>
      </c>
      <c r="I12471" s="2">
        <v>1</v>
      </c>
      <c r="J12471" t="s">
        <v>12</v>
      </c>
      <c r="K12471" s="21">
        <f>INDEX(LISTAS!$H:$Q,MATCH(BASE!H12471,LISTAS!$G:$G,0),MATCH(BASE!J12471,LISTAS!$H$3:$Q$3,0))*Tabela3[[#This Row],[QUANTIDADE]]</f>
        <v>16.2</v>
      </c>
      <c r="L12471" s="2" t="str">
        <f>TEXT(Tabela3[[#This Row],[DATA]],"MM")</f>
        <v>08</v>
      </c>
      <c r="M12471" s="2">
        <f>WEEKNUM(Tabela3[[#This Row],[DATA]])</f>
        <v>32</v>
      </c>
      <c r="N12471" s="18">
        <f>YEAR(Tabela3[[#This Row],[DATA]])</f>
        <v>2023</v>
      </c>
    </row>
    <row r="12472" spans="2:14">
      <c r="B12472" s="1">
        <v>45145</v>
      </c>
      <c r="C12472">
        <v>17992</v>
      </c>
      <c r="D12472">
        <f>COUNTIF(C$4:C12472,Tabela3[[#This Row],[COMANDA]])</f>
        <v>1</v>
      </c>
      <c r="E12472" t="s">
        <v>89</v>
      </c>
      <c r="F12472" t="s">
        <v>99</v>
      </c>
      <c r="G12472" t="s">
        <v>8</v>
      </c>
      <c r="H12472" t="s">
        <v>47</v>
      </c>
      <c r="I12472" s="2">
        <v>1</v>
      </c>
      <c r="J12472" t="s">
        <v>11</v>
      </c>
      <c r="K12472" s="21">
        <f>INDEX(LISTAS!$H:$Q,MATCH(BASE!H12472,LISTAS!$G:$G,0),MATCH(BASE!J12472,LISTAS!$H$3:$Q$3,0))*Tabela3[[#This Row],[QUANTIDADE]]</f>
        <v>16</v>
      </c>
      <c r="L12472" s="2" t="str">
        <f>TEXT(Tabela3[[#This Row],[DATA]],"MM")</f>
        <v>08</v>
      </c>
      <c r="M12472" s="2">
        <f>WEEKNUM(Tabela3[[#This Row],[DATA]])</f>
        <v>32</v>
      </c>
      <c r="N12472" s="18">
        <f>YEAR(Tabela3[[#This Row],[DATA]])</f>
        <v>2023</v>
      </c>
    </row>
    <row r="12473" spans="2:14">
      <c r="B12473" s="1">
        <v>45145</v>
      </c>
      <c r="C12473">
        <v>17993</v>
      </c>
      <c r="D12473">
        <f>COUNTIF(C$4:C12473,Tabela3[[#This Row],[COMANDA]])</f>
        <v>1</v>
      </c>
      <c r="E12473" t="s">
        <v>89</v>
      </c>
      <c r="F12473" t="s">
        <v>98</v>
      </c>
      <c r="G12473" t="s">
        <v>8</v>
      </c>
      <c r="H12473" t="s">
        <v>47</v>
      </c>
      <c r="I12473" s="2">
        <v>1</v>
      </c>
      <c r="J12473" t="s">
        <v>11</v>
      </c>
      <c r="K12473" s="21">
        <f>INDEX(LISTAS!$H:$Q,MATCH(BASE!H12473,LISTAS!$G:$G,0),MATCH(BASE!J12473,LISTAS!$H$3:$Q$3,0))*Tabela3[[#This Row],[QUANTIDADE]]</f>
        <v>16</v>
      </c>
      <c r="L12473" s="2" t="str">
        <f>TEXT(Tabela3[[#This Row],[DATA]],"MM")</f>
        <v>08</v>
      </c>
      <c r="M12473" s="2">
        <f>WEEKNUM(Tabela3[[#This Row],[DATA]])</f>
        <v>32</v>
      </c>
      <c r="N12473" s="18">
        <f>YEAR(Tabela3[[#This Row],[DATA]])</f>
        <v>2023</v>
      </c>
    </row>
    <row r="12474" spans="2:14">
      <c r="B12474" s="1">
        <v>45145</v>
      </c>
      <c r="C12474">
        <v>17994</v>
      </c>
      <c r="D12474">
        <f>COUNTIF(C$4:C12474,Tabela3[[#This Row],[COMANDA]])</f>
        <v>1</v>
      </c>
      <c r="E12474" t="s">
        <v>89</v>
      </c>
      <c r="F12474" t="s">
        <v>375</v>
      </c>
      <c r="G12474" t="s">
        <v>8</v>
      </c>
      <c r="H12474" t="s">
        <v>43</v>
      </c>
      <c r="I12474" s="2">
        <v>1</v>
      </c>
      <c r="J12474" t="s">
        <v>11</v>
      </c>
      <c r="K12474" s="21">
        <f>INDEX(LISTAS!$H:$Q,MATCH(BASE!H12474,LISTAS!$G:$G,0),MATCH(BASE!J12474,LISTAS!$H$3:$Q$3,0))*Tabela3[[#This Row],[QUANTIDADE]]</f>
        <v>18</v>
      </c>
      <c r="L12474" s="2" t="str">
        <f>TEXT(Tabela3[[#This Row],[DATA]],"MM")</f>
        <v>08</v>
      </c>
      <c r="M12474" s="2">
        <f>WEEKNUM(Tabela3[[#This Row],[DATA]])</f>
        <v>32</v>
      </c>
      <c r="N12474" s="18">
        <f>YEAR(Tabela3[[#This Row],[DATA]])</f>
        <v>2023</v>
      </c>
    </row>
    <row r="12475" spans="2:14">
      <c r="B12475" s="1">
        <v>45145</v>
      </c>
      <c r="C12475">
        <v>17995</v>
      </c>
      <c r="D12475">
        <f>COUNTIF(C$4:C12475,Tabela3[[#This Row],[COMANDA]])</f>
        <v>1</v>
      </c>
      <c r="E12475" t="s">
        <v>89</v>
      </c>
      <c r="F12475" t="s">
        <v>99</v>
      </c>
      <c r="G12475" t="s">
        <v>8</v>
      </c>
      <c r="H12475" t="s">
        <v>211</v>
      </c>
      <c r="I12475" s="2">
        <v>1</v>
      </c>
      <c r="J12475" t="s">
        <v>11</v>
      </c>
      <c r="K12475" s="21">
        <f>INDEX(LISTAS!$H:$Q,MATCH(BASE!H12475,LISTAS!$G:$G,0),MATCH(BASE!J12475,LISTAS!$H$3:$Q$3,0))*Tabela3[[#This Row],[QUANTIDADE]]</f>
        <v>20</v>
      </c>
      <c r="L12475" s="2" t="str">
        <f>TEXT(Tabela3[[#This Row],[DATA]],"MM")</f>
        <v>08</v>
      </c>
      <c r="M12475" s="2">
        <f>WEEKNUM(Tabela3[[#This Row],[DATA]])</f>
        <v>32</v>
      </c>
      <c r="N12475" s="18">
        <f>YEAR(Tabela3[[#This Row],[DATA]])</f>
        <v>2023</v>
      </c>
    </row>
    <row r="12476" spans="2:14">
      <c r="B12476" s="1">
        <v>45145</v>
      </c>
      <c r="C12476">
        <v>17996</v>
      </c>
      <c r="D12476">
        <f>COUNTIF(C$4:C12476,Tabela3[[#This Row],[COMANDA]])</f>
        <v>1</v>
      </c>
      <c r="E12476" t="s">
        <v>90</v>
      </c>
      <c r="F12476" t="s">
        <v>98</v>
      </c>
      <c r="G12476" t="s">
        <v>8</v>
      </c>
      <c r="H12476" t="s">
        <v>204</v>
      </c>
      <c r="I12476" s="2">
        <v>1</v>
      </c>
      <c r="J12476" t="s">
        <v>11</v>
      </c>
      <c r="K12476" s="21">
        <f>INDEX(LISTAS!$H:$Q,MATCH(BASE!H12476,LISTAS!$G:$G,0),MATCH(BASE!J12476,LISTAS!$H$3:$Q$3,0))*Tabela3[[#This Row],[QUANTIDADE]]</f>
        <v>18</v>
      </c>
      <c r="L12476" s="2" t="str">
        <f>TEXT(Tabela3[[#This Row],[DATA]],"MM")</f>
        <v>08</v>
      </c>
      <c r="M12476" s="2">
        <f>WEEKNUM(Tabela3[[#This Row],[DATA]])</f>
        <v>32</v>
      </c>
      <c r="N12476" s="18">
        <f>YEAR(Tabela3[[#This Row],[DATA]])</f>
        <v>2023</v>
      </c>
    </row>
    <row r="12477" spans="2:14">
      <c r="B12477" s="1">
        <v>45145</v>
      </c>
      <c r="C12477">
        <v>17997</v>
      </c>
      <c r="D12477">
        <f>COUNTIF(C$4:C12477,Tabela3[[#This Row],[COMANDA]])</f>
        <v>1</v>
      </c>
      <c r="E12477" t="s">
        <v>90</v>
      </c>
      <c r="F12477" t="s">
        <v>98</v>
      </c>
      <c r="G12477" t="s">
        <v>8</v>
      </c>
      <c r="H12477" t="s">
        <v>47</v>
      </c>
      <c r="I12477" s="2">
        <v>1</v>
      </c>
      <c r="J12477" t="s">
        <v>11</v>
      </c>
      <c r="K12477" s="21">
        <f>INDEX(LISTAS!$H:$Q,MATCH(BASE!H12477,LISTAS!$G:$G,0),MATCH(BASE!J12477,LISTAS!$H$3:$Q$3,0))*Tabela3[[#This Row],[QUANTIDADE]]</f>
        <v>16</v>
      </c>
      <c r="L12477" s="2" t="str">
        <f>TEXT(Tabela3[[#This Row],[DATA]],"MM")</f>
        <v>08</v>
      </c>
      <c r="M12477" s="2">
        <f>WEEKNUM(Tabela3[[#This Row],[DATA]])</f>
        <v>32</v>
      </c>
      <c r="N12477" s="18">
        <f>YEAR(Tabela3[[#This Row],[DATA]])</f>
        <v>2023</v>
      </c>
    </row>
    <row r="12478" spans="2:14">
      <c r="B12478" s="1">
        <v>45145</v>
      </c>
      <c r="C12478">
        <v>17998</v>
      </c>
      <c r="D12478">
        <f>COUNTIF(C$4:C12478,Tabela3[[#This Row],[COMANDA]])</f>
        <v>1</v>
      </c>
      <c r="E12478" t="s">
        <v>90</v>
      </c>
      <c r="F12478" t="s">
        <v>98</v>
      </c>
      <c r="G12478" t="s">
        <v>8</v>
      </c>
      <c r="H12478" t="s">
        <v>206</v>
      </c>
      <c r="I12478" s="2">
        <v>1</v>
      </c>
      <c r="J12478" t="s">
        <v>11</v>
      </c>
      <c r="K12478" s="21">
        <f>INDEX(LISTAS!$H:$Q,MATCH(BASE!H12478,LISTAS!$G:$G,0),MATCH(BASE!J12478,LISTAS!$H$3:$Q$3,0))*Tabela3[[#This Row],[QUANTIDADE]]</f>
        <v>18</v>
      </c>
      <c r="L12478" s="2" t="str">
        <f>TEXT(Tabela3[[#This Row],[DATA]],"MM")</f>
        <v>08</v>
      </c>
      <c r="M12478" s="2">
        <f>WEEKNUM(Tabela3[[#This Row],[DATA]])</f>
        <v>32</v>
      </c>
      <c r="N12478" s="18">
        <f>YEAR(Tabela3[[#This Row],[DATA]])</f>
        <v>2023</v>
      </c>
    </row>
    <row r="12479" spans="2:14">
      <c r="B12479" s="1">
        <v>45145</v>
      </c>
      <c r="C12479">
        <v>17999</v>
      </c>
      <c r="D12479">
        <f>COUNTIF(C$4:C12479,Tabela3[[#This Row],[COMANDA]])</f>
        <v>1</v>
      </c>
      <c r="E12479" t="s">
        <v>90</v>
      </c>
      <c r="F12479" t="s">
        <v>99</v>
      </c>
      <c r="G12479" t="s">
        <v>8</v>
      </c>
      <c r="H12479" t="s">
        <v>204</v>
      </c>
      <c r="I12479" s="2">
        <v>1</v>
      </c>
      <c r="J12479" t="s">
        <v>11</v>
      </c>
      <c r="K12479" s="21">
        <f>INDEX(LISTAS!$H:$Q,MATCH(BASE!H12479,LISTAS!$G:$G,0),MATCH(BASE!J12479,LISTAS!$H$3:$Q$3,0))*Tabela3[[#This Row],[QUANTIDADE]]</f>
        <v>18</v>
      </c>
      <c r="L12479" s="2" t="str">
        <f>TEXT(Tabela3[[#This Row],[DATA]],"MM")</f>
        <v>08</v>
      </c>
      <c r="M12479" s="2">
        <f>WEEKNUM(Tabela3[[#This Row],[DATA]])</f>
        <v>32</v>
      </c>
      <c r="N12479" s="18">
        <f>YEAR(Tabela3[[#This Row],[DATA]])</f>
        <v>2023</v>
      </c>
    </row>
    <row r="12480" spans="2:14">
      <c r="B12480" s="1">
        <v>45145</v>
      </c>
      <c r="C12480">
        <v>18000</v>
      </c>
      <c r="D12480">
        <f>COUNTIF(C$4:C12480,Tabela3[[#This Row],[COMANDA]])</f>
        <v>1</v>
      </c>
      <c r="E12480" t="s">
        <v>89</v>
      </c>
      <c r="F12480" t="s">
        <v>99</v>
      </c>
      <c r="G12480" t="s">
        <v>8</v>
      </c>
      <c r="H12480" t="s">
        <v>43</v>
      </c>
      <c r="I12480" s="2">
        <v>1</v>
      </c>
      <c r="J12480" t="s">
        <v>11</v>
      </c>
      <c r="K12480" s="21">
        <f>INDEX(LISTAS!$H:$Q,MATCH(BASE!H12480,LISTAS!$G:$G,0),MATCH(BASE!J12480,LISTAS!$H$3:$Q$3,0))*Tabela3[[#This Row],[QUANTIDADE]]</f>
        <v>18</v>
      </c>
      <c r="L12480" s="2" t="str">
        <f>TEXT(Tabela3[[#This Row],[DATA]],"MM")</f>
        <v>08</v>
      </c>
      <c r="M12480" s="2">
        <f>WEEKNUM(Tabela3[[#This Row],[DATA]])</f>
        <v>32</v>
      </c>
      <c r="N12480" s="18">
        <f>YEAR(Tabela3[[#This Row],[DATA]])</f>
        <v>2023</v>
      </c>
    </row>
    <row r="12481" spans="2:14">
      <c r="B12481" s="1">
        <v>45145</v>
      </c>
      <c r="C12481">
        <v>18000</v>
      </c>
      <c r="D12481">
        <f>COUNTIF(C$4:C12481,Tabela3[[#This Row],[COMANDA]])</f>
        <v>2</v>
      </c>
      <c r="E12481" t="s">
        <v>89</v>
      </c>
      <c r="F12481" t="s">
        <v>99</v>
      </c>
      <c r="G12481" t="s">
        <v>9</v>
      </c>
      <c r="H12481" t="s">
        <v>553</v>
      </c>
      <c r="I12481" s="2">
        <v>1</v>
      </c>
      <c r="J12481" t="s">
        <v>11</v>
      </c>
      <c r="K12481" s="21">
        <f>INDEX(LISTAS!$H:$Q,MATCH(BASE!H12481,LISTAS!$G:$G,0),MATCH(BASE!J12481,LISTAS!$H$3:$Q$3,0))*Tabela3[[#This Row],[QUANTIDADE]]</f>
        <v>4</v>
      </c>
      <c r="L12481" s="2" t="str">
        <f>TEXT(Tabela3[[#This Row],[DATA]],"MM")</f>
        <v>08</v>
      </c>
      <c r="M12481" s="2">
        <f>WEEKNUM(Tabela3[[#This Row],[DATA]])</f>
        <v>32</v>
      </c>
      <c r="N12481" s="18">
        <f>YEAR(Tabela3[[#This Row],[DATA]])</f>
        <v>2023</v>
      </c>
    </row>
    <row r="12482" spans="2:14">
      <c r="B12482" s="1">
        <v>45145</v>
      </c>
      <c r="C12482">
        <v>18001</v>
      </c>
      <c r="D12482">
        <f>COUNTIF(C$4:C12482,Tabela3[[#This Row],[COMANDA]])</f>
        <v>1</v>
      </c>
      <c r="E12482" t="s">
        <v>90</v>
      </c>
      <c r="F12482" t="s">
        <v>98</v>
      </c>
      <c r="G12482" t="s">
        <v>8</v>
      </c>
      <c r="H12482" t="s">
        <v>39</v>
      </c>
      <c r="I12482" s="2">
        <v>1</v>
      </c>
      <c r="J12482" t="s">
        <v>11</v>
      </c>
      <c r="K12482" s="21">
        <f>INDEX(LISTAS!$H:$Q,MATCH(BASE!H12482,LISTAS!$G:$G,0),MATCH(BASE!J12482,LISTAS!$H$3:$Q$3,0))*Tabela3[[#This Row],[QUANTIDADE]]</f>
        <v>12</v>
      </c>
      <c r="L12482" s="2" t="str">
        <f>TEXT(Tabela3[[#This Row],[DATA]],"MM")</f>
        <v>08</v>
      </c>
      <c r="M12482" s="2">
        <f>WEEKNUM(Tabela3[[#This Row],[DATA]])</f>
        <v>32</v>
      </c>
      <c r="N12482" s="18">
        <f>YEAR(Tabela3[[#This Row],[DATA]])</f>
        <v>2023</v>
      </c>
    </row>
    <row r="12483" spans="2:14">
      <c r="B12483" s="1">
        <v>45145</v>
      </c>
      <c r="C12483">
        <v>18002</v>
      </c>
      <c r="D12483">
        <f>COUNTIF(C$4:C12483,Tabela3[[#This Row],[COMANDA]])</f>
        <v>1</v>
      </c>
      <c r="E12483" t="s">
        <v>90</v>
      </c>
      <c r="F12483" t="s">
        <v>99</v>
      </c>
      <c r="G12483" t="s">
        <v>8</v>
      </c>
      <c r="H12483" t="s">
        <v>42</v>
      </c>
      <c r="I12483" s="2">
        <v>1</v>
      </c>
      <c r="J12483" t="s">
        <v>11</v>
      </c>
      <c r="K12483" s="21">
        <f>INDEX(LISTAS!$H:$Q,MATCH(BASE!H12483,LISTAS!$G:$G,0),MATCH(BASE!J12483,LISTAS!$H$3:$Q$3,0))*Tabela3[[#This Row],[QUANTIDADE]]</f>
        <v>16</v>
      </c>
      <c r="L12483" s="2" t="str">
        <f>TEXT(Tabela3[[#This Row],[DATA]],"MM")</f>
        <v>08</v>
      </c>
      <c r="M12483" s="2">
        <f>WEEKNUM(Tabela3[[#This Row],[DATA]])</f>
        <v>32</v>
      </c>
      <c r="N12483" s="18">
        <f>YEAR(Tabela3[[#This Row],[DATA]])</f>
        <v>2023</v>
      </c>
    </row>
    <row r="12484" spans="2:14">
      <c r="B12484" s="1">
        <v>45145</v>
      </c>
      <c r="C12484">
        <v>18003</v>
      </c>
      <c r="D12484">
        <f>COUNTIF(C$4:C12484,Tabela3[[#This Row],[COMANDA]])</f>
        <v>1</v>
      </c>
      <c r="E12484" t="s">
        <v>90</v>
      </c>
      <c r="F12484" t="s">
        <v>98</v>
      </c>
      <c r="G12484" t="s">
        <v>8</v>
      </c>
      <c r="H12484" t="s">
        <v>40</v>
      </c>
      <c r="I12484" s="2">
        <v>1</v>
      </c>
      <c r="J12484" t="s">
        <v>11</v>
      </c>
      <c r="K12484" s="21">
        <f>INDEX(LISTAS!$H:$Q,MATCH(BASE!H12484,LISTAS!$G:$G,0),MATCH(BASE!J12484,LISTAS!$H$3:$Q$3,0))*Tabela3[[#This Row],[QUANTIDADE]]</f>
        <v>14</v>
      </c>
      <c r="L12484" s="2" t="str">
        <f>TEXT(Tabela3[[#This Row],[DATA]],"MM")</f>
        <v>08</v>
      </c>
      <c r="M12484" s="2">
        <f>WEEKNUM(Tabela3[[#This Row],[DATA]])</f>
        <v>32</v>
      </c>
      <c r="N12484" s="18">
        <f>YEAR(Tabela3[[#This Row],[DATA]])</f>
        <v>2023</v>
      </c>
    </row>
    <row r="12485" spans="2:14">
      <c r="B12485" s="1">
        <v>45145</v>
      </c>
      <c r="C12485">
        <v>18003</v>
      </c>
      <c r="D12485">
        <f>COUNTIF(C$4:C12485,Tabela3[[#This Row],[COMANDA]])</f>
        <v>2</v>
      </c>
      <c r="E12485" t="s">
        <v>90</v>
      </c>
      <c r="F12485" t="s">
        <v>99</v>
      </c>
      <c r="G12485" t="s">
        <v>8</v>
      </c>
      <c r="H12485" t="s">
        <v>84</v>
      </c>
      <c r="I12485" s="2">
        <v>1</v>
      </c>
      <c r="J12485" t="s">
        <v>11</v>
      </c>
      <c r="K12485" s="21">
        <f>INDEX(LISTAS!$H:$Q,MATCH(BASE!H12485,LISTAS!$G:$G,0),MATCH(BASE!J12485,LISTAS!$H$3:$Q$3,0))*Tabela3[[#This Row],[QUANTIDADE]]</f>
        <v>16</v>
      </c>
      <c r="L12485" s="2" t="str">
        <f>TEXT(Tabela3[[#This Row],[DATA]],"MM")</f>
        <v>08</v>
      </c>
      <c r="M12485" s="2">
        <f>WEEKNUM(Tabela3[[#This Row],[DATA]])</f>
        <v>32</v>
      </c>
      <c r="N12485" s="18">
        <f>YEAR(Tabela3[[#This Row],[DATA]])</f>
        <v>2023</v>
      </c>
    </row>
    <row r="12486" spans="2:14">
      <c r="B12486" s="1">
        <v>45145</v>
      </c>
      <c r="C12486">
        <v>18004</v>
      </c>
      <c r="D12486">
        <f>COUNTIF(C$4:C12486,Tabela3[[#This Row],[COMANDA]])</f>
        <v>1</v>
      </c>
      <c r="E12486" t="s">
        <v>90</v>
      </c>
      <c r="F12486" t="s">
        <v>375</v>
      </c>
      <c r="G12486" t="s">
        <v>8</v>
      </c>
      <c r="H12486" t="s">
        <v>43</v>
      </c>
      <c r="I12486" s="2">
        <v>1</v>
      </c>
      <c r="J12486" t="s">
        <v>11</v>
      </c>
      <c r="K12486" s="21">
        <f>INDEX(LISTAS!$H:$Q,MATCH(BASE!H12486,LISTAS!$G:$G,0),MATCH(BASE!J12486,LISTAS!$H$3:$Q$3,0))*Tabela3[[#This Row],[QUANTIDADE]]</f>
        <v>18</v>
      </c>
      <c r="L12486" s="2" t="str">
        <f>TEXT(Tabela3[[#This Row],[DATA]],"MM")</f>
        <v>08</v>
      </c>
      <c r="M12486" s="2">
        <f>WEEKNUM(Tabela3[[#This Row],[DATA]])</f>
        <v>32</v>
      </c>
      <c r="N12486" s="18">
        <f>YEAR(Tabela3[[#This Row],[DATA]])</f>
        <v>2023</v>
      </c>
    </row>
    <row r="12487" spans="2:14">
      <c r="B12487" s="1">
        <v>45145</v>
      </c>
      <c r="C12487">
        <v>18004</v>
      </c>
      <c r="D12487">
        <f>COUNTIF(C$4:C12487,Tabela3[[#This Row],[COMANDA]])</f>
        <v>2</v>
      </c>
      <c r="E12487" t="s">
        <v>90</v>
      </c>
      <c r="F12487" t="s">
        <v>375</v>
      </c>
      <c r="G12487" t="s">
        <v>8</v>
      </c>
      <c r="H12487" t="s">
        <v>204</v>
      </c>
      <c r="I12487" s="2">
        <v>1</v>
      </c>
      <c r="J12487" t="s">
        <v>11</v>
      </c>
      <c r="K12487" s="21">
        <f>INDEX(LISTAS!$H:$Q,MATCH(BASE!H12487,LISTAS!$G:$G,0),MATCH(BASE!J12487,LISTAS!$H$3:$Q$3,0))*Tabela3[[#This Row],[QUANTIDADE]]</f>
        <v>18</v>
      </c>
      <c r="L12487" s="2" t="str">
        <f>TEXT(Tabela3[[#This Row],[DATA]],"MM")</f>
        <v>08</v>
      </c>
      <c r="M12487" s="2">
        <f>WEEKNUM(Tabela3[[#This Row],[DATA]])</f>
        <v>32</v>
      </c>
      <c r="N12487" s="18">
        <f>YEAR(Tabela3[[#This Row],[DATA]])</f>
        <v>2023</v>
      </c>
    </row>
    <row r="12488" spans="2:14">
      <c r="B12488" s="1">
        <v>45145</v>
      </c>
      <c r="C12488">
        <v>18004</v>
      </c>
      <c r="D12488">
        <f>COUNTIF(C$4:C12488,Tabela3[[#This Row],[COMANDA]])</f>
        <v>3</v>
      </c>
      <c r="E12488" t="s">
        <v>90</v>
      </c>
      <c r="F12488" t="s">
        <v>375</v>
      </c>
      <c r="G12488" t="s">
        <v>9</v>
      </c>
      <c r="H12488" t="s">
        <v>138</v>
      </c>
      <c r="I12488" s="2">
        <v>1</v>
      </c>
      <c r="J12488" t="s">
        <v>11</v>
      </c>
      <c r="K12488" s="21">
        <f>INDEX(LISTAS!$H:$Q,MATCH(BASE!H12488,LISTAS!$G:$G,0),MATCH(BASE!J12488,LISTAS!$H$3:$Q$3,0))*Tabela3[[#This Row],[QUANTIDADE]]</f>
        <v>4</v>
      </c>
      <c r="L12488" s="2" t="str">
        <f>TEXT(Tabela3[[#This Row],[DATA]],"MM")</f>
        <v>08</v>
      </c>
      <c r="M12488" s="2">
        <f>WEEKNUM(Tabela3[[#This Row],[DATA]])</f>
        <v>32</v>
      </c>
      <c r="N12488" s="18">
        <f>YEAR(Tabela3[[#This Row],[DATA]])</f>
        <v>2023</v>
      </c>
    </row>
    <row r="12489" spans="2:14">
      <c r="B12489" s="1">
        <v>45145</v>
      </c>
      <c r="C12489">
        <v>18004</v>
      </c>
      <c r="D12489">
        <f>COUNTIF(C$4:C12489,Tabela3[[#This Row],[COMANDA]])</f>
        <v>4</v>
      </c>
      <c r="E12489" t="s">
        <v>90</v>
      </c>
      <c r="F12489" t="s">
        <v>375</v>
      </c>
      <c r="G12489" t="s">
        <v>9</v>
      </c>
      <c r="H12489" t="s">
        <v>242</v>
      </c>
      <c r="I12489" s="2">
        <v>1</v>
      </c>
      <c r="J12489" t="s">
        <v>12</v>
      </c>
      <c r="K12489" s="21">
        <f>INDEX(LISTAS!$H:$Q,MATCH(BASE!H12489,LISTAS!$G:$G,0),MATCH(BASE!J12489,LISTAS!$H$3:$Q$3,0))*Tabela3[[#This Row],[QUANTIDADE]]</f>
        <v>6</v>
      </c>
      <c r="L12489" s="2" t="str">
        <f>TEXT(Tabela3[[#This Row],[DATA]],"MM")</f>
        <v>08</v>
      </c>
      <c r="M12489" s="2">
        <f>WEEKNUM(Tabela3[[#This Row],[DATA]])</f>
        <v>32</v>
      </c>
      <c r="N12489" s="18">
        <f>YEAR(Tabela3[[#This Row],[DATA]])</f>
        <v>2023</v>
      </c>
    </row>
    <row r="12490" spans="2:14">
      <c r="B12490" s="1">
        <v>45145</v>
      </c>
      <c r="C12490">
        <v>18005</v>
      </c>
      <c r="D12490">
        <f>COUNTIF(C$4:C12490,Tabela3[[#This Row],[COMANDA]])</f>
        <v>1</v>
      </c>
      <c r="E12490" t="s">
        <v>90</v>
      </c>
      <c r="F12490" t="s">
        <v>98</v>
      </c>
      <c r="G12490" t="s">
        <v>8</v>
      </c>
      <c r="H12490" t="s">
        <v>42</v>
      </c>
      <c r="I12490" s="2">
        <v>1</v>
      </c>
      <c r="J12490" t="s">
        <v>11</v>
      </c>
      <c r="K12490" s="21">
        <f>INDEX(LISTAS!$H:$Q,MATCH(BASE!H12490,LISTAS!$G:$G,0),MATCH(BASE!J12490,LISTAS!$H$3:$Q$3,0))*Tabela3[[#This Row],[QUANTIDADE]]</f>
        <v>16</v>
      </c>
      <c r="L12490" s="2" t="str">
        <f>TEXT(Tabela3[[#This Row],[DATA]],"MM")</f>
        <v>08</v>
      </c>
      <c r="M12490" s="2">
        <f>WEEKNUM(Tabela3[[#This Row],[DATA]])</f>
        <v>32</v>
      </c>
      <c r="N12490" s="18">
        <f>YEAR(Tabela3[[#This Row],[DATA]])</f>
        <v>2023</v>
      </c>
    </row>
    <row r="12491" spans="2:14">
      <c r="B12491" s="1">
        <v>45145</v>
      </c>
      <c r="C12491">
        <v>18006</v>
      </c>
      <c r="D12491">
        <f>COUNTIF(C$4:C12491,Tabela3[[#This Row],[COMANDA]])</f>
        <v>1</v>
      </c>
      <c r="E12491" t="s">
        <v>90</v>
      </c>
      <c r="F12491" t="s">
        <v>98</v>
      </c>
      <c r="G12491" t="s">
        <v>8</v>
      </c>
      <c r="H12491" t="s">
        <v>40</v>
      </c>
      <c r="I12491" s="2">
        <v>2</v>
      </c>
      <c r="J12491" t="s">
        <v>11</v>
      </c>
      <c r="K12491" s="21">
        <f>INDEX(LISTAS!$H:$Q,MATCH(BASE!H12491,LISTAS!$G:$G,0),MATCH(BASE!J12491,LISTAS!$H$3:$Q$3,0))*Tabela3[[#This Row],[QUANTIDADE]]</f>
        <v>28</v>
      </c>
      <c r="L12491" s="2" t="str">
        <f>TEXT(Tabela3[[#This Row],[DATA]],"MM")</f>
        <v>08</v>
      </c>
      <c r="M12491" s="2">
        <f>WEEKNUM(Tabela3[[#This Row],[DATA]])</f>
        <v>32</v>
      </c>
      <c r="N12491" s="18">
        <f>YEAR(Tabela3[[#This Row],[DATA]])</f>
        <v>2023</v>
      </c>
    </row>
    <row r="12492" spans="2:14">
      <c r="B12492" s="1">
        <v>45145</v>
      </c>
      <c r="C12492">
        <v>18006</v>
      </c>
      <c r="D12492">
        <f>COUNTIF(C$4:C12492,Tabela3[[#This Row],[COMANDA]])</f>
        <v>2</v>
      </c>
      <c r="E12492" t="s">
        <v>90</v>
      </c>
      <c r="F12492" t="s">
        <v>98</v>
      </c>
      <c r="G12492" t="s">
        <v>9</v>
      </c>
      <c r="H12492" t="s">
        <v>133</v>
      </c>
      <c r="I12492" s="2">
        <v>1</v>
      </c>
      <c r="J12492" t="s">
        <v>11</v>
      </c>
      <c r="K12492" s="21">
        <f>INDEX(LISTAS!$H:$Q,MATCH(BASE!H12492,LISTAS!$G:$G,0),MATCH(BASE!J12492,LISTAS!$H$3:$Q$3,0))*Tabela3[[#This Row],[QUANTIDADE]]</f>
        <v>6</v>
      </c>
      <c r="L12492" s="2" t="str">
        <f>TEXT(Tabela3[[#This Row],[DATA]],"MM")</f>
        <v>08</v>
      </c>
      <c r="M12492" s="2">
        <f>WEEKNUM(Tabela3[[#This Row],[DATA]])</f>
        <v>32</v>
      </c>
      <c r="N12492" s="18">
        <f>YEAR(Tabela3[[#This Row],[DATA]])</f>
        <v>2023</v>
      </c>
    </row>
    <row r="12493" spans="2:14">
      <c r="B12493" s="1">
        <v>45145</v>
      </c>
      <c r="C12493">
        <v>18006</v>
      </c>
      <c r="D12493">
        <f>COUNTIF(C$4:C12493,Tabela3[[#This Row],[COMANDA]])</f>
        <v>3</v>
      </c>
      <c r="E12493" t="s">
        <v>90</v>
      </c>
      <c r="F12493" t="s">
        <v>98</v>
      </c>
      <c r="G12493" t="s">
        <v>61</v>
      </c>
      <c r="H12493" t="s">
        <v>163</v>
      </c>
      <c r="I12493" s="2">
        <v>1</v>
      </c>
      <c r="J12493" t="s">
        <v>11</v>
      </c>
      <c r="K12493" s="21">
        <f>INDEX(LISTAS!$H:$Q,MATCH(BASE!H12493,LISTAS!$G:$G,0),MATCH(BASE!J12493,LISTAS!$H$3:$Q$3,0))*Tabela3[[#This Row],[QUANTIDADE]]</f>
        <v>4</v>
      </c>
      <c r="L12493" s="2" t="str">
        <f>TEXT(Tabela3[[#This Row],[DATA]],"MM")</f>
        <v>08</v>
      </c>
      <c r="M12493" s="2">
        <f>WEEKNUM(Tabela3[[#This Row],[DATA]])</f>
        <v>32</v>
      </c>
      <c r="N12493" s="18">
        <f>YEAR(Tabela3[[#This Row],[DATA]])</f>
        <v>2023</v>
      </c>
    </row>
    <row r="12494" spans="2:14">
      <c r="B12494" s="1">
        <v>45145</v>
      </c>
      <c r="C12494">
        <v>18007</v>
      </c>
      <c r="D12494">
        <f>COUNTIF(C$4:C12494,Tabela3[[#This Row],[COMANDA]])</f>
        <v>1</v>
      </c>
      <c r="E12494" t="s">
        <v>90</v>
      </c>
      <c r="F12494" t="s">
        <v>98</v>
      </c>
      <c r="G12494" t="s">
        <v>8</v>
      </c>
      <c r="H12494" t="s">
        <v>40</v>
      </c>
      <c r="I12494" s="2">
        <v>1</v>
      </c>
      <c r="J12494" t="s">
        <v>11</v>
      </c>
      <c r="K12494" s="21">
        <f>INDEX(LISTAS!$H:$Q,MATCH(BASE!H12494,LISTAS!$G:$G,0),MATCH(BASE!J12494,LISTAS!$H$3:$Q$3,0))*Tabela3[[#This Row],[QUANTIDADE]]</f>
        <v>14</v>
      </c>
      <c r="L12494" s="2" t="str">
        <f>TEXT(Tabela3[[#This Row],[DATA]],"MM")</f>
        <v>08</v>
      </c>
      <c r="M12494" s="2">
        <f>WEEKNUM(Tabela3[[#This Row],[DATA]])</f>
        <v>32</v>
      </c>
      <c r="N12494" s="18">
        <f>YEAR(Tabela3[[#This Row],[DATA]])</f>
        <v>2023</v>
      </c>
    </row>
    <row r="12495" spans="2:14">
      <c r="B12495" s="1">
        <v>45145</v>
      </c>
      <c r="C12495">
        <v>18007</v>
      </c>
      <c r="D12495">
        <f>COUNTIF(C$4:C12495,Tabela3[[#This Row],[COMANDA]])</f>
        <v>2</v>
      </c>
      <c r="E12495" t="s">
        <v>90</v>
      </c>
      <c r="F12495" t="s">
        <v>98</v>
      </c>
      <c r="G12495" t="s">
        <v>9</v>
      </c>
      <c r="H12495" t="s">
        <v>138</v>
      </c>
      <c r="I12495" s="2">
        <v>1</v>
      </c>
      <c r="J12495" t="s">
        <v>11</v>
      </c>
      <c r="K12495" s="21">
        <f>INDEX(LISTAS!$H:$Q,MATCH(BASE!H12495,LISTAS!$G:$G,0),MATCH(BASE!J12495,LISTAS!$H$3:$Q$3,0))*Tabela3[[#This Row],[QUANTIDADE]]</f>
        <v>4</v>
      </c>
      <c r="L12495" s="2" t="str">
        <f>TEXT(Tabela3[[#This Row],[DATA]],"MM")</f>
        <v>08</v>
      </c>
      <c r="M12495" s="2">
        <f>WEEKNUM(Tabela3[[#This Row],[DATA]])</f>
        <v>32</v>
      </c>
      <c r="N12495" s="18">
        <f>YEAR(Tabela3[[#This Row],[DATA]])</f>
        <v>2023</v>
      </c>
    </row>
    <row r="12496" spans="2:14">
      <c r="B12496" s="1">
        <v>45145</v>
      </c>
      <c r="C12496">
        <v>18008</v>
      </c>
      <c r="D12496">
        <f>COUNTIF(C$4:C12496,Tabela3[[#This Row],[COMANDA]])</f>
        <v>1</v>
      </c>
      <c r="E12496" t="s">
        <v>90</v>
      </c>
      <c r="F12496" t="s">
        <v>98</v>
      </c>
      <c r="G12496" t="s">
        <v>8</v>
      </c>
      <c r="H12496" t="s">
        <v>203</v>
      </c>
      <c r="I12496" s="2">
        <v>1</v>
      </c>
      <c r="J12496" t="s">
        <v>11</v>
      </c>
      <c r="K12496" s="21">
        <f>INDEX(LISTAS!$H:$Q,MATCH(BASE!H12496,LISTAS!$G:$G,0),MATCH(BASE!J12496,LISTAS!$H$3:$Q$3,0))*Tabela3[[#This Row],[QUANTIDADE]]</f>
        <v>20</v>
      </c>
      <c r="L12496" s="2" t="str">
        <f>TEXT(Tabela3[[#This Row],[DATA]],"MM")</f>
        <v>08</v>
      </c>
      <c r="M12496" s="2">
        <f>WEEKNUM(Tabela3[[#This Row],[DATA]])</f>
        <v>32</v>
      </c>
      <c r="N12496" s="18">
        <f>YEAR(Tabela3[[#This Row],[DATA]])</f>
        <v>2023</v>
      </c>
    </row>
    <row r="12497" spans="2:14">
      <c r="B12497" s="1">
        <v>45145</v>
      </c>
      <c r="C12497">
        <v>18008</v>
      </c>
      <c r="D12497">
        <f>COUNTIF(C$4:C12497,Tabela3[[#This Row],[COMANDA]])</f>
        <v>2</v>
      </c>
      <c r="E12497" t="s">
        <v>90</v>
      </c>
      <c r="F12497" t="s">
        <v>98</v>
      </c>
      <c r="G12497" t="s">
        <v>9</v>
      </c>
      <c r="H12497" t="s">
        <v>132</v>
      </c>
      <c r="I12497" s="2">
        <v>1</v>
      </c>
      <c r="J12497" t="s">
        <v>11</v>
      </c>
      <c r="K12497" s="21">
        <f>INDEX(LISTAS!$H:$Q,MATCH(BASE!H12497,LISTAS!$G:$G,0),MATCH(BASE!J12497,LISTAS!$H$3:$Q$3,0))*Tabela3[[#This Row],[QUANTIDADE]]</f>
        <v>3</v>
      </c>
      <c r="L12497" s="2" t="str">
        <f>TEXT(Tabela3[[#This Row],[DATA]],"MM")</f>
        <v>08</v>
      </c>
      <c r="M12497" s="2">
        <f>WEEKNUM(Tabela3[[#This Row],[DATA]])</f>
        <v>32</v>
      </c>
      <c r="N12497" s="18">
        <f>YEAR(Tabela3[[#This Row],[DATA]])</f>
        <v>2023</v>
      </c>
    </row>
    <row r="12498" spans="2:14">
      <c r="B12498" s="1">
        <v>45145</v>
      </c>
      <c r="C12498">
        <v>18009</v>
      </c>
      <c r="D12498">
        <f>COUNTIF(C$4:C12498,Tabela3[[#This Row],[COMANDA]])</f>
        <v>1</v>
      </c>
      <c r="E12498" t="s">
        <v>90</v>
      </c>
      <c r="F12498" t="s">
        <v>375</v>
      </c>
      <c r="G12498" t="s">
        <v>8</v>
      </c>
      <c r="H12498" t="s">
        <v>39</v>
      </c>
      <c r="I12498" s="2">
        <v>1</v>
      </c>
      <c r="J12498" t="s">
        <v>11</v>
      </c>
      <c r="K12498" s="21">
        <f>INDEX(LISTAS!$H:$Q,MATCH(BASE!H12498,LISTAS!$G:$G,0),MATCH(BASE!J12498,LISTAS!$H$3:$Q$3,0))*Tabela3[[#This Row],[QUANTIDADE]]</f>
        <v>12</v>
      </c>
      <c r="L12498" s="2" t="str">
        <f>TEXT(Tabela3[[#This Row],[DATA]],"MM")</f>
        <v>08</v>
      </c>
      <c r="M12498" s="2">
        <f>WEEKNUM(Tabela3[[#This Row],[DATA]])</f>
        <v>32</v>
      </c>
      <c r="N12498" s="18">
        <f>YEAR(Tabela3[[#This Row],[DATA]])</f>
        <v>2023</v>
      </c>
    </row>
    <row r="12499" spans="2:14">
      <c r="B12499" s="1">
        <v>45145</v>
      </c>
      <c r="C12499">
        <v>18009</v>
      </c>
      <c r="D12499">
        <f>COUNTIF(C$4:C12499,Tabela3[[#This Row],[COMANDA]])</f>
        <v>2</v>
      </c>
      <c r="E12499" t="s">
        <v>90</v>
      </c>
      <c r="F12499" t="s">
        <v>375</v>
      </c>
      <c r="G12499" t="s">
        <v>61</v>
      </c>
      <c r="H12499" t="s">
        <v>163</v>
      </c>
      <c r="I12499" s="2">
        <v>1</v>
      </c>
      <c r="J12499" t="s">
        <v>11</v>
      </c>
      <c r="K12499" s="21">
        <f>INDEX(LISTAS!$H:$Q,MATCH(BASE!H12499,LISTAS!$G:$G,0),MATCH(BASE!J12499,LISTAS!$H$3:$Q$3,0))*Tabela3[[#This Row],[QUANTIDADE]]</f>
        <v>4</v>
      </c>
      <c r="L12499" s="2" t="str">
        <f>TEXT(Tabela3[[#This Row],[DATA]],"MM")</f>
        <v>08</v>
      </c>
      <c r="M12499" s="2">
        <f>WEEKNUM(Tabela3[[#This Row],[DATA]])</f>
        <v>32</v>
      </c>
      <c r="N12499" s="18">
        <f>YEAR(Tabela3[[#This Row],[DATA]])</f>
        <v>2023</v>
      </c>
    </row>
    <row r="12500" spans="2:14">
      <c r="B12500" s="1">
        <v>45145</v>
      </c>
      <c r="C12500">
        <v>18010</v>
      </c>
      <c r="D12500">
        <f>COUNTIF(C$4:C12500,Tabela3[[#This Row],[COMANDA]])</f>
        <v>1</v>
      </c>
      <c r="E12500" t="s">
        <v>90</v>
      </c>
      <c r="F12500" t="s">
        <v>99</v>
      </c>
      <c r="G12500" t="s">
        <v>8</v>
      </c>
      <c r="H12500" t="s">
        <v>43</v>
      </c>
      <c r="I12500" s="2">
        <v>1</v>
      </c>
      <c r="J12500" t="s">
        <v>11</v>
      </c>
      <c r="K12500" s="21">
        <f>INDEX(LISTAS!$H:$Q,MATCH(BASE!H12500,LISTAS!$G:$G,0),MATCH(BASE!J12500,LISTAS!$H$3:$Q$3,0))*Tabela3[[#This Row],[QUANTIDADE]]</f>
        <v>18</v>
      </c>
      <c r="L12500" s="2" t="str">
        <f>TEXT(Tabela3[[#This Row],[DATA]],"MM")</f>
        <v>08</v>
      </c>
      <c r="M12500" s="2">
        <f>WEEKNUM(Tabela3[[#This Row],[DATA]])</f>
        <v>32</v>
      </c>
      <c r="N12500" s="18">
        <f>YEAR(Tabela3[[#This Row],[DATA]])</f>
        <v>2023</v>
      </c>
    </row>
    <row r="12501" spans="2:14">
      <c r="B12501" s="1">
        <v>45145</v>
      </c>
      <c r="C12501">
        <v>18011</v>
      </c>
      <c r="D12501">
        <f>COUNTIF(C$4:C12501,Tabela3[[#This Row],[COMANDA]])</f>
        <v>1</v>
      </c>
      <c r="E12501" t="s">
        <v>90</v>
      </c>
      <c r="F12501" t="s">
        <v>98</v>
      </c>
      <c r="G12501" t="s">
        <v>8</v>
      </c>
      <c r="H12501" t="s">
        <v>204</v>
      </c>
      <c r="I12501" s="2">
        <v>1</v>
      </c>
      <c r="J12501" t="s">
        <v>11</v>
      </c>
      <c r="K12501" s="21">
        <f>INDEX(LISTAS!$H:$Q,MATCH(BASE!H12501,LISTAS!$G:$G,0),MATCH(BASE!J12501,LISTAS!$H$3:$Q$3,0))*Tabela3[[#This Row],[QUANTIDADE]]</f>
        <v>18</v>
      </c>
      <c r="L12501" s="2" t="str">
        <f>TEXT(Tabela3[[#This Row],[DATA]],"MM")</f>
        <v>08</v>
      </c>
      <c r="M12501" s="2">
        <f>WEEKNUM(Tabela3[[#This Row],[DATA]])</f>
        <v>32</v>
      </c>
      <c r="N12501" s="18">
        <f>YEAR(Tabela3[[#This Row],[DATA]])</f>
        <v>2023</v>
      </c>
    </row>
    <row r="12502" spans="2:14">
      <c r="B12502" s="1">
        <v>45145</v>
      </c>
      <c r="C12502">
        <v>18012</v>
      </c>
      <c r="D12502">
        <f>COUNTIF(C$4:C12502,Tabela3[[#This Row],[COMANDA]])</f>
        <v>1</v>
      </c>
      <c r="E12502" t="s">
        <v>90</v>
      </c>
      <c r="G12502" t="s">
        <v>8</v>
      </c>
      <c r="H12502" t="s">
        <v>204</v>
      </c>
      <c r="I12502" s="2">
        <v>2</v>
      </c>
      <c r="J12502" t="s">
        <v>11</v>
      </c>
      <c r="K12502" s="21">
        <f>INDEX(LISTAS!$H:$Q,MATCH(BASE!H12502,LISTAS!$G:$G,0),MATCH(BASE!J12502,LISTAS!$H$3:$Q$3,0))*Tabela3[[#This Row],[QUANTIDADE]]</f>
        <v>36</v>
      </c>
      <c r="L12502" s="2" t="str">
        <f>TEXT(Tabela3[[#This Row],[DATA]],"MM")</f>
        <v>08</v>
      </c>
      <c r="M12502" s="2">
        <f>WEEKNUM(Tabela3[[#This Row],[DATA]])</f>
        <v>32</v>
      </c>
      <c r="N12502" s="18">
        <f>YEAR(Tabela3[[#This Row],[DATA]])</f>
        <v>2023</v>
      </c>
    </row>
    <row r="12503" spans="2:14">
      <c r="B12503" s="1">
        <v>45145</v>
      </c>
      <c r="C12503">
        <v>18012</v>
      </c>
      <c r="D12503">
        <f>COUNTIF(C$4:C12503,Tabela3[[#This Row],[COMANDA]])</f>
        <v>2</v>
      </c>
      <c r="E12503" t="s">
        <v>90</v>
      </c>
      <c r="G12503" t="s">
        <v>8</v>
      </c>
      <c r="H12503" t="s">
        <v>206</v>
      </c>
      <c r="I12503" s="2">
        <v>1</v>
      </c>
      <c r="J12503" t="s">
        <v>11</v>
      </c>
      <c r="K12503" s="21">
        <f>INDEX(LISTAS!$H:$Q,MATCH(BASE!H12503,LISTAS!$G:$G,0),MATCH(BASE!J12503,LISTAS!$H$3:$Q$3,0))*Tabela3[[#This Row],[QUANTIDADE]]</f>
        <v>18</v>
      </c>
      <c r="L12503" s="2" t="str">
        <f>TEXT(Tabela3[[#This Row],[DATA]],"MM")</f>
        <v>08</v>
      </c>
      <c r="M12503" s="2">
        <f>WEEKNUM(Tabela3[[#This Row],[DATA]])</f>
        <v>32</v>
      </c>
      <c r="N12503" s="18">
        <f>YEAR(Tabela3[[#This Row],[DATA]])</f>
        <v>2023</v>
      </c>
    </row>
    <row r="12504" spans="2:14">
      <c r="B12504" s="1">
        <v>45145</v>
      </c>
      <c r="C12504">
        <v>18012</v>
      </c>
      <c r="D12504">
        <f>COUNTIF(C$4:C12504,Tabela3[[#This Row],[COMANDA]])</f>
        <v>3</v>
      </c>
      <c r="E12504" t="s">
        <v>90</v>
      </c>
      <c r="G12504" t="s">
        <v>9</v>
      </c>
      <c r="H12504" t="s">
        <v>135</v>
      </c>
      <c r="I12504" s="2">
        <v>1</v>
      </c>
      <c r="J12504" t="s">
        <v>11</v>
      </c>
      <c r="K12504" s="21">
        <f>INDEX(LISTAS!$H:$Q,MATCH(BASE!H12504,LISTAS!$G:$G,0),MATCH(BASE!J12504,LISTAS!$H$3:$Q$3,0))*Tabela3[[#This Row],[QUANTIDADE]]</f>
        <v>4</v>
      </c>
      <c r="L12504" s="2" t="str">
        <f>TEXT(Tabela3[[#This Row],[DATA]],"MM")</f>
        <v>08</v>
      </c>
      <c r="M12504" s="2">
        <f>WEEKNUM(Tabela3[[#This Row],[DATA]])</f>
        <v>32</v>
      </c>
      <c r="N12504" s="18">
        <f>YEAR(Tabela3[[#This Row],[DATA]])</f>
        <v>2023</v>
      </c>
    </row>
    <row r="12505" spans="2:14">
      <c r="B12505" s="1">
        <v>45145</v>
      </c>
      <c r="C12505">
        <v>18013</v>
      </c>
      <c r="D12505">
        <f>COUNTIF(C$4:C12505,Tabela3[[#This Row],[COMANDA]])</f>
        <v>1</v>
      </c>
      <c r="E12505" t="s">
        <v>90</v>
      </c>
      <c r="F12505" t="s">
        <v>99</v>
      </c>
      <c r="G12505" t="s">
        <v>8</v>
      </c>
      <c r="H12505" t="s">
        <v>42</v>
      </c>
      <c r="I12505" s="2">
        <v>1</v>
      </c>
      <c r="J12505" t="s">
        <v>11</v>
      </c>
      <c r="K12505" s="21">
        <f>INDEX(LISTAS!$H:$Q,MATCH(BASE!H12505,LISTAS!$G:$G,0),MATCH(BASE!J12505,LISTAS!$H$3:$Q$3,0))*Tabela3[[#This Row],[QUANTIDADE]]</f>
        <v>16</v>
      </c>
      <c r="L12505" s="2" t="str">
        <f>TEXT(Tabela3[[#This Row],[DATA]],"MM")</f>
        <v>08</v>
      </c>
      <c r="M12505" s="2">
        <f>WEEKNUM(Tabela3[[#This Row],[DATA]])</f>
        <v>32</v>
      </c>
      <c r="N12505" s="18">
        <f>YEAR(Tabela3[[#This Row],[DATA]])</f>
        <v>2023</v>
      </c>
    </row>
    <row r="12506" spans="2:14">
      <c r="B12506" s="1">
        <v>45145</v>
      </c>
      <c r="C12506">
        <v>18014</v>
      </c>
      <c r="D12506">
        <f>COUNTIF(C$4:C12506,Tabela3[[#This Row],[COMANDA]])</f>
        <v>1</v>
      </c>
      <c r="E12506" t="s">
        <v>90</v>
      </c>
      <c r="F12506" t="s">
        <v>98</v>
      </c>
      <c r="G12506" t="s">
        <v>8</v>
      </c>
      <c r="H12506" t="s">
        <v>204</v>
      </c>
      <c r="I12506" s="2">
        <v>1</v>
      </c>
      <c r="J12506" t="s">
        <v>11</v>
      </c>
      <c r="K12506" s="21">
        <f>INDEX(LISTAS!$H:$Q,MATCH(BASE!H12506,LISTAS!$G:$G,0),MATCH(BASE!J12506,LISTAS!$H$3:$Q$3,0))*Tabela3[[#This Row],[QUANTIDADE]]</f>
        <v>18</v>
      </c>
      <c r="L12506" s="2" t="str">
        <f>TEXT(Tabela3[[#This Row],[DATA]],"MM")</f>
        <v>08</v>
      </c>
      <c r="M12506" s="2">
        <f>WEEKNUM(Tabela3[[#This Row],[DATA]])</f>
        <v>32</v>
      </c>
      <c r="N12506" s="18">
        <f>YEAR(Tabela3[[#This Row],[DATA]])</f>
        <v>2023</v>
      </c>
    </row>
    <row r="12507" spans="2:14">
      <c r="B12507" s="1">
        <v>45145</v>
      </c>
      <c r="C12507">
        <v>18015</v>
      </c>
      <c r="D12507">
        <f>COUNTIF(C$4:C12507,Tabela3[[#This Row],[COMANDA]])</f>
        <v>1</v>
      </c>
      <c r="E12507" t="s">
        <v>89</v>
      </c>
      <c r="F12507" t="s">
        <v>99</v>
      </c>
      <c r="G12507" t="s">
        <v>8</v>
      </c>
      <c r="H12507" t="s">
        <v>204</v>
      </c>
      <c r="I12507" s="2">
        <v>1</v>
      </c>
      <c r="J12507" t="s">
        <v>11</v>
      </c>
      <c r="K12507" s="21">
        <f>INDEX(LISTAS!$H:$Q,MATCH(BASE!H12507,LISTAS!$G:$G,0),MATCH(BASE!J12507,LISTAS!$H$3:$Q$3,0))*Tabela3[[#This Row],[QUANTIDADE]]</f>
        <v>18</v>
      </c>
      <c r="L12507" s="2" t="str">
        <f>TEXT(Tabela3[[#This Row],[DATA]],"MM")</f>
        <v>08</v>
      </c>
      <c r="M12507" s="2">
        <f>WEEKNUM(Tabela3[[#This Row],[DATA]])</f>
        <v>32</v>
      </c>
      <c r="N12507" s="18">
        <f>YEAR(Tabela3[[#This Row],[DATA]])</f>
        <v>2023</v>
      </c>
    </row>
    <row r="12508" spans="2:14">
      <c r="B12508" s="1">
        <v>45145</v>
      </c>
      <c r="C12508">
        <v>18016</v>
      </c>
      <c r="D12508">
        <f>COUNTIF(C$4:C12508,Tabela3[[#This Row],[COMANDA]])</f>
        <v>1</v>
      </c>
      <c r="E12508" t="s">
        <v>90</v>
      </c>
      <c r="F12508" t="s">
        <v>98</v>
      </c>
      <c r="G12508" t="s">
        <v>8</v>
      </c>
      <c r="H12508" t="s">
        <v>206</v>
      </c>
      <c r="I12508" s="2">
        <v>1</v>
      </c>
      <c r="J12508" t="s">
        <v>11</v>
      </c>
      <c r="K12508" s="21">
        <f>INDEX(LISTAS!$H:$Q,MATCH(BASE!H12508,LISTAS!$G:$G,0),MATCH(BASE!J12508,LISTAS!$H$3:$Q$3,0))*Tabela3[[#This Row],[QUANTIDADE]]</f>
        <v>18</v>
      </c>
      <c r="L12508" s="2" t="str">
        <f>TEXT(Tabela3[[#This Row],[DATA]],"MM")</f>
        <v>08</v>
      </c>
      <c r="M12508" s="2">
        <f>WEEKNUM(Tabela3[[#This Row],[DATA]])</f>
        <v>32</v>
      </c>
      <c r="N12508" s="18">
        <f>YEAR(Tabela3[[#This Row],[DATA]])</f>
        <v>2023</v>
      </c>
    </row>
    <row r="12509" spans="2:14">
      <c r="B12509" s="1">
        <v>45145</v>
      </c>
      <c r="C12509">
        <v>18016</v>
      </c>
      <c r="D12509">
        <f>COUNTIF(C$4:C12509,Tabela3[[#This Row],[COMANDA]])</f>
        <v>2</v>
      </c>
      <c r="E12509" t="s">
        <v>90</v>
      </c>
      <c r="F12509" t="s">
        <v>98</v>
      </c>
      <c r="G12509" t="s">
        <v>9</v>
      </c>
      <c r="H12509" t="s">
        <v>138</v>
      </c>
      <c r="I12509" s="2">
        <v>1</v>
      </c>
      <c r="J12509" t="s">
        <v>11</v>
      </c>
      <c r="K12509" s="21">
        <f>INDEX(LISTAS!$H:$Q,MATCH(BASE!H12509,LISTAS!$G:$G,0),MATCH(BASE!J12509,LISTAS!$H$3:$Q$3,0))*Tabela3[[#This Row],[QUANTIDADE]]</f>
        <v>4</v>
      </c>
      <c r="L12509" s="2" t="str">
        <f>TEXT(Tabela3[[#This Row],[DATA]],"MM")</f>
        <v>08</v>
      </c>
      <c r="M12509" s="2">
        <f>WEEKNUM(Tabela3[[#This Row],[DATA]])</f>
        <v>32</v>
      </c>
      <c r="N12509" s="18">
        <f>YEAR(Tabela3[[#This Row],[DATA]])</f>
        <v>2023</v>
      </c>
    </row>
    <row r="12510" spans="2:14">
      <c r="B12510" s="1">
        <v>45145</v>
      </c>
      <c r="C12510">
        <v>18018</v>
      </c>
      <c r="D12510">
        <f>COUNTIF(C$4:C12510,Tabela3[[#This Row],[COMANDA]])</f>
        <v>1</v>
      </c>
      <c r="E12510" t="s">
        <v>89</v>
      </c>
      <c r="F12510" t="s">
        <v>99</v>
      </c>
      <c r="G12510" t="s">
        <v>8</v>
      </c>
      <c r="H12510" t="s">
        <v>204</v>
      </c>
      <c r="I12510" s="2">
        <v>1</v>
      </c>
      <c r="J12510" t="s">
        <v>11</v>
      </c>
      <c r="K12510" s="21">
        <f>INDEX(LISTAS!$H:$Q,MATCH(BASE!H12510,LISTAS!$G:$G,0),MATCH(BASE!J12510,LISTAS!$H$3:$Q$3,0))*Tabela3[[#This Row],[QUANTIDADE]]</f>
        <v>18</v>
      </c>
      <c r="L12510" s="2" t="str">
        <f>TEXT(Tabela3[[#This Row],[DATA]],"MM")</f>
        <v>08</v>
      </c>
      <c r="M12510" s="2">
        <f>WEEKNUM(Tabela3[[#This Row],[DATA]])</f>
        <v>32</v>
      </c>
      <c r="N12510" s="18">
        <f>YEAR(Tabela3[[#This Row],[DATA]])</f>
        <v>2023</v>
      </c>
    </row>
    <row r="12511" spans="2:14">
      <c r="B12511" s="1">
        <v>45145</v>
      </c>
      <c r="C12511">
        <v>18017</v>
      </c>
      <c r="D12511">
        <f>COUNTIF(C$4:C12511,Tabela3[[#This Row],[COMANDA]])</f>
        <v>1</v>
      </c>
      <c r="E12511" t="s">
        <v>90</v>
      </c>
      <c r="F12511" t="s">
        <v>99</v>
      </c>
      <c r="G12511" t="s">
        <v>8</v>
      </c>
      <c r="H12511" t="s">
        <v>47</v>
      </c>
      <c r="I12511" s="2">
        <v>1</v>
      </c>
      <c r="J12511" t="s">
        <v>11</v>
      </c>
      <c r="K12511" s="21">
        <f>INDEX(LISTAS!$H:$Q,MATCH(BASE!H12511,LISTAS!$G:$G,0),MATCH(BASE!J12511,LISTAS!$H$3:$Q$3,0))*Tabela3[[#This Row],[QUANTIDADE]]</f>
        <v>16</v>
      </c>
      <c r="L12511" s="2" t="str">
        <f>TEXT(Tabela3[[#This Row],[DATA]],"MM")</f>
        <v>08</v>
      </c>
      <c r="M12511" s="2">
        <f>WEEKNUM(Tabela3[[#This Row],[DATA]])</f>
        <v>32</v>
      </c>
      <c r="N12511" s="18">
        <f>YEAR(Tabela3[[#This Row],[DATA]])</f>
        <v>2023</v>
      </c>
    </row>
    <row r="12512" spans="2:14">
      <c r="B12512" s="1">
        <v>45145</v>
      </c>
      <c r="C12512">
        <v>18017</v>
      </c>
      <c r="D12512">
        <f>COUNTIF(C$4:C12512,Tabela3[[#This Row],[COMANDA]])</f>
        <v>2</v>
      </c>
      <c r="E12512" t="s">
        <v>90</v>
      </c>
      <c r="F12512" t="s">
        <v>98</v>
      </c>
      <c r="G12512" t="s">
        <v>8</v>
      </c>
      <c r="H12512" t="s">
        <v>47</v>
      </c>
      <c r="I12512" s="2">
        <v>1</v>
      </c>
      <c r="J12512" t="s">
        <v>11</v>
      </c>
      <c r="K12512" s="21">
        <f>INDEX(LISTAS!$H:$Q,MATCH(BASE!H12512,LISTAS!$G:$G,0),MATCH(BASE!J12512,LISTAS!$H$3:$Q$3,0))*Tabela3[[#This Row],[QUANTIDADE]]</f>
        <v>16</v>
      </c>
      <c r="L12512" s="2" t="str">
        <f>TEXT(Tabela3[[#This Row],[DATA]],"MM")</f>
        <v>08</v>
      </c>
      <c r="M12512" s="2">
        <f>WEEKNUM(Tabela3[[#This Row],[DATA]])</f>
        <v>32</v>
      </c>
      <c r="N12512" s="18">
        <f>YEAR(Tabela3[[#This Row],[DATA]])</f>
        <v>2023</v>
      </c>
    </row>
    <row r="12513" spans="2:14">
      <c r="B12513" s="1">
        <v>45145</v>
      </c>
      <c r="C12513">
        <v>18017</v>
      </c>
      <c r="D12513">
        <f>COUNTIF(C$4:C12513,Tabela3[[#This Row],[COMANDA]])</f>
        <v>3</v>
      </c>
      <c r="E12513" t="s">
        <v>90</v>
      </c>
      <c r="F12513" t="s">
        <v>99</v>
      </c>
      <c r="G12513" t="s">
        <v>61</v>
      </c>
      <c r="H12513" t="s">
        <v>199</v>
      </c>
      <c r="I12513" s="2">
        <v>1</v>
      </c>
      <c r="J12513" t="s">
        <v>11</v>
      </c>
      <c r="K12513" s="21">
        <f>INDEX(LISTAS!$H:$Q,MATCH(BASE!H12513,LISTAS!$G:$G,0),MATCH(BASE!J12513,LISTAS!$H$3:$Q$3,0))*Tabela3[[#This Row],[QUANTIDADE]]</f>
        <v>1</v>
      </c>
      <c r="L12513" s="2" t="str">
        <f>TEXT(Tabela3[[#This Row],[DATA]],"MM")</f>
        <v>08</v>
      </c>
      <c r="M12513" s="2">
        <f>WEEKNUM(Tabela3[[#This Row],[DATA]])</f>
        <v>32</v>
      </c>
      <c r="N12513" s="18">
        <f>YEAR(Tabela3[[#This Row],[DATA]])</f>
        <v>2023</v>
      </c>
    </row>
    <row r="12514" spans="2:14">
      <c r="B12514" s="1">
        <v>45145</v>
      </c>
      <c r="C12514">
        <v>18019</v>
      </c>
      <c r="D12514">
        <f>COUNTIF(C$4:C12514,Tabela3[[#This Row],[COMANDA]])</f>
        <v>1</v>
      </c>
      <c r="E12514" t="s">
        <v>90</v>
      </c>
      <c r="F12514" t="s">
        <v>98</v>
      </c>
      <c r="G12514" t="s">
        <v>8</v>
      </c>
      <c r="H12514" t="s">
        <v>42</v>
      </c>
      <c r="I12514" s="2">
        <v>1</v>
      </c>
      <c r="J12514" t="s">
        <v>11</v>
      </c>
      <c r="K12514" s="21">
        <f>INDEX(LISTAS!$H:$Q,MATCH(BASE!H12514,LISTAS!$G:$G,0),MATCH(BASE!J12514,LISTAS!$H$3:$Q$3,0))*Tabela3[[#This Row],[QUANTIDADE]]</f>
        <v>16</v>
      </c>
      <c r="L12514" s="2" t="str">
        <f>TEXT(Tabela3[[#This Row],[DATA]],"MM")</f>
        <v>08</v>
      </c>
      <c r="M12514" s="2">
        <f>WEEKNUM(Tabela3[[#This Row],[DATA]])</f>
        <v>32</v>
      </c>
      <c r="N12514" s="18">
        <f>YEAR(Tabela3[[#This Row],[DATA]])</f>
        <v>2023</v>
      </c>
    </row>
    <row r="12515" spans="2:14">
      <c r="B12515" s="1">
        <v>45145</v>
      </c>
      <c r="C12515">
        <v>18020</v>
      </c>
      <c r="D12515">
        <f>COUNTIF(C$4:C12515,Tabela3[[#This Row],[COMANDA]])</f>
        <v>1</v>
      </c>
      <c r="E12515" t="s">
        <v>90</v>
      </c>
      <c r="G12515" t="s">
        <v>8</v>
      </c>
      <c r="H12515" t="s">
        <v>84</v>
      </c>
      <c r="I12515" s="2">
        <v>1</v>
      </c>
      <c r="J12515" t="s">
        <v>11</v>
      </c>
      <c r="K12515" s="21">
        <f>INDEX(LISTAS!$H:$Q,MATCH(BASE!H12515,LISTAS!$G:$G,0),MATCH(BASE!J12515,LISTAS!$H$3:$Q$3,0))*Tabela3[[#This Row],[QUANTIDADE]]</f>
        <v>16</v>
      </c>
      <c r="L12515" s="2" t="str">
        <f>TEXT(Tabela3[[#This Row],[DATA]],"MM")</f>
        <v>08</v>
      </c>
      <c r="M12515" s="2">
        <f>WEEKNUM(Tabela3[[#This Row],[DATA]])</f>
        <v>32</v>
      </c>
      <c r="N12515" s="18">
        <f>YEAR(Tabela3[[#This Row],[DATA]])</f>
        <v>2023</v>
      </c>
    </row>
    <row r="12516" spans="2:14">
      <c r="B12516" s="1">
        <v>45145</v>
      </c>
      <c r="C12516">
        <v>18021</v>
      </c>
      <c r="D12516">
        <f>COUNTIF(C$4:C12516,Tabela3[[#This Row],[COMANDA]])</f>
        <v>1</v>
      </c>
      <c r="E12516" t="s">
        <v>90</v>
      </c>
      <c r="G12516" t="s">
        <v>8</v>
      </c>
      <c r="H12516" t="s">
        <v>84</v>
      </c>
      <c r="I12516" s="2">
        <v>1</v>
      </c>
      <c r="J12516" t="s">
        <v>11</v>
      </c>
      <c r="K12516" s="21">
        <f>INDEX(LISTAS!$H:$Q,MATCH(BASE!H12516,LISTAS!$G:$G,0),MATCH(BASE!J12516,LISTAS!$H$3:$Q$3,0))*Tabela3[[#This Row],[QUANTIDADE]]</f>
        <v>16</v>
      </c>
      <c r="L12516" s="2" t="str">
        <f>TEXT(Tabela3[[#This Row],[DATA]],"MM")</f>
        <v>08</v>
      </c>
      <c r="M12516" s="2">
        <f>WEEKNUM(Tabela3[[#This Row],[DATA]])</f>
        <v>32</v>
      </c>
      <c r="N12516" s="18">
        <f>YEAR(Tabela3[[#This Row],[DATA]])</f>
        <v>2023</v>
      </c>
    </row>
    <row r="12517" spans="2:14">
      <c r="B12517" s="1">
        <v>45145</v>
      </c>
      <c r="C12517">
        <v>18023</v>
      </c>
      <c r="D12517">
        <f>COUNTIF(C$4:C12517,Tabela3[[#This Row],[COMANDA]])</f>
        <v>1</v>
      </c>
      <c r="E12517" t="s">
        <v>89</v>
      </c>
      <c r="F12517" t="s">
        <v>98</v>
      </c>
      <c r="G12517" t="s">
        <v>8</v>
      </c>
      <c r="H12517" t="s">
        <v>42</v>
      </c>
      <c r="I12517" s="2">
        <v>1</v>
      </c>
      <c r="J12517" t="s">
        <v>11</v>
      </c>
      <c r="K12517" s="21">
        <f>INDEX(LISTAS!$H:$Q,MATCH(BASE!H12517,LISTAS!$G:$G,0),MATCH(BASE!J12517,LISTAS!$H$3:$Q$3,0))*Tabela3[[#This Row],[QUANTIDADE]]</f>
        <v>16</v>
      </c>
      <c r="L12517" s="2" t="str">
        <f>TEXT(Tabela3[[#This Row],[DATA]],"MM")</f>
        <v>08</v>
      </c>
      <c r="M12517" s="2">
        <f>WEEKNUM(Tabela3[[#This Row],[DATA]])</f>
        <v>32</v>
      </c>
      <c r="N12517" s="18">
        <f>YEAR(Tabela3[[#This Row],[DATA]])</f>
        <v>2023</v>
      </c>
    </row>
    <row r="12518" spans="2:14">
      <c r="B12518" s="1">
        <v>45145</v>
      </c>
      <c r="C12518">
        <v>18024</v>
      </c>
      <c r="D12518">
        <f>COUNTIF(C$4:C12518,Tabela3[[#This Row],[COMANDA]])</f>
        <v>1</v>
      </c>
      <c r="E12518" t="s">
        <v>89</v>
      </c>
      <c r="G12518" t="s">
        <v>8</v>
      </c>
      <c r="H12518" t="s">
        <v>203</v>
      </c>
      <c r="I12518" s="2">
        <v>1</v>
      </c>
      <c r="J12518" t="s">
        <v>11</v>
      </c>
      <c r="K12518" s="21">
        <f>INDEX(LISTAS!$H:$Q,MATCH(BASE!H12518,LISTAS!$G:$G,0),MATCH(BASE!J12518,LISTAS!$H$3:$Q$3,0))*Tabela3[[#This Row],[QUANTIDADE]]</f>
        <v>20</v>
      </c>
      <c r="L12518" s="2" t="str">
        <f>TEXT(Tabela3[[#This Row],[DATA]],"MM")</f>
        <v>08</v>
      </c>
      <c r="M12518" s="2">
        <f>WEEKNUM(Tabela3[[#This Row],[DATA]])</f>
        <v>32</v>
      </c>
      <c r="N12518" s="18">
        <f>YEAR(Tabela3[[#This Row],[DATA]])</f>
        <v>2023</v>
      </c>
    </row>
    <row r="12519" spans="2:14">
      <c r="B12519" s="1">
        <v>45146</v>
      </c>
      <c r="C12519">
        <v>18025</v>
      </c>
      <c r="D12519">
        <f>COUNTIF(C$4:C12519,Tabela3[[#This Row],[COMANDA]])</f>
        <v>1</v>
      </c>
      <c r="E12519" t="s">
        <v>90</v>
      </c>
      <c r="G12519" t="s">
        <v>8</v>
      </c>
      <c r="H12519" t="s">
        <v>41</v>
      </c>
      <c r="I12519" s="2">
        <v>1</v>
      </c>
      <c r="J12519" t="s">
        <v>11</v>
      </c>
      <c r="K12519" s="21">
        <f>INDEX(LISTAS!$H:$Q,MATCH(BASE!H12519,LISTAS!$G:$G,0),MATCH(BASE!J12519,LISTAS!$H$3:$Q$3,0))*Tabela3[[#This Row],[QUANTIDADE]]</f>
        <v>14</v>
      </c>
      <c r="L12519" s="2" t="str">
        <f>TEXT(Tabela3[[#This Row],[DATA]],"MM")</f>
        <v>08</v>
      </c>
      <c r="M12519" s="2">
        <f>WEEKNUM(Tabela3[[#This Row],[DATA]])</f>
        <v>32</v>
      </c>
      <c r="N12519" s="18">
        <f>YEAR(Tabela3[[#This Row],[DATA]])</f>
        <v>2023</v>
      </c>
    </row>
    <row r="12520" spans="2:14">
      <c r="B12520" s="1">
        <v>45146</v>
      </c>
      <c r="C12520">
        <v>18024</v>
      </c>
      <c r="D12520">
        <f>COUNTIF(C$4:C12520,Tabela3[[#This Row],[COMANDA]])</f>
        <v>2</v>
      </c>
      <c r="E12520" t="s">
        <v>90</v>
      </c>
      <c r="G12520" t="s">
        <v>9</v>
      </c>
      <c r="H12520" t="s">
        <v>136</v>
      </c>
      <c r="I12520" s="2">
        <v>1</v>
      </c>
      <c r="J12520" t="s">
        <v>11</v>
      </c>
      <c r="K12520" s="21">
        <f>INDEX(LISTAS!$H:$Q,MATCH(BASE!H12520,LISTAS!$G:$G,0),MATCH(BASE!J12520,LISTAS!$H$3:$Q$3,0))*Tabela3[[#This Row],[QUANTIDADE]]</f>
        <v>4</v>
      </c>
      <c r="L12520" s="2" t="str">
        <f>TEXT(Tabela3[[#This Row],[DATA]],"MM")</f>
        <v>08</v>
      </c>
      <c r="M12520" s="2">
        <f>WEEKNUM(Tabela3[[#This Row],[DATA]])</f>
        <v>32</v>
      </c>
      <c r="N12520" s="18">
        <f>YEAR(Tabela3[[#This Row],[DATA]])</f>
        <v>2023</v>
      </c>
    </row>
    <row r="12521" spans="2:14">
      <c r="B12521" s="1">
        <v>45146</v>
      </c>
      <c r="C12521">
        <v>18025</v>
      </c>
      <c r="D12521">
        <f>COUNTIF(C$4:C12521,Tabela3[[#This Row],[COMANDA]])</f>
        <v>2</v>
      </c>
      <c r="E12521" t="s">
        <v>89</v>
      </c>
      <c r="G12521" t="s">
        <v>8</v>
      </c>
      <c r="H12521" t="s">
        <v>47</v>
      </c>
      <c r="I12521" s="2">
        <v>1</v>
      </c>
      <c r="J12521" t="s">
        <v>11</v>
      </c>
      <c r="K12521" s="21">
        <f>INDEX(LISTAS!$H:$Q,MATCH(BASE!H12521,LISTAS!$G:$G,0),MATCH(BASE!J12521,LISTAS!$H$3:$Q$3,0))*Tabela3[[#This Row],[QUANTIDADE]]</f>
        <v>16</v>
      </c>
      <c r="L12521" s="2" t="str">
        <f>TEXT(Tabela3[[#This Row],[DATA]],"MM")</f>
        <v>08</v>
      </c>
      <c r="M12521" s="2">
        <f>WEEKNUM(Tabela3[[#This Row],[DATA]])</f>
        <v>32</v>
      </c>
      <c r="N12521" s="18">
        <f>YEAR(Tabela3[[#This Row],[DATA]])</f>
        <v>2023</v>
      </c>
    </row>
    <row r="12522" spans="2:14">
      <c r="B12522" s="1">
        <v>45146</v>
      </c>
      <c r="C12522">
        <v>18026</v>
      </c>
      <c r="D12522">
        <f>COUNTIF(C$4:C12522,Tabela3[[#This Row],[COMANDA]])</f>
        <v>1</v>
      </c>
      <c r="E12522" t="s">
        <v>89</v>
      </c>
      <c r="F12522" t="s">
        <v>99</v>
      </c>
      <c r="G12522" t="s">
        <v>8</v>
      </c>
      <c r="H12522" t="s">
        <v>42</v>
      </c>
      <c r="I12522" s="2">
        <v>1</v>
      </c>
      <c r="J12522" t="s">
        <v>11</v>
      </c>
      <c r="K12522" s="21">
        <f>INDEX(LISTAS!$H:$Q,MATCH(BASE!H12522,LISTAS!$G:$G,0),MATCH(BASE!J12522,LISTAS!$H$3:$Q$3,0))*Tabela3[[#This Row],[QUANTIDADE]]</f>
        <v>16</v>
      </c>
      <c r="L12522" s="2" t="str">
        <f>TEXT(Tabela3[[#This Row],[DATA]],"MM")</f>
        <v>08</v>
      </c>
      <c r="M12522" s="2">
        <f>WEEKNUM(Tabela3[[#This Row],[DATA]])</f>
        <v>32</v>
      </c>
      <c r="N12522" s="18">
        <f>YEAR(Tabela3[[#This Row],[DATA]])</f>
        <v>2023</v>
      </c>
    </row>
    <row r="12523" spans="2:14">
      <c r="B12523" s="1">
        <v>45146</v>
      </c>
      <c r="C12523">
        <v>18027</v>
      </c>
      <c r="D12523">
        <f>COUNTIF(C$4:C12523,Tabela3[[#This Row],[COMANDA]])</f>
        <v>1</v>
      </c>
      <c r="E12523" t="s">
        <v>89</v>
      </c>
      <c r="F12523" t="s">
        <v>100</v>
      </c>
      <c r="G12523" t="s">
        <v>8</v>
      </c>
      <c r="H12523" t="s">
        <v>40</v>
      </c>
      <c r="I12523" s="2">
        <v>1</v>
      </c>
      <c r="J12523" t="s">
        <v>11</v>
      </c>
      <c r="K12523" s="21">
        <f>INDEX(LISTAS!$H:$Q,MATCH(BASE!H12523,LISTAS!$G:$G,0),MATCH(BASE!J12523,LISTAS!$H$3:$Q$3,0))*Tabela3[[#This Row],[QUANTIDADE]]</f>
        <v>14</v>
      </c>
      <c r="L12523" s="2" t="str">
        <f>TEXT(Tabela3[[#This Row],[DATA]],"MM")</f>
        <v>08</v>
      </c>
      <c r="M12523" s="2">
        <f>WEEKNUM(Tabela3[[#This Row],[DATA]])</f>
        <v>32</v>
      </c>
      <c r="N12523" s="18">
        <f>YEAR(Tabela3[[#This Row],[DATA]])</f>
        <v>2023</v>
      </c>
    </row>
    <row r="12524" spans="2:14">
      <c r="B12524" s="1">
        <v>45146</v>
      </c>
      <c r="C12524">
        <v>18027</v>
      </c>
      <c r="D12524">
        <f>COUNTIF(C$4:C12524,Tabela3[[#This Row],[COMANDA]])</f>
        <v>2</v>
      </c>
      <c r="E12524" t="s">
        <v>89</v>
      </c>
      <c r="F12524" t="s">
        <v>100</v>
      </c>
      <c r="G12524" t="s">
        <v>61</v>
      </c>
      <c r="H12524" t="s">
        <v>199</v>
      </c>
      <c r="I12524" s="2">
        <v>1</v>
      </c>
      <c r="J12524" t="s">
        <v>11</v>
      </c>
      <c r="K12524" s="21">
        <f>INDEX(LISTAS!$H:$Q,MATCH(BASE!H12524,LISTAS!$G:$G,0),MATCH(BASE!J12524,LISTAS!$H$3:$Q$3,0))*Tabela3[[#This Row],[QUANTIDADE]]</f>
        <v>1</v>
      </c>
      <c r="L12524" s="2" t="str">
        <f>TEXT(Tabela3[[#This Row],[DATA]],"MM")</f>
        <v>08</v>
      </c>
      <c r="M12524" s="2">
        <f>WEEKNUM(Tabela3[[#This Row],[DATA]])</f>
        <v>32</v>
      </c>
      <c r="N12524" s="18">
        <f>YEAR(Tabela3[[#This Row],[DATA]])</f>
        <v>2023</v>
      </c>
    </row>
    <row r="12525" spans="2:14">
      <c r="B12525" s="1">
        <v>45146</v>
      </c>
      <c r="C12525">
        <v>18028</v>
      </c>
      <c r="D12525">
        <f>COUNTIF(C$4:C12525,Tabela3[[#This Row],[COMANDA]])</f>
        <v>1</v>
      </c>
      <c r="E12525" t="s">
        <v>90</v>
      </c>
      <c r="F12525" t="s">
        <v>98</v>
      </c>
      <c r="G12525" t="s">
        <v>8</v>
      </c>
      <c r="H12525" t="s">
        <v>47</v>
      </c>
      <c r="I12525" s="2">
        <v>1</v>
      </c>
      <c r="J12525" t="s">
        <v>11</v>
      </c>
      <c r="K12525" s="21">
        <f>INDEX(LISTAS!$H:$Q,MATCH(BASE!H12525,LISTAS!$G:$G,0),MATCH(BASE!J12525,LISTAS!$H$3:$Q$3,0))*Tabela3[[#This Row],[QUANTIDADE]]</f>
        <v>16</v>
      </c>
      <c r="L12525" s="2" t="str">
        <f>TEXT(Tabela3[[#This Row],[DATA]],"MM")</f>
        <v>08</v>
      </c>
      <c r="M12525" s="2">
        <f>WEEKNUM(Tabela3[[#This Row],[DATA]])</f>
        <v>32</v>
      </c>
      <c r="N12525" s="18">
        <f>YEAR(Tabela3[[#This Row],[DATA]])</f>
        <v>2023</v>
      </c>
    </row>
    <row r="12526" spans="2:14">
      <c r="B12526" s="1">
        <v>45146</v>
      </c>
      <c r="C12526">
        <v>18029</v>
      </c>
      <c r="D12526">
        <f>COUNTIF(C$4:C12526,Tabela3[[#This Row],[COMANDA]])</f>
        <v>1</v>
      </c>
      <c r="E12526" t="s">
        <v>90</v>
      </c>
      <c r="F12526" t="s">
        <v>98</v>
      </c>
      <c r="G12526" t="s">
        <v>8</v>
      </c>
      <c r="H12526" t="s">
        <v>42</v>
      </c>
      <c r="I12526" s="2">
        <v>1</v>
      </c>
      <c r="J12526" t="s">
        <v>11</v>
      </c>
      <c r="K12526" s="21">
        <f>INDEX(LISTAS!$H:$Q,MATCH(BASE!H12526,LISTAS!$G:$G,0),MATCH(BASE!J12526,LISTAS!$H$3:$Q$3,0))*Tabela3[[#This Row],[QUANTIDADE]]</f>
        <v>16</v>
      </c>
      <c r="L12526" s="2" t="str">
        <f>TEXT(Tabela3[[#This Row],[DATA]],"MM")</f>
        <v>08</v>
      </c>
      <c r="M12526" s="2">
        <f>WEEKNUM(Tabela3[[#This Row],[DATA]])</f>
        <v>32</v>
      </c>
      <c r="N12526" s="18">
        <f>YEAR(Tabela3[[#This Row],[DATA]])</f>
        <v>2023</v>
      </c>
    </row>
    <row r="12527" spans="2:14">
      <c r="B12527" s="1">
        <v>45146</v>
      </c>
      <c r="C12527">
        <v>18029</v>
      </c>
      <c r="D12527">
        <f>COUNTIF(C$4:C12527,Tabela3[[#This Row],[COMANDA]])</f>
        <v>2</v>
      </c>
      <c r="E12527" t="s">
        <v>90</v>
      </c>
      <c r="F12527" t="s">
        <v>98</v>
      </c>
      <c r="G12527" t="s">
        <v>8</v>
      </c>
      <c r="H12527" t="s">
        <v>204</v>
      </c>
      <c r="I12527" s="2">
        <v>2</v>
      </c>
      <c r="J12527" t="s">
        <v>11</v>
      </c>
      <c r="K12527" s="21">
        <f>INDEX(LISTAS!$H:$Q,MATCH(BASE!H12527,LISTAS!$G:$G,0),MATCH(BASE!J12527,LISTAS!$H$3:$Q$3,0))*Tabela3[[#This Row],[QUANTIDADE]]</f>
        <v>36</v>
      </c>
      <c r="L12527" s="2" t="str">
        <f>TEXT(Tabela3[[#This Row],[DATA]],"MM")</f>
        <v>08</v>
      </c>
      <c r="M12527" s="2">
        <f>WEEKNUM(Tabela3[[#This Row],[DATA]])</f>
        <v>32</v>
      </c>
      <c r="N12527" s="18">
        <f>YEAR(Tabela3[[#This Row],[DATA]])</f>
        <v>2023</v>
      </c>
    </row>
    <row r="12528" spans="2:14">
      <c r="B12528" s="1">
        <v>45146</v>
      </c>
      <c r="C12528">
        <v>18029</v>
      </c>
      <c r="D12528">
        <f>COUNTIF(C$4:C12528,Tabela3[[#This Row],[COMANDA]])</f>
        <v>3</v>
      </c>
      <c r="E12528" t="s">
        <v>90</v>
      </c>
      <c r="F12528" t="s">
        <v>98</v>
      </c>
      <c r="G12528" t="s">
        <v>8</v>
      </c>
      <c r="H12528" t="s">
        <v>47</v>
      </c>
      <c r="I12528" s="2">
        <v>1</v>
      </c>
      <c r="J12528" t="s">
        <v>11</v>
      </c>
      <c r="K12528" s="21">
        <f>INDEX(LISTAS!$H:$Q,MATCH(BASE!H12528,LISTAS!$G:$G,0),MATCH(BASE!J12528,LISTAS!$H$3:$Q$3,0))*Tabela3[[#This Row],[QUANTIDADE]]</f>
        <v>16</v>
      </c>
      <c r="L12528" s="2" t="str">
        <f>TEXT(Tabela3[[#This Row],[DATA]],"MM")</f>
        <v>08</v>
      </c>
      <c r="M12528" s="2">
        <f>WEEKNUM(Tabela3[[#This Row],[DATA]])</f>
        <v>32</v>
      </c>
      <c r="N12528" s="18">
        <f>YEAR(Tabela3[[#This Row],[DATA]])</f>
        <v>2023</v>
      </c>
    </row>
    <row r="12529" spans="2:14">
      <c r="B12529" s="1">
        <v>45146</v>
      </c>
      <c r="C12529">
        <v>18030</v>
      </c>
      <c r="D12529">
        <f>COUNTIF(C$4:C12529,Tabela3[[#This Row],[COMANDA]])</f>
        <v>1</v>
      </c>
      <c r="E12529" t="s">
        <v>89</v>
      </c>
      <c r="F12529" t="s">
        <v>99</v>
      </c>
      <c r="G12529" t="s">
        <v>8</v>
      </c>
      <c r="H12529" t="s">
        <v>204</v>
      </c>
      <c r="I12529" s="2">
        <v>1</v>
      </c>
      <c r="J12529" t="s">
        <v>11</v>
      </c>
      <c r="K12529" s="21">
        <f>INDEX(LISTAS!$H:$Q,MATCH(BASE!H12529,LISTAS!$G:$G,0),MATCH(BASE!J12529,LISTAS!$H$3:$Q$3,0))*Tabela3[[#This Row],[QUANTIDADE]]</f>
        <v>18</v>
      </c>
      <c r="L12529" s="2" t="str">
        <f>TEXT(Tabela3[[#This Row],[DATA]],"MM")</f>
        <v>08</v>
      </c>
      <c r="M12529" s="2">
        <f>WEEKNUM(Tabela3[[#This Row],[DATA]])</f>
        <v>32</v>
      </c>
      <c r="N12529" s="18">
        <f>YEAR(Tabela3[[#This Row],[DATA]])</f>
        <v>2023</v>
      </c>
    </row>
    <row r="12530" spans="2:14">
      <c r="B12530" s="1">
        <v>45146</v>
      </c>
      <c r="C12530">
        <v>18030</v>
      </c>
      <c r="D12530">
        <f>COUNTIF(C$4:C12530,Tabela3[[#This Row],[COMANDA]])</f>
        <v>2</v>
      </c>
      <c r="E12530" t="s">
        <v>89</v>
      </c>
      <c r="F12530" t="s">
        <v>99</v>
      </c>
      <c r="G12530" t="s">
        <v>9</v>
      </c>
      <c r="H12530" t="s">
        <v>132</v>
      </c>
      <c r="I12530" s="2">
        <v>1</v>
      </c>
      <c r="J12530" t="s">
        <v>11</v>
      </c>
      <c r="K12530" s="21">
        <f>INDEX(LISTAS!$H:$Q,MATCH(BASE!H12530,LISTAS!$G:$G,0),MATCH(BASE!J12530,LISTAS!$H$3:$Q$3,0))*Tabela3[[#This Row],[QUANTIDADE]]</f>
        <v>3</v>
      </c>
      <c r="L12530" s="2" t="str">
        <f>TEXT(Tabela3[[#This Row],[DATA]],"MM")</f>
        <v>08</v>
      </c>
      <c r="M12530" s="2">
        <f>WEEKNUM(Tabela3[[#This Row],[DATA]])</f>
        <v>32</v>
      </c>
      <c r="N12530" s="18">
        <f>YEAR(Tabela3[[#This Row],[DATA]])</f>
        <v>2023</v>
      </c>
    </row>
    <row r="12531" spans="2:14">
      <c r="B12531" s="1">
        <v>45146</v>
      </c>
      <c r="C12531">
        <v>18031</v>
      </c>
      <c r="D12531">
        <f>COUNTIF(C$4:C12531,Tabela3[[#This Row],[COMANDA]])</f>
        <v>1</v>
      </c>
      <c r="E12531" t="s">
        <v>89</v>
      </c>
      <c r="F12531" t="s">
        <v>98</v>
      </c>
      <c r="G12531" t="s">
        <v>8</v>
      </c>
      <c r="H12531" t="s">
        <v>47</v>
      </c>
      <c r="I12531" s="2">
        <v>1</v>
      </c>
      <c r="J12531" t="s">
        <v>11</v>
      </c>
      <c r="K12531" s="21">
        <f>INDEX(LISTAS!$H:$Q,MATCH(BASE!H12531,LISTAS!$G:$G,0),MATCH(BASE!J12531,LISTAS!$H$3:$Q$3,0))*Tabela3[[#This Row],[QUANTIDADE]]</f>
        <v>16</v>
      </c>
      <c r="L12531" s="2" t="str">
        <f>TEXT(Tabela3[[#This Row],[DATA]],"MM")</f>
        <v>08</v>
      </c>
      <c r="M12531" s="2">
        <f>WEEKNUM(Tabela3[[#This Row],[DATA]])</f>
        <v>32</v>
      </c>
      <c r="N12531" s="18">
        <f>YEAR(Tabela3[[#This Row],[DATA]])</f>
        <v>2023</v>
      </c>
    </row>
    <row r="12532" spans="2:14">
      <c r="B12532" s="1">
        <v>45146</v>
      </c>
      <c r="C12532">
        <v>18032</v>
      </c>
      <c r="D12532">
        <f>COUNTIF(C$4:C12532,Tabela3[[#This Row],[COMANDA]])</f>
        <v>1</v>
      </c>
      <c r="E12532" t="s">
        <v>90</v>
      </c>
      <c r="F12532" t="s">
        <v>98</v>
      </c>
      <c r="G12532" t="s">
        <v>8</v>
      </c>
      <c r="H12532" t="s">
        <v>47</v>
      </c>
      <c r="I12532" s="2">
        <v>1</v>
      </c>
      <c r="J12532" t="s">
        <v>11</v>
      </c>
      <c r="K12532" s="21">
        <f>INDEX(LISTAS!$H:$Q,MATCH(BASE!H12532,LISTAS!$G:$G,0),MATCH(BASE!J12532,LISTAS!$H$3:$Q$3,0))*Tabela3[[#This Row],[QUANTIDADE]]</f>
        <v>16</v>
      </c>
      <c r="L12532" s="2" t="str">
        <f>TEXT(Tabela3[[#This Row],[DATA]],"MM")</f>
        <v>08</v>
      </c>
      <c r="M12532" s="2">
        <f>WEEKNUM(Tabela3[[#This Row],[DATA]])</f>
        <v>32</v>
      </c>
      <c r="N12532" s="18">
        <f>YEAR(Tabela3[[#This Row],[DATA]])</f>
        <v>2023</v>
      </c>
    </row>
    <row r="12533" spans="2:14">
      <c r="B12533" s="1">
        <v>45146</v>
      </c>
      <c r="C12533">
        <v>18033</v>
      </c>
      <c r="D12533">
        <f>COUNTIF(C$4:C12533,Tabela3[[#This Row],[COMANDA]])</f>
        <v>1</v>
      </c>
      <c r="E12533" t="s">
        <v>90</v>
      </c>
      <c r="F12533" t="s">
        <v>98</v>
      </c>
      <c r="G12533" t="s">
        <v>8</v>
      </c>
      <c r="H12533" t="s">
        <v>203</v>
      </c>
      <c r="I12533" s="2">
        <v>1</v>
      </c>
      <c r="J12533" t="s">
        <v>11</v>
      </c>
      <c r="K12533" s="21">
        <f>INDEX(LISTAS!$H:$Q,MATCH(BASE!H12533,LISTAS!$G:$G,0),MATCH(BASE!J12533,LISTAS!$H$3:$Q$3,0))*Tabela3[[#This Row],[QUANTIDADE]]</f>
        <v>20</v>
      </c>
      <c r="L12533" s="2" t="str">
        <f>TEXT(Tabela3[[#This Row],[DATA]],"MM")</f>
        <v>08</v>
      </c>
      <c r="M12533" s="2">
        <f>WEEKNUM(Tabela3[[#This Row],[DATA]])</f>
        <v>32</v>
      </c>
      <c r="N12533" s="18">
        <f>YEAR(Tabela3[[#This Row],[DATA]])</f>
        <v>2023</v>
      </c>
    </row>
    <row r="12534" spans="2:14">
      <c r="B12534" s="1">
        <v>45146</v>
      </c>
      <c r="C12534">
        <v>18033</v>
      </c>
      <c r="D12534">
        <f>COUNTIF(C$4:C12534,Tabela3[[#This Row],[COMANDA]])</f>
        <v>2</v>
      </c>
      <c r="E12534" t="s">
        <v>90</v>
      </c>
      <c r="F12534" t="s">
        <v>98</v>
      </c>
      <c r="G12534" t="s">
        <v>9</v>
      </c>
      <c r="H12534" t="s">
        <v>132</v>
      </c>
      <c r="I12534" s="2">
        <v>1</v>
      </c>
      <c r="J12534" t="s">
        <v>11</v>
      </c>
      <c r="K12534" s="21">
        <f>INDEX(LISTAS!$H:$Q,MATCH(BASE!H12534,LISTAS!$G:$G,0),MATCH(BASE!J12534,LISTAS!$H$3:$Q$3,0))*Tabela3[[#This Row],[QUANTIDADE]]</f>
        <v>3</v>
      </c>
      <c r="L12534" s="2" t="str">
        <f>TEXT(Tabela3[[#This Row],[DATA]],"MM")</f>
        <v>08</v>
      </c>
      <c r="M12534" s="2">
        <f>WEEKNUM(Tabela3[[#This Row],[DATA]])</f>
        <v>32</v>
      </c>
      <c r="N12534" s="18">
        <f>YEAR(Tabela3[[#This Row],[DATA]])</f>
        <v>2023</v>
      </c>
    </row>
    <row r="12535" spans="2:14">
      <c r="B12535" s="1">
        <v>45146</v>
      </c>
      <c r="C12535">
        <v>18034</v>
      </c>
      <c r="D12535">
        <f>COUNTIF(C$4:C12535,Tabela3[[#This Row],[COMANDA]])</f>
        <v>1</v>
      </c>
      <c r="E12535" t="s">
        <v>89</v>
      </c>
      <c r="F12535" t="s">
        <v>98</v>
      </c>
      <c r="G12535" t="s">
        <v>8</v>
      </c>
      <c r="H12535" t="s">
        <v>40</v>
      </c>
      <c r="I12535" s="2">
        <v>1</v>
      </c>
      <c r="J12535" t="s">
        <v>11</v>
      </c>
      <c r="K12535" s="21">
        <f>INDEX(LISTAS!$H:$Q,MATCH(BASE!H12535,LISTAS!$G:$G,0),MATCH(BASE!J12535,LISTAS!$H$3:$Q$3,0))*Tabela3[[#This Row],[QUANTIDADE]]</f>
        <v>14</v>
      </c>
      <c r="L12535" s="2" t="str">
        <f>TEXT(Tabela3[[#This Row],[DATA]],"MM")</f>
        <v>08</v>
      </c>
      <c r="M12535" s="2">
        <f>WEEKNUM(Tabela3[[#This Row],[DATA]])</f>
        <v>32</v>
      </c>
      <c r="N12535" s="18">
        <f>YEAR(Tabela3[[#This Row],[DATA]])</f>
        <v>2023</v>
      </c>
    </row>
    <row r="12536" spans="2:14">
      <c r="B12536" s="1">
        <v>45146</v>
      </c>
      <c r="C12536">
        <v>18036</v>
      </c>
      <c r="D12536">
        <f>COUNTIF(C$4:C12536,Tabela3[[#This Row],[COMANDA]])</f>
        <v>1</v>
      </c>
      <c r="E12536" t="s">
        <v>90</v>
      </c>
      <c r="F12536" t="s">
        <v>375</v>
      </c>
      <c r="G12536" t="s">
        <v>8</v>
      </c>
      <c r="H12536" t="s">
        <v>202</v>
      </c>
      <c r="I12536" s="2">
        <v>2</v>
      </c>
      <c r="J12536" t="s">
        <v>11</v>
      </c>
      <c r="K12536" s="21">
        <f>INDEX(LISTAS!$H:$Q,MATCH(BASE!H12536,LISTAS!$G:$G,0),MATCH(BASE!J12536,LISTAS!$H$3:$Q$3,0))*Tabela3[[#This Row],[QUANTIDADE]]</f>
        <v>40</v>
      </c>
      <c r="L12536" s="2" t="str">
        <f>TEXT(Tabela3[[#This Row],[DATA]],"MM")</f>
        <v>08</v>
      </c>
      <c r="M12536" s="2">
        <f>WEEKNUM(Tabela3[[#This Row],[DATA]])</f>
        <v>32</v>
      </c>
      <c r="N12536" s="18">
        <f>YEAR(Tabela3[[#This Row],[DATA]])</f>
        <v>2023</v>
      </c>
    </row>
    <row r="12537" spans="2:14">
      <c r="B12537" s="1">
        <v>45146</v>
      </c>
      <c r="C12537">
        <v>18036</v>
      </c>
      <c r="D12537">
        <f>COUNTIF(C$4:C12537,Tabela3[[#This Row],[COMANDA]])</f>
        <v>2</v>
      </c>
      <c r="E12537" t="s">
        <v>90</v>
      </c>
      <c r="F12537" t="s">
        <v>375</v>
      </c>
      <c r="G12537" t="s">
        <v>9</v>
      </c>
      <c r="H12537" t="s">
        <v>133</v>
      </c>
      <c r="I12537" s="2">
        <v>1</v>
      </c>
      <c r="J12537" t="s">
        <v>11</v>
      </c>
      <c r="K12537" s="21">
        <f>INDEX(LISTAS!$H:$Q,MATCH(BASE!H12537,LISTAS!$G:$G,0),MATCH(BASE!J12537,LISTAS!$H$3:$Q$3,0))*Tabela3[[#This Row],[QUANTIDADE]]</f>
        <v>6</v>
      </c>
      <c r="L12537" s="2" t="str">
        <f>TEXT(Tabela3[[#This Row],[DATA]],"MM")</f>
        <v>08</v>
      </c>
      <c r="M12537" s="2">
        <f>WEEKNUM(Tabela3[[#This Row],[DATA]])</f>
        <v>32</v>
      </c>
      <c r="N12537" s="18">
        <f>YEAR(Tabela3[[#This Row],[DATA]])</f>
        <v>2023</v>
      </c>
    </row>
    <row r="12538" spans="2:14">
      <c r="B12538" s="1">
        <v>45146</v>
      </c>
      <c r="C12538">
        <v>18036</v>
      </c>
      <c r="D12538">
        <f>COUNTIF(C$4:C12538,Tabela3[[#This Row],[COMANDA]])</f>
        <v>3</v>
      </c>
      <c r="E12538" t="s">
        <v>90</v>
      </c>
      <c r="F12538" t="s">
        <v>375</v>
      </c>
      <c r="G12538" t="s">
        <v>9</v>
      </c>
      <c r="H12538" t="s">
        <v>242</v>
      </c>
      <c r="I12538" s="2">
        <v>1</v>
      </c>
      <c r="J12538" t="s">
        <v>12</v>
      </c>
      <c r="K12538" s="21">
        <f>INDEX(LISTAS!$H:$Q,MATCH(BASE!H12538,LISTAS!$G:$G,0),MATCH(BASE!J12538,LISTAS!$H$3:$Q$3,0))*Tabela3[[#This Row],[QUANTIDADE]]</f>
        <v>6</v>
      </c>
      <c r="L12538" s="2" t="str">
        <f>TEXT(Tabela3[[#This Row],[DATA]],"MM")</f>
        <v>08</v>
      </c>
      <c r="M12538" s="2">
        <f>WEEKNUM(Tabela3[[#This Row],[DATA]])</f>
        <v>32</v>
      </c>
      <c r="N12538" s="18">
        <f>YEAR(Tabela3[[#This Row],[DATA]])</f>
        <v>2023</v>
      </c>
    </row>
    <row r="12539" spans="2:14">
      <c r="B12539" s="1">
        <v>45146</v>
      </c>
      <c r="C12539">
        <v>18035</v>
      </c>
      <c r="D12539">
        <f>COUNTIF(C$4:C12539,Tabela3[[#This Row],[COMANDA]])</f>
        <v>1</v>
      </c>
      <c r="E12539" t="s">
        <v>90</v>
      </c>
      <c r="F12539" t="s">
        <v>99</v>
      </c>
      <c r="G12539" t="s">
        <v>8</v>
      </c>
      <c r="H12539" t="s">
        <v>203</v>
      </c>
      <c r="I12539" s="2">
        <v>1</v>
      </c>
      <c r="J12539" t="s">
        <v>11</v>
      </c>
      <c r="K12539" s="21">
        <f>INDEX(LISTAS!$H:$Q,MATCH(BASE!H12539,LISTAS!$G:$G,0),MATCH(BASE!J12539,LISTAS!$H$3:$Q$3,0))*Tabela3[[#This Row],[QUANTIDADE]]</f>
        <v>20</v>
      </c>
      <c r="L12539" s="2" t="str">
        <f>TEXT(Tabela3[[#This Row],[DATA]],"MM")</f>
        <v>08</v>
      </c>
      <c r="M12539" s="2">
        <f>WEEKNUM(Tabela3[[#This Row],[DATA]])</f>
        <v>32</v>
      </c>
      <c r="N12539" s="18">
        <f>YEAR(Tabela3[[#This Row],[DATA]])</f>
        <v>2023</v>
      </c>
    </row>
    <row r="12540" spans="2:14">
      <c r="B12540" s="1">
        <v>45146</v>
      </c>
      <c r="C12540">
        <v>18035</v>
      </c>
      <c r="D12540">
        <f>COUNTIF(C$4:C12540,Tabela3[[#This Row],[COMANDA]])</f>
        <v>2</v>
      </c>
      <c r="E12540" t="s">
        <v>90</v>
      </c>
      <c r="F12540" t="s">
        <v>99</v>
      </c>
      <c r="G12540" t="s">
        <v>9</v>
      </c>
      <c r="H12540" t="s">
        <v>55</v>
      </c>
      <c r="I12540" s="2">
        <v>1</v>
      </c>
      <c r="J12540" t="s">
        <v>11</v>
      </c>
      <c r="K12540" s="21">
        <f>INDEX(LISTAS!$H:$Q,MATCH(BASE!H12540,LISTAS!$G:$G,0),MATCH(BASE!J12540,LISTAS!$H$3:$Q$3,0))*Tabela3[[#This Row],[QUANTIDADE]]</f>
        <v>3</v>
      </c>
      <c r="L12540" s="2" t="str">
        <f>TEXT(Tabela3[[#This Row],[DATA]],"MM")</f>
        <v>08</v>
      </c>
      <c r="M12540" s="2">
        <f>WEEKNUM(Tabela3[[#This Row],[DATA]])</f>
        <v>32</v>
      </c>
      <c r="N12540" s="18">
        <f>YEAR(Tabela3[[#This Row],[DATA]])</f>
        <v>2023</v>
      </c>
    </row>
    <row r="12541" spans="2:14">
      <c r="B12541" s="1">
        <v>45146</v>
      </c>
      <c r="C12541">
        <v>18037</v>
      </c>
      <c r="D12541">
        <f>COUNTIF(C$4:C12541,Tabela3[[#This Row],[COMANDA]])</f>
        <v>1</v>
      </c>
      <c r="E12541" t="s">
        <v>90</v>
      </c>
      <c r="F12541" t="s">
        <v>99</v>
      </c>
      <c r="G12541" t="s">
        <v>8</v>
      </c>
      <c r="H12541" t="s">
        <v>204</v>
      </c>
      <c r="I12541" s="2">
        <v>1</v>
      </c>
      <c r="J12541" t="s">
        <v>11</v>
      </c>
      <c r="K12541" s="21">
        <f>INDEX(LISTAS!$H:$Q,MATCH(BASE!H12541,LISTAS!$G:$G,0),MATCH(BASE!J12541,LISTAS!$H$3:$Q$3,0))*Tabela3[[#This Row],[QUANTIDADE]]</f>
        <v>18</v>
      </c>
      <c r="L12541" s="2" t="str">
        <f>TEXT(Tabela3[[#This Row],[DATA]],"MM")</f>
        <v>08</v>
      </c>
      <c r="M12541" s="2">
        <f>WEEKNUM(Tabela3[[#This Row],[DATA]])</f>
        <v>32</v>
      </c>
      <c r="N12541" s="18">
        <f>YEAR(Tabela3[[#This Row],[DATA]])</f>
        <v>2023</v>
      </c>
    </row>
    <row r="12542" spans="2:14">
      <c r="B12542" s="1">
        <v>45146</v>
      </c>
      <c r="C12542">
        <v>18037</v>
      </c>
      <c r="D12542">
        <f>COUNTIF(C$4:C12542,Tabela3[[#This Row],[COMANDA]])</f>
        <v>2</v>
      </c>
      <c r="E12542" t="s">
        <v>90</v>
      </c>
      <c r="F12542" t="s">
        <v>99</v>
      </c>
      <c r="G12542" t="s">
        <v>8</v>
      </c>
      <c r="H12542" t="s">
        <v>202</v>
      </c>
      <c r="I12542" s="2">
        <v>1</v>
      </c>
      <c r="J12542" t="s">
        <v>11</v>
      </c>
      <c r="K12542" s="21">
        <f>INDEX(LISTAS!$H:$Q,MATCH(BASE!H12542,LISTAS!$G:$G,0),MATCH(BASE!J12542,LISTAS!$H$3:$Q$3,0))*Tabela3[[#This Row],[QUANTIDADE]]</f>
        <v>20</v>
      </c>
      <c r="L12542" s="2" t="str">
        <f>TEXT(Tabela3[[#This Row],[DATA]],"MM")</f>
        <v>08</v>
      </c>
      <c r="M12542" s="2">
        <f>WEEKNUM(Tabela3[[#This Row],[DATA]])</f>
        <v>32</v>
      </c>
      <c r="N12542" s="18">
        <f>YEAR(Tabela3[[#This Row],[DATA]])</f>
        <v>2023</v>
      </c>
    </row>
    <row r="12543" spans="2:14">
      <c r="B12543" s="1">
        <v>45146</v>
      </c>
      <c r="C12543">
        <v>18037</v>
      </c>
      <c r="D12543">
        <f>COUNTIF(C$4:C12543,Tabela3[[#This Row],[COMANDA]])</f>
        <v>3</v>
      </c>
      <c r="E12543" t="s">
        <v>90</v>
      </c>
      <c r="F12543" t="s">
        <v>99</v>
      </c>
      <c r="G12543" t="s">
        <v>9</v>
      </c>
      <c r="H12543" t="s">
        <v>201</v>
      </c>
      <c r="I12543" s="2">
        <v>1</v>
      </c>
      <c r="J12543" t="s">
        <v>11</v>
      </c>
      <c r="K12543" s="21">
        <f>INDEX(LISTAS!$H:$Q,MATCH(BASE!H12543,LISTAS!$G:$G,0),MATCH(BASE!J12543,LISTAS!$H$3:$Q$3,0))*Tabela3[[#This Row],[QUANTIDADE]]</f>
        <v>3</v>
      </c>
      <c r="L12543" s="2" t="str">
        <f>TEXT(Tabela3[[#This Row],[DATA]],"MM")</f>
        <v>08</v>
      </c>
      <c r="M12543" s="2">
        <f>WEEKNUM(Tabela3[[#This Row],[DATA]])</f>
        <v>32</v>
      </c>
      <c r="N12543" s="18">
        <f>YEAR(Tabela3[[#This Row],[DATA]])</f>
        <v>2023</v>
      </c>
    </row>
    <row r="12544" spans="2:14">
      <c r="B12544" s="1">
        <v>45146</v>
      </c>
      <c r="C12544">
        <v>18038</v>
      </c>
      <c r="D12544">
        <f>COUNTIF(C$4:C12544,Tabela3[[#This Row],[COMANDA]])</f>
        <v>1</v>
      </c>
      <c r="E12544" t="s">
        <v>90</v>
      </c>
      <c r="F12544" t="s">
        <v>98</v>
      </c>
      <c r="G12544" t="s">
        <v>8</v>
      </c>
      <c r="H12544" t="s">
        <v>47</v>
      </c>
      <c r="I12544" s="2">
        <v>1</v>
      </c>
      <c r="J12544" t="s">
        <v>11</v>
      </c>
      <c r="K12544" s="21">
        <f>INDEX(LISTAS!$H:$Q,MATCH(BASE!H12544,LISTAS!$G:$G,0),MATCH(BASE!J12544,LISTAS!$H$3:$Q$3,0))*Tabela3[[#This Row],[QUANTIDADE]]</f>
        <v>16</v>
      </c>
      <c r="L12544" s="2" t="str">
        <f>TEXT(Tabela3[[#This Row],[DATA]],"MM")</f>
        <v>08</v>
      </c>
      <c r="M12544" s="2">
        <f>WEEKNUM(Tabela3[[#This Row],[DATA]])</f>
        <v>32</v>
      </c>
      <c r="N12544" s="18">
        <f>YEAR(Tabela3[[#This Row],[DATA]])</f>
        <v>2023</v>
      </c>
    </row>
    <row r="12545" spans="2:14">
      <c r="B12545" s="1">
        <v>45146</v>
      </c>
      <c r="C12545">
        <v>18039</v>
      </c>
      <c r="D12545">
        <f>COUNTIF(C$4:C12545,Tabela3[[#This Row],[COMANDA]])</f>
        <v>1</v>
      </c>
      <c r="E12545" t="s">
        <v>90</v>
      </c>
      <c r="F12545" t="s">
        <v>98</v>
      </c>
      <c r="G12545" t="s">
        <v>8</v>
      </c>
      <c r="H12545" t="s">
        <v>204</v>
      </c>
      <c r="I12545" s="2">
        <v>1</v>
      </c>
      <c r="J12545" t="s">
        <v>11</v>
      </c>
      <c r="K12545" s="21">
        <f>INDEX(LISTAS!$H:$Q,MATCH(BASE!H12545,LISTAS!$G:$G,0),MATCH(BASE!J12545,LISTAS!$H$3:$Q$3,0))*Tabela3[[#This Row],[QUANTIDADE]]</f>
        <v>18</v>
      </c>
      <c r="L12545" s="2" t="str">
        <f>TEXT(Tabela3[[#This Row],[DATA]],"MM")</f>
        <v>08</v>
      </c>
      <c r="M12545" s="2">
        <f>WEEKNUM(Tabela3[[#This Row],[DATA]])</f>
        <v>32</v>
      </c>
      <c r="N12545" s="18">
        <f>YEAR(Tabela3[[#This Row],[DATA]])</f>
        <v>2023</v>
      </c>
    </row>
    <row r="12546" spans="2:14">
      <c r="B12546" s="1">
        <v>45146</v>
      </c>
      <c r="C12546">
        <v>18040</v>
      </c>
      <c r="D12546">
        <f>COUNTIF(C$4:C12546,Tabela3[[#This Row],[COMANDA]])</f>
        <v>1</v>
      </c>
      <c r="E12546" t="s">
        <v>90</v>
      </c>
      <c r="F12546" t="s">
        <v>375</v>
      </c>
      <c r="G12546" t="s">
        <v>8</v>
      </c>
      <c r="H12546" t="s">
        <v>204</v>
      </c>
      <c r="I12546" s="2">
        <v>1</v>
      </c>
      <c r="J12546" t="s">
        <v>11</v>
      </c>
      <c r="K12546" s="21">
        <f>INDEX(LISTAS!$H:$Q,MATCH(BASE!H12546,LISTAS!$G:$G,0),MATCH(BASE!J12546,LISTAS!$H$3:$Q$3,0))*Tabela3[[#This Row],[QUANTIDADE]]</f>
        <v>18</v>
      </c>
      <c r="L12546" s="2" t="str">
        <f>TEXT(Tabela3[[#This Row],[DATA]],"MM")</f>
        <v>08</v>
      </c>
      <c r="M12546" s="2">
        <f>WEEKNUM(Tabela3[[#This Row],[DATA]])</f>
        <v>32</v>
      </c>
      <c r="N12546" s="18">
        <f>YEAR(Tabela3[[#This Row],[DATA]])</f>
        <v>2023</v>
      </c>
    </row>
    <row r="12547" spans="2:14">
      <c r="B12547" s="1">
        <v>45146</v>
      </c>
      <c r="C12547">
        <v>18040</v>
      </c>
      <c r="D12547">
        <f>COUNTIF(C$4:C12547,Tabela3[[#This Row],[COMANDA]])</f>
        <v>2</v>
      </c>
      <c r="E12547" t="s">
        <v>90</v>
      </c>
      <c r="F12547" t="s">
        <v>375</v>
      </c>
      <c r="G12547" t="s">
        <v>9</v>
      </c>
      <c r="H12547" t="s">
        <v>133</v>
      </c>
      <c r="I12547" s="2">
        <v>1</v>
      </c>
      <c r="J12547" t="s">
        <v>11</v>
      </c>
      <c r="K12547" s="21">
        <f>INDEX(LISTAS!$H:$Q,MATCH(BASE!H12547,LISTAS!$G:$G,0),MATCH(BASE!J12547,LISTAS!$H$3:$Q$3,0))*Tabela3[[#This Row],[QUANTIDADE]]</f>
        <v>6</v>
      </c>
      <c r="L12547" s="2" t="str">
        <f>TEXT(Tabela3[[#This Row],[DATA]],"MM")</f>
        <v>08</v>
      </c>
      <c r="M12547" s="2">
        <f>WEEKNUM(Tabela3[[#This Row],[DATA]])</f>
        <v>32</v>
      </c>
      <c r="N12547" s="18">
        <f>YEAR(Tabela3[[#This Row],[DATA]])</f>
        <v>2023</v>
      </c>
    </row>
    <row r="12548" spans="2:14">
      <c r="B12548" s="1">
        <v>45146</v>
      </c>
      <c r="C12548">
        <v>18041</v>
      </c>
      <c r="D12548">
        <f>COUNTIF(C$4:C12548,Tabela3[[#This Row],[COMANDA]])</f>
        <v>1</v>
      </c>
      <c r="E12548" t="s">
        <v>90</v>
      </c>
      <c r="F12548" t="s">
        <v>98</v>
      </c>
      <c r="G12548" t="s">
        <v>8</v>
      </c>
      <c r="H12548" t="s">
        <v>205</v>
      </c>
      <c r="I12548" s="2">
        <v>1</v>
      </c>
      <c r="J12548" t="s">
        <v>11</v>
      </c>
      <c r="K12548" s="21">
        <f>INDEX(LISTAS!$H:$Q,MATCH(BASE!H12548,LISTAS!$G:$G,0),MATCH(BASE!J12548,LISTAS!$H$3:$Q$3,0))*Tabela3[[#This Row],[QUANTIDADE]]</f>
        <v>22</v>
      </c>
      <c r="L12548" s="2" t="str">
        <f>TEXT(Tabela3[[#This Row],[DATA]],"MM")</f>
        <v>08</v>
      </c>
      <c r="M12548" s="2">
        <f>WEEKNUM(Tabela3[[#This Row],[DATA]])</f>
        <v>32</v>
      </c>
      <c r="N12548" s="18">
        <f>YEAR(Tabela3[[#This Row],[DATA]])</f>
        <v>2023</v>
      </c>
    </row>
    <row r="12549" spans="2:14">
      <c r="B12549" s="1">
        <v>45146</v>
      </c>
      <c r="C12549">
        <v>18041</v>
      </c>
      <c r="D12549">
        <f>COUNTIF(C$4:C12549,Tabela3[[#This Row],[COMANDA]])</f>
        <v>2</v>
      </c>
      <c r="E12549" t="s">
        <v>90</v>
      </c>
      <c r="F12549" t="s">
        <v>98</v>
      </c>
      <c r="G12549" t="s">
        <v>9</v>
      </c>
      <c r="H12549" t="s">
        <v>136</v>
      </c>
      <c r="I12549" s="2">
        <v>1</v>
      </c>
      <c r="J12549" t="s">
        <v>11</v>
      </c>
      <c r="K12549" s="21">
        <f>INDEX(LISTAS!$H:$Q,MATCH(BASE!H12549,LISTAS!$G:$G,0),MATCH(BASE!J12549,LISTAS!$H$3:$Q$3,0))*Tabela3[[#This Row],[QUANTIDADE]]</f>
        <v>4</v>
      </c>
      <c r="L12549" s="2" t="str">
        <f>TEXT(Tabela3[[#This Row],[DATA]],"MM")</f>
        <v>08</v>
      </c>
      <c r="M12549" s="2">
        <f>WEEKNUM(Tabela3[[#This Row],[DATA]])</f>
        <v>32</v>
      </c>
      <c r="N12549" s="18">
        <f>YEAR(Tabela3[[#This Row],[DATA]])</f>
        <v>2023</v>
      </c>
    </row>
    <row r="12550" spans="2:14">
      <c r="B12550" s="1">
        <v>45146</v>
      </c>
      <c r="C12550">
        <v>18042</v>
      </c>
      <c r="D12550">
        <f>COUNTIF(C$4:C12550,Tabela3[[#This Row],[COMANDA]])</f>
        <v>1</v>
      </c>
      <c r="E12550" t="s">
        <v>90</v>
      </c>
      <c r="F12550" t="s">
        <v>99</v>
      </c>
      <c r="G12550" t="s">
        <v>8</v>
      </c>
      <c r="H12550" t="s">
        <v>204</v>
      </c>
      <c r="I12550" s="2">
        <v>1</v>
      </c>
      <c r="J12550" t="s">
        <v>11</v>
      </c>
      <c r="K12550" s="21">
        <f>INDEX(LISTAS!$H:$Q,MATCH(BASE!H12550,LISTAS!$G:$G,0),MATCH(BASE!J12550,LISTAS!$H$3:$Q$3,0))*Tabela3[[#This Row],[QUANTIDADE]]</f>
        <v>18</v>
      </c>
      <c r="L12550" s="2" t="str">
        <f>TEXT(Tabela3[[#This Row],[DATA]],"MM")</f>
        <v>08</v>
      </c>
      <c r="M12550" s="2">
        <f>WEEKNUM(Tabela3[[#This Row],[DATA]])</f>
        <v>32</v>
      </c>
      <c r="N12550" s="18">
        <f>YEAR(Tabela3[[#This Row],[DATA]])</f>
        <v>2023</v>
      </c>
    </row>
    <row r="12551" spans="2:14">
      <c r="B12551" s="1">
        <v>45146</v>
      </c>
      <c r="C12551">
        <v>18042</v>
      </c>
      <c r="D12551">
        <f>COUNTIF(C$4:C12551,Tabela3[[#This Row],[COMANDA]])</f>
        <v>2</v>
      </c>
      <c r="E12551" t="s">
        <v>90</v>
      </c>
      <c r="F12551" t="s">
        <v>99</v>
      </c>
      <c r="G12551" t="s">
        <v>8</v>
      </c>
      <c r="H12551" t="s">
        <v>47</v>
      </c>
      <c r="I12551" s="2">
        <v>1</v>
      </c>
      <c r="J12551" t="s">
        <v>11</v>
      </c>
      <c r="K12551" s="21">
        <f>INDEX(LISTAS!$H:$Q,MATCH(BASE!H12551,LISTAS!$G:$G,0),MATCH(BASE!J12551,LISTAS!$H$3:$Q$3,0))*Tabela3[[#This Row],[QUANTIDADE]]</f>
        <v>16</v>
      </c>
      <c r="L12551" s="2" t="str">
        <f>TEXT(Tabela3[[#This Row],[DATA]],"MM")</f>
        <v>08</v>
      </c>
      <c r="M12551" s="2">
        <f>WEEKNUM(Tabela3[[#This Row],[DATA]])</f>
        <v>32</v>
      </c>
      <c r="N12551" s="18">
        <f>YEAR(Tabela3[[#This Row],[DATA]])</f>
        <v>2023</v>
      </c>
    </row>
    <row r="12552" spans="2:14">
      <c r="B12552" s="1">
        <v>45146</v>
      </c>
      <c r="C12552">
        <v>18043</v>
      </c>
      <c r="D12552">
        <f>COUNTIF(C$4:C12552,Tabela3[[#This Row],[COMANDA]])</f>
        <v>1</v>
      </c>
      <c r="E12552" t="s">
        <v>89</v>
      </c>
      <c r="F12552" t="s">
        <v>99</v>
      </c>
      <c r="G12552" t="s">
        <v>8</v>
      </c>
      <c r="H12552" t="s">
        <v>47</v>
      </c>
      <c r="I12552" s="2">
        <v>1</v>
      </c>
      <c r="J12552" t="s">
        <v>11</v>
      </c>
      <c r="K12552" s="21">
        <f>INDEX(LISTAS!$H:$Q,MATCH(BASE!H12552,LISTAS!$G:$G,0),MATCH(BASE!J12552,LISTAS!$H$3:$Q$3,0))*Tabela3[[#This Row],[QUANTIDADE]]</f>
        <v>16</v>
      </c>
      <c r="L12552" s="2" t="str">
        <f>TEXT(Tabela3[[#This Row],[DATA]],"MM")</f>
        <v>08</v>
      </c>
      <c r="M12552" s="2">
        <f>WEEKNUM(Tabela3[[#This Row],[DATA]])</f>
        <v>32</v>
      </c>
      <c r="N12552" s="18">
        <f>YEAR(Tabela3[[#This Row],[DATA]])</f>
        <v>2023</v>
      </c>
    </row>
    <row r="12553" spans="2:14">
      <c r="B12553" s="1">
        <v>45146</v>
      </c>
      <c r="C12553">
        <v>18044</v>
      </c>
      <c r="D12553">
        <f>COUNTIF(C$4:C12553,Tabela3[[#This Row],[COMANDA]])</f>
        <v>1</v>
      </c>
      <c r="E12553" t="s">
        <v>90</v>
      </c>
      <c r="F12553" t="s">
        <v>99</v>
      </c>
      <c r="G12553" t="s">
        <v>8</v>
      </c>
      <c r="H12553" t="s">
        <v>41</v>
      </c>
      <c r="I12553" s="2">
        <v>1</v>
      </c>
      <c r="J12553" t="s">
        <v>11</v>
      </c>
      <c r="K12553" s="21">
        <f>INDEX(LISTAS!$H:$Q,MATCH(BASE!H12553,LISTAS!$G:$G,0),MATCH(BASE!J12553,LISTAS!$H$3:$Q$3,0))*Tabela3[[#This Row],[QUANTIDADE]]</f>
        <v>14</v>
      </c>
      <c r="L12553" s="2" t="str">
        <f>TEXT(Tabela3[[#This Row],[DATA]],"MM")</f>
        <v>08</v>
      </c>
      <c r="M12553" s="2">
        <f>WEEKNUM(Tabela3[[#This Row],[DATA]])</f>
        <v>32</v>
      </c>
      <c r="N12553" s="18">
        <f>YEAR(Tabela3[[#This Row],[DATA]])</f>
        <v>2023</v>
      </c>
    </row>
    <row r="12554" spans="2:14">
      <c r="B12554" s="1">
        <v>45146</v>
      </c>
      <c r="C12554">
        <v>18044</v>
      </c>
      <c r="D12554">
        <f>COUNTIF(C$4:C12554,Tabela3[[#This Row],[COMANDA]])</f>
        <v>2</v>
      </c>
      <c r="E12554" t="s">
        <v>90</v>
      </c>
      <c r="F12554" t="s">
        <v>99</v>
      </c>
      <c r="G12554" t="s">
        <v>9</v>
      </c>
      <c r="H12554" t="s">
        <v>132</v>
      </c>
      <c r="I12554" s="2">
        <v>1</v>
      </c>
      <c r="J12554" t="s">
        <v>11</v>
      </c>
      <c r="K12554" s="21">
        <f>INDEX(LISTAS!$H:$Q,MATCH(BASE!H12554,LISTAS!$G:$G,0),MATCH(BASE!J12554,LISTAS!$H$3:$Q$3,0))*Tabela3[[#This Row],[QUANTIDADE]]</f>
        <v>3</v>
      </c>
      <c r="L12554" s="2" t="str">
        <f>TEXT(Tabela3[[#This Row],[DATA]],"MM")</f>
        <v>08</v>
      </c>
      <c r="M12554" s="2">
        <f>WEEKNUM(Tabela3[[#This Row],[DATA]])</f>
        <v>32</v>
      </c>
      <c r="N12554" s="18">
        <f>YEAR(Tabela3[[#This Row],[DATA]])</f>
        <v>2023</v>
      </c>
    </row>
    <row r="12555" spans="2:14">
      <c r="B12555" s="1">
        <v>45146</v>
      </c>
      <c r="C12555">
        <v>18045</v>
      </c>
      <c r="D12555">
        <f>COUNTIF(C$4:C12555,Tabela3[[#This Row],[COMANDA]])</f>
        <v>1</v>
      </c>
      <c r="E12555" t="s">
        <v>90</v>
      </c>
      <c r="F12555" t="s">
        <v>99</v>
      </c>
      <c r="G12555" t="s">
        <v>8</v>
      </c>
      <c r="H12555" t="s">
        <v>204</v>
      </c>
      <c r="I12555" s="2">
        <v>1</v>
      </c>
      <c r="J12555" t="s">
        <v>11</v>
      </c>
      <c r="K12555" s="21">
        <f>INDEX(LISTAS!$H:$Q,MATCH(BASE!H12555,LISTAS!$G:$G,0),MATCH(BASE!J12555,LISTAS!$H$3:$Q$3,0))*Tabela3[[#This Row],[QUANTIDADE]]</f>
        <v>18</v>
      </c>
      <c r="L12555" s="2" t="str">
        <f>TEXT(Tabela3[[#This Row],[DATA]],"MM")</f>
        <v>08</v>
      </c>
      <c r="M12555" s="2">
        <f>WEEKNUM(Tabela3[[#This Row],[DATA]])</f>
        <v>32</v>
      </c>
      <c r="N12555" s="18">
        <f>YEAR(Tabela3[[#This Row],[DATA]])</f>
        <v>2023</v>
      </c>
    </row>
    <row r="12556" spans="2:14">
      <c r="B12556" s="1">
        <v>45146</v>
      </c>
      <c r="C12556">
        <v>18046</v>
      </c>
      <c r="D12556">
        <f>COUNTIF(C$4:C12556,Tabela3[[#This Row],[COMANDA]])</f>
        <v>1</v>
      </c>
      <c r="E12556" t="s">
        <v>90</v>
      </c>
      <c r="F12556" t="s">
        <v>99</v>
      </c>
      <c r="G12556" t="s">
        <v>8</v>
      </c>
      <c r="H12556" t="s">
        <v>47</v>
      </c>
      <c r="I12556" s="2">
        <v>1</v>
      </c>
      <c r="J12556" t="s">
        <v>11</v>
      </c>
      <c r="K12556" s="21">
        <f>INDEX(LISTAS!$H:$Q,MATCH(BASE!H12556,LISTAS!$G:$G,0),MATCH(BASE!J12556,LISTAS!$H$3:$Q$3,0))*Tabela3[[#This Row],[QUANTIDADE]]</f>
        <v>16</v>
      </c>
      <c r="L12556" s="2" t="str">
        <f>TEXT(Tabela3[[#This Row],[DATA]],"MM")</f>
        <v>08</v>
      </c>
      <c r="M12556" s="2">
        <f>WEEKNUM(Tabela3[[#This Row],[DATA]])</f>
        <v>32</v>
      </c>
      <c r="N12556" s="18">
        <f>YEAR(Tabela3[[#This Row],[DATA]])</f>
        <v>2023</v>
      </c>
    </row>
    <row r="12557" spans="2:14">
      <c r="B12557" s="1">
        <v>45146</v>
      </c>
      <c r="C12557">
        <v>18047</v>
      </c>
      <c r="D12557">
        <f>COUNTIF(C$4:C12557,Tabela3[[#This Row],[COMANDA]])</f>
        <v>1</v>
      </c>
      <c r="E12557" t="s">
        <v>90</v>
      </c>
      <c r="F12557" t="s">
        <v>98</v>
      </c>
      <c r="G12557" t="s">
        <v>8</v>
      </c>
      <c r="H12557" t="s">
        <v>203</v>
      </c>
      <c r="I12557" s="2">
        <v>1</v>
      </c>
      <c r="J12557" t="s">
        <v>11</v>
      </c>
      <c r="K12557" s="21">
        <f>INDEX(LISTAS!$H:$Q,MATCH(BASE!H12557,LISTAS!$G:$G,0),MATCH(BASE!J12557,LISTAS!$H$3:$Q$3,0))*Tabela3[[#This Row],[QUANTIDADE]]</f>
        <v>20</v>
      </c>
      <c r="L12557" s="2" t="str">
        <f>TEXT(Tabela3[[#This Row],[DATA]],"MM")</f>
        <v>08</v>
      </c>
      <c r="M12557" s="2">
        <f>WEEKNUM(Tabela3[[#This Row],[DATA]])</f>
        <v>32</v>
      </c>
      <c r="N12557" s="18">
        <f>YEAR(Tabela3[[#This Row],[DATA]])</f>
        <v>2023</v>
      </c>
    </row>
    <row r="12558" spans="2:14">
      <c r="B12558" s="1">
        <v>45146</v>
      </c>
      <c r="C12558">
        <v>18047</v>
      </c>
      <c r="D12558">
        <f>COUNTIF(C$4:C12558,Tabela3[[#This Row],[COMANDA]])</f>
        <v>2</v>
      </c>
      <c r="E12558" t="s">
        <v>90</v>
      </c>
      <c r="F12558" t="s">
        <v>98</v>
      </c>
      <c r="G12558" t="s">
        <v>9</v>
      </c>
      <c r="H12558" t="s">
        <v>132</v>
      </c>
      <c r="I12558" s="2">
        <v>1</v>
      </c>
      <c r="J12558" t="s">
        <v>11</v>
      </c>
      <c r="K12558" s="21">
        <f>INDEX(LISTAS!$H:$Q,MATCH(BASE!H12558,LISTAS!$G:$G,0),MATCH(BASE!J12558,LISTAS!$H$3:$Q$3,0))*Tabela3[[#This Row],[QUANTIDADE]]</f>
        <v>3</v>
      </c>
      <c r="L12558" s="2" t="str">
        <f>TEXT(Tabela3[[#This Row],[DATA]],"MM")</f>
        <v>08</v>
      </c>
      <c r="M12558" s="2">
        <f>WEEKNUM(Tabela3[[#This Row],[DATA]])</f>
        <v>32</v>
      </c>
      <c r="N12558" s="18">
        <f>YEAR(Tabela3[[#This Row],[DATA]])</f>
        <v>2023</v>
      </c>
    </row>
    <row r="12559" spans="2:14">
      <c r="B12559" s="1">
        <v>45146</v>
      </c>
      <c r="C12559">
        <v>18048</v>
      </c>
      <c r="D12559">
        <f>COUNTIF(C$4:C12559,Tabela3[[#This Row],[COMANDA]])</f>
        <v>1</v>
      </c>
      <c r="E12559" t="s">
        <v>90</v>
      </c>
      <c r="F12559" t="s">
        <v>98</v>
      </c>
      <c r="G12559" t="s">
        <v>8</v>
      </c>
      <c r="H12559" t="s">
        <v>84</v>
      </c>
      <c r="I12559" s="2">
        <v>1</v>
      </c>
      <c r="J12559" t="s">
        <v>11</v>
      </c>
      <c r="K12559" s="21">
        <f>INDEX(LISTAS!$H:$Q,MATCH(BASE!H12559,LISTAS!$G:$G,0),MATCH(BASE!J12559,LISTAS!$H$3:$Q$3,0))*Tabela3[[#This Row],[QUANTIDADE]]</f>
        <v>16</v>
      </c>
      <c r="L12559" s="2" t="str">
        <f>TEXT(Tabela3[[#This Row],[DATA]],"MM")</f>
        <v>08</v>
      </c>
      <c r="M12559" s="2">
        <f>WEEKNUM(Tabela3[[#This Row],[DATA]])</f>
        <v>32</v>
      </c>
      <c r="N12559" s="18">
        <f>YEAR(Tabela3[[#This Row],[DATA]])</f>
        <v>2023</v>
      </c>
    </row>
    <row r="12560" spans="2:14">
      <c r="B12560" s="1">
        <v>45146</v>
      </c>
      <c r="C12560">
        <v>18048</v>
      </c>
      <c r="D12560">
        <f>COUNTIF(C$4:C12560,Tabela3[[#This Row],[COMANDA]])</f>
        <v>2</v>
      </c>
      <c r="E12560" t="s">
        <v>90</v>
      </c>
      <c r="F12560" t="s">
        <v>98</v>
      </c>
      <c r="G12560" t="s">
        <v>9</v>
      </c>
      <c r="H12560" t="s">
        <v>385</v>
      </c>
      <c r="I12560" s="2">
        <v>1</v>
      </c>
      <c r="J12560" t="s">
        <v>11</v>
      </c>
      <c r="K12560" s="21">
        <f>INDEX(LISTAS!$H:$Q,MATCH(BASE!H12560,LISTAS!$G:$G,0),MATCH(BASE!J12560,LISTAS!$H$3:$Q$3,0))*Tabela3[[#This Row],[QUANTIDADE]]</f>
        <v>3</v>
      </c>
      <c r="L12560" s="2" t="str">
        <f>TEXT(Tabela3[[#This Row],[DATA]],"MM")</f>
        <v>08</v>
      </c>
      <c r="M12560" s="2">
        <f>WEEKNUM(Tabela3[[#This Row],[DATA]])</f>
        <v>32</v>
      </c>
      <c r="N12560" s="18">
        <f>YEAR(Tabela3[[#This Row],[DATA]])</f>
        <v>2023</v>
      </c>
    </row>
    <row r="12561" spans="2:14">
      <c r="B12561" s="1">
        <v>45146</v>
      </c>
      <c r="C12561">
        <v>18049</v>
      </c>
      <c r="D12561">
        <f>COUNTIF(C$4:C12561,Tabela3[[#This Row],[COMANDA]])</f>
        <v>1</v>
      </c>
      <c r="E12561" t="s">
        <v>90</v>
      </c>
      <c r="F12561" t="s">
        <v>99</v>
      </c>
      <c r="G12561" t="s">
        <v>8</v>
      </c>
      <c r="H12561" t="s">
        <v>202</v>
      </c>
      <c r="I12561" s="2">
        <v>1</v>
      </c>
      <c r="J12561" t="s">
        <v>11</v>
      </c>
      <c r="K12561" s="21">
        <f>INDEX(LISTAS!$H:$Q,MATCH(BASE!H12561,LISTAS!$G:$G,0),MATCH(BASE!J12561,LISTAS!$H$3:$Q$3,0))*Tabela3[[#This Row],[QUANTIDADE]]</f>
        <v>20</v>
      </c>
      <c r="L12561" s="2" t="str">
        <f>TEXT(Tabela3[[#This Row],[DATA]],"MM")</f>
        <v>08</v>
      </c>
      <c r="M12561" s="2">
        <f>WEEKNUM(Tabela3[[#This Row],[DATA]])</f>
        <v>32</v>
      </c>
      <c r="N12561" s="18">
        <f>YEAR(Tabela3[[#This Row],[DATA]])</f>
        <v>2023</v>
      </c>
    </row>
    <row r="12562" spans="2:14">
      <c r="B12562" s="1">
        <v>45146</v>
      </c>
      <c r="C12562">
        <v>18049</v>
      </c>
      <c r="D12562">
        <f>COUNTIF(C$4:C12562,Tabela3[[#This Row],[COMANDA]])</f>
        <v>2</v>
      </c>
      <c r="E12562" t="s">
        <v>90</v>
      </c>
      <c r="F12562" t="s">
        <v>99</v>
      </c>
      <c r="G12562" t="s">
        <v>9</v>
      </c>
      <c r="H12562" t="s">
        <v>132</v>
      </c>
      <c r="I12562" s="2">
        <v>1</v>
      </c>
      <c r="J12562" t="s">
        <v>11</v>
      </c>
      <c r="K12562" s="21">
        <f>INDEX(LISTAS!$H:$Q,MATCH(BASE!H12562,LISTAS!$G:$G,0),MATCH(BASE!J12562,LISTAS!$H$3:$Q$3,0))*Tabela3[[#This Row],[QUANTIDADE]]</f>
        <v>3</v>
      </c>
      <c r="L12562" s="2" t="str">
        <f>TEXT(Tabela3[[#This Row],[DATA]],"MM")</f>
        <v>08</v>
      </c>
      <c r="M12562" s="2">
        <f>WEEKNUM(Tabela3[[#This Row],[DATA]])</f>
        <v>32</v>
      </c>
      <c r="N12562" s="18">
        <f>YEAR(Tabela3[[#This Row],[DATA]])</f>
        <v>2023</v>
      </c>
    </row>
    <row r="12563" spans="2:14">
      <c r="B12563" s="1">
        <v>45146</v>
      </c>
      <c r="C12563">
        <v>18050</v>
      </c>
      <c r="D12563">
        <f>COUNTIF(C$4:C12563,Tabela3[[#This Row],[COMANDA]])</f>
        <v>1</v>
      </c>
      <c r="E12563" t="s">
        <v>90</v>
      </c>
      <c r="F12563" t="s">
        <v>98</v>
      </c>
      <c r="G12563" t="s">
        <v>8</v>
      </c>
      <c r="H12563" t="s">
        <v>211</v>
      </c>
      <c r="I12563" s="2">
        <v>2</v>
      </c>
      <c r="J12563" t="s">
        <v>11</v>
      </c>
      <c r="K12563" s="21">
        <f>INDEX(LISTAS!$H:$Q,MATCH(BASE!H12563,LISTAS!$G:$G,0),MATCH(BASE!J12563,LISTAS!$H$3:$Q$3,0))*Tabela3[[#This Row],[QUANTIDADE]]</f>
        <v>40</v>
      </c>
      <c r="L12563" s="2" t="str">
        <f>TEXT(Tabela3[[#This Row],[DATA]],"MM")</f>
        <v>08</v>
      </c>
      <c r="M12563" s="2">
        <f>WEEKNUM(Tabela3[[#This Row],[DATA]])</f>
        <v>32</v>
      </c>
      <c r="N12563" s="18">
        <f>YEAR(Tabela3[[#This Row],[DATA]])</f>
        <v>2023</v>
      </c>
    </row>
    <row r="12564" spans="2:14">
      <c r="B12564" s="1">
        <v>45146</v>
      </c>
      <c r="C12564">
        <v>18050</v>
      </c>
      <c r="D12564">
        <f>COUNTIF(C$4:C12564,Tabela3[[#This Row],[COMANDA]])</f>
        <v>2</v>
      </c>
      <c r="E12564" t="s">
        <v>90</v>
      </c>
      <c r="F12564" t="s">
        <v>98</v>
      </c>
      <c r="G12564" t="s">
        <v>61</v>
      </c>
      <c r="H12564" t="s">
        <v>199</v>
      </c>
      <c r="I12564" s="2">
        <v>1</v>
      </c>
      <c r="J12564" t="s">
        <v>11</v>
      </c>
      <c r="K12564" s="21">
        <f>INDEX(LISTAS!$H:$Q,MATCH(BASE!H12564,LISTAS!$G:$G,0),MATCH(BASE!J12564,LISTAS!$H$3:$Q$3,0))*Tabela3[[#This Row],[QUANTIDADE]]</f>
        <v>1</v>
      </c>
      <c r="L12564" s="2" t="str">
        <f>TEXT(Tabela3[[#This Row],[DATA]],"MM")</f>
        <v>08</v>
      </c>
      <c r="M12564" s="2">
        <f>WEEKNUM(Tabela3[[#This Row],[DATA]])</f>
        <v>32</v>
      </c>
      <c r="N12564" s="18">
        <f>YEAR(Tabela3[[#This Row],[DATA]])</f>
        <v>2023</v>
      </c>
    </row>
    <row r="12565" spans="2:14">
      <c r="B12565" s="1">
        <v>45146</v>
      </c>
      <c r="C12565">
        <v>18050</v>
      </c>
      <c r="D12565">
        <f>COUNTIF(C$4:C12565,Tabela3[[#This Row],[COMANDA]])</f>
        <v>3</v>
      </c>
      <c r="E12565" t="s">
        <v>90</v>
      </c>
      <c r="F12565" t="s">
        <v>98</v>
      </c>
      <c r="G12565" t="s">
        <v>9</v>
      </c>
      <c r="H12565" t="s">
        <v>138</v>
      </c>
      <c r="I12565" s="2">
        <v>1</v>
      </c>
      <c r="J12565" t="s">
        <v>11</v>
      </c>
      <c r="K12565" s="21">
        <f>INDEX(LISTAS!$H:$Q,MATCH(BASE!H12565,LISTAS!$G:$G,0),MATCH(BASE!J12565,LISTAS!$H$3:$Q$3,0))*Tabela3[[#This Row],[QUANTIDADE]]</f>
        <v>4</v>
      </c>
      <c r="L12565" s="2" t="str">
        <f>TEXT(Tabela3[[#This Row],[DATA]],"MM")</f>
        <v>08</v>
      </c>
      <c r="M12565" s="2">
        <f>WEEKNUM(Tabela3[[#This Row],[DATA]])</f>
        <v>32</v>
      </c>
      <c r="N12565" s="18">
        <f>YEAR(Tabela3[[#This Row],[DATA]])</f>
        <v>2023</v>
      </c>
    </row>
    <row r="12566" spans="2:14">
      <c r="B12566" s="1">
        <v>45146</v>
      </c>
      <c r="C12566">
        <v>18050</v>
      </c>
      <c r="D12566">
        <f>COUNTIF(C$4:C12566,Tabela3[[#This Row],[COMANDA]])</f>
        <v>4</v>
      </c>
      <c r="E12566" t="s">
        <v>90</v>
      </c>
      <c r="F12566" t="s">
        <v>98</v>
      </c>
      <c r="G12566" t="s">
        <v>9</v>
      </c>
      <c r="H12566" t="s">
        <v>242</v>
      </c>
      <c r="I12566" s="2">
        <v>1</v>
      </c>
      <c r="J12566" t="s">
        <v>12</v>
      </c>
      <c r="K12566" s="21">
        <f>INDEX(LISTAS!$H:$Q,MATCH(BASE!H12566,LISTAS!$G:$G,0),MATCH(BASE!J12566,LISTAS!$H$3:$Q$3,0))*Tabela3[[#This Row],[QUANTIDADE]]</f>
        <v>6</v>
      </c>
      <c r="L12566" s="2" t="str">
        <f>TEXT(Tabela3[[#This Row],[DATA]],"MM")</f>
        <v>08</v>
      </c>
      <c r="M12566" s="2">
        <f>WEEKNUM(Tabela3[[#This Row],[DATA]])</f>
        <v>32</v>
      </c>
      <c r="N12566" s="18">
        <f>YEAR(Tabela3[[#This Row],[DATA]])</f>
        <v>2023</v>
      </c>
    </row>
    <row r="12567" spans="2:14">
      <c r="B12567" s="1">
        <v>45146</v>
      </c>
      <c r="C12567">
        <v>18051</v>
      </c>
      <c r="D12567">
        <f>COUNTIF(C$4:C12567,Tabela3[[#This Row],[COMANDA]])</f>
        <v>1</v>
      </c>
      <c r="E12567" t="s">
        <v>90</v>
      </c>
      <c r="F12567" t="s">
        <v>99</v>
      </c>
      <c r="G12567" t="s">
        <v>8</v>
      </c>
      <c r="H12567" t="s">
        <v>202</v>
      </c>
      <c r="I12567" s="2">
        <v>1</v>
      </c>
      <c r="J12567" t="s">
        <v>11</v>
      </c>
      <c r="K12567" s="21">
        <f>INDEX(LISTAS!$H:$Q,MATCH(BASE!H12567,LISTAS!$G:$G,0),MATCH(BASE!J12567,LISTAS!$H$3:$Q$3,0))*Tabela3[[#This Row],[QUANTIDADE]]</f>
        <v>20</v>
      </c>
      <c r="L12567" s="2" t="str">
        <f>TEXT(Tabela3[[#This Row],[DATA]],"MM")</f>
        <v>08</v>
      </c>
      <c r="M12567" s="2">
        <f>WEEKNUM(Tabela3[[#This Row],[DATA]])</f>
        <v>32</v>
      </c>
      <c r="N12567" s="18">
        <f>YEAR(Tabela3[[#This Row],[DATA]])</f>
        <v>2023</v>
      </c>
    </row>
    <row r="12568" spans="2:14">
      <c r="B12568" s="1">
        <v>45146</v>
      </c>
      <c r="C12568">
        <v>18051</v>
      </c>
      <c r="D12568">
        <f>COUNTIF(C$4:C12568,Tabela3[[#This Row],[COMANDA]])</f>
        <v>2</v>
      </c>
      <c r="E12568" t="s">
        <v>90</v>
      </c>
      <c r="F12568" t="s">
        <v>98</v>
      </c>
      <c r="G12568" t="s">
        <v>8</v>
      </c>
      <c r="H12568" t="s">
        <v>202</v>
      </c>
      <c r="I12568" s="2">
        <v>1</v>
      </c>
      <c r="J12568" t="s">
        <v>11</v>
      </c>
      <c r="K12568" s="21">
        <f>INDEX(LISTAS!$H:$Q,MATCH(BASE!H12568,LISTAS!$G:$G,0),MATCH(BASE!J12568,LISTAS!$H$3:$Q$3,0))*Tabela3[[#This Row],[QUANTIDADE]]</f>
        <v>20</v>
      </c>
      <c r="L12568" s="2" t="str">
        <f>TEXT(Tabela3[[#This Row],[DATA]],"MM")</f>
        <v>08</v>
      </c>
      <c r="M12568" s="2">
        <f>WEEKNUM(Tabela3[[#This Row],[DATA]])</f>
        <v>32</v>
      </c>
      <c r="N12568" s="18">
        <f>YEAR(Tabela3[[#This Row],[DATA]])</f>
        <v>2023</v>
      </c>
    </row>
    <row r="12569" spans="2:14">
      <c r="B12569" s="1">
        <v>45146</v>
      </c>
      <c r="C12569">
        <v>18051</v>
      </c>
      <c r="D12569">
        <f>COUNTIF(C$4:C12569,Tabela3[[#This Row],[COMANDA]])</f>
        <v>3</v>
      </c>
      <c r="E12569" t="s">
        <v>90</v>
      </c>
      <c r="F12569" t="s">
        <v>99</v>
      </c>
      <c r="G12569" t="s">
        <v>8</v>
      </c>
      <c r="H12569" t="s">
        <v>211</v>
      </c>
      <c r="I12569" s="2">
        <v>1</v>
      </c>
      <c r="J12569" t="s">
        <v>11</v>
      </c>
      <c r="K12569" s="21">
        <f>INDEX(LISTAS!$H:$Q,MATCH(BASE!H12569,LISTAS!$G:$G,0),MATCH(BASE!J12569,LISTAS!$H$3:$Q$3,0))*Tabela3[[#This Row],[QUANTIDADE]]</f>
        <v>20</v>
      </c>
      <c r="L12569" s="2" t="str">
        <f>TEXT(Tabela3[[#This Row],[DATA]],"MM")</f>
        <v>08</v>
      </c>
      <c r="M12569" s="2">
        <f>WEEKNUM(Tabela3[[#This Row],[DATA]])</f>
        <v>32</v>
      </c>
      <c r="N12569" s="18">
        <f>YEAR(Tabela3[[#This Row],[DATA]])</f>
        <v>2023</v>
      </c>
    </row>
    <row r="12570" spans="2:14">
      <c r="B12570" s="1">
        <v>45146</v>
      </c>
      <c r="C12570">
        <v>18051</v>
      </c>
      <c r="D12570">
        <f>COUNTIF(C$4:C12570,Tabela3[[#This Row],[COMANDA]])</f>
        <v>4</v>
      </c>
      <c r="E12570" t="s">
        <v>90</v>
      </c>
      <c r="F12570" t="s">
        <v>99</v>
      </c>
      <c r="G12570" t="s">
        <v>61</v>
      </c>
      <c r="H12570" t="s">
        <v>199</v>
      </c>
      <c r="I12570" s="2">
        <v>1</v>
      </c>
      <c r="J12570" t="s">
        <v>11</v>
      </c>
      <c r="K12570" s="21">
        <f>INDEX(LISTAS!$H:$Q,MATCH(BASE!H12570,LISTAS!$G:$G,0),MATCH(BASE!J12570,LISTAS!$H$3:$Q$3,0))*Tabela3[[#This Row],[QUANTIDADE]]</f>
        <v>1</v>
      </c>
      <c r="L12570" s="2" t="str">
        <f>TEXT(Tabela3[[#This Row],[DATA]],"MM")</f>
        <v>08</v>
      </c>
      <c r="M12570" s="2">
        <f>WEEKNUM(Tabela3[[#This Row],[DATA]])</f>
        <v>32</v>
      </c>
      <c r="N12570" s="18">
        <f>YEAR(Tabela3[[#This Row],[DATA]])</f>
        <v>2023</v>
      </c>
    </row>
    <row r="12571" spans="2:14">
      <c r="B12571" s="1">
        <v>45146</v>
      </c>
      <c r="C12571">
        <v>18051</v>
      </c>
      <c r="D12571">
        <f>COUNTIF(C$4:C12571,Tabela3[[#This Row],[COMANDA]])</f>
        <v>5</v>
      </c>
      <c r="E12571" t="s">
        <v>90</v>
      </c>
      <c r="F12571" t="s">
        <v>98</v>
      </c>
      <c r="G12571" t="s">
        <v>61</v>
      </c>
      <c r="H12571" t="s">
        <v>199</v>
      </c>
      <c r="I12571" s="2">
        <v>1</v>
      </c>
      <c r="J12571" t="s">
        <v>11</v>
      </c>
      <c r="K12571" s="21">
        <f>INDEX(LISTAS!$H:$Q,MATCH(BASE!H12571,LISTAS!$G:$G,0),MATCH(BASE!J12571,LISTAS!$H$3:$Q$3,0))*Tabela3[[#This Row],[QUANTIDADE]]</f>
        <v>1</v>
      </c>
      <c r="L12571" s="2" t="str">
        <f>TEXT(Tabela3[[#This Row],[DATA]],"MM")</f>
        <v>08</v>
      </c>
      <c r="M12571" s="2">
        <f>WEEKNUM(Tabela3[[#This Row],[DATA]])</f>
        <v>32</v>
      </c>
      <c r="N12571" s="18">
        <f>YEAR(Tabela3[[#This Row],[DATA]])</f>
        <v>2023</v>
      </c>
    </row>
    <row r="12572" spans="2:14">
      <c r="B12572" s="1">
        <v>45146</v>
      </c>
      <c r="C12572">
        <v>18051</v>
      </c>
      <c r="D12572">
        <f>COUNTIF(C$4:C12572,Tabela3[[#This Row],[COMANDA]])</f>
        <v>6</v>
      </c>
      <c r="E12572" t="s">
        <v>90</v>
      </c>
      <c r="F12572" t="s">
        <v>99</v>
      </c>
      <c r="G12572" t="s">
        <v>9</v>
      </c>
      <c r="H12572" t="s">
        <v>56</v>
      </c>
      <c r="I12572" s="2">
        <v>1</v>
      </c>
      <c r="J12572" t="s">
        <v>11</v>
      </c>
      <c r="K12572" s="21">
        <f>INDEX(LISTAS!$H:$Q,MATCH(BASE!H12572,LISTAS!$G:$G,0),MATCH(BASE!J12572,LISTAS!$H$3:$Q$3,0))*Tabela3[[#This Row],[QUANTIDADE]]</f>
        <v>3</v>
      </c>
      <c r="L12572" s="2" t="str">
        <f>TEXT(Tabela3[[#This Row],[DATA]],"MM")</f>
        <v>08</v>
      </c>
      <c r="M12572" s="2">
        <f>WEEKNUM(Tabela3[[#This Row],[DATA]])</f>
        <v>32</v>
      </c>
      <c r="N12572" s="18">
        <f>YEAR(Tabela3[[#This Row],[DATA]])</f>
        <v>2023</v>
      </c>
    </row>
    <row r="12573" spans="2:14">
      <c r="B12573" s="1">
        <v>45147</v>
      </c>
      <c r="C12573">
        <v>18052</v>
      </c>
      <c r="D12573">
        <f>COUNTIF(C$4:C12573,Tabela3[[#This Row],[COMANDA]])</f>
        <v>1</v>
      </c>
      <c r="E12573" t="s">
        <v>90</v>
      </c>
      <c r="F12573" t="s">
        <v>98</v>
      </c>
      <c r="G12573" t="s">
        <v>8</v>
      </c>
      <c r="H12573" t="s">
        <v>47</v>
      </c>
      <c r="I12573" s="2">
        <v>1</v>
      </c>
      <c r="J12573" t="s">
        <v>11</v>
      </c>
      <c r="K12573" s="21">
        <f>INDEX(LISTAS!$H:$Q,MATCH(BASE!H12573,LISTAS!$G:$G,0),MATCH(BASE!J12573,LISTAS!$H$3:$Q$3,0))*Tabela3[[#This Row],[QUANTIDADE]]</f>
        <v>16</v>
      </c>
      <c r="L12573" s="2" t="str">
        <f>TEXT(Tabela3[[#This Row],[DATA]],"MM")</f>
        <v>08</v>
      </c>
      <c r="M12573" s="2">
        <f>WEEKNUM(Tabela3[[#This Row],[DATA]])</f>
        <v>32</v>
      </c>
      <c r="N12573" s="18">
        <f>YEAR(Tabela3[[#This Row],[DATA]])</f>
        <v>2023</v>
      </c>
    </row>
    <row r="12574" spans="2:14">
      <c r="B12574" s="1">
        <v>45147</v>
      </c>
      <c r="C12574">
        <v>18053</v>
      </c>
      <c r="D12574">
        <f>COUNTIF(C$4:C12574,Tabela3[[#This Row],[COMANDA]])</f>
        <v>1</v>
      </c>
      <c r="E12574" t="s">
        <v>89</v>
      </c>
      <c r="F12574" t="s">
        <v>100</v>
      </c>
      <c r="G12574" t="s">
        <v>8</v>
      </c>
      <c r="H12574" t="s">
        <v>47</v>
      </c>
      <c r="I12574" s="2">
        <v>1</v>
      </c>
      <c r="J12574" t="s">
        <v>11</v>
      </c>
      <c r="K12574" s="21">
        <f>INDEX(LISTAS!$H:$Q,MATCH(BASE!H12574,LISTAS!$G:$G,0),MATCH(BASE!J12574,LISTAS!$H$3:$Q$3,0))*Tabela3[[#This Row],[QUANTIDADE]]</f>
        <v>16</v>
      </c>
      <c r="L12574" s="2" t="str">
        <f>TEXT(Tabela3[[#This Row],[DATA]],"MM")</f>
        <v>08</v>
      </c>
      <c r="M12574" s="2">
        <f>WEEKNUM(Tabela3[[#This Row],[DATA]])</f>
        <v>32</v>
      </c>
      <c r="N12574" s="18">
        <f>YEAR(Tabela3[[#This Row],[DATA]])</f>
        <v>2023</v>
      </c>
    </row>
    <row r="12575" spans="2:14">
      <c r="B12575" s="1">
        <v>45147</v>
      </c>
      <c r="C12575">
        <v>18054</v>
      </c>
      <c r="D12575">
        <f>COUNTIF(C$4:C12575,Tabela3[[#This Row],[COMANDA]])</f>
        <v>1</v>
      </c>
      <c r="E12575" t="s">
        <v>90</v>
      </c>
      <c r="F12575" t="s">
        <v>99</v>
      </c>
      <c r="G12575" t="s">
        <v>8</v>
      </c>
      <c r="H12575" t="s">
        <v>42</v>
      </c>
      <c r="I12575" s="2">
        <v>1</v>
      </c>
      <c r="J12575" t="s">
        <v>11</v>
      </c>
      <c r="K12575" s="21">
        <f>INDEX(LISTAS!$H:$Q,MATCH(BASE!H12575,LISTAS!$G:$G,0),MATCH(BASE!J12575,LISTAS!$H$3:$Q$3,0))*Tabela3[[#This Row],[QUANTIDADE]]</f>
        <v>16</v>
      </c>
      <c r="L12575" s="2" t="str">
        <f>TEXT(Tabela3[[#This Row],[DATA]],"MM")</f>
        <v>08</v>
      </c>
      <c r="M12575" s="2">
        <f>WEEKNUM(Tabela3[[#This Row],[DATA]])</f>
        <v>32</v>
      </c>
      <c r="N12575" s="18">
        <f>YEAR(Tabela3[[#This Row],[DATA]])</f>
        <v>2023</v>
      </c>
    </row>
    <row r="12576" spans="2:14">
      <c r="B12576" s="1">
        <v>45147</v>
      </c>
      <c r="C12576">
        <v>18054</v>
      </c>
      <c r="D12576">
        <f>COUNTIF(C$4:C12576,Tabela3[[#This Row],[COMANDA]])</f>
        <v>2</v>
      </c>
      <c r="E12576" t="s">
        <v>90</v>
      </c>
      <c r="F12576" t="s">
        <v>99</v>
      </c>
      <c r="G12576" t="s">
        <v>8</v>
      </c>
      <c r="H12576" t="s">
        <v>206</v>
      </c>
      <c r="I12576" s="2">
        <v>1</v>
      </c>
      <c r="J12576" t="s">
        <v>11</v>
      </c>
      <c r="K12576" s="21">
        <f>INDEX(LISTAS!$H:$Q,MATCH(BASE!H12576,LISTAS!$G:$G,0),MATCH(BASE!J12576,LISTAS!$H$3:$Q$3,0))*Tabela3[[#This Row],[QUANTIDADE]]</f>
        <v>18</v>
      </c>
      <c r="L12576" s="2" t="str">
        <f>TEXT(Tabela3[[#This Row],[DATA]],"MM")</f>
        <v>08</v>
      </c>
      <c r="M12576" s="2">
        <f>WEEKNUM(Tabela3[[#This Row],[DATA]])</f>
        <v>32</v>
      </c>
      <c r="N12576" s="18">
        <f>YEAR(Tabela3[[#This Row],[DATA]])</f>
        <v>2023</v>
      </c>
    </row>
    <row r="12577" spans="2:14">
      <c r="B12577" s="1">
        <v>45147</v>
      </c>
      <c r="C12577">
        <v>18055</v>
      </c>
      <c r="D12577">
        <f>COUNTIF(C$4:C12577,Tabela3[[#This Row],[COMANDA]])</f>
        <v>1</v>
      </c>
      <c r="E12577" t="s">
        <v>90</v>
      </c>
      <c r="F12577" t="s">
        <v>98</v>
      </c>
      <c r="G12577" t="s">
        <v>8</v>
      </c>
      <c r="H12577" t="s">
        <v>204</v>
      </c>
      <c r="I12577" s="2">
        <v>1</v>
      </c>
      <c r="J12577" t="s">
        <v>11</v>
      </c>
      <c r="K12577" s="21">
        <f>INDEX(LISTAS!$H:$Q,MATCH(BASE!H12577,LISTAS!$G:$G,0),MATCH(BASE!J12577,LISTAS!$H$3:$Q$3,0))*Tabela3[[#This Row],[QUANTIDADE]]</f>
        <v>18</v>
      </c>
      <c r="L12577" s="2" t="str">
        <f>TEXT(Tabela3[[#This Row],[DATA]],"MM")</f>
        <v>08</v>
      </c>
      <c r="M12577" s="2">
        <f>WEEKNUM(Tabela3[[#This Row],[DATA]])</f>
        <v>32</v>
      </c>
      <c r="N12577" s="18">
        <f>YEAR(Tabela3[[#This Row],[DATA]])</f>
        <v>2023</v>
      </c>
    </row>
    <row r="12578" spans="2:14">
      <c r="B12578" s="1">
        <v>45147</v>
      </c>
      <c r="C12578">
        <v>18055</v>
      </c>
      <c r="D12578">
        <f>COUNTIF(C$4:C12578,Tabela3[[#This Row],[COMANDA]])</f>
        <v>2</v>
      </c>
      <c r="E12578" t="s">
        <v>90</v>
      </c>
      <c r="F12578" t="s">
        <v>98</v>
      </c>
      <c r="G12578" t="s">
        <v>8</v>
      </c>
      <c r="H12578" t="s">
        <v>47</v>
      </c>
      <c r="I12578" s="2">
        <v>1</v>
      </c>
      <c r="J12578" t="s">
        <v>11</v>
      </c>
      <c r="K12578" s="21">
        <f>INDEX(LISTAS!$H:$Q,MATCH(BASE!H12578,LISTAS!$G:$G,0),MATCH(BASE!J12578,LISTAS!$H$3:$Q$3,0))*Tabela3[[#This Row],[QUANTIDADE]]</f>
        <v>16</v>
      </c>
      <c r="L12578" s="2" t="str">
        <f>TEXT(Tabela3[[#This Row],[DATA]],"MM")</f>
        <v>08</v>
      </c>
      <c r="M12578" s="2">
        <f>WEEKNUM(Tabela3[[#This Row],[DATA]])</f>
        <v>32</v>
      </c>
      <c r="N12578" s="18">
        <f>YEAR(Tabela3[[#This Row],[DATA]])</f>
        <v>2023</v>
      </c>
    </row>
    <row r="12579" spans="2:14">
      <c r="B12579" s="1">
        <v>45147</v>
      </c>
      <c r="C12579">
        <v>18056</v>
      </c>
      <c r="D12579">
        <f>COUNTIF(C$4:C12579,Tabela3[[#This Row],[COMANDA]])</f>
        <v>1</v>
      </c>
      <c r="E12579" t="s">
        <v>89</v>
      </c>
      <c r="F12579" t="s">
        <v>100</v>
      </c>
      <c r="G12579" t="s">
        <v>8</v>
      </c>
      <c r="H12579" t="s">
        <v>202</v>
      </c>
      <c r="I12579" s="2">
        <v>1</v>
      </c>
      <c r="J12579" t="s">
        <v>11</v>
      </c>
      <c r="K12579" s="21">
        <f>INDEX(LISTAS!$H:$Q,MATCH(BASE!H12579,LISTAS!$G:$G,0),MATCH(BASE!J12579,LISTAS!$H$3:$Q$3,0))*Tabela3[[#This Row],[QUANTIDADE]]</f>
        <v>20</v>
      </c>
      <c r="L12579" s="2" t="str">
        <f>TEXT(Tabela3[[#This Row],[DATA]],"MM")</f>
        <v>08</v>
      </c>
      <c r="M12579" s="2">
        <f>WEEKNUM(Tabela3[[#This Row],[DATA]])</f>
        <v>32</v>
      </c>
      <c r="N12579" s="18">
        <f>YEAR(Tabela3[[#This Row],[DATA]])</f>
        <v>2023</v>
      </c>
    </row>
    <row r="12580" spans="2:14">
      <c r="B12580" s="1">
        <v>45147</v>
      </c>
      <c r="C12580">
        <v>18057</v>
      </c>
      <c r="D12580">
        <f>COUNTIF(C$4:C12580,Tabela3[[#This Row],[COMANDA]])</f>
        <v>1</v>
      </c>
      <c r="E12580" t="s">
        <v>89</v>
      </c>
      <c r="F12580" t="s">
        <v>98</v>
      </c>
      <c r="G12580" t="s">
        <v>8</v>
      </c>
      <c r="H12580" t="s">
        <v>206</v>
      </c>
      <c r="I12580" s="2">
        <v>1</v>
      </c>
      <c r="J12580" t="s">
        <v>11</v>
      </c>
      <c r="K12580" s="21">
        <f>INDEX(LISTAS!$H:$Q,MATCH(BASE!H12580,LISTAS!$G:$G,0),MATCH(BASE!J12580,LISTAS!$H$3:$Q$3,0))*Tabela3[[#This Row],[QUANTIDADE]]</f>
        <v>18</v>
      </c>
      <c r="L12580" s="2" t="str">
        <f>TEXT(Tabela3[[#This Row],[DATA]],"MM")</f>
        <v>08</v>
      </c>
      <c r="M12580" s="2">
        <f>WEEKNUM(Tabela3[[#This Row],[DATA]])</f>
        <v>32</v>
      </c>
      <c r="N12580" s="18">
        <f>YEAR(Tabela3[[#This Row],[DATA]])</f>
        <v>2023</v>
      </c>
    </row>
    <row r="12581" spans="2:14">
      <c r="B12581" s="1">
        <v>45147</v>
      </c>
      <c r="C12581">
        <v>18057</v>
      </c>
      <c r="D12581">
        <f>COUNTIF(C$4:C12581,Tabela3[[#This Row],[COMANDA]])</f>
        <v>2</v>
      </c>
      <c r="E12581" t="s">
        <v>89</v>
      </c>
      <c r="F12581" t="s">
        <v>98</v>
      </c>
      <c r="G12581" t="s">
        <v>8</v>
      </c>
      <c r="H12581" t="s">
        <v>84</v>
      </c>
      <c r="I12581" s="2">
        <v>1</v>
      </c>
      <c r="J12581" t="s">
        <v>11</v>
      </c>
      <c r="K12581" s="21">
        <f>INDEX(LISTAS!$H:$Q,MATCH(BASE!H12581,LISTAS!$G:$G,0),MATCH(BASE!J12581,LISTAS!$H$3:$Q$3,0))*Tabela3[[#This Row],[QUANTIDADE]]</f>
        <v>16</v>
      </c>
      <c r="L12581" s="2" t="str">
        <f>TEXT(Tabela3[[#This Row],[DATA]],"MM")</f>
        <v>08</v>
      </c>
      <c r="M12581" s="2">
        <f>WEEKNUM(Tabela3[[#This Row],[DATA]])</f>
        <v>32</v>
      </c>
      <c r="N12581" s="18">
        <f>YEAR(Tabela3[[#This Row],[DATA]])</f>
        <v>2023</v>
      </c>
    </row>
    <row r="12582" spans="2:14">
      <c r="B12582" s="1">
        <v>45147</v>
      </c>
      <c r="C12582">
        <v>18058</v>
      </c>
      <c r="D12582">
        <f>COUNTIF(C$4:C12582,Tabela3[[#This Row],[COMANDA]])</f>
        <v>1</v>
      </c>
      <c r="E12582" t="s">
        <v>90</v>
      </c>
      <c r="F12582" t="s">
        <v>98</v>
      </c>
      <c r="G12582" t="s">
        <v>8</v>
      </c>
      <c r="H12582" t="s">
        <v>204</v>
      </c>
      <c r="I12582" s="2">
        <v>1</v>
      </c>
      <c r="J12582" t="s">
        <v>11</v>
      </c>
      <c r="K12582" s="21">
        <f>INDEX(LISTAS!$H:$Q,MATCH(BASE!H12582,LISTAS!$G:$G,0),MATCH(BASE!J12582,LISTAS!$H$3:$Q$3,0))*Tabela3[[#This Row],[QUANTIDADE]]</f>
        <v>18</v>
      </c>
      <c r="L12582" s="2" t="str">
        <f>TEXT(Tabela3[[#This Row],[DATA]],"MM")</f>
        <v>08</v>
      </c>
      <c r="M12582" s="2">
        <f>WEEKNUM(Tabela3[[#This Row],[DATA]])</f>
        <v>32</v>
      </c>
      <c r="N12582" s="18">
        <f>YEAR(Tabela3[[#This Row],[DATA]])</f>
        <v>2023</v>
      </c>
    </row>
    <row r="12583" spans="2:14">
      <c r="B12583" s="1">
        <v>45147</v>
      </c>
      <c r="C12583">
        <v>18058</v>
      </c>
      <c r="D12583">
        <f>COUNTIF(C$4:C12583,Tabela3[[#This Row],[COMANDA]])</f>
        <v>2</v>
      </c>
      <c r="E12583" t="s">
        <v>90</v>
      </c>
      <c r="F12583" t="s">
        <v>98</v>
      </c>
      <c r="G12583" t="s">
        <v>61</v>
      </c>
      <c r="H12583" t="s">
        <v>199</v>
      </c>
      <c r="I12583" s="2">
        <v>1</v>
      </c>
      <c r="J12583" t="s">
        <v>11</v>
      </c>
      <c r="K12583" s="21">
        <f>INDEX(LISTAS!$H:$Q,MATCH(BASE!H12583,LISTAS!$G:$G,0),MATCH(BASE!J12583,LISTAS!$H$3:$Q$3,0))*Tabela3[[#This Row],[QUANTIDADE]]</f>
        <v>1</v>
      </c>
      <c r="L12583" s="2" t="str">
        <f>TEXT(Tabela3[[#This Row],[DATA]],"MM")</f>
        <v>08</v>
      </c>
      <c r="M12583" s="2">
        <f>WEEKNUM(Tabela3[[#This Row],[DATA]])</f>
        <v>32</v>
      </c>
      <c r="N12583" s="18">
        <f>YEAR(Tabela3[[#This Row],[DATA]])</f>
        <v>2023</v>
      </c>
    </row>
    <row r="12584" spans="2:14">
      <c r="B12584" s="1">
        <v>45147</v>
      </c>
      <c r="C12584">
        <v>18059</v>
      </c>
      <c r="D12584">
        <f>COUNTIF(C$4:C12584,Tabela3[[#This Row],[COMANDA]])</f>
        <v>1</v>
      </c>
      <c r="E12584" t="s">
        <v>89</v>
      </c>
      <c r="F12584" t="s">
        <v>99</v>
      </c>
      <c r="G12584" t="s">
        <v>8</v>
      </c>
      <c r="H12584" t="s">
        <v>40</v>
      </c>
      <c r="I12584" s="2">
        <v>2</v>
      </c>
      <c r="J12584" t="s">
        <v>11</v>
      </c>
      <c r="K12584" s="21">
        <f>INDEX(LISTAS!$H:$Q,MATCH(BASE!H12584,LISTAS!$G:$G,0),MATCH(BASE!J12584,LISTAS!$H$3:$Q$3,0))*Tabela3[[#This Row],[QUANTIDADE]]</f>
        <v>28</v>
      </c>
      <c r="L12584" s="2" t="str">
        <f>TEXT(Tabela3[[#This Row],[DATA]],"MM")</f>
        <v>08</v>
      </c>
      <c r="M12584" s="2">
        <f>WEEKNUM(Tabela3[[#This Row],[DATA]])</f>
        <v>32</v>
      </c>
      <c r="N12584" s="18">
        <f>YEAR(Tabela3[[#This Row],[DATA]])</f>
        <v>2023</v>
      </c>
    </row>
    <row r="12585" spans="2:14">
      <c r="B12585" s="1">
        <v>45147</v>
      </c>
      <c r="C12585">
        <v>18060</v>
      </c>
      <c r="D12585">
        <f>COUNTIF(C$4:C12585,Tabela3[[#This Row],[COMANDA]])</f>
        <v>1</v>
      </c>
      <c r="E12585" t="s">
        <v>90</v>
      </c>
      <c r="F12585" t="s">
        <v>99</v>
      </c>
      <c r="G12585" t="s">
        <v>8</v>
      </c>
      <c r="H12585" t="s">
        <v>202</v>
      </c>
      <c r="I12585" s="2">
        <v>1</v>
      </c>
      <c r="J12585" t="s">
        <v>11</v>
      </c>
      <c r="K12585" s="21">
        <f>INDEX(LISTAS!$H:$Q,MATCH(BASE!H12585,LISTAS!$G:$G,0),MATCH(BASE!J12585,LISTAS!$H$3:$Q$3,0))*Tabela3[[#This Row],[QUANTIDADE]]</f>
        <v>20</v>
      </c>
      <c r="L12585" s="2" t="str">
        <f>TEXT(Tabela3[[#This Row],[DATA]],"MM")</f>
        <v>08</v>
      </c>
      <c r="M12585" s="2">
        <f>WEEKNUM(Tabela3[[#This Row],[DATA]])</f>
        <v>32</v>
      </c>
      <c r="N12585" s="18">
        <f>YEAR(Tabela3[[#This Row],[DATA]])</f>
        <v>2023</v>
      </c>
    </row>
    <row r="12586" spans="2:14">
      <c r="B12586" s="1">
        <v>45147</v>
      </c>
      <c r="C12586">
        <v>18061</v>
      </c>
      <c r="D12586">
        <f>COUNTIF(C$4:C12586,Tabela3[[#This Row],[COMANDA]])</f>
        <v>1</v>
      </c>
      <c r="E12586" t="s">
        <v>90</v>
      </c>
      <c r="F12586" t="s">
        <v>100</v>
      </c>
      <c r="G12586" t="s">
        <v>8</v>
      </c>
      <c r="H12586" t="s">
        <v>39</v>
      </c>
      <c r="I12586" s="2">
        <v>1</v>
      </c>
      <c r="J12586" t="s">
        <v>11</v>
      </c>
      <c r="K12586" s="21">
        <f>INDEX(LISTAS!$H:$Q,MATCH(BASE!H12586,LISTAS!$G:$G,0),MATCH(BASE!J12586,LISTAS!$H$3:$Q$3,0))*Tabela3[[#This Row],[QUANTIDADE]]</f>
        <v>12</v>
      </c>
      <c r="L12586" s="2" t="str">
        <f>TEXT(Tabela3[[#This Row],[DATA]],"MM")</f>
        <v>08</v>
      </c>
      <c r="M12586" s="2">
        <f>WEEKNUM(Tabela3[[#This Row],[DATA]])</f>
        <v>32</v>
      </c>
      <c r="N12586" s="18">
        <f>YEAR(Tabela3[[#This Row],[DATA]])</f>
        <v>2023</v>
      </c>
    </row>
    <row r="12587" spans="2:14">
      <c r="B12587" s="1">
        <v>45147</v>
      </c>
      <c r="C12587">
        <v>18062</v>
      </c>
      <c r="D12587">
        <f>COUNTIF(C$4:C12587,Tabela3[[#This Row],[COMANDA]])</f>
        <v>1</v>
      </c>
      <c r="E12587" t="s">
        <v>90</v>
      </c>
      <c r="F12587" t="s">
        <v>98</v>
      </c>
      <c r="G12587" t="s">
        <v>8</v>
      </c>
      <c r="H12587" t="s">
        <v>202</v>
      </c>
      <c r="I12587" s="2">
        <v>1</v>
      </c>
      <c r="J12587" t="s">
        <v>11</v>
      </c>
      <c r="K12587" s="21">
        <f>INDEX(LISTAS!$H:$Q,MATCH(BASE!H12587,LISTAS!$G:$G,0),MATCH(BASE!J12587,LISTAS!$H$3:$Q$3,0))*Tabela3[[#This Row],[QUANTIDADE]]</f>
        <v>20</v>
      </c>
      <c r="L12587" s="2" t="str">
        <f>TEXT(Tabela3[[#This Row],[DATA]],"MM")</f>
        <v>08</v>
      </c>
      <c r="M12587" s="2">
        <f>WEEKNUM(Tabela3[[#This Row],[DATA]])</f>
        <v>32</v>
      </c>
      <c r="N12587" s="18">
        <f>YEAR(Tabela3[[#This Row],[DATA]])</f>
        <v>2023</v>
      </c>
    </row>
    <row r="12588" spans="2:14">
      <c r="B12588" s="1">
        <v>45147</v>
      </c>
      <c r="C12588">
        <v>18062</v>
      </c>
      <c r="D12588">
        <f>COUNTIF(C$4:C12588,Tabela3[[#This Row],[COMANDA]])</f>
        <v>2</v>
      </c>
      <c r="E12588" t="s">
        <v>90</v>
      </c>
      <c r="F12588" t="s">
        <v>98</v>
      </c>
      <c r="G12588" t="s">
        <v>9</v>
      </c>
      <c r="H12588" t="s">
        <v>153</v>
      </c>
      <c r="I12588" s="2">
        <v>1</v>
      </c>
      <c r="J12588" t="s">
        <v>11</v>
      </c>
      <c r="K12588" s="21">
        <f>INDEX(LISTAS!$H:$Q,MATCH(BASE!H12588,LISTAS!$G:$G,0),MATCH(BASE!J12588,LISTAS!$H$3:$Q$3,0))*Tabela3[[#This Row],[QUANTIDADE]]</f>
        <v>4</v>
      </c>
      <c r="L12588" s="2" t="str">
        <f>TEXT(Tabela3[[#This Row],[DATA]],"MM")</f>
        <v>08</v>
      </c>
      <c r="M12588" s="2">
        <f>WEEKNUM(Tabela3[[#This Row],[DATA]])</f>
        <v>32</v>
      </c>
      <c r="N12588" s="18">
        <f>YEAR(Tabela3[[#This Row],[DATA]])</f>
        <v>2023</v>
      </c>
    </row>
    <row r="12589" spans="2:14">
      <c r="B12589" s="1">
        <v>45147</v>
      </c>
      <c r="C12589">
        <v>18063</v>
      </c>
      <c r="D12589">
        <f>COUNTIF(C$4:C12589,Tabela3[[#This Row],[COMANDA]])</f>
        <v>1</v>
      </c>
      <c r="E12589" t="s">
        <v>90</v>
      </c>
      <c r="F12589" t="s">
        <v>99</v>
      </c>
      <c r="G12589" t="s">
        <v>8</v>
      </c>
      <c r="H12589" t="s">
        <v>42</v>
      </c>
      <c r="I12589" s="2">
        <v>1</v>
      </c>
      <c r="J12589" t="s">
        <v>11</v>
      </c>
      <c r="K12589" s="21">
        <f>INDEX(LISTAS!$H:$Q,MATCH(BASE!H12589,LISTAS!$G:$G,0),MATCH(BASE!J12589,LISTAS!$H$3:$Q$3,0))*Tabela3[[#This Row],[QUANTIDADE]]</f>
        <v>16</v>
      </c>
      <c r="L12589" s="2" t="str">
        <f>TEXT(Tabela3[[#This Row],[DATA]],"MM")</f>
        <v>08</v>
      </c>
      <c r="M12589" s="2">
        <f>WEEKNUM(Tabela3[[#This Row],[DATA]])</f>
        <v>32</v>
      </c>
      <c r="N12589" s="18">
        <f>YEAR(Tabela3[[#This Row],[DATA]])</f>
        <v>2023</v>
      </c>
    </row>
    <row r="12590" spans="2:14">
      <c r="B12590" s="1">
        <v>45147</v>
      </c>
      <c r="C12590">
        <v>18063</v>
      </c>
      <c r="D12590">
        <f>COUNTIF(C$4:C12590,Tabela3[[#This Row],[COMANDA]])</f>
        <v>2</v>
      </c>
      <c r="E12590" t="s">
        <v>90</v>
      </c>
      <c r="F12590" t="s">
        <v>99</v>
      </c>
      <c r="G12590" t="s">
        <v>9</v>
      </c>
      <c r="H12590" t="s">
        <v>242</v>
      </c>
      <c r="I12590" s="2">
        <v>1</v>
      </c>
      <c r="J12590" t="s">
        <v>12</v>
      </c>
      <c r="K12590" s="21">
        <f>INDEX(LISTAS!$H:$Q,MATCH(BASE!H12590,LISTAS!$G:$G,0),MATCH(BASE!J12590,LISTAS!$H$3:$Q$3,0))*Tabela3[[#This Row],[QUANTIDADE]]</f>
        <v>6</v>
      </c>
      <c r="L12590" s="2" t="str">
        <f>TEXT(Tabela3[[#This Row],[DATA]],"MM")</f>
        <v>08</v>
      </c>
      <c r="M12590" s="2">
        <f>WEEKNUM(Tabela3[[#This Row],[DATA]])</f>
        <v>32</v>
      </c>
      <c r="N12590" s="18">
        <f>YEAR(Tabela3[[#This Row],[DATA]])</f>
        <v>2023</v>
      </c>
    </row>
    <row r="12591" spans="2:14">
      <c r="B12591" s="1">
        <v>45147</v>
      </c>
      <c r="C12591">
        <v>18064</v>
      </c>
      <c r="D12591">
        <f>COUNTIF(C$4:C12591,Tabela3[[#This Row],[COMANDA]])</f>
        <v>1</v>
      </c>
      <c r="E12591" t="s">
        <v>89</v>
      </c>
      <c r="F12591" t="s">
        <v>375</v>
      </c>
      <c r="G12591" t="s">
        <v>8</v>
      </c>
      <c r="H12591" t="s">
        <v>202</v>
      </c>
      <c r="I12591" s="2">
        <v>1</v>
      </c>
      <c r="J12591" t="s">
        <v>11</v>
      </c>
      <c r="K12591" s="21">
        <f>INDEX(LISTAS!$H:$Q,MATCH(BASE!H12591,LISTAS!$G:$G,0),MATCH(BASE!J12591,LISTAS!$H$3:$Q$3,0))*Tabela3[[#This Row],[QUANTIDADE]]</f>
        <v>20</v>
      </c>
      <c r="L12591" s="2" t="str">
        <f>TEXT(Tabela3[[#This Row],[DATA]],"MM")</f>
        <v>08</v>
      </c>
      <c r="M12591" s="2">
        <f>WEEKNUM(Tabela3[[#This Row],[DATA]])</f>
        <v>32</v>
      </c>
      <c r="N12591" s="18">
        <f>YEAR(Tabela3[[#This Row],[DATA]])</f>
        <v>2023</v>
      </c>
    </row>
    <row r="12592" spans="2:14">
      <c r="B12592" s="1">
        <v>45147</v>
      </c>
      <c r="C12592">
        <v>18064</v>
      </c>
      <c r="D12592">
        <f>COUNTIF(C$4:C12592,Tabela3[[#This Row],[COMANDA]])</f>
        <v>2</v>
      </c>
      <c r="E12592" t="s">
        <v>89</v>
      </c>
      <c r="F12592" t="s">
        <v>375</v>
      </c>
      <c r="G12592" t="s">
        <v>9</v>
      </c>
      <c r="H12592" t="s">
        <v>142</v>
      </c>
      <c r="I12592" s="2">
        <v>1</v>
      </c>
      <c r="J12592" t="s">
        <v>11</v>
      </c>
      <c r="K12592" s="21">
        <f>INDEX(LISTAS!$H:$Q,MATCH(BASE!H12592,LISTAS!$G:$G,0),MATCH(BASE!J12592,LISTAS!$H$3:$Q$3,0))*Tabela3[[#This Row],[QUANTIDADE]]</f>
        <v>6</v>
      </c>
      <c r="L12592" s="2" t="str">
        <f>TEXT(Tabela3[[#This Row],[DATA]],"MM")</f>
        <v>08</v>
      </c>
      <c r="M12592" s="2">
        <f>WEEKNUM(Tabela3[[#This Row],[DATA]])</f>
        <v>32</v>
      </c>
      <c r="N12592" s="18">
        <f>YEAR(Tabela3[[#This Row],[DATA]])</f>
        <v>2023</v>
      </c>
    </row>
    <row r="12593" spans="2:14">
      <c r="B12593" s="1">
        <v>45147</v>
      </c>
      <c r="C12593">
        <v>18065</v>
      </c>
      <c r="D12593">
        <f>COUNTIF(C$4:C12593,Tabela3[[#This Row],[COMANDA]])</f>
        <v>1</v>
      </c>
      <c r="E12593" t="s">
        <v>90</v>
      </c>
      <c r="F12593" t="s">
        <v>99</v>
      </c>
      <c r="G12593" t="s">
        <v>8</v>
      </c>
      <c r="H12593" t="s">
        <v>42</v>
      </c>
      <c r="I12593" s="2">
        <v>1</v>
      </c>
      <c r="J12593" t="s">
        <v>11</v>
      </c>
      <c r="K12593" s="21">
        <f>INDEX(LISTAS!$H:$Q,MATCH(BASE!H12593,LISTAS!$G:$G,0),MATCH(BASE!J12593,LISTAS!$H$3:$Q$3,0))*Tabela3[[#This Row],[QUANTIDADE]]</f>
        <v>16</v>
      </c>
      <c r="L12593" s="2" t="str">
        <f>TEXT(Tabela3[[#This Row],[DATA]],"MM")</f>
        <v>08</v>
      </c>
      <c r="M12593" s="2">
        <f>WEEKNUM(Tabela3[[#This Row],[DATA]])</f>
        <v>32</v>
      </c>
      <c r="N12593" s="18">
        <f>YEAR(Tabela3[[#This Row],[DATA]])</f>
        <v>2023</v>
      </c>
    </row>
    <row r="12594" spans="2:14">
      <c r="B12594" s="1">
        <v>45147</v>
      </c>
      <c r="C12594">
        <v>18066</v>
      </c>
      <c r="D12594">
        <f>COUNTIF(C$4:C12594,Tabela3[[#This Row],[COMANDA]])</f>
        <v>1</v>
      </c>
      <c r="E12594" t="s">
        <v>90</v>
      </c>
      <c r="F12594" t="s">
        <v>98</v>
      </c>
      <c r="G12594" t="s">
        <v>8</v>
      </c>
      <c r="H12594" t="s">
        <v>40</v>
      </c>
      <c r="I12594" s="2">
        <v>1</v>
      </c>
      <c r="J12594" t="s">
        <v>11</v>
      </c>
      <c r="K12594" s="21">
        <f>INDEX(LISTAS!$H:$Q,MATCH(BASE!H12594,LISTAS!$G:$G,0),MATCH(BASE!J12594,LISTAS!$H$3:$Q$3,0))*Tabela3[[#This Row],[QUANTIDADE]]</f>
        <v>14</v>
      </c>
      <c r="L12594" s="2" t="str">
        <f>TEXT(Tabela3[[#This Row],[DATA]],"MM")</f>
        <v>08</v>
      </c>
      <c r="M12594" s="2">
        <f>WEEKNUM(Tabela3[[#This Row],[DATA]])</f>
        <v>32</v>
      </c>
      <c r="N12594" s="18">
        <f>YEAR(Tabela3[[#This Row],[DATA]])</f>
        <v>2023</v>
      </c>
    </row>
    <row r="12595" spans="2:14">
      <c r="B12595" s="1">
        <v>45147</v>
      </c>
      <c r="C12595">
        <v>18067</v>
      </c>
      <c r="D12595">
        <f>COUNTIF(C$4:C12595,Tabela3[[#This Row],[COMANDA]])</f>
        <v>1</v>
      </c>
      <c r="E12595" t="s">
        <v>90</v>
      </c>
      <c r="F12595" t="s">
        <v>99</v>
      </c>
      <c r="G12595" t="s">
        <v>8</v>
      </c>
      <c r="H12595" t="s">
        <v>204</v>
      </c>
      <c r="I12595" s="2">
        <v>1</v>
      </c>
      <c r="J12595" t="s">
        <v>11</v>
      </c>
      <c r="K12595" s="21">
        <f>INDEX(LISTAS!$H:$Q,MATCH(BASE!H12595,LISTAS!$G:$G,0),MATCH(BASE!J12595,LISTAS!$H$3:$Q$3,0))*Tabela3[[#This Row],[QUANTIDADE]]</f>
        <v>18</v>
      </c>
      <c r="L12595" s="2" t="str">
        <f>TEXT(Tabela3[[#This Row],[DATA]],"MM")</f>
        <v>08</v>
      </c>
      <c r="M12595" s="2">
        <f>WEEKNUM(Tabela3[[#This Row],[DATA]])</f>
        <v>32</v>
      </c>
      <c r="N12595" s="18">
        <f>YEAR(Tabela3[[#This Row],[DATA]])</f>
        <v>2023</v>
      </c>
    </row>
    <row r="12596" spans="2:14">
      <c r="B12596" s="1">
        <v>45147</v>
      </c>
      <c r="C12596">
        <v>18067</v>
      </c>
      <c r="D12596">
        <f>COUNTIF(C$4:C12596,Tabela3[[#This Row],[COMANDA]])</f>
        <v>2</v>
      </c>
      <c r="E12596" t="s">
        <v>90</v>
      </c>
      <c r="F12596" t="s">
        <v>99</v>
      </c>
      <c r="G12596" t="s">
        <v>8</v>
      </c>
      <c r="H12596" t="s">
        <v>47</v>
      </c>
      <c r="I12596" s="2">
        <v>1</v>
      </c>
      <c r="J12596" t="s">
        <v>11</v>
      </c>
      <c r="K12596" s="21">
        <f>INDEX(LISTAS!$H:$Q,MATCH(BASE!H12596,LISTAS!$G:$G,0),MATCH(BASE!J12596,LISTAS!$H$3:$Q$3,0))*Tabela3[[#This Row],[QUANTIDADE]]</f>
        <v>16</v>
      </c>
      <c r="L12596" s="2" t="str">
        <f>TEXT(Tabela3[[#This Row],[DATA]],"MM")</f>
        <v>08</v>
      </c>
      <c r="M12596" s="2">
        <f>WEEKNUM(Tabela3[[#This Row],[DATA]])</f>
        <v>32</v>
      </c>
      <c r="N12596" s="18">
        <f>YEAR(Tabela3[[#This Row],[DATA]])</f>
        <v>2023</v>
      </c>
    </row>
    <row r="12597" spans="2:14">
      <c r="B12597" s="1">
        <v>45147</v>
      </c>
      <c r="C12597">
        <v>18068</v>
      </c>
      <c r="D12597">
        <f>COUNTIF(C$4:C12597,Tabela3[[#This Row],[COMANDA]])</f>
        <v>1</v>
      </c>
      <c r="E12597" t="s">
        <v>90</v>
      </c>
      <c r="F12597" t="s">
        <v>100</v>
      </c>
      <c r="G12597" t="s">
        <v>8</v>
      </c>
      <c r="H12597" t="s">
        <v>202</v>
      </c>
      <c r="I12597" s="2">
        <v>1</v>
      </c>
      <c r="J12597" t="s">
        <v>11</v>
      </c>
      <c r="K12597" s="21">
        <f>INDEX(LISTAS!$H:$Q,MATCH(BASE!H12597,LISTAS!$G:$G,0),MATCH(BASE!J12597,LISTAS!$H$3:$Q$3,0))*Tabela3[[#This Row],[QUANTIDADE]]</f>
        <v>20</v>
      </c>
      <c r="L12597" s="2" t="str">
        <f>TEXT(Tabela3[[#This Row],[DATA]],"MM")</f>
        <v>08</v>
      </c>
      <c r="M12597" s="2">
        <f>WEEKNUM(Tabela3[[#This Row],[DATA]])</f>
        <v>32</v>
      </c>
      <c r="N12597" s="18">
        <f>YEAR(Tabela3[[#This Row],[DATA]])</f>
        <v>2023</v>
      </c>
    </row>
    <row r="12598" spans="2:14">
      <c r="B12598" s="1">
        <v>45147</v>
      </c>
      <c r="C12598">
        <v>18068</v>
      </c>
      <c r="D12598">
        <f>COUNTIF(C$4:C12598,Tabela3[[#This Row],[COMANDA]])</f>
        <v>2</v>
      </c>
      <c r="E12598" t="s">
        <v>90</v>
      </c>
      <c r="F12598" t="s">
        <v>100</v>
      </c>
      <c r="G12598" t="s">
        <v>9</v>
      </c>
      <c r="H12598" t="s">
        <v>138</v>
      </c>
      <c r="I12598" s="2">
        <v>1</v>
      </c>
      <c r="J12598" t="s">
        <v>11</v>
      </c>
      <c r="K12598" s="21">
        <f>INDEX(LISTAS!$H:$Q,MATCH(BASE!H12598,LISTAS!$G:$G,0),MATCH(BASE!J12598,LISTAS!$H$3:$Q$3,0))*Tabela3[[#This Row],[QUANTIDADE]]</f>
        <v>4</v>
      </c>
      <c r="L12598" s="2" t="str">
        <f>TEXT(Tabela3[[#This Row],[DATA]],"MM")</f>
        <v>08</v>
      </c>
      <c r="M12598" s="2">
        <f>WEEKNUM(Tabela3[[#This Row],[DATA]])</f>
        <v>32</v>
      </c>
      <c r="N12598" s="18">
        <f>YEAR(Tabela3[[#This Row],[DATA]])</f>
        <v>2023</v>
      </c>
    </row>
    <row r="12599" spans="2:14">
      <c r="B12599" s="1">
        <v>45147</v>
      </c>
      <c r="C12599">
        <v>18069</v>
      </c>
      <c r="D12599">
        <f>COUNTIF(C$4:C12599,Tabela3[[#This Row],[COMANDA]])</f>
        <v>1</v>
      </c>
      <c r="E12599" t="s">
        <v>90</v>
      </c>
      <c r="F12599" t="s">
        <v>375</v>
      </c>
      <c r="G12599" t="s">
        <v>8</v>
      </c>
      <c r="H12599" t="s">
        <v>206</v>
      </c>
      <c r="I12599" s="2">
        <v>1</v>
      </c>
      <c r="J12599" t="s">
        <v>11</v>
      </c>
      <c r="K12599" s="21">
        <f>INDEX(LISTAS!$H:$Q,MATCH(BASE!H12599,LISTAS!$G:$G,0),MATCH(BASE!J12599,LISTAS!$H$3:$Q$3,0))*Tabela3[[#This Row],[QUANTIDADE]]</f>
        <v>18</v>
      </c>
      <c r="L12599" s="2" t="str">
        <f>TEXT(Tabela3[[#This Row],[DATA]],"MM")</f>
        <v>08</v>
      </c>
      <c r="M12599" s="2">
        <f>WEEKNUM(Tabela3[[#This Row],[DATA]])</f>
        <v>32</v>
      </c>
      <c r="N12599" s="18">
        <f>YEAR(Tabela3[[#This Row],[DATA]])</f>
        <v>2023</v>
      </c>
    </row>
    <row r="12600" spans="2:14">
      <c r="B12600" s="1">
        <v>45147</v>
      </c>
      <c r="C12600">
        <v>18069</v>
      </c>
      <c r="D12600">
        <f>COUNTIF(C$4:C12600,Tabela3[[#This Row],[COMANDA]])</f>
        <v>2</v>
      </c>
      <c r="E12600" t="s">
        <v>90</v>
      </c>
      <c r="F12600" t="s">
        <v>375</v>
      </c>
      <c r="G12600" t="s">
        <v>61</v>
      </c>
      <c r="H12600" t="s">
        <v>199</v>
      </c>
      <c r="I12600" s="2">
        <v>1</v>
      </c>
      <c r="J12600" t="s">
        <v>11</v>
      </c>
      <c r="K12600" s="21">
        <f>INDEX(LISTAS!$H:$Q,MATCH(BASE!H12600,LISTAS!$G:$G,0),MATCH(BASE!J12600,LISTAS!$H$3:$Q$3,0))*Tabela3[[#This Row],[QUANTIDADE]]</f>
        <v>1</v>
      </c>
      <c r="L12600" s="2" t="str">
        <f>TEXT(Tabela3[[#This Row],[DATA]],"MM")</f>
        <v>08</v>
      </c>
      <c r="M12600" s="2">
        <f>WEEKNUM(Tabela3[[#This Row],[DATA]])</f>
        <v>32</v>
      </c>
      <c r="N12600" s="18">
        <f>YEAR(Tabela3[[#This Row],[DATA]])</f>
        <v>2023</v>
      </c>
    </row>
    <row r="12601" spans="2:14">
      <c r="B12601" s="1">
        <v>45147</v>
      </c>
      <c r="C12601">
        <v>18069</v>
      </c>
      <c r="D12601">
        <f>COUNTIF(C$4:C12601,Tabela3[[#This Row],[COMANDA]])</f>
        <v>3</v>
      </c>
      <c r="E12601" t="s">
        <v>90</v>
      </c>
      <c r="F12601" t="s">
        <v>375</v>
      </c>
      <c r="G12601" t="s">
        <v>61</v>
      </c>
      <c r="H12601" t="s">
        <v>163</v>
      </c>
      <c r="I12601" s="2">
        <v>1</v>
      </c>
      <c r="J12601" t="s">
        <v>11</v>
      </c>
      <c r="K12601" s="21">
        <f>INDEX(LISTAS!$H:$Q,MATCH(BASE!H12601,LISTAS!$G:$G,0),MATCH(BASE!J12601,LISTAS!$H$3:$Q$3,0))*Tabela3[[#This Row],[QUANTIDADE]]</f>
        <v>4</v>
      </c>
      <c r="L12601" s="2" t="str">
        <f>TEXT(Tabela3[[#This Row],[DATA]],"MM")</f>
        <v>08</v>
      </c>
      <c r="M12601" s="2">
        <f>WEEKNUM(Tabela3[[#This Row],[DATA]])</f>
        <v>32</v>
      </c>
      <c r="N12601" s="18">
        <f>YEAR(Tabela3[[#This Row],[DATA]])</f>
        <v>2023</v>
      </c>
    </row>
    <row r="12602" spans="2:14">
      <c r="B12602" s="1">
        <v>45147</v>
      </c>
      <c r="C12602">
        <v>18070</v>
      </c>
      <c r="D12602">
        <f>COUNTIF(C$4:C12602,Tabela3[[#This Row],[COMANDA]])</f>
        <v>1</v>
      </c>
      <c r="E12602" t="s">
        <v>90</v>
      </c>
      <c r="F12602" t="s">
        <v>99</v>
      </c>
      <c r="G12602" t="s">
        <v>8</v>
      </c>
      <c r="H12602" t="s">
        <v>42</v>
      </c>
      <c r="I12602" s="2">
        <v>1</v>
      </c>
      <c r="J12602" t="s">
        <v>11</v>
      </c>
      <c r="K12602" s="21">
        <f>INDEX(LISTAS!$H:$Q,MATCH(BASE!H12602,LISTAS!$G:$G,0),MATCH(BASE!J12602,LISTAS!$H$3:$Q$3,0))*Tabela3[[#This Row],[QUANTIDADE]]</f>
        <v>16</v>
      </c>
      <c r="L12602" s="2" t="str">
        <f>TEXT(Tabela3[[#This Row],[DATA]],"MM")</f>
        <v>08</v>
      </c>
      <c r="M12602" s="2">
        <f>WEEKNUM(Tabela3[[#This Row],[DATA]])</f>
        <v>32</v>
      </c>
      <c r="N12602" s="18">
        <f>YEAR(Tabela3[[#This Row],[DATA]])</f>
        <v>2023</v>
      </c>
    </row>
    <row r="12603" spans="2:14">
      <c r="B12603" s="1">
        <v>45147</v>
      </c>
      <c r="C12603">
        <v>18070</v>
      </c>
      <c r="D12603">
        <f>COUNTIF(C$4:C12603,Tabela3[[#This Row],[COMANDA]])</f>
        <v>2</v>
      </c>
      <c r="E12603" t="s">
        <v>90</v>
      </c>
      <c r="F12603" t="s">
        <v>98</v>
      </c>
      <c r="G12603" t="s">
        <v>8</v>
      </c>
      <c r="H12603" t="s">
        <v>211</v>
      </c>
      <c r="I12603" s="2">
        <v>1</v>
      </c>
      <c r="J12603" t="s">
        <v>11</v>
      </c>
      <c r="K12603" s="21">
        <f>INDEX(LISTAS!$H:$Q,MATCH(BASE!H12603,LISTAS!$G:$G,0),MATCH(BASE!J12603,LISTAS!$H$3:$Q$3,0))*Tabela3[[#This Row],[QUANTIDADE]]</f>
        <v>20</v>
      </c>
      <c r="L12603" s="2" t="str">
        <f>TEXT(Tabela3[[#This Row],[DATA]],"MM")</f>
        <v>08</v>
      </c>
      <c r="M12603" s="2">
        <f>WEEKNUM(Tabela3[[#This Row],[DATA]])</f>
        <v>32</v>
      </c>
      <c r="N12603" s="18">
        <f>YEAR(Tabela3[[#This Row],[DATA]])</f>
        <v>2023</v>
      </c>
    </row>
    <row r="12604" spans="2:14">
      <c r="B12604" s="1">
        <v>45147</v>
      </c>
      <c r="C12604">
        <v>18070</v>
      </c>
      <c r="D12604">
        <f>COUNTIF(C$4:C12604,Tabela3[[#This Row],[COMANDA]])</f>
        <v>3</v>
      </c>
      <c r="E12604" t="s">
        <v>90</v>
      </c>
      <c r="F12604" t="s">
        <v>98</v>
      </c>
      <c r="G12604" t="s">
        <v>61</v>
      </c>
      <c r="H12604" t="s">
        <v>199</v>
      </c>
      <c r="I12604" s="2">
        <v>1</v>
      </c>
      <c r="J12604" t="s">
        <v>11</v>
      </c>
      <c r="K12604" s="21">
        <f>INDEX(LISTAS!$H:$Q,MATCH(BASE!H12604,LISTAS!$G:$G,0),MATCH(BASE!J12604,LISTAS!$H$3:$Q$3,0))*Tabela3[[#This Row],[QUANTIDADE]]</f>
        <v>1</v>
      </c>
      <c r="L12604" s="2" t="str">
        <f>TEXT(Tabela3[[#This Row],[DATA]],"MM")</f>
        <v>08</v>
      </c>
      <c r="M12604" s="2">
        <f>WEEKNUM(Tabela3[[#This Row],[DATA]])</f>
        <v>32</v>
      </c>
      <c r="N12604" s="18">
        <f>YEAR(Tabela3[[#This Row],[DATA]])</f>
        <v>2023</v>
      </c>
    </row>
    <row r="12605" spans="2:14">
      <c r="B12605" s="1">
        <v>45147</v>
      </c>
      <c r="C12605">
        <v>18070</v>
      </c>
      <c r="D12605">
        <f>COUNTIF(C$4:C12605,Tabela3[[#This Row],[COMANDA]])</f>
        <v>4</v>
      </c>
      <c r="E12605" t="s">
        <v>90</v>
      </c>
      <c r="F12605" t="s">
        <v>98</v>
      </c>
      <c r="G12605" t="s">
        <v>9</v>
      </c>
      <c r="H12605" t="s">
        <v>521</v>
      </c>
      <c r="I12605" s="2">
        <v>1</v>
      </c>
      <c r="J12605" t="s">
        <v>11</v>
      </c>
      <c r="K12605" s="21">
        <f>INDEX(LISTAS!$H:$Q,MATCH(BASE!H12605,LISTAS!$G:$G,0),MATCH(BASE!J12605,LISTAS!$H$3:$Q$3,0))*Tabela3[[#This Row],[QUANTIDADE]]</f>
        <v>6</v>
      </c>
      <c r="L12605" s="2" t="str">
        <f>TEXT(Tabela3[[#This Row],[DATA]],"MM")</f>
        <v>08</v>
      </c>
      <c r="M12605" s="2">
        <f>WEEKNUM(Tabela3[[#This Row],[DATA]])</f>
        <v>32</v>
      </c>
      <c r="N12605" s="18">
        <f>YEAR(Tabela3[[#This Row],[DATA]])</f>
        <v>2023</v>
      </c>
    </row>
    <row r="12606" spans="2:14">
      <c r="B12606" s="1">
        <v>45147</v>
      </c>
      <c r="C12606">
        <v>18070</v>
      </c>
      <c r="D12606">
        <f>COUNTIF(C$4:C12606,Tabela3[[#This Row],[COMANDA]])</f>
        <v>5</v>
      </c>
      <c r="E12606" t="s">
        <v>90</v>
      </c>
      <c r="F12606" t="s">
        <v>99</v>
      </c>
      <c r="G12606" t="s">
        <v>10</v>
      </c>
      <c r="H12606" t="s">
        <v>119</v>
      </c>
      <c r="I12606" s="2">
        <v>1</v>
      </c>
      <c r="J12606" t="s">
        <v>11</v>
      </c>
      <c r="K12606" s="21">
        <f>INDEX(LISTAS!$H:$Q,MATCH(BASE!H12606,LISTAS!$G:$G,0),MATCH(BASE!J12606,LISTAS!$H$3:$Q$3,0))*Tabela3[[#This Row],[QUANTIDADE]]</f>
        <v>6</v>
      </c>
      <c r="L12606" s="2" t="str">
        <f>TEXT(Tabela3[[#This Row],[DATA]],"MM")</f>
        <v>08</v>
      </c>
      <c r="M12606" s="2">
        <f>WEEKNUM(Tabela3[[#This Row],[DATA]])</f>
        <v>32</v>
      </c>
      <c r="N12606" s="18">
        <f>YEAR(Tabela3[[#This Row],[DATA]])</f>
        <v>2023</v>
      </c>
    </row>
    <row r="12607" spans="2:14">
      <c r="B12607" s="1">
        <v>45147</v>
      </c>
      <c r="C12607">
        <v>18071</v>
      </c>
      <c r="D12607">
        <f>COUNTIF(C$4:C12607,Tabela3[[#This Row],[COMANDA]])</f>
        <v>1</v>
      </c>
      <c r="E12607" t="s">
        <v>90</v>
      </c>
      <c r="F12607" t="s">
        <v>99</v>
      </c>
      <c r="G12607" t="s">
        <v>8</v>
      </c>
      <c r="H12607" t="s">
        <v>204</v>
      </c>
      <c r="I12607" s="2">
        <v>1</v>
      </c>
      <c r="J12607" t="s">
        <v>11</v>
      </c>
      <c r="K12607" s="21">
        <f>INDEX(LISTAS!$H:$Q,MATCH(BASE!H12607,LISTAS!$G:$G,0),MATCH(BASE!J12607,LISTAS!$H$3:$Q$3,0))*Tabela3[[#This Row],[QUANTIDADE]]</f>
        <v>18</v>
      </c>
      <c r="L12607" s="2" t="str">
        <f>TEXT(Tabela3[[#This Row],[DATA]],"MM")</f>
        <v>08</v>
      </c>
      <c r="M12607" s="2">
        <f>WEEKNUM(Tabela3[[#This Row],[DATA]])</f>
        <v>32</v>
      </c>
      <c r="N12607" s="18">
        <f>YEAR(Tabela3[[#This Row],[DATA]])</f>
        <v>2023</v>
      </c>
    </row>
    <row r="12608" spans="2:14">
      <c r="B12608" s="1">
        <v>45147</v>
      </c>
      <c r="C12608">
        <v>18072</v>
      </c>
      <c r="D12608">
        <f>COUNTIF(C$4:C12608,Tabela3[[#This Row],[COMANDA]])</f>
        <v>1</v>
      </c>
      <c r="E12608" t="s">
        <v>90</v>
      </c>
      <c r="F12608" t="s">
        <v>99</v>
      </c>
      <c r="G12608" t="s">
        <v>8</v>
      </c>
      <c r="H12608" t="s">
        <v>39</v>
      </c>
      <c r="I12608" s="2">
        <v>1</v>
      </c>
      <c r="J12608" t="s">
        <v>11</v>
      </c>
      <c r="K12608" s="21">
        <f>INDEX(LISTAS!$H:$Q,MATCH(BASE!H12608,LISTAS!$G:$G,0),MATCH(BASE!J12608,LISTAS!$H$3:$Q$3,0))*Tabela3[[#This Row],[QUANTIDADE]]</f>
        <v>12</v>
      </c>
      <c r="L12608" s="2" t="str">
        <f>TEXT(Tabela3[[#This Row],[DATA]],"MM")</f>
        <v>08</v>
      </c>
      <c r="M12608" s="2">
        <f>WEEKNUM(Tabela3[[#This Row],[DATA]])</f>
        <v>32</v>
      </c>
      <c r="N12608" s="18">
        <f>YEAR(Tabela3[[#This Row],[DATA]])</f>
        <v>2023</v>
      </c>
    </row>
    <row r="12609" spans="2:14">
      <c r="B12609" s="1">
        <v>45147</v>
      </c>
      <c r="C12609">
        <v>18072</v>
      </c>
      <c r="D12609">
        <f>COUNTIF(C$4:C12609,Tabela3[[#This Row],[COMANDA]])</f>
        <v>2</v>
      </c>
      <c r="E12609" t="s">
        <v>90</v>
      </c>
      <c r="F12609" t="s">
        <v>99</v>
      </c>
      <c r="G12609" t="s">
        <v>61</v>
      </c>
      <c r="H12609" t="s">
        <v>163</v>
      </c>
      <c r="I12609" s="2">
        <v>1</v>
      </c>
      <c r="J12609" t="s">
        <v>11</v>
      </c>
      <c r="K12609" s="21">
        <f>INDEX(LISTAS!$H:$Q,MATCH(BASE!H12609,LISTAS!$G:$G,0),MATCH(BASE!J12609,LISTAS!$H$3:$Q$3,0))*Tabela3[[#This Row],[QUANTIDADE]]</f>
        <v>4</v>
      </c>
      <c r="L12609" s="2" t="str">
        <f>TEXT(Tabela3[[#This Row],[DATA]],"MM")</f>
        <v>08</v>
      </c>
      <c r="M12609" s="2">
        <f>WEEKNUM(Tabela3[[#This Row],[DATA]])</f>
        <v>32</v>
      </c>
      <c r="N12609" s="18">
        <f>YEAR(Tabela3[[#This Row],[DATA]])</f>
        <v>2023</v>
      </c>
    </row>
    <row r="12610" spans="2:14">
      <c r="B12610" s="1">
        <v>45147</v>
      </c>
      <c r="C12610">
        <v>18072</v>
      </c>
      <c r="D12610">
        <f>COUNTIF(C$4:C12610,Tabela3[[#This Row],[COMANDA]])</f>
        <v>3</v>
      </c>
      <c r="E12610" t="s">
        <v>90</v>
      </c>
      <c r="F12610" t="s">
        <v>99</v>
      </c>
      <c r="G12610" t="s">
        <v>9</v>
      </c>
      <c r="H12610" t="s">
        <v>55</v>
      </c>
      <c r="I12610" s="2">
        <v>1</v>
      </c>
      <c r="J12610" t="s">
        <v>11</v>
      </c>
      <c r="K12610" s="21">
        <f>INDEX(LISTAS!$H:$Q,MATCH(BASE!H12610,LISTAS!$G:$G,0),MATCH(BASE!J12610,LISTAS!$H$3:$Q$3,0))*Tabela3[[#This Row],[QUANTIDADE]]</f>
        <v>3</v>
      </c>
      <c r="L12610" s="2" t="str">
        <f>TEXT(Tabela3[[#This Row],[DATA]],"MM")</f>
        <v>08</v>
      </c>
      <c r="M12610" s="2">
        <f>WEEKNUM(Tabela3[[#This Row],[DATA]])</f>
        <v>32</v>
      </c>
      <c r="N12610" s="18">
        <f>YEAR(Tabela3[[#This Row],[DATA]])</f>
        <v>2023</v>
      </c>
    </row>
    <row r="12611" spans="2:14">
      <c r="B12611" s="1">
        <v>45147</v>
      </c>
      <c r="C12611">
        <v>18073</v>
      </c>
      <c r="D12611">
        <f>COUNTIF(C$4:C12611,Tabela3[[#This Row],[COMANDA]])</f>
        <v>1</v>
      </c>
      <c r="E12611" t="s">
        <v>90</v>
      </c>
      <c r="F12611" t="s">
        <v>99</v>
      </c>
      <c r="G12611" t="s">
        <v>8</v>
      </c>
      <c r="H12611" t="s">
        <v>47</v>
      </c>
      <c r="I12611" s="2">
        <v>1</v>
      </c>
      <c r="J12611" t="s">
        <v>11</v>
      </c>
      <c r="K12611" s="21">
        <f>INDEX(LISTAS!$H:$Q,MATCH(BASE!H12611,LISTAS!$G:$G,0),MATCH(BASE!J12611,LISTAS!$H$3:$Q$3,0))*Tabela3[[#This Row],[QUANTIDADE]]</f>
        <v>16</v>
      </c>
      <c r="L12611" s="2" t="str">
        <f>TEXT(Tabela3[[#This Row],[DATA]],"MM")</f>
        <v>08</v>
      </c>
      <c r="M12611" s="2">
        <f>WEEKNUM(Tabela3[[#This Row],[DATA]])</f>
        <v>32</v>
      </c>
      <c r="N12611" s="18">
        <f>YEAR(Tabela3[[#This Row],[DATA]])</f>
        <v>2023</v>
      </c>
    </row>
    <row r="12612" spans="2:14">
      <c r="B12612" s="1">
        <v>45147</v>
      </c>
      <c r="C12612">
        <v>18074</v>
      </c>
      <c r="D12612">
        <f>COUNTIF(C$4:C12612,Tabela3[[#This Row],[COMANDA]])</f>
        <v>1</v>
      </c>
      <c r="E12612" t="s">
        <v>90</v>
      </c>
      <c r="F12612" t="s">
        <v>98</v>
      </c>
      <c r="G12612" t="s">
        <v>8</v>
      </c>
      <c r="H12612" t="s">
        <v>206</v>
      </c>
      <c r="I12612" s="2">
        <v>1</v>
      </c>
      <c r="J12612" t="s">
        <v>11</v>
      </c>
      <c r="K12612" s="21">
        <f>INDEX(LISTAS!$H:$Q,MATCH(BASE!H12612,LISTAS!$G:$G,0),MATCH(BASE!J12612,LISTAS!$H$3:$Q$3,0))*Tabela3[[#This Row],[QUANTIDADE]]</f>
        <v>18</v>
      </c>
      <c r="L12612" s="2" t="str">
        <f>TEXT(Tabela3[[#This Row],[DATA]],"MM")</f>
        <v>08</v>
      </c>
      <c r="M12612" s="2">
        <f>WEEKNUM(Tabela3[[#This Row],[DATA]])</f>
        <v>32</v>
      </c>
      <c r="N12612" s="18">
        <f>YEAR(Tabela3[[#This Row],[DATA]])</f>
        <v>2023</v>
      </c>
    </row>
    <row r="12613" spans="2:14">
      <c r="B12613" s="1">
        <v>45147</v>
      </c>
      <c r="C12613">
        <v>18074</v>
      </c>
      <c r="D12613">
        <f>COUNTIF(C$4:C12613,Tabela3[[#This Row],[COMANDA]])</f>
        <v>2</v>
      </c>
      <c r="E12613" t="s">
        <v>90</v>
      </c>
      <c r="F12613" t="s">
        <v>98</v>
      </c>
      <c r="G12613" t="s">
        <v>9</v>
      </c>
      <c r="H12613" t="s">
        <v>142</v>
      </c>
      <c r="I12613" s="2">
        <v>1</v>
      </c>
      <c r="J12613" t="s">
        <v>11</v>
      </c>
      <c r="K12613" s="21">
        <f>INDEX(LISTAS!$H:$Q,MATCH(BASE!H12613,LISTAS!$G:$G,0),MATCH(BASE!J12613,LISTAS!$H$3:$Q$3,0))*Tabela3[[#This Row],[QUANTIDADE]]</f>
        <v>6</v>
      </c>
      <c r="L12613" s="2" t="str">
        <f>TEXT(Tabela3[[#This Row],[DATA]],"MM")</f>
        <v>08</v>
      </c>
      <c r="M12613" s="2">
        <f>WEEKNUM(Tabela3[[#This Row],[DATA]])</f>
        <v>32</v>
      </c>
      <c r="N12613" s="18">
        <f>YEAR(Tabela3[[#This Row],[DATA]])</f>
        <v>2023</v>
      </c>
    </row>
    <row r="12614" spans="2:14">
      <c r="B12614" s="1">
        <v>45147</v>
      </c>
      <c r="C12614">
        <v>18075</v>
      </c>
      <c r="D12614">
        <f>COUNTIF(C$4:C12614,Tabela3[[#This Row],[COMANDA]])</f>
        <v>1</v>
      </c>
      <c r="E12614" t="s">
        <v>90</v>
      </c>
      <c r="F12614" t="s">
        <v>99</v>
      </c>
      <c r="G12614" t="s">
        <v>8</v>
      </c>
      <c r="H12614" t="s">
        <v>40</v>
      </c>
      <c r="I12614" s="2">
        <v>1</v>
      </c>
      <c r="J12614" t="s">
        <v>11</v>
      </c>
      <c r="K12614" s="21">
        <f>INDEX(LISTAS!$H:$Q,MATCH(BASE!H12614,LISTAS!$G:$G,0),MATCH(BASE!J12614,LISTAS!$H$3:$Q$3,0))*Tabela3[[#This Row],[QUANTIDADE]]</f>
        <v>14</v>
      </c>
      <c r="L12614" s="2" t="str">
        <f>TEXT(Tabela3[[#This Row],[DATA]],"MM")</f>
        <v>08</v>
      </c>
      <c r="M12614" s="2">
        <f>WEEKNUM(Tabela3[[#This Row],[DATA]])</f>
        <v>32</v>
      </c>
      <c r="N12614" s="18">
        <f>YEAR(Tabela3[[#This Row],[DATA]])</f>
        <v>2023</v>
      </c>
    </row>
    <row r="12615" spans="2:14">
      <c r="B12615" s="1">
        <v>45147</v>
      </c>
      <c r="C12615">
        <v>18075</v>
      </c>
      <c r="D12615">
        <f>COUNTIF(C$4:C12615,Tabela3[[#This Row],[COMANDA]])</f>
        <v>2</v>
      </c>
      <c r="E12615" t="s">
        <v>90</v>
      </c>
      <c r="F12615" t="s">
        <v>98</v>
      </c>
      <c r="G12615" t="s">
        <v>8</v>
      </c>
      <c r="H12615" t="s">
        <v>204</v>
      </c>
      <c r="I12615" s="2">
        <v>1</v>
      </c>
      <c r="J12615" t="s">
        <v>11</v>
      </c>
      <c r="K12615" s="21">
        <f>INDEX(LISTAS!$H:$Q,MATCH(BASE!H12615,LISTAS!$G:$G,0),MATCH(BASE!J12615,LISTAS!$H$3:$Q$3,0))*Tabela3[[#This Row],[QUANTIDADE]]</f>
        <v>18</v>
      </c>
      <c r="L12615" s="2" t="str">
        <f>TEXT(Tabela3[[#This Row],[DATA]],"MM")</f>
        <v>08</v>
      </c>
      <c r="M12615" s="2">
        <f>WEEKNUM(Tabela3[[#This Row],[DATA]])</f>
        <v>32</v>
      </c>
      <c r="N12615" s="18">
        <f>YEAR(Tabela3[[#This Row],[DATA]])</f>
        <v>2023</v>
      </c>
    </row>
    <row r="12616" spans="2:14">
      <c r="B12616" s="1">
        <v>45147</v>
      </c>
      <c r="C12616">
        <v>18075</v>
      </c>
      <c r="D12616">
        <f>COUNTIF(C$4:C12616,Tabela3[[#This Row],[COMANDA]])</f>
        <v>3</v>
      </c>
      <c r="E12616" t="s">
        <v>90</v>
      </c>
      <c r="F12616" t="s">
        <v>98</v>
      </c>
      <c r="G12616" t="s">
        <v>9</v>
      </c>
      <c r="H12616" t="s">
        <v>629</v>
      </c>
      <c r="I12616" s="2">
        <v>1</v>
      </c>
      <c r="J12616" t="s">
        <v>11</v>
      </c>
      <c r="K12616" s="21">
        <f>INDEX(LISTAS!$H:$Q,MATCH(BASE!H12616,LISTAS!$G:$G,0),MATCH(BASE!J12616,LISTAS!$H$3:$Q$3,0))*Tabela3[[#This Row],[QUANTIDADE]]</f>
        <v>3</v>
      </c>
      <c r="L12616" s="2" t="str">
        <f>TEXT(Tabela3[[#This Row],[DATA]],"MM")</f>
        <v>08</v>
      </c>
      <c r="M12616" s="2">
        <f>WEEKNUM(Tabela3[[#This Row],[DATA]])</f>
        <v>32</v>
      </c>
      <c r="N12616" s="18">
        <f>YEAR(Tabela3[[#This Row],[DATA]])</f>
        <v>2023</v>
      </c>
    </row>
    <row r="12617" spans="2:14">
      <c r="B12617" s="1">
        <v>45147</v>
      </c>
      <c r="C12617">
        <v>18076</v>
      </c>
      <c r="D12617">
        <f>COUNTIF(C$4:C12617,Tabela3[[#This Row],[COMANDA]])</f>
        <v>1</v>
      </c>
      <c r="E12617" t="s">
        <v>90</v>
      </c>
      <c r="F12617" t="s">
        <v>98</v>
      </c>
      <c r="G12617" t="s">
        <v>8</v>
      </c>
      <c r="H12617" t="s">
        <v>202</v>
      </c>
      <c r="I12617" s="2">
        <v>1</v>
      </c>
      <c r="J12617" t="s">
        <v>11</v>
      </c>
      <c r="K12617" s="21">
        <f>INDEX(LISTAS!$H:$Q,MATCH(BASE!H12617,LISTAS!$G:$G,0),MATCH(BASE!J12617,LISTAS!$H$3:$Q$3,0))*Tabela3[[#This Row],[QUANTIDADE]]</f>
        <v>20</v>
      </c>
      <c r="L12617" s="2" t="str">
        <f>TEXT(Tabela3[[#This Row],[DATA]],"MM")</f>
        <v>08</v>
      </c>
      <c r="M12617" s="2">
        <f>WEEKNUM(Tabela3[[#This Row],[DATA]])</f>
        <v>32</v>
      </c>
      <c r="N12617" s="18">
        <f>YEAR(Tabela3[[#This Row],[DATA]])</f>
        <v>2023</v>
      </c>
    </row>
    <row r="12618" spans="2:14">
      <c r="B12618" s="1">
        <v>45147</v>
      </c>
      <c r="C12618">
        <v>18076</v>
      </c>
      <c r="D12618">
        <f>COUNTIF(C$4:C12618,Tabela3[[#This Row],[COMANDA]])</f>
        <v>2</v>
      </c>
      <c r="E12618" t="s">
        <v>90</v>
      </c>
      <c r="F12618" t="s">
        <v>98</v>
      </c>
      <c r="G12618" t="s">
        <v>9</v>
      </c>
      <c r="H12618" t="s">
        <v>132</v>
      </c>
      <c r="I12618" s="2">
        <v>1</v>
      </c>
      <c r="J12618" t="s">
        <v>11</v>
      </c>
      <c r="K12618" s="21">
        <f>INDEX(LISTAS!$H:$Q,MATCH(BASE!H12618,LISTAS!$G:$G,0),MATCH(BASE!J12618,LISTAS!$H$3:$Q$3,0))*Tabela3[[#This Row],[QUANTIDADE]]</f>
        <v>3</v>
      </c>
      <c r="L12618" s="2" t="str">
        <f>TEXT(Tabela3[[#This Row],[DATA]],"MM")</f>
        <v>08</v>
      </c>
      <c r="M12618" s="2">
        <f>WEEKNUM(Tabela3[[#This Row],[DATA]])</f>
        <v>32</v>
      </c>
      <c r="N12618" s="18">
        <f>YEAR(Tabela3[[#This Row],[DATA]])</f>
        <v>2023</v>
      </c>
    </row>
    <row r="12619" spans="2:14">
      <c r="B12619" s="1">
        <v>45147</v>
      </c>
      <c r="C12619">
        <v>18077</v>
      </c>
      <c r="D12619">
        <f>COUNTIF(C$4:C12619,Tabela3[[#This Row],[COMANDA]])</f>
        <v>1</v>
      </c>
      <c r="E12619" t="s">
        <v>90</v>
      </c>
      <c r="F12619" t="s">
        <v>99</v>
      </c>
      <c r="G12619" t="s">
        <v>8</v>
      </c>
      <c r="H12619" t="s">
        <v>202</v>
      </c>
      <c r="I12619" s="2">
        <v>1</v>
      </c>
      <c r="J12619" t="s">
        <v>11</v>
      </c>
      <c r="K12619" s="21">
        <f>INDEX(LISTAS!$H:$Q,MATCH(BASE!H12619,LISTAS!$G:$G,0),MATCH(BASE!J12619,LISTAS!$H$3:$Q$3,0))*Tabela3[[#This Row],[QUANTIDADE]]</f>
        <v>20</v>
      </c>
      <c r="L12619" s="2" t="str">
        <f>TEXT(Tabela3[[#This Row],[DATA]],"MM")</f>
        <v>08</v>
      </c>
      <c r="M12619" s="2">
        <f>WEEKNUM(Tabela3[[#This Row],[DATA]])</f>
        <v>32</v>
      </c>
      <c r="N12619" s="18">
        <f>YEAR(Tabela3[[#This Row],[DATA]])</f>
        <v>2023</v>
      </c>
    </row>
    <row r="12620" spans="2:14">
      <c r="B12620" s="1">
        <v>45147</v>
      </c>
      <c r="C12620">
        <v>18077</v>
      </c>
      <c r="D12620">
        <f>COUNTIF(C$4:C12620,Tabela3[[#This Row],[COMANDA]])</f>
        <v>2</v>
      </c>
      <c r="E12620" t="s">
        <v>90</v>
      </c>
      <c r="F12620" t="s">
        <v>99</v>
      </c>
      <c r="G12620" t="s">
        <v>9</v>
      </c>
      <c r="H12620" t="s">
        <v>132</v>
      </c>
      <c r="I12620" s="2">
        <v>1</v>
      </c>
      <c r="J12620" t="s">
        <v>11</v>
      </c>
      <c r="K12620" s="21">
        <f>INDEX(LISTAS!$H:$Q,MATCH(BASE!H12620,LISTAS!$G:$G,0),MATCH(BASE!J12620,LISTAS!$H$3:$Q$3,0))*Tabela3[[#This Row],[QUANTIDADE]]</f>
        <v>3</v>
      </c>
      <c r="L12620" s="2" t="str">
        <f>TEXT(Tabela3[[#This Row],[DATA]],"MM")</f>
        <v>08</v>
      </c>
      <c r="M12620" s="2">
        <f>WEEKNUM(Tabela3[[#This Row],[DATA]])</f>
        <v>32</v>
      </c>
      <c r="N12620" s="18">
        <f>YEAR(Tabela3[[#This Row],[DATA]])</f>
        <v>2023</v>
      </c>
    </row>
    <row r="12621" spans="2:14">
      <c r="B12621" s="1">
        <v>45147</v>
      </c>
      <c r="C12621">
        <v>18078</v>
      </c>
      <c r="D12621">
        <f>COUNTIF(C$4:C12621,Tabela3[[#This Row],[COMANDA]])</f>
        <v>1</v>
      </c>
      <c r="E12621" t="s">
        <v>90</v>
      </c>
      <c r="F12621" t="s">
        <v>99</v>
      </c>
      <c r="G12621" t="s">
        <v>8</v>
      </c>
      <c r="H12621" t="s">
        <v>206</v>
      </c>
      <c r="I12621" s="2">
        <v>1</v>
      </c>
      <c r="J12621" t="s">
        <v>11</v>
      </c>
      <c r="K12621" s="21">
        <f>INDEX(LISTAS!$H:$Q,MATCH(BASE!H12621,LISTAS!$G:$G,0),MATCH(BASE!J12621,LISTAS!$H$3:$Q$3,0))*Tabela3[[#This Row],[QUANTIDADE]]</f>
        <v>18</v>
      </c>
      <c r="L12621" s="2" t="str">
        <f>TEXT(Tabela3[[#This Row],[DATA]],"MM")</f>
        <v>08</v>
      </c>
      <c r="M12621" s="2">
        <f>WEEKNUM(Tabela3[[#This Row],[DATA]])</f>
        <v>32</v>
      </c>
      <c r="N12621" s="18">
        <f>YEAR(Tabela3[[#This Row],[DATA]])</f>
        <v>2023</v>
      </c>
    </row>
    <row r="12622" spans="2:14">
      <c r="B12622" s="1">
        <v>45147</v>
      </c>
      <c r="C12622">
        <v>18079</v>
      </c>
      <c r="D12622">
        <f>COUNTIF(C$4:C12622,Tabela3[[#This Row],[COMANDA]])</f>
        <v>1</v>
      </c>
      <c r="E12622" t="s">
        <v>90</v>
      </c>
      <c r="F12622" t="s">
        <v>99</v>
      </c>
      <c r="G12622" t="s">
        <v>8</v>
      </c>
      <c r="H12622" t="s">
        <v>206</v>
      </c>
      <c r="I12622" s="2">
        <v>1</v>
      </c>
      <c r="J12622" t="s">
        <v>11</v>
      </c>
      <c r="K12622" s="21">
        <f>INDEX(LISTAS!$H:$Q,MATCH(BASE!H12622,LISTAS!$G:$G,0),MATCH(BASE!J12622,LISTAS!$H$3:$Q$3,0))*Tabela3[[#This Row],[QUANTIDADE]]</f>
        <v>18</v>
      </c>
      <c r="L12622" s="2" t="str">
        <f>TEXT(Tabela3[[#This Row],[DATA]],"MM")</f>
        <v>08</v>
      </c>
      <c r="M12622" s="2">
        <f>WEEKNUM(Tabela3[[#This Row],[DATA]])</f>
        <v>32</v>
      </c>
      <c r="N12622" s="18">
        <f>YEAR(Tabela3[[#This Row],[DATA]])</f>
        <v>2023</v>
      </c>
    </row>
    <row r="12623" spans="2:14">
      <c r="B12623" s="1">
        <v>45147</v>
      </c>
      <c r="C12623">
        <v>18080</v>
      </c>
      <c r="D12623">
        <f>COUNTIF(C$4:C12623,Tabela3[[#This Row],[COMANDA]])</f>
        <v>1</v>
      </c>
      <c r="E12623" t="s">
        <v>90</v>
      </c>
      <c r="F12623" t="s">
        <v>375</v>
      </c>
      <c r="G12623" t="s">
        <v>8</v>
      </c>
      <c r="H12623" t="s">
        <v>47</v>
      </c>
      <c r="I12623" s="2">
        <v>2</v>
      </c>
      <c r="J12623" t="s">
        <v>11</v>
      </c>
      <c r="K12623" s="21">
        <f>INDEX(LISTAS!$H:$Q,MATCH(BASE!H12623,LISTAS!$G:$G,0),MATCH(BASE!J12623,LISTAS!$H$3:$Q$3,0))*Tabela3[[#This Row],[QUANTIDADE]]</f>
        <v>32</v>
      </c>
      <c r="L12623" s="2" t="str">
        <f>TEXT(Tabela3[[#This Row],[DATA]],"MM")</f>
        <v>08</v>
      </c>
      <c r="M12623" s="2">
        <f>WEEKNUM(Tabela3[[#This Row],[DATA]])</f>
        <v>32</v>
      </c>
      <c r="N12623" s="18">
        <f>YEAR(Tabela3[[#This Row],[DATA]])</f>
        <v>2023</v>
      </c>
    </row>
    <row r="12624" spans="2:14">
      <c r="B12624" s="1">
        <v>45147</v>
      </c>
      <c r="C12624">
        <v>18080</v>
      </c>
      <c r="D12624">
        <f>COUNTIF(C$4:C12624,Tabela3[[#This Row],[COMANDA]])</f>
        <v>2</v>
      </c>
      <c r="E12624" t="s">
        <v>90</v>
      </c>
      <c r="F12624" t="s">
        <v>375</v>
      </c>
      <c r="G12624" t="s">
        <v>9</v>
      </c>
      <c r="H12624" t="s">
        <v>208</v>
      </c>
      <c r="I12624" s="2">
        <v>1</v>
      </c>
      <c r="J12624" t="s">
        <v>11</v>
      </c>
      <c r="K12624" s="21">
        <f>INDEX(LISTAS!$H:$Q,MATCH(BASE!H12624,LISTAS!$G:$G,0),MATCH(BASE!J12624,LISTAS!$H$3:$Q$3,0))*Tabela3[[#This Row],[QUANTIDADE]]</f>
        <v>4</v>
      </c>
      <c r="L12624" s="2" t="str">
        <f>TEXT(Tabela3[[#This Row],[DATA]],"MM")</f>
        <v>08</v>
      </c>
      <c r="M12624" s="2">
        <f>WEEKNUM(Tabela3[[#This Row],[DATA]])</f>
        <v>32</v>
      </c>
      <c r="N12624" s="18">
        <f>YEAR(Tabela3[[#This Row],[DATA]])</f>
        <v>2023</v>
      </c>
    </row>
    <row r="12625" spans="2:14">
      <c r="B12625" s="1">
        <v>45147</v>
      </c>
      <c r="C12625">
        <v>18080</v>
      </c>
      <c r="D12625">
        <f>COUNTIF(C$4:C12625,Tabela3[[#This Row],[COMANDA]])</f>
        <v>3</v>
      </c>
      <c r="E12625" t="s">
        <v>90</v>
      </c>
      <c r="F12625" t="s">
        <v>375</v>
      </c>
      <c r="G12625" t="s">
        <v>9</v>
      </c>
      <c r="H12625" t="s">
        <v>132</v>
      </c>
      <c r="I12625" s="2">
        <v>1</v>
      </c>
      <c r="J12625" t="s">
        <v>11</v>
      </c>
      <c r="K12625" s="21">
        <f>INDEX(LISTAS!$H:$Q,MATCH(BASE!H12625,LISTAS!$G:$G,0),MATCH(BASE!J12625,LISTAS!$H$3:$Q$3,0))*Tabela3[[#This Row],[QUANTIDADE]]</f>
        <v>3</v>
      </c>
      <c r="L12625" s="2" t="str">
        <f>TEXT(Tabela3[[#This Row],[DATA]],"MM")</f>
        <v>08</v>
      </c>
      <c r="M12625" s="2">
        <f>WEEKNUM(Tabela3[[#This Row],[DATA]])</f>
        <v>32</v>
      </c>
      <c r="N12625" s="18">
        <f>YEAR(Tabela3[[#This Row],[DATA]])</f>
        <v>2023</v>
      </c>
    </row>
    <row r="12626" spans="2:14">
      <c r="B12626" s="1">
        <v>45147</v>
      </c>
      <c r="C12626">
        <v>18080</v>
      </c>
      <c r="D12626">
        <f>COUNTIF(C$4:C12626,Tabela3[[#This Row],[COMANDA]])</f>
        <v>4</v>
      </c>
      <c r="E12626" t="s">
        <v>90</v>
      </c>
      <c r="F12626" t="s">
        <v>375</v>
      </c>
      <c r="G12626" t="s">
        <v>9</v>
      </c>
      <c r="H12626" t="s">
        <v>55</v>
      </c>
      <c r="I12626" s="2">
        <v>1</v>
      </c>
      <c r="J12626" t="s">
        <v>11</v>
      </c>
      <c r="K12626" s="21">
        <f>INDEX(LISTAS!$H:$Q,MATCH(BASE!H12626,LISTAS!$G:$G,0),MATCH(BASE!J12626,LISTAS!$H$3:$Q$3,0))*Tabela3[[#This Row],[QUANTIDADE]]</f>
        <v>3</v>
      </c>
      <c r="L12626" s="2" t="str">
        <f>TEXT(Tabela3[[#This Row],[DATA]],"MM")</f>
        <v>08</v>
      </c>
      <c r="M12626" s="2">
        <f>WEEKNUM(Tabela3[[#This Row],[DATA]])</f>
        <v>32</v>
      </c>
      <c r="N12626" s="18">
        <f>YEAR(Tabela3[[#This Row],[DATA]])</f>
        <v>2023</v>
      </c>
    </row>
    <row r="12627" spans="2:14">
      <c r="B12627" s="1">
        <v>45147</v>
      </c>
      <c r="C12627">
        <v>18081</v>
      </c>
      <c r="D12627">
        <f>COUNTIF(C$4:C12627,Tabela3[[#This Row],[COMANDA]])</f>
        <v>1</v>
      </c>
      <c r="E12627" t="s">
        <v>89</v>
      </c>
      <c r="F12627" t="s">
        <v>98</v>
      </c>
      <c r="G12627" t="s">
        <v>8</v>
      </c>
      <c r="H12627" t="s">
        <v>204</v>
      </c>
      <c r="I12627" s="2">
        <v>1</v>
      </c>
      <c r="J12627" t="s">
        <v>11</v>
      </c>
      <c r="K12627" s="21">
        <f>INDEX(LISTAS!$H:$Q,MATCH(BASE!H12627,LISTAS!$G:$G,0),MATCH(BASE!J12627,LISTAS!$H$3:$Q$3,0))*Tabela3[[#This Row],[QUANTIDADE]]</f>
        <v>18</v>
      </c>
      <c r="L12627" s="2" t="str">
        <f>TEXT(Tabela3[[#This Row],[DATA]],"MM")</f>
        <v>08</v>
      </c>
      <c r="M12627" s="2">
        <f>WEEKNUM(Tabela3[[#This Row],[DATA]])</f>
        <v>32</v>
      </c>
      <c r="N12627" s="18">
        <f>YEAR(Tabela3[[#This Row],[DATA]])</f>
        <v>2023</v>
      </c>
    </row>
    <row r="12628" spans="2:14">
      <c r="B12628" s="1">
        <v>45148</v>
      </c>
      <c r="C12628">
        <v>18082</v>
      </c>
      <c r="D12628">
        <f>COUNTIF(C$4:C12628,Tabela3[[#This Row],[COMANDA]])</f>
        <v>1</v>
      </c>
      <c r="E12628" t="s">
        <v>89</v>
      </c>
      <c r="F12628" t="s">
        <v>98</v>
      </c>
      <c r="G12628" t="s">
        <v>8</v>
      </c>
      <c r="H12628" t="s">
        <v>203</v>
      </c>
      <c r="I12628" s="2">
        <v>1</v>
      </c>
      <c r="J12628" t="s">
        <v>11</v>
      </c>
      <c r="K12628" s="21">
        <f>INDEX(LISTAS!$H:$Q,MATCH(BASE!H12628,LISTAS!$G:$G,0),MATCH(BASE!J12628,LISTAS!$H$3:$Q$3,0))*Tabela3[[#This Row],[QUANTIDADE]]</f>
        <v>20</v>
      </c>
      <c r="L12628" s="2" t="str">
        <f>TEXT(Tabela3[[#This Row],[DATA]],"MM")</f>
        <v>08</v>
      </c>
      <c r="M12628" s="2">
        <f>WEEKNUM(Tabela3[[#This Row],[DATA]])</f>
        <v>32</v>
      </c>
      <c r="N12628" s="18">
        <f>YEAR(Tabela3[[#This Row],[DATA]])</f>
        <v>2023</v>
      </c>
    </row>
    <row r="12629" spans="2:14">
      <c r="B12629" s="1">
        <v>45148</v>
      </c>
      <c r="C12629">
        <v>18083</v>
      </c>
      <c r="D12629">
        <f>COUNTIF(C$4:C12629,Tabela3[[#This Row],[COMANDA]])</f>
        <v>1</v>
      </c>
      <c r="E12629" t="s">
        <v>90</v>
      </c>
      <c r="F12629" t="s">
        <v>98</v>
      </c>
      <c r="G12629" t="s">
        <v>8</v>
      </c>
      <c r="H12629" t="s">
        <v>47</v>
      </c>
      <c r="I12629" s="2">
        <v>1</v>
      </c>
      <c r="J12629" t="s">
        <v>11</v>
      </c>
      <c r="K12629" s="21">
        <f>INDEX(LISTAS!$H:$Q,MATCH(BASE!H12629,LISTAS!$G:$G,0),MATCH(BASE!J12629,LISTAS!$H$3:$Q$3,0))*Tabela3[[#This Row],[QUANTIDADE]]</f>
        <v>16</v>
      </c>
      <c r="L12629" s="2" t="str">
        <f>TEXT(Tabela3[[#This Row],[DATA]],"MM")</f>
        <v>08</v>
      </c>
      <c r="M12629" s="2">
        <f>WEEKNUM(Tabela3[[#This Row],[DATA]])</f>
        <v>32</v>
      </c>
      <c r="N12629" s="18">
        <f>YEAR(Tabela3[[#This Row],[DATA]])</f>
        <v>2023</v>
      </c>
    </row>
    <row r="12630" spans="2:14">
      <c r="B12630" s="1">
        <v>45148</v>
      </c>
      <c r="C12630">
        <v>18084</v>
      </c>
      <c r="D12630">
        <f>COUNTIF(C$4:C12630,Tabela3[[#This Row],[COMANDA]])</f>
        <v>1</v>
      </c>
      <c r="E12630" t="s">
        <v>90</v>
      </c>
      <c r="F12630" t="s">
        <v>98</v>
      </c>
      <c r="G12630" t="s">
        <v>8</v>
      </c>
      <c r="H12630" t="s">
        <v>47</v>
      </c>
      <c r="I12630" s="2">
        <v>3</v>
      </c>
      <c r="J12630" t="s">
        <v>11</v>
      </c>
      <c r="K12630" s="21">
        <f>INDEX(LISTAS!$H:$Q,MATCH(BASE!H12630,LISTAS!$G:$G,0),MATCH(BASE!J12630,LISTAS!$H$3:$Q$3,0))*Tabela3[[#This Row],[QUANTIDADE]]</f>
        <v>48</v>
      </c>
      <c r="L12630" s="2" t="str">
        <f>TEXT(Tabela3[[#This Row],[DATA]],"MM")</f>
        <v>08</v>
      </c>
      <c r="M12630" s="2">
        <f>WEEKNUM(Tabela3[[#This Row],[DATA]])</f>
        <v>32</v>
      </c>
      <c r="N12630" s="18">
        <f>YEAR(Tabela3[[#This Row],[DATA]])</f>
        <v>2023</v>
      </c>
    </row>
    <row r="12631" spans="2:14">
      <c r="B12631" s="1">
        <v>45148</v>
      </c>
      <c r="C12631">
        <v>18085</v>
      </c>
      <c r="D12631">
        <f>COUNTIF(C$4:C12631,Tabela3[[#This Row],[COMANDA]])</f>
        <v>1</v>
      </c>
      <c r="E12631" t="s">
        <v>89</v>
      </c>
      <c r="F12631" t="s">
        <v>375</v>
      </c>
      <c r="G12631" t="s">
        <v>8</v>
      </c>
      <c r="H12631" t="s">
        <v>204</v>
      </c>
      <c r="I12631" s="2">
        <v>1</v>
      </c>
      <c r="J12631" t="s">
        <v>11</v>
      </c>
      <c r="K12631" s="21">
        <f>INDEX(LISTAS!$H:$Q,MATCH(BASE!H12631,LISTAS!$G:$G,0),MATCH(BASE!J12631,LISTAS!$H$3:$Q$3,0))*Tabela3[[#This Row],[QUANTIDADE]]</f>
        <v>18</v>
      </c>
      <c r="L12631" s="2" t="str">
        <f>TEXT(Tabela3[[#This Row],[DATA]],"MM")</f>
        <v>08</v>
      </c>
      <c r="M12631" s="2">
        <f>WEEKNUM(Tabela3[[#This Row],[DATA]])</f>
        <v>32</v>
      </c>
      <c r="N12631" s="18">
        <f>YEAR(Tabela3[[#This Row],[DATA]])</f>
        <v>2023</v>
      </c>
    </row>
    <row r="12632" spans="2:14">
      <c r="B12632" s="1">
        <v>45148</v>
      </c>
      <c r="C12632">
        <v>18086</v>
      </c>
      <c r="D12632">
        <f>COUNTIF(C$4:C12632,Tabela3[[#This Row],[COMANDA]])</f>
        <v>1</v>
      </c>
      <c r="E12632" t="s">
        <v>89</v>
      </c>
      <c r="F12632" t="s">
        <v>99</v>
      </c>
      <c r="G12632" t="s">
        <v>8</v>
      </c>
      <c r="H12632" t="s">
        <v>202</v>
      </c>
      <c r="I12632" s="2">
        <v>1</v>
      </c>
      <c r="J12632" t="s">
        <v>11</v>
      </c>
      <c r="K12632" s="21">
        <f>INDEX(LISTAS!$H:$Q,MATCH(BASE!H12632,LISTAS!$G:$G,0),MATCH(BASE!J12632,LISTAS!$H$3:$Q$3,0))*Tabela3[[#This Row],[QUANTIDADE]]</f>
        <v>20</v>
      </c>
      <c r="L12632" s="2" t="str">
        <f>TEXT(Tabela3[[#This Row],[DATA]],"MM")</f>
        <v>08</v>
      </c>
      <c r="M12632" s="2">
        <f>WEEKNUM(Tabela3[[#This Row],[DATA]])</f>
        <v>32</v>
      </c>
      <c r="N12632" s="18">
        <f>YEAR(Tabela3[[#This Row],[DATA]])</f>
        <v>2023</v>
      </c>
    </row>
    <row r="12633" spans="2:14">
      <c r="B12633" s="1">
        <v>45148</v>
      </c>
      <c r="C12633">
        <v>18086</v>
      </c>
      <c r="D12633">
        <f>COUNTIF(C$4:C12633,Tabela3[[#This Row],[COMANDA]])</f>
        <v>2</v>
      </c>
      <c r="E12633" t="s">
        <v>89</v>
      </c>
      <c r="F12633" t="s">
        <v>99</v>
      </c>
      <c r="G12633" t="s">
        <v>8</v>
      </c>
      <c r="H12633" t="s">
        <v>206</v>
      </c>
      <c r="I12633" s="2">
        <v>1</v>
      </c>
      <c r="J12633" t="s">
        <v>11</v>
      </c>
      <c r="K12633" s="21">
        <f>INDEX(LISTAS!$H:$Q,MATCH(BASE!H12633,LISTAS!$G:$G,0),MATCH(BASE!J12633,LISTAS!$H$3:$Q$3,0))*Tabela3[[#This Row],[QUANTIDADE]]</f>
        <v>18</v>
      </c>
      <c r="L12633" s="2" t="str">
        <f>TEXT(Tabela3[[#This Row],[DATA]],"MM")</f>
        <v>08</v>
      </c>
      <c r="M12633" s="2">
        <f>WEEKNUM(Tabela3[[#This Row],[DATA]])</f>
        <v>32</v>
      </c>
      <c r="N12633" s="18">
        <f>YEAR(Tabela3[[#This Row],[DATA]])</f>
        <v>2023</v>
      </c>
    </row>
    <row r="12634" spans="2:14">
      <c r="B12634" s="1">
        <v>45148</v>
      </c>
      <c r="C12634">
        <v>18087</v>
      </c>
      <c r="D12634">
        <f>COUNTIF(C$4:C12634,Tabela3[[#This Row],[COMANDA]])</f>
        <v>1</v>
      </c>
      <c r="E12634" t="s">
        <v>90</v>
      </c>
      <c r="F12634" t="s">
        <v>99</v>
      </c>
      <c r="G12634" t="s">
        <v>8</v>
      </c>
      <c r="H12634" t="s">
        <v>202</v>
      </c>
      <c r="I12634" s="2">
        <v>1</v>
      </c>
      <c r="J12634" t="s">
        <v>11</v>
      </c>
      <c r="K12634" s="21">
        <f>INDEX(LISTAS!$H:$Q,MATCH(BASE!H12634,LISTAS!$G:$G,0),MATCH(BASE!J12634,LISTAS!$H$3:$Q$3,0))*Tabela3[[#This Row],[QUANTIDADE]]</f>
        <v>20</v>
      </c>
      <c r="L12634" s="2" t="str">
        <f>TEXT(Tabela3[[#This Row],[DATA]],"MM")</f>
        <v>08</v>
      </c>
      <c r="M12634" s="2">
        <f>WEEKNUM(Tabela3[[#This Row],[DATA]])</f>
        <v>32</v>
      </c>
      <c r="N12634" s="18">
        <f>YEAR(Tabela3[[#This Row],[DATA]])</f>
        <v>2023</v>
      </c>
    </row>
    <row r="12635" spans="2:14">
      <c r="B12635" s="1">
        <v>45148</v>
      </c>
      <c r="C12635">
        <v>18087</v>
      </c>
      <c r="D12635">
        <f>COUNTIF(C$4:C12635,Tabela3[[#This Row],[COMANDA]])</f>
        <v>2</v>
      </c>
      <c r="E12635" t="s">
        <v>90</v>
      </c>
      <c r="F12635" t="s">
        <v>99</v>
      </c>
      <c r="G12635" t="s">
        <v>9</v>
      </c>
      <c r="H12635" t="s">
        <v>242</v>
      </c>
      <c r="I12635" s="2">
        <v>1</v>
      </c>
      <c r="J12635" t="s">
        <v>12</v>
      </c>
      <c r="K12635" s="21">
        <f>INDEX(LISTAS!$H:$Q,MATCH(BASE!H12635,LISTAS!$G:$G,0),MATCH(BASE!J12635,LISTAS!$H$3:$Q$3,0))*Tabela3[[#This Row],[QUANTIDADE]]</f>
        <v>6</v>
      </c>
      <c r="L12635" s="2" t="str">
        <f>TEXT(Tabela3[[#This Row],[DATA]],"MM")</f>
        <v>08</v>
      </c>
      <c r="M12635" s="2">
        <f>WEEKNUM(Tabela3[[#This Row],[DATA]])</f>
        <v>32</v>
      </c>
      <c r="N12635" s="18">
        <f>YEAR(Tabela3[[#This Row],[DATA]])</f>
        <v>2023</v>
      </c>
    </row>
    <row r="12636" spans="2:14">
      <c r="B12636" s="1">
        <v>45148</v>
      </c>
      <c r="C12636">
        <v>18088</v>
      </c>
      <c r="D12636">
        <f>COUNTIF(C$4:C12636,Tabela3[[#This Row],[COMANDA]])</f>
        <v>1</v>
      </c>
      <c r="E12636" t="s">
        <v>89</v>
      </c>
      <c r="F12636" t="s">
        <v>375</v>
      </c>
      <c r="G12636" t="s">
        <v>8</v>
      </c>
      <c r="H12636" t="s">
        <v>84</v>
      </c>
      <c r="I12636" s="2">
        <v>1</v>
      </c>
      <c r="J12636" t="s">
        <v>11</v>
      </c>
      <c r="K12636" s="21">
        <f>INDEX(LISTAS!$H:$Q,MATCH(BASE!H12636,LISTAS!$G:$G,0),MATCH(BASE!J12636,LISTAS!$H$3:$Q$3,0))*Tabela3[[#This Row],[QUANTIDADE]]</f>
        <v>16</v>
      </c>
      <c r="L12636" s="2" t="str">
        <f>TEXT(Tabela3[[#This Row],[DATA]],"MM")</f>
        <v>08</v>
      </c>
      <c r="M12636" s="2">
        <f>WEEKNUM(Tabela3[[#This Row],[DATA]])</f>
        <v>32</v>
      </c>
      <c r="N12636" s="18">
        <f>YEAR(Tabela3[[#This Row],[DATA]])</f>
        <v>2023</v>
      </c>
    </row>
    <row r="12637" spans="2:14">
      <c r="B12637" s="1">
        <v>45148</v>
      </c>
      <c r="C12637">
        <v>18089</v>
      </c>
      <c r="D12637">
        <f>COUNTIF(C$4:C12637,Tabela3[[#This Row],[COMANDA]])</f>
        <v>1</v>
      </c>
      <c r="E12637" t="s">
        <v>90</v>
      </c>
      <c r="F12637" t="s">
        <v>99</v>
      </c>
      <c r="G12637" t="s">
        <v>8</v>
      </c>
      <c r="H12637" t="s">
        <v>42</v>
      </c>
      <c r="I12637" s="2">
        <v>1</v>
      </c>
      <c r="J12637" t="s">
        <v>11</v>
      </c>
      <c r="K12637" s="21">
        <f>INDEX(LISTAS!$H:$Q,MATCH(BASE!H12637,LISTAS!$G:$G,0),MATCH(BASE!J12637,LISTAS!$H$3:$Q$3,0))*Tabela3[[#This Row],[QUANTIDADE]]</f>
        <v>16</v>
      </c>
      <c r="L12637" s="2" t="str">
        <f>TEXT(Tabela3[[#This Row],[DATA]],"MM")</f>
        <v>08</v>
      </c>
      <c r="M12637" s="2">
        <f>WEEKNUM(Tabela3[[#This Row],[DATA]])</f>
        <v>32</v>
      </c>
      <c r="N12637" s="18">
        <f>YEAR(Tabela3[[#This Row],[DATA]])</f>
        <v>2023</v>
      </c>
    </row>
    <row r="12638" spans="2:14">
      <c r="B12638" s="1">
        <v>45148</v>
      </c>
      <c r="C12638">
        <v>18090</v>
      </c>
      <c r="D12638">
        <f>COUNTIF(C$4:C12638,Tabela3[[#This Row],[COMANDA]])</f>
        <v>1</v>
      </c>
      <c r="E12638" t="s">
        <v>90</v>
      </c>
      <c r="F12638" t="s">
        <v>98</v>
      </c>
      <c r="G12638" t="s">
        <v>8</v>
      </c>
      <c r="H12638" t="s">
        <v>211</v>
      </c>
      <c r="I12638" s="2">
        <v>1</v>
      </c>
      <c r="J12638" t="s">
        <v>11</v>
      </c>
      <c r="K12638" s="21">
        <f>INDEX(LISTAS!$H:$Q,MATCH(BASE!H12638,LISTAS!$G:$G,0),MATCH(BASE!J12638,LISTAS!$H$3:$Q$3,0))*Tabela3[[#This Row],[QUANTIDADE]]</f>
        <v>20</v>
      </c>
      <c r="L12638" s="2" t="str">
        <f>TEXT(Tabela3[[#This Row],[DATA]],"MM")</f>
        <v>08</v>
      </c>
      <c r="M12638" s="2">
        <f>WEEKNUM(Tabela3[[#This Row],[DATA]])</f>
        <v>32</v>
      </c>
      <c r="N12638" s="18">
        <f>YEAR(Tabela3[[#This Row],[DATA]])</f>
        <v>2023</v>
      </c>
    </row>
    <row r="12639" spans="2:14">
      <c r="B12639" s="1">
        <v>45148</v>
      </c>
      <c r="C12639">
        <v>18090</v>
      </c>
      <c r="D12639">
        <f>COUNTIF(C$4:C12639,Tabela3[[#This Row],[COMANDA]])</f>
        <v>2</v>
      </c>
      <c r="E12639" t="s">
        <v>90</v>
      </c>
      <c r="F12639" t="s">
        <v>98</v>
      </c>
      <c r="G12639" t="s">
        <v>9</v>
      </c>
      <c r="H12639" t="s">
        <v>132</v>
      </c>
      <c r="I12639" s="2">
        <v>1</v>
      </c>
      <c r="J12639" t="s">
        <v>11</v>
      </c>
      <c r="K12639" s="21">
        <f>INDEX(LISTAS!$H:$Q,MATCH(BASE!H12639,LISTAS!$G:$G,0),MATCH(BASE!J12639,LISTAS!$H$3:$Q$3,0))*Tabela3[[#This Row],[QUANTIDADE]]</f>
        <v>3</v>
      </c>
      <c r="L12639" s="2" t="str">
        <f>TEXT(Tabela3[[#This Row],[DATA]],"MM")</f>
        <v>08</v>
      </c>
      <c r="M12639" s="2">
        <f>WEEKNUM(Tabela3[[#This Row],[DATA]])</f>
        <v>32</v>
      </c>
      <c r="N12639" s="18">
        <f>YEAR(Tabela3[[#This Row],[DATA]])</f>
        <v>2023</v>
      </c>
    </row>
    <row r="12640" spans="2:14">
      <c r="B12640" s="1">
        <v>45148</v>
      </c>
      <c r="C12640">
        <v>18091</v>
      </c>
      <c r="D12640">
        <f>COUNTIF(C$4:C12640,Tabela3[[#This Row],[COMANDA]])</f>
        <v>1</v>
      </c>
      <c r="E12640" t="s">
        <v>90</v>
      </c>
      <c r="F12640" t="s">
        <v>98</v>
      </c>
      <c r="G12640" t="s">
        <v>8</v>
      </c>
      <c r="H12640" t="s">
        <v>47</v>
      </c>
      <c r="I12640" s="2">
        <v>2</v>
      </c>
      <c r="J12640" t="s">
        <v>11</v>
      </c>
      <c r="K12640" s="21">
        <f>INDEX(LISTAS!$H:$Q,MATCH(BASE!H12640,LISTAS!$G:$G,0),MATCH(BASE!J12640,LISTAS!$H$3:$Q$3,0))*Tabela3[[#This Row],[QUANTIDADE]]</f>
        <v>32</v>
      </c>
      <c r="L12640" s="2" t="str">
        <f>TEXT(Tabela3[[#This Row],[DATA]],"MM")</f>
        <v>08</v>
      </c>
      <c r="M12640" s="2">
        <f>WEEKNUM(Tabela3[[#This Row],[DATA]])</f>
        <v>32</v>
      </c>
      <c r="N12640" s="18">
        <f>YEAR(Tabela3[[#This Row],[DATA]])</f>
        <v>2023</v>
      </c>
    </row>
    <row r="12641" spans="2:14">
      <c r="B12641" s="1">
        <v>45148</v>
      </c>
      <c r="C12641">
        <v>18091</v>
      </c>
      <c r="D12641">
        <f>COUNTIF(C$4:C12641,Tabela3[[#This Row],[COMANDA]])</f>
        <v>2</v>
      </c>
      <c r="E12641" t="s">
        <v>90</v>
      </c>
      <c r="F12641" t="s">
        <v>98</v>
      </c>
      <c r="G12641" t="s">
        <v>9</v>
      </c>
      <c r="H12641" t="s">
        <v>55</v>
      </c>
      <c r="I12641" s="2">
        <v>1</v>
      </c>
      <c r="J12641" t="s">
        <v>11</v>
      </c>
      <c r="K12641" s="21">
        <f>INDEX(LISTAS!$H:$Q,MATCH(BASE!H12641,LISTAS!$G:$G,0),MATCH(BASE!J12641,LISTAS!$H$3:$Q$3,0))*Tabela3[[#This Row],[QUANTIDADE]]</f>
        <v>3</v>
      </c>
      <c r="L12641" s="2" t="str">
        <f>TEXT(Tabela3[[#This Row],[DATA]],"MM")</f>
        <v>08</v>
      </c>
      <c r="M12641" s="2">
        <f>WEEKNUM(Tabela3[[#This Row],[DATA]])</f>
        <v>32</v>
      </c>
      <c r="N12641" s="18">
        <f>YEAR(Tabela3[[#This Row],[DATA]])</f>
        <v>2023</v>
      </c>
    </row>
    <row r="12642" spans="2:14">
      <c r="B12642" s="1">
        <v>45148</v>
      </c>
      <c r="C12642">
        <v>18092</v>
      </c>
      <c r="D12642">
        <f>COUNTIF(C$4:C12642,Tabela3[[#This Row],[COMANDA]])</f>
        <v>1</v>
      </c>
      <c r="E12642" t="s">
        <v>89</v>
      </c>
      <c r="F12642" t="s">
        <v>99</v>
      </c>
      <c r="G12642" t="s">
        <v>8</v>
      </c>
      <c r="H12642" t="s">
        <v>202</v>
      </c>
      <c r="I12642" s="2">
        <v>1</v>
      </c>
      <c r="J12642" t="s">
        <v>11</v>
      </c>
      <c r="K12642" s="21">
        <f>INDEX(LISTAS!$H:$Q,MATCH(BASE!H12642,LISTAS!$G:$G,0),MATCH(BASE!J12642,LISTAS!$H$3:$Q$3,0))*Tabela3[[#This Row],[QUANTIDADE]]</f>
        <v>20</v>
      </c>
      <c r="L12642" s="2" t="str">
        <f>TEXT(Tabela3[[#This Row],[DATA]],"MM")</f>
        <v>08</v>
      </c>
      <c r="M12642" s="2">
        <f>WEEKNUM(Tabela3[[#This Row],[DATA]])</f>
        <v>32</v>
      </c>
      <c r="N12642" s="18">
        <f>YEAR(Tabela3[[#This Row],[DATA]])</f>
        <v>2023</v>
      </c>
    </row>
    <row r="12643" spans="2:14">
      <c r="B12643" s="1">
        <v>45148</v>
      </c>
      <c r="C12643">
        <v>18093</v>
      </c>
      <c r="D12643">
        <f>COUNTIF(C$4:C12643,Tabela3[[#This Row],[COMANDA]])</f>
        <v>1</v>
      </c>
      <c r="E12643" t="s">
        <v>90</v>
      </c>
      <c r="F12643" t="s">
        <v>98</v>
      </c>
      <c r="G12643" t="s">
        <v>8</v>
      </c>
      <c r="H12643" t="s">
        <v>42</v>
      </c>
      <c r="I12643" s="2">
        <v>2</v>
      </c>
      <c r="J12643" t="s">
        <v>11</v>
      </c>
      <c r="K12643" s="21">
        <f>INDEX(LISTAS!$H:$Q,MATCH(BASE!H12643,LISTAS!$G:$G,0),MATCH(BASE!J12643,LISTAS!$H$3:$Q$3,0))*Tabela3[[#This Row],[QUANTIDADE]]</f>
        <v>32</v>
      </c>
      <c r="L12643" s="2" t="str">
        <f>TEXT(Tabela3[[#This Row],[DATA]],"MM")</f>
        <v>08</v>
      </c>
      <c r="M12643" s="2">
        <f>WEEKNUM(Tabela3[[#This Row],[DATA]])</f>
        <v>32</v>
      </c>
      <c r="N12643" s="18">
        <f>YEAR(Tabela3[[#This Row],[DATA]])</f>
        <v>2023</v>
      </c>
    </row>
    <row r="12644" spans="2:14">
      <c r="B12644" s="1">
        <v>45148</v>
      </c>
      <c r="C12644">
        <v>18093</v>
      </c>
      <c r="D12644">
        <f>COUNTIF(C$4:C12644,Tabela3[[#This Row],[COMANDA]])</f>
        <v>2</v>
      </c>
      <c r="E12644" t="s">
        <v>90</v>
      </c>
      <c r="F12644" t="s">
        <v>98</v>
      </c>
      <c r="G12644" t="s">
        <v>9</v>
      </c>
      <c r="H12644" t="s">
        <v>154</v>
      </c>
      <c r="I12644" s="2">
        <v>1</v>
      </c>
      <c r="J12644" t="s">
        <v>11</v>
      </c>
      <c r="K12644" s="21">
        <f>INDEX(LISTAS!$H:$Q,MATCH(BASE!H12644,LISTAS!$G:$G,0),MATCH(BASE!J12644,LISTAS!$H$3:$Q$3,0))*Tabela3[[#This Row],[QUANTIDADE]]</f>
        <v>6</v>
      </c>
      <c r="L12644" s="2" t="str">
        <f>TEXT(Tabela3[[#This Row],[DATA]],"MM")</f>
        <v>08</v>
      </c>
      <c r="M12644" s="2">
        <f>WEEKNUM(Tabela3[[#This Row],[DATA]])</f>
        <v>32</v>
      </c>
      <c r="N12644" s="18">
        <f>YEAR(Tabela3[[#This Row],[DATA]])</f>
        <v>2023</v>
      </c>
    </row>
    <row r="12645" spans="2:14">
      <c r="B12645" s="1">
        <v>45148</v>
      </c>
      <c r="C12645">
        <v>18095</v>
      </c>
      <c r="D12645">
        <f>COUNTIF(C$4:C12645,Tabela3[[#This Row],[COMANDA]])</f>
        <v>1</v>
      </c>
      <c r="E12645" t="s">
        <v>90</v>
      </c>
      <c r="F12645" t="s">
        <v>98</v>
      </c>
      <c r="G12645" t="s">
        <v>8</v>
      </c>
      <c r="H12645" t="s">
        <v>47</v>
      </c>
      <c r="I12645" s="2">
        <v>1</v>
      </c>
      <c r="J12645" t="s">
        <v>11</v>
      </c>
      <c r="K12645" s="21">
        <f>INDEX(LISTAS!$H:$Q,MATCH(BASE!H12645,LISTAS!$G:$G,0),MATCH(BASE!J12645,LISTAS!$H$3:$Q$3,0))*Tabela3[[#This Row],[QUANTIDADE]]</f>
        <v>16</v>
      </c>
      <c r="L12645" s="2" t="str">
        <f>TEXT(Tabela3[[#This Row],[DATA]],"MM")</f>
        <v>08</v>
      </c>
      <c r="M12645" s="2">
        <f>WEEKNUM(Tabela3[[#This Row],[DATA]])</f>
        <v>32</v>
      </c>
      <c r="N12645" s="18">
        <f>YEAR(Tabela3[[#This Row],[DATA]])</f>
        <v>2023</v>
      </c>
    </row>
    <row r="12646" spans="2:14">
      <c r="B12646" s="1">
        <v>45148</v>
      </c>
      <c r="C12646">
        <v>18095</v>
      </c>
      <c r="D12646">
        <f>COUNTIF(C$4:C12646,Tabela3[[#This Row],[COMANDA]])</f>
        <v>2</v>
      </c>
      <c r="E12646" t="s">
        <v>90</v>
      </c>
      <c r="F12646" t="s">
        <v>98</v>
      </c>
      <c r="G12646" t="s">
        <v>10</v>
      </c>
      <c r="H12646" t="s">
        <v>123</v>
      </c>
      <c r="I12646" s="2">
        <v>1</v>
      </c>
      <c r="J12646" t="s">
        <v>11</v>
      </c>
      <c r="K12646" s="21">
        <f>INDEX(LISTAS!$H:$Q,MATCH(BASE!H12646,LISTAS!$G:$G,0),MATCH(BASE!J12646,LISTAS!$H$3:$Q$3,0))*Tabela3[[#This Row],[QUANTIDADE]]</f>
        <v>1</v>
      </c>
      <c r="L12646" s="2" t="str">
        <f>TEXT(Tabela3[[#This Row],[DATA]],"MM")</f>
        <v>08</v>
      </c>
      <c r="M12646" s="2">
        <f>WEEKNUM(Tabela3[[#This Row],[DATA]])</f>
        <v>32</v>
      </c>
      <c r="N12646" s="18">
        <f>YEAR(Tabela3[[#This Row],[DATA]])</f>
        <v>2023</v>
      </c>
    </row>
    <row r="12647" spans="2:14">
      <c r="B12647" s="1">
        <v>45148</v>
      </c>
      <c r="C12647">
        <v>18094</v>
      </c>
      <c r="D12647">
        <f>COUNTIF(C$4:C12647,Tabela3[[#This Row],[COMANDA]])</f>
        <v>1</v>
      </c>
      <c r="E12647" t="s">
        <v>90</v>
      </c>
      <c r="F12647" t="s">
        <v>98</v>
      </c>
      <c r="G12647" t="s">
        <v>8</v>
      </c>
      <c r="H12647" t="s">
        <v>203</v>
      </c>
      <c r="I12647" s="2">
        <v>1</v>
      </c>
      <c r="J12647" t="s">
        <v>11</v>
      </c>
      <c r="K12647" s="21">
        <f>INDEX(LISTAS!$H:$Q,MATCH(BASE!H12647,LISTAS!$G:$G,0),MATCH(BASE!J12647,LISTAS!$H$3:$Q$3,0))*Tabela3[[#This Row],[QUANTIDADE]]</f>
        <v>20</v>
      </c>
      <c r="L12647" s="2" t="str">
        <f>TEXT(Tabela3[[#This Row],[DATA]],"MM")</f>
        <v>08</v>
      </c>
      <c r="M12647" s="2">
        <f>WEEKNUM(Tabela3[[#This Row],[DATA]])</f>
        <v>32</v>
      </c>
      <c r="N12647" s="18">
        <f>YEAR(Tabela3[[#This Row],[DATA]])</f>
        <v>2023</v>
      </c>
    </row>
    <row r="12648" spans="2:14">
      <c r="B12648" s="1">
        <v>45148</v>
      </c>
      <c r="C12648">
        <v>18094</v>
      </c>
      <c r="D12648">
        <f>COUNTIF(C$4:C12648,Tabela3[[#This Row],[COMANDA]])</f>
        <v>2</v>
      </c>
      <c r="E12648" t="s">
        <v>90</v>
      </c>
      <c r="F12648" t="s">
        <v>98</v>
      </c>
      <c r="G12648" t="s">
        <v>8</v>
      </c>
      <c r="H12648" t="s">
        <v>84</v>
      </c>
      <c r="I12648" s="2">
        <v>1</v>
      </c>
      <c r="J12648" t="s">
        <v>11</v>
      </c>
      <c r="K12648" s="21">
        <f>INDEX(LISTAS!$H:$Q,MATCH(BASE!H12648,LISTAS!$G:$G,0),MATCH(BASE!J12648,LISTAS!$H$3:$Q$3,0))*Tabela3[[#This Row],[QUANTIDADE]]</f>
        <v>16</v>
      </c>
      <c r="L12648" s="2" t="str">
        <f>TEXT(Tabela3[[#This Row],[DATA]],"MM")</f>
        <v>08</v>
      </c>
      <c r="M12648" s="2">
        <f>WEEKNUM(Tabela3[[#This Row],[DATA]])</f>
        <v>32</v>
      </c>
      <c r="N12648" s="18">
        <f>YEAR(Tabela3[[#This Row],[DATA]])</f>
        <v>2023</v>
      </c>
    </row>
    <row r="12649" spans="2:14">
      <c r="B12649" s="1">
        <v>45148</v>
      </c>
      <c r="C12649">
        <v>18094</v>
      </c>
      <c r="D12649">
        <f>COUNTIF(C$4:C12649,Tabela3[[#This Row],[COMANDA]])</f>
        <v>3</v>
      </c>
      <c r="E12649" t="s">
        <v>90</v>
      </c>
      <c r="F12649" t="s">
        <v>98</v>
      </c>
      <c r="G12649" t="s">
        <v>9</v>
      </c>
      <c r="H12649" t="s">
        <v>242</v>
      </c>
      <c r="I12649" s="2">
        <v>1</v>
      </c>
      <c r="J12649" t="s">
        <v>12</v>
      </c>
      <c r="K12649" s="21">
        <f>INDEX(LISTAS!$H:$Q,MATCH(BASE!H12649,LISTAS!$G:$G,0),MATCH(BASE!J12649,LISTAS!$H$3:$Q$3,0))*Tabela3[[#This Row],[QUANTIDADE]]</f>
        <v>6</v>
      </c>
      <c r="L12649" s="2" t="str">
        <f>TEXT(Tabela3[[#This Row],[DATA]],"MM")</f>
        <v>08</v>
      </c>
      <c r="M12649" s="2">
        <f>WEEKNUM(Tabela3[[#This Row],[DATA]])</f>
        <v>32</v>
      </c>
      <c r="N12649" s="18">
        <f>YEAR(Tabela3[[#This Row],[DATA]])</f>
        <v>2023</v>
      </c>
    </row>
    <row r="12650" spans="2:14">
      <c r="B12650" s="1">
        <v>45148</v>
      </c>
      <c r="C12650">
        <v>18096</v>
      </c>
      <c r="D12650">
        <f>COUNTIF(C$4:C12650,Tabela3[[#This Row],[COMANDA]])</f>
        <v>1</v>
      </c>
      <c r="E12650" t="s">
        <v>90</v>
      </c>
      <c r="F12650" t="s">
        <v>100</v>
      </c>
      <c r="G12650" t="s">
        <v>8</v>
      </c>
      <c r="H12650" t="s">
        <v>202</v>
      </c>
      <c r="I12650" s="2">
        <v>1</v>
      </c>
      <c r="J12650" t="s">
        <v>11</v>
      </c>
      <c r="K12650" s="21">
        <f>INDEX(LISTAS!$H:$Q,MATCH(BASE!H12650,LISTAS!$G:$G,0),MATCH(BASE!J12650,LISTAS!$H$3:$Q$3,0))*Tabela3[[#This Row],[QUANTIDADE]]</f>
        <v>20</v>
      </c>
      <c r="L12650" s="2" t="str">
        <f>TEXT(Tabela3[[#This Row],[DATA]],"MM")</f>
        <v>08</v>
      </c>
      <c r="M12650" s="2">
        <f>WEEKNUM(Tabela3[[#This Row],[DATA]])</f>
        <v>32</v>
      </c>
      <c r="N12650" s="18">
        <f>YEAR(Tabela3[[#This Row],[DATA]])</f>
        <v>2023</v>
      </c>
    </row>
    <row r="12651" spans="2:14">
      <c r="B12651" s="1">
        <v>45148</v>
      </c>
      <c r="C12651">
        <v>18096</v>
      </c>
      <c r="D12651">
        <f>COUNTIF(C$4:C12651,Tabela3[[#This Row],[COMANDA]])</f>
        <v>2</v>
      </c>
      <c r="E12651" t="s">
        <v>90</v>
      </c>
      <c r="F12651" t="s">
        <v>100</v>
      </c>
      <c r="G12651" t="s">
        <v>61</v>
      </c>
      <c r="H12651" t="s">
        <v>199</v>
      </c>
      <c r="I12651" s="2">
        <v>1</v>
      </c>
      <c r="J12651" t="s">
        <v>11</v>
      </c>
      <c r="K12651" s="21">
        <f>INDEX(LISTAS!$H:$Q,MATCH(BASE!H12651,LISTAS!$G:$G,0),MATCH(BASE!J12651,LISTAS!$H$3:$Q$3,0))*Tabela3[[#This Row],[QUANTIDADE]]</f>
        <v>1</v>
      </c>
      <c r="L12651" s="2" t="str">
        <f>TEXT(Tabela3[[#This Row],[DATA]],"MM")</f>
        <v>08</v>
      </c>
      <c r="M12651" s="2">
        <f>WEEKNUM(Tabela3[[#This Row],[DATA]])</f>
        <v>32</v>
      </c>
      <c r="N12651" s="18">
        <f>YEAR(Tabela3[[#This Row],[DATA]])</f>
        <v>2023</v>
      </c>
    </row>
    <row r="12652" spans="2:14">
      <c r="B12652" s="1">
        <v>45148</v>
      </c>
      <c r="C12652">
        <v>18096</v>
      </c>
      <c r="D12652">
        <f>COUNTIF(C$4:C12652,Tabela3[[#This Row],[COMANDA]])</f>
        <v>3</v>
      </c>
      <c r="E12652" t="s">
        <v>90</v>
      </c>
      <c r="F12652" t="s">
        <v>100</v>
      </c>
      <c r="G12652" t="s">
        <v>9</v>
      </c>
      <c r="H12652" t="s">
        <v>133</v>
      </c>
      <c r="I12652" s="2">
        <v>1</v>
      </c>
      <c r="J12652" t="s">
        <v>11</v>
      </c>
      <c r="K12652" s="21">
        <f>INDEX(LISTAS!$H:$Q,MATCH(BASE!H12652,LISTAS!$G:$G,0),MATCH(BASE!J12652,LISTAS!$H$3:$Q$3,0))*Tabela3[[#This Row],[QUANTIDADE]]</f>
        <v>6</v>
      </c>
      <c r="L12652" s="2" t="str">
        <f>TEXT(Tabela3[[#This Row],[DATA]],"MM")</f>
        <v>08</v>
      </c>
      <c r="M12652" s="2">
        <f>WEEKNUM(Tabela3[[#This Row],[DATA]])</f>
        <v>32</v>
      </c>
      <c r="N12652" s="18">
        <f>YEAR(Tabela3[[#This Row],[DATA]])</f>
        <v>2023</v>
      </c>
    </row>
    <row r="12653" spans="2:14">
      <c r="B12653" s="1">
        <v>45148</v>
      </c>
      <c r="C12653">
        <v>18097</v>
      </c>
      <c r="D12653">
        <f>COUNTIF(C$4:C12653,Tabela3[[#This Row],[COMANDA]])</f>
        <v>1</v>
      </c>
      <c r="E12653" t="s">
        <v>89</v>
      </c>
      <c r="F12653" t="s">
        <v>99</v>
      </c>
      <c r="G12653" t="s">
        <v>8</v>
      </c>
      <c r="H12653" t="s">
        <v>211</v>
      </c>
      <c r="I12653" s="2">
        <v>1</v>
      </c>
      <c r="J12653" t="s">
        <v>11</v>
      </c>
      <c r="K12653" s="21">
        <f>INDEX(LISTAS!$H:$Q,MATCH(BASE!H12653,LISTAS!$G:$G,0),MATCH(BASE!J12653,LISTAS!$H$3:$Q$3,0))*Tabela3[[#This Row],[QUANTIDADE]]</f>
        <v>20</v>
      </c>
      <c r="L12653" s="2" t="str">
        <f>TEXT(Tabela3[[#This Row],[DATA]],"MM")</f>
        <v>08</v>
      </c>
      <c r="M12653" s="2">
        <f>WEEKNUM(Tabela3[[#This Row],[DATA]])</f>
        <v>32</v>
      </c>
      <c r="N12653" s="18">
        <f>YEAR(Tabela3[[#This Row],[DATA]])</f>
        <v>2023</v>
      </c>
    </row>
    <row r="12654" spans="2:14">
      <c r="B12654" s="1">
        <v>45148</v>
      </c>
      <c r="C12654">
        <v>18097</v>
      </c>
      <c r="D12654">
        <f>COUNTIF(C$4:C12654,Tabela3[[#This Row],[COMANDA]])</f>
        <v>2</v>
      </c>
      <c r="E12654" t="s">
        <v>89</v>
      </c>
      <c r="F12654" t="s">
        <v>99</v>
      </c>
      <c r="G12654" t="s">
        <v>9</v>
      </c>
      <c r="H12654" t="s">
        <v>132</v>
      </c>
      <c r="I12654" s="2">
        <v>1</v>
      </c>
      <c r="J12654" t="s">
        <v>11</v>
      </c>
      <c r="K12654" s="21">
        <f>INDEX(LISTAS!$H:$Q,MATCH(BASE!H12654,LISTAS!$G:$G,0),MATCH(BASE!J12654,LISTAS!$H$3:$Q$3,0))*Tabela3[[#This Row],[QUANTIDADE]]</f>
        <v>3</v>
      </c>
      <c r="L12654" s="2" t="str">
        <f>TEXT(Tabela3[[#This Row],[DATA]],"MM")</f>
        <v>08</v>
      </c>
      <c r="M12654" s="2">
        <f>WEEKNUM(Tabela3[[#This Row],[DATA]])</f>
        <v>32</v>
      </c>
      <c r="N12654" s="18">
        <f>YEAR(Tabela3[[#This Row],[DATA]])</f>
        <v>2023</v>
      </c>
    </row>
    <row r="12655" spans="2:14">
      <c r="B12655" s="1">
        <v>45148</v>
      </c>
      <c r="C12655">
        <v>18098</v>
      </c>
      <c r="D12655">
        <f>COUNTIF(C$4:C12655,Tabela3[[#This Row],[COMANDA]])</f>
        <v>1</v>
      </c>
      <c r="E12655" t="s">
        <v>89</v>
      </c>
      <c r="F12655" t="s">
        <v>98</v>
      </c>
      <c r="G12655" t="s">
        <v>8</v>
      </c>
      <c r="H12655" t="s">
        <v>47</v>
      </c>
      <c r="I12655" s="2">
        <v>2</v>
      </c>
      <c r="J12655" t="s">
        <v>11</v>
      </c>
      <c r="K12655" s="21">
        <f>INDEX(LISTAS!$H:$Q,MATCH(BASE!H12655,LISTAS!$G:$G,0),MATCH(BASE!J12655,LISTAS!$H$3:$Q$3,0))*Tabela3[[#This Row],[QUANTIDADE]]</f>
        <v>32</v>
      </c>
      <c r="L12655" s="2" t="str">
        <f>TEXT(Tabela3[[#This Row],[DATA]],"MM")</f>
        <v>08</v>
      </c>
      <c r="M12655" s="2">
        <f>WEEKNUM(Tabela3[[#This Row],[DATA]])</f>
        <v>32</v>
      </c>
      <c r="N12655" s="18">
        <f>YEAR(Tabela3[[#This Row],[DATA]])</f>
        <v>2023</v>
      </c>
    </row>
    <row r="12656" spans="2:14">
      <c r="B12656" s="1">
        <v>45148</v>
      </c>
      <c r="C12656">
        <v>18099</v>
      </c>
      <c r="D12656">
        <f>COUNTIF(C$4:C12656,Tabela3[[#This Row],[COMANDA]])</f>
        <v>1</v>
      </c>
      <c r="E12656" t="s">
        <v>90</v>
      </c>
      <c r="F12656" t="s">
        <v>100</v>
      </c>
      <c r="G12656" t="s">
        <v>8</v>
      </c>
      <c r="H12656" t="s">
        <v>203</v>
      </c>
      <c r="I12656" s="2">
        <v>1</v>
      </c>
      <c r="J12656" t="s">
        <v>11</v>
      </c>
      <c r="K12656" s="21">
        <f>INDEX(LISTAS!$H:$Q,MATCH(BASE!H12656,LISTAS!$G:$G,0),MATCH(BASE!J12656,LISTAS!$H$3:$Q$3,0))*Tabela3[[#This Row],[QUANTIDADE]]</f>
        <v>20</v>
      </c>
      <c r="L12656" s="2" t="str">
        <f>TEXT(Tabela3[[#This Row],[DATA]],"MM")</f>
        <v>08</v>
      </c>
      <c r="M12656" s="2">
        <f>WEEKNUM(Tabela3[[#This Row],[DATA]])</f>
        <v>32</v>
      </c>
      <c r="N12656" s="18">
        <f>YEAR(Tabela3[[#This Row],[DATA]])</f>
        <v>2023</v>
      </c>
    </row>
    <row r="12657" spans="2:14">
      <c r="B12657" s="1">
        <v>45148</v>
      </c>
      <c r="C12657">
        <v>18099</v>
      </c>
      <c r="D12657">
        <f>COUNTIF(C$4:C12657,Tabela3[[#This Row],[COMANDA]])</f>
        <v>2</v>
      </c>
      <c r="E12657" t="s">
        <v>90</v>
      </c>
      <c r="F12657" t="s">
        <v>98</v>
      </c>
      <c r="G12657" t="s">
        <v>8</v>
      </c>
      <c r="H12657" t="s">
        <v>47</v>
      </c>
      <c r="I12657" s="2">
        <v>1</v>
      </c>
      <c r="J12657" t="s">
        <v>11</v>
      </c>
      <c r="K12657" s="21">
        <f>INDEX(LISTAS!$H:$Q,MATCH(BASE!H12657,LISTAS!$G:$G,0),MATCH(BASE!J12657,LISTAS!$H$3:$Q$3,0))*Tabela3[[#This Row],[QUANTIDADE]]</f>
        <v>16</v>
      </c>
      <c r="L12657" s="2" t="str">
        <f>TEXT(Tabela3[[#This Row],[DATA]],"MM")</f>
        <v>08</v>
      </c>
      <c r="M12657" s="2">
        <f>WEEKNUM(Tabela3[[#This Row],[DATA]])</f>
        <v>32</v>
      </c>
      <c r="N12657" s="18">
        <f>YEAR(Tabela3[[#This Row],[DATA]])</f>
        <v>2023</v>
      </c>
    </row>
    <row r="12658" spans="2:14">
      <c r="B12658" s="1">
        <v>45148</v>
      </c>
      <c r="C12658">
        <v>18099</v>
      </c>
      <c r="D12658">
        <f>COUNTIF(C$4:C12658,Tabela3[[#This Row],[COMANDA]])</f>
        <v>3</v>
      </c>
      <c r="E12658" t="s">
        <v>90</v>
      </c>
      <c r="F12658" t="s">
        <v>100</v>
      </c>
      <c r="G12658" t="s">
        <v>9</v>
      </c>
      <c r="H12658" t="s">
        <v>132</v>
      </c>
      <c r="I12658" s="2">
        <v>1</v>
      </c>
      <c r="J12658" t="s">
        <v>11</v>
      </c>
      <c r="K12658" s="21">
        <f>INDEX(LISTAS!$H:$Q,MATCH(BASE!H12658,LISTAS!$G:$G,0),MATCH(BASE!J12658,LISTAS!$H$3:$Q$3,0))*Tabela3[[#This Row],[QUANTIDADE]]</f>
        <v>3</v>
      </c>
      <c r="L12658" s="2" t="str">
        <f>TEXT(Tabela3[[#This Row],[DATA]],"MM")</f>
        <v>08</v>
      </c>
      <c r="M12658" s="2">
        <f>WEEKNUM(Tabela3[[#This Row],[DATA]])</f>
        <v>32</v>
      </c>
      <c r="N12658" s="18">
        <f>YEAR(Tabela3[[#This Row],[DATA]])</f>
        <v>2023</v>
      </c>
    </row>
    <row r="12659" spans="2:14">
      <c r="B12659" s="1">
        <v>45148</v>
      </c>
      <c r="C12659">
        <v>18100</v>
      </c>
      <c r="D12659">
        <f>COUNTIF(C$4:C12659,Tabela3[[#This Row],[COMANDA]])</f>
        <v>1</v>
      </c>
      <c r="E12659" t="s">
        <v>90</v>
      </c>
      <c r="F12659" t="s">
        <v>99</v>
      </c>
      <c r="G12659" t="s">
        <v>8</v>
      </c>
      <c r="H12659" t="s">
        <v>204</v>
      </c>
      <c r="I12659" s="2">
        <v>1</v>
      </c>
      <c r="J12659" t="s">
        <v>11</v>
      </c>
      <c r="K12659" s="21">
        <f>INDEX(LISTAS!$H:$Q,MATCH(BASE!H12659,LISTAS!$G:$G,0),MATCH(BASE!J12659,LISTAS!$H$3:$Q$3,0))*Tabela3[[#This Row],[QUANTIDADE]]</f>
        <v>18</v>
      </c>
      <c r="L12659" s="2" t="str">
        <f>TEXT(Tabela3[[#This Row],[DATA]],"MM")</f>
        <v>08</v>
      </c>
      <c r="M12659" s="2">
        <f>WEEKNUM(Tabela3[[#This Row],[DATA]])</f>
        <v>32</v>
      </c>
      <c r="N12659" s="18">
        <f>YEAR(Tabela3[[#This Row],[DATA]])</f>
        <v>2023</v>
      </c>
    </row>
    <row r="12660" spans="2:14">
      <c r="B12660" s="1">
        <v>45148</v>
      </c>
      <c r="C12660">
        <v>18100</v>
      </c>
      <c r="D12660">
        <f>COUNTIF(C$4:C12660,Tabela3[[#This Row],[COMANDA]])</f>
        <v>2</v>
      </c>
      <c r="E12660" t="s">
        <v>90</v>
      </c>
      <c r="F12660" t="s">
        <v>99</v>
      </c>
      <c r="G12660" t="s">
        <v>9</v>
      </c>
      <c r="H12660" t="s">
        <v>219</v>
      </c>
      <c r="I12660" s="2">
        <v>1</v>
      </c>
      <c r="J12660" t="s">
        <v>11</v>
      </c>
      <c r="K12660" s="21">
        <f>INDEX(LISTAS!$H:$Q,MATCH(BASE!H12660,LISTAS!$G:$G,0),MATCH(BASE!J12660,LISTAS!$H$3:$Q$3,0))*Tabela3[[#This Row],[QUANTIDADE]]</f>
        <v>5</v>
      </c>
      <c r="L12660" s="2" t="str">
        <f>TEXT(Tabela3[[#This Row],[DATA]],"MM")</f>
        <v>08</v>
      </c>
      <c r="M12660" s="2">
        <f>WEEKNUM(Tabela3[[#This Row],[DATA]])</f>
        <v>32</v>
      </c>
      <c r="N12660" s="18">
        <f>YEAR(Tabela3[[#This Row],[DATA]])</f>
        <v>2023</v>
      </c>
    </row>
    <row r="12661" spans="2:14">
      <c r="B12661" s="1">
        <v>45148</v>
      </c>
      <c r="C12661">
        <v>18101</v>
      </c>
      <c r="D12661">
        <f>COUNTIF(C$4:C12661,Tabela3[[#This Row],[COMANDA]])</f>
        <v>1</v>
      </c>
      <c r="E12661" t="s">
        <v>90</v>
      </c>
      <c r="F12661" t="s">
        <v>99</v>
      </c>
      <c r="G12661" t="s">
        <v>8</v>
      </c>
      <c r="H12661" t="s">
        <v>39</v>
      </c>
      <c r="I12661" s="2">
        <v>1</v>
      </c>
      <c r="J12661" t="s">
        <v>11</v>
      </c>
      <c r="K12661" s="21">
        <f>INDEX(LISTAS!$H:$Q,MATCH(BASE!H12661,LISTAS!$G:$G,0),MATCH(BASE!J12661,LISTAS!$H$3:$Q$3,0))*Tabela3[[#This Row],[QUANTIDADE]]</f>
        <v>12</v>
      </c>
      <c r="L12661" s="2" t="str">
        <f>TEXT(Tabela3[[#This Row],[DATA]],"MM")</f>
        <v>08</v>
      </c>
      <c r="M12661" s="2">
        <f>WEEKNUM(Tabela3[[#This Row],[DATA]])</f>
        <v>32</v>
      </c>
      <c r="N12661" s="18">
        <f>YEAR(Tabela3[[#This Row],[DATA]])</f>
        <v>2023</v>
      </c>
    </row>
    <row r="12662" spans="2:14">
      <c r="B12662" s="1">
        <v>45148</v>
      </c>
      <c r="C12662">
        <v>18102</v>
      </c>
      <c r="D12662">
        <f>COUNTIF(C$4:C12662,Tabela3[[#This Row],[COMANDA]])</f>
        <v>1</v>
      </c>
      <c r="E12662" t="s">
        <v>90</v>
      </c>
      <c r="F12662" t="s">
        <v>99</v>
      </c>
      <c r="G12662" t="s">
        <v>8</v>
      </c>
      <c r="H12662" t="s">
        <v>204</v>
      </c>
      <c r="I12662" s="2">
        <v>1</v>
      </c>
      <c r="J12662" t="s">
        <v>11</v>
      </c>
      <c r="K12662" s="21">
        <f>INDEX(LISTAS!$H:$Q,MATCH(BASE!H12662,LISTAS!$G:$G,0),MATCH(BASE!J12662,LISTAS!$H$3:$Q$3,0))*Tabela3[[#This Row],[QUANTIDADE]]</f>
        <v>18</v>
      </c>
      <c r="L12662" s="2" t="str">
        <f>TEXT(Tabela3[[#This Row],[DATA]],"MM")</f>
        <v>08</v>
      </c>
      <c r="M12662" s="2">
        <f>WEEKNUM(Tabela3[[#This Row],[DATA]])</f>
        <v>32</v>
      </c>
      <c r="N12662" s="18">
        <f>YEAR(Tabela3[[#This Row],[DATA]])</f>
        <v>2023</v>
      </c>
    </row>
    <row r="12663" spans="2:14">
      <c r="B12663" s="1">
        <v>45148</v>
      </c>
      <c r="C12663">
        <v>18102</v>
      </c>
      <c r="D12663">
        <f>COUNTIF(C$4:C12663,Tabela3[[#This Row],[COMANDA]])</f>
        <v>2</v>
      </c>
      <c r="E12663" t="s">
        <v>90</v>
      </c>
      <c r="F12663" t="s">
        <v>99</v>
      </c>
      <c r="G12663" t="s">
        <v>9</v>
      </c>
      <c r="H12663" t="s">
        <v>55</v>
      </c>
      <c r="I12663" s="2">
        <v>1</v>
      </c>
      <c r="J12663" t="s">
        <v>11</v>
      </c>
      <c r="K12663" s="21">
        <f>INDEX(LISTAS!$H:$Q,MATCH(BASE!H12663,LISTAS!$G:$G,0),MATCH(BASE!J12663,LISTAS!$H$3:$Q$3,0))*Tabela3[[#This Row],[QUANTIDADE]]</f>
        <v>3</v>
      </c>
      <c r="L12663" s="2" t="str">
        <f>TEXT(Tabela3[[#This Row],[DATA]],"MM")</f>
        <v>08</v>
      </c>
      <c r="M12663" s="2">
        <f>WEEKNUM(Tabela3[[#This Row],[DATA]])</f>
        <v>32</v>
      </c>
      <c r="N12663" s="18">
        <f>YEAR(Tabela3[[#This Row],[DATA]])</f>
        <v>2023</v>
      </c>
    </row>
    <row r="12664" spans="2:14">
      <c r="B12664" s="1">
        <v>45148</v>
      </c>
      <c r="C12664">
        <v>18103</v>
      </c>
      <c r="D12664">
        <f>COUNTIF(C$4:C12664,Tabela3[[#This Row],[COMANDA]])</f>
        <v>1</v>
      </c>
      <c r="E12664" t="s">
        <v>90</v>
      </c>
      <c r="F12664" t="s">
        <v>98</v>
      </c>
      <c r="G12664" t="s">
        <v>8</v>
      </c>
      <c r="H12664" t="s">
        <v>203</v>
      </c>
      <c r="I12664" s="2">
        <v>1</v>
      </c>
      <c r="J12664" t="s">
        <v>11</v>
      </c>
      <c r="K12664" s="21">
        <f>INDEX(LISTAS!$H:$Q,MATCH(BASE!H12664,LISTAS!$G:$G,0),MATCH(BASE!J12664,LISTAS!$H$3:$Q$3,0))*Tabela3[[#This Row],[QUANTIDADE]]</f>
        <v>20</v>
      </c>
      <c r="L12664" s="2" t="str">
        <f>TEXT(Tabela3[[#This Row],[DATA]],"MM")</f>
        <v>08</v>
      </c>
      <c r="M12664" s="2">
        <f>WEEKNUM(Tabela3[[#This Row],[DATA]])</f>
        <v>32</v>
      </c>
      <c r="N12664" s="18">
        <f>YEAR(Tabela3[[#This Row],[DATA]])</f>
        <v>2023</v>
      </c>
    </row>
    <row r="12665" spans="2:14">
      <c r="B12665" s="1">
        <v>45148</v>
      </c>
      <c r="C12665">
        <v>18103</v>
      </c>
      <c r="D12665">
        <f>COUNTIF(C$4:C12665,Tabela3[[#This Row],[COMANDA]])</f>
        <v>2</v>
      </c>
      <c r="E12665" t="s">
        <v>90</v>
      </c>
      <c r="F12665" t="s">
        <v>98</v>
      </c>
      <c r="G12665" t="s">
        <v>9</v>
      </c>
      <c r="H12665" t="s">
        <v>138</v>
      </c>
      <c r="I12665" s="2">
        <v>1</v>
      </c>
      <c r="J12665" t="s">
        <v>11</v>
      </c>
      <c r="K12665" s="21">
        <f>INDEX(LISTAS!$H:$Q,MATCH(BASE!H12665,LISTAS!$G:$G,0),MATCH(BASE!J12665,LISTAS!$H$3:$Q$3,0))*Tabela3[[#This Row],[QUANTIDADE]]</f>
        <v>4</v>
      </c>
      <c r="L12665" s="2" t="str">
        <f>TEXT(Tabela3[[#This Row],[DATA]],"MM")</f>
        <v>08</v>
      </c>
      <c r="M12665" s="2">
        <f>WEEKNUM(Tabela3[[#This Row],[DATA]])</f>
        <v>32</v>
      </c>
      <c r="N12665" s="18">
        <f>YEAR(Tabela3[[#This Row],[DATA]])</f>
        <v>2023</v>
      </c>
    </row>
    <row r="12666" spans="2:14">
      <c r="B12666" s="1">
        <v>45148</v>
      </c>
      <c r="C12666">
        <v>18104</v>
      </c>
      <c r="D12666">
        <f>COUNTIF(C$4:C12666,Tabela3[[#This Row],[COMANDA]])</f>
        <v>1</v>
      </c>
      <c r="E12666" t="s">
        <v>90</v>
      </c>
      <c r="F12666" t="s">
        <v>99</v>
      </c>
      <c r="G12666" t="s">
        <v>8</v>
      </c>
      <c r="H12666" t="s">
        <v>204</v>
      </c>
      <c r="I12666" s="2">
        <v>1</v>
      </c>
      <c r="J12666" t="s">
        <v>11</v>
      </c>
      <c r="K12666" s="21">
        <f>INDEX(LISTAS!$H:$Q,MATCH(BASE!H12666,LISTAS!$G:$G,0),MATCH(BASE!J12666,LISTAS!$H$3:$Q$3,0))*Tabela3[[#This Row],[QUANTIDADE]]</f>
        <v>18</v>
      </c>
      <c r="L12666" s="2" t="str">
        <f>TEXT(Tabela3[[#This Row],[DATA]],"MM")</f>
        <v>08</v>
      </c>
      <c r="M12666" s="2">
        <f>WEEKNUM(Tabela3[[#This Row],[DATA]])</f>
        <v>32</v>
      </c>
      <c r="N12666" s="18">
        <f>YEAR(Tabela3[[#This Row],[DATA]])</f>
        <v>2023</v>
      </c>
    </row>
    <row r="12667" spans="2:14">
      <c r="B12667" s="1">
        <v>45148</v>
      </c>
      <c r="C12667">
        <v>18106</v>
      </c>
      <c r="D12667">
        <f>COUNTIF(C$4:C12667,Tabela3[[#This Row],[COMANDA]])</f>
        <v>1</v>
      </c>
      <c r="E12667" t="s">
        <v>90</v>
      </c>
      <c r="F12667" t="s">
        <v>99</v>
      </c>
      <c r="G12667" t="s">
        <v>8</v>
      </c>
      <c r="H12667" t="s">
        <v>42</v>
      </c>
      <c r="I12667" s="2">
        <v>1</v>
      </c>
      <c r="J12667" t="s">
        <v>11</v>
      </c>
      <c r="K12667" s="21">
        <f>INDEX(LISTAS!$H:$Q,MATCH(BASE!H12667,LISTAS!$G:$G,0),MATCH(BASE!J12667,LISTAS!$H$3:$Q$3,0))*Tabela3[[#This Row],[QUANTIDADE]]</f>
        <v>16</v>
      </c>
      <c r="L12667" s="2" t="str">
        <f>TEXT(Tabela3[[#This Row],[DATA]],"MM")</f>
        <v>08</v>
      </c>
      <c r="M12667" s="2">
        <f>WEEKNUM(Tabela3[[#This Row],[DATA]])</f>
        <v>32</v>
      </c>
      <c r="N12667" s="18">
        <f>YEAR(Tabela3[[#This Row],[DATA]])</f>
        <v>2023</v>
      </c>
    </row>
    <row r="12668" spans="2:14">
      <c r="B12668" s="1">
        <v>45148</v>
      </c>
      <c r="C12668">
        <v>18105</v>
      </c>
      <c r="D12668">
        <f>COUNTIF(C$4:C12668,Tabela3[[#This Row],[COMANDA]])</f>
        <v>1</v>
      </c>
      <c r="E12668" t="s">
        <v>90</v>
      </c>
      <c r="F12668" t="s">
        <v>98</v>
      </c>
      <c r="G12668" t="s">
        <v>8</v>
      </c>
      <c r="H12668" t="s">
        <v>211</v>
      </c>
      <c r="I12668" s="2">
        <v>1</v>
      </c>
      <c r="J12668" t="s">
        <v>11</v>
      </c>
      <c r="K12668" s="21">
        <f>INDEX(LISTAS!$H:$Q,MATCH(BASE!H12668,LISTAS!$G:$G,0),MATCH(BASE!J12668,LISTAS!$H$3:$Q$3,0))*Tabela3[[#This Row],[QUANTIDADE]]</f>
        <v>20</v>
      </c>
      <c r="L12668" s="2" t="str">
        <f>TEXT(Tabela3[[#This Row],[DATA]],"MM")</f>
        <v>08</v>
      </c>
      <c r="M12668" s="2">
        <f>WEEKNUM(Tabela3[[#This Row],[DATA]])</f>
        <v>32</v>
      </c>
      <c r="N12668" s="18">
        <f>YEAR(Tabela3[[#This Row],[DATA]])</f>
        <v>2023</v>
      </c>
    </row>
    <row r="12669" spans="2:14">
      <c r="B12669" s="1">
        <v>45148</v>
      </c>
      <c r="C12669">
        <v>18105</v>
      </c>
      <c r="D12669">
        <f>COUNTIF(C$4:C12669,Tabela3[[#This Row],[COMANDA]])</f>
        <v>2</v>
      </c>
      <c r="E12669" t="s">
        <v>90</v>
      </c>
      <c r="F12669" t="s">
        <v>98</v>
      </c>
      <c r="G12669" t="s">
        <v>61</v>
      </c>
      <c r="H12669" t="s">
        <v>163</v>
      </c>
      <c r="I12669" s="2">
        <v>1</v>
      </c>
      <c r="J12669" t="s">
        <v>11</v>
      </c>
      <c r="K12669" s="21">
        <f>INDEX(LISTAS!$H:$Q,MATCH(BASE!H12669,LISTAS!$G:$G,0),MATCH(BASE!J12669,LISTAS!$H$3:$Q$3,0))*Tabela3[[#This Row],[QUANTIDADE]]</f>
        <v>4</v>
      </c>
      <c r="L12669" s="2" t="str">
        <f>TEXT(Tabela3[[#This Row],[DATA]],"MM")</f>
        <v>08</v>
      </c>
      <c r="M12669" s="2">
        <f>WEEKNUM(Tabela3[[#This Row],[DATA]])</f>
        <v>32</v>
      </c>
      <c r="N12669" s="18">
        <f>YEAR(Tabela3[[#This Row],[DATA]])</f>
        <v>2023</v>
      </c>
    </row>
    <row r="12670" spans="2:14">
      <c r="B12670" s="1">
        <v>45148</v>
      </c>
      <c r="C12670">
        <v>18107</v>
      </c>
      <c r="D12670">
        <f>COUNTIF(C$4:C12670,Tabela3[[#This Row],[COMANDA]])</f>
        <v>1</v>
      </c>
      <c r="E12670" t="s">
        <v>90</v>
      </c>
      <c r="F12670" t="s">
        <v>98</v>
      </c>
      <c r="G12670" t="s">
        <v>8</v>
      </c>
      <c r="H12670" t="s">
        <v>202</v>
      </c>
      <c r="I12670" s="2">
        <v>1</v>
      </c>
      <c r="J12670" t="s">
        <v>11</v>
      </c>
      <c r="K12670" s="21">
        <f>INDEX(LISTAS!$H:$Q,MATCH(BASE!H12670,LISTAS!$G:$G,0),MATCH(BASE!J12670,LISTAS!$H$3:$Q$3,0))*Tabela3[[#This Row],[QUANTIDADE]]</f>
        <v>20</v>
      </c>
      <c r="L12670" s="2" t="str">
        <f>TEXT(Tabela3[[#This Row],[DATA]],"MM")</f>
        <v>08</v>
      </c>
      <c r="M12670" s="2">
        <f>WEEKNUM(Tabela3[[#This Row],[DATA]])</f>
        <v>32</v>
      </c>
      <c r="N12670" s="18">
        <f>YEAR(Tabela3[[#This Row],[DATA]])</f>
        <v>2023</v>
      </c>
    </row>
    <row r="12671" spans="2:14">
      <c r="B12671" s="1">
        <v>45148</v>
      </c>
      <c r="C12671">
        <v>18107</v>
      </c>
      <c r="D12671">
        <f>COUNTIF(C$4:C12671,Tabela3[[#This Row],[COMANDA]])</f>
        <v>2</v>
      </c>
      <c r="E12671" t="s">
        <v>90</v>
      </c>
      <c r="F12671" t="s">
        <v>98</v>
      </c>
      <c r="G12671" t="s">
        <v>9</v>
      </c>
      <c r="H12671" t="s">
        <v>553</v>
      </c>
      <c r="I12671" s="2">
        <v>1</v>
      </c>
      <c r="J12671" t="s">
        <v>11</v>
      </c>
      <c r="K12671" s="21">
        <f>INDEX(LISTAS!$H:$Q,MATCH(BASE!H12671,LISTAS!$G:$G,0),MATCH(BASE!J12671,LISTAS!$H$3:$Q$3,0))*Tabela3[[#This Row],[QUANTIDADE]]</f>
        <v>4</v>
      </c>
      <c r="L12671" s="2" t="str">
        <f>TEXT(Tabela3[[#This Row],[DATA]],"MM")</f>
        <v>08</v>
      </c>
      <c r="M12671" s="2">
        <f>WEEKNUM(Tabela3[[#This Row],[DATA]])</f>
        <v>32</v>
      </c>
      <c r="N12671" s="18">
        <f>YEAR(Tabela3[[#This Row],[DATA]])</f>
        <v>2023</v>
      </c>
    </row>
    <row r="12672" spans="2:14">
      <c r="B12672" s="1">
        <v>45148</v>
      </c>
      <c r="C12672">
        <v>18108</v>
      </c>
      <c r="D12672">
        <f>COUNTIF(C$4:C12672,Tabela3[[#This Row],[COMANDA]])</f>
        <v>1</v>
      </c>
      <c r="E12672" t="s">
        <v>90</v>
      </c>
      <c r="G12672" t="s">
        <v>8</v>
      </c>
      <c r="H12672" t="s">
        <v>204</v>
      </c>
      <c r="I12672" s="2">
        <v>1</v>
      </c>
      <c r="J12672" t="s">
        <v>11</v>
      </c>
      <c r="K12672" s="21">
        <f>INDEX(LISTAS!$H:$Q,MATCH(BASE!H12672,LISTAS!$G:$G,0),MATCH(BASE!J12672,LISTAS!$H$3:$Q$3,0))*Tabela3[[#This Row],[QUANTIDADE]]</f>
        <v>18</v>
      </c>
      <c r="L12672" s="2" t="str">
        <f>TEXT(Tabela3[[#This Row],[DATA]],"MM")</f>
        <v>08</v>
      </c>
      <c r="M12672" s="2">
        <f>WEEKNUM(Tabela3[[#This Row],[DATA]])</f>
        <v>32</v>
      </c>
      <c r="N12672" s="18">
        <f>YEAR(Tabela3[[#This Row],[DATA]])</f>
        <v>2023</v>
      </c>
    </row>
    <row r="12673" spans="2:14">
      <c r="B12673" s="1">
        <v>45148</v>
      </c>
      <c r="C12673">
        <v>18109</v>
      </c>
      <c r="D12673">
        <f>COUNTIF(C$4:C12673,Tabela3[[#This Row],[COMANDA]])</f>
        <v>1</v>
      </c>
      <c r="E12673" t="s">
        <v>90</v>
      </c>
      <c r="F12673" t="s">
        <v>99</v>
      </c>
      <c r="G12673" t="s">
        <v>8</v>
      </c>
      <c r="H12673" t="s">
        <v>204</v>
      </c>
      <c r="I12673" s="2">
        <v>1</v>
      </c>
      <c r="J12673" t="s">
        <v>11</v>
      </c>
      <c r="K12673" s="21">
        <f>INDEX(LISTAS!$H:$Q,MATCH(BASE!H12673,LISTAS!$G:$G,0),MATCH(BASE!J12673,LISTAS!$H$3:$Q$3,0))*Tabela3[[#This Row],[QUANTIDADE]]</f>
        <v>18</v>
      </c>
      <c r="L12673" s="2" t="str">
        <f>TEXT(Tabela3[[#This Row],[DATA]],"MM")</f>
        <v>08</v>
      </c>
      <c r="M12673" s="2">
        <f>WEEKNUM(Tabela3[[#This Row],[DATA]])</f>
        <v>32</v>
      </c>
      <c r="N12673" s="18">
        <f>YEAR(Tabela3[[#This Row],[DATA]])</f>
        <v>2023</v>
      </c>
    </row>
    <row r="12674" spans="2:14">
      <c r="B12674" s="1">
        <v>45148</v>
      </c>
      <c r="C12674">
        <v>18109</v>
      </c>
      <c r="D12674">
        <f>COUNTIF(C$4:C12674,Tabela3[[#This Row],[COMANDA]])</f>
        <v>2</v>
      </c>
      <c r="E12674" t="s">
        <v>90</v>
      </c>
      <c r="F12674" t="s">
        <v>99</v>
      </c>
      <c r="G12674" t="s">
        <v>8</v>
      </c>
      <c r="H12674" t="s">
        <v>203</v>
      </c>
      <c r="I12674" s="2">
        <v>1</v>
      </c>
      <c r="J12674" t="s">
        <v>11</v>
      </c>
      <c r="K12674" s="21">
        <f>INDEX(LISTAS!$H:$Q,MATCH(BASE!H12674,LISTAS!$G:$G,0),MATCH(BASE!J12674,LISTAS!$H$3:$Q$3,0))*Tabela3[[#This Row],[QUANTIDADE]]</f>
        <v>20</v>
      </c>
      <c r="L12674" s="2" t="str">
        <f>TEXT(Tabela3[[#This Row],[DATA]],"MM")</f>
        <v>08</v>
      </c>
      <c r="M12674" s="2">
        <f>WEEKNUM(Tabela3[[#This Row],[DATA]])</f>
        <v>32</v>
      </c>
      <c r="N12674" s="18">
        <f>YEAR(Tabela3[[#This Row],[DATA]])</f>
        <v>2023</v>
      </c>
    </row>
    <row r="12675" spans="2:14">
      <c r="B12675" s="1">
        <v>45148</v>
      </c>
      <c r="C12675">
        <v>18109</v>
      </c>
      <c r="D12675">
        <f>COUNTIF(C$4:C12675,Tabela3[[#This Row],[COMANDA]])</f>
        <v>3</v>
      </c>
      <c r="E12675" t="s">
        <v>90</v>
      </c>
      <c r="F12675" t="s">
        <v>99</v>
      </c>
      <c r="G12675" t="s">
        <v>8</v>
      </c>
      <c r="H12675" t="s">
        <v>206</v>
      </c>
      <c r="I12675" s="2">
        <v>1</v>
      </c>
      <c r="J12675" t="s">
        <v>11</v>
      </c>
      <c r="K12675" s="21">
        <f>INDEX(LISTAS!$H:$Q,MATCH(BASE!H12675,LISTAS!$G:$G,0),MATCH(BASE!J12675,LISTAS!$H$3:$Q$3,0))*Tabela3[[#This Row],[QUANTIDADE]]</f>
        <v>18</v>
      </c>
      <c r="L12675" s="2" t="str">
        <f>TEXT(Tabela3[[#This Row],[DATA]],"MM")</f>
        <v>08</v>
      </c>
      <c r="M12675" s="2">
        <f>WEEKNUM(Tabela3[[#This Row],[DATA]])</f>
        <v>32</v>
      </c>
      <c r="N12675" s="18">
        <f>YEAR(Tabela3[[#This Row],[DATA]])</f>
        <v>2023</v>
      </c>
    </row>
    <row r="12676" spans="2:14">
      <c r="B12676" s="1">
        <v>45148</v>
      </c>
      <c r="C12676">
        <v>18109</v>
      </c>
      <c r="D12676">
        <f>COUNTIF(C$4:C12676,Tabela3[[#This Row],[COMANDA]])</f>
        <v>4</v>
      </c>
      <c r="E12676" t="s">
        <v>90</v>
      </c>
      <c r="F12676" t="s">
        <v>99</v>
      </c>
      <c r="G12676" t="s">
        <v>9</v>
      </c>
      <c r="H12676" t="s">
        <v>201</v>
      </c>
      <c r="I12676" s="2">
        <v>1</v>
      </c>
      <c r="J12676" t="s">
        <v>11</v>
      </c>
      <c r="K12676" s="21">
        <f>INDEX(LISTAS!$H:$Q,MATCH(BASE!H12676,LISTAS!$G:$G,0),MATCH(BASE!J12676,LISTAS!$H$3:$Q$3,0))*Tabela3[[#This Row],[QUANTIDADE]]</f>
        <v>3</v>
      </c>
      <c r="L12676" s="2" t="str">
        <f>TEXT(Tabela3[[#This Row],[DATA]],"MM")</f>
        <v>08</v>
      </c>
      <c r="M12676" s="2">
        <f>WEEKNUM(Tabela3[[#This Row],[DATA]])</f>
        <v>32</v>
      </c>
      <c r="N12676" s="18">
        <f>YEAR(Tabela3[[#This Row],[DATA]])</f>
        <v>2023</v>
      </c>
    </row>
    <row r="12677" spans="2:14">
      <c r="B12677" s="1">
        <v>45148</v>
      </c>
      <c r="C12677">
        <v>18110</v>
      </c>
      <c r="D12677">
        <f>COUNTIF(C$4:C12677,Tabela3[[#This Row],[COMANDA]])</f>
        <v>1</v>
      </c>
      <c r="E12677" t="s">
        <v>90</v>
      </c>
      <c r="F12677" t="s">
        <v>99</v>
      </c>
      <c r="G12677" t="s">
        <v>8</v>
      </c>
      <c r="H12677" t="s">
        <v>202</v>
      </c>
      <c r="I12677" s="2">
        <v>1</v>
      </c>
      <c r="J12677" t="s">
        <v>11</v>
      </c>
      <c r="K12677" s="21">
        <f>INDEX(LISTAS!$H:$Q,MATCH(BASE!H12677,LISTAS!$G:$G,0),MATCH(BASE!J12677,LISTAS!$H$3:$Q$3,0))*Tabela3[[#This Row],[QUANTIDADE]]</f>
        <v>20</v>
      </c>
      <c r="L12677" s="2" t="str">
        <f>TEXT(Tabela3[[#This Row],[DATA]],"MM")</f>
        <v>08</v>
      </c>
      <c r="M12677" s="2">
        <f>WEEKNUM(Tabela3[[#This Row],[DATA]])</f>
        <v>32</v>
      </c>
      <c r="N12677" s="18">
        <f>YEAR(Tabela3[[#This Row],[DATA]])</f>
        <v>2023</v>
      </c>
    </row>
    <row r="12678" spans="2:14">
      <c r="B12678" s="1">
        <v>45148</v>
      </c>
      <c r="C12678">
        <v>18110</v>
      </c>
      <c r="D12678">
        <f>COUNTIF(C$4:C12678,Tabela3[[#This Row],[COMANDA]])</f>
        <v>2</v>
      </c>
      <c r="E12678" t="s">
        <v>90</v>
      </c>
      <c r="F12678" t="s">
        <v>99</v>
      </c>
      <c r="G12678" t="s">
        <v>9</v>
      </c>
      <c r="H12678" t="s">
        <v>385</v>
      </c>
      <c r="I12678" s="2">
        <v>1</v>
      </c>
      <c r="J12678" t="s">
        <v>11</v>
      </c>
      <c r="K12678" s="21">
        <f>INDEX(LISTAS!$H:$Q,MATCH(BASE!H12678,LISTAS!$G:$G,0),MATCH(BASE!J12678,LISTAS!$H$3:$Q$3,0))*Tabela3[[#This Row],[QUANTIDADE]]</f>
        <v>3</v>
      </c>
      <c r="L12678" s="2" t="str">
        <f>TEXT(Tabela3[[#This Row],[DATA]],"MM")</f>
        <v>08</v>
      </c>
      <c r="M12678" s="2">
        <f>WEEKNUM(Tabela3[[#This Row],[DATA]])</f>
        <v>32</v>
      </c>
      <c r="N12678" s="18">
        <f>YEAR(Tabela3[[#This Row],[DATA]])</f>
        <v>2023</v>
      </c>
    </row>
    <row r="12679" spans="2:14">
      <c r="B12679" s="1">
        <v>45148</v>
      </c>
      <c r="C12679">
        <v>18111</v>
      </c>
      <c r="D12679">
        <f>COUNTIF(C$4:C12679,Tabela3[[#This Row],[COMANDA]])</f>
        <v>1</v>
      </c>
      <c r="E12679" t="s">
        <v>90</v>
      </c>
      <c r="F12679" t="s">
        <v>98</v>
      </c>
      <c r="G12679" t="s">
        <v>8</v>
      </c>
      <c r="H12679" t="s">
        <v>202</v>
      </c>
      <c r="I12679" s="2">
        <v>1</v>
      </c>
      <c r="J12679" t="s">
        <v>11</v>
      </c>
      <c r="K12679" s="21">
        <f>INDEX(LISTAS!$H:$Q,MATCH(BASE!H12679,LISTAS!$G:$G,0),MATCH(BASE!J12679,LISTAS!$H$3:$Q$3,0))*Tabela3[[#This Row],[QUANTIDADE]]</f>
        <v>20</v>
      </c>
      <c r="L12679" s="2" t="str">
        <f>TEXT(Tabela3[[#This Row],[DATA]],"MM")</f>
        <v>08</v>
      </c>
      <c r="M12679" s="2">
        <f>WEEKNUM(Tabela3[[#This Row],[DATA]])</f>
        <v>32</v>
      </c>
      <c r="N12679" s="18">
        <f>YEAR(Tabela3[[#This Row],[DATA]])</f>
        <v>2023</v>
      </c>
    </row>
    <row r="12680" spans="2:14">
      <c r="B12680" s="1">
        <v>45148</v>
      </c>
      <c r="C12680">
        <v>18111</v>
      </c>
      <c r="D12680">
        <f>COUNTIF(C$4:C12680,Tabela3[[#This Row],[COMANDA]])</f>
        <v>2</v>
      </c>
      <c r="E12680" t="s">
        <v>90</v>
      </c>
      <c r="F12680" t="s">
        <v>98</v>
      </c>
      <c r="G12680" t="s">
        <v>9</v>
      </c>
      <c r="H12680" t="s">
        <v>55</v>
      </c>
      <c r="I12680" s="2">
        <v>1</v>
      </c>
      <c r="J12680" t="s">
        <v>11</v>
      </c>
      <c r="K12680" s="21">
        <f>INDEX(LISTAS!$H:$Q,MATCH(BASE!H12680,LISTAS!$G:$G,0),MATCH(BASE!J12680,LISTAS!$H$3:$Q$3,0))*Tabela3[[#This Row],[QUANTIDADE]]</f>
        <v>3</v>
      </c>
      <c r="L12680" s="2" t="str">
        <f>TEXT(Tabela3[[#This Row],[DATA]],"MM")</f>
        <v>08</v>
      </c>
      <c r="M12680" s="2">
        <f>WEEKNUM(Tabela3[[#This Row],[DATA]])</f>
        <v>32</v>
      </c>
      <c r="N12680" s="18">
        <f>YEAR(Tabela3[[#This Row],[DATA]])</f>
        <v>2023</v>
      </c>
    </row>
    <row r="12681" spans="2:14">
      <c r="B12681" s="1">
        <v>45148</v>
      </c>
      <c r="C12681">
        <v>18111</v>
      </c>
      <c r="D12681">
        <f>COUNTIF(C$4:C12681,Tabela3[[#This Row],[COMANDA]])</f>
        <v>3</v>
      </c>
      <c r="E12681" t="s">
        <v>90</v>
      </c>
      <c r="F12681" t="s">
        <v>98</v>
      </c>
      <c r="G12681" t="s">
        <v>9</v>
      </c>
      <c r="H12681" t="s">
        <v>242</v>
      </c>
      <c r="I12681" s="2">
        <v>1</v>
      </c>
      <c r="J12681" t="s">
        <v>12</v>
      </c>
      <c r="K12681" s="21">
        <f>INDEX(LISTAS!$H:$Q,MATCH(BASE!H12681,LISTAS!$G:$G,0),MATCH(BASE!J12681,LISTAS!$H$3:$Q$3,0))*Tabela3[[#This Row],[QUANTIDADE]]</f>
        <v>6</v>
      </c>
      <c r="L12681" s="2" t="str">
        <f>TEXT(Tabela3[[#This Row],[DATA]],"MM")</f>
        <v>08</v>
      </c>
      <c r="M12681" s="2">
        <f>WEEKNUM(Tabela3[[#This Row],[DATA]])</f>
        <v>32</v>
      </c>
      <c r="N12681" s="18">
        <f>YEAR(Tabela3[[#This Row],[DATA]])</f>
        <v>2023</v>
      </c>
    </row>
    <row r="12682" spans="2:14">
      <c r="B12682" s="1">
        <v>45148</v>
      </c>
      <c r="C12682">
        <v>18112</v>
      </c>
      <c r="D12682">
        <f>COUNTIF(C$4:C12682,Tabela3[[#This Row],[COMANDA]])</f>
        <v>1</v>
      </c>
      <c r="E12682" t="s">
        <v>90</v>
      </c>
      <c r="F12682" t="s">
        <v>98</v>
      </c>
      <c r="G12682" t="s">
        <v>8</v>
      </c>
      <c r="H12682" t="s">
        <v>39</v>
      </c>
      <c r="I12682" s="2">
        <v>1</v>
      </c>
      <c r="J12682" t="s">
        <v>11</v>
      </c>
      <c r="K12682" s="21">
        <f>INDEX(LISTAS!$H:$Q,MATCH(BASE!H12682,LISTAS!$G:$G,0),MATCH(BASE!J12682,LISTAS!$H$3:$Q$3,0))*Tabela3[[#This Row],[QUANTIDADE]]</f>
        <v>12</v>
      </c>
      <c r="L12682" s="2" t="str">
        <f>TEXT(Tabela3[[#This Row],[DATA]],"MM")</f>
        <v>08</v>
      </c>
      <c r="M12682" s="2">
        <f>WEEKNUM(Tabela3[[#This Row],[DATA]])</f>
        <v>32</v>
      </c>
      <c r="N12682" s="18">
        <f>YEAR(Tabela3[[#This Row],[DATA]])</f>
        <v>2023</v>
      </c>
    </row>
    <row r="12683" spans="2:14">
      <c r="B12683" s="1">
        <v>45148</v>
      </c>
      <c r="C12683">
        <v>18112</v>
      </c>
      <c r="D12683">
        <f>COUNTIF(C$4:C12683,Tabela3[[#This Row],[COMANDA]])</f>
        <v>2</v>
      </c>
      <c r="E12683" t="s">
        <v>90</v>
      </c>
      <c r="F12683" t="s">
        <v>98</v>
      </c>
      <c r="G12683" t="s">
        <v>9</v>
      </c>
      <c r="H12683" t="s">
        <v>242</v>
      </c>
      <c r="I12683" s="2">
        <v>1</v>
      </c>
      <c r="J12683" t="s">
        <v>12</v>
      </c>
      <c r="K12683" s="21">
        <f>INDEX(LISTAS!$H:$Q,MATCH(BASE!H12683,LISTAS!$G:$G,0),MATCH(BASE!J12683,LISTAS!$H$3:$Q$3,0))*Tabela3[[#This Row],[QUANTIDADE]]</f>
        <v>6</v>
      </c>
      <c r="L12683" s="2" t="str">
        <f>TEXT(Tabela3[[#This Row],[DATA]],"MM")</f>
        <v>08</v>
      </c>
      <c r="M12683" s="2">
        <f>WEEKNUM(Tabela3[[#This Row],[DATA]])</f>
        <v>32</v>
      </c>
      <c r="N12683" s="18">
        <f>YEAR(Tabela3[[#This Row],[DATA]])</f>
        <v>2023</v>
      </c>
    </row>
    <row r="12684" spans="2:14">
      <c r="B12684" s="1">
        <v>45148</v>
      </c>
      <c r="C12684">
        <v>18113</v>
      </c>
      <c r="D12684">
        <f>COUNTIF(C$4:C12684,Tabela3[[#This Row],[COMANDA]])</f>
        <v>1</v>
      </c>
      <c r="E12684" t="s">
        <v>90</v>
      </c>
      <c r="G12684" t="s">
        <v>8</v>
      </c>
      <c r="H12684" t="s">
        <v>202</v>
      </c>
      <c r="I12684" s="2">
        <v>1</v>
      </c>
      <c r="J12684" t="s">
        <v>11</v>
      </c>
      <c r="K12684" s="21">
        <f>INDEX(LISTAS!$H:$Q,MATCH(BASE!H12684,LISTAS!$G:$G,0),MATCH(BASE!J12684,LISTAS!$H$3:$Q$3,0))*Tabela3[[#This Row],[QUANTIDADE]]</f>
        <v>20</v>
      </c>
      <c r="L12684" s="2" t="str">
        <f>TEXT(Tabela3[[#This Row],[DATA]],"MM")</f>
        <v>08</v>
      </c>
      <c r="M12684" s="2">
        <f>WEEKNUM(Tabela3[[#This Row],[DATA]])</f>
        <v>32</v>
      </c>
      <c r="N12684" s="18">
        <f>YEAR(Tabela3[[#This Row],[DATA]])</f>
        <v>2023</v>
      </c>
    </row>
    <row r="12685" spans="2:14">
      <c r="B12685" s="1">
        <v>45148</v>
      </c>
      <c r="C12685">
        <v>18113</v>
      </c>
      <c r="D12685">
        <f>COUNTIF(C$4:C12685,Tabela3[[#This Row],[COMANDA]])</f>
        <v>2</v>
      </c>
      <c r="E12685" t="s">
        <v>90</v>
      </c>
      <c r="G12685" t="s">
        <v>9</v>
      </c>
      <c r="H12685" t="s">
        <v>153</v>
      </c>
      <c r="I12685" s="2">
        <v>1</v>
      </c>
      <c r="J12685" t="s">
        <v>11</v>
      </c>
      <c r="K12685" s="21">
        <f>INDEX(LISTAS!$H:$Q,MATCH(BASE!H12685,LISTAS!$G:$G,0),MATCH(BASE!J12685,LISTAS!$H$3:$Q$3,0))*Tabela3[[#This Row],[QUANTIDADE]]</f>
        <v>4</v>
      </c>
      <c r="L12685" s="2" t="str">
        <f>TEXT(Tabela3[[#This Row],[DATA]],"MM")</f>
        <v>08</v>
      </c>
      <c r="M12685" s="2">
        <f>WEEKNUM(Tabela3[[#This Row],[DATA]])</f>
        <v>32</v>
      </c>
      <c r="N12685" s="18">
        <f>YEAR(Tabela3[[#This Row],[DATA]])</f>
        <v>2023</v>
      </c>
    </row>
    <row r="12686" spans="2:14">
      <c r="B12686" s="1">
        <v>45149</v>
      </c>
      <c r="C12686">
        <v>18114</v>
      </c>
      <c r="D12686">
        <f>COUNTIF(C$4:C12686,Tabela3[[#This Row],[COMANDA]])</f>
        <v>1</v>
      </c>
      <c r="E12686" t="s">
        <v>90</v>
      </c>
      <c r="G12686" t="s">
        <v>8</v>
      </c>
      <c r="H12686" t="s">
        <v>204</v>
      </c>
      <c r="I12686" s="2">
        <v>1</v>
      </c>
      <c r="J12686" t="s">
        <v>11</v>
      </c>
      <c r="K12686" s="21">
        <f>INDEX(LISTAS!$H:$Q,MATCH(BASE!H12686,LISTAS!$G:$G,0),MATCH(BASE!J12686,LISTAS!$H$3:$Q$3,0))*Tabela3[[#This Row],[QUANTIDADE]]</f>
        <v>18</v>
      </c>
      <c r="L12686" s="2" t="str">
        <f>TEXT(Tabela3[[#This Row],[DATA]],"MM")</f>
        <v>08</v>
      </c>
      <c r="M12686" s="2">
        <f>WEEKNUM(Tabela3[[#This Row],[DATA]])</f>
        <v>32</v>
      </c>
      <c r="N12686" s="18">
        <f>YEAR(Tabela3[[#This Row],[DATA]])</f>
        <v>2023</v>
      </c>
    </row>
    <row r="12687" spans="2:14">
      <c r="B12687" s="1">
        <v>45149</v>
      </c>
      <c r="C12687">
        <v>18115</v>
      </c>
      <c r="D12687">
        <f>COUNTIF(C$4:C12687,Tabela3[[#This Row],[COMANDA]])</f>
        <v>1</v>
      </c>
      <c r="E12687" t="s">
        <v>89</v>
      </c>
      <c r="F12687" t="s">
        <v>98</v>
      </c>
      <c r="G12687" t="s">
        <v>8</v>
      </c>
      <c r="H12687" t="s">
        <v>47</v>
      </c>
      <c r="I12687" s="2">
        <v>1</v>
      </c>
      <c r="J12687" t="s">
        <v>11</v>
      </c>
      <c r="K12687" s="21">
        <f>INDEX(LISTAS!$H:$Q,MATCH(BASE!H12687,LISTAS!$G:$G,0),MATCH(BASE!J12687,LISTAS!$H$3:$Q$3,0))*Tabela3[[#This Row],[QUANTIDADE]]</f>
        <v>16</v>
      </c>
      <c r="L12687" s="2" t="str">
        <f>TEXT(Tabela3[[#This Row],[DATA]],"MM")</f>
        <v>08</v>
      </c>
      <c r="M12687" s="2">
        <f>WEEKNUM(Tabela3[[#This Row],[DATA]])</f>
        <v>32</v>
      </c>
      <c r="N12687" s="18">
        <f>YEAR(Tabela3[[#This Row],[DATA]])</f>
        <v>2023</v>
      </c>
    </row>
    <row r="12688" spans="2:14">
      <c r="B12688" s="1">
        <v>45149</v>
      </c>
      <c r="C12688">
        <v>18116</v>
      </c>
      <c r="D12688">
        <f>COUNTIF(C$4:C12688,Tabela3[[#This Row],[COMANDA]])</f>
        <v>1</v>
      </c>
      <c r="E12688" t="s">
        <v>89</v>
      </c>
      <c r="F12688" t="s">
        <v>375</v>
      </c>
      <c r="G12688" t="s">
        <v>8</v>
      </c>
      <c r="H12688" t="s">
        <v>47</v>
      </c>
      <c r="I12688" s="2">
        <v>1</v>
      </c>
      <c r="J12688" t="s">
        <v>11</v>
      </c>
      <c r="K12688" s="21">
        <f>INDEX(LISTAS!$H:$Q,MATCH(BASE!H12688,LISTAS!$G:$G,0),MATCH(BASE!J12688,LISTAS!$H$3:$Q$3,0))*Tabela3[[#This Row],[QUANTIDADE]]</f>
        <v>16</v>
      </c>
      <c r="L12688" s="2" t="str">
        <f>TEXT(Tabela3[[#This Row],[DATA]],"MM")</f>
        <v>08</v>
      </c>
      <c r="M12688" s="2">
        <f>WEEKNUM(Tabela3[[#This Row],[DATA]])</f>
        <v>32</v>
      </c>
      <c r="N12688" s="18">
        <f>YEAR(Tabela3[[#This Row],[DATA]])</f>
        <v>2023</v>
      </c>
    </row>
    <row r="12689" spans="2:14">
      <c r="B12689" s="1">
        <v>45149</v>
      </c>
      <c r="C12689">
        <v>18117</v>
      </c>
      <c r="D12689">
        <f>COUNTIF(C$4:C12689,Tabela3[[#This Row],[COMANDA]])</f>
        <v>1</v>
      </c>
      <c r="E12689" t="s">
        <v>89</v>
      </c>
      <c r="F12689" t="s">
        <v>99</v>
      </c>
      <c r="G12689" t="s">
        <v>8</v>
      </c>
      <c r="H12689" t="s">
        <v>204</v>
      </c>
      <c r="I12689" s="2">
        <v>1</v>
      </c>
      <c r="J12689" t="s">
        <v>12</v>
      </c>
      <c r="K12689" s="21">
        <f>INDEX(LISTAS!$H:$Q,MATCH(BASE!H12689,LISTAS!$G:$G,0),MATCH(BASE!J12689,LISTAS!$H$3:$Q$3,0))*Tabela3[[#This Row],[QUANTIDADE]]</f>
        <v>16.2</v>
      </c>
      <c r="L12689" s="2" t="str">
        <f>TEXT(Tabela3[[#This Row],[DATA]],"MM")</f>
        <v>08</v>
      </c>
      <c r="M12689" s="2">
        <f>WEEKNUM(Tabela3[[#This Row],[DATA]])</f>
        <v>32</v>
      </c>
      <c r="N12689" s="18">
        <f>YEAR(Tabela3[[#This Row],[DATA]])</f>
        <v>2023</v>
      </c>
    </row>
    <row r="12690" spans="2:14">
      <c r="B12690" s="1">
        <v>45149</v>
      </c>
      <c r="C12690">
        <v>18117</v>
      </c>
      <c r="D12690">
        <f>COUNTIF(C$4:C12690,Tabela3[[#This Row],[COMANDA]])</f>
        <v>2</v>
      </c>
      <c r="E12690" t="s">
        <v>89</v>
      </c>
      <c r="F12690" t="s">
        <v>99</v>
      </c>
      <c r="G12690" t="s">
        <v>8</v>
      </c>
      <c r="H12690" t="s">
        <v>203</v>
      </c>
      <c r="I12690" s="2">
        <v>4</v>
      </c>
      <c r="J12690" t="s">
        <v>11</v>
      </c>
      <c r="K12690" s="21">
        <f>INDEX(LISTAS!$H:$Q,MATCH(BASE!H12690,LISTAS!$G:$G,0),MATCH(BASE!J12690,LISTAS!$H$3:$Q$3,0))*Tabela3[[#This Row],[QUANTIDADE]]</f>
        <v>80</v>
      </c>
      <c r="L12690" s="2" t="str">
        <f>TEXT(Tabela3[[#This Row],[DATA]],"MM")</f>
        <v>08</v>
      </c>
      <c r="M12690" s="2">
        <f>WEEKNUM(Tabela3[[#This Row],[DATA]])</f>
        <v>32</v>
      </c>
      <c r="N12690" s="18">
        <f>YEAR(Tabela3[[#This Row],[DATA]])</f>
        <v>2023</v>
      </c>
    </row>
    <row r="12691" spans="2:14">
      <c r="B12691" s="1">
        <v>45149</v>
      </c>
      <c r="C12691">
        <v>18118</v>
      </c>
      <c r="D12691">
        <f>COUNTIF(C$4:C12691,Tabela3[[#This Row],[COMANDA]])</f>
        <v>1</v>
      </c>
      <c r="E12691" t="s">
        <v>90</v>
      </c>
      <c r="F12691" t="s">
        <v>100</v>
      </c>
      <c r="G12691" t="s">
        <v>8</v>
      </c>
      <c r="H12691" t="s">
        <v>202</v>
      </c>
      <c r="I12691" s="2">
        <v>1</v>
      </c>
      <c r="J12691" t="s">
        <v>11</v>
      </c>
      <c r="K12691" s="21">
        <f>INDEX(LISTAS!$H:$Q,MATCH(BASE!H12691,LISTAS!$G:$G,0),MATCH(BASE!J12691,LISTAS!$H$3:$Q$3,0))*Tabela3[[#This Row],[QUANTIDADE]]</f>
        <v>20</v>
      </c>
      <c r="L12691" s="2" t="str">
        <f>TEXT(Tabela3[[#This Row],[DATA]],"MM")</f>
        <v>08</v>
      </c>
      <c r="M12691" s="2">
        <f>WEEKNUM(Tabela3[[#This Row],[DATA]])</f>
        <v>32</v>
      </c>
      <c r="N12691" s="18">
        <f>YEAR(Tabela3[[#This Row],[DATA]])</f>
        <v>2023</v>
      </c>
    </row>
    <row r="12692" spans="2:14">
      <c r="B12692" s="1">
        <v>45149</v>
      </c>
      <c r="C12692">
        <v>18119</v>
      </c>
      <c r="D12692">
        <f>COUNTIF(C$4:C12692,Tabela3[[#This Row],[COMANDA]])</f>
        <v>1</v>
      </c>
      <c r="E12692" t="s">
        <v>89</v>
      </c>
      <c r="F12692" t="s">
        <v>98</v>
      </c>
      <c r="G12692" t="s">
        <v>8</v>
      </c>
      <c r="H12692" t="s">
        <v>47</v>
      </c>
      <c r="I12692" s="2">
        <v>1</v>
      </c>
      <c r="J12692" t="s">
        <v>11</v>
      </c>
      <c r="K12692" s="21">
        <f>INDEX(LISTAS!$H:$Q,MATCH(BASE!H12692,LISTAS!$G:$G,0),MATCH(BASE!J12692,LISTAS!$H$3:$Q$3,0))*Tabela3[[#This Row],[QUANTIDADE]]</f>
        <v>16</v>
      </c>
      <c r="L12692" s="2" t="str">
        <f>TEXT(Tabela3[[#This Row],[DATA]],"MM")</f>
        <v>08</v>
      </c>
      <c r="M12692" s="2">
        <f>WEEKNUM(Tabela3[[#This Row],[DATA]])</f>
        <v>32</v>
      </c>
      <c r="N12692" s="18">
        <f>YEAR(Tabela3[[#This Row],[DATA]])</f>
        <v>2023</v>
      </c>
    </row>
    <row r="12693" spans="2:14">
      <c r="B12693" s="1">
        <v>45149</v>
      </c>
      <c r="C12693">
        <v>18120</v>
      </c>
      <c r="D12693">
        <f>COUNTIF(C$4:C12693,Tabela3[[#This Row],[COMANDA]])</f>
        <v>1</v>
      </c>
      <c r="E12693" t="s">
        <v>90</v>
      </c>
      <c r="F12693" t="s">
        <v>98</v>
      </c>
      <c r="G12693" t="s">
        <v>8</v>
      </c>
      <c r="H12693" t="s">
        <v>202</v>
      </c>
      <c r="I12693" s="2">
        <v>2</v>
      </c>
      <c r="J12693" t="s">
        <v>11</v>
      </c>
      <c r="K12693" s="21">
        <f>INDEX(LISTAS!$H:$Q,MATCH(BASE!H12693,LISTAS!$G:$G,0),MATCH(BASE!J12693,LISTAS!$H$3:$Q$3,0))*Tabela3[[#This Row],[QUANTIDADE]]</f>
        <v>40</v>
      </c>
      <c r="L12693" s="2" t="str">
        <f>TEXT(Tabela3[[#This Row],[DATA]],"MM")</f>
        <v>08</v>
      </c>
      <c r="M12693" s="2">
        <f>WEEKNUM(Tabela3[[#This Row],[DATA]])</f>
        <v>32</v>
      </c>
      <c r="N12693" s="18">
        <f>YEAR(Tabela3[[#This Row],[DATA]])</f>
        <v>2023</v>
      </c>
    </row>
    <row r="12694" spans="2:14">
      <c r="B12694" s="1">
        <v>45149</v>
      </c>
      <c r="C12694">
        <v>18120</v>
      </c>
      <c r="D12694">
        <f>COUNTIF(C$4:C12694,Tabela3[[#This Row],[COMANDA]])</f>
        <v>2</v>
      </c>
      <c r="E12694" t="s">
        <v>90</v>
      </c>
      <c r="F12694" t="s">
        <v>98</v>
      </c>
      <c r="G12694" t="s">
        <v>8</v>
      </c>
      <c r="H12694" t="s">
        <v>47</v>
      </c>
      <c r="I12694" s="2">
        <v>1</v>
      </c>
      <c r="J12694" t="s">
        <v>11</v>
      </c>
      <c r="K12694" s="21">
        <f>INDEX(LISTAS!$H:$Q,MATCH(BASE!H12694,LISTAS!$G:$G,0),MATCH(BASE!J12694,LISTAS!$H$3:$Q$3,0))*Tabela3[[#This Row],[QUANTIDADE]]</f>
        <v>16</v>
      </c>
      <c r="L12694" s="2" t="str">
        <f>TEXT(Tabela3[[#This Row],[DATA]],"MM")</f>
        <v>08</v>
      </c>
      <c r="M12694" s="2">
        <f>WEEKNUM(Tabela3[[#This Row],[DATA]])</f>
        <v>32</v>
      </c>
      <c r="N12694" s="18">
        <f>YEAR(Tabela3[[#This Row],[DATA]])</f>
        <v>2023</v>
      </c>
    </row>
    <row r="12695" spans="2:14">
      <c r="B12695" s="1">
        <v>45149</v>
      </c>
      <c r="C12695">
        <v>18120</v>
      </c>
      <c r="D12695">
        <f>COUNTIF(C$4:C12695,Tabela3[[#This Row],[COMANDA]])</f>
        <v>3</v>
      </c>
      <c r="E12695" t="s">
        <v>90</v>
      </c>
      <c r="F12695" t="s">
        <v>98</v>
      </c>
      <c r="G12695" t="s">
        <v>9</v>
      </c>
      <c r="H12695" t="s">
        <v>135</v>
      </c>
      <c r="I12695" s="2">
        <v>1</v>
      </c>
      <c r="J12695" t="s">
        <v>11</v>
      </c>
      <c r="K12695" s="21">
        <f>INDEX(LISTAS!$H:$Q,MATCH(BASE!H12695,LISTAS!$G:$G,0),MATCH(BASE!J12695,LISTAS!$H$3:$Q$3,0))*Tabela3[[#This Row],[QUANTIDADE]]</f>
        <v>4</v>
      </c>
      <c r="L12695" s="2" t="str">
        <f>TEXT(Tabela3[[#This Row],[DATA]],"MM")</f>
        <v>08</v>
      </c>
      <c r="M12695" s="2">
        <f>WEEKNUM(Tabela3[[#This Row],[DATA]])</f>
        <v>32</v>
      </c>
      <c r="N12695" s="18">
        <f>YEAR(Tabela3[[#This Row],[DATA]])</f>
        <v>2023</v>
      </c>
    </row>
    <row r="12696" spans="2:14">
      <c r="B12696" s="1">
        <v>45149</v>
      </c>
      <c r="C12696">
        <v>18120</v>
      </c>
      <c r="D12696">
        <f>COUNTIF(C$4:C12696,Tabela3[[#This Row],[COMANDA]])</f>
        <v>4</v>
      </c>
      <c r="E12696" t="s">
        <v>90</v>
      </c>
      <c r="F12696" t="s">
        <v>98</v>
      </c>
      <c r="G12696" t="s">
        <v>9</v>
      </c>
      <c r="H12696" t="s">
        <v>771</v>
      </c>
      <c r="I12696" s="2">
        <v>1</v>
      </c>
      <c r="J12696" t="s">
        <v>11</v>
      </c>
      <c r="K12696" s="21">
        <f>INDEX(LISTAS!$H:$Q,MATCH(BASE!H12696,LISTAS!$G:$G,0),MATCH(BASE!J12696,LISTAS!$H$3:$Q$3,0))*Tabela3[[#This Row],[QUANTIDADE]]</f>
        <v>6</v>
      </c>
      <c r="L12696" s="2" t="str">
        <f>TEXT(Tabela3[[#This Row],[DATA]],"MM")</f>
        <v>08</v>
      </c>
      <c r="M12696" s="2">
        <f>WEEKNUM(Tabela3[[#This Row],[DATA]])</f>
        <v>32</v>
      </c>
      <c r="N12696" s="18">
        <f>YEAR(Tabela3[[#This Row],[DATA]])</f>
        <v>2023</v>
      </c>
    </row>
    <row r="12697" spans="2:14">
      <c r="B12697" s="1">
        <v>45149</v>
      </c>
      <c r="C12697">
        <v>18122</v>
      </c>
      <c r="D12697">
        <f>COUNTIF(C$4:C12697,Tabela3[[#This Row],[COMANDA]])</f>
        <v>1</v>
      </c>
      <c r="E12697" t="s">
        <v>90</v>
      </c>
      <c r="G12697" t="s">
        <v>8</v>
      </c>
      <c r="H12697" t="s">
        <v>47</v>
      </c>
      <c r="I12697" s="2">
        <v>1</v>
      </c>
      <c r="J12697" t="s">
        <v>11</v>
      </c>
      <c r="K12697" s="21">
        <f>INDEX(LISTAS!$H:$Q,MATCH(BASE!H12697,LISTAS!$G:$G,0),MATCH(BASE!J12697,LISTAS!$H$3:$Q$3,0))*Tabela3[[#This Row],[QUANTIDADE]]</f>
        <v>16</v>
      </c>
      <c r="L12697" s="2" t="str">
        <f>TEXT(Tabela3[[#This Row],[DATA]],"MM")</f>
        <v>08</v>
      </c>
      <c r="M12697" s="2">
        <f>WEEKNUM(Tabela3[[#This Row],[DATA]])</f>
        <v>32</v>
      </c>
      <c r="N12697" s="18">
        <f>YEAR(Tabela3[[#This Row],[DATA]])</f>
        <v>2023</v>
      </c>
    </row>
    <row r="12698" spans="2:14">
      <c r="B12698" s="1">
        <v>45149</v>
      </c>
      <c r="C12698">
        <v>18121</v>
      </c>
      <c r="D12698">
        <f>COUNTIF(C$4:C12698,Tabela3[[#This Row],[COMANDA]])</f>
        <v>1</v>
      </c>
      <c r="E12698" t="s">
        <v>90</v>
      </c>
      <c r="G12698" t="s">
        <v>8</v>
      </c>
      <c r="H12698" t="s">
        <v>47</v>
      </c>
      <c r="I12698" s="2">
        <v>2</v>
      </c>
      <c r="J12698" t="s">
        <v>11</v>
      </c>
      <c r="K12698" s="21">
        <f>INDEX(LISTAS!$H:$Q,MATCH(BASE!H12698,LISTAS!$G:$G,0),MATCH(BASE!J12698,LISTAS!$H$3:$Q$3,0))*Tabela3[[#This Row],[QUANTIDADE]]</f>
        <v>32</v>
      </c>
      <c r="L12698" s="2" t="str">
        <f>TEXT(Tabela3[[#This Row],[DATA]],"MM")</f>
        <v>08</v>
      </c>
      <c r="M12698" s="2">
        <f>WEEKNUM(Tabela3[[#This Row],[DATA]])</f>
        <v>32</v>
      </c>
      <c r="N12698" s="18">
        <f>YEAR(Tabela3[[#This Row],[DATA]])</f>
        <v>2023</v>
      </c>
    </row>
    <row r="12699" spans="2:14">
      <c r="B12699" s="1">
        <v>45149</v>
      </c>
      <c r="C12699">
        <v>18121</v>
      </c>
      <c r="D12699">
        <f>COUNTIF(C$4:C12699,Tabela3[[#This Row],[COMANDA]])</f>
        <v>2</v>
      </c>
      <c r="E12699" t="s">
        <v>90</v>
      </c>
      <c r="G12699" t="s">
        <v>9</v>
      </c>
      <c r="H12699" t="s">
        <v>148</v>
      </c>
      <c r="I12699" s="2">
        <v>1</v>
      </c>
      <c r="J12699" t="s">
        <v>11</v>
      </c>
      <c r="K12699" s="21">
        <f>INDEX(LISTAS!$H:$Q,MATCH(BASE!H12699,LISTAS!$G:$G,0),MATCH(BASE!J12699,LISTAS!$H$3:$Q$3,0))*Tabela3[[#This Row],[QUANTIDADE]]</f>
        <v>3</v>
      </c>
      <c r="L12699" s="2" t="str">
        <f>TEXT(Tabela3[[#This Row],[DATA]],"MM")</f>
        <v>08</v>
      </c>
      <c r="M12699" s="2">
        <f>WEEKNUM(Tabela3[[#This Row],[DATA]])</f>
        <v>32</v>
      </c>
      <c r="N12699" s="18">
        <f>YEAR(Tabela3[[#This Row],[DATA]])</f>
        <v>2023</v>
      </c>
    </row>
    <row r="12700" spans="2:14">
      <c r="B12700" s="1">
        <v>45149</v>
      </c>
      <c r="C12700">
        <v>18123</v>
      </c>
      <c r="D12700">
        <f>COUNTIF(C$4:C12700,Tabela3[[#This Row],[COMANDA]])</f>
        <v>1</v>
      </c>
      <c r="E12700" t="s">
        <v>90</v>
      </c>
      <c r="F12700" t="s">
        <v>99</v>
      </c>
      <c r="G12700" t="s">
        <v>8</v>
      </c>
      <c r="H12700" t="s">
        <v>203</v>
      </c>
      <c r="I12700" s="2">
        <v>1</v>
      </c>
      <c r="J12700" t="s">
        <v>11</v>
      </c>
      <c r="K12700" s="21">
        <f>INDEX(LISTAS!$H:$Q,MATCH(BASE!H12700,LISTAS!$G:$G,0),MATCH(BASE!J12700,LISTAS!$H$3:$Q$3,0))*Tabela3[[#This Row],[QUANTIDADE]]</f>
        <v>20</v>
      </c>
      <c r="L12700" s="2" t="str">
        <f>TEXT(Tabela3[[#This Row],[DATA]],"MM")</f>
        <v>08</v>
      </c>
      <c r="M12700" s="2">
        <f>WEEKNUM(Tabela3[[#This Row],[DATA]])</f>
        <v>32</v>
      </c>
      <c r="N12700" s="18">
        <f>YEAR(Tabela3[[#This Row],[DATA]])</f>
        <v>2023</v>
      </c>
    </row>
    <row r="12701" spans="2:14">
      <c r="B12701" s="1">
        <v>45149</v>
      </c>
      <c r="C12701">
        <v>18124</v>
      </c>
      <c r="D12701">
        <f>COUNTIF(C$4:C12701,Tabela3[[#This Row],[COMANDA]])</f>
        <v>1</v>
      </c>
      <c r="E12701" t="s">
        <v>89</v>
      </c>
      <c r="F12701" t="s">
        <v>99</v>
      </c>
      <c r="G12701" t="s">
        <v>8</v>
      </c>
      <c r="H12701" t="s">
        <v>47</v>
      </c>
      <c r="I12701" s="2">
        <v>2</v>
      </c>
      <c r="J12701" t="s">
        <v>11</v>
      </c>
      <c r="K12701" s="21">
        <f>INDEX(LISTAS!$H:$Q,MATCH(BASE!H12701,LISTAS!$G:$G,0),MATCH(BASE!J12701,LISTAS!$H$3:$Q$3,0))*Tabela3[[#This Row],[QUANTIDADE]]</f>
        <v>32</v>
      </c>
      <c r="L12701" s="2" t="str">
        <f>TEXT(Tabela3[[#This Row],[DATA]],"MM")</f>
        <v>08</v>
      </c>
      <c r="M12701" s="2">
        <f>WEEKNUM(Tabela3[[#This Row],[DATA]])</f>
        <v>32</v>
      </c>
      <c r="N12701" s="18">
        <f>YEAR(Tabela3[[#This Row],[DATA]])</f>
        <v>2023</v>
      </c>
    </row>
    <row r="12702" spans="2:14">
      <c r="B12702" s="1">
        <v>45149</v>
      </c>
      <c r="C12702">
        <v>18125</v>
      </c>
      <c r="D12702">
        <f>COUNTIF(C$4:C12702,Tabela3[[#This Row],[COMANDA]])</f>
        <v>1</v>
      </c>
      <c r="E12702" t="s">
        <v>90</v>
      </c>
      <c r="F12702" t="s">
        <v>99</v>
      </c>
      <c r="G12702" t="s">
        <v>8</v>
      </c>
      <c r="H12702" t="s">
        <v>47</v>
      </c>
      <c r="I12702" s="2">
        <v>2</v>
      </c>
      <c r="J12702" t="s">
        <v>11</v>
      </c>
      <c r="K12702" s="21">
        <f>INDEX(LISTAS!$H:$Q,MATCH(BASE!H12702,LISTAS!$G:$G,0),MATCH(BASE!J12702,LISTAS!$H$3:$Q$3,0))*Tabela3[[#This Row],[QUANTIDADE]]</f>
        <v>32</v>
      </c>
      <c r="L12702" s="2" t="str">
        <f>TEXT(Tabela3[[#This Row],[DATA]],"MM")</f>
        <v>08</v>
      </c>
      <c r="M12702" s="2">
        <f>WEEKNUM(Tabela3[[#This Row],[DATA]])</f>
        <v>32</v>
      </c>
      <c r="N12702" s="18">
        <f>YEAR(Tabela3[[#This Row],[DATA]])</f>
        <v>2023</v>
      </c>
    </row>
    <row r="12703" spans="2:14">
      <c r="B12703" s="1">
        <v>45149</v>
      </c>
      <c r="C12703">
        <v>18126</v>
      </c>
      <c r="D12703">
        <f>COUNTIF(C$4:C12703,Tabela3[[#This Row],[COMANDA]])</f>
        <v>1</v>
      </c>
      <c r="E12703" t="s">
        <v>90</v>
      </c>
      <c r="F12703" t="s">
        <v>100</v>
      </c>
      <c r="G12703" t="s">
        <v>8</v>
      </c>
      <c r="H12703" t="s">
        <v>47</v>
      </c>
      <c r="I12703" s="2">
        <v>1</v>
      </c>
      <c r="J12703" t="s">
        <v>11</v>
      </c>
      <c r="K12703" s="21">
        <f>INDEX(LISTAS!$H:$Q,MATCH(BASE!H12703,LISTAS!$G:$G,0),MATCH(BASE!J12703,LISTAS!$H$3:$Q$3,0))*Tabela3[[#This Row],[QUANTIDADE]]</f>
        <v>16</v>
      </c>
      <c r="L12703" s="2" t="str">
        <f>TEXT(Tabela3[[#This Row],[DATA]],"MM")</f>
        <v>08</v>
      </c>
      <c r="M12703" s="2">
        <f>WEEKNUM(Tabela3[[#This Row],[DATA]])</f>
        <v>32</v>
      </c>
      <c r="N12703" s="18">
        <f>YEAR(Tabela3[[#This Row],[DATA]])</f>
        <v>2023</v>
      </c>
    </row>
    <row r="12704" spans="2:14">
      <c r="B12704" s="1">
        <v>45149</v>
      </c>
      <c r="C12704">
        <v>18127</v>
      </c>
      <c r="D12704">
        <f>COUNTIF(C$4:C12704,Tabela3[[#This Row],[COMANDA]])</f>
        <v>1</v>
      </c>
      <c r="E12704" t="s">
        <v>90</v>
      </c>
      <c r="F12704" t="s">
        <v>98</v>
      </c>
      <c r="G12704" t="s">
        <v>8</v>
      </c>
      <c r="H12704" t="s">
        <v>206</v>
      </c>
      <c r="I12704" s="2">
        <v>1</v>
      </c>
      <c r="J12704" t="s">
        <v>11</v>
      </c>
      <c r="K12704" s="21">
        <f>INDEX(LISTAS!$H:$Q,MATCH(BASE!H12704,LISTAS!$G:$G,0),MATCH(BASE!J12704,LISTAS!$H$3:$Q$3,0))*Tabela3[[#This Row],[QUANTIDADE]]</f>
        <v>18</v>
      </c>
      <c r="L12704" s="2" t="str">
        <f>TEXT(Tabela3[[#This Row],[DATA]],"MM")</f>
        <v>08</v>
      </c>
      <c r="M12704" s="2">
        <f>WEEKNUM(Tabela3[[#This Row],[DATA]])</f>
        <v>32</v>
      </c>
      <c r="N12704" s="18">
        <f>YEAR(Tabela3[[#This Row],[DATA]])</f>
        <v>2023</v>
      </c>
    </row>
    <row r="12705" spans="2:14">
      <c r="B12705" s="1">
        <v>45149</v>
      </c>
      <c r="C12705">
        <v>18127</v>
      </c>
      <c r="D12705">
        <f>COUNTIF(C$4:C12705,Tabela3[[#This Row],[COMANDA]])</f>
        <v>2</v>
      </c>
      <c r="E12705" t="s">
        <v>90</v>
      </c>
      <c r="F12705" t="s">
        <v>98</v>
      </c>
      <c r="G12705" t="s">
        <v>9</v>
      </c>
      <c r="H12705" t="s">
        <v>148</v>
      </c>
      <c r="I12705" s="2">
        <v>1</v>
      </c>
      <c r="J12705" t="s">
        <v>11</v>
      </c>
      <c r="K12705" s="21">
        <f>INDEX(LISTAS!$H:$Q,MATCH(BASE!H12705,LISTAS!$G:$G,0),MATCH(BASE!J12705,LISTAS!$H$3:$Q$3,0))*Tabela3[[#This Row],[QUANTIDADE]]</f>
        <v>3</v>
      </c>
      <c r="L12705" s="2" t="str">
        <f>TEXT(Tabela3[[#This Row],[DATA]],"MM")</f>
        <v>08</v>
      </c>
      <c r="M12705" s="2">
        <f>WEEKNUM(Tabela3[[#This Row],[DATA]])</f>
        <v>32</v>
      </c>
      <c r="N12705" s="18">
        <f>YEAR(Tabela3[[#This Row],[DATA]])</f>
        <v>2023</v>
      </c>
    </row>
    <row r="12706" spans="2:14">
      <c r="B12706" s="1">
        <v>45149</v>
      </c>
      <c r="C12706">
        <v>18128</v>
      </c>
      <c r="D12706">
        <f>COUNTIF(C$4:C12706,Tabela3[[#This Row],[COMANDA]])</f>
        <v>1</v>
      </c>
      <c r="E12706" t="s">
        <v>90</v>
      </c>
      <c r="F12706" t="s">
        <v>100</v>
      </c>
      <c r="G12706" t="s">
        <v>8</v>
      </c>
      <c r="H12706" t="s">
        <v>202</v>
      </c>
      <c r="I12706" s="2">
        <v>1</v>
      </c>
      <c r="J12706" t="s">
        <v>11</v>
      </c>
      <c r="K12706" s="21">
        <f>INDEX(LISTAS!$H:$Q,MATCH(BASE!H12706,LISTAS!$G:$G,0),MATCH(BASE!J12706,LISTAS!$H$3:$Q$3,0))*Tabela3[[#This Row],[QUANTIDADE]]</f>
        <v>20</v>
      </c>
      <c r="L12706" s="2" t="str">
        <f>TEXT(Tabela3[[#This Row],[DATA]],"MM")</f>
        <v>08</v>
      </c>
      <c r="M12706" s="2">
        <f>WEEKNUM(Tabela3[[#This Row],[DATA]])</f>
        <v>32</v>
      </c>
      <c r="N12706" s="18">
        <f>YEAR(Tabela3[[#This Row],[DATA]])</f>
        <v>2023</v>
      </c>
    </row>
    <row r="12707" spans="2:14">
      <c r="B12707" s="1">
        <v>45149</v>
      </c>
      <c r="C12707">
        <v>18130</v>
      </c>
      <c r="D12707">
        <f>COUNTIF(C$4:C12707,Tabela3[[#This Row],[COMANDA]])</f>
        <v>1</v>
      </c>
      <c r="E12707" t="s">
        <v>90</v>
      </c>
      <c r="F12707" t="s">
        <v>99</v>
      </c>
      <c r="G12707" t="s">
        <v>8</v>
      </c>
      <c r="H12707" t="s">
        <v>47</v>
      </c>
      <c r="I12707" s="2">
        <v>1</v>
      </c>
      <c r="J12707" t="s">
        <v>11</v>
      </c>
      <c r="K12707" s="21">
        <f>INDEX(LISTAS!$H:$Q,MATCH(BASE!H12707,LISTAS!$G:$G,0),MATCH(BASE!J12707,LISTAS!$H$3:$Q$3,0))*Tabela3[[#This Row],[QUANTIDADE]]</f>
        <v>16</v>
      </c>
      <c r="L12707" s="2" t="str">
        <f>TEXT(Tabela3[[#This Row],[DATA]],"MM")</f>
        <v>08</v>
      </c>
      <c r="M12707" s="2">
        <f>WEEKNUM(Tabela3[[#This Row],[DATA]])</f>
        <v>32</v>
      </c>
      <c r="N12707" s="18">
        <f>YEAR(Tabela3[[#This Row],[DATA]])</f>
        <v>2023</v>
      </c>
    </row>
    <row r="12708" spans="2:14">
      <c r="B12708" s="1">
        <v>45149</v>
      </c>
      <c r="C12708">
        <v>18130</v>
      </c>
      <c r="D12708">
        <f>COUNTIF(C$4:C12708,Tabela3[[#This Row],[COMANDA]])</f>
        <v>2</v>
      </c>
      <c r="E12708" t="s">
        <v>90</v>
      </c>
      <c r="F12708" t="s">
        <v>99</v>
      </c>
      <c r="G12708" t="s">
        <v>9</v>
      </c>
      <c r="H12708" t="s">
        <v>385</v>
      </c>
      <c r="I12708" s="2">
        <v>1</v>
      </c>
      <c r="J12708" t="s">
        <v>11</v>
      </c>
      <c r="K12708" s="21">
        <f>INDEX(LISTAS!$H:$Q,MATCH(BASE!H12708,LISTAS!$G:$G,0),MATCH(BASE!J12708,LISTAS!$H$3:$Q$3,0))*Tabela3[[#This Row],[QUANTIDADE]]</f>
        <v>3</v>
      </c>
      <c r="L12708" s="2" t="str">
        <f>TEXT(Tabela3[[#This Row],[DATA]],"MM")</f>
        <v>08</v>
      </c>
      <c r="M12708" s="2">
        <f>WEEKNUM(Tabela3[[#This Row],[DATA]])</f>
        <v>32</v>
      </c>
      <c r="N12708" s="18">
        <f>YEAR(Tabela3[[#This Row],[DATA]])</f>
        <v>2023</v>
      </c>
    </row>
    <row r="12709" spans="2:14">
      <c r="B12709" s="1">
        <v>45149</v>
      </c>
      <c r="C12709">
        <v>18129</v>
      </c>
      <c r="D12709">
        <f>COUNTIF(C$4:C12709,Tabela3[[#This Row],[COMANDA]])</f>
        <v>1</v>
      </c>
      <c r="E12709" t="s">
        <v>89</v>
      </c>
      <c r="F12709" t="s">
        <v>99</v>
      </c>
      <c r="G12709" t="s">
        <v>8</v>
      </c>
      <c r="H12709" t="s">
        <v>202</v>
      </c>
      <c r="I12709" s="2">
        <v>2</v>
      </c>
      <c r="J12709" t="s">
        <v>11</v>
      </c>
      <c r="K12709" s="21">
        <f>INDEX(LISTAS!$H:$Q,MATCH(BASE!H12709,LISTAS!$G:$G,0),MATCH(BASE!J12709,LISTAS!$H$3:$Q$3,0))*Tabela3[[#This Row],[QUANTIDADE]]</f>
        <v>40</v>
      </c>
      <c r="L12709" s="2" t="str">
        <f>TEXT(Tabela3[[#This Row],[DATA]],"MM")</f>
        <v>08</v>
      </c>
      <c r="M12709" s="2">
        <f>WEEKNUM(Tabela3[[#This Row],[DATA]])</f>
        <v>32</v>
      </c>
      <c r="N12709" s="18">
        <f>YEAR(Tabela3[[#This Row],[DATA]])</f>
        <v>2023</v>
      </c>
    </row>
    <row r="12710" spans="2:14">
      <c r="B12710" s="1">
        <v>45149</v>
      </c>
      <c r="C12710">
        <v>18131</v>
      </c>
      <c r="D12710">
        <f>COUNTIF(C$4:C12710,Tabela3[[#This Row],[COMANDA]])</f>
        <v>1</v>
      </c>
      <c r="E12710" t="s">
        <v>90</v>
      </c>
      <c r="F12710" t="s">
        <v>98</v>
      </c>
      <c r="G12710" t="s">
        <v>8</v>
      </c>
      <c r="H12710" t="s">
        <v>47</v>
      </c>
      <c r="I12710" s="2">
        <v>2</v>
      </c>
      <c r="J12710" t="s">
        <v>11</v>
      </c>
      <c r="K12710" s="21">
        <f>INDEX(LISTAS!$H:$Q,MATCH(BASE!H12710,LISTAS!$G:$G,0),MATCH(BASE!J12710,LISTAS!$H$3:$Q$3,0))*Tabela3[[#This Row],[QUANTIDADE]]</f>
        <v>32</v>
      </c>
      <c r="L12710" s="2" t="str">
        <f>TEXT(Tabela3[[#This Row],[DATA]],"MM")</f>
        <v>08</v>
      </c>
      <c r="M12710" s="2">
        <f>WEEKNUM(Tabela3[[#This Row],[DATA]])</f>
        <v>32</v>
      </c>
      <c r="N12710" s="18">
        <f>YEAR(Tabela3[[#This Row],[DATA]])</f>
        <v>2023</v>
      </c>
    </row>
    <row r="12711" spans="2:14">
      <c r="B12711" s="1">
        <v>45149</v>
      </c>
      <c r="C12711">
        <v>18131</v>
      </c>
      <c r="D12711">
        <f>COUNTIF(C$4:C12711,Tabela3[[#This Row],[COMANDA]])</f>
        <v>2</v>
      </c>
      <c r="E12711" t="s">
        <v>90</v>
      </c>
      <c r="F12711" t="s">
        <v>98</v>
      </c>
      <c r="G12711" t="s">
        <v>9</v>
      </c>
      <c r="H12711" t="s">
        <v>521</v>
      </c>
      <c r="I12711" s="2">
        <v>1</v>
      </c>
      <c r="J12711" t="s">
        <v>11</v>
      </c>
      <c r="K12711" s="21">
        <f>INDEX(LISTAS!$H:$Q,MATCH(BASE!H12711,LISTAS!$G:$G,0),MATCH(BASE!J12711,LISTAS!$H$3:$Q$3,0))*Tabela3[[#This Row],[QUANTIDADE]]</f>
        <v>6</v>
      </c>
      <c r="L12711" s="2" t="str">
        <f>TEXT(Tabela3[[#This Row],[DATA]],"MM")</f>
        <v>08</v>
      </c>
      <c r="M12711" s="2">
        <f>WEEKNUM(Tabela3[[#This Row],[DATA]])</f>
        <v>32</v>
      </c>
      <c r="N12711" s="18">
        <f>YEAR(Tabela3[[#This Row],[DATA]])</f>
        <v>2023</v>
      </c>
    </row>
    <row r="12712" spans="2:14">
      <c r="B12712" s="1">
        <v>45149</v>
      </c>
      <c r="C12712">
        <v>18132</v>
      </c>
      <c r="D12712">
        <f>COUNTIF(C$4:C12712,Tabela3[[#This Row],[COMANDA]])</f>
        <v>1</v>
      </c>
      <c r="E12712" t="s">
        <v>90</v>
      </c>
      <c r="F12712" t="s">
        <v>100</v>
      </c>
      <c r="G12712" t="s">
        <v>8</v>
      </c>
      <c r="H12712" t="s">
        <v>39</v>
      </c>
      <c r="I12712" s="2">
        <v>1</v>
      </c>
      <c r="J12712" t="s">
        <v>11</v>
      </c>
      <c r="K12712" s="21">
        <f>INDEX(LISTAS!$H:$Q,MATCH(BASE!H12712,LISTAS!$G:$G,0),MATCH(BASE!J12712,LISTAS!$H$3:$Q$3,0))*Tabela3[[#This Row],[QUANTIDADE]]</f>
        <v>12</v>
      </c>
      <c r="L12712" s="2" t="str">
        <f>TEXT(Tabela3[[#This Row],[DATA]],"MM")</f>
        <v>08</v>
      </c>
      <c r="M12712" s="2">
        <f>WEEKNUM(Tabela3[[#This Row],[DATA]])</f>
        <v>32</v>
      </c>
      <c r="N12712" s="18">
        <f>YEAR(Tabela3[[#This Row],[DATA]])</f>
        <v>2023</v>
      </c>
    </row>
    <row r="12713" spans="2:14">
      <c r="B12713" s="1">
        <v>45149</v>
      </c>
      <c r="C12713">
        <v>18133</v>
      </c>
      <c r="D12713">
        <f>COUNTIF(C$4:C12713,Tabela3[[#This Row],[COMANDA]])</f>
        <v>1</v>
      </c>
      <c r="E12713" t="s">
        <v>90</v>
      </c>
      <c r="F12713" t="s">
        <v>100</v>
      </c>
      <c r="G12713" t="s">
        <v>8</v>
      </c>
      <c r="H12713" t="s">
        <v>47</v>
      </c>
      <c r="I12713" s="2">
        <v>1</v>
      </c>
      <c r="J12713" t="s">
        <v>11</v>
      </c>
      <c r="K12713" s="21">
        <f>INDEX(LISTAS!$H:$Q,MATCH(BASE!H12713,LISTAS!$G:$G,0),MATCH(BASE!J12713,LISTAS!$H$3:$Q$3,0))*Tabela3[[#This Row],[QUANTIDADE]]</f>
        <v>16</v>
      </c>
      <c r="L12713" s="2" t="str">
        <f>TEXT(Tabela3[[#This Row],[DATA]],"MM")</f>
        <v>08</v>
      </c>
      <c r="M12713" s="2">
        <f>WEEKNUM(Tabela3[[#This Row],[DATA]])</f>
        <v>32</v>
      </c>
      <c r="N12713" s="18">
        <f>YEAR(Tabela3[[#This Row],[DATA]])</f>
        <v>2023</v>
      </c>
    </row>
    <row r="12714" spans="2:14">
      <c r="B12714" s="1">
        <v>45149</v>
      </c>
      <c r="C12714">
        <v>18134</v>
      </c>
      <c r="D12714">
        <f>COUNTIF(C$4:C12714,Tabela3[[#This Row],[COMANDA]])</f>
        <v>1</v>
      </c>
      <c r="E12714" t="s">
        <v>90</v>
      </c>
      <c r="F12714" t="s">
        <v>99</v>
      </c>
      <c r="G12714" t="s">
        <v>8</v>
      </c>
      <c r="H12714" t="s">
        <v>47</v>
      </c>
      <c r="I12714" s="2">
        <v>1</v>
      </c>
      <c r="J12714" t="s">
        <v>11</v>
      </c>
      <c r="K12714" s="21">
        <f>INDEX(LISTAS!$H:$Q,MATCH(BASE!H12714,LISTAS!$G:$G,0),MATCH(BASE!J12714,LISTAS!$H$3:$Q$3,0))*Tabela3[[#This Row],[QUANTIDADE]]</f>
        <v>16</v>
      </c>
      <c r="L12714" s="2" t="str">
        <f>TEXT(Tabela3[[#This Row],[DATA]],"MM")</f>
        <v>08</v>
      </c>
      <c r="M12714" s="2">
        <f>WEEKNUM(Tabela3[[#This Row],[DATA]])</f>
        <v>32</v>
      </c>
      <c r="N12714" s="18">
        <f>YEAR(Tabela3[[#This Row],[DATA]])</f>
        <v>2023</v>
      </c>
    </row>
    <row r="12715" spans="2:14">
      <c r="B12715" s="1">
        <v>45149</v>
      </c>
      <c r="C12715">
        <v>18135</v>
      </c>
      <c r="D12715">
        <f>COUNTIF(C$4:C12715,Tabela3[[#This Row],[COMANDA]])</f>
        <v>1</v>
      </c>
      <c r="E12715" t="s">
        <v>90</v>
      </c>
      <c r="F12715" t="s">
        <v>99</v>
      </c>
      <c r="G12715" t="s">
        <v>8</v>
      </c>
      <c r="H12715" t="s">
        <v>42</v>
      </c>
      <c r="I12715" s="2">
        <v>1</v>
      </c>
      <c r="J12715" t="s">
        <v>11</v>
      </c>
      <c r="K12715" s="21">
        <f>INDEX(LISTAS!$H:$Q,MATCH(BASE!H12715,LISTAS!$G:$G,0),MATCH(BASE!J12715,LISTAS!$H$3:$Q$3,0))*Tabela3[[#This Row],[QUANTIDADE]]</f>
        <v>16</v>
      </c>
      <c r="L12715" s="2" t="str">
        <f>TEXT(Tabela3[[#This Row],[DATA]],"MM")</f>
        <v>08</v>
      </c>
      <c r="M12715" s="2">
        <f>WEEKNUM(Tabela3[[#This Row],[DATA]])</f>
        <v>32</v>
      </c>
      <c r="N12715" s="18">
        <f>YEAR(Tabela3[[#This Row],[DATA]])</f>
        <v>2023</v>
      </c>
    </row>
    <row r="12716" spans="2:14">
      <c r="B12716" s="1">
        <v>45149</v>
      </c>
      <c r="C12716">
        <v>18135</v>
      </c>
      <c r="D12716">
        <f>COUNTIF(C$4:C12716,Tabela3[[#This Row],[COMANDA]])</f>
        <v>2</v>
      </c>
      <c r="E12716" t="s">
        <v>90</v>
      </c>
      <c r="F12716" t="s">
        <v>99</v>
      </c>
      <c r="G12716" t="s">
        <v>8</v>
      </c>
      <c r="H12716" t="s">
        <v>202</v>
      </c>
      <c r="I12716" s="2">
        <v>1</v>
      </c>
      <c r="J12716" t="s">
        <v>11</v>
      </c>
      <c r="K12716" s="21">
        <f>INDEX(LISTAS!$H:$Q,MATCH(BASE!H12716,LISTAS!$G:$G,0),MATCH(BASE!J12716,LISTAS!$H$3:$Q$3,0))*Tabela3[[#This Row],[QUANTIDADE]]</f>
        <v>20</v>
      </c>
      <c r="L12716" s="2" t="str">
        <f>TEXT(Tabela3[[#This Row],[DATA]],"MM")</f>
        <v>08</v>
      </c>
      <c r="M12716" s="2">
        <f>WEEKNUM(Tabela3[[#This Row],[DATA]])</f>
        <v>32</v>
      </c>
      <c r="N12716" s="18">
        <f>YEAR(Tabela3[[#This Row],[DATA]])</f>
        <v>2023</v>
      </c>
    </row>
    <row r="12717" spans="2:14">
      <c r="B12717" s="1">
        <v>45149</v>
      </c>
      <c r="C12717">
        <v>18135</v>
      </c>
      <c r="D12717">
        <f>COUNTIF(C$4:C12717,Tabela3[[#This Row],[COMANDA]])</f>
        <v>3</v>
      </c>
      <c r="E12717" t="s">
        <v>90</v>
      </c>
      <c r="F12717" t="s">
        <v>99</v>
      </c>
      <c r="G12717" t="s">
        <v>8</v>
      </c>
      <c r="H12717" t="s">
        <v>205</v>
      </c>
      <c r="I12717" s="2">
        <v>1</v>
      </c>
      <c r="J12717" t="s">
        <v>11</v>
      </c>
      <c r="K12717" s="21">
        <f>INDEX(LISTAS!$H:$Q,MATCH(BASE!H12717,LISTAS!$G:$G,0),MATCH(BASE!J12717,LISTAS!$H$3:$Q$3,0))*Tabela3[[#This Row],[QUANTIDADE]]</f>
        <v>22</v>
      </c>
      <c r="L12717" s="2" t="str">
        <f>TEXT(Tabela3[[#This Row],[DATA]],"MM")</f>
        <v>08</v>
      </c>
      <c r="M12717" s="2">
        <f>WEEKNUM(Tabela3[[#This Row],[DATA]])</f>
        <v>32</v>
      </c>
      <c r="N12717" s="18">
        <f>YEAR(Tabela3[[#This Row],[DATA]])</f>
        <v>2023</v>
      </c>
    </row>
    <row r="12718" spans="2:14">
      <c r="B12718" s="1">
        <v>45149</v>
      </c>
      <c r="C12718">
        <v>18135</v>
      </c>
      <c r="D12718">
        <f>COUNTIF(C$4:C12718,Tabela3[[#This Row],[COMANDA]])</f>
        <v>4</v>
      </c>
      <c r="E12718" t="s">
        <v>90</v>
      </c>
      <c r="F12718" t="s">
        <v>99</v>
      </c>
      <c r="G12718" t="s">
        <v>8</v>
      </c>
      <c r="H12718" t="s">
        <v>211</v>
      </c>
      <c r="I12718" s="2">
        <v>2</v>
      </c>
      <c r="J12718" t="s">
        <v>11</v>
      </c>
      <c r="K12718" s="21">
        <f>INDEX(LISTAS!$H:$Q,MATCH(BASE!H12718,LISTAS!$G:$G,0),MATCH(BASE!J12718,LISTAS!$H$3:$Q$3,0))*Tabela3[[#This Row],[QUANTIDADE]]</f>
        <v>40</v>
      </c>
      <c r="L12718" s="2" t="str">
        <f>TEXT(Tabela3[[#This Row],[DATA]],"MM")</f>
        <v>08</v>
      </c>
      <c r="M12718" s="2">
        <f>WEEKNUM(Tabela3[[#This Row],[DATA]])</f>
        <v>32</v>
      </c>
      <c r="N12718" s="18">
        <f>YEAR(Tabela3[[#This Row],[DATA]])</f>
        <v>2023</v>
      </c>
    </row>
    <row r="12719" spans="2:14">
      <c r="B12719" s="1">
        <v>45149</v>
      </c>
      <c r="C12719">
        <v>18135</v>
      </c>
      <c r="D12719">
        <f>COUNTIF(C$4:C12719,Tabela3[[#This Row],[COMANDA]])</f>
        <v>5</v>
      </c>
      <c r="E12719" t="s">
        <v>90</v>
      </c>
      <c r="F12719" t="s">
        <v>99</v>
      </c>
      <c r="G12719" t="s">
        <v>61</v>
      </c>
      <c r="H12719" t="s">
        <v>199</v>
      </c>
      <c r="I12719" s="2">
        <v>2</v>
      </c>
      <c r="J12719" t="s">
        <v>11</v>
      </c>
      <c r="K12719" s="21">
        <f>INDEX(LISTAS!$H:$Q,MATCH(BASE!H12719,LISTAS!$G:$G,0),MATCH(BASE!J12719,LISTAS!$H$3:$Q$3,0))*Tabela3[[#This Row],[QUANTIDADE]]</f>
        <v>2</v>
      </c>
      <c r="L12719" s="2" t="str">
        <f>TEXT(Tabela3[[#This Row],[DATA]],"MM")</f>
        <v>08</v>
      </c>
      <c r="M12719" s="2">
        <f>WEEKNUM(Tabela3[[#This Row],[DATA]])</f>
        <v>32</v>
      </c>
      <c r="N12719" s="18">
        <f>YEAR(Tabela3[[#This Row],[DATA]])</f>
        <v>2023</v>
      </c>
    </row>
    <row r="12720" spans="2:14">
      <c r="B12720" s="1">
        <v>45149</v>
      </c>
      <c r="C12720">
        <v>18135</v>
      </c>
      <c r="D12720">
        <f>COUNTIF(C$4:C12720,Tabela3[[#This Row],[COMANDA]])</f>
        <v>6</v>
      </c>
      <c r="E12720" t="s">
        <v>90</v>
      </c>
      <c r="F12720" t="s">
        <v>99</v>
      </c>
      <c r="G12720" t="s">
        <v>10</v>
      </c>
      <c r="H12720" t="s">
        <v>119</v>
      </c>
      <c r="I12720" s="2">
        <v>2</v>
      </c>
      <c r="J12720" t="s">
        <v>11</v>
      </c>
      <c r="K12720" s="21">
        <f>INDEX(LISTAS!$H:$Q,MATCH(BASE!H12720,LISTAS!$G:$G,0),MATCH(BASE!J12720,LISTAS!$H$3:$Q$3,0))*Tabela3[[#This Row],[QUANTIDADE]]</f>
        <v>12</v>
      </c>
      <c r="L12720" s="2" t="str">
        <f>TEXT(Tabela3[[#This Row],[DATA]],"MM")</f>
        <v>08</v>
      </c>
      <c r="M12720" s="2">
        <f>WEEKNUM(Tabela3[[#This Row],[DATA]])</f>
        <v>32</v>
      </c>
      <c r="N12720" s="18">
        <f>YEAR(Tabela3[[#This Row],[DATA]])</f>
        <v>2023</v>
      </c>
    </row>
    <row r="12721" spans="2:14">
      <c r="B12721" s="1">
        <v>45149</v>
      </c>
      <c r="C12721">
        <v>18136</v>
      </c>
      <c r="D12721">
        <f>COUNTIF(C$4:C12721,Tabela3[[#This Row],[COMANDA]])</f>
        <v>1</v>
      </c>
      <c r="E12721" t="s">
        <v>90</v>
      </c>
      <c r="F12721" t="s">
        <v>98</v>
      </c>
      <c r="G12721" t="s">
        <v>8</v>
      </c>
      <c r="H12721" t="s">
        <v>204</v>
      </c>
      <c r="I12721" s="2">
        <v>1</v>
      </c>
      <c r="J12721" t="s">
        <v>11</v>
      </c>
      <c r="K12721" s="21">
        <f>INDEX(LISTAS!$H:$Q,MATCH(BASE!H12721,LISTAS!$G:$G,0),MATCH(BASE!J12721,LISTAS!$H$3:$Q$3,0))*Tabela3[[#This Row],[QUANTIDADE]]</f>
        <v>18</v>
      </c>
      <c r="L12721" s="2" t="str">
        <f>TEXT(Tabela3[[#This Row],[DATA]],"MM")</f>
        <v>08</v>
      </c>
      <c r="M12721" s="2">
        <f>WEEKNUM(Tabela3[[#This Row],[DATA]])</f>
        <v>32</v>
      </c>
      <c r="N12721" s="18">
        <f>YEAR(Tabela3[[#This Row],[DATA]])</f>
        <v>2023</v>
      </c>
    </row>
    <row r="12722" spans="2:14">
      <c r="B12722" s="1">
        <v>45149</v>
      </c>
      <c r="C12722">
        <v>18136</v>
      </c>
      <c r="D12722">
        <f>COUNTIF(C$4:C12722,Tabela3[[#This Row],[COMANDA]])</f>
        <v>2</v>
      </c>
      <c r="E12722" t="s">
        <v>90</v>
      </c>
      <c r="F12722" t="s">
        <v>98</v>
      </c>
      <c r="G12722" t="s">
        <v>8</v>
      </c>
      <c r="H12722" t="s">
        <v>202</v>
      </c>
      <c r="I12722" s="2">
        <v>1</v>
      </c>
      <c r="J12722" t="s">
        <v>11</v>
      </c>
      <c r="K12722" s="21">
        <f>INDEX(LISTAS!$H:$Q,MATCH(BASE!H12722,LISTAS!$G:$G,0),MATCH(BASE!J12722,LISTAS!$H$3:$Q$3,0))*Tabela3[[#This Row],[QUANTIDADE]]</f>
        <v>20</v>
      </c>
      <c r="L12722" s="2" t="str">
        <f>TEXT(Tabela3[[#This Row],[DATA]],"MM")</f>
        <v>08</v>
      </c>
      <c r="M12722" s="2">
        <f>WEEKNUM(Tabela3[[#This Row],[DATA]])</f>
        <v>32</v>
      </c>
      <c r="N12722" s="18">
        <f>YEAR(Tabela3[[#This Row],[DATA]])</f>
        <v>2023</v>
      </c>
    </row>
    <row r="12723" spans="2:14">
      <c r="B12723" s="1">
        <v>45149</v>
      </c>
      <c r="C12723">
        <v>18136</v>
      </c>
      <c r="D12723">
        <f>COUNTIF(C$4:C12723,Tabela3[[#This Row],[COMANDA]])</f>
        <v>3</v>
      </c>
      <c r="E12723" t="s">
        <v>90</v>
      </c>
      <c r="F12723" t="s">
        <v>98</v>
      </c>
      <c r="G12723" t="s">
        <v>9</v>
      </c>
      <c r="H12723" t="s">
        <v>51</v>
      </c>
      <c r="I12723" s="2">
        <v>1</v>
      </c>
      <c r="J12723" t="s">
        <v>12</v>
      </c>
      <c r="K12723" s="21">
        <f>INDEX(LISTAS!$H:$Q,MATCH(BASE!H12723,LISTAS!$G:$G,0),MATCH(BASE!J12723,LISTAS!$H$3:$Q$3,0))*Tabela3[[#This Row],[QUANTIDADE]]</f>
        <v>12</v>
      </c>
      <c r="L12723" s="2" t="str">
        <f>TEXT(Tabela3[[#This Row],[DATA]],"MM")</f>
        <v>08</v>
      </c>
      <c r="M12723" s="2">
        <f>WEEKNUM(Tabela3[[#This Row],[DATA]])</f>
        <v>32</v>
      </c>
      <c r="N12723" s="18">
        <f>YEAR(Tabela3[[#This Row],[DATA]])</f>
        <v>2023</v>
      </c>
    </row>
    <row r="12724" spans="2:14">
      <c r="B12724" s="1">
        <v>45149</v>
      </c>
      <c r="C12724">
        <v>18137</v>
      </c>
      <c r="D12724">
        <f>COUNTIF(C$4:C12724,Tabela3[[#This Row],[COMANDA]])</f>
        <v>1</v>
      </c>
      <c r="E12724" t="s">
        <v>90</v>
      </c>
      <c r="F12724" t="s">
        <v>99</v>
      </c>
      <c r="G12724" t="s">
        <v>8</v>
      </c>
      <c r="H12724" t="s">
        <v>39</v>
      </c>
      <c r="I12724" s="2">
        <v>1</v>
      </c>
      <c r="J12724" t="s">
        <v>11</v>
      </c>
      <c r="K12724" s="21">
        <f>INDEX(LISTAS!$H:$Q,MATCH(BASE!H12724,LISTAS!$G:$G,0),MATCH(BASE!J12724,LISTAS!$H$3:$Q$3,0))*Tabela3[[#This Row],[QUANTIDADE]]</f>
        <v>12</v>
      </c>
      <c r="L12724" s="2" t="str">
        <f>TEXT(Tabela3[[#This Row],[DATA]],"MM")</f>
        <v>08</v>
      </c>
      <c r="M12724" s="2">
        <f>WEEKNUM(Tabela3[[#This Row],[DATA]])</f>
        <v>32</v>
      </c>
      <c r="N12724" s="18">
        <f>YEAR(Tabela3[[#This Row],[DATA]])</f>
        <v>2023</v>
      </c>
    </row>
    <row r="12725" spans="2:14">
      <c r="B12725" s="1">
        <v>45149</v>
      </c>
      <c r="C12725">
        <v>18137</v>
      </c>
      <c r="D12725">
        <f>COUNTIF(C$4:C12725,Tabela3[[#This Row],[COMANDA]])</f>
        <v>2</v>
      </c>
      <c r="E12725" t="s">
        <v>90</v>
      </c>
      <c r="F12725" t="s">
        <v>99</v>
      </c>
      <c r="G12725" t="s">
        <v>8</v>
      </c>
      <c r="H12725" t="s">
        <v>205</v>
      </c>
      <c r="I12725" s="2">
        <v>1</v>
      </c>
      <c r="J12725" t="s">
        <v>11</v>
      </c>
      <c r="K12725" s="21">
        <f>INDEX(LISTAS!$H:$Q,MATCH(BASE!H12725,LISTAS!$G:$G,0),MATCH(BASE!J12725,LISTAS!$H$3:$Q$3,0))*Tabela3[[#This Row],[QUANTIDADE]]</f>
        <v>22</v>
      </c>
      <c r="L12725" s="2" t="str">
        <f>TEXT(Tabela3[[#This Row],[DATA]],"MM")</f>
        <v>08</v>
      </c>
      <c r="M12725" s="2">
        <f>WEEKNUM(Tabela3[[#This Row],[DATA]])</f>
        <v>32</v>
      </c>
      <c r="N12725" s="18">
        <f>YEAR(Tabela3[[#This Row],[DATA]])</f>
        <v>2023</v>
      </c>
    </row>
    <row r="12726" spans="2:14">
      <c r="B12726" s="1">
        <v>45149</v>
      </c>
      <c r="C12726">
        <v>18137</v>
      </c>
      <c r="D12726">
        <f>COUNTIF(C$4:C12726,Tabela3[[#This Row],[COMANDA]])</f>
        <v>3</v>
      </c>
      <c r="E12726" t="s">
        <v>90</v>
      </c>
      <c r="F12726" t="s">
        <v>99</v>
      </c>
      <c r="G12726" t="s">
        <v>9</v>
      </c>
      <c r="H12726" t="s">
        <v>138</v>
      </c>
      <c r="I12726" s="2">
        <v>1</v>
      </c>
      <c r="J12726" t="s">
        <v>11</v>
      </c>
      <c r="K12726" s="21">
        <f>INDEX(LISTAS!$H:$Q,MATCH(BASE!H12726,LISTAS!$G:$G,0),MATCH(BASE!J12726,LISTAS!$H$3:$Q$3,0))*Tabela3[[#This Row],[QUANTIDADE]]</f>
        <v>4</v>
      </c>
      <c r="L12726" s="2" t="str">
        <f>TEXT(Tabela3[[#This Row],[DATA]],"MM")</f>
        <v>08</v>
      </c>
      <c r="M12726" s="2">
        <f>WEEKNUM(Tabela3[[#This Row],[DATA]])</f>
        <v>32</v>
      </c>
      <c r="N12726" s="18">
        <f>YEAR(Tabela3[[#This Row],[DATA]])</f>
        <v>2023</v>
      </c>
    </row>
    <row r="12727" spans="2:14">
      <c r="B12727" s="1">
        <v>45149</v>
      </c>
      <c r="C12727">
        <v>18138</v>
      </c>
      <c r="D12727">
        <f>COUNTIF(C$4:C12727,Tabela3[[#This Row],[COMANDA]])</f>
        <v>1</v>
      </c>
      <c r="E12727" t="s">
        <v>90</v>
      </c>
      <c r="F12727" t="s">
        <v>98</v>
      </c>
      <c r="G12727" t="s">
        <v>8</v>
      </c>
      <c r="H12727" t="s">
        <v>206</v>
      </c>
      <c r="I12727" s="2">
        <v>1</v>
      </c>
      <c r="J12727" t="s">
        <v>11</v>
      </c>
      <c r="K12727" s="21">
        <f>INDEX(LISTAS!$H:$Q,MATCH(BASE!H12727,LISTAS!$G:$G,0),MATCH(BASE!J12727,LISTAS!$H$3:$Q$3,0))*Tabela3[[#This Row],[QUANTIDADE]]</f>
        <v>18</v>
      </c>
      <c r="L12727" s="2" t="str">
        <f>TEXT(Tabela3[[#This Row],[DATA]],"MM")</f>
        <v>08</v>
      </c>
      <c r="M12727" s="2">
        <f>WEEKNUM(Tabela3[[#This Row],[DATA]])</f>
        <v>32</v>
      </c>
      <c r="N12727" s="18">
        <f>YEAR(Tabela3[[#This Row],[DATA]])</f>
        <v>2023</v>
      </c>
    </row>
    <row r="12728" spans="2:14">
      <c r="B12728" s="1">
        <v>45149</v>
      </c>
      <c r="C12728">
        <v>18138</v>
      </c>
      <c r="D12728">
        <f>COUNTIF(C$4:C12728,Tabela3[[#This Row],[COMANDA]])</f>
        <v>2</v>
      </c>
      <c r="E12728" t="s">
        <v>90</v>
      </c>
      <c r="F12728" t="s">
        <v>98</v>
      </c>
      <c r="G12728" t="s">
        <v>9</v>
      </c>
      <c r="H12728" t="s">
        <v>138</v>
      </c>
      <c r="I12728" s="2">
        <v>1</v>
      </c>
      <c r="J12728" t="s">
        <v>11</v>
      </c>
      <c r="K12728" s="21">
        <f>INDEX(LISTAS!$H:$Q,MATCH(BASE!H12728,LISTAS!$G:$G,0),MATCH(BASE!J12728,LISTAS!$H$3:$Q$3,0))*Tabela3[[#This Row],[QUANTIDADE]]</f>
        <v>4</v>
      </c>
      <c r="L12728" s="2" t="str">
        <f>TEXT(Tabela3[[#This Row],[DATA]],"MM")</f>
        <v>08</v>
      </c>
      <c r="M12728" s="2">
        <f>WEEKNUM(Tabela3[[#This Row],[DATA]])</f>
        <v>32</v>
      </c>
      <c r="N12728" s="18">
        <f>YEAR(Tabela3[[#This Row],[DATA]])</f>
        <v>2023</v>
      </c>
    </row>
    <row r="12729" spans="2:14">
      <c r="B12729" s="1">
        <v>45149</v>
      </c>
      <c r="C12729">
        <v>18139</v>
      </c>
      <c r="D12729">
        <f>COUNTIF(C$4:C12729,Tabela3[[#This Row],[COMANDA]])</f>
        <v>1</v>
      </c>
      <c r="E12729" t="s">
        <v>90</v>
      </c>
      <c r="F12729" t="s">
        <v>99</v>
      </c>
      <c r="G12729" t="s">
        <v>8</v>
      </c>
      <c r="H12729" t="s">
        <v>203</v>
      </c>
      <c r="I12729" s="2">
        <v>1</v>
      </c>
      <c r="J12729" t="s">
        <v>11</v>
      </c>
      <c r="K12729" s="21">
        <f>INDEX(LISTAS!$H:$Q,MATCH(BASE!H12729,LISTAS!$G:$G,0),MATCH(BASE!J12729,LISTAS!$H$3:$Q$3,0))*Tabela3[[#This Row],[QUANTIDADE]]</f>
        <v>20</v>
      </c>
      <c r="L12729" s="2" t="str">
        <f>TEXT(Tabela3[[#This Row],[DATA]],"MM")</f>
        <v>08</v>
      </c>
      <c r="M12729" s="2">
        <f>WEEKNUM(Tabela3[[#This Row],[DATA]])</f>
        <v>32</v>
      </c>
      <c r="N12729" s="18">
        <f>YEAR(Tabela3[[#This Row],[DATA]])</f>
        <v>2023</v>
      </c>
    </row>
    <row r="12730" spans="2:14">
      <c r="B12730" s="1">
        <v>45149</v>
      </c>
      <c r="C12730">
        <v>18139</v>
      </c>
      <c r="D12730">
        <f>COUNTIF(C$4:C12730,Tabela3[[#This Row],[COMANDA]])</f>
        <v>2</v>
      </c>
      <c r="E12730" t="s">
        <v>90</v>
      </c>
      <c r="F12730" t="s">
        <v>99</v>
      </c>
      <c r="G12730" t="s">
        <v>9</v>
      </c>
      <c r="H12730" t="s">
        <v>132</v>
      </c>
      <c r="I12730" s="2">
        <v>1</v>
      </c>
      <c r="J12730" t="s">
        <v>11</v>
      </c>
      <c r="K12730" s="21">
        <f>INDEX(LISTAS!$H:$Q,MATCH(BASE!H12730,LISTAS!$G:$G,0),MATCH(BASE!J12730,LISTAS!$H$3:$Q$3,0))*Tabela3[[#This Row],[QUANTIDADE]]</f>
        <v>3</v>
      </c>
      <c r="L12730" s="2" t="str">
        <f>TEXT(Tabela3[[#This Row],[DATA]],"MM")</f>
        <v>08</v>
      </c>
      <c r="M12730" s="2">
        <f>WEEKNUM(Tabela3[[#This Row],[DATA]])</f>
        <v>32</v>
      </c>
      <c r="N12730" s="18">
        <f>YEAR(Tabela3[[#This Row],[DATA]])</f>
        <v>2023</v>
      </c>
    </row>
    <row r="12731" spans="2:14">
      <c r="B12731" s="1">
        <v>45149</v>
      </c>
      <c r="C12731">
        <v>18140</v>
      </c>
      <c r="D12731">
        <f>COUNTIF(C$4:C12731,Tabela3[[#This Row],[COMANDA]])</f>
        <v>1</v>
      </c>
      <c r="E12731" t="s">
        <v>90</v>
      </c>
      <c r="F12731" t="s">
        <v>99</v>
      </c>
      <c r="G12731" t="s">
        <v>8</v>
      </c>
      <c r="H12731" t="s">
        <v>47</v>
      </c>
      <c r="I12731" s="2">
        <v>1</v>
      </c>
      <c r="J12731" t="s">
        <v>11</v>
      </c>
      <c r="K12731" s="21">
        <f>INDEX(LISTAS!$H:$Q,MATCH(BASE!H12731,LISTAS!$G:$G,0),MATCH(BASE!J12731,LISTAS!$H$3:$Q$3,0))*Tabela3[[#This Row],[QUANTIDADE]]</f>
        <v>16</v>
      </c>
      <c r="L12731" s="2" t="str">
        <f>TEXT(Tabela3[[#This Row],[DATA]],"MM")</f>
        <v>08</v>
      </c>
      <c r="M12731" s="2">
        <f>WEEKNUM(Tabela3[[#This Row],[DATA]])</f>
        <v>32</v>
      </c>
      <c r="N12731" s="18">
        <f>YEAR(Tabela3[[#This Row],[DATA]])</f>
        <v>2023</v>
      </c>
    </row>
    <row r="12732" spans="2:14">
      <c r="B12732" s="1">
        <v>45149</v>
      </c>
      <c r="C12732">
        <v>18142</v>
      </c>
      <c r="D12732">
        <f>COUNTIF(C$4:C12732,Tabela3[[#This Row],[COMANDA]])</f>
        <v>1</v>
      </c>
      <c r="E12732" t="s">
        <v>90</v>
      </c>
      <c r="F12732" t="s">
        <v>98</v>
      </c>
      <c r="G12732" t="s">
        <v>8</v>
      </c>
      <c r="H12732" t="s">
        <v>84</v>
      </c>
      <c r="I12732" s="2">
        <v>1</v>
      </c>
      <c r="J12732" t="s">
        <v>11</v>
      </c>
      <c r="K12732" s="21">
        <f>INDEX(LISTAS!$H:$Q,MATCH(BASE!H12732,LISTAS!$G:$G,0),MATCH(BASE!J12732,LISTAS!$H$3:$Q$3,0))*Tabela3[[#This Row],[QUANTIDADE]]</f>
        <v>16</v>
      </c>
      <c r="L12732" s="2" t="str">
        <f>TEXT(Tabela3[[#This Row],[DATA]],"MM")</f>
        <v>08</v>
      </c>
      <c r="M12732" s="2">
        <f>WEEKNUM(Tabela3[[#This Row],[DATA]])</f>
        <v>32</v>
      </c>
      <c r="N12732" s="18">
        <f>YEAR(Tabela3[[#This Row],[DATA]])</f>
        <v>2023</v>
      </c>
    </row>
    <row r="12733" spans="2:14">
      <c r="B12733" s="1">
        <v>45149</v>
      </c>
      <c r="C12733">
        <v>18142</v>
      </c>
      <c r="D12733">
        <f>COUNTIF(C$4:C12733,Tabela3[[#This Row],[COMANDA]])</f>
        <v>2</v>
      </c>
      <c r="E12733" t="s">
        <v>90</v>
      </c>
      <c r="F12733" t="s">
        <v>98</v>
      </c>
      <c r="G12733" t="s">
        <v>9</v>
      </c>
      <c r="H12733" t="s">
        <v>138</v>
      </c>
      <c r="I12733" s="2">
        <v>1</v>
      </c>
      <c r="J12733" t="s">
        <v>11</v>
      </c>
      <c r="K12733" s="21">
        <f>INDEX(LISTAS!$H:$Q,MATCH(BASE!H12733,LISTAS!$G:$G,0),MATCH(BASE!J12733,LISTAS!$H$3:$Q$3,0))*Tabela3[[#This Row],[QUANTIDADE]]</f>
        <v>4</v>
      </c>
      <c r="L12733" s="2" t="str">
        <f>TEXT(Tabela3[[#This Row],[DATA]],"MM")</f>
        <v>08</v>
      </c>
      <c r="M12733" s="2">
        <f>WEEKNUM(Tabela3[[#This Row],[DATA]])</f>
        <v>32</v>
      </c>
      <c r="N12733" s="18">
        <f>YEAR(Tabela3[[#This Row],[DATA]])</f>
        <v>2023</v>
      </c>
    </row>
    <row r="12734" spans="2:14">
      <c r="B12734" s="1">
        <v>45149</v>
      </c>
      <c r="C12734">
        <v>18141</v>
      </c>
      <c r="D12734">
        <f>COUNTIF(C$4:C12734,Tabela3[[#This Row],[COMANDA]])</f>
        <v>1</v>
      </c>
      <c r="E12734" t="s">
        <v>90</v>
      </c>
      <c r="F12734" t="s">
        <v>99</v>
      </c>
      <c r="G12734" t="s">
        <v>8</v>
      </c>
      <c r="H12734" t="s">
        <v>204</v>
      </c>
      <c r="I12734" s="2">
        <v>1</v>
      </c>
      <c r="J12734" t="s">
        <v>11</v>
      </c>
      <c r="K12734" s="21">
        <f>INDEX(LISTAS!$H:$Q,MATCH(BASE!H12734,LISTAS!$G:$G,0),MATCH(BASE!J12734,LISTAS!$H$3:$Q$3,0))*Tabela3[[#This Row],[QUANTIDADE]]</f>
        <v>18</v>
      </c>
      <c r="L12734" s="2" t="str">
        <f>TEXT(Tabela3[[#This Row],[DATA]],"MM")</f>
        <v>08</v>
      </c>
      <c r="M12734" s="2">
        <f>WEEKNUM(Tabela3[[#This Row],[DATA]])</f>
        <v>32</v>
      </c>
      <c r="N12734" s="18">
        <f>YEAR(Tabela3[[#This Row],[DATA]])</f>
        <v>2023</v>
      </c>
    </row>
    <row r="12735" spans="2:14">
      <c r="B12735" s="1">
        <v>45149</v>
      </c>
      <c r="C12735">
        <v>18141</v>
      </c>
      <c r="D12735">
        <f>COUNTIF(C$4:C12735,Tabela3[[#This Row],[COMANDA]])</f>
        <v>2</v>
      </c>
      <c r="E12735" t="s">
        <v>90</v>
      </c>
      <c r="F12735" t="s">
        <v>99</v>
      </c>
      <c r="G12735" t="s">
        <v>61</v>
      </c>
      <c r="H12735" t="s">
        <v>199</v>
      </c>
      <c r="I12735" s="2">
        <v>1</v>
      </c>
      <c r="J12735" t="s">
        <v>11</v>
      </c>
      <c r="K12735" s="21">
        <f>INDEX(LISTAS!$H:$Q,MATCH(BASE!H12735,LISTAS!$G:$G,0),MATCH(BASE!J12735,LISTAS!$H$3:$Q$3,0))*Tabela3[[#This Row],[QUANTIDADE]]</f>
        <v>1</v>
      </c>
      <c r="L12735" s="2" t="str">
        <f>TEXT(Tabela3[[#This Row],[DATA]],"MM")</f>
        <v>08</v>
      </c>
      <c r="M12735" s="2">
        <f>WEEKNUM(Tabela3[[#This Row],[DATA]])</f>
        <v>32</v>
      </c>
      <c r="N12735" s="18">
        <f>YEAR(Tabela3[[#This Row],[DATA]])</f>
        <v>2023</v>
      </c>
    </row>
    <row r="12736" spans="2:14">
      <c r="B12736" s="1">
        <v>45149</v>
      </c>
      <c r="C12736">
        <v>18141</v>
      </c>
      <c r="D12736">
        <f>COUNTIF(C$4:C12736,Tabela3[[#This Row],[COMANDA]])</f>
        <v>3</v>
      </c>
      <c r="E12736" t="s">
        <v>90</v>
      </c>
      <c r="F12736" t="s">
        <v>99</v>
      </c>
      <c r="G12736" t="s">
        <v>9</v>
      </c>
      <c r="H12736" t="s">
        <v>131</v>
      </c>
      <c r="I12736" s="2">
        <v>1</v>
      </c>
      <c r="J12736" t="s">
        <v>11</v>
      </c>
      <c r="K12736" s="21">
        <f>INDEX(LISTAS!$H:$Q,MATCH(BASE!H12736,LISTAS!$G:$G,0),MATCH(BASE!J12736,LISTAS!$H$3:$Q$3,0))*Tabela3[[#This Row],[QUANTIDADE]]</f>
        <v>4</v>
      </c>
      <c r="L12736" s="2" t="str">
        <f>TEXT(Tabela3[[#This Row],[DATA]],"MM")</f>
        <v>08</v>
      </c>
      <c r="M12736" s="2">
        <f>WEEKNUM(Tabela3[[#This Row],[DATA]])</f>
        <v>32</v>
      </c>
      <c r="N12736" s="18">
        <f>YEAR(Tabela3[[#This Row],[DATA]])</f>
        <v>2023</v>
      </c>
    </row>
    <row r="12737" spans="2:14">
      <c r="B12737" s="1">
        <v>45149</v>
      </c>
      <c r="C12737">
        <v>18141</v>
      </c>
      <c r="D12737">
        <f>COUNTIF(C$4:C12737,Tabela3[[#This Row],[COMANDA]])</f>
        <v>4</v>
      </c>
      <c r="E12737" t="s">
        <v>90</v>
      </c>
      <c r="F12737" t="s">
        <v>99</v>
      </c>
      <c r="G12737" t="s">
        <v>9</v>
      </c>
      <c r="H12737" t="s">
        <v>85</v>
      </c>
      <c r="I12737" s="2">
        <v>1</v>
      </c>
      <c r="J12737" t="s">
        <v>11</v>
      </c>
      <c r="K12737" s="21">
        <f>INDEX(LISTAS!$H:$Q,MATCH(BASE!H12737,LISTAS!$G:$G,0),MATCH(BASE!J12737,LISTAS!$H$3:$Q$3,0))*Tabela3[[#This Row],[QUANTIDADE]]</f>
        <v>10</v>
      </c>
      <c r="L12737" s="2" t="str">
        <f>TEXT(Tabela3[[#This Row],[DATA]],"MM")</f>
        <v>08</v>
      </c>
      <c r="M12737" s="2">
        <f>WEEKNUM(Tabela3[[#This Row],[DATA]])</f>
        <v>32</v>
      </c>
      <c r="N12737" s="18">
        <f>YEAR(Tabela3[[#This Row],[DATA]])</f>
        <v>2023</v>
      </c>
    </row>
    <row r="12738" spans="2:14">
      <c r="B12738" s="1">
        <v>45149</v>
      </c>
      <c r="C12738">
        <v>18143</v>
      </c>
      <c r="D12738">
        <f>COUNTIF(C$4:C12738,Tabela3[[#This Row],[COMANDA]])</f>
        <v>1</v>
      </c>
      <c r="E12738" t="s">
        <v>90</v>
      </c>
      <c r="F12738" t="s">
        <v>99</v>
      </c>
      <c r="G12738" t="s">
        <v>8</v>
      </c>
      <c r="H12738" t="s">
        <v>39</v>
      </c>
      <c r="I12738" s="2">
        <v>2</v>
      </c>
      <c r="J12738" t="s">
        <v>11</v>
      </c>
      <c r="K12738" s="21">
        <f>INDEX(LISTAS!$H:$Q,MATCH(BASE!H12738,LISTAS!$G:$G,0),MATCH(BASE!J12738,LISTAS!$H$3:$Q$3,0))*Tabela3[[#This Row],[QUANTIDADE]]</f>
        <v>24</v>
      </c>
      <c r="L12738" s="2" t="str">
        <f>TEXT(Tabela3[[#This Row],[DATA]],"MM")</f>
        <v>08</v>
      </c>
      <c r="M12738" s="2">
        <f>WEEKNUM(Tabela3[[#This Row],[DATA]])</f>
        <v>32</v>
      </c>
      <c r="N12738" s="18">
        <f>YEAR(Tabela3[[#This Row],[DATA]])</f>
        <v>2023</v>
      </c>
    </row>
    <row r="12739" spans="2:14">
      <c r="B12739" s="1">
        <v>45149</v>
      </c>
      <c r="C12739">
        <v>18144</v>
      </c>
      <c r="D12739">
        <f>COUNTIF(C$4:C12739,Tabela3[[#This Row],[COMANDA]])</f>
        <v>1</v>
      </c>
      <c r="E12739" t="s">
        <v>89</v>
      </c>
      <c r="F12739" t="s">
        <v>98</v>
      </c>
      <c r="G12739" t="s">
        <v>8</v>
      </c>
      <c r="H12739" t="s">
        <v>204</v>
      </c>
      <c r="I12739" s="2">
        <v>1</v>
      </c>
      <c r="J12739" t="s">
        <v>11</v>
      </c>
      <c r="K12739" s="21">
        <f>INDEX(LISTAS!$H:$Q,MATCH(BASE!H12739,LISTAS!$G:$G,0),MATCH(BASE!J12739,LISTAS!$H$3:$Q$3,0))*Tabela3[[#This Row],[QUANTIDADE]]</f>
        <v>18</v>
      </c>
      <c r="L12739" s="2" t="str">
        <f>TEXT(Tabela3[[#This Row],[DATA]],"MM")</f>
        <v>08</v>
      </c>
      <c r="M12739" s="2">
        <f>WEEKNUM(Tabela3[[#This Row],[DATA]])</f>
        <v>32</v>
      </c>
      <c r="N12739" s="18">
        <f>YEAR(Tabela3[[#This Row],[DATA]])</f>
        <v>2023</v>
      </c>
    </row>
    <row r="12740" spans="2:14">
      <c r="B12740" s="1">
        <v>45149</v>
      </c>
      <c r="C12740">
        <v>18144</v>
      </c>
      <c r="D12740">
        <f>COUNTIF(C$4:C12740,Tabela3[[#This Row],[COMANDA]])</f>
        <v>2</v>
      </c>
      <c r="E12740" t="s">
        <v>89</v>
      </c>
      <c r="F12740" t="s">
        <v>98</v>
      </c>
      <c r="G12740" t="s">
        <v>9</v>
      </c>
      <c r="H12740" t="s">
        <v>132</v>
      </c>
      <c r="I12740" s="2">
        <v>1</v>
      </c>
      <c r="J12740" t="s">
        <v>11</v>
      </c>
      <c r="K12740" s="21">
        <f>INDEX(LISTAS!$H:$Q,MATCH(BASE!H12740,LISTAS!$G:$G,0),MATCH(BASE!J12740,LISTAS!$H$3:$Q$3,0))*Tabela3[[#This Row],[QUANTIDADE]]</f>
        <v>3</v>
      </c>
      <c r="L12740" s="2" t="str">
        <f>TEXT(Tabela3[[#This Row],[DATA]],"MM")</f>
        <v>08</v>
      </c>
      <c r="M12740" s="2">
        <f>WEEKNUM(Tabela3[[#This Row],[DATA]])</f>
        <v>32</v>
      </c>
      <c r="N12740" s="18">
        <f>YEAR(Tabela3[[#This Row],[DATA]])</f>
        <v>2023</v>
      </c>
    </row>
    <row r="12741" spans="2:14">
      <c r="B12741" s="1">
        <v>45152</v>
      </c>
      <c r="C12741">
        <v>18145</v>
      </c>
      <c r="D12741">
        <f>COUNTIF(C$4:C12741,Tabela3[[#This Row],[COMANDA]])</f>
        <v>1</v>
      </c>
      <c r="E12741" t="s">
        <v>89</v>
      </c>
      <c r="G12741" t="s">
        <v>8</v>
      </c>
      <c r="H12741" t="s">
        <v>47</v>
      </c>
      <c r="I12741" s="2">
        <v>2</v>
      </c>
      <c r="J12741" t="s">
        <v>11</v>
      </c>
      <c r="K12741" s="21">
        <f>INDEX(LISTAS!$H:$Q,MATCH(BASE!H12741,LISTAS!$G:$G,0),MATCH(BASE!J12741,LISTAS!$H$3:$Q$3,0))*Tabela3[[#This Row],[QUANTIDADE]]</f>
        <v>32</v>
      </c>
      <c r="L12741" s="2" t="str">
        <f>TEXT(Tabela3[[#This Row],[DATA]],"MM")</f>
        <v>08</v>
      </c>
      <c r="M12741" s="2">
        <f>WEEKNUM(Tabela3[[#This Row],[DATA]])</f>
        <v>33</v>
      </c>
      <c r="N12741" s="18">
        <f>YEAR(Tabela3[[#This Row],[DATA]])</f>
        <v>2023</v>
      </c>
    </row>
    <row r="12742" spans="2:14">
      <c r="B12742" s="1">
        <v>45152</v>
      </c>
      <c r="C12742">
        <v>18146</v>
      </c>
      <c r="D12742">
        <f>COUNTIF(C$4:C12742,Tabela3[[#This Row],[COMANDA]])</f>
        <v>1</v>
      </c>
      <c r="E12742" t="s">
        <v>90</v>
      </c>
      <c r="F12742" t="s">
        <v>98</v>
      </c>
      <c r="G12742" t="s">
        <v>8</v>
      </c>
      <c r="H12742" t="s">
        <v>47</v>
      </c>
      <c r="I12742" s="2">
        <v>3</v>
      </c>
      <c r="J12742" t="s">
        <v>11</v>
      </c>
      <c r="K12742" s="21">
        <f>INDEX(LISTAS!$H:$Q,MATCH(BASE!H12742,LISTAS!$G:$G,0),MATCH(BASE!J12742,LISTAS!$H$3:$Q$3,0))*Tabela3[[#This Row],[QUANTIDADE]]</f>
        <v>48</v>
      </c>
      <c r="L12742" s="2" t="str">
        <f>TEXT(Tabela3[[#This Row],[DATA]],"MM")</f>
        <v>08</v>
      </c>
      <c r="M12742" s="2">
        <f>WEEKNUM(Tabela3[[#This Row],[DATA]])</f>
        <v>33</v>
      </c>
      <c r="N12742" s="18">
        <f>YEAR(Tabela3[[#This Row],[DATA]])</f>
        <v>2023</v>
      </c>
    </row>
    <row r="12743" spans="2:14">
      <c r="B12743" s="1">
        <v>45152</v>
      </c>
      <c r="C12743">
        <v>18147</v>
      </c>
      <c r="D12743">
        <f>COUNTIF(C$4:C12743,Tabela3[[#This Row],[COMANDA]])</f>
        <v>1</v>
      </c>
      <c r="E12743" t="s">
        <v>90</v>
      </c>
      <c r="F12743" t="s">
        <v>98</v>
      </c>
      <c r="G12743" t="s">
        <v>8</v>
      </c>
      <c r="H12743" t="s">
        <v>40</v>
      </c>
      <c r="I12743" s="2">
        <v>1</v>
      </c>
      <c r="J12743" t="s">
        <v>11</v>
      </c>
      <c r="K12743" s="21">
        <f>INDEX(LISTAS!$H:$Q,MATCH(BASE!H12743,LISTAS!$G:$G,0),MATCH(BASE!J12743,LISTAS!$H$3:$Q$3,0))*Tabela3[[#This Row],[QUANTIDADE]]</f>
        <v>14</v>
      </c>
      <c r="L12743" s="2" t="str">
        <f>TEXT(Tabela3[[#This Row],[DATA]],"MM")</f>
        <v>08</v>
      </c>
      <c r="M12743" s="2">
        <f>WEEKNUM(Tabela3[[#This Row],[DATA]])</f>
        <v>33</v>
      </c>
      <c r="N12743" s="18">
        <f>YEAR(Tabela3[[#This Row],[DATA]])</f>
        <v>2023</v>
      </c>
    </row>
    <row r="12744" spans="2:14">
      <c r="B12744" s="1">
        <v>45152</v>
      </c>
      <c r="C12744">
        <v>18147</v>
      </c>
      <c r="D12744">
        <f>COUNTIF(C$4:C12744,Tabela3[[#This Row],[COMANDA]])</f>
        <v>2</v>
      </c>
      <c r="E12744" t="s">
        <v>90</v>
      </c>
      <c r="F12744" t="s">
        <v>98</v>
      </c>
      <c r="G12744" t="s">
        <v>9</v>
      </c>
      <c r="H12744" t="s">
        <v>138</v>
      </c>
      <c r="I12744" s="2">
        <v>1</v>
      </c>
      <c r="J12744" t="s">
        <v>11</v>
      </c>
      <c r="K12744" s="21">
        <f>INDEX(LISTAS!$H:$Q,MATCH(BASE!H12744,LISTAS!$G:$G,0),MATCH(BASE!J12744,LISTAS!$H$3:$Q$3,0))*Tabela3[[#This Row],[QUANTIDADE]]</f>
        <v>4</v>
      </c>
      <c r="L12744" s="2" t="str">
        <f>TEXT(Tabela3[[#This Row],[DATA]],"MM")</f>
        <v>08</v>
      </c>
      <c r="M12744" s="2">
        <f>WEEKNUM(Tabela3[[#This Row],[DATA]])</f>
        <v>33</v>
      </c>
      <c r="N12744" s="18">
        <f>YEAR(Tabela3[[#This Row],[DATA]])</f>
        <v>2023</v>
      </c>
    </row>
    <row r="12745" spans="2:14">
      <c r="B12745" s="1">
        <v>45152</v>
      </c>
      <c r="C12745">
        <v>18148</v>
      </c>
      <c r="D12745">
        <f>COUNTIF(C$4:C12745,Tabela3[[#This Row],[COMANDA]])</f>
        <v>1</v>
      </c>
      <c r="E12745" t="s">
        <v>90</v>
      </c>
      <c r="G12745" t="s">
        <v>8</v>
      </c>
      <c r="H12745" t="s">
        <v>47</v>
      </c>
      <c r="I12745" s="2">
        <v>1</v>
      </c>
      <c r="J12745" t="s">
        <v>11</v>
      </c>
      <c r="K12745" s="21">
        <f>INDEX(LISTAS!$H:$Q,MATCH(BASE!H12745,LISTAS!$G:$G,0),MATCH(BASE!J12745,LISTAS!$H$3:$Q$3,0))*Tabela3[[#This Row],[QUANTIDADE]]</f>
        <v>16</v>
      </c>
      <c r="L12745" s="2" t="str">
        <f>TEXT(Tabela3[[#This Row],[DATA]],"MM")</f>
        <v>08</v>
      </c>
      <c r="M12745" s="2">
        <f>WEEKNUM(Tabela3[[#This Row],[DATA]])</f>
        <v>33</v>
      </c>
      <c r="N12745" s="18">
        <f>YEAR(Tabela3[[#This Row],[DATA]])</f>
        <v>2023</v>
      </c>
    </row>
    <row r="12746" spans="2:14">
      <c r="B12746" s="1">
        <v>45152</v>
      </c>
      <c r="C12746">
        <v>18149</v>
      </c>
      <c r="D12746">
        <f>COUNTIF(C$4:C12746,Tabela3[[#This Row],[COMANDA]])</f>
        <v>1</v>
      </c>
      <c r="E12746" t="s">
        <v>90</v>
      </c>
      <c r="F12746" t="s">
        <v>99</v>
      </c>
      <c r="G12746" t="s">
        <v>8</v>
      </c>
      <c r="H12746" t="s">
        <v>203</v>
      </c>
      <c r="I12746" s="2">
        <v>1</v>
      </c>
      <c r="J12746" t="s">
        <v>11</v>
      </c>
      <c r="K12746" s="21">
        <f>INDEX(LISTAS!$H:$Q,MATCH(BASE!H12746,LISTAS!$G:$G,0),MATCH(BASE!J12746,LISTAS!$H$3:$Q$3,0))*Tabela3[[#This Row],[QUANTIDADE]]</f>
        <v>20</v>
      </c>
      <c r="L12746" s="2" t="str">
        <f>TEXT(Tabela3[[#This Row],[DATA]],"MM")</f>
        <v>08</v>
      </c>
      <c r="M12746" s="2">
        <f>WEEKNUM(Tabela3[[#This Row],[DATA]])</f>
        <v>33</v>
      </c>
      <c r="N12746" s="18">
        <f>YEAR(Tabela3[[#This Row],[DATA]])</f>
        <v>2023</v>
      </c>
    </row>
    <row r="12747" spans="2:14">
      <c r="B12747" s="1">
        <v>45152</v>
      </c>
      <c r="C12747">
        <v>18149</v>
      </c>
      <c r="D12747">
        <f>COUNTIF(C$4:C12747,Tabela3[[#This Row],[COMANDA]])</f>
        <v>2</v>
      </c>
      <c r="E12747" t="s">
        <v>90</v>
      </c>
      <c r="F12747" t="s">
        <v>99</v>
      </c>
      <c r="G12747" t="s">
        <v>8</v>
      </c>
      <c r="H12747" t="s">
        <v>47</v>
      </c>
      <c r="I12747" s="2">
        <v>1</v>
      </c>
      <c r="J12747" t="s">
        <v>11</v>
      </c>
      <c r="K12747" s="21">
        <f>INDEX(LISTAS!$H:$Q,MATCH(BASE!H12747,LISTAS!$G:$G,0),MATCH(BASE!J12747,LISTAS!$H$3:$Q$3,0))*Tabela3[[#This Row],[QUANTIDADE]]</f>
        <v>16</v>
      </c>
      <c r="L12747" s="2" t="str">
        <f>TEXT(Tabela3[[#This Row],[DATA]],"MM")</f>
        <v>08</v>
      </c>
      <c r="M12747" s="2">
        <f>WEEKNUM(Tabela3[[#This Row],[DATA]])</f>
        <v>33</v>
      </c>
      <c r="N12747" s="18">
        <f>YEAR(Tabela3[[#This Row],[DATA]])</f>
        <v>2023</v>
      </c>
    </row>
    <row r="12748" spans="2:14">
      <c r="B12748" s="1">
        <v>45152</v>
      </c>
      <c r="C12748">
        <v>18149</v>
      </c>
      <c r="D12748">
        <f>COUNTIF(C$4:C12748,Tabela3[[#This Row],[COMANDA]])</f>
        <v>3</v>
      </c>
      <c r="E12748" t="s">
        <v>90</v>
      </c>
      <c r="F12748" t="s">
        <v>99</v>
      </c>
      <c r="G12748" t="s">
        <v>8</v>
      </c>
      <c r="H12748" t="s">
        <v>211</v>
      </c>
      <c r="I12748" s="2">
        <v>1</v>
      </c>
      <c r="J12748" t="s">
        <v>11</v>
      </c>
      <c r="K12748" s="21">
        <f>INDEX(LISTAS!$H:$Q,MATCH(BASE!H12748,LISTAS!$G:$G,0),MATCH(BASE!J12748,LISTAS!$H$3:$Q$3,0))*Tabela3[[#This Row],[QUANTIDADE]]</f>
        <v>20</v>
      </c>
      <c r="L12748" s="2" t="str">
        <f>TEXT(Tabela3[[#This Row],[DATA]],"MM")</f>
        <v>08</v>
      </c>
      <c r="M12748" s="2">
        <f>WEEKNUM(Tabela3[[#This Row],[DATA]])</f>
        <v>33</v>
      </c>
      <c r="N12748" s="18">
        <f>YEAR(Tabela3[[#This Row],[DATA]])</f>
        <v>2023</v>
      </c>
    </row>
    <row r="12749" spans="2:14">
      <c r="B12749" s="1">
        <v>45152</v>
      </c>
      <c r="C12749">
        <v>18150</v>
      </c>
      <c r="D12749">
        <f>COUNTIF(C$4:C12749,Tabela3[[#This Row],[COMANDA]])</f>
        <v>1</v>
      </c>
      <c r="E12749" t="s">
        <v>90</v>
      </c>
      <c r="G12749" t="s">
        <v>8</v>
      </c>
      <c r="H12749" t="s">
        <v>205</v>
      </c>
      <c r="I12749" s="2">
        <v>1</v>
      </c>
      <c r="J12749" t="s">
        <v>11</v>
      </c>
      <c r="K12749" s="21">
        <f>INDEX(LISTAS!$H:$Q,MATCH(BASE!H12749,LISTAS!$G:$G,0),MATCH(BASE!J12749,LISTAS!$H$3:$Q$3,0))*Tabela3[[#This Row],[QUANTIDADE]]</f>
        <v>22</v>
      </c>
      <c r="L12749" s="2" t="str">
        <f>TEXT(Tabela3[[#This Row],[DATA]],"MM")</f>
        <v>08</v>
      </c>
      <c r="M12749" s="2">
        <f>WEEKNUM(Tabela3[[#This Row],[DATA]])</f>
        <v>33</v>
      </c>
      <c r="N12749" s="18">
        <f>YEAR(Tabela3[[#This Row],[DATA]])</f>
        <v>2023</v>
      </c>
    </row>
    <row r="12750" spans="2:14">
      <c r="B12750" s="1">
        <v>45152</v>
      </c>
      <c r="C12750">
        <v>18151</v>
      </c>
      <c r="D12750">
        <f>COUNTIF(C$4:C12750,Tabela3[[#This Row],[COMANDA]])</f>
        <v>1</v>
      </c>
      <c r="E12750" t="s">
        <v>90</v>
      </c>
      <c r="F12750" t="s">
        <v>98</v>
      </c>
      <c r="G12750" t="s">
        <v>8</v>
      </c>
      <c r="H12750" t="s">
        <v>204</v>
      </c>
      <c r="I12750" s="2">
        <v>2</v>
      </c>
      <c r="J12750" t="s">
        <v>11</v>
      </c>
      <c r="K12750" s="21">
        <f>INDEX(LISTAS!$H:$Q,MATCH(BASE!H12750,LISTAS!$G:$G,0),MATCH(BASE!J12750,LISTAS!$H$3:$Q$3,0))*Tabela3[[#This Row],[QUANTIDADE]]</f>
        <v>36</v>
      </c>
      <c r="L12750" s="2" t="str">
        <f>TEXT(Tabela3[[#This Row],[DATA]],"MM")</f>
        <v>08</v>
      </c>
      <c r="M12750" s="2">
        <f>WEEKNUM(Tabela3[[#This Row],[DATA]])</f>
        <v>33</v>
      </c>
      <c r="N12750" s="18">
        <f>YEAR(Tabela3[[#This Row],[DATA]])</f>
        <v>2023</v>
      </c>
    </row>
    <row r="12751" spans="2:14">
      <c r="B12751" s="1">
        <v>45152</v>
      </c>
      <c r="C12751">
        <v>18151</v>
      </c>
      <c r="D12751">
        <f>COUNTIF(C$4:C12751,Tabela3[[#This Row],[COMANDA]])</f>
        <v>2</v>
      </c>
      <c r="E12751" t="s">
        <v>90</v>
      </c>
      <c r="F12751" t="s">
        <v>98</v>
      </c>
      <c r="G12751" t="s">
        <v>9</v>
      </c>
      <c r="H12751" t="s">
        <v>55</v>
      </c>
      <c r="I12751" s="2">
        <v>1</v>
      </c>
      <c r="J12751" t="s">
        <v>11</v>
      </c>
      <c r="K12751" s="21">
        <f>INDEX(LISTAS!$H:$Q,MATCH(BASE!H12751,LISTAS!$G:$G,0),MATCH(BASE!J12751,LISTAS!$H$3:$Q$3,0))*Tabela3[[#This Row],[QUANTIDADE]]</f>
        <v>3</v>
      </c>
      <c r="L12751" s="2" t="str">
        <f>TEXT(Tabela3[[#This Row],[DATA]],"MM")</f>
        <v>08</v>
      </c>
      <c r="M12751" s="2">
        <f>WEEKNUM(Tabela3[[#This Row],[DATA]])</f>
        <v>33</v>
      </c>
      <c r="N12751" s="18">
        <f>YEAR(Tabela3[[#This Row],[DATA]])</f>
        <v>2023</v>
      </c>
    </row>
    <row r="12752" spans="2:14">
      <c r="B12752" s="1">
        <v>45152</v>
      </c>
      <c r="C12752">
        <v>18152</v>
      </c>
      <c r="D12752">
        <f>COUNTIF(C$4:C12752,Tabela3[[#This Row],[COMANDA]])</f>
        <v>1</v>
      </c>
      <c r="E12752" t="s">
        <v>89</v>
      </c>
      <c r="F12752" t="s">
        <v>98</v>
      </c>
      <c r="G12752" t="s">
        <v>8</v>
      </c>
      <c r="H12752" t="s">
        <v>47</v>
      </c>
      <c r="I12752" s="2">
        <v>1</v>
      </c>
      <c r="J12752" t="s">
        <v>11</v>
      </c>
      <c r="K12752" s="21">
        <f>INDEX(LISTAS!$H:$Q,MATCH(BASE!H12752,LISTAS!$G:$G,0),MATCH(BASE!J12752,LISTAS!$H$3:$Q$3,0))*Tabela3[[#This Row],[QUANTIDADE]]</f>
        <v>16</v>
      </c>
      <c r="L12752" s="2" t="str">
        <f>TEXT(Tabela3[[#This Row],[DATA]],"MM")</f>
        <v>08</v>
      </c>
      <c r="M12752" s="2">
        <f>WEEKNUM(Tabela3[[#This Row],[DATA]])</f>
        <v>33</v>
      </c>
      <c r="N12752" s="18">
        <f>YEAR(Tabela3[[#This Row],[DATA]])</f>
        <v>2023</v>
      </c>
    </row>
    <row r="12753" spans="2:14">
      <c r="B12753" s="1">
        <v>45152</v>
      </c>
      <c r="C12753">
        <v>18153</v>
      </c>
      <c r="D12753">
        <f>COUNTIF(C$4:C12753,Tabela3[[#This Row],[COMANDA]])</f>
        <v>1</v>
      </c>
      <c r="E12753" t="s">
        <v>90</v>
      </c>
      <c r="F12753" t="s">
        <v>100</v>
      </c>
      <c r="G12753" t="s">
        <v>8</v>
      </c>
      <c r="H12753" t="s">
        <v>47</v>
      </c>
      <c r="I12753" s="2">
        <v>1</v>
      </c>
      <c r="J12753" t="s">
        <v>11</v>
      </c>
      <c r="K12753" s="21">
        <f>INDEX(LISTAS!$H:$Q,MATCH(BASE!H12753,LISTAS!$G:$G,0),MATCH(BASE!J12753,LISTAS!$H$3:$Q$3,0))*Tabela3[[#This Row],[QUANTIDADE]]</f>
        <v>16</v>
      </c>
      <c r="L12753" s="2" t="str">
        <f>TEXT(Tabela3[[#This Row],[DATA]],"MM")</f>
        <v>08</v>
      </c>
      <c r="M12753" s="2">
        <f>WEEKNUM(Tabela3[[#This Row],[DATA]])</f>
        <v>33</v>
      </c>
      <c r="N12753" s="18">
        <f>YEAR(Tabela3[[#This Row],[DATA]])</f>
        <v>2023</v>
      </c>
    </row>
    <row r="12754" spans="2:14">
      <c r="B12754" s="1">
        <v>45152</v>
      </c>
      <c r="C12754">
        <v>18154</v>
      </c>
      <c r="D12754">
        <f>COUNTIF(C$4:C12754,Tabela3[[#This Row],[COMANDA]])</f>
        <v>1</v>
      </c>
      <c r="E12754" t="s">
        <v>90</v>
      </c>
      <c r="F12754" t="s">
        <v>98</v>
      </c>
      <c r="G12754" t="s">
        <v>8</v>
      </c>
      <c r="H12754" t="s">
        <v>211</v>
      </c>
      <c r="I12754" s="2">
        <v>1</v>
      </c>
      <c r="J12754" t="s">
        <v>11</v>
      </c>
      <c r="K12754" s="21">
        <f>INDEX(LISTAS!$H:$Q,MATCH(BASE!H12754,LISTAS!$G:$G,0),MATCH(BASE!J12754,LISTAS!$H$3:$Q$3,0))*Tabela3[[#This Row],[QUANTIDADE]]</f>
        <v>20</v>
      </c>
      <c r="L12754" s="2" t="str">
        <f>TEXT(Tabela3[[#This Row],[DATA]],"MM")</f>
        <v>08</v>
      </c>
      <c r="M12754" s="2">
        <f>WEEKNUM(Tabela3[[#This Row],[DATA]])</f>
        <v>33</v>
      </c>
      <c r="N12754" s="18">
        <f>YEAR(Tabela3[[#This Row],[DATA]])</f>
        <v>2023</v>
      </c>
    </row>
    <row r="12755" spans="2:14">
      <c r="B12755" s="1">
        <v>45152</v>
      </c>
      <c r="C12755">
        <v>18155</v>
      </c>
      <c r="D12755">
        <f>COUNTIF(C$4:C12755,Tabela3[[#This Row],[COMANDA]])</f>
        <v>1</v>
      </c>
      <c r="E12755" t="s">
        <v>89</v>
      </c>
      <c r="F12755" t="s">
        <v>99</v>
      </c>
      <c r="G12755" t="s">
        <v>8</v>
      </c>
      <c r="H12755" t="s">
        <v>47</v>
      </c>
      <c r="I12755" s="2">
        <v>1</v>
      </c>
      <c r="J12755" t="s">
        <v>11</v>
      </c>
      <c r="K12755" s="21">
        <f>INDEX(LISTAS!$H:$Q,MATCH(BASE!H12755,LISTAS!$G:$G,0),MATCH(BASE!J12755,LISTAS!$H$3:$Q$3,0))*Tabela3[[#This Row],[QUANTIDADE]]</f>
        <v>16</v>
      </c>
      <c r="L12755" s="2" t="str">
        <f>TEXT(Tabela3[[#This Row],[DATA]],"MM")</f>
        <v>08</v>
      </c>
      <c r="M12755" s="2">
        <f>WEEKNUM(Tabela3[[#This Row],[DATA]])</f>
        <v>33</v>
      </c>
      <c r="N12755" s="18">
        <f>YEAR(Tabela3[[#This Row],[DATA]])</f>
        <v>2023</v>
      </c>
    </row>
    <row r="12756" spans="2:14">
      <c r="B12756" s="1">
        <v>45152</v>
      </c>
      <c r="C12756">
        <v>18155</v>
      </c>
      <c r="D12756">
        <f>COUNTIF(C$4:C12756,Tabela3[[#This Row],[COMANDA]])</f>
        <v>2</v>
      </c>
      <c r="E12756" t="s">
        <v>89</v>
      </c>
      <c r="F12756" t="s">
        <v>99</v>
      </c>
      <c r="G12756" t="s">
        <v>9</v>
      </c>
      <c r="H12756" t="s">
        <v>133</v>
      </c>
      <c r="I12756" s="2">
        <v>1</v>
      </c>
      <c r="J12756" t="s">
        <v>11</v>
      </c>
      <c r="K12756" s="21">
        <f>INDEX(LISTAS!$H:$Q,MATCH(BASE!H12756,LISTAS!$G:$G,0),MATCH(BASE!J12756,LISTAS!$H$3:$Q$3,0))*Tabela3[[#This Row],[QUANTIDADE]]</f>
        <v>6</v>
      </c>
      <c r="L12756" s="2" t="str">
        <f>TEXT(Tabela3[[#This Row],[DATA]],"MM")</f>
        <v>08</v>
      </c>
      <c r="M12756" s="2">
        <f>WEEKNUM(Tabela3[[#This Row],[DATA]])</f>
        <v>33</v>
      </c>
      <c r="N12756" s="18">
        <f>YEAR(Tabela3[[#This Row],[DATA]])</f>
        <v>2023</v>
      </c>
    </row>
    <row r="12757" spans="2:14">
      <c r="B12757" s="1">
        <v>45152</v>
      </c>
      <c r="C12757">
        <v>18156</v>
      </c>
      <c r="D12757">
        <f>COUNTIF(C$4:C12757,Tabela3[[#This Row],[COMANDA]])</f>
        <v>1</v>
      </c>
      <c r="E12757" t="s">
        <v>90</v>
      </c>
      <c r="F12757" t="s">
        <v>375</v>
      </c>
      <c r="G12757" t="s">
        <v>8</v>
      </c>
      <c r="H12757" t="s">
        <v>211</v>
      </c>
      <c r="I12757" s="2">
        <v>1</v>
      </c>
      <c r="J12757" t="s">
        <v>11</v>
      </c>
      <c r="K12757" s="21">
        <f>INDEX(LISTAS!$H:$Q,MATCH(BASE!H12757,LISTAS!$G:$G,0),MATCH(BASE!J12757,LISTAS!$H$3:$Q$3,0))*Tabela3[[#This Row],[QUANTIDADE]]</f>
        <v>20</v>
      </c>
      <c r="L12757" s="2" t="str">
        <f>TEXT(Tabela3[[#This Row],[DATA]],"MM")</f>
        <v>08</v>
      </c>
      <c r="M12757" s="2">
        <f>WEEKNUM(Tabela3[[#This Row],[DATA]])</f>
        <v>33</v>
      </c>
      <c r="N12757" s="18">
        <f>YEAR(Tabela3[[#This Row],[DATA]])</f>
        <v>2023</v>
      </c>
    </row>
    <row r="12758" spans="2:14">
      <c r="B12758" s="1">
        <v>45152</v>
      </c>
      <c r="C12758">
        <v>18156</v>
      </c>
      <c r="D12758">
        <f>COUNTIF(C$4:C12758,Tabela3[[#This Row],[COMANDA]])</f>
        <v>2</v>
      </c>
      <c r="E12758" t="s">
        <v>90</v>
      </c>
      <c r="F12758" t="s">
        <v>375</v>
      </c>
      <c r="G12758" t="s">
        <v>8</v>
      </c>
      <c r="H12758" t="s">
        <v>203</v>
      </c>
      <c r="I12758" s="2">
        <v>4</v>
      </c>
      <c r="J12758" t="s">
        <v>11</v>
      </c>
      <c r="K12758" s="21">
        <f>INDEX(LISTAS!$H:$Q,MATCH(BASE!H12758,LISTAS!$G:$G,0),MATCH(BASE!J12758,LISTAS!$H$3:$Q$3,0))*Tabela3[[#This Row],[QUANTIDADE]]</f>
        <v>80</v>
      </c>
      <c r="L12758" s="2" t="str">
        <f>TEXT(Tabela3[[#This Row],[DATA]],"MM")</f>
        <v>08</v>
      </c>
      <c r="M12758" s="2">
        <f>WEEKNUM(Tabela3[[#This Row],[DATA]])</f>
        <v>33</v>
      </c>
      <c r="N12758" s="18">
        <f>YEAR(Tabela3[[#This Row],[DATA]])</f>
        <v>2023</v>
      </c>
    </row>
    <row r="12759" spans="2:14">
      <c r="B12759" s="1">
        <v>45152</v>
      </c>
      <c r="C12759">
        <v>18156</v>
      </c>
      <c r="D12759">
        <f>COUNTIF(C$4:C12759,Tabela3[[#This Row],[COMANDA]])</f>
        <v>3</v>
      </c>
      <c r="E12759" t="s">
        <v>90</v>
      </c>
      <c r="F12759" t="s">
        <v>375</v>
      </c>
      <c r="G12759" t="s">
        <v>8</v>
      </c>
      <c r="H12759" t="s">
        <v>206</v>
      </c>
      <c r="I12759" s="2">
        <v>2</v>
      </c>
      <c r="J12759" t="s">
        <v>11</v>
      </c>
      <c r="K12759" s="21">
        <f>INDEX(LISTAS!$H:$Q,MATCH(BASE!H12759,LISTAS!$G:$G,0),MATCH(BASE!J12759,LISTAS!$H$3:$Q$3,0))*Tabela3[[#This Row],[QUANTIDADE]]</f>
        <v>36</v>
      </c>
      <c r="L12759" s="2" t="str">
        <f>TEXT(Tabela3[[#This Row],[DATA]],"MM")</f>
        <v>08</v>
      </c>
      <c r="M12759" s="2">
        <f>WEEKNUM(Tabela3[[#This Row],[DATA]])</f>
        <v>33</v>
      </c>
      <c r="N12759" s="18">
        <f>YEAR(Tabela3[[#This Row],[DATA]])</f>
        <v>2023</v>
      </c>
    </row>
    <row r="12760" spans="2:14">
      <c r="B12760" s="1">
        <v>45152</v>
      </c>
      <c r="C12760">
        <v>18156</v>
      </c>
      <c r="D12760">
        <f>COUNTIF(C$4:C12760,Tabela3[[#This Row],[COMANDA]])</f>
        <v>4</v>
      </c>
      <c r="E12760" t="s">
        <v>90</v>
      </c>
      <c r="F12760" t="s">
        <v>375</v>
      </c>
      <c r="G12760" t="s">
        <v>8</v>
      </c>
      <c r="H12760" t="s">
        <v>205</v>
      </c>
      <c r="I12760" s="2">
        <v>3</v>
      </c>
      <c r="J12760" t="s">
        <v>11</v>
      </c>
      <c r="K12760" s="21">
        <f>INDEX(LISTAS!$H:$Q,MATCH(BASE!H12760,LISTAS!$G:$G,0),MATCH(BASE!J12760,LISTAS!$H$3:$Q$3,0))*Tabela3[[#This Row],[QUANTIDADE]]</f>
        <v>66</v>
      </c>
      <c r="L12760" s="2" t="str">
        <f>TEXT(Tabela3[[#This Row],[DATA]],"MM")</f>
        <v>08</v>
      </c>
      <c r="M12760" s="2">
        <f>WEEKNUM(Tabela3[[#This Row],[DATA]])</f>
        <v>33</v>
      </c>
      <c r="N12760" s="18">
        <f>YEAR(Tabela3[[#This Row],[DATA]])</f>
        <v>2023</v>
      </c>
    </row>
    <row r="12761" spans="2:14">
      <c r="B12761" s="1">
        <v>45152</v>
      </c>
      <c r="C12761">
        <v>18156</v>
      </c>
      <c r="D12761">
        <f>COUNTIF(C$4:C12761,Tabela3[[#This Row],[COMANDA]])</f>
        <v>5</v>
      </c>
      <c r="E12761" t="s">
        <v>90</v>
      </c>
      <c r="F12761" t="s">
        <v>375</v>
      </c>
      <c r="G12761" t="s">
        <v>8</v>
      </c>
      <c r="H12761" t="s">
        <v>202</v>
      </c>
      <c r="I12761" s="2">
        <v>4</v>
      </c>
      <c r="J12761" t="s">
        <v>11</v>
      </c>
      <c r="K12761" s="21">
        <f>INDEX(LISTAS!$H:$Q,MATCH(BASE!H12761,LISTAS!$G:$G,0),MATCH(BASE!J12761,LISTAS!$H$3:$Q$3,0))*Tabela3[[#This Row],[QUANTIDADE]]</f>
        <v>80</v>
      </c>
      <c r="L12761" s="2" t="str">
        <f>TEXT(Tabela3[[#This Row],[DATA]],"MM")</f>
        <v>08</v>
      </c>
      <c r="M12761" s="2">
        <f>WEEKNUM(Tabela3[[#This Row],[DATA]])</f>
        <v>33</v>
      </c>
      <c r="N12761" s="18">
        <f>YEAR(Tabela3[[#This Row],[DATA]])</f>
        <v>2023</v>
      </c>
    </row>
    <row r="12762" spans="2:14">
      <c r="B12762" s="1">
        <v>45152</v>
      </c>
      <c r="C12762">
        <v>18156</v>
      </c>
      <c r="D12762">
        <f>COUNTIF(C$4:C12762,Tabela3[[#This Row],[COMANDA]])</f>
        <v>6</v>
      </c>
      <c r="E12762" t="s">
        <v>90</v>
      </c>
      <c r="F12762" t="s">
        <v>375</v>
      </c>
      <c r="G12762" t="s">
        <v>8</v>
      </c>
      <c r="H12762" t="s">
        <v>39</v>
      </c>
      <c r="I12762" s="2">
        <v>1</v>
      </c>
      <c r="J12762" t="s">
        <v>11</v>
      </c>
      <c r="K12762" s="21">
        <f>INDEX(LISTAS!$H:$Q,MATCH(BASE!H12762,LISTAS!$G:$G,0),MATCH(BASE!J12762,LISTAS!$H$3:$Q$3,0))*Tabela3[[#This Row],[QUANTIDADE]]</f>
        <v>12</v>
      </c>
      <c r="L12762" s="2" t="str">
        <f>TEXT(Tabela3[[#This Row],[DATA]],"MM")</f>
        <v>08</v>
      </c>
      <c r="M12762" s="2">
        <f>WEEKNUM(Tabela3[[#This Row],[DATA]])</f>
        <v>33</v>
      </c>
      <c r="N12762" s="18">
        <f>YEAR(Tabela3[[#This Row],[DATA]])</f>
        <v>2023</v>
      </c>
    </row>
    <row r="12763" spans="2:14">
      <c r="B12763" s="1">
        <v>45152</v>
      </c>
      <c r="C12763">
        <v>18156</v>
      </c>
      <c r="D12763">
        <f>COUNTIF(C$4:C12763,Tabela3[[#This Row],[COMANDA]])</f>
        <v>7</v>
      </c>
      <c r="E12763" t="s">
        <v>90</v>
      </c>
      <c r="F12763" t="s">
        <v>375</v>
      </c>
      <c r="G12763" t="s">
        <v>61</v>
      </c>
      <c r="H12763" t="s">
        <v>163</v>
      </c>
      <c r="I12763" s="2">
        <v>1</v>
      </c>
      <c r="J12763" t="s">
        <v>11</v>
      </c>
      <c r="K12763" s="21">
        <f>INDEX(LISTAS!$H:$Q,MATCH(BASE!H12763,LISTAS!$G:$G,0),MATCH(BASE!J12763,LISTAS!$H$3:$Q$3,0))*Tabela3[[#This Row],[QUANTIDADE]]</f>
        <v>4</v>
      </c>
      <c r="L12763" s="2" t="str">
        <f>TEXT(Tabela3[[#This Row],[DATA]],"MM")</f>
        <v>08</v>
      </c>
      <c r="M12763" s="2">
        <f>WEEKNUM(Tabela3[[#This Row],[DATA]])</f>
        <v>33</v>
      </c>
      <c r="N12763" s="18">
        <f>YEAR(Tabela3[[#This Row],[DATA]])</f>
        <v>2023</v>
      </c>
    </row>
    <row r="12764" spans="2:14">
      <c r="B12764" s="1">
        <v>45152</v>
      </c>
      <c r="C12764">
        <v>18156</v>
      </c>
      <c r="D12764">
        <f>COUNTIF(C$4:C12764,Tabela3[[#This Row],[COMANDA]])</f>
        <v>8</v>
      </c>
      <c r="E12764" t="s">
        <v>90</v>
      </c>
      <c r="F12764" t="s">
        <v>375</v>
      </c>
      <c r="G12764" t="s">
        <v>8</v>
      </c>
      <c r="H12764" t="s">
        <v>204</v>
      </c>
      <c r="I12764" s="2">
        <v>1</v>
      </c>
      <c r="J12764" t="s">
        <v>11</v>
      </c>
      <c r="K12764" s="21">
        <f>INDEX(LISTAS!$H:$Q,MATCH(BASE!H12764,LISTAS!$G:$G,0),MATCH(BASE!J12764,LISTAS!$H$3:$Q$3,0))*Tabela3[[#This Row],[QUANTIDADE]]</f>
        <v>18</v>
      </c>
      <c r="L12764" s="2" t="str">
        <f>TEXT(Tabela3[[#This Row],[DATA]],"MM")</f>
        <v>08</v>
      </c>
      <c r="M12764" s="2">
        <f>WEEKNUM(Tabela3[[#This Row],[DATA]])</f>
        <v>33</v>
      </c>
      <c r="N12764" s="18">
        <f>YEAR(Tabela3[[#This Row],[DATA]])</f>
        <v>2023</v>
      </c>
    </row>
    <row r="12765" spans="2:14">
      <c r="B12765" s="1">
        <v>45152</v>
      </c>
      <c r="C12765">
        <v>18156</v>
      </c>
      <c r="D12765">
        <f>COUNTIF(C$4:C12765,Tabela3[[#This Row],[COMANDA]])</f>
        <v>9</v>
      </c>
      <c r="E12765" t="s">
        <v>90</v>
      </c>
      <c r="F12765" t="s">
        <v>375</v>
      </c>
      <c r="G12765" t="s">
        <v>8</v>
      </c>
      <c r="H12765" t="s">
        <v>42</v>
      </c>
      <c r="I12765" s="2">
        <v>1</v>
      </c>
      <c r="J12765" t="s">
        <v>11</v>
      </c>
      <c r="K12765" s="21">
        <f>INDEX(LISTAS!$H:$Q,MATCH(BASE!H12765,LISTAS!$G:$G,0),MATCH(BASE!J12765,LISTAS!$H$3:$Q$3,0))*Tabela3[[#This Row],[QUANTIDADE]]</f>
        <v>16</v>
      </c>
      <c r="L12765" s="2" t="str">
        <f>TEXT(Tabela3[[#This Row],[DATA]],"MM")</f>
        <v>08</v>
      </c>
      <c r="M12765" s="2">
        <f>WEEKNUM(Tabela3[[#This Row],[DATA]])</f>
        <v>33</v>
      </c>
      <c r="N12765" s="18">
        <f>YEAR(Tabela3[[#This Row],[DATA]])</f>
        <v>2023</v>
      </c>
    </row>
    <row r="12766" spans="2:14">
      <c r="B12766" s="1">
        <v>45152</v>
      </c>
      <c r="C12766">
        <v>18156</v>
      </c>
      <c r="D12766">
        <f>COUNTIF(C$4:C12766,Tabela3[[#This Row],[COMANDA]])</f>
        <v>10</v>
      </c>
      <c r="E12766" t="s">
        <v>90</v>
      </c>
      <c r="F12766" t="s">
        <v>375</v>
      </c>
      <c r="G12766" t="s">
        <v>9</v>
      </c>
      <c r="H12766" t="s">
        <v>68</v>
      </c>
      <c r="I12766" s="2">
        <v>1</v>
      </c>
      <c r="J12766" t="s">
        <v>11</v>
      </c>
      <c r="K12766" s="21">
        <f>INDEX(LISTAS!$H:$Q,MATCH(BASE!H12766,LISTAS!$G:$G,0),MATCH(BASE!J12766,LISTAS!$H$3:$Q$3,0))*Tabela3[[#This Row],[QUANTIDADE]]</f>
        <v>3</v>
      </c>
      <c r="L12766" s="2" t="str">
        <f>TEXT(Tabela3[[#This Row],[DATA]],"MM")</f>
        <v>08</v>
      </c>
      <c r="M12766" s="2">
        <f>WEEKNUM(Tabela3[[#This Row],[DATA]])</f>
        <v>33</v>
      </c>
      <c r="N12766" s="18">
        <f>YEAR(Tabela3[[#This Row],[DATA]])</f>
        <v>2023</v>
      </c>
    </row>
    <row r="12767" spans="2:14">
      <c r="B12767" s="1">
        <v>45152</v>
      </c>
      <c r="C12767">
        <v>18156</v>
      </c>
      <c r="D12767">
        <f>COUNTIF(C$4:C12767,Tabela3[[#This Row],[COMANDA]])</f>
        <v>11</v>
      </c>
      <c r="E12767" t="s">
        <v>90</v>
      </c>
      <c r="F12767" t="s">
        <v>375</v>
      </c>
      <c r="G12767" t="s">
        <v>10</v>
      </c>
      <c r="H12767" t="s">
        <v>116</v>
      </c>
      <c r="I12767" s="2">
        <v>1</v>
      </c>
      <c r="J12767" t="s">
        <v>11</v>
      </c>
      <c r="K12767" s="21">
        <f>INDEX(LISTAS!$H:$Q,MATCH(BASE!H12767,LISTAS!$G:$G,0),MATCH(BASE!J12767,LISTAS!$H$3:$Q$3,0))*Tabela3[[#This Row],[QUANTIDADE]]</f>
        <v>2.5</v>
      </c>
      <c r="L12767" s="2" t="str">
        <f>TEXT(Tabela3[[#This Row],[DATA]],"MM")</f>
        <v>08</v>
      </c>
      <c r="M12767" s="2">
        <f>WEEKNUM(Tabela3[[#This Row],[DATA]])</f>
        <v>33</v>
      </c>
      <c r="N12767" s="18">
        <f>YEAR(Tabela3[[#This Row],[DATA]])</f>
        <v>2023</v>
      </c>
    </row>
    <row r="12768" spans="2:14">
      <c r="B12768" s="1">
        <v>45152</v>
      </c>
      <c r="C12768">
        <v>18157</v>
      </c>
      <c r="D12768">
        <f>COUNTIF(C$4:C12768,Tabela3[[#This Row],[COMANDA]])</f>
        <v>1</v>
      </c>
      <c r="E12768" t="s">
        <v>90</v>
      </c>
      <c r="F12768" t="s">
        <v>99</v>
      </c>
      <c r="G12768" t="s">
        <v>8</v>
      </c>
      <c r="H12768" t="s">
        <v>204</v>
      </c>
      <c r="I12768" s="2">
        <v>1</v>
      </c>
      <c r="J12768" t="s">
        <v>11</v>
      </c>
      <c r="K12768" s="21">
        <f>INDEX(LISTAS!$H:$Q,MATCH(BASE!H12768,LISTAS!$G:$G,0),MATCH(BASE!J12768,LISTAS!$H$3:$Q$3,0))*Tabela3[[#This Row],[QUANTIDADE]]</f>
        <v>18</v>
      </c>
      <c r="L12768" s="2" t="str">
        <f>TEXT(Tabela3[[#This Row],[DATA]],"MM")</f>
        <v>08</v>
      </c>
      <c r="M12768" s="2">
        <f>WEEKNUM(Tabela3[[#This Row],[DATA]])</f>
        <v>33</v>
      </c>
      <c r="N12768" s="18">
        <f>YEAR(Tabela3[[#This Row],[DATA]])</f>
        <v>2023</v>
      </c>
    </row>
    <row r="12769" spans="2:14">
      <c r="B12769" s="1">
        <v>45152</v>
      </c>
      <c r="C12769">
        <v>18157</v>
      </c>
      <c r="D12769">
        <f>COUNTIF(C$4:C12769,Tabela3[[#This Row],[COMANDA]])</f>
        <v>2</v>
      </c>
      <c r="E12769" t="s">
        <v>90</v>
      </c>
      <c r="F12769" t="s">
        <v>99</v>
      </c>
      <c r="G12769" t="s">
        <v>61</v>
      </c>
      <c r="H12769" t="s">
        <v>199</v>
      </c>
      <c r="I12769" s="2">
        <v>1</v>
      </c>
      <c r="J12769" t="s">
        <v>11</v>
      </c>
      <c r="K12769" s="21">
        <f>INDEX(LISTAS!$H:$Q,MATCH(BASE!H12769,LISTAS!$G:$G,0),MATCH(BASE!J12769,LISTAS!$H$3:$Q$3,0))*Tabela3[[#This Row],[QUANTIDADE]]</f>
        <v>1</v>
      </c>
      <c r="L12769" s="2" t="str">
        <f>TEXT(Tabela3[[#This Row],[DATA]],"MM")</f>
        <v>08</v>
      </c>
      <c r="M12769" s="2">
        <f>WEEKNUM(Tabela3[[#This Row],[DATA]])</f>
        <v>33</v>
      </c>
      <c r="N12769" s="18">
        <f>YEAR(Tabela3[[#This Row],[DATA]])</f>
        <v>2023</v>
      </c>
    </row>
    <row r="12770" spans="2:14">
      <c r="B12770" s="1">
        <v>45152</v>
      </c>
      <c r="C12770">
        <v>18157</v>
      </c>
      <c r="D12770">
        <f>COUNTIF(C$4:C12770,Tabela3[[#This Row],[COMANDA]])</f>
        <v>3</v>
      </c>
      <c r="E12770" t="s">
        <v>90</v>
      </c>
      <c r="F12770" t="s">
        <v>99</v>
      </c>
      <c r="G12770" t="s">
        <v>9</v>
      </c>
      <c r="H12770" t="s">
        <v>385</v>
      </c>
      <c r="I12770" s="2">
        <v>1</v>
      </c>
      <c r="J12770" t="s">
        <v>11</v>
      </c>
      <c r="K12770" s="21">
        <f>INDEX(LISTAS!$H:$Q,MATCH(BASE!H12770,LISTAS!$G:$G,0),MATCH(BASE!J12770,LISTAS!$H$3:$Q$3,0))*Tabela3[[#This Row],[QUANTIDADE]]</f>
        <v>3</v>
      </c>
      <c r="L12770" s="2" t="str">
        <f>TEXT(Tabela3[[#This Row],[DATA]],"MM")</f>
        <v>08</v>
      </c>
      <c r="M12770" s="2">
        <f>WEEKNUM(Tabela3[[#This Row],[DATA]])</f>
        <v>33</v>
      </c>
      <c r="N12770" s="18">
        <f>YEAR(Tabela3[[#This Row],[DATA]])</f>
        <v>2023</v>
      </c>
    </row>
    <row r="12771" spans="2:14">
      <c r="B12771" s="1">
        <v>45152</v>
      </c>
      <c r="C12771">
        <v>18158</v>
      </c>
      <c r="D12771">
        <f>COUNTIF(C$4:C12771,Tabela3[[#This Row],[COMANDA]])</f>
        <v>1</v>
      </c>
      <c r="E12771" t="s">
        <v>90</v>
      </c>
      <c r="F12771" t="s">
        <v>98</v>
      </c>
      <c r="G12771" t="s">
        <v>8</v>
      </c>
      <c r="H12771" t="s">
        <v>202</v>
      </c>
      <c r="I12771" s="2">
        <v>1</v>
      </c>
      <c r="J12771" t="s">
        <v>11</v>
      </c>
      <c r="K12771" s="21">
        <f>INDEX(LISTAS!$H:$Q,MATCH(BASE!H12771,LISTAS!$G:$G,0),MATCH(BASE!J12771,LISTAS!$H$3:$Q$3,0))*Tabela3[[#This Row],[QUANTIDADE]]</f>
        <v>20</v>
      </c>
      <c r="L12771" s="2" t="str">
        <f>TEXT(Tabela3[[#This Row],[DATA]],"MM")</f>
        <v>08</v>
      </c>
      <c r="M12771" s="2">
        <f>WEEKNUM(Tabela3[[#This Row],[DATA]])</f>
        <v>33</v>
      </c>
      <c r="N12771" s="18">
        <f>YEAR(Tabela3[[#This Row],[DATA]])</f>
        <v>2023</v>
      </c>
    </row>
    <row r="12772" spans="2:14">
      <c r="B12772" s="1">
        <v>45152</v>
      </c>
      <c r="C12772">
        <v>18158</v>
      </c>
      <c r="D12772">
        <f>COUNTIF(C$4:C12772,Tabela3[[#This Row],[COMANDA]])</f>
        <v>2</v>
      </c>
      <c r="E12772" t="s">
        <v>90</v>
      </c>
      <c r="F12772" t="s">
        <v>98</v>
      </c>
      <c r="G12772" t="s">
        <v>9</v>
      </c>
      <c r="H12772" t="s">
        <v>242</v>
      </c>
      <c r="I12772" s="2">
        <v>1</v>
      </c>
      <c r="J12772" t="s">
        <v>12</v>
      </c>
      <c r="K12772" s="21">
        <f>INDEX(LISTAS!$H:$Q,MATCH(BASE!H12772,LISTAS!$G:$G,0),MATCH(BASE!J12772,LISTAS!$H$3:$Q$3,0))*Tabela3[[#This Row],[QUANTIDADE]]</f>
        <v>6</v>
      </c>
      <c r="L12772" s="2" t="str">
        <f>TEXT(Tabela3[[#This Row],[DATA]],"MM")</f>
        <v>08</v>
      </c>
      <c r="M12772" s="2">
        <f>WEEKNUM(Tabela3[[#This Row],[DATA]])</f>
        <v>33</v>
      </c>
      <c r="N12772" s="18">
        <f>YEAR(Tabela3[[#This Row],[DATA]])</f>
        <v>2023</v>
      </c>
    </row>
    <row r="12773" spans="2:14">
      <c r="B12773" s="1">
        <v>45152</v>
      </c>
      <c r="C12773">
        <v>18159</v>
      </c>
      <c r="D12773">
        <f>COUNTIF(C$4:C12773,Tabela3[[#This Row],[COMANDA]])</f>
        <v>1</v>
      </c>
      <c r="E12773" t="s">
        <v>90</v>
      </c>
      <c r="F12773" t="s">
        <v>99</v>
      </c>
      <c r="G12773" t="s">
        <v>8</v>
      </c>
      <c r="H12773" t="s">
        <v>40</v>
      </c>
      <c r="I12773" s="2">
        <v>1</v>
      </c>
      <c r="J12773" t="s">
        <v>11</v>
      </c>
      <c r="K12773" s="21">
        <f>INDEX(LISTAS!$H:$Q,MATCH(BASE!H12773,LISTAS!$G:$G,0),MATCH(BASE!J12773,LISTAS!$H$3:$Q$3,0))*Tabela3[[#This Row],[QUANTIDADE]]</f>
        <v>14</v>
      </c>
      <c r="L12773" s="2" t="str">
        <f>TEXT(Tabela3[[#This Row],[DATA]],"MM")</f>
        <v>08</v>
      </c>
      <c r="M12773" s="2">
        <f>WEEKNUM(Tabela3[[#This Row],[DATA]])</f>
        <v>33</v>
      </c>
      <c r="N12773" s="18">
        <f>YEAR(Tabela3[[#This Row],[DATA]])</f>
        <v>2023</v>
      </c>
    </row>
    <row r="12774" spans="2:14">
      <c r="B12774" s="1">
        <v>45152</v>
      </c>
      <c r="C12774">
        <v>18160</v>
      </c>
      <c r="D12774">
        <f>COUNTIF(C$4:C12774,Tabela3[[#This Row],[COMANDA]])</f>
        <v>1</v>
      </c>
      <c r="E12774" t="s">
        <v>90</v>
      </c>
      <c r="F12774" t="s">
        <v>99</v>
      </c>
      <c r="G12774" t="s">
        <v>8</v>
      </c>
      <c r="H12774" t="s">
        <v>204</v>
      </c>
      <c r="I12774" s="2">
        <v>1</v>
      </c>
      <c r="J12774" t="s">
        <v>11</v>
      </c>
      <c r="K12774" s="21">
        <f>INDEX(LISTAS!$H:$Q,MATCH(BASE!H12774,LISTAS!$G:$G,0),MATCH(BASE!J12774,LISTAS!$H$3:$Q$3,0))*Tabela3[[#This Row],[QUANTIDADE]]</f>
        <v>18</v>
      </c>
      <c r="L12774" s="2" t="str">
        <f>TEXT(Tabela3[[#This Row],[DATA]],"MM")</f>
        <v>08</v>
      </c>
      <c r="M12774" s="2">
        <f>WEEKNUM(Tabela3[[#This Row],[DATA]])</f>
        <v>33</v>
      </c>
      <c r="N12774" s="18">
        <f>YEAR(Tabela3[[#This Row],[DATA]])</f>
        <v>2023</v>
      </c>
    </row>
    <row r="12775" spans="2:14">
      <c r="B12775" s="1">
        <v>45152</v>
      </c>
      <c r="C12775">
        <v>18161</v>
      </c>
      <c r="D12775">
        <f>COUNTIF(C$4:C12775,Tabela3[[#This Row],[COMANDA]])</f>
        <v>1</v>
      </c>
      <c r="E12775" t="s">
        <v>90</v>
      </c>
      <c r="F12775" t="s">
        <v>100</v>
      </c>
      <c r="G12775" t="s">
        <v>8</v>
      </c>
      <c r="H12775" t="s">
        <v>42</v>
      </c>
      <c r="I12775" s="2">
        <v>1</v>
      </c>
      <c r="J12775" t="s">
        <v>11</v>
      </c>
      <c r="K12775" s="21">
        <f>INDEX(LISTAS!$H:$Q,MATCH(BASE!H12775,LISTAS!$G:$G,0),MATCH(BASE!J12775,LISTAS!$H$3:$Q$3,0))*Tabela3[[#This Row],[QUANTIDADE]]</f>
        <v>16</v>
      </c>
      <c r="L12775" s="2" t="str">
        <f>TEXT(Tabela3[[#This Row],[DATA]],"MM")</f>
        <v>08</v>
      </c>
      <c r="M12775" s="2">
        <f>WEEKNUM(Tabela3[[#This Row],[DATA]])</f>
        <v>33</v>
      </c>
      <c r="N12775" s="18">
        <f>YEAR(Tabela3[[#This Row],[DATA]])</f>
        <v>2023</v>
      </c>
    </row>
    <row r="12776" spans="2:14">
      <c r="B12776" s="1">
        <v>45152</v>
      </c>
      <c r="C12776">
        <v>18161</v>
      </c>
      <c r="D12776">
        <f>COUNTIF(C$4:C12776,Tabela3[[#This Row],[COMANDA]])</f>
        <v>2</v>
      </c>
      <c r="E12776" t="s">
        <v>90</v>
      </c>
      <c r="F12776" t="s">
        <v>100</v>
      </c>
      <c r="G12776" t="s">
        <v>9</v>
      </c>
      <c r="H12776" t="s">
        <v>132</v>
      </c>
      <c r="I12776" s="2">
        <v>1</v>
      </c>
      <c r="J12776" t="s">
        <v>11</v>
      </c>
      <c r="K12776" s="21">
        <f>INDEX(LISTAS!$H:$Q,MATCH(BASE!H12776,LISTAS!$G:$G,0),MATCH(BASE!J12776,LISTAS!$H$3:$Q$3,0))*Tabela3[[#This Row],[QUANTIDADE]]</f>
        <v>3</v>
      </c>
      <c r="L12776" s="2" t="str">
        <f>TEXT(Tabela3[[#This Row],[DATA]],"MM")</f>
        <v>08</v>
      </c>
      <c r="M12776" s="2">
        <f>WEEKNUM(Tabela3[[#This Row],[DATA]])</f>
        <v>33</v>
      </c>
      <c r="N12776" s="18">
        <f>YEAR(Tabela3[[#This Row],[DATA]])</f>
        <v>2023</v>
      </c>
    </row>
    <row r="12777" spans="2:14">
      <c r="B12777" s="1">
        <v>45152</v>
      </c>
      <c r="C12777">
        <v>18162</v>
      </c>
      <c r="D12777">
        <f>COUNTIF(C$4:C12777,Tabela3[[#This Row],[COMANDA]])</f>
        <v>1</v>
      </c>
      <c r="E12777" t="s">
        <v>90</v>
      </c>
      <c r="G12777" t="s">
        <v>8</v>
      </c>
      <c r="H12777" t="s">
        <v>47</v>
      </c>
      <c r="I12777" s="2">
        <v>1</v>
      </c>
      <c r="J12777" t="s">
        <v>11</v>
      </c>
      <c r="K12777" s="21">
        <f>INDEX(LISTAS!$H:$Q,MATCH(BASE!H12777,LISTAS!$G:$G,0),MATCH(BASE!J12777,LISTAS!$H$3:$Q$3,0))*Tabela3[[#This Row],[QUANTIDADE]]</f>
        <v>16</v>
      </c>
      <c r="L12777" s="2" t="str">
        <f>TEXT(Tabela3[[#This Row],[DATA]],"MM")</f>
        <v>08</v>
      </c>
      <c r="M12777" s="2">
        <f>WEEKNUM(Tabela3[[#This Row],[DATA]])</f>
        <v>33</v>
      </c>
      <c r="N12777" s="18">
        <f>YEAR(Tabela3[[#This Row],[DATA]])</f>
        <v>2023</v>
      </c>
    </row>
    <row r="12778" spans="2:14">
      <c r="B12778" s="1">
        <v>45152</v>
      </c>
      <c r="C12778">
        <v>18162</v>
      </c>
      <c r="D12778">
        <f>COUNTIF(C$4:C12778,Tabela3[[#This Row],[COMANDA]])</f>
        <v>2</v>
      </c>
      <c r="E12778" t="s">
        <v>90</v>
      </c>
      <c r="G12778" t="s">
        <v>9</v>
      </c>
      <c r="H12778" t="s">
        <v>127</v>
      </c>
      <c r="I12778" s="2">
        <v>1</v>
      </c>
      <c r="J12778" t="s">
        <v>11</v>
      </c>
      <c r="K12778" s="21">
        <f>INDEX(LISTAS!$H:$Q,MATCH(BASE!H12778,LISTAS!$G:$G,0),MATCH(BASE!J12778,LISTAS!$H$3:$Q$3,0))*Tabela3[[#This Row],[QUANTIDADE]]</f>
        <v>4.5</v>
      </c>
      <c r="L12778" s="2" t="str">
        <f>TEXT(Tabela3[[#This Row],[DATA]],"MM")</f>
        <v>08</v>
      </c>
      <c r="M12778" s="2">
        <f>WEEKNUM(Tabela3[[#This Row],[DATA]])</f>
        <v>33</v>
      </c>
      <c r="N12778" s="18">
        <f>YEAR(Tabela3[[#This Row],[DATA]])</f>
        <v>2023</v>
      </c>
    </row>
    <row r="12779" spans="2:14">
      <c r="B12779" s="1">
        <v>45152</v>
      </c>
      <c r="C12779">
        <v>18163</v>
      </c>
      <c r="D12779">
        <f>COUNTIF(C$4:C12779,Tabela3[[#This Row],[COMANDA]])</f>
        <v>1</v>
      </c>
      <c r="E12779" t="s">
        <v>90</v>
      </c>
      <c r="F12779" t="s">
        <v>375</v>
      </c>
      <c r="G12779" t="s">
        <v>8</v>
      </c>
      <c r="H12779" t="s">
        <v>204</v>
      </c>
      <c r="I12779" s="2">
        <v>1</v>
      </c>
      <c r="J12779" t="s">
        <v>11</v>
      </c>
      <c r="K12779" s="21">
        <f>INDEX(LISTAS!$H:$Q,MATCH(BASE!H12779,LISTAS!$G:$G,0),MATCH(BASE!J12779,LISTAS!$H$3:$Q$3,0))*Tabela3[[#This Row],[QUANTIDADE]]</f>
        <v>18</v>
      </c>
      <c r="L12779" s="2" t="str">
        <f>TEXT(Tabela3[[#This Row],[DATA]],"MM")</f>
        <v>08</v>
      </c>
      <c r="M12779" s="2">
        <f>WEEKNUM(Tabela3[[#This Row],[DATA]])</f>
        <v>33</v>
      </c>
      <c r="N12779" s="18">
        <f>YEAR(Tabela3[[#This Row],[DATA]])</f>
        <v>2023</v>
      </c>
    </row>
    <row r="12780" spans="2:14">
      <c r="B12780" s="1">
        <v>45152</v>
      </c>
      <c r="C12780">
        <v>18164</v>
      </c>
      <c r="D12780">
        <f>COUNTIF(C$4:C12780,Tabela3[[#This Row],[COMANDA]])</f>
        <v>1</v>
      </c>
      <c r="E12780" t="s">
        <v>90</v>
      </c>
      <c r="F12780" t="s">
        <v>99</v>
      </c>
      <c r="G12780" t="s">
        <v>8</v>
      </c>
      <c r="H12780" t="s">
        <v>203</v>
      </c>
      <c r="I12780" s="2">
        <v>1</v>
      </c>
      <c r="J12780" t="s">
        <v>11</v>
      </c>
      <c r="K12780" s="21">
        <f>INDEX(LISTAS!$H:$Q,MATCH(BASE!H12780,LISTAS!$G:$G,0),MATCH(BASE!J12780,LISTAS!$H$3:$Q$3,0))*Tabela3[[#This Row],[QUANTIDADE]]</f>
        <v>20</v>
      </c>
      <c r="L12780" s="2" t="str">
        <f>TEXT(Tabela3[[#This Row],[DATA]],"MM")</f>
        <v>08</v>
      </c>
      <c r="M12780" s="2">
        <f>WEEKNUM(Tabela3[[#This Row],[DATA]])</f>
        <v>33</v>
      </c>
      <c r="N12780" s="18">
        <f>YEAR(Tabela3[[#This Row],[DATA]])</f>
        <v>2023</v>
      </c>
    </row>
    <row r="12781" spans="2:14">
      <c r="B12781" s="1">
        <v>45152</v>
      </c>
      <c r="C12781">
        <v>18164</v>
      </c>
      <c r="D12781">
        <f>COUNTIF(C$4:C12781,Tabela3[[#This Row],[COMANDA]])</f>
        <v>2</v>
      </c>
      <c r="E12781" t="s">
        <v>90</v>
      </c>
      <c r="F12781" t="s">
        <v>99</v>
      </c>
      <c r="G12781" t="s">
        <v>8</v>
      </c>
      <c r="H12781" t="s">
        <v>205</v>
      </c>
      <c r="I12781" s="2">
        <v>1</v>
      </c>
      <c r="J12781" t="s">
        <v>11</v>
      </c>
      <c r="K12781" s="21">
        <f>INDEX(LISTAS!$H:$Q,MATCH(BASE!H12781,LISTAS!$G:$G,0),MATCH(BASE!J12781,LISTAS!$H$3:$Q$3,0))*Tabela3[[#This Row],[QUANTIDADE]]</f>
        <v>22</v>
      </c>
      <c r="L12781" s="2" t="str">
        <f>TEXT(Tabela3[[#This Row],[DATA]],"MM")</f>
        <v>08</v>
      </c>
      <c r="M12781" s="2">
        <f>WEEKNUM(Tabela3[[#This Row],[DATA]])</f>
        <v>33</v>
      </c>
      <c r="N12781" s="18">
        <f>YEAR(Tabela3[[#This Row],[DATA]])</f>
        <v>2023</v>
      </c>
    </row>
    <row r="12782" spans="2:14">
      <c r="B12782" s="1">
        <v>45152</v>
      </c>
      <c r="C12782">
        <v>18164</v>
      </c>
      <c r="D12782">
        <f>COUNTIF(C$4:C12782,Tabela3[[#This Row],[COMANDA]])</f>
        <v>3</v>
      </c>
      <c r="E12782" t="s">
        <v>90</v>
      </c>
      <c r="F12782" t="s">
        <v>99</v>
      </c>
      <c r="G12782" t="s">
        <v>9</v>
      </c>
      <c r="H12782" t="s">
        <v>154</v>
      </c>
      <c r="I12782" s="2">
        <v>1</v>
      </c>
      <c r="J12782" t="s">
        <v>11</v>
      </c>
      <c r="K12782" s="21">
        <f>INDEX(LISTAS!$H:$Q,MATCH(BASE!H12782,LISTAS!$G:$G,0),MATCH(BASE!J12782,LISTAS!$H$3:$Q$3,0))*Tabela3[[#This Row],[QUANTIDADE]]</f>
        <v>6</v>
      </c>
      <c r="L12782" s="2" t="str">
        <f>TEXT(Tabela3[[#This Row],[DATA]],"MM")</f>
        <v>08</v>
      </c>
      <c r="M12782" s="2">
        <f>WEEKNUM(Tabela3[[#This Row],[DATA]])</f>
        <v>33</v>
      </c>
      <c r="N12782" s="18">
        <f>YEAR(Tabela3[[#This Row],[DATA]])</f>
        <v>2023</v>
      </c>
    </row>
    <row r="12783" spans="2:14">
      <c r="B12783" s="1">
        <v>45152</v>
      </c>
      <c r="C12783">
        <v>18165</v>
      </c>
      <c r="D12783">
        <f>COUNTIF(C$4:C12783,Tabela3[[#This Row],[COMANDA]])</f>
        <v>1</v>
      </c>
      <c r="E12783" t="s">
        <v>90</v>
      </c>
      <c r="F12783" t="s">
        <v>98</v>
      </c>
      <c r="G12783" t="s">
        <v>8</v>
      </c>
      <c r="H12783" t="s">
        <v>204</v>
      </c>
      <c r="I12783" s="2">
        <v>1</v>
      </c>
      <c r="J12783" t="s">
        <v>11</v>
      </c>
      <c r="K12783" s="21">
        <f>INDEX(LISTAS!$H:$Q,MATCH(BASE!H12783,LISTAS!$G:$G,0),MATCH(BASE!J12783,LISTAS!$H$3:$Q$3,0))*Tabela3[[#This Row],[QUANTIDADE]]</f>
        <v>18</v>
      </c>
      <c r="L12783" s="2" t="str">
        <f>TEXT(Tabela3[[#This Row],[DATA]],"MM")</f>
        <v>08</v>
      </c>
      <c r="M12783" s="2">
        <f>WEEKNUM(Tabela3[[#This Row],[DATA]])</f>
        <v>33</v>
      </c>
      <c r="N12783" s="18">
        <f>YEAR(Tabela3[[#This Row],[DATA]])</f>
        <v>2023</v>
      </c>
    </row>
    <row r="12784" spans="2:14">
      <c r="B12784" s="1">
        <v>45152</v>
      </c>
      <c r="C12784">
        <v>18165</v>
      </c>
      <c r="D12784">
        <f>COUNTIF(C$4:C12784,Tabela3[[#This Row],[COMANDA]])</f>
        <v>2</v>
      </c>
      <c r="E12784" t="s">
        <v>90</v>
      </c>
      <c r="F12784" t="s">
        <v>98</v>
      </c>
      <c r="G12784" t="s">
        <v>8</v>
      </c>
      <c r="H12784" t="s">
        <v>203</v>
      </c>
      <c r="I12784" s="2">
        <v>1</v>
      </c>
      <c r="J12784" t="s">
        <v>11</v>
      </c>
      <c r="K12784" s="21">
        <f>INDEX(LISTAS!$H:$Q,MATCH(BASE!H12784,LISTAS!$G:$G,0),MATCH(BASE!J12784,LISTAS!$H$3:$Q$3,0))*Tabela3[[#This Row],[QUANTIDADE]]</f>
        <v>20</v>
      </c>
      <c r="L12784" s="2" t="str">
        <f>TEXT(Tabela3[[#This Row],[DATA]],"MM")</f>
        <v>08</v>
      </c>
      <c r="M12784" s="2">
        <f>WEEKNUM(Tabela3[[#This Row],[DATA]])</f>
        <v>33</v>
      </c>
      <c r="N12784" s="18">
        <f>YEAR(Tabela3[[#This Row],[DATA]])</f>
        <v>2023</v>
      </c>
    </row>
    <row r="12785" spans="2:14">
      <c r="B12785" s="1">
        <v>45152</v>
      </c>
      <c r="C12785">
        <v>18165</v>
      </c>
      <c r="D12785">
        <f>COUNTIF(C$4:C12785,Tabela3[[#This Row],[COMANDA]])</f>
        <v>3</v>
      </c>
      <c r="E12785" t="s">
        <v>90</v>
      </c>
      <c r="F12785" t="s">
        <v>98</v>
      </c>
      <c r="G12785" t="s">
        <v>9</v>
      </c>
      <c r="H12785" t="s">
        <v>55</v>
      </c>
      <c r="I12785" s="2">
        <v>1</v>
      </c>
      <c r="J12785" t="s">
        <v>11</v>
      </c>
      <c r="K12785" s="21">
        <f>INDEX(LISTAS!$H:$Q,MATCH(BASE!H12785,LISTAS!$G:$G,0),MATCH(BASE!J12785,LISTAS!$H$3:$Q$3,0))*Tabela3[[#This Row],[QUANTIDADE]]</f>
        <v>3</v>
      </c>
      <c r="L12785" s="2" t="str">
        <f>TEXT(Tabela3[[#This Row],[DATA]],"MM")</f>
        <v>08</v>
      </c>
      <c r="M12785" s="2">
        <f>WEEKNUM(Tabela3[[#This Row],[DATA]])</f>
        <v>33</v>
      </c>
      <c r="N12785" s="18">
        <f>YEAR(Tabela3[[#This Row],[DATA]])</f>
        <v>2023</v>
      </c>
    </row>
    <row r="12786" spans="2:14">
      <c r="B12786" s="1">
        <v>45152</v>
      </c>
      <c r="C12786">
        <v>18166</v>
      </c>
      <c r="D12786">
        <f>COUNTIF(C$4:C12786,Tabela3[[#This Row],[COMANDA]])</f>
        <v>1</v>
      </c>
      <c r="E12786" t="s">
        <v>90</v>
      </c>
      <c r="F12786" t="s">
        <v>375</v>
      </c>
      <c r="G12786" t="s">
        <v>8</v>
      </c>
      <c r="H12786" t="s">
        <v>84</v>
      </c>
      <c r="I12786" s="2">
        <v>1</v>
      </c>
      <c r="J12786" t="s">
        <v>11</v>
      </c>
      <c r="K12786" s="21">
        <f>INDEX(LISTAS!$H:$Q,MATCH(BASE!H12786,LISTAS!$G:$G,0),MATCH(BASE!J12786,LISTAS!$H$3:$Q$3,0))*Tabela3[[#This Row],[QUANTIDADE]]</f>
        <v>16</v>
      </c>
      <c r="L12786" s="2" t="str">
        <f>TEXT(Tabela3[[#This Row],[DATA]],"MM")</f>
        <v>08</v>
      </c>
      <c r="M12786" s="2">
        <f>WEEKNUM(Tabela3[[#This Row],[DATA]])</f>
        <v>33</v>
      </c>
      <c r="N12786" s="18">
        <f>YEAR(Tabela3[[#This Row],[DATA]])</f>
        <v>2023</v>
      </c>
    </row>
    <row r="12787" spans="2:14">
      <c r="B12787" s="1">
        <v>45152</v>
      </c>
      <c r="C12787">
        <v>18166</v>
      </c>
      <c r="D12787">
        <f>COUNTIF(C$4:C12787,Tabela3[[#This Row],[COMANDA]])</f>
        <v>2</v>
      </c>
      <c r="E12787" t="s">
        <v>90</v>
      </c>
      <c r="F12787" t="s">
        <v>375</v>
      </c>
      <c r="G12787" t="s">
        <v>9</v>
      </c>
      <c r="H12787" t="s">
        <v>629</v>
      </c>
      <c r="I12787" s="2">
        <v>1</v>
      </c>
      <c r="J12787" t="s">
        <v>11</v>
      </c>
      <c r="K12787" s="21">
        <f>INDEX(LISTAS!$H:$Q,MATCH(BASE!H12787,LISTAS!$G:$G,0),MATCH(BASE!J12787,LISTAS!$H$3:$Q$3,0))*Tabela3[[#This Row],[QUANTIDADE]]</f>
        <v>3</v>
      </c>
      <c r="L12787" s="2" t="str">
        <f>TEXT(Tabela3[[#This Row],[DATA]],"MM")</f>
        <v>08</v>
      </c>
      <c r="M12787" s="2">
        <f>WEEKNUM(Tabela3[[#This Row],[DATA]])</f>
        <v>33</v>
      </c>
      <c r="N12787" s="18">
        <f>YEAR(Tabela3[[#This Row],[DATA]])</f>
        <v>2023</v>
      </c>
    </row>
    <row r="12788" spans="2:14">
      <c r="B12788" s="1">
        <v>45152</v>
      </c>
      <c r="C12788">
        <v>18167</v>
      </c>
      <c r="D12788">
        <f>COUNTIF(C$4:C12788,Tabela3[[#This Row],[COMANDA]])</f>
        <v>1</v>
      </c>
      <c r="E12788" t="s">
        <v>90</v>
      </c>
      <c r="F12788" t="s">
        <v>98</v>
      </c>
      <c r="G12788" t="s">
        <v>8</v>
      </c>
      <c r="H12788" t="s">
        <v>206</v>
      </c>
      <c r="I12788" s="2">
        <v>1</v>
      </c>
      <c r="J12788" t="s">
        <v>11</v>
      </c>
      <c r="K12788" s="21">
        <f>INDEX(LISTAS!$H:$Q,MATCH(BASE!H12788,LISTAS!$G:$G,0),MATCH(BASE!J12788,LISTAS!$H$3:$Q$3,0))*Tabela3[[#This Row],[QUANTIDADE]]</f>
        <v>18</v>
      </c>
      <c r="L12788" s="2" t="str">
        <f>TEXT(Tabela3[[#This Row],[DATA]],"MM")</f>
        <v>08</v>
      </c>
      <c r="M12788" s="2">
        <f>WEEKNUM(Tabela3[[#This Row],[DATA]])</f>
        <v>33</v>
      </c>
      <c r="N12788" s="18">
        <f>YEAR(Tabela3[[#This Row],[DATA]])</f>
        <v>2023</v>
      </c>
    </row>
    <row r="12789" spans="2:14">
      <c r="B12789" s="1">
        <v>45152</v>
      </c>
      <c r="C12789">
        <v>18167</v>
      </c>
      <c r="D12789">
        <f>COUNTIF(C$4:C12789,Tabela3[[#This Row],[COMANDA]])</f>
        <v>2</v>
      </c>
      <c r="E12789" t="s">
        <v>90</v>
      </c>
      <c r="F12789" t="s">
        <v>98</v>
      </c>
      <c r="G12789" t="s">
        <v>9</v>
      </c>
      <c r="H12789" t="s">
        <v>138</v>
      </c>
      <c r="I12789" s="2">
        <v>1</v>
      </c>
      <c r="J12789" t="s">
        <v>11</v>
      </c>
      <c r="K12789" s="21">
        <f>INDEX(LISTAS!$H:$Q,MATCH(BASE!H12789,LISTAS!$G:$G,0),MATCH(BASE!J12789,LISTAS!$H$3:$Q$3,0))*Tabela3[[#This Row],[QUANTIDADE]]</f>
        <v>4</v>
      </c>
      <c r="L12789" s="2" t="str">
        <f>TEXT(Tabela3[[#This Row],[DATA]],"MM")</f>
        <v>08</v>
      </c>
      <c r="M12789" s="2">
        <f>WEEKNUM(Tabela3[[#This Row],[DATA]])</f>
        <v>33</v>
      </c>
      <c r="N12789" s="18">
        <f>YEAR(Tabela3[[#This Row],[DATA]])</f>
        <v>2023</v>
      </c>
    </row>
    <row r="12790" spans="2:14">
      <c r="B12790" s="1">
        <v>45152</v>
      </c>
      <c r="C12790">
        <v>18168</v>
      </c>
      <c r="D12790">
        <f>COUNTIF(C$4:C12790,Tabela3[[#This Row],[COMANDA]])</f>
        <v>1</v>
      </c>
      <c r="E12790" t="s">
        <v>89</v>
      </c>
      <c r="F12790" t="s">
        <v>100</v>
      </c>
      <c r="G12790" t="s">
        <v>8</v>
      </c>
      <c r="H12790" t="s">
        <v>211</v>
      </c>
      <c r="I12790" s="2">
        <v>1</v>
      </c>
      <c r="J12790" t="s">
        <v>11</v>
      </c>
      <c r="K12790" s="21">
        <f>INDEX(LISTAS!$H:$Q,MATCH(BASE!H12790,LISTAS!$G:$G,0),MATCH(BASE!J12790,LISTAS!$H$3:$Q$3,0))*Tabela3[[#This Row],[QUANTIDADE]]</f>
        <v>20</v>
      </c>
      <c r="L12790" s="2" t="str">
        <f>TEXT(Tabela3[[#This Row],[DATA]],"MM")</f>
        <v>08</v>
      </c>
      <c r="M12790" s="2">
        <f>WEEKNUM(Tabela3[[#This Row],[DATA]])</f>
        <v>33</v>
      </c>
      <c r="N12790" s="18">
        <f>YEAR(Tabela3[[#This Row],[DATA]])</f>
        <v>2023</v>
      </c>
    </row>
    <row r="12791" spans="2:14">
      <c r="B12791" s="1">
        <v>45152</v>
      </c>
      <c r="C12791">
        <v>18168</v>
      </c>
      <c r="D12791">
        <f>COUNTIF(C$4:C12791,Tabela3[[#This Row],[COMANDA]])</f>
        <v>2</v>
      </c>
      <c r="E12791" t="s">
        <v>89</v>
      </c>
      <c r="F12791" t="s">
        <v>100</v>
      </c>
      <c r="G12791" t="s">
        <v>9</v>
      </c>
      <c r="H12791" t="s">
        <v>132</v>
      </c>
      <c r="I12791" s="2">
        <v>1</v>
      </c>
      <c r="J12791" t="s">
        <v>11</v>
      </c>
      <c r="K12791" s="21">
        <f>INDEX(LISTAS!$H:$Q,MATCH(BASE!H12791,LISTAS!$G:$G,0),MATCH(BASE!J12791,LISTAS!$H$3:$Q$3,0))*Tabela3[[#This Row],[QUANTIDADE]]</f>
        <v>3</v>
      </c>
      <c r="L12791" s="2" t="str">
        <f>TEXT(Tabela3[[#This Row],[DATA]],"MM")</f>
        <v>08</v>
      </c>
      <c r="M12791" s="2">
        <f>WEEKNUM(Tabela3[[#This Row],[DATA]])</f>
        <v>33</v>
      </c>
      <c r="N12791" s="18">
        <f>YEAR(Tabela3[[#This Row],[DATA]])</f>
        <v>2023</v>
      </c>
    </row>
    <row r="12792" spans="2:14">
      <c r="B12792" s="1">
        <v>45152</v>
      </c>
      <c r="C12792">
        <v>18169</v>
      </c>
      <c r="D12792">
        <f>COUNTIF(C$4:C12792,Tabela3[[#This Row],[COMANDA]])</f>
        <v>1</v>
      </c>
      <c r="E12792" t="s">
        <v>90</v>
      </c>
      <c r="F12792" t="s">
        <v>98</v>
      </c>
      <c r="G12792" t="s">
        <v>8</v>
      </c>
      <c r="H12792" t="s">
        <v>202</v>
      </c>
      <c r="I12792" s="2">
        <v>1</v>
      </c>
      <c r="J12792" t="s">
        <v>11</v>
      </c>
      <c r="K12792" s="21">
        <f>INDEX(LISTAS!$H:$Q,MATCH(BASE!H12792,LISTAS!$G:$G,0),MATCH(BASE!J12792,LISTAS!$H$3:$Q$3,0))*Tabela3[[#This Row],[QUANTIDADE]]</f>
        <v>20</v>
      </c>
      <c r="L12792" s="2" t="str">
        <f>TEXT(Tabela3[[#This Row],[DATA]],"MM")</f>
        <v>08</v>
      </c>
      <c r="M12792" s="2">
        <f>WEEKNUM(Tabela3[[#This Row],[DATA]])</f>
        <v>33</v>
      </c>
      <c r="N12792" s="18">
        <f>YEAR(Tabela3[[#This Row],[DATA]])</f>
        <v>2023</v>
      </c>
    </row>
    <row r="12793" spans="2:14">
      <c r="B12793" s="1">
        <v>45152</v>
      </c>
      <c r="C12793">
        <v>18169</v>
      </c>
      <c r="D12793">
        <f>COUNTIF(C$4:C12793,Tabela3[[#This Row],[COMANDA]])</f>
        <v>2</v>
      </c>
      <c r="E12793" t="s">
        <v>90</v>
      </c>
      <c r="F12793" t="s">
        <v>98</v>
      </c>
      <c r="G12793" t="s">
        <v>8</v>
      </c>
      <c r="H12793" t="s">
        <v>206</v>
      </c>
      <c r="I12793" s="2">
        <v>2</v>
      </c>
      <c r="J12793" t="s">
        <v>11</v>
      </c>
      <c r="K12793" s="21">
        <f>INDEX(LISTAS!$H:$Q,MATCH(BASE!H12793,LISTAS!$G:$G,0),MATCH(BASE!J12793,LISTAS!$H$3:$Q$3,0))*Tabela3[[#This Row],[QUANTIDADE]]</f>
        <v>36</v>
      </c>
      <c r="L12793" s="2" t="str">
        <f>TEXT(Tabela3[[#This Row],[DATA]],"MM")</f>
        <v>08</v>
      </c>
      <c r="M12793" s="2">
        <f>WEEKNUM(Tabela3[[#This Row],[DATA]])</f>
        <v>33</v>
      </c>
      <c r="N12793" s="18">
        <f>YEAR(Tabela3[[#This Row],[DATA]])</f>
        <v>2023</v>
      </c>
    </row>
    <row r="12794" spans="2:14">
      <c r="B12794" s="1">
        <v>45152</v>
      </c>
      <c r="C12794">
        <v>18169</v>
      </c>
      <c r="D12794">
        <f>COUNTIF(C$4:C12794,Tabela3[[#This Row],[COMANDA]])</f>
        <v>3</v>
      </c>
      <c r="E12794" t="s">
        <v>90</v>
      </c>
      <c r="F12794" t="s">
        <v>98</v>
      </c>
      <c r="G12794" t="s">
        <v>9</v>
      </c>
      <c r="H12794" t="s">
        <v>127</v>
      </c>
      <c r="I12794" s="2">
        <v>1</v>
      </c>
      <c r="J12794" t="s">
        <v>11</v>
      </c>
      <c r="K12794" s="21">
        <f>INDEX(LISTAS!$H:$Q,MATCH(BASE!H12794,LISTAS!$G:$G,0),MATCH(BASE!J12794,LISTAS!$H$3:$Q$3,0))*Tabela3[[#This Row],[QUANTIDADE]]</f>
        <v>4.5</v>
      </c>
      <c r="L12794" s="2" t="str">
        <f>TEXT(Tabela3[[#This Row],[DATA]],"MM")</f>
        <v>08</v>
      </c>
      <c r="M12794" s="2">
        <f>WEEKNUM(Tabela3[[#This Row],[DATA]])</f>
        <v>33</v>
      </c>
      <c r="N12794" s="18">
        <f>YEAR(Tabela3[[#This Row],[DATA]])</f>
        <v>2023</v>
      </c>
    </row>
    <row r="12795" spans="2:14">
      <c r="B12795" s="1">
        <v>45152</v>
      </c>
      <c r="C12795">
        <v>18170</v>
      </c>
      <c r="D12795">
        <f>COUNTIF(C$4:C12795,Tabela3[[#This Row],[COMANDA]])</f>
        <v>1</v>
      </c>
      <c r="E12795" t="s">
        <v>89</v>
      </c>
      <c r="F12795" t="s">
        <v>99</v>
      </c>
      <c r="G12795" t="s">
        <v>8</v>
      </c>
      <c r="H12795" t="s">
        <v>206</v>
      </c>
      <c r="I12795" s="2">
        <v>4</v>
      </c>
      <c r="J12795" t="s">
        <v>11</v>
      </c>
      <c r="K12795" s="21">
        <f>INDEX(LISTAS!$H:$Q,MATCH(BASE!H12795,LISTAS!$G:$G,0),MATCH(BASE!J12795,LISTAS!$H$3:$Q$3,0))*Tabela3[[#This Row],[QUANTIDADE]]</f>
        <v>72</v>
      </c>
      <c r="L12795" s="2" t="str">
        <f>TEXT(Tabela3[[#This Row],[DATA]],"MM")</f>
        <v>08</v>
      </c>
      <c r="M12795" s="2">
        <f>WEEKNUM(Tabela3[[#This Row],[DATA]])</f>
        <v>33</v>
      </c>
      <c r="N12795" s="18">
        <f>YEAR(Tabela3[[#This Row],[DATA]])</f>
        <v>2023</v>
      </c>
    </row>
    <row r="12796" spans="2:14">
      <c r="B12796" s="1">
        <v>45152</v>
      </c>
      <c r="C12796">
        <v>18170</v>
      </c>
      <c r="D12796">
        <f>COUNTIF(C$4:C12796,Tabela3[[#This Row],[COMANDA]])</f>
        <v>2</v>
      </c>
      <c r="E12796" t="s">
        <v>89</v>
      </c>
      <c r="F12796" t="s">
        <v>99</v>
      </c>
      <c r="G12796" t="s">
        <v>61</v>
      </c>
      <c r="H12796" t="s">
        <v>163</v>
      </c>
      <c r="I12796" s="2">
        <v>3</v>
      </c>
      <c r="J12796" t="s">
        <v>11</v>
      </c>
      <c r="K12796" s="21">
        <f>INDEX(LISTAS!$H:$Q,MATCH(BASE!H12796,LISTAS!$G:$G,0),MATCH(BASE!J12796,LISTAS!$H$3:$Q$3,0))*Tabela3[[#This Row],[QUANTIDADE]]</f>
        <v>12</v>
      </c>
      <c r="L12796" s="2" t="str">
        <f>TEXT(Tabela3[[#This Row],[DATA]],"MM")</f>
        <v>08</v>
      </c>
      <c r="M12796" s="2">
        <f>WEEKNUM(Tabela3[[#This Row],[DATA]])</f>
        <v>33</v>
      </c>
      <c r="N12796" s="18">
        <f>YEAR(Tabela3[[#This Row],[DATA]])</f>
        <v>2023</v>
      </c>
    </row>
    <row r="12797" spans="2:14">
      <c r="B12797" s="1">
        <v>45152</v>
      </c>
      <c r="C12797">
        <v>18171</v>
      </c>
      <c r="D12797">
        <f>COUNTIF(C$4:C12797,Tabela3[[#This Row],[COMANDA]])</f>
        <v>1</v>
      </c>
      <c r="E12797" t="s">
        <v>90</v>
      </c>
      <c r="F12797" t="s">
        <v>99</v>
      </c>
      <c r="G12797" t="s">
        <v>8</v>
      </c>
      <c r="H12797" t="s">
        <v>204</v>
      </c>
      <c r="I12797" s="2">
        <v>1</v>
      </c>
      <c r="J12797" t="s">
        <v>11</v>
      </c>
      <c r="K12797" s="21">
        <f>INDEX(LISTAS!$H:$Q,MATCH(BASE!H12797,LISTAS!$G:$G,0),MATCH(BASE!J12797,LISTAS!$H$3:$Q$3,0))*Tabela3[[#This Row],[QUANTIDADE]]</f>
        <v>18</v>
      </c>
      <c r="L12797" s="2" t="str">
        <f>TEXT(Tabela3[[#This Row],[DATA]],"MM")</f>
        <v>08</v>
      </c>
      <c r="M12797" s="2">
        <f>WEEKNUM(Tabela3[[#This Row],[DATA]])</f>
        <v>33</v>
      </c>
      <c r="N12797" s="18">
        <f>YEAR(Tabela3[[#This Row],[DATA]])</f>
        <v>2023</v>
      </c>
    </row>
    <row r="12798" spans="2:14">
      <c r="B12798" s="1">
        <v>45152</v>
      </c>
      <c r="C12798">
        <v>18172</v>
      </c>
      <c r="D12798">
        <f>COUNTIF(C$4:C12798,Tabela3[[#This Row],[COMANDA]])</f>
        <v>1</v>
      </c>
      <c r="E12798" t="s">
        <v>90</v>
      </c>
      <c r="F12798" t="s">
        <v>99</v>
      </c>
      <c r="G12798" t="s">
        <v>8</v>
      </c>
      <c r="H12798" t="s">
        <v>39</v>
      </c>
      <c r="I12798" s="2">
        <v>1</v>
      </c>
      <c r="J12798" t="s">
        <v>11</v>
      </c>
      <c r="K12798" s="21">
        <f>INDEX(LISTAS!$H:$Q,MATCH(BASE!H12798,LISTAS!$G:$G,0),MATCH(BASE!J12798,LISTAS!$H$3:$Q$3,0))*Tabela3[[#This Row],[QUANTIDADE]]</f>
        <v>12</v>
      </c>
      <c r="L12798" s="2" t="str">
        <f>TEXT(Tabela3[[#This Row],[DATA]],"MM")</f>
        <v>08</v>
      </c>
      <c r="M12798" s="2">
        <f>WEEKNUM(Tabela3[[#This Row],[DATA]])</f>
        <v>33</v>
      </c>
      <c r="N12798" s="18">
        <f>YEAR(Tabela3[[#This Row],[DATA]])</f>
        <v>2023</v>
      </c>
    </row>
    <row r="12799" spans="2:14">
      <c r="B12799" s="1">
        <v>45152</v>
      </c>
      <c r="C12799">
        <v>18173</v>
      </c>
      <c r="D12799">
        <f>COUNTIF(C$4:C12799,Tabela3[[#This Row],[COMANDA]])</f>
        <v>1</v>
      </c>
      <c r="E12799" t="s">
        <v>90</v>
      </c>
      <c r="F12799" t="s">
        <v>99</v>
      </c>
      <c r="G12799" t="s">
        <v>8</v>
      </c>
      <c r="H12799" t="s">
        <v>202</v>
      </c>
      <c r="I12799" s="2">
        <v>2</v>
      </c>
      <c r="J12799" t="s">
        <v>11</v>
      </c>
      <c r="K12799" s="21">
        <f>INDEX(LISTAS!$H:$Q,MATCH(BASE!H12799,LISTAS!$G:$G,0),MATCH(BASE!J12799,LISTAS!$H$3:$Q$3,0))*Tabela3[[#This Row],[QUANTIDADE]]</f>
        <v>40</v>
      </c>
      <c r="L12799" s="2" t="str">
        <f>TEXT(Tabela3[[#This Row],[DATA]],"MM")</f>
        <v>08</v>
      </c>
      <c r="M12799" s="2">
        <f>WEEKNUM(Tabela3[[#This Row],[DATA]])</f>
        <v>33</v>
      </c>
      <c r="N12799" s="18">
        <f>YEAR(Tabela3[[#This Row],[DATA]])</f>
        <v>2023</v>
      </c>
    </row>
    <row r="12800" spans="2:14">
      <c r="B12800" s="1">
        <v>45152</v>
      </c>
      <c r="C12800">
        <v>18173</v>
      </c>
      <c r="D12800">
        <f>COUNTIF(C$4:C12800,Tabela3[[#This Row],[COMANDA]])</f>
        <v>2</v>
      </c>
      <c r="E12800" t="s">
        <v>90</v>
      </c>
      <c r="F12800" t="s">
        <v>99</v>
      </c>
      <c r="G12800" t="s">
        <v>61</v>
      </c>
      <c r="H12800" t="s">
        <v>199</v>
      </c>
      <c r="I12800" s="2">
        <v>1</v>
      </c>
      <c r="J12800" t="s">
        <v>11</v>
      </c>
      <c r="K12800" s="21">
        <f>INDEX(LISTAS!$H:$Q,MATCH(BASE!H12800,LISTAS!$G:$G,0),MATCH(BASE!J12800,LISTAS!$H$3:$Q$3,0))*Tabela3[[#This Row],[QUANTIDADE]]</f>
        <v>1</v>
      </c>
      <c r="L12800" s="2" t="str">
        <f>TEXT(Tabela3[[#This Row],[DATA]],"MM")</f>
        <v>08</v>
      </c>
      <c r="M12800" s="2">
        <f>WEEKNUM(Tabela3[[#This Row],[DATA]])</f>
        <v>33</v>
      </c>
      <c r="N12800" s="18">
        <f>YEAR(Tabela3[[#This Row],[DATA]])</f>
        <v>2023</v>
      </c>
    </row>
    <row r="12801" spans="2:14">
      <c r="B12801" s="1">
        <v>45152</v>
      </c>
      <c r="C12801">
        <v>18174</v>
      </c>
      <c r="D12801">
        <f>COUNTIF(C$4:C12801,Tabela3[[#This Row],[COMANDA]])</f>
        <v>1</v>
      </c>
      <c r="E12801" t="s">
        <v>90</v>
      </c>
      <c r="F12801" t="s">
        <v>99</v>
      </c>
      <c r="G12801" t="s">
        <v>8</v>
      </c>
      <c r="H12801" t="s">
        <v>202</v>
      </c>
      <c r="I12801" s="2">
        <v>1</v>
      </c>
      <c r="J12801" t="s">
        <v>11</v>
      </c>
      <c r="K12801" s="21">
        <f>INDEX(LISTAS!$H:$Q,MATCH(BASE!H12801,LISTAS!$G:$G,0),MATCH(BASE!J12801,LISTAS!$H$3:$Q$3,0))*Tabela3[[#This Row],[QUANTIDADE]]</f>
        <v>20</v>
      </c>
      <c r="L12801" s="2" t="str">
        <f>TEXT(Tabela3[[#This Row],[DATA]],"MM")</f>
        <v>08</v>
      </c>
      <c r="M12801" s="2">
        <f>WEEKNUM(Tabela3[[#This Row],[DATA]])</f>
        <v>33</v>
      </c>
      <c r="N12801" s="18">
        <f>YEAR(Tabela3[[#This Row],[DATA]])</f>
        <v>2023</v>
      </c>
    </row>
    <row r="12802" spans="2:14">
      <c r="B12802" s="1">
        <v>45152</v>
      </c>
      <c r="C12802">
        <v>18175</v>
      </c>
      <c r="D12802">
        <f>COUNTIF(C$4:C12802,Tabela3[[#This Row],[COMANDA]])</f>
        <v>1</v>
      </c>
      <c r="E12802" t="s">
        <v>89</v>
      </c>
      <c r="F12802" t="s">
        <v>98</v>
      </c>
      <c r="G12802" t="s">
        <v>8</v>
      </c>
      <c r="H12802" t="s">
        <v>202</v>
      </c>
      <c r="I12802" s="2">
        <v>1</v>
      </c>
      <c r="J12802" t="s">
        <v>11</v>
      </c>
      <c r="K12802" s="21">
        <f>INDEX(LISTAS!$H:$Q,MATCH(BASE!H12802,LISTAS!$G:$G,0),MATCH(BASE!J12802,LISTAS!$H$3:$Q$3,0))*Tabela3[[#This Row],[QUANTIDADE]]</f>
        <v>20</v>
      </c>
      <c r="L12802" s="2" t="str">
        <f>TEXT(Tabela3[[#This Row],[DATA]],"MM")</f>
        <v>08</v>
      </c>
      <c r="M12802" s="2">
        <f>WEEKNUM(Tabela3[[#This Row],[DATA]])</f>
        <v>33</v>
      </c>
      <c r="N12802" s="18">
        <f>YEAR(Tabela3[[#This Row],[DATA]])</f>
        <v>2023</v>
      </c>
    </row>
    <row r="12803" spans="2:14">
      <c r="B12803" s="1">
        <v>45152</v>
      </c>
      <c r="C12803">
        <v>18176</v>
      </c>
      <c r="D12803">
        <f>COUNTIF(C$4:C12803,Tabela3[[#This Row],[COMANDA]])</f>
        <v>1</v>
      </c>
      <c r="E12803" t="s">
        <v>90</v>
      </c>
      <c r="F12803" t="s">
        <v>99</v>
      </c>
      <c r="G12803" t="s">
        <v>8</v>
      </c>
      <c r="H12803" t="s">
        <v>42</v>
      </c>
      <c r="I12803" s="2">
        <v>1</v>
      </c>
      <c r="J12803" t="s">
        <v>11</v>
      </c>
      <c r="K12803" s="21">
        <f>INDEX(LISTAS!$H:$Q,MATCH(BASE!H12803,LISTAS!$G:$G,0),MATCH(BASE!J12803,LISTAS!$H$3:$Q$3,0))*Tabela3[[#This Row],[QUANTIDADE]]</f>
        <v>16</v>
      </c>
      <c r="L12803" s="2" t="str">
        <f>TEXT(Tabela3[[#This Row],[DATA]],"MM")</f>
        <v>08</v>
      </c>
      <c r="M12803" s="2">
        <f>WEEKNUM(Tabela3[[#This Row],[DATA]])</f>
        <v>33</v>
      </c>
      <c r="N12803" s="18">
        <f>YEAR(Tabela3[[#This Row],[DATA]])</f>
        <v>2023</v>
      </c>
    </row>
    <row r="12804" spans="2:14">
      <c r="B12804" s="1">
        <v>45152</v>
      </c>
      <c r="C12804">
        <v>18176</v>
      </c>
      <c r="D12804">
        <f>COUNTIF(C$4:C12804,Tabela3[[#This Row],[COMANDA]])</f>
        <v>2</v>
      </c>
      <c r="E12804" t="s">
        <v>90</v>
      </c>
      <c r="F12804" t="s">
        <v>99</v>
      </c>
      <c r="G12804" t="s">
        <v>9</v>
      </c>
      <c r="H12804" t="s">
        <v>242</v>
      </c>
      <c r="I12804" s="2">
        <v>1</v>
      </c>
      <c r="J12804" t="s">
        <v>12</v>
      </c>
      <c r="K12804" s="21">
        <f>INDEX(LISTAS!$H:$Q,MATCH(BASE!H12804,LISTAS!$G:$G,0),MATCH(BASE!J12804,LISTAS!$H$3:$Q$3,0))*Tabela3[[#This Row],[QUANTIDADE]]</f>
        <v>6</v>
      </c>
      <c r="L12804" s="2" t="str">
        <f>TEXT(Tabela3[[#This Row],[DATA]],"MM")</f>
        <v>08</v>
      </c>
      <c r="M12804" s="2">
        <f>WEEKNUM(Tabela3[[#This Row],[DATA]])</f>
        <v>33</v>
      </c>
      <c r="N12804" s="18">
        <f>YEAR(Tabela3[[#This Row],[DATA]])</f>
        <v>2023</v>
      </c>
    </row>
    <row r="12805" spans="2:14">
      <c r="B12805" s="1">
        <v>45152</v>
      </c>
      <c r="C12805">
        <v>18177</v>
      </c>
      <c r="D12805">
        <f>COUNTIF(C$4:C12805,Tabela3[[#This Row],[COMANDA]])</f>
        <v>1</v>
      </c>
      <c r="E12805" t="s">
        <v>90</v>
      </c>
      <c r="F12805" t="s">
        <v>375</v>
      </c>
      <c r="G12805" t="s">
        <v>8</v>
      </c>
      <c r="H12805" t="s">
        <v>211</v>
      </c>
      <c r="I12805" s="2">
        <v>1</v>
      </c>
      <c r="J12805" t="s">
        <v>11</v>
      </c>
      <c r="K12805" s="21">
        <f>INDEX(LISTAS!$H:$Q,MATCH(BASE!H12805,LISTAS!$G:$G,0),MATCH(BASE!J12805,LISTAS!$H$3:$Q$3,0))*Tabela3[[#This Row],[QUANTIDADE]]</f>
        <v>20</v>
      </c>
      <c r="L12805" s="2" t="str">
        <f>TEXT(Tabela3[[#This Row],[DATA]],"MM")</f>
        <v>08</v>
      </c>
      <c r="M12805" s="2">
        <f>WEEKNUM(Tabela3[[#This Row],[DATA]])</f>
        <v>33</v>
      </c>
      <c r="N12805" s="18">
        <f>YEAR(Tabela3[[#This Row],[DATA]])</f>
        <v>2023</v>
      </c>
    </row>
    <row r="12806" spans="2:14">
      <c r="B12806" s="1">
        <v>45152</v>
      </c>
      <c r="C12806">
        <v>18177</v>
      </c>
      <c r="D12806">
        <f>COUNTIF(C$4:C12806,Tabela3[[#This Row],[COMANDA]])</f>
        <v>2</v>
      </c>
      <c r="E12806" t="s">
        <v>90</v>
      </c>
      <c r="F12806" t="s">
        <v>375</v>
      </c>
      <c r="G12806" t="s">
        <v>9</v>
      </c>
      <c r="H12806" t="s">
        <v>132</v>
      </c>
      <c r="I12806" s="2">
        <v>1</v>
      </c>
      <c r="J12806" t="s">
        <v>11</v>
      </c>
      <c r="K12806" s="21">
        <f>INDEX(LISTAS!$H:$Q,MATCH(BASE!H12806,LISTAS!$G:$G,0),MATCH(BASE!J12806,LISTAS!$H$3:$Q$3,0))*Tabela3[[#This Row],[QUANTIDADE]]</f>
        <v>3</v>
      </c>
      <c r="L12806" s="2" t="str">
        <f>TEXT(Tabela3[[#This Row],[DATA]],"MM")</f>
        <v>08</v>
      </c>
      <c r="M12806" s="2">
        <f>WEEKNUM(Tabela3[[#This Row],[DATA]])</f>
        <v>33</v>
      </c>
      <c r="N12806" s="18">
        <f>YEAR(Tabela3[[#This Row],[DATA]])</f>
        <v>2023</v>
      </c>
    </row>
    <row r="12807" spans="2:14">
      <c r="B12807" s="1">
        <v>45152</v>
      </c>
      <c r="C12807">
        <v>18178</v>
      </c>
      <c r="D12807">
        <f>COUNTIF(C$4:C12807,Tabela3[[#This Row],[COMANDA]])</f>
        <v>1</v>
      </c>
      <c r="E12807" t="s">
        <v>90</v>
      </c>
      <c r="F12807" t="s">
        <v>99</v>
      </c>
      <c r="G12807" t="s">
        <v>8</v>
      </c>
      <c r="H12807" t="s">
        <v>84</v>
      </c>
      <c r="I12807" s="2">
        <v>1</v>
      </c>
      <c r="J12807" t="s">
        <v>11</v>
      </c>
      <c r="K12807" s="21">
        <f>INDEX(LISTAS!$H:$Q,MATCH(BASE!H12807,LISTAS!$G:$G,0),MATCH(BASE!J12807,LISTAS!$H$3:$Q$3,0))*Tabela3[[#This Row],[QUANTIDADE]]</f>
        <v>16</v>
      </c>
      <c r="L12807" s="2" t="str">
        <f>TEXT(Tabela3[[#This Row],[DATA]],"MM")</f>
        <v>08</v>
      </c>
      <c r="M12807" s="2">
        <f>WEEKNUM(Tabela3[[#This Row],[DATA]])</f>
        <v>33</v>
      </c>
      <c r="N12807" s="18">
        <f>YEAR(Tabela3[[#This Row],[DATA]])</f>
        <v>2023</v>
      </c>
    </row>
    <row r="12808" spans="2:14">
      <c r="B12808" s="1">
        <v>45152</v>
      </c>
      <c r="C12808">
        <v>18178</v>
      </c>
      <c r="D12808">
        <f>COUNTIF(C$4:C12808,Tabela3[[#This Row],[COMANDA]])</f>
        <v>2</v>
      </c>
      <c r="E12808" t="s">
        <v>90</v>
      </c>
      <c r="F12808" t="s">
        <v>99</v>
      </c>
      <c r="G12808" t="s">
        <v>61</v>
      </c>
      <c r="H12808" t="s">
        <v>199</v>
      </c>
      <c r="I12808" s="2">
        <v>1</v>
      </c>
      <c r="J12808" t="s">
        <v>11</v>
      </c>
      <c r="K12808" s="21">
        <f>INDEX(LISTAS!$H:$Q,MATCH(BASE!H12808,LISTAS!$G:$G,0),MATCH(BASE!J12808,LISTAS!$H$3:$Q$3,0))*Tabela3[[#This Row],[QUANTIDADE]]</f>
        <v>1</v>
      </c>
      <c r="L12808" s="2" t="str">
        <f>TEXT(Tabela3[[#This Row],[DATA]],"MM")</f>
        <v>08</v>
      </c>
      <c r="M12808" s="2">
        <f>WEEKNUM(Tabela3[[#This Row],[DATA]])</f>
        <v>33</v>
      </c>
      <c r="N12808" s="18">
        <f>YEAR(Tabela3[[#This Row],[DATA]])</f>
        <v>2023</v>
      </c>
    </row>
    <row r="12809" spans="2:14">
      <c r="B12809" s="1">
        <v>45152</v>
      </c>
      <c r="C12809">
        <v>18178</v>
      </c>
      <c r="D12809">
        <f>COUNTIF(C$4:C12809,Tabela3[[#This Row],[COMANDA]])</f>
        <v>3</v>
      </c>
      <c r="E12809" t="s">
        <v>90</v>
      </c>
      <c r="F12809" t="s">
        <v>99</v>
      </c>
      <c r="G12809" t="s">
        <v>9</v>
      </c>
      <c r="H12809" t="s">
        <v>148</v>
      </c>
      <c r="I12809" s="2">
        <v>1</v>
      </c>
      <c r="J12809" t="s">
        <v>11</v>
      </c>
      <c r="K12809" s="21">
        <f>INDEX(LISTAS!$H:$Q,MATCH(BASE!H12809,LISTAS!$G:$G,0),MATCH(BASE!J12809,LISTAS!$H$3:$Q$3,0))*Tabela3[[#This Row],[QUANTIDADE]]</f>
        <v>3</v>
      </c>
      <c r="L12809" s="2" t="str">
        <f>TEXT(Tabela3[[#This Row],[DATA]],"MM")</f>
        <v>08</v>
      </c>
      <c r="M12809" s="2">
        <f>WEEKNUM(Tabela3[[#This Row],[DATA]])</f>
        <v>33</v>
      </c>
      <c r="N12809" s="18">
        <f>YEAR(Tabela3[[#This Row],[DATA]])</f>
        <v>2023</v>
      </c>
    </row>
    <row r="12810" spans="2:14">
      <c r="B12810" s="1">
        <v>45153</v>
      </c>
      <c r="C12810">
        <v>18179</v>
      </c>
      <c r="D12810">
        <f>COUNTIF(C$4:C12810,Tabela3[[#This Row],[COMANDA]])</f>
        <v>1</v>
      </c>
      <c r="E12810" t="s">
        <v>89</v>
      </c>
      <c r="F12810" t="s">
        <v>100</v>
      </c>
      <c r="G12810" t="s">
        <v>8</v>
      </c>
      <c r="H12810" t="s">
        <v>47</v>
      </c>
      <c r="I12810" s="2">
        <v>1</v>
      </c>
      <c r="J12810" t="s">
        <v>11</v>
      </c>
      <c r="K12810" s="21">
        <f>INDEX(LISTAS!$H:$Q,MATCH(BASE!H12810,LISTAS!$G:$G,0),MATCH(BASE!J12810,LISTAS!$H$3:$Q$3,0))*Tabela3[[#This Row],[QUANTIDADE]]</f>
        <v>16</v>
      </c>
      <c r="L12810" s="2" t="str">
        <f>TEXT(Tabela3[[#This Row],[DATA]],"MM")</f>
        <v>08</v>
      </c>
      <c r="M12810" s="2">
        <f>WEEKNUM(Tabela3[[#This Row],[DATA]])</f>
        <v>33</v>
      </c>
      <c r="N12810" s="18">
        <f>YEAR(Tabela3[[#This Row],[DATA]])</f>
        <v>2023</v>
      </c>
    </row>
    <row r="12811" spans="2:14">
      <c r="B12811" s="1">
        <v>45153</v>
      </c>
      <c r="C12811">
        <v>18179</v>
      </c>
      <c r="D12811">
        <f>COUNTIF(C$4:C12811,Tabela3[[#This Row],[COMANDA]])</f>
        <v>2</v>
      </c>
      <c r="E12811" t="s">
        <v>89</v>
      </c>
      <c r="F12811" t="s">
        <v>100</v>
      </c>
      <c r="G12811" t="s">
        <v>10</v>
      </c>
      <c r="H12811" t="s">
        <v>86</v>
      </c>
      <c r="I12811" s="2">
        <v>1</v>
      </c>
      <c r="J12811" t="s">
        <v>12</v>
      </c>
      <c r="K12811" s="21">
        <f>INDEX(LISTAS!$H:$Q,MATCH(BASE!H12811,LISTAS!$G:$G,0),MATCH(BASE!J12811,LISTAS!$H$3:$Q$3,0))*Tabela3[[#This Row],[QUANTIDADE]]</f>
        <v>3</v>
      </c>
      <c r="L12811" s="2" t="str">
        <f>TEXT(Tabela3[[#This Row],[DATA]],"MM")</f>
        <v>08</v>
      </c>
      <c r="M12811" s="2">
        <f>WEEKNUM(Tabela3[[#This Row],[DATA]])</f>
        <v>33</v>
      </c>
      <c r="N12811" s="18">
        <f>YEAR(Tabela3[[#This Row],[DATA]])</f>
        <v>2023</v>
      </c>
    </row>
    <row r="12812" spans="2:14">
      <c r="B12812" s="1">
        <v>45153</v>
      </c>
      <c r="C12812">
        <v>18180</v>
      </c>
      <c r="D12812">
        <f>COUNTIF(C$4:C12812,Tabela3[[#This Row],[COMANDA]])</f>
        <v>1</v>
      </c>
      <c r="E12812" t="s">
        <v>89</v>
      </c>
      <c r="F12812" t="s">
        <v>100</v>
      </c>
      <c r="G12812" t="s">
        <v>8</v>
      </c>
      <c r="H12812" t="s">
        <v>47</v>
      </c>
      <c r="I12812" s="2">
        <v>1</v>
      </c>
      <c r="J12812" t="s">
        <v>11</v>
      </c>
      <c r="K12812" s="21">
        <f>INDEX(LISTAS!$H:$Q,MATCH(BASE!H12812,LISTAS!$G:$G,0),MATCH(BASE!J12812,LISTAS!$H$3:$Q$3,0))*Tabela3[[#This Row],[QUANTIDADE]]</f>
        <v>16</v>
      </c>
      <c r="L12812" s="2" t="str">
        <f>TEXT(Tabela3[[#This Row],[DATA]],"MM")</f>
        <v>08</v>
      </c>
      <c r="M12812" s="2">
        <f>WEEKNUM(Tabela3[[#This Row],[DATA]])</f>
        <v>33</v>
      </c>
      <c r="N12812" s="18">
        <f>YEAR(Tabela3[[#This Row],[DATA]])</f>
        <v>2023</v>
      </c>
    </row>
    <row r="12813" spans="2:14">
      <c r="B12813" s="1">
        <v>45153</v>
      </c>
      <c r="C12813">
        <v>18181</v>
      </c>
      <c r="D12813">
        <f>COUNTIF(C$4:C12813,Tabela3[[#This Row],[COMANDA]])</f>
        <v>1</v>
      </c>
      <c r="E12813" t="s">
        <v>89</v>
      </c>
      <c r="F12813" t="s">
        <v>98</v>
      </c>
      <c r="G12813" t="s">
        <v>8</v>
      </c>
      <c r="H12813" t="s">
        <v>47</v>
      </c>
      <c r="I12813" s="2">
        <v>1</v>
      </c>
      <c r="J12813" t="s">
        <v>11</v>
      </c>
      <c r="K12813" s="21">
        <f>INDEX(LISTAS!$H:$Q,MATCH(BASE!H12813,LISTAS!$G:$G,0),MATCH(BASE!J12813,LISTAS!$H$3:$Q$3,0))*Tabela3[[#This Row],[QUANTIDADE]]</f>
        <v>16</v>
      </c>
      <c r="L12813" s="2" t="str">
        <f>TEXT(Tabela3[[#This Row],[DATA]],"MM")</f>
        <v>08</v>
      </c>
      <c r="M12813" s="2">
        <f>WEEKNUM(Tabela3[[#This Row],[DATA]])</f>
        <v>33</v>
      </c>
      <c r="N12813" s="18">
        <f>YEAR(Tabela3[[#This Row],[DATA]])</f>
        <v>2023</v>
      </c>
    </row>
    <row r="12814" spans="2:14">
      <c r="B12814" s="1">
        <v>45153</v>
      </c>
      <c r="C12814">
        <v>18182</v>
      </c>
      <c r="D12814">
        <f>COUNTIF(C$4:C12814,Tabela3[[#This Row],[COMANDA]])</f>
        <v>1</v>
      </c>
      <c r="E12814" t="s">
        <v>89</v>
      </c>
      <c r="F12814" t="s">
        <v>100</v>
      </c>
      <c r="G12814" t="s">
        <v>8</v>
      </c>
      <c r="H12814" t="s">
        <v>47</v>
      </c>
      <c r="I12814" s="2">
        <v>1</v>
      </c>
      <c r="J12814" t="s">
        <v>11</v>
      </c>
      <c r="K12814" s="21">
        <f>INDEX(LISTAS!$H:$Q,MATCH(BASE!H12814,LISTAS!$G:$G,0),MATCH(BASE!J12814,LISTAS!$H$3:$Q$3,0))*Tabela3[[#This Row],[QUANTIDADE]]</f>
        <v>16</v>
      </c>
      <c r="L12814" s="2" t="str">
        <f>TEXT(Tabela3[[#This Row],[DATA]],"MM")</f>
        <v>08</v>
      </c>
      <c r="M12814" s="2">
        <f>WEEKNUM(Tabela3[[#This Row],[DATA]])</f>
        <v>33</v>
      </c>
      <c r="N12814" s="18">
        <f>YEAR(Tabela3[[#This Row],[DATA]])</f>
        <v>2023</v>
      </c>
    </row>
    <row r="12815" spans="2:14">
      <c r="B12815" s="1">
        <v>45153</v>
      </c>
      <c r="C12815">
        <v>18183</v>
      </c>
      <c r="D12815">
        <f>COUNTIF(C$4:C12815,Tabela3[[#This Row],[COMANDA]])</f>
        <v>1</v>
      </c>
      <c r="E12815" t="s">
        <v>90</v>
      </c>
      <c r="F12815" t="s">
        <v>98</v>
      </c>
      <c r="G12815" t="s">
        <v>8</v>
      </c>
      <c r="H12815" t="s">
        <v>47</v>
      </c>
      <c r="I12815" s="2">
        <v>2</v>
      </c>
      <c r="J12815" t="s">
        <v>11</v>
      </c>
      <c r="K12815" s="21">
        <f>INDEX(LISTAS!$H:$Q,MATCH(BASE!H12815,LISTAS!$G:$G,0),MATCH(BASE!J12815,LISTAS!$H$3:$Q$3,0))*Tabela3[[#This Row],[QUANTIDADE]]</f>
        <v>32</v>
      </c>
      <c r="L12815" s="2" t="str">
        <f>TEXT(Tabela3[[#This Row],[DATA]],"MM")</f>
        <v>08</v>
      </c>
      <c r="M12815" s="2">
        <f>WEEKNUM(Tabela3[[#This Row],[DATA]])</f>
        <v>33</v>
      </c>
      <c r="N12815" s="18">
        <f>YEAR(Tabela3[[#This Row],[DATA]])</f>
        <v>2023</v>
      </c>
    </row>
    <row r="12816" spans="2:14">
      <c r="B12816" s="1">
        <v>45153</v>
      </c>
      <c r="C12816">
        <v>18184</v>
      </c>
      <c r="D12816">
        <f>COUNTIF(C$4:C12816,Tabela3[[#This Row],[COMANDA]])</f>
        <v>1</v>
      </c>
      <c r="E12816" t="s">
        <v>89</v>
      </c>
      <c r="F12816" t="s">
        <v>98</v>
      </c>
      <c r="G12816" t="s">
        <v>8</v>
      </c>
      <c r="H12816" t="s">
        <v>204</v>
      </c>
      <c r="I12816" s="2">
        <v>1</v>
      </c>
      <c r="J12816" t="s">
        <v>11</v>
      </c>
      <c r="K12816" s="21">
        <f>INDEX(LISTAS!$H:$Q,MATCH(BASE!H12816,LISTAS!$G:$G,0),MATCH(BASE!J12816,LISTAS!$H$3:$Q$3,0))*Tabela3[[#This Row],[QUANTIDADE]]</f>
        <v>18</v>
      </c>
      <c r="L12816" s="2" t="str">
        <f>TEXT(Tabela3[[#This Row],[DATA]],"MM")</f>
        <v>08</v>
      </c>
      <c r="M12816" s="2">
        <f>WEEKNUM(Tabela3[[#This Row],[DATA]])</f>
        <v>33</v>
      </c>
      <c r="N12816" s="18">
        <f>YEAR(Tabela3[[#This Row],[DATA]])</f>
        <v>2023</v>
      </c>
    </row>
    <row r="12817" spans="2:14">
      <c r="B12817" s="1">
        <v>45153</v>
      </c>
      <c r="C12817">
        <v>18184</v>
      </c>
      <c r="D12817">
        <f>COUNTIF(C$4:C12817,Tabela3[[#This Row],[COMANDA]])</f>
        <v>2</v>
      </c>
      <c r="E12817" t="s">
        <v>89</v>
      </c>
      <c r="F12817" t="s">
        <v>98</v>
      </c>
      <c r="G12817" t="s">
        <v>9</v>
      </c>
      <c r="H12817" t="s">
        <v>85</v>
      </c>
      <c r="I12817" s="2">
        <v>1</v>
      </c>
      <c r="J12817" t="s">
        <v>11</v>
      </c>
      <c r="K12817" s="21">
        <f>INDEX(LISTAS!$H:$Q,MATCH(BASE!H12817,LISTAS!$G:$G,0),MATCH(BASE!J12817,LISTAS!$H$3:$Q$3,0))*Tabela3[[#This Row],[QUANTIDADE]]</f>
        <v>10</v>
      </c>
      <c r="L12817" s="2" t="str">
        <f>TEXT(Tabela3[[#This Row],[DATA]],"MM")</f>
        <v>08</v>
      </c>
      <c r="M12817" s="2">
        <f>WEEKNUM(Tabela3[[#This Row],[DATA]])</f>
        <v>33</v>
      </c>
      <c r="N12817" s="18">
        <f>YEAR(Tabela3[[#This Row],[DATA]])</f>
        <v>2023</v>
      </c>
    </row>
    <row r="12818" spans="2:14">
      <c r="B12818" s="1">
        <v>45153</v>
      </c>
      <c r="C12818">
        <v>18184</v>
      </c>
      <c r="D12818">
        <f>COUNTIF(C$4:C12818,Tabela3[[#This Row],[COMANDA]])</f>
        <v>3</v>
      </c>
      <c r="E12818" t="s">
        <v>89</v>
      </c>
      <c r="F12818" t="s">
        <v>98</v>
      </c>
      <c r="G12818" t="s">
        <v>9</v>
      </c>
      <c r="H12818" t="s">
        <v>127</v>
      </c>
      <c r="I12818" s="2">
        <v>1</v>
      </c>
      <c r="J12818" t="s">
        <v>11</v>
      </c>
      <c r="K12818" s="21">
        <f>INDEX(LISTAS!$H:$Q,MATCH(BASE!H12818,LISTAS!$G:$G,0),MATCH(BASE!J12818,LISTAS!$H$3:$Q$3,0))*Tabela3[[#This Row],[QUANTIDADE]]</f>
        <v>4.5</v>
      </c>
      <c r="L12818" s="2" t="str">
        <f>TEXT(Tabela3[[#This Row],[DATA]],"MM")</f>
        <v>08</v>
      </c>
      <c r="M12818" s="2">
        <f>WEEKNUM(Tabela3[[#This Row],[DATA]])</f>
        <v>33</v>
      </c>
      <c r="N12818" s="18">
        <f>YEAR(Tabela3[[#This Row],[DATA]])</f>
        <v>2023</v>
      </c>
    </row>
    <row r="12819" spans="2:14">
      <c r="B12819" s="1">
        <v>45153</v>
      </c>
      <c r="C12819">
        <v>18185</v>
      </c>
      <c r="D12819">
        <f>COUNTIF(C$4:C12819,Tabela3[[#This Row],[COMANDA]])</f>
        <v>1</v>
      </c>
      <c r="E12819" t="s">
        <v>90</v>
      </c>
      <c r="F12819" t="s">
        <v>98</v>
      </c>
      <c r="G12819" t="s">
        <v>8</v>
      </c>
      <c r="H12819" t="s">
        <v>203</v>
      </c>
      <c r="I12819" s="2">
        <v>1</v>
      </c>
      <c r="J12819" t="s">
        <v>11</v>
      </c>
      <c r="K12819" s="21">
        <f>INDEX(LISTAS!$H:$Q,MATCH(BASE!H12819,LISTAS!$G:$G,0),MATCH(BASE!J12819,LISTAS!$H$3:$Q$3,0))*Tabela3[[#This Row],[QUANTIDADE]]</f>
        <v>20</v>
      </c>
      <c r="L12819" s="2" t="str">
        <f>TEXT(Tabela3[[#This Row],[DATA]],"MM")</f>
        <v>08</v>
      </c>
      <c r="M12819" s="2">
        <f>WEEKNUM(Tabela3[[#This Row],[DATA]])</f>
        <v>33</v>
      </c>
      <c r="N12819" s="18">
        <f>YEAR(Tabela3[[#This Row],[DATA]])</f>
        <v>2023</v>
      </c>
    </row>
    <row r="12820" spans="2:14">
      <c r="B12820" s="1">
        <v>45153</v>
      </c>
      <c r="C12820">
        <v>18185</v>
      </c>
      <c r="D12820">
        <f>COUNTIF(C$4:C12820,Tabela3[[#This Row],[COMANDA]])</f>
        <v>2</v>
      </c>
      <c r="E12820" t="s">
        <v>90</v>
      </c>
      <c r="F12820" t="s">
        <v>98</v>
      </c>
      <c r="G12820" t="s">
        <v>9</v>
      </c>
      <c r="H12820" t="s">
        <v>135</v>
      </c>
      <c r="I12820" s="2">
        <v>1</v>
      </c>
      <c r="J12820" t="s">
        <v>11</v>
      </c>
      <c r="K12820" s="21">
        <f>INDEX(LISTAS!$H:$Q,MATCH(BASE!H12820,LISTAS!$G:$G,0),MATCH(BASE!J12820,LISTAS!$H$3:$Q$3,0))*Tabela3[[#This Row],[QUANTIDADE]]</f>
        <v>4</v>
      </c>
      <c r="L12820" s="2" t="str">
        <f>TEXT(Tabela3[[#This Row],[DATA]],"MM")</f>
        <v>08</v>
      </c>
      <c r="M12820" s="2">
        <f>WEEKNUM(Tabela3[[#This Row],[DATA]])</f>
        <v>33</v>
      </c>
      <c r="N12820" s="18">
        <f>YEAR(Tabela3[[#This Row],[DATA]])</f>
        <v>2023</v>
      </c>
    </row>
    <row r="12821" spans="2:14">
      <c r="B12821" s="1">
        <v>45153</v>
      </c>
      <c r="C12821">
        <v>18186</v>
      </c>
      <c r="D12821">
        <f>COUNTIF(C$4:C12821,Tabela3[[#This Row],[COMANDA]])</f>
        <v>1</v>
      </c>
      <c r="E12821" t="s">
        <v>90</v>
      </c>
      <c r="F12821" t="s">
        <v>100</v>
      </c>
      <c r="G12821" t="s">
        <v>8</v>
      </c>
      <c r="H12821" t="s">
        <v>47</v>
      </c>
      <c r="I12821" s="2">
        <v>1</v>
      </c>
      <c r="J12821" t="s">
        <v>11</v>
      </c>
      <c r="K12821" s="21">
        <f>INDEX(LISTAS!$H:$Q,MATCH(BASE!H12821,LISTAS!$G:$G,0),MATCH(BASE!J12821,LISTAS!$H$3:$Q$3,0))*Tabela3[[#This Row],[QUANTIDADE]]</f>
        <v>16</v>
      </c>
      <c r="L12821" s="2" t="str">
        <f>TEXT(Tabela3[[#This Row],[DATA]],"MM")</f>
        <v>08</v>
      </c>
      <c r="M12821" s="2">
        <f>WEEKNUM(Tabela3[[#This Row],[DATA]])</f>
        <v>33</v>
      </c>
      <c r="N12821" s="18">
        <f>YEAR(Tabela3[[#This Row],[DATA]])</f>
        <v>2023</v>
      </c>
    </row>
    <row r="12822" spans="2:14">
      <c r="B12822" s="1">
        <v>45153</v>
      </c>
      <c r="C12822">
        <v>18186</v>
      </c>
      <c r="D12822">
        <f>COUNTIF(C$4:C12822,Tabela3[[#This Row],[COMANDA]])</f>
        <v>2</v>
      </c>
      <c r="E12822" t="s">
        <v>90</v>
      </c>
      <c r="F12822" t="s">
        <v>100</v>
      </c>
      <c r="G12822" t="s">
        <v>9</v>
      </c>
      <c r="H12822" t="s">
        <v>138</v>
      </c>
      <c r="I12822" s="2">
        <v>1</v>
      </c>
      <c r="J12822" t="s">
        <v>11</v>
      </c>
      <c r="K12822" s="21">
        <f>INDEX(LISTAS!$H:$Q,MATCH(BASE!H12822,LISTAS!$G:$G,0),MATCH(BASE!J12822,LISTAS!$H$3:$Q$3,0))*Tabela3[[#This Row],[QUANTIDADE]]</f>
        <v>4</v>
      </c>
      <c r="L12822" s="2" t="str">
        <f>TEXT(Tabela3[[#This Row],[DATA]],"MM")</f>
        <v>08</v>
      </c>
      <c r="M12822" s="2">
        <f>WEEKNUM(Tabela3[[#This Row],[DATA]])</f>
        <v>33</v>
      </c>
      <c r="N12822" s="18">
        <f>YEAR(Tabela3[[#This Row],[DATA]])</f>
        <v>2023</v>
      </c>
    </row>
    <row r="12823" spans="2:14">
      <c r="B12823" s="1">
        <v>45153</v>
      </c>
      <c r="C12823">
        <v>18187</v>
      </c>
      <c r="D12823">
        <f>COUNTIF(C$4:C12823,Tabela3[[#This Row],[COMANDA]])</f>
        <v>1</v>
      </c>
      <c r="E12823" t="s">
        <v>89</v>
      </c>
      <c r="F12823" t="s">
        <v>99</v>
      </c>
      <c r="G12823" t="s">
        <v>8</v>
      </c>
      <c r="H12823" t="s">
        <v>203</v>
      </c>
      <c r="I12823" s="2">
        <v>1</v>
      </c>
      <c r="J12823" t="s">
        <v>11</v>
      </c>
      <c r="K12823" s="21">
        <f>INDEX(LISTAS!$H:$Q,MATCH(BASE!H12823,LISTAS!$G:$G,0),MATCH(BASE!J12823,LISTAS!$H$3:$Q$3,0))*Tabela3[[#This Row],[QUANTIDADE]]</f>
        <v>20</v>
      </c>
      <c r="L12823" s="2" t="str">
        <f>TEXT(Tabela3[[#This Row],[DATA]],"MM")</f>
        <v>08</v>
      </c>
      <c r="M12823" s="2">
        <f>WEEKNUM(Tabela3[[#This Row],[DATA]])</f>
        <v>33</v>
      </c>
      <c r="N12823" s="18">
        <f>YEAR(Tabela3[[#This Row],[DATA]])</f>
        <v>2023</v>
      </c>
    </row>
    <row r="12824" spans="2:14">
      <c r="B12824" s="1">
        <v>45153</v>
      </c>
      <c r="C12824">
        <v>18187</v>
      </c>
      <c r="D12824">
        <f>COUNTIF(C$4:C12824,Tabela3[[#This Row],[COMANDA]])</f>
        <v>2</v>
      </c>
      <c r="E12824" t="s">
        <v>89</v>
      </c>
      <c r="F12824" t="s">
        <v>99</v>
      </c>
      <c r="G12824" t="s">
        <v>8</v>
      </c>
      <c r="H12824" t="s">
        <v>206</v>
      </c>
      <c r="I12824" s="2">
        <v>1</v>
      </c>
      <c r="J12824" t="s">
        <v>11</v>
      </c>
      <c r="K12824" s="21">
        <f>INDEX(LISTAS!$H:$Q,MATCH(BASE!H12824,LISTAS!$G:$G,0),MATCH(BASE!J12824,LISTAS!$H$3:$Q$3,0))*Tabela3[[#This Row],[QUANTIDADE]]</f>
        <v>18</v>
      </c>
      <c r="L12824" s="2" t="str">
        <f>TEXT(Tabela3[[#This Row],[DATA]],"MM")</f>
        <v>08</v>
      </c>
      <c r="M12824" s="2">
        <f>WEEKNUM(Tabela3[[#This Row],[DATA]])</f>
        <v>33</v>
      </c>
      <c r="N12824" s="18">
        <f>YEAR(Tabela3[[#This Row],[DATA]])</f>
        <v>2023</v>
      </c>
    </row>
    <row r="12825" spans="2:14">
      <c r="B12825" s="1">
        <v>45153</v>
      </c>
      <c r="C12825">
        <v>18188</v>
      </c>
      <c r="D12825">
        <f>COUNTIF(C$4:C12825,Tabela3[[#This Row],[COMANDA]])</f>
        <v>1</v>
      </c>
      <c r="E12825" t="s">
        <v>90</v>
      </c>
      <c r="F12825" t="s">
        <v>99</v>
      </c>
      <c r="G12825" t="s">
        <v>8</v>
      </c>
      <c r="H12825" t="s">
        <v>47</v>
      </c>
      <c r="I12825" s="2">
        <v>1</v>
      </c>
      <c r="J12825" t="s">
        <v>11</v>
      </c>
      <c r="K12825" s="21">
        <f>INDEX(LISTAS!$H:$Q,MATCH(BASE!H12825,LISTAS!$G:$G,0),MATCH(BASE!J12825,LISTAS!$H$3:$Q$3,0))*Tabela3[[#This Row],[QUANTIDADE]]</f>
        <v>16</v>
      </c>
      <c r="L12825" s="2" t="str">
        <f>TEXT(Tabela3[[#This Row],[DATA]],"MM")</f>
        <v>08</v>
      </c>
      <c r="M12825" s="2">
        <f>WEEKNUM(Tabela3[[#This Row],[DATA]])</f>
        <v>33</v>
      </c>
      <c r="N12825" s="18">
        <f>YEAR(Tabela3[[#This Row],[DATA]])</f>
        <v>2023</v>
      </c>
    </row>
    <row r="12826" spans="2:14">
      <c r="B12826" s="1">
        <v>45153</v>
      </c>
      <c r="C12826">
        <v>18189</v>
      </c>
      <c r="D12826">
        <f>COUNTIF(C$4:C12826,Tabela3[[#This Row],[COMANDA]])</f>
        <v>1</v>
      </c>
      <c r="E12826" t="s">
        <v>90</v>
      </c>
      <c r="F12826" t="s">
        <v>98</v>
      </c>
      <c r="G12826" t="s">
        <v>8</v>
      </c>
      <c r="H12826" t="s">
        <v>42</v>
      </c>
      <c r="I12826" s="2">
        <v>1</v>
      </c>
      <c r="J12826" t="s">
        <v>11</v>
      </c>
      <c r="K12826" s="21">
        <f>INDEX(LISTAS!$H:$Q,MATCH(BASE!H12826,LISTAS!$G:$G,0),MATCH(BASE!J12826,LISTAS!$H$3:$Q$3,0))*Tabela3[[#This Row],[QUANTIDADE]]</f>
        <v>16</v>
      </c>
      <c r="L12826" s="2" t="str">
        <f>TEXT(Tabela3[[#This Row],[DATA]],"MM")</f>
        <v>08</v>
      </c>
      <c r="M12826" s="2">
        <f>WEEKNUM(Tabela3[[#This Row],[DATA]])</f>
        <v>33</v>
      </c>
      <c r="N12826" s="18">
        <f>YEAR(Tabela3[[#This Row],[DATA]])</f>
        <v>2023</v>
      </c>
    </row>
    <row r="12827" spans="2:14">
      <c r="B12827" s="1">
        <v>45153</v>
      </c>
      <c r="C12827">
        <v>18190</v>
      </c>
      <c r="D12827">
        <f>COUNTIF(C$4:C12827,Tabela3[[#This Row],[COMANDA]])</f>
        <v>1</v>
      </c>
      <c r="E12827" t="s">
        <v>90</v>
      </c>
      <c r="F12827" t="s">
        <v>98</v>
      </c>
      <c r="G12827" t="s">
        <v>8</v>
      </c>
      <c r="H12827" t="s">
        <v>41</v>
      </c>
      <c r="I12827" s="2">
        <v>1</v>
      </c>
      <c r="J12827" t="s">
        <v>11</v>
      </c>
      <c r="K12827" s="21">
        <f>INDEX(LISTAS!$H:$Q,MATCH(BASE!H12827,LISTAS!$G:$G,0),MATCH(BASE!J12827,LISTAS!$H$3:$Q$3,0))*Tabela3[[#This Row],[QUANTIDADE]]</f>
        <v>14</v>
      </c>
      <c r="L12827" s="2" t="str">
        <f>TEXT(Tabela3[[#This Row],[DATA]],"MM")</f>
        <v>08</v>
      </c>
      <c r="M12827" s="2">
        <f>WEEKNUM(Tabela3[[#This Row],[DATA]])</f>
        <v>33</v>
      </c>
      <c r="N12827" s="18">
        <f>YEAR(Tabela3[[#This Row],[DATA]])</f>
        <v>2023</v>
      </c>
    </row>
    <row r="12828" spans="2:14">
      <c r="B12828" s="1">
        <v>45153</v>
      </c>
      <c r="C12828">
        <v>18191</v>
      </c>
      <c r="D12828">
        <f>COUNTIF(C$4:C12828,Tabela3[[#This Row],[COMANDA]])</f>
        <v>1</v>
      </c>
      <c r="E12828" t="s">
        <v>90</v>
      </c>
      <c r="F12828" t="s">
        <v>99</v>
      </c>
      <c r="G12828" t="s">
        <v>8</v>
      </c>
      <c r="H12828" t="s">
        <v>202</v>
      </c>
      <c r="I12828" s="2">
        <v>1</v>
      </c>
      <c r="J12828" t="s">
        <v>11</v>
      </c>
      <c r="K12828" s="21">
        <f>INDEX(LISTAS!$H:$Q,MATCH(BASE!H12828,LISTAS!$G:$G,0),MATCH(BASE!J12828,LISTAS!$H$3:$Q$3,0))*Tabela3[[#This Row],[QUANTIDADE]]</f>
        <v>20</v>
      </c>
      <c r="L12828" s="2" t="str">
        <f>TEXT(Tabela3[[#This Row],[DATA]],"MM")</f>
        <v>08</v>
      </c>
      <c r="M12828" s="2">
        <f>WEEKNUM(Tabela3[[#This Row],[DATA]])</f>
        <v>33</v>
      </c>
      <c r="N12828" s="18">
        <f>YEAR(Tabela3[[#This Row],[DATA]])</f>
        <v>2023</v>
      </c>
    </row>
    <row r="12829" spans="2:14">
      <c r="B12829" s="1">
        <v>45153</v>
      </c>
      <c r="C12829">
        <v>18191</v>
      </c>
      <c r="D12829">
        <f>COUNTIF(C$4:C12829,Tabela3[[#This Row],[COMANDA]])</f>
        <v>2</v>
      </c>
      <c r="E12829" t="s">
        <v>90</v>
      </c>
      <c r="F12829" t="s">
        <v>99</v>
      </c>
      <c r="G12829" t="s">
        <v>9</v>
      </c>
      <c r="H12829" t="s">
        <v>138</v>
      </c>
      <c r="I12829" s="2">
        <v>1</v>
      </c>
      <c r="J12829" t="s">
        <v>11</v>
      </c>
      <c r="K12829" s="21">
        <f>INDEX(LISTAS!$H:$Q,MATCH(BASE!H12829,LISTAS!$G:$G,0),MATCH(BASE!J12829,LISTAS!$H$3:$Q$3,0))*Tabela3[[#This Row],[QUANTIDADE]]</f>
        <v>4</v>
      </c>
      <c r="L12829" s="2" t="str">
        <f>TEXT(Tabela3[[#This Row],[DATA]],"MM")</f>
        <v>08</v>
      </c>
      <c r="M12829" s="2">
        <f>WEEKNUM(Tabela3[[#This Row],[DATA]])</f>
        <v>33</v>
      </c>
      <c r="N12829" s="18">
        <f>YEAR(Tabela3[[#This Row],[DATA]])</f>
        <v>2023</v>
      </c>
    </row>
    <row r="12830" spans="2:14">
      <c r="B12830" s="1">
        <v>45153</v>
      </c>
      <c r="C12830">
        <v>18192</v>
      </c>
      <c r="D12830">
        <f>COUNTIF(C$4:C12830,Tabela3[[#This Row],[COMANDA]])</f>
        <v>1</v>
      </c>
      <c r="E12830" t="s">
        <v>90</v>
      </c>
      <c r="F12830" t="s">
        <v>375</v>
      </c>
      <c r="G12830" t="s">
        <v>8</v>
      </c>
      <c r="H12830" t="s">
        <v>47</v>
      </c>
      <c r="I12830" s="2">
        <v>1</v>
      </c>
      <c r="J12830" t="s">
        <v>11</v>
      </c>
      <c r="K12830" s="21">
        <f>INDEX(LISTAS!$H:$Q,MATCH(BASE!H12830,LISTAS!$G:$G,0),MATCH(BASE!J12830,LISTAS!$H$3:$Q$3,0))*Tabela3[[#This Row],[QUANTIDADE]]</f>
        <v>16</v>
      </c>
      <c r="L12830" s="2" t="str">
        <f>TEXT(Tabela3[[#This Row],[DATA]],"MM")</f>
        <v>08</v>
      </c>
      <c r="M12830" s="2">
        <f>WEEKNUM(Tabela3[[#This Row],[DATA]])</f>
        <v>33</v>
      </c>
      <c r="N12830" s="18">
        <f>YEAR(Tabela3[[#This Row],[DATA]])</f>
        <v>2023</v>
      </c>
    </row>
    <row r="12831" spans="2:14">
      <c r="B12831" s="1">
        <v>45153</v>
      </c>
      <c r="C12831">
        <v>18192</v>
      </c>
      <c r="D12831">
        <f>COUNTIF(C$4:C12831,Tabela3[[#This Row],[COMANDA]])</f>
        <v>2</v>
      </c>
      <c r="E12831" t="s">
        <v>90</v>
      </c>
      <c r="F12831" t="s">
        <v>375</v>
      </c>
      <c r="G12831" t="s">
        <v>10</v>
      </c>
      <c r="H12831" t="s">
        <v>101</v>
      </c>
      <c r="I12831" s="2">
        <v>1</v>
      </c>
      <c r="J12831" t="s">
        <v>12</v>
      </c>
      <c r="K12831" s="21">
        <f>INDEX(LISTAS!$H:$Q,MATCH(BASE!H12831,LISTAS!$G:$G,0),MATCH(BASE!J12831,LISTAS!$H$3:$Q$3,0))*Tabela3[[#This Row],[QUANTIDADE]]</f>
        <v>3</v>
      </c>
      <c r="L12831" s="2" t="str">
        <f>TEXT(Tabela3[[#This Row],[DATA]],"MM")</f>
        <v>08</v>
      </c>
      <c r="M12831" s="2">
        <f>WEEKNUM(Tabela3[[#This Row],[DATA]])</f>
        <v>33</v>
      </c>
      <c r="N12831" s="18">
        <f>YEAR(Tabela3[[#This Row],[DATA]])</f>
        <v>2023</v>
      </c>
    </row>
    <row r="12832" spans="2:14">
      <c r="B12832" s="1">
        <v>45153</v>
      </c>
      <c r="C12832">
        <v>18193</v>
      </c>
      <c r="D12832">
        <f>COUNTIF(C$4:C12832,Tabela3[[#This Row],[COMANDA]])</f>
        <v>1</v>
      </c>
      <c r="E12832" t="s">
        <v>89</v>
      </c>
      <c r="F12832" t="s">
        <v>98</v>
      </c>
      <c r="G12832" t="s">
        <v>8</v>
      </c>
      <c r="H12832" t="s">
        <v>84</v>
      </c>
      <c r="I12832" s="2">
        <v>1</v>
      </c>
      <c r="J12832" t="s">
        <v>11</v>
      </c>
      <c r="K12832" s="21">
        <f>INDEX(LISTAS!$H:$Q,MATCH(BASE!H12832,LISTAS!$G:$G,0),MATCH(BASE!J12832,LISTAS!$H$3:$Q$3,0))*Tabela3[[#This Row],[QUANTIDADE]]</f>
        <v>16</v>
      </c>
      <c r="L12832" s="2" t="str">
        <f>TEXT(Tabela3[[#This Row],[DATA]],"MM")</f>
        <v>08</v>
      </c>
      <c r="M12832" s="2">
        <f>WEEKNUM(Tabela3[[#This Row],[DATA]])</f>
        <v>33</v>
      </c>
      <c r="N12832" s="18">
        <f>YEAR(Tabela3[[#This Row],[DATA]])</f>
        <v>2023</v>
      </c>
    </row>
    <row r="12833" spans="2:14">
      <c r="B12833" s="1">
        <v>45153</v>
      </c>
      <c r="C12833">
        <v>18194</v>
      </c>
      <c r="D12833">
        <f>COUNTIF(C$4:C12833,Tabela3[[#This Row],[COMANDA]])</f>
        <v>1</v>
      </c>
      <c r="E12833" t="s">
        <v>90</v>
      </c>
      <c r="F12833" t="s">
        <v>99</v>
      </c>
      <c r="G12833" t="s">
        <v>8</v>
      </c>
      <c r="H12833" t="s">
        <v>206</v>
      </c>
      <c r="I12833" s="2">
        <v>1</v>
      </c>
      <c r="J12833" t="s">
        <v>11</v>
      </c>
      <c r="K12833" s="21">
        <f>INDEX(LISTAS!$H:$Q,MATCH(BASE!H12833,LISTAS!$G:$G,0),MATCH(BASE!J12833,LISTAS!$H$3:$Q$3,0))*Tabela3[[#This Row],[QUANTIDADE]]</f>
        <v>18</v>
      </c>
      <c r="L12833" s="2" t="str">
        <f>TEXT(Tabela3[[#This Row],[DATA]],"MM")</f>
        <v>08</v>
      </c>
      <c r="M12833" s="2">
        <f>WEEKNUM(Tabela3[[#This Row],[DATA]])</f>
        <v>33</v>
      </c>
      <c r="N12833" s="18">
        <f>YEAR(Tabela3[[#This Row],[DATA]])</f>
        <v>2023</v>
      </c>
    </row>
    <row r="12834" spans="2:14">
      <c r="B12834" s="1">
        <v>45153</v>
      </c>
      <c r="C12834">
        <v>18194</v>
      </c>
      <c r="D12834">
        <f>COUNTIF(C$4:C12834,Tabela3[[#This Row],[COMANDA]])</f>
        <v>2</v>
      </c>
      <c r="E12834" t="s">
        <v>90</v>
      </c>
      <c r="F12834" t="s">
        <v>99</v>
      </c>
      <c r="G12834" t="s">
        <v>61</v>
      </c>
      <c r="H12834" t="s">
        <v>384</v>
      </c>
      <c r="I12834" s="2">
        <v>1</v>
      </c>
      <c r="J12834" t="s">
        <v>11</v>
      </c>
      <c r="K12834" s="21">
        <f>INDEX(LISTAS!$H:$Q,MATCH(BASE!H12834,LISTAS!$G:$G,0),MATCH(BASE!J12834,LISTAS!$H$3:$Q$3,0))*Tabela3[[#This Row],[QUANTIDADE]]</f>
        <v>2</v>
      </c>
      <c r="L12834" s="2" t="str">
        <f>TEXT(Tabela3[[#This Row],[DATA]],"MM")</f>
        <v>08</v>
      </c>
      <c r="M12834" s="2">
        <f>WEEKNUM(Tabela3[[#This Row],[DATA]])</f>
        <v>33</v>
      </c>
      <c r="N12834" s="18">
        <f>YEAR(Tabela3[[#This Row],[DATA]])</f>
        <v>2023</v>
      </c>
    </row>
    <row r="12835" spans="2:14">
      <c r="B12835" s="1">
        <v>45153</v>
      </c>
      <c r="C12835">
        <v>18195</v>
      </c>
      <c r="D12835">
        <f>COUNTIF(C$4:C12835,Tabela3[[#This Row],[COMANDA]])</f>
        <v>1</v>
      </c>
      <c r="E12835" t="s">
        <v>90</v>
      </c>
      <c r="F12835" t="s">
        <v>100</v>
      </c>
      <c r="G12835" t="s">
        <v>8</v>
      </c>
      <c r="H12835" t="s">
        <v>206</v>
      </c>
      <c r="I12835" s="2">
        <v>1</v>
      </c>
      <c r="J12835" t="s">
        <v>11</v>
      </c>
      <c r="K12835" s="21">
        <f>INDEX(LISTAS!$H:$Q,MATCH(BASE!H12835,LISTAS!$G:$G,0),MATCH(BASE!J12835,LISTAS!$H$3:$Q$3,0))*Tabela3[[#This Row],[QUANTIDADE]]</f>
        <v>18</v>
      </c>
      <c r="L12835" s="2" t="str">
        <f>TEXT(Tabela3[[#This Row],[DATA]],"MM")</f>
        <v>08</v>
      </c>
      <c r="M12835" s="2">
        <f>WEEKNUM(Tabela3[[#This Row],[DATA]])</f>
        <v>33</v>
      </c>
      <c r="N12835" s="18">
        <f>YEAR(Tabela3[[#This Row],[DATA]])</f>
        <v>2023</v>
      </c>
    </row>
    <row r="12836" spans="2:14">
      <c r="B12836" s="1">
        <v>45153</v>
      </c>
      <c r="C12836">
        <v>18195</v>
      </c>
      <c r="D12836">
        <f>COUNTIF(C$4:C12836,Tabela3[[#This Row],[COMANDA]])</f>
        <v>2</v>
      </c>
      <c r="E12836" t="s">
        <v>90</v>
      </c>
      <c r="F12836" t="s">
        <v>100</v>
      </c>
      <c r="G12836" t="s">
        <v>9</v>
      </c>
      <c r="H12836" t="s">
        <v>143</v>
      </c>
      <c r="I12836" s="2">
        <v>1</v>
      </c>
      <c r="J12836" t="s">
        <v>11</v>
      </c>
      <c r="K12836" s="21">
        <f>INDEX(LISTAS!$H:$Q,MATCH(BASE!H12836,LISTAS!$G:$G,0),MATCH(BASE!J12836,LISTAS!$H$3:$Q$3,0))*Tabela3[[#This Row],[QUANTIDADE]]</f>
        <v>4</v>
      </c>
      <c r="L12836" s="2" t="str">
        <f>TEXT(Tabela3[[#This Row],[DATA]],"MM")</f>
        <v>08</v>
      </c>
      <c r="M12836" s="2">
        <f>WEEKNUM(Tabela3[[#This Row],[DATA]])</f>
        <v>33</v>
      </c>
      <c r="N12836" s="18">
        <f>YEAR(Tabela3[[#This Row],[DATA]])</f>
        <v>2023</v>
      </c>
    </row>
    <row r="12837" spans="2:14">
      <c r="B12837" s="1">
        <v>45153</v>
      </c>
      <c r="C12837">
        <v>18196</v>
      </c>
      <c r="D12837">
        <f>COUNTIF(C$4:C12837,Tabela3[[#This Row],[COMANDA]])</f>
        <v>1</v>
      </c>
      <c r="E12837" t="s">
        <v>89</v>
      </c>
      <c r="F12837" t="s">
        <v>99</v>
      </c>
      <c r="G12837" t="s">
        <v>8</v>
      </c>
      <c r="H12837" t="s">
        <v>202</v>
      </c>
      <c r="I12837" s="2">
        <v>1</v>
      </c>
      <c r="J12837" t="s">
        <v>11</v>
      </c>
      <c r="K12837" s="21">
        <f>INDEX(LISTAS!$H:$Q,MATCH(BASE!H12837,LISTAS!$G:$G,0),MATCH(BASE!J12837,LISTAS!$H$3:$Q$3,0))*Tabela3[[#This Row],[QUANTIDADE]]</f>
        <v>20</v>
      </c>
      <c r="L12837" s="2" t="str">
        <f>TEXT(Tabela3[[#This Row],[DATA]],"MM")</f>
        <v>08</v>
      </c>
      <c r="M12837" s="2">
        <f>WEEKNUM(Tabela3[[#This Row],[DATA]])</f>
        <v>33</v>
      </c>
      <c r="N12837" s="18">
        <f>YEAR(Tabela3[[#This Row],[DATA]])</f>
        <v>2023</v>
      </c>
    </row>
    <row r="12838" spans="2:14">
      <c r="B12838" s="1">
        <v>45153</v>
      </c>
      <c r="C12838">
        <v>18197</v>
      </c>
      <c r="D12838">
        <f>COUNTIF(C$4:C12838,Tabela3[[#This Row],[COMANDA]])</f>
        <v>1</v>
      </c>
      <c r="E12838" t="s">
        <v>90</v>
      </c>
      <c r="F12838" t="s">
        <v>99</v>
      </c>
      <c r="G12838" t="s">
        <v>8</v>
      </c>
      <c r="H12838" t="s">
        <v>211</v>
      </c>
      <c r="I12838" s="2">
        <v>1</v>
      </c>
      <c r="J12838" t="s">
        <v>11</v>
      </c>
      <c r="K12838" s="21">
        <f>INDEX(LISTAS!$H:$Q,MATCH(BASE!H12838,LISTAS!$G:$G,0),MATCH(BASE!J12838,LISTAS!$H$3:$Q$3,0))*Tabela3[[#This Row],[QUANTIDADE]]</f>
        <v>20</v>
      </c>
      <c r="L12838" s="2" t="str">
        <f>TEXT(Tabela3[[#This Row],[DATA]],"MM")</f>
        <v>08</v>
      </c>
      <c r="M12838" s="2">
        <f>WEEKNUM(Tabela3[[#This Row],[DATA]])</f>
        <v>33</v>
      </c>
      <c r="N12838" s="18">
        <f>YEAR(Tabela3[[#This Row],[DATA]])</f>
        <v>2023</v>
      </c>
    </row>
    <row r="12839" spans="2:14">
      <c r="B12839" s="1">
        <v>45153</v>
      </c>
      <c r="C12839">
        <v>18197</v>
      </c>
      <c r="D12839">
        <f>COUNTIF(C$4:C12839,Tabela3[[#This Row],[COMANDA]])</f>
        <v>2</v>
      </c>
      <c r="E12839" t="s">
        <v>90</v>
      </c>
      <c r="F12839" t="s">
        <v>99</v>
      </c>
      <c r="G12839" t="s">
        <v>9</v>
      </c>
      <c r="H12839" t="s">
        <v>138</v>
      </c>
      <c r="I12839" s="2">
        <v>1</v>
      </c>
      <c r="J12839" t="s">
        <v>11</v>
      </c>
      <c r="K12839" s="21">
        <f>INDEX(LISTAS!$H:$Q,MATCH(BASE!H12839,LISTAS!$G:$G,0),MATCH(BASE!J12839,LISTAS!$H$3:$Q$3,0))*Tabela3[[#This Row],[QUANTIDADE]]</f>
        <v>4</v>
      </c>
      <c r="L12839" s="2" t="str">
        <f>TEXT(Tabela3[[#This Row],[DATA]],"MM")</f>
        <v>08</v>
      </c>
      <c r="M12839" s="2">
        <f>WEEKNUM(Tabela3[[#This Row],[DATA]])</f>
        <v>33</v>
      </c>
      <c r="N12839" s="18">
        <f>YEAR(Tabela3[[#This Row],[DATA]])</f>
        <v>2023</v>
      </c>
    </row>
    <row r="12840" spans="2:14">
      <c r="B12840" s="1">
        <v>45153</v>
      </c>
      <c r="C12840">
        <v>18198</v>
      </c>
      <c r="D12840">
        <f>COUNTIF(C$4:C12840,Tabela3[[#This Row],[COMANDA]])</f>
        <v>1</v>
      </c>
      <c r="E12840" t="s">
        <v>90</v>
      </c>
      <c r="F12840" t="s">
        <v>99</v>
      </c>
      <c r="G12840" t="s">
        <v>8</v>
      </c>
      <c r="H12840" t="s">
        <v>204</v>
      </c>
      <c r="I12840" s="2">
        <v>1</v>
      </c>
      <c r="J12840" t="s">
        <v>11</v>
      </c>
      <c r="K12840" s="21">
        <f>INDEX(LISTAS!$H:$Q,MATCH(BASE!H12840,LISTAS!$G:$G,0),MATCH(BASE!J12840,LISTAS!$H$3:$Q$3,0))*Tabela3[[#This Row],[QUANTIDADE]]</f>
        <v>18</v>
      </c>
      <c r="L12840" s="2" t="str">
        <f>TEXT(Tabela3[[#This Row],[DATA]],"MM")</f>
        <v>08</v>
      </c>
      <c r="M12840" s="2">
        <f>WEEKNUM(Tabela3[[#This Row],[DATA]])</f>
        <v>33</v>
      </c>
      <c r="N12840" s="18">
        <f>YEAR(Tabela3[[#This Row],[DATA]])</f>
        <v>2023</v>
      </c>
    </row>
    <row r="12841" spans="2:14">
      <c r="B12841" s="1">
        <v>45153</v>
      </c>
      <c r="C12841">
        <v>18199</v>
      </c>
      <c r="D12841">
        <f>COUNTIF(C$4:C12841,Tabela3[[#This Row],[COMANDA]])</f>
        <v>1</v>
      </c>
      <c r="E12841" t="s">
        <v>90</v>
      </c>
      <c r="F12841" t="s">
        <v>99</v>
      </c>
      <c r="G12841" t="s">
        <v>8</v>
      </c>
      <c r="H12841" t="s">
        <v>202</v>
      </c>
      <c r="I12841" s="2">
        <v>1</v>
      </c>
      <c r="J12841" t="s">
        <v>11</v>
      </c>
      <c r="K12841" s="21">
        <f>INDEX(LISTAS!$H:$Q,MATCH(BASE!H12841,LISTAS!$G:$G,0),MATCH(BASE!J12841,LISTAS!$H$3:$Q$3,0))*Tabela3[[#This Row],[QUANTIDADE]]</f>
        <v>20</v>
      </c>
      <c r="L12841" s="2" t="str">
        <f>TEXT(Tabela3[[#This Row],[DATA]],"MM")</f>
        <v>08</v>
      </c>
      <c r="M12841" s="2">
        <f>WEEKNUM(Tabela3[[#This Row],[DATA]])</f>
        <v>33</v>
      </c>
      <c r="N12841" s="18">
        <f>YEAR(Tabela3[[#This Row],[DATA]])</f>
        <v>2023</v>
      </c>
    </row>
    <row r="12842" spans="2:14">
      <c r="B12842" s="1">
        <v>45153</v>
      </c>
      <c r="C12842">
        <v>18199</v>
      </c>
      <c r="D12842">
        <f>COUNTIF(C$4:C12842,Tabela3[[#This Row],[COMANDA]])</f>
        <v>2</v>
      </c>
      <c r="E12842" t="s">
        <v>90</v>
      </c>
      <c r="F12842" t="s">
        <v>375</v>
      </c>
      <c r="G12842" t="s">
        <v>8</v>
      </c>
      <c r="H12842" t="s">
        <v>202</v>
      </c>
      <c r="I12842" s="2">
        <v>1</v>
      </c>
      <c r="J12842" t="s">
        <v>11</v>
      </c>
      <c r="K12842" s="21">
        <f>INDEX(LISTAS!$H:$Q,MATCH(BASE!H12842,LISTAS!$G:$G,0),MATCH(BASE!J12842,LISTAS!$H$3:$Q$3,0))*Tabela3[[#This Row],[QUANTIDADE]]</f>
        <v>20</v>
      </c>
      <c r="L12842" s="2" t="str">
        <f>TEXT(Tabela3[[#This Row],[DATA]],"MM")</f>
        <v>08</v>
      </c>
      <c r="M12842" s="2">
        <f>WEEKNUM(Tabela3[[#This Row],[DATA]])</f>
        <v>33</v>
      </c>
      <c r="N12842" s="18">
        <f>YEAR(Tabela3[[#This Row],[DATA]])</f>
        <v>2023</v>
      </c>
    </row>
    <row r="12843" spans="2:14">
      <c r="B12843" s="1">
        <v>45153</v>
      </c>
      <c r="C12843">
        <v>18199</v>
      </c>
      <c r="D12843">
        <f>COUNTIF(C$4:C12843,Tabela3[[#This Row],[COMANDA]])</f>
        <v>3</v>
      </c>
      <c r="E12843" t="s">
        <v>90</v>
      </c>
      <c r="F12843" t="s">
        <v>99</v>
      </c>
      <c r="G12843" t="s">
        <v>9</v>
      </c>
      <c r="H12843" t="s">
        <v>470</v>
      </c>
      <c r="I12843" s="2">
        <v>1</v>
      </c>
      <c r="J12843" t="s">
        <v>11</v>
      </c>
      <c r="K12843" s="21">
        <f>INDEX(LISTAS!$H:$Q,MATCH(BASE!H12843,LISTAS!$G:$G,0),MATCH(BASE!J12843,LISTAS!$H$3:$Q$3,0))*Tabela3[[#This Row],[QUANTIDADE]]</f>
        <v>12</v>
      </c>
      <c r="L12843" s="2" t="str">
        <f>TEXT(Tabela3[[#This Row],[DATA]],"MM")</f>
        <v>08</v>
      </c>
      <c r="M12843" s="2">
        <f>WEEKNUM(Tabela3[[#This Row],[DATA]])</f>
        <v>33</v>
      </c>
      <c r="N12843" s="18">
        <f>YEAR(Tabela3[[#This Row],[DATA]])</f>
        <v>2023</v>
      </c>
    </row>
    <row r="12844" spans="2:14">
      <c r="B12844" s="1">
        <v>45153</v>
      </c>
      <c r="C12844">
        <v>18200</v>
      </c>
      <c r="D12844">
        <f>COUNTIF(C$4:C12844,Tabela3[[#This Row],[COMANDA]])</f>
        <v>1</v>
      </c>
      <c r="E12844" t="s">
        <v>90</v>
      </c>
      <c r="F12844" t="s">
        <v>98</v>
      </c>
      <c r="G12844" t="s">
        <v>8</v>
      </c>
      <c r="H12844" t="s">
        <v>203</v>
      </c>
      <c r="I12844" s="2">
        <v>1</v>
      </c>
      <c r="J12844" t="s">
        <v>11</v>
      </c>
      <c r="K12844" s="21">
        <f>INDEX(LISTAS!$H:$Q,MATCH(BASE!H12844,LISTAS!$G:$G,0),MATCH(BASE!J12844,LISTAS!$H$3:$Q$3,0))*Tabela3[[#This Row],[QUANTIDADE]]</f>
        <v>20</v>
      </c>
      <c r="L12844" s="2" t="str">
        <f>TEXT(Tabela3[[#This Row],[DATA]],"MM")</f>
        <v>08</v>
      </c>
      <c r="M12844" s="2">
        <f>WEEKNUM(Tabela3[[#This Row],[DATA]])</f>
        <v>33</v>
      </c>
      <c r="N12844" s="18">
        <f>YEAR(Tabela3[[#This Row],[DATA]])</f>
        <v>2023</v>
      </c>
    </row>
    <row r="12845" spans="2:14">
      <c r="B12845" s="1">
        <v>45153</v>
      </c>
      <c r="C12845">
        <v>18200</v>
      </c>
      <c r="D12845">
        <f>COUNTIF(C$4:C12845,Tabela3[[#This Row],[COMANDA]])</f>
        <v>2</v>
      </c>
      <c r="E12845" t="s">
        <v>90</v>
      </c>
      <c r="F12845" t="s">
        <v>98</v>
      </c>
      <c r="G12845" t="s">
        <v>9</v>
      </c>
      <c r="H12845" t="s">
        <v>242</v>
      </c>
      <c r="I12845" s="2">
        <v>1</v>
      </c>
      <c r="J12845" t="s">
        <v>12</v>
      </c>
      <c r="K12845" s="21">
        <f>INDEX(LISTAS!$H:$Q,MATCH(BASE!H12845,LISTAS!$G:$G,0),MATCH(BASE!J12845,LISTAS!$H$3:$Q$3,0))*Tabela3[[#This Row],[QUANTIDADE]]</f>
        <v>6</v>
      </c>
      <c r="L12845" s="2" t="str">
        <f>TEXT(Tabela3[[#This Row],[DATA]],"MM")</f>
        <v>08</v>
      </c>
      <c r="M12845" s="2">
        <f>WEEKNUM(Tabela3[[#This Row],[DATA]])</f>
        <v>33</v>
      </c>
      <c r="N12845" s="18">
        <f>YEAR(Tabela3[[#This Row],[DATA]])</f>
        <v>2023</v>
      </c>
    </row>
    <row r="12846" spans="2:14">
      <c r="B12846" s="1">
        <v>45153</v>
      </c>
      <c r="C12846">
        <v>18201</v>
      </c>
      <c r="D12846">
        <f>COUNTIF(C$4:C12846,Tabela3[[#This Row],[COMANDA]])</f>
        <v>1</v>
      </c>
      <c r="E12846" t="s">
        <v>90</v>
      </c>
      <c r="F12846" t="s">
        <v>99</v>
      </c>
      <c r="G12846" t="s">
        <v>8</v>
      </c>
      <c r="H12846" t="s">
        <v>204</v>
      </c>
      <c r="I12846" s="2">
        <v>1</v>
      </c>
      <c r="J12846" t="s">
        <v>11</v>
      </c>
      <c r="K12846" s="21">
        <f>INDEX(LISTAS!$H:$Q,MATCH(BASE!H12846,LISTAS!$G:$G,0),MATCH(BASE!J12846,LISTAS!$H$3:$Q$3,0))*Tabela3[[#This Row],[QUANTIDADE]]</f>
        <v>18</v>
      </c>
      <c r="L12846" s="2" t="str">
        <f>TEXT(Tabela3[[#This Row],[DATA]],"MM")</f>
        <v>08</v>
      </c>
      <c r="M12846" s="2">
        <f>WEEKNUM(Tabela3[[#This Row],[DATA]])</f>
        <v>33</v>
      </c>
      <c r="N12846" s="18">
        <f>YEAR(Tabela3[[#This Row],[DATA]])</f>
        <v>2023</v>
      </c>
    </row>
    <row r="12847" spans="2:14">
      <c r="B12847" s="1">
        <v>45153</v>
      </c>
      <c r="C12847">
        <v>18202</v>
      </c>
      <c r="D12847">
        <f>COUNTIF(C$4:C12847,Tabela3[[#This Row],[COMANDA]])</f>
        <v>1</v>
      </c>
      <c r="E12847" t="s">
        <v>90</v>
      </c>
      <c r="F12847" t="s">
        <v>98</v>
      </c>
      <c r="G12847" t="s">
        <v>8</v>
      </c>
      <c r="H12847" t="s">
        <v>202</v>
      </c>
      <c r="I12847" s="2">
        <v>1</v>
      </c>
      <c r="J12847" t="s">
        <v>11</v>
      </c>
      <c r="K12847" s="21">
        <f>INDEX(LISTAS!$H:$Q,MATCH(BASE!H12847,LISTAS!$G:$G,0),MATCH(BASE!J12847,LISTAS!$H$3:$Q$3,0))*Tabela3[[#This Row],[QUANTIDADE]]</f>
        <v>20</v>
      </c>
      <c r="L12847" s="2" t="str">
        <f>TEXT(Tabela3[[#This Row],[DATA]],"MM")</f>
        <v>08</v>
      </c>
      <c r="M12847" s="2">
        <f>WEEKNUM(Tabela3[[#This Row],[DATA]])</f>
        <v>33</v>
      </c>
      <c r="N12847" s="18">
        <f>YEAR(Tabela3[[#This Row],[DATA]])</f>
        <v>2023</v>
      </c>
    </row>
    <row r="12848" spans="2:14">
      <c r="B12848" s="1">
        <v>45153</v>
      </c>
      <c r="C12848">
        <v>18202</v>
      </c>
      <c r="D12848">
        <f>COUNTIF(C$4:C12848,Tabela3[[#This Row],[COMANDA]])</f>
        <v>2</v>
      </c>
      <c r="E12848" t="s">
        <v>90</v>
      </c>
      <c r="F12848" t="s">
        <v>98</v>
      </c>
      <c r="G12848" t="s">
        <v>9</v>
      </c>
      <c r="H12848" t="s">
        <v>385</v>
      </c>
      <c r="I12848" s="2">
        <v>1</v>
      </c>
      <c r="J12848" t="s">
        <v>11</v>
      </c>
      <c r="K12848" s="21">
        <f>INDEX(LISTAS!$H:$Q,MATCH(BASE!H12848,LISTAS!$G:$G,0),MATCH(BASE!J12848,LISTAS!$H$3:$Q$3,0))*Tabela3[[#This Row],[QUANTIDADE]]</f>
        <v>3</v>
      </c>
      <c r="L12848" s="2" t="str">
        <f>TEXT(Tabela3[[#This Row],[DATA]],"MM")</f>
        <v>08</v>
      </c>
      <c r="M12848" s="2">
        <f>WEEKNUM(Tabela3[[#This Row],[DATA]])</f>
        <v>33</v>
      </c>
      <c r="N12848" s="18">
        <f>YEAR(Tabela3[[#This Row],[DATA]])</f>
        <v>2023</v>
      </c>
    </row>
    <row r="12849" spans="2:14">
      <c r="B12849" s="1">
        <v>45153</v>
      </c>
      <c r="C12849">
        <v>18203</v>
      </c>
      <c r="D12849">
        <f>COUNTIF(C$4:C12849,Tabela3[[#This Row],[COMANDA]])</f>
        <v>1</v>
      </c>
      <c r="E12849" t="s">
        <v>90</v>
      </c>
      <c r="F12849" t="s">
        <v>99</v>
      </c>
      <c r="G12849" t="s">
        <v>8</v>
      </c>
      <c r="H12849" t="s">
        <v>206</v>
      </c>
      <c r="I12849" s="2">
        <v>1</v>
      </c>
      <c r="J12849" t="s">
        <v>11</v>
      </c>
      <c r="K12849" s="21">
        <f>INDEX(LISTAS!$H:$Q,MATCH(BASE!H12849,LISTAS!$G:$G,0),MATCH(BASE!J12849,LISTAS!$H$3:$Q$3,0))*Tabela3[[#This Row],[QUANTIDADE]]</f>
        <v>18</v>
      </c>
      <c r="L12849" s="2" t="str">
        <f>TEXT(Tabela3[[#This Row],[DATA]],"MM")</f>
        <v>08</v>
      </c>
      <c r="M12849" s="2">
        <f>WEEKNUM(Tabela3[[#This Row],[DATA]])</f>
        <v>33</v>
      </c>
      <c r="N12849" s="18">
        <f>YEAR(Tabela3[[#This Row],[DATA]])</f>
        <v>2023</v>
      </c>
    </row>
    <row r="12850" spans="2:14">
      <c r="B12850" s="1">
        <v>45153</v>
      </c>
      <c r="C12850">
        <v>18204</v>
      </c>
      <c r="D12850">
        <f>COUNTIF(C$4:C12850,Tabela3[[#This Row],[COMANDA]])</f>
        <v>1</v>
      </c>
      <c r="E12850" t="s">
        <v>90</v>
      </c>
      <c r="F12850" t="s">
        <v>99</v>
      </c>
      <c r="G12850" t="s">
        <v>8</v>
      </c>
      <c r="H12850" t="s">
        <v>47</v>
      </c>
      <c r="I12850" s="2">
        <v>1</v>
      </c>
      <c r="J12850" t="s">
        <v>11</v>
      </c>
      <c r="K12850" s="21">
        <f>INDEX(LISTAS!$H:$Q,MATCH(BASE!H12850,LISTAS!$G:$G,0),MATCH(BASE!J12850,LISTAS!$H$3:$Q$3,0))*Tabela3[[#This Row],[QUANTIDADE]]</f>
        <v>16</v>
      </c>
      <c r="L12850" s="2" t="str">
        <f>TEXT(Tabela3[[#This Row],[DATA]],"MM")</f>
        <v>08</v>
      </c>
      <c r="M12850" s="2">
        <f>WEEKNUM(Tabela3[[#This Row],[DATA]])</f>
        <v>33</v>
      </c>
      <c r="N12850" s="18">
        <f>YEAR(Tabela3[[#This Row],[DATA]])</f>
        <v>2023</v>
      </c>
    </row>
    <row r="12851" spans="2:14">
      <c r="B12851" s="1">
        <v>45153</v>
      </c>
      <c r="C12851">
        <v>18204</v>
      </c>
      <c r="D12851">
        <f>COUNTIF(C$4:C12851,Tabela3[[#This Row],[COMANDA]])</f>
        <v>2</v>
      </c>
      <c r="E12851" t="s">
        <v>90</v>
      </c>
      <c r="F12851" t="s">
        <v>99</v>
      </c>
      <c r="G12851" t="s">
        <v>9</v>
      </c>
      <c r="H12851" t="s">
        <v>385</v>
      </c>
      <c r="I12851" s="2">
        <v>1</v>
      </c>
      <c r="J12851" t="s">
        <v>11</v>
      </c>
      <c r="K12851" s="21">
        <f>INDEX(LISTAS!$H:$Q,MATCH(BASE!H12851,LISTAS!$G:$G,0),MATCH(BASE!J12851,LISTAS!$H$3:$Q$3,0))*Tabela3[[#This Row],[QUANTIDADE]]</f>
        <v>3</v>
      </c>
      <c r="L12851" s="2" t="str">
        <f>TEXT(Tabela3[[#This Row],[DATA]],"MM")</f>
        <v>08</v>
      </c>
      <c r="M12851" s="2">
        <f>WEEKNUM(Tabela3[[#This Row],[DATA]])</f>
        <v>33</v>
      </c>
      <c r="N12851" s="18">
        <f>YEAR(Tabela3[[#This Row],[DATA]])</f>
        <v>2023</v>
      </c>
    </row>
    <row r="12852" spans="2:14">
      <c r="B12852" s="1">
        <v>45153</v>
      </c>
      <c r="C12852">
        <v>18205</v>
      </c>
      <c r="D12852">
        <f>COUNTIF(C$4:C12852,Tabela3[[#This Row],[COMANDA]])</f>
        <v>1</v>
      </c>
      <c r="E12852" t="s">
        <v>90</v>
      </c>
      <c r="F12852" t="s">
        <v>99</v>
      </c>
      <c r="G12852" t="s">
        <v>8</v>
      </c>
      <c r="H12852" t="s">
        <v>202</v>
      </c>
      <c r="I12852" s="2">
        <v>2</v>
      </c>
      <c r="J12852" t="s">
        <v>11</v>
      </c>
      <c r="K12852" s="21">
        <f>INDEX(LISTAS!$H:$Q,MATCH(BASE!H12852,LISTAS!$G:$G,0),MATCH(BASE!J12852,LISTAS!$H$3:$Q$3,0))*Tabela3[[#This Row],[QUANTIDADE]]</f>
        <v>40</v>
      </c>
      <c r="L12852" s="2" t="str">
        <f>TEXT(Tabela3[[#This Row],[DATA]],"MM")</f>
        <v>08</v>
      </c>
      <c r="M12852" s="2">
        <f>WEEKNUM(Tabela3[[#This Row],[DATA]])</f>
        <v>33</v>
      </c>
      <c r="N12852" s="18">
        <f>YEAR(Tabela3[[#This Row],[DATA]])</f>
        <v>2023</v>
      </c>
    </row>
    <row r="12853" spans="2:14">
      <c r="B12853" s="1">
        <v>45153</v>
      </c>
      <c r="C12853">
        <v>18205</v>
      </c>
      <c r="D12853">
        <f>COUNTIF(C$4:C12853,Tabela3[[#This Row],[COMANDA]])</f>
        <v>2</v>
      </c>
      <c r="E12853" t="s">
        <v>90</v>
      </c>
      <c r="F12853" t="s">
        <v>99</v>
      </c>
      <c r="G12853" t="s">
        <v>9</v>
      </c>
      <c r="H12853" t="s">
        <v>138</v>
      </c>
      <c r="I12853" s="2">
        <v>1</v>
      </c>
      <c r="J12853" t="s">
        <v>11</v>
      </c>
      <c r="K12853" s="21">
        <f>INDEX(LISTAS!$H:$Q,MATCH(BASE!H12853,LISTAS!$G:$G,0),MATCH(BASE!J12853,LISTAS!$H$3:$Q$3,0))*Tabela3[[#This Row],[QUANTIDADE]]</f>
        <v>4</v>
      </c>
      <c r="L12853" s="2" t="str">
        <f>TEXT(Tabela3[[#This Row],[DATA]],"MM")</f>
        <v>08</v>
      </c>
      <c r="M12853" s="2">
        <f>WEEKNUM(Tabela3[[#This Row],[DATA]])</f>
        <v>33</v>
      </c>
      <c r="N12853" s="18">
        <f>YEAR(Tabela3[[#This Row],[DATA]])</f>
        <v>2023</v>
      </c>
    </row>
    <row r="12854" spans="2:14">
      <c r="B12854" s="1">
        <v>45153</v>
      </c>
      <c r="C12854">
        <v>18206</v>
      </c>
      <c r="D12854">
        <f>COUNTIF(C$4:C12854,Tabela3[[#This Row],[COMANDA]])</f>
        <v>1</v>
      </c>
      <c r="E12854" t="s">
        <v>90</v>
      </c>
      <c r="F12854" t="s">
        <v>99</v>
      </c>
      <c r="G12854" t="s">
        <v>8</v>
      </c>
      <c r="H12854" t="s">
        <v>204</v>
      </c>
      <c r="I12854" s="2">
        <v>1</v>
      </c>
      <c r="J12854" t="s">
        <v>11</v>
      </c>
      <c r="K12854" s="21">
        <f>INDEX(LISTAS!$H:$Q,MATCH(BASE!H12854,LISTAS!$G:$G,0),MATCH(BASE!J12854,LISTAS!$H$3:$Q$3,0))*Tabela3[[#This Row],[QUANTIDADE]]</f>
        <v>18</v>
      </c>
      <c r="L12854" s="2" t="str">
        <f>TEXT(Tabela3[[#This Row],[DATA]],"MM")</f>
        <v>08</v>
      </c>
      <c r="M12854" s="2">
        <f>WEEKNUM(Tabela3[[#This Row],[DATA]])</f>
        <v>33</v>
      </c>
      <c r="N12854" s="18">
        <f>YEAR(Tabela3[[#This Row],[DATA]])</f>
        <v>2023</v>
      </c>
    </row>
    <row r="12855" spans="2:14">
      <c r="B12855" s="1">
        <v>45153</v>
      </c>
      <c r="C12855">
        <v>18206</v>
      </c>
      <c r="D12855">
        <f>COUNTIF(C$4:C12855,Tabela3[[#This Row],[COMANDA]])</f>
        <v>2</v>
      </c>
      <c r="E12855" t="s">
        <v>90</v>
      </c>
      <c r="F12855" t="s">
        <v>99</v>
      </c>
      <c r="G12855" t="s">
        <v>61</v>
      </c>
      <c r="H12855" t="s">
        <v>199</v>
      </c>
      <c r="I12855" s="2">
        <v>2</v>
      </c>
      <c r="J12855" t="s">
        <v>11</v>
      </c>
      <c r="K12855" s="21">
        <f>INDEX(LISTAS!$H:$Q,MATCH(BASE!H12855,LISTAS!$G:$G,0),MATCH(BASE!J12855,LISTAS!$H$3:$Q$3,0))*Tabela3[[#This Row],[QUANTIDADE]]</f>
        <v>2</v>
      </c>
      <c r="L12855" s="2" t="str">
        <f>TEXT(Tabela3[[#This Row],[DATA]],"MM")</f>
        <v>08</v>
      </c>
      <c r="M12855" s="2">
        <f>WEEKNUM(Tabela3[[#This Row],[DATA]])</f>
        <v>33</v>
      </c>
      <c r="N12855" s="18">
        <f>YEAR(Tabela3[[#This Row],[DATA]])</f>
        <v>2023</v>
      </c>
    </row>
    <row r="12856" spans="2:14">
      <c r="B12856" s="1">
        <v>45153</v>
      </c>
      <c r="C12856">
        <v>18207</v>
      </c>
      <c r="D12856">
        <f>COUNTIF(C$4:C12856,Tabela3[[#This Row],[COMANDA]])</f>
        <v>1</v>
      </c>
      <c r="E12856" t="s">
        <v>90</v>
      </c>
      <c r="F12856" t="s">
        <v>99</v>
      </c>
      <c r="G12856" t="s">
        <v>8</v>
      </c>
      <c r="H12856" t="s">
        <v>47</v>
      </c>
      <c r="I12856" s="2">
        <v>1</v>
      </c>
      <c r="J12856" t="s">
        <v>11</v>
      </c>
      <c r="K12856" s="21">
        <f>INDEX(LISTAS!$H:$Q,MATCH(BASE!H12856,LISTAS!$G:$G,0),MATCH(BASE!J12856,LISTAS!$H$3:$Q$3,0))*Tabela3[[#This Row],[QUANTIDADE]]</f>
        <v>16</v>
      </c>
      <c r="L12856" s="2" t="str">
        <f>TEXT(Tabela3[[#This Row],[DATA]],"MM")</f>
        <v>08</v>
      </c>
      <c r="M12856" s="2">
        <f>WEEKNUM(Tabela3[[#This Row],[DATA]])</f>
        <v>33</v>
      </c>
      <c r="N12856" s="18">
        <f>YEAR(Tabela3[[#This Row],[DATA]])</f>
        <v>2023</v>
      </c>
    </row>
    <row r="12857" spans="2:14">
      <c r="B12857" s="1">
        <v>45153</v>
      </c>
      <c r="C12857">
        <v>18208</v>
      </c>
      <c r="D12857">
        <f>COUNTIF(C$4:C12857,Tabela3[[#This Row],[COMANDA]])</f>
        <v>1</v>
      </c>
      <c r="E12857" t="s">
        <v>90</v>
      </c>
      <c r="F12857" t="s">
        <v>375</v>
      </c>
      <c r="G12857" t="s">
        <v>8</v>
      </c>
      <c r="H12857" t="s">
        <v>40</v>
      </c>
      <c r="I12857" s="2">
        <v>1</v>
      </c>
      <c r="J12857" t="s">
        <v>11</v>
      </c>
      <c r="K12857" s="21">
        <f>INDEX(LISTAS!$H:$Q,MATCH(BASE!H12857,LISTAS!$G:$G,0),MATCH(BASE!J12857,LISTAS!$H$3:$Q$3,0))*Tabela3[[#This Row],[QUANTIDADE]]</f>
        <v>14</v>
      </c>
      <c r="L12857" s="2" t="str">
        <f>TEXT(Tabela3[[#This Row],[DATA]],"MM")</f>
        <v>08</v>
      </c>
      <c r="M12857" s="2">
        <f>WEEKNUM(Tabela3[[#This Row],[DATA]])</f>
        <v>33</v>
      </c>
      <c r="N12857" s="18">
        <f>YEAR(Tabela3[[#This Row],[DATA]])</f>
        <v>2023</v>
      </c>
    </row>
    <row r="12858" spans="2:14">
      <c r="B12858" s="1">
        <v>45153</v>
      </c>
      <c r="C12858">
        <v>18208</v>
      </c>
      <c r="D12858">
        <f>COUNTIF(C$4:C12858,Tabela3[[#This Row],[COMANDA]])</f>
        <v>2</v>
      </c>
      <c r="E12858" t="s">
        <v>90</v>
      </c>
      <c r="F12858" t="s">
        <v>375</v>
      </c>
      <c r="G12858" t="s">
        <v>9</v>
      </c>
      <c r="H12858" t="s">
        <v>219</v>
      </c>
      <c r="I12858" s="2">
        <v>1</v>
      </c>
      <c r="J12858" t="s">
        <v>11</v>
      </c>
      <c r="K12858" s="21">
        <f>INDEX(LISTAS!$H:$Q,MATCH(BASE!H12858,LISTAS!$G:$G,0),MATCH(BASE!J12858,LISTAS!$H$3:$Q$3,0))*Tabela3[[#This Row],[QUANTIDADE]]</f>
        <v>5</v>
      </c>
      <c r="L12858" s="2" t="str">
        <f>TEXT(Tabela3[[#This Row],[DATA]],"MM")</f>
        <v>08</v>
      </c>
      <c r="M12858" s="2">
        <f>WEEKNUM(Tabela3[[#This Row],[DATA]])</f>
        <v>33</v>
      </c>
      <c r="N12858" s="18">
        <f>YEAR(Tabela3[[#This Row],[DATA]])</f>
        <v>2023</v>
      </c>
    </row>
    <row r="12859" spans="2:14">
      <c r="B12859" s="1">
        <v>45153</v>
      </c>
      <c r="C12859">
        <v>18209</v>
      </c>
      <c r="D12859">
        <f>COUNTIF(C$4:C12859,Tabela3[[#This Row],[COMANDA]])</f>
        <v>1</v>
      </c>
      <c r="E12859" t="s">
        <v>90</v>
      </c>
      <c r="F12859" t="s">
        <v>99</v>
      </c>
      <c r="G12859" t="s">
        <v>8</v>
      </c>
      <c r="H12859" t="s">
        <v>84</v>
      </c>
      <c r="I12859" s="2">
        <v>1</v>
      </c>
      <c r="J12859" t="s">
        <v>11</v>
      </c>
      <c r="K12859" s="21">
        <f>INDEX(LISTAS!$H:$Q,MATCH(BASE!H12859,LISTAS!$G:$G,0),MATCH(BASE!J12859,LISTAS!$H$3:$Q$3,0))*Tabela3[[#This Row],[QUANTIDADE]]</f>
        <v>16</v>
      </c>
      <c r="L12859" s="2" t="str">
        <f>TEXT(Tabela3[[#This Row],[DATA]],"MM")</f>
        <v>08</v>
      </c>
      <c r="M12859" s="2">
        <f>WEEKNUM(Tabela3[[#This Row],[DATA]])</f>
        <v>33</v>
      </c>
      <c r="N12859" s="18">
        <f>YEAR(Tabela3[[#This Row],[DATA]])</f>
        <v>2023</v>
      </c>
    </row>
    <row r="12860" spans="2:14">
      <c r="B12860" s="1">
        <v>45153</v>
      </c>
      <c r="C12860">
        <v>18210</v>
      </c>
      <c r="D12860">
        <f>COUNTIF(C$4:C12860,Tabela3[[#This Row],[COMANDA]])</f>
        <v>1</v>
      </c>
      <c r="E12860" t="s">
        <v>90</v>
      </c>
      <c r="F12860" t="s">
        <v>99</v>
      </c>
      <c r="G12860" t="s">
        <v>8</v>
      </c>
      <c r="H12860" t="s">
        <v>40</v>
      </c>
      <c r="I12860" s="2">
        <v>1</v>
      </c>
      <c r="J12860" t="s">
        <v>11</v>
      </c>
      <c r="K12860" s="21">
        <f>INDEX(LISTAS!$H:$Q,MATCH(BASE!H12860,LISTAS!$G:$G,0),MATCH(BASE!J12860,LISTAS!$H$3:$Q$3,0))*Tabela3[[#This Row],[QUANTIDADE]]</f>
        <v>14</v>
      </c>
      <c r="L12860" s="2" t="str">
        <f>TEXT(Tabela3[[#This Row],[DATA]],"MM")</f>
        <v>08</v>
      </c>
      <c r="M12860" s="2">
        <f>WEEKNUM(Tabela3[[#This Row],[DATA]])</f>
        <v>33</v>
      </c>
      <c r="N12860" s="18">
        <f>YEAR(Tabela3[[#This Row],[DATA]])</f>
        <v>2023</v>
      </c>
    </row>
    <row r="12861" spans="2:14">
      <c r="B12861" s="1">
        <v>45153</v>
      </c>
      <c r="C12861">
        <v>18210</v>
      </c>
      <c r="D12861">
        <f>COUNTIF(C$4:C12861,Tabela3[[#This Row],[COMANDA]])</f>
        <v>2</v>
      </c>
      <c r="E12861" t="s">
        <v>90</v>
      </c>
      <c r="F12861" t="s">
        <v>99</v>
      </c>
      <c r="G12861" t="s">
        <v>9</v>
      </c>
      <c r="H12861" t="s">
        <v>136</v>
      </c>
      <c r="I12861" s="2">
        <v>1</v>
      </c>
      <c r="J12861" t="s">
        <v>11</v>
      </c>
      <c r="K12861" s="21">
        <f>INDEX(LISTAS!$H:$Q,MATCH(BASE!H12861,LISTAS!$G:$G,0),MATCH(BASE!J12861,LISTAS!$H$3:$Q$3,0))*Tabela3[[#This Row],[QUANTIDADE]]</f>
        <v>4</v>
      </c>
      <c r="L12861" s="2" t="str">
        <f>TEXT(Tabela3[[#This Row],[DATA]],"MM")</f>
        <v>08</v>
      </c>
      <c r="M12861" s="2">
        <f>WEEKNUM(Tabela3[[#This Row],[DATA]])</f>
        <v>33</v>
      </c>
      <c r="N12861" s="18">
        <f>YEAR(Tabela3[[#This Row],[DATA]])</f>
        <v>2023</v>
      </c>
    </row>
    <row r="12862" spans="2:14">
      <c r="B12862" s="1">
        <v>45153</v>
      </c>
      <c r="C12862">
        <v>18211</v>
      </c>
      <c r="D12862">
        <f>COUNTIF(C$4:C12862,Tabela3[[#This Row],[COMANDA]])</f>
        <v>1</v>
      </c>
      <c r="E12862" t="s">
        <v>90</v>
      </c>
      <c r="F12862" t="s">
        <v>98</v>
      </c>
      <c r="G12862" t="s">
        <v>8</v>
      </c>
      <c r="H12862" t="s">
        <v>211</v>
      </c>
      <c r="I12862" s="2">
        <v>1</v>
      </c>
      <c r="J12862" t="s">
        <v>11</v>
      </c>
      <c r="K12862" s="21">
        <f>INDEX(LISTAS!$H:$Q,MATCH(BASE!H12862,LISTAS!$G:$G,0),MATCH(BASE!J12862,LISTAS!$H$3:$Q$3,0))*Tabela3[[#This Row],[QUANTIDADE]]</f>
        <v>20</v>
      </c>
      <c r="L12862" s="2" t="str">
        <f>TEXT(Tabela3[[#This Row],[DATA]],"MM")</f>
        <v>08</v>
      </c>
      <c r="M12862" s="2">
        <f>WEEKNUM(Tabela3[[#This Row],[DATA]])</f>
        <v>33</v>
      </c>
      <c r="N12862" s="18">
        <f>YEAR(Tabela3[[#This Row],[DATA]])</f>
        <v>2023</v>
      </c>
    </row>
    <row r="12863" spans="2:14">
      <c r="B12863" s="1">
        <v>45153</v>
      </c>
      <c r="C12863">
        <v>18211</v>
      </c>
      <c r="D12863">
        <f>COUNTIF(C$4:C12863,Tabela3[[#This Row],[COMANDA]])</f>
        <v>2</v>
      </c>
      <c r="E12863" t="s">
        <v>90</v>
      </c>
      <c r="F12863" t="s">
        <v>98</v>
      </c>
      <c r="G12863" t="s">
        <v>9</v>
      </c>
      <c r="H12863" t="s">
        <v>153</v>
      </c>
      <c r="I12863" s="2">
        <v>1</v>
      </c>
      <c r="J12863" t="s">
        <v>11</v>
      </c>
      <c r="K12863" s="21">
        <f>INDEX(LISTAS!$H:$Q,MATCH(BASE!H12863,LISTAS!$G:$G,0),MATCH(BASE!J12863,LISTAS!$H$3:$Q$3,0))*Tabela3[[#This Row],[QUANTIDADE]]</f>
        <v>4</v>
      </c>
      <c r="L12863" s="2" t="str">
        <f>TEXT(Tabela3[[#This Row],[DATA]],"MM")</f>
        <v>08</v>
      </c>
      <c r="M12863" s="2">
        <f>WEEKNUM(Tabela3[[#This Row],[DATA]])</f>
        <v>33</v>
      </c>
      <c r="N12863" s="18">
        <f>YEAR(Tabela3[[#This Row],[DATA]])</f>
        <v>2023</v>
      </c>
    </row>
    <row r="12864" spans="2:14">
      <c r="B12864" s="1">
        <v>45154</v>
      </c>
      <c r="C12864">
        <v>18212</v>
      </c>
      <c r="D12864">
        <f>COUNTIF(C$4:C12864,Tabela3[[#This Row],[COMANDA]])</f>
        <v>1</v>
      </c>
      <c r="E12864" t="s">
        <v>90</v>
      </c>
      <c r="F12864" t="s">
        <v>98</v>
      </c>
      <c r="G12864" t="s">
        <v>8</v>
      </c>
      <c r="H12864" t="s">
        <v>204</v>
      </c>
      <c r="I12864" s="2">
        <v>3</v>
      </c>
      <c r="J12864" t="s">
        <v>11</v>
      </c>
      <c r="K12864" s="21">
        <f>INDEX(LISTAS!$H:$Q,MATCH(BASE!H12864,LISTAS!$G:$G,0),MATCH(BASE!J12864,LISTAS!$H$3:$Q$3,0))*Tabela3[[#This Row],[QUANTIDADE]]</f>
        <v>54</v>
      </c>
      <c r="L12864" s="2" t="str">
        <f>TEXT(Tabela3[[#This Row],[DATA]],"MM")</f>
        <v>08</v>
      </c>
      <c r="M12864" s="2">
        <f>WEEKNUM(Tabela3[[#This Row],[DATA]])</f>
        <v>33</v>
      </c>
      <c r="N12864" s="18">
        <f>YEAR(Tabela3[[#This Row],[DATA]])</f>
        <v>2023</v>
      </c>
    </row>
    <row r="12865" spans="2:14">
      <c r="B12865" s="1">
        <v>45154</v>
      </c>
      <c r="C12865">
        <v>18212</v>
      </c>
      <c r="D12865">
        <f>COUNTIF(C$4:C12865,Tabela3[[#This Row],[COMANDA]])</f>
        <v>2</v>
      </c>
      <c r="E12865" t="s">
        <v>90</v>
      </c>
      <c r="F12865" t="s">
        <v>98</v>
      </c>
      <c r="G12865" t="s">
        <v>61</v>
      </c>
      <c r="H12865" t="s">
        <v>199</v>
      </c>
      <c r="I12865" s="2">
        <v>1</v>
      </c>
      <c r="J12865" t="s">
        <v>11</v>
      </c>
      <c r="K12865" s="21">
        <f>INDEX(LISTAS!$H:$Q,MATCH(BASE!H12865,LISTAS!$G:$G,0),MATCH(BASE!J12865,LISTAS!$H$3:$Q$3,0))*Tabela3[[#This Row],[QUANTIDADE]]</f>
        <v>1</v>
      </c>
      <c r="L12865" s="2" t="str">
        <f>TEXT(Tabela3[[#This Row],[DATA]],"MM")</f>
        <v>08</v>
      </c>
      <c r="M12865" s="2">
        <f>WEEKNUM(Tabela3[[#This Row],[DATA]])</f>
        <v>33</v>
      </c>
      <c r="N12865" s="18">
        <f>YEAR(Tabela3[[#This Row],[DATA]])</f>
        <v>2023</v>
      </c>
    </row>
    <row r="12866" spans="2:14">
      <c r="B12866" s="1">
        <v>45154</v>
      </c>
      <c r="C12866">
        <v>18213</v>
      </c>
      <c r="D12866">
        <f>COUNTIF(C$4:C12866,Tabela3[[#This Row],[COMANDA]])</f>
        <v>1</v>
      </c>
      <c r="E12866" t="s">
        <v>90</v>
      </c>
      <c r="F12866" t="s">
        <v>98</v>
      </c>
      <c r="G12866" t="s">
        <v>8</v>
      </c>
      <c r="H12866" t="s">
        <v>47</v>
      </c>
      <c r="I12866" s="2">
        <v>1</v>
      </c>
      <c r="J12866" t="s">
        <v>11</v>
      </c>
      <c r="K12866" s="21">
        <f>INDEX(LISTAS!$H:$Q,MATCH(BASE!H12866,LISTAS!$G:$G,0),MATCH(BASE!J12866,LISTAS!$H$3:$Q$3,0))*Tabela3[[#This Row],[QUANTIDADE]]</f>
        <v>16</v>
      </c>
      <c r="L12866" s="2" t="str">
        <f>TEXT(Tabela3[[#This Row],[DATA]],"MM")</f>
        <v>08</v>
      </c>
      <c r="M12866" s="2">
        <f>WEEKNUM(Tabela3[[#This Row],[DATA]])</f>
        <v>33</v>
      </c>
      <c r="N12866" s="18">
        <f>YEAR(Tabela3[[#This Row],[DATA]])</f>
        <v>2023</v>
      </c>
    </row>
    <row r="12867" spans="2:14">
      <c r="B12867" s="1">
        <v>45154</v>
      </c>
      <c r="C12867">
        <v>18215</v>
      </c>
      <c r="D12867">
        <f>COUNTIF(C$4:C12867,Tabela3[[#This Row],[COMANDA]])</f>
        <v>1</v>
      </c>
      <c r="E12867" t="s">
        <v>89</v>
      </c>
      <c r="F12867" t="s">
        <v>375</v>
      </c>
      <c r="G12867" t="s">
        <v>8</v>
      </c>
      <c r="H12867" t="s">
        <v>43</v>
      </c>
      <c r="I12867" s="2">
        <v>1</v>
      </c>
      <c r="J12867" t="s">
        <v>11</v>
      </c>
      <c r="K12867" s="21">
        <f>INDEX(LISTAS!$H:$Q,MATCH(BASE!H12867,LISTAS!$G:$G,0),MATCH(BASE!J12867,LISTAS!$H$3:$Q$3,0))*Tabela3[[#This Row],[QUANTIDADE]]</f>
        <v>18</v>
      </c>
      <c r="L12867" s="2" t="str">
        <f>TEXT(Tabela3[[#This Row],[DATA]],"MM")</f>
        <v>08</v>
      </c>
      <c r="M12867" s="2">
        <f>WEEKNUM(Tabela3[[#This Row],[DATA]])</f>
        <v>33</v>
      </c>
      <c r="N12867" s="18">
        <f>YEAR(Tabela3[[#This Row],[DATA]])</f>
        <v>2023</v>
      </c>
    </row>
    <row r="12868" spans="2:14">
      <c r="B12868" s="1">
        <v>45154</v>
      </c>
      <c r="C12868">
        <v>18215</v>
      </c>
      <c r="D12868">
        <f>COUNTIF(C$4:C12868,Tabela3[[#This Row],[COMANDA]])</f>
        <v>2</v>
      </c>
      <c r="E12868" t="s">
        <v>89</v>
      </c>
      <c r="F12868" t="s">
        <v>375</v>
      </c>
      <c r="G12868" t="s">
        <v>9</v>
      </c>
      <c r="H12868" t="s">
        <v>142</v>
      </c>
      <c r="I12868" s="2">
        <v>1</v>
      </c>
      <c r="J12868" t="s">
        <v>11</v>
      </c>
      <c r="K12868" s="21">
        <f>INDEX(LISTAS!$H:$Q,MATCH(BASE!H12868,LISTAS!$G:$G,0),MATCH(BASE!J12868,LISTAS!$H$3:$Q$3,0))*Tabela3[[#This Row],[QUANTIDADE]]</f>
        <v>6</v>
      </c>
      <c r="L12868" s="2" t="str">
        <f>TEXT(Tabela3[[#This Row],[DATA]],"MM")</f>
        <v>08</v>
      </c>
      <c r="M12868" s="2">
        <f>WEEKNUM(Tabela3[[#This Row],[DATA]])</f>
        <v>33</v>
      </c>
      <c r="N12868" s="18">
        <f>YEAR(Tabela3[[#This Row],[DATA]])</f>
        <v>2023</v>
      </c>
    </row>
    <row r="12869" spans="2:14">
      <c r="B12869" s="1">
        <v>45154</v>
      </c>
      <c r="C12869">
        <v>18216</v>
      </c>
      <c r="D12869">
        <f>COUNTIF(C$4:C12869,Tabela3[[#This Row],[COMANDA]])</f>
        <v>1</v>
      </c>
      <c r="E12869" t="s">
        <v>89</v>
      </c>
      <c r="F12869" t="s">
        <v>100</v>
      </c>
      <c r="G12869" t="s">
        <v>8</v>
      </c>
      <c r="H12869" t="s">
        <v>47</v>
      </c>
      <c r="I12869" s="2">
        <v>1</v>
      </c>
      <c r="J12869" t="s">
        <v>11</v>
      </c>
      <c r="K12869" s="21">
        <f>INDEX(LISTAS!$H:$Q,MATCH(BASE!H12869,LISTAS!$G:$G,0),MATCH(BASE!J12869,LISTAS!$H$3:$Q$3,0))*Tabela3[[#This Row],[QUANTIDADE]]</f>
        <v>16</v>
      </c>
      <c r="L12869" s="2" t="str">
        <f>TEXT(Tabela3[[#This Row],[DATA]],"MM")</f>
        <v>08</v>
      </c>
      <c r="M12869" s="2">
        <f>WEEKNUM(Tabela3[[#This Row],[DATA]])</f>
        <v>33</v>
      </c>
      <c r="N12869" s="18">
        <f>YEAR(Tabela3[[#This Row],[DATA]])</f>
        <v>2023</v>
      </c>
    </row>
    <row r="12870" spans="2:14">
      <c r="B12870" s="1">
        <v>45154</v>
      </c>
      <c r="C12870">
        <v>18217</v>
      </c>
      <c r="D12870">
        <f>COUNTIF(C$4:C12870,Tabela3[[#This Row],[COMANDA]])</f>
        <v>1</v>
      </c>
      <c r="E12870" t="s">
        <v>90</v>
      </c>
      <c r="F12870" t="s">
        <v>375</v>
      </c>
      <c r="G12870" t="s">
        <v>8</v>
      </c>
      <c r="H12870" t="s">
        <v>47</v>
      </c>
      <c r="I12870" s="2">
        <v>1</v>
      </c>
      <c r="J12870" t="s">
        <v>11</v>
      </c>
      <c r="K12870" s="21">
        <f>INDEX(LISTAS!$H:$Q,MATCH(BASE!H12870,LISTAS!$G:$G,0),MATCH(BASE!J12870,LISTAS!$H$3:$Q$3,0))*Tabela3[[#This Row],[QUANTIDADE]]</f>
        <v>16</v>
      </c>
      <c r="L12870" s="2" t="str">
        <f>TEXT(Tabela3[[#This Row],[DATA]],"MM")</f>
        <v>08</v>
      </c>
      <c r="M12870" s="2">
        <f>WEEKNUM(Tabela3[[#This Row],[DATA]])</f>
        <v>33</v>
      </c>
      <c r="N12870" s="18">
        <f>YEAR(Tabela3[[#This Row],[DATA]])</f>
        <v>2023</v>
      </c>
    </row>
    <row r="12871" spans="2:14">
      <c r="B12871" s="1">
        <v>45154</v>
      </c>
      <c r="C12871">
        <v>18218</v>
      </c>
      <c r="D12871">
        <f>COUNTIF(C$4:C12871,Tabela3[[#This Row],[COMANDA]])</f>
        <v>1</v>
      </c>
      <c r="E12871" t="s">
        <v>90</v>
      </c>
      <c r="F12871" t="s">
        <v>98</v>
      </c>
      <c r="G12871" t="s">
        <v>8</v>
      </c>
      <c r="H12871" t="s">
        <v>202</v>
      </c>
      <c r="I12871" s="2">
        <v>1</v>
      </c>
      <c r="J12871" t="s">
        <v>11</v>
      </c>
      <c r="K12871" s="21">
        <f>INDEX(LISTAS!$H:$Q,MATCH(BASE!H12871,LISTAS!$G:$G,0),MATCH(BASE!J12871,LISTAS!$H$3:$Q$3,0))*Tabela3[[#This Row],[QUANTIDADE]]</f>
        <v>20</v>
      </c>
      <c r="L12871" s="2" t="str">
        <f>TEXT(Tabela3[[#This Row],[DATA]],"MM")</f>
        <v>08</v>
      </c>
      <c r="M12871" s="2">
        <f>WEEKNUM(Tabela3[[#This Row],[DATA]])</f>
        <v>33</v>
      </c>
      <c r="N12871" s="18">
        <f>YEAR(Tabela3[[#This Row],[DATA]])</f>
        <v>2023</v>
      </c>
    </row>
    <row r="12872" spans="2:14">
      <c r="B12872" s="1">
        <v>45154</v>
      </c>
      <c r="C12872">
        <v>18219</v>
      </c>
      <c r="D12872">
        <f>COUNTIF(C$4:C12872,Tabela3[[#This Row],[COMANDA]])</f>
        <v>1</v>
      </c>
      <c r="E12872" t="s">
        <v>89</v>
      </c>
      <c r="F12872" t="s">
        <v>98</v>
      </c>
      <c r="G12872" t="s">
        <v>8</v>
      </c>
      <c r="H12872" t="s">
        <v>204</v>
      </c>
      <c r="I12872" s="2">
        <v>1</v>
      </c>
      <c r="J12872" t="s">
        <v>11</v>
      </c>
      <c r="K12872" s="21">
        <f>INDEX(LISTAS!$H:$Q,MATCH(BASE!H12872,LISTAS!$G:$G,0),MATCH(BASE!J12872,LISTAS!$H$3:$Q$3,0))*Tabela3[[#This Row],[QUANTIDADE]]</f>
        <v>18</v>
      </c>
      <c r="L12872" s="2" t="str">
        <f>TEXT(Tabela3[[#This Row],[DATA]],"MM")</f>
        <v>08</v>
      </c>
      <c r="M12872" s="2">
        <f>WEEKNUM(Tabela3[[#This Row],[DATA]])</f>
        <v>33</v>
      </c>
      <c r="N12872" s="18">
        <f>YEAR(Tabela3[[#This Row],[DATA]])</f>
        <v>2023</v>
      </c>
    </row>
    <row r="12873" spans="2:14">
      <c r="B12873" s="1">
        <v>45154</v>
      </c>
      <c r="C12873">
        <v>18219</v>
      </c>
      <c r="D12873">
        <f>COUNTIF(C$4:C12873,Tabela3[[#This Row],[COMANDA]])</f>
        <v>2</v>
      </c>
      <c r="E12873" t="s">
        <v>89</v>
      </c>
      <c r="F12873" t="s">
        <v>98</v>
      </c>
      <c r="G12873" t="s">
        <v>9</v>
      </c>
      <c r="H12873" t="s">
        <v>47</v>
      </c>
      <c r="I12873" s="2">
        <v>1</v>
      </c>
      <c r="J12873" t="s">
        <v>11</v>
      </c>
      <c r="K12873" s="21">
        <f>INDEX(LISTAS!$H:$Q,MATCH(BASE!H12873,LISTAS!$G:$G,0),MATCH(BASE!J12873,LISTAS!$H$3:$Q$3,0))*Tabela3[[#This Row],[QUANTIDADE]]</f>
        <v>16</v>
      </c>
      <c r="L12873" s="2" t="str">
        <f>TEXT(Tabela3[[#This Row],[DATA]],"MM")</f>
        <v>08</v>
      </c>
      <c r="M12873" s="2">
        <f>WEEKNUM(Tabela3[[#This Row],[DATA]])</f>
        <v>33</v>
      </c>
      <c r="N12873" s="18">
        <f>YEAR(Tabela3[[#This Row],[DATA]])</f>
        <v>2023</v>
      </c>
    </row>
    <row r="12874" spans="2:14">
      <c r="B12874" s="1">
        <v>45154</v>
      </c>
      <c r="C12874">
        <v>18220</v>
      </c>
      <c r="D12874">
        <f>COUNTIF(C$4:C12874,Tabela3[[#This Row],[COMANDA]])</f>
        <v>1</v>
      </c>
      <c r="E12874" t="s">
        <v>90</v>
      </c>
      <c r="F12874" t="s">
        <v>100</v>
      </c>
      <c r="G12874" t="s">
        <v>8</v>
      </c>
      <c r="H12874" t="s">
        <v>43</v>
      </c>
      <c r="I12874" s="2">
        <v>1</v>
      </c>
      <c r="J12874" t="s">
        <v>11</v>
      </c>
      <c r="K12874" s="21">
        <f>INDEX(LISTAS!$H:$Q,MATCH(BASE!H12874,LISTAS!$G:$G,0),MATCH(BASE!J12874,LISTAS!$H$3:$Q$3,0))*Tabela3[[#This Row],[QUANTIDADE]]</f>
        <v>18</v>
      </c>
      <c r="L12874" s="2" t="str">
        <f>TEXT(Tabela3[[#This Row],[DATA]],"MM")</f>
        <v>08</v>
      </c>
      <c r="M12874" s="2">
        <f>WEEKNUM(Tabela3[[#This Row],[DATA]])</f>
        <v>33</v>
      </c>
      <c r="N12874" s="18">
        <f>YEAR(Tabela3[[#This Row],[DATA]])</f>
        <v>2023</v>
      </c>
    </row>
    <row r="12875" spans="2:14">
      <c r="B12875" s="1">
        <v>45154</v>
      </c>
      <c r="C12875">
        <v>18220</v>
      </c>
      <c r="D12875">
        <f>COUNTIF(C$4:C12875,Tabela3[[#This Row],[COMANDA]])</f>
        <v>2</v>
      </c>
      <c r="E12875" t="s">
        <v>90</v>
      </c>
      <c r="F12875" t="s">
        <v>100</v>
      </c>
      <c r="G12875" t="s">
        <v>10</v>
      </c>
      <c r="H12875" t="s">
        <v>282</v>
      </c>
      <c r="I12875" s="2">
        <v>1</v>
      </c>
      <c r="J12875" t="s">
        <v>11</v>
      </c>
      <c r="K12875" s="21">
        <f>INDEX(LISTAS!$H:$Q,MATCH(BASE!H12875,LISTAS!$G:$G,0),MATCH(BASE!J12875,LISTAS!$H$3:$Q$3,0))*Tabela3[[#This Row],[QUANTIDADE]]</f>
        <v>4</v>
      </c>
      <c r="L12875" s="2" t="str">
        <f>TEXT(Tabela3[[#This Row],[DATA]],"MM")</f>
        <v>08</v>
      </c>
      <c r="M12875" s="2">
        <f>WEEKNUM(Tabela3[[#This Row],[DATA]])</f>
        <v>33</v>
      </c>
      <c r="N12875" s="18">
        <f>YEAR(Tabela3[[#This Row],[DATA]])</f>
        <v>2023</v>
      </c>
    </row>
    <row r="12876" spans="2:14">
      <c r="B12876" s="1">
        <v>45154</v>
      </c>
      <c r="C12876">
        <v>18221</v>
      </c>
      <c r="D12876">
        <f>COUNTIF(C$4:C12876,Tabela3[[#This Row],[COMANDA]])</f>
        <v>1</v>
      </c>
      <c r="E12876" t="s">
        <v>90</v>
      </c>
      <c r="F12876" t="s">
        <v>98</v>
      </c>
      <c r="G12876" t="s">
        <v>8</v>
      </c>
      <c r="H12876" t="s">
        <v>43</v>
      </c>
      <c r="I12876" s="2">
        <v>1</v>
      </c>
      <c r="J12876" t="s">
        <v>11</v>
      </c>
      <c r="K12876" s="21">
        <f>INDEX(LISTAS!$H:$Q,MATCH(BASE!H12876,LISTAS!$G:$G,0),MATCH(BASE!J12876,LISTAS!$H$3:$Q$3,0))*Tabela3[[#This Row],[QUANTIDADE]]</f>
        <v>18</v>
      </c>
      <c r="L12876" s="2" t="str">
        <f>TEXT(Tabela3[[#This Row],[DATA]],"MM")</f>
        <v>08</v>
      </c>
      <c r="M12876" s="2">
        <f>WEEKNUM(Tabela3[[#This Row],[DATA]])</f>
        <v>33</v>
      </c>
      <c r="N12876" s="18">
        <f>YEAR(Tabela3[[#This Row],[DATA]])</f>
        <v>2023</v>
      </c>
    </row>
    <row r="12877" spans="2:14">
      <c r="B12877" s="1">
        <v>45154</v>
      </c>
      <c r="C12877">
        <v>18222</v>
      </c>
      <c r="D12877">
        <f>COUNTIF(C$4:C12877,Tabela3[[#This Row],[COMANDA]])</f>
        <v>1</v>
      </c>
      <c r="E12877" t="s">
        <v>90</v>
      </c>
      <c r="F12877" t="s">
        <v>99</v>
      </c>
      <c r="G12877" t="s">
        <v>8</v>
      </c>
      <c r="H12877" t="s">
        <v>40</v>
      </c>
      <c r="I12877" s="2">
        <v>1</v>
      </c>
      <c r="J12877" t="s">
        <v>11</v>
      </c>
      <c r="K12877" s="21">
        <f>INDEX(LISTAS!$H:$Q,MATCH(BASE!H12877,LISTAS!$G:$G,0),MATCH(BASE!J12877,LISTAS!$H$3:$Q$3,0))*Tabela3[[#This Row],[QUANTIDADE]]</f>
        <v>14</v>
      </c>
      <c r="L12877" s="2" t="str">
        <f>TEXT(Tabela3[[#This Row],[DATA]],"MM")</f>
        <v>08</v>
      </c>
      <c r="M12877" s="2">
        <f>WEEKNUM(Tabela3[[#This Row],[DATA]])</f>
        <v>33</v>
      </c>
      <c r="N12877" s="18">
        <f>YEAR(Tabela3[[#This Row],[DATA]])</f>
        <v>2023</v>
      </c>
    </row>
    <row r="12878" spans="2:14">
      <c r="B12878" s="1">
        <v>45154</v>
      </c>
      <c r="C12878">
        <v>18223</v>
      </c>
      <c r="D12878">
        <f>COUNTIF(C$4:C12878,Tabela3[[#This Row],[COMANDA]])</f>
        <v>1</v>
      </c>
      <c r="E12878" t="s">
        <v>89</v>
      </c>
      <c r="F12878" t="s">
        <v>375</v>
      </c>
      <c r="G12878" t="s">
        <v>8</v>
      </c>
      <c r="H12878" t="s">
        <v>47</v>
      </c>
      <c r="I12878" s="2">
        <v>1</v>
      </c>
      <c r="J12878" t="s">
        <v>11</v>
      </c>
      <c r="K12878" s="21">
        <f>INDEX(LISTAS!$H:$Q,MATCH(BASE!H12878,LISTAS!$G:$G,0),MATCH(BASE!J12878,LISTAS!$H$3:$Q$3,0))*Tabela3[[#This Row],[QUANTIDADE]]</f>
        <v>16</v>
      </c>
      <c r="L12878" s="2" t="str">
        <f>TEXT(Tabela3[[#This Row],[DATA]],"MM")</f>
        <v>08</v>
      </c>
      <c r="M12878" s="2">
        <f>WEEKNUM(Tabela3[[#This Row],[DATA]])</f>
        <v>33</v>
      </c>
      <c r="N12878" s="18">
        <f>YEAR(Tabela3[[#This Row],[DATA]])</f>
        <v>2023</v>
      </c>
    </row>
    <row r="12879" spans="2:14">
      <c r="B12879" s="1">
        <v>45154</v>
      </c>
      <c r="C12879">
        <v>18224</v>
      </c>
      <c r="D12879">
        <f>COUNTIF(C$4:C12879,Tabela3[[#This Row],[COMANDA]])</f>
        <v>1</v>
      </c>
      <c r="E12879" t="s">
        <v>90</v>
      </c>
      <c r="G12879" t="s">
        <v>8</v>
      </c>
      <c r="H12879" t="s">
        <v>203</v>
      </c>
      <c r="I12879" s="2">
        <v>1</v>
      </c>
      <c r="J12879" t="s">
        <v>11</v>
      </c>
      <c r="K12879" s="21">
        <f>INDEX(LISTAS!$H:$Q,MATCH(BASE!H12879,LISTAS!$G:$G,0),MATCH(BASE!J12879,LISTAS!$H$3:$Q$3,0))*Tabela3[[#This Row],[QUANTIDADE]]</f>
        <v>20</v>
      </c>
      <c r="L12879" s="2" t="str">
        <f>TEXT(Tabela3[[#This Row],[DATA]],"MM")</f>
        <v>08</v>
      </c>
      <c r="M12879" s="2">
        <f>WEEKNUM(Tabela3[[#This Row],[DATA]])</f>
        <v>33</v>
      </c>
      <c r="N12879" s="18">
        <f>YEAR(Tabela3[[#This Row],[DATA]])</f>
        <v>2023</v>
      </c>
    </row>
    <row r="12880" spans="2:14">
      <c r="B12880" s="1">
        <v>45154</v>
      </c>
      <c r="C12880">
        <v>18224</v>
      </c>
      <c r="D12880">
        <f>COUNTIF(C$4:C12880,Tabela3[[#This Row],[COMANDA]])</f>
        <v>2</v>
      </c>
      <c r="E12880" t="s">
        <v>89</v>
      </c>
      <c r="G12880" t="s">
        <v>8</v>
      </c>
      <c r="H12880" t="s">
        <v>211</v>
      </c>
      <c r="I12880" s="2">
        <v>1</v>
      </c>
      <c r="J12880" t="s">
        <v>11</v>
      </c>
      <c r="K12880" s="21">
        <f>INDEX(LISTAS!$H:$Q,MATCH(BASE!H12880,LISTAS!$G:$G,0),MATCH(BASE!J12880,LISTAS!$H$3:$Q$3,0))*Tabela3[[#This Row],[QUANTIDADE]]</f>
        <v>20</v>
      </c>
      <c r="L12880" s="2" t="str">
        <f>TEXT(Tabela3[[#This Row],[DATA]],"MM")</f>
        <v>08</v>
      </c>
      <c r="M12880" s="2">
        <f>WEEKNUM(Tabela3[[#This Row],[DATA]])</f>
        <v>33</v>
      </c>
      <c r="N12880" s="18">
        <f>YEAR(Tabela3[[#This Row],[DATA]])</f>
        <v>2023</v>
      </c>
    </row>
    <row r="12881" spans="2:14">
      <c r="B12881" s="1">
        <v>45154</v>
      </c>
      <c r="C12881">
        <v>18225</v>
      </c>
      <c r="D12881">
        <f>COUNTIF(C$4:C12881,Tabela3[[#This Row],[COMANDA]])</f>
        <v>1</v>
      </c>
      <c r="E12881" t="s">
        <v>90</v>
      </c>
      <c r="F12881" t="s">
        <v>99</v>
      </c>
      <c r="G12881" t="s">
        <v>8</v>
      </c>
      <c r="H12881" t="s">
        <v>203</v>
      </c>
      <c r="I12881" s="2">
        <v>1</v>
      </c>
      <c r="J12881" t="s">
        <v>11</v>
      </c>
      <c r="K12881" s="21">
        <f>INDEX(LISTAS!$H:$Q,MATCH(BASE!H12881,LISTAS!$G:$G,0),MATCH(BASE!J12881,LISTAS!$H$3:$Q$3,0))*Tabela3[[#This Row],[QUANTIDADE]]</f>
        <v>20</v>
      </c>
      <c r="L12881" s="2" t="str">
        <f>TEXT(Tabela3[[#This Row],[DATA]],"MM")</f>
        <v>08</v>
      </c>
      <c r="M12881" s="2">
        <f>WEEKNUM(Tabela3[[#This Row],[DATA]])</f>
        <v>33</v>
      </c>
      <c r="N12881" s="18">
        <f>YEAR(Tabela3[[#This Row],[DATA]])</f>
        <v>2023</v>
      </c>
    </row>
    <row r="12882" spans="2:14">
      <c r="B12882" s="1">
        <v>45154</v>
      </c>
      <c r="C12882">
        <v>18226</v>
      </c>
      <c r="D12882">
        <f>COUNTIF(C$4:C12882,Tabela3[[#This Row],[COMANDA]])</f>
        <v>1</v>
      </c>
      <c r="E12882" t="s">
        <v>90</v>
      </c>
      <c r="F12882" t="s">
        <v>375</v>
      </c>
      <c r="G12882" t="s">
        <v>8</v>
      </c>
      <c r="H12882" t="s">
        <v>206</v>
      </c>
      <c r="I12882" s="2">
        <v>1</v>
      </c>
      <c r="J12882" t="s">
        <v>11</v>
      </c>
      <c r="K12882" s="21">
        <f>INDEX(LISTAS!$H:$Q,MATCH(BASE!H12882,LISTAS!$G:$G,0),MATCH(BASE!J12882,LISTAS!$H$3:$Q$3,0))*Tabela3[[#This Row],[QUANTIDADE]]</f>
        <v>18</v>
      </c>
      <c r="L12882" s="2" t="str">
        <f>TEXT(Tabela3[[#This Row],[DATA]],"MM")</f>
        <v>08</v>
      </c>
      <c r="M12882" s="2">
        <f>WEEKNUM(Tabela3[[#This Row],[DATA]])</f>
        <v>33</v>
      </c>
      <c r="N12882" s="18">
        <f>YEAR(Tabela3[[#This Row],[DATA]])</f>
        <v>2023</v>
      </c>
    </row>
    <row r="12883" spans="2:14">
      <c r="B12883" s="1">
        <v>45154</v>
      </c>
      <c r="C12883">
        <v>18226</v>
      </c>
      <c r="D12883">
        <f>COUNTIF(C$4:C12883,Tabela3[[#This Row],[COMANDA]])</f>
        <v>2</v>
      </c>
      <c r="E12883" t="s">
        <v>90</v>
      </c>
      <c r="F12883" t="s">
        <v>375</v>
      </c>
      <c r="G12883" t="s">
        <v>9</v>
      </c>
      <c r="H12883" t="s">
        <v>242</v>
      </c>
      <c r="I12883" s="2">
        <v>1</v>
      </c>
      <c r="J12883" t="s">
        <v>12</v>
      </c>
      <c r="K12883" s="21">
        <f>INDEX(LISTAS!$H:$Q,MATCH(BASE!H12883,LISTAS!$G:$G,0),MATCH(BASE!J12883,LISTAS!$H$3:$Q$3,0))*Tabela3[[#This Row],[QUANTIDADE]]</f>
        <v>6</v>
      </c>
      <c r="L12883" s="2" t="str">
        <f>TEXT(Tabela3[[#This Row],[DATA]],"MM")</f>
        <v>08</v>
      </c>
      <c r="M12883" s="2">
        <f>WEEKNUM(Tabela3[[#This Row],[DATA]])</f>
        <v>33</v>
      </c>
      <c r="N12883" s="18">
        <f>YEAR(Tabela3[[#This Row],[DATA]])</f>
        <v>2023</v>
      </c>
    </row>
    <row r="12884" spans="2:14">
      <c r="B12884" s="1">
        <v>45154</v>
      </c>
      <c r="C12884">
        <v>18227</v>
      </c>
      <c r="D12884">
        <f>COUNTIF(C$4:C12884,Tabela3[[#This Row],[COMANDA]])</f>
        <v>1</v>
      </c>
      <c r="E12884" t="s">
        <v>90</v>
      </c>
      <c r="F12884" t="s">
        <v>99</v>
      </c>
      <c r="G12884" t="s">
        <v>8</v>
      </c>
      <c r="H12884" t="s">
        <v>204</v>
      </c>
      <c r="I12884" s="2">
        <v>1</v>
      </c>
      <c r="J12884" t="s">
        <v>11</v>
      </c>
      <c r="K12884" s="21">
        <f>INDEX(LISTAS!$H:$Q,MATCH(BASE!H12884,LISTAS!$G:$G,0),MATCH(BASE!J12884,LISTAS!$H$3:$Q$3,0))*Tabela3[[#This Row],[QUANTIDADE]]</f>
        <v>18</v>
      </c>
      <c r="L12884" s="2" t="str">
        <f>TEXT(Tabela3[[#This Row],[DATA]],"MM")</f>
        <v>08</v>
      </c>
      <c r="M12884" s="2">
        <f>WEEKNUM(Tabela3[[#This Row],[DATA]])</f>
        <v>33</v>
      </c>
      <c r="N12884" s="18">
        <f>YEAR(Tabela3[[#This Row],[DATA]])</f>
        <v>2023</v>
      </c>
    </row>
    <row r="12885" spans="2:14">
      <c r="B12885" s="1">
        <v>45154</v>
      </c>
      <c r="C12885">
        <v>18227</v>
      </c>
      <c r="D12885">
        <f>COUNTIF(C$4:C12885,Tabela3[[#This Row],[COMANDA]])</f>
        <v>2</v>
      </c>
      <c r="E12885" t="s">
        <v>90</v>
      </c>
      <c r="F12885" t="s">
        <v>99</v>
      </c>
      <c r="G12885" t="s">
        <v>8</v>
      </c>
      <c r="H12885" t="s">
        <v>202</v>
      </c>
      <c r="I12885" s="2">
        <v>1</v>
      </c>
      <c r="J12885" t="s">
        <v>11</v>
      </c>
      <c r="K12885" s="21">
        <f>INDEX(LISTAS!$H:$Q,MATCH(BASE!H12885,LISTAS!$G:$G,0),MATCH(BASE!J12885,LISTAS!$H$3:$Q$3,0))*Tabela3[[#This Row],[QUANTIDADE]]</f>
        <v>20</v>
      </c>
      <c r="L12885" s="2" t="str">
        <f>TEXT(Tabela3[[#This Row],[DATA]],"MM")</f>
        <v>08</v>
      </c>
      <c r="M12885" s="2">
        <f>WEEKNUM(Tabela3[[#This Row],[DATA]])</f>
        <v>33</v>
      </c>
      <c r="N12885" s="18">
        <f>YEAR(Tabela3[[#This Row],[DATA]])</f>
        <v>2023</v>
      </c>
    </row>
    <row r="12886" spans="2:14">
      <c r="B12886" s="1">
        <v>45154</v>
      </c>
      <c r="C12886">
        <v>18227</v>
      </c>
      <c r="D12886">
        <f>COUNTIF(C$4:C12886,Tabela3[[#This Row],[COMANDA]])</f>
        <v>3</v>
      </c>
      <c r="E12886" t="s">
        <v>90</v>
      </c>
      <c r="F12886" t="s">
        <v>99</v>
      </c>
      <c r="G12886" t="s">
        <v>9</v>
      </c>
      <c r="H12886" t="s">
        <v>201</v>
      </c>
      <c r="I12886" s="2">
        <v>1</v>
      </c>
      <c r="J12886" t="s">
        <v>11</v>
      </c>
      <c r="K12886" s="21">
        <f>INDEX(LISTAS!$H:$Q,MATCH(BASE!H12886,LISTAS!$G:$G,0),MATCH(BASE!J12886,LISTAS!$H$3:$Q$3,0))*Tabela3[[#This Row],[QUANTIDADE]]</f>
        <v>3</v>
      </c>
      <c r="L12886" s="2" t="str">
        <f>TEXT(Tabela3[[#This Row],[DATA]],"MM")</f>
        <v>08</v>
      </c>
      <c r="M12886" s="2">
        <f>WEEKNUM(Tabela3[[#This Row],[DATA]])</f>
        <v>33</v>
      </c>
      <c r="N12886" s="18">
        <f>YEAR(Tabela3[[#This Row],[DATA]])</f>
        <v>2023</v>
      </c>
    </row>
    <row r="12887" spans="2:14">
      <c r="B12887" s="1">
        <v>45154</v>
      </c>
      <c r="C12887">
        <v>18227</v>
      </c>
      <c r="D12887">
        <f>COUNTIF(C$4:C12887,Tabela3[[#This Row],[COMANDA]])</f>
        <v>4</v>
      </c>
      <c r="E12887" t="s">
        <v>90</v>
      </c>
      <c r="F12887" t="s">
        <v>99</v>
      </c>
      <c r="G12887" t="s">
        <v>9</v>
      </c>
      <c r="H12887" t="s">
        <v>136</v>
      </c>
      <c r="I12887" s="2">
        <v>1</v>
      </c>
      <c r="J12887" t="s">
        <v>11</v>
      </c>
      <c r="K12887" s="21">
        <f>INDEX(LISTAS!$H:$Q,MATCH(BASE!H12887,LISTAS!$G:$G,0),MATCH(BASE!J12887,LISTAS!$H$3:$Q$3,0))*Tabela3[[#This Row],[QUANTIDADE]]</f>
        <v>4</v>
      </c>
      <c r="L12887" s="2" t="str">
        <f>TEXT(Tabela3[[#This Row],[DATA]],"MM")</f>
        <v>08</v>
      </c>
      <c r="M12887" s="2">
        <f>WEEKNUM(Tabela3[[#This Row],[DATA]])</f>
        <v>33</v>
      </c>
      <c r="N12887" s="18">
        <f>YEAR(Tabela3[[#This Row],[DATA]])</f>
        <v>2023</v>
      </c>
    </row>
    <row r="12888" spans="2:14">
      <c r="B12888" s="1">
        <v>45154</v>
      </c>
      <c r="C12888">
        <v>18228</v>
      </c>
      <c r="D12888">
        <f>COUNTIF(C$4:C12888,Tabela3[[#This Row],[COMANDA]])</f>
        <v>1</v>
      </c>
      <c r="E12888" t="s">
        <v>90</v>
      </c>
      <c r="F12888" t="s">
        <v>99</v>
      </c>
      <c r="G12888" t="s">
        <v>8</v>
      </c>
      <c r="H12888" t="s">
        <v>202</v>
      </c>
      <c r="I12888" s="2">
        <v>1</v>
      </c>
      <c r="J12888" t="s">
        <v>11</v>
      </c>
      <c r="K12888" s="21">
        <f>INDEX(LISTAS!$H:$Q,MATCH(BASE!H12888,LISTAS!$G:$G,0),MATCH(BASE!J12888,LISTAS!$H$3:$Q$3,0))*Tabela3[[#This Row],[QUANTIDADE]]</f>
        <v>20</v>
      </c>
      <c r="L12888" s="2" t="str">
        <f>TEXT(Tabela3[[#This Row],[DATA]],"MM")</f>
        <v>08</v>
      </c>
      <c r="M12888" s="2">
        <f>WEEKNUM(Tabela3[[#This Row],[DATA]])</f>
        <v>33</v>
      </c>
      <c r="N12888" s="18">
        <f>YEAR(Tabela3[[#This Row],[DATA]])</f>
        <v>2023</v>
      </c>
    </row>
    <row r="12889" spans="2:14">
      <c r="B12889" s="1">
        <v>45154</v>
      </c>
      <c r="C12889">
        <v>18228</v>
      </c>
      <c r="D12889">
        <f>COUNTIF(C$4:C12889,Tabela3[[#This Row],[COMANDA]])</f>
        <v>2</v>
      </c>
      <c r="E12889" t="s">
        <v>90</v>
      </c>
      <c r="F12889" t="s">
        <v>99</v>
      </c>
      <c r="G12889" t="s">
        <v>9</v>
      </c>
      <c r="H12889" t="s">
        <v>138</v>
      </c>
      <c r="I12889" s="2">
        <v>1</v>
      </c>
      <c r="J12889" t="s">
        <v>11</v>
      </c>
      <c r="K12889" s="21">
        <f>INDEX(LISTAS!$H:$Q,MATCH(BASE!H12889,LISTAS!$G:$G,0),MATCH(BASE!J12889,LISTAS!$H$3:$Q$3,0))*Tabela3[[#This Row],[QUANTIDADE]]</f>
        <v>4</v>
      </c>
      <c r="L12889" s="2" t="str">
        <f>TEXT(Tabela3[[#This Row],[DATA]],"MM")</f>
        <v>08</v>
      </c>
      <c r="M12889" s="2">
        <f>WEEKNUM(Tabela3[[#This Row],[DATA]])</f>
        <v>33</v>
      </c>
      <c r="N12889" s="18">
        <f>YEAR(Tabela3[[#This Row],[DATA]])</f>
        <v>2023</v>
      </c>
    </row>
    <row r="12890" spans="2:14">
      <c r="B12890" s="1">
        <v>45154</v>
      </c>
      <c r="C12890">
        <v>18229</v>
      </c>
      <c r="D12890">
        <f>COUNTIF(C$4:C12890,Tabela3[[#This Row],[COMANDA]])</f>
        <v>1</v>
      </c>
      <c r="E12890" t="s">
        <v>90</v>
      </c>
      <c r="F12890" t="s">
        <v>100</v>
      </c>
      <c r="G12890" t="s">
        <v>8</v>
      </c>
      <c r="H12890" t="s">
        <v>202</v>
      </c>
      <c r="I12890" s="2">
        <v>1</v>
      </c>
      <c r="J12890" t="s">
        <v>11</v>
      </c>
      <c r="K12890" s="21">
        <f>INDEX(LISTAS!$H:$Q,MATCH(BASE!H12890,LISTAS!$G:$G,0),MATCH(BASE!J12890,LISTAS!$H$3:$Q$3,0))*Tabela3[[#This Row],[QUANTIDADE]]</f>
        <v>20</v>
      </c>
      <c r="L12890" s="2" t="str">
        <f>TEXT(Tabela3[[#This Row],[DATA]],"MM")</f>
        <v>08</v>
      </c>
      <c r="M12890" s="2">
        <f>WEEKNUM(Tabela3[[#This Row],[DATA]])</f>
        <v>33</v>
      </c>
      <c r="N12890" s="18">
        <f>YEAR(Tabela3[[#This Row],[DATA]])</f>
        <v>2023</v>
      </c>
    </row>
    <row r="12891" spans="2:14">
      <c r="B12891" s="1">
        <v>45154</v>
      </c>
      <c r="C12891">
        <v>18229</v>
      </c>
      <c r="D12891">
        <f>COUNTIF(C$4:C12891,Tabela3[[#This Row],[COMANDA]])</f>
        <v>2</v>
      </c>
      <c r="E12891" t="s">
        <v>90</v>
      </c>
      <c r="F12891" t="s">
        <v>100</v>
      </c>
      <c r="G12891" t="s">
        <v>9</v>
      </c>
      <c r="H12891" t="s">
        <v>153</v>
      </c>
      <c r="I12891" s="2">
        <v>1</v>
      </c>
      <c r="J12891" t="s">
        <v>11</v>
      </c>
      <c r="K12891" s="21">
        <f>INDEX(LISTAS!$H:$Q,MATCH(BASE!H12891,LISTAS!$G:$G,0),MATCH(BASE!J12891,LISTAS!$H$3:$Q$3,0))*Tabela3[[#This Row],[QUANTIDADE]]</f>
        <v>4</v>
      </c>
      <c r="L12891" s="2" t="str">
        <f>TEXT(Tabela3[[#This Row],[DATA]],"MM")</f>
        <v>08</v>
      </c>
      <c r="M12891" s="2">
        <f>WEEKNUM(Tabela3[[#This Row],[DATA]])</f>
        <v>33</v>
      </c>
      <c r="N12891" s="18">
        <f>YEAR(Tabela3[[#This Row],[DATA]])</f>
        <v>2023</v>
      </c>
    </row>
    <row r="12892" spans="2:14">
      <c r="B12892" s="1">
        <v>45154</v>
      </c>
      <c r="C12892">
        <v>18230</v>
      </c>
      <c r="D12892">
        <f>COUNTIF(C$4:C12892,Tabela3[[#This Row],[COMANDA]])</f>
        <v>1</v>
      </c>
      <c r="E12892" t="s">
        <v>90</v>
      </c>
      <c r="F12892" t="s">
        <v>98</v>
      </c>
      <c r="G12892" t="s">
        <v>8</v>
      </c>
      <c r="H12892" t="s">
        <v>202</v>
      </c>
      <c r="I12892" s="2">
        <v>1</v>
      </c>
      <c r="J12892" t="s">
        <v>11</v>
      </c>
      <c r="K12892" s="21">
        <f>INDEX(LISTAS!$H:$Q,MATCH(BASE!H12892,LISTAS!$G:$G,0),MATCH(BASE!J12892,LISTAS!$H$3:$Q$3,0))*Tabela3[[#This Row],[QUANTIDADE]]</f>
        <v>20</v>
      </c>
      <c r="L12892" s="2" t="str">
        <f>TEXT(Tabela3[[#This Row],[DATA]],"MM")</f>
        <v>08</v>
      </c>
      <c r="M12892" s="2">
        <f>WEEKNUM(Tabela3[[#This Row],[DATA]])</f>
        <v>33</v>
      </c>
      <c r="N12892" s="18">
        <f>YEAR(Tabela3[[#This Row],[DATA]])</f>
        <v>2023</v>
      </c>
    </row>
    <row r="12893" spans="2:14">
      <c r="B12893" s="1">
        <v>45154</v>
      </c>
      <c r="C12893">
        <v>18230</v>
      </c>
      <c r="D12893">
        <f>COUNTIF(C$4:C12893,Tabela3[[#This Row],[COMANDA]])</f>
        <v>2</v>
      </c>
      <c r="E12893" t="s">
        <v>90</v>
      </c>
      <c r="F12893" t="s">
        <v>98</v>
      </c>
      <c r="G12893" t="s">
        <v>9</v>
      </c>
      <c r="H12893" t="s">
        <v>131</v>
      </c>
      <c r="I12893" s="2">
        <v>1</v>
      </c>
      <c r="J12893" t="s">
        <v>11</v>
      </c>
      <c r="K12893" s="21">
        <f>INDEX(LISTAS!$H:$Q,MATCH(BASE!H12893,LISTAS!$G:$G,0),MATCH(BASE!J12893,LISTAS!$H$3:$Q$3,0))*Tabela3[[#This Row],[QUANTIDADE]]</f>
        <v>4</v>
      </c>
      <c r="L12893" s="2" t="str">
        <f>TEXT(Tabela3[[#This Row],[DATA]],"MM")</f>
        <v>08</v>
      </c>
      <c r="M12893" s="2">
        <f>WEEKNUM(Tabela3[[#This Row],[DATA]])</f>
        <v>33</v>
      </c>
      <c r="N12893" s="18">
        <f>YEAR(Tabela3[[#This Row],[DATA]])</f>
        <v>2023</v>
      </c>
    </row>
    <row r="12894" spans="2:14">
      <c r="B12894" s="1">
        <v>45154</v>
      </c>
      <c r="C12894">
        <v>18231</v>
      </c>
      <c r="D12894">
        <f>COUNTIF(C$4:C12894,Tabela3[[#This Row],[COMANDA]])</f>
        <v>1</v>
      </c>
      <c r="E12894" t="s">
        <v>90</v>
      </c>
      <c r="F12894" t="s">
        <v>100</v>
      </c>
      <c r="G12894" t="s">
        <v>8</v>
      </c>
      <c r="H12894" t="s">
        <v>42</v>
      </c>
      <c r="I12894" s="2">
        <v>1</v>
      </c>
      <c r="J12894" t="s">
        <v>11</v>
      </c>
      <c r="K12894" s="21">
        <f>INDEX(LISTAS!$H:$Q,MATCH(BASE!H12894,LISTAS!$G:$G,0),MATCH(BASE!J12894,LISTAS!$H$3:$Q$3,0))*Tabela3[[#This Row],[QUANTIDADE]]</f>
        <v>16</v>
      </c>
      <c r="L12894" s="2" t="str">
        <f>TEXT(Tabela3[[#This Row],[DATA]],"MM")</f>
        <v>08</v>
      </c>
      <c r="M12894" s="2">
        <f>WEEKNUM(Tabela3[[#This Row],[DATA]])</f>
        <v>33</v>
      </c>
      <c r="N12894" s="18">
        <f>YEAR(Tabela3[[#This Row],[DATA]])</f>
        <v>2023</v>
      </c>
    </row>
    <row r="12895" spans="2:14">
      <c r="B12895" s="1">
        <v>45154</v>
      </c>
      <c r="C12895">
        <v>18232</v>
      </c>
      <c r="D12895">
        <f>COUNTIF(C$4:C12895,Tabela3[[#This Row],[COMANDA]])</f>
        <v>1</v>
      </c>
      <c r="E12895" t="s">
        <v>90</v>
      </c>
      <c r="F12895" t="s">
        <v>99</v>
      </c>
      <c r="G12895" t="s">
        <v>8</v>
      </c>
      <c r="H12895" t="s">
        <v>42</v>
      </c>
      <c r="I12895" s="2">
        <v>1</v>
      </c>
      <c r="J12895" t="s">
        <v>11</v>
      </c>
      <c r="K12895" s="21">
        <f>INDEX(LISTAS!$H:$Q,MATCH(BASE!H12895,LISTAS!$G:$G,0),MATCH(BASE!J12895,LISTAS!$H$3:$Q$3,0))*Tabela3[[#This Row],[QUANTIDADE]]</f>
        <v>16</v>
      </c>
      <c r="L12895" s="2" t="str">
        <f>TEXT(Tabela3[[#This Row],[DATA]],"MM")</f>
        <v>08</v>
      </c>
      <c r="M12895" s="2">
        <f>WEEKNUM(Tabela3[[#This Row],[DATA]])</f>
        <v>33</v>
      </c>
      <c r="N12895" s="18">
        <f>YEAR(Tabela3[[#This Row],[DATA]])</f>
        <v>2023</v>
      </c>
    </row>
    <row r="12896" spans="2:14">
      <c r="B12896" s="1">
        <v>45154</v>
      </c>
      <c r="C12896">
        <v>18233</v>
      </c>
      <c r="D12896">
        <f>COUNTIF(C$4:C12896,Tabela3[[#This Row],[COMANDA]])</f>
        <v>1</v>
      </c>
      <c r="E12896" t="s">
        <v>90</v>
      </c>
      <c r="F12896" t="s">
        <v>99</v>
      </c>
      <c r="G12896" t="s">
        <v>8</v>
      </c>
      <c r="H12896" t="s">
        <v>202</v>
      </c>
      <c r="I12896" s="2">
        <v>1</v>
      </c>
      <c r="J12896" t="s">
        <v>11</v>
      </c>
      <c r="K12896" s="21">
        <f>INDEX(LISTAS!$H:$Q,MATCH(BASE!H12896,LISTAS!$G:$G,0),MATCH(BASE!J12896,LISTAS!$H$3:$Q$3,0))*Tabela3[[#This Row],[QUANTIDADE]]</f>
        <v>20</v>
      </c>
      <c r="L12896" s="2" t="str">
        <f>TEXT(Tabela3[[#This Row],[DATA]],"MM")</f>
        <v>08</v>
      </c>
      <c r="M12896" s="2">
        <f>WEEKNUM(Tabela3[[#This Row],[DATA]])</f>
        <v>33</v>
      </c>
      <c r="N12896" s="18">
        <f>YEAR(Tabela3[[#This Row],[DATA]])</f>
        <v>2023</v>
      </c>
    </row>
    <row r="12897" spans="2:14">
      <c r="B12897" s="1">
        <v>45154</v>
      </c>
      <c r="C12897">
        <v>18233</v>
      </c>
      <c r="D12897">
        <f>COUNTIF(C$4:C12897,Tabela3[[#This Row],[COMANDA]])</f>
        <v>2</v>
      </c>
      <c r="E12897" t="s">
        <v>90</v>
      </c>
      <c r="F12897" t="s">
        <v>99</v>
      </c>
      <c r="G12897" t="s">
        <v>61</v>
      </c>
      <c r="H12897" t="s">
        <v>199</v>
      </c>
      <c r="I12897" s="2">
        <v>2</v>
      </c>
      <c r="J12897" t="s">
        <v>11</v>
      </c>
      <c r="K12897" s="21">
        <f>INDEX(LISTAS!$H:$Q,MATCH(BASE!H12897,LISTAS!$G:$G,0),MATCH(BASE!J12897,LISTAS!$H$3:$Q$3,0))*Tabela3[[#This Row],[QUANTIDADE]]</f>
        <v>2</v>
      </c>
      <c r="L12897" s="2" t="str">
        <f>TEXT(Tabela3[[#This Row],[DATA]],"MM")</f>
        <v>08</v>
      </c>
      <c r="M12897" s="2">
        <f>WEEKNUM(Tabela3[[#This Row],[DATA]])</f>
        <v>33</v>
      </c>
      <c r="N12897" s="18">
        <f>YEAR(Tabela3[[#This Row],[DATA]])</f>
        <v>2023</v>
      </c>
    </row>
    <row r="12898" spans="2:14">
      <c r="B12898" s="1">
        <v>45154</v>
      </c>
      <c r="C12898">
        <v>18234</v>
      </c>
      <c r="D12898">
        <f>COUNTIF(C$4:C12898,Tabela3[[#This Row],[COMANDA]])</f>
        <v>1</v>
      </c>
      <c r="E12898" t="s">
        <v>90</v>
      </c>
      <c r="F12898" t="s">
        <v>100</v>
      </c>
      <c r="G12898" t="s">
        <v>8</v>
      </c>
      <c r="H12898" t="s">
        <v>204</v>
      </c>
      <c r="I12898" s="2">
        <v>1</v>
      </c>
      <c r="J12898" t="s">
        <v>11</v>
      </c>
      <c r="K12898" s="21">
        <f>INDEX(LISTAS!$H:$Q,MATCH(BASE!H12898,LISTAS!$G:$G,0),MATCH(BASE!J12898,LISTAS!$H$3:$Q$3,0))*Tabela3[[#This Row],[QUANTIDADE]]</f>
        <v>18</v>
      </c>
      <c r="L12898" s="2" t="str">
        <f>TEXT(Tabela3[[#This Row],[DATA]],"MM")</f>
        <v>08</v>
      </c>
      <c r="M12898" s="2">
        <f>WEEKNUM(Tabela3[[#This Row],[DATA]])</f>
        <v>33</v>
      </c>
      <c r="N12898" s="18">
        <f>YEAR(Tabela3[[#This Row],[DATA]])</f>
        <v>2023</v>
      </c>
    </row>
    <row r="12899" spans="2:14">
      <c r="B12899" s="1">
        <v>45154</v>
      </c>
      <c r="C12899">
        <v>18234</v>
      </c>
      <c r="D12899">
        <f>COUNTIF(C$4:C12899,Tabela3[[#This Row],[COMANDA]])</f>
        <v>2</v>
      </c>
      <c r="E12899" t="s">
        <v>90</v>
      </c>
      <c r="F12899" t="s">
        <v>100</v>
      </c>
      <c r="G12899" t="s">
        <v>9</v>
      </c>
      <c r="H12899" t="s">
        <v>242</v>
      </c>
      <c r="I12899" s="2">
        <v>1</v>
      </c>
      <c r="J12899" t="s">
        <v>12</v>
      </c>
      <c r="K12899" s="21">
        <f>INDEX(LISTAS!$H:$Q,MATCH(BASE!H12899,LISTAS!$G:$G,0),MATCH(BASE!J12899,LISTAS!$H$3:$Q$3,0))*Tabela3[[#This Row],[QUANTIDADE]]</f>
        <v>6</v>
      </c>
      <c r="L12899" s="2" t="str">
        <f>TEXT(Tabela3[[#This Row],[DATA]],"MM")</f>
        <v>08</v>
      </c>
      <c r="M12899" s="2">
        <f>WEEKNUM(Tabela3[[#This Row],[DATA]])</f>
        <v>33</v>
      </c>
      <c r="N12899" s="18">
        <f>YEAR(Tabela3[[#This Row],[DATA]])</f>
        <v>2023</v>
      </c>
    </row>
    <row r="12900" spans="2:14">
      <c r="B12900" s="1">
        <v>45154</v>
      </c>
      <c r="C12900">
        <v>18235</v>
      </c>
      <c r="D12900">
        <f>COUNTIF(C$4:C12900,Tabela3[[#This Row],[COMANDA]])</f>
        <v>1</v>
      </c>
      <c r="E12900" t="s">
        <v>90</v>
      </c>
      <c r="F12900" t="s">
        <v>99</v>
      </c>
      <c r="G12900" t="s">
        <v>8</v>
      </c>
      <c r="H12900" t="s">
        <v>39</v>
      </c>
      <c r="I12900" s="2">
        <v>1</v>
      </c>
      <c r="J12900" t="s">
        <v>11</v>
      </c>
      <c r="K12900" s="21">
        <f>INDEX(LISTAS!$H:$Q,MATCH(BASE!H12900,LISTAS!$G:$G,0),MATCH(BASE!J12900,LISTAS!$H$3:$Q$3,0))*Tabela3[[#This Row],[QUANTIDADE]]</f>
        <v>12</v>
      </c>
      <c r="L12900" s="2" t="str">
        <f>TEXT(Tabela3[[#This Row],[DATA]],"MM")</f>
        <v>08</v>
      </c>
      <c r="M12900" s="2">
        <f>WEEKNUM(Tabela3[[#This Row],[DATA]])</f>
        <v>33</v>
      </c>
      <c r="N12900" s="18">
        <f>YEAR(Tabela3[[#This Row],[DATA]])</f>
        <v>2023</v>
      </c>
    </row>
    <row r="12901" spans="2:14">
      <c r="B12901" s="1">
        <v>45154</v>
      </c>
      <c r="C12901">
        <v>18235</v>
      </c>
      <c r="D12901">
        <f>COUNTIF(C$4:C12901,Tabela3[[#This Row],[COMANDA]])</f>
        <v>2</v>
      </c>
      <c r="E12901" t="s">
        <v>90</v>
      </c>
      <c r="F12901" t="s">
        <v>99</v>
      </c>
      <c r="G12901" t="s">
        <v>61</v>
      </c>
      <c r="H12901" t="s">
        <v>163</v>
      </c>
      <c r="I12901" s="2">
        <v>1</v>
      </c>
      <c r="J12901" t="s">
        <v>11</v>
      </c>
      <c r="K12901" s="21">
        <f>INDEX(LISTAS!$H:$Q,MATCH(BASE!H12901,LISTAS!$G:$G,0),MATCH(BASE!J12901,LISTAS!$H$3:$Q$3,0))*Tabela3[[#This Row],[QUANTIDADE]]</f>
        <v>4</v>
      </c>
      <c r="L12901" s="2" t="str">
        <f>TEXT(Tabela3[[#This Row],[DATA]],"MM")</f>
        <v>08</v>
      </c>
      <c r="M12901" s="2">
        <f>WEEKNUM(Tabela3[[#This Row],[DATA]])</f>
        <v>33</v>
      </c>
      <c r="N12901" s="18">
        <f>YEAR(Tabela3[[#This Row],[DATA]])</f>
        <v>2023</v>
      </c>
    </row>
    <row r="12902" spans="2:14">
      <c r="B12902" s="1">
        <v>45154</v>
      </c>
      <c r="C12902">
        <v>18235</v>
      </c>
      <c r="D12902">
        <f>COUNTIF(C$4:C12902,Tabela3[[#This Row],[COMANDA]])</f>
        <v>3</v>
      </c>
      <c r="E12902" t="s">
        <v>90</v>
      </c>
      <c r="F12902" t="s">
        <v>99</v>
      </c>
      <c r="G12902" t="s">
        <v>9</v>
      </c>
      <c r="H12902" t="s">
        <v>240</v>
      </c>
      <c r="I12902" s="2">
        <v>1</v>
      </c>
      <c r="J12902" t="s">
        <v>12</v>
      </c>
      <c r="K12902" s="21">
        <f>INDEX(LISTAS!$H:$Q,MATCH(BASE!H12902,LISTAS!$G:$G,0),MATCH(BASE!J12902,LISTAS!$H$3:$Q$3,0))*Tabela3[[#This Row],[QUANTIDADE]]</f>
        <v>8</v>
      </c>
      <c r="L12902" s="2" t="str">
        <f>TEXT(Tabela3[[#This Row],[DATA]],"MM")</f>
        <v>08</v>
      </c>
      <c r="M12902" s="2">
        <f>WEEKNUM(Tabela3[[#This Row],[DATA]])</f>
        <v>33</v>
      </c>
      <c r="N12902" s="18">
        <f>YEAR(Tabela3[[#This Row],[DATA]])</f>
        <v>2023</v>
      </c>
    </row>
    <row r="12903" spans="2:14">
      <c r="B12903" s="1">
        <v>45154</v>
      </c>
      <c r="C12903">
        <v>18236</v>
      </c>
      <c r="D12903">
        <f>COUNTIF(C$4:C12903,Tabela3[[#This Row],[COMANDA]])</f>
        <v>1</v>
      </c>
      <c r="E12903" t="s">
        <v>90</v>
      </c>
      <c r="F12903" t="s">
        <v>98</v>
      </c>
      <c r="G12903" t="s">
        <v>8</v>
      </c>
      <c r="H12903" t="s">
        <v>206</v>
      </c>
      <c r="I12903" s="2">
        <v>1</v>
      </c>
      <c r="J12903" t="s">
        <v>11</v>
      </c>
      <c r="K12903" s="21">
        <f>INDEX(LISTAS!$H:$Q,MATCH(BASE!H12903,LISTAS!$G:$G,0),MATCH(BASE!J12903,LISTAS!$H$3:$Q$3,0))*Tabela3[[#This Row],[QUANTIDADE]]</f>
        <v>18</v>
      </c>
      <c r="L12903" s="2" t="str">
        <f>TEXT(Tabela3[[#This Row],[DATA]],"MM")</f>
        <v>08</v>
      </c>
      <c r="M12903" s="2">
        <f>WEEKNUM(Tabela3[[#This Row],[DATA]])</f>
        <v>33</v>
      </c>
      <c r="N12903" s="18">
        <f>YEAR(Tabela3[[#This Row],[DATA]])</f>
        <v>2023</v>
      </c>
    </row>
    <row r="12904" spans="2:14">
      <c r="B12904" s="1">
        <v>45154</v>
      </c>
      <c r="C12904">
        <v>18236</v>
      </c>
      <c r="D12904">
        <f>COUNTIF(C$4:C12904,Tabela3[[#This Row],[COMANDA]])</f>
        <v>2</v>
      </c>
      <c r="E12904" t="s">
        <v>90</v>
      </c>
      <c r="F12904" t="s">
        <v>98</v>
      </c>
      <c r="G12904" t="s">
        <v>9</v>
      </c>
      <c r="H12904" t="s">
        <v>138</v>
      </c>
      <c r="I12904" s="2">
        <v>1</v>
      </c>
      <c r="J12904" t="s">
        <v>11</v>
      </c>
      <c r="K12904" s="21">
        <f>INDEX(LISTAS!$H:$Q,MATCH(BASE!H12904,LISTAS!$G:$G,0),MATCH(BASE!J12904,LISTAS!$H$3:$Q$3,0))*Tabela3[[#This Row],[QUANTIDADE]]</f>
        <v>4</v>
      </c>
      <c r="L12904" s="2" t="str">
        <f>TEXT(Tabela3[[#This Row],[DATA]],"MM")</f>
        <v>08</v>
      </c>
      <c r="M12904" s="2">
        <f>WEEKNUM(Tabela3[[#This Row],[DATA]])</f>
        <v>33</v>
      </c>
      <c r="N12904" s="18">
        <f>YEAR(Tabela3[[#This Row],[DATA]])</f>
        <v>2023</v>
      </c>
    </row>
    <row r="12905" spans="2:14">
      <c r="B12905" s="1">
        <v>45154</v>
      </c>
      <c r="C12905">
        <v>18237</v>
      </c>
      <c r="D12905">
        <f>COUNTIF(C$4:C12905,Tabela3[[#This Row],[COMANDA]])</f>
        <v>1</v>
      </c>
      <c r="E12905" t="s">
        <v>90</v>
      </c>
      <c r="F12905" t="s">
        <v>98</v>
      </c>
      <c r="G12905" t="s">
        <v>8</v>
      </c>
      <c r="H12905" t="s">
        <v>204</v>
      </c>
      <c r="I12905" s="2">
        <v>2</v>
      </c>
      <c r="J12905" t="s">
        <v>11</v>
      </c>
      <c r="K12905" s="21">
        <f>INDEX(LISTAS!$H:$Q,MATCH(BASE!H12905,LISTAS!$G:$G,0),MATCH(BASE!J12905,LISTAS!$H$3:$Q$3,0))*Tabela3[[#This Row],[QUANTIDADE]]</f>
        <v>36</v>
      </c>
      <c r="L12905" s="2" t="str">
        <f>TEXT(Tabela3[[#This Row],[DATA]],"MM")</f>
        <v>08</v>
      </c>
      <c r="M12905" s="2">
        <f>WEEKNUM(Tabela3[[#This Row],[DATA]])</f>
        <v>33</v>
      </c>
      <c r="N12905" s="18">
        <f>YEAR(Tabela3[[#This Row],[DATA]])</f>
        <v>2023</v>
      </c>
    </row>
    <row r="12906" spans="2:14">
      <c r="B12906" s="1">
        <v>45154</v>
      </c>
      <c r="C12906">
        <v>18237</v>
      </c>
      <c r="D12906">
        <f>COUNTIF(C$4:C12906,Tabela3[[#This Row],[COMANDA]])</f>
        <v>2</v>
      </c>
      <c r="E12906" t="s">
        <v>90</v>
      </c>
      <c r="F12906" t="s">
        <v>98</v>
      </c>
      <c r="G12906" t="s">
        <v>62</v>
      </c>
      <c r="H12906" t="s">
        <v>192</v>
      </c>
      <c r="I12906" s="2">
        <v>1</v>
      </c>
      <c r="J12906" t="s">
        <v>11</v>
      </c>
      <c r="K12906" s="21">
        <f>INDEX(LISTAS!$H:$Q,MATCH(BASE!H12906,LISTAS!$G:$G,0),MATCH(BASE!J12906,LISTAS!$H$3:$Q$3,0))*Tabela3[[#This Row],[QUANTIDADE]]</f>
        <v>6</v>
      </c>
      <c r="L12906" s="2" t="str">
        <f>TEXT(Tabela3[[#This Row],[DATA]],"MM")</f>
        <v>08</v>
      </c>
      <c r="M12906" s="2">
        <f>WEEKNUM(Tabela3[[#This Row],[DATA]])</f>
        <v>33</v>
      </c>
      <c r="N12906" s="18">
        <f>YEAR(Tabela3[[#This Row],[DATA]])</f>
        <v>2023</v>
      </c>
    </row>
    <row r="12907" spans="2:14">
      <c r="B12907" s="1">
        <v>45154</v>
      </c>
      <c r="C12907">
        <v>18237</v>
      </c>
      <c r="D12907">
        <f>COUNTIF(C$4:C12907,Tabela3[[#This Row],[COMANDA]])</f>
        <v>3</v>
      </c>
      <c r="E12907" t="s">
        <v>90</v>
      </c>
      <c r="F12907" t="s">
        <v>98</v>
      </c>
      <c r="G12907" t="s">
        <v>9</v>
      </c>
      <c r="H12907" t="s">
        <v>146</v>
      </c>
      <c r="I12907" s="2">
        <v>1</v>
      </c>
      <c r="J12907" t="s">
        <v>11</v>
      </c>
      <c r="K12907" s="21">
        <f>INDEX(LISTAS!$H:$Q,MATCH(BASE!H12907,LISTAS!$G:$G,0),MATCH(BASE!J12907,LISTAS!$H$3:$Q$3,0))*Tabela3[[#This Row],[QUANTIDADE]]</f>
        <v>4</v>
      </c>
      <c r="L12907" s="2" t="str">
        <f>TEXT(Tabela3[[#This Row],[DATA]],"MM")</f>
        <v>08</v>
      </c>
      <c r="M12907" s="2">
        <f>WEEKNUM(Tabela3[[#This Row],[DATA]])</f>
        <v>33</v>
      </c>
      <c r="N12907" s="18">
        <f>YEAR(Tabela3[[#This Row],[DATA]])</f>
        <v>2023</v>
      </c>
    </row>
    <row r="12908" spans="2:14">
      <c r="B12908" s="1">
        <v>45154</v>
      </c>
      <c r="C12908">
        <v>18238</v>
      </c>
      <c r="D12908">
        <f>COUNTIF(C$4:C12908,Tabela3[[#This Row],[COMANDA]])</f>
        <v>1</v>
      </c>
      <c r="E12908" t="s">
        <v>89</v>
      </c>
      <c r="F12908" t="s">
        <v>98</v>
      </c>
      <c r="G12908" t="s">
        <v>8</v>
      </c>
      <c r="H12908" t="s">
        <v>204</v>
      </c>
      <c r="I12908" s="2">
        <v>1</v>
      </c>
      <c r="J12908" t="s">
        <v>11</v>
      </c>
      <c r="K12908" s="21">
        <f>INDEX(LISTAS!$H:$Q,MATCH(BASE!H12908,LISTAS!$G:$G,0),MATCH(BASE!J12908,LISTAS!$H$3:$Q$3,0))*Tabela3[[#This Row],[QUANTIDADE]]</f>
        <v>18</v>
      </c>
      <c r="L12908" s="2" t="str">
        <f>TEXT(Tabela3[[#This Row],[DATA]],"MM")</f>
        <v>08</v>
      </c>
      <c r="M12908" s="2">
        <f>WEEKNUM(Tabela3[[#This Row],[DATA]])</f>
        <v>33</v>
      </c>
      <c r="N12908" s="18">
        <f>YEAR(Tabela3[[#This Row],[DATA]])</f>
        <v>2023</v>
      </c>
    </row>
    <row r="12909" spans="2:14">
      <c r="B12909" s="1">
        <v>45154</v>
      </c>
      <c r="C12909">
        <v>18239</v>
      </c>
      <c r="D12909">
        <f>COUNTIF(C$4:C12909,Tabela3[[#This Row],[COMANDA]])</f>
        <v>1</v>
      </c>
      <c r="E12909" t="s">
        <v>90</v>
      </c>
      <c r="F12909" t="s">
        <v>99</v>
      </c>
      <c r="G12909" t="s">
        <v>8</v>
      </c>
      <c r="H12909" t="s">
        <v>203</v>
      </c>
      <c r="I12909" s="2">
        <v>1</v>
      </c>
      <c r="J12909" t="s">
        <v>11</v>
      </c>
      <c r="K12909" s="21">
        <f>INDEX(LISTAS!$H:$Q,MATCH(BASE!H12909,LISTAS!$G:$G,0),MATCH(BASE!J12909,LISTAS!$H$3:$Q$3,0))*Tabela3[[#This Row],[QUANTIDADE]]</f>
        <v>20</v>
      </c>
      <c r="L12909" s="2" t="str">
        <f>TEXT(Tabela3[[#This Row],[DATA]],"MM")</f>
        <v>08</v>
      </c>
      <c r="M12909" s="2">
        <f>WEEKNUM(Tabela3[[#This Row],[DATA]])</f>
        <v>33</v>
      </c>
      <c r="N12909" s="18">
        <f>YEAR(Tabela3[[#This Row],[DATA]])</f>
        <v>2023</v>
      </c>
    </row>
    <row r="12910" spans="2:14">
      <c r="B12910" s="1">
        <v>45154</v>
      </c>
      <c r="C12910">
        <v>18239</v>
      </c>
      <c r="D12910">
        <f>COUNTIF(C$4:C12910,Tabela3[[#This Row],[COMANDA]])</f>
        <v>2</v>
      </c>
      <c r="E12910" t="s">
        <v>90</v>
      </c>
      <c r="F12910" t="s">
        <v>99</v>
      </c>
      <c r="G12910" t="s">
        <v>9</v>
      </c>
      <c r="H12910" t="s">
        <v>132</v>
      </c>
      <c r="I12910" s="2">
        <v>1</v>
      </c>
      <c r="J12910" t="s">
        <v>11</v>
      </c>
      <c r="K12910" s="21">
        <f>INDEX(LISTAS!$H:$Q,MATCH(BASE!H12910,LISTAS!$G:$G,0),MATCH(BASE!J12910,LISTAS!$H$3:$Q$3,0))*Tabela3[[#This Row],[QUANTIDADE]]</f>
        <v>3</v>
      </c>
      <c r="L12910" s="2" t="str">
        <f>TEXT(Tabela3[[#This Row],[DATA]],"MM")</f>
        <v>08</v>
      </c>
      <c r="M12910" s="2">
        <f>WEEKNUM(Tabela3[[#This Row],[DATA]])</f>
        <v>33</v>
      </c>
      <c r="N12910" s="18">
        <f>YEAR(Tabela3[[#This Row],[DATA]])</f>
        <v>2023</v>
      </c>
    </row>
    <row r="12911" spans="2:14">
      <c r="B12911" s="1">
        <v>45154</v>
      </c>
      <c r="C12911">
        <v>18240</v>
      </c>
      <c r="D12911">
        <f>COUNTIF(C$4:C12911,Tabela3[[#This Row],[COMANDA]])</f>
        <v>1</v>
      </c>
      <c r="E12911" t="s">
        <v>90</v>
      </c>
      <c r="F12911" t="s">
        <v>98</v>
      </c>
      <c r="G12911" t="s">
        <v>8</v>
      </c>
      <c r="H12911" t="s">
        <v>206</v>
      </c>
      <c r="I12911" s="2">
        <v>2</v>
      </c>
      <c r="J12911" t="s">
        <v>11</v>
      </c>
      <c r="K12911" s="21">
        <f>INDEX(LISTAS!$H:$Q,MATCH(BASE!H12911,LISTAS!$G:$G,0),MATCH(BASE!J12911,LISTAS!$H$3:$Q$3,0))*Tabela3[[#This Row],[QUANTIDADE]]</f>
        <v>36</v>
      </c>
      <c r="L12911" s="2" t="str">
        <f>TEXT(Tabela3[[#This Row],[DATA]],"MM")</f>
        <v>08</v>
      </c>
      <c r="M12911" s="2">
        <f>WEEKNUM(Tabela3[[#This Row],[DATA]])</f>
        <v>33</v>
      </c>
      <c r="N12911" s="18">
        <f>YEAR(Tabela3[[#This Row],[DATA]])</f>
        <v>2023</v>
      </c>
    </row>
    <row r="12912" spans="2:14">
      <c r="B12912" s="1">
        <v>45154</v>
      </c>
      <c r="C12912">
        <v>18240</v>
      </c>
      <c r="D12912">
        <f>COUNTIF(C$4:C12912,Tabela3[[#This Row],[COMANDA]])</f>
        <v>2</v>
      </c>
      <c r="E12912" t="s">
        <v>90</v>
      </c>
      <c r="F12912" t="s">
        <v>98</v>
      </c>
      <c r="G12912" t="s">
        <v>61</v>
      </c>
      <c r="H12912" t="s">
        <v>384</v>
      </c>
      <c r="I12912" s="2">
        <v>1</v>
      </c>
      <c r="J12912" t="s">
        <v>11</v>
      </c>
      <c r="K12912" s="21">
        <f>INDEX(LISTAS!$H:$Q,MATCH(BASE!H12912,LISTAS!$G:$G,0),MATCH(BASE!J12912,LISTAS!$H$3:$Q$3,0))*Tabela3[[#This Row],[QUANTIDADE]]</f>
        <v>2</v>
      </c>
      <c r="L12912" s="2" t="str">
        <f>TEXT(Tabela3[[#This Row],[DATA]],"MM")</f>
        <v>08</v>
      </c>
      <c r="M12912" s="2">
        <f>WEEKNUM(Tabela3[[#This Row],[DATA]])</f>
        <v>33</v>
      </c>
      <c r="N12912" s="18">
        <f>YEAR(Tabela3[[#This Row],[DATA]])</f>
        <v>2023</v>
      </c>
    </row>
    <row r="12913" spans="2:14">
      <c r="B12913" s="1">
        <v>45154</v>
      </c>
      <c r="C12913">
        <v>18240</v>
      </c>
      <c r="D12913">
        <f>COUNTIF(C$4:C12913,Tabela3[[#This Row],[COMANDA]])</f>
        <v>3</v>
      </c>
      <c r="E12913" t="s">
        <v>90</v>
      </c>
      <c r="F12913" t="s">
        <v>98</v>
      </c>
      <c r="G12913" t="s">
        <v>9</v>
      </c>
      <c r="H12913" t="s">
        <v>55</v>
      </c>
      <c r="I12913" s="2">
        <v>1</v>
      </c>
      <c r="J12913" t="s">
        <v>11</v>
      </c>
      <c r="K12913" s="21">
        <f>INDEX(LISTAS!$H:$Q,MATCH(BASE!H12913,LISTAS!$G:$G,0),MATCH(BASE!J12913,LISTAS!$H$3:$Q$3,0))*Tabela3[[#This Row],[QUANTIDADE]]</f>
        <v>3</v>
      </c>
      <c r="L12913" s="2" t="str">
        <f>TEXT(Tabela3[[#This Row],[DATA]],"MM")</f>
        <v>08</v>
      </c>
      <c r="M12913" s="2">
        <f>WEEKNUM(Tabela3[[#This Row],[DATA]])</f>
        <v>33</v>
      </c>
      <c r="N12913" s="18">
        <f>YEAR(Tabela3[[#This Row],[DATA]])</f>
        <v>2023</v>
      </c>
    </row>
    <row r="12914" spans="2:14">
      <c r="B12914" s="1">
        <v>45154</v>
      </c>
      <c r="C12914">
        <v>18241</v>
      </c>
      <c r="D12914">
        <f>COUNTIF(C$4:C12914,Tabela3[[#This Row],[COMANDA]])</f>
        <v>1</v>
      </c>
      <c r="E12914" t="s">
        <v>90</v>
      </c>
      <c r="G12914" t="s">
        <v>8</v>
      </c>
      <c r="H12914" t="s">
        <v>204</v>
      </c>
      <c r="I12914" s="2">
        <v>1</v>
      </c>
      <c r="J12914" t="s">
        <v>11</v>
      </c>
      <c r="K12914" s="21">
        <f>INDEX(LISTAS!$H:$Q,MATCH(BASE!H12914,LISTAS!$G:$G,0),MATCH(BASE!J12914,LISTAS!$H$3:$Q$3,0))*Tabela3[[#This Row],[QUANTIDADE]]</f>
        <v>18</v>
      </c>
      <c r="L12914" s="2" t="str">
        <f>TEXT(Tabela3[[#This Row],[DATA]],"MM")</f>
        <v>08</v>
      </c>
      <c r="M12914" s="2">
        <f>WEEKNUM(Tabela3[[#This Row],[DATA]])</f>
        <v>33</v>
      </c>
      <c r="N12914" s="18">
        <f>YEAR(Tabela3[[#This Row],[DATA]])</f>
        <v>2023</v>
      </c>
    </row>
    <row r="12915" spans="2:14">
      <c r="B12915" s="1">
        <v>45154</v>
      </c>
      <c r="C12915">
        <v>18241</v>
      </c>
      <c r="D12915">
        <f>COUNTIF(C$4:C12915,Tabela3[[#This Row],[COMANDA]])</f>
        <v>2</v>
      </c>
      <c r="E12915" t="s">
        <v>90</v>
      </c>
      <c r="G12915" t="s">
        <v>9</v>
      </c>
      <c r="H12915" t="s">
        <v>132</v>
      </c>
      <c r="I12915" s="2">
        <v>1</v>
      </c>
      <c r="J12915" t="s">
        <v>11</v>
      </c>
      <c r="K12915" s="21">
        <f>INDEX(LISTAS!$H:$Q,MATCH(BASE!H12915,LISTAS!$G:$G,0),MATCH(BASE!J12915,LISTAS!$H$3:$Q$3,0))*Tabela3[[#This Row],[QUANTIDADE]]</f>
        <v>3</v>
      </c>
      <c r="L12915" s="2" t="str">
        <f>TEXT(Tabela3[[#This Row],[DATA]],"MM")</f>
        <v>08</v>
      </c>
      <c r="M12915" s="2">
        <f>WEEKNUM(Tabela3[[#This Row],[DATA]])</f>
        <v>33</v>
      </c>
      <c r="N12915" s="18">
        <f>YEAR(Tabela3[[#This Row],[DATA]])</f>
        <v>2023</v>
      </c>
    </row>
    <row r="12916" spans="2:14">
      <c r="B12916" s="1">
        <v>45154</v>
      </c>
      <c r="C12916">
        <v>18242</v>
      </c>
      <c r="D12916">
        <f>COUNTIF(C$4:C12916,Tabela3[[#This Row],[COMANDA]])</f>
        <v>1</v>
      </c>
      <c r="E12916" t="s">
        <v>89</v>
      </c>
      <c r="G12916" t="s">
        <v>8</v>
      </c>
      <c r="H12916" t="s">
        <v>203</v>
      </c>
      <c r="I12916" s="2">
        <v>1</v>
      </c>
      <c r="J12916" t="s">
        <v>11</v>
      </c>
      <c r="K12916" s="21">
        <f>INDEX(LISTAS!$H:$Q,MATCH(BASE!H12916,LISTAS!$G:$G,0),MATCH(BASE!J12916,LISTAS!$H$3:$Q$3,0))*Tabela3[[#This Row],[QUANTIDADE]]</f>
        <v>20</v>
      </c>
      <c r="L12916" s="2" t="str">
        <f>TEXT(Tabela3[[#This Row],[DATA]],"MM")</f>
        <v>08</v>
      </c>
      <c r="M12916" s="2">
        <f>WEEKNUM(Tabela3[[#This Row],[DATA]])</f>
        <v>33</v>
      </c>
      <c r="N12916" s="18">
        <f>YEAR(Tabela3[[#This Row],[DATA]])</f>
        <v>2023</v>
      </c>
    </row>
    <row r="12917" spans="2:14">
      <c r="B12917" s="1">
        <v>45154</v>
      </c>
      <c r="C12917">
        <v>18242</v>
      </c>
      <c r="D12917">
        <f>COUNTIF(C$4:C12917,Tabela3[[#This Row],[COMANDA]])</f>
        <v>2</v>
      </c>
      <c r="E12917" t="s">
        <v>89</v>
      </c>
      <c r="G12917" t="s">
        <v>9</v>
      </c>
      <c r="H12917" t="s">
        <v>219</v>
      </c>
      <c r="I12917" s="2">
        <v>1</v>
      </c>
      <c r="J12917" t="s">
        <v>11</v>
      </c>
      <c r="K12917" s="21">
        <f>INDEX(LISTAS!$H:$Q,MATCH(BASE!H12917,LISTAS!$G:$G,0),MATCH(BASE!J12917,LISTAS!$H$3:$Q$3,0))*Tabela3[[#This Row],[QUANTIDADE]]</f>
        <v>5</v>
      </c>
      <c r="L12917" s="2" t="str">
        <f>TEXT(Tabela3[[#This Row],[DATA]],"MM")</f>
        <v>08</v>
      </c>
      <c r="M12917" s="2">
        <f>WEEKNUM(Tabela3[[#This Row],[DATA]])</f>
        <v>33</v>
      </c>
      <c r="N12917" s="18">
        <f>YEAR(Tabela3[[#This Row],[DATA]])</f>
        <v>2023</v>
      </c>
    </row>
    <row r="12918" spans="2:14">
      <c r="B12918" s="1">
        <v>45154</v>
      </c>
      <c r="C12918">
        <v>18243</v>
      </c>
      <c r="D12918">
        <f>COUNTIF(C$4:C12918,Tabela3[[#This Row],[COMANDA]])</f>
        <v>1</v>
      </c>
      <c r="E12918" t="s">
        <v>90</v>
      </c>
      <c r="F12918" t="s">
        <v>99</v>
      </c>
      <c r="G12918" t="s">
        <v>8</v>
      </c>
      <c r="H12918" t="s">
        <v>206</v>
      </c>
      <c r="I12918" s="2">
        <v>1</v>
      </c>
      <c r="J12918" t="s">
        <v>11</v>
      </c>
      <c r="K12918" s="21">
        <f>INDEX(LISTAS!$H:$Q,MATCH(BASE!H12918,LISTAS!$G:$G,0),MATCH(BASE!J12918,LISTAS!$H$3:$Q$3,0))*Tabela3[[#This Row],[QUANTIDADE]]</f>
        <v>18</v>
      </c>
      <c r="L12918" s="2" t="str">
        <f>TEXT(Tabela3[[#This Row],[DATA]],"MM")</f>
        <v>08</v>
      </c>
      <c r="M12918" s="2">
        <f>WEEKNUM(Tabela3[[#This Row],[DATA]])</f>
        <v>33</v>
      </c>
      <c r="N12918" s="18">
        <f>YEAR(Tabela3[[#This Row],[DATA]])</f>
        <v>2023</v>
      </c>
    </row>
    <row r="12919" spans="2:14">
      <c r="B12919" s="1">
        <v>45154</v>
      </c>
      <c r="C12919">
        <v>18243</v>
      </c>
      <c r="D12919">
        <f>COUNTIF(C$4:C12919,Tabela3[[#This Row],[COMANDA]])</f>
        <v>2</v>
      </c>
      <c r="E12919" t="s">
        <v>90</v>
      </c>
      <c r="F12919" t="s">
        <v>99</v>
      </c>
      <c r="G12919" t="s">
        <v>9</v>
      </c>
      <c r="H12919" t="s">
        <v>142</v>
      </c>
      <c r="I12919" s="2">
        <v>1</v>
      </c>
      <c r="J12919" t="s">
        <v>11</v>
      </c>
      <c r="K12919" s="21">
        <f>INDEX(LISTAS!$H:$Q,MATCH(BASE!H12919,LISTAS!$G:$G,0),MATCH(BASE!J12919,LISTAS!$H$3:$Q$3,0))*Tabela3[[#This Row],[QUANTIDADE]]</f>
        <v>6</v>
      </c>
      <c r="L12919" s="2" t="str">
        <f>TEXT(Tabela3[[#This Row],[DATA]],"MM")</f>
        <v>08</v>
      </c>
      <c r="M12919" s="2">
        <f>WEEKNUM(Tabela3[[#This Row],[DATA]])</f>
        <v>33</v>
      </c>
      <c r="N12919" s="18">
        <f>YEAR(Tabela3[[#This Row],[DATA]])</f>
        <v>2023</v>
      </c>
    </row>
    <row r="12920" spans="2:14">
      <c r="B12920" s="1">
        <v>45154</v>
      </c>
      <c r="C12920">
        <v>18243</v>
      </c>
      <c r="D12920">
        <f>COUNTIF(C$4:C12920,Tabela3[[#This Row],[COMANDA]])</f>
        <v>3</v>
      </c>
      <c r="E12920" t="s">
        <v>90</v>
      </c>
      <c r="F12920" t="s">
        <v>99</v>
      </c>
      <c r="G12920" t="s">
        <v>10</v>
      </c>
      <c r="H12920" t="s">
        <v>282</v>
      </c>
      <c r="I12920" s="2">
        <v>1</v>
      </c>
      <c r="J12920" t="s">
        <v>11</v>
      </c>
      <c r="K12920" s="21">
        <f>INDEX(LISTAS!$H:$Q,MATCH(BASE!H12920,LISTAS!$G:$G,0),MATCH(BASE!J12920,LISTAS!$H$3:$Q$3,0))*Tabela3[[#This Row],[QUANTIDADE]]</f>
        <v>4</v>
      </c>
      <c r="L12920" s="2" t="str">
        <f>TEXT(Tabela3[[#This Row],[DATA]],"MM")</f>
        <v>08</v>
      </c>
      <c r="M12920" s="2">
        <f>WEEKNUM(Tabela3[[#This Row],[DATA]])</f>
        <v>33</v>
      </c>
      <c r="N12920" s="18">
        <f>YEAR(Tabela3[[#This Row],[DATA]])</f>
        <v>2023</v>
      </c>
    </row>
    <row r="12921" spans="2:14">
      <c r="B12921" s="1">
        <v>45155</v>
      </c>
      <c r="C12921">
        <v>18244</v>
      </c>
      <c r="D12921">
        <f>COUNTIF(C$4:C12921,Tabela3[[#This Row],[COMANDA]])</f>
        <v>1</v>
      </c>
      <c r="E12921" t="s">
        <v>89</v>
      </c>
      <c r="F12921" t="s">
        <v>375</v>
      </c>
      <c r="G12921" t="s">
        <v>8</v>
      </c>
      <c r="H12921" t="s">
        <v>202</v>
      </c>
      <c r="I12921" s="2">
        <v>1</v>
      </c>
      <c r="J12921" t="s">
        <v>11</v>
      </c>
      <c r="K12921" s="21">
        <f>INDEX(LISTAS!$H:$Q,MATCH(BASE!H12921,LISTAS!$G:$G,0),MATCH(BASE!J12921,LISTAS!$H$3:$Q$3,0))*Tabela3[[#This Row],[QUANTIDADE]]</f>
        <v>20</v>
      </c>
      <c r="L12921" s="2" t="str">
        <f>TEXT(Tabela3[[#This Row],[DATA]],"MM")</f>
        <v>08</v>
      </c>
      <c r="M12921" s="2">
        <f>WEEKNUM(Tabela3[[#This Row],[DATA]])</f>
        <v>33</v>
      </c>
      <c r="N12921" s="18">
        <f>YEAR(Tabela3[[#This Row],[DATA]])</f>
        <v>2023</v>
      </c>
    </row>
    <row r="12922" spans="2:14">
      <c r="B12922" s="1">
        <v>45155</v>
      </c>
      <c r="C12922">
        <v>18245</v>
      </c>
      <c r="D12922">
        <f>COUNTIF(C$4:C12922,Tabela3[[#This Row],[COMANDA]])</f>
        <v>1</v>
      </c>
      <c r="E12922" t="s">
        <v>90</v>
      </c>
      <c r="F12922" t="s">
        <v>98</v>
      </c>
      <c r="G12922" t="s">
        <v>8</v>
      </c>
      <c r="H12922" t="s">
        <v>47</v>
      </c>
      <c r="I12922" s="2">
        <v>3</v>
      </c>
      <c r="J12922" t="s">
        <v>11</v>
      </c>
      <c r="K12922" s="21">
        <f>INDEX(LISTAS!$H:$Q,MATCH(BASE!H12922,LISTAS!$G:$G,0),MATCH(BASE!J12922,LISTAS!$H$3:$Q$3,0))*Tabela3[[#This Row],[QUANTIDADE]]</f>
        <v>48</v>
      </c>
      <c r="L12922" s="2" t="str">
        <f>TEXT(Tabela3[[#This Row],[DATA]],"MM")</f>
        <v>08</v>
      </c>
      <c r="M12922" s="2">
        <f>WEEKNUM(Tabela3[[#This Row],[DATA]])</f>
        <v>33</v>
      </c>
      <c r="N12922" s="18">
        <f>YEAR(Tabela3[[#This Row],[DATA]])</f>
        <v>2023</v>
      </c>
    </row>
    <row r="12923" spans="2:14">
      <c r="B12923" s="1">
        <v>45155</v>
      </c>
      <c r="C12923">
        <v>18245</v>
      </c>
      <c r="D12923">
        <f>COUNTIF(C$4:C12923,Tabela3[[#This Row],[COMANDA]])</f>
        <v>2</v>
      </c>
      <c r="E12923" t="s">
        <v>90</v>
      </c>
      <c r="F12923" t="s">
        <v>98</v>
      </c>
      <c r="G12923" t="s">
        <v>9</v>
      </c>
      <c r="H12923" t="s">
        <v>131</v>
      </c>
      <c r="I12923" s="2">
        <v>1</v>
      </c>
      <c r="J12923" t="s">
        <v>11</v>
      </c>
      <c r="K12923" s="21">
        <f>INDEX(LISTAS!$H:$Q,MATCH(BASE!H12923,LISTAS!$G:$G,0),MATCH(BASE!J12923,LISTAS!$H$3:$Q$3,0))*Tabela3[[#This Row],[QUANTIDADE]]</f>
        <v>4</v>
      </c>
      <c r="L12923" s="2" t="str">
        <f>TEXT(Tabela3[[#This Row],[DATA]],"MM")</f>
        <v>08</v>
      </c>
      <c r="M12923" s="2">
        <f>WEEKNUM(Tabela3[[#This Row],[DATA]])</f>
        <v>33</v>
      </c>
      <c r="N12923" s="18">
        <f>YEAR(Tabela3[[#This Row],[DATA]])</f>
        <v>2023</v>
      </c>
    </row>
    <row r="12924" spans="2:14">
      <c r="B12924" s="1">
        <v>45155</v>
      </c>
      <c r="C12924">
        <v>18246</v>
      </c>
      <c r="D12924">
        <f>COUNTIF(C$4:C12924,Tabela3[[#This Row],[COMANDA]])</f>
        <v>1</v>
      </c>
      <c r="E12924" t="s">
        <v>90</v>
      </c>
      <c r="F12924" t="s">
        <v>98</v>
      </c>
      <c r="G12924" t="s">
        <v>8</v>
      </c>
      <c r="H12924" t="s">
        <v>47</v>
      </c>
      <c r="I12924" s="2">
        <v>1</v>
      </c>
      <c r="J12924" t="s">
        <v>11</v>
      </c>
      <c r="K12924" s="21">
        <f>INDEX(LISTAS!$H:$Q,MATCH(BASE!H12924,LISTAS!$G:$G,0),MATCH(BASE!J12924,LISTAS!$H$3:$Q$3,0))*Tabela3[[#This Row],[QUANTIDADE]]</f>
        <v>16</v>
      </c>
      <c r="L12924" s="2" t="str">
        <f>TEXT(Tabela3[[#This Row],[DATA]],"MM")</f>
        <v>08</v>
      </c>
      <c r="M12924" s="2">
        <f>WEEKNUM(Tabela3[[#This Row],[DATA]])</f>
        <v>33</v>
      </c>
      <c r="N12924" s="18">
        <f>YEAR(Tabela3[[#This Row],[DATA]])</f>
        <v>2023</v>
      </c>
    </row>
    <row r="12925" spans="2:14">
      <c r="B12925" s="1">
        <v>45155</v>
      </c>
      <c r="C12925">
        <v>18247</v>
      </c>
      <c r="D12925">
        <f>COUNTIF(C$4:C12925,Tabela3[[#This Row],[COMANDA]])</f>
        <v>1</v>
      </c>
      <c r="E12925" t="s">
        <v>90</v>
      </c>
      <c r="F12925" t="s">
        <v>98</v>
      </c>
      <c r="G12925" t="s">
        <v>8</v>
      </c>
      <c r="H12925" t="s">
        <v>47</v>
      </c>
      <c r="I12925" s="2">
        <v>1</v>
      </c>
      <c r="J12925" t="s">
        <v>11</v>
      </c>
      <c r="K12925" s="21">
        <f>INDEX(LISTAS!$H:$Q,MATCH(BASE!H12925,LISTAS!$G:$G,0),MATCH(BASE!J12925,LISTAS!$H$3:$Q$3,0))*Tabela3[[#This Row],[QUANTIDADE]]</f>
        <v>16</v>
      </c>
      <c r="L12925" s="2" t="str">
        <f>TEXT(Tabela3[[#This Row],[DATA]],"MM")</f>
        <v>08</v>
      </c>
      <c r="M12925" s="2">
        <f>WEEKNUM(Tabela3[[#This Row],[DATA]])</f>
        <v>33</v>
      </c>
      <c r="N12925" s="18">
        <f>YEAR(Tabela3[[#This Row],[DATA]])</f>
        <v>2023</v>
      </c>
    </row>
    <row r="12926" spans="2:14">
      <c r="B12926" s="1">
        <v>45155</v>
      </c>
      <c r="C12926">
        <v>18248</v>
      </c>
      <c r="D12926">
        <f>COUNTIF(C$4:C12926,Tabela3[[#This Row],[COMANDA]])</f>
        <v>1</v>
      </c>
      <c r="E12926" t="s">
        <v>90</v>
      </c>
      <c r="F12926" t="s">
        <v>98</v>
      </c>
      <c r="G12926" t="s">
        <v>8</v>
      </c>
      <c r="H12926" t="s">
        <v>42</v>
      </c>
      <c r="I12926" s="2">
        <v>1</v>
      </c>
      <c r="J12926" t="s">
        <v>11</v>
      </c>
      <c r="K12926" s="21">
        <f>INDEX(LISTAS!$H:$Q,MATCH(BASE!H12926,LISTAS!$G:$G,0),MATCH(BASE!J12926,LISTAS!$H$3:$Q$3,0))*Tabela3[[#This Row],[QUANTIDADE]]</f>
        <v>16</v>
      </c>
      <c r="L12926" s="2" t="str">
        <f>TEXT(Tabela3[[#This Row],[DATA]],"MM")</f>
        <v>08</v>
      </c>
      <c r="M12926" s="2">
        <f>WEEKNUM(Tabela3[[#This Row],[DATA]])</f>
        <v>33</v>
      </c>
      <c r="N12926" s="18">
        <f>YEAR(Tabela3[[#This Row],[DATA]])</f>
        <v>2023</v>
      </c>
    </row>
    <row r="12927" spans="2:14">
      <c r="B12927" s="1">
        <v>45155</v>
      </c>
      <c r="C12927">
        <v>18249</v>
      </c>
      <c r="D12927">
        <f>COUNTIF(C$4:C12927,Tabela3[[#This Row],[COMANDA]])</f>
        <v>1</v>
      </c>
      <c r="E12927" t="s">
        <v>90</v>
      </c>
      <c r="F12927" t="s">
        <v>98</v>
      </c>
      <c r="G12927" t="s">
        <v>8</v>
      </c>
      <c r="H12927" t="s">
        <v>47</v>
      </c>
      <c r="I12927" s="2">
        <v>1</v>
      </c>
      <c r="J12927" t="s">
        <v>11</v>
      </c>
      <c r="K12927" s="21">
        <f>INDEX(LISTAS!$H:$Q,MATCH(BASE!H12927,LISTAS!$G:$G,0),MATCH(BASE!J12927,LISTAS!$H$3:$Q$3,0))*Tabela3[[#This Row],[QUANTIDADE]]</f>
        <v>16</v>
      </c>
      <c r="L12927" s="2" t="str">
        <f>TEXT(Tabela3[[#This Row],[DATA]],"MM")</f>
        <v>08</v>
      </c>
      <c r="M12927" s="2">
        <f>WEEKNUM(Tabela3[[#This Row],[DATA]])</f>
        <v>33</v>
      </c>
      <c r="N12927" s="18">
        <f>YEAR(Tabela3[[#This Row],[DATA]])</f>
        <v>2023</v>
      </c>
    </row>
    <row r="12928" spans="2:14">
      <c r="B12928" s="1">
        <v>45155</v>
      </c>
      <c r="C12928">
        <v>18249</v>
      </c>
      <c r="D12928">
        <f>COUNTIF(C$4:C12928,Tabela3[[#This Row],[COMANDA]])</f>
        <v>2</v>
      </c>
      <c r="E12928" t="s">
        <v>90</v>
      </c>
      <c r="F12928" t="s">
        <v>98</v>
      </c>
      <c r="G12928" t="s">
        <v>9</v>
      </c>
      <c r="H12928" t="s">
        <v>148</v>
      </c>
      <c r="I12928" s="2">
        <v>1</v>
      </c>
      <c r="J12928" t="s">
        <v>11</v>
      </c>
      <c r="K12928" s="21">
        <f>INDEX(LISTAS!$H:$Q,MATCH(BASE!H12928,LISTAS!$G:$G,0),MATCH(BASE!J12928,LISTAS!$H$3:$Q$3,0))*Tabela3[[#This Row],[QUANTIDADE]]</f>
        <v>3</v>
      </c>
      <c r="L12928" s="2" t="str">
        <f>TEXT(Tabela3[[#This Row],[DATA]],"MM")</f>
        <v>08</v>
      </c>
      <c r="M12928" s="2">
        <f>WEEKNUM(Tabela3[[#This Row],[DATA]])</f>
        <v>33</v>
      </c>
      <c r="N12928" s="18">
        <f>YEAR(Tabela3[[#This Row],[DATA]])</f>
        <v>2023</v>
      </c>
    </row>
    <row r="12929" spans="2:14">
      <c r="B12929" s="1">
        <v>45155</v>
      </c>
      <c r="C12929">
        <v>18250</v>
      </c>
      <c r="D12929">
        <f>COUNTIF(C$4:C12929,Tabela3[[#This Row],[COMANDA]])</f>
        <v>1</v>
      </c>
      <c r="E12929" t="s">
        <v>90</v>
      </c>
      <c r="G12929" t="s">
        <v>8</v>
      </c>
      <c r="H12929" t="s">
        <v>206</v>
      </c>
      <c r="I12929" s="2">
        <v>1</v>
      </c>
      <c r="J12929" t="s">
        <v>11</v>
      </c>
      <c r="K12929" s="21">
        <f>INDEX(LISTAS!$H:$Q,MATCH(BASE!H12929,LISTAS!$G:$G,0),MATCH(BASE!J12929,LISTAS!$H$3:$Q$3,0))*Tabela3[[#This Row],[QUANTIDADE]]</f>
        <v>18</v>
      </c>
      <c r="L12929" s="2" t="str">
        <f>TEXT(Tabela3[[#This Row],[DATA]],"MM")</f>
        <v>08</v>
      </c>
      <c r="M12929" s="2">
        <f>WEEKNUM(Tabela3[[#This Row],[DATA]])</f>
        <v>33</v>
      </c>
      <c r="N12929" s="18">
        <f>YEAR(Tabela3[[#This Row],[DATA]])</f>
        <v>2023</v>
      </c>
    </row>
    <row r="12930" spans="2:14">
      <c r="B12930" s="1">
        <v>45155</v>
      </c>
      <c r="C12930">
        <v>18251</v>
      </c>
      <c r="D12930">
        <f>COUNTIF(C$4:C12930,Tabela3[[#This Row],[COMANDA]])</f>
        <v>1</v>
      </c>
      <c r="E12930" t="s">
        <v>90</v>
      </c>
      <c r="F12930" t="s">
        <v>99</v>
      </c>
      <c r="G12930" t="s">
        <v>8</v>
      </c>
      <c r="H12930" t="s">
        <v>204</v>
      </c>
      <c r="I12930" s="2">
        <v>1</v>
      </c>
      <c r="J12930" t="s">
        <v>11</v>
      </c>
      <c r="K12930" s="21">
        <f>INDEX(LISTAS!$H:$Q,MATCH(BASE!H12930,LISTAS!$G:$G,0),MATCH(BASE!J12930,LISTAS!$H$3:$Q$3,0))*Tabela3[[#This Row],[QUANTIDADE]]</f>
        <v>18</v>
      </c>
      <c r="L12930" s="2" t="str">
        <f>TEXT(Tabela3[[#This Row],[DATA]],"MM")</f>
        <v>08</v>
      </c>
      <c r="M12930" s="2">
        <f>WEEKNUM(Tabela3[[#This Row],[DATA]])</f>
        <v>33</v>
      </c>
      <c r="N12930" s="18">
        <f>YEAR(Tabela3[[#This Row],[DATA]])</f>
        <v>2023</v>
      </c>
    </row>
    <row r="12931" spans="2:14">
      <c r="B12931" s="1">
        <v>45155</v>
      </c>
      <c r="C12931">
        <v>18251</v>
      </c>
      <c r="D12931">
        <f>COUNTIF(C$4:C12931,Tabela3[[#This Row],[COMANDA]])</f>
        <v>2</v>
      </c>
      <c r="E12931" t="s">
        <v>90</v>
      </c>
      <c r="F12931" t="s">
        <v>99</v>
      </c>
      <c r="G12931" t="s">
        <v>8</v>
      </c>
      <c r="H12931" t="s">
        <v>203</v>
      </c>
      <c r="I12931" s="2">
        <v>1</v>
      </c>
      <c r="J12931" t="s">
        <v>11</v>
      </c>
      <c r="K12931" s="21">
        <f>INDEX(LISTAS!$H:$Q,MATCH(BASE!H12931,LISTAS!$G:$G,0),MATCH(BASE!J12931,LISTAS!$H$3:$Q$3,0))*Tabela3[[#This Row],[QUANTIDADE]]</f>
        <v>20</v>
      </c>
      <c r="L12931" s="2" t="str">
        <f>TEXT(Tabela3[[#This Row],[DATA]],"MM")</f>
        <v>08</v>
      </c>
      <c r="M12931" s="2">
        <f>WEEKNUM(Tabela3[[#This Row],[DATA]])</f>
        <v>33</v>
      </c>
      <c r="N12931" s="18">
        <f>YEAR(Tabela3[[#This Row],[DATA]])</f>
        <v>2023</v>
      </c>
    </row>
    <row r="12932" spans="2:14">
      <c r="B12932" s="1">
        <v>45155</v>
      </c>
      <c r="C12932">
        <v>18251</v>
      </c>
      <c r="D12932">
        <f>COUNTIF(C$4:C12932,Tabela3[[#This Row],[COMANDA]])</f>
        <v>3</v>
      </c>
      <c r="E12932" t="s">
        <v>90</v>
      </c>
      <c r="F12932" t="s">
        <v>99</v>
      </c>
      <c r="G12932" t="s">
        <v>9</v>
      </c>
      <c r="H12932" t="s">
        <v>142</v>
      </c>
      <c r="I12932" s="2">
        <v>1</v>
      </c>
      <c r="J12932" t="s">
        <v>11</v>
      </c>
      <c r="K12932" s="21">
        <f>INDEX(LISTAS!$H:$Q,MATCH(BASE!H12932,LISTAS!$G:$G,0),MATCH(BASE!J12932,LISTAS!$H$3:$Q$3,0))*Tabela3[[#This Row],[QUANTIDADE]]</f>
        <v>6</v>
      </c>
      <c r="L12932" s="2" t="str">
        <f>TEXT(Tabela3[[#This Row],[DATA]],"MM")</f>
        <v>08</v>
      </c>
      <c r="M12932" s="2">
        <f>WEEKNUM(Tabela3[[#This Row],[DATA]])</f>
        <v>33</v>
      </c>
      <c r="N12932" s="18">
        <f>YEAR(Tabela3[[#This Row],[DATA]])</f>
        <v>2023</v>
      </c>
    </row>
    <row r="12933" spans="2:14">
      <c r="B12933" s="1">
        <v>45155</v>
      </c>
      <c r="C12933">
        <v>18252</v>
      </c>
      <c r="D12933">
        <f>COUNTIF(C$4:C12933,Tabela3[[#This Row],[COMANDA]])</f>
        <v>1</v>
      </c>
      <c r="E12933" t="s">
        <v>90</v>
      </c>
      <c r="F12933" t="s">
        <v>98</v>
      </c>
      <c r="G12933" t="s">
        <v>8</v>
      </c>
      <c r="H12933" t="s">
        <v>47</v>
      </c>
      <c r="I12933" s="2">
        <v>1</v>
      </c>
      <c r="J12933" t="s">
        <v>11</v>
      </c>
      <c r="K12933" s="21">
        <f>INDEX(LISTAS!$H:$Q,MATCH(BASE!H12933,LISTAS!$G:$G,0),MATCH(BASE!J12933,LISTAS!$H$3:$Q$3,0))*Tabela3[[#This Row],[QUANTIDADE]]</f>
        <v>16</v>
      </c>
      <c r="L12933" s="2" t="str">
        <f>TEXT(Tabela3[[#This Row],[DATA]],"MM")</f>
        <v>08</v>
      </c>
      <c r="M12933" s="2">
        <f>WEEKNUM(Tabela3[[#This Row],[DATA]])</f>
        <v>33</v>
      </c>
      <c r="N12933" s="18">
        <f>YEAR(Tabela3[[#This Row],[DATA]])</f>
        <v>2023</v>
      </c>
    </row>
    <row r="12934" spans="2:14">
      <c r="B12934" s="1">
        <v>45155</v>
      </c>
      <c r="C12934">
        <v>18252</v>
      </c>
      <c r="D12934">
        <f>COUNTIF(C$4:C12934,Tabela3[[#This Row],[COMANDA]])</f>
        <v>2</v>
      </c>
      <c r="E12934" t="s">
        <v>90</v>
      </c>
      <c r="F12934" t="s">
        <v>99</v>
      </c>
      <c r="G12934" t="s">
        <v>8</v>
      </c>
      <c r="H12934" t="s">
        <v>47</v>
      </c>
      <c r="I12934" s="2">
        <v>1</v>
      </c>
      <c r="J12934" t="s">
        <v>11</v>
      </c>
      <c r="K12934" s="21">
        <f>INDEX(LISTAS!$H:$Q,MATCH(BASE!H12934,LISTAS!$G:$G,0),MATCH(BASE!J12934,LISTAS!$H$3:$Q$3,0))*Tabela3[[#This Row],[QUANTIDADE]]</f>
        <v>16</v>
      </c>
      <c r="L12934" s="2" t="str">
        <f>TEXT(Tabela3[[#This Row],[DATA]],"MM")</f>
        <v>08</v>
      </c>
      <c r="M12934" s="2">
        <f>WEEKNUM(Tabela3[[#This Row],[DATA]])</f>
        <v>33</v>
      </c>
      <c r="N12934" s="18">
        <f>YEAR(Tabela3[[#This Row],[DATA]])</f>
        <v>2023</v>
      </c>
    </row>
    <row r="12935" spans="2:14">
      <c r="B12935" s="1">
        <v>45155</v>
      </c>
      <c r="C12935">
        <v>18252</v>
      </c>
      <c r="D12935">
        <f>COUNTIF(C$4:C12935,Tabela3[[#This Row],[COMANDA]])</f>
        <v>3</v>
      </c>
      <c r="E12935" t="s">
        <v>90</v>
      </c>
      <c r="F12935" t="s">
        <v>99</v>
      </c>
      <c r="G12935" t="s">
        <v>61</v>
      </c>
      <c r="H12935" t="s">
        <v>199</v>
      </c>
      <c r="I12935" s="2">
        <v>2</v>
      </c>
      <c r="J12935" t="s">
        <v>11</v>
      </c>
      <c r="K12935" s="21">
        <f>INDEX(LISTAS!$H:$Q,MATCH(BASE!H12935,LISTAS!$G:$G,0),MATCH(BASE!J12935,LISTAS!$H$3:$Q$3,0))*Tabela3[[#This Row],[QUANTIDADE]]</f>
        <v>2</v>
      </c>
      <c r="L12935" s="2" t="str">
        <f>TEXT(Tabela3[[#This Row],[DATA]],"MM")</f>
        <v>08</v>
      </c>
      <c r="M12935" s="2">
        <f>WEEKNUM(Tabela3[[#This Row],[DATA]])</f>
        <v>33</v>
      </c>
      <c r="N12935" s="18">
        <f>YEAR(Tabela3[[#This Row],[DATA]])</f>
        <v>2023</v>
      </c>
    </row>
    <row r="12936" spans="2:14">
      <c r="B12936" s="1">
        <v>45155</v>
      </c>
      <c r="C12936">
        <v>18253</v>
      </c>
      <c r="D12936">
        <f>COUNTIF(C$4:C12936,Tabela3[[#This Row],[COMANDA]])</f>
        <v>1</v>
      </c>
      <c r="E12936" t="s">
        <v>89</v>
      </c>
      <c r="F12936" t="s">
        <v>99</v>
      </c>
      <c r="G12936" t="s">
        <v>8</v>
      </c>
      <c r="H12936" t="s">
        <v>47</v>
      </c>
      <c r="I12936" s="2">
        <v>1</v>
      </c>
      <c r="J12936" t="s">
        <v>11</v>
      </c>
      <c r="K12936" s="21">
        <f>INDEX(LISTAS!$H:$Q,MATCH(BASE!H12936,LISTAS!$G:$G,0),MATCH(BASE!J12936,LISTAS!$H$3:$Q$3,0))*Tabela3[[#This Row],[QUANTIDADE]]</f>
        <v>16</v>
      </c>
      <c r="L12936" s="2" t="str">
        <f>TEXT(Tabela3[[#This Row],[DATA]],"MM")</f>
        <v>08</v>
      </c>
      <c r="M12936" s="2">
        <f>WEEKNUM(Tabela3[[#This Row],[DATA]])</f>
        <v>33</v>
      </c>
      <c r="N12936" s="18">
        <f>YEAR(Tabela3[[#This Row],[DATA]])</f>
        <v>2023</v>
      </c>
    </row>
    <row r="12937" spans="2:14">
      <c r="B12937" s="1">
        <v>45155</v>
      </c>
      <c r="C12937">
        <v>18254</v>
      </c>
      <c r="D12937">
        <f>COUNTIF(C$4:C12937,Tabela3[[#This Row],[COMANDA]])</f>
        <v>1</v>
      </c>
      <c r="E12937" t="s">
        <v>89</v>
      </c>
      <c r="G12937" t="s">
        <v>8</v>
      </c>
      <c r="H12937" t="s">
        <v>211</v>
      </c>
      <c r="I12937" s="2">
        <v>1</v>
      </c>
      <c r="J12937" t="s">
        <v>11</v>
      </c>
      <c r="K12937" s="21">
        <f>INDEX(LISTAS!$H:$Q,MATCH(BASE!H12937,LISTAS!$G:$G,0),MATCH(BASE!J12937,LISTAS!$H$3:$Q$3,0))*Tabela3[[#This Row],[QUANTIDADE]]</f>
        <v>20</v>
      </c>
      <c r="L12937" s="2" t="str">
        <f>TEXT(Tabela3[[#This Row],[DATA]],"MM")</f>
        <v>08</v>
      </c>
      <c r="M12937" s="2">
        <f>WEEKNUM(Tabela3[[#This Row],[DATA]])</f>
        <v>33</v>
      </c>
      <c r="N12937" s="18">
        <f>YEAR(Tabela3[[#This Row],[DATA]])</f>
        <v>2023</v>
      </c>
    </row>
    <row r="12938" spans="2:14">
      <c r="B12938" s="1">
        <v>45155</v>
      </c>
      <c r="C12938">
        <v>18255</v>
      </c>
      <c r="D12938">
        <f>COUNTIF(C$4:C12938,Tabela3[[#This Row],[COMANDA]])</f>
        <v>1</v>
      </c>
      <c r="E12938" t="s">
        <v>89</v>
      </c>
      <c r="F12938" t="s">
        <v>99</v>
      </c>
      <c r="G12938" t="s">
        <v>8</v>
      </c>
      <c r="H12938" t="s">
        <v>204</v>
      </c>
      <c r="I12938" s="2">
        <v>2</v>
      </c>
      <c r="J12938" t="s">
        <v>11</v>
      </c>
      <c r="K12938" s="21">
        <f>INDEX(LISTAS!$H:$Q,MATCH(BASE!H12938,LISTAS!$G:$G,0),MATCH(BASE!J12938,LISTAS!$H$3:$Q$3,0))*Tabela3[[#This Row],[QUANTIDADE]]</f>
        <v>36</v>
      </c>
      <c r="L12938" s="2" t="str">
        <f>TEXT(Tabela3[[#This Row],[DATA]],"MM")</f>
        <v>08</v>
      </c>
      <c r="M12938" s="2">
        <f>WEEKNUM(Tabela3[[#This Row],[DATA]])</f>
        <v>33</v>
      </c>
      <c r="N12938" s="18">
        <f>YEAR(Tabela3[[#This Row],[DATA]])</f>
        <v>2023</v>
      </c>
    </row>
    <row r="12939" spans="2:14">
      <c r="B12939" s="1">
        <v>45155</v>
      </c>
      <c r="C12939">
        <v>18255</v>
      </c>
      <c r="D12939">
        <f>COUNTIF(C$4:C12939,Tabela3[[#This Row],[COMANDA]])</f>
        <v>2</v>
      </c>
      <c r="E12939" t="s">
        <v>89</v>
      </c>
      <c r="F12939" t="s">
        <v>99</v>
      </c>
      <c r="G12939" t="s">
        <v>8</v>
      </c>
      <c r="H12939" t="s">
        <v>47</v>
      </c>
      <c r="I12939" s="2">
        <v>1</v>
      </c>
      <c r="J12939" t="s">
        <v>11</v>
      </c>
      <c r="K12939" s="21">
        <f>INDEX(LISTAS!$H:$Q,MATCH(BASE!H12939,LISTAS!$G:$G,0),MATCH(BASE!J12939,LISTAS!$H$3:$Q$3,0))*Tabela3[[#This Row],[QUANTIDADE]]</f>
        <v>16</v>
      </c>
      <c r="L12939" s="2" t="str">
        <f>TEXT(Tabela3[[#This Row],[DATA]],"MM")</f>
        <v>08</v>
      </c>
      <c r="M12939" s="2">
        <f>WEEKNUM(Tabela3[[#This Row],[DATA]])</f>
        <v>33</v>
      </c>
      <c r="N12939" s="18">
        <f>YEAR(Tabela3[[#This Row],[DATA]])</f>
        <v>2023</v>
      </c>
    </row>
    <row r="12940" spans="2:14">
      <c r="B12940" s="1">
        <v>45155</v>
      </c>
      <c r="C12940">
        <v>18256</v>
      </c>
      <c r="D12940">
        <f>COUNTIF(C$4:C12940,Tabela3[[#This Row],[COMANDA]])</f>
        <v>1</v>
      </c>
      <c r="E12940" t="s">
        <v>90</v>
      </c>
      <c r="F12940" t="s">
        <v>98</v>
      </c>
      <c r="G12940" t="s">
        <v>8</v>
      </c>
      <c r="H12940" t="s">
        <v>202</v>
      </c>
      <c r="I12940" s="2">
        <v>1</v>
      </c>
      <c r="J12940" t="s">
        <v>11</v>
      </c>
      <c r="K12940" s="21">
        <f>INDEX(LISTAS!$H:$Q,MATCH(BASE!H12940,LISTAS!$G:$G,0),MATCH(BASE!J12940,LISTAS!$H$3:$Q$3,0))*Tabela3[[#This Row],[QUANTIDADE]]</f>
        <v>20</v>
      </c>
      <c r="L12940" s="2" t="str">
        <f>TEXT(Tabela3[[#This Row],[DATA]],"MM")</f>
        <v>08</v>
      </c>
      <c r="M12940" s="2">
        <f>WEEKNUM(Tabela3[[#This Row],[DATA]])</f>
        <v>33</v>
      </c>
      <c r="N12940" s="18">
        <f>YEAR(Tabela3[[#This Row],[DATA]])</f>
        <v>2023</v>
      </c>
    </row>
    <row r="12941" spans="2:14">
      <c r="B12941" s="1">
        <v>45155</v>
      </c>
      <c r="C12941">
        <v>18256</v>
      </c>
      <c r="D12941">
        <f>COUNTIF(C$4:C12941,Tabela3[[#This Row],[COMANDA]])</f>
        <v>2</v>
      </c>
      <c r="E12941" t="s">
        <v>90</v>
      </c>
      <c r="F12941" t="s">
        <v>98</v>
      </c>
      <c r="G12941" t="s">
        <v>9</v>
      </c>
      <c r="H12941" t="s">
        <v>153</v>
      </c>
      <c r="I12941" s="2">
        <v>1</v>
      </c>
      <c r="J12941" t="s">
        <v>11</v>
      </c>
      <c r="K12941" s="21">
        <f>INDEX(LISTAS!$H:$Q,MATCH(BASE!H12941,LISTAS!$G:$G,0),MATCH(BASE!J12941,LISTAS!$H$3:$Q$3,0))*Tabela3[[#This Row],[QUANTIDADE]]</f>
        <v>4</v>
      </c>
      <c r="L12941" s="2" t="str">
        <f>TEXT(Tabela3[[#This Row],[DATA]],"MM")</f>
        <v>08</v>
      </c>
      <c r="M12941" s="2">
        <f>WEEKNUM(Tabela3[[#This Row],[DATA]])</f>
        <v>33</v>
      </c>
      <c r="N12941" s="18">
        <f>YEAR(Tabela3[[#This Row],[DATA]])</f>
        <v>2023</v>
      </c>
    </row>
    <row r="12942" spans="2:14">
      <c r="B12942" s="1">
        <v>45155</v>
      </c>
      <c r="C12942">
        <v>18257</v>
      </c>
      <c r="D12942">
        <f>COUNTIF(C$4:C12942,Tabela3[[#This Row],[COMANDA]])</f>
        <v>1</v>
      </c>
      <c r="E12942" t="s">
        <v>90</v>
      </c>
      <c r="F12942" t="s">
        <v>375</v>
      </c>
      <c r="G12942" t="s">
        <v>8</v>
      </c>
      <c r="H12942" t="s">
        <v>205</v>
      </c>
      <c r="I12942" s="2">
        <v>1</v>
      </c>
      <c r="J12942" t="s">
        <v>11</v>
      </c>
      <c r="K12942" s="21">
        <f>INDEX(LISTAS!$H:$Q,MATCH(BASE!H12942,LISTAS!$G:$G,0),MATCH(BASE!J12942,LISTAS!$H$3:$Q$3,0))*Tabela3[[#This Row],[QUANTIDADE]]</f>
        <v>22</v>
      </c>
      <c r="L12942" s="2" t="str">
        <f>TEXT(Tabela3[[#This Row],[DATA]],"MM")</f>
        <v>08</v>
      </c>
      <c r="M12942" s="2">
        <f>WEEKNUM(Tabela3[[#This Row],[DATA]])</f>
        <v>33</v>
      </c>
      <c r="N12942" s="18">
        <f>YEAR(Tabela3[[#This Row],[DATA]])</f>
        <v>2023</v>
      </c>
    </row>
    <row r="12943" spans="2:14">
      <c r="B12943" s="1">
        <v>45155</v>
      </c>
      <c r="C12943">
        <v>18257</v>
      </c>
      <c r="D12943">
        <f>COUNTIF(C$4:C12943,Tabela3[[#This Row],[COMANDA]])</f>
        <v>2</v>
      </c>
      <c r="E12943" t="s">
        <v>90</v>
      </c>
      <c r="F12943" t="s">
        <v>375</v>
      </c>
      <c r="G12943" t="s">
        <v>9</v>
      </c>
      <c r="H12943" t="s">
        <v>219</v>
      </c>
      <c r="I12943" s="2">
        <v>1</v>
      </c>
      <c r="J12943" t="s">
        <v>11</v>
      </c>
      <c r="K12943" s="21">
        <f>INDEX(LISTAS!$H:$Q,MATCH(BASE!H12943,LISTAS!$G:$G,0),MATCH(BASE!J12943,LISTAS!$H$3:$Q$3,0))*Tabela3[[#This Row],[QUANTIDADE]]</f>
        <v>5</v>
      </c>
      <c r="L12943" s="2" t="str">
        <f>TEXT(Tabela3[[#This Row],[DATA]],"MM")</f>
        <v>08</v>
      </c>
      <c r="M12943" s="2">
        <f>WEEKNUM(Tabela3[[#This Row],[DATA]])</f>
        <v>33</v>
      </c>
      <c r="N12943" s="18">
        <f>YEAR(Tabela3[[#This Row],[DATA]])</f>
        <v>2023</v>
      </c>
    </row>
    <row r="12944" spans="2:14">
      <c r="B12944" s="1">
        <v>45155</v>
      </c>
      <c r="C12944">
        <v>18258</v>
      </c>
      <c r="D12944">
        <f>COUNTIF(C$4:C12944,Tabela3[[#This Row],[COMANDA]])</f>
        <v>1</v>
      </c>
      <c r="E12944" t="s">
        <v>90</v>
      </c>
      <c r="F12944" t="s">
        <v>375</v>
      </c>
      <c r="G12944" t="s">
        <v>8</v>
      </c>
      <c r="H12944" t="s">
        <v>42</v>
      </c>
      <c r="I12944" s="2">
        <v>1</v>
      </c>
      <c r="J12944" t="s">
        <v>11</v>
      </c>
      <c r="K12944" s="21">
        <f>INDEX(LISTAS!$H:$Q,MATCH(BASE!H12944,LISTAS!$G:$G,0),MATCH(BASE!J12944,LISTAS!$H$3:$Q$3,0))*Tabela3[[#This Row],[QUANTIDADE]]</f>
        <v>16</v>
      </c>
      <c r="L12944" s="2" t="str">
        <f>TEXT(Tabela3[[#This Row],[DATA]],"MM")</f>
        <v>08</v>
      </c>
      <c r="M12944" s="2">
        <f>WEEKNUM(Tabela3[[#This Row],[DATA]])</f>
        <v>33</v>
      </c>
      <c r="N12944" s="18">
        <f>YEAR(Tabela3[[#This Row],[DATA]])</f>
        <v>2023</v>
      </c>
    </row>
    <row r="12945" spans="2:14">
      <c r="B12945" s="1">
        <v>45155</v>
      </c>
      <c r="C12945">
        <v>18258</v>
      </c>
      <c r="D12945">
        <f>COUNTIF(C$4:C12945,Tabela3[[#This Row],[COMANDA]])</f>
        <v>2</v>
      </c>
      <c r="E12945" t="s">
        <v>90</v>
      </c>
      <c r="F12945" t="s">
        <v>100</v>
      </c>
      <c r="G12945" t="s">
        <v>8</v>
      </c>
      <c r="H12945" t="s">
        <v>203</v>
      </c>
      <c r="I12945" s="2">
        <v>1</v>
      </c>
      <c r="J12945" t="s">
        <v>11</v>
      </c>
      <c r="K12945" s="21">
        <f>INDEX(LISTAS!$H:$Q,MATCH(BASE!H12945,LISTAS!$G:$G,0),MATCH(BASE!J12945,LISTAS!$H$3:$Q$3,0))*Tabela3[[#This Row],[QUANTIDADE]]</f>
        <v>20</v>
      </c>
      <c r="L12945" s="2" t="str">
        <f>TEXT(Tabela3[[#This Row],[DATA]],"MM")</f>
        <v>08</v>
      </c>
      <c r="M12945" s="2">
        <f>WEEKNUM(Tabela3[[#This Row],[DATA]])</f>
        <v>33</v>
      </c>
      <c r="N12945" s="18">
        <f>YEAR(Tabela3[[#This Row],[DATA]])</f>
        <v>2023</v>
      </c>
    </row>
    <row r="12946" spans="2:14">
      <c r="B12946" s="1">
        <v>45155</v>
      </c>
      <c r="C12946">
        <v>18258</v>
      </c>
      <c r="D12946">
        <f>COUNTIF(C$4:C12946,Tabela3[[#This Row],[COMANDA]])</f>
        <v>3</v>
      </c>
      <c r="E12946" t="s">
        <v>90</v>
      </c>
      <c r="F12946" t="s">
        <v>100</v>
      </c>
      <c r="G12946" t="s">
        <v>9</v>
      </c>
      <c r="H12946" t="s">
        <v>131</v>
      </c>
      <c r="I12946" s="2">
        <v>1</v>
      </c>
      <c r="J12946" t="s">
        <v>11</v>
      </c>
      <c r="K12946" s="21">
        <f>INDEX(LISTAS!$H:$Q,MATCH(BASE!H12946,LISTAS!$G:$G,0),MATCH(BASE!J12946,LISTAS!$H$3:$Q$3,0))*Tabela3[[#This Row],[QUANTIDADE]]</f>
        <v>4</v>
      </c>
      <c r="L12946" s="2" t="str">
        <f>TEXT(Tabela3[[#This Row],[DATA]],"MM")</f>
        <v>08</v>
      </c>
      <c r="M12946" s="2">
        <f>WEEKNUM(Tabela3[[#This Row],[DATA]])</f>
        <v>33</v>
      </c>
      <c r="N12946" s="18">
        <f>YEAR(Tabela3[[#This Row],[DATA]])</f>
        <v>2023</v>
      </c>
    </row>
    <row r="12947" spans="2:14">
      <c r="B12947" s="1">
        <v>45155</v>
      </c>
      <c r="C12947">
        <v>18259</v>
      </c>
      <c r="D12947">
        <f>COUNTIF(C$4:C12947,Tabela3[[#This Row],[COMANDA]])</f>
        <v>1</v>
      </c>
      <c r="E12947" t="s">
        <v>90</v>
      </c>
      <c r="F12947" t="s">
        <v>99</v>
      </c>
      <c r="G12947" t="s">
        <v>8</v>
      </c>
      <c r="H12947" t="s">
        <v>42</v>
      </c>
      <c r="I12947" s="2">
        <v>1</v>
      </c>
      <c r="J12947" t="s">
        <v>11</v>
      </c>
      <c r="K12947" s="21">
        <f>INDEX(LISTAS!$H:$Q,MATCH(BASE!H12947,LISTAS!$G:$G,0),MATCH(BASE!J12947,LISTAS!$H$3:$Q$3,0))*Tabela3[[#This Row],[QUANTIDADE]]</f>
        <v>16</v>
      </c>
      <c r="L12947" s="2" t="str">
        <f>TEXT(Tabela3[[#This Row],[DATA]],"MM")</f>
        <v>08</v>
      </c>
      <c r="M12947" s="2">
        <f>WEEKNUM(Tabela3[[#This Row],[DATA]])</f>
        <v>33</v>
      </c>
      <c r="N12947" s="18">
        <f>YEAR(Tabela3[[#This Row],[DATA]])</f>
        <v>2023</v>
      </c>
    </row>
    <row r="12948" spans="2:14">
      <c r="B12948" s="1">
        <v>45155</v>
      </c>
      <c r="C12948">
        <v>18259</v>
      </c>
      <c r="D12948">
        <f>COUNTIF(C$4:C12948,Tabela3[[#This Row],[COMANDA]])</f>
        <v>2</v>
      </c>
      <c r="E12948" t="s">
        <v>90</v>
      </c>
      <c r="F12948" t="s">
        <v>99</v>
      </c>
      <c r="G12948" t="s">
        <v>9</v>
      </c>
      <c r="H12948" t="s">
        <v>143</v>
      </c>
      <c r="I12948" s="2">
        <v>1</v>
      </c>
      <c r="J12948" t="s">
        <v>11</v>
      </c>
      <c r="K12948" s="21">
        <f>INDEX(LISTAS!$H:$Q,MATCH(BASE!H12948,LISTAS!$G:$G,0),MATCH(BASE!J12948,LISTAS!$H$3:$Q$3,0))*Tabela3[[#This Row],[QUANTIDADE]]</f>
        <v>4</v>
      </c>
      <c r="L12948" s="2" t="str">
        <f>TEXT(Tabela3[[#This Row],[DATA]],"MM")</f>
        <v>08</v>
      </c>
      <c r="M12948" s="2">
        <f>WEEKNUM(Tabela3[[#This Row],[DATA]])</f>
        <v>33</v>
      </c>
      <c r="N12948" s="18">
        <f>YEAR(Tabela3[[#This Row],[DATA]])</f>
        <v>2023</v>
      </c>
    </row>
    <row r="12949" spans="2:14">
      <c r="B12949" s="1">
        <v>45155</v>
      </c>
      <c r="C12949">
        <v>18260</v>
      </c>
      <c r="D12949">
        <f>COUNTIF(C$4:C12949,Tabela3[[#This Row],[COMANDA]])</f>
        <v>1</v>
      </c>
      <c r="E12949" t="s">
        <v>90</v>
      </c>
      <c r="F12949" t="s">
        <v>98</v>
      </c>
      <c r="G12949" t="s">
        <v>8</v>
      </c>
      <c r="H12949" t="s">
        <v>206</v>
      </c>
      <c r="I12949" s="2">
        <v>1</v>
      </c>
      <c r="J12949" t="s">
        <v>11</v>
      </c>
      <c r="K12949" s="21">
        <f>INDEX(LISTAS!$H:$Q,MATCH(BASE!H12949,LISTAS!$G:$G,0),MATCH(BASE!J12949,LISTAS!$H$3:$Q$3,0))*Tabela3[[#This Row],[QUANTIDADE]]</f>
        <v>18</v>
      </c>
      <c r="L12949" s="2" t="str">
        <f>TEXT(Tabela3[[#This Row],[DATA]],"MM")</f>
        <v>08</v>
      </c>
      <c r="M12949" s="2">
        <f>WEEKNUM(Tabela3[[#This Row],[DATA]])</f>
        <v>33</v>
      </c>
      <c r="N12949" s="18">
        <f>YEAR(Tabela3[[#This Row],[DATA]])</f>
        <v>2023</v>
      </c>
    </row>
    <row r="12950" spans="2:14">
      <c r="B12950" s="1">
        <v>45155</v>
      </c>
      <c r="C12950">
        <v>18260</v>
      </c>
      <c r="D12950">
        <f>COUNTIF(C$4:C12950,Tabela3[[#This Row],[COMANDA]])</f>
        <v>2</v>
      </c>
      <c r="E12950" t="s">
        <v>90</v>
      </c>
      <c r="F12950" t="s">
        <v>98</v>
      </c>
      <c r="G12950" t="s">
        <v>9</v>
      </c>
      <c r="H12950" t="s">
        <v>148</v>
      </c>
      <c r="I12950" s="2">
        <v>1</v>
      </c>
      <c r="J12950" t="s">
        <v>11</v>
      </c>
      <c r="K12950" s="21">
        <f>INDEX(LISTAS!$H:$Q,MATCH(BASE!H12950,LISTAS!$G:$G,0),MATCH(BASE!J12950,LISTAS!$H$3:$Q$3,0))*Tabela3[[#This Row],[QUANTIDADE]]</f>
        <v>3</v>
      </c>
      <c r="L12950" s="2" t="str">
        <f>TEXT(Tabela3[[#This Row],[DATA]],"MM")</f>
        <v>08</v>
      </c>
      <c r="M12950" s="2">
        <f>WEEKNUM(Tabela3[[#This Row],[DATA]])</f>
        <v>33</v>
      </c>
      <c r="N12950" s="18">
        <f>YEAR(Tabela3[[#This Row],[DATA]])</f>
        <v>2023</v>
      </c>
    </row>
    <row r="12951" spans="2:14">
      <c r="B12951" s="1">
        <v>45155</v>
      </c>
      <c r="C12951">
        <v>18262</v>
      </c>
      <c r="D12951">
        <f>COUNTIF(C$4:C12951,Tabela3[[#This Row],[COMANDA]])</f>
        <v>1</v>
      </c>
      <c r="E12951" t="s">
        <v>90</v>
      </c>
      <c r="F12951" t="s">
        <v>99</v>
      </c>
      <c r="G12951" t="s">
        <v>8</v>
      </c>
      <c r="H12951" t="s">
        <v>204</v>
      </c>
      <c r="I12951" s="2">
        <v>1</v>
      </c>
      <c r="J12951" t="s">
        <v>11</v>
      </c>
      <c r="K12951" s="21">
        <f>INDEX(LISTAS!$H:$Q,MATCH(BASE!H12951,LISTAS!$G:$G,0),MATCH(BASE!J12951,LISTAS!$H$3:$Q$3,0))*Tabela3[[#This Row],[QUANTIDADE]]</f>
        <v>18</v>
      </c>
      <c r="L12951" s="2" t="str">
        <f>TEXT(Tabela3[[#This Row],[DATA]],"MM")</f>
        <v>08</v>
      </c>
      <c r="M12951" s="2">
        <f>WEEKNUM(Tabela3[[#This Row],[DATA]])</f>
        <v>33</v>
      </c>
      <c r="N12951" s="18">
        <f>YEAR(Tabela3[[#This Row],[DATA]])</f>
        <v>2023</v>
      </c>
    </row>
    <row r="12952" spans="2:14">
      <c r="B12952" s="1">
        <v>45155</v>
      </c>
      <c r="C12952">
        <v>18261</v>
      </c>
      <c r="D12952">
        <f>COUNTIF(C$4:C12952,Tabela3[[#This Row],[COMANDA]])</f>
        <v>1</v>
      </c>
      <c r="E12952" t="s">
        <v>90</v>
      </c>
      <c r="F12952" t="s">
        <v>98</v>
      </c>
      <c r="G12952" t="s">
        <v>8</v>
      </c>
      <c r="H12952" t="s">
        <v>39</v>
      </c>
      <c r="I12952" s="2">
        <v>1</v>
      </c>
      <c r="J12952" t="s">
        <v>11</v>
      </c>
      <c r="K12952" s="21">
        <f>INDEX(LISTAS!$H:$Q,MATCH(BASE!H12952,LISTAS!$G:$G,0),MATCH(BASE!J12952,LISTAS!$H$3:$Q$3,0))*Tabela3[[#This Row],[QUANTIDADE]]</f>
        <v>12</v>
      </c>
      <c r="L12952" s="2" t="str">
        <f>TEXT(Tabela3[[#This Row],[DATA]],"MM")</f>
        <v>08</v>
      </c>
      <c r="M12952" s="2">
        <f>WEEKNUM(Tabela3[[#This Row],[DATA]])</f>
        <v>33</v>
      </c>
      <c r="N12952" s="18">
        <f>YEAR(Tabela3[[#This Row],[DATA]])</f>
        <v>2023</v>
      </c>
    </row>
    <row r="12953" spans="2:14">
      <c r="B12953" s="1">
        <v>45155</v>
      </c>
      <c r="C12953">
        <v>18263</v>
      </c>
      <c r="D12953">
        <f>COUNTIF(C$4:C12953,Tabela3[[#This Row],[COMANDA]])</f>
        <v>1</v>
      </c>
      <c r="E12953" t="s">
        <v>90</v>
      </c>
      <c r="F12953" t="s">
        <v>98</v>
      </c>
      <c r="G12953" t="s">
        <v>8</v>
      </c>
      <c r="H12953" t="s">
        <v>206</v>
      </c>
      <c r="I12953" s="2">
        <v>1</v>
      </c>
      <c r="J12953" t="s">
        <v>11</v>
      </c>
      <c r="K12953" s="21">
        <f>INDEX(LISTAS!$H:$Q,MATCH(BASE!H12953,LISTAS!$G:$G,0),MATCH(BASE!J12953,LISTAS!$H$3:$Q$3,0))*Tabela3[[#This Row],[QUANTIDADE]]</f>
        <v>18</v>
      </c>
      <c r="L12953" s="2" t="str">
        <f>TEXT(Tabela3[[#This Row],[DATA]],"MM")</f>
        <v>08</v>
      </c>
      <c r="M12953" s="2">
        <f>WEEKNUM(Tabela3[[#This Row],[DATA]])</f>
        <v>33</v>
      </c>
      <c r="N12953" s="18">
        <f>YEAR(Tabela3[[#This Row],[DATA]])</f>
        <v>2023</v>
      </c>
    </row>
    <row r="12954" spans="2:14">
      <c r="B12954" s="1">
        <v>45155</v>
      </c>
      <c r="C12954">
        <v>18263</v>
      </c>
      <c r="D12954">
        <f>COUNTIF(C$4:C12954,Tabela3[[#This Row],[COMANDA]])</f>
        <v>2</v>
      </c>
      <c r="E12954" t="s">
        <v>90</v>
      </c>
      <c r="F12954" t="s">
        <v>98</v>
      </c>
      <c r="G12954" t="s">
        <v>9</v>
      </c>
      <c r="H12954" t="s">
        <v>56</v>
      </c>
      <c r="I12954" s="2">
        <v>1</v>
      </c>
      <c r="J12954" t="s">
        <v>11</v>
      </c>
      <c r="K12954" s="21">
        <f>INDEX(LISTAS!$H:$Q,MATCH(BASE!H12954,LISTAS!$G:$G,0),MATCH(BASE!J12954,LISTAS!$H$3:$Q$3,0))*Tabela3[[#This Row],[QUANTIDADE]]</f>
        <v>3</v>
      </c>
      <c r="L12954" s="2" t="str">
        <f>TEXT(Tabela3[[#This Row],[DATA]],"MM")</f>
        <v>08</v>
      </c>
      <c r="M12954" s="2">
        <f>WEEKNUM(Tabela3[[#This Row],[DATA]])</f>
        <v>33</v>
      </c>
      <c r="N12954" s="18">
        <f>YEAR(Tabela3[[#This Row],[DATA]])</f>
        <v>2023</v>
      </c>
    </row>
    <row r="12955" spans="2:14">
      <c r="B12955" s="1">
        <v>45155</v>
      </c>
      <c r="C12955">
        <v>18264</v>
      </c>
      <c r="D12955">
        <f>COUNTIF(C$4:C12955,Tabela3[[#This Row],[COMANDA]])</f>
        <v>1</v>
      </c>
      <c r="E12955" t="s">
        <v>90</v>
      </c>
      <c r="F12955" t="s">
        <v>98</v>
      </c>
      <c r="G12955" t="s">
        <v>8</v>
      </c>
      <c r="H12955" t="s">
        <v>204</v>
      </c>
      <c r="I12955" s="2">
        <v>1</v>
      </c>
      <c r="J12955" t="s">
        <v>11</v>
      </c>
      <c r="K12955" s="21">
        <f>INDEX(LISTAS!$H:$Q,MATCH(BASE!H12955,LISTAS!$G:$G,0),MATCH(BASE!J12955,LISTAS!$H$3:$Q$3,0))*Tabela3[[#This Row],[QUANTIDADE]]</f>
        <v>18</v>
      </c>
      <c r="L12955" s="2" t="str">
        <f>TEXT(Tabela3[[#This Row],[DATA]],"MM")</f>
        <v>08</v>
      </c>
      <c r="M12955" s="2">
        <f>WEEKNUM(Tabela3[[#This Row],[DATA]])</f>
        <v>33</v>
      </c>
      <c r="N12955" s="18">
        <f>YEAR(Tabela3[[#This Row],[DATA]])</f>
        <v>2023</v>
      </c>
    </row>
    <row r="12956" spans="2:14">
      <c r="B12956" s="1">
        <v>45155</v>
      </c>
      <c r="C12956">
        <v>18265</v>
      </c>
      <c r="D12956">
        <f>COUNTIF(C$4:C12956,Tabela3[[#This Row],[COMANDA]])</f>
        <v>1</v>
      </c>
      <c r="E12956" t="s">
        <v>90</v>
      </c>
      <c r="F12956" t="s">
        <v>98</v>
      </c>
      <c r="G12956" t="s">
        <v>8</v>
      </c>
      <c r="H12956" t="s">
        <v>204</v>
      </c>
      <c r="I12956" s="2">
        <v>1</v>
      </c>
      <c r="J12956" t="s">
        <v>11</v>
      </c>
      <c r="K12956" s="21">
        <f>INDEX(LISTAS!$H:$Q,MATCH(BASE!H12956,LISTAS!$G:$G,0),MATCH(BASE!J12956,LISTAS!$H$3:$Q$3,0))*Tabela3[[#This Row],[QUANTIDADE]]</f>
        <v>18</v>
      </c>
      <c r="L12956" s="2" t="str">
        <f>TEXT(Tabela3[[#This Row],[DATA]],"MM")</f>
        <v>08</v>
      </c>
      <c r="M12956" s="2">
        <f>WEEKNUM(Tabela3[[#This Row],[DATA]])</f>
        <v>33</v>
      </c>
      <c r="N12956" s="18">
        <f>YEAR(Tabela3[[#This Row],[DATA]])</f>
        <v>2023</v>
      </c>
    </row>
    <row r="12957" spans="2:14">
      <c r="B12957" s="1">
        <v>45155</v>
      </c>
      <c r="C12957">
        <v>18266</v>
      </c>
      <c r="D12957">
        <f>COUNTIF(C$4:C12957,Tabela3[[#This Row],[COMANDA]])</f>
        <v>1</v>
      </c>
      <c r="E12957" t="s">
        <v>90</v>
      </c>
      <c r="F12957" t="s">
        <v>99</v>
      </c>
      <c r="G12957" t="s">
        <v>8</v>
      </c>
      <c r="H12957" t="s">
        <v>203</v>
      </c>
      <c r="I12957" s="2">
        <v>2</v>
      </c>
      <c r="J12957" t="s">
        <v>11</v>
      </c>
      <c r="K12957" s="21">
        <f>INDEX(LISTAS!$H:$Q,MATCH(BASE!H12957,LISTAS!$G:$G,0),MATCH(BASE!J12957,LISTAS!$H$3:$Q$3,0))*Tabela3[[#This Row],[QUANTIDADE]]</f>
        <v>40</v>
      </c>
      <c r="L12957" s="2" t="str">
        <f>TEXT(Tabela3[[#This Row],[DATA]],"MM")</f>
        <v>08</v>
      </c>
      <c r="M12957" s="2">
        <f>WEEKNUM(Tabela3[[#This Row],[DATA]])</f>
        <v>33</v>
      </c>
      <c r="N12957" s="18">
        <f>YEAR(Tabela3[[#This Row],[DATA]])</f>
        <v>2023</v>
      </c>
    </row>
    <row r="12958" spans="2:14">
      <c r="B12958" s="1">
        <v>45155</v>
      </c>
      <c r="C12958">
        <v>18266</v>
      </c>
      <c r="D12958">
        <f>COUNTIF(C$4:C12958,Tabela3[[#This Row],[COMANDA]])</f>
        <v>2</v>
      </c>
      <c r="E12958" t="s">
        <v>90</v>
      </c>
      <c r="F12958" t="s">
        <v>99</v>
      </c>
      <c r="G12958" t="s">
        <v>9</v>
      </c>
      <c r="H12958" t="s">
        <v>242</v>
      </c>
      <c r="I12958" s="2">
        <v>1</v>
      </c>
      <c r="J12958" t="s">
        <v>12</v>
      </c>
      <c r="K12958" s="21">
        <f>INDEX(LISTAS!$H:$Q,MATCH(BASE!H12958,LISTAS!$G:$G,0),MATCH(BASE!J12958,LISTAS!$H$3:$Q$3,0))*Tabela3[[#This Row],[QUANTIDADE]]</f>
        <v>6</v>
      </c>
      <c r="L12958" s="2" t="str">
        <f>TEXT(Tabela3[[#This Row],[DATA]],"MM")</f>
        <v>08</v>
      </c>
      <c r="M12958" s="2">
        <f>WEEKNUM(Tabela3[[#This Row],[DATA]])</f>
        <v>33</v>
      </c>
      <c r="N12958" s="18">
        <f>YEAR(Tabela3[[#This Row],[DATA]])</f>
        <v>2023</v>
      </c>
    </row>
    <row r="12959" spans="2:14">
      <c r="B12959" s="1">
        <v>45155</v>
      </c>
      <c r="C12959">
        <v>18267</v>
      </c>
      <c r="D12959">
        <f>COUNTIF(C$4:C12959,Tabela3[[#This Row],[COMANDA]])</f>
        <v>1</v>
      </c>
      <c r="E12959" t="s">
        <v>90</v>
      </c>
      <c r="F12959" t="s">
        <v>98</v>
      </c>
      <c r="G12959" t="s">
        <v>8</v>
      </c>
      <c r="H12959" t="s">
        <v>40</v>
      </c>
      <c r="I12959" s="2">
        <v>1</v>
      </c>
      <c r="J12959" t="s">
        <v>11</v>
      </c>
      <c r="K12959" s="21">
        <f>INDEX(LISTAS!$H:$Q,MATCH(BASE!H12959,LISTAS!$G:$G,0),MATCH(BASE!J12959,LISTAS!$H$3:$Q$3,0))*Tabela3[[#This Row],[QUANTIDADE]]</f>
        <v>14</v>
      </c>
      <c r="L12959" s="2" t="str">
        <f>TEXT(Tabela3[[#This Row],[DATA]],"MM")</f>
        <v>08</v>
      </c>
      <c r="M12959" s="2">
        <f>WEEKNUM(Tabela3[[#This Row],[DATA]])</f>
        <v>33</v>
      </c>
      <c r="N12959" s="18">
        <f>YEAR(Tabela3[[#This Row],[DATA]])</f>
        <v>2023</v>
      </c>
    </row>
    <row r="12960" spans="2:14">
      <c r="B12960" s="1">
        <v>45155</v>
      </c>
      <c r="C12960">
        <v>18267</v>
      </c>
      <c r="D12960">
        <f>COUNTIF(C$4:C12960,Tabela3[[#This Row],[COMANDA]])</f>
        <v>2</v>
      </c>
      <c r="E12960" t="s">
        <v>90</v>
      </c>
      <c r="F12960" t="s">
        <v>98</v>
      </c>
      <c r="G12960" t="s">
        <v>8</v>
      </c>
      <c r="H12960" t="s">
        <v>203</v>
      </c>
      <c r="I12960" s="2">
        <v>1</v>
      </c>
      <c r="J12960" t="s">
        <v>11</v>
      </c>
      <c r="K12960" s="21">
        <f>INDEX(LISTAS!$H:$Q,MATCH(BASE!H12960,LISTAS!$G:$G,0),MATCH(BASE!J12960,LISTAS!$H$3:$Q$3,0))*Tabela3[[#This Row],[QUANTIDADE]]</f>
        <v>20</v>
      </c>
      <c r="L12960" s="2" t="str">
        <f>TEXT(Tabela3[[#This Row],[DATA]],"MM")</f>
        <v>08</v>
      </c>
      <c r="M12960" s="2">
        <f>WEEKNUM(Tabela3[[#This Row],[DATA]])</f>
        <v>33</v>
      </c>
      <c r="N12960" s="18">
        <f>YEAR(Tabela3[[#This Row],[DATA]])</f>
        <v>2023</v>
      </c>
    </row>
    <row r="12961" spans="2:14">
      <c r="B12961" s="1">
        <v>45155</v>
      </c>
      <c r="C12961">
        <v>18267</v>
      </c>
      <c r="D12961">
        <f>COUNTIF(C$4:C12961,Tabela3[[#This Row],[COMANDA]])</f>
        <v>3</v>
      </c>
      <c r="E12961" t="s">
        <v>90</v>
      </c>
      <c r="F12961" t="s">
        <v>98</v>
      </c>
      <c r="G12961" t="s">
        <v>61</v>
      </c>
      <c r="H12961" t="s">
        <v>163</v>
      </c>
      <c r="I12961" s="2">
        <v>1</v>
      </c>
      <c r="J12961" t="s">
        <v>11</v>
      </c>
      <c r="K12961" s="21">
        <f>INDEX(LISTAS!$H:$Q,MATCH(BASE!H12961,LISTAS!$G:$G,0),MATCH(BASE!J12961,LISTAS!$H$3:$Q$3,0))*Tabela3[[#This Row],[QUANTIDADE]]</f>
        <v>4</v>
      </c>
      <c r="L12961" s="2" t="str">
        <f>TEXT(Tabela3[[#This Row],[DATA]],"MM")</f>
        <v>08</v>
      </c>
      <c r="M12961" s="2">
        <f>WEEKNUM(Tabela3[[#This Row],[DATA]])</f>
        <v>33</v>
      </c>
      <c r="N12961" s="18">
        <f>YEAR(Tabela3[[#This Row],[DATA]])</f>
        <v>2023</v>
      </c>
    </row>
    <row r="12962" spans="2:14">
      <c r="B12962" s="1">
        <v>45155</v>
      </c>
      <c r="C12962">
        <v>18267</v>
      </c>
      <c r="D12962">
        <f>COUNTIF(C$4:C12962,Tabela3[[#This Row],[COMANDA]])</f>
        <v>4</v>
      </c>
      <c r="E12962" t="s">
        <v>90</v>
      </c>
      <c r="F12962" t="s">
        <v>98</v>
      </c>
      <c r="G12962" t="s">
        <v>9</v>
      </c>
      <c r="H12962" t="s">
        <v>138</v>
      </c>
      <c r="I12962" s="2">
        <v>2</v>
      </c>
      <c r="J12962" t="s">
        <v>11</v>
      </c>
      <c r="K12962" s="21">
        <f>INDEX(LISTAS!$H:$Q,MATCH(BASE!H12962,LISTAS!$G:$G,0),MATCH(BASE!J12962,LISTAS!$H$3:$Q$3,0))*Tabela3[[#This Row],[QUANTIDADE]]</f>
        <v>8</v>
      </c>
      <c r="L12962" s="2" t="str">
        <f>TEXT(Tabela3[[#This Row],[DATA]],"MM")</f>
        <v>08</v>
      </c>
      <c r="M12962" s="2">
        <f>WEEKNUM(Tabela3[[#This Row],[DATA]])</f>
        <v>33</v>
      </c>
      <c r="N12962" s="18">
        <f>YEAR(Tabela3[[#This Row],[DATA]])</f>
        <v>2023</v>
      </c>
    </row>
    <row r="12963" spans="2:14">
      <c r="B12963" s="1">
        <v>45155</v>
      </c>
      <c r="C12963">
        <v>18268</v>
      </c>
      <c r="D12963">
        <f>COUNTIF(C$4:C12963,Tabela3[[#This Row],[COMANDA]])</f>
        <v>1</v>
      </c>
      <c r="E12963" t="s">
        <v>90</v>
      </c>
      <c r="F12963" t="s">
        <v>98</v>
      </c>
      <c r="G12963" t="s">
        <v>8</v>
      </c>
      <c r="H12963" t="s">
        <v>42</v>
      </c>
      <c r="I12963" s="2">
        <v>1</v>
      </c>
      <c r="J12963" t="s">
        <v>11</v>
      </c>
      <c r="K12963" s="21">
        <f>INDEX(LISTAS!$H:$Q,MATCH(BASE!H12963,LISTAS!$G:$G,0),MATCH(BASE!J12963,LISTAS!$H$3:$Q$3,0))*Tabela3[[#This Row],[QUANTIDADE]]</f>
        <v>16</v>
      </c>
      <c r="L12963" s="2" t="str">
        <f>TEXT(Tabela3[[#This Row],[DATA]],"MM")</f>
        <v>08</v>
      </c>
      <c r="M12963" s="2">
        <f>WEEKNUM(Tabela3[[#This Row],[DATA]])</f>
        <v>33</v>
      </c>
      <c r="N12963" s="18">
        <f>YEAR(Tabela3[[#This Row],[DATA]])</f>
        <v>2023</v>
      </c>
    </row>
    <row r="12964" spans="2:14">
      <c r="B12964" s="1">
        <v>45155</v>
      </c>
      <c r="C12964">
        <v>18268</v>
      </c>
      <c r="D12964">
        <f>COUNTIF(C$4:C12964,Tabela3[[#This Row],[COMANDA]])</f>
        <v>2</v>
      </c>
      <c r="E12964" t="s">
        <v>90</v>
      </c>
      <c r="F12964" t="s">
        <v>98</v>
      </c>
      <c r="G12964" t="s">
        <v>61</v>
      </c>
      <c r="H12964" t="s">
        <v>199</v>
      </c>
      <c r="I12964" s="2">
        <v>1</v>
      </c>
      <c r="J12964" t="s">
        <v>11</v>
      </c>
      <c r="K12964" s="21">
        <f>INDEX(LISTAS!$H:$Q,MATCH(BASE!H12964,LISTAS!$G:$G,0),MATCH(BASE!J12964,LISTAS!$H$3:$Q$3,0))*Tabela3[[#This Row],[QUANTIDADE]]</f>
        <v>1</v>
      </c>
      <c r="L12964" s="2" t="str">
        <f>TEXT(Tabela3[[#This Row],[DATA]],"MM")</f>
        <v>08</v>
      </c>
      <c r="M12964" s="2">
        <f>WEEKNUM(Tabela3[[#This Row],[DATA]])</f>
        <v>33</v>
      </c>
      <c r="N12964" s="18">
        <f>YEAR(Tabela3[[#This Row],[DATA]])</f>
        <v>2023</v>
      </c>
    </row>
    <row r="12965" spans="2:14">
      <c r="B12965" s="1">
        <v>45155</v>
      </c>
      <c r="C12965">
        <v>18268</v>
      </c>
      <c r="D12965">
        <f>COUNTIF(C$4:C12965,Tabela3[[#This Row],[COMANDA]])</f>
        <v>3</v>
      </c>
      <c r="E12965" t="s">
        <v>90</v>
      </c>
      <c r="F12965" t="s">
        <v>98</v>
      </c>
      <c r="G12965" t="s">
        <v>9</v>
      </c>
      <c r="H12965" t="s">
        <v>132</v>
      </c>
      <c r="I12965" s="2">
        <v>1</v>
      </c>
      <c r="J12965" t="s">
        <v>11</v>
      </c>
      <c r="K12965" s="21">
        <f>INDEX(LISTAS!$H:$Q,MATCH(BASE!H12965,LISTAS!$G:$G,0),MATCH(BASE!J12965,LISTAS!$H$3:$Q$3,0))*Tabela3[[#This Row],[QUANTIDADE]]</f>
        <v>3</v>
      </c>
      <c r="L12965" s="2" t="str">
        <f>TEXT(Tabela3[[#This Row],[DATA]],"MM")</f>
        <v>08</v>
      </c>
      <c r="M12965" s="2">
        <f>WEEKNUM(Tabela3[[#This Row],[DATA]])</f>
        <v>33</v>
      </c>
      <c r="N12965" s="18">
        <f>YEAR(Tabela3[[#This Row],[DATA]])</f>
        <v>2023</v>
      </c>
    </row>
    <row r="12966" spans="2:14">
      <c r="B12966" s="1">
        <v>45155</v>
      </c>
      <c r="C12966">
        <v>18269</v>
      </c>
      <c r="D12966">
        <f>COUNTIF(C$4:C12966,Tabela3[[#This Row],[COMANDA]])</f>
        <v>1</v>
      </c>
      <c r="E12966" t="s">
        <v>90</v>
      </c>
      <c r="F12966" t="s">
        <v>99</v>
      </c>
      <c r="G12966" t="s">
        <v>8</v>
      </c>
      <c r="H12966" t="s">
        <v>41</v>
      </c>
      <c r="I12966" s="2">
        <v>1</v>
      </c>
      <c r="J12966" t="s">
        <v>11</v>
      </c>
      <c r="K12966" s="21">
        <f>INDEX(LISTAS!$H:$Q,MATCH(BASE!H12966,LISTAS!$G:$G,0),MATCH(BASE!J12966,LISTAS!$H$3:$Q$3,0))*Tabela3[[#This Row],[QUANTIDADE]]</f>
        <v>14</v>
      </c>
      <c r="L12966" s="2" t="str">
        <f>TEXT(Tabela3[[#This Row],[DATA]],"MM")</f>
        <v>08</v>
      </c>
      <c r="M12966" s="2">
        <f>WEEKNUM(Tabela3[[#This Row],[DATA]])</f>
        <v>33</v>
      </c>
      <c r="N12966" s="18">
        <f>YEAR(Tabela3[[#This Row],[DATA]])</f>
        <v>2023</v>
      </c>
    </row>
    <row r="12967" spans="2:14">
      <c r="B12967" s="1">
        <v>45155</v>
      </c>
      <c r="C12967">
        <v>18270</v>
      </c>
      <c r="D12967">
        <f>COUNTIF(C$4:C12967,Tabela3[[#This Row],[COMANDA]])</f>
        <v>1</v>
      </c>
      <c r="E12967" t="s">
        <v>90</v>
      </c>
      <c r="F12967" t="s">
        <v>99</v>
      </c>
      <c r="G12967" t="s">
        <v>8</v>
      </c>
      <c r="H12967" t="s">
        <v>206</v>
      </c>
      <c r="I12967" s="2">
        <v>1</v>
      </c>
      <c r="J12967" t="s">
        <v>11</v>
      </c>
      <c r="K12967" s="21">
        <f>INDEX(LISTAS!$H:$Q,MATCH(BASE!H12967,LISTAS!$G:$G,0),MATCH(BASE!J12967,LISTAS!$H$3:$Q$3,0))*Tabela3[[#This Row],[QUANTIDADE]]</f>
        <v>18</v>
      </c>
      <c r="L12967" s="2" t="str">
        <f>TEXT(Tabela3[[#This Row],[DATA]],"MM")</f>
        <v>08</v>
      </c>
      <c r="M12967" s="2">
        <f>WEEKNUM(Tabela3[[#This Row],[DATA]])</f>
        <v>33</v>
      </c>
      <c r="N12967" s="18">
        <f>YEAR(Tabela3[[#This Row],[DATA]])</f>
        <v>2023</v>
      </c>
    </row>
    <row r="12968" spans="2:14">
      <c r="B12968" s="1">
        <v>45155</v>
      </c>
      <c r="C12968">
        <v>18271</v>
      </c>
      <c r="D12968">
        <f>COUNTIF(C$4:C12968,Tabela3[[#This Row],[COMANDA]])</f>
        <v>1</v>
      </c>
      <c r="E12968" t="s">
        <v>90</v>
      </c>
      <c r="F12968" t="s">
        <v>375</v>
      </c>
      <c r="G12968" t="s">
        <v>8</v>
      </c>
      <c r="H12968" t="s">
        <v>40</v>
      </c>
      <c r="I12968" s="2">
        <v>1</v>
      </c>
      <c r="J12968" t="s">
        <v>11</v>
      </c>
      <c r="K12968" s="21">
        <f>INDEX(LISTAS!$H:$Q,MATCH(BASE!H12968,LISTAS!$G:$G,0),MATCH(BASE!J12968,LISTAS!$H$3:$Q$3,0))*Tabela3[[#This Row],[QUANTIDADE]]</f>
        <v>14</v>
      </c>
      <c r="L12968" s="2" t="str">
        <f>TEXT(Tabela3[[#This Row],[DATA]],"MM")</f>
        <v>08</v>
      </c>
      <c r="M12968" s="2">
        <f>WEEKNUM(Tabela3[[#This Row],[DATA]])</f>
        <v>33</v>
      </c>
      <c r="N12968" s="18">
        <f>YEAR(Tabela3[[#This Row],[DATA]])</f>
        <v>2023</v>
      </c>
    </row>
    <row r="12969" spans="2:14">
      <c r="B12969" s="1">
        <v>45155</v>
      </c>
      <c r="C12969">
        <v>18272</v>
      </c>
      <c r="D12969">
        <f>COUNTIF(C$4:C12969,Tabela3[[#This Row],[COMANDA]])</f>
        <v>1</v>
      </c>
      <c r="E12969" t="s">
        <v>89</v>
      </c>
      <c r="F12969" t="s">
        <v>98</v>
      </c>
      <c r="G12969" t="s">
        <v>8</v>
      </c>
      <c r="H12969" t="s">
        <v>41</v>
      </c>
      <c r="I12969" s="2">
        <v>1</v>
      </c>
      <c r="J12969" t="s">
        <v>11</v>
      </c>
      <c r="K12969" s="21">
        <f>INDEX(LISTAS!$H:$Q,MATCH(BASE!H12969,LISTAS!$G:$G,0),MATCH(BASE!J12969,LISTAS!$H$3:$Q$3,0))*Tabela3[[#This Row],[QUANTIDADE]]</f>
        <v>14</v>
      </c>
      <c r="L12969" s="2" t="str">
        <f>TEXT(Tabela3[[#This Row],[DATA]],"MM")</f>
        <v>08</v>
      </c>
      <c r="M12969" s="2">
        <f>WEEKNUM(Tabela3[[#This Row],[DATA]])</f>
        <v>33</v>
      </c>
      <c r="N12969" s="18">
        <f>YEAR(Tabela3[[#This Row],[DATA]])</f>
        <v>2023</v>
      </c>
    </row>
    <row r="12970" spans="2:14">
      <c r="B12970" s="1">
        <v>45155</v>
      </c>
      <c r="C12970">
        <v>18273</v>
      </c>
      <c r="D12970">
        <f>COUNTIF(C$4:C12970,Tabela3[[#This Row],[COMANDA]])</f>
        <v>1</v>
      </c>
      <c r="E12970" t="s">
        <v>89</v>
      </c>
      <c r="F12970" t="s">
        <v>98</v>
      </c>
      <c r="G12970" t="s">
        <v>8</v>
      </c>
      <c r="H12970" t="s">
        <v>211</v>
      </c>
      <c r="I12970" s="2">
        <v>1</v>
      </c>
      <c r="J12970" t="s">
        <v>11</v>
      </c>
      <c r="K12970" s="21">
        <f>INDEX(LISTAS!$H:$Q,MATCH(BASE!H12970,LISTAS!$G:$G,0),MATCH(BASE!J12970,LISTAS!$H$3:$Q$3,0))*Tabela3[[#This Row],[QUANTIDADE]]</f>
        <v>20</v>
      </c>
      <c r="L12970" s="2" t="str">
        <f>TEXT(Tabela3[[#This Row],[DATA]],"MM")</f>
        <v>08</v>
      </c>
      <c r="M12970" s="2">
        <f>WEEKNUM(Tabela3[[#This Row],[DATA]])</f>
        <v>33</v>
      </c>
      <c r="N12970" s="18">
        <f>YEAR(Tabela3[[#This Row],[DATA]])</f>
        <v>2023</v>
      </c>
    </row>
    <row r="12971" spans="2:14">
      <c r="B12971" s="1">
        <v>45155</v>
      </c>
      <c r="C12971">
        <v>18275</v>
      </c>
      <c r="D12971">
        <f>COUNTIF(C$4:C12971,Tabela3[[#This Row],[COMANDA]])</f>
        <v>1</v>
      </c>
      <c r="E12971" t="s">
        <v>90</v>
      </c>
      <c r="F12971" t="s">
        <v>98</v>
      </c>
      <c r="G12971" t="s">
        <v>8</v>
      </c>
      <c r="H12971" t="s">
        <v>204</v>
      </c>
      <c r="I12971" s="2">
        <v>1</v>
      </c>
      <c r="J12971" t="s">
        <v>11</v>
      </c>
      <c r="K12971" s="21">
        <f>INDEX(LISTAS!$H:$Q,MATCH(BASE!H12971,LISTAS!$G:$G,0),MATCH(BASE!J12971,LISTAS!$H$3:$Q$3,0))*Tabela3[[#This Row],[QUANTIDADE]]</f>
        <v>18</v>
      </c>
      <c r="L12971" s="2" t="str">
        <f>TEXT(Tabela3[[#This Row],[DATA]],"MM")</f>
        <v>08</v>
      </c>
      <c r="M12971" s="2">
        <f>WEEKNUM(Tabela3[[#This Row],[DATA]])</f>
        <v>33</v>
      </c>
      <c r="N12971" s="18">
        <f>YEAR(Tabela3[[#This Row],[DATA]])</f>
        <v>2023</v>
      </c>
    </row>
    <row r="12972" spans="2:14">
      <c r="B12972" s="1">
        <v>45155</v>
      </c>
      <c r="C12972">
        <v>18275</v>
      </c>
      <c r="D12972">
        <f>COUNTIF(C$4:C12972,Tabela3[[#This Row],[COMANDA]])</f>
        <v>2</v>
      </c>
      <c r="E12972" t="s">
        <v>90</v>
      </c>
      <c r="F12972" t="s">
        <v>98</v>
      </c>
      <c r="G12972" t="s">
        <v>9</v>
      </c>
      <c r="H12972" t="s">
        <v>629</v>
      </c>
      <c r="I12972" s="2">
        <v>1</v>
      </c>
      <c r="J12972" t="s">
        <v>11</v>
      </c>
      <c r="K12972" s="21">
        <f>INDEX(LISTAS!$H:$Q,MATCH(BASE!H12972,LISTAS!$G:$G,0),MATCH(BASE!J12972,LISTAS!$H$3:$Q$3,0))*Tabela3[[#This Row],[QUANTIDADE]]</f>
        <v>3</v>
      </c>
      <c r="L12972" s="2" t="str">
        <f>TEXT(Tabela3[[#This Row],[DATA]],"MM")</f>
        <v>08</v>
      </c>
      <c r="M12972" s="2">
        <f>WEEKNUM(Tabela3[[#This Row],[DATA]])</f>
        <v>33</v>
      </c>
      <c r="N12972" s="18">
        <f>YEAR(Tabela3[[#This Row],[DATA]])</f>
        <v>2023</v>
      </c>
    </row>
    <row r="12973" spans="2:14">
      <c r="B12973" s="1">
        <v>45155</v>
      </c>
      <c r="C12973">
        <v>18275</v>
      </c>
      <c r="D12973">
        <f>COUNTIF(C$4:C12973,Tabela3[[#This Row],[COMANDA]])</f>
        <v>3</v>
      </c>
      <c r="E12973" t="s">
        <v>90</v>
      </c>
      <c r="F12973" t="s">
        <v>98</v>
      </c>
      <c r="G12973" t="s">
        <v>10</v>
      </c>
      <c r="H12973" t="s">
        <v>477</v>
      </c>
      <c r="I12973" s="2">
        <v>1</v>
      </c>
      <c r="J12973" t="s">
        <v>11</v>
      </c>
      <c r="K12973" s="21">
        <f>INDEX(LISTAS!$H:$Q,MATCH(BASE!H12973,LISTAS!$G:$G,0),MATCH(BASE!J12973,LISTAS!$H$3:$Q$3,0))*Tabela3[[#This Row],[QUANTIDADE]]</f>
        <v>3</v>
      </c>
      <c r="L12973" s="2" t="str">
        <f>TEXT(Tabela3[[#This Row],[DATA]],"MM")</f>
        <v>08</v>
      </c>
      <c r="M12973" s="2">
        <f>WEEKNUM(Tabela3[[#This Row],[DATA]])</f>
        <v>33</v>
      </c>
      <c r="N12973" s="18">
        <f>YEAR(Tabela3[[#This Row],[DATA]])</f>
        <v>2023</v>
      </c>
    </row>
    <row r="12974" spans="2:14">
      <c r="B12974" s="1">
        <v>45155</v>
      </c>
      <c r="C12974">
        <v>18274</v>
      </c>
      <c r="D12974">
        <f>COUNTIF(C$4:C12974,Tabela3[[#This Row],[COMANDA]])</f>
        <v>1</v>
      </c>
      <c r="E12974" t="s">
        <v>89</v>
      </c>
      <c r="F12974" t="s">
        <v>98</v>
      </c>
      <c r="G12974" t="s">
        <v>8</v>
      </c>
      <c r="H12974" t="s">
        <v>202</v>
      </c>
      <c r="I12974" s="2">
        <v>1</v>
      </c>
      <c r="J12974" t="s">
        <v>11</v>
      </c>
      <c r="K12974" s="21">
        <f>INDEX(LISTAS!$H:$Q,MATCH(BASE!H12974,LISTAS!$G:$G,0),MATCH(BASE!J12974,LISTAS!$H$3:$Q$3,0))*Tabela3[[#This Row],[QUANTIDADE]]</f>
        <v>20</v>
      </c>
      <c r="L12974" s="2" t="str">
        <f>TEXT(Tabela3[[#This Row],[DATA]],"MM")</f>
        <v>08</v>
      </c>
      <c r="M12974" s="2">
        <f>WEEKNUM(Tabela3[[#This Row],[DATA]])</f>
        <v>33</v>
      </c>
      <c r="N12974" s="18">
        <f>YEAR(Tabela3[[#This Row],[DATA]])</f>
        <v>2023</v>
      </c>
    </row>
    <row r="12975" spans="2:14">
      <c r="B12975" s="1">
        <v>45155</v>
      </c>
      <c r="C12975">
        <v>18276</v>
      </c>
      <c r="D12975">
        <f>COUNTIF(C$4:C12975,Tabela3[[#This Row],[COMANDA]])</f>
        <v>1</v>
      </c>
      <c r="E12975" t="s">
        <v>90</v>
      </c>
      <c r="F12975" t="s">
        <v>375</v>
      </c>
      <c r="G12975" t="s">
        <v>8</v>
      </c>
      <c r="H12975" t="s">
        <v>84</v>
      </c>
      <c r="I12975" s="2">
        <v>1</v>
      </c>
      <c r="J12975" t="s">
        <v>11</v>
      </c>
      <c r="K12975" s="21">
        <f>INDEX(LISTAS!$H:$Q,MATCH(BASE!H12975,LISTAS!$G:$G,0),MATCH(BASE!J12975,LISTAS!$H$3:$Q$3,0))*Tabela3[[#This Row],[QUANTIDADE]]</f>
        <v>16</v>
      </c>
      <c r="L12975" s="2" t="str">
        <f>TEXT(Tabela3[[#This Row],[DATA]],"MM")</f>
        <v>08</v>
      </c>
      <c r="M12975" s="2">
        <f>WEEKNUM(Tabela3[[#This Row],[DATA]])</f>
        <v>33</v>
      </c>
      <c r="N12975" s="18">
        <f>YEAR(Tabela3[[#This Row],[DATA]])</f>
        <v>2023</v>
      </c>
    </row>
    <row r="12976" spans="2:14">
      <c r="B12976" s="1">
        <v>45155</v>
      </c>
      <c r="C12976">
        <v>18277</v>
      </c>
      <c r="D12976">
        <f>COUNTIF(C$4:C12976,Tabela3[[#This Row],[COMANDA]])</f>
        <v>1</v>
      </c>
      <c r="E12976" t="s">
        <v>90</v>
      </c>
      <c r="F12976" t="s">
        <v>99</v>
      </c>
      <c r="G12976" t="s">
        <v>8</v>
      </c>
      <c r="H12976" t="s">
        <v>84</v>
      </c>
      <c r="I12976" s="2">
        <v>1</v>
      </c>
      <c r="J12976" t="s">
        <v>11</v>
      </c>
      <c r="K12976" s="21">
        <f>INDEX(LISTAS!$H:$Q,MATCH(BASE!H12976,LISTAS!$G:$G,0),MATCH(BASE!J12976,LISTAS!$H$3:$Q$3,0))*Tabela3[[#This Row],[QUANTIDADE]]</f>
        <v>16</v>
      </c>
      <c r="L12976" s="2" t="str">
        <f>TEXT(Tabela3[[#This Row],[DATA]],"MM")</f>
        <v>08</v>
      </c>
      <c r="M12976" s="2">
        <f>WEEKNUM(Tabela3[[#This Row],[DATA]])</f>
        <v>33</v>
      </c>
      <c r="N12976" s="18">
        <f>YEAR(Tabela3[[#This Row],[DATA]])</f>
        <v>2023</v>
      </c>
    </row>
    <row r="12977" spans="2:14">
      <c r="B12977" s="1">
        <v>45156</v>
      </c>
      <c r="C12977">
        <v>18278</v>
      </c>
      <c r="D12977">
        <f>COUNTIF(C$4:C12977,Tabela3[[#This Row],[COMANDA]])</f>
        <v>1</v>
      </c>
      <c r="E12977" t="s">
        <v>89</v>
      </c>
      <c r="F12977" t="s">
        <v>375</v>
      </c>
      <c r="G12977" t="s">
        <v>8</v>
      </c>
      <c r="H12977" t="s">
        <v>47</v>
      </c>
      <c r="I12977" s="2">
        <v>1</v>
      </c>
      <c r="J12977" t="s">
        <v>11</v>
      </c>
      <c r="K12977" s="21">
        <f>INDEX(LISTAS!$H:$Q,MATCH(BASE!H12977,LISTAS!$G:$G,0),MATCH(BASE!J12977,LISTAS!$H$3:$Q$3,0))*Tabela3[[#This Row],[QUANTIDADE]]</f>
        <v>16</v>
      </c>
      <c r="L12977" s="2" t="str">
        <f>TEXT(Tabela3[[#This Row],[DATA]],"MM")</f>
        <v>08</v>
      </c>
      <c r="M12977" s="2">
        <f>WEEKNUM(Tabela3[[#This Row],[DATA]])</f>
        <v>33</v>
      </c>
      <c r="N12977" s="18">
        <f>YEAR(Tabela3[[#This Row],[DATA]])</f>
        <v>2023</v>
      </c>
    </row>
    <row r="12978" spans="2:14">
      <c r="B12978" s="1">
        <v>45156</v>
      </c>
      <c r="C12978">
        <v>18278</v>
      </c>
      <c r="D12978">
        <f>COUNTIF(C$4:C12978,Tabela3[[#This Row],[COMANDA]])</f>
        <v>2</v>
      </c>
      <c r="E12978" t="s">
        <v>89</v>
      </c>
      <c r="F12978" t="s">
        <v>375</v>
      </c>
      <c r="G12978" t="s">
        <v>9</v>
      </c>
      <c r="H12978" t="s">
        <v>132</v>
      </c>
      <c r="I12978" s="2">
        <v>1</v>
      </c>
      <c r="J12978" t="s">
        <v>11</v>
      </c>
      <c r="K12978" s="21">
        <f>INDEX(LISTAS!$H:$Q,MATCH(BASE!H12978,LISTAS!$G:$G,0),MATCH(BASE!J12978,LISTAS!$H$3:$Q$3,0))*Tabela3[[#This Row],[QUANTIDADE]]</f>
        <v>3</v>
      </c>
      <c r="L12978" s="2" t="str">
        <f>TEXT(Tabela3[[#This Row],[DATA]],"MM")</f>
        <v>08</v>
      </c>
      <c r="M12978" s="2">
        <f>WEEKNUM(Tabela3[[#This Row],[DATA]])</f>
        <v>33</v>
      </c>
      <c r="N12978" s="18">
        <f>YEAR(Tabela3[[#This Row],[DATA]])</f>
        <v>2023</v>
      </c>
    </row>
    <row r="12979" spans="2:14">
      <c r="B12979" s="1">
        <v>45156</v>
      </c>
      <c r="C12979">
        <v>18279</v>
      </c>
      <c r="D12979">
        <f>COUNTIF(C$4:C12979,Tabela3[[#This Row],[COMANDA]])</f>
        <v>1</v>
      </c>
      <c r="E12979" t="s">
        <v>89</v>
      </c>
      <c r="F12979" t="s">
        <v>98</v>
      </c>
      <c r="G12979" t="s">
        <v>8</v>
      </c>
      <c r="H12979" t="s">
        <v>204</v>
      </c>
      <c r="I12979" s="2">
        <v>1</v>
      </c>
      <c r="J12979" t="s">
        <v>11</v>
      </c>
      <c r="K12979" s="21">
        <f>INDEX(LISTAS!$H:$Q,MATCH(BASE!H12979,LISTAS!$G:$G,0),MATCH(BASE!J12979,LISTAS!$H$3:$Q$3,0))*Tabela3[[#This Row],[QUANTIDADE]]</f>
        <v>18</v>
      </c>
      <c r="L12979" s="2" t="str">
        <f>TEXT(Tabela3[[#This Row],[DATA]],"MM")</f>
        <v>08</v>
      </c>
      <c r="M12979" s="2">
        <f>WEEKNUM(Tabela3[[#This Row],[DATA]])</f>
        <v>33</v>
      </c>
      <c r="N12979" s="18">
        <f>YEAR(Tabela3[[#This Row],[DATA]])</f>
        <v>2023</v>
      </c>
    </row>
    <row r="12980" spans="2:14">
      <c r="B12980" s="1">
        <v>45156</v>
      </c>
      <c r="C12980">
        <v>18281</v>
      </c>
      <c r="D12980">
        <f>COUNTIF(C$4:C12980,Tabela3[[#This Row],[COMANDA]])</f>
        <v>1</v>
      </c>
      <c r="E12980" t="s">
        <v>90</v>
      </c>
      <c r="F12980" t="s">
        <v>98</v>
      </c>
      <c r="G12980" t="s">
        <v>8</v>
      </c>
      <c r="H12980" t="s">
        <v>47</v>
      </c>
      <c r="I12980" s="2">
        <v>3</v>
      </c>
      <c r="J12980" t="s">
        <v>11</v>
      </c>
      <c r="K12980" s="21">
        <f>INDEX(LISTAS!$H:$Q,MATCH(BASE!H12980,LISTAS!$G:$G,0),MATCH(BASE!J12980,LISTAS!$H$3:$Q$3,0))*Tabela3[[#This Row],[QUANTIDADE]]</f>
        <v>48</v>
      </c>
      <c r="L12980" s="2" t="str">
        <f>TEXT(Tabela3[[#This Row],[DATA]],"MM")</f>
        <v>08</v>
      </c>
      <c r="M12980" s="2">
        <f>WEEKNUM(Tabela3[[#This Row],[DATA]])</f>
        <v>33</v>
      </c>
      <c r="N12980" s="18">
        <f>YEAR(Tabela3[[#This Row],[DATA]])</f>
        <v>2023</v>
      </c>
    </row>
    <row r="12981" spans="2:14">
      <c r="B12981" s="1">
        <v>45156</v>
      </c>
      <c r="C12981">
        <v>18281</v>
      </c>
      <c r="D12981">
        <f>COUNTIF(C$4:C12981,Tabela3[[#This Row],[COMANDA]])</f>
        <v>2</v>
      </c>
      <c r="E12981" t="s">
        <v>90</v>
      </c>
      <c r="F12981" t="s">
        <v>98</v>
      </c>
      <c r="G12981" t="s">
        <v>9</v>
      </c>
      <c r="H12981" t="s">
        <v>85</v>
      </c>
      <c r="I12981" s="2">
        <v>1</v>
      </c>
      <c r="J12981" t="s">
        <v>11</v>
      </c>
      <c r="K12981" s="21">
        <f>INDEX(LISTAS!$H:$Q,MATCH(BASE!H12981,LISTAS!$G:$G,0),MATCH(BASE!J12981,LISTAS!$H$3:$Q$3,0))*Tabela3[[#This Row],[QUANTIDADE]]</f>
        <v>10</v>
      </c>
      <c r="L12981" s="2" t="str">
        <f>TEXT(Tabela3[[#This Row],[DATA]],"MM")</f>
        <v>08</v>
      </c>
      <c r="M12981" s="2">
        <f>WEEKNUM(Tabela3[[#This Row],[DATA]])</f>
        <v>33</v>
      </c>
      <c r="N12981" s="18">
        <f>YEAR(Tabela3[[#This Row],[DATA]])</f>
        <v>2023</v>
      </c>
    </row>
    <row r="12982" spans="2:14">
      <c r="B12982" s="1">
        <v>45156</v>
      </c>
      <c r="C12982">
        <v>18281</v>
      </c>
      <c r="D12982">
        <f>COUNTIF(C$4:C12982,Tabela3[[#This Row],[COMANDA]])</f>
        <v>3</v>
      </c>
      <c r="E12982" t="s">
        <v>90</v>
      </c>
      <c r="F12982" t="s">
        <v>98</v>
      </c>
      <c r="G12982" t="s">
        <v>9</v>
      </c>
      <c r="H12982" t="s">
        <v>521</v>
      </c>
      <c r="I12982" s="2">
        <v>1</v>
      </c>
      <c r="J12982" t="s">
        <v>11</v>
      </c>
      <c r="K12982" s="21">
        <f>INDEX(LISTAS!$H:$Q,MATCH(BASE!H12982,LISTAS!$G:$G,0),MATCH(BASE!J12982,LISTAS!$H$3:$Q$3,0))*Tabela3[[#This Row],[QUANTIDADE]]</f>
        <v>6</v>
      </c>
      <c r="L12982" s="2" t="str">
        <f>TEXT(Tabela3[[#This Row],[DATA]],"MM")</f>
        <v>08</v>
      </c>
      <c r="M12982" s="2">
        <f>WEEKNUM(Tabela3[[#This Row],[DATA]])</f>
        <v>33</v>
      </c>
      <c r="N12982" s="18">
        <f>YEAR(Tabela3[[#This Row],[DATA]])</f>
        <v>2023</v>
      </c>
    </row>
    <row r="12983" spans="2:14">
      <c r="B12983" s="1">
        <v>45156</v>
      </c>
      <c r="C12983">
        <v>18282</v>
      </c>
      <c r="D12983">
        <f>COUNTIF(C$4:C12983,Tabela3[[#This Row],[COMANDA]])</f>
        <v>1</v>
      </c>
      <c r="E12983" t="s">
        <v>89</v>
      </c>
      <c r="F12983" t="s">
        <v>375</v>
      </c>
      <c r="G12983" t="s">
        <v>8</v>
      </c>
      <c r="H12983" t="s">
        <v>43</v>
      </c>
      <c r="I12983" s="2">
        <v>1</v>
      </c>
      <c r="J12983" t="s">
        <v>11</v>
      </c>
      <c r="K12983" s="21">
        <f>INDEX(LISTAS!$H:$Q,MATCH(BASE!H12983,LISTAS!$G:$G,0),MATCH(BASE!J12983,LISTAS!$H$3:$Q$3,0))*Tabela3[[#This Row],[QUANTIDADE]]</f>
        <v>18</v>
      </c>
      <c r="L12983" s="2" t="str">
        <f>TEXT(Tabela3[[#This Row],[DATA]],"MM")</f>
        <v>08</v>
      </c>
      <c r="M12983" s="2">
        <f>WEEKNUM(Tabela3[[#This Row],[DATA]])</f>
        <v>33</v>
      </c>
      <c r="N12983" s="18">
        <f>YEAR(Tabela3[[#This Row],[DATA]])</f>
        <v>2023</v>
      </c>
    </row>
    <row r="12984" spans="2:14">
      <c r="B12984" s="1">
        <v>45156</v>
      </c>
      <c r="C12984">
        <v>18283</v>
      </c>
      <c r="D12984">
        <f>COUNTIF(C$4:C12984,Tabela3[[#This Row],[COMANDA]])</f>
        <v>1</v>
      </c>
      <c r="E12984" t="s">
        <v>89</v>
      </c>
      <c r="F12984" t="s">
        <v>99</v>
      </c>
      <c r="G12984" t="s">
        <v>8</v>
      </c>
      <c r="H12984" t="s">
        <v>40</v>
      </c>
      <c r="I12984" s="2">
        <v>1</v>
      </c>
      <c r="J12984" t="s">
        <v>11</v>
      </c>
      <c r="K12984" s="21">
        <f>INDEX(LISTAS!$H:$Q,MATCH(BASE!H12984,LISTAS!$G:$G,0),MATCH(BASE!J12984,LISTAS!$H$3:$Q$3,0))*Tabela3[[#This Row],[QUANTIDADE]]</f>
        <v>14</v>
      </c>
      <c r="L12984" s="2" t="str">
        <f>TEXT(Tabela3[[#This Row],[DATA]],"MM")</f>
        <v>08</v>
      </c>
      <c r="M12984" s="2">
        <f>WEEKNUM(Tabela3[[#This Row],[DATA]])</f>
        <v>33</v>
      </c>
      <c r="N12984" s="18">
        <f>YEAR(Tabela3[[#This Row],[DATA]])</f>
        <v>2023</v>
      </c>
    </row>
    <row r="12985" spans="2:14">
      <c r="B12985" s="1">
        <v>45156</v>
      </c>
      <c r="C12985">
        <v>18283</v>
      </c>
      <c r="D12985">
        <f>COUNTIF(C$4:C12985,Tabela3[[#This Row],[COMANDA]])</f>
        <v>2</v>
      </c>
      <c r="E12985" t="s">
        <v>89</v>
      </c>
      <c r="F12985" t="s">
        <v>99</v>
      </c>
      <c r="G12985" t="s">
        <v>8</v>
      </c>
      <c r="H12985" t="s">
        <v>47</v>
      </c>
      <c r="I12985" s="2">
        <v>3</v>
      </c>
      <c r="J12985" t="s">
        <v>11</v>
      </c>
      <c r="K12985" s="21">
        <f>INDEX(LISTAS!$H:$Q,MATCH(BASE!H12985,LISTAS!$G:$G,0),MATCH(BASE!J12985,LISTAS!$H$3:$Q$3,0))*Tabela3[[#This Row],[QUANTIDADE]]</f>
        <v>48</v>
      </c>
      <c r="L12985" s="2" t="str">
        <f>TEXT(Tabela3[[#This Row],[DATA]],"MM")</f>
        <v>08</v>
      </c>
      <c r="M12985" s="2">
        <f>WEEKNUM(Tabela3[[#This Row],[DATA]])</f>
        <v>33</v>
      </c>
      <c r="N12985" s="18">
        <f>YEAR(Tabela3[[#This Row],[DATA]])</f>
        <v>2023</v>
      </c>
    </row>
    <row r="12986" spans="2:14">
      <c r="B12986" s="1">
        <v>45156</v>
      </c>
      <c r="C12986">
        <v>18283</v>
      </c>
      <c r="D12986">
        <f>COUNTIF(C$4:C12986,Tabela3[[#This Row],[COMANDA]])</f>
        <v>3</v>
      </c>
      <c r="E12986" t="s">
        <v>89</v>
      </c>
      <c r="F12986" t="s">
        <v>99</v>
      </c>
      <c r="G12986" t="s">
        <v>9</v>
      </c>
      <c r="H12986" t="s">
        <v>51</v>
      </c>
      <c r="I12986" s="2">
        <v>1</v>
      </c>
      <c r="J12986" t="s">
        <v>11</v>
      </c>
      <c r="K12986" s="21">
        <f>INDEX(LISTAS!$H:$Q,MATCH(BASE!H12986,LISTAS!$G:$G,0),MATCH(BASE!J12986,LISTAS!$H$3:$Q$3,0))*Tabela3[[#This Row],[QUANTIDADE]]</f>
        <v>10</v>
      </c>
      <c r="L12986" s="2" t="str">
        <f>TEXT(Tabela3[[#This Row],[DATA]],"MM")</f>
        <v>08</v>
      </c>
      <c r="M12986" s="2">
        <f>WEEKNUM(Tabela3[[#This Row],[DATA]])</f>
        <v>33</v>
      </c>
      <c r="N12986" s="18">
        <f>YEAR(Tabela3[[#This Row],[DATA]])</f>
        <v>2023</v>
      </c>
    </row>
    <row r="12987" spans="2:14">
      <c r="B12987" s="1">
        <v>45156</v>
      </c>
      <c r="C12987">
        <v>18284</v>
      </c>
      <c r="D12987">
        <f>COUNTIF(C$4:C12987,Tabela3[[#This Row],[COMANDA]])</f>
        <v>1</v>
      </c>
      <c r="E12987" t="s">
        <v>90</v>
      </c>
      <c r="F12987" t="s">
        <v>99</v>
      </c>
      <c r="G12987" t="s">
        <v>8</v>
      </c>
      <c r="H12987" t="s">
        <v>202</v>
      </c>
      <c r="I12987" s="2">
        <v>1</v>
      </c>
      <c r="J12987" t="s">
        <v>11</v>
      </c>
      <c r="K12987" s="21">
        <f>INDEX(LISTAS!$H:$Q,MATCH(BASE!H12987,LISTAS!$G:$G,0),MATCH(BASE!J12987,LISTAS!$H$3:$Q$3,0))*Tabela3[[#This Row],[QUANTIDADE]]</f>
        <v>20</v>
      </c>
      <c r="L12987" s="2" t="str">
        <f>TEXT(Tabela3[[#This Row],[DATA]],"MM")</f>
        <v>08</v>
      </c>
      <c r="M12987" s="2">
        <f>WEEKNUM(Tabela3[[#This Row],[DATA]])</f>
        <v>33</v>
      </c>
      <c r="N12987" s="18">
        <f>YEAR(Tabela3[[#This Row],[DATA]])</f>
        <v>2023</v>
      </c>
    </row>
    <row r="12988" spans="2:14">
      <c r="B12988" s="1">
        <v>45156</v>
      </c>
      <c r="C12988">
        <v>18284</v>
      </c>
      <c r="D12988">
        <f>COUNTIF(C$4:C12988,Tabela3[[#This Row],[COMANDA]])</f>
        <v>2</v>
      </c>
      <c r="E12988" t="s">
        <v>90</v>
      </c>
      <c r="F12988" t="s">
        <v>99</v>
      </c>
      <c r="G12988" t="s">
        <v>9</v>
      </c>
      <c r="H12988" t="s">
        <v>132</v>
      </c>
      <c r="I12988" s="2">
        <v>1</v>
      </c>
      <c r="J12988" t="s">
        <v>11</v>
      </c>
      <c r="K12988" s="21">
        <f>INDEX(LISTAS!$H:$Q,MATCH(BASE!H12988,LISTAS!$G:$G,0),MATCH(BASE!J12988,LISTAS!$H$3:$Q$3,0))*Tabela3[[#This Row],[QUANTIDADE]]</f>
        <v>3</v>
      </c>
      <c r="L12988" s="2" t="str">
        <f>TEXT(Tabela3[[#This Row],[DATA]],"MM")</f>
        <v>08</v>
      </c>
      <c r="M12988" s="2">
        <f>WEEKNUM(Tabela3[[#This Row],[DATA]])</f>
        <v>33</v>
      </c>
      <c r="N12988" s="18">
        <f>YEAR(Tabela3[[#This Row],[DATA]])</f>
        <v>2023</v>
      </c>
    </row>
    <row r="12989" spans="2:14">
      <c r="B12989" s="1">
        <v>45156</v>
      </c>
      <c r="C12989">
        <v>18285</v>
      </c>
      <c r="D12989">
        <f>COUNTIF(C$4:C12989,Tabela3[[#This Row],[COMANDA]])</f>
        <v>1</v>
      </c>
      <c r="E12989" t="s">
        <v>90</v>
      </c>
      <c r="F12989" t="s">
        <v>99</v>
      </c>
      <c r="G12989" t="s">
        <v>8</v>
      </c>
      <c r="H12989" t="s">
        <v>47</v>
      </c>
      <c r="I12989" s="2">
        <v>2</v>
      </c>
      <c r="J12989" t="s">
        <v>11</v>
      </c>
      <c r="K12989" s="21">
        <f>INDEX(LISTAS!$H:$Q,MATCH(BASE!H12989,LISTAS!$G:$G,0),MATCH(BASE!J12989,LISTAS!$H$3:$Q$3,0))*Tabela3[[#This Row],[QUANTIDADE]]</f>
        <v>32</v>
      </c>
      <c r="L12989" s="2" t="str">
        <f>TEXT(Tabela3[[#This Row],[DATA]],"MM")</f>
        <v>08</v>
      </c>
      <c r="M12989" s="2">
        <f>WEEKNUM(Tabela3[[#This Row],[DATA]])</f>
        <v>33</v>
      </c>
      <c r="N12989" s="18">
        <f>YEAR(Tabela3[[#This Row],[DATA]])</f>
        <v>2023</v>
      </c>
    </row>
    <row r="12990" spans="2:14">
      <c r="B12990" s="1">
        <v>45156</v>
      </c>
      <c r="C12990">
        <v>18286</v>
      </c>
      <c r="D12990">
        <f>COUNTIF(C$4:C12990,Tabela3[[#This Row],[COMANDA]])</f>
        <v>1</v>
      </c>
      <c r="E12990" t="s">
        <v>89</v>
      </c>
      <c r="F12990" t="s">
        <v>100</v>
      </c>
      <c r="G12990" t="s">
        <v>8</v>
      </c>
      <c r="H12990" t="s">
        <v>202</v>
      </c>
      <c r="I12990" s="2">
        <v>1</v>
      </c>
      <c r="J12990" t="s">
        <v>11</v>
      </c>
      <c r="K12990" s="21">
        <f>INDEX(LISTAS!$H:$Q,MATCH(BASE!H12990,LISTAS!$G:$G,0),MATCH(BASE!J12990,LISTAS!$H$3:$Q$3,0))*Tabela3[[#This Row],[QUANTIDADE]]</f>
        <v>20</v>
      </c>
      <c r="L12990" s="2" t="str">
        <f>TEXT(Tabela3[[#This Row],[DATA]],"MM")</f>
        <v>08</v>
      </c>
      <c r="M12990" s="2">
        <f>WEEKNUM(Tabela3[[#This Row],[DATA]])</f>
        <v>33</v>
      </c>
      <c r="N12990" s="18">
        <f>YEAR(Tabela3[[#This Row],[DATA]])</f>
        <v>2023</v>
      </c>
    </row>
    <row r="12991" spans="2:14">
      <c r="B12991" s="1">
        <v>45156</v>
      </c>
      <c r="C12991">
        <v>18286</v>
      </c>
      <c r="D12991">
        <f>COUNTIF(C$4:C12991,Tabela3[[#This Row],[COMANDA]])</f>
        <v>2</v>
      </c>
      <c r="E12991" t="s">
        <v>89</v>
      </c>
      <c r="F12991" t="s">
        <v>100</v>
      </c>
      <c r="G12991" t="s">
        <v>9</v>
      </c>
      <c r="H12991" t="s">
        <v>553</v>
      </c>
      <c r="I12991" s="2">
        <v>1</v>
      </c>
      <c r="J12991" t="s">
        <v>11</v>
      </c>
      <c r="K12991" s="21">
        <f>INDEX(LISTAS!$H:$Q,MATCH(BASE!H12991,LISTAS!$G:$G,0),MATCH(BASE!J12991,LISTAS!$H$3:$Q$3,0))*Tabela3[[#This Row],[QUANTIDADE]]</f>
        <v>4</v>
      </c>
      <c r="L12991" s="2" t="str">
        <f>TEXT(Tabela3[[#This Row],[DATA]],"MM")</f>
        <v>08</v>
      </c>
      <c r="M12991" s="2">
        <f>WEEKNUM(Tabela3[[#This Row],[DATA]])</f>
        <v>33</v>
      </c>
      <c r="N12991" s="18">
        <f>YEAR(Tabela3[[#This Row],[DATA]])</f>
        <v>2023</v>
      </c>
    </row>
    <row r="12992" spans="2:14">
      <c r="B12992" s="1">
        <v>45156</v>
      </c>
      <c r="C12992">
        <v>18287</v>
      </c>
      <c r="D12992">
        <f>COUNTIF(C$4:C12992,Tabela3[[#This Row],[COMANDA]])</f>
        <v>1</v>
      </c>
      <c r="E12992" t="s">
        <v>89</v>
      </c>
      <c r="F12992" t="s">
        <v>99</v>
      </c>
      <c r="G12992" t="s">
        <v>8</v>
      </c>
      <c r="H12992" t="s">
        <v>47</v>
      </c>
      <c r="I12992" s="2">
        <v>1</v>
      </c>
      <c r="J12992" t="s">
        <v>11</v>
      </c>
      <c r="K12992" s="21">
        <f>INDEX(LISTAS!$H:$Q,MATCH(BASE!H12992,LISTAS!$G:$G,0),MATCH(BASE!J12992,LISTAS!$H$3:$Q$3,0))*Tabela3[[#This Row],[QUANTIDADE]]</f>
        <v>16</v>
      </c>
      <c r="L12992" s="2" t="str">
        <f>TEXT(Tabela3[[#This Row],[DATA]],"MM")</f>
        <v>08</v>
      </c>
      <c r="M12992" s="2">
        <f>WEEKNUM(Tabela3[[#This Row],[DATA]])</f>
        <v>33</v>
      </c>
      <c r="N12992" s="18">
        <f>YEAR(Tabela3[[#This Row],[DATA]])</f>
        <v>2023</v>
      </c>
    </row>
    <row r="12993" spans="2:14">
      <c r="B12993" s="1">
        <v>45156</v>
      </c>
      <c r="C12993">
        <v>18288</v>
      </c>
      <c r="D12993">
        <f>COUNTIF(C$4:C12993,Tabela3[[#This Row],[COMANDA]])</f>
        <v>1</v>
      </c>
      <c r="E12993" t="s">
        <v>90</v>
      </c>
      <c r="F12993" t="s">
        <v>375</v>
      </c>
      <c r="G12993" t="s">
        <v>8</v>
      </c>
      <c r="H12993" t="s">
        <v>84</v>
      </c>
      <c r="I12993" s="2">
        <v>1</v>
      </c>
      <c r="J12993" t="s">
        <v>11</v>
      </c>
      <c r="K12993" s="21">
        <f>INDEX(LISTAS!$H:$Q,MATCH(BASE!H12993,LISTAS!$G:$G,0),MATCH(BASE!J12993,LISTAS!$H$3:$Q$3,0))*Tabela3[[#This Row],[QUANTIDADE]]</f>
        <v>16</v>
      </c>
      <c r="L12993" s="2" t="str">
        <f>TEXT(Tabela3[[#This Row],[DATA]],"MM")</f>
        <v>08</v>
      </c>
      <c r="M12993" s="2">
        <f>WEEKNUM(Tabela3[[#This Row],[DATA]])</f>
        <v>33</v>
      </c>
      <c r="N12993" s="18">
        <f>YEAR(Tabela3[[#This Row],[DATA]])</f>
        <v>2023</v>
      </c>
    </row>
    <row r="12994" spans="2:14">
      <c r="B12994" s="1">
        <v>45156</v>
      </c>
      <c r="C12994">
        <v>18288</v>
      </c>
      <c r="D12994">
        <f>COUNTIF(C$4:C12994,Tabela3[[#This Row],[COMANDA]])</f>
        <v>2</v>
      </c>
      <c r="E12994" t="s">
        <v>90</v>
      </c>
      <c r="F12994" t="s">
        <v>375</v>
      </c>
      <c r="G12994" t="s">
        <v>9</v>
      </c>
      <c r="H12994" t="s">
        <v>127</v>
      </c>
      <c r="I12994" s="2">
        <v>1</v>
      </c>
      <c r="J12994" t="s">
        <v>11</v>
      </c>
      <c r="K12994" s="21">
        <f>INDEX(LISTAS!$H:$Q,MATCH(BASE!H12994,LISTAS!$G:$G,0),MATCH(BASE!J12994,LISTAS!$H$3:$Q$3,0))*Tabela3[[#This Row],[QUANTIDADE]]</f>
        <v>4.5</v>
      </c>
      <c r="L12994" s="2" t="str">
        <f>TEXT(Tabela3[[#This Row],[DATA]],"MM")</f>
        <v>08</v>
      </c>
      <c r="M12994" s="2">
        <f>WEEKNUM(Tabela3[[#This Row],[DATA]])</f>
        <v>33</v>
      </c>
      <c r="N12994" s="18">
        <f>YEAR(Tabela3[[#This Row],[DATA]])</f>
        <v>2023</v>
      </c>
    </row>
    <row r="12995" spans="2:14">
      <c r="B12995" s="1">
        <v>45156</v>
      </c>
      <c r="C12995">
        <v>18289</v>
      </c>
      <c r="D12995">
        <f>COUNTIF(C$4:C12995,Tabela3[[#This Row],[COMANDA]])</f>
        <v>1</v>
      </c>
      <c r="E12995" t="s">
        <v>90</v>
      </c>
      <c r="F12995" t="s">
        <v>99</v>
      </c>
      <c r="G12995" t="s">
        <v>8</v>
      </c>
      <c r="H12995" t="s">
        <v>47</v>
      </c>
      <c r="I12995" s="2">
        <v>1</v>
      </c>
      <c r="J12995" t="s">
        <v>11</v>
      </c>
      <c r="K12995" s="21">
        <f>INDEX(LISTAS!$H:$Q,MATCH(BASE!H12995,LISTAS!$G:$G,0),MATCH(BASE!J12995,LISTAS!$H$3:$Q$3,0))*Tabela3[[#This Row],[QUANTIDADE]]</f>
        <v>16</v>
      </c>
      <c r="L12995" s="2" t="str">
        <f>TEXT(Tabela3[[#This Row],[DATA]],"MM")</f>
        <v>08</v>
      </c>
      <c r="M12995" s="2">
        <f>WEEKNUM(Tabela3[[#This Row],[DATA]])</f>
        <v>33</v>
      </c>
      <c r="N12995" s="18">
        <f>YEAR(Tabela3[[#This Row],[DATA]])</f>
        <v>2023</v>
      </c>
    </row>
    <row r="12996" spans="2:14">
      <c r="B12996" s="1">
        <v>45156</v>
      </c>
      <c r="C12996">
        <v>18289</v>
      </c>
      <c r="D12996">
        <f>COUNTIF(C$4:C12996,Tabela3[[#This Row],[COMANDA]])</f>
        <v>2</v>
      </c>
      <c r="E12996" t="s">
        <v>90</v>
      </c>
      <c r="F12996" t="s">
        <v>99</v>
      </c>
      <c r="G12996" t="s">
        <v>9</v>
      </c>
      <c r="H12996" t="s">
        <v>138</v>
      </c>
      <c r="I12996" s="2">
        <v>1</v>
      </c>
      <c r="J12996" t="s">
        <v>11</v>
      </c>
      <c r="K12996" s="21">
        <f>INDEX(LISTAS!$H:$Q,MATCH(BASE!H12996,LISTAS!$G:$G,0),MATCH(BASE!J12996,LISTAS!$H$3:$Q$3,0))*Tabela3[[#This Row],[QUANTIDADE]]</f>
        <v>4</v>
      </c>
      <c r="L12996" s="2" t="str">
        <f>TEXT(Tabela3[[#This Row],[DATA]],"MM")</f>
        <v>08</v>
      </c>
      <c r="M12996" s="2">
        <f>WEEKNUM(Tabela3[[#This Row],[DATA]])</f>
        <v>33</v>
      </c>
      <c r="N12996" s="18">
        <f>YEAR(Tabela3[[#This Row],[DATA]])</f>
        <v>2023</v>
      </c>
    </row>
    <row r="12997" spans="2:14">
      <c r="B12997" s="1">
        <v>45156</v>
      </c>
      <c r="C12997">
        <v>18290</v>
      </c>
      <c r="D12997">
        <f>COUNTIF(C$4:C12997,Tabela3[[#This Row],[COMANDA]])</f>
        <v>1</v>
      </c>
      <c r="E12997" t="s">
        <v>89</v>
      </c>
      <c r="F12997" t="s">
        <v>99</v>
      </c>
      <c r="G12997" t="s">
        <v>8</v>
      </c>
      <c r="H12997" t="s">
        <v>204</v>
      </c>
      <c r="I12997" s="2">
        <v>1</v>
      </c>
      <c r="J12997" t="s">
        <v>11</v>
      </c>
      <c r="K12997" s="21">
        <f>INDEX(LISTAS!$H:$Q,MATCH(BASE!H12997,LISTAS!$G:$G,0),MATCH(BASE!J12997,LISTAS!$H$3:$Q$3,0))*Tabela3[[#This Row],[QUANTIDADE]]</f>
        <v>18</v>
      </c>
      <c r="L12997" s="2" t="str">
        <f>TEXT(Tabela3[[#This Row],[DATA]],"MM")</f>
        <v>08</v>
      </c>
      <c r="M12997" s="2">
        <f>WEEKNUM(Tabela3[[#This Row],[DATA]])</f>
        <v>33</v>
      </c>
      <c r="N12997" s="18">
        <f>YEAR(Tabela3[[#This Row],[DATA]])</f>
        <v>2023</v>
      </c>
    </row>
    <row r="12998" spans="2:14">
      <c r="B12998" s="1">
        <v>45156</v>
      </c>
      <c r="C12998">
        <v>18290</v>
      </c>
      <c r="D12998">
        <f>COUNTIF(C$4:C12998,Tabela3[[#This Row],[COMANDA]])</f>
        <v>2</v>
      </c>
      <c r="E12998" t="s">
        <v>89</v>
      </c>
      <c r="F12998" t="s">
        <v>99</v>
      </c>
      <c r="G12998" t="s">
        <v>9</v>
      </c>
      <c r="H12998" t="s">
        <v>142</v>
      </c>
      <c r="I12998" s="2">
        <v>1</v>
      </c>
      <c r="J12998" t="s">
        <v>11</v>
      </c>
      <c r="K12998" s="21">
        <f>INDEX(LISTAS!$H:$Q,MATCH(BASE!H12998,LISTAS!$G:$G,0),MATCH(BASE!J12998,LISTAS!$H$3:$Q$3,0))*Tabela3[[#This Row],[QUANTIDADE]]</f>
        <v>6</v>
      </c>
      <c r="L12998" s="2" t="str">
        <f>TEXT(Tabela3[[#This Row],[DATA]],"MM")</f>
        <v>08</v>
      </c>
      <c r="M12998" s="2">
        <f>WEEKNUM(Tabela3[[#This Row],[DATA]])</f>
        <v>33</v>
      </c>
      <c r="N12998" s="18">
        <f>YEAR(Tabela3[[#This Row],[DATA]])</f>
        <v>2023</v>
      </c>
    </row>
    <row r="12999" spans="2:14">
      <c r="B12999" s="1">
        <v>45156</v>
      </c>
      <c r="C12999">
        <v>18290</v>
      </c>
      <c r="D12999">
        <f>COUNTIF(C$4:C12999,Tabela3[[#This Row],[COMANDA]])</f>
        <v>3</v>
      </c>
      <c r="E12999" t="s">
        <v>89</v>
      </c>
      <c r="F12999" t="s">
        <v>99</v>
      </c>
      <c r="G12999" t="s">
        <v>61</v>
      </c>
      <c r="H12999" t="s">
        <v>199</v>
      </c>
      <c r="I12999" s="2">
        <v>1</v>
      </c>
      <c r="J12999" t="s">
        <v>11</v>
      </c>
      <c r="K12999" s="21">
        <f>INDEX(LISTAS!$H:$Q,MATCH(BASE!H12999,LISTAS!$G:$G,0),MATCH(BASE!J12999,LISTAS!$H$3:$Q$3,0))*Tabela3[[#This Row],[QUANTIDADE]]</f>
        <v>1</v>
      </c>
      <c r="L12999" s="2" t="str">
        <f>TEXT(Tabela3[[#This Row],[DATA]],"MM")</f>
        <v>08</v>
      </c>
      <c r="M12999" s="2">
        <f>WEEKNUM(Tabela3[[#This Row],[DATA]])</f>
        <v>33</v>
      </c>
      <c r="N12999" s="18">
        <f>YEAR(Tabela3[[#This Row],[DATA]])</f>
        <v>2023</v>
      </c>
    </row>
    <row r="13000" spans="2:14">
      <c r="B13000" s="1">
        <v>45156</v>
      </c>
      <c r="C13000">
        <v>18291</v>
      </c>
      <c r="D13000">
        <f>COUNTIF(C$4:C13000,Tabela3[[#This Row],[COMANDA]])</f>
        <v>1</v>
      </c>
      <c r="E13000" t="s">
        <v>90</v>
      </c>
      <c r="F13000" t="s">
        <v>99</v>
      </c>
      <c r="G13000" t="s">
        <v>8</v>
      </c>
      <c r="H13000" t="s">
        <v>47</v>
      </c>
      <c r="I13000" s="2">
        <v>1</v>
      </c>
      <c r="J13000" t="s">
        <v>11</v>
      </c>
      <c r="K13000" s="21">
        <f>INDEX(LISTAS!$H:$Q,MATCH(BASE!H13000,LISTAS!$G:$G,0),MATCH(BASE!J13000,LISTAS!$H$3:$Q$3,0))*Tabela3[[#This Row],[QUANTIDADE]]</f>
        <v>16</v>
      </c>
      <c r="L13000" s="2" t="str">
        <f>TEXT(Tabela3[[#This Row],[DATA]],"MM")</f>
        <v>08</v>
      </c>
      <c r="M13000" s="2">
        <f>WEEKNUM(Tabela3[[#This Row],[DATA]])</f>
        <v>33</v>
      </c>
      <c r="N13000" s="18">
        <f>YEAR(Tabela3[[#This Row],[DATA]])</f>
        <v>2023</v>
      </c>
    </row>
    <row r="13001" spans="2:14">
      <c r="B13001" s="1">
        <v>45156</v>
      </c>
      <c r="C13001">
        <v>18291</v>
      </c>
      <c r="D13001">
        <f>COUNTIF(C$4:C13001,Tabela3[[#This Row],[COMANDA]])</f>
        <v>2</v>
      </c>
      <c r="E13001" t="s">
        <v>90</v>
      </c>
      <c r="F13001" t="s">
        <v>99</v>
      </c>
      <c r="G13001" t="s">
        <v>9</v>
      </c>
      <c r="H13001" t="s">
        <v>385</v>
      </c>
      <c r="I13001" s="2">
        <v>1</v>
      </c>
      <c r="J13001" t="s">
        <v>11</v>
      </c>
      <c r="K13001" s="21">
        <f>INDEX(LISTAS!$H:$Q,MATCH(BASE!H13001,LISTAS!$G:$G,0),MATCH(BASE!J13001,LISTAS!$H$3:$Q$3,0))*Tabela3[[#This Row],[QUANTIDADE]]</f>
        <v>3</v>
      </c>
      <c r="L13001" s="2" t="str">
        <f>TEXT(Tabela3[[#This Row],[DATA]],"MM")</f>
        <v>08</v>
      </c>
      <c r="M13001" s="2">
        <f>WEEKNUM(Tabela3[[#This Row],[DATA]])</f>
        <v>33</v>
      </c>
      <c r="N13001" s="18">
        <f>YEAR(Tabela3[[#This Row],[DATA]])</f>
        <v>2023</v>
      </c>
    </row>
    <row r="13002" spans="2:14">
      <c r="B13002" s="1">
        <v>45156</v>
      </c>
      <c r="C13002">
        <v>18292</v>
      </c>
      <c r="D13002">
        <f>COUNTIF(C$4:C13002,Tabela3[[#This Row],[COMANDA]])</f>
        <v>1</v>
      </c>
      <c r="E13002" t="s">
        <v>90</v>
      </c>
      <c r="F13002" t="s">
        <v>98</v>
      </c>
      <c r="G13002" t="s">
        <v>8</v>
      </c>
      <c r="H13002" t="s">
        <v>42</v>
      </c>
      <c r="I13002" s="2">
        <v>1</v>
      </c>
      <c r="J13002" t="s">
        <v>11</v>
      </c>
      <c r="K13002" s="21">
        <f>INDEX(LISTAS!$H:$Q,MATCH(BASE!H13002,LISTAS!$G:$G,0),MATCH(BASE!J13002,LISTAS!$H$3:$Q$3,0))*Tabela3[[#This Row],[QUANTIDADE]]</f>
        <v>16</v>
      </c>
      <c r="L13002" s="2" t="str">
        <f>TEXT(Tabela3[[#This Row],[DATA]],"MM")</f>
        <v>08</v>
      </c>
      <c r="M13002" s="2">
        <f>WEEKNUM(Tabela3[[#This Row],[DATA]])</f>
        <v>33</v>
      </c>
      <c r="N13002" s="18">
        <f>YEAR(Tabela3[[#This Row],[DATA]])</f>
        <v>2023</v>
      </c>
    </row>
    <row r="13003" spans="2:14">
      <c r="B13003" s="1">
        <v>45156</v>
      </c>
      <c r="C13003">
        <v>18293</v>
      </c>
      <c r="D13003">
        <f>COUNTIF(C$4:C13003,Tabela3[[#This Row],[COMANDA]])</f>
        <v>1</v>
      </c>
      <c r="E13003" t="s">
        <v>90</v>
      </c>
      <c r="F13003" t="s">
        <v>98</v>
      </c>
      <c r="G13003" t="s">
        <v>8</v>
      </c>
      <c r="H13003" t="s">
        <v>203</v>
      </c>
      <c r="I13003" s="2">
        <v>1</v>
      </c>
      <c r="J13003" t="s">
        <v>11</v>
      </c>
      <c r="K13003" s="21">
        <f>INDEX(LISTAS!$H:$Q,MATCH(BASE!H13003,LISTAS!$G:$G,0),MATCH(BASE!J13003,LISTAS!$H$3:$Q$3,0))*Tabela3[[#This Row],[QUANTIDADE]]</f>
        <v>20</v>
      </c>
      <c r="L13003" s="2" t="str">
        <f>TEXT(Tabela3[[#This Row],[DATA]],"MM")</f>
        <v>08</v>
      </c>
      <c r="M13003" s="2">
        <f>WEEKNUM(Tabela3[[#This Row],[DATA]])</f>
        <v>33</v>
      </c>
      <c r="N13003" s="18">
        <f>YEAR(Tabela3[[#This Row],[DATA]])</f>
        <v>2023</v>
      </c>
    </row>
    <row r="13004" spans="2:14">
      <c r="B13004" s="1">
        <v>45156</v>
      </c>
      <c r="C13004">
        <v>18293</v>
      </c>
      <c r="D13004">
        <f>COUNTIF(C$4:C13004,Tabela3[[#This Row],[COMANDA]])</f>
        <v>2</v>
      </c>
      <c r="E13004" t="s">
        <v>90</v>
      </c>
      <c r="F13004" t="s">
        <v>98</v>
      </c>
      <c r="G13004" t="s">
        <v>8</v>
      </c>
      <c r="H13004" t="s">
        <v>211</v>
      </c>
      <c r="I13004" s="2">
        <v>1</v>
      </c>
      <c r="J13004" t="s">
        <v>11</v>
      </c>
      <c r="K13004" s="21">
        <f>INDEX(LISTAS!$H:$Q,MATCH(BASE!H13004,LISTAS!$G:$G,0),MATCH(BASE!J13004,LISTAS!$H$3:$Q$3,0))*Tabela3[[#This Row],[QUANTIDADE]]</f>
        <v>20</v>
      </c>
      <c r="L13004" s="2" t="str">
        <f>TEXT(Tabela3[[#This Row],[DATA]],"MM")</f>
        <v>08</v>
      </c>
      <c r="M13004" s="2">
        <f>WEEKNUM(Tabela3[[#This Row],[DATA]])</f>
        <v>33</v>
      </c>
      <c r="N13004" s="18">
        <f>YEAR(Tabela3[[#This Row],[DATA]])</f>
        <v>2023</v>
      </c>
    </row>
    <row r="13005" spans="2:14">
      <c r="B13005" s="1">
        <v>45156</v>
      </c>
      <c r="C13005">
        <v>18293</v>
      </c>
      <c r="D13005">
        <f>COUNTIF(C$4:C13005,Tabela3[[#This Row],[COMANDA]])</f>
        <v>3</v>
      </c>
      <c r="E13005" t="s">
        <v>90</v>
      </c>
      <c r="F13005" t="s">
        <v>98</v>
      </c>
      <c r="G13005" t="s">
        <v>9</v>
      </c>
      <c r="H13005" t="s">
        <v>131</v>
      </c>
      <c r="I13005" s="2">
        <v>1</v>
      </c>
      <c r="J13005" t="s">
        <v>11</v>
      </c>
      <c r="K13005" s="21">
        <f>INDEX(LISTAS!$H:$Q,MATCH(BASE!H13005,LISTAS!$G:$G,0),MATCH(BASE!J13005,LISTAS!$H$3:$Q$3,0))*Tabela3[[#This Row],[QUANTIDADE]]</f>
        <v>4</v>
      </c>
      <c r="L13005" s="2" t="str">
        <f>TEXT(Tabela3[[#This Row],[DATA]],"MM")</f>
        <v>08</v>
      </c>
      <c r="M13005" s="2">
        <f>WEEKNUM(Tabela3[[#This Row],[DATA]])</f>
        <v>33</v>
      </c>
      <c r="N13005" s="18">
        <f>YEAR(Tabela3[[#This Row],[DATA]])</f>
        <v>2023</v>
      </c>
    </row>
    <row r="13006" spans="2:14">
      <c r="B13006" s="1">
        <v>45156</v>
      </c>
      <c r="C13006">
        <v>18293</v>
      </c>
      <c r="D13006">
        <f>COUNTIF(C$4:C13006,Tabela3[[#This Row],[COMANDA]])</f>
        <v>4</v>
      </c>
      <c r="E13006" t="s">
        <v>90</v>
      </c>
      <c r="F13006" t="s">
        <v>98</v>
      </c>
      <c r="G13006" t="s">
        <v>9</v>
      </c>
      <c r="H13006" t="s">
        <v>148</v>
      </c>
      <c r="I13006" s="2">
        <v>1</v>
      </c>
      <c r="J13006" t="s">
        <v>11</v>
      </c>
      <c r="K13006" s="21">
        <f>INDEX(LISTAS!$H:$Q,MATCH(BASE!H13006,LISTAS!$G:$G,0),MATCH(BASE!J13006,LISTAS!$H$3:$Q$3,0))*Tabela3[[#This Row],[QUANTIDADE]]</f>
        <v>3</v>
      </c>
      <c r="L13006" s="2" t="str">
        <f>TEXT(Tabela3[[#This Row],[DATA]],"MM")</f>
        <v>08</v>
      </c>
      <c r="M13006" s="2">
        <f>WEEKNUM(Tabela3[[#This Row],[DATA]])</f>
        <v>33</v>
      </c>
      <c r="N13006" s="18">
        <f>YEAR(Tabela3[[#This Row],[DATA]])</f>
        <v>2023</v>
      </c>
    </row>
    <row r="13007" spans="2:14">
      <c r="B13007" s="1">
        <v>45156</v>
      </c>
      <c r="C13007">
        <v>18294</v>
      </c>
      <c r="D13007">
        <f>COUNTIF(C$4:C13007,Tabela3[[#This Row],[COMANDA]])</f>
        <v>1</v>
      </c>
      <c r="E13007" t="s">
        <v>89</v>
      </c>
      <c r="F13007" t="s">
        <v>99</v>
      </c>
      <c r="G13007" t="s">
        <v>8</v>
      </c>
      <c r="H13007" t="s">
        <v>42</v>
      </c>
      <c r="I13007" s="2">
        <v>1</v>
      </c>
      <c r="J13007" t="s">
        <v>11</v>
      </c>
      <c r="K13007" s="21">
        <f>INDEX(LISTAS!$H:$Q,MATCH(BASE!H13007,LISTAS!$G:$G,0),MATCH(BASE!J13007,LISTAS!$H$3:$Q$3,0))*Tabela3[[#This Row],[QUANTIDADE]]</f>
        <v>16</v>
      </c>
      <c r="L13007" s="2" t="str">
        <f>TEXT(Tabela3[[#This Row],[DATA]],"MM")</f>
        <v>08</v>
      </c>
      <c r="M13007" s="2">
        <f>WEEKNUM(Tabela3[[#This Row],[DATA]])</f>
        <v>33</v>
      </c>
      <c r="N13007" s="18">
        <f>YEAR(Tabela3[[#This Row],[DATA]])</f>
        <v>2023</v>
      </c>
    </row>
    <row r="13008" spans="2:14">
      <c r="B13008" s="1">
        <v>45156</v>
      </c>
      <c r="C13008">
        <v>18294</v>
      </c>
      <c r="D13008">
        <f>COUNTIF(C$4:C13008,Tabela3[[#This Row],[COMANDA]])</f>
        <v>2</v>
      </c>
      <c r="E13008" t="s">
        <v>89</v>
      </c>
      <c r="F13008" t="s">
        <v>99</v>
      </c>
      <c r="G13008" t="s">
        <v>8</v>
      </c>
      <c r="H13008" t="s">
        <v>203</v>
      </c>
      <c r="I13008" s="2">
        <v>1</v>
      </c>
      <c r="J13008" t="s">
        <v>11</v>
      </c>
      <c r="K13008" s="21">
        <f>INDEX(LISTAS!$H:$Q,MATCH(BASE!H13008,LISTAS!$G:$G,0),MATCH(BASE!J13008,LISTAS!$H$3:$Q$3,0))*Tabela3[[#This Row],[QUANTIDADE]]</f>
        <v>20</v>
      </c>
      <c r="L13008" s="2" t="str">
        <f>TEXT(Tabela3[[#This Row],[DATA]],"MM")</f>
        <v>08</v>
      </c>
      <c r="M13008" s="2">
        <f>WEEKNUM(Tabela3[[#This Row],[DATA]])</f>
        <v>33</v>
      </c>
      <c r="N13008" s="18">
        <f>YEAR(Tabela3[[#This Row],[DATA]])</f>
        <v>2023</v>
      </c>
    </row>
    <row r="13009" spans="2:14">
      <c r="B13009" s="1">
        <v>45156</v>
      </c>
      <c r="C13009">
        <v>18295</v>
      </c>
      <c r="D13009">
        <f>COUNTIF(C$4:C13009,Tabela3[[#This Row],[COMANDA]])</f>
        <v>1</v>
      </c>
      <c r="E13009" t="s">
        <v>90</v>
      </c>
      <c r="F13009" t="s">
        <v>99</v>
      </c>
      <c r="G13009" t="s">
        <v>8</v>
      </c>
      <c r="H13009" t="s">
        <v>47</v>
      </c>
      <c r="I13009" s="2">
        <v>1</v>
      </c>
      <c r="J13009" t="s">
        <v>11</v>
      </c>
      <c r="K13009" s="21">
        <f>INDEX(LISTAS!$H:$Q,MATCH(BASE!H13009,LISTAS!$G:$G,0),MATCH(BASE!J13009,LISTAS!$H$3:$Q$3,0))*Tabela3[[#This Row],[QUANTIDADE]]</f>
        <v>16</v>
      </c>
      <c r="L13009" s="2" t="str">
        <f>TEXT(Tabela3[[#This Row],[DATA]],"MM")</f>
        <v>08</v>
      </c>
      <c r="M13009" s="2">
        <f>WEEKNUM(Tabela3[[#This Row],[DATA]])</f>
        <v>33</v>
      </c>
      <c r="N13009" s="18">
        <f>YEAR(Tabela3[[#This Row],[DATA]])</f>
        <v>2023</v>
      </c>
    </row>
    <row r="13010" spans="2:14">
      <c r="B13010" s="1">
        <v>45156</v>
      </c>
      <c r="C13010">
        <v>18296</v>
      </c>
      <c r="D13010">
        <f>COUNTIF(C$4:C13010,Tabela3[[#This Row],[COMANDA]])</f>
        <v>1</v>
      </c>
      <c r="E13010" t="s">
        <v>90</v>
      </c>
      <c r="F13010" t="s">
        <v>98</v>
      </c>
      <c r="G13010" t="s">
        <v>8</v>
      </c>
      <c r="H13010" t="s">
        <v>47</v>
      </c>
      <c r="I13010" s="2">
        <v>2</v>
      </c>
      <c r="J13010" t="s">
        <v>11</v>
      </c>
      <c r="K13010" s="21">
        <f>INDEX(LISTAS!$H:$Q,MATCH(BASE!H13010,LISTAS!$G:$G,0),MATCH(BASE!J13010,LISTAS!$H$3:$Q$3,0))*Tabela3[[#This Row],[QUANTIDADE]]</f>
        <v>32</v>
      </c>
      <c r="L13010" s="2" t="str">
        <f>TEXT(Tabela3[[#This Row],[DATA]],"MM")</f>
        <v>08</v>
      </c>
      <c r="M13010" s="2">
        <f>WEEKNUM(Tabela3[[#This Row],[DATA]])</f>
        <v>33</v>
      </c>
      <c r="N13010" s="18">
        <f>YEAR(Tabela3[[#This Row],[DATA]])</f>
        <v>2023</v>
      </c>
    </row>
    <row r="13011" spans="2:14">
      <c r="B13011" s="1">
        <v>45156</v>
      </c>
      <c r="C13011">
        <v>18296</v>
      </c>
      <c r="D13011">
        <f>COUNTIF(C$4:C13011,Tabela3[[#This Row],[COMANDA]])</f>
        <v>2</v>
      </c>
      <c r="E13011" t="s">
        <v>90</v>
      </c>
      <c r="F13011" t="s">
        <v>99</v>
      </c>
      <c r="G13011" t="s">
        <v>8</v>
      </c>
      <c r="H13011" t="s">
        <v>47</v>
      </c>
      <c r="I13011" s="2">
        <v>1</v>
      </c>
      <c r="J13011" t="s">
        <v>11</v>
      </c>
      <c r="K13011" s="21">
        <f>INDEX(LISTAS!$H:$Q,MATCH(BASE!H13011,LISTAS!$G:$G,0),MATCH(BASE!J13011,LISTAS!$H$3:$Q$3,0))*Tabela3[[#This Row],[QUANTIDADE]]</f>
        <v>16</v>
      </c>
      <c r="L13011" s="2" t="str">
        <f>TEXT(Tabela3[[#This Row],[DATA]],"MM")</f>
        <v>08</v>
      </c>
      <c r="M13011" s="2">
        <f>WEEKNUM(Tabela3[[#This Row],[DATA]])</f>
        <v>33</v>
      </c>
      <c r="N13011" s="18">
        <f>YEAR(Tabela3[[#This Row],[DATA]])</f>
        <v>2023</v>
      </c>
    </row>
    <row r="13012" spans="2:14">
      <c r="B13012" s="1">
        <v>45156</v>
      </c>
      <c r="C13012">
        <v>18296</v>
      </c>
      <c r="D13012">
        <f>COUNTIF(C$4:C13012,Tabela3[[#This Row],[COMANDA]])</f>
        <v>3</v>
      </c>
      <c r="E13012" t="s">
        <v>90</v>
      </c>
      <c r="F13012" t="s">
        <v>375</v>
      </c>
      <c r="G13012" t="s">
        <v>8</v>
      </c>
      <c r="H13012" t="s">
        <v>47</v>
      </c>
      <c r="I13012" s="2">
        <v>1</v>
      </c>
      <c r="J13012" t="s">
        <v>11</v>
      </c>
      <c r="K13012" s="21">
        <f>INDEX(LISTAS!$H:$Q,MATCH(BASE!H13012,LISTAS!$G:$G,0),MATCH(BASE!J13012,LISTAS!$H$3:$Q$3,0))*Tabela3[[#This Row],[QUANTIDADE]]</f>
        <v>16</v>
      </c>
      <c r="L13012" s="2" t="str">
        <f>TEXT(Tabela3[[#This Row],[DATA]],"MM")</f>
        <v>08</v>
      </c>
      <c r="M13012" s="2">
        <f>WEEKNUM(Tabela3[[#This Row],[DATA]])</f>
        <v>33</v>
      </c>
      <c r="N13012" s="18">
        <f>YEAR(Tabela3[[#This Row],[DATA]])</f>
        <v>2023</v>
      </c>
    </row>
    <row r="13013" spans="2:14">
      <c r="B13013" s="1">
        <v>45156</v>
      </c>
      <c r="C13013">
        <v>18296</v>
      </c>
      <c r="D13013">
        <f>COUNTIF(C$4:C13013,Tabela3[[#This Row],[COMANDA]])</f>
        <v>4</v>
      </c>
      <c r="E13013" t="s">
        <v>90</v>
      </c>
      <c r="F13013" t="s">
        <v>98</v>
      </c>
      <c r="G13013" t="s">
        <v>9</v>
      </c>
      <c r="H13013" t="s">
        <v>58</v>
      </c>
      <c r="I13013" s="2">
        <v>1</v>
      </c>
      <c r="J13013" t="s">
        <v>11</v>
      </c>
      <c r="K13013" s="21">
        <f>INDEX(LISTAS!$H:$Q,MATCH(BASE!H13013,LISTAS!$G:$G,0),MATCH(BASE!J13013,LISTAS!$H$3:$Q$3,0))*Tabela3[[#This Row],[QUANTIDADE]]</f>
        <v>5</v>
      </c>
      <c r="L13013" s="2" t="str">
        <f>TEXT(Tabela3[[#This Row],[DATA]],"MM")</f>
        <v>08</v>
      </c>
      <c r="M13013" s="2">
        <f>WEEKNUM(Tabela3[[#This Row],[DATA]])</f>
        <v>33</v>
      </c>
      <c r="N13013" s="18">
        <f>YEAR(Tabela3[[#This Row],[DATA]])</f>
        <v>2023</v>
      </c>
    </row>
    <row r="13014" spans="2:14">
      <c r="B13014" s="1">
        <v>45156</v>
      </c>
      <c r="C13014">
        <v>18297</v>
      </c>
      <c r="D13014">
        <f>COUNTIF(C$4:C13014,Tabela3[[#This Row],[COMANDA]])</f>
        <v>1</v>
      </c>
      <c r="E13014" t="s">
        <v>90</v>
      </c>
      <c r="F13014" t="s">
        <v>99</v>
      </c>
      <c r="G13014" t="s">
        <v>8</v>
      </c>
      <c r="H13014" t="s">
        <v>41</v>
      </c>
      <c r="I13014" s="2">
        <v>1</v>
      </c>
      <c r="J13014" t="s">
        <v>11</v>
      </c>
      <c r="K13014" s="21">
        <f>INDEX(LISTAS!$H:$Q,MATCH(BASE!H13014,LISTAS!$G:$G,0),MATCH(BASE!J13014,LISTAS!$H$3:$Q$3,0))*Tabela3[[#This Row],[QUANTIDADE]]</f>
        <v>14</v>
      </c>
      <c r="L13014" s="2" t="str">
        <f>TEXT(Tabela3[[#This Row],[DATA]],"MM")</f>
        <v>08</v>
      </c>
      <c r="M13014" s="2">
        <f>WEEKNUM(Tabela3[[#This Row],[DATA]])</f>
        <v>33</v>
      </c>
      <c r="N13014" s="18">
        <f>YEAR(Tabela3[[#This Row],[DATA]])</f>
        <v>2023</v>
      </c>
    </row>
    <row r="13015" spans="2:14">
      <c r="B13015" s="1">
        <v>45156</v>
      </c>
      <c r="C13015">
        <v>18297</v>
      </c>
      <c r="D13015">
        <f>COUNTIF(C$4:C13015,Tabela3[[#This Row],[COMANDA]])</f>
        <v>2</v>
      </c>
      <c r="E13015" t="s">
        <v>90</v>
      </c>
      <c r="F13015" t="s">
        <v>99</v>
      </c>
      <c r="G13015" t="s">
        <v>61</v>
      </c>
      <c r="H13015" t="s">
        <v>163</v>
      </c>
      <c r="I13015" s="2">
        <v>1</v>
      </c>
      <c r="J13015" t="s">
        <v>11</v>
      </c>
      <c r="K13015" s="21">
        <f>INDEX(LISTAS!$H:$Q,MATCH(BASE!H13015,LISTAS!$G:$G,0),MATCH(BASE!J13015,LISTAS!$H$3:$Q$3,0))*Tabela3[[#This Row],[QUANTIDADE]]</f>
        <v>4</v>
      </c>
      <c r="L13015" s="2" t="str">
        <f>TEXT(Tabela3[[#This Row],[DATA]],"MM")</f>
        <v>08</v>
      </c>
      <c r="M13015" s="2">
        <f>WEEKNUM(Tabela3[[#This Row],[DATA]])</f>
        <v>33</v>
      </c>
      <c r="N13015" s="18">
        <f>YEAR(Tabela3[[#This Row],[DATA]])</f>
        <v>2023</v>
      </c>
    </row>
    <row r="13016" spans="2:14">
      <c r="B13016" s="1">
        <v>45156</v>
      </c>
      <c r="C13016">
        <v>18297</v>
      </c>
      <c r="D13016">
        <f>COUNTIF(C$4:C13016,Tabela3[[#This Row],[COMANDA]])</f>
        <v>3</v>
      </c>
      <c r="E13016" t="s">
        <v>90</v>
      </c>
      <c r="F13016" t="s">
        <v>99</v>
      </c>
      <c r="G13016" t="s">
        <v>9</v>
      </c>
      <c r="H13016" t="s">
        <v>132</v>
      </c>
      <c r="I13016" s="2">
        <v>1</v>
      </c>
      <c r="J13016" t="s">
        <v>11</v>
      </c>
      <c r="K13016" s="21">
        <f>INDEX(LISTAS!$H:$Q,MATCH(BASE!H13016,LISTAS!$G:$G,0),MATCH(BASE!J13016,LISTAS!$H$3:$Q$3,0))*Tabela3[[#This Row],[QUANTIDADE]]</f>
        <v>3</v>
      </c>
      <c r="L13016" s="2" t="str">
        <f>TEXT(Tabela3[[#This Row],[DATA]],"MM")</f>
        <v>08</v>
      </c>
      <c r="M13016" s="2">
        <f>WEEKNUM(Tabela3[[#This Row],[DATA]])</f>
        <v>33</v>
      </c>
      <c r="N13016" s="18">
        <f>YEAR(Tabela3[[#This Row],[DATA]])</f>
        <v>2023</v>
      </c>
    </row>
    <row r="13017" spans="2:14">
      <c r="B13017" s="1">
        <v>45156</v>
      </c>
      <c r="C13017">
        <v>18298</v>
      </c>
      <c r="D13017">
        <f>COUNTIF(C$4:C13017,Tabela3[[#This Row],[COMANDA]])</f>
        <v>1</v>
      </c>
      <c r="E13017" t="s">
        <v>90</v>
      </c>
      <c r="F13017" t="s">
        <v>99</v>
      </c>
      <c r="G13017" t="s">
        <v>8</v>
      </c>
      <c r="H13017" t="s">
        <v>39</v>
      </c>
      <c r="I13017" s="2">
        <v>1</v>
      </c>
      <c r="J13017" t="s">
        <v>11</v>
      </c>
      <c r="K13017" s="21">
        <f>INDEX(LISTAS!$H:$Q,MATCH(BASE!H13017,LISTAS!$G:$G,0),MATCH(BASE!J13017,LISTAS!$H$3:$Q$3,0))*Tabela3[[#This Row],[QUANTIDADE]]</f>
        <v>12</v>
      </c>
      <c r="L13017" s="2" t="str">
        <f>TEXT(Tabela3[[#This Row],[DATA]],"MM")</f>
        <v>08</v>
      </c>
      <c r="M13017" s="2">
        <f>WEEKNUM(Tabela3[[#This Row],[DATA]])</f>
        <v>33</v>
      </c>
      <c r="N13017" s="18">
        <f>YEAR(Tabela3[[#This Row],[DATA]])</f>
        <v>2023</v>
      </c>
    </row>
    <row r="13018" spans="2:14">
      <c r="B13018" s="1">
        <v>45156</v>
      </c>
      <c r="C13018">
        <v>18298</v>
      </c>
      <c r="D13018">
        <f>COUNTIF(C$4:C13018,Tabela3[[#This Row],[COMANDA]])</f>
        <v>2</v>
      </c>
      <c r="E13018" t="s">
        <v>90</v>
      </c>
      <c r="F13018" t="s">
        <v>99</v>
      </c>
      <c r="G13018" t="s">
        <v>8</v>
      </c>
      <c r="H13018" t="s">
        <v>205</v>
      </c>
      <c r="I13018" s="2">
        <v>1</v>
      </c>
      <c r="J13018" t="s">
        <v>11</v>
      </c>
      <c r="K13018" s="21">
        <f>INDEX(LISTAS!$H:$Q,MATCH(BASE!H13018,LISTAS!$G:$G,0),MATCH(BASE!J13018,LISTAS!$H$3:$Q$3,0))*Tabela3[[#This Row],[QUANTIDADE]]</f>
        <v>22</v>
      </c>
      <c r="L13018" s="2" t="str">
        <f>TEXT(Tabela3[[#This Row],[DATA]],"MM")</f>
        <v>08</v>
      </c>
      <c r="M13018" s="2">
        <f>WEEKNUM(Tabela3[[#This Row],[DATA]])</f>
        <v>33</v>
      </c>
      <c r="N13018" s="18">
        <f>YEAR(Tabela3[[#This Row],[DATA]])</f>
        <v>2023</v>
      </c>
    </row>
    <row r="13019" spans="2:14">
      <c r="B13019" s="1">
        <v>45156</v>
      </c>
      <c r="C13019">
        <v>18298</v>
      </c>
      <c r="D13019">
        <f>COUNTIF(C$4:C13019,Tabela3[[#This Row],[COMANDA]])</f>
        <v>3</v>
      </c>
      <c r="E13019" t="s">
        <v>90</v>
      </c>
      <c r="F13019" t="s">
        <v>99</v>
      </c>
      <c r="G13019" t="s">
        <v>61</v>
      </c>
      <c r="H13019" t="s">
        <v>163</v>
      </c>
      <c r="I13019" s="2">
        <v>1</v>
      </c>
      <c r="J13019" t="s">
        <v>11</v>
      </c>
      <c r="K13019" s="21">
        <f>INDEX(LISTAS!$H:$Q,MATCH(BASE!H13019,LISTAS!$G:$G,0),MATCH(BASE!J13019,LISTAS!$H$3:$Q$3,0))*Tabela3[[#This Row],[QUANTIDADE]]</f>
        <v>4</v>
      </c>
      <c r="L13019" s="2" t="str">
        <f>TEXT(Tabela3[[#This Row],[DATA]],"MM")</f>
        <v>08</v>
      </c>
      <c r="M13019" s="2">
        <f>WEEKNUM(Tabela3[[#This Row],[DATA]])</f>
        <v>33</v>
      </c>
      <c r="N13019" s="18">
        <f>YEAR(Tabela3[[#This Row],[DATA]])</f>
        <v>2023</v>
      </c>
    </row>
    <row r="13020" spans="2:14">
      <c r="B13020" s="1">
        <v>45156</v>
      </c>
      <c r="C13020">
        <v>18298</v>
      </c>
      <c r="D13020">
        <f>COUNTIF(C$4:C13020,Tabela3[[#This Row],[COMANDA]])</f>
        <v>4</v>
      </c>
      <c r="E13020" t="s">
        <v>90</v>
      </c>
      <c r="F13020" t="s">
        <v>99</v>
      </c>
      <c r="G13020" t="s">
        <v>9</v>
      </c>
      <c r="H13020" t="s">
        <v>138</v>
      </c>
      <c r="I13020" s="2">
        <v>1</v>
      </c>
      <c r="J13020" t="s">
        <v>11</v>
      </c>
      <c r="K13020" s="21">
        <f>INDEX(LISTAS!$H:$Q,MATCH(BASE!H13020,LISTAS!$G:$G,0),MATCH(BASE!J13020,LISTAS!$H$3:$Q$3,0))*Tabela3[[#This Row],[QUANTIDADE]]</f>
        <v>4</v>
      </c>
      <c r="L13020" s="2" t="str">
        <f>TEXT(Tabela3[[#This Row],[DATA]],"MM")</f>
        <v>08</v>
      </c>
      <c r="M13020" s="2">
        <f>WEEKNUM(Tabela3[[#This Row],[DATA]])</f>
        <v>33</v>
      </c>
      <c r="N13020" s="18">
        <f>YEAR(Tabela3[[#This Row],[DATA]])</f>
        <v>2023</v>
      </c>
    </row>
    <row r="13021" spans="2:14">
      <c r="B13021" s="1">
        <v>45156</v>
      </c>
      <c r="C13021">
        <v>18299</v>
      </c>
      <c r="D13021">
        <f>COUNTIF(C$4:C13021,Tabela3[[#This Row],[COMANDA]])</f>
        <v>1</v>
      </c>
      <c r="E13021" t="s">
        <v>90</v>
      </c>
      <c r="F13021" t="s">
        <v>99</v>
      </c>
      <c r="G13021" t="s">
        <v>8</v>
      </c>
      <c r="H13021" t="s">
        <v>204</v>
      </c>
      <c r="I13021" s="2">
        <v>1</v>
      </c>
      <c r="J13021" t="s">
        <v>11</v>
      </c>
      <c r="K13021" s="21">
        <f>INDEX(LISTAS!$H:$Q,MATCH(BASE!H13021,LISTAS!$G:$G,0),MATCH(BASE!J13021,LISTAS!$H$3:$Q$3,0))*Tabela3[[#This Row],[QUANTIDADE]]</f>
        <v>18</v>
      </c>
      <c r="L13021" s="2" t="str">
        <f>TEXT(Tabela3[[#This Row],[DATA]],"MM")</f>
        <v>08</v>
      </c>
      <c r="M13021" s="2">
        <f>WEEKNUM(Tabela3[[#This Row],[DATA]])</f>
        <v>33</v>
      </c>
      <c r="N13021" s="18">
        <f>YEAR(Tabela3[[#This Row],[DATA]])</f>
        <v>2023</v>
      </c>
    </row>
    <row r="13022" spans="2:14">
      <c r="B13022" s="1">
        <v>45156</v>
      </c>
      <c r="C13022">
        <v>18299</v>
      </c>
      <c r="D13022">
        <f>COUNTIF(C$4:C13022,Tabela3[[#This Row],[COMANDA]])</f>
        <v>2</v>
      </c>
      <c r="E13022" t="s">
        <v>90</v>
      </c>
      <c r="F13022" t="s">
        <v>98</v>
      </c>
      <c r="G13022" t="s">
        <v>8</v>
      </c>
      <c r="H13022" t="s">
        <v>203</v>
      </c>
      <c r="I13022" s="2">
        <v>2</v>
      </c>
      <c r="J13022" t="s">
        <v>11</v>
      </c>
      <c r="K13022" s="21">
        <f>INDEX(LISTAS!$H:$Q,MATCH(BASE!H13022,LISTAS!$G:$G,0),MATCH(BASE!J13022,LISTAS!$H$3:$Q$3,0))*Tabela3[[#This Row],[QUANTIDADE]]</f>
        <v>40</v>
      </c>
      <c r="L13022" s="2" t="str">
        <f>TEXT(Tabela3[[#This Row],[DATA]],"MM")</f>
        <v>08</v>
      </c>
      <c r="M13022" s="2">
        <f>WEEKNUM(Tabela3[[#This Row],[DATA]])</f>
        <v>33</v>
      </c>
      <c r="N13022" s="18">
        <f>YEAR(Tabela3[[#This Row],[DATA]])</f>
        <v>2023</v>
      </c>
    </row>
    <row r="13023" spans="2:14">
      <c r="B13023" s="1">
        <v>45156</v>
      </c>
      <c r="C13023">
        <v>18299</v>
      </c>
      <c r="D13023">
        <f>COUNTIF(C$4:C13023,Tabela3[[#This Row],[COMANDA]])</f>
        <v>3</v>
      </c>
      <c r="E13023" t="s">
        <v>90</v>
      </c>
      <c r="F13023" t="s">
        <v>99</v>
      </c>
      <c r="G13023" t="s">
        <v>8</v>
      </c>
      <c r="H13023" t="s">
        <v>203</v>
      </c>
      <c r="I13023" s="2">
        <v>1</v>
      </c>
      <c r="J13023" t="s">
        <v>11</v>
      </c>
      <c r="K13023" s="21">
        <f>INDEX(LISTAS!$H:$Q,MATCH(BASE!H13023,LISTAS!$G:$G,0),MATCH(BASE!J13023,LISTAS!$H$3:$Q$3,0))*Tabela3[[#This Row],[QUANTIDADE]]</f>
        <v>20</v>
      </c>
      <c r="L13023" s="2" t="str">
        <f>TEXT(Tabela3[[#This Row],[DATA]],"MM")</f>
        <v>08</v>
      </c>
      <c r="M13023" s="2">
        <f>WEEKNUM(Tabela3[[#This Row],[DATA]])</f>
        <v>33</v>
      </c>
      <c r="N13023" s="18">
        <f>YEAR(Tabela3[[#This Row],[DATA]])</f>
        <v>2023</v>
      </c>
    </row>
    <row r="13024" spans="2:14">
      <c r="B13024" s="1">
        <v>45156</v>
      </c>
      <c r="C13024">
        <v>18299</v>
      </c>
      <c r="D13024">
        <f>COUNTIF(C$4:C13024,Tabela3[[#This Row],[COMANDA]])</f>
        <v>4</v>
      </c>
      <c r="E13024" t="s">
        <v>90</v>
      </c>
      <c r="F13024" t="s">
        <v>98</v>
      </c>
      <c r="G13024" t="s">
        <v>9</v>
      </c>
      <c r="H13024" t="s">
        <v>132</v>
      </c>
      <c r="I13024" s="2">
        <v>1</v>
      </c>
      <c r="J13024" t="s">
        <v>11</v>
      </c>
      <c r="K13024" s="21">
        <f>INDEX(LISTAS!$H:$Q,MATCH(BASE!H13024,LISTAS!$G:$G,0),MATCH(BASE!J13024,LISTAS!$H$3:$Q$3,0))*Tabela3[[#This Row],[QUANTIDADE]]</f>
        <v>3</v>
      </c>
      <c r="L13024" s="2" t="str">
        <f>TEXT(Tabela3[[#This Row],[DATA]],"MM")</f>
        <v>08</v>
      </c>
      <c r="M13024" s="2">
        <f>WEEKNUM(Tabela3[[#This Row],[DATA]])</f>
        <v>33</v>
      </c>
      <c r="N13024" s="18">
        <f>YEAR(Tabela3[[#This Row],[DATA]])</f>
        <v>2023</v>
      </c>
    </row>
    <row r="13025" spans="2:14">
      <c r="B13025" s="1">
        <v>45156</v>
      </c>
      <c r="C13025">
        <v>18299</v>
      </c>
      <c r="D13025">
        <f>COUNTIF(C$4:C13025,Tabela3[[#This Row],[COMANDA]])</f>
        <v>5</v>
      </c>
      <c r="E13025" t="s">
        <v>90</v>
      </c>
      <c r="F13025" t="s">
        <v>99</v>
      </c>
      <c r="G13025" t="s">
        <v>9</v>
      </c>
      <c r="H13025" t="s">
        <v>54</v>
      </c>
      <c r="I13025" s="2">
        <v>1</v>
      </c>
      <c r="J13025" t="s">
        <v>11</v>
      </c>
      <c r="K13025" s="21">
        <f>INDEX(LISTAS!$H:$Q,MATCH(BASE!H13025,LISTAS!$G:$G,0),MATCH(BASE!J13025,LISTAS!$H$3:$Q$3,0))*Tabela3[[#This Row],[QUANTIDADE]]</f>
        <v>3</v>
      </c>
      <c r="L13025" s="2" t="str">
        <f>TEXT(Tabela3[[#This Row],[DATA]],"MM")</f>
        <v>08</v>
      </c>
      <c r="M13025" s="2">
        <f>WEEKNUM(Tabela3[[#This Row],[DATA]])</f>
        <v>33</v>
      </c>
      <c r="N13025" s="18">
        <f>YEAR(Tabela3[[#This Row],[DATA]])</f>
        <v>2023</v>
      </c>
    </row>
    <row r="13026" spans="2:14">
      <c r="B13026" s="1">
        <v>45156</v>
      </c>
      <c r="C13026">
        <v>18300</v>
      </c>
      <c r="D13026">
        <f>COUNTIF(C$4:C13026,Tabela3[[#This Row],[COMANDA]])</f>
        <v>1</v>
      </c>
      <c r="E13026" t="s">
        <v>90</v>
      </c>
      <c r="F13026" t="s">
        <v>99</v>
      </c>
      <c r="G13026" t="s">
        <v>8</v>
      </c>
      <c r="H13026" t="s">
        <v>47</v>
      </c>
      <c r="I13026" s="2">
        <v>2</v>
      </c>
      <c r="J13026" t="s">
        <v>11</v>
      </c>
      <c r="K13026" s="21">
        <f>INDEX(LISTAS!$H:$Q,MATCH(BASE!H13026,LISTAS!$G:$G,0),MATCH(BASE!J13026,LISTAS!$H$3:$Q$3,0))*Tabela3[[#This Row],[QUANTIDADE]]</f>
        <v>32</v>
      </c>
      <c r="L13026" s="2" t="str">
        <f>TEXT(Tabela3[[#This Row],[DATA]],"MM")</f>
        <v>08</v>
      </c>
      <c r="M13026" s="2">
        <f>WEEKNUM(Tabela3[[#This Row],[DATA]])</f>
        <v>33</v>
      </c>
      <c r="N13026" s="18">
        <f>YEAR(Tabela3[[#This Row],[DATA]])</f>
        <v>2023</v>
      </c>
    </row>
    <row r="13027" spans="2:14">
      <c r="B13027" s="1">
        <v>45156</v>
      </c>
      <c r="C13027">
        <v>18300</v>
      </c>
      <c r="D13027">
        <f>COUNTIF(C$4:C13027,Tabela3[[#This Row],[COMANDA]])</f>
        <v>2</v>
      </c>
      <c r="E13027" t="s">
        <v>90</v>
      </c>
      <c r="F13027" t="s">
        <v>99</v>
      </c>
      <c r="G13027" t="s">
        <v>9</v>
      </c>
      <c r="H13027" t="s">
        <v>51</v>
      </c>
      <c r="I13027" s="2">
        <v>1</v>
      </c>
      <c r="J13027" t="s">
        <v>12</v>
      </c>
      <c r="K13027" s="21">
        <f>INDEX(LISTAS!$H:$Q,MATCH(BASE!H13027,LISTAS!$G:$G,0),MATCH(BASE!J13027,LISTAS!$H$3:$Q$3,0))*Tabela3[[#This Row],[QUANTIDADE]]</f>
        <v>12</v>
      </c>
      <c r="L13027" s="2" t="str">
        <f>TEXT(Tabela3[[#This Row],[DATA]],"MM")</f>
        <v>08</v>
      </c>
      <c r="M13027" s="2">
        <f>WEEKNUM(Tabela3[[#This Row],[DATA]])</f>
        <v>33</v>
      </c>
      <c r="N13027" s="18">
        <f>YEAR(Tabela3[[#This Row],[DATA]])</f>
        <v>2023</v>
      </c>
    </row>
    <row r="13028" spans="2:14">
      <c r="B13028" s="1">
        <v>45156</v>
      </c>
      <c r="C13028">
        <v>18301</v>
      </c>
      <c r="D13028">
        <f>COUNTIF(C$4:C13028,Tabela3[[#This Row],[COMANDA]])</f>
        <v>1</v>
      </c>
      <c r="E13028" t="s">
        <v>90</v>
      </c>
      <c r="F13028" t="s">
        <v>99</v>
      </c>
      <c r="G13028" t="s">
        <v>8</v>
      </c>
      <c r="H13028" t="s">
        <v>204</v>
      </c>
      <c r="I13028" s="2">
        <v>1</v>
      </c>
      <c r="J13028" t="s">
        <v>11</v>
      </c>
      <c r="K13028" s="21">
        <f>INDEX(LISTAS!$H:$Q,MATCH(BASE!H13028,LISTAS!$G:$G,0),MATCH(BASE!J13028,LISTAS!$H$3:$Q$3,0))*Tabela3[[#This Row],[QUANTIDADE]]</f>
        <v>18</v>
      </c>
      <c r="L13028" s="2" t="str">
        <f>TEXT(Tabela3[[#This Row],[DATA]],"MM")</f>
        <v>08</v>
      </c>
      <c r="M13028" s="2">
        <f>WEEKNUM(Tabela3[[#This Row],[DATA]])</f>
        <v>33</v>
      </c>
      <c r="N13028" s="18">
        <f>YEAR(Tabela3[[#This Row],[DATA]])</f>
        <v>2023</v>
      </c>
    </row>
    <row r="13029" spans="2:14">
      <c r="B13029" s="1">
        <v>45156</v>
      </c>
      <c r="C13029">
        <v>18302</v>
      </c>
      <c r="D13029">
        <f>COUNTIF(C$4:C13029,Tabela3[[#This Row],[COMANDA]])</f>
        <v>1</v>
      </c>
      <c r="E13029" t="s">
        <v>90</v>
      </c>
      <c r="F13029" t="s">
        <v>99</v>
      </c>
      <c r="G13029" t="s">
        <v>8</v>
      </c>
      <c r="H13029" t="s">
        <v>206</v>
      </c>
      <c r="I13029" s="2">
        <v>1</v>
      </c>
      <c r="J13029" t="s">
        <v>11</v>
      </c>
      <c r="K13029" s="21">
        <f>INDEX(LISTAS!$H:$Q,MATCH(BASE!H13029,LISTAS!$G:$G,0),MATCH(BASE!J13029,LISTAS!$H$3:$Q$3,0))*Tabela3[[#This Row],[QUANTIDADE]]</f>
        <v>18</v>
      </c>
      <c r="L13029" s="2" t="str">
        <f>TEXT(Tabela3[[#This Row],[DATA]],"MM")</f>
        <v>08</v>
      </c>
      <c r="M13029" s="2">
        <f>WEEKNUM(Tabela3[[#This Row],[DATA]])</f>
        <v>33</v>
      </c>
      <c r="N13029" s="18">
        <f>YEAR(Tabela3[[#This Row],[DATA]])</f>
        <v>2023</v>
      </c>
    </row>
    <row r="13030" spans="2:14">
      <c r="B13030" s="1">
        <v>45156</v>
      </c>
      <c r="C13030">
        <v>18302</v>
      </c>
      <c r="D13030">
        <f>COUNTIF(C$4:C13030,Tabela3[[#This Row],[COMANDA]])</f>
        <v>2</v>
      </c>
      <c r="E13030" t="s">
        <v>90</v>
      </c>
      <c r="F13030" t="s">
        <v>99</v>
      </c>
      <c r="G13030" t="s">
        <v>9</v>
      </c>
      <c r="H13030" t="s">
        <v>138</v>
      </c>
      <c r="I13030" s="2">
        <v>1</v>
      </c>
      <c r="J13030" t="s">
        <v>11</v>
      </c>
      <c r="K13030" s="21">
        <f>INDEX(LISTAS!$H:$Q,MATCH(BASE!H13030,LISTAS!$G:$G,0),MATCH(BASE!J13030,LISTAS!$H$3:$Q$3,0))*Tabela3[[#This Row],[QUANTIDADE]]</f>
        <v>4</v>
      </c>
      <c r="L13030" s="2" t="str">
        <f>TEXT(Tabela3[[#This Row],[DATA]],"MM")</f>
        <v>08</v>
      </c>
      <c r="M13030" s="2">
        <f>WEEKNUM(Tabela3[[#This Row],[DATA]])</f>
        <v>33</v>
      </c>
      <c r="N13030" s="18">
        <f>YEAR(Tabela3[[#This Row],[DATA]])</f>
        <v>2023</v>
      </c>
    </row>
    <row r="13031" spans="2:14">
      <c r="B13031" s="1">
        <v>45156</v>
      </c>
      <c r="C13031">
        <v>18303</v>
      </c>
      <c r="D13031">
        <f>COUNTIF(C$4:C13031,Tabela3[[#This Row],[COMANDA]])</f>
        <v>1</v>
      </c>
      <c r="E13031" t="s">
        <v>90</v>
      </c>
      <c r="G13031" t="s">
        <v>8</v>
      </c>
      <c r="H13031" t="s">
        <v>41</v>
      </c>
      <c r="I13031" s="2">
        <v>1</v>
      </c>
      <c r="J13031" t="s">
        <v>11</v>
      </c>
      <c r="K13031" s="21">
        <f>INDEX(LISTAS!$H:$Q,MATCH(BASE!H13031,LISTAS!$G:$G,0),MATCH(BASE!J13031,LISTAS!$H$3:$Q$3,0))*Tabela3[[#This Row],[QUANTIDADE]]</f>
        <v>14</v>
      </c>
      <c r="L13031" s="2" t="str">
        <f>TEXT(Tabela3[[#This Row],[DATA]],"MM")</f>
        <v>08</v>
      </c>
      <c r="M13031" s="2">
        <f>WEEKNUM(Tabela3[[#This Row],[DATA]])</f>
        <v>33</v>
      </c>
      <c r="N13031" s="18">
        <f>YEAR(Tabela3[[#This Row],[DATA]])</f>
        <v>2023</v>
      </c>
    </row>
    <row r="13032" spans="2:14">
      <c r="B13032" s="1">
        <v>45156</v>
      </c>
      <c r="C13032">
        <v>18303</v>
      </c>
      <c r="D13032">
        <f>COUNTIF(C$4:C13032,Tabela3[[#This Row],[COMANDA]])</f>
        <v>2</v>
      </c>
      <c r="E13032" t="s">
        <v>90</v>
      </c>
      <c r="G13032" t="s">
        <v>8</v>
      </c>
      <c r="H13032" t="s">
        <v>204</v>
      </c>
      <c r="I13032" s="2">
        <v>2</v>
      </c>
      <c r="J13032" t="s">
        <v>11</v>
      </c>
      <c r="K13032" s="21">
        <f>INDEX(LISTAS!$H:$Q,MATCH(BASE!H13032,LISTAS!$G:$G,0),MATCH(BASE!J13032,LISTAS!$H$3:$Q$3,0))*Tabela3[[#This Row],[QUANTIDADE]]</f>
        <v>36</v>
      </c>
      <c r="L13032" s="2" t="str">
        <f>TEXT(Tabela3[[#This Row],[DATA]],"MM")</f>
        <v>08</v>
      </c>
      <c r="M13032" s="2">
        <f>WEEKNUM(Tabela3[[#This Row],[DATA]])</f>
        <v>33</v>
      </c>
      <c r="N13032" s="18">
        <f>YEAR(Tabela3[[#This Row],[DATA]])</f>
        <v>2023</v>
      </c>
    </row>
    <row r="13033" spans="2:14">
      <c r="B13033" s="1">
        <v>45156</v>
      </c>
      <c r="C13033">
        <v>18303</v>
      </c>
      <c r="D13033">
        <f>COUNTIF(C$4:C13033,Tabela3[[#This Row],[COMANDA]])</f>
        <v>3</v>
      </c>
      <c r="E13033" t="s">
        <v>90</v>
      </c>
      <c r="G13033" t="s">
        <v>9</v>
      </c>
      <c r="H13033" t="s">
        <v>142</v>
      </c>
      <c r="I13033" s="2">
        <v>1</v>
      </c>
      <c r="J13033" t="s">
        <v>11</v>
      </c>
      <c r="K13033" s="21">
        <f>INDEX(LISTAS!$H:$Q,MATCH(BASE!H13033,LISTAS!$G:$G,0),MATCH(BASE!J13033,LISTAS!$H$3:$Q$3,0))*Tabela3[[#This Row],[QUANTIDADE]]</f>
        <v>6</v>
      </c>
      <c r="L13033" s="2" t="str">
        <f>TEXT(Tabela3[[#This Row],[DATA]],"MM")</f>
        <v>08</v>
      </c>
      <c r="M13033" s="2">
        <f>WEEKNUM(Tabela3[[#This Row],[DATA]])</f>
        <v>33</v>
      </c>
      <c r="N13033" s="18">
        <f>YEAR(Tabela3[[#This Row],[DATA]])</f>
        <v>2023</v>
      </c>
    </row>
    <row r="13034" spans="2:14">
      <c r="B13034" s="1">
        <v>45156</v>
      </c>
      <c r="C13034">
        <v>18303</v>
      </c>
      <c r="D13034">
        <f>COUNTIF(C$4:C13034,Tabela3[[#This Row],[COMANDA]])</f>
        <v>4</v>
      </c>
      <c r="E13034" t="s">
        <v>90</v>
      </c>
      <c r="G13034" t="s">
        <v>9</v>
      </c>
      <c r="H13034" t="s">
        <v>138</v>
      </c>
      <c r="I13034" s="2">
        <v>1</v>
      </c>
      <c r="J13034" t="s">
        <v>11</v>
      </c>
      <c r="K13034" s="21">
        <f>INDEX(LISTAS!$H:$Q,MATCH(BASE!H13034,LISTAS!$G:$G,0),MATCH(BASE!J13034,LISTAS!$H$3:$Q$3,0))*Tabela3[[#This Row],[QUANTIDADE]]</f>
        <v>4</v>
      </c>
      <c r="L13034" s="2" t="str">
        <f>TEXT(Tabela3[[#This Row],[DATA]],"MM")</f>
        <v>08</v>
      </c>
      <c r="M13034" s="2">
        <f>WEEKNUM(Tabela3[[#This Row],[DATA]])</f>
        <v>33</v>
      </c>
      <c r="N13034" s="18">
        <f>YEAR(Tabela3[[#This Row],[DATA]])</f>
        <v>2023</v>
      </c>
    </row>
    <row r="13035" spans="2:14">
      <c r="B13035" s="1">
        <v>45156</v>
      </c>
      <c r="C13035">
        <v>18304</v>
      </c>
      <c r="D13035">
        <f>COUNTIF(C$4:C13035,Tabela3[[#This Row],[COMANDA]])</f>
        <v>1</v>
      </c>
      <c r="E13035" t="s">
        <v>90</v>
      </c>
      <c r="F13035" t="s">
        <v>98</v>
      </c>
      <c r="G13035" t="s">
        <v>8</v>
      </c>
      <c r="H13035" t="s">
        <v>205</v>
      </c>
      <c r="I13035" s="2">
        <v>1</v>
      </c>
      <c r="J13035" t="s">
        <v>11</v>
      </c>
      <c r="K13035" s="21">
        <f>INDEX(LISTAS!$H:$Q,MATCH(BASE!H13035,LISTAS!$G:$G,0),MATCH(BASE!J13035,LISTAS!$H$3:$Q$3,0))*Tabela3[[#This Row],[QUANTIDADE]]</f>
        <v>22</v>
      </c>
      <c r="L13035" s="2" t="str">
        <f>TEXT(Tabela3[[#This Row],[DATA]],"MM")</f>
        <v>08</v>
      </c>
      <c r="M13035" s="2">
        <f>WEEKNUM(Tabela3[[#This Row],[DATA]])</f>
        <v>33</v>
      </c>
      <c r="N13035" s="18">
        <f>YEAR(Tabela3[[#This Row],[DATA]])</f>
        <v>2023</v>
      </c>
    </row>
    <row r="13036" spans="2:14">
      <c r="B13036" s="1">
        <v>45156</v>
      </c>
      <c r="C13036">
        <v>18305</v>
      </c>
      <c r="D13036">
        <f>COUNTIF(C$4:C13036,Tabela3[[#This Row],[COMANDA]])</f>
        <v>1</v>
      </c>
      <c r="E13036" t="s">
        <v>90</v>
      </c>
      <c r="F13036" t="s">
        <v>375</v>
      </c>
      <c r="G13036" t="s">
        <v>8</v>
      </c>
      <c r="H13036" t="s">
        <v>206</v>
      </c>
      <c r="I13036" s="2">
        <v>1</v>
      </c>
      <c r="J13036" t="s">
        <v>11</v>
      </c>
      <c r="K13036" s="21">
        <f>INDEX(LISTAS!$H:$Q,MATCH(BASE!H13036,LISTAS!$G:$G,0),MATCH(BASE!J13036,LISTAS!$H$3:$Q$3,0))*Tabela3[[#This Row],[QUANTIDADE]]</f>
        <v>18</v>
      </c>
      <c r="L13036" s="2" t="str">
        <f>TEXT(Tabela3[[#This Row],[DATA]],"MM")</f>
        <v>08</v>
      </c>
      <c r="M13036" s="2">
        <f>WEEKNUM(Tabela3[[#This Row],[DATA]])</f>
        <v>33</v>
      </c>
      <c r="N13036" s="18">
        <f>YEAR(Tabela3[[#This Row],[DATA]])</f>
        <v>2023</v>
      </c>
    </row>
    <row r="13037" spans="2:14">
      <c r="B13037" s="1">
        <v>45156</v>
      </c>
      <c r="C13037">
        <v>18305</v>
      </c>
      <c r="D13037">
        <f>COUNTIF(C$4:C13037,Tabela3[[#This Row],[COMANDA]])</f>
        <v>2</v>
      </c>
      <c r="E13037" t="s">
        <v>90</v>
      </c>
      <c r="F13037" t="s">
        <v>375</v>
      </c>
      <c r="G13037" t="s">
        <v>10</v>
      </c>
      <c r="H13037" t="s">
        <v>119</v>
      </c>
      <c r="I13037" s="2">
        <v>1</v>
      </c>
      <c r="J13037" t="s">
        <v>11</v>
      </c>
      <c r="K13037" s="21">
        <f>INDEX(LISTAS!$H:$Q,MATCH(BASE!H13037,LISTAS!$G:$G,0),MATCH(BASE!J13037,LISTAS!$H$3:$Q$3,0))*Tabela3[[#This Row],[QUANTIDADE]]</f>
        <v>6</v>
      </c>
      <c r="L13037" s="2" t="str">
        <f>TEXT(Tabela3[[#This Row],[DATA]],"MM")</f>
        <v>08</v>
      </c>
      <c r="M13037" s="2">
        <f>WEEKNUM(Tabela3[[#This Row],[DATA]])</f>
        <v>33</v>
      </c>
      <c r="N13037" s="18">
        <f>YEAR(Tabela3[[#This Row],[DATA]])</f>
        <v>2023</v>
      </c>
    </row>
    <row r="13038" spans="2:14">
      <c r="B13038" s="1">
        <v>45156</v>
      </c>
      <c r="C13038">
        <v>18305</v>
      </c>
      <c r="D13038">
        <f>COUNTIF(C$4:C13038,Tabela3[[#This Row],[COMANDA]])</f>
        <v>3</v>
      </c>
      <c r="E13038" t="s">
        <v>90</v>
      </c>
      <c r="F13038" t="s">
        <v>375</v>
      </c>
      <c r="G13038" t="s">
        <v>9</v>
      </c>
      <c r="H13038" t="s">
        <v>629</v>
      </c>
      <c r="I13038" s="2">
        <v>1</v>
      </c>
      <c r="J13038" t="s">
        <v>11</v>
      </c>
      <c r="K13038" s="21">
        <f>INDEX(LISTAS!$H:$Q,MATCH(BASE!H13038,LISTAS!$G:$G,0),MATCH(BASE!J13038,LISTAS!$H$3:$Q$3,0))*Tabela3[[#This Row],[QUANTIDADE]]</f>
        <v>3</v>
      </c>
      <c r="L13038" s="2" t="str">
        <f>TEXT(Tabela3[[#This Row],[DATA]],"MM")</f>
        <v>08</v>
      </c>
      <c r="M13038" s="2">
        <f>WEEKNUM(Tabela3[[#This Row],[DATA]])</f>
        <v>33</v>
      </c>
      <c r="N13038" s="18">
        <f>YEAR(Tabela3[[#This Row],[DATA]])</f>
        <v>2023</v>
      </c>
    </row>
    <row r="13039" spans="2:14">
      <c r="B13039" s="1">
        <v>45156</v>
      </c>
      <c r="C13039">
        <v>18306</v>
      </c>
      <c r="D13039">
        <f>COUNTIF(C$4:C13039,Tabela3[[#This Row],[COMANDA]])</f>
        <v>1</v>
      </c>
      <c r="E13039" t="s">
        <v>90</v>
      </c>
      <c r="G13039" t="s">
        <v>8</v>
      </c>
      <c r="H13039" t="s">
        <v>41</v>
      </c>
      <c r="I13039" s="2">
        <v>2</v>
      </c>
      <c r="J13039" t="s">
        <v>11</v>
      </c>
      <c r="K13039" s="21">
        <f>INDEX(LISTAS!$H:$Q,MATCH(BASE!H13039,LISTAS!$G:$G,0),MATCH(BASE!J13039,LISTAS!$H$3:$Q$3,0))*Tabela3[[#This Row],[QUANTIDADE]]</f>
        <v>28</v>
      </c>
      <c r="L13039" s="2" t="str">
        <f>TEXT(Tabela3[[#This Row],[DATA]],"MM")</f>
        <v>08</v>
      </c>
      <c r="M13039" s="2">
        <f>WEEKNUM(Tabela3[[#This Row],[DATA]])</f>
        <v>33</v>
      </c>
      <c r="N13039" s="18">
        <f>YEAR(Tabela3[[#This Row],[DATA]])</f>
        <v>2023</v>
      </c>
    </row>
    <row r="13040" spans="2:14">
      <c r="B13040" s="1">
        <v>45156</v>
      </c>
      <c r="C13040">
        <v>18306</v>
      </c>
      <c r="D13040">
        <f>COUNTIF(C$4:C13040,Tabela3[[#This Row],[COMANDA]])</f>
        <v>2</v>
      </c>
      <c r="E13040" t="s">
        <v>90</v>
      </c>
      <c r="G13040" t="s">
        <v>9</v>
      </c>
      <c r="H13040" t="s">
        <v>59</v>
      </c>
      <c r="I13040" s="2">
        <v>1</v>
      </c>
      <c r="J13040" t="s">
        <v>11</v>
      </c>
      <c r="K13040" s="21">
        <f>INDEX(LISTAS!$H:$Q,MATCH(BASE!H13040,LISTAS!$G:$G,0),MATCH(BASE!J13040,LISTAS!$H$3:$Q$3,0))*Tabela3[[#This Row],[QUANTIDADE]]</f>
        <v>3</v>
      </c>
      <c r="L13040" s="2" t="str">
        <f>TEXT(Tabela3[[#This Row],[DATA]],"MM")</f>
        <v>08</v>
      </c>
      <c r="M13040" s="2">
        <f>WEEKNUM(Tabela3[[#This Row],[DATA]])</f>
        <v>33</v>
      </c>
      <c r="N13040" s="18">
        <f>YEAR(Tabela3[[#This Row],[DATA]])</f>
        <v>2023</v>
      </c>
    </row>
    <row r="13041" spans="2:14">
      <c r="B13041" s="1">
        <v>45156</v>
      </c>
      <c r="C13041">
        <v>18306</v>
      </c>
      <c r="D13041">
        <f>COUNTIF(C$4:C13041,Tabela3[[#This Row],[COMANDA]])</f>
        <v>3</v>
      </c>
      <c r="E13041" t="s">
        <v>90</v>
      </c>
      <c r="G13041" t="s">
        <v>9</v>
      </c>
      <c r="H13041" t="s">
        <v>629</v>
      </c>
      <c r="I13041" s="2">
        <v>1</v>
      </c>
      <c r="J13041" t="s">
        <v>11</v>
      </c>
      <c r="K13041" s="21">
        <f>INDEX(LISTAS!$H:$Q,MATCH(BASE!H13041,LISTAS!$G:$G,0),MATCH(BASE!J13041,LISTAS!$H$3:$Q$3,0))*Tabela3[[#This Row],[QUANTIDADE]]</f>
        <v>3</v>
      </c>
      <c r="L13041" s="2" t="str">
        <f>TEXT(Tabela3[[#This Row],[DATA]],"MM")</f>
        <v>08</v>
      </c>
      <c r="M13041" s="2">
        <f>WEEKNUM(Tabela3[[#This Row],[DATA]])</f>
        <v>33</v>
      </c>
      <c r="N13041" s="18">
        <f>YEAR(Tabela3[[#This Row],[DATA]])</f>
        <v>2023</v>
      </c>
    </row>
    <row r="13042" spans="2:14">
      <c r="B13042" s="1">
        <v>45156</v>
      </c>
      <c r="C13042">
        <v>18307</v>
      </c>
      <c r="D13042">
        <f>COUNTIF(C$4:C13042,Tabela3[[#This Row],[COMANDA]])</f>
        <v>1</v>
      </c>
      <c r="E13042" t="s">
        <v>90</v>
      </c>
      <c r="F13042" t="s">
        <v>375</v>
      </c>
      <c r="G13042" t="s">
        <v>8</v>
      </c>
      <c r="H13042" t="s">
        <v>206</v>
      </c>
      <c r="I13042" s="2">
        <v>1</v>
      </c>
      <c r="J13042" t="s">
        <v>11</v>
      </c>
      <c r="K13042" s="21">
        <f>INDEX(LISTAS!$H:$Q,MATCH(BASE!H13042,LISTAS!$G:$G,0),MATCH(BASE!J13042,LISTAS!$H$3:$Q$3,0))*Tabela3[[#This Row],[QUANTIDADE]]</f>
        <v>18</v>
      </c>
      <c r="L13042" s="2" t="str">
        <f>TEXT(Tabela3[[#This Row],[DATA]],"MM")</f>
        <v>08</v>
      </c>
      <c r="M13042" s="2">
        <f>WEEKNUM(Tabela3[[#This Row],[DATA]])</f>
        <v>33</v>
      </c>
      <c r="N13042" s="18">
        <f>YEAR(Tabela3[[#This Row],[DATA]])</f>
        <v>2023</v>
      </c>
    </row>
    <row r="13043" spans="2:14">
      <c r="B13043" s="1">
        <v>45156</v>
      </c>
      <c r="C13043">
        <v>18308</v>
      </c>
      <c r="D13043">
        <f>COUNTIF(C$4:C13043,Tabela3[[#This Row],[COMANDA]])</f>
        <v>1</v>
      </c>
      <c r="E13043" t="s">
        <v>90</v>
      </c>
      <c r="F13043" t="s">
        <v>98</v>
      </c>
      <c r="G13043" t="s">
        <v>8</v>
      </c>
      <c r="H13043" t="s">
        <v>203</v>
      </c>
      <c r="I13043" s="2">
        <v>1</v>
      </c>
      <c r="J13043" t="s">
        <v>11</v>
      </c>
      <c r="K13043" s="21">
        <f>INDEX(LISTAS!$H:$Q,MATCH(BASE!H13043,LISTAS!$G:$G,0),MATCH(BASE!J13043,LISTAS!$H$3:$Q$3,0))*Tabela3[[#This Row],[QUANTIDADE]]</f>
        <v>20</v>
      </c>
      <c r="L13043" s="2" t="str">
        <f>TEXT(Tabela3[[#This Row],[DATA]],"MM")</f>
        <v>08</v>
      </c>
      <c r="M13043" s="2">
        <f>WEEKNUM(Tabela3[[#This Row],[DATA]])</f>
        <v>33</v>
      </c>
      <c r="N13043" s="18">
        <f>YEAR(Tabela3[[#This Row],[DATA]])</f>
        <v>2023</v>
      </c>
    </row>
    <row r="13044" spans="2:14">
      <c r="B13044" s="1">
        <v>45156</v>
      </c>
      <c r="C13044">
        <v>18308</v>
      </c>
      <c r="D13044">
        <f>COUNTIF(C$4:C13044,Tabela3[[#This Row],[COMANDA]])</f>
        <v>2</v>
      </c>
      <c r="E13044" t="s">
        <v>90</v>
      </c>
      <c r="F13044" t="s">
        <v>98</v>
      </c>
      <c r="G13044" t="s">
        <v>9</v>
      </c>
      <c r="H13044" t="s">
        <v>135</v>
      </c>
      <c r="I13044" s="2">
        <v>1</v>
      </c>
      <c r="J13044" t="s">
        <v>11</v>
      </c>
      <c r="K13044" s="21">
        <f>INDEX(LISTAS!$H:$Q,MATCH(BASE!H13044,LISTAS!$G:$G,0),MATCH(BASE!J13044,LISTAS!$H$3:$Q$3,0))*Tabela3[[#This Row],[QUANTIDADE]]</f>
        <v>4</v>
      </c>
      <c r="L13044" s="2" t="str">
        <f>TEXT(Tabela3[[#This Row],[DATA]],"MM")</f>
        <v>08</v>
      </c>
      <c r="M13044" s="2">
        <f>WEEKNUM(Tabela3[[#This Row],[DATA]])</f>
        <v>33</v>
      </c>
      <c r="N13044" s="18">
        <f>YEAR(Tabela3[[#This Row],[DATA]])</f>
        <v>2023</v>
      </c>
    </row>
    <row r="13045" spans="2:14">
      <c r="B13045" s="1">
        <v>45156</v>
      </c>
      <c r="C13045">
        <v>18309</v>
      </c>
      <c r="D13045">
        <f>COUNTIF(C$4:C13045,Tabela3[[#This Row],[COMANDA]])</f>
        <v>1</v>
      </c>
      <c r="E13045" t="s">
        <v>90</v>
      </c>
      <c r="F13045" t="s">
        <v>99</v>
      </c>
      <c r="G13045" t="s">
        <v>8</v>
      </c>
      <c r="H13045" t="s">
        <v>202</v>
      </c>
      <c r="I13045" s="2">
        <v>1</v>
      </c>
      <c r="J13045" t="s">
        <v>11</v>
      </c>
      <c r="K13045" s="21">
        <f>INDEX(LISTAS!$H:$Q,MATCH(BASE!H13045,LISTAS!$G:$G,0),MATCH(BASE!J13045,LISTAS!$H$3:$Q$3,0))*Tabela3[[#This Row],[QUANTIDADE]]</f>
        <v>20</v>
      </c>
      <c r="L13045" s="2" t="str">
        <f>TEXT(Tabela3[[#This Row],[DATA]],"MM")</f>
        <v>08</v>
      </c>
      <c r="M13045" s="2">
        <f>WEEKNUM(Tabela3[[#This Row],[DATA]])</f>
        <v>33</v>
      </c>
      <c r="N13045" s="18">
        <f>YEAR(Tabela3[[#This Row],[DATA]])</f>
        <v>2023</v>
      </c>
    </row>
    <row r="13046" spans="2:14">
      <c r="B13046" s="1">
        <v>45156</v>
      </c>
      <c r="C13046">
        <v>18309</v>
      </c>
      <c r="D13046">
        <f>COUNTIF(C$4:C13046,Tabela3[[#This Row],[COMANDA]])</f>
        <v>2</v>
      </c>
      <c r="E13046" t="s">
        <v>90</v>
      </c>
      <c r="F13046" t="s">
        <v>99</v>
      </c>
      <c r="G13046" t="s">
        <v>9</v>
      </c>
      <c r="H13046" t="s">
        <v>131</v>
      </c>
      <c r="I13046" s="2">
        <v>1</v>
      </c>
      <c r="J13046" t="s">
        <v>11</v>
      </c>
      <c r="K13046" s="21">
        <f>INDEX(LISTAS!$H:$Q,MATCH(BASE!H13046,LISTAS!$G:$G,0),MATCH(BASE!J13046,LISTAS!$H$3:$Q$3,0))*Tabela3[[#This Row],[QUANTIDADE]]</f>
        <v>4</v>
      </c>
      <c r="L13046" s="2" t="str">
        <f>TEXT(Tabela3[[#This Row],[DATA]],"MM")</f>
        <v>08</v>
      </c>
      <c r="M13046" s="2">
        <f>WEEKNUM(Tabela3[[#This Row],[DATA]])</f>
        <v>33</v>
      </c>
      <c r="N13046" s="18">
        <f>YEAR(Tabela3[[#This Row],[DATA]])</f>
        <v>2023</v>
      </c>
    </row>
    <row r="13047" spans="2:14">
      <c r="B13047" s="1">
        <v>45156</v>
      </c>
      <c r="C13047">
        <v>18310</v>
      </c>
      <c r="D13047">
        <f>COUNTIF(C$4:C13047,Tabela3[[#This Row],[COMANDA]])</f>
        <v>1</v>
      </c>
      <c r="E13047" t="s">
        <v>90</v>
      </c>
      <c r="F13047" t="s">
        <v>99</v>
      </c>
      <c r="G13047" t="s">
        <v>8</v>
      </c>
      <c r="H13047" t="s">
        <v>203</v>
      </c>
      <c r="I13047" s="2">
        <v>1</v>
      </c>
      <c r="J13047" t="s">
        <v>11</v>
      </c>
      <c r="K13047" s="21">
        <f>INDEX(LISTAS!$H:$Q,MATCH(BASE!H13047,LISTAS!$G:$G,0),MATCH(BASE!J13047,LISTAS!$H$3:$Q$3,0))*Tabela3[[#This Row],[QUANTIDADE]]</f>
        <v>20</v>
      </c>
      <c r="L13047" s="2" t="str">
        <f>TEXT(Tabela3[[#This Row],[DATA]],"MM")</f>
        <v>08</v>
      </c>
      <c r="M13047" s="2">
        <f>WEEKNUM(Tabela3[[#This Row],[DATA]])</f>
        <v>33</v>
      </c>
      <c r="N13047" s="18">
        <f>YEAR(Tabela3[[#This Row],[DATA]])</f>
        <v>2023</v>
      </c>
    </row>
    <row r="13048" spans="2:14">
      <c r="B13048" s="1">
        <v>45156</v>
      </c>
      <c r="C13048">
        <v>18310</v>
      </c>
      <c r="D13048">
        <f>COUNTIF(C$4:C13048,Tabela3[[#This Row],[COMANDA]])</f>
        <v>2</v>
      </c>
      <c r="E13048" t="s">
        <v>90</v>
      </c>
      <c r="F13048" t="s">
        <v>99</v>
      </c>
      <c r="G13048" t="s">
        <v>9</v>
      </c>
      <c r="H13048" t="s">
        <v>55</v>
      </c>
      <c r="I13048" s="2">
        <v>1</v>
      </c>
      <c r="J13048" t="s">
        <v>11</v>
      </c>
      <c r="K13048" s="21">
        <f>INDEX(LISTAS!$H:$Q,MATCH(BASE!H13048,LISTAS!$G:$G,0),MATCH(BASE!J13048,LISTAS!$H$3:$Q$3,0))*Tabela3[[#This Row],[QUANTIDADE]]</f>
        <v>3</v>
      </c>
      <c r="L13048" s="2" t="str">
        <f>TEXT(Tabela3[[#This Row],[DATA]],"MM")</f>
        <v>08</v>
      </c>
      <c r="M13048" s="2">
        <f>WEEKNUM(Tabela3[[#This Row],[DATA]])</f>
        <v>33</v>
      </c>
      <c r="N13048" s="18">
        <f>YEAR(Tabela3[[#This Row],[DATA]])</f>
        <v>2023</v>
      </c>
    </row>
    <row r="13049" spans="2:14">
      <c r="B13049" s="1">
        <v>45156</v>
      </c>
      <c r="C13049">
        <v>18311</v>
      </c>
      <c r="D13049">
        <f>COUNTIF(C$4:C13049,Tabela3[[#This Row],[COMANDA]])</f>
        <v>1</v>
      </c>
      <c r="E13049" t="s">
        <v>90</v>
      </c>
      <c r="F13049" t="s">
        <v>99</v>
      </c>
      <c r="G13049" t="s">
        <v>8</v>
      </c>
      <c r="H13049" t="s">
        <v>84</v>
      </c>
      <c r="I13049" s="2">
        <v>1</v>
      </c>
      <c r="J13049" t="s">
        <v>11</v>
      </c>
      <c r="K13049" s="21">
        <f>INDEX(LISTAS!$H:$Q,MATCH(BASE!H13049,LISTAS!$G:$G,0),MATCH(BASE!J13049,LISTAS!$H$3:$Q$3,0))*Tabela3[[#This Row],[QUANTIDADE]]</f>
        <v>16</v>
      </c>
      <c r="L13049" s="2" t="str">
        <f>TEXT(Tabela3[[#This Row],[DATA]],"MM")</f>
        <v>08</v>
      </c>
      <c r="M13049" s="2">
        <f>WEEKNUM(Tabela3[[#This Row],[DATA]])</f>
        <v>33</v>
      </c>
      <c r="N13049" s="18">
        <f>YEAR(Tabela3[[#This Row],[DATA]])</f>
        <v>2023</v>
      </c>
    </row>
    <row r="13050" spans="2:14">
      <c r="B13050" s="1">
        <v>45156</v>
      </c>
      <c r="C13050">
        <v>18311</v>
      </c>
      <c r="D13050">
        <f>COUNTIF(C$4:C13050,Tabela3[[#This Row],[COMANDA]])</f>
        <v>2</v>
      </c>
      <c r="E13050" t="s">
        <v>90</v>
      </c>
      <c r="F13050" t="s">
        <v>99</v>
      </c>
      <c r="G13050" t="s">
        <v>61</v>
      </c>
      <c r="H13050" t="s">
        <v>199</v>
      </c>
      <c r="I13050" s="2">
        <v>1</v>
      </c>
      <c r="J13050" t="s">
        <v>11</v>
      </c>
      <c r="K13050" s="21">
        <f>INDEX(LISTAS!$H:$Q,MATCH(BASE!H13050,LISTAS!$G:$G,0),MATCH(BASE!J13050,LISTAS!$H$3:$Q$3,0))*Tabela3[[#This Row],[QUANTIDADE]]</f>
        <v>1</v>
      </c>
      <c r="L13050" s="2" t="str">
        <f>TEXT(Tabela3[[#This Row],[DATA]],"MM")</f>
        <v>08</v>
      </c>
      <c r="M13050" s="2">
        <f>WEEKNUM(Tabela3[[#This Row],[DATA]])</f>
        <v>33</v>
      </c>
      <c r="N13050" s="18">
        <f>YEAR(Tabela3[[#This Row],[DATA]])</f>
        <v>2023</v>
      </c>
    </row>
    <row r="13051" spans="2:14">
      <c r="B13051" s="1">
        <v>45156</v>
      </c>
      <c r="C13051">
        <v>18312</v>
      </c>
      <c r="D13051">
        <f>COUNTIF(C$4:C13051,Tabela3[[#This Row],[COMANDA]])</f>
        <v>1</v>
      </c>
      <c r="E13051" t="s">
        <v>90</v>
      </c>
      <c r="G13051" t="s">
        <v>8</v>
      </c>
      <c r="H13051" t="s">
        <v>40</v>
      </c>
      <c r="I13051" s="2">
        <v>1</v>
      </c>
      <c r="J13051" t="s">
        <v>11</v>
      </c>
      <c r="K13051" s="21">
        <f>INDEX(LISTAS!$H:$Q,MATCH(BASE!H13051,LISTAS!$G:$G,0),MATCH(BASE!J13051,LISTAS!$H$3:$Q$3,0))*Tabela3[[#This Row],[QUANTIDADE]]</f>
        <v>14</v>
      </c>
      <c r="L13051" s="2" t="str">
        <f>TEXT(Tabela3[[#This Row],[DATA]],"MM")</f>
        <v>08</v>
      </c>
      <c r="M13051" s="2">
        <f>WEEKNUM(Tabela3[[#This Row],[DATA]])</f>
        <v>33</v>
      </c>
      <c r="N13051" s="18">
        <f>YEAR(Tabela3[[#This Row],[DATA]])</f>
        <v>2023</v>
      </c>
    </row>
    <row r="13052" spans="2:14">
      <c r="B13052" s="1">
        <v>45156</v>
      </c>
      <c r="C13052">
        <v>18313</v>
      </c>
      <c r="D13052">
        <f>COUNTIF(C$4:C13052,Tabela3[[#This Row],[COMANDA]])</f>
        <v>1</v>
      </c>
      <c r="E13052" t="s">
        <v>90</v>
      </c>
      <c r="G13052" t="s">
        <v>8</v>
      </c>
      <c r="H13052" t="s">
        <v>204</v>
      </c>
      <c r="I13052" s="2">
        <v>1</v>
      </c>
      <c r="J13052" t="s">
        <v>11</v>
      </c>
      <c r="K13052" s="21">
        <f>INDEX(LISTAS!$H:$Q,MATCH(BASE!H13052,LISTAS!$G:$G,0),MATCH(BASE!J13052,LISTAS!$H$3:$Q$3,0))*Tabela3[[#This Row],[QUANTIDADE]]</f>
        <v>18</v>
      </c>
      <c r="L13052" s="2" t="str">
        <f>TEXT(Tabela3[[#This Row],[DATA]],"MM")</f>
        <v>08</v>
      </c>
      <c r="M13052" s="2">
        <f>WEEKNUM(Tabela3[[#This Row],[DATA]])</f>
        <v>33</v>
      </c>
      <c r="N13052" s="18">
        <f>YEAR(Tabela3[[#This Row],[DATA]])</f>
        <v>2023</v>
      </c>
    </row>
    <row r="13053" spans="2:14">
      <c r="B13053" s="1">
        <v>45156</v>
      </c>
      <c r="C13053">
        <v>18314</v>
      </c>
      <c r="D13053">
        <f>COUNTIF(C$4:C13053,Tabela3[[#This Row],[COMANDA]])</f>
        <v>1</v>
      </c>
      <c r="E13053" t="s">
        <v>90</v>
      </c>
      <c r="F13053" t="s">
        <v>99</v>
      </c>
      <c r="G13053" t="s">
        <v>8</v>
      </c>
      <c r="H13053" t="s">
        <v>203</v>
      </c>
      <c r="I13053" s="2">
        <v>1</v>
      </c>
      <c r="J13053" t="s">
        <v>11</v>
      </c>
      <c r="K13053" s="21">
        <f>INDEX(LISTAS!$H:$Q,MATCH(BASE!H13053,LISTAS!$G:$G,0),MATCH(BASE!J13053,LISTAS!$H$3:$Q$3,0))*Tabela3[[#This Row],[QUANTIDADE]]</f>
        <v>20</v>
      </c>
      <c r="L13053" s="2" t="str">
        <f>TEXT(Tabela3[[#This Row],[DATA]],"MM")</f>
        <v>08</v>
      </c>
      <c r="M13053" s="2">
        <f>WEEKNUM(Tabela3[[#This Row],[DATA]])</f>
        <v>33</v>
      </c>
      <c r="N13053" s="18">
        <f>YEAR(Tabela3[[#This Row],[DATA]])</f>
        <v>2023</v>
      </c>
    </row>
    <row r="13054" spans="2:14">
      <c r="B13054" s="1">
        <v>45156</v>
      </c>
      <c r="C13054">
        <v>18314</v>
      </c>
      <c r="D13054">
        <f>COUNTIF(C$4:C13054,Tabela3[[#This Row],[COMANDA]])</f>
        <v>2</v>
      </c>
      <c r="E13054" t="s">
        <v>90</v>
      </c>
      <c r="F13054" t="s">
        <v>99</v>
      </c>
      <c r="G13054" t="s">
        <v>9</v>
      </c>
      <c r="H13054" t="s">
        <v>228</v>
      </c>
      <c r="I13054" s="2">
        <v>1</v>
      </c>
      <c r="J13054" t="s">
        <v>11</v>
      </c>
      <c r="K13054" s="21">
        <f>INDEX(LISTAS!$H:$Q,MATCH(BASE!H13054,LISTAS!$G:$G,0),MATCH(BASE!J13054,LISTAS!$H$3:$Q$3,0))*Tabela3[[#This Row],[QUANTIDADE]]</f>
        <v>6</v>
      </c>
      <c r="L13054" s="2" t="str">
        <f>TEXT(Tabela3[[#This Row],[DATA]],"MM")</f>
        <v>08</v>
      </c>
      <c r="M13054" s="2">
        <f>WEEKNUM(Tabela3[[#This Row],[DATA]])</f>
        <v>33</v>
      </c>
      <c r="N13054" s="18">
        <f>YEAR(Tabela3[[#This Row],[DATA]])</f>
        <v>2023</v>
      </c>
    </row>
    <row r="13055" spans="2:14">
      <c r="B13055" s="1">
        <v>45156</v>
      </c>
      <c r="C13055">
        <v>18315</v>
      </c>
      <c r="D13055">
        <f>COUNTIF(C$4:C13055,Tabela3[[#This Row],[COMANDA]])</f>
        <v>1</v>
      </c>
      <c r="E13055" t="s">
        <v>90</v>
      </c>
      <c r="G13055" t="s">
        <v>8</v>
      </c>
      <c r="H13055" t="s">
        <v>204</v>
      </c>
      <c r="I13055" s="2">
        <v>1</v>
      </c>
      <c r="J13055" t="s">
        <v>11</v>
      </c>
      <c r="K13055" s="21">
        <f>INDEX(LISTAS!$H:$Q,MATCH(BASE!H13055,LISTAS!$G:$G,0),MATCH(BASE!J13055,LISTAS!$H$3:$Q$3,0))*Tabela3[[#This Row],[QUANTIDADE]]</f>
        <v>18</v>
      </c>
      <c r="L13055" s="2" t="str">
        <f>TEXT(Tabela3[[#This Row],[DATA]],"MM")</f>
        <v>08</v>
      </c>
      <c r="M13055" s="2">
        <f>WEEKNUM(Tabela3[[#This Row],[DATA]])</f>
        <v>33</v>
      </c>
      <c r="N13055" s="18">
        <f>YEAR(Tabela3[[#This Row],[DATA]])</f>
        <v>2023</v>
      </c>
    </row>
    <row r="13056" spans="2:14">
      <c r="B13056" s="1">
        <v>45156</v>
      </c>
      <c r="C13056">
        <v>18315</v>
      </c>
      <c r="D13056">
        <f>COUNTIF(C$4:C13056,Tabela3[[#This Row],[COMANDA]])</f>
        <v>2</v>
      </c>
      <c r="E13056" t="s">
        <v>90</v>
      </c>
      <c r="G13056" t="s">
        <v>9</v>
      </c>
      <c r="H13056" t="s">
        <v>85</v>
      </c>
      <c r="I13056" s="2">
        <v>1</v>
      </c>
      <c r="J13056" t="s">
        <v>11</v>
      </c>
      <c r="K13056" s="21">
        <f>INDEX(LISTAS!$H:$Q,MATCH(BASE!H13056,LISTAS!$G:$G,0),MATCH(BASE!J13056,LISTAS!$H$3:$Q$3,0))*Tabela3[[#This Row],[QUANTIDADE]]</f>
        <v>10</v>
      </c>
      <c r="L13056" s="2" t="str">
        <f>TEXT(Tabela3[[#This Row],[DATA]],"MM")</f>
        <v>08</v>
      </c>
      <c r="M13056" s="2">
        <f>WEEKNUM(Tabela3[[#This Row],[DATA]])</f>
        <v>33</v>
      </c>
      <c r="N13056" s="18">
        <f>YEAR(Tabela3[[#This Row],[DATA]])</f>
        <v>2023</v>
      </c>
    </row>
    <row r="13057" spans="2:14">
      <c r="B13057" s="1">
        <v>45156</v>
      </c>
      <c r="C13057">
        <v>18316</v>
      </c>
      <c r="D13057">
        <f>COUNTIF(C$4:C13057,Tabela3[[#This Row],[COMANDA]])</f>
        <v>1</v>
      </c>
      <c r="E13057" t="s">
        <v>89</v>
      </c>
      <c r="F13057" t="s">
        <v>98</v>
      </c>
      <c r="G13057" t="s">
        <v>8</v>
      </c>
      <c r="H13057" t="s">
        <v>40</v>
      </c>
      <c r="I13057" s="2">
        <v>1</v>
      </c>
      <c r="J13057" t="s">
        <v>11</v>
      </c>
      <c r="K13057" s="21">
        <f>INDEX(LISTAS!$H:$Q,MATCH(BASE!H13057,LISTAS!$G:$G,0),MATCH(BASE!J13057,LISTAS!$H$3:$Q$3,0))*Tabela3[[#This Row],[QUANTIDADE]]</f>
        <v>14</v>
      </c>
      <c r="L13057" s="2" t="str">
        <f>TEXT(Tabela3[[#This Row],[DATA]],"MM")</f>
        <v>08</v>
      </c>
      <c r="M13057" s="2">
        <f>WEEKNUM(Tabela3[[#This Row],[DATA]])</f>
        <v>33</v>
      </c>
      <c r="N13057" s="18">
        <f>YEAR(Tabela3[[#This Row],[DATA]])</f>
        <v>2023</v>
      </c>
    </row>
    <row r="13058" spans="2:14">
      <c r="B13058" s="1">
        <v>45156</v>
      </c>
      <c r="C13058">
        <v>18318</v>
      </c>
      <c r="D13058">
        <f>COUNTIF(C$4:C13058,Tabela3[[#This Row],[COMANDA]])</f>
        <v>1</v>
      </c>
      <c r="E13058" t="s">
        <v>90</v>
      </c>
      <c r="G13058" t="s">
        <v>8</v>
      </c>
      <c r="H13058" t="s">
        <v>41</v>
      </c>
      <c r="I13058" s="2">
        <v>1</v>
      </c>
      <c r="J13058" t="s">
        <v>11</v>
      </c>
      <c r="K13058" s="21">
        <f>INDEX(LISTAS!$H:$Q,MATCH(BASE!H13058,LISTAS!$G:$G,0),MATCH(BASE!J13058,LISTAS!$H$3:$Q$3,0))*Tabela3[[#This Row],[QUANTIDADE]]</f>
        <v>14</v>
      </c>
      <c r="L13058" s="2" t="str">
        <f>TEXT(Tabela3[[#This Row],[DATA]],"MM")</f>
        <v>08</v>
      </c>
      <c r="M13058" s="2">
        <f>WEEKNUM(Tabela3[[#This Row],[DATA]])</f>
        <v>33</v>
      </c>
      <c r="N13058" s="18">
        <f>YEAR(Tabela3[[#This Row],[DATA]])</f>
        <v>2023</v>
      </c>
    </row>
    <row r="13059" spans="2:14">
      <c r="B13059" s="1">
        <v>45156</v>
      </c>
      <c r="C13059">
        <v>18319</v>
      </c>
      <c r="D13059">
        <f>COUNTIF(C$4:C13059,Tabela3[[#This Row],[COMANDA]])</f>
        <v>1</v>
      </c>
      <c r="E13059" t="s">
        <v>90</v>
      </c>
      <c r="F13059" t="s">
        <v>98</v>
      </c>
      <c r="G13059" t="s">
        <v>8</v>
      </c>
      <c r="H13059" t="s">
        <v>206</v>
      </c>
      <c r="I13059" s="2">
        <v>1</v>
      </c>
      <c r="J13059" t="s">
        <v>11</v>
      </c>
      <c r="K13059" s="21">
        <f>INDEX(LISTAS!$H:$Q,MATCH(BASE!H13059,LISTAS!$G:$G,0),MATCH(BASE!J13059,LISTAS!$H$3:$Q$3,0))*Tabela3[[#This Row],[QUANTIDADE]]</f>
        <v>18</v>
      </c>
      <c r="L13059" s="2" t="str">
        <f>TEXT(Tabela3[[#This Row],[DATA]],"MM")</f>
        <v>08</v>
      </c>
      <c r="M13059" s="2">
        <f>WEEKNUM(Tabela3[[#This Row],[DATA]])</f>
        <v>33</v>
      </c>
      <c r="N13059" s="18">
        <f>YEAR(Tabela3[[#This Row],[DATA]])</f>
        <v>2023</v>
      </c>
    </row>
    <row r="13060" spans="2:14">
      <c r="B13060" s="1">
        <v>45156</v>
      </c>
      <c r="C13060">
        <v>18319</v>
      </c>
      <c r="D13060">
        <f>COUNTIF(C$4:C13060,Tabela3[[#This Row],[COMANDA]])</f>
        <v>2</v>
      </c>
      <c r="E13060" t="s">
        <v>90</v>
      </c>
      <c r="F13060" t="s">
        <v>98</v>
      </c>
      <c r="G13060" t="s">
        <v>9</v>
      </c>
      <c r="H13060" t="s">
        <v>127</v>
      </c>
      <c r="I13060" s="2">
        <v>1</v>
      </c>
      <c r="J13060" t="s">
        <v>11</v>
      </c>
      <c r="K13060" s="21">
        <f>INDEX(LISTAS!$H:$Q,MATCH(BASE!H13060,LISTAS!$G:$G,0),MATCH(BASE!J13060,LISTAS!$H$3:$Q$3,0))*Tabela3[[#This Row],[QUANTIDADE]]</f>
        <v>4.5</v>
      </c>
      <c r="L13060" s="2" t="str">
        <f>TEXT(Tabela3[[#This Row],[DATA]],"MM")</f>
        <v>08</v>
      </c>
      <c r="M13060" s="2">
        <f>WEEKNUM(Tabela3[[#This Row],[DATA]])</f>
        <v>33</v>
      </c>
      <c r="N13060" s="18">
        <f>YEAR(Tabela3[[#This Row],[DATA]])</f>
        <v>2023</v>
      </c>
    </row>
    <row r="13061" spans="2:14">
      <c r="B13061" s="1">
        <v>45156</v>
      </c>
      <c r="C13061">
        <v>18320</v>
      </c>
      <c r="D13061">
        <f>COUNTIF(C$4:C13061,Tabela3[[#This Row],[COMANDA]])</f>
        <v>1</v>
      </c>
      <c r="E13061" t="s">
        <v>89</v>
      </c>
      <c r="F13061" t="s">
        <v>99</v>
      </c>
      <c r="G13061" t="s">
        <v>8</v>
      </c>
      <c r="H13061" t="s">
        <v>204</v>
      </c>
      <c r="I13061" s="2">
        <v>1</v>
      </c>
      <c r="J13061" t="s">
        <v>11</v>
      </c>
      <c r="K13061" s="21">
        <f>INDEX(LISTAS!$H:$Q,MATCH(BASE!H13061,LISTAS!$G:$G,0),MATCH(BASE!J13061,LISTAS!$H$3:$Q$3,0))*Tabela3[[#This Row],[QUANTIDADE]]</f>
        <v>18</v>
      </c>
      <c r="L13061" s="2" t="str">
        <f>TEXT(Tabela3[[#This Row],[DATA]],"MM")</f>
        <v>08</v>
      </c>
      <c r="M13061" s="2">
        <f>WEEKNUM(Tabela3[[#This Row],[DATA]])</f>
        <v>33</v>
      </c>
      <c r="N13061" s="18">
        <f>YEAR(Tabela3[[#This Row],[DATA]])</f>
        <v>2023</v>
      </c>
    </row>
    <row r="13062" spans="2:14">
      <c r="B13062" s="1">
        <v>45156</v>
      </c>
      <c r="C13062">
        <v>18320</v>
      </c>
      <c r="D13062">
        <f>COUNTIF(C$4:C13062,Tabela3[[#This Row],[COMANDA]])</f>
        <v>2</v>
      </c>
      <c r="E13062" t="s">
        <v>89</v>
      </c>
      <c r="F13062" t="s">
        <v>99</v>
      </c>
      <c r="G13062" t="s">
        <v>9</v>
      </c>
      <c r="H13062" t="s">
        <v>135</v>
      </c>
      <c r="I13062" s="2">
        <v>1</v>
      </c>
      <c r="J13062" t="s">
        <v>11</v>
      </c>
      <c r="K13062" s="21">
        <f>INDEX(LISTAS!$H:$Q,MATCH(BASE!H13062,LISTAS!$G:$G,0),MATCH(BASE!J13062,LISTAS!$H$3:$Q$3,0))*Tabela3[[#This Row],[QUANTIDADE]]</f>
        <v>4</v>
      </c>
      <c r="L13062" s="2" t="str">
        <f>TEXT(Tabela3[[#This Row],[DATA]],"MM")</f>
        <v>08</v>
      </c>
      <c r="M13062" s="2">
        <f>WEEKNUM(Tabela3[[#This Row],[DATA]])</f>
        <v>33</v>
      </c>
      <c r="N13062" s="18">
        <f>YEAR(Tabela3[[#This Row],[DATA]])</f>
        <v>2023</v>
      </c>
    </row>
    <row r="13063" spans="2:14">
      <c r="B13063" s="1">
        <v>45157</v>
      </c>
      <c r="C13063">
        <v>18321</v>
      </c>
      <c r="D13063">
        <f>COUNTIF(C$4:C13063,Tabela3[[#This Row],[COMANDA]])</f>
        <v>1</v>
      </c>
      <c r="E13063" t="s">
        <v>90</v>
      </c>
      <c r="F13063" t="s">
        <v>100</v>
      </c>
      <c r="G13063" t="s">
        <v>8</v>
      </c>
      <c r="H13063" t="s">
        <v>204</v>
      </c>
      <c r="I13063" s="2">
        <v>1</v>
      </c>
      <c r="J13063" t="s">
        <v>11</v>
      </c>
      <c r="K13063" s="21">
        <f>INDEX(LISTAS!$H:$Q,MATCH(BASE!H13063,LISTAS!$G:$G,0),MATCH(BASE!J13063,LISTAS!$H$3:$Q$3,0))*Tabela3[[#This Row],[QUANTIDADE]]</f>
        <v>18</v>
      </c>
      <c r="L13063" s="2" t="str">
        <f>TEXT(Tabela3[[#This Row],[DATA]],"MM")</f>
        <v>08</v>
      </c>
      <c r="M13063" s="2">
        <f>WEEKNUM(Tabela3[[#This Row],[DATA]])</f>
        <v>33</v>
      </c>
      <c r="N13063" s="18">
        <f>YEAR(Tabela3[[#This Row],[DATA]])</f>
        <v>2023</v>
      </c>
    </row>
    <row r="13064" spans="2:14">
      <c r="B13064" s="1">
        <v>45157</v>
      </c>
      <c r="C13064">
        <v>18321</v>
      </c>
      <c r="D13064">
        <f>COUNTIF(C$4:C13064,Tabela3[[#This Row],[COMANDA]])</f>
        <v>2</v>
      </c>
      <c r="E13064" t="s">
        <v>90</v>
      </c>
      <c r="F13064" t="s">
        <v>100</v>
      </c>
      <c r="G13064" t="s">
        <v>8</v>
      </c>
      <c r="H13064" t="s">
        <v>206</v>
      </c>
      <c r="I13064" s="2">
        <v>1</v>
      </c>
      <c r="J13064" t="s">
        <v>11</v>
      </c>
      <c r="K13064" s="21">
        <f>INDEX(LISTAS!$H:$Q,MATCH(BASE!H13064,LISTAS!$G:$G,0),MATCH(BASE!J13064,LISTAS!$H$3:$Q$3,0))*Tabela3[[#This Row],[QUANTIDADE]]</f>
        <v>18</v>
      </c>
      <c r="L13064" s="2" t="str">
        <f>TEXT(Tabela3[[#This Row],[DATA]],"MM")</f>
        <v>08</v>
      </c>
      <c r="M13064" s="2">
        <f>WEEKNUM(Tabela3[[#This Row],[DATA]])</f>
        <v>33</v>
      </c>
      <c r="N13064" s="18">
        <f>YEAR(Tabela3[[#This Row],[DATA]])</f>
        <v>2023</v>
      </c>
    </row>
    <row r="13065" spans="2:14">
      <c r="B13065" s="1">
        <v>45157</v>
      </c>
      <c r="C13065">
        <v>18321</v>
      </c>
      <c r="D13065">
        <f>COUNTIF(C$4:C13065,Tabela3[[#This Row],[COMANDA]])</f>
        <v>3</v>
      </c>
      <c r="E13065" t="s">
        <v>90</v>
      </c>
      <c r="F13065" t="s">
        <v>100</v>
      </c>
      <c r="G13065" t="s">
        <v>10</v>
      </c>
      <c r="H13065" t="s">
        <v>119</v>
      </c>
      <c r="I13065" s="2">
        <v>1</v>
      </c>
      <c r="J13065" t="s">
        <v>11</v>
      </c>
      <c r="K13065" s="21">
        <f>INDEX(LISTAS!$H:$Q,MATCH(BASE!H13065,LISTAS!$G:$G,0),MATCH(BASE!J13065,LISTAS!$H$3:$Q$3,0))*Tabela3[[#This Row],[QUANTIDADE]]</f>
        <v>6</v>
      </c>
      <c r="L13065" s="2" t="str">
        <f>TEXT(Tabela3[[#This Row],[DATA]],"MM")</f>
        <v>08</v>
      </c>
      <c r="M13065" s="2">
        <f>WEEKNUM(Tabela3[[#This Row],[DATA]])</f>
        <v>33</v>
      </c>
      <c r="N13065" s="18">
        <f>YEAR(Tabela3[[#This Row],[DATA]])</f>
        <v>2023</v>
      </c>
    </row>
    <row r="13066" spans="2:14">
      <c r="B13066" s="1">
        <v>45157</v>
      </c>
      <c r="C13066">
        <v>18322</v>
      </c>
      <c r="D13066">
        <f>COUNTIF(C$4:C13066,Tabela3[[#This Row],[COMANDA]])</f>
        <v>1</v>
      </c>
      <c r="E13066" t="s">
        <v>89</v>
      </c>
      <c r="F13066" t="s">
        <v>98</v>
      </c>
      <c r="G13066" t="s">
        <v>8</v>
      </c>
      <c r="H13066" t="s">
        <v>42</v>
      </c>
      <c r="I13066" s="2">
        <v>1</v>
      </c>
      <c r="J13066" t="s">
        <v>13</v>
      </c>
      <c r="K13066" s="21">
        <f>INDEX(LISTAS!$H:$Q,MATCH(BASE!H13066,LISTAS!$G:$G,0),MATCH(BASE!J13066,LISTAS!$H$3:$Q$3,0))*Tabela3[[#This Row],[QUANTIDADE]]</f>
        <v>17</v>
      </c>
      <c r="L13066" s="2" t="str">
        <f>TEXT(Tabela3[[#This Row],[DATA]],"MM")</f>
        <v>08</v>
      </c>
      <c r="M13066" s="2">
        <f>WEEKNUM(Tabela3[[#This Row],[DATA]])</f>
        <v>33</v>
      </c>
      <c r="N13066" s="18">
        <f>YEAR(Tabela3[[#This Row],[DATA]])</f>
        <v>2023</v>
      </c>
    </row>
    <row r="13067" spans="2:14">
      <c r="B13067" s="1">
        <v>45157</v>
      </c>
      <c r="C13067">
        <v>18322</v>
      </c>
      <c r="D13067">
        <f>COUNTIF(C$4:C13067,Tabela3[[#This Row],[COMANDA]])</f>
        <v>2</v>
      </c>
      <c r="E13067" t="s">
        <v>89</v>
      </c>
      <c r="F13067" t="s">
        <v>98</v>
      </c>
      <c r="G13067" t="s">
        <v>9</v>
      </c>
      <c r="H13067" t="s">
        <v>153</v>
      </c>
      <c r="I13067" s="2">
        <v>1</v>
      </c>
      <c r="J13067" t="s">
        <v>13</v>
      </c>
      <c r="K13067" s="21">
        <f>INDEX(LISTAS!$H:$Q,MATCH(BASE!H13067,LISTAS!$G:$G,0),MATCH(BASE!J13067,LISTAS!$H$3:$Q$3,0))*Tabela3[[#This Row],[QUANTIDADE]]</f>
        <v>5</v>
      </c>
      <c r="L13067" s="2" t="str">
        <f>TEXT(Tabela3[[#This Row],[DATA]],"MM")</f>
        <v>08</v>
      </c>
      <c r="M13067" s="2">
        <f>WEEKNUM(Tabela3[[#This Row],[DATA]])</f>
        <v>33</v>
      </c>
      <c r="N13067" s="18">
        <f>YEAR(Tabela3[[#This Row],[DATA]])</f>
        <v>2023</v>
      </c>
    </row>
    <row r="13068" spans="2:14">
      <c r="B13068" s="1">
        <v>45157</v>
      </c>
      <c r="C13068">
        <v>18323</v>
      </c>
      <c r="D13068">
        <f>COUNTIF(C$4:C13068,Tabela3[[#This Row],[COMANDA]])</f>
        <v>1</v>
      </c>
      <c r="E13068" t="s">
        <v>90</v>
      </c>
      <c r="F13068" t="s">
        <v>100</v>
      </c>
      <c r="G13068" t="s">
        <v>8</v>
      </c>
      <c r="H13068" t="s">
        <v>211</v>
      </c>
      <c r="I13068" s="2">
        <v>1</v>
      </c>
      <c r="J13068" t="s">
        <v>13</v>
      </c>
      <c r="K13068" s="21">
        <f>INDEX(LISTAS!$H:$Q,MATCH(BASE!H13068,LISTAS!$G:$G,0),MATCH(BASE!J13068,LISTAS!$H$3:$Q$3,0))*Tabela3[[#This Row],[QUANTIDADE]]</f>
        <v>22</v>
      </c>
      <c r="L13068" s="2" t="str">
        <f>TEXT(Tabela3[[#This Row],[DATA]],"MM")</f>
        <v>08</v>
      </c>
      <c r="M13068" s="2">
        <f>WEEKNUM(Tabela3[[#This Row],[DATA]])</f>
        <v>33</v>
      </c>
      <c r="N13068" s="18">
        <f>YEAR(Tabela3[[#This Row],[DATA]])</f>
        <v>2023</v>
      </c>
    </row>
    <row r="13069" spans="2:14">
      <c r="B13069" s="1">
        <v>45157</v>
      </c>
      <c r="C13069">
        <v>18323</v>
      </c>
      <c r="D13069">
        <f>COUNTIF(C$4:C13069,Tabela3[[#This Row],[COMANDA]])</f>
        <v>2</v>
      </c>
      <c r="E13069" t="s">
        <v>90</v>
      </c>
      <c r="F13069" t="s">
        <v>100</v>
      </c>
      <c r="G13069" t="s">
        <v>9</v>
      </c>
      <c r="H13069" t="s">
        <v>138</v>
      </c>
      <c r="I13069" s="2">
        <v>1</v>
      </c>
      <c r="J13069" t="s">
        <v>13</v>
      </c>
      <c r="K13069" s="21">
        <f>INDEX(LISTAS!$H:$Q,MATCH(BASE!H13069,LISTAS!$G:$G,0),MATCH(BASE!J13069,LISTAS!$H$3:$Q$3,0))*Tabela3[[#This Row],[QUANTIDADE]]</f>
        <v>5</v>
      </c>
      <c r="L13069" s="2" t="str">
        <f>TEXT(Tabela3[[#This Row],[DATA]],"MM")</f>
        <v>08</v>
      </c>
      <c r="M13069" s="2">
        <f>WEEKNUM(Tabela3[[#This Row],[DATA]])</f>
        <v>33</v>
      </c>
      <c r="N13069" s="18">
        <f>YEAR(Tabela3[[#This Row],[DATA]])</f>
        <v>2023</v>
      </c>
    </row>
    <row r="13070" spans="2:14">
      <c r="B13070" s="1">
        <v>45157</v>
      </c>
      <c r="C13070">
        <v>18324</v>
      </c>
      <c r="D13070">
        <f>COUNTIF(C$4:C13070,Tabela3[[#This Row],[COMANDA]])</f>
        <v>1</v>
      </c>
      <c r="E13070" t="s">
        <v>90</v>
      </c>
      <c r="F13070" t="s">
        <v>99</v>
      </c>
      <c r="G13070" t="s">
        <v>8</v>
      </c>
      <c r="H13070" t="s">
        <v>42</v>
      </c>
      <c r="I13070" s="2">
        <v>3</v>
      </c>
      <c r="J13070" t="s">
        <v>13</v>
      </c>
      <c r="K13070" s="21">
        <f>INDEX(LISTAS!$H:$Q,MATCH(BASE!H13070,LISTAS!$G:$G,0),MATCH(BASE!J13070,LISTAS!$H$3:$Q$3,0))*Tabela3[[#This Row],[QUANTIDADE]]</f>
        <v>51</v>
      </c>
      <c r="L13070" s="2" t="str">
        <f>TEXT(Tabela3[[#This Row],[DATA]],"MM")</f>
        <v>08</v>
      </c>
      <c r="M13070" s="2">
        <f>WEEKNUM(Tabela3[[#This Row],[DATA]])</f>
        <v>33</v>
      </c>
      <c r="N13070" s="18">
        <f>YEAR(Tabela3[[#This Row],[DATA]])</f>
        <v>2023</v>
      </c>
    </row>
    <row r="13071" spans="2:14">
      <c r="B13071" s="1">
        <v>45157</v>
      </c>
      <c r="C13071">
        <v>18324</v>
      </c>
      <c r="D13071">
        <f>COUNTIF(C$4:C13071,Tabela3[[#This Row],[COMANDA]])</f>
        <v>2</v>
      </c>
      <c r="E13071" t="s">
        <v>90</v>
      </c>
      <c r="F13071" t="s">
        <v>99</v>
      </c>
      <c r="G13071" t="s">
        <v>9</v>
      </c>
      <c r="H13071" t="s">
        <v>142</v>
      </c>
      <c r="I13071" s="2">
        <v>1</v>
      </c>
      <c r="J13071" t="s">
        <v>12</v>
      </c>
      <c r="K13071" s="21">
        <f>INDEX(LISTAS!$H:$Q,MATCH(BASE!H13071,LISTAS!$G:$G,0),MATCH(BASE!J13071,LISTAS!$H$3:$Q$3,0))*Tabela3[[#This Row],[QUANTIDADE]]</f>
        <v>7</v>
      </c>
      <c r="L13071" s="2" t="str">
        <f>TEXT(Tabela3[[#This Row],[DATA]],"MM")</f>
        <v>08</v>
      </c>
      <c r="M13071" s="2">
        <f>WEEKNUM(Tabela3[[#This Row],[DATA]])</f>
        <v>33</v>
      </c>
      <c r="N13071" s="18">
        <f>YEAR(Tabela3[[#This Row],[DATA]])</f>
        <v>2023</v>
      </c>
    </row>
    <row r="13072" spans="2:14">
      <c r="B13072" s="1">
        <v>45157</v>
      </c>
      <c r="C13072">
        <v>18325</v>
      </c>
      <c r="D13072">
        <f>COUNTIF(C$4:C13072,Tabela3[[#This Row],[COMANDA]])</f>
        <v>1</v>
      </c>
      <c r="E13072" t="s">
        <v>90</v>
      </c>
      <c r="F13072" t="s">
        <v>99</v>
      </c>
      <c r="G13072" t="s">
        <v>8</v>
      </c>
      <c r="H13072" t="s">
        <v>40</v>
      </c>
      <c r="I13072" s="2">
        <v>1</v>
      </c>
      <c r="J13072" t="s">
        <v>13</v>
      </c>
      <c r="K13072" s="21">
        <f>INDEX(LISTAS!$H:$Q,MATCH(BASE!H13072,LISTAS!$G:$G,0),MATCH(BASE!J13072,LISTAS!$H$3:$Q$3,0))*Tabela3[[#This Row],[QUANTIDADE]]</f>
        <v>15</v>
      </c>
      <c r="L13072" s="2" t="str">
        <f>TEXT(Tabela3[[#This Row],[DATA]],"MM")</f>
        <v>08</v>
      </c>
      <c r="M13072" s="2">
        <f>WEEKNUM(Tabela3[[#This Row],[DATA]])</f>
        <v>33</v>
      </c>
      <c r="N13072" s="18">
        <f>YEAR(Tabela3[[#This Row],[DATA]])</f>
        <v>2023</v>
      </c>
    </row>
    <row r="13073" spans="2:14">
      <c r="B13073" s="1">
        <v>45157</v>
      </c>
      <c r="C13073">
        <v>18325</v>
      </c>
      <c r="D13073">
        <f>COUNTIF(C$4:C13073,Tabela3[[#This Row],[COMANDA]])</f>
        <v>2</v>
      </c>
      <c r="E13073" t="s">
        <v>90</v>
      </c>
      <c r="F13073" t="s">
        <v>99</v>
      </c>
      <c r="G13073" t="s">
        <v>62</v>
      </c>
      <c r="H13073" t="s">
        <v>192</v>
      </c>
      <c r="I13073" s="2">
        <v>1</v>
      </c>
      <c r="J13073" t="s">
        <v>12</v>
      </c>
      <c r="K13073" s="21">
        <f>INDEX(LISTAS!$H:$Q,MATCH(BASE!H13073,LISTAS!$G:$G,0),MATCH(BASE!J13073,LISTAS!$H$3:$Q$3,0))*Tabela3[[#This Row],[QUANTIDADE]]</f>
        <v>8</v>
      </c>
      <c r="L13073" s="2" t="str">
        <f>TEXT(Tabela3[[#This Row],[DATA]],"MM")</f>
        <v>08</v>
      </c>
      <c r="M13073" s="2">
        <f>WEEKNUM(Tabela3[[#This Row],[DATA]])</f>
        <v>33</v>
      </c>
      <c r="N13073" s="18">
        <f>YEAR(Tabela3[[#This Row],[DATA]])</f>
        <v>2023</v>
      </c>
    </row>
    <row r="13074" spans="2:14">
      <c r="B13074" s="1">
        <v>45157</v>
      </c>
      <c r="C13074">
        <v>18325</v>
      </c>
      <c r="D13074">
        <f>COUNTIF(C$4:C13074,Tabela3[[#This Row],[COMANDA]])</f>
        <v>3</v>
      </c>
      <c r="E13074" t="s">
        <v>90</v>
      </c>
      <c r="F13074" t="s">
        <v>99</v>
      </c>
      <c r="G13074" t="s">
        <v>74</v>
      </c>
      <c r="H13074" t="s">
        <v>75</v>
      </c>
      <c r="I13074" s="2">
        <v>1</v>
      </c>
      <c r="J13074" t="s">
        <v>11</v>
      </c>
      <c r="K13074" s="21">
        <f>INDEX(LISTAS!$H:$Q,MATCH(BASE!H13074,LISTAS!$G:$G,0),MATCH(BASE!J13074,LISTAS!$H$3:$Q$3,0))*Tabela3[[#This Row],[QUANTIDADE]]</f>
        <v>6</v>
      </c>
      <c r="L13074" s="2" t="str">
        <f>TEXT(Tabela3[[#This Row],[DATA]],"MM")</f>
        <v>08</v>
      </c>
      <c r="M13074" s="2">
        <f>WEEKNUM(Tabela3[[#This Row],[DATA]])</f>
        <v>33</v>
      </c>
      <c r="N13074" s="18">
        <f>YEAR(Tabela3[[#This Row],[DATA]])</f>
        <v>2023</v>
      </c>
    </row>
    <row r="13075" spans="2:14">
      <c r="B13075" s="1">
        <v>45157</v>
      </c>
      <c r="C13075">
        <v>18325</v>
      </c>
      <c r="D13075">
        <f>COUNTIF(C$4:C13075,Tabela3[[#This Row],[COMANDA]])</f>
        <v>4</v>
      </c>
      <c r="E13075" t="s">
        <v>90</v>
      </c>
      <c r="F13075" t="s">
        <v>99</v>
      </c>
      <c r="G13075" t="s">
        <v>9</v>
      </c>
      <c r="H13075" t="s">
        <v>138</v>
      </c>
      <c r="I13075" s="2">
        <v>1</v>
      </c>
      <c r="J13075" t="s">
        <v>13</v>
      </c>
      <c r="K13075" s="21">
        <f>INDEX(LISTAS!$H:$Q,MATCH(BASE!H13075,LISTAS!$G:$G,0),MATCH(BASE!J13075,LISTAS!$H$3:$Q$3,0))*Tabela3[[#This Row],[QUANTIDADE]]</f>
        <v>5</v>
      </c>
      <c r="L13075" s="2" t="str">
        <f>TEXT(Tabela3[[#This Row],[DATA]],"MM")</f>
        <v>08</v>
      </c>
      <c r="M13075" s="2">
        <f>WEEKNUM(Tabela3[[#This Row],[DATA]])</f>
        <v>33</v>
      </c>
      <c r="N13075" s="18">
        <f>YEAR(Tabela3[[#This Row],[DATA]])</f>
        <v>2023</v>
      </c>
    </row>
    <row r="13076" spans="2:14">
      <c r="B13076" s="1">
        <v>45157</v>
      </c>
      <c r="C13076">
        <v>18326</v>
      </c>
      <c r="D13076">
        <f>COUNTIF(C$4:C13076,Tabela3[[#This Row],[COMANDA]])</f>
        <v>1</v>
      </c>
      <c r="E13076" t="s">
        <v>90</v>
      </c>
      <c r="F13076" t="s">
        <v>99</v>
      </c>
      <c r="G13076" t="s">
        <v>8</v>
      </c>
      <c r="H13076" t="s">
        <v>203</v>
      </c>
      <c r="I13076" s="2">
        <v>1</v>
      </c>
      <c r="J13076" t="s">
        <v>13</v>
      </c>
      <c r="K13076" s="21">
        <f>INDEX(LISTAS!$H:$Q,MATCH(BASE!H13076,LISTAS!$G:$G,0),MATCH(BASE!J13076,LISTAS!$H$3:$Q$3,0))*Tabela3[[#This Row],[QUANTIDADE]]</f>
        <v>22</v>
      </c>
      <c r="L13076" s="2" t="str">
        <f>TEXT(Tabela3[[#This Row],[DATA]],"MM")</f>
        <v>08</v>
      </c>
      <c r="M13076" s="2">
        <f>WEEKNUM(Tabela3[[#This Row],[DATA]])</f>
        <v>33</v>
      </c>
      <c r="N13076" s="18">
        <f>YEAR(Tabela3[[#This Row],[DATA]])</f>
        <v>2023</v>
      </c>
    </row>
    <row r="13077" spans="2:14">
      <c r="B13077" s="1">
        <v>45157</v>
      </c>
      <c r="C13077">
        <v>18326</v>
      </c>
      <c r="D13077">
        <f>COUNTIF(C$4:C13077,Tabela3[[#This Row],[COMANDA]])</f>
        <v>2</v>
      </c>
      <c r="E13077" t="s">
        <v>90</v>
      </c>
      <c r="F13077" t="s">
        <v>99</v>
      </c>
      <c r="G13077" t="s">
        <v>9</v>
      </c>
      <c r="H13077" t="s">
        <v>242</v>
      </c>
      <c r="I13077" s="2">
        <v>1</v>
      </c>
      <c r="J13077" t="s">
        <v>12</v>
      </c>
      <c r="K13077" s="21">
        <f>INDEX(LISTAS!$H:$Q,MATCH(BASE!H13077,LISTAS!$G:$G,0),MATCH(BASE!J13077,LISTAS!$H$3:$Q$3,0))*Tabela3[[#This Row],[QUANTIDADE]]</f>
        <v>6</v>
      </c>
      <c r="L13077" s="2" t="str">
        <f>TEXT(Tabela3[[#This Row],[DATA]],"MM")</f>
        <v>08</v>
      </c>
      <c r="M13077" s="2">
        <f>WEEKNUM(Tabela3[[#This Row],[DATA]])</f>
        <v>33</v>
      </c>
      <c r="N13077" s="18">
        <f>YEAR(Tabela3[[#This Row],[DATA]])</f>
        <v>2023</v>
      </c>
    </row>
    <row r="13078" spans="2:14">
      <c r="B13078" s="1">
        <v>45157</v>
      </c>
      <c r="C13078">
        <v>18327</v>
      </c>
      <c r="D13078">
        <f>COUNTIF(C$4:C13078,Tabela3[[#This Row],[COMANDA]])</f>
        <v>1</v>
      </c>
      <c r="E13078" t="s">
        <v>90</v>
      </c>
      <c r="G13078" t="s">
        <v>8</v>
      </c>
      <c r="H13078" t="s">
        <v>205</v>
      </c>
      <c r="I13078" s="2">
        <v>1</v>
      </c>
      <c r="J13078" t="s">
        <v>13</v>
      </c>
      <c r="K13078" s="21">
        <f>INDEX(LISTAS!$H:$Q,MATCH(BASE!H13078,LISTAS!$G:$G,0),MATCH(BASE!J13078,LISTAS!$H$3:$Q$3,0))*Tabela3[[#This Row],[QUANTIDADE]]</f>
        <v>26</v>
      </c>
      <c r="L13078" s="2" t="str">
        <f>TEXT(Tabela3[[#This Row],[DATA]],"MM")</f>
        <v>08</v>
      </c>
      <c r="M13078" s="2">
        <f>WEEKNUM(Tabela3[[#This Row],[DATA]])</f>
        <v>33</v>
      </c>
      <c r="N13078" s="18">
        <f>YEAR(Tabela3[[#This Row],[DATA]])</f>
        <v>2023</v>
      </c>
    </row>
    <row r="13079" spans="2:14">
      <c r="B13079" s="1">
        <v>45157</v>
      </c>
      <c r="C13079">
        <v>18327</v>
      </c>
      <c r="D13079">
        <f>COUNTIF(C$4:C13079,Tabela3[[#This Row],[COMANDA]])</f>
        <v>2</v>
      </c>
      <c r="E13079" t="s">
        <v>90</v>
      </c>
      <c r="G13079" t="s">
        <v>9</v>
      </c>
      <c r="H13079" t="s">
        <v>55</v>
      </c>
      <c r="I13079" s="2">
        <v>1</v>
      </c>
      <c r="J13079" t="s">
        <v>11</v>
      </c>
      <c r="K13079" s="21">
        <f>INDEX(LISTAS!$H:$Q,MATCH(BASE!H13079,LISTAS!$G:$G,0),MATCH(BASE!J13079,LISTAS!$H$3:$Q$3,0))*Tabela3[[#This Row],[QUANTIDADE]]</f>
        <v>3</v>
      </c>
      <c r="L13079" s="2" t="str">
        <f>TEXT(Tabela3[[#This Row],[DATA]],"MM")</f>
        <v>08</v>
      </c>
      <c r="M13079" s="2">
        <f>WEEKNUM(Tabela3[[#This Row],[DATA]])</f>
        <v>33</v>
      </c>
      <c r="N13079" s="18">
        <f>YEAR(Tabela3[[#This Row],[DATA]])</f>
        <v>2023</v>
      </c>
    </row>
    <row r="13080" spans="2:14">
      <c r="B13080" s="1">
        <v>45157</v>
      </c>
      <c r="C13080">
        <v>18327</v>
      </c>
      <c r="D13080">
        <f>COUNTIF(C$4:C13080,Tabela3[[#This Row],[COMANDA]])</f>
        <v>3</v>
      </c>
      <c r="E13080" t="s">
        <v>90</v>
      </c>
      <c r="G13080" t="s">
        <v>10</v>
      </c>
      <c r="H13080" t="s">
        <v>119</v>
      </c>
      <c r="I13080" s="2">
        <v>1</v>
      </c>
      <c r="J13080" t="s">
        <v>11</v>
      </c>
      <c r="K13080" s="21">
        <f>INDEX(LISTAS!$H:$Q,MATCH(BASE!H13080,LISTAS!$G:$G,0),MATCH(BASE!J13080,LISTAS!$H$3:$Q$3,0))*Tabela3[[#This Row],[QUANTIDADE]]</f>
        <v>6</v>
      </c>
      <c r="L13080" s="2" t="str">
        <f>TEXT(Tabela3[[#This Row],[DATA]],"MM")</f>
        <v>08</v>
      </c>
      <c r="M13080" s="2">
        <f>WEEKNUM(Tabela3[[#This Row],[DATA]])</f>
        <v>33</v>
      </c>
      <c r="N13080" s="18">
        <f>YEAR(Tabela3[[#This Row],[DATA]])</f>
        <v>2023</v>
      </c>
    </row>
    <row r="13081" spans="2:14">
      <c r="B13081" s="1">
        <v>45157</v>
      </c>
      <c r="C13081">
        <v>18327</v>
      </c>
      <c r="D13081">
        <f>COUNTIF(C$4:C13081,Tabela3[[#This Row],[COMANDA]])</f>
        <v>4</v>
      </c>
      <c r="E13081" t="s">
        <v>90</v>
      </c>
      <c r="G13081" t="s">
        <v>61</v>
      </c>
      <c r="H13081" t="s">
        <v>161</v>
      </c>
      <c r="I13081" s="2">
        <v>1</v>
      </c>
      <c r="J13081" t="s">
        <v>12</v>
      </c>
      <c r="K13081" s="21">
        <f>INDEX(LISTAS!$H:$Q,MATCH(BASE!H13081,LISTAS!$G:$G,0),MATCH(BASE!J13081,LISTAS!$H$3:$Q$3,0))*Tabela3[[#This Row],[QUANTIDADE]]</f>
        <v>4</v>
      </c>
      <c r="L13081" s="2" t="str">
        <f>TEXT(Tabela3[[#This Row],[DATA]],"MM")</f>
        <v>08</v>
      </c>
      <c r="M13081" s="2">
        <f>WEEKNUM(Tabela3[[#This Row],[DATA]])</f>
        <v>33</v>
      </c>
      <c r="N13081" s="18">
        <f>YEAR(Tabela3[[#This Row],[DATA]])</f>
        <v>2023</v>
      </c>
    </row>
    <row r="13082" spans="2:14">
      <c r="B13082" s="1">
        <v>45157</v>
      </c>
      <c r="C13082">
        <v>18328</v>
      </c>
      <c r="D13082">
        <f>COUNTIF(C$4:C13082,Tabela3[[#This Row],[COMANDA]])</f>
        <v>1</v>
      </c>
      <c r="E13082" t="s">
        <v>90</v>
      </c>
      <c r="F13082" t="s">
        <v>98</v>
      </c>
      <c r="G13082" t="s">
        <v>8</v>
      </c>
      <c r="H13082" t="s">
        <v>84</v>
      </c>
      <c r="I13082" s="2">
        <v>1</v>
      </c>
      <c r="J13082" t="s">
        <v>11</v>
      </c>
      <c r="K13082" s="21">
        <f>INDEX(LISTAS!$H:$Q,MATCH(BASE!H13082,LISTAS!$G:$G,0),MATCH(BASE!J13082,LISTAS!$H$3:$Q$3,0))*Tabela3[[#This Row],[QUANTIDADE]]</f>
        <v>16</v>
      </c>
      <c r="L13082" s="2" t="str">
        <f>TEXT(Tabela3[[#This Row],[DATA]],"MM")</f>
        <v>08</v>
      </c>
      <c r="M13082" s="2">
        <f>WEEKNUM(Tabela3[[#This Row],[DATA]])</f>
        <v>33</v>
      </c>
      <c r="N13082" s="18">
        <f>YEAR(Tabela3[[#This Row],[DATA]])</f>
        <v>2023</v>
      </c>
    </row>
    <row r="13083" spans="2:14">
      <c r="B13083" s="1">
        <v>45157</v>
      </c>
      <c r="C13083">
        <v>18329</v>
      </c>
      <c r="D13083">
        <f>COUNTIF(C$4:C13083,Tabela3[[#This Row],[COMANDA]])</f>
        <v>1</v>
      </c>
      <c r="E13083" t="s">
        <v>90</v>
      </c>
      <c r="F13083" t="s">
        <v>98</v>
      </c>
      <c r="G13083" t="s">
        <v>8</v>
      </c>
      <c r="H13083" t="s">
        <v>211</v>
      </c>
      <c r="I13083" s="2">
        <v>1</v>
      </c>
      <c r="J13083" t="s">
        <v>13</v>
      </c>
      <c r="K13083" s="21">
        <f>INDEX(LISTAS!$H:$Q,MATCH(BASE!H13083,LISTAS!$G:$G,0),MATCH(BASE!J13083,LISTAS!$H$3:$Q$3,0))*Tabela3[[#This Row],[QUANTIDADE]]</f>
        <v>22</v>
      </c>
      <c r="L13083" s="2" t="str">
        <f>TEXT(Tabela3[[#This Row],[DATA]],"MM")</f>
        <v>08</v>
      </c>
      <c r="M13083" s="2">
        <f>WEEKNUM(Tabela3[[#This Row],[DATA]])</f>
        <v>33</v>
      </c>
      <c r="N13083" s="18">
        <f>YEAR(Tabela3[[#This Row],[DATA]])</f>
        <v>2023</v>
      </c>
    </row>
    <row r="13084" spans="2:14">
      <c r="B13084" s="1">
        <v>45157</v>
      </c>
      <c r="C13084">
        <v>18329</v>
      </c>
      <c r="D13084">
        <f>COUNTIF(C$4:C13084,Tabela3[[#This Row],[COMANDA]])</f>
        <v>2</v>
      </c>
      <c r="E13084" t="s">
        <v>90</v>
      </c>
      <c r="F13084" t="s">
        <v>98</v>
      </c>
      <c r="G13084" t="s">
        <v>9</v>
      </c>
      <c r="H13084" t="s">
        <v>138</v>
      </c>
      <c r="I13084" s="2">
        <v>1</v>
      </c>
      <c r="J13084" t="s">
        <v>13</v>
      </c>
      <c r="K13084" s="21">
        <f>INDEX(LISTAS!$H:$Q,MATCH(BASE!H13084,LISTAS!$G:$G,0),MATCH(BASE!J13084,LISTAS!$H$3:$Q$3,0))*Tabela3[[#This Row],[QUANTIDADE]]</f>
        <v>5</v>
      </c>
      <c r="L13084" s="2" t="str">
        <f>TEXT(Tabela3[[#This Row],[DATA]],"MM")</f>
        <v>08</v>
      </c>
      <c r="M13084" s="2">
        <f>WEEKNUM(Tabela3[[#This Row],[DATA]])</f>
        <v>33</v>
      </c>
      <c r="N13084" s="18">
        <f>YEAR(Tabela3[[#This Row],[DATA]])</f>
        <v>2023</v>
      </c>
    </row>
    <row r="13085" spans="2:14">
      <c r="B13085" s="1">
        <v>45157</v>
      </c>
      <c r="C13085">
        <v>18330</v>
      </c>
      <c r="D13085">
        <f>COUNTIF(C$4:C13085,Tabela3[[#This Row],[COMANDA]])</f>
        <v>1</v>
      </c>
      <c r="E13085" t="s">
        <v>90</v>
      </c>
      <c r="F13085" t="s">
        <v>100</v>
      </c>
      <c r="G13085" t="s">
        <v>8</v>
      </c>
      <c r="H13085" t="s">
        <v>206</v>
      </c>
      <c r="I13085" s="2">
        <v>1</v>
      </c>
      <c r="J13085" t="s">
        <v>11</v>
      </c>
      <c r="K13085" s="21">
        <f>INDEX(LISTAS!$H:$Q,MATCH(BASE!H13085,LISTAS!$G:$G,0),MATCH(BASE!J13085,LISTAS!$H$3:$Q$3,0))*Tabela3[[#This Row],[QUANTIDADE]]</f>
        <v>18</v>
      </c>
      <c r="L13085" s="2" t="str">
        <f>TEXT(Tabela3[[#This Row],[DATA]],"MM")</f>
        <v>08</v>
      </c>
      <c r="M13085" s="2">
        <f>WEEKNUM(Tabela3[[#This Row],[DATA]])</f>
        <v>33</v>
      </c>
      <c r="N13085" s="18">
        <f>YEAR(Tabela3[[#This Row],[DATA]])</f>
        <v>2023</v>
      </c>
    </row>
    <row r="13086" spans="2:14">
      <c r="B13086" s="1">
        <v>45157</v>
      </c>
      <c r="C13086">
        <v>18330</v>
      </c>
      <c r="D13086">
        <f>COUNTIF(C$4:C13086,Tabela3[[#This Row],[COMANDA]])</f>
        <v>2</v>
      </c>
      <c r="E13086" t="s">
        <v>90</v>
      </c>
      <c r="F13086" t="s">
        <v>100</v>
      </c>
      <c r="G13086" t="s">
        <v>61</v>
      </c>
      <c r="H13086" t="s">
        <v>163</v>
      </c>
      <c r="I13086" s="2">
        <v>1</v>
      </c>
      <c r="J13086" t="s">
        <v>11</v>
      </c>
      <c r="K13086" s="21">
        <f>INDEX(LISTAS!$H:$Q,MATCH(BASE!H13086,LISTAS!$G:$G,0),MATCH(BASE!J13086,LISTAS!$H$3:$Q$3,0))*Tabela3[[#This Row],[QUANTIDADE]]</f>
        <v>4</v>
      </c>
      <c r="L13086" s="2" t="str">
        <f>TEXT(Tabela3[[#This Row],[DATA]],"MM")</f>
        <v>08</v>
      </c>
      <c r="M13086" s="2">
        <f>WEEKNUM(Tabela3[[#This Row],[DATA]])</f>
        <v>33</v>
      </c>
      <c r="N13086" s="18">
        <f>YEAR(Tabela3[[#This Row],[DATA]])</f>
        <v>2023</v>
      </c>
    </row>
    <row r="13087" spans="2:14">
      <c r="B13087" s="1">
        <v>45157</v>
      </c>
      <c r="C13087">
        <v>18330</v>
      </c>
      <c r="D13087">
        <f>COUNTIF(C$4:C13087,Tabela3[[#This Row],[COMANDA]])</f>
        <v>3</v>
      </c>
      <c r="E13087" t="s">
        <v>90</v>
      </c>
      <c r="F13087" t="s">
        <v>100</v>
      </c>
      <c r="G13087" t="s">
        <v>10</v>
      </c>
      <c r="H13087" t="s">
        <v>97</v>
      </c>
      <c r="I13087" s="2">
        <v>1</v>
      </c>
      <c r="J13087" t="s">
        <v>11</v>
      </c>
      <c r="K13087" s="21">
        <f>INDEX(LISTAS!$H:$Q,MATCH(BASE!H13087,LISTAS!$G:$G,0),MATCH(BASE!J13087,LISTAS!$H$3:$Q$3,0))*Tabela3[[#This Row],[QUANTIDADE]]</f>
        <v>2.5</v>
      </c>
      <c r="L13087" s="2" t="str">
        <f>TEXT(Tabela3[[#This Row],[DATA]],"MM")</f>
        <v>08</v>
      </c>
      <c r="M13087" s="2">
        <f>WEEKNUM(Tabela3[[#This Row],[DATA]])</f>
        <v>33</v>
      </c>
      <c r="N13087" s="18">
        <f>YEAR(Tabela3[[#This Row],[DATA]])</f>
        <v>2023</v>
      </c>
    </row>
    <row r="13088" spans="2:14">
      <c r="B13088" s="1">
        <v>45157</v>
      </c>
      <c r="C13088">
        <v>18330</v>
      </c>
      <c r="D13088">
        <f>COUNTIF(C$4:C13088,Tabela3[[#This Row],[COMANDA]])</f>
        <v>4</v>
      </c>
      <c r="E13088" t="s">
        <v>90</v>
      </c>
      <c r="F13088" t="s">
        <v>100</v>
      </c>
      <c r="G13088" t="s">
        <v>10</v>
      </c>
      <c r="H13088" t="s">
        <v>432</v>
      </c>
      <c r="I13088" s="2">
        <v>1</v>
      </c>
      <c r="J13088" t="s">
        <v>11</v>
      </c>
      <c r="K13088" s="21">
        <f>INDEX(LISTAS!$H:$Q,MATCH(BASE!H13088,LISTAS!$G:$G,0),MATCH(BASE!J13088,LISTAS!$H$3:$Q$3,0))*Tabela3[[#This Row],[QUANTIDADE]]</f>
        <v>3</v>
      </c>
      <c r="L13088" s="2" t="str">
        <f>TEXT(Tabela3[[#This Row],[DATA]],"MM")</f>
        <v>08</v>
      </c>
      <c r="M13088" s="2">
        <f>WEEKNUM(Tabela3[[#This Row],[DATA]])</f>
        <v>33</v>
      </c>
      <c r="N13088" s="18">
        <f>YEAR(Tabela3[[#This Row],[DATA]])</f>
        <v>2023</v>
      </c>
    </row>
    <row r="13089" spans="2:14">
      <c r="B13089" s="1">
        <v>45157</v>
      </c>
      <c r="C13089">
        <v>18331</v>
      </c>
      <c r="D13089">
        <f>COUNTIF(C$4:C13089,Tabela3[[#This Row],[COMANDA]])</f>
        <v>1</v>
      </c>
      <c r="E13089" t="s">
        <v>90</v>
      </c>
      <c r="F13089" t="s">
        <v>98</v>
      </c>
      <c r="G13089" t="s">
        <v>8</v>
      </c>
      <c r="H13089" t="s">
        <v>205</v>
      </c>
      <c r="I13089" s="2">
        <v>1</v>
      </c>
      <c r="J13089" t="s">
        <v>13</v>
      </c>
      <c r="K13089" s="21">
        <f>INDEX(LISTAS!$H:$Q,MATCH(BASE!H13089,LISTAS!$G:$G,0),MATCH(BASE!J13089,LISTAS!$H$3:$Q$3,0))*Tabela3[[#This Row],[QUANTIDADE]]</f>
        <v>26</v>
      </c>
      <c r="L13089" s="2" t="str">
        <f>TEXT(Tabela3[[#This Row],[DATA]],"MM")</f>
        <v>08</v>
      </c>
      <c r="M13089" s="2">
        <f>WEEKNUM(Tabela3[[#This Row],[DATA]])</f>
        <v>33</v>
      </c>
      <c r="N13089" s="18">
        <f>YEAR(Tabela3[[#This Row],[DATA]])</f>
        <v>2023</v>
      </c>
    </row>
    <row r="13090" spans="2:14">
      <c r="B13090" s="1">
        <v>45157</v>
      </c>
      <c r="C13090">
        <v>18331</v>
      </c>
      <c r="D13090">
        <f>COUNTIF(C$4:C13090,Tabela3[[#This Row],[COMANDA]])</f>
        <v>2</v>
      </c>
      <c r="E13090" t="s">
        <v>90</v>
      </c>
      <c r="F13090" t="s">
        <v>98</v>
      </c>
      <c r="G13090" t="s">
        <v>9</v>
      </c>
      <c r="H13090" t="s">
        <v>55</v>
      </c>
      <c r="I13090" s="2">
        <v>1</v>
      </c>
      <c r="J13090" t="s">
        <v>11</v>
      </c>
      <c r="K13090" s="21">
        <f>INDEX(LISTAS!$H:$Q,MATCH(BASE!H13090,LISTAS!$G:$G,0),MATCH(BASE!J13090,LISTAS!$H$3:$Q$3,0))*Tabela3[[#This Row],[QUANTIDADE]]</f>
        <v>3</v>
      </c>
      <c r="L13090" s="2" t="str">
        <f>TEXT(Tabela3[[#This Row],[DATA]],"MM")</f>
        <v>08</v>
      </c>
      <c r="M13090" s="2">
        <f>WEEKNUM(Tabela3[[#This Row],[DATA]])</f>
        <v>33</v>
      </c>
      <c r="N13090" s="18">
        <f>YEAR(Tabela3[[#This Row],[DATA]])</f>
        <v>2023</v>
      </c>
    </row>
    <row r="13091" spans="2:14">
      <c r="B13091" s="1">
        <v>45157</v>
      </c>
      <c r="C13091">
        <v>18332</v>
      </c>
      <c r="D13091">
        <f>COUNTIF(C$4:C13091,Tabela3[[#This Row],[COMANDA]])</f>
        <v>1</v>
      </c>
      <c r="E13091" t="s">
        <v>90</v>
      </c>
      <c r="F13091" t="s">
        <v>100</v>
      </c>
      <c r="G13091" t="s">
        <v>8</v>
      </c>
      <c r="H13091" t="s">
        <v>205</v>
      </c>
      <c r="I13091" s="2">
        <v>1</v>
      </c>
      <c r="J13091" t="s">
        <v>13</v>
      </c>
      <c r="K13091" s="21">
        <f>INDEX(LISTAS!$H:$Q,MATCH(BASE!H13091,LISTAS!$G:$G,0),MATCH(BASE!J13091,LISTAS!$H$3:$Q$3,0))*Tabela3[[#This Row],[QUANTIDADE]]</f>
        <v>26</v>
      </c>
      <c r="L13091" s="2" t="str">
        <f>TEXT(Tabela3[[#This Row],[DATA]],"MM")</f>
        <v>08</v>
      </c>
      <c r="M13091" s="2">
        <f>WEEKNUM(Tabela3[[#This Row],[DATA]])</f>
        <v>33</v>
      </c>
      <c r="N13091" s="18">
        <f>YEAR(Tabela3[[#This Row],[DATA]])</f>
        <v>2023</v>
      </c>
    </row>
    <row r="13092" spans="2:14">
      <c r="B13092" s="1">
        <v>45157</v>
      </c>
      <c r="C13092">
        <v>18332</v>
      </c>
      <c r="D13092">
        <f>COUNTIF(C$4:C13092,Tabela3[[#This Row],[COMANDA]])</f>
        <v>2</v>
      </c>
      <c r="E13092" t="s">
        <v>90</v>
      </c>
      <c r="F13092" t="s">
        <v>100</v>
      </c>
      <c r="G13092" t="s">
        <v>9</v>
      </c>
      <c r="H13092" t="s">
        <v>553</v>
      </c>
      <c r="I13092" s="2">
        <v>1</v>
      </c>
      <c r="J13092" t="s">
        <v>12</v>
      </c>
      <c r="K13092" s="21">
        <f>INDEX(LISTAS!$H:$Q,MATCH(BASE!H13092,LISTAS!$G:$G,0),MATCH(BASE!J13092,LISTAS!$H$3:$Q$3,0))*Tabela3[[#This Row],[QUANTIDADE]]</f>
        <v>5</v>
      </c>
      <c r="L13092" s="2" t="str">
        <f>TEXT(Tabela3[[#This Row],[DATA]],"MM")</f>
        <v>08</v>
      </c>
      <c r="M13092" s="2">
        <f>WEEKNUM(Tabela3[[#This Row],[DATA]])</f>
        <v>33</v>
      </c>
      <c r="N13092" s="18">
        <f>YEAR(Tabela3[[#This Row],[DATA]])</f>
        <v>2023</v>
      </c>
    </row>
    <row r="13093" spans="2:14">
      <c r="B13093" s="1">
        <v>45157</v>
      </c>
      <c r="C13093">
        <v>18332</v>
      </c>
      <c r="D13093">
        <f>COUNTIF(C$4:C13093,Tabela3[[#This Row],[COMANDA]])</f>
        <v>3</v>
      </c>
      <c r="E13093" t="s">
        <v>90</v>
      </c>
      <c r="F13093" t="s">
        <v>100</v>
      </c>
      <c r="G13093" t="s">
        <v>10</v>
      </c>
      <c r="H13093" t="s">
        <v>119</v>
      </c>
      <c r="I13093" s="2">
        <v>1</v>
      </c>
      <c r="J13093" t="s">
        <v>11</v>
      </c>
      <c r="K13093" s="21">
        <f>INDEX(LISTAS!$H:$Q,MATCH(BASE!H13093,LISTAS!$G:$G,0),MATCH(BASE!J13093,LISTAS!$H$3:$Q$3,0))*Tabela3[[#This Row],[QUANTIDADE]]</f>
        <v>6</v>
      </c>
      <c r="L13093" s="2" t="str">
        <f>TEXT(Tabela3[[#This Row],[DATA]],"MM")</f>
        <v>08</v>
      </c>
      <c r="M13093" s="2">
        <f>WEEKNUM(Tabela3[[#This Row],[DATA]])</f>
        <v>33</v>
      </c>
      <c r="N13093" s="18">
        <f>YEAR(Tabela3[[#This Row],[DATA]])</f>
        <v>2023</v>
      </c>
    </row>
    <row r="13094" spans="2:14">
      <c r="B13094" s="1">
        <v>45157</v>
      </c>
      <c r="C13094">
        <v>18333</v>
      </c>
      <c r="D13094">
        <f>COUNTIF(C$4:C13094,Tabela3[[#This Row],[COMANDA]])</f>
        <v>1</v>
      </c>
      <c r="E13094" t="s">
        <v>90</v>
      </c>
      <c r="F13094" t="s">
        <v>100</v>
      </c>
      <c r="G13094" t="s">
        <v>8</v>
      </c>
      <c r="H13094" t="s">
        <v>206</v>
      </c>
      <c r="I13094" s="2">
        <v>1</v>
      </c>
      <c r="J13094" t="s">
        <v>11</v>
      </c>
      <c r="K13094" s="21">
        <f>INDEX(LISTAS!$H:$Q,MATCH(BASE!H13094,LISTAS!$G:$G,0),MATCH(BASE!J13094,LISTAS!$H$3:$Q$3,0))*Tabela3[[#This Row],[QUANTIDADE]]</f>
        <v>18</v>
      </c>
      <c r="L13094" s="2" t="str">
        <f>TEXT(Tabela3[[#This Row],[DATA]],"MM")</f>
        <v>08</v>
      </c>
      <c r="M13094" s="2">
        <f>WEEKNUM(Tabela3[[#This Row],[DATA]])</f>
        <v>33</v>
      </c>
      <c r="N13094" s="18">
        <f>YEAR(Tabela3[[#This Row],[DATA]])</f>
        <v>2023</v>
      </c>
    </row>
    <row r="13095" spans="2:14">
      <c r="B13095" s="1">
        <v>45157</v>
      </c>
      <c r="C13095">
        <v>18333</v>
      </c>
      <c r="D13095">
        <f>COUNTIF(C$4:C13095,Tabela3[[#This Row],[COMANDA]])</f>
        <v>2</v>
      </c>
      <c r="E13095" t="s">
        <v>90</v>
      </c>
      <c r="F13095" t="s">
        <v>100</v>
      </c>
      <c r="G13095" t="s">
        <v>61</v>
      </c>
      <c r="H13095" t="s">
        <v>163</v>
      </c>
      <c r="I13095" s="2">
        <v>1</v>
      </c>
      <c r="J13095" t="s">
        <v>11</v>
      </c>
      <c r="K13095" s="21">
        <f>INDEX(LISTAS!$H:$Q,MATCH(BASE!H13095,LISTAS!$G:$G,0),MATCH(BASE!J13095,LISTAS!$H$3:$Q$3,0))*Tabela3[[#This Row],[QUANTIDADE]]</f>
        <v>4</v>
      </c>
      <c r="L13095" s="2" t="str">
        <f>TEXT(Tabela3[[#This Row],[DATA]],"MM")</f>
        <v>08</v>
      </c>
      <c r="M13095" s="2">
        <f>WEEKNUM(Tabela3[[#This Row],[DATA]])</f>
        <v>33</v>
      </c>
      <c r="N13095" s="18">
        <f>YEAR(Tabela3[[#This Row],[DATA]])</f>
        <v>2023</v>
      </c>
    </row>
    <row r="13096" spans="2:14">
      <c r="B13096" s="1">
        <v>45157</v>
      </c>
      <c r="C13096">
        <v>18333</v>
      </c>
      <c r="D13096">
        <f>COUNTIF(C$4:C13096,Tabela3[[#This Row],[COMANDA]])</f>
        <v>3</v>
      </c>
      <c r="E13096" t="s">
        <v>90</v>
      </c>
      <c r="F13096" t="s">
        <v>100</v>
      </c>
      <c r="G13096" t="s">
        <v>10</v>
      </c>
      <c r="H13096" t="s">
        <v>432</v>
      </c>
      <c r="I13096" s="2">
        <v>1</v>
      </c>
      <c r="J13096" t="s">
        <v>11</v>
      </c>
      <c r="K13096" s="21">
        <f>INDEX(LISTAS!$H:$Q,MATCH(BASE!H13096,LISTAS!$G:$G,0),MATCH(BASE!J13096,LISTAS!$H$3:$Q$3,0))*Tabela3[[#This Row],[QUANTIDADE]]</f>
        <v>3</v>
      </c>
      <c r="L13096" s="2" t="str">
        <f>TEXT(Tabela3[[#This Row],[DATA]],"MM")</f>
        <v>08</v>
      </c>
      <c r="M13096" s="2">
        <f>WEEKNUM(Tabela3[[#This Row],[DATA]])</f>
        <v>33</v>
      </c>
      <c r="N13096" s="18">
        <f>YEAR(Tabela3[[#This Row],[DATA]])</f>
        <v>2023</v>
      </c>
    </row>
    <row r="13097" spans="2:14">
      <c r="B13097" s="1">
        <v>45157</v>
      </c>
      <c r="C13097">
        <v>18334</v>
      </c>
      <c r="D13097">
        <f>COUNTIF(C$4:C13097,Tabela3[[#This Row],[COMANDA]])</f>
        <v>1</v>
      </c>
      <c r="E13097" t="s">
        <v>90</v>
      </c>
      <c r="F13097" t="s">
        <v>99</v>
      </c>
      <c r="G13097" t="s">
        <v>8</v>
      </c>
      <c r="H13097" t="s">
        <v>211</v>
      </c>
      <c r="I13097" s="2">
        <v>1</v>
      </c>
      <c r="J13097" t="s">
        <v>13</v>
      </c>
      <c r="K13097" s="21">
        <f>INDEX(LISTAS!$H:$Q,MATCH(BASE!H13097,LISTAS!$G:$G,0),MATCH(BASE!J13097,LISTAS!$H$3:$Q$3,0))*Tabela3[[#This Row],[QUANTIDADE]]</f>
        <v>22</v>
      </c>
      <c r="L13097" s="2" t="str">
        <f>TEXT(Tabela3[[#This Row],[DATA]],"MM")</f>
        <v>08</v>
      </c>
      <c r="M13097" s="2">
        <f>WEEKNUM(Tabela3[[#This Row],[DATA]])</f>
        <v>33</v>
      </c>
      <c r="N13097" s="18">
        <f>YEAR(Tabela3[[#This Row],[DATA]])</f>
        <v>2023</v>
      </c>
    </row>
    <row r="13098" spans="2:14">
      <c r="B13098" s="1">
        <v>45157</v>
      </c>
      <c r="C13098">
        <v>18334</v>
      </c>
      <c r="D13098">
        <f>COUNTIF(C$4:C13098,Tabela3[[#This Row],[COMANDA]])</f>
        <v>2</v>
      </c>
      <c r="E13098" t="s">
        <v>90</v>
      </c>
      <c r="F13098" t="s">
        <v>99</v>
      </c>
      <c r="G13098" t="s">
        <v>9</v>
      </c>
      <c r="H13098" t="s">
        <v>553</v>
      </c>
      <c r="I13098" s="2">
        <v>1</v>
      </c>
      <c r="J13098" t="s">
        <v>12</v>
      </c>
      <c r="K13098" s="21">
        <f>INDEX(LISTAS!$H:$Q,MATCH(BASE!H13098,LISTAS!$G:$G,0),MATCH(BASE!J13098,LISTAS!$H$3:$Q$3,0))*Tabela3[[#This Row],[QUANTIDADE]]</f>
        <v>5</v>
      </c>
      <c r="L13098" s="2" t="str">
        <f>TEXT(Tabela3[[#This Row],[DATA]],"MM")</f>
        <v>08</v>
      </c>
      <c r="M13098" s="2">
        <f>WEEKNUM(Tabela3[[#This Row],[DATA]])</f>
        <v>33</v>
      </c>
      <c r="N13098" s="18">
        <f>YEAR(Tabela3[[#This Row],[DATA]])</f>
        <v>2023</v>
      </c>
    </row>
    <row r="13099" spans="2:14">
      <c r="B13099" s="1">
        <v>45157</v>
      </c>
      <c r="C13099">
        <v>18334</v>
      </c>
      <c r="D13099">
        <f>COUNTIF(C$4:C13099,Tabela3[[#This Row],[COMANDA]])</f>
        <v>3</v>
      </c>
      <c r="E13099" t="s">
        <v>90</v>
      </c>
      <c r="F13099" t="s">
        <v>99</v>
      </c>
      <c r="G13099" t="s">
        <v>10</v>
      </c>
      <c r="H13099" t="s">
        <v>119</v>
      </c>
      <c r="I13099" s="2">
        <v>1</v>
      </c>
      <c r="J13099" t="s">
        <v>11</v>
      </c>
      <c r="K13099" s="21">
        <f>INDEX(LISTAS!$H:$Q,MATCH(BASE!H13099,LISTAS!$G:$G,0),MATCH(BASE!J13099,LISTAS!$H$3:$Q$3,0))*Tabela3[[#This Row],[QUANTIDADE]]</f>
        <v>6</v>
      </c>
      <c r="L13099" s="2" t="str">
        <f>TEXT(Tabela3[[#This Row],[DATA]],"MM")</f>
        <v>08</v>
      </c>
      <c r="M13099" s="2">
        <f>WEEKNUM(Tabela3[[#This Row],[DATA]])</f>
        <v>33</v>
      </c>
      <c r="N13099" s="18">
        <f>YEAR(Tabela3[[#This Row],[DATA]])</f>
        <v>2023</v>
      </c>
    </row>
    <row r="13100" spans="2:14">
      <c r="B13100" s="1">
        <v>45157</v>
      </c>
      <c r="C13100">
        <v>18335</v>
      </c>
      <c r="D13100">
        <f>COUNTIF(C$4:C13100,Tabela3[[#This Row],[COMANDA]])</f>
        <v>1</v>
      </c>
      <c r="E13100" t="s">
        <v>90</v>
      </c>
      <c r="F13100" t="s">
        <v>98</v>
      </c>
      <c r="G13100" t="s">
        <v>8</v>
      </c>
      <c r="H13100" t="s">
        <v>84</v>
      </c>
      <c r="I13100" s="2">
        <v>1</v>
      </c>
      <c r="J13100" t="s">
        <v>11</v>
      </c>
      <c r="K13100" s="21">
        <f>INDEX(LISTAS!$H:$Q,MATCH(BASE!H13100,LISTAS!$G:$G,0),MATCH(BASE!J13100,LISTAS!$H$3:$Q$3,0))*Tabela3[[#This Row],[QUANTIDADE]]</f>
        <v>16</v>
      </c>
      <c r="L13100" s="2" t="str">
        <f>TEXT(Tabela3[[#This Row],[DATA]],"MM")</f>
        <v>08</v>
      </c>
      <c r="M13100" s="2">
        <f>WEEKNUM(Tabela3[[#This Row],[DATA]])</f>
        <v>33</v>
      </c>
      <c r="N13100" s="18">
        <f>YEAR(Tabela3[[#This Row],[DATA]])</f>
        <v>2023</v>
      </c>
    </row>
    <row r="13101" spans="2:14">
      <c r="B13101" s="1">
        <v>45157</v>
      </c>
      <c r="C13101">
        <v>18336</v>
      </c>
      <c r="D13101">
        <f>COUNTIF(C$4:C13101,Tabela3[[#This Row],[COMANDA]])</f>
        <v>1</v>
      </c>
      <c r="E13101" t="s">
        <v>90</v>
      </c>
      <c r="F13101" t="s">
        <v>99</v>
      </c>
      <c r="G13101" t="s">
        <v>8</v>
      </c>
      <c r="H13101" t="s">
        <v>43</v>
      </c>
      <c r="I13101" s="2">
        <v>1</v>
      </c>
      <c r="J13101" t="s">
        <v>11</v>
      </c>
      <c r="K13101" s="21">
        <f>INDEX(LISTAS!$H:$Q,MATCH(BASE!H13101,LISTAS!$G:$G,0),MATCH(BASE!J13101,LISTAS!$H$3:$Q$3,0))*Tabela3[[#This Row],[QUANTIDADE]]</f>
        <v>18</v>
      </c>
      <c r="L13101" s="2" t="str">
        <f>TEXT(Tabela3[[#This Row],[DATA]],"MM")</f>
        <v>08</v>
      </c>
      <c r="M13101" s="2">
        <f>WEEKNUM(Tabela3[[#This Row],[DATA]])</f>
        <v>33</v>
      </c>
      <c r="N13101" s="18">
        <f>YEAR(Tabela3[[#This Row],[DATA]])</f>
        <v>2023</v>
      </c>
    </row>
    <row r="13102" spans="2:14">
      <c r="B13102" s="1">
        <v>45157</v>
      </c>
      <c r="C13102">
        <v>18336</v>
      </c>
      <c r="D13102">
        <f>COUNTIF(C$4:C13102,Tabela3[[#This Row],[COMANDA]])</f>
        <v>2</v>
      </c>
      <c r="E13102" t="s">
        <v>90</v>
      </c>
      <c r="F13102" t="s">
        <v>99</v>
      </c>
      <c r="G13102" t="s">
        <v>61</v>
      </c>
      <c r="H13102" t="s">
        <v>199</v>
      </c>
      <c r="I13102" s="2">
        <v>1</v>
      </c>
      <c r="J13102" t="s">
        <v>12</v>
      </c>
      <c r="K13102" s="21">
        <f>INDEX(LISTAS!$H:$Q,MATCH(BASE!H13102,LISTAS!$G:$G,0),MATCH(BASE!J13102,LISTAS!$H$3:$Q$3,0))*Tabela3[[#This Row],[QUANTIDADE]]</f>
        <v>1.5</v>
      </c>
      <c r="L13102" s="2" t="str">
        <f>TEXT(Tabela3[[#This Row],[DATA]],"MM")</f>
        <v>08</v>
      </c>
      <c r="M13102" s="2">
        <f>WEEKNUM(Tabela3[[#This Row],[DATA]])</f>
        <v>33</v>
      </c>
      <c r="N13102" s="18">
        <f>YEAR(Tabela3[[#This Row],[DATA]])</f>
        <v>2023</v>
      </c>
    </row>
    <row r="13103" spans="2:14">
      <c r="B13103" s="1">
        <v>45157</v>
      </c>
      <c r="C13103">
        <v>18336</v>
      </c>
      <c r="D13103">
        <f>COUNTIF(C$4:C13103,Tabela3[[#This Row],[COMANDA]])</f>
        <v>3</v>
      </c>
      <c r="E13103" t="s">
        <v>90</v>
      </c>
      <c r="F13103" t="s">
        <v>99</v>
      </c>
      <c r="G13103" t="s">
        <v>9</v>
      </c>
      <c r="H13103" t="s">
        <v>51</v>
      </c>
      <c r="I13103" s="2">
        <v>1</v>
      </c>
      <c r="J13103" t="s">
        <v>12</v>
      </c>
      <c r="K13103" s="21">
        <f>INDEX(LISTAS!$H:$Q,MATCH(BASE!H13103,LISTAS!$G:$G,0),MATCH(BASE!J13103,LISTAS!$H$3:$Q$3,0))*Tabela3[[#This Row],[QUANTIDADE]]</f>
        <v>12</v>
      </c>
      <c r="L13103" s="2" t="str">
        <f>TEXT(Tabela3[[#This Row],[DATA]],"MM")</f>
        <v>08</v>
      </c>
      <c r="M13103" s="2">
        <f>WEEKNUM(Tabela3[[#This Row],[DATA]])</f>
        <v>33</v>
      </c>
      <c r="N13103" s="18">
        <f>YEAR(Tabela3[[#This Row],[DATA]])</f>
        <v>2023</v>
      </c>
    </row>
    <row r="13104" spans="2:14">
      <c r="B13104" s="1">
        <v>45157</v>
      </c>
      <c r="C13104">
        <v>18337</v>
      </c>
      <c r="D13104">
        <f>COUNTIF(C$4:C13104,Tabela3[[#This Row],[COMANDA]])</f>
        <v>1</v>
      </c>
      <c r="E13104" t="s">
        <v>90</v>
      </c>
      <c r="F13104" t="s">
        <v>99</v>
      </c>
      <c r="G13104" t="s">
        <v>62</v>
      </c>
      <c r="H13104" t="s">
        <v>194</v>
      </c>
      <c r="I13104" s="2">
        <v>1</v>
      </c>
      <c r="J13104" t="s">
        <v>12</v>
      </c>
      <c r="K13104" s="21">
        <f>INDEX(LISTAS!$H:$Q,MATCH(BASE!H13104,LISTAS!$G:$G,0),MATCH(BASE!J13104,LISTAS!$H$3:$Q$3,0))*Tabela3[[#This Row],[QUANTIDADE]]</f>
        <v>10</v>
      </c>
      <c r="L13104" s="2" t="str">
        <f>TEXT(Tabela3[[#This Row],[DATA]],"MM")</f>
        <v>08</v>
      </c>
      <c r="M13104" s="2">
        <f>WEEKNUM(Tabela3[[#This Row],[DATA]])</f>
        <v>33</v>
      </c>
      <c r="N13104" s="18">
        <f>YEAR(Tabela3[[#This Row],[DATA]])</f>
        <v>2023</v>
      </c>
    </row>
    <row r="13105" spans="2:14">
      <c r="B13105" s="1">
        <v>45157</v>
      </c>
      <c r="C13105">
        <v>18337</v>
      </c>
      <c r="D13105">
        <f>COUNTIF(C$4:C13105,Tabela3[[#This Row],[COMANDA]])</f>
        <v>2</v>
      </c>
      <c r="E13105" t="s">
        <v>90</v>
      </c>
      <c r="F13105" t="s">
        <v>99</v>
      </c>
      <c r="G13105" t="s">
        <v>62</v>
      </c>
      <c r="H13105" t="s">
        <v>192</v>
      </c>
      <c r="I13105" s="2">
        <v>3</v>
      </c>
      <c r="J13105" t="s">
        <v>12</v>
      </c>
      <c r="K13105" s="21">
        <f>INDEX(LISTAS!$H:$Q,MATCH(BASE!H13105,LISTAS!$G:$G,0),MATCH(BASE!J13105,LISTAS!$H$3:$Q$3,0))*Tabela3[[#This Row],[QUANTIDADE]]</f>
        <v>24</v>
      </c>
      <c r="L13105" s="2" t="str">
        <f>TEXT(Tabela3[[#This Row],[DATA]],"MM")</f>
        <v>08</v>
      </c>
      <c r="M13105" s="2">
        <f>WEEKNUM(Tabela3[[#This Row],[DATA]])</f>
        <v>33</v>
      </c>
      <c r="N13105" s="18">
        <f>YEAR(Tabela3[[#This Row],[DATA]])</f>
        <v>2023</v>
      </c>
    </row>
    <row r="13106" spans="2:14">
      <c r="B13106" s="1">
        <v>45157</v>
      </c>
      <c r="C13106">
        <v>18337</v>
      </c>
      <c r="D13106">
        <f>COUNTIF(C$4:C13106,Tabela3[[#This Row],[COMANDA]])</f>
        <v>3</v>
      </c>
      <c r="E13106" t="s">
        <v>90</v>
      </c>
      <c r="F13106" t="s">
        <v>99</v>
      </c>
      <c r="G13106" t="s">
        <v>62</v>
      </c>
      <c r="H13106" t="s">
        <v>196</v>
      </c>
      <c r="I13106" s="2">
        <v>1</v>
      </c>
      <c r="J13106" t="s">
        <v>12</v>
      </c>
      <c r="K13106" s="21">
        <f>INDEX(LISTAS!$H:$Q,MATCH(BASE!H13106,LISTAS!$G:$G,0),MATCH(BASE!J13106,LISTAS!$H$3:$Q$3,0))*Tabela3[[#This Row],[QUANTIDADE]]</f>
        <v>12</v>
      </c>
      <c r="L13106" s="2" t="str">
        <f>TEXT(Tabela3[[#This Row],[DATA]],"MM")</f>
        <v>08</v>
      </c>
      <c r="M13106" s="2">
        <f>WEEKNUM(Tabela3[[#This Row],[DATA]])</f>
        <v>33</v>
      </c>
      <c r="N13106" s="18">
        <f>YEAR(Tabela3[[#This Row],[DATA]])</f>
        <v>2023</v>
      </c>
    </row>
    <row r="13107" spans="2:14">
      <c r="B13107" s="1">
        <v>45157</v>
      </c>
      <c r="C13107">
        <v>18337</v>
      </c>
      <c r="D13107">
        <f>COUNTIF(C$4:C13107,Tabela3[[#This Row],[COMANDA]])</f>
        <v>4</v>
      </c>
      <c r="E13107" t="s">
        <v>90</v>
      </c>
      <c r="F13107" t="s">
        <v>99</v>
      </c>
      <c r="G13107" t="s">
        <v>9</v>
      </c>
      <c r="H13107" t="s">
        <v>142</v>
      </c>
      <c r="I13107" s="2">
        <v>2</v>
      </c>
      <c r="J13107" t="s">
        <v>12</v>
      </c>
      <c r="K13107" s="21">
        <f>INDEX(LISTAS!$H:$Q,MATCH(BASE!H13107,LISTAS!$G:$G,0),MATCH(BASE!J13107,LISTAS!$H$3:$Q$3,0))*Tabela3[[#This Row],[QUANTIDADE]]</f>
        <v>14</v>
      </c>
      <c r="L13107" s="2" t="str">
        <f>TEXT(Tabela3[[#This Row],[DATA]],"MM")</f>
        <v>08</v>
      </c>
      <c r="M13107" s="2">
        <f>WEEKNUM(Tabela3[[#This Row],[DATA]])</f>
        <v>33</v>
      </c>
      <c r="N13107" s="18">
        <f>YEAR(Tabela3[[#This Row],[DATA]])</f>
        <v>2023</v>
      </c>
    </row>
    <row r="13108" spans="2:14">
      <c r="B13108" s="1">
        <v>45157</v>
      </c>
      <c r="C13108">
        <v>18338</v>
      </c>
      <c r="D13108">
        <f>COUNTIF(C$4:C13108,Tabela3[[#This Row],[COMANDA]])</f>
        <v>1</v>
      </c>
      <c r="E13108" t="s">
        <v>90</v>
      </c>
      <c r="F13108" t="s">
        <v>100</v>
      </c>
      <c r="G13108" t="s">
        <v>8</v>
      </c>
      <c r="H13108" t="s">
        <v>40</v>
      </c>
      <c r="I13108" s="2">
        <v>1</v>
      </c>
      <c r="J13108" t="s">
        <v>11</v>
      </c>
      <c r="K13108" s="21">
        <f>INDEX(LISTAS!$H:$Q,MATCH(BASE!H13108,LISTAS!$G:$G,0),MATCH(BASE!J13108,LISTAS!$H$3:$Q$3,0))*Tabela3[[#This Row],[QUANTIDADE]]</f>
        <v>14</v>
      </c>
      <c r="L13108" s="2" t="str">
        <f>TEXT(Tabela3[[#This Row],[DATA]],"MM")</f>
        <v>08</v>
      </c>
      <c r="M13108" s="2">
        <f>WEEKNUM(Tabela3[[#This Row],[DATA]])</f>
        <v>33</v>
      </c>
      <c r="N13108" s="18">
        <f>YEAR(Tabela3[[#This Row],[DATA]])</f>
        <v>2023</v>
      </c>
    </row>
    <row r="13109" spans="2:14">
      <c r="B13109" s="1">
        <v>45157</v>
      </c>
      <c r="C13109">
        <v>18339</v>
      </c>
      <c r="D13109">
        <f>COUNTIF(C$4:C13109,Tabela3[[#This Row],[COMANDA]])</f>
        <v>1</v>
      </c>
      <c r="E13109" t="s">
        <v>90</v>
      </c>
      <c r="F13109" t="s">
        <v>98</v>
      </c>
      <c r="G13109" t="s">
        <v>8</v>
      </c>
      <c r="H13109" t="s">
        <v>206</v>
      </c>
      <c r="I13109" s="2">
        <v>1</v>
      </c>
      <c r="J13109" t="s">
        <v>11</v>
      </c>
      <c r="K13109" s="21">
        <f>INDEX(LISTAS!$H:$Q,MATCH(BASE!H13109,LISTAS!$G:$G,0),MATCH(BASE!J13109,LISTAS!$H$3:$Q$3,0))*Tabela3[[#This Row],[QUANTIDADE]]</f>
        <v>18</v>
      </c>
      <c r="L13109" s="2" t="str">
        <f>TEXT(Tabela3[[#This Row],[DATA]],"MM")</f>
        <v>08</v>
      </c>
      <c r="M13109" s="2">
        <f>WEEKNUM(Tabela3[[#This Row],[DATA]])</f>
        <v>33</v>
      </c>
      <c r="N13109" s="18">
        <f>YEAR(Tabela3[[#This Row],[DATA]])</f>
        <v>2023</v>
      </c>
    </row>
    <row r="13110" spans="2:14">
      <c r="B13110" s="1">
        <v>45157</v>
      </c>
      <c r="C13110">
        <v>18339</v>
      </c>
      <c r="D13110">
        <f>COUNTIF(C$4:C13110,Tabela3[[#This Row],[COMANDA]])</f>
        <v>2</v>
      </c>
      <c r="E13110" t="s">
        <v>90</v>
      </c>
      <c r="F13110" t="s">
        <v>98</v>
      </c>
      <c r="G13110" t="s">
        <v>10</v>
      </c>
      <c r="H13110" t="s">
        <v>282</v>
      </c>
      <c r="I13110" s="2">
        <v>1</v>
      </c>
      <c r="J13110" t="s">
        <v>11</v>
      </c>
      <c r="K13110" s="21">
        <f>INDEX(LISTAS!$H:$Q,MATCH(BASE!H13110,LISTAS!$G:$G,0),MATCH(BASE!J13110,LISTAS!$H$3:$Q$3,0))*Tabela3[[#This Row],[QUANTIDADE]]</f>
        <v>4</v>
      </c>
      <c r="L13110" s="2" t="str">
        <f>TEXT(Tabela3[[#This Row],[DATA]],"MM")</f>
        <v>08</v>
      </c>
      <c r="M13110" s="2">
        <f>WEEKNUM(Tabela3[[#This Row],[DATA]])</f>
        <v>33</v>
      </c>
      <c r="N13110" s="18">
        <f>YEAR(Tabela3[[#This Row],[DATA]])</f>
        <v>2023</v>
      </c>
    </row>
    <row r="13111" spans="2:14">
      <c r="B13111" s="1">
        <v>45157</v>
      </c>
      <c r="C13111">
        <v>18339</v>
      </c>
      <c r="D13111">
        <f>COUNTIF(C$4:C13111,Tabela3[[#This Row],[COMANDA]])</f>
        <v>3</v>
      </c>
      <c r="E13111" t="s">
        <v>90</v>
      </c>
      <c r="F13111" t="s">
        <v>98</v>
      </c>
      <c r="G13111" t="s">
        <v>9</v>
      </c>
      <c r="H13111" t="s">
        <v>133</v>
      </c>
      <c r="I13111" s="2">
        <v>1</v>
      </c>
      <c r="J13111" t="s">
        <v>536</v>
      </c>
      <c r="K13111" s="21">
        <f>INDEX(LISTAS!$H:$Q,MATCH(BASE!H13111,LISTAS!$G:$G,0),MATCH(BASE!J13111,LISTAS!$H$3:$Q$3,0))*Tabela3[[#This Row],[QUANTIDADE]]</f>
        <v>7</v>
      </c>
      <c r="L13111" s="2" t="str">
        <f>TEXT(Tabela3[[#This Row],[DATA]],"MM")</f>
        <v>08</v>
      </c>
      <c r="M13111" s="2">
        <f>WEEKNUM(Tabela3[[#This Row],[DATA]])</f>
        <v>33</v>
      </c>
      <c r="N13111" s="18">
        <f>YEAR(Tabela3[[#This Row],[DATA]])</f>
        <v>2023</v>
      </c>
    </row>
    <row r="13112" spans="2:14">
      <c r="B13112" s="1">
        <v>45157</v>
      </c>
      <c r="C13112">
        <v>18340</v>
      </c>
      <c r="D13112">
        <f>COUNTIF(C$4:C13112,Tabela3[[#This Row],[COMANDA]])</f>
        <v>1</v>
      </c>
      <c r="E13112" t="s">
        <v>90</v>
      </c>
      <c r="F13112" t="s">
        <v>375</v>
      </c>
      <c r="G13112" t="s">
        <v>8</v>
      </c>
      <c r="H13112" t="s">
        <v>40</v>
      </c>
      <c r="I13112" s="2">
        <v>1</v>
      </c>
      <c r="J13112" t="s">
        <v>13</v>
      </c>
      <c r="K13112" s="21">
        <f>INDEX(LISTAS!$H:$Q,MATCH(BASE!H13112,LISTAS!$G:$G,0),MATCH(BASE!J13112,LISTAS!$H$3:$Q$3,0))*Tabela3[[#This Row],[QUANTIDADE]]</f>
        <v>15</v>
      </c>
      <c r="L13112" s="2" t="str">
        <f>TEXT(Tabela3[[#This Row],[DATA]],"MM")</f>
        <v>08</v>
      </c>
      <c r="M13112" s="2">
        <f>WEEKNUM(Tabela3[[#This Row],[DATA]])</f>
        <v>33</v>
      </c>
      <c r="N13112" s="18">
        <f>YEAR(Tabela3[[#This Row],[DATA]])</f>
        <v>2023</v>
      </c>
    </row>
    <row r="13113" spans="2:14">
      <c r="B13113" s="1">
        <v>45157</v>
      </c>
      <c r="C13113">
        <v>18340</v>
      </c>
      <c r="D13113">
        <f>COUNTIF(C$4:C13113,Tabela3[[#This Row],[COMANDA]])</f>
        <v>2</v>
      </c>
      <c r="E13113" t="s">
        <v>90</v>
      </c>
      <c r="F13113" t="s">
        <v>375</v>
      </c>
      <c r="G13113" t="s">
        <v>10</v>
      </c>
      <c r="H13113" t="s">
        <v>86</v>
      </c>
      <c r="I13113" s="2">
        <v>1</v>
      </c>
      <c r="J13113" t="s">
        <v>12</v>
      </c>
      <c r="K13113" s="21">
        <f>INDEX(LISTAS!$H:$Q,MATCH(BASE!H13113,LISTAS!$G:$G,0),MATCH(BASE!J13113,LISTAS!$H$3:$Q$3,0))*Tabela3[[#This Row],[QUANTIDADE]]</f>
        <v>3</v>
      </c>
      <c r="L13113" s="2" t="str">
        <f>TEXT(Tabela3[[#This Row],[DATA]],"MM")</f>
        <v>08</v>
      </c>
      <c r="M13113" s="2">
        <f>WEEKNUM(Tabela3[[#This Row],[DATA]])</f>
        <v>33</v>
      </c>
      <c r="N13113" s="18">
        <f>YEAR(Tabela3[[#This Row],[DATA]])</f>
        <v>2023</v>
      </c>
    </row>
    <row r="13114" spans="2:14">
      <c r="B13114" s="1">
        <v>45157</v>
      </c>
      <c r="C13114">
        <v>18340</v>
      </c>
      <c r="D13114">
        <f>COUNTIF(C$4:C13114,Tabela3[[#This Row],[COMANDA]])</f>
        <v>3</v>
      </c>
      <c r="E13114" t="s">
        <v>90</v>
      </c>
      <c r="F13114" t="s">
        <v>375</v>
      </c>
      <c r="G13114" t="s">
        <v>9</v>
      </c>
      <c r="H13114" t="s">
        <v>135</v>
      </c>
      <c r="I13114" s="2">
        <v>1</v>
      </c>
      <c r="J13114" t="s">
        <v>13</v>
      </c>
      <c r="K13114" s="21">
        <f>INDEX(LISTAS!$H:$Q,MATCH(BASE!H13114,LISTAS!$G:$G,0),MATCH(BASE!J13114,LISTAS!$H$3:$Q$3,0))*Tabela3[[#This Row],[QUANTIDADE]]</f>
        <v>5</v>
      </c>
      <c r="L13114" s="2" t="str">
        <f>TEXT(Tabela3[[#This Row],[DATA]],"MM")</f>
        <v>08</v>
      </c>
      <c r="M13114" s="2">
        <f>WEEKNUM(Tabela3[[#This Row],[DATA]])</f>
        <v>33</v>
      </c>
      <c r="N13114" s="18">
        <f>YEAR(Tabela3[[#This Row],[DATA]])</f>
        <v>2023</v>
      </c>
    </row>
    <row r="13115" spans="2:14">
      <c r="B13115" s="1">
        <v>45157</v>
      </c>
      <c r="C13115">
        <v>18341</v>
      </c>
      <c r="D13115">
        <f>COUNTIF(C$4:C13115,Tabela3[[#This Row],[COMANDA]])</f>
        <v>1</v>
      </c>
      <c r="E13115" t="s">
        <v>90</v>
      </c>
      <c r="F13115" t="s">
        <v>375</v>
      </c>
      <c r="G13115" t="s">
        <v>8</v>
      </c>
      <c r="H13115" t="s">
        <v>206</v>
      </c>
      <c r="I13115" s="2">
        <v>1</v>
      </c>
      <c r="J13115" t="s">
        <v>11</v>
      </c>
      <c r="K13115" s="21">
        <f>INDEX(LISTAS!$H:$Q,MATCH(BASE!H13115,LISTAS!$G:$G,0),MATCH(BASE!J13115,LISTAS!$H$3:$Q$3,0))*Tabela3[[#This Row],[QUANTIDADE]]</f>
        <v>18</v>
      </c>
      <c r="L13115" s="2" t="str">
        <f>TEXT(Tabela3[[#This Row],[DATA]],"MM")</f>
        <v>08</v>
      </c>
      <c r="M13115" s="2">
        <f>WEEKNUM(Tabela3[[#This Row],[DATA]])</f>
        <v>33</v>
      </c>
      <c r="N13115" s="18">
        <f>YEAR(Tabela3[[#This Row],[DATA]])</f>
        <v>2023</v>
      </c>
    </row>
    <row r="13116" spans="2:14">
      <c r="B13116" s="1">
        <v>45157</v>
      </c>
      <c r="C13116">
        <v>18341</v>
      </c>
      <c r="D13116">
        <f>COUNTIF(C$4:C13116,Tabela3[[#This Row],[COMANDA]])</f>
        <v>2</v>
      </c>
      <c r="E13116" t="s">
        <v>90</v>
      </c>
      <c r="F13116" t="s">
        <v>375</v>
      </c>
      <c r="G13116" t="s">
        <v>61</v>
      </c>
      <c r="H13116" t="s">
        <v>188</v>
      </c>
      <c r="I13116" s="2">
        <v>1</v>
      </c>
      <c r="J13116" t="s">
        <v>12</v>
      </c>
      <c r="K13116" s="21">
        <f>INDEX(LISTAS!$H:$Q,MATCH(BASE!H13116,LISTAS!$G:$G,0),MATCH(BASE!J13116,LISTAS!$H$3:$Q$3,0))*Tabela3[[#This Row],[QUANTIDADE]]</f>
        <v>3</v>
      </c>
      <c r="L13116" s="2" t="str">
        <f>TEXT(Tabela3[[#This Row],[DATA]],"MM")</f>
        <v>08</v>
      </c>
      <c r="M13116" s="2">
        <f>WEEKNUM(Tabela3[[#This Row],[DATA]])</f>
        <v>33</v>
      </c>
      <c r="N13116" s="18">
        <f>YEAR(Tabela3[[#This Row],[DATA]])</f>
        <v>2023</v>
      </c>
    </row>
    <row r="13117" spans="2:14">
      <c r="B13117" s="1">
        <v>45157</v>
      </c>
      <c r="C13117">
        <v>18342</v>
      </c>
      <c r="D13117">
        <f>COUNTIF(C$4:C13117,Tabela3[[#This Row],[COMANDA]])</f>
        <v>1</v>
      </c>
      <c r="E13117" t="s">
        <v>90</v>
      </c>
      <c r="F13117" t="s">
        <v>100</v>
      </c>
      <c r="G13117" t="s">
        <v>8</v>
      </c>
      <c r="H13117" t="s">
        <v>203</v>
      </c>
      <c r="I13117" s="2">
        <v>2</v>
      </c>
      <c r="J13117" t="s">
        <v>13</v>
      </c>
      <c r="K13117" s="21">
        <f>INDEX(LISTAS!$H:$Q,MATCH(BASE!H13117,LISTAS!$G:$G,0),MATCH(BASE!J13117,LISTAS!$H$3:$Q$3,0))*Tabela3[[#This Row],[QUANTIDADE]]</f>
        <v>44</v>
      </c>
      <c r="L13117" s="2" t="str">
        <f>TEXT(Tabela3[[#This Row],[DATA]],"MM")</f>
        <v>08</v>
      </c>
      <c r="M13117" s="2">
        <f>WEEKNUM(Tabela3[[#This Row],[DATA]])</f>
        <v>33</v>
      </c>
      <c r="N13117" s="18">
        <f>YEAR(Tabela3[[#This Row],[DATA]])</f>
        <v>2023</v>
      </c>
    </row>
    <row r="13118" spans="2:14">
      <c r="B13118" s="1">
        <v>45157</v>
      </c>
      <c r="C13118">
        <v>18342</v>
      </c>
      <c r="D13118">
        <f>COUNTIF(C$4:C13118,Tabela3[[#This Row],[COMANDA]])</f>
        <v>2</v>
      </c>
      <c r="E13118" t="s">
        <v>90</v>
      </c>
      <c r="F13118" t="s">
        <v>100</v>
      </c>
      <c r="G13118" t="s">
        <v>9</v>
      </c>
      <c r="H13118" t="s">
        <v>127</v>
      </c>
      <c r="I13118" s="2">
        <v>1</v>
      </c>
      <c r="J13118" t="s">
        <v>13</v>
      </c>
      <c r="K13118" s="21">
        <f>INDEX(LISTAS!$H:$Q,MATCH(BASE!H13118,LISTAS!$G:$G,0),MATCH(BASE!J13118,LISTAS!$H$3:$Q$3,0))*Tabela3[[#This Row],[QUANTIDADE]]</f>
        <v>5.5</v>
      </c>
      <c r="L13118" s="2" t="str">
        <f>TEXT(Tabela3[[#This Row],[DATA]],"MM")</f>
        <v>08</v>
      </c>
      <c r="M13118" s="2">
        <f>WEEKNUM(Tabela3[[#This Row],[DATA]])</f>
        <v>33</v>
      </c>
      <c r="N13118" s="18">
        <f>YEAR(Tabela3[[#This Row],[DATA]])</f>
        <v>2023</v>
      </c>
    </row>
    <row r="13119" spans="2:14">
      <c r="B13119" s="1">
        <v>45157</v>
      </c>
      <c r="C13119">
        <v>18343</v>
      </c>
      <c r="D13119">
        <f>COUNTIF(C$4:C13119,Tabela3[[#This Row],[COMANDA]])</f>
        <v>1</v>
      </c>
      <c r="E13119" t="s">
        <v>90</v>
      </c>
      <c r="F13119" t="s">
        <v>99</v>
      </c>
      <c r="G13119" t="s">
        <v>8</v>
      </c>
      <c r="H13119" t="s">
        <v>206</v>
      </c>
      <c r="I13119" s="2">
        <v>1</v>
      </c>
      <c r="J13119" t="s">
        <v>11</v>
      </c>
      <c r="K13119" s="21">
        <f>INDEX(LISTAS!$H:$Q,MATCH(BASE!H13119,LISTAS!$G:$G,0),MATCH(BASE!J13119,LISTAS!$H$3:$Q$3,0))*Tabela3[[#This Row],[QUANTIDADE]]</f>
        <v>18</v>
      </c>
      <c r="L13119" s="2" t="str">
        <f>TEXT(Tabela3[[#This Row],[DATA]],"MM")</f>
        <v>08</v>
      </c>
      <c r="M13119" s="2">
        <f>WEEKNUM(Tabela3[[#This Row],[DATA]])</f>
        <v>33</v>
      </c>
      <c r="N13119" s="18">
        <f>YEAR(Tabela3[[#This Row],[DATA]])</f>
        <v>2023</v>
      </c>
    </row>
    <row r="13120" spans="2:14">
      <c r="B13120" s="1">
        <v>45157</v>
      </c>
      <c r="C13120">
        <v>18343</v>
      </c>
      <c r="D13120">
        <f>COUNTIF(C$4:C13120,Tabela3[[#This Row],[COMANDA]])</f>
        <v>2</v>
      </c>
      <c r="E13120" t="s">
        <v>90</v>
      </c>
      <c r="F13120" t="s">
        <v>99</v>
      </c>
      <c r="G13120" t="s">
        <v>10</v>
      </c>
      <c r="H13120" t="s">
        <v>86</v>
      </c>
      <c r="I13120" s="2">
        <v>1</v>
      </c>
      <c r="J13120" t="s">
        <v>12</v>
      </c>
      <c r="K13120" s="21">
        <f>INDEX(LISTAS!$H:$Q,MATCH(BASE!H13120,LISTAS!$G:$G,0),MATCH(BASE!J13120,LISTAS!$H$3:$Q$3,0))*Tabela3[[#This Row],[QUANTIDADE]]</f>
        <v>3</v>
      </c>
      <c r="L13120" s="2" t="str">
        <f>TEXT(Tabela3[[#This Row],[DATA]],"MM")</f>
        <v>08</v>
      </c>
      <c r="M13120" s="2">
        <f>WEEKNUM(Tabela3[[#This Row],[DATA]])</f>
        <v>33</v>
      </c>
      <c r="N13120" s="18">
        <f>YEAR(Tabela3[[#This Row],[DATA]])</f>
        <v>2023</v>
      </c>
    </row>
    <row r="13121" spans="2:14">
      <c r="B13121" s="1">
        <v>45157</v>
      </c>
      <c r="C13121">
        <v>18344</v>
      </c>
      <c r="D13121">
        <f>COUNTIF(C$4:C13121,Tabela3[[#This Row],[COMANDA]])</f>
        <v>1</v>
      </c>
      <c r="E13121" t="s">
        <v>90</v>
      </c>
      <c r="F13121" t="s">
        <v>375</v>
      </c>
      <c r="G13121" t="s">
        <v>8</v>
      </c>
      <c r="H13121" t="s">
        <v>204</v>
      </c>
      <c r="I13121" s="2">
        <v>1</v>
      </c>
      <c r="J13121" t="s">
        <v>11</v>
      </c>
      <c r="K13121" s="21">
        <f>INDEX(LISTAS!$H:$Q,MATCH(BASE!H13121,LISTAS!$G:$G,0),MATCH(BASE!J13121,LISTAS!$H$3:$Q$3,0))*Tabela3[[#This Row],[QUANTIDADE]]</f>
        <v>18</v>
      </c>
      <c r="L13121" s="2" t="str">
        <f>TEXT(Tabela3[[#This Row],[DATA]],"MM")</f>
        <v>08</v>
      </c>
      <c r="M13121" s="2">
        <f>WEEKNUM(Tabela3[[#This Row],[DATA]])</f>
        <v>33</v>
      </c>
      <c r="N13121" s="18">
        <f>YEAR(Tabela3[[#This Row],[DATA]])</f>
        <v>2023</v>
      </c>
    </row>
    <row r="13122" spans="2:14">
      <c r="B13122" s="1">
        <v>45157</v>
      </c>
      <c r="C13122">
        <v>18345</v>
      </c>
      <c r="D13122">
        <f>COUNTIF(C$4:C13122,Tabela3[[#This Row],[COMANDA]])</f>
        <v>1</v>
      </c>
      <c r="E13122" t="s">
        <v>90</v>
      </c>
      <c r="F13122" t="s">
        <v>98</v>
      </c>
      <c r="G13122" t="s">
        <v>8</v>
      </c>
      <c r="H13122" t="s">
        <v>43</v>
      </c>
      <c r="I13122" s="2">
        <v>1</v>
      </c>
      <c r="J13122" t="s">
        <v>11</v>
      </c>
      <c r="K13122" s="21">
        <f>INDEX(LISTAS!$H:$Q,MATCH(BASE!H13122,LISTAS!$G:$G,0),MATCH(BASE!J13122,LISTAS!$H$3:$Q$3,0))*Tabela3[[#This Row],[QUANTIDADE]]</f>
        <v>18</v>
      </c>
      <c r="L13122" s="2" t="str">
        <f>TEXT(Tabela3[[#This Row],[DATA]],"MM")</f>
        <v>08</v>
      </c>
      <c r="M13122" s="2">
        <f>WEEKNUM(Tabela3[[#This Row],[DATA]])</f>
        <v>33</v>
      </c>
      <c r="N13122" s="18">
        <f>YEAR(Tabela3[[#This Row],[DATA]])</f>
        <v>2023</v>
      </c>
    </row>
    <row r="13123" spans="2:14">
      <c r="B13123" s="1">
        <v>45157</v>
      </c>
      <c r="C13123">
        <v>18345</v>
      </c>
      <c r="D13123">
        <f>COUNTIF(C$4:C13123,Tabela3[[#This Row],[COMANDA]])</f>
        <v>2</v>
      </c>
      <c r="E13123" t="s">
        <v>90</v>
      </c>
      <c r="F13123" t="s">
        <v>98</v>
      </c>
      <c r="G13123" t="s">
        <v>8</v>
      </c>
      <c r="H13123" t="s">
        <v>205</v>
      </c>
      <c r="I13123" s="2">
        <v>1</v>
      </c>
      <c r="J13123" t="s">
        <v>13</v>
      </c>
      <c r="K13123" s="21">
        <f>INDEX(LISTAS!$H:$Q,MATCH(BASE!H13123,LISTAS!$G:$G,0),MATCH(BASE!J13123,LISTAS!$H$3:$Q$3,0))*Tabela3[[#This Row],[QUANTIDADE]]</f>
        <v>26</v>
      </c>
      <c r="L13123" s="2" t="str">
        <f>TEXT(Tabela3[[#This Row],[DATA]],"MM")</f>
        <v>08</v>
      </c>
      <c r="M13123" s="2">
        <f>WEEKNUM(Tabela3[[#This Row],[DATA]])</f>
        <v>33</v>
      </c>
      <c r="N13123" s="18">
        <f>YEAR(Tabela3[[#This Row],[DATA]])</f>
        <v>2023</v>
      </c>
    </row>
    <row r="13124" spans="2:14">
      <c r="B13124" s="1">
        <v>45157</v>
      </c>
      <c r="C13124">
        <v>18345</v>
      </c>
      <c r="D13124">
        <f>COUNTIF(C$4:C13124,Tabela3[[#This Row],[COMANDA]])</f>
        <v>3</v>
      </c>
      <c r="E13124" t="s">
        <v>90</v>
      </c>
      <c r="F13124" t="s">
        <v>98</v>
      </c>
      <c r="G13124" t="s">
        <v>74</v>
      </c>
      <c r="H13124" t="s">
        <v>75</v>
      </c>
      <c r="I13124" s="2">
        <v>1</v>
      </c>
      <c r="J13124" t="s">
        <v>11</v>
      </c>
      <c r="K13124" s="21">
        <f>INDEX(LISTAS!$H:$Q,MATCH(BASE!H13124,LISTAS!$G:$G,0),MATCH(BASE!J13124,LISTAS!$H$3:$Q$3,0))*Tabela3[[#This Row],[QUANTIDADE]]</f>
        <v>6</v>
      </c>
      <c r="L13124" s="2" t="str">
        <f>TEXT(Tabela3[[#This Row],[DATA]],"MM")</f>
        <v>08</v>
      </c>
      <c r="M13124" s="2">
        <f>WEEKNUM(Tabela3[[#This Row],[DATA]])</f>
        <v>33</v>
      </c>
      <c r="N13124" s="18">
        <f>YEAR(Tabela3[[#This Row],[DATA]])</f>
        <v>2023</v>
      </c>
    </row>
    <row r="13125" spans="2:14">
      <c r="B13125" s="1">
        <v>45157</v>
      </c>
      <c r="C13125">
        <v>18345</v>
      </c>
      <c r="D13125">
        <f>COUNTIF(C$4:C13125,Tabela3[[#This Row],[COMANDA]])</f>
        <v>4</v>
      </c>
      <c r="E13125" t="s">
        <v>90</v>
      </c>
      <c r="F13125" t="s">
        <v>98</v>
      </c>
      <c r="G13125" t="s">
        <v>10</v>
      </c>
      <c r="H13125" t="s">
        <v>238</v>
      </c>
      <c r="I13125" s="2">
        <v>2</v>
      </c>
      <c r="J13125" t="s">
        <v>11</v>
      </c>
      <c r="K13125" s="21">
        <f>INDEX(LISTAS!$H:$Q,MATCH(BASE!H13125,LISTAS!$G:$G,0),MATCH(BASE!J13125,LISTAS!$H$3:$Q$3,0))*Tabela3[[#This Row],[QUANTIDADE]]</f>
        <v>0.5</v>
      </c>
      <c r="L13125" s="2" t="str">
        <f>TEXT(Tabela3[[#This Row],[DATA]],"MM")</f>
        <v>08</v>
      </c>
      <c r="M13125" s="2">
        <f>WEEKNUM(Tabela3[[#This Row],[DATA]])</f>
        <v>33</v>
      </c>
      <c r="N13125" s="18">
        <f>YEAR(Tabela3[[#This Row],[DATA]])</f>
        <v>2023</v>
      </c>
    </row>
    <row r="13126" spans="2:14">
      <c r="B13126" s="1">
        <v>45157</v>
      </c>
      <c r="C13126">
        <v>18345</v>
      </c>
      <c r="D13126">
        <f>COUNTIF(C$4:C13126,Tabela3[[#This Row],[COMANDA]])</f>
        <v>5</v>
      </c>
      <c r="E13126" t="s">
        <v>90</v>
      </c>
      <c r="F13126" t="s">
        <v>98</v>
      </c>
      <c r="G13126" t="s">
        <v>9</v>
      </c>
      <c r="H13126" t="s">
        <v>51</v>
      </c>
      <c r="I13126" s="2">
        <v>1</v>
      </c>
      <c r="J13126" t="s">
        <v>12</v>
      </c>
      <c r="K13126" s="21">
        <f>INDEX(LISTAS!$H:$Q,MATCH(BASE!H13126,LISTAS!$G:$G,0),MATCH(BASE!J13126,LISTAS!$H$3:$Q$3,0))*Tabela3[[#This Row],[QUANTIDADE]]</f>
        <v>12</v>
      </c>
      <c r="L13126" s="2" t="str">
        <f>TEXT(Tabela3[[#This Row],[DATA]],"MM")</f>
        <v>08</v>
      </c>
      <c r="M13126" s="2">
        <f>WEEKNUM(Tabela3[[#This Row],[DATA]])</f>
        <v>33</v>
      </c>
      <c r="N13126" s="18">
        <f>YEAR(Tabela3[[#This Row],[DATA]])</f>
        <v>2023</v>
      </c>
    </row>
    <row r="13127" spans="2:14">
      <c r="B13127" s="1">
        <v>45157</v>
      </c>
      <c r="C13127">
        <v>18346</v>
      </c>
      <c r="D13127">
        <f>COUNTIF(C$4:C13127,Tabela3[[#This Row],[COMANDA]])</f>
        <v>1</v>
      </c>
      <c r="E13127" t="s">
        <v>90</v>
      </c>
      <c r="F13127" t="s">
        <v>98</v>
      </c>
      <c r="G13127" t="s">
        <v>8</v>
      </c>
      <c r="H13127" t="s">
        <v>206</v>
      </c>
      <c r="I13127" s="2">
        <v>2</v>
      </c>
      <c r="J13127" t="s">
        <v>11</v>
      </c>
      <c r="K13127" s="21">
        <f>INDEX(LISTAS!$H:$Q,MATCH(BASE!H13127,LISTAS!$G:$G,0),MATCH(BASE!J13127,LISTAS!$H$3:$Q$3,0))*Tabela3[[#This Row],[QUANTIDADE]]</f>
        <v>36</v>
      </c>
      <c r="L13127" s="2" t="str">
        <f>TEXT(Tabela3[[#This Row],[DATA]],"MM")</f>
        <v>08</v>
      </c>
      <c r="M13127" s="2">
        <f>WEEKNUM(Tabela3[[#This Row],[DATA]])</f>
        <v>33</v>
      </c>
      <c r="N13127" s="18">
        <f>YEAR(Tabela3[[#This Row],[DATA]])</f>
        <v>2023</v>
      </c>
    </row>
    <row r="13128" spans="2:14">
      <c r="B13128" s="1">
        <v>45157</v>
      </c>
      <c r="C13128">
        <v>18346</v>
      </c>
      <c r="D13128">
        <f>COUNTIF(C$4:C13128,Tabela3[[#This Row],[COMANDA]])</f>
        <v>2</v>
      </c>
      <c r="E13128" t="s">
        <v>90</v>
      </c>
      <c r="F13128" t="s">
        <v>98</v>
      </c>
      <c r="G13128" t="s">
        <v>61</v>
      </c>
      <c r="H13128" t="s">
        <v>163</v>
      </c>
      <c r="I13128" s="2">
        <v>2</v>
      </c>
      <c r="J13128" t="s">
        <v>11</v>
      </c>
      <c r="K13128" s="21">
        <f>INDEX(LISTAS!$H:$Q,MATCH(BASE!H13128,LISTAS!$G:$G,0),MATCH(BASE!J13128,LISTAS!$H$3:$Q$3,0))*Tabela3[[#This Row],[QUANTIDADE]]</f>
        <v>8</v>
      </c>
      <c r="L13128" s="2" t="str">
        <f>TEXT(Tabela3[[#This Row],[DATA]],"MM")</f>
        <v>08</v>
      </c>
      <c r="M13128" s="2">
        <f>WEEKNUM(Tabela3[[#This Row],[DATA]])</f>
        <v>33</v>
      </c>
      <c r="N13128" s="18">
        <f>YEAR(Tabela3[[#This Row],[DATA]])</f>
        <v>2023</v>
      </c>
    </row>
    <row r="13129" spans="2:14">
      <c r="B13129" s="1">
        <v>45157</v>
      </c>
      <c r="C13129">
        <v>18346</v>
      </c>
      <c r="D13129">
        <f>COUNTIF(C$4:C13129,Tabela3[[#This Row],[COMANDA]])</f>
        <v>3</v>
      </c>
      <c r="E13129" t="s">
        <v>90</v>
      </c>
      <c r="F13129" t="s">
        <v>98</v>
      </c>
      <c r="G13129" t="s">
        <v>9</v>
      </c>
      <c r="H13129" t="s">
        <v>154</v>
      </c>
      <c r="I13129" s="2">
        <v>1</v>
      </c>
      <c r="J13129" t="s">
        <v>12</v>
      </c>
      <c r="K13129" s="21">
        <f>INDEX(LISTAS!$H:$Q,MATCH(BASE!H13129,LISTAS!$G:$G,0),MATCH(BASE!J13129,LISTAS!$H$3:$Q$3,0))*Tabela3[[#This Row],[QUANTIDADE]]</f>
        <v>7</v>
      </c>
      <c r="L13129" s="2" t="str">
        <f>TEXT(Tabela3[[#This Row],[DATA]],"MM")</f>
        <v>08</v>
      </c>
      <c r="M13129" s="2">
        <f>WEEKNUM(Tabela3[[#This Row],[DATA]])</f>
        <v>33</v>
      </c>
      <c r="N13129" s="18">
        <f>YEAR(Tabela3[[#This Row],[DATA]])</f>
        <v>2023</v>
      </c>
    </row>
    <row r="13130" spans="2:14">
      <c r="B13130" s="1">
        <v>45157</v>
      </c>
      <c r="C13130">
        <v>18347</v>
      </c>
      <c r="D13130">
        <f>COUNTIF(C$4:C13130,Tabela3[[#This Row],[COMANDA]])</f>
        <v>1</v>
      </c>
      <c r="E13130" t="s">
        <v>90</v>
      </c>
      <c r="F13130" t="s">
        <v>100</v>
      </c>
      <c r="G13130" t="s">
        <v>8</v>
      </c>
      <c r="H13130" t="s">
        <v>203</v>
      </c>
      <c r="I13130" s="2">
        <v>1</v>
      </c>
      <c r="J13130" t="s">
        <v>13</v>
      </c>
      <c r="K13130" s="21">
        <f>INDEX(LISTAS!$H:$Q,MATCH(BASE!H13130,LISTAS!$G:$G,0),MATCH(BASE!J13130,LISTAS!$H$3:$Q$3,0))*Tabela3[[#This Row],[QUANTIDADE]]</f>
        <v>22</v>
      </c>
      <c r="L13130" s="2" t="str">
        <f>TEXT(Tabela3[[#This Row],[DATA]],"MM")</f>
        <v>08</v>
      </c>
      <c r="M13130" s="2">
        <f>WEEKNUM(Tabela3[[#This Row],[DATA]])</f>
        <v>33</v>
      </c>
      <c r="N13130" s="18">
        <f>YEAR(Tabela3[[#This Row],[DATA]])</f>
        <v>2023</v>
      </c>
    </row>
    <row r="13131" spans="2:14">
      <c r="B13131" s="1">
        <v>45157</v>
      </c>
      <c r="C13131">
        <v>18348</v>
      </c>
      <c r="D13131">
        <f>COUNTIF(C$4:C13131,Tabela3[[#This Row],[COMANDA]])</f>
        <v>1</v>
      </c>
      <c r="E13131" t="s">
        <v>90</v>
      </c>
      <c r="F13131" t="s">
        <v>99</v>
      </c>
      <c r="G13131" t="s">
        <v>8</v>
      </c>
      <c r="H13131" t="s">
        <v>206</v>
      </c>
      <c r="I13131" s="2">
        <v>1</v>
      </c>
      <c r="J13131" t="s">
        <v>11</v>
      </c>
      <c r="K13131" s="21">
        <f>INDEX(LISTAS!$H:$Q,MATCH(BASE!H13131,LISTAS!$G:$G,0),MATCH(BASE!J13131,LISTAS!$H$3:$Q$3,0))*Tabela3[[#This Row],[QUANTIDADE]]</f>
        <v>18</v>
      </c>
      <c r="L13131" s="2" t="str">
        <f>TEXT(Tabela3[[#This Row],[DATA]],"MM")</f>
        <v>08</v>
      </c>
      <c r="M13131" s="2">
        <f>WEEKNUM(Tabela3[[#This Row],[DATA]])</f>
        <v>33</v>
      </c>
      <c r="N13131" s="18">
        <f>YEAR(Tabela3[[#This Row],[DATA]])</f>
        <v>2023</v>
      </c>
    </row>
    <row r="13132" spans="2:14">
      <c r="B13132" s="1">
        <v>45157</v>
      </c>
      <c r="C13132">
        <v>18349</v>
      </c>
      <c r="D13132">
        <f>COUNTIF(C$4:C13132,Tabela3[[#This Row],[COMANDA]])</f>
        <v>1</v>
      </c>
      <c r="E13132" t="s">
        <v>90</v>
      </c>
      <c r="F13132" t="s">
        <v>100</v>
      </c>
      <c r="G13132" t="s">
        <v>8</v>
      </c>
      <c r="H13132" t="s">
        <v>203</v>
      </c>
      <c r="I13132" s="2">
        <v>1</v>
      </c>
      <c r="J13132" t="s">
        <v>13</v>
      </c>
      <c r="K13132" s="21">
        <f>INDEX(LISTAS!$H:$Q,MATCH(BASE!H13132,LISTAS!$G:$G,0),MATCH(BASE!J13132,LISTAS!$H$3:$Q$3,0))*Tabela3[[#This Row],[QUANTIDADE]]</f>
        <v>22</v>
      </c>
      <c r="L13132" s="2" t="str">
        <f>TEXT(Tabela3[[#This Row],[DATA]],"MM")</f>
        <v>08</v>
      </c>
      <c r="M13132" s="2">
        <f>WEEKNUM(Tabela3[[#This Row],[DATA]])</f>
        <v>33</v>
      </c>
      <c r="N13132" s="18">
        <f>YEAR(Tabela3[[#This Row],[DATA]])</f>
        <v>2023</v>
      </c>
    </row>
    <row r="13133" spans="2:14">
      <c r="B13133" s="1">
        <v>45157</v>
      </c>
      <c r="C13133">
        <v>18350</v>
      </c>
      <c r="D13133">
        <f>COUNTIF(C$4:C13133,Tabela3[[#This Row],[COMANDA]])</f>
        <v>1</v>
      </c>
      <c r="E13133" t="s">
        <v>90</v>
      </c>
      <c r="F13133" t="s">
        <v>99</v>
      </c>
      <c r="G13133" t="s">
        <v>8</v>
      </c>
      <c r="H13133" t="s">
        <v>203</v>
      </c>
      <c r="I13133" s="2">
        <v>1</v>
      </c>
      <c r="J13133" t="s">
        <v>13</v>
      </c>
      <c r="K13133" s="21">
        <f>INDEX(LISTAS!$H:$Q,MATCH(BASE!H13133,LISTAS!$G:$G,0),MATCH(BASE!J13133,LISTAS!$H$3:$Q$3,0))*Tabela3[[#This Row],[QUANTIDADE]]</f>
        <v>22</v>
      </c>
      <c r="L13133" s="2" t="str">
        <f>TEXT(Tabela3[[#This Row],[DATA]],"MM")</f>
        <v>08</v>
      </c>
      <c r="M13133" s="2">
        <f>WEEKNUM(Tabela3[[#This Row],[DATA]])</f>
        <v>33</v>
      </c>
      <c r="N13133" s="18">
        <f>YEAR(Tabela3[[#This Row],[DATA]])</f>
        <v>2023</v>
      </c>
    </row>
    <row r="13134" spans="2:14">
      <c r="B13134" s="1">
        <v>45157</v>
      </c>
      <c r="C13134">
        <v>18351</v>
      </c>
      <c r="D13134">
        <f>COUNTIF(C$4:C13134,Tabela3[[#This Row],[COMANDA]])</f>
        <v>1</v>
      </c>
      <c r="E13134" t="s">
        <v>90</v>
      </c>
      <c r="F13134" t="s">
        <v>100</v>
      </c>
      <c r="G13134" t="s">
        <v>8</v>
      </c>
      <c r="H13134" t="s">
        <v>204</v>
      </c>
      <c r="I13134" s="2">
        <v>1</v>
      </c>
      <c r="J13134" t="s">
        <v>11</v>
      </c>
      <c r="K13134" s="21">
        <f>INDEX(LISTAS!$H:$Q,MATCH(BASE!H13134,LISTAS!$G:$G,0),MATCH(BASE!J13134,LISTAS!$H$3:$Q$3,0))*Tabela3[[#This Row],[QUANTIDADE]]</f>
        <v>18</v>
      </c>
      <c r="L13134" s="2" t="str">
        <f>TEXT(Tabela3[[#This Row],[DATA]],"MM")</f>
        <v>08</v>
      </c>
      <c r="M13134" s="2">
        <f>WEEKNUM(Tabela3[[#This Row],[DATA]])</f>
        <v>33</v>
      </c>
      <c r="N13134" s="18">
        <f>YEAR(Tabela3[[#This Row],[DATA]])</f>
        <v>2023</v>
      </c>
    </row>
    <row r="13135" spans="2:14">
      <c r="B13135" s="1">
        <v>45157</v>
      </c>
      <c r="C13135">
        <v>18352</v>
      </c>
      <c r="D13135">
        <f>COUNTIF(C$4:C13135,Tabela3[[#This Row],[COMANDA]])</f>
        <v>1</v>
      </c>
      <c r="E13135" t="s">
        <v>90</v>
      </c>
      <c r="F13135" t="s">
        <v>375</v>
      </c>
      <c r="G13135" t="s">
        <v>8</v>
      </c>
      <c r="H13135" t="s">
        <v>203</v>
      </c>
      <c r="I13135" s="2">
        <v>1</v>
      </c>
      <c r="J13135" t="s">
        <v>13</v>
      </c>
      <c r="K13135" s="21">
        <f>INDEX(LISTAS!$H:$Q,MATCH(BASE!H13135,LISTAS!$G:$G,0),MATCH(BASE!J13135,LISTAS!$H$3:$Q$3,0))*Tabela3[[#This Row],[QUANTIDADE]]</f>
        <v>22</v>
      </c>
      <c r="L13135" s="2" t="str">
        <f>TEXT(Tabela3[[#This Row],[DATA]],"MM")</f>
        <v>08</v>
      </c>
      <c r="M13135" s="2">
        <f>WEEKNUM(Tabela3[[#This Row],[DATA]])</f>
        <v>33</v>
      </c>
      <c r="N13135" s="18">
        <f>YEAR(Tabela3[[#This Row],[DATA]])</f>
        <v>2023</v>
      </c>
    </row>
    <row r="13136" spans="2:14">
      <c r="B13136" s="1">
        <v>45157</v>
      </c>
      <c r="C13136">
        <v>18352</v>
      </c>
      <c r="D13136">
        <f>COUNTIF(C$4:C13136,Tabela3[[#This Row],[COMANDA]])</f>
        <v>2</v>
      </c>
      <c r="E13136" t="s">
        <v>90</v>
      </c>
      <c r="F13136" t="s">
        <v>375</v>
      </c>
      <c r="G13136" t="s">
        <v>9</v>
      </c>
      <c r="H13136" t="s">
        <v>135</v>
      </c>
      <c r="I13136" s="2">
        <v>1</v>
      </c>
      <c r="J13136" t="s">
        <v>13</v>
      </c>
      <c r="K13136" s="21">
        <f>INDEX(LISTAS!$H:$Q,MATCH(BASE!H13136,LISTAS!$G:$G,0),MATCH(BASE!J13136,LISTAS!$H$3:$Q$3,0))*Tabela3[[#This Row],[QUANTIDADE]]</f>
        <v>5</v>
      </c>
      <c r="L13136" s="2" t="str">
        <f>TEXT(Tabela3[[#This Row],[DATA]],"MM")</f>
        <v>08</v>
      </c>
      <c r="M13136" s="2">
        <f>WEEKNUM(Tabela3[[#This Row],[DATA]])</f>
        <v>33</v>
      </c>
      <c r="N13136" s="18">
        <f>YEAR(Tabela3[[#This Row],[DATA]])</f>
        <v>2023</v>
      </c>
    </row>
    <row r="13137" spans="2:14">
      <c r="B13137" s="1">
        <v>45157</v>
      </c>
      <c r="C13137">
        <v>18353</v>
      </c>
      <c r="D13137">
        <f>COUNTIF(C$4:C13137,Tabela3[[#This Row],[COMANDA]])</f>
        <v>1</v>
      </c>
      <c r="E13137" t="s">
        <v>90</v>
      </c>
      <c r="F13137" t="s">
        <v>100</v>
      </c>
      <c r="G13137" t="s">
        <v>8</v>
      </c>
      <c r="H13137" t="s">
        <v>204</v>
      </c>
      <c r="I13137" s="2">
        <v>1</v>
      </c>
      <c r="J13137" t="s">
        <v>11</v>
      </c>
      <c r="K13137" s="21">
        <f>INDEX(LISTAS!$H:$Q,MATCH(BASE!H13137,LISTAS!$G:$G,0),MATCH(BASE!J13137,LISTAS!$H$3:$Q$3,0))*Tabela3[[#This Row],[QUANTIDADE]]</f>
        <v>18</v>
      </c>
      <c r="L13137" s="2" t="str">
        <f>TEXT(Tabela3[[#This Row],[DATA]],"MM")</f>
        <v>08</v>
      </c>
      <c r="M13137" s="2">
        <f>WEEKNUM(Tabela3[[#This Row],[DATA]])</f>
        <v>33</v>
      </c>
      <c r="N13137" s="18">
        <f>YEAR(Tabela3[[#This Row],[DATA]])</f>
        <v>2023</v>
      </c>
    </row>
    <row r="13138" spans="2:14">
      <c r="B13138" s="1">
        <v>45157</v>
      </c>
      <c r="C13138">
        <v>18354</v>
      </c>
      <c r="D13138">
        <f>COUNTIF(C$4:C13138,Tabela3[[#This Row],[COMANDA]])</f>
        <v>1</v>
      </c>
      <c r="E13138" t="s">
        <v>90</v>
      </c>
      <c r="F13138" t="s">
        <v>100</v>
      </c>
      <c r="G13138" t="s">
        <v>8</v>
      </c>
      <c r="H13138" t="s">
        <v>204</v>
      </c>
      <c r="I13138" s="2">
        <v>1</v>
      </c>
      <c r="J13138" t="s">
        <v>11</v>
      </c>
      <c r="K13138" s="21">
        <f>INDEX(LISTAS!$H:$Q,MATCH(BASE!H13138,LISTAS!$G:$G,0),MATCH(BASE!J13138,LISTAS!$H$3:$Q$3,0))*Tabela3[[#This Row],[QUANTIDADE]]</f>
        <v>18</v>
      </c>
      <c r="L13138" s="2" t="str">
        <f>TEXT(Tabela3[[#This Row],[DATA]],"MM")</f>
        <v>08</v>
      </c>
      <c r="M13138" s="2">
        <f>WEEKNUM(Tabela3[[#This Row],[DATA]])</f>
        <v>33</v>
      </c>
      <c r="N13138" s="18">
        <f>YEAR(Tabela3[[#This Row],[DATA]])</f>
        <v>2023</v>
      </c>
    </row>
    <row r="13139" spans="2:14">
      <c r="B13139" s="1">
        <v>45157</v>
      </c>
      <c r="C13139">
        <v>18354</v>
      </c>
      <c r="D13139">
        <f>COUNTIF(C$4:C13139,Tabela3[[#This Row],[COMANDA]])</f>
        <v>2</v>
      </c>
      <c r="E13139" t="s">
        <v>90</v>
      </c>
      <c r="F13139" t="s">
        <v>100</v>
      </c>
      <c r="G13139" t="s">
        <v>9</v>
      </c>
      <c r="H13139" t="s">
        <v>148</v>
      </c>
      <c r="I13139" s="2">
        <v>1</v>
      </c>
      <c r="J13139" t="s">
        <v>13</v>
      </c>
      <c r="K13139" s="21">
        <f>INDEX(LISTAS!$H:$Q,MATCH(BASE!H13139,LISTAS!$G:$G,0),MATCH(BASE!J13139,LISTAS!$H$3:$Q$3,0))*Tabela3[[#This Row],[QUANTIDADE]]</f>
        <v>4</v>
      </c>
      <c r="L13139" s="2" t="str">
        <f>TEXT(Tabela3[[#This Row],[DATA]],"MM")</f>
        <v>08</v>
      </c>
      <c r="M13139" s="2">
        <f>WEEKNUM(Tabela3[[#This Row],[DATA]])</f>
        <v>33</v>
      </c>
      <c r="N13139" s="18">
        <f>YEAR(Tabela3[[#This Row],[DATA]])</f>
        <v>2023</v>
      </c>
    </row>
    <row r="13140" spans="2:14">
      <c r="B13140" s="1">
        <v>45157</v>
      </c>
      <c r="C13140">
        <v>18355</v>
      </c>
      <c r="D13140">
        <f>COUNTIF(C$4:C13140,Tabela3[[#This Row],[COMANDA]])</f>
        <v>1</v>
      </c>
      <c r="E13140" t="s">
        <v>90</v>
      </c>
      <c r="F13140" t="s">
        <v>100</v>
      </c>
      <c r="G13140" t="s">
        <v>8</v>
      </c>
      <c r="H13140" t="s">
        <v>206</v>
      </c>
      <c r="I13140" s="2">
        <v>1</v>
      </c>
      <c r="J13140" t="s">
        <v>11</v>
      </c>
      <c r="K13140" s="21">
        <f>INDEX(LISTAS!$H:$Q,MATCH(BASE!H13140,LISTAS!$G:$G,0),MATCH(BASE!J13140,LISTAS!$H$3:$Q$3,0))*Tabela3[[#This Row],[QUANTIDADE]]</f>
        <v>18</v>
      </c>
      <c r="L13140" s="2" t="str">
        <f>TEXT(Tabela3[[#This Row],[DATA]],"MM")</f>
        <v>08</v>
      </c>
      <c r="M13140" s="2">
        <f>WEEKNUM(Tabela3[[#This Row],[DATA]])</f>
        <v>33</v>
      </c>
      <c r="N13140" s="18">
        <f>YEAR(Tabela3[[#This Row],[DATA]])</f>
        <v>2023</v>
      </c>
    </row>
    <row r="13141" spans="2:14">
      <c r="B13141" s="1">
        <v>45157</v>
      </c>
      <c r="C13141">
        <v>18356</v>
      </c>
      <c r="D13141">
        <f>COUNTIF(C$4:C13141,Tabela3[[#This Row],[COMANDA]])</f>
        <v>1</v>
      </c>
      <c r="E13141" t="s">
        <v>90</v>
      </c>
      <c r="F13141" t="s">
        <v>375</v>
      </c>
      <c r="G13141" t="s">
        <v>8</v>
      </c>
      <c r="H13141" t="s">
        <v>202</v>
      </c>
      <c r="I13141" s="2">
        <v>1</v>
      </c>
      <c r="J13141" t="s">
        <v>13</v>
      </c>
      <c r="K13141" s="21">
        <f>INDEX(LISTAS!$H:$Q,MATCH(BASE!H13141,LISTAS!$G:$G,0),MATCH(BASE!J13141,LISTAS!$H$3:$Q$3,0))*Tabela3[[#This Row],[QUANTIDADE]]</f>
        <v>24</v>
      </c>
      <c r="L13141" s="2" t="str">
        <f>TEXT(Tabela3[[#This Row],[DATA]],"MM")</f>
        <v>08</v>
      </c>
      <c r="M13141" s="2">
        <f>WEEKNUM(Tabela3[[#This Row],[DATA]])</f>
        <v>33</v>
      </c>
      <c r="N13141" s="18">
        <f>YEAR(Tabela3[[#This Row],[DATA]])</f>
        <v>2023</v>
      </c>
    </row>
    <row r="13142" spans="2:14">
      <c r="B13142" s="1">
        <v>45157</v>
      </c>
      <c r="C13142">
        <v>18357</v>
      </c>
      <c r="D13142">
        <f>COUNTIF(C$4:C13142,Tabela3[[#This Row],[COMANDA]])</f>
        <v>1</v>
      </c>
      <c r="E13142" t="s">
        <v>90</v>
      </c>
      <c r="F13142" t="s">
        <v>98</v>
      </c>
      <c r="G13142" t="s">
        <v>8</v>
      </c>
      <c r="H13142" t="s">
        <v>43</v>
      </c>
      <c r="I13142" s="2">
        <v>1</v>
      </c>
      <c r="J13142" t="s">
        <v>11</v>
      </c>
      <c r="K13142" s="21">
        <f>INDEX(LISTAS!$H:$Q,MATCH(BASE!H13142,LISTAS!$G:$G,0),MATCH(BASE!J13142,LISTAS!$H$3:$Q$3,0))*Tabela3[[#This Row],[QUANTIDADE]]</f>
        <v>18</v>
      </c>
      <c r="L13142" s="2" t="str">
        <f>TEXT(Tabela3[[#This Row],[DATA]],"MM")</f>
        <v>08</v>
      </c>
      <c r="M13142" s="2">
        <f>WEEKNUM(Tabela3[[#This Row],[DATA]])</f>
        <v>33</v>
      </c>
      <c r="N13142" s="18">
        <f>YEAR(Tabela3[[#This Row],[DATA]])</f>
        <v>2023</v>
      </c>
    </row>
    <row r="13143" spans="2:14">
      <c r="B13143" s="1">
        <v>45157</v>
      </c>
      <c r="C13143">
        <v>18358</v>
      </c>
      <c r="D13143">
        <f>COUNTIF(C$4:C13143,Tabela3[[#This Row],[COMANDA]])</f>
        <v>1</v>
      </c>
      <c r="E13143" t="s">
        <v>90</v>
      </c>
      <c r="F13143" t="s">
        <v>98</v>
      </c>
      <c r="G13143" t="s">
        <v>8</v>
      </c>
      <c r="H13143" t="s">
        <v>206</v>
      </c>
      <c r="I13143" s="2">
        <v>1</v>
      </c>
      <c r="J13143" t="s">
        <v>11</v>
      </c>
      <c r="K13143" s="21">
        <f>INDEX(LISTAS!$H:$Q,MATCH(BASE!H13143,LISTAS!$G:$G,0),MATCH(BASE!J13143,LISTAS!$H$3:$Q$3,0))*Tabela3[[#This Row],[QUANTIDADE]]</f>
        <v>18</v>
      </c>
      <c r="L13143" s="2" t="str">
        <f>TEXT(Tabela3[[#This Row],[DATA]],"MM")</f>
        <v>08</v>
      </c>
      <c r="M13143" s="2">
        <f>WEEKNUM(Tabela3[[#This Row],[DATA]])</f>
        <v>33</v>
      </c>
      <c r="N13143" s="18">
        <f>YEAR(Tabela3[[#This Row],[DATA]])</f>
        <v>2023</v>
      </c>
    </row>
    <row r="13144" spans="2:14">
      <c r="B13144" s="1">
        <v>45157</v>
      </c>
      <c r="C13144">
        <v>18359</v>
      </c>
      <c r="D13144">
        <f>COUNTIF(C$4:C13144,Tabela3[[#This Row],[COMANDA]])</f>
        <v>1</v>
      </c>
      <c r="E13144" t="s">
        <v>90</v>
      </c>
      <c r="F13144" t="s">
        <v>99</v>
      </c>
      <c r="G13144" t="s">
        <v>8</v>
      </c>
      <c r="H13144" t="s">
        <v>206</v>
      </c>
      <c r="I13144" s="2">
        <v>1</v>
      </c>
      <c r="J13144" t="s">
        <v>11</v>
      </c>
      <c r="K13144" s="21">
        <f>INDEX(LISTAS!$H:$Q,MATCH(BASE!H13144,LISTAS!$G:$G,0),MATCH(BASE!J13144,LISTAS!$H$3:$Q$3,0))*Tabela3[[#This Row],[QUANTIDADE]]</f>
        <v>18</v>
      </c>
      <c r="L13144" s="2" t="str">
        <f>TEXT(Tabela3[[#This Row],[DATA]],"MM")</f>
        <v>08</v>
      </c>
      <c r="M13144" s="2">
        <f>WEEKNUM(Tabela3[[#This Row],[DATA]])</f>
        <v>33</v>
      </c>
      <c r="N13144" s="18">
        <f>YEAR(Tabela3[[#This Row],[DATA]])</f>
        <v>2023</v>
      </c>
    </row>
    <row r="13145" spans="2:14">
      <c r="B13145" s="1">
        <v>45157</v>
      </c>
      <c r="C13145">
        <v>18359</v>
      </c>
      <c r="D13145">
        <f>COUNTIF(C$4:C13145,Tabela3[[#This Row],[COMANDA]])</f>
        <v>2</v>
      </c>
      <c r="E13145" t="s">
        <v>90</v>
      </c>
      <c r="F13145" t="s">
        <v>99</v>
      </c>
      <c r="G13145" t="s">
        <v>61</v>
      </c>
      <c r="H13145" t="s">
        <v>384</v>
      </c>
      <c r="I13145" s="2">
        <v>1</v>
      </c>
      <c r="J13145" t="s">
        <v>11</v>
      </c>
      <c r="K13145" s="21">
        <f>INDEX(LISTAS!$H:$Q,MATCH(BASE!H13145,LISTAS!$G:$G,0),MATCH(BASE!J13145,LISTAS!$H$3:$Q$3,0))*Tabela3[[#This Row],[QUANTIDADE]]</f>
        <v>2</v>
      </c>
      <c r="L13145" s="2" t="str">
        <f>TEXT(Tabela3[[#This Row],[DATA]],"MM")</f>
        <v>08</v>
      </c>
      <c r="M13145" s="2">
        <f>WEEKNUM(Tabela3[[#This Row],[DATA]])</f>
        <v>33</v>
      </c>
      <c r="N13145" s="18">
        <f>YEAR(Tabela3[[#This Row],[DATA]])</f>
        <v>2023</v>
      </c>
    </row>
    <row r="13146" spans="2:14">
      <c r="B13146" s="1">
        <v>45157</v>
      </c>
      <c r="C13146">
        <v>18360</v>
      </c>
      <c r="D13146">
        <f>COUNTIF(C$4:C13146,Tabela3[[#This Row],[COMANDA]])</f>
        <v>1</v>
      </c>
      <c r="E13146" t="s">
        <v>90</v>
      </c>
      <c r="F13146" t="s">
        <v>99</v>
      </c>
      <c r="G13146" t="s">
        <v>8</v>
      </c>
      <c r="H13146" t="s">
        <v>206</v>
      </c>
      <c r="I13146" s="2">
        <v>1</v>
      </c>
      <c r="J13146" t="s">
        <v>11</v>
      </c>
      <c r="K13146" s="21">
        <f>INDEX(LISTAS!$H:$Q,MATCH(BASE!H13146,LISTAS!$G:$G,0),MATCH(BASE!J13146,LISTAS!$H$3:$Q$3,0))*Tabela3[[#This Row],[QUANTIDADE]]</f>
        <v>18</v>
      </c>
      <c r="L13146" s="2" t="str">
        <f>TEXT(Tabela3[[#This Row],[DATA]],"MM")</f>
        <v>08</v>
      </c>
      <c r="M13146" s="2">
        <f>WEEKNUM(Tabela3[[#This Row],[DATA]])</f>
        <v>33</v>
      </c>
      <c r="N13146" s="18">
        <f>YEAR(Tabela3[[#This Row],[DATA]])</f>
        <v>2023</v>
      </c>
    </row>
    <row r="13147" spans="2:14">
      <c r="B13147" s="1">
        <v>45157</v>
      </c>
      <c r="C13147">
        <v>18360</v>
      </c>
      <c r="D13147">
        <f>COUNTIF(C$4:C13147,Tabela3[[#This Row],[COMANDA]])</f>
        <v>2</v>
      </c>
      <c r="E13147" t="s">
        <v>90</v>
      </c>
      <c r="F13147" t="s">
        <v>99</v>
      </c>
      <c r="G13147" t="s">
        <v>9</v>
      </c>
      <c r="H13147" t="s">
        <v>153</v>
      </c>
      <c r="I13147" s="2">
        <v>1</v>
      </c>
      <c r="J13147" t="s">
        <v>13</v>
      </c>
      <c r="K13147" s="21">
        <f>INDEX(LISTAS!$H:$Q,MATCH(BASE!H13147,LISTAS!$G:$G,0),MATCH(BASE!J13147,LISTAS!$H$3:$Q$3,0))*Tabela3[[#This Row],[QUANTIDADE]]</f>
        <v>5</v>
      </c>
      <c r="L13147" s="2" t="str">
        <f>TEXT(Tabela3[[#This Row],[DATA]],"MM")</f>
        <v>08</v>
      </c>
      <c r="M13147" s="2">
        <f>WEEKNUM(Tabela3[[#This Row],[DATA]])</f>
        <v>33</v>
      </c>
      <c r="N13147" s="18">
        <f>YEAR(Tabela3[[#This Row],[DATA]])</f>
        <v>2023</v>
      </c>
    </row>
    <row r="13148" spans="2:14">
      <c r="B13148" s="1">
        <v>45157</v>
      </c>
      <c r="C13148">
        <v>18360</v>
      </c>
      <c r="D13148">
        <f>COUNTIF(C$4:C13148,Tabela3[[#This Row],[COMANDA]])</f>
        <v>3</v>
      </c>
      <c r="E13148" t="s">
        <v>90</v>
      </c>
      <c r="F13148" t="s">
        <v>99</v>
      </c>
      <c r="G13148" t="s">
        <v>10</v>
      </c>
      <c r="H13148" t="s">
        <v>238</v>
      </c>
      <c r="I13148" s="2">
        <v>4</v>
      </c>
      <c r="J13148" t="s">
        <v>11</v>
      </c>
      <c r="K13148" s="21">
        <f>INDEX(LISTAS!$H:$Q,MATCH(BASE!H13148,LISTAS!$G:$G,0),MATCH(BASE!J13148,LISTAS!$H$3:$Q$3,0))*Tabela3[[#This Row],[QUANTIDADE]]</f>
        <v>1</v>
      </c>
      <c r="L13148" s="2" t="str">
        <f>TEXT(Tabela3[[#This Row],[DATA]],"MM")</f>
        <v>08</v>
      </c>
      <c r="M13148" s="2">
        <f>WEEKNUM(Tabela3[[#This Row],[DATA]])</f>
        <v>33</v>
      </c>
      <c r="N13148" s="18">
        <f>YEAR(Tabela3[[#This Row],[DATA]])</f>
        <v>2023</v>
      </c>
    </row>
    <row r="13149" spans="2:14">
      <c r="B13149" s="1">
        <v>45157</v>
      </c>
      <c r="C13149">
        <v>18361</v>
      </c>
      <c r="D13149">
        <f>COUNTIF(C$4:C13149,Tabela3[[#This Row],[COMANDA]])</f>
        <v>1</v>
      </c>
      <c r="E13149" t="s">
        <v>90</v>
      </c>
      <c r="F13149" t="s">
        <v>375</v>
      </c>
      <c r="G13149" t="s">
        <v>8</v>
      </c>
      <c r="H13149" t="s">
        <v>206</v>
      </c>
      <c r="I13149" s="2">
        <v>1</v>
      </c>
      <c r="J13149" t="s">
        <v>11</v>
      </c>
      <c r="K13149" s="21">
        <f>INDEX(LISTAS!$H:$Q,MATCH(BASE!H13149,LISTAS!$G:$G,0),MATCH(BASE!J13149,LISTAS!$H$3:$Q$3,0))*Tabela3[[#This Row],[QUANTIDADE]]</f>
        <v>18</v>
      </c>
      <c r="L13149" s="2" t="str">
        <f>TEXT(Tabela3[[#This Row],[DATA]],"MM")</f>
        <v>08</v>
      </c>
      <c r="M13149" s="2">
        <f>WEEKNUM(Tabela3[[#This Row],[DATA]])</f>
        <v>33</v>
      </c>
      <c r="N13149" s="18">
        <f>YEAR(Tabela3[[#This Row],[DATA]])</f>
        <v>2023</v>
      </c>
    </row>
    <row r="13150" spans="2:14">
      <c r="B13150" s="1">
        <v>45157</v>
      </c>
      <c r="C13150">
        <v>18361</v>
      </c>
      <c r="D13150">
        <f>COUNTIF(C$4:C13150,Tabela3[[#This Row],[COMANDA]])</f>
        <v>2</v>
      </c>
      <c r="E13150" t="s">
        <v>90</v>
      </c>
      <c r="F13150" t="s">
        <v>375</v>
      </c>
      <c r="G13150" t="s">
        <v>9</v>
      </c>
      <c r="H13150" t="s">
        <v>135</v>
      </c>
      <c r="I13150" s="2">
        <v>1</v>
      </c>
      <c r="J13150" t="s">
        <v>13</v>
      </c>
      <c r="K13150" s="21">
        <f>INDEX(LISTAS!$H:$Q,MATCH(BASE!H13150,LISTAS!$G:$G,0),MATCH(BASE!J13150,LISTAS!$H$3:$Q$3,0))*Tabela3[[#This Row],[QUANTIDADE]]</f>
        <v>5</v>
      </c>
      <c r="L13150" s="2" t="str">
        <f>TEXT(Tabela3[[#This Row],[DATA]],"MM")</f>
        <v>08</v>
      </c>
      <c r="M13150" s="2">
        <f>WEEKNUM(Tabela3[[#This Row],[DATA]])</f>
        <v>33</v>
      </c>
      <c r="N13150" s="18">
        <f>YEAR(Tabela3[[#This Row],[DATA]])</f>
        <v>2023</v>
      </c>
    </row>
    <row r="13151" spans="2:14">
      <c r="B13151" s="1">
        <v>45157</v>
      </c>
      <c r="C13151">
        <v>18361</v>
      </c>
      <c r="D13151">
        <f>COUNTIF(C$4:C13151,Tabela3[[#This Row],[COMANDA]])</f>
        <v>3</v>
      </c>
      <c r="E13151" t="s">
        <v>90</v>
      </c>
      <c r="F13151" t="s">
        <v>375</v>
      </c>
      <c r="G13151" t="s">
        <v>10</v>
      </c>
      <c r="H13151" t="s">
        <v>119</v>
      </c>
      <c r="I13151" s="2">
        <v>1</v>
      </c>
      <c r="J13151" t="s">
        <v>11</v>
      </c>
      <c r="K13151" s="21">
        <f>INDEX(LISTAS!$H:$Q,MATCH(BASE!H13151,LISTAS!$G:$G,0),MATCH(BASE!J13151,LISTAS!$H$3:$Q$3,0))*Tabela3[[#This Row],[QUANTIDADE]]</f>
        <v>6</v>
      </c>
      <c r="L13151" s="2" t="str">
        <f>TEXT(Tabela3[[#This Row],[DATA]],"MM")</f>
        <v>08</v>
      </c>
      <c r="M13151" s="2">
        <f>WEEKNUM(Tabela3[[#This Row],[DATA]])</f>
        <v>33</v>
      </c>
      <c r="N13151" s="18">
        <f>YEAR(Tabela3[[#This Row],[DATA]])</f>
        <v>2023</v>
      </c>
    </row>
    <row r="13152" spans="2:14">
      <c r="B13152" s="1">
        <v>45157</v>
      </c>
      <c r="C13152">
        <v>18361</v>
      </c>
      <c r="D13152">
        <f>COUNTIF(C$4:C13152,Tabela3[[#This Row],[COMANDA]])</f>
        <v>4</v>
      </c>
      <c r="E13152" t="s">
        <v>90</v>
      </c>
      <c r="F13152" t="s">
        <v>375</v>
      </c>
      <c r="G13152" t="s">
        <v>10</v>
      </c>
      <c r="H13152" t="s">
        <v>123</v>
      </c>
      <c r="I13152" s="2">
        <v>1</v>
      </c>
      <c r="J13152" t="s">
        <v>11</v>
      </c>
      <c r="K13152" s="21">
        <f>INDEX(LISTAS!$H:$Q,MATCH(BASE!H13152,LISTAS!$G:$G,0),MATCH(BASE!J13152,LISTAS!$H$3:$Q$3,0))*Tabela3[[#This Row],[QUANTIDADE]]</f>
        <v>1</v>
      </c>
      <c r="L13152" s="2" t="str">
        <f>TEXT(Tabela3[[#This Row],[DATA]],"MM")</f>
        <v>08</v>
      </c>
      <c r="M13152" s="2">
        <f>WEEKNUM(Tabela3[[#This Row],[DATA]])</f>
        <v>33</v>
      </c>
      <c r="N13152" s="18">
        <f>YEAR(Tabela3[[#This Row],[DATA]])</f>
        <v>2023</v>
      </c>
    </row>
    <row r="13153" spans="2:14">
      <c r="B13153" s="1">
        <v>45157</v>
      </c>
      <c r="C13153">
        <v>18362</v>
      </c>
      <c r="D13153">
        <f>COUNTIF(C$4:C13153,Tabela3[[#This Row],[COMANDA]])</f>
        <v>1</v>
      </c>
      <c r="E13153" t="s">
        <v>90</v>
      </c>
      <c r="F13153" t="s">
        <v>99</v>
      </c>
      <c r="G13153" t="s">
        <v>8</v>
      </c>
      <c r="H13153" t="s">
        <v>39</v>
      </c>
      <c r="I13153" s="2">
        <v>1</v>
      </c>
      <c r="J13153" t="s">
        <v>11</v>
      </c>
      <c r="K13153" s="21">
        <f>INDEX(LISTAS!$H:$Q,MATCH(BASE!H13153,LISTAS!$G:$G,0),MATCH(BASE!J13153,LISTAS!$H$3:$Q$3,0))*Tabela3[[#This Row],[QUANTIDADE]]</f>
        <v>12</v>
      </c>
      <c r="L13153" s="2" t="str">
        <f>TEXT(Tabela3[[#This Row],[DATA]],"MM")</f>
        <v>08</v>
      </c>
      <c r="M13153" s="2">
        <f>WEEKNUM(Tabela3[[#This Row],[DATA]])</f>
        <v>33</v>
      </c>
      <c r="N13153" s="18">
        <f>YEAR(Tabela3[[#This Row],[DATA]])</f>
        <v>2023</v>
      </c>
    </row>
    <row r="13154" spans="2:14">
      <c r="B13154" s="1">
        <v>45157</v>
      </c>
      <c r="C13154">
        <v>18363</v>
      </c>
      <c r="D13154">
        <f>COUNTIF(C$4:C13154,Tabela3[[#This Row],[COMANDA]])</f>
        <v>1</v>
      </c>
      <c r="E13154" t="s">
        <v>90</v>
      </c>
      <c r="F13154" t="s">
        <v>100</v>
      </c>
      <c r="G13154" t="s">
        <v>8</v>
      </c>
      <c r="H13154" t="s">
        <v>204</v>
      </c>
      <c r="I13154" s="2">
        <v>1</v>
      </c>
      <c r="J13154" t="s">
        <v>11</v>
      </c>
      <c r="K13154" s="21">
        <f>INDEX(LISTAS!$H:$Q,MATCH(BASE!H13154,LISTAS!$G:$G,0),MATCH(BASE!J13154,LISTAS!$H$3:$Q$3,0))*Tabela3[[#This Row],[QUANTIDADE]]</f>
        <v>18</v>
      </c>
      <c r="L13154" s="2" t="str">
        <f>TEXT(Tabela3[[#This Row],[DATA]],"MM")</f>
        <v>08</v>
      </c>
      <c r="M13154" s="2">
        <f>WEEKNUM(Tabela3[[#This Row],[DATA]])</f>
        <v>33</v>
      </c>
      <c r="N13154" s="18">
        <f>YEAR(Tabela3[[#This Row],[DATA]])</f>
        <v>2023</v>
      </c>
    </row>
    <row r="13155" spans="2:14">
      <c r="B13155" s="1">
        <v>45157</v>
      </c>
      <c r="C13155">
        <v>18363</v>
      </c>
      <c r="D13155">
        <f>COUNTIF(C$4:C13155,Tabela3[[#This Row],[COMANDA]])</f>
        <v>2</v>
      </c>
      <c r="E13155" t="s">
        <v>90</v>
      </c>
      <c r="F13155" t="s">
        <v>100</v>
      </c>
      <c r="G13155" t="s">
        <v>9</v>
      </c>
      <c r="H13155" t="s">
        <v>131</v>
      </c>
      <c r="I13155" s="2">
        <v>1</v>
      </c>
      <c r="J13155" t="s">
        <v>13</v>
      </c>
      <c r="K13155" s="21">
        <f>INDEX(LISTAS!$H:$Q,MATCH(BASE!H13155,LISTAS!$G:$G,0),MATCH(BASE!J13155,LISTAS!$H$3:$Q$3,0))*Tabela3[[#This Row],[QUANTIDADE]]</f>
        <v>5</v>
      </c>
      <c r="L13155" s="2" t="str">
        <f>TEXT(Tabela3[[#This Row],[DATA]],"MM")</f>
        <v>08</v>
      </c>
      <c r="M13155" s="2">
        <f>WEEKNUM(Tabela3[[#This Row],[DATA]])</f>
        <v>33</v>
      </c>
      <c r="N13155" s="18">
        <f>YEAR(Tabela3[[#This Row],[DATA]])</f>
        <v>2023</v>
      </c>
    </row>
    <row r="13156" spans="2:14">
      <c r="B13156" s="1">
        <v>45157</v>
      </c>
      <c r="C13156">
        <v>18363</v>
      </c>
      <c r="D13156">
        <f>COUNTIF(C$4:C13156,Tabela3[[#This Row],[COMANDA]])</f>
        <v>3</v>
      </c>
      <c r="E13156" t="s">
        <v>90</v>
      </c>
      <c r="F13156" t="s">
        <v>100</v>
      </c>
      <c r="G13156" t="s">
        <v>10</v>
      </c>
      <c r="H13156" t="s">
        <v>119</v>
      </c>
      <c r="I13156" s="2">
        <v>1</v>
      </c>
      <c r="J13156" t="s">
        <v>11</v>
      </c>
      <c r="K13156" s="21">
        <f>INDEX(LISTAS!$H:$Q,MATCH(BASE!H13156,LISTAS!$G:$G,0),MATCH(BASE!J13156,LISTAS!$H$3:$Q$3,0))*Tabela3[[#This Row],[QUANTIDADE]]</f>
        <v>6</v>
      </c>
      <c r="L13156" s="2" t="str">
        <f>TEXT(Tabela3[[#This Row],[DATA]],"MM")</f>
        <v>08</v>
      </c>
      <c r="M13156" s="2">
        <f>WEEKNUM(Tabela3[[#This Row],[DATA]])</f>
        <v>33</v>
      </c>
      <c r="N13156" s="18">
        <f>YEAR(Tabela3[[#This Row],[DATA]])</f>
        <v>2023</v>
      </c>
    </row>
    <row r="13157" spans="2:14">
      <c r="B13157" s="1">
        <v>45157</v>
      </c>
      <c r="C13157">
        <v>18364</v>
      </c>
      <c r="D13157">
        <f>COUNTIF(C$4:C13157,Tabela3[[#This Row],[COMANDA]])</f>
        <v>1</v>
      </c>
      <c r="E13157" t="s">
        <v>90</v>
      </c>
      <c r="F13157" t="s">
        <v>98</v>
      </c>
      <c r="G13157" t="s">
        <v>8</v>
      </c>
      <c r="H13157" t="s">
        <v>206</v>
      </c>
      <c r="I13157" s="2">
        <v>1</v>
      </c>
      <c r="J13157" t="s">
        <v>11</v>
      </c>
      <c r="K13157" s="21">
        <f>INDEX(LISTAS!$H:$Q,MATCH(BASE!H13157,LISTAS!$G:$G,0),MATCH(BASE!J13157,LISTAS!$H$3:$Q$3,0))*Tabela3[[#This Row],[QUANTIDADE]]</f>
        <v>18</v>
      </c>
      <c r="L13157" s="2" t="str">
        <f>TEXT(Tabela3[[#This Row],[DATA]],"MM")</f>
        <v>08</v>
      </c>
      <c r="M13157" s="2">
        <f>WEEKNUM(Tabela3[[#This Row],[DATA]])</f>
        <v>33</v>
      </c>
      <c r="N13157" s="18">
        <f>YEAR(Tabela3[[#This Row],[DATA]])</f>
        <v>2023</v>
      </c>
    </row>
    <row r="13158" spans="2:14">
      <c r="B13158" s="1">
        <v>45157</v>
      </c>
      <c r="C13158">
        <v>18364</v>
      </c>
      <c r="D13158">
        <f>COUNTIF(C$4:C13158,Tabela3[[#This Row],[COMANDA]])</f>
        <v>2</v>
      </c>
      <c r="E13158" t="s">
        <v>90</v>
      </c>
      <c r="F13158" t="s">
        <v>98</v>
      </c>
      <c r="G13158" t="s">
        <v>9</v>
      </c>
      <c r="H13158" t="s">
        <v>242</v>
      </c>
      <c r="I13158" s="2">
        <v>1</v>
      </c>
      <c r="J13158" t="s">
        <v>12</v>
      </c>
      <c r="K13158" s="21">
        <f>INDEX(LISTAS!$H:$Q,MATCH(BASE!H13158,LISTAS!$G:$G,0),MATCH(BASE!J13158,LISTAS!$H$3:$Q$3,0))*Tabela3[[#This Row],[QUANTIDADE]]</f>
        <v>6</v>
      </c>
      <c r="L13158" s="2" t="str">
        <f>TEXT(Tabela3[[#This Row],[DATA]],"MM")</f>
        <v>08</v>
      </c>
      <c r="M13158" s="2">
        <f>WEEKNUM(Tabela3[[#This Row],[DATA]])</f>
        <v>33</v>
      </c>
      <c r="N13158" s="18">
        <f>YEAR(Tabela3[[#This Row],[DATA]])</f>
        <v>2023</v>
      </c>
    </row>
    <row r="13159" spans="2:14">
      <c r="B13159" s="1">
        <v>45157</v>
      </c>
      <c r="C13159">
        <v>18364</v>
      </c>
      <c r="D13159">
        <f>COUNTIF(C$4:C13159,Tabela3[[#This Row],[COMANDA]])</f>
        <v>3</v>
      </c>
      <c r="E13159" t="s">
        <v>90</v>
      </c>
      <c r="F13159" t="s">
        <v>98</v>
      </c>
      <c r="G13159" t="s">
        <v>10</v>
      </c>
      <c r="H13159" t="s">
        <v>119</v>
      </c>
      <c r="I13159" s="2">
        <v>1</v>
      </c>
      <c r="J13159" t="s">
        <v>11</v>
      </c>
      <c r="K13159" s="21">
        <f>INDEX(LISTAS!$H:$Q,MATCH(BASE!H13159,LISTAS!$G:$G,0),MATCH(BASE!J13159,LISTAS!$H$3:$Q$3,0))*Tabela3[[#This Row],[QUANTIDADE]]</f>
        <v>6</v>
      </c>
      <c r="L13159" s="2" t="str">
        <f>TEXT(Tabela3[[#This Row],[DATA]],"MM")</f>
        <v>08</v>
      </c>
      <c r="M13159" s="2">
        <f>WEEKNUM(Tabela3[[#This Row],[DATA]])</f>
        <v>33</v>
      </c>
      <c r="N13159" s="18">
        <f>YEAR(Tabela3[[#This Row],[DATA]])</f>
        <v>2023</v>
      </c>
    </row>
    <row r="13160" spans="2:14">
      <c r="B13160" s="1">
        <v>45157</v>
      </c>
      <c r="C13160">
        <v>18365</v>
      </c>
      <c r="D13160">
        <f>COUNTIF(C$4:C13160,Tabela3[[#This Row],[COMANDA]])</f>
        <v>1</v>
      </c>
      <c r="E13160" t="s">
        <v>90</v>
      </c>
      <c r="F13160" t="s">
        <v>98</v>
      </c>
      <c r="G13160" t="s">
        <v>8</v>
      </c>
      <c r="H13160" t="s">
        <v>206</v>
      </c>
      <c r="I13160" s="2">
        <v>1</v>
      </c>
      <c r="J13160" t="s">
        <v>11</v>
      </c>
      <c r="K13160" s="21">
        <f>INDEX(LISTAS!$H:$Q,MATCH(BASE!H13160,LISTAS!$G:$G,0),MATCH(BASE!J13160,LISTAS!$H$3:$Q$3,0))*Tabela3[[#This Row],[QUANTIDADE]]</f>
        <v>18</v>
      </c>
      <c r="L13160" s="2" t="str">
        <f>TEXT(Tabela3[[#This Row],[DATA]],"MM")</f>
        <v>08</v>
      </c>
      <c r="M13160" s="2">
        <f>WEEKNUM(Tabela3[[#This Row],[DATA]])</f>
        <v>33</v>
      </c>
      <c r="N13160" s="18">
        <f>YEAR(Tabela3[[#This Row],[DATA]])</f>
        <v>2023</v>
      </c>
    </row>
    <row r="13161" spans="2:14">
      <c r="B13161" s="1">
        <v>45157</v>
      </c>
      <c r="C13161">
        <v>18365</v>
      </c>
      <c r="D13161">
        <f>COUNTIF(C$4:C13161,Tabela3[[#This Row],[COMANDA]])</f>
        <v>2</v>
      </c>
      <c r="E13161" t="s">
        <v>90</v>
      </c>
      <c r="F13161" t="s">
        <v>98</v>
      </c>
      <c r="G13161" t="s">
        <v>9</v>
      </c>
      <c r="H13161" t="s">
        <v>208</v>
      </c>
      <c r="I13161" s="2">
        <v>1</v>
      </c>
      <c r="J13161" t="s">
        <v>11</v>
      </c>
      <c r="K13161" s="21">
        <f>INDEX(LISTAS!$H:$Q,MATCH(BASE!H13161,LISTAS!$G:$G,0),MATCH(BASE!J13161,LISTAS!$H$3:$Q$3,0))*Tabela3[[#This Row],[QUANTIDADE]]</f>
        <v>4</v>
      </c>
      <c r="L13161" s="2" t="str">
        <f>TEXT(Tabela3[[#This Row],[DATA]],"MM")</f>
        <v>08</v>
      </c>
      <c r="M13161" s="2">
        <f>WEEKNUM(Tabela3[[#This Row],[DATA]])</f>
        <v>33</v>
      </c>
      <c r="N13161" s="18">
        <f>YEAR(Tabela3[[#This Row],[DATA]])</f>
        <v>2023</v>
      </c>
    </row>
    <row r="13162" spans="2:14">
      <c r="B13162" s="1">
        <v>45157</v>
      </c>
      <c r="C13162">
        <v>18366</v>
      </c>
      <c r="D13162">
        <f>COUNTIF(C$4:C13162,Tabela3[[#This Row],[COMANDA]])</f>
        <v>1</v>
      </c>
      <c r="E13162" t="s">
        <v>90</v>
      </c>
      <c r="F13162" t="s">
        <v>98</v>
      </c>
      <c r="G13162" t="s">
        <v>8</v>
      </c>
      <c r="H13162" t="s">
        <v>205</v>
      </c>
      <c r="I13162" s="2">
        <v>1</v>
      </c>
      <c r="J13162" t="s">
        <v>13</v>
      </c>
      <c r="K13162" s="21">
        <f>INDEX(LISTAS!$H:$Q,MATCH(BASE!H13162,LISTAS!$G:$G,0),MATCH(BASE!J13162,LISTAS!$H$3:$Q$3,0))*Tabela3[[#This Row],[QUANTIDADE]]</f>
        <v>26</v>
      </c>
      <c r="L13162" s="2" t="str">
        <f>TEXT(Tabela3[[#This Row],[DATA]],"MM")</f>
        <v>08</v>
      </c>
      <c r="M13162" s="2">
        <f>WEEKNUM(Tabela3[[#This Row],[DATA]])</f>
        <v>33</v>
      </c>
      <c r="N13162" s="18">
        <f>YEAR(Tabela3[[#This Row],[DATA]])</f>
        <v>2023</v>
      </c>
    </row>
    <row r="13163" spans="2:14">
      <c r="B13163" s="1">
        <v>45157</v>
      </c>
      <c r="C13163">
        <v>18366</v>
      </c>
      <c r="D13163">
        <f>COUNTIF(C$4:C13163,Tabela3[[#This Row],[COMANDA]])</f>
        <v>2</v>
      </c>
      <c r="E13163" t="s">
        <v>90</v>
      </c>
      <c r="F13163" t="s">
        <v>98</v>
      </c>
      <c r="G13163" t="s">
        <v>9</v>
      </c>
      <c r="H13163" t="s">
        <v>553</v>
      </c>
      <c r="I13163" s="2">
        <v>1</v>
      </c>
      <c r="J13163" t="s">
        <v>12</v>
      </c>
      <c r="K13163" s="21">
        <f>INDEX(LISTAS!$H:$Q,MATCH(BASE!H13163,LISTAS!$G:$G,0),MATCH(BASE!J13163,LISTAS!$H$3:$Q$3,0))*Tabela3[[#This Row],[QUANTIDADE]]</f>
        <v>5</v>
      </c>
      <c r="L13163" s="2" t="str">
        <f>TEXT(Tabela3[[#This Row],[DATA]],"MM")</f>
        <v>08</v>
      </c>
      <c r="M13163" s="2">
        <f>WEEKNUM(Tabela3[[#This Row],[DATA]])</f>
        <v>33</v>
      </c>
      <c r="N13163" s="18">
        <f>YEAR(Tabela3[[#This Row],[DATA]])</f>
        <v>2023</v>
      </c>
    </row>
    <row r="13164" spans="2:14">
      <c r="B13164" s="1">
        <v>45157</v>
      </c>
      <c r="C13164">
        <v>18367</v>
      </c>
      <c r="D13164">
        <f>COUNTIF(C$4:C13164,Tabela3[[#This Row],[COMANDA]])</f>
        <v>1</v>
      </c>
      <c r="E13164" t="s">
        <v>90</v>
      </c>
      <c r="F13164" t="s">
        <v>99</v>
      </c>
      <c r="G13164" t="s">
        <v>8</v>
      </c>
      <c r="H13164" t="s">
        <v>202</v>
      </c>
      <c r="I13164" s="2">
        <v>1</v>
      </c>
      <c r="J13164" t="s">
        <v>13</v>
      </c>
      <c r="K13164" s="21">
        <f>INDEX(LISTAS!$H:$Q,MATCH(BASE!H13164,LISTAS!$G:$G,0),MATCH(BASE!J13164,LISTAS!$H$3:$Q$3,0))*Tabela3[[#This Row],[QUANTIDADE]]</f>
        <v>24</v>
      </c>
      <c r="L13164" s="2" t="str">
        <f>TEXT(Tabela3[[#This Row],[DATA]],"MM")</f>
        <v>08</v>
      </c>
      <c r="M13164" s="2">
        <f>WEEKNUM(Tabela3[[#This Row],[DATA]])</f>
        <v>33</v>
      </c>
      <c r="N13164" s="18">
        <f>YEAR(Tabela3[[#This Row],[DATA]])</f>
        <v>2023</v>
      </c>
    </row>
    <row r="13165" spans="2:14">
      <c r="B13165" s="1">
        <v>45157</v>
      </c>
      <c r="C13165">
        <v>18368</v>
      </c>
      <c r="D13165">
        <f>COUNTIF(C$4:C13165,Tabela3[[#This Row],[COMANDA]])</f>
        <v>1</v>
      </c>
      <c r="E13165" t="s">
        <v>90</v>
      </c>
      <c r="F13165" t="s">
        <v>99</v>
      </c>
      <c r="G13165" t="s">
        <v>8</v>
      </c>
      <c r="H13165" t="s">
        <v>202</v>
      </c>
      <c r="I13165" s="2">
        <v>1</v>
      </c>
      <c r="J13165" t="s">
        <v>13</v>
      </c>
      <c r="K13165" s="21">
        <f>INDEX(LISTAS!$H:$Q,MATCH(BASE!H13165,LISTAS!$G:$G,0),MATCH(BASE!J13165,LISTAS!$H$3:$Q$3,0))*Tabela3[[#This Row],[QUANTIDADE]]</f>
        <v>24</v>
      </c>
      <c r="L13165" s="2" t="str">
        <f>TEXT(Tabela3[[#This Row],[DATA]],"MM")</f>
        <v>08</v>
      </c>
      <c r="M13165" s="2">
        <f>WEEKNUM(Tabela3[[#This Row],[DATA]])</f>
        <v>33</v>
      </c>
      <c r="N13165" s="18">
        <f>YEAR(Tabela3[[#This Row],[DATA]])</f>
        <v>2023</v>
      </c>
    </row>
    <row r="13166" spans="2:14">
      <c r="B13166" s="1">
        <v>45157</v>
      </c>
      <c r="C13166">
        <v>18368</v>
      </c>
      <c r="D13166">
        <f>COUNTIF(C$4:C13166,Tabela3[[#This Row],[COMANDA]])</f>
        <v>2</v>
      </c>
      <c r="E13166" t="s">
        <v>90</v>
      </c>
      <c r="F13166" t="s">
        <v>99</v>
      </c>
      <c r="G13166" t="s">
        <v>9</v>
      </c>
      <c r="H13166" t="s">
        <v>55</v>
      </c>
      <c r="I13166" s="2">
        <v>1</v>
      </c>
      <c r="J13166" t="s">
        <v>11</v>
      </c>
      <c r="K13166" s="21">
        <f>INDEX(LISTAS!$H:$Q,MATCH(BASE!H13166,LISTAS!$G:$G,0),MATCH(BASE!J13166,LISTAS!$H$3:$Q$3,0))*Tabela3[[#This Row],[QUANTIDADE]]</f>
        <v>3</v>
      </c>
      <c r="L13166" s="2" t="str">
        <f>TEXT(Tabela3[[#This Row],[DATA]],"MM")</f>
        <v>08</v>
      </c>
      <c r="M13166" s="2">
        <f>WEEKNUM(Tabela3[[#This Row],[DATA]])</f>
        <v>33</v>
      </c>
      <c r="N13166" s="18">
        <f>YEAR(Tabela3[[#This Row],[DATA]])</f>
        <v>2023</v>
      </c>
    </row>
    <row r="13167" spans="2:14">
      <c r="B13167" s="1">
        <v>45157</v>
      </c>
      <c r="C13167">
        <v>18369</v>
      </c>
      <c r="D13167">
        <f>COUNTIF(C$4:C13167,Tabela3[[#This Row],[COMANDA]])</f>
        <v>1</v>
      </c>
      <c r="E13167" t="s">
        <v>90</v>
      </c>
      <c r="F13167" t="s">
        <v>375</v>
      </c>
      <c r="G13167" t="s">
        <v>8</v>
      </c>
      <c r="H13167" t="s">
        <v>202</v>
      </c>
      <c r="I13167" s="2">
        <v>1</v>
      </c>
      <c r="J13167" t="s">
        <v>13</v>
      </c>
      <c r="K13167" s="21">
        <f>INDEX(LISTAS!$H:$Q,MATCH(BASE!H13167,LISTAS!$G:$G,0),MATCH(BASE!J13167,LISTAS!$H$3:$Q$3,0))*Tabela3[[#This Row],[QUANTIDADE]]</f>
        <v>24</v>
      </c>
      <c r="L13167" s="2" t="str">
        <f>TEXT(Tabela3[[#This Row],[DATA]],"MM")</f>
        <v>08</v>
      </c>
      <c r="M13167" s="2">
        <f>WEEKNUM(Tabela3[[#This Row],[DATA]])</f>
        <v>33</v>
      </c>
      <c r="N13167" s="18">
        <f>YEAR(Tabela3[[#This Row],[DATA]])</f>
        <v>2023</v>
      </c>
    </row>
    <row r="13168" spans="2:14">
      <c r="B13168" s="1">
        <v>45157</v>
      </c>
      <c r="C13168">
        <v>18369</v>
      </c>
      <c r="D13168">
        <f>COUNTIF(C$4:C13168,Tabela3[[#This Row],[COMANDA]])</f>
        <v>2</v>
      </c>
      <c r="E13168" t="s">
        <v>90</v>
      </c>
      <c r="F13168" t="s">
        <v>375</v>
      </c>
      <c r="G13168" t="s">
        <v>9</v>
      </c>
      <c r="H13168" t="s">
        <v>132</v>
      </c>
      <c r="I13168" s="2">
        <v>1</v>
      </c>
      <c r="J13168" t="s">
        <v>13</v>
      </c>
      <c r="K13168" s="21">
        <f>INDEX(LISTAS!$H:$Q,MATCH(BASE!H13168,LISTAS!$G:$G,0),MATCH(BASE!J13168,LISTAS!$H$3:$Q$3,0))*Tabela3[[#This Row],[QUANTIDADE]]</f>
        <v>4</v>
      </c>
      <c r="L13168" s="2" t="str">
        <f>TEXT(Tabela3[[#This Row],[DATA]],"MM")</f>
        <v>08</v>
      </c>
      <c r="M13168" s="2">
        <f>WEEKNUM(Tabela3[[#This Row],[DATA]])</f>
        <v>33</v>
      </c>
      <c r="N13168" s="18">
        <f>YEAR(Tabela3[[#This Row],[DATA]])</f>
        <v>2023</v>
      </c>
    </row>
    <row r="13169" spans="2:14">
      <c r="B13169" s="1">
        <v>45157</v>
      </c>
      <c r="C13169">
        <v>18369</v>
      </c>
      <c r="D13169">
        <f>COUNTIF(C$4:C13169,Tabela3[[#This Row],[COMANDA]])</f>
        <v>3</v>
      </c>
      <c r="E13169" t="s">
        <v>90</v>
      </c>
      <c r="F13169" t="s">
        <v>375</v>
      </c>
      <c r="G13169" t="s">
        <v>10</v>
      </c>
      <c r="H13169" t="s">
        <v>119</v>
      </c>
      <c r="I13169" s="2">
        <v>1</v>
      </c>
      <c r="J13169" t="s">
        <v>11</v>
      </c>
      <c r="K13169" s="21">
        <f>INDEX(LISTAS!$H:$Q,MATCH(BASE!H13169,LISTAS!$G:$G,0),MATCH(BASE!J13169,LISTAS!$H$3:$Q$3,0))*Tabela3[[#This Row],[QUANTIDADE]]</f>
        <v>6</v>
      </c>
      <c r="L13169" s="2" t="str">
        <f>TEXT(Tabela3[[#This Row],[DATA]],"MM")</f>
        <v>08</v>
      </c>
      <c r="M13169" s="2">
        <f>WEEKNUM(Tabela3[[#This Row],[DATA]])</f>
        <v>33</v>
      </c>
      <c r="N13169" s="18">
        <f>YEAR(Tabela3[[#This Row],[DATA]])</f>
        <v>2023</v>
      </c>
    </row>
    <row r="13170" spans="2:14">
      <c r="B13170" s="1">
        <v>45157</v>
      </c>
      <c r="C13170">
        <v>18370</v>
      </c>
      <c r="D13170">
        <f>COUNTIF(C$4:C13170,Tabela3[[#This Row],[COMANDA]])</f>
        <v>1</v>
      </c>
      <c r="E13170" t="s">
        <v>90</v>
      </c>
      <c r="F13170" t="s">
        <v>98</v>
      </c>
      <c r="G13170" t="s">
        <v>8</v>
      </c>
      <c r="H13170" t="s">
        <v>206</v>
      </c>
      <c r="I13170" s="2">
        <v>1</v>
      </c>
      <c r="J13170" t="s">
        <v>11</v>
      </c>
      <c r="K13170" s="21">
        <f>INDEX(LISTAS!$H:$Q,MATCH(BASE!H13170,LISTAS!$G:$G,0),MATCH(BASE!J13170,LISTAS!$H$3:$Q$3,0))*Tabela3[[#This Row],[QUANTIDADE]]</f>
        <v>18</v>
      </c>
      <c r="L13170" s="2" t="str">
        <f>TEXT(Tabela3[[#This Row],[DATA]],"MM")</f>
        <v>08</v>
      </c>
      <c r="M13170" s="2">
        <f>WEEKNUM(Tabela3[[#This Row],[DATA]])</f>
        <v>33</v>
      </c>
      <c r="N13170" s="18">
        <f>YEAR(Tabela3[[#This Row],[DATA]])</f>
        <v>2023</v>
      </c>
    </row>
    <row r="13171" spans="2:14">
      <c r="B13171" s="1">
        <v>45157</v>
      </c>
      <c r="C13171">
        <v>18370</v>
      </c>
      <c r="D13171">
        <f>COUNTIF(C$4:C13171,Tabela3[[#This Row],[COMANDA]])</f>
        <v>2</v>
      </c>
      <c r="E13171" t="s">
        <v>90</v>
      </c>
      <c r="F13171" t="s">
        <v>98</v>
      </c>
      <c r="G13171" t="s">
        <v>62</v>
      </c>
      <c r="H13171" t="s">
        <v>192</v>
      </c>
      <c r="I13171" s="2">
        <v>1</v>
      </c>
      <c r="J13171" t="s">
        <v>12</v>
      </c>
      <c r="K13171" s="21">
        <f>INDEX(LISTAS!$H:$Q,MATCH(BASE!H13171,LISTAS!$G:$G,0),MATCH(BASE!J13171,LISTAS!$H$3:$Q$3,0))*Tabela3[[#This Row],[QUANTIDADE]]</f>
        <v>8</v>
      </c>
      <c r="L13171" s="2" t="str">
        <f>TEXT(Tabela3[[#This Row],[DATA]],"MM")</f>
        <v>08</v>
      </c>
      <c r="M13171" s="2">
        <f>WEEKNUM(Tabela3[[#This Row],[DATA]])</f>
        <v>33</v>
      </c>
      <c r="N13171" s="18">
        <f>YEAR(Tabela3[[#This Row],[DATA]])</f>
        <v>2023</v>
      </c>
    </row>
    <row r="13172" spans="2:14">
      <c r="B13172" s="1">
        <v>45157</v>
      </c>
      <c r="C13172">
        <v>18370</v>
      </c>
      <c r="D13172">
        <f>COUNTIF(C$4:C13172,Tabela3[[#This Row],[COMANDA]])</f>
        <v>3</v>
      </c>
      <c r="E13172" t="s">
        <v>90</v>
      </c>
      <c r="F13172" t="s">
        <v>98</v>
      </c>
      <c r="G13172" t="s">
        <v>9</v>
      </c>
      <c r="H13172" t="s">
        <v>148</v>
      </c>
      <c r="I13172" s="2">
        <v>1</v>
      </c>
      <c r="J13172" t="s">
        <v>13</v>
      </c>
      <c r="K13172" s="21">
        <f>INDEX(LISTAS!$H:$Q,MATCH(BASE!H13172,LISTAS!$G:$G,0),MATCH(BASE!J13172,LISTAS!$H$3:$Q$3,0))*Tabela3[[#This Row],[QUANTIDADE]]</f>
        <v>4</v>
      </c>
      <c r="L13172" s="2" t="str">
        <f>TEXT(Tabela3[[#This Row],[DATA]],"MM")</f>
        <v>08</v>
      </c>
      <c r="M13172" s="2">
        <f>WEEKNUM(Tabela3[[#This Row],[DATA]])</f>
        <v>33</v>
      </c>
      <c r="N13172" s="18">
        <f>YEAR(Tabela3[[#This Row],[DATA]])</f>
        <v>2023</v>
      </c>
    </row>
    <row r="13173" spans="2:14">
      <c r="B13173" s="1">
        <v>45157</v>
      </c>
      <c r="C13173">
        <v>18370</v>
      </c>
      <c r="D13173">
        <f>COUNTIF(C$4:C13173,Tabela3[[#This Row],[COMANDA]])</f>
        <v>4</v>
      </c>
      <c r="E13173" t="s">
        <v>90</v>
      </c>
      <c r="F13173" t="s">
        <v>98</v>
      </c>
      <c r="G13173" t="s">
        <v>10</v>
      </c>
      <c r="H13173" t="s">
        <v>119</v>
      </c>
      <c r="I13173" s="2">
        <v>2</v>
      </c>
      <c r="J13173" t="s">
        <v>11</v>
      </c>
      <c r="K13173" s="21">
        <f>INDEX(LISTAS!$H:$Q,MATCH(BASE!H13173,LISTAS!$G:$G,0),MATCH(BASE!J13173,LISTAS!$H$3:$Q$3,0))*Tabela3[[#This Row],[QUANTIDADE]]</f>
        <v>12</v>
      </c>
      <c r="L13173" s="2" t="str">
        <f>TEXT(Tabela3[[#This Row],[DATA]],"MM")</f>
        <v>08</v>
      </c>
      <c r="M13173" s="2">
        <f>WEEKNUM(Tabela3[[#This Row],[DATA]])</f>
        <v>33</v>
      </c>
      <c r="N13173" s="18">
        <f>YEAR(Tabela3[[#This Row],[DATA]])</f>
        <v>2023</v>
      </c>
    </row>
    <row r="13174" spans="2:14">
      <c r="B13174" s="1">
        <v>45157</v>
      </c>
      <c r="C13174">
        <v>18371</v>
      </c>
      <c r="D13174">
        <f>COUNTIF(C$4:C13174,Tabela3[[#This Row],[COMANDA]])</f>
        <v>1</v>
      </c>
      <c r="E13174" t="s">
        <v>90</v>
      </c>
      <c r="F13174" t="s">
        <v>98</v>
      </c>
      <c r="G13174" t="s">
        <v>8</v>
      </c>
      <c r="H13174" t="s">
        <v>205</v>
      </c>
      <c r="I13174" s="2">
        <v>1</v>
      </c>
      <c r="J13174" t="s">
        <v>13</v>
      </c>
      <c r="K13174" s="21">
        <f>INDEX(LISTAS!$H:$Q,MATCH(BASE!H13174,LISTAS!$G:$G,0),MATCH(BASE!J13174,LISTAS!$H$3:$Q$3,0))*Tabela3[[#This Row],[QUANTIDADE]]</f>
        <v>26</v>
      </c>
      <c r="L13174" s="2" t="str">
        <f>TEXT(Tabela3[[#This Row],[DATA]],"MM")</f>
        <v>08</v>
      </c>
      <c r="M13174" s="2">
        <f>WEEKNUM(Tabela3[[#This Row],[DATA]])</f>
        <v>33</v>
      </c>
      <c r="N13174" s="18">
        <f>YEAR(Tabela3[[#This Row],[DATA]])</f>
        <v>2023</v>
      </c>
    </row>
    <row r="13175" spans="2:14">
      <c r="B13175" s="1">
        <v>45157</v>
      </c>
      <c r="C13175">
        <v>18371</v>
      </c>
      <c r="D13175">
        <f>COUNTIF(C$4:C13175,Tabela3[[#This Row],[COMANDA]])</f>
        <v>2</v>
      </c>
      <c r="E13175" t="s">
        <v>90</v>
      </c>
      <c r="F13175" t="s">
        <v>98</v>
      </c>
      <c r="G13175" t="s">
        <v>61</v>
      </c>
      <c r="H13175" t="s">
        <v>163</v>
      </c>
      <c r="I13175" s="2">
        <v>1</v>
      </c>
      <c r="J13175" t="s">
        <v>11</v>
      </c>
      <c r="K13175" s="21">
        <f>INDEX(LISTAS!$H:$Q,MATCH(BASE!H13175,LISTAS!$G:$G,0),MATCH(BASE!J13175,LISTAS!$H$3:$Q$3,0))*Tabela3[[#This Row],[QUANTIDADE]]</f>
        <v>4</v>
      </c>
      <c r="L13175" s="2" t="str">
        <f>TEXT(Tabela3[[#This Row],[DATA]],"MM")</f>
        <v>08</v>
      </c>
      <c r="M13175" s="2">
        <f>WEEKNUM(Tabela3[[#This Row],[DATA]])</f>
        <v>33</v>
      </c>
      <c r="N13175" s="18">
        <f>YEAR(Tabela3[[#This Row],[DATA]])</f>
        <v>2023</v>
      </c>
    </row>
    <row r="13176" spans="2:14">
      <c r="B13176" s="1">
        <v>45157</v>
      </c>
      <c r="C13176">
        <v>18372</v>
      </c>
      <c r="D13176">
        <f>COUNTIF(C$4:C13176,Tabela3[[#This Row],[COMANDA]])</f>
        <v>1</v>
      </c>
      <c r="E13176" t="s">
        <v>90</v>
      </c>
      <c r="F13176" t="s">
        <v>100</v>
      </c>
      <c r="G13176" t="s">
        <v>8</v>
      </c>
      <c r="H13176" t="s">
        <v>206</v>
      </c>
      <c r="I13176" s="2">
        <v>1</v>
      </c>
      <c r="J13176" t="s">
        <v>11</v>
      </c>
      <c r="K13176" s="21">
        <f>INDEX(LISTAS!$H:$Q,MATCH(BASE!H13176,LISTAS!$G:$G,0),MATCH(BASE!J13176,LISTAS!$H$3:$Q$3,0))*Tabela3[[#This Row],[QUANTIDADE]]</f>
        <v>18</v>
      </c>
      <c r="L13176" s="2" t="str">
        <f>TEXT(Tabela3[[#This Row],[DATA]],"MM")</f>
        <v>08</v>
      </c>
      <c r="M13176" s="2">
        <f>WEEKNUM(Tabela3[[#This Row],[DATA]])</f>
        <v>33</v>
      </c>
      <c r="N13176" s="18">
        <f>YEAR(Tabela3[[#This Row],[DATA]])</f>
        <v>2023</v>
      </c>
    </row>
    <row r="13177" spans="2:14">
      <c r="B13177" s="1">
        <v>45157</v>
      </c>
      <c r="C13177">
        <v>18372</v>
      </c>
      <c r="D13177">
        <f>COUNTIF(C$4:C13177,Tabela3[[#This Row],[COMANDA]])</f>
        <v>2</v>
      </c>
      <c r="E13177" t="s">
        <v>90</v>
      </c>
      <c r="F13177" t="s">
        <v>100</v>
      </c>
      <c r="G13177" t="s">
        <v>9</v>
      </c>
      <c r="H13177" t="s">
        <v>143</v>
      </c>
      <c r="I13177" s="2">
        <v>1</v>
      </c>
      <c r="J13177" t="s">
        <v>13</v>
      </c>
      <c r="K13177" s="21">
        <f>INDEX(LISTAS!$H:$Q,MATCH(BASE!H13177,LISTAS!$G:$G,0),MATCH(BASE!J13177,LISTAS!$H$3:$Q$3,0))*Tabela3[[#This Row],[QUANTIDADE]]</f>
        <v>5</v>
      </c>
      <c r="L13177" s="2" t="str">
        <f>TEXT(Tabela3[[#This Row],[DATA]],"MM")</f>
        <v>08</v>
      </c>
      <c r="M13177" s="2">
        <f>WEEKNUM(Tabela3[[#This Row],[DATA]])</f>
        <v>33</v>
      </c>
      <c r="N13177" s="18">
        <f>YEAR(Tabela3[[#This Row],[DATA]])</f>
        <v>2023</v>
      </c>
    </row>
    <row r="13178" spans="2:14">
      <c r="B13178" s="1">
        <v>45157</v>
      </c>
      <c r="C13178">
        <v>18373</v>
      </c>
      <c r="D13178">
        <f>COUNTIF(C$4:C13178,Tabela3[[#This Row],[COMANDA]])</f>
        <v>1</v>
      </c>
      <c r="E13178" t="s">
        <v>90</v>
      </c>
      <c r="F13178" t="s">
        <v>100</v>
      </c>
      <c r="G13178" t="s">
        <v>8</v>
      </c>
      <c r="H13178" t="s">
        <v>41</v>
      </c>
      <c r="I13178" s="2">
        <v>1</v>
      </c>
      <c r="J13178" t="s">
        <v>13</v>
      </c>
      <c r="K13178" s="21">
        <f>INDEX(LISTAS!$H:$Q,MATCH(BASE!H13178,LISTAS!$G:$G,0),MATCH(BASE!J13178,LISTAS!$H$3:$Q$3,0))*Tabela3[[#This Row],[QUANTIDADE]]</f>
        <v>16</v>
      </c>
      <c r="L13178" s="2" t="str">
        <f>TEXT(Tabela3[[#This Row],[DATA]],"MM")</f>
        <v>08</v>
      </c>
      <c r="M13178" s="2">
        <f>WEEKNUM(Tabela3[[#This Row],[DATA]])</f>
        <v>33</v>
      </c>
      <c r="N13178" s="18">
        <f>YEAR(Tabela3[[#This Row],[DATA]])</f>
        <v>2023</v>
      </c>
    </row>
    <row r="13179" spans="2:14">
      <c r="B13179" s="1">
        <v>45157</v>
      </c>
      <c r="C13179">
        <v>18373</v>
      </c>
      <c r="D13179">
        <f>COUNTIF(C$4:C13179,Tabela3[[#This Row],[COMANDA]])</f>
        <v>2</v>
      </c>
      <c r="E13179" t="s">
        <v>90</v>
      </c>
      <c r="F13179" t="s">
        <v>100</v>
      </c>
      <c r="G13179" t="s">
        <v>9</v>
      </c>
      <c r="H13179" t="s">
        <v>148</v>
      </c>
      <c r="I13179" s="2">
        <v>1</v>
      </c>
      <c r="J13179" t="s">
        <v>13</v>
      </c>
      <c r="K13179" s="21">
        <f>INDEX(LISTAS!$H:$Q,MATCH(BASE!H13179,LISTAS!$G:$G,0),MATCH(BASE!J13179,LISTAS!$H$3:$Q$3,0))*Tabela3[[#This Row],[QUANTIDADE]]</f>
        <v>4</v>
      </c>
      <c r="L13179" s="2" t="str">
        <f>TEXT(Tabela3[[#This Row],[DATA]],"MM")</f>
        <v>08</v>
      </c>
      <c r="M13179" s="2">
        <f>WEEKNUM(Tabela3[[#This Row],[DATA]])</f>
        <v>33</v>
      </c>
      <c r="N13179" s="18">
        <f>YEAR(Tabela3[[#This Row],[DATA]])</f>
        <v>2023</v>
      </c>
    </row>
    <row r="13180" spans="2:14">
      <c r="B13180" s="1">
        <v>45157</v>
      </c>
      <c r="C13180">
        <v>18374</v>
      </c>
      <c r="D13180">
        <f>COUNTIF(C$4:C13180,Tabela3[[#This Row],[COMANDA]])</f>
        <v>1</v>
      </c>
      <c r="E13180" t="s">
        <v>90</v>
      </c>
      <c r="F13180" t="s">
        <v>100</v>
      </c>
      <c r="G13180" t="s">
        <v>8</v>
      </c>
      <c r="H13180" t="s">
        <v>203</v>
      </c>
      <c r="I13180" s="2">
        <v>1</v>
      </c>
      <c r="J13180" t="s">
        <v>13</v>
      </c>
      <c r="K13180" s="21">
        <f>INDEX(LISTAS!$H:$Q,MATCH(BASE!H13180,LISTAS!$G:$G,0),MATCH(BASE!J13180,LISTAS!$H$3:$Q$3,0))*Tabela3[[#This Row],[QUANTIDADE]]</f>
        <v>22</v>
      </c>
      <c r="L13180" s="2" t="str">
        <f>TEXT(Tabela3[[#This Row],[DATA]],"MM")</f>
        <v>08</v>
      </c>
      <c r="M13180" s="2">
        <f>WEEKNUM(Tabela3[[#This Row],[DATA]])</f>
        <v>33</v>
      </c>
      <c r="N13180" s="18">
        <f>YEAR(Tabela3[[#This Row],[DATA]])</f>
        <v>2023</v>
      </c>
    </row>
    <row r="13181" spans="2:14">
      <c r="B13181" s="1">
        <v>45157</v>
      </c>
      <c r="C13181">
        <v>18374</v>
      </c>
      <c r="D13181">
        <f>COUNTIF(C$4:C13181,Tabela3[[#This Row],[COMANDA]])</f>
        <v>2</v>
      </c>
      <c r="E13181" t="s">
        <v>90</v>
      </c>
      <c r="F13181" t="s">
        <v>100</v>
      </c>
      <c r="G13181" t="s">
        <v>9</v>
      </c>
      <c r="H13181" t="s">
        <v>138</v>
      </c>
      <c r="I13181" s="2">
        <v>1</v>
      </c>
      <c r="J13181" t="s">
        <v>13</v>
      </c>
      <c r="K13181" s="21">
        <f>INDEX(LISTAS!$H:$Q,MATCH(BASE!H13181,LISTAS!$G:$G,0),MATCH(BASE!J13181,LISTAS!$H$3:$Q$3,0))*Tabela3[[#This Row],[QUANTIDADE]]</f>
        <v>5</v>
      </c>
      <c r="L13181" s="2" t="str">
        <f>TEXT(Tabela3[[#This Row],[DATA]],"MM")</f>
        <v>08</v>
      </c>
      <c r="M13181" s="2">
        <f>WEEKNUM(Tabela3[[#This Row],[DATA]])</f>
        <v>33</v>
      </c>
      <c r="N13181" s="18">
        <f>YEAR(Tabela3[[#This Row],[DATA]])</f>
        <v>2023</v>
      </c>
    </row>
    <row r="13182" spans="2:14">
      <c r="B13182" s="1">
        <v>45157</v>
      </c>
      <c r="C13182">
        <v>18375</v>
      </c>
      <c r="D13182">
        <f>COUNTIF(C$4:C13182,Tabela3[[#This Row],[COMANDA]])</f>
        <v>1</v>
      </c>
      <c r="E13182" t="s">
        <v>90</v>
      </c>
      <c r="F13182" t="s">
        <v>99</v>
      </c>
      <c r="G13182" t="s">
        <v>8</v>
      </c>
      <c r="H13182" t="s">
        <v>206</v>
      </c>
      <c r="I13182" s="2">
        <v>1</v>
      </c>
      <c r="J13182" t="s">
        <v>11</v>
      </c>
      <c r="K13182" s="21">
        <f>INDEX(LISTAS!$H:$Q,MATCH(BASE!H13182,LISTAS!$G:$G,0),MATCH(BASE!J13182,LISTAS!$H$3:$Q$3,0))*Tabela3[[#This Row],[QUANTIDADE]]</f>
        <v>18</v>
      </c>
      <c r="L13182" s="2" t="str">
        <f>TEXT(Tabela3[[#This Row],[DATA]],"MM")</f>
        <v>08</v>
      </c>
      <c r="M13182" s="2">
        <f>WEEKNUM(Tabela3[[#This Row],[DATA]])</f>
        <v>33</v>
      </c>
      <c r="N13182" s="18">
        <f>YEAR(Tabela3[[#This Row],[DATA]])</f>
        <v>2023</v>
      </c>
    </row>
    <row r="13183" spans="2:14">
      <c r="B13183" s="1">
        <v>45157</v>
      </c>
      <c r="C13183">
        <v>18375</v>
      </c>
      <c r="D13183">
        <f>COUNTIF(C$4:C13183,Tabela3[[#This Row],[COMANDA]])</f>
        <v>2</v>
      </c>
      <c r="E13183" t="s">
        <v>90</v>
      </c>
      <c r="F13183" t="s">
        <v>99</v>
      </c>
      <c r="G13183" t="s">
        <v>10</v>
      </c>
      <c r="H13183" t="s">
        <v>119</v>
      </c>
      <c r="I13183" s="2">
        <v>1</v>
      </c>
      <c r="J13183" t="s">
        <v>11</v>
      </c>
      <c r="K13183" s="21">
        <f>INDEX(LISTAS!$H:$Q,MATCH(BASE!H13183,LISTAS!$G:$G,0),MATCH(BASE!J13183,LISTAS!$H$3:$Q$3,0))*Tabela3[[#This Row],[QUANTIDADE]]</f>
        <v>6</v>
      </c>
      <c r="L13183" s="2" t="str">
        <f>TEXT(Tabela3[[#This Row],[DATA]],"MM")</f>
        <v>08</v>
      </c>
      <c r="M13183" s="2">
        <f>WEEKNUM(Tabela3[[#This Row],[DATA]])</f>
        <v>33</v>
      </c>
      <c r="N13183" s="18">
        <f>YEAR(Tabela3[[#This Row],[DATA]])</f>
        <v>2023</v>
      </c>
    </row>
    <row r="13184" spans="2:14">
      <c r="B13184" s="1">
        <v>45157</v>
      </c>
      <c r="C13184">
        <v>18375</v>
      </c>
      <c r="D13184">
        <f>COUNTIF(C$4:C13184,Tabela3[[#This Row],[COMANDA]])</f>
        <v>3</v>
      </c>
      <c r="E13184" t="s">
        <v>90</v>
      </c>
      <c r="F13184" t="s">
        <v>99</v>
      </c>
      <c r="G13184" t="s">
        <v>9</v>
      </c>
      <c r="H13184" t="s">
        <v>55</v>
      </c>
      <c r="I13184" s="2">
        <v>1</v>
      </c>
      <c r="J13184" t="s">
        <v>11</v>
      </c>
      <c r="K13184" s="21">
        <f>INDEX(LISTAS!$H:$Q,MATCH(BASE!H13184,LISTAS!$G:$G,0),MATCH(BASE!J13184,LISTAS!$H$3:$Q$3,0))*Tabela3[[#This Row],[QUANTIDADE]]</f>
        <v>3</v>
      </c>
      <c r="L13184" s="2" t="str">
        <f>TEXT(Tabela3[[#This Row],[DATA]],"MM")</f>
        <v>08</v>
      </c>
      <c r="M13184" s="2">
        <f>WEEKNUM(Tabela3[[#This Row],[DATA]])</f>
        <v>33</v>
      </c>
      <c r="N13184" s="18">
        <f>YEAR(Tabela3[[#This Row],[DATA]])</f>
        <v>2023</v>
      </c>
    </row>
    <row r="13185" spans="2:14">
      <c r="B13185" s="1">
        <v>45157</v>
      </c>
      <c r="C13185">
        <v>18376</v>
      </c>
      <c r="D13185">
        <f>COUNTIF(C$4:C13185,Tabela3[[#This Row],[COMANDA]])</f>
        <v>1</v>
      </c>
      <c r="E13185" t="s">
        <v>90</v>
      </c>
      <c r="F13185" t="s">
        <v>99</v>
      </c>
      <c r="G13185" t="s">
        <v>8</v>
      </c>
      <c r="H13185" t="s">
        <v>204</v>
      </c>
      <c r="I13185" s="2">
        <v>1</v>
      </c>
      <c r="J13185" t="s">
        <v>11</v>
      </c>
      <c r="K13185" s="21">
        <f>INDEX(LISTAS!$H:$Q,MATCH(BASE!H13185,LISTAS!$G:$G,0),MATCH(BASE!J13185,LISTAS!$H$3:$Q$3,0))*Tabela3[[#This Row],[QUANTIDADE]]</f>
        <v>18</v>
      </c>
      <c r="L13185" s="2" t="str">
        <f>TEXT(Tabela3[[#This Row],[DATA]],"MM")</f>
        <v>08</v>
      </c>
      <c r="M13185" s="2">
        <f>WEEKNUM(Tabela3[[#This Row],[DATA]])</f>
        <v>33</v>
      </c>
      <c r="N13185" s="18">
        <f>YEAR(Tabela3[[#This Row],[DATA]])</f>
        <v>2023</v>
      </c>
    </row>
    <row r="13186" spans="2:14">
      <c r="B13186" s="1">
        <v>45157</v>
      </c>
      <c r="C13186">
        <v>18377</v>
      </c>
      <c r="D13186">
        <f>COUNTIF(C$4:C13186,Tabela3[[#This Row],[COMANDA]])</f>
        <v>1</v>
      </c>
      <c r="E13186" t="s">
        <v>90</v>
      </c>
      <c r="F13186" t="s">
        <v>98</v>
      </c>
      <c r="G13186" t="s">
        <v>8</v>
      </c>
      <c r="H13186" t="s">
        <v>206</v>
      </c>
      <c r="I13186" s="2">
        <v>1</v>
      </c>
      <c r="J13186" t="s">
        <v>11</v>
      </c>
      <c r="K13186" s="21">
        <f>INDEX(LISTAS!$H:$Q,MATCH(BASE!H13186,LISTAS!$G:$G,0),MATCH(BASE!J13186,LISTAS!$H$3:$Q$3,0))*Tabela3[[#This Row],[QUANTIDADE]]</f>
        <v>18</v>
      </c>
      <c r="L13186" s="2" t="str">
        <f>TEXT(Tabela3[[#This Row],[DATA]],"MM")</f>
        <v>08</v>
      </c>
      <c r="M13186" s="2">
        <f>WEEKNUM(Tabela3[[#This Row],[DATA]])</f>
        <v>33</v>
      </c>
      <c r="N13186" s="18">
        <f>YEAR(Tabela3[[#This Row],[DATA]])</f>
        <v>2023</v>
      </c>
    </row>
    <row r="13187" spans="2:14">
      <c r="B13187" s="1">
        <v>45157</v>
      </c>
      <c r="C13187">
        <v>18377</v>
      </c>
      <c r="D13187">
        <f>COUNTIF(C$4:C13187,Tabela3[[#This Row],[COMANDA]])</f>
        <v>2</v>
      </c>
      <c r="E13187" t="s">
        <v>90</v>
      </c>
      <c r="F13187" t="s">
        <v>98</v>
      </c>
      <c r="G13187" t="s">
        <v>9</v>
      </c>
      <c r="H13187" t="s">
        <v>59</v>
      </c>
      <c r="I13187" s="2">
        <v>1</v>
      </c>
      <c r="J13187" t="s">
        <v>11</v>
      </c>
      <c r="K13187" s="21">
        <f>INDEX(LISTAS!$H:$Q,MATCH(BASE!H13187,LISTAS!$G:$G,0),MATCH(BASE!J13187,LISTAS!$H$3:$Q$3,0))*Tabela3[[#This Row],[QUANTIDADE]]</f>
        <v>3</v>
      </c>
      <c r="L13187" s="2" t="str">
        <f>TEXT(Tabela3[[#This Row],[DATA]],"MM")</f>
        <v>08</v>
      </c>
      <c r="M13187" s="2">
        <f>WEEKNUM(Tabela3[[#This Row],[DATA]])</f>
        <v>33</v>
      </c>
      <c r="N13187" s="18">
        <f>YEAR(Tabela3[[#This Row],[DATA]])</f>
        <v>2023</v>
      </c>
    </row>
    <row r="13188" spans="2:14">
      <c r="B13188" s="1">
        <v>45157</v>
      </c>
      <c r="C13188">
        <v>18377</v>
      </c>
      <c r="D13188">
        <f>COUNTIF(C$4:C13188,Tabela3[[#This Row],[COMANDA]])</f>
        <v>3</v>
      </c>
      <c r="E13188" t="s">
        <v>90</v>
      </c>
      <c r="F13188" t="s">
        <v>98</v>
      </c>
      <c r="G13188" t="s">
        <v>10</v>
      </c>
      <c r="H13188" t="s">
        <v>119</v>
      </c>
      <c r="I13188" s="2">
        <v>1</v>
      </c>
      <c r="J13188" t="s">
        <v>11</v>
      </c>
      <c r="K13188" s="21">
        <f>INDEX(LISTAS!$H:$Q,MATCH(BASE!H13188,LISTAS!$G:$G,0),MATCH(BASE!J13188,LISTAS!$H$3:$Q$3,0))*Tabela3[[#This Row],[QUANTIDADE]]</f>
        <v>6</v>
      </c>
      <c r="L13188" s="2" t="str">
        <f>TEXT(Tabela3[[#This Row],[DATA]],"MM")</f>
        <v>08</v>
      </c>
      <c r="M13188" s="2">
        <f>WEEKNUM(Tabela3[[#This Row],[DATA]])</f>
        <v>33</v>
      </c>
      <c r="N13188" s="18">
        <f>YEAR(Tabela3[[#This Row],[DATA]])</f>
        <v>2023</v>
      </c>
    </row>
    <row r="13189" spans="2:14">
      <c r="B13189" s="1">
        <v>45157</v>
      </c>
      <c r="C13189">
        <v>18378</v>
      </c>
      <c r="D13189">
        <f>COUNTIF(C$4:C13189,Tabela3[[#This Row],[COMANDA]])</f>
        <v>1</v>
      </c>
      <c r="E13189" t="s">
        <v>90</v>
      </c>
      <c r="F13189" t="s">
        <v>99</v>
      </c>
      <c r="G13189" t="s">
        <v>8</v>
      </c>
      <c r="H13189" t="s">
        <v>204</v>
      </c>
      <c r="I13189" s="2">
        <v>1</v>
      </c>
      <c r="J13189" t="s">
        <v>11</v>
      </c>
      <c r="K13189" s="21">
        <f>INDEX(LISTAS!$H:$Q,MATCH(BASE!H13189,LISTAS!$G:$G,0),MATCH(BASE!J13189,LISTAS!$H$3:$Q$3,0))*Tabela3[[#This Row],[QUANTIDADE]]</f>
        <v>18</v>
      </c>
      <c r="L13189" s="2" t="str">
        <f>TEXT(Tabela3[[#This Row],[DATA]],"MM")</f>
        <v>08</v>
      </c>
      <c r="M13189" s="2">
        <f>WEEKNUM(Tabela3[[#This Row],[DATA]])</f>
        <v>33</v>
      </c>
      <c r="N13189" s="18">
        <f>YEAR(Tabela3[[#This Row],[DATA]])</f>
        <v>2023</v>
      </c>
    </row>
    <row r="13190" spans="2:14">
      <c r="B13190" s="1">
        <v>45157</v>
      </c>
      <c r="C13190">
        <v>18379</v>
      </c>
      <c r="D13190">
        <f>COUNTIF(C$4:C13190,Tabela3[[#This Row],[COMANDA]])</f>
        <v>1</v>
      </c>
      <c r="E13190" t="s">
        <v>90</v>
      </c>
      <c r="F13190" t="s">
        <v>99</v>
      </c>
      <c r="G13190" t="s">
        <v>8</v>
      </c>
      <c r="H13190" t="s">
        <v>204</v>
      </c>
      <c r="I13190" s="2">
        <v>1</v>
      </c>
      <c r="J13190" t="s">
        <v>11</v>
      </c>
      <c r="K13190" s="21">
        <f>INDEX(LISTAS!$H:$Q,MATCH(BASE!H13190,LISTAS!$G:$G,0),MATCH(BASE!J13190,LISTAS!$H$3:$Q$3,0))*Tabela3[[#This Row],[QUANTIDADE]]</f>
        <v>18</v>
      </c>
      <c r="L13190" s="2" t="str">
        <f>TEXT(Tabela3[[#This Row],[DATA]],"MM")</f>
        <v>08</v>
      </c>
      <c r="M13190" s="2">
        <f>WEEKNUM(Tabela3[[#This Row],[DATA]])</f>
        <v>33</v>
      </c>
      <c r="N13190" s="18">
        <f>YEAR(Tabela3[[#This Row],[DATA]])</f>
        <v>2023</v>
      </c>
    </row>
    <row r="13191" spans="2:14">
      <c r="B13191" s="1">
        <v>45157</v>
      </c>
      <c r="C13191">
        <v>18379</v>
      </c>
      <c r="D13191">
        <f>COUNTIF(C$4:C13191,Tabela3[[#This Row],[COMANDA]])</f>
        <v>2</v>
      </c>
      <c r="E13191" t="s">
        <v>90</v>
      </c>
      <c r="F13191" t="s">
        <v>99</v>
      </c>
      <c r="G13191" t="s">
        <v>9</v>
      </c>
      <c r="H13191" t="s">
        <v>55</v>
      </c>
      <c r="I13191" s="2">
        <v>1</v>
      </c>
      <c r="J13191" t="s">
        <v>11</v>
      </c>
      <c r="K13191" s="21">
        <f>INDEX(LISTAS!$H:$Q,MATCH(BASE!H13191,LISTAS!$G:$G,0),MATCH(BASE!J13191,LISTAS!$H$3:$Q$3,0))*Tabela3[[#This Row],[QUANTIDADE]]</f>
        <v>3</v>
      </c>
      <c r="L13191" s="2" t="str">
        <f>TEXT(Tabela3[[#This Row],[DATA]],"MM")</f>
        <v>08</v>
      </c>
      <c r="M13191" s="2">
        <f>WEEKNUM(Tabela3[[#This Row],[DATA]])</f>
        <v>33</v>
      </c>
      <c r="N13191" s="18">
        <f>YEAR(Tabela3[[#This Row],[DATA]])</f>
        <v>2023</v>
      </c>
    </row>
    <row r="13192" spans="2:14">
      <c r="B13192" s="1">
        <v>45157</v>
      </c>
      <c r="C13192">
        <v>18380</v>
      </c>
      <c r="D13192">
        <f>COUNTIF(C$4:C13192,Tabela3[[#This Row],[COMANDA]])</f>
        <v>1</v>
      </c>
      <c r="E13192" t="s">
        <v>90</v>
      </c>
      <c r="F13192" t="s">
        <v>98</v>
      </c>
      <c r="G13192" t="s">
        <v>8</v>
      </c>
      <c r="H13192" t="s">
        <v>204</v>
      </c>
      <c r="I13192" s="2">
        <v>1</v>
      </c>
      <c r="J13192" t="s">
        <v>11</v>
      </c>
      <c r="K13192" s="21">
        <f>INDEX(LISTAS!$H:$Q,MATCH(BASE!H13192,LISTAS!$G:$G,0),MATCH(BASE!J13192,LISTAS!$H$3:$Q$3,0))*Tabela3[[#This Row],[QUANTIDADE]]</f>
        <v>18</v>
      </c>
      <c r="L13192" s="2" t="str">
        <f>TEXT(Tabela3[[#This Row],[DATA]],"MM")</f>
        <v>08</v>
      </c>
      <c r="M13192" s="2">
        <f>WEEKNUM(Tabela3[[#This Row],[DATA]])</f>
        <v>33</v>
      </c>
      <c r="N13192" s="18">
        <f>YEAR(Tabela3[[#This Row],[DATA]])</f>
        <v>2023</v>
      </c>
    </row>
    <row r="13193" spans="2:14">
      <c r="B13193" s="1">
        <v>45157</v>
      </c>
      <c r="C13193">
        <v>18380</v>
      </c>
      <c r="D13193">
        <f>COUNTIF(C$4:C13193,Tabela3[[#This Row],[COMANDA]])</f>
        <v>2</v>
      </c>
      <c r="E13193" t="s">
        <v>90</v>
      </c>
      <c r="F13193" t="s">
        <v>98</v>
      </c>
      <c r="G13193" t="s">
        <v>10</v>
      </c>
      <c r="H13193" t="s">
        <v>123</v>
      </c>
      <c r="I13193" s="2">
        <v>3</v>
      </c>
      <c r="J13193" t="s">
        <v>11</v>
      </c>
      <c r="K13193" s="21">
        <f>INDEX(LISTAS!$H:$Q,MATCH(BASE!H13193,LISTAS!$G:$G,0),MATCH(BASE!J13193,LISTAS!$H$3:$Q$3,0))*Tabela3[[#This Row],[QUANTIDADE]]</f>
        <v>3</v>
      </c>
      <c r="L13193" s="2" t="str">
        <f>TEXT(Tabela3[[#This Row],[DATA]],"MM")</f>
        <v>08</v>
      </c>
      <c r="M13193" s="2">
        <f>WEEKNUM(Tabela3[[#This Row],[DATA]])</f>
        <v>33</v>
      </c>
      <c r="N13193" s="18">
        <f>YEAR(Tabela3[[#This Row],[DATA]])</f>
        <v>2023</v>
      </c>
    </row>
    <row r="13194" spans="2:14">
      <c r="B13194" s="1">
        <v>45157</v>
      </c>
      <c r="C13194">
        <v>18381</v>
      </c>
      <c r="D13194">
        <f>COUNTIF(C$4:C13194,Tabela3[[#This Row],[COMANDA]])</f>
        <v>1</v>
      </c>
      <c r="E13194" t="s">
        <v>90</v>
      </c>
      <c r="F13194" t="s">
        <v>98</v>
      </c>
      <c r="G13194" t="s">
        <v>8</v>
      </c>
      <c r="H13194" t="s">
        <v>204</v>
      </c>
      <c r="I13194" s="2">
        <v>1</v>
      </c>
      <c r="J13194" t="s">
        <v>11</v>
      </c>
      <c r="K13194" s="21">
        <f>INDEX(LISTAS!$H:$Q,MATCH(BASE!H13194,LISTAS!$G:$G,0),MATCH(BASE!J13194,LISTAS!$H$3:$Q$3,0))*Tabela3[[#This Row],[QUANTIDADE]]</f>
        <v>18</v>
      </c>
      <c r="L13194" s="2" t="str">
        <f>TEXT(Tabela3[[#This Row],[DATA]],"MM")</f>
        <v>08</v>
      </c>
      <c r="M13194" s="2">
        <f>WEEKNUM(Tabela3[[#This Row],[DATA]])</f>
        <v>33</v>
      </c>
      <c r="N13194" s="18">
        <f>YEAR(Tabela3[[#This Row],[DATA]])</f>
        <v>2023</v>
      </c>
    </row>
    <row r="13195" spans="2:14">
      <c r="B13195" s="1">
        <v>45157</v>
      </c>
      <c r="C13195">
        <v>18382</v>
      </c>
      <c r="D13195">
        <f>COUNTIF(C$4:C13195,Tabela3[[#This Row],[COMANDA]])</f>
        <v>1</v>
      </c>
      <c r="E13195" t="s">
        <v>90</v>
      </c>
      <c r="F13195" t="s">
        <v>375</v>
      </c>
      <c r="G13195" t="s">
        <v>8</v>
      </c>
      <c r="H13195" t="s">
        <v>84</v>
      </c>
      <c r="I13195" s="2">
        <v>1</v>
      </c>
      <c r="J13195" t="s">
        <v>11</v>
      </c>
      <c r="K13195" s="21">
        <f>INDEX(LISTAS!$H:$Q,MATCH(BASE!H13195,LISTAS!$G:$G,0),MATCH(BASE!J13195,LISTAS!$H$3:$Q$3,0))*Tabela3[[#This Row],[QUANTIDADE]]</f>
        <v>16</v>
      </c>
      <c r="L13195" s="2" t="str">
        <f>TEXT(Tabela3[[#This Row],[DATA]],"MM")</f>
        <v>08</v>
      </c>
      <c r="M13195" s="2">
        <f>WEEKNUM(Tabela3[[#This Row],[DATA]])</f>
        <v>33</v>
      </c>
      <c r="N13195" s="18">
        <f>YEAR(Tabela3[[#This Row],[DATA]])</f>
        <v>2023</v>
      </c>
    </row>
    <row r="13196" spans="2:14">
      <c r="B13196" s="1">
        <v>45157</v>
      </c>
      <c r="C13196">
        <v>18383</v>
      </c>
      <c r="D13196">
        <f>COUNTIF(C$4:C13196,Tabela3[[#This Row],[COMANDA]])</f>
        <v>1</v>
      </c>
      <c r="E13196" t="s">
        <v>90</v>
      </c>
      <c r="F13196" t="s">
        <v>375</v>
      </c>
      <c r="G13196" t="s">
        <v>8</v>
      </c>
      <c r="H13196" t="s">
        <v>202</v>
      </c>
      <c r="I13196" s="2">
        <v>1</v>
      </c>
      <c r="J13196" t="s">
        <v>13</v>
      </c>
      <c r="K13196" s="21">
        <f>INDEX(LISTAS!$H:$Q,MATCH(BASE!H13196,LISTAS!$G:$G,0),MATCH(BASE!J13196,LISTAS!$H$3:$Q$3,0))*Tabela3[[#This Row],[QUANTIDADE]]</f>
        <v>24</v>
      </c>
      <c r="L13196" s="2" t="str">
        <f>TEXT(Tabela3[[#This Row],[DATA]],"MM")</f>
        <v>08</v>
      </c>
      <c r="M13196" s="2">
        <f>WEEKNUM(Tabela3[[#This Row],[DATA]])</f>
        <v>33</v>
      </c>
      <c r="N13196" s="18">
        <f>YEAR(Tabela3[[#This Row],[DATA]])</f>
        <v>2023</v>
      </c>
    </row>
    <row r="13197" spans="2:14">
      <c r="B13197" s="1">
        <v>45157</v>
      </c>
      <c r="C13197">
        <v>18383</v>
      </c>
      <c r="D13197">
        <f>COUNTIF(C$4:C13197,Tabela3[[#This Row],[COMANDA]])</f>
        <v>2</v>
      </c>
      <c r="E13197" t="s">
        <v>90</v>
      </c>
      <c r="F13197" t="s">
        <v>375</v>
      </c>
      <c r="G13197" t="s">
        <v>10</v>
      </c>
      <c r="H13197" t="s">
        <v>123</v>
      </c>
      <c r="I13197" s="2">
        <v>3</v>
      </c>
      <c r="J13197" t="s">
        <v>11</v>
      </c>
      <c r="K13197" s="21">
        <f>INDEX(LISTAS!$H:$Q,MATCH(BASE!H13197,LISTAS!$G:$G,0),MATCH(BASE!J13197,LISTAS!$H$3:$Q$3,0))*Tabela3[[#This Row],[QUANTIDADE]]</f>
        <v>3</v>
      </c>
      <c r="L13197" s="2" t="str">
        <f>TEXT(Tabela3[[#This Row],[DATA]],"MM")</f>
        <v>08</v>
      </c>
      <c r="M13197" s="2">
        <f>WEEKNUM(Tabela3[[#This Row],[DATA]])</f>
        <v>33</v>
      </c>
      <c r="N13197" s="18">
        <f>YEAR(Tabela3[[#This Row],[DATA]])</f>
        <v>2023</v>
      </c>
    </row>
    <row r="13198" spans="2:14">
      <c r="B13198" s="1">
        <v>45157</v>
      </c>
      <c r="C13198">
        <v>18384</v>
      </c>
      <c r="D13198">
        <f>COUNTIF(C$4:C13198,Tabela3[[#This Row],[COMANDA]])</f>
        <v>1</v>
      </c>
      <c r="E13198" t="s">
        <v>90</v>
      </c>
      <c r="F13198" t="s">
        <v>99</v>
      </c>
      <c r="G13198" t="s">
        <v>8</v>
      </c>
      <c r="H13198" t="s">
        <v>202</v>
      </c>
      <c r="I13198" s="2">
        <v>1</v>
      </c>
      <c r="J13198" t="s">
        <v>11</v>
      </c>
      <c r="K13198" s="21">
        <f>INDEX(LISTAS!$H:$Q,MATCH(BASE!H13198,LISTAS!$G:$G,0),MATCH(BASE!J13198,LISTAS!$H$3:$Q$3,0))*Tabela3[[#This Row],[QUANTIDADE]]</f>
        <v>20</v>
      </c>
      <c r="L13198" s="2" t="str">
        <f>TEXT(Tabela3[[#This Row],[DATA]],"MM")</f>
        <v>08</v>
      </c>
      <c r="M13198" s="2">
        <f>WEEKNUM(Tabela3[[#This Row],[DATA]])</f>
        <v>33</v>
      </c>
      <c r="N13198" s="18">
        <f>YEAR(Tabela3[[#This Row],[DATA]])</f>
        <v>2023</v>
      </c>
    </row>
    <row r="13199" spans="2:14">
      <c r="B13199" s="1">
        <v>45157</v>
      </c>
      <c r="C13199">
        <v>18385</v>
      </c>
      <c r="D13199">
        <f>COUNTIF(C$4:C13199,Tabela3[[#This Row],[COMANDA]])</f>
        <v>1</v>
      </c>
      <c r="E13199" t="s">
        <v>90</v>
      </c>
      <c r="F13199" t="s">
        <v>100</v>
      </c>
      <c r="G13199" t="s">
        <v>8</v>
      </c>
      <c r="H13199" t="s">
        <v>203</v>
      </c>
      <c r="I13199" s="2">
        <v>1</v>
      </c>
      <c r="J13199" t="s">
        <v>13</v>
      </c>
      <c r="K13199" s="21">
        <f>INDEX(LISTAS!$H:$Q,MATCH(BASE!H13199,LISTAS!$G:$G,0),MATCH(BASE!J13199,LISTAS!$H$3:$Q$3,0))*Tabela3[[#This Row],[QUANTIDADE]]</f>
        <v>22</v>
      </c>
      <c r="L13199" s="2" t="str">
        <f>TEXT(Tabela3[[#This Row],[DATA]],"MM")</f>
        <v>08</v>
      </c>
      <c r="M13199" s="2">
        <f>WEEKNUM(Tabela3[[#This Row],[DATA]])</f>
        <v>33</v>
      </c>
      <c r="N13199" s="18">
        <f>YEAR(Tabela3[[#This Row],[DATA]])</f>
        <v>2023</v>
      </c>
    </row>
    <row r="13200" spans="2:14">
      <c r="B13200" s="1">
        <v>45157</v>
      </c>
      <c r="C13200">
        <v>18385</v>
      </c>
      <c r="D13200">
        <f>COUNTIF(C$4:C13200,Tabela3[[#This Row],[COMANDA]])</f>
        <v>2</v>
      </c>
      <c r="E13200" t="s">
        <v>90</v>
      </c>
      <c r="F13200" t="s">
        <v>100</v>
      </c>
      <c r="G13200" t="s">
        <v>9</v>
      </c>
      <c r="H13200" t="s">
        <v>240</v>
      </c>
      <c r="I13200" s="2">
        <v>1</v>
      </c>
      <c r="J13200" t="s">
        <v>12</v>
      </c>
      <c r="K13200" s="21">
        <f>INDEX(LISTAS!$H:$Q,MATCH(BASE!H13200,LISTAS!$G:$G,0),MATCH(BASE!J13200,LISTAS!$H$3:$Q$3,0))*Tabela3[[#This Row],[QUANTIDADE]]</f>
        <v>8</v>
      </c>
      <c r="L13200" s="2" t="str">
        <f>TEXT(Tabela3[[#This Row],[DATA]],"MM")</f>
        <v>08</v>
      </c>
      <c r="M13200" s="2">
        <f>WEEKNUM(Tabela3[[#This Row],[DATA]])</f>
        <v>33</v>
      </c>
      <c r="N13200" s="18">
        <f>YEAR(Tabela3[[#This Row],[DATA]])</f>
        <v>2023</v>
      </c>
    </row>
    <row r="13201" spans="2:14">
      <c r="B13201" s="1">
        <v>45157</v>
      </c>
      <c r="C13201">
        <v>18385</v>
      </c>
      <c r="D13201">
        <f>COUNTIF(C$4:C13201,Tabela3[[#This Row],[COMANDA]])</f>
        <v>3</v>
      </c>
      <c r="E13201" t="s">
        <v>90</v>
      </c>
      <c r="F13201" t="s">
        <v>99</v>
      </c>
      <c r="G13201" t="s">
        <v>8</v>
      </c>
      <c r="H13201" t="s">
        <v>203</v>
      </c>
      <c r="I13201" s="2">
        <v>1</v>
      </c>
      <c r="J13201" t="s">
        <v>13</v>
      </c>
      <c r="K13201" s="21">
        <f>INDEX(LISTAS!$H:$Q,MATCH(BASE!H13201,LISTAS!$G:$G,0),MATCH(BASE!J13201,LISTAS!$H$3:$Q$3,0))*Tabela3[[#This Row],[QUANTIDADE]]</f>
        <v>22</v>
      </c>
      <c r="L13201" s="2" t="str">
        <f>TEXT(Tabela3[[#This Row],[DATA]],"MM")</f>
        <v>08</v>
      </c>
      <c r="M13201" s="2">
        <f>WEEKNUM(Tabela3[[#This Row],[DATA]])</f>
        <v>33</v>
      </c>
      <c r="N13201" s="18">
        <f>YEAR(Tabela3[[#This Row],[DATA]])</f>
        <v>2023</v>
      </c>
    </row>
    <row r="13202" spans="2:14">
      <c r="B13202" s="1">
        <v>45157</v>
      </c>
      <c r="C13202">
        <v>18385</v>
      </c>
      <c r="D13202">
        <f>COUNTIF(C$4:C13202,Tabela3[[#This Row],[COMANDA]])</f>
        <v>4</v>
      </c>
      <c r="E13202" t="s">
        <v>90</v>
      </c>
      <c r="F13202" t="s">
        <v>99</v>
      </c>
      <c r="G13202" t="s">
        <v>9</v>
      </c>
      <c r="H13202" t="s">
        <v>242</v>
      </c>
      <c r="I13202" s="2">
        <v>1</v>
      </c>
      <c r="J13202" t="s">
        <v>12</v>
      </c>
      <c r="K13202" s="21">
        <f>INDEX(LISTAS!$H:$Q,MATCH(BASE!H13202,LISTAS!$G:$G,0),MATCH(BASE!J13202,LISTAS!$H$3:$Q$3,0))*Tabela3[[#This Row],[QUANTIDADE]]</f>
        <v>6</v>
      </c>
      <c r="L13202" s="2" t="str">
        <f>TEXT(Tabela3[[#This Row],[DATA]],"MM")</f>
        <v>08</v>
      </c>
      <c r="M13202" s="2">
        <f>WEEKNUM(Tabela3[[#This Row],[DATA]])</f>
        <v>33</v>
      </c>
      <c r="N13202" s="18">
        <f>YEAR(Tabela3[[#This Row],[DATA]])</f>
        <v>2023</v>
      </c>
    </row>
    <row r="13203" spans="2:14">
      <c r="B13203" s="1">
        <v>45157</v>
      </c>
      <c r="C13203">
        <v>18386</v>
      </c>
      <c r="D13203">
        <f>COUNTIF(C$4:C13203,Tabela3[[#This Row],[COMANDA]])</f>
        <v>1</v>
      </c>
      <c r="E13203" t="s">
        <v>90</v>
      </c>
      <c r="F13203" t="s">
        <v>99</v>
      </c>
      <c r="G13203" t="s">
        <v>8</v>
      </c>
      <c r="H13203" t="s">
        <v>204</v>
      </c>
      <c r="I13203" s="2">
        <v>2</v>
      </c>
      <c r="J13203" t="s">
        <v>11</v>
      </c>
      <c r="K13203" s="21">
        <f>INDEX(LISTAS!$H:$Q,MATCH(BASE!H13203,LISTAS!$G:$G,0),MATCH(BASE!J13203,LISTAS!$H$3:$Q$3,0))*Tabela3[[#This Row],[QUANTIDADE]]</f>
        <v>36</v>
      </c>
      <c r="L13203" s="2" t="str">
        <f>TEXT(Tabela3[[#This Row],[DATA]],"MM")</f>
        <v>08</v>
      </c>
      <c r="M13203" s="2">
        <f>WEEKNUM(Tabela3[[#This Row],[DATA]])</f>
        <v>33</v>
      </c>
      <c r="N13203" s="18">
        <f>YEAR(Tabela3[[#This Row],[DATA]])</f>
        <v>2023</v>
      </c>
    </row>
    <row r="13204" spans="2:14">
      <c r="B13204" s="1">
        <v>45157</v>
      </c>
      <c r="C13204">
        <v>18386</v>
      </c>
      <c r="D13204">
        <f>COUNTIF(C$4:C13204,Tabela3[[#This Row],[COMANDA]])</f>
        <v>2</v>
      </c>
      <c r="E13204" t="s">
        <v>90</v>
      </c>
      <c r="F13204" t="s">
        <v>99</v>
      </c>
      <c r="G13204" t="s">
        <v>9</v>
      </c>
      <c r="H13204" t="s">
        <v>219</v>
      </c>
      <c r="I13204" s="2">
        <v>2</v>
      </c>
      <c r="J13204" t="s">
        <v>11</v>
      </c>
      <c r="K13204" s="21">
        <f>INDEX(LISTAS!$H:$Q,MATCH(BASE!H13204,LISTAS!$G:$G,0),MATCH(BASE!J13204,LISTAS!$H$3:$Q$3,0))*Tabela3[[#This Row],[QUANTIDADE]]</f>
        <v>10</v>
      </c>
      <c r="L13204" s="2" t="str">
        <f>TEXT(Tabela3[[#This Row],[DATA]],"MM")</f>
        <v>08</v>
      </c>
      <c r="M13204" s="2">
        <f>WEEKNUM(Tabela3[[#This Row],[DATA]])</f>
        <v>33</v>
      </c>
      <c r="N13204" s="18">
        <f>YEAR(Tabela3[[#This Row],[DATA]])</f>
        <v>2023</v>
      </c>
    </row>
    <row r="13205" spans="2:14">
      <c r="B13205" s="1">
        <v>45157</v>
      </c>
      <c r="C13205">
        <v>18386</v>
      </c>
      <c r="D13205">
        <f>COUNTIF(C$4:C13205,Tabela3[[#This Row],[COMANDA]])</f>
        <v>3</v>
      </c>
      <c r="E13205" t="s">
        <v>90</v>
      </c>
      <c r="F13205" t="s">
        <v>99</v>
      </c>
      <c r="G13205" t="s">
        <v>62</v>
      </c>
      <c r="H13205" t="s">
        <v>192</v>
      </c>
      <c r="I13205" s="2">
        <v>1</v>
      </c>
      <c r="J13205" t="s">
        <v>536</v>
      </c>
      <c r="K13205" s="21">
        <f>INDEX(LISTAS!$H:$Q,MATCH(BASE!H13205,LISTAS!$G:$G,0),MATCH(BASE!J13205,LISTAS!$H$3:$Q$3,0))*Tabela3[[#This Row],[QUANTIDADE]]</f>
        <v>8</v>
      </c>
      <c r="L13205" s="2" t="str">
        <f>TEXT(Tabela3[[#This Row],[DATA]],"MM")</f>
        <v>08</v>
      </c>
      <c r="M13205" s="2">
        <f>WEEKNUM(Tabela3[[#This Row],[DATA]])</f>
        <v>33</v>
      </c>
      <c r="N13205" s="18">
        <f>YEAR(Tabela3[[#This Row],[DATA]])</f>
        <v>2023</v>
      </c>
    </row>
    <row r="13206" spans="2:14">
      <c r="B13206" s="1">
        <v>45157</v>
      </c>
      <c r="C13206">
        <v>18386</v>
      </c>
      <c r="D13206">
        <f>COUNTIF(C$4:C13206,Tabela3[[#This Row],[COMANDA]])</f>
        <v>4</v>
      </c>
      <c r="E13206" t="s">
        <v>90</v>
      </c>
      <c r="F13206" t="s">
        <v>99</v>
      </c>
      <c r="G13206" t="s">
        <v>10</v>
      </c>
      <c r="H13206" t="s">
        <v>108</v>
      </c>
      <c r="I13206" s="2">
        <v>1</v>
      </c>
      <c r="J13206" t="s">
        <v>11</v>
      </c>
      <c r="K13206" s="21">
        <f>INDEX(LISTAS!$H:$Q,MATCH(BASE!H13206,LISTAS!$G:$G,0),MATCH(BASE!J13206,LISTAS!$H$3:$Q$3,0))*Tabela3[[#This Row],[QUANTIDADE]]</f>
        <v>2.5</v>
      </c>
      <c r="L13206" s="2" t="str">
        <f>TEXT(Tabela3[[#This Row],[DATA]],"MM")</f>
        <v>08</v>
      </c>
      <c r="M13206" s="2">
        <f>WEEKNUM(Tabela3[[#This Row],[DATA]])</f>
        <v>33</v>
      </c>
      <c r="N13206" s="18">
        <f>YEAR(Tabela3[[#This Row],[DATA]])</f>
        <v>2023</v>
      </c>
    </row>
    <row r="13207" spans="2:14">
      <c r="B13207" s="1">
        <v>45157</v>
      </c>
      <c r="C13207">
        <v>18386</v>
      </c>
      <c r="D13207">
        <f>COUNTIF(C$4:C13207,Tabela3[[#This Row],[COMANDA]])</f>
        <v>5</v>
      </c>
      <c r="E13207" t="s">
        <v>90</v>
      </c>
      <c r="F13207" t="s">
        <v>99</v>
      </c>
      <c r="G13207" t="s">
        <v>10</v>
      </c>
      <c r="H13207" t="s">
        <v>94</v>
      </c>
      <c r="I13207" s="2">
        <v>1</v>
      </c>
      <c r="J13207" t="s">
        <v>11</v>
      </c>
      <c r="K13207" s="21">
        <f>INDEX(LISTAS!$H:$Q,MATCH(BASE!H13207,LISTAS!$G:$G,0),MATCH(BASE!J13207,LISTAS!$H$3:$Q$3,0))*Tabela3[[#This Row],[QUANTIDADE]]</f>
        <v>2.5</v>
      </c>
      <c r="L13207" s="2" t="str">
        <f>TEXT(Tabela3[[#This Row],[DATA]],"MM")</f>
        <v>08</v>
      </c>
      <c r="M13207" s="2">
        <f>WEEKNUM(Tabela3[[#This Row],[DATA]])</f>
        <v>33</v>
      </c>
      <c r="N13207" s="18">
        <f>YEAR(Tabela3[[#This Row],[DATA]])</f>
        <v>2023</v>
      </c>
    </row>
    <row r="13208" spans="2:14">
      <c r="B13208" s="1">
        <v>45157</v>
      </c>
      <c r="C13208">
        <v>18387</v>
      </c>
      <c r="D13208">
        <f>COUNTIF(C$4:C13208,Tabela3[[#This Row],[COMANDA]])</f>
        <v>1</v>
      </c>
      <c r="E13208" t="s">
        <v>90</v>
      </c>
      <c r="F13208" t="s">
        <v>98</v>
      </c>
      <c r="G13208" t="s">
        <v>8</v>
      </c>
      <c r="H13208" t="s">
        <v>206</v>
      </c>
      <c r="I13208" s="2">
        <v>3</v>
      </c>
      <c r="J13208" t="s">
        <v>11</v>
      </c>
      <c r="K13208" s="21">
        <f>INDEX(LISTAS!$H:$Q,MATCH(BASE!H13208,LISTAS!$G:$G,0),MATCH(BASE!J13208,LISTAS!$H$3:$Q$3,0))*Tabela3[[#This Row],[QUANTIDADE]]</f>
        <v>54</v>
      </c>
      <c r="L13208" s="2" t="str">
        <f>TEXT(Tabela3[[#This Row],[DATA]],"MM")</f>
        <v>08</v>
      </c>
      <c r="M13208" s="2">
        <f>WEEKNUM(Tabela3[[#This Row],[DATA]])</f>
        <v>33</v>
      </c>
      <c r="N13208" s="18">
        <f>YEAR(Tabela3[[#This Row],[DATA]])</f>
        <v>2023</v>
      </c>
    </row>
    <row r="13209" spans="2:14">
      <c r="B13209" s="1">
        <v>45157</v>
      </c>
      <c r="C13209">
        <v>18387</v>
      </c>
      <c r="D13209">
        <f>COUNTIF(C$4:C13209,Tabela3[[#This Row],[COMANDA]])</f>
        <v>2</v>
      </c>
      <c r="E13209" t="s">
        <v>90</v>
      </c>
      <c r="F13209" t="s">
        <v>98</v>
      </c>
      <c r="G13209" t="s">
        <v>61</v>
      </c>
      <c r="H13209" t="s">
        <v>163</v>
      </c>
      <c r="I13209" s="2">
        <v>3</v>
      </c>
      <c r="J13209" t="s">
        <v>11</v>
      </c>
      <c r="K13209" s="21">
        <f>INDEX(LISTAS!$H:$Q,MATCH(BASE!H13209,LISTAS!$G:$G,0),MATCH(BASE!J13209,LISTAS!$H$3:$Q$3,0))*Tabela3[[#This Row],[QUANTIDADE]]</f>
        <v>12</v>
      </c>
      <c r="L13209" s="2" t="str">
        <f>TEXT(Tabela3[[#This Row],[DATA]],"MM")</f>
        <v>08</v>
      </c>
      <c r="M13209" s="2">
        <f>WEEKNUM(Tabela3[[#This Row],[DATA]])</f>
        <v>33</v>
      </c>
      <c r="N13209" s="18">
        <f>YEAR(Tabela3[[#This Row],[DATA]])</f>
        <v>2023</v>
      </c>
    </row>
    <row r="13210" spans="2:14">
      <c r="B13210" s="1">
        <v>45157</v>
      </c>
      <c r="C13210">
        <v>18387</v>
      </c>
      <c r="D13210">
        <f>COUNTIF(C$4:C13210,Tabela3[[#This Row],[COMANDA]])</f>
        <v>3</v>
      </c>
      <c r="E13210" t="s">
        <v>90</v>
      </c>
      <c r="F13210" t="s">
        <v>98</v>
      </c>
      <c r="G13210" t="s">
        <v>9</v>
      </c>
      <c r="H13210" t="s">
        <v>56</v>
      </c>
      <c r="I13210" s="2">
        <v>1</v>
      </c>
      <c r="J13210" t="s">
        <v>11</v>
      </c>
      <c r="K13210" s="21">
        <f>INDEX(LISTAS!$H:$Q,MATCH(BASE!H13210,LISTAS!$G:$G,0),MATCH(BASE!J13210,LISTAS!$H$3:$Q$3,0))*Tabela3[[#This Row],[QUANTIDADE]]</f>
        <v>3</v>
      </c>
      <c r="L13210" s="2" t="str">
        <f>TEXT(Tabela3[[#This Row],[DATA]],"MM")</f>
        <v>08</v>
      </c>
      <c r="M13210" s="2">
        <f>WEEKNUM(Tabela3[[#This Row],[DATA]])</f>
        <v>33</v>
      </c>
      <c r="N13210" s="18">
        <f>YEAR(Tabela3[[#This Row],[DATA]])</f>
        <v>2023</v>
      </c>
    </row>
    <row r="13211" spans="2:14">
      <c r="B13211" s="1">
        <v>45157</v>
      </c>
      <c r="C13211">
        <v>18387</v>
      </c>
      <c r="D13211">
        <f>COUNTIF(C$4:C13211,Tabela3[[#This Row],[COMANDA]])</f>
        <v>4</v>
      </c>
      <c r="E13211" t="s">
        <v>90</v>
      </c>
      <c r="F13211" t="s">
        <v>98</v>
      </c>
      <c r="G13211" t="s">
        <v>9</v>
      </c>
      <c r="H13211" t="s">
        <v>240</v>
      </c>
      <c r="I13211" s="2">
        <v>1</v>
      </c>
      <c r="J13211" t="s">
        <v>12</v>
      </c>
      <c r="K13211" s="21">
        <f>INDEX(LISTAS!$H:$Q,MATCH(BASE!H13211,LISTAS!$G:$G,0),MATCH(BASE!J13211,LISTAS!$H$3:$Q$3,0))*Tabela3[[#This Row],[QUANTIDADE]]</f>
        <v>8</v>
      </c>
      <c r="L13211" s="2" t="str">
        <f>TEXT(Tabela3[[#This Row],[DATA]],"MM")</f>
        <v>08</v>
      </c>
      <c r="M13211" s="2">
        <f>WEEKNUM(Tabela3[[#This Row],[DATA]])</f>
        <v>33</v>
      </c>
      <c r="N13211" s="18">
        <f>YEAR(Tabela3[[#This Row],[DATA]])</f>
        <v>2023</v>
      </c>
    </row>
    <row r="13212" spans="2:14">
      <c r="B13212" s="1">
        <v>45157</v>
      </c>
      <c r="C13212">
        <v>18387</v>
      </c>
      <c r="D13212">
        <f>COUNTIF(C$4:C13212,Tabela3[[#This Row],[COMANDA]])</f>
        <v>5</v>
      </c>
      <c r="E13212" t="s">
        <v>90</v>
      </c>
      <c r="F13212" t="s">
        <v>98</v>
      </c>
      <c r="G13212" t="s">
        <v>9</v>
      </c>
      <c r="H13212" t="s">
        <v>153</v>
      </c>
      <c r="I13212" s="2">
        <v>1</v>
      </c>
      <c r="J13212" t="s">
        <v>13</v>
      </c>
      <c r="K13212" s="21">
        <f>INDEX(LISTAS!$H:$Q,MATCH(BASE!H13212,LISTAS!$G:$G,0),MATCH(BASE!J13212,LISTAS!$H$3:$Q$3,0))*Tabela3[[#This Row],[QUANTIDADE]]</f>
        <v>5</v>
      </c>
      <c r="L13212" s="2" t="str">
        <f>TEXT(Tabela3[[#This Row],[DATA]],"MM")</f>
        <v>08</v>
      </c>
      <c r="M13212" s="2">
        <f>WEEKNUM(Tabela3[[#This Row],[DATA]])</f>
        <v>33</v>
      </c>
      <c r="N13212" s="18">
        <f>YEAR(Tabela3[[#This Row],[DATA]])</f>
        <v>2023</v>
      </c>
    </row>
    <row r="13213" spans="2:14">
      <c r="B13213" s="1">
        <v>45157</v>
      </c>
      <c r="C13213">
        <v>18388</v>
      </c>
      <c r="D13213">
        <f>COUNTIF(C$4:C13213,Tabela3[[#This Row],[COMANDA]])</f>
        <v>1</v>
      </c>
      <c r="E13213" t="s">
        <v>90</v>
      </c>
      <c r="F13213" t="s">
        <v>99</v>
      </c>
      <c r="G13213" t="s">
        <v>8</v>
      </c>
      <c r="H13213" t="s">
        <v>206</v>
      </c>
      <c r="I13213" s="2">
        <v>1</v>
      </c>
      <c r="J13213" t="s">
        <v>11</v>
      </c>
      <c r="K13213" s="21">
        <f>INDEX(LISTAS!$H:$Q,MATCH(BASE!H13213,LISTAS!$G:$G,0),MATCH(BASE!J13213,LISTAS!$H$3:$Q$3,0))*Tabela3[[#This Row],[QUANTIDADE]]</f>
        <v>18</v>
      </c>
      <c r="L13213" s="2" t="str">
        <f>TEXT(Tabela3[[#This Row],[DATA]],"MM")</f>
        <v>08</v>
      </c>
      <c r="M13213" s="2">
        <f>WEEKNUM(Tabela3[[#This Row],[DATA]])</f>
        <v>33</v>
      </c>
      <c r="N13213" s="18">
        <f>YEAR(Tabela3[[#This Row],[DATA]])</f>
        <v>2023</v>
      </c>
    </row>
    <row r="13214" spans="2:14">
      <c r="B13214" s="1">
        <v>45157</v>
      </c>
      <c r="C13214">
        <v>18388</v>
      </c>
      <c r="D13214">
        <f>COUNTIF(C$4:C13214,Tabela3[[#This Row],[COMANDA]])</f>
        <v>2</v>
      </c>
      <c r="E13214" t="s">
        <v>90</v>
      </c>
      <c r="F13214" t="s">
        <v>99</v>
      </c>
      <c r="G13214" t="s">
        <v>61</v>
      </c>
      <c r="H13214" t="s">
        <v>163</v>
      </c>
      <c r="I13214" s="2">
        <v>1</v>
      </c>
      <c r="J13214" t="s">
        <v>11</v>
      </c>
      <c r="K13214" s="21">
        <f>INDEX(LISTAS!$H:$Q,MATCH(BASE!H13214,LISTAS!$G:$G,0),MATCH(BASE!J13214,LISTAS!$H$3:$Q$3,0))*Tabela3[[#This Row],[QUANTIDADE]]</f>
        <v>4</v>
      </c>
      <c r="L13214" s="2" t="str">
        <f>TEXT(Tabela3[[#This Row],[DATA]],"MM")</f>
        <v>08</v>
      </c>
      <c r="M13214" s="2">
        <f>WEEKNUM(Tabela3[[#This Row],[DATA]])</f>
        <v>33</v>
      </c>
      <c r="N13214" s="18">
        <f>YEAR(Tabela3[[#This Row],[DATA]])</f>
        <v>2023</v>
      </c>
    </row>
    <row r="13215" spans="2:14">
      <c r="B13215" s="1">
        <v>45157</v>
      </c>
      <c r="C13215">
        <v>18389</v>
      </c>
      <c r="D13215">
        <f>COUNTIF(C$4:C13215,Tabela3[[#This Row],[COMANDA]])</f>
        <v>1</v>
      </c>
      <c r="E13215" t="s">
        <v>90</v>
      </c>
      <c r="F13215" t="s">
        <v>99</v>
      </c>
      <c r="G13215" t="s">
        <v>8</v>
      </c>
      <c r="H13215" t="s">
        <v>43</v>
      </c>
      <c r="I13215" s="2">
        <v>1</v>
      </c>
      <c r="J13215" t="s">
        <v>11</v>
      </c>
      <c r="K13215" s="21">
        <f>INDEX(LISTAS!$H:$Q,MATCH(BASE!H13215,LISTAS!$G:$G,0),MATCH(BASE!J13215,LISTAS!$H$3:$Q$3,0))*Tabela3[[#This Row],[QUANTIDADE]]</f>
        <v>18</v>
      </c>
      <c r="L13215" s="2" t="str">
        <f>TEXT(Tabela3[[#This Row],[DATA]],"MM")</f>
        <v>08</v>
      </c>
      <c r="M13215" s="2">
        <f>WEEKNUM(Tabela3[[#This Row],[DATA]])</f>
        <v>33</v>
      </c>
      <c r="N13215" s="18">
        <f>YEAR(Tabela3[[#This Row],[DATA]])</f>
        <v>2023</v>
      </c>
    </row>
    <row r="13216" spans="2:14">
      <c r="B13216" s="1">
        <v>45157</v>
      </c>
      <c r="C13216">
        <v>18390</v>
      </c>
      <c r="D13216">
        <f>COUNTIF(C$4:C13216,Tabela3[[#This Row],[COMANDA]])</f>
        <v>1</v>
      </c>
      <c r="E13216" t="s">
        <v>90</v>
      </c>
      <c r="F13216" t="s">
        <v>100</v>
      </c>
      <c r="G13216" t="s">
        <v>8</v>
      </c>
      <c r="H13216" t="s">
        <v>204</v>
      </c>
      <c r="I13216" s="2">
        <v>1</v>
      </c>
      <c r="J13216" t="s">
        <v>11</v>
      </c>
      <c r="K13216" s="21">
        <f>INDEX(LISTAS!$H:$Q,MATCH(BASE!H13216,LISTAS!$G:$G,0),MATCH(BASE!J13216,LISTAS!$H$3:$Q$3,0))*Tabela3[[#This Row],[QUANTIDADE]]</f>
        <v>18</v>
      </c>
      <c r="L13216" s="2" t="str">
        <f>TEXT(Tabela3[[#This Row],[DATA]],"MM")</f>
        <v>08</v>
      </c>
      <c r="M13216" s="2">
        <f>WEEKNUM(Tabela3[[#This Row],[DATA]])</f>
        <v>33</v>
      </c>
      <c r="N13216" s="18">
        <f>YEAR(Tabela3[[#This Row],[DATA]])</f>
        <v>2023</v>
      </c>
    </row>
    <row r="13217" spans="2:14">
      <c r="B13217" s="1">
        <v>45157</v>
      </c>
      <c r="C13217">
        <v>18390</v>
      </c>
      <c r="D13217">
        <f>COUNTIF(C$4:C13217,Tabela3[[#This Row],[COMANDA]])</f>
        <v>2</v>
      </c>
      <c r="E13217" t="s">
        <v>90</v>
      </c>
      <c r="F13217" t="s">
        <v>100</v>
      </c>
      <c r="G13217" t="s">
        <v>9</v>
      </c>
      <c r="H13217" t="s">
        <v>58</v>
      </c>
      <c r="I13217" s="2">
        <v>1</v>
      </c>
      <c r="J13217" t="s">
        <v>11</v>
      </c>
      <c r="K13217" s="21">
        <f>INDEX(LISTAS!$H:$Q,MATCH(BASE!H13217,LISTAS!$G:$G,0),MATCH(BASE!J13217,LISTAS!$H$3:$Q$3,0))*Tabela3[[#This Row],[QUANTIDADE]]</f>
        <v>5</v>
      </c>
      <c r="L13217" s="2" t="str">
        <f>TEXT(Tabela3[[#This Row],[DATA]],"MM")</f>
        <v>08</v>
      </c>
      <c r="M13217" s="2">
        <f>WEEKNUM(Tabela3[[#This Row],[DATA]])</f>
        <v>33</v>
      </c>
      <c r="N13217" s="18">
        <f>YEAR(Tabela3[[#This Row],[DATA]])</f>
        <v>2023</v>
      </c>
    </row>
    <row r="13218" spans="2:14">
      <c r="B13218" s="1">
        <v>45157</v>
      </c>
      <c r="C13218">
        <v>18390</v>
      </c>
      <c r="D13218">
        <f>COUNTIF(C$4:C13218,Tabela3[[#This Row],[COMANDA]])</f>
        <v>3</v>
      </c>
      <c r="E13218" t="s">
        <v>90</v>
      </c>
      <c r="F13218" t="s">
        <v>100</v>
      </c>
      <c r="G13218" t="s">
        <v>10</v>
      </c>
      <c r="H13218" t="s">
        <v>93</v>
      </c>
      <c r="I13218" s="2">
        <v>4</v>
      </c>
      <c r="J13218" t="s">
        <v>11</v>
      </c>
      <c r="K13218" s="21">
        <f>INDEX(LISTAS!$H:$Q,MATCH(BASE!H13218,LISTAS!$G:$G,0),MATCH(BASE!J13218,LISTAS!$H$3:$Q$3,0))*Tabela3[[#This Row],[QUANTIDADE]]</f>
        <v>2</v>
      </c>
      <c r="L13218" s="2" t="str">
        <f>TEXT(Tabela3[[#This Row],[DATA]],"MM")</f>
        <v>08</v>
      </c>
      <c r="M13218" s="2">
        <f>WEEKNUM(Tabela3[[#This Row],[DATA]])</f>
        <v>33</v>
      </c>
      <c r="N13218" s="18">
        <f>YEAR(Tabela3[[#This Row],[DATA]])</f>
        <v>2023</v>
      </c>
    </row>
    <row r="13219" spans="2:14">
      <c r="B13219" s="1">
        <v>45157</v>
      </c>
      <c r="C13219">
        <v>18391</v>
      </c>
      <c r="D13219">
        <f>COUNTIF(C$4:C13219,Tabela3[[#This Row],[COMANDA]])</f>
        <v>1</v>
      </c>
      <c r="E13219" t="s">
        <v>90</v>
      </c>
      <c r="F13219" t="s">
        <v>100</v>
      </c>
      <c r="G13219" t="s">
        <v>8</v>
      </c>
      <c r="H13219" t="s">
        <v>40</v>
      </c>
      <c r="I13219" s="2">
        <v>1</v>
      </c>
      <c r="J13219" t="s">
        <v>11</v>
      </c>
      <c r="K13219" s="21">
        <f>INDEX(LISTAS!$H:$Q,MATCH(BASE!H13219,LISTAS!$G:$G,0),MATCH(BASE!J13219,LISTAS!$H$3:$Q$3,0))*Tabela3[[#This Row],[QUANTIDADE]]</f>
        <v>14</v>
      </c>
      <c r="L13219" s="2" t="str">
        <f>TEXT(Tabela3[[#This Row],[DATA]],"MM")</f>
        <v>08</v>
      </c>
      <c r="M13219" s="2">
        <f>WEEKNUM(Tabela3[[#This Row],[DATA]])</f>
        <v>33</v>
      </c>
      <c r="N13219" s="18">
        <f>YEAR(Tabela3[[#This Row],[DATA]])</f>
        <v>2023</v>
      </c>
    </row>
    <row r="13220" spans="2:14">
      <c r="B13220" s="1">
        <v>45157</v>
      </c>
      <c r="C13220">
        <v>18391</v>
      </c>
      <c r="D13220">
        <f>COUNTIF(C$4:C13220,Tabela3[[#This Row],[COMANDA]])</f>
        <v>2</v>
      </c>
      <c r="E13220" t="s">
        <v>90</v>
      </c>
      <c r="F13220" t="s">
        <v>100</v>
      </c>
      <c r="G13220" t="s">
        <v>9</v>
      </c>
      <c r="H13220" t="s">
        <v>208</v>
      </c>
      <c r="I13220" s="2">
        <v>1</v>
      </c>
      <c r="J13220" t="s">
        <v>13</v>
      </c>
      <c r="K13220" s="21">
        <f>INDEX(LISTAS!$H:$Q,MATCH(BASE!H13220,LISTAS!$G:$G,0),MATCH(BASE!J13220,LISTAS!$H$3:$Q$3,0))*Tabela3[[#This Row],[QUANTIDADE]]</f>
        <v>5</v>
      </c>
      <c r="L13220" s="2" t="str">
        <f>TEXT(Tabela3[[#This Row],[DATA]],"MM")</f>
        <v>08</v>
      </c>
      <c r="M13220" s="2">
        <f>WEEKNUM(Tabela3[[#This Row],[DATA]])</f>
        <v>33</v>
      </c>
      <c r="N13220" s="18">
        <f>YEAR(Tabela3[[#This Row],[DATA]])</f>
        <v>2023</v>
      </c>
    </row>
    <row r="13221" spans="2:14">
      <c r="B13221" s="1">
        <v>45157</v>
      </c>
      <c r="C13221">
        <v>18392</v>
      </c>
      <c r="D13221">
        <f>COUNTIF(C$4:C13221,Tabela3[[#This Row],[COMANDA]])</f>
        <v>1</v>
      </c>
      <c r="E13221" t="s">
        <v>90</v>
      </c>
      <c r="F13221" t="s">
        <v>98</v>
      </c>
      <c r="G13221" t="s">
        <v>8</v>
      </c>
      <c r="H13221" t="s">
        <v>206</v>
      </c>
      <c r="I13221" s="2">
        <v>1</v>
      </c>
      <c r="J13221" t="s">
        <v>11</v>
      </c>
      <c r="K13221" s="21">
        <f>INDEX(LISTAS!$H:$Q,MATCH(BASE!H13221,LISTAS!$G:$G,0),MATCH(BASE!J13221,LISTAS!$H$3:$Q$3,0))*Tabela3[[#This Row],[QUANTIDADE]]</f>
        <v>18</v>
      </c>
      <c r="L13221" s="2" t="str">
        <f>TEXT(Tabela3[[#This Row],[DATA]],"MM")</f>
        <v>08</v>
      </c>
      <c r="M13221" s="2">
        <f>WEEKNUM(Tabela3[[#This Row],[DATA]])</f>
        <v>33</v>
      </c>
      <c r="N13221" s="18">
        <f>YEAR(Tabela3[[#This Row],[DATA]])</f>
        <v>2023</v>
      </c>
    </row>
    <row r="13222" spans="2:14">
      <c r="B13222" s="1">
        <v>45157</v>
      </c>
      <c r="C13222">
        <v>18392</v>
      </c>
      <c r="D13222">
        <f>COUNTIF(C$4:C13222,Tabela3[[#This Row],[COMANDA]])</f>
        <v>2</v>
      </c>
      <c r="E13222" t="s">
        <v>90</v>
      </c>
      <c r="F13222" t="s">
        <v>98</v>
      </c>
      <c r="G13222" t="s">
        <v>9</v>
      </c>
      <c r="H13222" t="s">
        <v>629</v>
      </c>
      <c r="I13222" s="2">
        <v>1</v>
      </c>
      <c r="J13222" t="s">
        <v>13</v>
      </c>
      <c r="K13222" s="21">
        <f>INDEX(LISTAS!$H:$Q,MATCH(BASE!H13222,LISTAS!$G:$G,0),MATCH(BASE!J13222,LISTAS!$H$3:$Q$3,0))*Tabela3[[#This Row],[QUANTIDADE]]</f>
        <v>4</v>
      </c>
      <c r="L13222" s="2" t="str">
        <f>TEXT(Tabela3[[#This Row],[DATA]],"MM")</f>
        <v>08</v>
      </c>
      <c r="M13222" s="2">
        <f>WEEKNUM(Tabela3[[#This Row],[DATA]])</f>
        <v>33</v>
      </c>
      <c r="N13222" s="18">
        <f>YEAR(Tabela3[[#This Row],[DATA]])</f>
        <v>2023</v>
      </c>
    </row>
    <row r="13223" spans="2:14">
      <c r="B13223" s="1">
        <v>45157</v>
      </c>
      <c r="C13223">
        <v>18393</v>
      </c>
      <c r="D13223">
        <f>COUNTIF(C$4:C13223,Tabela3[[#This Row],[COMANDA]])</f>
        <v>1</v>
      </c>
      <c r="E13223" t="s">
        <v>90</v>
      </c>
      <c r="F13223" t="s">
        <v>375</v>
      </c>
      <c r="G13223" t="s">
        <v>8</v>
      </c>
      <c r="H13223" t="s">
        <v>39</v>
      </c>
      <c r="I13223" s="2">
        <v>1</v>
      </c>
      <c r="J13223" t="s">
        <v>11</v>
      </c>
      <c r="K13223" s="21">
        <f>INDEX(LISTAS!$H:$Q,MATCH(BASE!H13223,LISTAS!$G:$G,0),MATCH(BASE!J13223,LISTAS!$H$3:$Q$3,0))*Tabela3[[#This Row],[QUANTIDADE]]</f>
        <v>12</v>
      </c>
      <c r="L13223" s="2" t="str">
        <f>TEXT(Tabela3[[#This Row],[DATA]],"MM")</f>
        <v>08</v>
      </c>
      <c r="M13223" s="2">
        <f>WEEKNUM(Tabela3[[#This Row],[DATA]])</f>
        <v>33</v>
      </c>
      <c r="N13223" s="18">
        <f>YEAR(Tabela3[[#This Row],[DATA]])</f>
        <v>2023</v>
      </c>
    </row>
    <row r="13224" spans="2:14">
      <c r="B13224" s="1">
        <v>45157</v>
      </c>
      <c r="C13224">
        <v>18393</v>
      </c>
      <c r="D13224">
        <f>COUNTIF(C$4:C13224,Tabela3[[#This Row],[COMANDA]])</f>
        <v>2</v>
      </c>
      <c r="E13224" t="s">
        <v>90</v>
      </c>
      <c r="F13224" t="s">
        <v>375</v>
      </c>
      <c r="G13224" t="s">
        <v>61</v>
      </c>
      <c r="H13224" t="s">
        <v>163</v>
      </c>
      <c r="I13224" s="2">
        <v>1</v>
      </c>
      <c r="J13224" t="s">
        <v>11</v>
      </c>
      <c r="K13224" s="21">
        <f>INDEX(LISTAS!$H:$Q,MATCH(BASE!H13224,LISTAS!$G:$G,0),MATCH(BASE!J13224,LISTAS!$H$3:$Q$3,0))*Tabela3[[#This Row],[QUANTIDADE]]</f>
        <v>4</v>
      </c>
      <c r="L13224" s="2" t="str">
        <f>TEXT(Tabela3[[#This Row],[DATA]],"MM")</f>
        <v>08</v>
      </c>
      <c r="M13224" s="2">
        <f>WEEKNUM(Tabela3[[#This Row],[DATA]])</f>
        <v>33</v>
      </c>
      <c r="N13224" s="18">
        <f>YEAR(Tabela3[[#This Row],[DATA]])</f>
        <v>2023</v>
      </c>
    </row>
    <row r="13225" spans="2:14">
      <c r="B13225" s="1">
        <v>45157</v>
      </c>
      <c r="C13225">
        <v>18393</v>
      </c>
      <c r="D13225">
        <f>COUNTIF(C$4:C13225,Tabela3[[#This Row],[COMANDA]])</f>
        <v>3</v>
      </c>
      <c r="E13225" t="s">
        <v>90</v>
      </c>
      <c r="F13225" t="s">
        <v>375</v>
      </c>
      <c r="G13225" t="s">
        <v>10</v>
      </c>
      <c r="H13225" t="s">
        <v>282</v>
      </c>
      <c r="I13225" s="2">
        <v>2</v>
      </c>
      <c r="J13225" t="s">
        <v>11</v>
      </c>
      <c r="K13225" s="21">
        <f>INDEX(LISTAS!$H:$Q,MATCH(BASE!H13225,LISTAS!$G:$G,0),MATCH(BASE!J13225,LISTAS!$H$3:$Q$3,0))*Tabela3[[#This Row],[QUANTIDADE]]</f>
        <v>8</v>
      </c>
      <c r="L13225" s="2" t="str">
        <f>TEXT(Tabela3[[#This Row],[DATA]],"MM")</f>
        <v>08</v>
      </c>
      <c r="M13225" s="2">
        <f>WEEKNUM(Tabela3[[#This Row],[DATA]])</f>
        <v>33</v>
      </c>
      <c r="N13225" s="18">
        <f>YEAR(Tabela3[[#This Row],[DATA]])</f>
        <v>2023</v>
      </c>
    </row>
    <row r="13226" spans="2:14">
      <c r="B13226" s="1">
        <v>45157</v>
      </c>
      <c r="C13226">
        <v>18393</v>
      </c>
      <c r="D13226">
        <f>COUNTIF(C$4:C13226,Tabela3[[#This Row],[COMANDA]])</f>
        <v>4</v>
      </c>
      <c r="E13226" t="s">
        <v>90</v>
      </c>
      <c r="F13226" t="s">
        <v>375</v>
      </c>
      <c r="G13226" t="s">
        <v>10</v>
      </c>
      <c r="H13226" t="s">
        <v>123</v>
      </c>
      <c r="I13226" s="2">
        <v>1</v>
      </c>
      <c r="J13226" t="s">
        <v>11</v>
      </c>
      <c r="K13226" s="21">
        <f>INDEX(LISTAS!$H:$Q,MATCH(BASE!H13226,LISTAS!$G:$G,0),MATCH(BASE!J13226,LISTAS!$H$3:$Q$3,0))*Tabela3[[#This Row],[QUANTIDADE]]</f>
        <v>1</v>
      </c>
      <c r="L13226" s="2" t="str">
        <f>TEXT(Tabela3[[#This Row],[DATA]],"MM")</f>
        <v>08</v>
      </c>
      <c r="M13226" s="2">
        <f>WEEKNUM(Tabela3[[#This Row],[DATA]])</f>
        <v>33</v>
      </c>
      <c r="N13226" s="18">
        <f>YEAR(Tabela3[[#This Row],[DATA]])</f>
        <v>2023</v>
      </c>
    </row>
    <row r="13227" spans="2:14">
      <c r="B13227" s="1">
        <v>45157</v>
      </c>
      <c r="C13227">
        <v>18394</v>
      </c>
      <c r="D13227">
        <f>COUNTIF(C$4:C13227,Tabela3[[#This Row],[COMANDA]])</f>
        <v>1</v>
      </c>
      <c r="E13227" t="s">
        <v>90</v>
      </c>
      <c r="F13227" t="s">
        <v>100</v>
      </c>
      <c r="G13227" t="s">
        <v>8</v>
      </c>
      <c r="H13227" t="s">
        <v>202</v>
      </c>
      <c r="I13227" s="2">
        <v>1</v>
      </c>
      <c r="J13227" t="s">
        <v>13</v>
      </c>
      <c r="K13227" s="21">
        <f>INDEX(LISTAS!$H:$Q,MATCH(BASE!H13227,LISTAS!$G:$G,0),MATCH(BASE!J13227,LISTAS!$H$3:$Q$3,0))*Tabela3[[#This Row],[QUANTIDADE]]</f>
        <v>24</v>
      </c>
      <c r="L13227" s="2" t="str">
        <f>TEXT(Tabela3[[#This Row],[DATA]],"MM")</f>
        <v>08</v>
      </c>
      <c r="M13227" s="2">
        <f>WEEKNUM(Tabela3[[#This Row],[DATA]])</f>
        <v>33</v>
      </c>
      <c r="N13227" s="18">
        <f>YEAR(Tabela3[[#This Row],[DATA]])</f>
        <v>2023</v>
      </c>
    </row>
    <row r="13228" spans="2:14">
      <c r="B13228" s="1">
        <v>45157</v>
      </c>
      <c r="C13228">
        <v>18394</v>
      </c>
      <c r="D13228">
        <f>COUNTIF(C$4:C13228,Tabela3[[#This Row],[COMANDA]])</f>
        <v>2</v>
      </c>
      <c r="E13228" t="s">
        <v>90</v>
      </c>
      <c r="F13228" t="s">
        <v>100</v>
      </c>
      <c r="G13228" t="s">
        <v>9</v>
      </c>
      <c r="H13228" t="s">
        <v>138</v>
      </c>
      <c r="I13228" s="2">
        <v>1</v>
      </c>
      <c r="J13228" t="s">
        <v>13</v>
      </c>
      <c r="K13228" s="21">
        <f>INDEX(LISTAS!$H:$Q,MATCH(BASE!H13228,LISTAS!$G:$G,0),MATCH(BASE!J13228,LISTAS!$H$3:$Q$3,0))*Tabela3[[#This Row],[QUANTIDADE]]</f>
        <v>5</v>
      </c>
      <c r="L13228" s="2" t="str">
        <f>TEXT(Tabela3[[#This Row],[DATA]],"MM")</f>
        <v>08</v>
      </c>
      <c r="M13228" s="2">
        <f>WEEKNUM(Tabela3[[#This Row],[DATA]])</f>
        <v>33</v>
      </c>
      <c r="N13228" s="18">
        <f>YEAR(Tabela3[[#This Row],[DATA]])</f>
        <v>2023</v>
      </c>
    </row>
    <row r="13229" spans="2:14">
      <c r="B13229" s="1">
        <v>45157</v>
      </c>
      <c r="C13229">
        <v>18394</v>
      </c>
      <c r="D13229">
        <f>COUNTIF(C$4:C13229,Tabela3[[#This Row],[COMANDA]])</f>
        <v>3</v>
      </c>
      <c r="E13229" t="s">
        <v>90</v>
      </c>
      <c r="F13229" t="s">
        <v>100</v>
      </c>
      <c r="G13229" t="s">
        <v>10</v>
      </c>
      <c r="H13229" t="s">
        <v>119</v>
      </c>
      <c r="I13229" s="2">
        <v>1</v>
      </c>
      <c r="J13229" t="s">
        <v>11</v>
      </c>
      <c r="K13229" s="21">
        <f>INDEX(LISTAS!$H:$Q,MATCH(BASE!H13229,LISTAS!$G:$G,0),MATCH(BASE!J13229,LISTAS!$H$3:$Q$3,0))*Tabela3[[#This Row],[QUANTIDADE]]</f>
        <v>6</v>
      </c>
      <c r="L13229" s="2" t="str">
        <f>TEXT(Tabela3[[#This Row],[DATA]],"MM")</f>
        <v>08</v>
      </c>
      <c r="M13229" s="2">
        <f>WEEKNUM(Tabela3[[#This Row],[DATA]])</f>
        <v>33</v>
      </c>
      <c r="N13229" s="18">
        <f>YEAR(Tabela3[[#This Row],[DATA]])</f>
        <v>2023</v>
      </c>
    </row>
    <row r="13230" spans="2:14">
      <c r="B13230" s="1">
        <v>45157</v>
      </c>
      <c r="C13230">
        <v>18395</v>
      </c>
      <c r="D13230">
        <f>COUNTIF(C$4:C13230,Tabela3[[#This Row],[COMANDA]])</f>
        <v>1</v>
      </c>
      <c r="E13230" t="s">
        <v>90</v>
      </c>
      <c r="F13230" t="s">
        <v>98</v>
      </c>
      <c r="G13230" t="s">
        <v>8</v>
      </c>
      <c r="H13230" t="s">
        <v>206</v>
      </c>
      <c r="I13230" s="2">
        <v>1</v>
      </c>
      <c r="J13230" t="s">
        <v>11</v>
      </c>
      <c r="K13230" s="21">
        <f>INDEX(LISTAS!$H:$Q,MATCH(BASE!H13230,LISTAS!$G:$G,0),MATCH(BASE!J13230,LISTAS!$H$3:$Q$3,0))*Tabela3[[#This Row],[QUANTIDADE]]</f>
        <v>18</v>
      </c>
      <c r="L13230" s="2" t="str">
        <f>TEXT(Tabela3[[#This Row],[DATA]],"MM")</f>
        <v>08</v>
      </c>
      <c r="M13230" s="2">
        <f>WEEKNUM(Tabela3[[#This Row],[DATA]])</f>
        <v>33</v>
      </c>
      <c r="N13230" s="18">
        <f>YEAR(Tabela3[[#This Row],[DATA]])</f>
        <v>2023</v>
      </c>
    </row>
    <row r="13231" spans="2:14">
      <c r="B13231" s="1">
        <v>45157</v>
      </c>
      <c r="C13231">
        <v>18395</v>
      </c>
      <c r="D13231">
        <f>COUNTIF(C$4:C13231,Tabela3[[#This Row],[COMANDA]])</f>
        <v>2</v>
      </c>
      <c r="E13231" t="s">
        <v>90</v>
      </c>
      <c r="F13231" t="s">
        <v>98</v>
      </c>
      <c r="G13231" t="s">
        <v>9</v>
      </c>
      <c r="H13231" t="s">
        <v>132</v>
      </c>
      <c r="I13231" s="2">
        <v>1</v>
      </c>
      <c r="J13231" t="s">
        <v>13</v>
      </c>
      <c r="K13231" s="21">
        <f>INDEX(LISTAS!$H:$Q,MATCH(BASE!H13231,LISTAS!$G:$G,0),MATCH(BASE!J13231,LISTAS!$H$3:$Q$3,0))*Tabela3[[#This Row],[QUANTIDADE]]</f>
        <v>4</v>
      </c>
      <c r="L13231" s="2" t="str">
        <f>TEXT(Tabela3[[#This Row],[DATA]],"MM")</f>
        <v>08</v>
      </c>
      <c r="M13231" s="2">
        <f>WEEKNUM(Tabela3[[#This Row],[DATA]])</f>
        <v>33</v>
      </c>
      <c r="N13231" s="18">
        <f>YEAR(Tabela3[[#This Row],[DATA]])</f>
        <v>2023</v>
      </c>
    </row>
    <row r="13232" spans="2:14">
      <c r="B13232" s="1">
        <v>45157</v>
      </c>
      <c r="C13232">
        <v>18396</v>
      </c>
      <c r="D13232">
        <f>COUNTIF(C$4:C13232,Tabela3[[#This Row],[COMANDA]])</f>
        <v>1</v>
      </c>
      <c r="E13232" t="s">
        <v>90</v>
      </c>
      <c r="F13232" t="s">
        <v>98</v>
      </c>
      <c r="G13232" t="s">
        <v>8</v>
      </c>
      <c r="H13232" t="s">
        <v>43</v>
      </c>
      <c r="I13232" s="2">
        <v>1</v>
      </c>
      <c r="J13232" t="s">
        <v>11</v>
      </c>
      <c r="K13232" s="21">
        <f>INDEX(LISTAS!$H:$Q,MATCH(BASE!H13232,LISTAS!$G:$G,0),MATCH(BASE!J13232,LISTAS!$H$3:$Q$3,0))*Tabela3[[#This Row],[QUANTIDADE]]</f>
        <v>18</v>
      </c>
      <c r="L13232" s="2" t="str">
        <f>TEXT(Tabela3[[#This Row],[DATA]],"MM")</f>
        <v>08</v>
      </c>
      <c r="M13232" s="2">
        <f>WEEKNUM(Tabela3[[#This Row],[DATA]])</f>
        <v>33</v>
      </c>
      <c r="N13232" s="18">
        <f>YEAR(Tabela3[[#This Row],[DATA]])</f>
        <v>2023</v>
      </c>
    </row>
    <row r="13233" spans="2:14">
      <c r="B13233" s="1">
        <v>45157</v>
      </c>
      <c r="C13233">
        <v>18397</v>
      </c>
      <c r="D13233">
        <f>COUNTIF(C$4:C13233,Tabela3[[#This Row],[COMANDA]])</f>
        <v>1</v>
      </c>
      <c r="E13233" t="s">
        <v>90</v>
      </c>
      <c r="F13233" t="s">
        <v>100</v>
      </c>
      <c r="G13233" t="s">
        <v>8</v>
      </c>
      <c r="H13233" t="s">
        <v>41</v>
      </c>
      <c r="I13233" s="2">
        <v>1</v>
      </c>
      <c r="J13233" t="s">
        <v>13</v>
      </c>
      <c r="K13233" s="21">
        <f>INDEX(LISTAS!$H:$Q,MATCH(BASE!H13233,LISTAS!$G:$G,0),MATCH(BASE!J13233,LISTAS!$H$3:$Q$3,0))*Tabela3[[#This Row],[QUANTIDADE]]</f>
        <v>16</v>
      </c>
      <c r="L13233" s="2" t="str">
        <f>TEXT(Tabela3[[#This Row],[DATA]],"MM")</f>
        <v>08</v>
      </c>
      <c r="M13233" s="2">
        <f>WEEKNUM(Tabela3[[#This Row],[DATA]])</f>
        <v>33</v>
      </c>
      <c r="N13233" s="18">
        <f>YEAR(Tabela3[[#This Row],[DATA]])</f>
        <v>2023</v>
      </c>
    </row>
    <row r="13234" spans="2:14">
      <c r="B13234" s="1">
        <v>45157</v>
      </c>
      <c r="C13234">
        <v>18398</v>
      </c>
      <c r="D13234">
        <f>COUNTIF(C$4:C13234,Tabela3[[#This Row],[COMANDA]])</f>
        <v>1</v>
      </c>
      <c r="E13234" t="s">
        <v>90</v>
      </c>
      <c r="F13234" t="s">
        <v>99</v>
      </c>
      <c r="G13234" t="s">
        <v>8</v>
      </c>
      <c r="H13234" t="s">
        <v>206</v>
      </c>
      <c r="I13234" s="2">
        <v>1</v>
      </c>
      <c r="J13234" t="s">
        <v>11</v>
      </c>
      <c r="K13234" s="21">
        <f>INDEX(LISTAS!$H:$Q,MATCH(BASE!H13234,LISTAS!$G:$G,0),MATCH(BASE!J13234,LISTAS!$H$3:$Q$3,0))*Tabela3[[#This Row],[QUANTIDADE]]</f>
        <v>18</v>
      </c>
      <c r="L13234" s="2" t="str">
        <f>TEXT(Tabela3[[#This Row],[DATA]],"MM")</f>
        <v>08</v>
      </c>
      <c r="M13234" s="2">
        <f>WEEKNUM(Tabela3[[#This Row],[DATA]])</f>
        <v>33</v>
      </c>
      <c r="N13234" s="18">
        <f>YEAR(Tabela3[[#This Row],[DATA]])</f>
        <v>2023</v>
      </c>
    </row>
    <row r="13235" spans="2:14">
      <c r="B13235" s="1">
        <v>45157</v>
      </c>
      <c r="C13235">
        <v>18399</v>
      </c>
      <c r="D13235">
        <f>COUNTIF(C$4:C13235,Tabela3[[#This Row],[COMANDA]])</f>
        <v>1</v>
      </c>
      <c r="E13235" t="s">
        <v>90</v>
      </c>
      <c r="F13235" t="s">
        <v>98</v>
      </c>
      <c r="G13235" t="s">
        <v>8</v>
      </c>
      <c r="H13235" t="s">
        <v>205</v>
      </c>
      <c r="I13235" s="2">
        <v>1</v>
      </c>
      <c r="J13235" t="s">
        <v>13</v>
      </c>
      <c r="K13235" s="21">
        <f>INDEX(LISTAS!$H:$Q,MATCH(BASE!H13235,LISTAS!$G:$G,0),MATCH(BASE!J13235,LISTAS!$H$3:$Q$3,0))*Tabela3[[#This Row],[QUANTIDADE]]</f>
        <v>26</v>
      </c>
      <c r="L13235" s="2" t="str">
        <f>TEXT(Tabela3[[#This Row],[DATA]],"MM")</f>
        <v>08</v>
      </c>
      <c r="M13235" s="2">
        <f>WEEKNUM(Tabela3[[#This Row],[DATA]])</f>
        <v>33</v>
      </c>
      <c r="N13235" s="18">
        <f>YEAR(Tabela3[[#This Row],[DATA]])</f>
        <v>2023</v>
      </c>
    </row>
    <row r="13236" spans="2:14">
      <c r="B13236" s="1">
        <v>45157</v>
      </c>
      <c r="C13236">
        <v>18399</v>
      </c>
      <c r="D13236">
        <f>COUNTIF(C$4:C13236,Tabela3[[#This Row],[COMANDA]])</f>
        <v>2</v>
      </c>
      <c r="E13236" t="s">
        <v>90</v>
      </c>
      <c r="F13236" t="s">
        <v>98</v>
      </c>
      <c r="G13236" t="s">
        <v>9</v>
      </c>
      <c r="H13236" t="s">
        <v>138</v>
      </c>
      <c r="I13236" s="2">
        <v>1</v>
      </c>
      <c r="J13236" t="s">
        <v>13</v>
      </c>
      <c r="K13236" s="21">
        <f>INDEX(LISTAS!$H:$Q,MATCH(BASE!H13236,LISTAS!$G:$G,0),MATCH(BASE!J13236,LISTAS!$H$3:$Q$3,0))*Tabela3[[#This Row],[QUANTIDADE]]</f>
        <v>5</v>
      </c>
      <c r="L13236" s="2" t="str">
        <f>TEXT(Tabela3[[#This Row],[DATA]],"MM")</f>
        <v>08</v>
      </c>
      <c r="M13236" s="2">
        <f>WEEKNUM(Tabela3[[#This Row],[DATA]])</f>
        <v>33</v>
      </c>
      <c r="N13236" s="18">
        <f>YEAR(Tabela3[[#This Row],[DATA]])</f>
        <v>2023</v>
      </c>
    </row>
    <row r="13237" spans="2:14">
      <c r="B13237" s="1">
        <v>45157</v>
      </c>
      <c r="C13237">
        <v>18399</v>
      </c>
      <c r="D13237">
        <f>COUNTIF(C$4:C13237,Tabela3[[#This Row],[COMANDA]])</f>
        <v>3</v>
      </c>
      <c r="E13237" t="s">
        <v>90</v>
      </c>
      <c r="F13237" t="s">
        <v>98</v>
      </c>
      <c r="G13237" t="s">
        <v>10</v>
      </c>
      <c r="H13237" t="s">
        <v>238</v>
      </c>
      <c r="I13237" s="2">
        <v>2</v>
      </c>
      <c r="J13237" t="s">
        <v>11</v>
      </c>
      <c r="K13237" s="21">
        <f>INDEX(LISTAS!$H:$Q,MATCH(BASE!H13237,LISTAS!$G:$G,0),MATCH(BASE!J13237,LISTAS!$H$3:$Q$3,0))*Tabela3[[#This Row],[QUANTIDADE]]</f>
        <v>0.5</v>
      </c>
      <c r="L13237" s="2" t="str">
        <f>TEXT(Tabela3[[#This Row],[DATA]],"MM")</f>
        <v>08</v>
      </c>
      <c r="M13237" s="2">
        <f>WEEKNUM(Tabela3[[#This Row],[DATA]])</f>
        <v>33</v>
      </c>
      <c r="N13237" s="18">
        <f>YEAR(Tabela3[[#This Row],[DATA]])</f>
        <v>2023</v>
      </c>
    </row>
    <row r="13238" spans="2:14">
      <c r="B13238" s="1">
        <v>45157</v>
      </c>
      <c r="C13238">
        <v>18400</v>
      </c>
      <c r="D13238">
        <f>COUNTIF(C$4:C13238,Tabela3[[#This Row],[COMANDA]])</f>
        <v>1</v>
      </c>
      <c r="E13238" t="s">
        <v>89</v>
      </c>
      <c r="F13238" t="s">
        <v>375</v>
      </c>
      <c r="G13238" t="s">
        <v>8</v>
      </c>
      <c r="H13238" t="s">
        <v>204</v>
      </c>
      <c r="I13238" s="2">
        <v>5</v>
      </c>
      <c r="J13238" t="s">
        <v>11</v>
      </c>
      <c r="K13238" s="21">
        <f>INDEX(LISTAS!$H:$Q,MATCH(BASE!H13238,LISTAS!$G:$G,0),MATCH(BASE!J13238,LISTAS!$H$3:$Q$3,0))*Tabela3[[#This Row],[QUANTIDADE]]</f>
        <v>90</v>
      </c>
      <c r="L13238" s="2" t="str">
        <f>TEXT(Tabela3[[#This Row],[DATA]],"MM")</f>
        <v>08</v>
      </c>
      <c r="M13238" s="2">
        <f>WEEKNUM(Tabela3[[#This Row],[DATA]])</f>
        <v>33</v>
      </c>
      <c r="N13238" s="18">
        <f>YEAR(Tabela3[[#This Row],[DATA]])</f>
        <v>2023</v>
      </c>
    </row>
    <row r="13239" spans="2:14">
      <c r="B13239" s="1">
        <v>45157</v>
      </c>
      <c r="C13239">
        <v>18400</v>
      </c>
      <c r="D13239">
        <f>COUNTIF(C$4:C13239,Tabela3[[#This Row],[COMANDA]])</f>
        <v>2</v>
      </c>
      <c r="E13239" t="s">
        <v>89</v>
      </c>
      <c r="F13239" t="s">
        <v>375</v>
      </c>
      <c r="G13239" t="s">
        <v>8</v>
      </c>
      <c r="H13239" t="s">
        <v>84</v>
      </c>
      <c r="I13239" s="2">
        <v>2</v>
      </c>
      <c r="J13239" t="s">
        <v>11</v>
      </c>
      <c r="K13239" s="21">
        <f>INDEX(LISTAS!$H:$Q,MATCH(BASE!H13239,LISTAS!$G:$G,0),MATCH(BASE!J13239,LISTAS!$H$3:$Q$3,0))*Tabela3[[#This Row],[QUANTIDADE]]</f>
        <v>32</v>
      </c>
      <c r="L13239" s="2" t="str">
        <f>TEXT(Tabela3[[#This Row],[DATA]],"MM")</f>
        <v>08</v>
      </c>
      <c r="M13239" s="2">
        <f>WEEKNUM(Tabela3[[#This Row],[DATA]])</f>
        <v>33</v>
      </c>
      <c r="N13239" s="18">
        <f>YEAR(Tabela3[[#This Row],[DATA]])</f>
        <v>2023</v>
      </c>
    </row>
    <row r="13240" spans="2:14">
      <c r="B13240" s="1">
        <v>45157</v>
      </c>
      <c r="C13240">
        <v>18400</v>
      </c>
      <c r="D13240">
        <f>COUNTIF(C$4:C13240,Tabela3[[#This Row],[COMANDA]])</f>
        <v>3</v>
      </c>
      <c r="E13240" t="s">
        <v>89</v>
      </c>
      <c r="F13240" t="s">
        <v>375</v>
      </c>
      <c r="G13240" t="s">
        <v>61</v>
      </c>
      <c r="H13240" t="s">
        <v>161</v>
      </c>
      <c r="I13240" s="2">
        <v>1</v>
      </c>
      <c r="J13240" t="s">
        <v>12</v>
      </c>
      <c r="K13240" s="21">
        <f>INDEX(LISTAS!$H:$Q,MATCH(BASE!H13240,LISTAS!$G:$G,0),MATCH(BASE!J13240,LISTAS!$H$3:$Q$3,0))*Tabela3[[#This Row],[QUANTIDADE]]</f>
        <v>4</v>
      </c>
      <c r="L13240" s="2" t="str">
        <f>TEXT(Tabela3[[#This Row],[DATA]],"MM")</f>
        <v>08</v>
      </c>
      <c r="M13240" s="2">
        <f>WEEKNUM(Tabela3[[#This Row],[DATA]])</f>
        <v>33</v>
      </c>
      <c r="N13240" s="18">
        <f>YEAR(Tabela3[[#This Row],[DATA]])</f>
        <v>2023</v>
      </c>
    </row>
    <row r="13241" spans="2:14">
      <c r="B13241" s="1">
        <v>45157</v>
      </c>
      <c r="C13241">
        <v>18400</v>
      </c>
      <c r="D13241">
        <f>COUNTIF(C$4:C13241,Tabela3[[#This Row],[COMANDA]])</f>
        <v>4</v>
      </c>
      <c r="E13241" t="s">
        <v>89</v>
      </c>
      <c r="F13241" t="s">
        <v>375</v>
      </c>
      <c r="G13241" t="s">
        <v>9</v>
      </c>
      <c r="H13241" t="s">
        <v>138</v>
      </c>
      <c r="I13241" s="2">
        <v>1</v>
      </c>
      <c r="J13241" t="s">
        <v>13</v>
      </c>
      <c r="K13241" s="21">
        <f>INDEX(LISTAS!$H:$Q,MATCH(BASE!H13241,LISTAS!$G:$G,0),MATCH(BASE!J13241,LISTAS!$H$3:$Q$3,0))*Tabela3[[#This Row],[QUANTIDADE]]</f>
        <v>5</v>
      </c>
      <c r="L13241" s="2" t="str">
        <f>TEXT(Tabela3[[#This Row],[DATA]],"MM")</f>
        <v>08</v>
      </c>
      <c r="M13241" s="2">
        <f>WEEKNUM(Tabela3[[#This Row],[DATA]])</f>
        <v>33</v>
      </c>
      <c r="N13241" s="18">
        <f>YEAR(Tabela3[[#This Row],[DATA]])</f>
        <v>2023</v>
      </c>
    </row>
    <row r="13242" spans="2:14">
      <c r="B13242" s="1">
        <v>45157</v>
      </c>
      <c r="C13242">
        <v>18400</v>
      </c>
      <c r="D13242">
        <f>COUNTIF(C$4:C13242,Tabela3[[#This Row],[COMANDA]])</f>
        <v>5</v>
      </c>
      <c r="E13242" t="s">
        <v>89</v>
      </c>
      <c r="F13242" t="s">
        <v>375</v>
      </c>
      <c r="G13242" t="s">
        <v>9</v>
      </c>
      <c r="H13242" t="s">
        <v>131</v>
      </c>
      <c r="I13242" s="2">
        <v>1</v>
      </c>
      <c r="J13242" t="s">
        <v>13</v>
      </c>
      <c r="K13242" s="21">
        <f>INDEX(LISTAS!$H:$Q,MATCH(BASE!H13242,LISTAS!$G:$G,0),MATCH(BASE!J13242,LISTAS!$H$3:$Q$3,0))*Tabela3[[#This Row],[QUANTIDADE]]</f>
        <v>5</v>
      </c>
      <c r="L13242" s="2" t="str">
        <f>TEXT(Tabela3[[#This Row],[DATA]],"MM")</f>
        <v>08</v>
      </c>
      <c r="M13242" s="2">
        <f>WEEKNUM(Tabela3[[#This Row],[DATA]])</f>
        <v>33</v>
      </c>
      <c r="N13242" s="18">
        <f>YEAR(Tabela3[[#This Row],[DATA]])</f>
        <v>2023</v>
      </c>
    </row>
    <row r="13243" spans="2:14">
      <c r="B13243" s="1">
        <v>45157</v>
      </c>
      <c r="C13243">
        <v>18400</v>
      </c>
      <c r="D13243">
        <f>COUNTIF(C$4:C13243,Tabela3[[#This Row],[COMANDA]])</f>
        <v>6</v>
      </c>
      <c r="E13243" t="s">
        <v>89</v>
      </c>
      <c r="F13243" t="s">
        <v>375</v>
      </c>
      <c r="G13243" t="s">
        <v>9</v>
      </c>
      <c r="H13243" t="s">
        <v>242</v>
      </c>
      <c r="I13243" s="2">
        <v>1</v>
      </c>
      <c r="J13243" t="s">
        <v>12</v>
      </c>
      <c r="K13243" s="21">
        <f>INDEX(LISTAS!$H:$Q,MATCH(BASE!H13243,LISTAS!$G:$G,0),MATCH(BASE!J13243,LISTAS!$H$3:$Q$3,0))*Tabela3[[#This Row],[QUANTIDADE]]</f>
        <v>6</v>
      </c>
      <c r="L13243" s="2" t="str">
        <f>TEXT(Tabela3[[#This Row],[DATA]],"MM")</f>
        <v>08</v>
      </c>
      <c r="M13243" s="2">
        <f>WEEKNUM(Tabela3[[#This Row],[DATA]])</f>
        <v>33</v>
      </c>
      <c r="N13243" s="18">
        <f>YEAR(Tabela3[[#This Row],[DATA]])</f>
        <v>2023</v>
      </c>
    </row>
    <row r="13244" spans="2:14">
      <c r="B13244" s="1">
        <v>45159</v>
      </c>
      <c r="C13244">
        <v>18401</v>
      </c>
      <c r="D13244">
        <f>COUNTIF(C$4:C13244,Tabela3[[#This Row],[COMANDA]])</f>
        <v>1</v>
      </c>
      <c r="E13244" t="s">
        <v>90</v>
      </c>
      <c r="F13244" t="s">
        <v>375</v>
      </c>
      <c r="G13244" t="s">
        <v>8</v>
      </c>
      <c r="H13244" t="s">
        <v>202</v>
      </c>
      <c r="I13244" s="2">
        <v>2</v>
      </c>
      <c r="J13244" t="s">
        <v>13</v>
      </c>
      <c r="K13244" s="21">
        <f>INDEX(LISTAS!$H:$Q,MATCH(BASE!H13244,LISTAS!$G:$G,0),MATCH(BASE!J13244,LISTAS!$H$3:$Q$3,0))*Tabela3[[#This Row],[QUANTIDADE]]</f>
        <v>48</v>
      </c>
      <c r="L13244" s="2" t="str">
        <f>TEXT(Tabela3[[#This Row],[DATA]],"MM")</f>
        <v>08</v>
      </c>
      <c r="M13244" s="2">
        <f>WEEKNUM(Tabela3[[#This Row],[DATA]])</f>
        <v>34</v>
      </c>
      <c r="N13244" s="18">
        <f>YEAR(Tabela3[[#This Row],[DATA]])</f>
        <v>2023</v>
      </c>
    </row>
    <row r="13245" spans="2:14">
      <c r="B13245" s="1">
        <v>45159</v>
      </c>
      <c r="C13245">
        <v>18402</v>
      </c>
      <c r="D13245">
        <f>COUNTIF(C$4:C13245,Tabela3[[#This Row],[COMANDA]])</f>
        <v>1</v>
      </c>
      <c r="E13245" t="s">
        <v>90</v>
      </c>
      <c r="F13245" t="s">
        <v>98</v>
      </c>
      <c r="G13245" t="s">
        <v>8</v>
      </c>
      <c r="H13245" t="s">
        <v>204</v>
      </c>
      <c r="I13245" s="2">
        <v>2</v>
      </c>
      <c r="J13245" t="s">
        <v>13</v>
      </c>
      <c r="K13245" s="21">
        <f>INDEX(LISTAS!$H:$Q,MATCH(BASE!H13245,LISTAS!$G:$G,0),MATCH(BASE!J13245,LISTAS!$H$3:$Q$3,0))*Tabela3[[#This Row],[QUANTIDADE]]</f>
        <v>36</v>
      </c>
      <c r="L13245" s="2" t="str">
        <f>TEXT(Tabela3[[#This Row],[DATA]],"MM")</f>
        <v>08</v>
      </c>
      <c r="M13245" s="2">
        <f>WEEKNUM(Tabela3[[#This Row],[DATA]])</f>
        <v>34</v>
      </c>
      <c r="N13245" s="18">
        <f>YEAR(Tabela3[[#This Row],[DATA]])</f>
        <v>2023</v>
      </c>
    </row>
    <row r="13246" spans="2:14">
      <c r="B13246" s="1">
        <v>45159</v>
      </c>
      <c r="C13246">
        <v>18403</v>
      </c>
      <c r="D13246">
        <f>COUNTIF(C$4:C13246,Tabela3[[#This Row],[COMANDA]])</f>
        <v>1</v>
      </c>
      <c r="E13246" t="s">
        <v>89</v>
      </c>
      <c r="F13246" t="s">
        <v>98</v>
      </c>
      <c r="G13246" t="s">
        <v>8</v>
      </c>
      <c r="H13246" t="s">
        <v>47</v>
      </c>
      <c r="I13246" s="2">
        <v>1</v>
      </c>
      <c r="J13246" t="s">
        <v>13</v>
      </c>
      <c r="K13246" s="21">
        <f>INDEX(LISTAS!$H:$Q,MATCH(BASE!H13246,LISTAS!$G:$G,0),MATCH(BASE!J13246,LISTAS!$H$3:$Q$3,0))*Tabela3[[#This Row],[QUANTIDADE]]</f>
        <v>16</v>
      </c>
      <c r="L13246" s="2" t="str">
        <f>TEXT(Tabela3[[#This Row],[DATA]],"MM")</f>
        <v>08</v>
      </c>
      <c r="M13246" s="2">
        <f>WEEKNUM(Tabela3[[#This Row],[DATA]])</f>
        <v>34</v>
      </c>
      <c r="N13246" s="18">
        <f>YEAR(Tabela3[[#This Row],[DATA]])</f>
        <v>2023</v>
      </c>
    </row>
    <row r="13247" spans="2:14">
      <c r="B13247" s="1">
        <v>45159</v>
      </c>
      <c r="C13247">
        <v>18404</v>
      </c>
      <c r="D13247">
        <f>COUNTIF(C$4:C13247,Tabela3[[#This Row],[COMANDA]])</f>
        <v>1</v>
      </c>
      <c r="E13247" t="s">
        <v>90</v>
      </c>
      <c r="F13247" t="s">
        <v>98</v>
      </c>
      <c r="G13247" t="s">
        <v>8</v>
      </c>
      <c r="H13247" t="s">
        <v>47</v>
      </c>
      <c r="I13247" s="2">
        <v>2</v>
      </c>
      <c r="J13247" t="s">
        <v>13</v>
      </c>
      <c r="K13247" s="21">
        <f>INDEX(LISTAS!$H:$Q,MATCH(BASE!H13247,LISTAS!$G:$G,0),MATCH(BASE!J13247,LISTAS!$H$3:$Q$3,0))*Tabela3[[#This Row],[QUANTIDADE]]</f>
        <v>32</v>
      </c>
      <c r="L13247" s="2" t="str">
        <f>TEXT(Tabela3[[#This Row],[DATA]],"MM")</f>
        <v>08</v>
      </c>
      <c r="M13247" s="2">
        <f>WEEKNUM(Tabela3[[#This Row],[DATA]])</f>
        <v>34</v>
      </c>
      <c r="N13247" s="18">
        <f>YEAR(Tabela3[[#This Row],[DATA]])</f>
        <v>2023</v>
      </c>
    </row>
    <row r="13248" spans="2:14">
      <c r="B13248" s="1">
        <v>45159</v>
      </c>
      <c r="C13248">
        <v>18405</v>
      </c>
      <c r="D13248">
        <f>COUNTIF(C$4:C13248,Tabela3[[#This Row],[COMANDA]])</f>
        <v>1</v>
      </c>
      <c r="E13248" t="s">
        <v>89</v>
      </c>
      <c r="F13248" t="s">
        <v>99</v>
      </c>
      <c r="G13248" t="s">
        <v>8</v>
      </c>
      <c r="H13248" t="s">
        <v>47</v>
      </c>
      <c r="I13248" s="2">
        <v>1</v>
      </c>
      <c r="J13248" t="s">
        <v>13</v>
      </c>
      <c r="K13248" s="21">
        <f>INDEX(LISTAS!$H:$Q,MATCH(BASE!H13248,LISTAS!$G:$G,0),MATCH(BASE!J13248,LISTAS!$H$3:$Q$3,0))*Tabela3[[#This Row],[QUANTIDADE]]</f>
        <v>16</v>
      </c>
      <c r="L13248" s="2" t="str">
        <f>TEXT(Tabela3[[#This Row],[DATA]],"MM")</f>
        <v>08</v>
      </c>
      <c r="M13248" s="2">
        <f>WEEKNUM(Tabela3[[#This Row],[DATA]])</f>
        <v>34</v>
      </c>
      <c r="N13248" s="18">
        <f>YEAR(Tabela3[[#This Row],[DATA]])</f>
        <v>2023</v>
      </c>
    </row>
    <row r="13249" spans="2:14">
      <c r="B13249" s="1">
        <v>45159</v>
      </c>
      <c r="C13249">
        <v>18406</v>
      </c>
      <c r="D13249">
        <f>COUNTIF(C$4:C13249,Tabela3[[#This Row],[COMANDA]])</f>
        <v>1</v>
      </c>
      <c r="E13249" t="s">
        <v>89</v>
      </c>
      <c r="F13249" t="s">
        <v>99</v>
      </c>
      <c r="G13249" t="s">
        <v>8</v>
      </c>
      <c r="H13249" t="s">
        <v>204</v>
      </c>
      <c r="I13249" s="2">
        <v>1</v>
      </c>
      <c r="J13249" t="s">
        <v>13</v>
      </c>
      <c r="K13249" s="21">
        <f>INDEX(LISTAS!$H:$Q,MATCH(BASE!H13249,LISTAS!$G:$G,0),MATCH(BASE!J13249,LISTAS!$H$3:$Q$3,0))*Tabela3[[#This Row],[QUANTIDADE]]</f>
        <v>18</v>
      </c>
      <c r="L13249" s="2" t="str">
        <f>TEXT(Tabela3[[#This Row],[DATA]],"MM")</f>
        <v>08</v>
      </c>
      <c r="M13249" s="2">
        <f>WEEKNUM(Tabela3[[#This Row],[DATA]])</f>
        <v>34</v>
      </c>
      <c r="N13249" s="18">
        <f>YEAR(Tabela3[[#This Row],[DATA]])</f>
        <v>2023</v>
      </c>
    </row>
    <row r="13250" spans="2:14">
      <c r="B13250" s="1">
        <v>45159</v>
      </c>
      <c r="C13250">
        <v>18407</v>
      </c>
      <c r="D13250">
        <f>COUNTIF(C$4:C13250,Tabela3[[#This Row],[COMANDA]])</f>
        <v>1</v>
      </c>
      <c r="E13250" t="s">
        <v>89</v>
      </c>
      <c r="F13250" t="s">
        <v>99</v>
      </c>
      <c r="G13250" t="s">
        <v>8</v>
      </c>
      <c r="H13250" t="s">
        <v>43</v>
      </c>
      <c r="I13250" s="2">
        <v>1</v>
      </c>
      <c r="J13250" t="s">
        <v>13</v>
      </c>
      <c r="K13250" s="21">
        <f>INDEX(LISTAS!$H:$Q,MATCH(BASE!H13250,LISTAS!$G:$G,0),MATCH(BASE!J13250,LISTAS!$H$3:$Q$3,0))*Tabela3[[#This Row],[QUANTIDADE]]</f>
        <v>18</v>
      </c>
      <c r="L13250" s="2" t="str">
        <f>TEXT(Tabela3[[#This Row],[DATA]],"MM")</f>
        <v>08</v>
      </c>
      <c r="M13250" s="2">
        <f>WEEKNUM(Tabela3[[#This Row],[DATA]])</f>
        <v>34</v>
      </c>
      <c r="N13250" s="18">
        <f>YEAR(Tabela3[[#This Row],[DATA]])</f>
        <v>2023</v>
      </c>
    </row>
    <row r="13251" spans="2:14">
      <c r="B13251" s="1">
        <v>45159</v>
      </c>
      <c r="C13251">
        <v>18408</v>
      </c>
      <c r="D13251">
        <f>COUNTIF(C$4:C13251,Tabela3[[#This Row],[COMANDA]])</f>
        <v>1</v>
      </c>
      <c r="E13251" t="s">
        <v>90</v>
      </c>
      <c r="F13251" t="s">
        <v>98</v>
      </c>
      <c r="G13251" t="s">
        <v>8</v>
      </c>
      <c r="H13251" t="s">
        <v>47</v>
      </c>
      <c r="I13251" s="2">
        <v>1</v>
      </c>
      <c r="J13251" t="s">
        <v>13</v>
      </c>
      <c r="K13251" s="21">
        <f>INDEX(LISTAS!$H:$Q,MATCH(BASE!H13251,LISTAS!$G:$G,0),MATCH(BASE!J13251,LISTAS!$H$3:$Q$3,0))*Tabela3[[#This Row],[QUANTIDADE]]</f>
        <v>16</v>
      </c>
      <c r="L13251" s="2" t="str">
        <f>TEXT(Tabela3[[#This Row],[DATA]],"MM")</f>
        <v>08</v>
      </c>
      <c r="M13251" s="2">
        <f>WEEKNUM(Tabela3[[#This Row],[DATA]])</f>
        <v>34</v>
      </c>
      <c r="N13251" s="18">
        <f>YEAR(Tabela3[[#This Row],[DATA]])</f>
        <v>2023</v>
      </c>
    </row>
    <row r="13252" spans="2:14">
      <c r="B13252" s="1">
        <v>45159</v>
      </c>
      <c r="C13252">
        <v>18409</v>
      </c>
      <c r="D13252">
        <f>COUNTIF(C$4:C13252,Tabela3[[#This Row],[COMANDA]])</f>
        <v>1</v>
      </c>
      <c r="E13252" t="s">
        <v>90</v>
      </c>
      <c r="F13252" t="s">
        <v>98</v>
      </c>
      <c r="G13252" t="s">
        <v>8</v>
      </c>
      <c r="H13252" t="s">
        <v>206</v>
      </c>
      <c r="I13252" s="2">
        <v>1</v>
      </c>
      <c r="J13252" t="s">
        <v>13</v>
      </c>
      <c r="K13252" s="21">
        <f>INDEX(LISTAS!$H:$Q,MATCH(BASE!H13252,LISTAS!$G:$G,0),MATCH(BASE!J13252,LISTAS!$H$3:$Q$3,0))*Tabela3[[#This Row],[QUANTIDADE]]</f>
        <v>18</v>
      </c>
      <c r="L13252" s="2" t="str">
        <f>TEXT(Tabela3[[#This Row],[DATA]],"MM")</f>
        <v>08</v>
      </c>
      <c r="M13252" s="2">
        <f>WEEKNUM(Tabela3[[#This Row],[DATA]])</f>
        <v>34</v>
      </c>
      <c r="N13252" s="18">
        <f>YEAR(Tabela3[[#This Row],[DATA]])</f>
        <v>2023</v>
      </c>
    </row>
    <row r="13253" spans="2:14">
      <c r="B13253" s="1">
        <v>45159</v>
      </c>
      <c r="C13253">
        <v>18409</v>
      </c>
      <c r="D13253">
        <f>COUNTIF(C$4:C13253,Tabela3[[#This Row],[COMANDA]])</f>
        <v>2</v>
      </c>
      <c r="E13253" t="s">
        <v>90</v>
      </c>
      <c r="F13253" t="s">
        <v>98</v>
      </c>
      <c r="G13253" t="s">
        <v>61</v>
      </c>
      <c r="H13253" t="s">
        <v>384</v>
      </c>
      <c r="I13253" s="2">
        <v>1</v>
      </c>
      <c r="J13253" t="s">
        <v>11</v>
      </c>
      <c r="K13253" s="21">
        <f>INDEX(LISTAS!$H:$Q,MATCH(BASE!H13253,LISTAS!$G:$G,0),MATCH(BASE!J13253,LISTAS!$H$3:$Q$3,0))*Tabela3[[#This Row],[QUANTIDADE]]</f>
        <v>2</v>
      </c>
      <c r="L13253" s="2" t="str">
        <f>TEXT(Tabela3[[#This Row],[DATA]],"MM")</f>
        <v>08</v>
      </c>
      <c r="M13253" s="2">
        <f>WEEKNUM(Tabela3[[#This Row],[DATA]])</f>
        <v>34</v>
      </c>
      <c r="N13253" s="18">
        <f>YEAR(Tabela3[[#This Row],[DATA]])</f>
        <v>2023</v>
      </c>
    </row>
    <row r="13254" spans="2:14">
      <c r="B13254" s="1">
        <v>45159</v>
      </c>
      <c r="C13254">
        <v>18410</v>
      </c>
      <c r="D13254">
        <f>COUNTIF(C$4:C13254,Tabela3[[#This Row],[COMANDA]])</f>
        <v>1</v>
      </c>
      <c r="E13254" t="s">
        <v>89</v>
      </c>
      <c r="F13254" t="s">
        <v>375</v>
      </c>
      <c r="G13254" t="s">
        <v>8</v>
      </c>
      <c r="H13254" t="s">
        <v>202</v>
      </c>
      <c r="I13254" s="2">
        <v>1</v>
      </c>
      <c r="J13254" t="s">
        <v>13</v>
      </c>
      <c r="K13254" s="21">
        <f>INDEX(LISTAS!$H:$Q,MATCH(BASE!H13254,LISTAS!$G:$G,0),MATCH(BASE!J13254,LISTAS!$H$3:$Q$3,0))*Tabela3[[#This Row],[QUANTIDADE]]</f>
        <v>24</v>
      </c>
      <c r="L13254" s="2" t="str">
        <f>TEXT(Tabela3[[#This Row],[DATA]],"MM")</f>
        <v>08</v>
      </c>
      <c r="M13254" s="2">
        <f>WEEKNUM(Tabela3[[#This Row],[DATA]])</f>
        <v>34</v>
      </c>
      <c r="N13254" s="18">
        <f>YEAR(Tabela3[[#This Row],[DATA]])</f>
        <v>2023</v>
      </c>
    </row>
    <row r="13255" spans="2:14">
      <c r="B13255" s="1">
        <v>45159</v>
      </c>
      <c r="C13255">
        <v>18411</v>
      </c>
      <c r="D13255">
        <f>COUNTIF(C$4:C13255,Tabela3[[#This Row],[COMANDA]])</f>
        <v>1</v>
      </c>
      <c r="E13255" t="s">
        <v>90</v>
      </c>
      <c r="F13255" t="s">
        <v>98</v>
      </c>
      <c r="G13255" t="s">
        <v>8</v>
      </c>
      <c r="H13255" t="s">
        <v>47</v>
      </c>
      <c r="I13255" s="2">
        <v>1</v>
      </c>
      <c r="J13255" t="s">
        <v>13</v>
      </c>
      <c r="K13255" s="21">
        <f>INDEX(LISTAS!$H:$Q,MATCH(BASE!H13255,LISTAS!$G:$G,0),MATCH(BASE!J13255,LISTAS!$H$3:$Q$3,0))*Tabela3[[#This Row],[QUANTIDADE]]</f>
        <v>16</v>
      </c>
      <c r="L13255" s="2" t="str">
        <f>TEXT(Tabela3[[#This Row],[DATA]],"MM")</f>
        <v>08</v>
      </c>
      <c r="M13255" s="2">
        <f>WEEKNUM(Tabela3[[#This Row],[DATA]])</f>
        <v>34</v>
      </c>
      <c r="N13255" s="18">
        <f>YEAR(Tabela3[[#This Row],[DATA]])</f>
        <v>2023</v>
      </c>
    </row>
    <row r="13256" spans="2:14">
      <c r="B13256" s="1">
        <v>45159</v>
      </c>
      <c r="C13256">
        <v>18412</v>
      </c>
      <c r="D13256">
        <f>COUNTIF(C$4:C13256,Tabela3[[#This Row],[COMANDA]])</f>
        <v>1</v>
      </c>
      <c r="E13256" t="s">
        <v>90</v>
      </c>
      <c r="F13256" t="s">
        <v>99</v>
      </c>
      <c r="G13256" t="s">
        <v>8</v>
      </c>
      <c r="H13256" t="s">
        <v>204</v>
      </c>
      <c r="I13256" s="2">
        <v>1</v>
      </c>
      <c r="J13256" t="s">
        <v>13</v>
      </c>
      <c r="K13256" s="21">
        <f>INDEX(LISTAS!$H:$Q,MATCH(BASE!H13256,LISTAS!$G:$G,0),MATCH(BASE!J13256,LISTAS!$H$3:$Q$3,0))*Tabela3[[#This Row],[QUANTIDADE]]</f>
        <v>18</v>
      </c>
      <c r="L13256" s="2" t="str">
        <f>TEXT(Tabela3[[#This Row],[DATA]],"MM")</f>
        <v>08</v>
      </c>
      <c r="M13256" s="2">
        <f>WEEKNUM(Tabela3[[#This Row],[DATA]])</f>
        <v>34</v>
      </c>
      <c r="N13256" s="18">
        <f>YEAR(Tabela3[[#This Row],[DATA]])</f>
        <v>2023</v>
      </c>
    </row>
    <row r="13257" spans="2:14">
      <c r="B13257" s="1">
        <v>45159</v>
      </c>
      <c r="C13257">
        <v>18412</v>
      </c>
      <c r="D13257">
        <f>COUNTIF(C$4:C13257,Tabela3[[#This Row],[COMANDA]])</f>
        <v>2</v>
      </c>
      <c r="E13257" t="s">
        <v>90</v>
      </c>
      <c r="F13257" t="s">
        <v>99</v>
      </c>
      <c r="G13257" t="s">
        <v>9</v>
      </c>
      <c r="H13257" t="s">
        <v>208</v>
      </c>
      <c r="I13257" s="2">
        <v>1</v>
      </c>
      <c r="J13257" t="s">
        <v>13</v>
      </c>
      <c r="K13257" s="21">
        <f>INDEX(LISTAS!$H:$Q,MATCH(BASE!H13257,LISTAS!$G:$G,0),MATCH(BASE!J13257,LISTAS!$H$3:$Q$3,0))*Tabela3[[#This Row],[QUANTIDADE]]</f>
        <v>5</v>
      </c>
      <c r="L13257" s="2" t="str">
        <f>TEXT(Tabela3[[#This Row],[DATA]],"MM")</f>
        <v>08</v>
      </c>
      <c r="M13257" s="2">
        <f>WEEKNUM(Tabela3[[#This Row],[DATA]])</f>
        <v>34</v>
      </c>
      <c r="N13257" s="18">
        <f>YEAR(Tabela3[[#This Row],[DATA]])</f>
        <v>2023</v>
      </c>
    </row>
    <row r="13258" spans="2:14">
      <c r="B13258" s="1">
        <v>45159</v>
      </c>
      <c r="C13258">
        <v>18413</v>
      </c>
      <c r="D13258">
        <f>COUNTIF(C$4:C13258,Tabela3[[#This Row],[COMANDA]])</f>
        <v>1</v>
      </c>
      <c r="E13258" t="s">
        <v>90</v>
      </c>
      <c r="F13258" t="s">
        <v>100</v>
      </c>
      <c r="G13258" t="s">
        <v>8</v>
      </c>
      <c r="H13258" t="s">
        <v>47</v>
      </c>
      <c r="I13258" s="2">
        <v>1</v>
      </c>
      <c r="J13258" t="s">
        <v>13</v>
      </c>
      <c r="K13258" s="21">
        <f>INDEX(LISTAS!$H:$Q,MATCH(BASE!H13258,LISTAS!$G:$G,0),MATCH(BASE!J13258,LISTAS!$H$3:$Q$3,0))*Tabela3[[#This Row],[QUANTIDADE]]</f>
        <v>16</v>
      </c>
      <c r="L13258" s="2" t="str">
        <f>TEXT(Tabela3[[#This Row],[DATA]],"MM")</f>
        <v>08</v>
      </c>
      <c r="M13258" s="2">
        <f>WEEKNUM(Tabela3[[#This Row],[DATA]])</f>
        <v>34</v>
      </c>
      <c r="N13258" s="18">
        <f>YEAR(Tabela3[[#This Row],[DATA]])</f>
        <v>2023</v>
      </c>
    </row>
    <row r="13259" spans="2:14">
      <c r="B13259" s="1">
        <v>45159</v>
      </c>
      <c r="C13259">
        <v>18414</v>
      </c>
      <c r="D13259">
        <f>COUNTIF(C$4:C13259,Tabela3[[#This Row],[COMANDA]])</f>
        <v>1</v>
      </c>
      <c r="E13259" t="s">
        <v>90</v>
      </c>
      <c r="F13259" t="s">
        <v>98</v>
      </c>
      <c r="G13259" t="s">
        <v>8</v>
      </c>
      <c r="H13259" t="s">
        <v>204</v>
      </c>
      <c r="I13259" s="2">
        <v>1</v>
      </c>
      <c r="J13259" t="s">
        <v>13</v>
      </c>
      <c r="K13259" s="21">
        <f>INDEX(LISTAS!$H:$Q,MATCH(BASE!H13259,LISTAS!$G:$G,0),MATCH(BASE!J13259,LISTAS!$H$3:$Q$3,0))*Tabela3[[#This Row],[QUANTIDADE]]</f>
        <v>18</v>
      </c>
      <c r="L13259" s="2" t="str">
        <f>TEXT(Tabela3[[#This Row],[DATA]],"MM")</f>
        <v>08</v>
      </c>
      <c r="M13259" s="2">
        <f>WEEKNUM(Tabela3[[#This Row],[DATA]])</f>
        <v>34</v>
      </c>
      <c r="N13259" s="18">
        <f>YEAR(Tabela3[[#This Row],[DATA]])</f>
        <v>2023</v>
      </c>
    </row>
    <row r="13260" spans="2:14">
      <c r="B13260" s="1">
        <v>45159</v>
      </c>
      <c r="C13260">
        <v>18414</v>
      </c>
      <c r="D13260">
        <f>COUNTIF(C$4:C13260,Tabela3[[#This Row],[COMANDA]])</f>
        <v>2</v>
      </c>
      <c r="E13260" t="s">
        <v>90</v>
      </c>
      <c r="F13260" t="s">
        <v>98</v>
      </c>
      <c r="G13260" t="s">
        <v>61</v>
      </c>
      <c r="H13260" t="s">
        <v>199</v>
      </c>
      <c r="I13260" s="2">
        <v>2</v>
      </c>
      <c r="J13260" t="s">
        <v>12</v>
      </c>
      <c r="K13260" s="21">
        <f>INDEX(LISTAS!$H:$Q,MATCH(BASE!H13260,LISTAS!$G:$G,0),MATCH(BASE!J13260,LISTAS!$H$3:$Q$3,0))*Tabela3[[#This Row],[QUANTIDADE]]</f>
        <v>3</v>
      </c>
      <c r="L13260" s="2" t="str">
        <f>TEXT(Tabela3[[#This Row],[DATA]],"MM")</f>
        <v>08</v>
      </c>
      <c r="M13260" s="2">
        <f>WEEKNUM(Tabela3[[#This Row],[DATA]])</f>
        <v>34</v>
      </c>
      <c r="N13260" s="18">
        <f>YEAR(Tabela3[[#This Row],[DATA]])</f>
        <v>2023</v>
      </c>
    </row>
    <row r="13261" spans="2:14">
      <c r="B13261" s="1">
        <v>45159</v>
      </c>
      <c r="C13261">
        <v>18415</v>
      </c>
      <c r="D13261">
        <f>COUNTIF(C$4:C13261,Tabela3[[#This Row],[COMANDA]])</f>
        <v>1</v>
      </c>
      <c r="E13261" t="s">
        <v>90</v>
      </c>
      <c r="F13261" t="s">
        <v>98</v>
      </c>
      <c r="G13261" t="s">
        <v>8</v>
      </c>
      <c r="H13261" t="s">
        <v>42</v>
      </c>
      <c r="I13261" s="2">
        <v>1</v>
      </c>
      <c r="J13261" t="s">
        <v>13</v>
      </c>
      <c r="K13261" s="21">
        <f>INDEX(LISTAS!$H:$Q,MATCH(BASE!H13261,LISTAS!$G:$G,0),MATCH(BASE!J13261,LISTAS!$H$3:$Q$3,0))*Tabela3[[#This Row],[QUANTIDADE]]</f>
        <v>17</v>
      </c>
      <c r="L13261" s="2" t="str">
        <f>TEXT(Tabela3[[#This Row],[DATA]],"MM")</f>
        <v>08</v>
      </c>
      <c r="M13261" s="2">
        <f>WEEKNUM(Tabela3[[#This Row],[DATA]])</f>
        <v>34</v>
      </c>
      <c r="N13261" s="18">
        <f>YEAR(Tabela3[[#This Row],[DATA]])</f>
        <v>2023</v>
      </c>
    </row>
    <row r="13262" spans="2:14">
      <c r="B13262" s="1">
        <v>45159</v>
      </c>
      <c r="C13262">
        <v>18416</v>
      </c>
      <c r="D13262">
        <f>COUNTIF(C$4:C13262,Tabela3[[#This Row],[COMANDA]])</f>
        <v>1</v>
      </c>
      <c r="E13262" t="s">
        <v>90</v>
      </c>
      <c r="F13262" t="s">
        <v>98</v>
      </c>
      <c r="G13262" t="s">
        <v>8</v>
      </c>
      <c r="H13262" t="s">
        <v>41</v>
      </c>
      <c r="I13262" s="2">
        <v>1</v>
      </c>
      <c r="J13262" t="s">
        <v>13</v>
      </c>
      <c r="K13262" s="21">
        <f>INDEX(LISTAS!$H:$Q,MATCH(BASE!H13262,LISTAS!$G:$G,0),MATCH(BASE!J13262,LISTAS!$H$3:$Q$3,0))*Tabela3[[#This Row],[QUANTIDADE]]</f>
        <v>16</v>
      </c>
      <c r="L13262" s="2" t="str">
        <f>TEXT(Tabela3[[#This Row],[DATA]],"MM")</f>
        <v>08</v>
      </c>
      <c r="M13262" s="2">
        <f>WEEKNUM(Tabela3[[#This Row],[DATA]])</f>
        <v>34</v>
      </c>
      <c r="N13262" s="18">
        <f>YEAR(Tabela3[[#This Row],[DATA]])</f>
        <v>2023</v>
      </c>
    </row>
    <row r="13263" spans="2:14">
      <c r="B13263" s="1">
        <v>45159</v>
      </c>
      <c r="C13263">
        <v>18416</v>
      </c>
      <c r="D13263">
        <f>COUNTIF(C$4:C13263,Tabela3[[#This Row],[COMANDA]])</f>
        <v>2</v>
      </c>
      <c r="E13263" t="s">
        <v>90</v>
      </c>
      <c r="F13263" t="s">
        <v>98</v>
      </c>
      <c r="G13263" t="s">
        <v>8</v>
      </c>
      <c r="H13263" t="s">
        <v>211</v>
      </c>
      <c r="I13263" s="2">
        <v>1</v>
      </c>
      <c r="J13263" t="s">
        <v>13</v>
      </c>
      <c r="K13263" s="21">
        <f>INDEX(LISTAS!$H:$Q,MATCH(BASE!H13263,LISTAS!$G:$G,0),MATCH(BASE!J13263,LISTAS!$H$3:$Q$3,0))*Tabela3[[#This Row],[QUANTIDADE]]</f>
        <v>22</v>
      </c>
      <c r="L13263" s="2" t="str">
        <f>TEXT(Tabela3[[#This Row],[DATA]],"MM")</f>
        <v>08</v>
      </c>
      <c r="M13263" s="2">
        <f>WEEKNUM(Tabela3[[#This Row],[DATA]])</f>
        <v>34</v>
      </c>
      <c r="N13263" s="18">
        <f>YEAR(Tabela3[[#This Row],[DATA]])</f>
        <v>2023</v>
      </c>
    </row>
    <row r="13264" spans="2:14">
      <c r="B13264" s="1">
        <v>45159</v>
      </c>
      <c r="C13264">
        <v>18416</v>
      </c>
      <c r="D13264">
        <f>COUNTIF(C$4:C13264,Tabela3[[#This Row],[COMANDA]])</f>
        <v>3</v>
      </c>
      <c r="E13264" t="s">
        <v>90</v>
      </c>
      <c r="F13264" t="s">
        <v>98</v>
      </c>
      <c r="G13264" t="s">
        <v>9</v>
      </c>
      <c r="H13264" t="s">
        <v>51</v>
      </c>
      <c r="I13264" s="2">
        <v>1</v>
      </c>
      <c r="J13264" t="s">
        <v>12</v>
      </c>
      <c r="K13264" s="21">
        <f>INDEX(LISTAS!$H:$Q,MATCH(BASE!H13264,LISTAS!$G:$G,0),MATCH(BASE!J13264,LISTAS!$H$3:$Q$3,0))*Tabela3[[#This Row],[QUANTIDADE]]</f>
        <v>12</v>
      </c>
      <c r="L13264" s="2" t="str">
        <f>TEXT(Tabela3[[#This Row],[DATA]],"MM")</f>
        <v>08</v>
      </c>
      <c r="M13264" s="2">
        <f>WEEKNUM(Tabela3[[#This Row],[DATA]])</f>
        <v>34</v>
      </c>
      <c r="N13264" s="18">
        <f>YEAR(Tabela3[[#This Row],[DATA]])</f>
        <v>2023</v>
      </c>
    </row>
    <row r="13265" spans="2:14">
      <c r="B13265" s="1">
        <v>45159</v>
      </c>
      <c r="C13265">
        <v>18417</v>
      </c>
      <c r="D13265">
        <f>COUNTIF(C$4:C13265,Tabela3[[#This Row],[COMANDA]])</f>
        <v>1</v>
      </c>
      <c r="E13265" t="s">
        <v>90</v>
      </c>
      <c r="F13265" t="s">
        <v>98</v>
      </c>
      <c r="G13265" t="s">
        <v>8</v>
      </c>
      <c r="H13265" t="s">
        <v>40</v>
      </c>
      <c r="I13265" s="2">
        <v>1</v>
      </c>
      <c r="J13265" t="s">
        <v>13</v>
      </c>
      <c r="K13265" s="21">
        <f>INDEX(LISTAS!$H:$Q,MATCH(BASE!H13265,LISTAS!$G:$G,0),MATCH(BASE!J13265,LISTAS!$H$3:$Q$3,0))*Tabela3[[#This Row],[QUANTIDADE]]</f>
        <v>15</v>
      </c>
      <c r="L13265" s="2" t="str">
        <f>TEXT(Tabela3[[#This Row],[DATA]],"MM")</f>
        <v>08</v>
      </c>
      <c r="M13265" s="2">
        <f>WEEKNUM(Tabela3[[#This Row],[DATA]])</f>
        <v>34</v>
      </c>
      <c r="N13265" s="18">
        <f>YEAR(Tabela3[[#This Row],[DATA]])</f>
        <v>2023</v>
      </c>
    </row>
    <row r="13266" spans="2:14">
      <c r="B13266" s="1">
        <v>45159</v>
      </c>
      <c r="C13266">
        <v>18418</v>
      </c>
      <c r="D13266">
        <f>COUNTIF(C$4:C13266,Tabela3[[#This Row],[COMANDA]])</f>
        <v>1</v>
      </c>
      <c r="E13266" t="s">
        <v>90</v>
      </c>
      <c r="F13266" t="s">
        <v>98</v>
      </c>
      <c r="G13266" t="s">
        <v>8</v>
      </c>
      <c r="H13266" t="s">
        <v>43</v>
      </c>
      <c r="I13266" s="2">
        <v>1</v>
      </c>
      <c r="J13266" t="s">
        <v>13</v>
      </c>
      <c r="K13266" s="21">
        <f>INDEX(LISTAS!$H:$Q,MATCH(BASE!H13266,LISTAS!$G:$G,0),MATCH(BASE!J13266,LISTAS!$H$3:$Q$3,0))*Tabela3[[#This Row],[QUANTIDADE]]</f>
        <v>18</v>
      </c>
      <c r="L13266" s="2" t="str">
        <f>TEXT(Tabela3[[#This Row],[DATA]],"MM")</f>
        <v>08</v>
      </c>
      <c r="M13266" s="2">
        <f>WEEKNUM(Tabela3[[#This Row],[DATA]])</f>
        <v>34</v>
      </c>
      <c r="N13266" s="18">
        <f>YEAR(Tabela3[[#This Row],[DATA]])</f>
        <v>2023</v>
      </c>
    </row>
    <row r="13267" spans="2:14">
      <c r="B13267" s="1">
        <v>45159</v>
      </c>
      <c r="C13267">
        <v>18419</v>
      </c>
      <c r="D13267">
        <f>COUNTIF(C$4:C13267,Tabela3[[#This Row],[COMANDA]])</f>
        <v>1</v>
      </c>
      <c r="E13267" t="s">
        <v>90</v>
      </c>
      <c r="F13267" t="s">
        <v>375</v>
      </c>
      <c r="G13267" t="s">
        <v>8</v>
      </c>
      <c r="H13267" t="s">
        <v>204</v>
      </c>
      <c r="I13267" s="2">
        <v>1</v>
      </c>
      <c r="J13267" t="s">
        <v>13</v>
      </c>
      <c r="K13267" s="21">
        <f>INDEX(LISTAS!$H:$Q,MATCH(BASE!H13267,LISTAS!$G:$G,0),MATCH(BASE!J13267,LISTAS!$H$3:$Q$3,0))*Tabela3[[#This Row],[QUANTIDADE]]</f>
        <v>18</v>
      </c>
      <c r="L13267" s="2" t="str">
        <f>TEXT(Tabela3[[#This Row],[DATA]],"MM")</f>
        <v>08</v>
      </c>
      <c r="M13267" s="2">
        <f>WEEKNUM(Tabela3[[#This Row],[DATA]])</f>
        <v>34</v>
      </c>
      <c r="N13267" s="18">
        <f>YEAR(Tabela3[[#This Row],[DATA]])</f>
        <v>2023</v>
      </c>
    </row>
    <row r="13268" spans="2:14">
      <c r="B13268" s="1">
        <v>45159</v>
      </c>
      <c r="C13268">
        <v>18419</v>
      </c>
      <c r="D13268">
        <f>COUNTIF(C$4:C13268,Tabela3[[#This Row],[COMANDA]])</f>
        <v>2</v>
      </c>
      <c r="E13268" t="s">
        <v>90</v>
      </c>
      <c r="F13268" t="s">
        <v>375</v>
      </c>
      <c r="G13268" t="s">
        <v>61</v>
      </c>
      <c r="H13268" t="s">
        <v>199</v>
      </c>
      <c r="I13268" s="2">
        <v>2</v>
      </c>
      <c r="J13268" t="s">
        <v>12</v>
      </c>
      <c r="K13268" s="21">
        <f>INDEX(LISTAS!$H:$Q,MATCH(BASE!H13268,LISTAS!$G:$G,0),MATCH(BASE!J13268,LISTAS!$H$3:$Q$3,0))*Tabela3[[#This Row],[QUANTIDADE]]</f>
        <v>3</v>
      </c>
      <c r="L13268" s="2" t="str">
        <f>TEXT(Tabela3[[#This Row],[DATA]],"MM")</f>
        <v>08</v>
      </c>
      <c r="M13268" s="2">
        <f>WEEKNUM(Tabela3[[#This Row],[DATA]])</f>
        <v>34</v>
      </c>
      <c r="N13268" s="18">
        <f>YEAR(Tabela3[[#This Row],[DATA]])</f>
        <v>2023</v>
      </c>
    </row>
    <row r="13269" spans="2:14">
      <c r="B13269" s="1">
        <v>45159</v>
      </c>
      <c r="C13269">
        <v>18420</v>
      </c>
      <c r="D13269">
        <f>COUNTIF(C$4:C13269,Tabela3[[#This Row],[COMANDA]])</f>
        <v>1</v>
      </c>
      <c r="E13269" t="s">
        <v>90</v>
      </c>
      <c r="F13269" t="s">
        <v>98</v>
      </c>
      <c r="G13269" t="s">
        <v>8</v>
      </c>
      <c r="H13269" t="s">
        <v>206</v>
      </c>
      <c r="I13269" s="2">
        <v>1</v>
      </c>
      <c r="J13269" t="s">
        <v>13</v>
      </c>
      <c r="K13269" s="21">
        <f>INDEX(LISTAS!$H:$Q,MATCH(BASE!H13269,LISTAS!$G:$G,0),MATCH(BASE!J13269,LISTAS!$H$3:$Q$3,0))*Tabela3[[#This Row],[QUANTIDADE]]</f>
        <v>18</v>
      </c>
      <c r="L13269" s="2" t="str">
        <f>TEXT(Tabela3[[#This Row],[DATA]],"MM")</f>
        <v>08</v>
      </c>
      <c r="M13269" s="2">
        <f>WEEKNUM(Tabela3[[#This Row],[DATA]])</f>
        <v>34</v>
      </c>
      <c r="N13269" s="18">
        <f>YEAR(Tabela3[[#This Row],[DATA]])</f>
        <v>2023</v>
      </c>
    </row>
    <row r="13270" spans="2:14">
      <c r="B13270" s="1">
        <v>45159</v>
      </c>
      <c r="C13270">
        <v>18420</v>
      </c>
      <c r="D13270">
        <f>COUNTIF(C$4:C13270,Tabela3[[#This Row],[COMANDA]])</f>
        <v>2</v>
      </c>
      <c r="E13270" t="s">
        <v>90</v>
      </c>
      <c r="F13270" t="s">
        <v>98</v>
      </c>
      <c r="G13270" t="s">
        <v>9</v>
      </c>
      <c r="H13270" t="s">
        <v>58</v>
      </c>
      <c r="I13270" s="2">
        <v>1</v>
      </c>
      <c r="J13270" t="s">
        <v>11</v>
      </c>
      <c r="K13270" s="21">
        <f>INDEX(LISTAS!$H:$Q,MATCH(BASE!H13270,LISTAS!$G:$G,0),MATCH(BASE!J13270,LISTAS!$H$3:$Q$3,0))*Tabela3[[#This Row],[QUANTIDADE]]</f>
        <v>5</v>
      </c>
      <c r="L13270" s="2" t="str">
        <f>TEXT(Tabela3[[#This Row],[DATA]],"MM")</f>
        <v>08</v>
      </c>
      <c r="M13270" s="2">
        <f>WEEKNUM(Tabela3[[#This Row],[DATA]])</f>
        <v>34</v>
      </c>
      <c r="N13270" s="18">
        <f>YEAR(Tabela3[[#This Row],[DATA]])</f>
        <v>2023</v>
      </c>
    </row>
    <row r="13271" spans="2:14">
      <c r="B13271" s="1">
        <v>45159</v>
      </c>
      <c r="C13271">
        <v>18421</v>
      </c>
      <c r="D13271">
        <f>COUNTIF(C$4:C13271,Tabela3[[#This Row],[COMANDA]])</f>
        <v>1</v>
      </c>
      <c r="E13271" t="s">
        <v>89</v>
      </c>
      <c r="F13271" t="s">
        <v>99</v>
      </c>
      <c r="G13271" t="s">
        <v>8</v>
      </c>
      <c r="H13271" t="s">
        <v>204</v>
      </c>
      <c r="I13271" s="2">
        <v>1</v>
      </c>
      <c r="J13271" t="s">
        <v>13</v>
      </c>
      <c r="K13271" s="21">
        <f>INDEX(LISTAS!$H:$Q,MATCH(BASE!H13271,LISTAS!$G:$G,0),MATCH(BASE!J13271,LISTAS!$H$3:$Q$3,0))*Tabela3[[#This Row],[QUANTIDADE]]</f>
        <v>18</v>
      </c>
      <c r="L13271" s="2" t="str">
        <f>TEXT(Tabela3[[#This Row],[DATA]],"MM")</f>
        <v>08</v>
      </c>
      <c r="M13271" s="2">
        <f>WEEKNUM(Tabela3[[#This Row],[DATA]])</f>
        <v>34</v>
      </c>
      <c r="N13271" s="18">
        <f>YEAR(Tabela3[[#This Row],[DATA]])</f>
        <v>2023</v>
      </c>
    </row>
    <row r="13272" spans="2:14">
      <c r="B13272" s="1">
        <v>45159</v>
      </c>
      <c r="C13272">
        <v>18422</v>
      </c>
      <c r="D13272">
        <f>COUNTIF(C$4:C13272,Tabela3[[#This Row],[COMANDA]])</f>
        <v>1</v>
      </c>
      <c r="E13272" t="s">
        <v>90</v>
      </c>
      <c r="F13272" t="s">
        <v>99</v>
      </c>
      <c r="G13272" t="s">
        <v>8</v>
      </c>
      <c r="H13272" t="s">
        <v>41</v>
      </c>
      <c r="I13272" s="2">
        <v>1</v>
      </c>
      <c r="J13272" t="s">
        <v>13</v>
      </c>
      <c r="K13272" s="21">
        <f>INDEX(LISTAS!$H:$Q,MATCH(BASE!H13272,LISTAS!$G:$G,0),MATCH(BASE!J13272,LISTAS!$H$3:$Q$3,0))*Tabela3[[#This Row],[QUANTIDADE]]</f>
        <v>16</v>
      </c>
      <c r="L13272" s="2" t="str">
        <f>TEXT(Tabela3[[#This Row],[DATA]],"MM")</f>
        <v>08</v>
      </c>
      <c r="M13272" s="2">
        <f>WEEKNUM(Tabela3[[#This Row],[DATA]])</f>
        <v>34</v>
      </c>
      <c r="N13272" s="18">
        <f>YEAR(Tabela3[[#This Row],[DATA]])</f>
        <v>2023</v>
      </c>
    </row>
    <row r="13273" spans="2:14">
      <c r="B13273" s="1">
        <v>45159</v>
      </c>
      <c r="C13273">
        <v>18422</v>
      </c>
      <c r="D13273">
        <f>COUNTIF(C$4:C13273,Tabela3[[#This Row],[COMANDA]])</f>
        <v>2</v>
      </c>
      <c r="E13273" t="s">
        <v>90</v>
      </c>
      <c r="F13273" t="s">
        <v>99</v>
      </c>
      <c r="G13273" t="s">
        <v>61</v>
      </c>
      <c r="H13273" t="s">
        <v>163</v>
      </c>
      <c r="I13273" s="2">
        <v>1</v>
      </c>
      <c r="J13273" t="s">
        <v>11</v>
      </c>
      <c r="K13273" s="21">
        <f>INDEX(LISTAS!$H:$Q,MATCH(BASE!H13273,LISTAS!$G:$G,0),MATCH(BASE!J13273,LISTAS!$H$3:$Q$3,0))*Tabela3[[#This Row],[QUANTIDADE]]</f>
        <v>4</v>
      </c>
      <c r="L13273" s="2" t="str">
        <f>TEXT(Tabela3[[#This Row],[DATA]],"MM")</f>
        <v>08</v>
      </c>
      <c r="M13273" s="2">
        <f>WEEKNUM(Tabela3[[#This Row],[DATA]])</f>
        <v>34</v>
      </c>
      <c r="N13273" s="18">
        <f>YEAR(Tabela3[[#This Row],[DATA]])</f>
        <v>2023</v>
      </c>
    </row>
    <row r="13274" spans="2:14">
      <c r="B13274" s="1">
        <v>45159</v>
      </c>
      <c r="C13274">
        <v>18422</v>
      </c>
      <c r="D13274">
        <f>COUNTIF(C$4:C13274,Tabela3[[#This Row],[COMANDA]])</f>
        <v>3</v>
      </c>
      <c r="E13274" t="s">
        <v>90</v>
      </c>
      <c r="F13274" t="s">
        <v>99</v>
      </c>
      <c r="G13274" t="s">
        <v>9</v>
      </c>
      <c r="H13274" t="s">
        <v>240</v>
      </c>
      <c r="I13274" s="2">
        <v>1</v>
      </c>
      <c r="J13274" t="s">
        <v>12</v>
      </c>
      <c r="K13274" s="21">
        <f>INDEX(LISTAS!$H:$Q,MATCH(BASE!H13274,LISTAS!$G:$G,0),MATCH(BASE!J13274,LISTAS!$H$3:$Q$3,0))*Tabela3[[#This Row],[QUANTIDADE]]</f>
        <v>8</v>
      </c>
      <c r="L13274" s="2" t="str">
        <f>TEXT(Tabela3[[#This Row],[DATA]],"MM")</f>
        <v>08</v>
      </c>
      <c r="M13274" s="2">
        <f>WEEKNUM(Tabela3[[#This Row],[DATA]])</f>
        <v>34</v>
      </c>
      <c r="N13274" s="18">
        <f>YEAR(Tabela3[[#This Row],[DATA]])</f>
        <v>2023</v>
      </c>
    </row>
    <row r="13275" spans="2:14">
      <c r="B13275" s="1">
        <v>45159</v>
      </c>
      <c r="C13275">
        <v>18423</v>
      </c>
      <c r="D13275">
        <f>COUNTIF(C$4:C13275,Tabela3[[#This Row],[COMANDA]])</f>
        <v>1</v>
      </c>
      <c r="E13275" t="s">
        <v>90</v>
      </c>
      <c r="F13275" t="s">
        <v>99</v>
      </c>
      <c r="G13275" t="s">
        <v>8</v>
      </c>
      <c r="H13275" t="s">
        <v>204</v>
      </c>
      <c r="I13275" s="2">
        <v>2</v>
      </c>
      <c r="J13275" t="s">
        <v>13</v>
      </c>
      <c r="K13275" s="21">
        <f>INDEX(LISTAS!$H:$Q,MATCH(BASE!H13275,LISTAS!$G:$G,0),MATCH(BASE!J13275,LISTAS!$H$3:$Q$3,0))*Tabela3[[#This Row],[QUANTIDADE]]</f>
        <v>36</v>
      </c>
      <c r="L13275" s="2" t="str">
        <f>TEXT(Tabela3[[#This Row],[DATA]],"MM")</f>
        <v>08</v>
      </c>
      <c r="M13275" s="2">
        <f>WEEKNUM(Tabela3[[#This Row],[DATA]])</f>
        <v>34</v>
      </c>
      <c r="N13275" s="18">
        <f>YEAR(Tabela3[[#This Row],[DATA]])</f>
        <v>2023</v>
      </c>
    </row>
    <row r="13276" spans="2:14">
      <c r="B13276" s="1">
        <v>45159</v>
      </c>
      <c r="C13276">
        <v>18423</v>
      </c>
      <c r="D13276">
        <f>COUNTIF(C$4:C13276,Tabela3[[#This Row],[COMANDA]])</f>
        <v>2</v>
      </c>
      <c r="E13276" t="s">
        <v>90</v>
      </c>
      <c r="F13276" t="s">
        <v>99</v>
      </c>
      <c r="G13276" t="s">
        <v>9</v>
      </c>
      <c r="H13276" t="s">
        <v>208</v>
      </c>
      <c r="I13276" s="2">
        <v>1</v>
      </c>
      <c r="J13276" t="s">
        <v>13</v>
      </c>
      <c r="K13276" s="21">
        <f>INDEX(LISTAS!$H:$Q,MATCH(BASE!H13276,LISTAS!$G:$G,0),MATCH(BASE!J13276,LISTAS!$H$3:$Q$3,0))*Tabela3[[#This Row],[QUANTIDADE]]</f>
        <v>5</v>
      </c>
      <c r="L13276" s="2" t="str">
        <f>TEXT(Tabela3[[#This Row],[DATA]],"MM")</f>
        <v>08</v>
      </c>
      <c r="M13276" s="2">
        <f>WEEKNUM(Tabela3[[#This Row],[DATA]])</f>
        <v>34</v>
      </c>
      <c r="N13276" s="18">
        <f>YEAR(Tabela3[[#This Row],[DATA]])</f>
        <v>2023</v>
      </c>
    </row>
    <row r="13277" spans="2:14">
      <c r="B13277" s="1">
        <v>45159</v>
      </c>
      <c r="C13277">
        <v>18423</v>
      </c>
      <c r="D13277">
        <f>COUNTIF(C$4:C13277,Tabela3[[#This Row],[COMANDA]])</f>
        <v>3</v>
      </c>
      <c r="E13277" t="s">
        <v>90</v>
      </c>
      <c r="F13277" t="s">
        <v>99</v>
      </c>
      <c r="G13277" t="s">
        <v>9</v>
      </c>
      <c r="H13277" t="s">
        <v>154</v>
      </c>
      <c r="I13277" s="2">
        <v>1</v>
      </c>
      <c r="J13277" t="s">
        <v>12</v>
      </c>
      <c r="K13277" s="21">
        <f>INDEX(LISTAS!$H:$Q,MATCH(BASE!H13277,LISTAS!$G:$G,0),MATCH(BASE!J13277,LISTAS!$H$3:$Q$3,0))*Tabela3[[#This Row],[QUANTIDADE]]</f>
        <v>7</v>
      </c>
      <c r="L13277" s="2" t="str">
        <f>TEXT(Tabela3[[#This Row],[DATA]],"MM")</f>
        <v>08</v>
      </c>
      <c r="M13277" s="2">
        <f>WEEKNUM(Tabela3[[#This Row],[DATA]])</f>
        <v>34</v>
      </c>
      <c r="N13277" s="18">
        <f>YEAR(Tabela3[[#This Row],[DATA]])</f>
        <v>2023</v>
      </c>
    </row>
    <row r="13278" spans="2:14">
      <c r="B13278" s="1">
        <v>45159</v>
      </c>
      <c r="C13278">
        <v>18424</v>
      </c>
      <c r="D13278">
        <f>COUNTIF(C$4:C13278,Tabela3[[#This Row],[COMANDA]])</f>
        <v>1</v>
      </c>
      <c r="E13278" t="s">
        <v>90</v>
      </c>
      <c r="F13278" t="s">
        <v>375</v>
      </c>
      <c r="G13278" t="s">
        <v>8</v>
      </c>
      <c r="H13278" t="s">
        <v>204</v>
      </c>
      <c r="I13278" s="2">
        <v>1</v>
      </c>
      <c r="J13278" t="s">
        <v>13</v>
      </c>
      <c r="K13278" s="21">
        <f>INDEX(LISTAS!$H:$Q,MATCH(BASE!H13278,LISTAS!$G:$G,0),MATCH(BASE!J13278,LISTAS!$H$3:$Q$3,0))*Tabela3[[#This Row],[QUANTIDADE]]</f>
        <v>18</v>
      </c>
      <c r="L13278" s="2" t="str">
        <f>TEXT(Tabela3[[#This Row],[DATA]],"MM")</f>
        <v>08</v>
      </c>
      <c r="M13278" s="2">
        <f>WEEKNUM(Tabela3[[#This Row],[DATA]])</f>
        <v>34</v>
      </c>
      <c r="N13278" s="18">
        <f>YEAR(Tabela3[[#This Row],[DATA]])</f>
        <v>2023</v>
      </c>
    </row>
    <row r="13279" spans="2:14">
      <c r="B13279" s="1">
        <v>45159</v>
      </c>
      <c r="C13279">
        <v>18424</v>
      </c>
      <c r="D13279">
        <f>COUNTIF(C$4:C13279,Tabela3[[#This Row],[COMANDA]])</f>
        <v>2</v>
      </c>
      <c r="E13279" t="s">
        <v>90</v>
      </c>
      <c r="F13279" t="s">
        <v>375</v>
      </c>
      <c r="G13279" t="s">
        <v>9</v>
      </c>
      <c r="H13279" t="s">
        <v>127</v>
      </c>
      <c r="I13279" s="2">
        <v>1</v>
      </c>
      <c r="J13279" t="s">
        <v>13</v>
      </c>
      <c r="K13279" s="21">
        <f>INDEX(LISTAS!$H:$Q,MATCH(BASE!H13279,LISTAS!$G:$G,0),MATCH(BASE!J13279,LISTAS!$H$3:$Q$3,0))*Tabela3[[#This Row],[QUANTIDADE]]</f>
        <v>5.5</v>
      </c>
      <c r="L13279" s="2" t="str">
        <f>TEXT(Tabela3[[#This Row],[DATA]],"MM")</f>
        <v>08</v>
      </c>
      <c r="M13279" s="2">
        <f>WEEKNUM(Tabela3[[#This Row],[DATA]])</f>
        <v>34</v>
      </c>
      <c r="N13279" s="18">
        <f>YEAR(Tabela3[[#This Row],[DATA]])</f>
        <v>2023</v>
      </c>
    </row>
    <row r="13280" spans="2:14">
      <c r="B13280" s="1">
        <v>45159</v>
      </c>
      <c r="C13280">
        <v>18425</v>
      </c>
      <c r="D13280">
        <f>COUNTIF(C$4:C13280,Tabela3[[#This Row],[COMANDA]])</f>
        <v>1</v>
      </c>
      <c r="E13280" t="s">
        <v>90</v>
      </c>
      <c r="F13280" t="s">
        <v>100</v>
      </c>
      <c r="G13280" t="s">
        <v>8</v>
      </c>
      <c r="H13280" t="s">
        <v>40</v>
      </c>
      <c r="I13280" s="2">
        <v>1</v>
      </c>
      <c r="J13280" t="s">
        <v>13</v>
      </c>
      <c r="K13280" s="21">
        <f>INDEX(LISTAS!$H:$Q,MATCH(BASE!H13280,LISTAS!$G:$G,0),MATCH(BASE!J13280,LISTAS!$H$3:$Q$3,0))*Tabela3[[#This Row],[QUANTIDADE]]</f>
        <v>15</v>
      </c>
      <c r="L13280" s="2" t="str">
        <f>TEXT(Tabela3[[#This Row],[DATA]],"MM")</f>
        <v>08</v>
      </c>
      <c r="M13280" s="2">
        <f>WEEKNUM(Tabela3[[#This Row],[DATA]])</f>
        <v>34</v>
      </c>
      <c r="N13280" s="18">
        <f>YEAR(Tabela3[[#This Row],[DATA]])</f>
        <v>2023</v>
      </c>
    </row>
    <row r="13281" spans="2:14">
      <c r="B13281" s="1">
        <v>45159</v>
      </c>
      <c r="C13281">
        <v>18426</v>
      </c>
      <c r="D13281">
        <f>COUNTIF(C$4:C13281,Tabela3[[#This Row],[COMANDA]])</f>
        <v>1</v>
      </c>
      <c r="E13281" t="s">
        <v>90</v>
      </c>
      <c r="F13281" t="s">
        <v>375</v>
      </c>
      <c r="G13281" t="s">
        <v>8</v>
      </c>
      <c r="H13281" t="s">
        <v>40</v>
      </c>
      <c r="I13281" s="2">
        <v>1</v>
      </c>
      <c r="J13281" t="s">
        <v>13</v>
      </c>
      <c r="K13281" s="21">
        <f>INDEX(LISTAS!$H:$Q,MATCH(BASE!H13281,LISTAS!$G:$G,0),MATCH(BASE!J13281,LISTAS!$H$3:$Q$3,0))*Tabela3[[#This Row],[QUANTIDADE]]</f>
        <v>15</v>
      </c>
      <c r="L13281" s="2" t="str">
        <f>TEXT(Tabela3[[#This Row],[DATA]],"MM")</f>
        <v>08</v>
      </c>
      <c r="M13281" s="2">
        <f>WEEKNUM(Tabela3[[#This Row],[DATA]])</f>
        <v>34</v>
      </c>
      <c r="N13281" s="18">
        <f>YEAR(Tabela3[[#This Row],[DATA]])</f>
        <v>2023</v>
      </c>
    </row>
    <row r="13282" spans="2:14">
      <c r="B13282" s="1">
        <v>45159</v>
      </c>
      <c r="C13282">
        <v>18427</v>
      </c>
      <c r="D13282">
        <f>COUNTIF(C$4:C13282,Tabela3[[#This Row],[COMANDA]])</f>
        <v>1</v>
      </c>
      <c r="E13282" t="s">
        <v>90</v>
      </c>
      <c r="F13282" t="s">
        <v>98</v>
      </c>
      <c r="G13282" t="s">
        <v>8</v>
      </c>
      <c r="H13282" t="s">
        <v>42</v>
      </c>
      <c r="I13282" s="2">
        <v>1</v>
      </c>
      <c r="J13282" t="s">
        <v>13</v>
      </c>
      <c r="K13282" s="21">
        <f>INDEX(LISTAS!$H:$Q,MATCH(BASE!H13282,LISTAS!$G:$G,0),MATCH(BASE!J13282,LISTAS!$H$3:$Q$3,0))*Tabela3[[#This Row],[QUANTIDADE]]</f>
        <v>17</v>
      </c>
      <c r="L13282" s="2" t="str">
        <f>TEXT(Tabela3[[#This Row],[DATA]],"MM")</f>
        <v>08</v>
      </c>
      <c r="M13282" s="2">
        <f>WEEKNUM(Tabela3[[#This Row],[DATA]])</f>
        <v>34</v>
      </c>
      <c r="N13282" s="18">
        <f>YEAR(Tabela3[[#This Row],[DATA]])</f>
        <v>2023</v>
      </c>
    </row>
    <row r="13283" spans="2:14">
      <c r="B13283" s="1">
        <v>45159</v>
      </c>
      <c r="C13283">
        <v>18428</v>
      </c>
      <c r="D13283">
        <f>COUNTIF(C$4:C13283,Tabela3[[#This Row],[COMANDA]])</f>
        <v>1</v>
      </c>
      <c r="E13283" t="s">
        <v>90</v>
      </c>
      <c r="F13283" t="s">
        <v>99</v>
      </c>
      <c r="G13283" t="s">
        <v>8</v>
      </c>
      <c r="H13283" t="s">
        <v>204</v>
      </c>
      <c r="I13283" s="2">
        <v>1</v>
      </c>
      <c r="J13283" t="s">
        <v>13</v>
      </c>
      <c r="K13283" s="21">
        <f>INDEX(LISTAS!$H:$Q,MATCH(BASE!H13283,LISTAS!$G:$G,0),MATCH(BASE!J13283,LISTAS!$H$3:$Q$3,0))*Tabela3[[#This Row],[QUANTIDADE]]</f>
        <v>18</v>
      </c>
      <c r="L13283" s="2" t="str">
        <f>TEXT(Tabela3[[#This Row],[DATA]],"MM")</f>
        <v>08</v>
      </c>
      <c r="M13283" s="2">
        <f>WEEKNUM(Tabela3[[#This Row],[DATA]])</f>
        <v>34</v>
      </c>
      <c r="N13283" s="18">
        <f>YEAR(Tabela3[[#This Row],[DATA]])</f>
        <v>2023</v>
      </c>
    </row>
    <row r="13284" spans="2:14">
      <c r="B13284" s="1">
        <v>45159</v>
      </c>
      <c r="C13284">
        <v>18429</v>
      </c>
      <c r="D13284">
        <f>COUNTIF(C$4:C13284,Tabela3[[#This Row],[COMANDA]])</f>
        <v>1</v>
      </c>
      <c r="E13284" t="s">
        <v>90</v>
      </c>
      <c r="F13284" t="s">
        <v>99</v>
      </c>
      <c r="G13284" t="s">
        <v>8</v>
      </c>
      <c r="H13284" t="s">
        <v>204</v>
      </c>
      <c r="I13284" s="2">
        <v>1</v>
      </c>
      <c r="J13284" t="s">
        <v>13</v>
      </c>
      <c r="K13284" s="21">
        <f>INDEX(LISTAS!$H:$Q,MATCH(BASE!H13284,LISTAS!$G:$G,0),MATCH(BASE!J13284,LISTAS!$H$3:$Q$3,0))*Tabela3[[#This Row],[QUANTIDADE]]</f>
        <v>18</v>
      </c>
      <c r="L13284" s="2" t="str">
        <f>TEXT(Tabela3[[#This Row],[DATA]],"MM")</f>
        <v>08</v>
      </c>
      <c r="M13284" s="2">
        <f>WEEKNUM(Tabela3[[#This Row],[DATA]])</f>
        <v>34</v>
      </c>
      <c r="N13284" s="18">
        <f>YEAR(Tabela3[[#This Row],[DATA]])</f>
        <v>2023</v>
      </c>
    </row>
    <row r="13285" spans="2:14">
      <c r="B13285" s="1">
        <v>45159</v>
      </c>
      <c r="C13285">
        <v>18429</v>
      </c>
      <c r="D13285">
        <f>COUNTIF(C$4:C13285,Tabela3[[#This Row],[COMANDA]])</f>
        <v>2</v>
      </c>
      <c r="E13285" t="s">
        <v>90</v>
      </c>
      <c r="F13285" t="s">
        <v>99</v>
      </c>
      <c r="G13285" t="s">
        <v>8</v>
      </c>
      <c r="H13285" t="s">
        <v>206</v>
      </c>
      <c r="I13285" s="2">
        <v>1</v>
      </c>
      <c r="J13285" t="s">
        <v>13</v>
      </c>
      <c r="K13285" s="21">
        <f>INDEX(LISTAS!$H:$Q,MATCH(BASE!H13285,LISTAS!$G:$G,0),MATCH(BASE!J13285,LISTAS!$H$3:$Q$3,0))*Tabela3[[#This Row],[QUANTIDADE]]</f>
        <v>18</v>
      </c>
      <c r="L13285" s="2" t="str">
        <f>TEXT(Tabela3[[#This Row],[DATA]],"MM")</f>
        <v>08</v>
      </c>
      <c r="M13285" s="2">
        <f>WEEKNUM(Tabela3[[#This Row],[DATA]])</f>
        <v>34</v>
      </c>
      <c r="N13285" s="18">
        <f>YEAR(Tabela3[[#This Row],[DATA]])</f>
        <v>2023</v>
      </c>
    </row>
    <row r="13286" spans="2:14">
      <c r="B13286" s="1">
        <v>45159</v>
      </c>
      <c r="C13286">
        <v>18429</v>
      </c>
      <c r="D13286">
        <f>COUNTIF(C$4:C13286,Tabela3[[#This Row],[COMANDA]])</f>
        <v>3</v>
      </c>
      <c r="E13286" t="s">
        <v>90</v>
      </c>
      <c r="F13286" t="s">
        <v>99</v>
      </c>
      <c r="G13286" t="s">
        <v>9</v>
      </c>
      <c r="H13286" t="s">
        <v>135</v>
      </c>
      <c r="I13286" s="2">
        <v>1</v>
      </c>
      <c r="J13286" t="s">
        <v>13</v>
      </c>
      <c r="K13286" s="21">
        <f>INDEX(LISTAS!$H:$Q,MATCH(BASE!H13286,LISTAS!$G:$G,0),MATCH(BASE!J13286,LISTAS!$H$3:$Q$3,0))*Tabela3[[#This Row],[QUANTIDADE]]</f>
        <v>5</v>
      </c>
      <c r="L13286" s="2" t="str">
        <f>TEXT(Tabela3[[#This Row],[DATA]],"MM")</f>
        <v>08</v>
      </c>
      <c r="M13286" s="2">
        <f>WEEKNUM(Tabela3[[#This Row],[DATA]])</f>
        <v>34</v>
      </c>
      <c r="N13286" s="18">
        <f>YEAR(Tabela3[[#This Row],[DATA]])</f>
        <v>2023</v>
      </c>
    </row>
    <row r="13287" spans="2:14">
      <c r="B13287" s="1">
        <v>45159</v>
      </c>
      <c r="C13287">
        <v>18430</v>
      </c>
      <c r="D13287">
        <f>COUNTIF(C$4:C13287,Tabela3[[#This Row],[COMANDA]])</f>
        <v>1</v>
      </c>
      <c r="E13287" t="s">
        <v>90</v>
      </c>
      <c r="F13287" t="s">
        <v>99</v>
      </c>
      <c r="G13287" t="s">
        <v>8</v>
      </c>
      <c r="H13287" t="s">
        <v>204</v>
      </c>
      <c r="I13287" s="2">
        <v>1</v>
      </c>
      <c r="J13287" t="s">
        <v>13</v>
      </c>
      <c r="K13287" s="21">
        <f>INDEX(LISTAS!$H:$Q,MATCH(BASE!H13287,LISTAS!$G:$G,0),MATCH(BASE!J13287,LISTAS!$H$3:$Q$3,0))*Tabela3[[#This Row],[QUANTIDADE]]</f>
        <v>18</v>
      </c>
      <c r="L13287" s="2" t="str">
        <f>TEXT(Tabela3[[#This Row],[DATA]],"MM")</f>
        <v>08</v>
      </c>
      <c r="M13287" s="2">
        <f>WEEKNUM(Tabela3[[#This Row],[DATA]])</f>
        <v>34</v>
      </c>
      <c r="N13287" s="18">
        <f>YEAR(Tabela3[[#This Row],[DATA]])</f>
        <v>2023</v>
      </c>
    </row>
    <row r="13288" spans="2:14">
      <c r="B13288" s="1">
        <v>45159</v>
      </c>
      <c r="C13288">
        <v>18431</v>
      </c>
      <c r="D13288">
        <f>COUNTIF(C$4:C13288,Tabela3[[#This Row],[COMANDA]])</f>
        <v>1</v>
      </c>
      <c r="E13288" t="s">
        <v>90</v>
      </c>
      <c r="F13288" t="s">
        <v>99</v>
      </c>
      <c r="G13288" t="s">
        <v>8</v>
      </c>
      <c r="H13288" t="s">
        <v>202</v>
      </c>
      <c r="I13288" s="2">
        <v>1</v>
      </c>
      <c r="J13288" t="s">
        <v>13</v>
      </c>
      <c r="K13288" s="21">
        <f>INDEX(LISTAS!$H:$Q,MATCH(BASE!H13288,LISTAS!$G:$G,0),MATCH(BASE!J13288,LISTAS!$H$3:$Q$3,0))*Tabela3[[#This Row],[QUANTIDADE]]</f>
        <v>24</v>
      </c>
      <c r="L13288" s="2" t="str">
        <f>TEXT(Tabela3[[#This Row],[DATA]],"MM")</f>
        <v>08</v>
      </c>
      <c r="M13288" s="2">
        <f>WEEKNUM(Tabela3[[#This Row],[DATA]])</f>
        <v>34</v>
      </c>
      <c r="N13288" s="18">
        <f>YEAR(Tabela3[[#This Row],[DATA]])</f>
        <v>2023</v>
      </c>
    </row>
    <row r="13289" spans="2:14">
      <c r="B13289" s="1">
        <v>45159</v>
      </c>
      <c r="C13289">
        <v>18432</v>
      </c>
      <c r="D13289">
        <f>COUNTIF(C$4:C13289,Tabela3[[#This Row],[COMANDA]])</f>
        <v>1</v>
      </c>
      <c r="E13289" t="s">
        <v>90</v>
      </c>
      <c r="F13289" t="s">
        <v>98</v>
      </c>
      <c r="G13289" t="s">
        <v>8</v>
      </c>
      <c r="H13289" t="s">
        <v>43</v>
      </c>
      <c r="I13289" s="2">
        <v>1</v>
      </c>
      <c r="J13289" t="s">
        <v>13</v>
      </c>
      <c r="K13289" s="21">
        <f>INDEX(LISTAS!$H:$Q,MATCH(BASE!H13289,LISTAS!$G:$G,0),MATCH(BASE!J13289,LISTAS!$H$3:$Q$3,0))*Tabela3[[#This Row],[QUANTIDADE]]</f>
        <v>18</v>
      </c>
      <c r="L13289" s="2" t="str">
        <f>TEXT(Tabela3[[#This Row],[DATA]],"MM")</f>
        <v>08</v>
      </c>
      <c r="M13289" s="2">
        <f>WEEKNUM(Tabela3[[#This Row],[DATA]])</f>
        <v>34</v>
      </c>
      <c r="N13289" s="18">
        <f>YEAR(Tabela3[[#This Row],[DATA]])</f>
        <v>2023</v>
      </c>
    </row>
    <row r="13290" spans="2:14">
      <c r="B13290" s="1">
        <v>45159</v>
      </c>
      <c r="C13290">
        <v>18432</v>
      </c>
      <c r="D13290">
        <f>COUNTIF(C$4:C13290,Tabela3[[#This Row],[COMANDA]])</f>
        <v>2</v>
      </c>
      <c r="E13290" t="s">
        <v>90</v>
      </c>
      <c r="F13290" t="s">
        <v>98</v>
      </c>
      <c r="G13290" t="s">
        <v>61</v>
      </c>
      <c r="H13290" t="s">
        <v>199</v>
      </c>
      <c r="I13290" s="2">
        <v>1</v>
      </c>
      <c r="J13290" t="s">
        <v>12</v>
      </c>
      <c r="K13290" s="21">
        <f>INDEX(LISTAS!$H:$Q,MATCH(BASE!H13290,LISTAS!$G:$G,0),MATCH(BASE!J13290,LISTAS!$H$3:$Q$3,0))*Tabela3[[#This Row],[QUANTIDADE]]</f>
        <v>1.5</v>
      </c>
      <c r="L13290" s="2" t="str">
        <f>TEXT(Tabela3[[#This Row],[DATA]],"MM")</f>
        <v>08</v>
      </c>
      <c r="M13290" s="2">
        <f>WEEKNUM(Tabela3[[#This Row],[DATA]])</f>
        <v>34</v>
      </c>
      <c r="N13290" s="18">
        <f>YEAR(Tabela3[[#This Row],[DATA]])</f>
        <v>2023</v>
      </c>
    </row>
    <row r="13291" spans="2:14">
      <c r="B13291" s="1">
        <v>45159</v>
      </c>
      <c r="C13291">
        <v>18432</v>
      </c>
      <c r="D13291">
        <f>COUNTIF(C$4:C13291,Tabela3[[#This Row],[COMANDA]])</f>
        <v>3</v>
      </c>
      <c r="E13291" t="s">
        <v>90</v>
      </c>
      <c r="F13291" t="s">
        <v>98</v>
      </c>
      <c r="G13291" t="s">
        <v>9</v>
      </c>
      <c r="H13291" t="s">
        <v>138</v>
      </c>
      <c r="I13291" s="2">
        <v>1</v>
      </c>
      <c r="J13291" t="s">
        <v>13</v>
      </c>
      <c r="K13291" s="21">
        <f>INDEX(LISTAS!$H:$Q,MATCH(BASE!H13291,LISTAS!$G:$G,0),MATCH(BASE!J13291,LISTAS!$H$3:$Q$3,0))*Tabela3[[#This Row],[QUANTIDADE]]</f>
        <v>5</v>
      </c>
      <c r="L13291" s="2" t="str">
        <f>TEXT(Tabela3[[#This Row],[DATA]],"MM")</f>
        <v>08</v>
      </c>
      <c r="M13291" s="2">
        <f>WEEKNUM(Tabela3[[#This Row],[DATA]])</f>
        <v>34</v>
      </c>
      <c r="N13291" s="18">
        <f>YEAR(Tabela3[[#This Row],[DATA]])</f>
        <v>2023</v>
      </c>
    </row>
    <row r="13292" spans="2:14">
      <c r="B13292" s="1">
        <v>45159</v>
      </c>
      <c r="C13292">
        <v>18433</v>
      </c>
      <c r="D13292">
        <f>COUNTIF(C$4:C13292,Tabela3[[#This Row],[COMANDA]])</f>
        <v>1</v>
      </c>
      <c r="E13292" t="s">
        <v>90</v>
      </c>
      <c r="F13292" t="s">
        <v>100</v>
      </c>
      <c r="G13292" t="s">
        <v>8</v>
      </c>
      <c r="H13292" t="s">
        <v>202</v>
      </c>
      <c r="I13292" s="2">
        <v>2</v>
      </c>
      <c r="J13292" t="s">
        <v>13</v>
      </c>
      <c r="K13292" s="21">
        <f>INDEX(LISTAS!$H:$Q,MATCH(BASE!H13292,LISTAS!$G:$G,0),MATCH(BASE!J13292,LISTAS!$H$3:$Q$3,0))*Tabela3[[#This Row],[QUANTIDADE]]</f>
        <v>48</v>
      </c>
      <c r="L13292" s="2" t="str">
        <f>TEXT(Tabela3[[#This Row],[DATA]],"MM")</f>
        <v>08</v>
      </c>
      <c r="M13292" s="2">
        <f>WEEKNUM(Tabela3[[#This Row],[DATA]])</f>
        <v>34</v>
      </c>
      <c r="N13292" s="18">
        <f>YEAR(Tabela3[[#This Row],[DATA]])</f>
        <v>2023</v>
      </c>
    </row>
    <row r="13293" spans="2:14">
      <c r="B13293" s="1">
        <v>45159</v>
      </c>
      <c r="C13293">
        <v>18433</v>
      </c>
      <c r="D13293">
        <f>COUNTIF(C$4:C13293,Tabela3[[#This Row],[COMANDA]])</f>
        <v>2</v>
      </c>
      <c r="E13293" t="s">
        <v>90</v>
      </c>
      <c r="F13293" t="s">
        <v>100</v>
      </c>
      <c r="G13293" t="s">
        <v>9</v>
      </c>
      <c r="H13293" t="s">
        <v>242</v>
      </c>
      <c r="I13293" s="2">
        <v>2</v>
      </c>
      <c r="J13293" t="s">
        <v>536</v>
      </c>
      <c r="K13293" s="21">
        <f>INDEX(LISTAS!$H:$Q,MATCH(BASE!H13293,LISTAS!$G:$G,0),MATCH(BASE!J13293,LISTAS!$H$3:$Q$3,0))*Tabela3[[#This Row],[QUANTIDADE]]</f>
        <v>12</v>
      </c>
      <c r="L13293" s="2" t="str">
        <f>TEXT(Tabela3[[#This Row],[DATA]],"MM")</f>
        <v>08</v>
      </c>
      <c r="M13293" s="2">
        <f>WEEKNUM(Tabela3[[#This Row],[DATA]])</f>
        <v>34</v>
      </c>
      <c r="N13293" s="18">
        <f>YEAR(Tabela3[[#This Row],[DATA]])</f>
        <v>2023</v>
      </c>
    </row>
    <row r="13294" spans="2:14">
      <c r="B13294" s="1">
        <v>45159</v>
      </c>
      <c r="C13294">
        <v>18434</v>
      </c>
      <c r="D13294">
        <f>COUNTIF(C$4:C13294,Tabela3[[#This Row],[COMANDA]])</f>
        <v>1</v>
      </c>
      <c r="E13294" t="s">
        <v>90</v>
      </c>
      <c r="F13294" t="s">
        <v>99</v>
      </c>
      <c r="G13294" t="s">
        <v>8</v>
      </c>
      <c r="H13294" t="s">
        <v>47</v>
      </c>
      <c r="I13294" s="2">
        <v>2</v>
      </c>
      <c r="J13294" t="s">
        <v>13</v>
      </c>
      <c r="K13294" s="21">
        <f>INDEX(LISTAS!$H:$Q,MATCH(BASE!H13294,LISTAS!$G:$G,0),MATCH(BASE!J13294,LISTAS!$H$3:$Q$3,0))*Tabela3[[#This Row],[QUANTIDADE]]</f>
        <v>32</v>
      </c>
      <c r="L13294" s="2" t="str">
        <f>TEXT(Tabela3[[#This Row],[DATA]],"MM")</f>
        <v>08</v>
      </c>
      <c r="M13294" s="2">
        <f>WEEKNUM(Tabela3[[#This Row],[DATA]])</f>
        <v>34</v>
      </c>
      <c r="N13294" s="18">
        <f>YEAR(Tabela3[[#This Row],[DATA]])</f>
        <v>2023</v>
      </c>
    </row>
    <row r="13295" spans="2:14">
      <c r="B13295" s="1">
        <v>45159</v>
      </c>
      <c r="C13295">
        <v>18434</v>
      </c>
      <c r="D13295">
        <f>COUNTIF(C$4:C13295,Tabela3[[#This Row],[COMANDA]])</f>
        <v>2</v>
      </c>
      <c r="E13295" t="s">
        <v>90</v>
      </c>
      <c r="F13295" t="s">
        <v>99</v>
      </c>
      <c r="G13295" t="s">
        <v>61</v>
      </c>
      <c r="H13295" t="s">
        <v>199</v>
      </c>
      <c r="I13295" s="2">
        <v>2</v>
      </c>
      <c r="J13295" t="s">
        <v>12</v>
      </c>
      <c r="K13295" s="21">
        <f>INDEX(LISTAS!$H:$Q,MATCH(BASE!H13295,LISTAS!$G:$G,0),MATCH(BASE!J13295,LISTAS!$H$3:$Q$3,0))*Tabela3[[#This Row],[QUANTIDADE]]</f>
        <v>3</v>
      </c>
      <c r="L13295" s="2" t="str">
        <f>TEXT(Tabela3[[#This Row],[DATA]],"MM")</f>
        <v>08</v>
      </c>
      <c r="M13295" s="2">
        <f>WEEKNUM(Tabela3[[#This Row],[DATA]])</f>
        <v>34</v>
      </c>
      <c r="N13295" s="18">
        <f>YEAR(Tabela3[[#This Row],[DATA]])</f>
        <v>2023</v>
      </c>
    </row>
    <row r="13296" spans="2:14">
      <c r="B13296" s="1">
        <v>45159</v>
      </c>
      <c r="C13296">
        <v>18435</v>
      </c>
      <c r="D13296">
        <f>COUNTIF(C$4:C13296,Tabela3[[#This Row],[COMANDA]])</f>
        <v>1</v>
      </c>
      <c r="E13296" t="s">
        <v>90</v>
      </c>
      <c r="F13296" t="s">
        <v>98</v>
      </c>
      <c r="G13296" t="s">
        <v>8</v>
      </c>
      <c r="H13296" t="s">
        <v>206</v>
      </c>
      <c r="I13296" s="2">
        <v>1</v>
      </c>
      <c r="J13296" t="s">
        <v>13</v>
      </c>
      <c r="K13296" s="21">
        <f>INDEX(LISTAS!$H:$Q,MATCH(BASE!H13296,LISTAS!$G:$G,0),MATCH(BASE!J13296,LISTAS!$H$3:$Q$3,0))*Tabela3[[#This Row],[QUANTIDADE]]</f>
        <v>18</v>
      </c>
      <c r="L13296" s="2" t="str">
        <f>TEXT(Tabela3[[#This Row],[DATA]],"MM")</f>
        <v>08</v>
      </c>
      <c r="M13296" s="2">
        <f>WEEKNUM(Tabela3[[#This Row],[DATA]])</f>
        <v>34</v>
      </c>
      <c r="N13296" s="18">
        <f>YEAR(Tabela3[[#This Row],[DATA]])</f>
        <v>2023</v>
      </c>
    </row>
    <row r="13297" spans="2:14">
      <c r="B13297" s="1">
        <v>45159</v>
      </c>
      <c r="C13297">
        <v>18435</v>
      </c>
      <c r="D13297">
        <f>COUNTIF(C$4:C13297,Tabela3[[#This Row],[COMANDA]])</f>
        <v>2</v>
      </c>
      <c r="E13297" t="s">
        <v>90</v>
      </c>
      <c r="F13297" t="s">
        <v>98</v>
      </c>
      <c r="G13297" t="s">
        <v>9</v>
      </c>
      <c r="H13297" t="s">
        <v>138</v>
      </c>
      <c r="I13297" s="2">
        <v>1</v>
      </c>
      <c r="J13297" t="s">
        <v>13</v>
      </c>
      <c r="K13297" s="21">
        <f>INDEX(LISTAS!$H:$Q,MATCH(BASE!H13297,LISTAS!$G:$G,0),MATCH(BASE!J13297,LISTAS!$H$3:$Q$3,0))*Tabela3[[#This Row],[QUANTIDADE]]</f>
        <v>5</v>
      </c>
      <c r="L13297" s="2" t="str">
        <f>TEXT(Tabela3[[#This Row],[DATA]],"MM")</f>
        <v>08</v>
      </c>
      <c r="M13297" s="2">
        <f>WEEKNUM(Tabela3[[#This Row],[DATA]])</f>
        <v>34</v>
      </c>
      <c r="N13297" s="18">
        <f>YEAR(Tabela3[[#This Row],[DATA]])</f>
        <v>2023</v>
      </c>
    </row>
    <row r="13298" spans="2:14">
      <c r="B13298" s="1">
        <v>45159</v>
      </c>
      <c r="C13298">
        <v>18436</v>
      </c>
      <c r="D13298">
        <f>COUNTIF(C$4:C13298,Tabela3[[#This Row],[COMANDA]])</f>
        <v>1</v>
      </c>
      <c r="E13298" t="s">
        <v>89</v>
      </c>
      <c r="F13298" t="s">
        <v>98</v>
      </c>
      <c r="G13298" t="s">
        <v>8</v>
      </c>
      <c r="H13298" t="s">
        <v>47</v>
      </c>
      <c r="I13298" s="2">
        <v>2</v>
      </c>
      <c r="J13298" t="s">
        <v>13</v>
      </c>
      <c r="K13298" s="21">
        <f>INDEX(LISTAS!$H:$Q,MATCH(BASE!H13298,LISTAS!$G:$G,0),MATCH(BASE!J13298,LISTAS!$H$3:$Q$3,0))*Tabela3[[#This Row],[QUANTIDADE]]</f>
        <v>32</v>
      </c>
      <c r="L13298" s="2" t="str">
        <f>TEXT(Tabela3[[#This Row],[DATA]],"MM")</f>
        <v>08</v>
      </c>
      <c r="M13298" s="2">
        <f>WEEKNUM(Tabela3[[#This Row],[DATA]])</f>
        <v>34</v>
      </c>
      <c r="N13298" s="18">
        <f>YEAR(Tabela3[[#This Row],[DATA]])</f>
        <v>2023</v>
      </c>
    </row>
    <row r="13299" spans="2:14">
      <c r="B13299" s="1">
        <v>45159</v>
      </c>
      <c r="C13299">
        <v>18437</v>
      </c>
      <c r="D13299">
        <f>COUNTIF(C$4:C13299,Tabela3[[#This Row],[COMANDA]])</f>
        <v>1</v>
      </c>
      <c r="E13299" t="s">
        <v>90</v>
      </c>
      <c r="F13299" t="s">
        <v>98</v>
      </c>
      <c r="G13299" t="s">
        <v>8</v>
      </c>
      <c r="H13299" t="s">
        <v>204</v>
      </c>
      <c r="I13299" s="2">
        <v>1</v>
      </c>
      <c r="J13299" t="s">
        <v>13</v>
      </c>
      <c r="K13299" s="21">
        <f>INDEX(LISTAS!$H:$Q,MATCH(BASE!H13299,LISTAS!$G:$G,0),MATCH(BASE!J13299,LISTAS!$H$3:$Q$3,0))*Tabela3[[#This Row],[QUANTIDADE]]</f>
        <v>18</v>
      </c>
      <c r="L13299" s="2" t="str">
        <f>TEXT(Tabela3[[#This Row],[DATA]],"MM")</f>
        <v>08</v>
      </c>
      <c r="M13299" s="2">
        <f>WEEKNUM(Tabela3[[#This Row],[DATA]])</f>
        <v>34</v>
      </c>
      <c r="N13299" s="18">
        <f>YEAR(Tabela3[[#This Row],[DATA]])</f>
        <v>2023</v>
      </c>
    </row>
    <row r="13300" spans="2:14">
      <c r="B13300" s="1">
        <v>45159</v>
      </c>
      <c r="C13300">
        <v>18438</v>
      </c>
      <c r="D13300">
        <f>COUNTIF(C$4:C13300,Tabela3[[#This Row],[COMANDA]])</f>
        <v>1</v>
      </c>
      <c r="E13300" t="s">
        <v>90</v>
      </c>
      <c r="F13300" t="s">
        <v>99</v>
      </c>
      <c r="G13300" t="s">
        <v>8</v>
      </c>
      <c r="H13300" t="s">
        <v>202</v>
      </c>
      <c r="I13300" s="2">
        <v>1</v>
      </c>
      <c r="J13300" t="s">
        <v>13</v>
      </c>
      <c r="K13300" s="21">
        <f>INDEX(LISTAS!$H:$Q,MATCH(BASE!H13300,LISTAS!$G:$G,0),MATCH(BASE!J13300,LISTAS!$H$3:$Q$3,0))*Tabela3[[#This Row],[QUANTIDADE]]</f>
        <v>24</v>
      </c>
      <c r="L13300" s="2" t="str">
        <f>TEXT(Tabela3[[#This Row],[DATA]],"MM")</f>
        <v>08</v>
      </c>
      <c r="M13300" s="2">
        <f>WEEKNUM(Tabela3[[#This Row],[DATA]])</f>
        <v>34</v>
      </c>
      <c r="N13300" s="18">
        <f>YEAR(Tabela3[[#This Row],[DATA]])</f>
        <v>2023</v>
      </c>
    </row>
    <row r="13301" spans="2:14">
      <c r="B13301" s="1">
        <v>45159</v>
      </c>
      <c r="C13301">
        <v>18438</v>
      </c>
      <c r="D13301">
        <f>COUNTIF(C$4:C13301,Tabela3[[#This Row],[COMANDA]])</f>
        <v>2</v>
      </c>
      <c r="E13301" t="s">
        <v>90</v>
      </c>
      <c r="F13301" t="s">
        <v>99</v>
      </c>
      <c r="G13301" t="s">
        <v>9</v>
      </c>
      <c r="H13301" t="s">
        <v>132</v>
      </c>
      <c r="I13301" s="2">
        <v>1</v>
      </c>
      <c r="J13301" t="s">
        <v>13</v>
      </c>
      <c r="K13301" s="21">
        <f>INDEX(LISTAS!$H:$Q,MATCH(BASE!H13301,LISTAS!$G:$G,0),MATCH(BASE!J13301,LISTAS!$H$3:$Q$3,0))*Tabela3[[#This Row],[QUANTIDADE]]</f>
        <v>4</v>
      </c>
      <c r="L13301" s="2" t="str">
        <f>TEXT(Tabela3[[#This Row],[DATA]],"MM")</f>
        <v>08</v>
      </c>
      <c r="M13301" s="2">
        <f>WEEKNUM(Tabela3[[#This Row],[DATA]])</f>
        <v>34</v>
      </c>
      <c r="N13301" s="18">
        <f>YEAR(Tabela3[[#This Row],[DATA]])</f>
        <v>2023</v>
      </c>
    </row>
    <row r="13302" spans="2:14">
      <c r="B13302" s="1">
        <v>45159</v>
      </c>
      <c r="C13302">
        <v>18439</v>
      </c>
      <c r="D13302">
        <f>COUNTIF(C$4:C13302,Tabela3[[#This Row],[COMANDA]])</f>
        <v>1</v>
      </c>
      <c r="E13302" t="s">
        <v>90</v>
      </c>
      <c r="F13302" t="s">
        <v>99</v>
      </c>
      <c r="G13302" t="s">
        <v>8</v>
      </c>
      <c r="H13302" t="s">
        <v>206</v>
      </c>
      <c r="I13302" s="2">
        <v>1</v>
      </c>
      <c r="J13302" t="s">
        <v>13</v>
      </c>
      <c r="K13302" s="21">
        <f>INDEX(LISTAS!$H:$Q,MATCH(BASE!H13302,LISTAS!$G:$G,0),MATCH(BASE!J13302,LISTAS!$H$3:$Q$3,0))*Tabela3[[#This Row],[QUANTIDADE]]</f>
        <v>18</v>
      </c>
      <c r="L13302" s="2" t="str">
        <f>TEXT(Tabela3[[#This Row],[DATA]],"MM")</f>
        <v>08</v>
      </c>
      <c r="M13302" s="2">
        <f>WEEKNUM(Tabela3[[#This Row],[DATA]])</f>
        <v>34</v>
      </c>
      <c r="N13302" s="18">
        <f>YEAR(Tabela3[[#This Row],[DATA]])</f>
        <v>2023</v>
      </c>
    </row>
    <row r="13303" spans="2:14">
      <c r="B13303" s="1">
        <v>45159</v>
      </c>
      <c r="C13303">
        <v>18440</v>
      </c>
      <c r="D13303">
        <f>COUNTIF(C$4:C13303,Tabela3[[#This Row],[COMANDA]])</f>
        <v>1</v>
      </c>
      <c r="E13303" t="s">
        <v>90</v>
      </c>
      <c r="F13303" t="s">
        <v>375</v>
      </c>
      <c r="G13303" t="s">
        <v>8</v>
      </c>
      <c r="H13303" t="s">
        <v>204</v>
      </c>
      <c r="I13303" s="2">
        <v>1</v>
      </c>
      <c r="J13303" t="s">
        <v>13</v>
      </c>
      <c r="K13303" s="21">
        <f>INDEX(LISTAS!$H:$Q,MATCH(BASE!H13303,LISTAS!$G:$G,0),MATCH(BASE!J13303,LISTAS!$H$3:$Q$3,0))*Tabela3[[#This Row],[QUANTIDADE]]</f>
        <v>18</v>
      </c>
      <c r="L13303" s="2" t="str">
        <f>TEXT(Tabela3[[#This Row],[DATA]],"MM")</f>
        <v>08</v>
      </c>
      <c r="M13303" s="2">
        <f>WEEKNUM(Tabela3[[#This Row],[DATA]])</f>
        <v>34</v>
      </c>
      <c r="N13303" s="18">
        <f>YEAR(Tabela3[[#This Row],[DATA]])</f>
        <v>2023</v>
      </c>
    </row>
    <row r="13304" spans="2:14">
      <c r="B13304" s="1">
        <v>45159</v>
      </c>
      <c r="C13304">
        <v>18440</v>
      </c>
      <c r="D13304">
        <f>COUNTIF(C$4:C13304,Tabela3[[#This Row],[COMANDA]])</f>
        <v>2</v>
      </c>
      <c r="E13304" t="s">
        <v>90</v>
      </c>
      <c r="F13304" t="s">
        <v>375</v>
      </c>
      <c r="G13304" t="s">
        <v>9</v>
      </c>
      <c r="H13304" t="s">
        <v>127</v>
      </c>
      <c r="I13304" s="2">
        <v>1</v>
      </c>
      <c r="J13304" t="s">
        <v>13</v>
      </c>
      <c r="K13304" s="21">
        <f>INDEX(LISTAS!$H:$Q,MATCH(BASE!H13304,LISTAS!$G:$G,0),MATCH(BASE!J13304,LISTAS!$H$3:$Q$3,0))*Tabela3[[#This Row],[QUANTIDADE]]</f>
        <v>5.5</v>
      </c>
      <c r="L13304" s="2" t="str">
        <f>TEXT(Tabela3[[#This Row],[DATA]],"MM")</f>
        <v>08</v>
      </c>
      <c r="M13304" s="2">
        <f>WEEKNUM(Tabela3[[#This Row],[DATA]])</f>
        <v>34</v>
      </c>
      <c r="N13304" s="18">
        <f>YEAR(Tabela3[[#This Row],[DATA]])</f>
        <v>2023</v>
      </c>
    </row>
    <row r="13305" spans="2:14">
      <c r="B13305" s="1">
        <v>45159</v>
      </c>
      <c r="C13305">
        <v>18441</v>
      </c>
      <c r="D13305">
        <f>COUNTIF(C$4:C13305,Tabela3[[#This Row],[COMANDA]])</f>
        <v>1</v>
      </c>
      <c r="E13305" t="s">
        <v>90</v>
      </c>
      <c r="F13305" t="s">
        <v>98</v>
      </c>
      <c r="G13305" t="s">
        <v>8</v>
      </c>
      <c r="H13305" t="s">
        <v>206</v>
      </c>
      <c r="I13305" s="2">
        <v>2</v>
      </c>
      <c r="J13305" t="s">
        <v>13</v>
      </c>
      <c r="K13305" s="21">
        <f>INDEX(LISTAS!$H:$Q,MATCH(BASE!H13305,LISTAS!$G:$G,0),MATCH(BASE!J13305,LISTAS!$H$3:$Q$3,0))*Tabela3[[#This Row],[QUANTIDADE]]</f>
        <v>36</v>
      </c>
      <c r="L13305" s="2" t="str">
        <f>TEXT(Tabela3[[#This Row],[DATA]],"MM")</f>
        <v>08</v>
      </c>
      <c r="M13305" s="2">
        <f>WEEKNUM(Tabela3[[#This Row],[DATA]])</f>
        <v>34</v>
      </c>
      <c r="N13305" s="18">
        <f>YEAR(Tabela3[[#This Row],[DATA]])</f>
        <v>2023</v>
      </c>
    </row>
    <row r="13306" spans="2:14">
      <c r="B13306" s="1">
        <v>45159</v>
      </c>
      <c r="C13306">
        <v>18441</v>
      </c>
      <c r="D13306">
        <f>COUNTIF(C$4:C13306,Tabela3[[#This Row],[COMANDA]])</f>
        <v>2</v>
      </c>
      <c r="E13306" t="s">
        <v>90</v>
      </c>
      <c r="F13306" t="s">
        <v>98</v>
      </c>
      <c r="G13306" t="s">
        <v>8</v>
      </c>
      <c r="H13306" t="s">
        <v>211</v>
      </c>
      <c r="I13306" s="2">
        <v>1</v>
      </c>
      <c r="J13306" t="s">
        <v>13</v>
      </c>
      <c r="K13306" s="21">
        <f>INDEX(LISTAS!$H:$Q,MATCH(BASE!H13306,LISTAS!$G:$G,0),MATCH(BASE!J13306,LISTAS!$H$3:$Q$3,0))*Tabela3[[#This Row],[QUANTIDADE]]</f>
        <v>22</v>
      </c>
      <c r="L13306" s="2" t="str">
        <f>TEXT(Tabela3[[#This Row],[DATA]],"MM")</f>
        <v>08</v>
      </c>
      <c r="M13306" s="2">
        <f>WEEKNUM(Tabela3[[#This Row],[DATA]])</f>
        <v>34</v>
      </c>
      <c r="N13306" s="18">
        <f>YEAR(Tabela3[[#This Row],[DATA]])</f>
        <v>2023</v>
      </c>
    </row>
    <row r="13307" spans="2:14">
      <c r="B13307" s="1">
        <v>45159</v>
      </c>
      <c r="C13307">
        <v>18441</v>
      </c>
      <c r="D13307">
        <f>COUNTIF(C$4:C13307,Tabela3[[#This Row],[COMANDA]])</f>
        <v>3</v>
      </c>
      <c r="E13307" t="s">
        <v>90</v>
      </c>
      <c r="F13307" t="s">
        <v>98</v>
      </c>
      <c r="G13307" t="s">
        <v>9</v>
      </c>
      <c r="H13307" t="s">
        <v>219</v>
      </c>
      <c r="I13307" s="2">
        <v>2</v>
      </c>
      <c r="J13307" t="s">
        <v>11</v>
      </c>
      <c r="K13307" s="21">
        <f>INDEX(LISTAS!$H:$Q,MATCH(BASE!H13307,LISTAS!$G:$G,0),MATCH(BASE!J13307,LISTAS!$H$3:$Q$3,0))*Tabela3[[#This Row],[QUANTIDADE]]</f>
        <v>10</v>
      </c>
      <c r="L13307" s="2" t="str">
        <f>TEXT(Tabela3[[#This Row],[DATA]],"MM")</f>
        <v>08</v>
      </c>
      <c r="M13307" s="2">
        <f>WEEKNUM(Tabela3[[#This Row],[DATA]])</f>
        <v>34</v>
      </c>
      <c r="N13307" s="18">
        <f>YEAR(Tabela3[[#This Row],[DATA]])</f>
        <v>2023</v>
      </c>
    </row>
    <row r="13308" spans="2:14">
      <c r="B13308" s="1">
        <v>45159</v>
      </c>
      <c r="C13308">
        <v>18441</v>
      </c>
      <c r="D13308">
        <f>COUNTIF(C$4:C13308,Tabela3[[#This Row],[COMANDA]])</f>
        <v>4</v>
      </c>
      <c r="E13308" t="s">
        <v>90</v>
      </c>
      <c r="F13308" t="s">
        <v>98</v>
      </c>
      <c r="G13308" t="s">
        <v>9</v>
      </c>
      <c r="H13308" t="s">
        <v>58</v>
      </c>
      <c r="I13308" s="2">
        <v>1</v>
      </c>
      <c r="J13308" t="s">
        <v>11</v>
      </c>
      <c r="K13308" s="21">
        <f>INDEX(LISTAS!$H:$Q,MATCH(BASE!H13308,LISTAS!$G:$G,0),MATCH(BASE!J13308,LISTAS!$H$3:$Q$3,0))*Tabela3[[#This Row],[QUANTIDADE]]</f>
        <v>5</v>
      </c>
      <c r="L13308" s="2" t="str">
        <f>TEXT(Tabela3[[#This Row],[DATA]],"MM")</f>
        <v>08</v>
      </c>
      <c r="M13308" s="2">
        <f>WEEKNUM(Tabela3[[#This Row],[DATA]])</f>
        <v>34</v>
      </c>
      <c r="N13308" s="18">
        <f>YEAR(Tabela3[[#This Row],[DATA]])</f>
        <v>2023</v>
      </c>
    </row>
    <row r="13309" spans="2:14">
      <c r="B13309" s="1">
        <v>45159</v>
      </c>
      <c r="C13309">
        <v>18442</v>
      </c>
      <c r="D13309">
        <f>COUNTIF(C$4:C13309,Tabela3[[#This Row],[COMANDA]])</f>
        <v>1</v>
      </c>
      <c r="E13309" t="s">
        <v>90</v>
      </c>
      <c r="F13309" t="s">
        <v>98</v>
      </c>
      <c r="G13309" t="s">
        <v>8</v>
      </c>
      <c r="H13309" t="s">
        <v>42</v>
      </c>
      <c r="I13309" s="2">
        <v>1</v>
      </c>
      <c r="J13309" t="s">
        <v>13</v>
      </c>
      <c r="K13309" s="21">
        <f>INDEX(LISTAS!$H:$Q,MATCH(BASE!H13309,LISTAS!$G:$G,0),MATCH(BASE!J13309,LISTAS!$H$3:$Q$3,0))*Tabela3[[#This Row],[QUANTIDADE]]</f>
        <v>17</v>
      </c>
      <c r="L13309" s="2" t="str">
        <f>TEXT(Tabela3[[#This Row],[DATA]],"MM")</f>
        <v>08</v>
      </c>
      <c r="M13309" s="2">
        <f>WEEKNUM(Tabela3[[#This Row],[DATA]])</f>
        <v>34</v>
      </c>
      <c r="N13309" s="18">
        <f>YEAR(Tabela3[[#This Row],[DATA]])</f>
        <v>2023</v>
      </c>
    </row>
    <row r="13310" spans="2:14">
      <c r="B13310" s="1">
        <v>45159</v>
      </c>
      <c r="C13310">
        <v>18444</v>
      </c>
      <c r="D13310">
        <f>COUNTIF(C$4:C13310,Tabela3[[#This Row],[COMANDA]])</f>
        <v>1</v>
      </c>
      <c r="E13310" t="s">
        <v>90</v>
      </c>
      <c r="G13310" t="s">
        <v>8</v>
      </c>
      <c r="H13310" t="s">
        <v>204</v>
      </c>
      <c r="I13310" s="2">
        <v>1</v>
      </c>
      <c r="J13310" t="s">
        <v>13</v>
      </c>
      <c r="K13310" s="21">
        <f>INDEX(LISTAS!$H:$Q,MATCH(BASE!H13310,LISTAS!$G:$G,0),MATCH(BASE!J13310,LISTAS!$H$3:$Q$3,0))*Tabela3[[#This Row],[QUANTIDADE]]</f>
        <v>18</v>
      </c>
      <c r="L13310" s="2" t="str">
        <f>TEXT(Tabela3[[#This Row],[DATA]],"MM")</f>
        <v>08</v>
      </c>
      <c r="M13310" s="2">
        <f>WEEKNUM(Tabela3[[#This Row],[DATA]])</f>
        <v>34</v>
      </c>
      <c r="N13310" s="18">
        <f>YEAR(Tabela3[[#This Row],[DATA]])</f>
        <v>2023</v>
      </c>
    </row>
    <row r="13311" spans="2:14">
      <c r="B13311" s="1">
        <v>45159</v>
      </c>
      <c r="C13311">
        <v>18443</v>
      </c>
      <c r="D13311">
        <f>COUNTIF(C$4:C13311,Tabela3[[#This Row],[COMANDA]])</f>
        <v>1</v>
      </c>
      <c r="E13311" t="s">
        <v>90</v>
      </c>
      <c r="G13311" t="s">
        <v>8</v>
      </c>
      <c r="H13311" t="s">
        <v>206</v>
      </c>
      <c r="I13311" s="2">
        <v>2</v>
      </c>
      <c r="J13311" t="s">
        <v>13</v>
      </c>
      <c r="K13311" s="21">
        <f>INDEX(LISTAS!$H:$Q,MATCH(BASE!H13311,LISTAS!$G:$G,0),MATCH(BASE!J13311,LISTAS!$H$3:$Q$3,0))*Tabela3[[#This Row],[QUANTIDADE]]</f>
        <v>36</v>
      </c>
      <c r="L13311" s="2" t="str">
        <f>TEXT(Tabela3[[#This Row],[DATA]],"MM")</f>
        <v>08</v>
      </c>
      <c r="M13311" s="2">
        <f>WEEKNUM(Tabela3[[#This Row],[DATA]])</f>
        <v>34</v>
      </c>
      <c r="N13311" s="18">
        <f>YEAR(Tabela3[[#This Row],[DATA]])</f>
        <v>2023</v>
      </c>
    </row>
    <row r="13312" spans="2:14">
      <c r="B13312" s="1">
        <v>45159</v>
      </c>
      <c r="C13312">
        <v>18443</v>
      </c>
      <c r="D13312">
        <f>COUNTIF(C$4:C13312,Tabela3[[#This Row],[COMANDA]])</f>
        <v>2</v>
      </c>
      <c r="E13312" t="s">
        <v>90</v>
      </c>
      <c r="G13312" t="s">
        <v>8</v>
      </c>
      <c r="H13312" t="s">
        <v>211</v>
      </c>
      <c r="I13312" s="2">
        <v>1</v>
      </c>
      <c r="J13312" t="s">
        <v>13</v>
      </c>
      <c r="K13312" s="21">
        <f>INDEX(LISTAS!$H:$Q,MATCH(BASE!H13312,LISTAS!$G:$G,0),MATCH(BASE!J13312,LISTAS!$H$3:$Q$3,0))*Tabela3[[#This Row],[QUANTIDADE]]</f>
        <v>22</v>
      </c>
      <c r="L13312" s="2" t="str">
        <f>TEXT(Tabela3[[#This Row],[DATA]],"MM")</f>
        <v>08</v>
      </c>
      <c r="M13312" s="2">
        <f>WEEKNUM(Tabela3[[#This Row],[DATA]])</f>
        <v>34</v>
      </c>
      <c r="N13312" s="18">
        <f>YEAR(Tabela3[[#This Row],[DATA]])</f>
        <v>2023</v>
      </c>
    </row>
    <row r="13313" spans="2:14">
      <c r="B13313" s="1">
        <v>45159</v>
      </c>
      <c r="C13313">
        <v>18445</v>
      </c>
      <c r="D13313">
        <f>COUNTIF(C$4:C13313,Tabela3[[#This Row],[COMANDA]])</f>
        <v>1</v>
      </c>
      <c r="E13313" t="s">
        <v>90</v>
      </c>
      <c r="G13313" t="s">
        <v>8</v>
      </c>
      <c r="H13313" t="s">
        <v>84</v>
      </c>
      <c r="I13313" s="2">
        <v>1</v>
      </c>
      <c r="J13313" t="s">
        <v>13</v>
      </c>
      <c r="K13313" s="21">
        <f>INDEX(LISTAS!$H:$Q,MATCH(BASE!H13313,LISTAS!$G:$G,0),MATCH(BASE!J13313,LISTAS!$H$3:$Q$3,0))*Tabela3[[#This Row],[QUANTIDADE]]</f>
        <v>16</v>
      </c>
      <c r="L13313" s="2" t="str">
        <f>TEXT(Tabela3[[#This Row],[DATA]],"MM")</f>
        <v>08</v>
      </c>
      <c r="M13313" s="2">
        <f>WEEKNUM(Tabela3[[#This Row],[DATA]])</f>
        <v>34</v>
      </c>
      <c r="N13313" s="18">
        <f>YEAR(Tabela3[[#This Row],[DATA]])</f>
        <v>2023</v>
      </c>
    </row>
    <row r="13314" spans="2:14">
      <c r="B13314" s="1">
        <v>45160</v>
      </c>
      <c r="C13314">
        <v>18446</v>
      </c>
      <c r="D13314">
        <f>COUNTIF(C$4:C13314,Tabela3[[#This Row],[COMANDA]])</f>
        <v>1</v>
      </c>
      <c r="E13314" t="s">
        <v>90</v>
      </c>
      <c r="F13314" t="s">
        <v>98</v>
      </c>
      <c r="G13314" t="s">
        <v>8</v>
      </c>
      <c r="H13314" t="s">
        <v>47</v>
      </c>
      <c r="I13314" s="2">
        <v>1</v>
      </c>
      <c r="J13314" t="s">
        <v>13</v>
      </c>
      <c r="K13314" s="21">
        <f>INDEX(LISTAS!$H:$Q,MATCH(BASE!H13314,LISTAS!$G:$G,0),MATCH(BASE!J13314,LISTAS!$H$3:$Q$3,0))*Tabela3[[#This Row],[QUANTIDADE]]</f>
        <v>16</v>
      </c>
      <c r="L13314" s="2" t="str">
        <f>TEXT(Tabela3[[#This Row],[DATA]],"MM")</f>
        <v>08</v>
      </c>
      <c r="M13314" s="2">
        <f>WEEKNUM(Tabela3[[#This Row],[DATA]])</f>
        <v>34</v>
      </c>
      <c r="N13314" s="18">
        <f>YEAR(Tabela3[[#This Row],[DATA]])</f>
        <v>2023</v>
      </c>
    </row>
    <row r="13315" spans="2:14">
      <c r="B13315" s="1">
        <v>45160</v>
      </c>
      <c r="C13315">
        <v>18446</v>
      </c>
      <c r="D13315">
        <f>COUNTIF(C$4:C13315,Tabela3[[#This Row],[COMANDA]])</f>
        <v>2</v>
      </c>
      <c r="E13315" t="s">
        <v>90</v>
      </c>
      <c r="F13315" t="s">
        <v>98</v>
      </c>
      <c r="G13315" t="s">
        <v>8</v>
      </c>
      <c r="H13315" t="s">
        <v>43</v>
      </c>
      <c r="I13315" s="2">
        <v>1</v>
      </c>
      <c r="J13315" t="s">
        <v>13</v>
      </c>
      <c r="K13315" s="21">
        <f>INDEX(LISTAS!$H:$Q,MATCH(BASE!H13315,LISTAS!$G:$G,0),MATCH(BASE!J13315,LISTAS!$H$3:$Q$3,0))*Tabela3[[#This Row],[QUANTIDADE]]</f>
        <v>18</v>
      </c>
      <c r="L13315" s="2" t="str">
        <f>TEXT(Tabela3[[#This Row],[DATA]],"MM")</f>
        <v>08</v>
      </c>
      <c r="M13315" s="2">
        <f>WEEKNUM(Tabela3[[#This Row],[DATA]])</f>
        <v>34</v>
      </c>
      <c r="N13315" s="18">
        <f>YEAR(Tabela3[[#This Row],[DATA]])</f>
        <v>2023</v>
      </c>
    </row>
    <row r="13316" spans="2:14">
      <c r="B13316" s="1">
        <v>45160</v>
      </c>
      <c r="C13316">
        <v>18446</v>
      </c>
      <c r="D13316">
        <f>COUNTIF(C$4:C13316,Tabela3[[#This Row],[COMANDA]])</f>
        <v>3</v>
      </c>
      <c r="E13316" t="s">
        <v>90</v>
      </c>
      <c r="F13316" t="s">
        <v>98</v>
      </c>
      <c r="G13316" t="s">
        <v>8</v>
      </c>
      <c r="H13316" t="s">
        <v>204</v>
      </c>
      <c r="I13316" s="2">
        <v>1</v>
      </c>
      <c r="J13316" t="s">
        <v>13</v>
      </c>
      <c r="K13316" s="21">
        <f>INDEX(LISTAS!$H:$Q,MATCH(BASE!H13316,LISTAS!$G:$G,0),MATCH(BASE!J13316,LISTAS!$H$3:$Q$3,0))*Tabela3[[#This Row],[QUANTIDADE]]</f>
        <v>18</v>
      </c>
      <c r="L13316" s="2" t="str">
        <f>TEXT(Tabela3[[#This Row],[DATA]],"MM")</f>
        <v>08</v>
      </c>
      <c r="M13316" s="2">
        <f>WEEKNUM(Tabela3[[#This Row],[DATA]])</f>
        <v>34</v>
      </c>
      <c r="N13316" s="18">
        <f>YEAR(Tabela3[[#This Row],[DATA]])</f>
        <v>2023</v>
      </c>
    </row>
    <row r="13317" spans="2:14">
      <c r="B13317" s="1">
        <v>45160</v>
      </c>
      <c r="C13317">
        <v>18447</v>
      </c>
      <c r="D13317">
        <f>COUNTIF(C$4:C13317,Tabela3[[#This Row],[COMANDA]])</f>
        <v>1</v>
      </c>
      <c r="E13317" t="s">
        <v>90</v>
      </c>
      <c r="F13317" t="s">
        <v>98</v>
      </c>
      <c r="G13317" t="s">
        <v>8</v>
      </c>
      <c r="H13317" t="s">
        <v>47</v>
      </c>
      <c r="I13317" s="2">
        <v>1</v>
      </c>
      <c r="J13317" t="s">
        <v>13</v>
      </c>
      <c r="K13317" s="21">
        <f>INDEX(LISTAS!$H:$Q,MATCH(BASE!H13317,LISTAS!$G:$G,0),MATCH(BASE!J13317,LISTAS!$H$3:$Q$3,0))*Tabela3[[#This Row],[QUANTIDADE]]</f>
        <v>16</v>
      </c>
      <c r="L13317" s="2" t="str">
        <f>TEXT(Tabela3[[#This Row],[DATA]],"MM")</f>
        <v>08</v>
      </c>
      <c r="M13317" s="2">
        <f>WEEKNUM(Tabela3[[#This Row],[DATA]])</f>
        <v>34</v>
      </c>
      <c r="N13317" s="18">
        <f>YEAR(Tabela3[[#This Row],[DATA]])</f>
        <v>2023</v>
      </c>
    </row>
    <row r="13318" spans="2:14">
      <c r="B13318" s="1">
        <v>45160</v>
      </c>
      <c r="C13318">
        <v>18448</v>
      </c>
      <c r="D13318">
        <f>COUNTIF(C$4:C13318,Tabela3[[#This Row],[COMANDA]])</f>
        <v>1</v>
      </c>
      <c r="E13318" t="s">
        <v>90</v>
      </c>
      <c r="F13318" t="s">
        <v>375</v>
      </c>
      <c r="G13318" t="s">
        <v>8</v>
      </c>
      <c r="H13318" t="s">
        <v>47</v>
      </c>
      <c r="I13318" s="2">
        <v>1</v>
      </c>
      <c r="J13318" t="s">
        <v>13</v>
      </c>
      <c r="K13318" s="21">
        <f>INDEX(LISTAS!$H:$Q,MATCH(BASE!H13318,LISTAS!$G:$G,0),MATCH(BASE!J13318,LISTAS!$H$3:$Q$3,0))*Tabela3[[#This Row],[QUANTIDADE]]</f>
        <v>16</v>
      </c>
      <c r="L13318" s="2" t="str">
        <f>TEXT(Tabela3[[#This Row],[DATA]],"MM")</f>
        <v>08</v>
      </c>
      <c r="M13318" s="2">
        <f>WEEKNUM(Tabela3[[#This Row],[DATA]])</f>
        <v>34</v>
      </c>
      <c r="N13318" s="18">
        <f>YEAR(Tabela3[[#This Row],[DATA]])</f>
        <v>2023</v>
      </c>
    </row>
    <row r="13319" spans="2:14">
      <c r="B13319" s="1">
        <v>45160</v>
      </c>
      <c r="C13319">
        <v>18449</v>
      </c>
      <c r="D13319">
        <f>COUNTIF(C$4:C13319,Tabela3[[#This Row],[COMANDA]])</f>
        <v>1</v>
      </c>
      <c r="E13319" t="s">
        <v>90</v>
      </c>
      <c r="G13319" t="s">
        <v>8</v>
      </c>
      <c r="H13319" t="s">
        <v>84</v>
      </c>
      <c r="I13319" s="2">
        <v>1</v>
      </c>
      <c r="J13319" t="s">
        <v>13</v>
      </c>
      <c r="K13319" s="21">
        <f>INDEX(LISTAS!$H:$Q,MATCH(BASE!H13319,LISTAS!$G:$G,0),MATCH(BASE!J13319,LISTAS!$H$3:$Q$3,0))*Tabela3[[#This Row],[QUANTIDADE]]</f>
        <v>16</v>
      </c>
      <c r="L13319" s="2" t="str">
        <f>TEXT(Tabela3[[#This Row],[DATA]],"MM")</f>
        <v>08</v>
      </c>
      <c r="M13319" s="2">
        <f>WEEKNUM(Tabela3[[#This Row],[DATA]])</f>
        <v>34</v>
      </c>
      <c r="N13319" s="18">
        <f>YEAR(Tabela3[[#This Row],[DATA]])</f>
        <v>2023</v>
      </c>
    </row>
    <row r="13320" spans="2:14">
      <c r="B13320" s="1">
        <v>45160</v>
      </c>
      <c r="C13320">
        <v>18450</v>
      </c>
      <c r="D13320">
        <f>COUNTIF(C$4:C13320,Tabela3[[#This Row],[COMANDA]])</f>
        <v>1</v>
      </c>
      <c r="E13320" t="s">
        <v>90</v>
      </c>
      <c r="F13320" t="s">
        <v>98</v>
      </c>
      <c r="G13320" t="s">
        <v>8</v>
      </c>
      <c r="H13320" t="s">
        <v>205</v>
      </c>
      <c r="I13320" s="2">
        <v>1</v>
      </c>
      <c r="J13320" t="s">
        <v>13</v>
      </c>
      <c r="K13320" s="21">
        <f>INDEX(LISTAS!$H:$Q,MATCH(BASE!H13320,LISTAS!$G:$G,0),MATCH(BASE!J13320,LISTAS!$H$3:$Q$3,0))*Tabela3[[#This Row],[QUANTIDADE]]</f>
        <v>26</v>
      </c>
      <c r="L13320" s="2" t="str">
        <f>TEXT(Tabela3[[#This Row],[DATA]],"MM")</f>
        <v>08</v>
      </c>
      <c r="M13320" s="2">
        <f>WEEKNUM(Tabela3[[#This Row],[DATA]])</f>
        <v>34</v>
      </c>
      <c r="N13320" s="18">
        <f>YEAR(Tabela3[[#This Row],[DATA]])</f>
        <v>2023</v>
      </c>
    </row>
    <row r="13321" spans="2:14">
      <c r="B13321" s="1">
        <v>45160</v>
      </c>
      <c r="C13321">
        <v>18450</v>
      </c>
      <c r="D13321">
        <f>COUNTIF(C$4:C13321,Tabela3[[#This Row],[COMANDA]])</f>
        <v>2</v>
      </c>
      <c r="E13321" t="s">
        <v>90</v>
      </c>
      <c r="F13321" t="s">
        <v>98</v>
      </c>
      <c r="G13321" t="s">
        <v>9</v>
      </c>
      <c r="H13321" t="s">
        <v>208</v>
      </c>
      <c r="I13321" s="2">
        <v>1</v>
      </c>
      <c r="J13321" t="s">
        <v>13</v>
      </c>
      <c r="K13321" s="21">
        <f>INDEX(LISTAS!$H:$Q,MATCH(BASE!H13321,LISTAS!$G:$G,0),MATCH(BASE!J13321,LISTAS!$H$3:$Q$3,0))*Tabela3[[#This Row],[QUANTIDADE]]</f>
        <v>5</v>
      </c>
      <c r="L13321" s="2" t="str">
        <f>TEXT(Tabela3[[#This Row],[DATA]],"MM")</f>
        <v>08</v>
      </c>
      <c r="M13321" s="2">
        <f>WEEKNUM(Tabela3[[#This Row],[DATA]])</f>
        <v>34</v>
      </c>
      <c r="N13321" s="18">
        <f>YEAR(Tabela3[[#This Row],[DATA]])</f>
        <v>2023</v>
      </c>
    </row>
    <row r="13322" spans="2:14">
      <c r="B13322" s="1">
        <v>45160</v>
      </c>
      <c r="C13322">
        <v>18451</v>
      </c>
      <c r="D13322">
        <f>COUNTIF(C$4:C13322,Tabela3[[#This Row],[COMANDA]])</f>
        <v>1</v>
      </c>
      <c r="E13322" t="s">
        <v>89</v>
      </c>
      <c r="F13322" t="s">
        <v>99</v>
      </c>
      <c r="G13322" t="s">
        <v>8</v>
      </c>
      <c r="H13322" t="s">
        <v>205</v>
      </c>
      <c r="I13322" s="2">
        <v>1</v>
      </c>
      <c r="J13322" t="s">
        <v>13</v>
      </c>
      <c r="K13322" s="21">
        <f>INDEX(LISTAS!$H:$Q,MATCH(BASE!H13322,LISTAS!$G:$G,0),MATCH(BASE!J13322,LISTAS!$H$3:$Q$3,0))*Tabela3[[#This Row],[QUANTIDADE]]</f>
        <v>26</v>
      </c>
      <c r="L13322" s="2" t="str">
        <f>TEXT(Tabela3[[#This Row],[DATA]],"MM")</f>
        <v>08</v>
      </c>
      <c r="M13322" s="2">
        <f>WEEKNUM(Tabela3[[#This Row],[DATA]])</f>
        <v>34</v>
      </c>
      <c r="N13322" s="18">
        <f>YEAR(Tabela3[[#This Row],[DATA]])</f>
        <v>2023</v>
      </c>
    </row>
    <row r="13323" spans="2:14">
      <c r="B13323" s="1">
        <v>45160</v>
      </c>
      <c r="C13323">
        <v>18451</v>
      </c>
      <c r="D13323">
        <f>COUNTIF(C$4:C13323,Tabela3[[#This Row],[COMANDA]])</f>
        <v>2</v>
      </c>
      <c r="E13323" t="s">
        <v>89</v>
      </c>
      <c r="F13323" t="s">
        <v>98</v>
      </c>
      <c r="G13323" t="s">
        <v>8</v>
      </c>
      <c r="H13323" t="s">
        <v>205</v>
      </c>
      <c r="I13323" s="2">
        <v>1</v>
      </c>
      <c r="J13323" t="s">
        <v>13</v>
      </c>
      <c r="K13323" s="21">
        <f>INDEX(LISTAS!$H:$Q,MATCH(BASE!H13323,LISTAS!$G:$G,0),MATCH(BASE!J13323,LISTAS!$H$3:$Q$3,0))*Tabela3[[#This Row],[QUANTIDADE]]</f>
        <v>26</v>
      </c>
      <c r="L13323" s="2" t="str">
        <f>TEXT(Tabela3[[#This Row],[DATA]],"MM")</f>
        <v>08</v>
      </c>
      <c r="M13323" s="2">
        <f>WEEKNUM(Tabela3[[#This Row],[DATA]])</f>
        <v>34</v>
      </c>
      <c r="N13323" s="18">
        <f>YEAR(Tabela3[[#This Row],[DATA]])</f>
        <v>2023</v>
      </c>
    </row>
    <row r="13324" spans="2:14">
      <c r="B13324" s="1">
        <v>45160</v>
      </c>
      <c r="C13324">
        <v>18452</v>
      </c>
      <c r="D13324">
        <f>COUNTIF(C$4:C13324,Tabela3[[#This Row],[COMANDA]])</f>
        <v>1</v>
      </c>
      <c r="E13324" t="s">
        <v>90</v>
      </c>
      <c r="F13324" t="s">
        <v>375</v>
      </c>
      <c r="G13324" t="s">
        <v>8</v>
      </c>
      <c r="H13324" t="s">
        <v>42</v>
      </c>
      <c r="I13324" s="2">
        <v>1</v>
      </c>
      <c r="J13324" t="s">
        <v>13</v>
      </c>
      <c r="K13324" s="21">
        <f>INDEX(LISTAS!$H:$Q,MATCH(BASE!H13324,LISTAS!$G:$G,0),MATCH(BASE!J13324,LISTAS!$H$3:$Q$3,0))*Tabela3[[#This Row],[QUANTIDADE]]</f>
        <v>17</v>
      </c>
      <c r="L13324" s="2" t="str">
        <f>TEXT(Tabela3[[#This Row],[DATA]],"MM")</f>
        <v>08</v>
      </c>
      <c r="M13324" s="2">
        <f>WEEKNUM(Tabela3[[#This Row],[DATA]])</f>
        <v>34</v>
      </c>
      <c r="N13324" s="18">
        <f>YEAR(Tabela3[[#This Row],[DATA]])</f>
        <v>2023</v>
      </c>
    </row>
    <row r="13325" spans="2:14">
      <c r="B13325" s="1">
        <v>45160</v>
      </c>
      <c r="C13325">
        <v>18453</v>
      </c>
      <c r="D13325">
        <f>COUNTIF(C$4:C13325,Tabela3[[#This Row],[COMANDA]])</f>
        <v>1</v>
      </c>
      <c r="E13325" t="s">
        <v>90</v>
      </c>
      <c r="F13325" t="s">
        <v>99</v>
      </c>
      <c r="G13325" t="s">
        <v>8</v>
      </c>
      <c r="H13325" t="s">
        <v>42</v>
      </c>
      <c r="I13325" s="2">
        <v>1</v>
      </c>
      <c r="J13325" t="s">
        <v>13</v>
      </c>
      <c r="K13325" s="21">
        <f>INDEX(LISTAS!$H:$Q,MATCH(BASE!H13325,LISTAS!$G:$G,0),MATCH(BASE!J13325,LISTAS!$H$3:$Q$3,0))*Tabela3[[#This Row],[QUANTIDADE]]</f>
        <v>17</v>
      </c>
      <c r="L13325" s="2" t="str">
        <f>TEXT(Tabela3[[#This Row],[DATA]],"MM")</f>
        <v>08</v>
      </c>
      <c r="M13325" s="2">
        <f>WEEKNUM(Tabela3[[#This Row],[DATA]])</f>
        <v>34</v>
      </c>
      <c r="N13325" s="18">
        <f>YEAR(Tabela3[[#This Row],[DATA]])</f>
        <v>2023</v>
      </c>
    </row>
    <row r="13326" spans="2:14">
      <c r="B13326" s="1">
        <v>45160</v>
      </c>
      <c r="C13326">
        <v>18453</v>
      </c>
      <c r="D13326">
        <f>COUNTIF(C$4:C13326,Tabela3[[#This Row],[COMANDA]])</f>
        <v>2</v>
      </c>
      <c r="E13326" t="s">
        <v>90</v>
      </c>
      <c r="F13326" t="s">
        <v>99</v>
      </c>
      <c r="G13326" t="s">
        <v>9</v>
      </c>
      <c r="H13326" t="s">
        <v>629</v>
      </c>
      <c r="I13326" s="2">
        <v>1</v>
      </c>
      <c r="J13326" t="s">
        <v>13</v>
      </c>
      <c r="K13326" s="21">
        <f>INDEX(LISTAS!$H:$Q,MATCH(BASE!H13326,LISTAS!$G:$G,0),MATCH(BASE!J13326,LISTAS!$H$3:$Q$3,0))*Tabela3[[#This Row],[QUANTIDADE]]</f>
        <v>4</v>
      </c>
      <c r="L13326" s="2" t="str">
        <f>TEXT(Tabela3[[#This Row],[DATA]],"MM")</f>
        <v>08</v>
      </c>
      <c r="M13326" s="2">
        <f>WEEKNUM(Tabela3[[#This Row],[DATA]])</f>
        <v>34</v>
      </c>
      <c r="N13326" s="18">
        <f>YEAR(Tabela3[[#This Row],[DATA]])</f>
        <v>2023</v>
      </c>
    </row>
    <row r="13327" spans="2:14">
      <c r="B13327" s="1">
        <v>45160</v>
      </c>
      <c r="C13327">
        <v>18454</v>
      </c>
      <c r="D13327">
        <f>COUNTIF(C$4:C13327,Tabela3[[#This Row],[COMANDA]])</f>
        <v>1</v>
      </c>
      <c r="E13327" t="s">
        <v>90</v>
      </c>
      <c r="F13327" t="s">
        <v>99</v>
      </c>
      <c r="G13327" t="s">
        <v>8</v>
      </c>
      <c r="H13327" t="s">
        <v>206</v>
      </c>
      <c r="I13327" s="2">
        <v>2</v>
      </c>
      <c r="J13327" t="s">
        <v>13</v>
      </c>
      <c r="K13327" s="21">
        <f>INDEX(LISTAS!$H:$Q,MATCH(BASE!H13327,LISTAS!$G:$G,0),MATCH(BASE!J13327,LISTAS!$H$3:$Q$3,0))*Tabela3[[#This Row],[QUANTIDADE]]</f>
        <v>36</v>
      </c>
      <c r="L13327" s="2" t="str">
        <f>TEXT(Tabela3[[#This Row],[DATA]],"MM")</f>
        <v>08</v>
      </c>
      <c r="M13327" s="2">
        <f>WEEKNUM(Tabela3[[#This Row],[DATA]])</f>
        <v>34</v>
      </c>
      <c r="N13327" s="18">
        <f>YEAR(Tabela3[[#This Row],[DATA]])</f>
        <v>2023</v>
      </c>
    </row>
    <row r="13328" spans="2:14">
      <c r="B13328" s="1">
        <v>45160</v>
      </c>
      <c r="C13328">
        <v>18454</v>
      </c>
      <c r="D13328">
        <f>COUNTIF(C$4:C13328,Tabela3[[#This Row],[COMANDA]])</f>
        <v>2</v>
      </c>
      <c r="E13328" t="s">
        <v>90</v>
      </c>
      <c r="F13328" t="s">
        <v>99</v>
      </c>
      <c r="G13328" t="s">
        <v>9</v>
      </c>
      <c r="H13328" t="s">
        <v>138</v>
      </c>
      <c r="I13328" s="2">
        <v>1</v>
      </c>
      <c r="J13328" t="s">
        <v>13</v>
      </c>
      <c r="K13328" s="21">
        <f>INDEX(LISTAS!$H:$Q,MATCH(BASE!H13328,LISTAS!$G:$G,0),MATCH(BASE!J13328,LISTAS!$H$3:$Q$3,0))*Tabela3[[#This Row],[QUANTIDADE]]</f>
        <v>5</v>
      </c>
      <c r="L13328" s="2" t="str">
        <f>TEXT(Tabela3[[#This Row],[DATA]],"MM")</f>
        <v>08</v>
      </c>
      <c r="M13328" s="2">
        <f>WEEKNUM(Tabela3[[#This Row],[DATA]])</f>
        <v>34</v>
      </c>
      <c r="N13328" s="18">
        <f>YEAR(Tabela3[[#This Row],[DATA]])</f>
        <v>2023</v>
      </c>
    </row>
    <row r="13329" spans="2:14">
      <c r="B13329" s="1">
        <v>45160</v>
      </c>
      <c r="C13329">
        <v>18455</v>
      </c>
      <c r="D13329">
        <f>COUNTIF(C$4:C13329,Tabela3[[#This Row],[COMANDA]])</f>
        <v>1</v>
      </c>
      <c r="E13329" t="s">
        <v>90</v>
      </c>
      <c r="F13329" t="s">
        <v>99</v>
      </c>
      <c r="G13329" t="s">
        <v>8</v>
      </c>
      <c r="H13329" t="s">
        <v>202</v>
      </c>
      <c r="I13329" s="2">
        <v>2</v>
      </c>
      <c r="J13329" t="s">
        <v>13</v>
      </c>
      <c r="K13329" s="21">
        <f>INDEX(LISTAS!$H:$Q,MATCH(BASE!H13329,LISTAS!$G:$G,0),MATCH(BASE!J13329,LISTAS!$H$3:$Q$3,0))*Tabela3[[#This Row],[QUANTIDADE]]</f>
        <v>48</v>
      </c>
      <c r="L13329" s="2" t="str">
        <f>TEXT(Tabela3[[#This Row],[DATA]],"MM")</f>
        <v>08</v>
      </c>
      <c r="M13329" s="2">
        <f>WEEKNUM(Tabela3[[#This Row],[DATA]])</f>
        <v>34</v>
      </c>
      <c r="N13329" s="18">
        <f>YEAR(Tabela3[[#This Row],[DATA]])</f>
        <v>2023</v>
      </c>
    </row>
    <row r="13330" spans="2:14">
      <c r="B13330" s="1">
        <v>45160</v>
      </c>
      <c r="C13330">
        <v>18455</v>
      </c>
      <c r="D13330">
        <f>COUNTIF(C$4:C13330,Tabela3[[#This Row],[COMANDA]])</f>
        <v>2</v>
      </c>
      <c r="E13330" t="s">
        <v>90</v>
      </c>
      <c r="F13330" t="s">
        <v>99</v>
      </c>
      <c r="G13330" t="s">
        <v>61</v>
      </c>
      <c r="H13330" t="s">
        <v>199</v>
      </c>
      <c r="I13330" s="2">
        <v>2</v>
      </c>
      <c r="J13330" t="s">
        <v>13</v>
      </c>
      <c r="K13330" s="21">
        <v>2</v>
      </c>
      <c r="L13330" s="2" t="str">
        <f>TEXT(Tabela3[[#This Row],[DATA]],"MM")</f>
        <v>08</v>
      </c>
      <c r="M13330" s="2">
        <f>WEEKNUM(Tabela3[[#This Row],[DATA]])</f>
        <v>34</v>
      </c>
      <c r="N13330" s="18">
        <f>YEAR(Tabela3[[#This Row],[DATA]])</f>
        <v>2023</v>
      </c>
    </row>
    <row r="13331" spans="2:14">
      <c r="B13331" s="1">
        <v>45160</v>
      </c>
      <c r="C13331">
        <v>18456</v>
      </c>
      <c r="D13331">
        <f>COUNTIF(C$4:C13331,Tabela3[[#This Row],[COMANDA]])</f>
        <v>1</v>
      </c>
      <c r="E13331" t="s">
        <v>90</v>
      </c>
      <c r="G13331" t="s">
        <v>8</v>
      </c>
      <c r="H13331" t="s">
        <v>47</v>
      </c>
      <c r="I13331" s="2">
        <v>1</v>
      </c>
      <c r="J13331" t="s">
        <v>13</v>
      </c>
      <c r="K13331" s="21">
        <f>INDEX(LISTAS!$H:$Q,MATCH(BASE!H13331,LISTAS!$G:$G,0),MATCH(BASE!J13331,LISTAS!$H$3:$Q$3,0))*Tabela3[[#This Row],[QUANTIDADE]]</f>
        <v>16</v>
      </c>
      <c r="L13331" s="2" t="str">
        <f>TEXT(Tabela3[[#This Row],[DATA]],"MM")</f>
        <v>08</v>
      </c>
      <c r="M13331" s="2">
        <f>WEEKNUM(Tabela3[[#This Row],[DATA]])</f>
        <v>34</v>
      </c>
      <c r="N13331" s="18">
        <f>YEAR(Tabela3[[#This Row],[DATA]])</f>
        <v>2023</v>
      </c>
    </row>
    <row r="13332" spans="2:14">
      <c r="B13332" s="1">
        <v>45160</v>
      </c>
      <c r="C13332">
        <v>18457</v>
      </c>
      <c r="D13332">
        <f>COUNTIF(C$4:C13332,Tabela3[[#This Row],[COMANDA]])</f>
        <v>1</v>
      </c>
      <c r="E13332" t="s">
        <v>90</v>
      </c>
      <c r="F13332" t="s">
        <v>99</v>
      </c>
      <c r="G13332" t="s">
        <v>8</v>
      </c>
      <c r="H13332" t="s">
        <v>41</v>
      </c>
      <c r="I13332" s="2">
        <v>1</v>
      </c>
      <c r="J13332" t="s">
        <v>13</v>
      </c>
      <c r="K13332" s="21">
        <f>INDEX(LISTAS!$H:$Q,MATCH(BASE!H13332,LISTAS!$G:$G,0),MATCH(BASE!J13332,LISTAS!$H$3:$Q$3,0))*Tabela3[[#This Row],[QUANTIDADE]]</f>
        <v>16</v>
      </c>
      <c r="L13332" s="2" t="str">
        <f>TEXT(Tabela3[[#This Row],[DATA]],"MM")</f>
        <v>08</v>
      </c>
      <c r="M13332" s="2">
        <f>WEEKNUM(Tabela3[[#This Row],[DATA]])</f>
        <v>34</v>
      </c>
      <c r="N13332" s="18">
        <f>YEAR(Tabela3[[#This Row],[DATA]])</f>
        <v>2023</v>
      </c>
    </row>
    <row r="13333" spans="2:14">
      <c r="B13333" s="1">
        <v>45160</v>
      </c>
      <c r="C13333">
        <v>18457</v>
      </c>
      <c r="D13333">
        <f>COUNTIF(C$4:C13333,Tabela3[[#This Row],[COMANDA]])</f>
        <v>2</v>
      </c>
      <c r="E13333" t="s">
        <v>90</v>
      </c>
      <c r="F13333" t="s">
        <v>99</v>
      </c>
      <c r="G13333" t="s">
        <v>9</v>
      </c>
      <c r="H13333" t="s">
        <v>242</v>
      </c>
      <c r="I13333" s="2">
        <v>1</v>
      </c>
      <c r="J13333" t="s">
        <v>12</v>
      </c>
      <c r="K13333" s="21">
        <f>INDEX(LISTAS!$H:$Q,MATCH(BASE!H13333,LISTAS!$G:$G,0),MATCH(BASE!J13333,LISTAS!$H$3:$Q$3,0))*Tabela3[[#This Row],[QUANTIDADE]]</f>
        <v>6</v>
      </c>
      <c r="L13333" s="2" t="str">
        <f>TEXT(Tabela3[[#This Row],[DATA]],"MM")</f>
        <v>08</v>
      </c>
      <c r="M13333" s="2">
        <f>WEEKNUM(Tabela3[[#This Row],[DATA]])</f>
        <v>34</v>
      </c>
      <c r="N13333" s="18">
        <f>YEAR(Tabela3[[#This Row],[DATA]])</f>
        <v>2023</v>
      </c>
    </row>
    <row r="13334" spans="2:14">
      <c r="B13334" s="1">
        <v>45160</v>
      </c>
      <c r="C13334">
        <v>18457</v>
      </c>
      <c r="D13334">
        <f>COUNTIF(C$4:C13334,Tabela3[[#This Row],[COMANDA]])</f>
        <v>3</v>
      </c>
      <c r="E13334" t="s">
        <v>90</v>
      </c>
      <c r="F13334" t="s">
        <v>99</v>
      </c>
      <c r="G13334" t="s">
        <v>61</v>
      </c>
      <c r="H13334" t="s">
        <v>163</v>
      </c>
      <c r="I13334" s="2">
        <v>1</v>
      </c>
      <c r="J13334" t="s">
        <v>11</v>
      </c>
      <c r="K13334" s="21">
        <f>INDEX(LISTAS!$H:$Q,MATCH(BASE!H13334,LISTAS!$G:$G,0),MATCH(BASE!J13334,LISTAS!$H$3:$Q$3,0))*Tabela3[[#This Row],[QUANTIDADE]]</f>
        <v>4</v>
      </c>
      <c r="L13334" s="2" t="str">
        <f>TEXT(Tabela3[[#This Row],[DATA]],"MM")</f>
        <v>08</v>
      </c>
      <c r="M13334" s="2">
        <f>WEEKNUM(Tabela3[[#This Row],[DATA]])</f>
        <v>34</v>
      </c>
      <c r="N13334" s="18">
        <f>YEAR(Tabela3[[#This Row],[DATA]])</f>
        <v>2023</v>
      </c>
    </row>
    <row r="13335" spans="2:14">
      <c r="B13335" s="1">
        <v>45160</v>
      </c>
      <c r="C13335">
        <v>18458</v>
      </c>
      <c r="D13335">
        <f>COUNTIF(C$4:C13335,Tabela3[[#This Row],[COMANDA]])</f>
        <v>1</v>
      </c>
      <c r="E13335" t="s">
        <v>90</v>
      </c>
      <c r="F13335" t="s">
        <v>99</v>
      </c>
      <c r="G13335" t="s">
        <v>8</v>
      </c>
      <c r="H13335" t="s">
        <v>202</v>
      </c>
      <c r="I13335" s="2">
        <v>1</v>
      </c>
      <c r="J13335" t="s">
        <v>13</v>
      </c>
      <c r="K13335" s="21">
        <f>INDEX(LISTAS!$H:$Q,MATCH(BASE!H13335,LISTAS!$G:$G,0),MATCH(BASE!J13335,LISTAS!$H$3:$Q$3,0))*Tabela3[[#This Row],[QUANTIDADE]]</f>
        <v>24</v>
      </c>
      <c r="L13335" s="2" t="str">
        <f>TEXT(Tabela3[[#This Row],[DATA]],"MM")</f>
        <v>08</v>
      </c>
      <c r="M13335" s="2">
        <f>WEEKNUM(Tabela3[[#This Row],[DATA]])</f>
        <v>34</v>
      </c>
      <c r="N13335" s="18">
        <f>YEAR(Tabela3[[#This Row],[DATA]])</f>
        <v>2023</v>
      </c>
    </row>
    <row r="13336" spans="2:14">
      <c r="B13336" s="1">
        <v>45160</v>
      </c>
      <c r="C13336">
        <v>18458</v>
      </c>
      <c r="D13336">
        <f>COUNTIF(C$4:C13336,Tabela3[[#This Row],[COMANDA]])</f>
        <v>2</v>
      </c>
      <c r="E13336" t="s">
        <v>90</v>
      </c>
      <c r="F13336" t="s">
        <v>99</v>
      </c>
      <c r="G13336" t="s">
        <v>8</v>
      </c>
      <c r="H13336" t="s">
        <v>206</v>
      </c>
      <c r="I13336" s="2">
        <v>1</v>
      </c>
      <c r="J13336" t="s">
        <v>13</v>
      </c>
      <c r="K13336" s="21">
        <f>INDEX(LISTAS!$H:$Q,MATCH(BASE!H13336,LISTAS!$G:$G,0),MATCH(BASE!J13336,LISTAS!$H$3:$Q$3,0))*Tabela3[[#This Row],[QUANTIDADE]]</f>
        <v>18</v>
      </c>
      <c r="L13336" s="2" t="str">
        <f>TEXT(Tabela3[[#This Row],[DATA]],"MM")</f>
        <v>08</v>
      </c>
      <c r="M13336" s="2">
        <f>WEEKNUM(Tabela3[[#This Row],[DATA]])</f>
        <v>34</v>
      </c>
      <c r="N13336" s="18">
        <f>YEAR(Tabela3[[#This Row],[DATA]])</f>
        <v>2023</v>
      </c>
    </row>
    <row r="13337" spans="2:14">
      <c r="B13337" s="1">
        <v>45160</v>
      </c>
      <c r="C13337">
        <v>18458</v>
      </c>
      <c r="D13337">
        <f>COUNTIF(C$4:C13337,Tabela3[[#This Row],[COMANDA]])</f>
        <v>3</v>
      </c>
      <c r="E13337" t="s">
        <v>90</v>
      </c>
      <c r="F13337" t="s">
        <v>99</v>
      </c>
      <c r="G13337" t="s">
        <v>61</v>
      </c>
      <c r="H13337" t="s">
        <v>384</v>
      </c>
      <c r="I13337" s="2">
        <v>1</v>
      </c>
      <c r="J13337" t="s">
        <v>11</v>
      </c>
      <c r="K13337" s="21">
        <f>INDEX(LISTAS!$H:$Q,MATCH(BASE!H13337,LISTAS!$G:$G,0),MATCH(BASE!J13337,LISTAS!$H$3:$Q$3,0))*Tabela3[[#This Row],[QUANTIDADE]]</f>
        <v>2</v>
      </c>
      <c r="L13337" s="2" t="str">
        <f>TEXT(Tabela3[[#This Row],[DATA]],"MM")</f>
        <v>08</v>
      </c>
      <c r="M13337" s="2">
        <f>WEEKNUM(Tabela3[[#This Row],[DATA]])</f>
        <v>34</v>
      </c>
      <c r="N13337" s="18">
        <f>YEAR(Tabela3[[#This Row],[DATA]])</f>
        <v>2023</v>
      </c>
    </row>
    <row r="13338" spans="2:14">
      <c r="B13338" s="1">
        <v>45160</v>
      </c>
      <c r="C13338">
        <v>18459</v>
      </c>
      <c r="D13338">
        <f>COUNTIF(C$4:C13338,Tabela3[[#This Row],[COMANDA]])</f>
        <v>1</v>
      </c>
      <c r="E13338" t="s">
        <v>90</v>
      </c>
      <c r="F13338" t="s">
        <v>375</v>
      </c>
      <c r="G13338" t="s">
        <v>8</v>
      </c>
      <c r="H13338" t="s">
        <v>203</v>
      </c>
      <c r="I13338" s="2">
        <v>1</v>
      </c>
      <c r="J13338" t="s">
        <v>13</v>
      </c>
      <c r="K13338" s="21">
        <f>INDEX(LISTAS!$H:$Q,MATCH(BASE!H13338,LISTAS!$G:$G,0),MATCH(BASE!J13338,LISTAS!$H$3:$Q$3,0))*Tabela3[[#This Row],[QUANTIDADE]]</f>
        <v>22</v>
      </c>
      <c r="L13338" s="2" t="str">
        <f>TEXT(Tabela3[[#This Row],[DATA]],"MM")</f>
        <v>08</v>
      </c>
      <c r="M13338" s="2">
        <f>WEEKNUM(Tabela3[[#This Row],[DATA]])</f>
        <v>34</v>
      </c>
      <c r="N13338" s="18">
        <f>YEAR(Tabela3[[#This Row],[DATA]])</f>
        <v>2023</v>
      </c>
    </row>
    <row r="13339" spans="2:14">
      <c r="B13339" s="1">
        <v>45160</v>
      </c>
      <c r="C13339">
        <v>18459</v>
      </c>
      <c r="D13339">
        <f>COUNTIF(C$4:C13339,Tabela3[[#This Row],[COMANDA]])</f>
        <v>2</v>
      </c>
      <c r="E13339" t="s">
        <v>90</v>
      </c>
      <c r="F13339" t="s">
        <v>375</v>
      </c>
      <c r="G13339" t="s">
        <v>9</v>
      </c>
      <c r="H13339" t="s">
        <v>219</v>
      </c>
      <c r="I13339" s="2">
        <v>1</v>
      </c>
      <c r="J13339" t="s">
        <v>13</v>
      </c>
      <c r="K13339" s="21">
        <v>5</v>
      </c>
      <c r="L13339" s="2" t="str">
        <f>TEXT(Tabela3[[#This Row],[DATA]],"MM")</f>
        <v>08</v>
      </c>
      <c r="M13339" s="2">
        <f>WEEKNUM(Tabela3[[#This Row],[DATA]])</f>
        <v>34</v>
      </c>
      <c r="N13339" s="18">
        <f>YEAR(Tabela3[[#This Row],[DATA]])</f>
        <v>2023</v>
      </c>
    </row>
    <row r="13340" spans="2:14">
      <c r="B13340" s="1">
        <v>45160</v>
      </c>
      <c r="C13340">
        <v>18459</v>
      </c>
      <c r="D13340">
        <f>COUNTIF(C$4:C13340,Tabela3[[#This Row],[COMANDA]])</f>
        <v>3</v>
      </c>
      <c r="E13340" t="s">
        <v>90</v>
      </c>
      <c r="F13340" t="s">
        <v>375</v>
      </c>
      <c r="G13340" t="s">
        <v>10</v>
      </c>
      <c r="H13340" t="s">
        <v>119</v>
      </c>
      <c r="I13340" s="2">
        <v>1</v>
      </c>
      <c r="J13340" t="s">
        <v>13</v>
      </c>
      <c r="K13340" s="21">
        <v>6</v>
      </c>
      <c r="L13340" s="2" t="str">
        <f>TEXT(Tabela3[[#This Row],[DATA]],"MM")</f>
        <v>08</v>
      </c>
      <c r="M13340" s="2">
        <f>WEEKNUM(Tabela3[[#This Row],[DATA]])</f>
        <v>34</v>
      </c>
      <c r="N13340" s="18">
        <f>YEAR(Tabela3[[#This Row],[DATA]])</f>
        <v>2023</v>
      </c>
    </row>
    <row r="13341" spans="2:14">
      <c r="B13341" s="1">
        <v>45160</v>
      </c>
      <c r="C13341">
        <v>18460</v>
      </c>
      <c r="D13341">
        <f>COUNTIF(C$4:C13341,Tabela3[[#This Row],[COMANDA]])</f>
        <v>1</v>
      </c>
      <c r="E13341" t="s">
        <v>90</v>
      </c>
      <c r="F13341" t="s">
        <v>375</v>
      </c>
      <c r="G13341" t="s">
        <v>8</v>
      </c>
      <c r="H13341" t="s">
        <v>202</v>
      </c>
      <c r="I13341" s="2">
        <v>2</v>
      </c>
      <c r="J13341" t="s">
        <v>13</v>
      </c>
      <c r="K13341" s="21">
        <f>INDEX(LISTAS!$H:$Q,MATCH(BASE!H13341,LISTAS!$G:$G,0),MATCH(BASE!J13341,LISTAS!$H$3:$Q$3,0))*Tabela3[[#This Row],[QUANTIDADE]]</f>
        <v>48</v>
      </c>
      <c r="L13341" s="2" t="str">
        <f>TEXT(Tabela3[[#This Row],[DATA]],"MM")</f>
        <v>08</v>
      </c>
      <c r="M13341" s="2">
        <f>WEEKNUM(Tabela3[[#This Row],[DATA]])</f>
        <v>34</v>
      </c>
      <c r="N13341" s="18">
        <f>YEAR(Tabela3[[#This Row],[DATA]])</f>
        <v>2023</v>
      </c>
    </row>
    <row r="13342" spans="2:14">
      <c r="B13342" s="1">
        <v>45160</v>
      </c>
      <c r="C13342">
        <v>18460</v>
      </c>
      <c r="D13342">
        <f>COUNTIF(C$4:C13342,Tabela3[[#This Row],[COMANDA]])</f>
        <v>2</v>
      </c>
      <c r="E13342" t="s">
        <v>90</v>
      </c>
      <c r="F13342" t="s">
        <v>375</v>
      </c>
      <c r="G13342" t="s">
        <v>8</v>
      </c>
      <c r="H13342" t="s">
        <v>47</v>
      </c>
      <c r="I13342" s="2">
        <v>1</v>
      </c>
      <c r="J13342" t="s">
        <v>13</v>
      </c>
      <c r="K13342" s="21">
        <f>INDEX(LISTAS!$H:$Q,MATCH(BASE!H13342,LISTAS!$G:$G,0),MATCH(BASE!J13342,LISTAS!$H$3:$Q$3,0))*Tabela3[[#This Row],[QUANTIDADE]]</f>
        <v>16</v>
      </c>
      <c r="L13342" s="2" t="str">
        <f>TEXT(Tabela3[[#This Row],[DATA]],"MM")</f>
        <v>08</v>
      </c>
      <c r="M13342" s="2">
        <f>WEEKNUM(Tabela3[[#This Row],[DATA]])</f>
        <v>34</v>
      </c>
      <c r="N13342" s="18">
        <f>YEAR(Tabela3[[#This Row],[DATA]])</f>
        <v>2023</v>
      </c>
    </row>
    <row r="13343" spans="2:14">
      <c r="B13343" s="1">
        <v>45160</v>
      </c>
      <c r="C13343">
        <v>18461</v>
      </c>
      <c r="D13343">
        <f>COUNTIF(C$4:C13343,Tabela3[[#This Row],[COMANDA]])</f>
        <v>1</v>
      </c>
      <c r="E13343" t="s">
        <v>90</v>
      </c>
      <c r="F13343" t="s">
        <v>99</v>
      </c>
      <c r="G13343" t="s">
        <v>8</v>
      </c>
      <c r="H13343" t="s">
        <v>204</v>
      </c>
      <c r="I13343" s="2">
        <v>2</v>
      </c>
      <c r="J13343" t="s">
        <v>13</v>
      </c>
      <c r="K13343" s="21">
        <f>INDEX(LISTAS!$H:$Q,MATCH(BASE!H13343,LISTAS!$G:$G,0),MATCH(BASE!J13343,LISTAS!$H$3:$Q$3,0))*Tabela3[[#This Row],[QUANTIDADE]]</f>
        <v>36</v>
      </c>
      <c r="L13343" s="2" t="str">
        <f>TEXT(Tabela3[[#This Row],[DATA]],"MM")</f>
        <v>08</v>
      </c>
      <c r="M13343" s="2">
        <f>WEEKNUM(Tabela3[[#This Row],[DATA]])</f>
        <v>34</v>
      </c>
      <c r="N13343" s="18">
        <f>YEAR(Tabela3[[#This Row],[DATA]])</f>
        <v>2023</v>
      </c>
    </row>
    <row r="13344" spans="2:14">
      <c r="B13344" s="1">
        <v>45160</v>
      </c>
      <c r="C13344">
        <v>18462</v>
      </c>
      <c r="D13344">
        <f>COUNTIF(C$4:C13344,Tabela3[[#This Row],[COMANDA]])</f>
        <v>1</v>
      </c>
      <c r="E13344" t="s">
        <v>90</v>
      </c>
      <c r="F13344" t="s">
        <v>99</v>
      </c>
      <c r="G13344" t="s">
        <v>8</v>
      </c>
      <c r="H13344" t="s">
        <v>43</v>
      </c>
      <c r="I13344" s="2">
        <v>1</v>
      </c>
      <c r="J13344" t="s">
        <v>13</v>
      </c>
      <c r="K13344" s="21">
        <f>INDEX(LISTAS!$H:$Q,MATCH(BASE!H13344,LISTAS!$G:$G,0),MATCH(BASE!J13344,LISTAS!$H$3:$Q$3,0))*Tabela3[[#This Row],[QUANTIDADE]]</f>
        <v>18</v>
      </c>
      <c r="L13344" s="2" t="str">
        <f>TEXT(Tabela3[[#This Row],[DATA]],"MM")</f>
        <v>08</v>
      </c>
      <c r="M13344" s="2">
        <f>WEEKNUM(Tabela3[[#This Row],[DATA]])</f>
        <v>34</v>
      </c>
      <c r="N13344" s="18">
        <f>YEAR(Tabela3[[#This Row],[DATA]])</f>
        <v>2023</v>
      </c>
    </row>
    <row r="13345" spans="2:14">
      <c r="B13345" s="1">
        <v>45160</v>
      </c>
      <c r="C13345">
        <v>18462</v>
      </c>
      <c r="D13345">
        <f>COUNTIF(C$4:C13345,Tabela3[[#This Row],[COMANDA]])</f>
        <v>2</v>
      </c>
      <c r="E13345" t="s">
        <v>90</v>
      </c>
      <c r="F13345" t="s">
        <v>99</v>
      </c>
      <c r="G13345" t="s">
        <v>8</v>
      </c>
      <c r="H13345" t="s">
        <v>204</v>
      </c>
      <c r="I13345" s="2">
        <v>1</v>
      </c>
      <c r="J13345" t="s">
        <v>13</v>
      </c>
      <c r="K13345" s="21">
        <f>INDEX(LISTAS!$H:$Q,MATCH(BASE!H13345,LISTAS!$G:$G,0),MATCH(BASE!J13345,LISTAS!$H$3:$Q$3,0))*Tabela3[[#This Row],[QUANTIDADE]]</f>
        <v>18</v>
      </c>
      <c r="L13345" s="2" t="str">
        <f>TEXT(Tabela3[[#This Row],[DATA]],"MM")</f>
        <v>08</v>
      </c>
      <c r="M13345" s="2">
        <f>WEEKNUM(Tabela3[[#This Row],[DATA]])</f>
        <v>34</v>
      </c>
      <c r="N13345" s="18">
        <f>YEAR(Tabela3[[#This Row],[DATA]])</f>
        <v>2023</v>
      </c>
    </row>
    <row r="13346" spans="2:14">
      <c r="B13346" s="1">
        <v>45160</v>
      </c>
      <c r="C13346">
        <v>18462</v>
      </c>
      <c r="D13346">
        <f>COUNTIF(C$4:C13346,Tabela3[[#This Row],[COMANDA]])</f>
        <v>3</v>
      </c>
      <c r="E13346" t="s">
        <v>90</v>
      </c>
      <c r="F13346" t="s">
        <v>99</v>
      </c>
      <c r="G13346" t="s">
        <v>9</v>
      </c>
      <c r="H13346" t="s">
        <v>521</v>
      </c>
      <c r="I13346" s="2">
        <v>1</v>
      </c>
      <c r="J13346" t="s">
        <v>13</v>
      </c>
      <c r="K13346" s="21">
        <v>6</v>
      </c>
      <c r="L13346" s="2" t="str">
        <f>TEXT(Tabela3[[#This Row],[DATA]],"MM")</f>
        <v>08</v>
      </c>
      <c r="M13346" s="2">
        <f>WEEKNUM(Tabela3[[#This Row],[DATA]])</f>
        <v>34</v>
      </c>
      <c r="N13346" s="18">
        <f>YEAR(Tabela3[[#This Row],[DATA]])</f>
        <v>2023</v>
      </c>
    </row>
    <row r="13347" spans="2:14">
      <c r="B13347" s="1">
        <v>45160</v>
      </c>
      <c r="C13347">
        <v>18463</v>
      </c>
      <c r="D13347">
        <f>COUNTIF(C$4:C13347,Tabela3[[#This Row],[COMANDA]])</f>
        <v>1</v>
      </c>
      <c r="E13347" t="s">
        <v>90</v>
      </c>
      <c r="F13347" t="s">
        <v>99</v>
      </c>
      <c r="G13347" t="s">
        <v>8</v>
      </c>
      <c r="H13347" t="s">
        <v>203</v>
      </c>
      <c r="I13347" s="2">
        <v>1</v>
      </c>
      <c r="J13347" t="s">
        <v>13</v>
      </c>
      <c r="K13347" s="21">
        <f>INDEX(LISTAS!$H:$Q,MATCH(BASE!H13347,LISTAS!$G:$G,0),MATCH(BASE!J13347,LISTAS!$H$3:$Q$3,0))*Tabela3[[#This Row],[QUANTIDADE]]</f>
        <v>22</v>
      </c>
      <c r="L13347" s="2" t="str">
        <f>TEXT(Tabela3[[#This Row],[DATA]],"MM")</f>
        <v>08</v>
      </c>
      <c r="M13347" s="2">
        <f>WEEKNUM(Tabela3[[#This Row],[DATA]])</f>
        <v>34</v>
      </c>
      <c r="N13347" s="18">
        <f>YEAR(Tabela3[[#This Row],[DATA]])</f>
        <v>2023</v>
      </c>
    </row>
    <row r="13348" spans="2:14">
      <c r="B13348" s="1">
        <v>45160</v>
      </c>
      <c r="C13348">
        <v>18463</v>
      </c>
      <c r="D13348">
        <f>COUNTIF(C$4:C13348,Tabela3[[#This Row],[COMANDA]])</f>
        <v>2</v>
      </c>
      <c r="E13348" t="s">
        <v>90</v>
      </c>
      <c r="F13348" t="s">
        <v>99</v>
      </c>
      <c r="G13348" t="s">
        <v>9</v>
      </c>
      <c r="H13348" t="s">
        <v>143</v>
      </c>
      <c r="I13348" s="2">
        <v>1</v>
      </c>
      <c r="J13348" t="s">
        <v>13</v>
      </c>
      <c r="K13348" s="21">
        <f>INDEX(LISTAS!$H:$Q,MATCH(BASE!H13348,LISTAS!$G:$G,0),MATCH(BASE!J13348,LISTAS!$H$3:$Q$3,0))*Tabela3[[#This Row],[QUANTIDADE]]</f>
        <v>5</v>
      </c>
      <c r="L13348" s="2" t="str">
        <f>TEXT(Tabela3[[#This Row],[DATA]],"MM")</f>
        <v>08</v>
      </c>
      <c r="M13348" s="2">
        <f>WEEKNUM(Tabela3[[#This Row],[DATA]])</f>
        <v>34</v>
      </c>
      <c r="N13348" s="18">
        <f>YEAR(Tabela3[[#This Row],[DATA]])</f>
        <v>2023</v>
      </c>
    </row>
    <row r="13349" spans="2:14">
      <c r="B13349" s="1">
        <v>45160</v>
      </c>
      <c r="C13349">
        <v>18464</v>
      </c>
      <c r="D13349">
        <f>COUNTIF(C$4:C13349,Tabela3[[#This Row],[COMANDA]])</f>
        <v>1</v>
      </c>
      <c r="E13349" t="s">
        <v>90</v>
      </c>
      <c r="F13349" t="s">
        <v>98</v>
      </c>
      <c r="G13349" t="s">
        <v>8</v>
      </c>
      <c r="H13349" t="s">
        <v>39</v>
      </c>
      <c r="I13349" s="2">
        <v>1</v>
      </c>
      <c r="J13349" t="s">
        <v>13</v>
      </c>
      <c r="K13349" s="21">
        <f>INDEX(LISTAS!$H:$Q,MATCH(BASE!H13349,LISTAS!$G:$G,0),MATCH(BASE!J13349,LISTAS!$H$3:$Q$3,0))*Tabela3[[#This Row],[QUANTIDADE]]</f>
        <v>12</v>
      </c>
      <c r="L13349" s="2" t="str">
        <f>TEXT(Tabela3[[#This Row],[DATA]],"MM")</f>
        <v>08</v>
      </c>
      <c r="M13349" s="2">
        <f>WEEKNUM(Tabela3[[#This Row],[DATA]])</f>
        <v>34</v>
      </c>
      <c r="N13349" s="18">
        <f>YEAR(Tabela3[[#This Row],[DATA]])</f>
        <v>2023</v>
      </c>
    </row>
    <row r="13350" spans="2:14">
      <c r="B13350" s="1">
        <v>45160</v>
      </c>
      <c r="C13350">
        <v>18465</v>
      </c>
      <c r="D13350">
        <f>COUNTIF(C$4:C13350,Tabela3[[#This Row],[COMANDA]])</f>
        <v>1</v>
      </c>
      <c r="E13350" t="s">
        <v>90</v>
      </c>
      <c r="F13350" t="s">
        <v>98</v>
      </c>
      <c r="G13350" t="s">
        <v>8</v>
      </c>
      <c r="H13350" t="s">
        <v>202</v>
      </c>
      <c r="I13350" s="2">
        <v>1</v>
      </c>
      <c r="J13350" t="s">
        <v>13</v>
      </c>
      <c r="K13350" s="21">
        <f>INDEX(LISTAS!$H:$Q,MATCH(BASE!H13350,LISTAS!$G:$G,0),MATCH(BASE!J13350,LISTAS!$H$3:$Q$3,0))*Tabela3[[#This Row],[QUANTIDADE]]</f>
        <v>24</v>
      </c>
      <c r="L13350" s="2" t="str">
        <f>TEXT(Tabela3[[#This Row],[DATA]],"MM")</f>
        <v>08</v>
      </c>
      <c r="M13350" s="2">
        <f>WEEKNUM(Tabela3[[#This Row],[DATA]])</f>
        <v>34</v>
      </c>
      <c r="N13350" s="18">
        <f>YEAR(Tabela3[[#This Row],[DATA]])</f>
        <v>2023</v>
      </c>
    </row>
    <row r="13351" spans="2:14">
      <c r="B13351" s="1">
        <v>45160</v>
      </c>
      <c r="C13351">
        <v>18465</v>
      </c>
      <c r="D13351">
        <f>COUNTIF(C$4:C13351,Tabela3[[#This Row],[COMANDA]])</f>
        <v>2</v>
      </c>
      <c r="E13351" t="s">
        <v>90</v>
      </c>
      <c r="F13351" t="s">
        <v>98</v>
      </c>
      <c r="G13351" t="s">
        <v>9</v>
      </c>
      <c r="H13351" t="s">
        <v>629</v>
      </c>
      <c r="I13351" s="2">
        <v>1</v>
      </c>
      <c r="J13351" t="s">
        <v>13</v>
      </c>
      <c r="K13351" s="21">
        <f>INDEX(LISTAS!$H:$Q,MATCH(BASE!H13351,LISTAS!$G:$G,0),MATCH(BASE!J13351,LISTAS!$H$3:$Q$3,0))*Tabela3[[#This Row],[QUANTIDADE]]</f>
        <v>4</v>
      </c>
      <c r="L13351" s="2" t="str">
        <f>TEXT(Tabela3[[#This Row],[DATA]],"MM")</f>
        <v>08</v>
      </c>
      <c r="M13351" s="2">
        <f>WEEKNUM(Tabela3[[#This Row],[DATA]])</f>
        <v>34</v>
      </c>
      <c r="N13351" s="18">
        <f>YEAR(Tabela3[[#This Row],[DATA]])</f>
        <v>2023</v>
      </c>
    </row>
    <row r="13352" spans="2:14">
      <c r="B13352" s="1">
        <v>45160</v>
      </c>
      <c r="C13352">
        <v>18466</v>
      </c>
      <c r="D13352">
        <f>COUNTIF(C$4:C13352,Tabela3[[#This Row],[COMANDA]])</f>
        <v>1</v>
      </c>
      <c r="E13352" t="s">
        <v>90</v>
      </c>
      <c r="F13352" t="s">
        <v>375</v>
      </c>
      <c r="G13352" t="s">
        <v>8</v>
      </c>
      <c r="H13352" t="s">
        <v>203</v>
      </c>
      <c r="I13352" s="2">
        <v>1</v>
      </c>
      <c r="J13352" t="s">
        <v>13</v>
      </c>
      <c r="K13352" s="21">
        <f>INDEX(LISTAS!$H:$Q,MATCH(BASE!H13352,LISTAS!$G:$G,0),MATCH(BASE!J13352,LISTAS!$H$3:$Q$3,0))*Tabela3[[#This Row],[QUANTIDADE]]</f>
        <v>22</v>
      </c>
      <c r="L13352" s="2" t="str">
        <f>TEXT(Tabela3[[#This Row],[DATA]],"MM")</f>
        <v>08</v>
      </c>
      <c r="M13352" s="2">
        <f>WEEKNUM(Tabela3[[#This Row],[DATA]])</f>
        <v>34</v>
      </c>
      <c r="N13352" s="18">
        <f>YEAR(Tabela3[[#This Row],[DATA]])</f>
        <v>2023</v>
      </c>
    </row>
    <row r="13353" spans="2:14">
      <c r="B13353" s="1">
        <v>45160</v>
      </c>
      <c r="C13353">
        <v>18466</v>
      </c>
      <c r="D13353">
        <f>COUNTIF(C$4:C13353,Tabela3[[#This Row],[COMANDA]])</f>
        <v>2</v>
      </c>
      <c r="E13353" t="s">
        <v>90</v>
      </c>
      <c r="F13353" t="s">
        <v>375</v>
      </c>
      <c r="G13353" t="s">
        <v>9</v>
      </c>
      <c r="H13353" t="s">
        <v>553</v>
      </c>
      <c r="I13353" s="2">
        <v>1</v>
      </c>
      <c r="J13353" t="s">
        <v>13</v>
      </c>
      <c r="K13353" s="21">
        <v>4</v>
      </c>
      <c r="L13353" s="2" t="str">
        <f>TEXT(Tabela3[[#This Row],[DATA]],"MM")</f>
        <v>08</v>
      </c>
      <c r="M13353" s="2">
        <f>WEEKNUM(Tabela3[[#This Row],[DATA]])</f>
        <v>34</v>
      </c>
      <c r="N13353" s="18">
        <f>YEAR(Tabela3[[#This Row],[DATA]])</f>
        <v>2023</v>
      </c>
    </row>
    <row r="13354" spans="2:14">
      <c r="B13354" s="1">
        <v>45160</v>
      </c>
      <c r="C13354">
        <v>18467</v>
      </c>
      <c r="D13354">
        <f>COUNTIF(C$4:C13354,Tabela3[[#This Row],[COMANDA]])</f>
        <v>1</v>
      </c>
      <c r="E13354" t="s">
        <v>90</v>
      </c>
      <c r="F13354" t="s">
        <v>98</v>
      </c>
      <c r="G13354" t="s">
        <v>8</v>
      </c>
      <c r="H13354" t="s">
        <v>204</v>
      </c>
      <c r="I13354" s="2">
        <v>1</v>
      </c>
      <c r="J13354" t="s">
        <v>13</v>
      </c>
      <c r="K13354" s="21">
        <f>INDEX(LISTAS!$H:$Q,MATCH(BASE!H13354,LISTAS!$G:$G,0),MATCH(BASE!J13354,LISTAS!$H$3:$Q$3,0))*Tabela3[[#This Row],[QUANTIDADE]]</f>
        <v>18</v>
      </c>
      <c r="L13354" s="2" t="str">
        <f>TEXT(Tabela3[[#This Row],[DATA]],"MM")</f>
        <v>08</v>
      </c>
      <c r="M13354" s="2">
        <f>WEEKNUM(Tabela3[[#This Row],[DATA]])</f>
        <v>34</v>
      </c>
      <c r="N13354" s="18">
        <f>YEAR(Tabela3[[#This Row],[DATA]])</f>
        <v>2023</v>
      </c>
    </row>
    <row r="13355" spans="2:14">
      <c r="B13355" s="1">
        <v>45160</v>
      </c>
      <c r="C13355">
        <v>18467</v>
      </c>
      <c r="D13355">
        <f>COUNTIF(C$4:C13355,Tabela3[[#This Row],[COMANDA]])</f>
        <v>2</v>
      </c>
      <c r="E13355" t="s">
        <v>90</v>
      </c>
      <c r="F13355" t="s">
        <v>98</v>
      </c>
      <c r="G13355" t="s">
        <v>9</v>
      </c>
      <c r="H13355" t="s">
        <v>132</v>
      </c>
      <c r="I13355" s="2">
        <v>1</v>
      </c>
      <c r="J13355" t="s">
        <v>13</v>
      </c>
      <c r="K13355" s="21">
        <f>INDEX(LISTAS!$H:$Q,MATCH(BASE!H13355,LISTAS!$G:$G,0),MATCH(BASE!J13355,LISTAS!$H$3:$Q$3,0))*Tabela3[[#This Row],[QUANTIDADE]]</f>
        <v>4</v>
      </c>
      <c r="L13355" s="2" t="str">
        <f>TEXT(Tabela3[[#This Row],[DATA]],"MM")</f>
        <v>08</v>
      </c>
      <c r="M13355" s="2">
        <f>WEEKNUM(Tabela3[[#This Row],[DATA]])</f>
        <v>34</v>
      </c>
      <c r="N13355" s="18">
        <f>YEAR(Tabela3[[#This Row],[DATA]])</f>
        <v>2023</v>
      </c>
    </row>
    <row r="13356" spans="2:14">
      <c r="B13356" s="1">
        <v>45160</v>
      </c>
      <c r="C13356">
        <v>18468</v>
      </c>
      <c r="D13356">
        <f>COUNTIF(C$4:C13356,Tabela3[[#This Row],[COMANDA]])</f>
        <v>1</v>
      </c>
      <c r="E13356" t="s">
        <v>90</v>
      </c>
      <c r="F13356" t="s">
        <v>98</v>
      </c>
      <c r="G13356" t="s">
        <v>8</v>
      </c>
      <c r="H13356" t="s">
        <v>47</v>
      </c>
      <c r="I13356" s="2">
        <v>1</v>
      </c>
      <c r="J13356" t="s">
        <v>13</v>
      </c>
      <c r="K13356" s="21">
        <f>INDEX(LISTAS!$H:$Q,MATCH(BASE!H13356,LISTAS!$G:$G,0),MATCH(BASE!J13356,LISTAS!$H$3:$Q$3,0))*Tabela3[[#This Row],[QUANTIDADE]]</f>
        <v>16</v>
      </c>
      <c r="L13356" s="2" t="str">
        <f>TEXT(Tabela3[[#This Row],[DATA]],"MM")</f>
        <v>08</v>
      </c>
      <c r="M13356" s="2">
        <f>WEEKNUM(Tabela3[[#This Row],[DATA]])</f>
        <v>34</v>
      </c>
      <c r="N13356" s="18">
        <f>YEAR(Tabela3[[#This Row],[DATA]])</f>
        <v>2023</v>
      </c>
    </row>
    <row r="13357" spans="2:14">
      <c r="B13357" s="1">
        <v>45160</v>
      </c>
      <c r="C13357">
        <v>18469</v>
      </c>
      <c r="D13357">
        <f>COUNTIF(C$4:C13357,Tabela3[[#This Row],[COMANDA]])</f>
        <v>1</v>
      </c>
      <c r="E13357" t="s">
        <v>90</v>
      </c>
      <c r="F13357" t="s">
        <v>98</v>
      </c>
      <c r="G13357" t="s">
        <v>8</v>
      </c>
      <c r="H13357" t="s">
        <v>41</v>
      </c>
      <c r="I13357" s="2">
        <v>1</v>
      </c>
      <c r="J13357" t="s">
        <v>13</v>
      </c>
      <c r="K13357" s="21">
        <f>INDEX(LISTAS!$H:$Q,MATCH(BASE!H13357,LISTAS!$G:$G,0),MATCH(BASE!J13357,LISTAS!$H$3:$Q$3,0))*Tabela3[[#This Row],[QUANTIDADE]]</f>
        <v>16</v>
      </c>
      <c r="L13357" s="2" t="str">
        <f>TEXT(Tabela3[[#This Row],[DATA]],"MM")</f>
        <v>08</v>
      </c>
      <c r="M13357" s="2">
        <f>WEEKNUM(Tabela3[[#This Row],[DATA]])</f>
        <v>34</v>
      </c>
      <c r="N13357" s="18">
        <f>YEAR(Tabela3[[#This Row],[DATA]])</f>
        <v>2023</v>
      </c>
    </row>
    <row r="13358" spans="2:14">
      <c r="B13358" s="1">
        <v>45160</v>
      </c>
      <c r="C13358">
        <v>18469</v>
      </c>
      <c r="D13358">
        <f>COUNTIF(C$4:C13358,Tabela3[[#This Row],[COMANDA]])</f>
        <v>2</v>
      </c>
      <c r="E13358" t="s">
        <v>90</v>
      </c>
      <c r="F13358" t="s">
        <v>98</v>
      </c>
      <c r="G13358" t="s">
        <v>8</v>
      </c>
      <c r="H13358" t="s">
        <v>47</v>
      </c>
      <c r="I13358" s="2">
        <v>1</v>
      </c>
      <c r="J13358" t="s">
        <v>13</v>
      </c>
      <c r="K13358" s="21">
        <f>INDEX(LISTAS!$H:$Q,MATCH(BASE!H13358,LISTAS!$G:$G,0),MATCH(BASE!J13358,LISTAS!$H$3:$Q$3,0))*Tabela3[[#This Row],[QUANTIDADE]]</f>
        <v>16</v>
      </c>
      <c r="L13358" s="2" t="str">
        <f>TEXT(Tabela3[[#This Row],[DATA]],"MM")</f>
        <v>08</v>
      </c>
      <c r="M13358" s="2">
        <f>WEEKNUM(Tabela3[[#This Row],[DATA]])</f>
        <v>34</v>
      </c>
      <c r="N13358" s="18">
        <f>YEAR(Tabela3[[#This Row],[DATA]])</f>
        <v>2023</v>
      </c>
    </row>
    <row r="13359" spans="2:14">
      <c r="B13359" s="1">
        <v>45160</v>
      </c>
      <c r="C13359">
        <v>18469</v>
      </c>
      <c r="D13359">
        <f>COUNTIF(C$4:C13359,Tabela3[[#This Row],[COMANDA]])</f>
        <v>3</v>
      </c>
      <c r="E13359" t="s">
        <v>90</v>
      </c>
      <c r="F13359" t="s">
        <v>98</v>
      </c>
      <c r="G13359" t="s">
        <v>61</v>
      </c>
      <c r="H13359" t="s">
        <v>163</v>
      </c>
      <c r="I13359" s="2">
        <v>1</v>
      </c>
      <c r="J13359" t="s">
        <v>13</v>
      </c>
      <c r="K13359" s="21">
        <v>4</v>
      </c>
      <c r="L13359" s="2" t="str">
        <f>TEXT(Tabela3[[#This Row],[DATA]],"MM")</f>
        <v>08</v>
      </c>
      <c r="M13359" s="2">
        <f>WEEKNUM(Tabela3[[#This Row],[DATA]])</f>
        <v>34</v>
      </c>
      <c r="N13359" s="18">
        <f>YEAR(Tabela3[[#This Row],[DATA]])</f>
        <v>2023</v>
      </c>
    </row>
    <row r="13360" spans="2:14">
      <c r="B13360" s="1">
        <v>45160</v>
      </c>
      <c r="C13360">
        <v>18470</v>
      </c>
      <c r="D13360">
        <f>COUNTIF(C$4:C13360,Tabela3[[#This Row],[COMANDA]])</f>
        <v>1</v>
      </c>
      <c r="E13360" t="s">
        <v>90</v>
      </c>
      <c r="F13360" t="s">
        <v>98</v>
      </c>
      <c r="G13360" t="s">
        <v>8</v>
      </c>
      <c r="H13360" t="s">
        <v>204</v>
      </c>
      <c r="I13360" s="2">
        <v>2</v>
      </c>
      <c r="J13360" t="s">
        <v>13</v>
      </c>
      <c r="K13360" s="21">
        <f>INDEX(LISTAS!$H:$Q,MATCH(BASE!H13360,LISTAS!$G:$G,0),MATCH(BASE!J13360,LISTAS!$H$3:$Q$3,0))*Tabela3[[#This Row],[QUANTIDADE]]</f>
        <v>36</v>
      </c>
      <c r="L13360" s="2" t="str">
        <f>TEXT(Tabela3[[#This Row],[DATA]],"MM")</f>
        <v>08</v>
      </c>
      <c r="M13360" s="2">
        <f>WEEKNUM(Tabela3[[#This Row],[DATA]])</f>
        <v>34</v>
      </c>
      <c r="N13360" s="18">
        <f>YEAR(Tabela3[[#This Row],[DATA]])</f>
        <v>2023</v>
      </c>
    </row>
    <row r="13361" spans="2:14">
      <c r="B13361" s="1">
        <v>45160</v>
      </c>
      <c r="C13361">
        <v>18470</v>
      </c>
      <c r="D13361">
        <f>COUNTIF(C$4:C13361,Tabela3[[#This Row],[COMANDA]])</f>
        <v>2</v>
      </c>
      <c r="E13361" t="s">
        <v>90</v>
      </c>
      <c r="F13361" t="s">
        <v>98</v>
      </c>
      <c r="G13361" t="s">
        <v>9</v>
      </c>
      <c r="H13361" t="s">
        <v>55</v>
      </c>
      <c r="I13361" s="2">
        <v>1</v>
      </c>
      <c r="J13361" t="s">
        <v>13</v>
      </c>
      <c r="K13361" s="21">
        <v>3</v>
      </c>
      <c r="L13361" s="2" t="str">
        <f>TEXT(Tabela3[[#This Row],[DATA]],"MM")</f>
        <v>08</v>
      </c>
      <c r="M13361" s="2">
        <f>WEEKNUM(Tabela3[[#This Row],[DATA]])</f>
        <v>34</v>
      </c>
      <c r="N13361" s="18">
        <f>YEAR(Tabela3[[#This Row],[DATA]])</f>
        <v>2023</v>
      </c>
    </row>
    <row r="13362" spans="2:14">
      <c r="B13362" s="1">
        <v>45160</v>
      </c>
      <c r="C13362">
        <v>18471</v>
      </c>
      <c r="D13362">
        <f>COUNTIF(C$4:C13362,Tabela3[[#This Row],[COMANDA]])</f>
        <v>1</v>
      </c>
      <c r="E13362" t="s">
        <v>89</v>
      </c>
      <c r="F13362" t="s">
        <v>99</v>
      </c>
      <c r="G13362" t="s">
        <v>8</v>
      </c>
      <c r="H13362" t="s">
        <v>204</v>
      </c>
      <c r="I13362" s="2">
        <v>1</v>
      </c>
      <c r="J13362" t="s">
        <v>13</v>
      </c>
      <c r="K13362" s="21">
        <f>INDEX(LISTAS!$H:$Q,MATCH(BASE!H13362,LISTAS!$G:$G,0),MATCH(BASE!J13362,LISTAS!$H$3:$Q$3,0))*Tabela3[[#This Row],[QUANTIDADE]]</f>
        <v>18</v>
      </c>
      <c r="L13362" s="2" t="str">
        <f>TEXT(Tabela3[[#This Row],[DATA]],"MM")</f>
        <v>08</v>
      </c>
      <c r="M13362" s="2">
        <f>WEEKNUM(Tabela3[[#This Row],[DATA]])</f>
        <v>34</v>
      </c>
      <c r="N13362" s="18">
        <f>YEAR(Tabela3[[#This Row],[DATA]])</f>
        <v>2023</v>
      </c>
    </row>
    <row r="13363" spans="2:14">
      <c r="B13363" s="1">
        <v>45160</v>
      </c>
      <c r="C13363">
        <v>18471</v>
      </c>
      <c r="D13363">
        <f>COUNTIF(C$4:C13363,Tabela3[[#This Row],[COMANDA]])</f>
        <v>2</v>
      </c>
      <c r="E13363" t="s">
        <v>89</v>
      </c>
      <c r="F13363" t="s">
        <v>99</v>
      </c>
      <c r="G13363" t="s">
        <v>9</v>
      </c>
      <c r="H13363" t="s">
        <v>85</v>
      </c>
      <c r="I13363" s="2">
        <v>1</v>
      </c>
      <c r="J13363" t="s">
        <v>13</v>
      </c>
      <c r="K13363" s="21">
        <v>10</v>
      </c>
      <c r="L13363" s="2" t="str">
        <f>TEXT(Tabela3[[#This Row],[DATA]],"MM")</f>
        <v>08</v>
      </c>
      <c r="M13363" s="2">
        <f>WEEKNUM(Tabela3[[#This Row],[DATA]])</f>
        <v>34</v>
      </c>
      <c r="N13363" s="18">
        <f>YEAR(Tabela3[[#This Row],[DATA]])</f>
        <v>2023</v>
      </c>
    </row>
    <row r="13364" spans="2:14">
      <c r="B13364" s="1">
        <v>45160</v>
      </c>
      <c r="C13364">
        <v>18472</v>
      </c>
      <c r="D13364">
        <f>COUNTIF(C$4:C13364,Tabela3[[#This Row],[COMANDA]])</f>
        <v>1</v>
      </c>
      <c r="E13364" t="s">
        <v>90</v>
      </c>
      <c r="F13364" t="s">
        <v>375</v>
      </c>
      <c r="G13364" t="s">
        <v>8</v>
      </c>
      <c r="H13364" t="s">
        <v>204</v>
      </c>
      <c r="I13364" s="2">
        <v>1</v>
      </c>
      <c r="J13364" t="s">
        <v>13</v>
      </c>
      <c r="K13364" s="21">
        <f>INDEX(LISTAS!$H:$Q,MATCH(BASE!H13364,LISTAS!$G:$G,0),MATCH(BASE!J13364,LISTAS!$H$3:$Q$3,0))*Tabela3[[#This Row],[QUANTIDADE]]</f>
        <v>18</v>
      </c>
      <c r="L13364" s="2" t="str">
        <f>TEXT(Tabela3[[#This Row],[DATA]],"MM")</f>
        <v>08</v>
      </c>
      <c r="M13364" s="2">
        <f>WEEKNUM(Tabela3[[#This Row],[DATA]])</f>
        <v>34</v>
      </c>
      <c r="N13364" s="18">
        <f>YEAR(Tabela3[[#This Row],[DATA]])</f>
        <v>2023</v>
      </c>
    </row>
    <row r="13365" spans="2:14">
      <c r="B13365" s="1">
        <v>45160</v>
      </c>
      <c r="C13365">
        <v>18473</v>
      </c>
      <c r="D13365">
        <f>COUNTIF(C$4:C13365,Tabela3[[#This Row],[COMANDA]])</f>
        <v>1</v>
      </c>
      <c r="E13365" t="s">
        <v>90</v>
      </c>
      <c r="F13365" t="s">
        <v>375</v>
      </c>
      <c r="G13365" t="s">
        <v>8</v>
      </c>
      <c r="H13365" t="s">
        <v>206</v>
      </c>
      <c r="I13365" s="2">
        <v>1</v>
      </c>
      <c r="J13365" t="s">
        <v>13</v>
      </c>
      <c r="K13365" s="21">
        <f>INDEX(LISTAS!$H:$Q,MATCH(BASE!H13365,LISTAS!$G:$G,0),MATCH(BASE!J13365,LISTAS!$H$3:$Q$3,0))*Tabela3[[#This Row],[QUANTIDADE]]</f>
        <v>18</v>
      </c>
      <c r="L13365" s="2" t="str">
        <f>TEXT(Tabela3[[#This Row],[DATA]],"MM")</f>
        <v>08</v>
      </c>
      <c r="M13365" s="2">
        <f>WEEKNUM(Tabela3[[#This Row],[DATA]])</f>
        <v>34</v>
      </c>
      <c r="N13365" s="18">
        <f>YEAR(Tabela3[[#This Row],[DATA]])</f>
        <v>2023</v>
      </c>
    </row>
    <row r="13366" spans="2:14">
      <c r="B13366" s="1">
        <v>45160</v>
      </c>
      <c r="C13366">
        <v>18473</v>
      </c>
      <c r="D13366">
        <f>COUNTIF(C$4:C13366,Tabela3[[#This Row],[COMANDA]])</f>
        <v>2</v>
      </c>
      <c r="E13366" t="s">
        <v>90</v>
      </c>
      <c r="F13366" t="s">
        <v>375</v>
      </c>
      <c r="G13366" t="s">
        <v>9</v>
      </c>
      <c r="H13366" t="s">
        <v>138</v>
      </c>
      <c r="I13366" s="2">
        <v>1</v>
      </c>
      <c r="J13366" t="s">
        <v>13</v>
      </c>
      <c r="K13366" s="21">
        <f>INDEX(LISTAS!$H:$Q,MATCH(BASE!H13366,LISTAS!$G:$G,0),MATCH(BASE!J13366,LISTAS!$H$3:$Q$3,0))*Tabela3[[#This Row],[QUANTIDADE]]</f>
        <v>5</v>
      </c>
      <c r="L13366" s="2" t="str">
        <f>TEXT(Tabela3[[#This Row],[DATA]],"MM")</f>
        <v>08</v>
      </c>
      <c r="M13366" s="2">
        <f>WEEKNUM(Tabela3[[#This Row],[DATA]])</f>
        <v>34</v>
      </c>
      <c r="N13366" s="18">
        <f>YEAR(Tabela3[[#This Row],[DATA]])</f>
        <v>2023</v>
      </c>
    </row>
    <row r="13367" spans="2:14">
      <c r="B13367" s="1">
        <v>45160</v>
      </c>
      <c r="C13367">
        <v>18474</v>
      </c>
      <c r="D13367">
        <f>COUNTIF(C$4:C13367,Tabela3[[#This Row],[COMANDA]])</f>
        <v>1</v>
      </c>
      <c r="E13367" t="s">
        <v>90</v>
      </c>
      <c r="F13367" t="s">
        <v>98</v>
      </c>
      <c r="G13367" t="s">
        <v>8</v>
      </c>
      <c r="H13367" t="s">
        <v>42</v>
      </c>
      <c r="I13367" s="2">
        <v>1</v>
      </c>
      <c r="J13367" t="s">
        <v>13</v>
      </c>
      <c r="K13367" s="21">
        <f>INDEX(LISTAS!$H:$Q,MATCH(BASE!H13367,LISTAS!$G:$G,0),MATCH(BASE!J13367,LISTAS!$H$3:$Q$3,0))*Tabela3[[#This Row],[QUANTIDADE]]</f>
        <v>17</v>
      </c>
      <c r="L13367" s="2" t="str">
        <f>TEXT(Tabela3[[#This Row],[DATA]],"MM")</f>
        <v>08</v>
      </c>
      <c r="M13367" s="2">
        <f>WEEKNUM(Tabela3[[#This Row],[DATA]])</f>
        <v>34</v>
      </c>
      <c r="N13367" s="18">
        <f>YEAR(Tabela3[[#This Row],[DATA]])</f>
        <v>2023</v>
      </c>
    </row>
    <row r="13368" spans="2:14">
      <c r="B13368" s="1">
        <v>45160</v>
      </c>
      <c r="C13368">
        <v>18475</v>
      </c>
      <c r="D13368">
        <f>COUNTIF(C$4:C13368,Tabela3[[#This Row],[COMANDA]])</f>
        <v>1</v>
      </c>
      <c r="E13368" t="s">
        <v>90</v>
      </c>
      <c r="F13368" t="s">
        <v>98</v>
      </c>
      <c r="G13368" t="s">
        <v>8</v>
      </c>
      <c r="H13368" t="s">
        <v>203</v>
      </c>
      <c r="I13368" s="2">
        <v>1</v>
      </c>
      <c r="J13368" t="s">
        <v>13</v>
      </c>
      <c r="K13368" s="21">
        <f>INDEX(LISTAS!$H:$Q,MATCH(BASE!H13368,LISTAS!$G:$G,0),MATCH(BASE!J13368,LISTAS!$H$3:$Q$3,0))*Tabela3[[#This Row],[QUANTIDADE]]</f>
        <v>22</v>
      </c>
      <c r="L13368" s="2" t="str">
        <f>TEXT(Tabela3[[#This Row],[DATA]],"MM")</f>
        <v>08</v>
      </c>
      <c r="M13368" s="2">
        <f>WEEKNUM(Tabela3[[#This Row],[DATA]])</f>
        <v>34</v>
      </c>
      <c r="N13368" s="18">
        <f>YEAR(Tabela3[[#This Row],[DATA]])</f>
        <v>2023</v>
      </c>
    </row>
    <row r="13369" spans="2:14">
      <c r="B13369" s="1">
        <v>45160</v>
      </c>
      <c r="C13369">
        <v>18475</v>
      </c>
      <c r="D13369">
        <f>COUNTIF(C$4:C13369,Tabela3[[#This Row],[COMANDA]])</f>
        <v>2</v>
      </c>
      <c r="E13369" t="s">
        <v>90</v>
      </c>
      <c r="F13369" t="s">
        <v>98</v>
      </c>
      <c r="G13369" t="s">
        <v>9</v>
      </c>
      <c r="H13369" t="s">
        <v>132</v>
      </c>
      <c r="I13369" s="2">
        <v>1</v>
      </c>
      <c r="J13369" t="s">
        <v>13</v>
      </c>
      <c r="K13369" s="21">
        <f>INDEX(LISTAS!$H:$Q,MATCH(BASE!H13369,LISTAS!$G:$G,0),MATCH(BASE!J13369,LISTAS!$H$3:$Q$3,0))*Tabela3[[#This Row],[QUANTIDADE]]</f>
        <v>4</v>
      </c>
      <c r="L13369" s="2" t="str">
        <f>TEXT(Tabela3[[#This Row],[DATA]],"MM")</f>
        <v>08</v>
      </c>
      <c r="M13369" s="2">
        <f>WEEKNUM(Tabela3[[#This Row],[DATA]])</f>
        <v>34</v>
      </c>
      <c r="N13369" s="18">
        <f>YEAR(Tabela3[[#This Row],[DATA]])</f>
        <v>2023</v>
      </c>
    </row>
    <row r="13370" spans="2:14">
      <c r="B13370" s="1">
        <v>45160</v>
      </c>
      <c r="C13370">
        <v>18476</v>
      </c>
      <c r="D13370">
        <f>COUNTIF(C$4:C13370,Tabela3[[#This Row],[COMANDA]])</f>
        <v>1</v>
      </c>
      <c r="E13370" t="s">
        <v>90</v>
      </c>
      <c r="G13370" t="s">
        <v>8</v>
      </c>
      <c r="H13370" t="s">
        <v>204</v>
      </c>
      <c r="I13370" s="2">
        <v>3</v>
      </c>
      <c r="J13370" t="s">
        <v>13</v>
      </c>
      <c r="K13370" s="21">
        <f>INDEX(LISTAS!$H:$Q,MATCH(BASE!H13370,LISTAS!$G:$G,0),MATCH(BASE!J13370,LISTAS!$H$3:$Q$3,0))*Tabela3[[#This Row],[QUANTIDADE]]</f>
        <v>54</v>
      </c>
      <c r="L13370" s="2" t="str">
        <f>TEXT(Tabela3[[#This Row],[DATA]],"MM")</f>
        <v>08</v>
      </c>
      <c r="M13370" s="2">
        <f>WEEKNUM(Tabela3[[#This Row],[DATA]])</f>
        <v>34</v>
      </c>
      <c r="N13370" s="18">
        <f>YEAR(Tabela3[[#This Row],[DATA]])</f>
        <v>2023</v>
      </c>
    </row>
    <row r="13371" spans="2:14">
      <c r="B13371" s="1">
        <v>45160</v>
      </c>
      <c r="C13371">
        <v>18476</v>
      </c>
      <c r="D13371">
        <f>COUNTIF(C$4:C13371,Tabela3[[#This Row],[COMANDA]])</f>
        <v>2</v>
      </c>
      <c r="E13371" t="s">
        <v>90</v>
      </c>
      <c r="G13371" t="s">
        <v>9</v>
      </c>
      <c r="H13371" t="s">
        <v>242</v>
      </c>
      <c r="I13371" s="2">
        <v>1</v>
      </c>
      <c r="J13371" t="s">
        <v>11</v>
      </c>
      <c r="K13371" s="21">
        <f>INDEX(LISTAS!$H:$Q,MATCH(BASE!H13371,LISTAS!$G:$G,0),MATCH(BASE!J13371,LISTAS!$H$3:$Q$3,0))*Tabela3[[#This Row],[QUANTIDADE]]</f>
        <v>4</v>
      </c>
      <c r="L13371" s="2" t="str">
        <f>TEXT(Tabela3[[#This Row],[DATA]],"MM")</f>
        <v>08</v>
      </c>
      <c r="M13371" s="2">
        <f>WEEKNUM(Tabela3[[#This Row],[DATA]])</f>
        <v>34</v>
      </c>
      <c r="N13371" s="18">
        <f>YEAR(Tabela3[[#This Row],[DATA]])</f>
        <v>2023</v>
      </c>
    </row>
    <row r="13372" spans="2:14">
      <c r="B13372" s="1">
        <v>45160</v>
      </c>
      <c r="C13372">
        <v>18476</v>
      </c>
      <c r="D13372">
        <f>COUNTIF(C$4:C13372,Tabela3[[#This Row],[COMANDA]])</f>
        <v>3</v>
      </c>
      <c r="E13372" t="s">
        <v>90</v>
      </c>
      <c r="G13372" t="s">
        <v>9</v>
      </c>
      <c r="H13372" t="s">
        <v>521</v>
      </c>
      <c r="I13372" s="2">
        <v>1</v>
      </c>
      <c r="J13372" t="s">
        <v>13</v>
      </c>
      <c r="K13372" s="21">
        <v>6</v>
      </c>
      <c r="L13372" s="2" t="str">
        <f>TEXT(Tabela3[[#This Row],[DATA]],"MM")</f>
        <v>08</v>
      </c>
      <c r="M13372" s="2">
        <f>WEEKNUM(Tabela3[[#This Row],[DATA]])</f>
        <v>34</v>
      </c>
      <c r="N13372" s="18">
        <f>YEAR(Tabela3[[#This Row],[DATA]])</f>
        <v>2023</v>
      </c>
    </row>
    <row r="13373" spans="2:14">
      <c r="B13373" s="1">
        <v>45160</v>
      </c>
      <c r="C13373">
        <v>18477</v>
      </c>
      <c r="D13373">
        <f>COUNTIF(C$4:C13373,Tabela3[[#This Row],[COMANDA]])</f>
        <v>1</v>
      </c>
      <c r="E13373" t="s">
        <v>90</v>
      </c>
      <c r="F13373" t="s">
        <v>99</v>
      </c>
      <c r="G13373" t="s">
        <v>8</v>
      </c>
      <c r="H13373" t="s">
        <v>203</v>
      </c>
      <c r="I13373" s="2">
        <v>1</v>
      </c>
      <c r="J13373" t="s">
        <v>13</v>
      </c>
      <c r="K13373" s="21">
        <f>INDEX(LISTAS!$H:$Q,MATCH(BASE!H13373,LISTAS!$G:$G,0),MATCH(BASE!J13373,LISTAS!$H$3:$Q$3,0))*Tabela3[[#This Row],[QUANTIDADE]]</f>
        <v>22</v>
      </c>
      <c r="L13373" s="2" t="str">
        <f>TEXT(Tabela3[[#This Row],[DATA]],"MM")</f>
        <v>08</v>
      </c>
      <c r="M13373" s="2">
        <f>WEEKNUM(Tabela3[[#This Row],[DATA]])</f>
        <v>34</v>
      </c>
      <c r="N13373" s="18">
        <f>YEAR(Tabela3[[#This Row],[DATA]])</f>
        <v>2023</v>
      </c>
    </row>
    <row r="13374" spans="2:14">
      <c r="B13374" s="1">
        <v>45160</v>
      </c>
      <c r="C13374">
        <v>18477</v>
      </c>
      <c r="D13374">
        <f>COUNTIF(C$4:C13374,Tabela3[[#This Row],[COMANDA]])</f>
        <v>2</v>
      </c>
      <c r="E13374" t="s">
        <v>90</v>
      </c>
      <c r="F13374" t="s">
        <v>99</v>
      </c>
      <c r="G13374" t="s">
        <v>9</v>
      </c>
      <c r="H13374" t="s">
        <v>138</v>
      </c>
      <c r="I13374" s="2">
        <v>1</v>
      </c>
      <c r="J13374" t="s">
        <v>13</v>
      </c>
      <c r="K13374" s="21">
        <f>INDEX(LISTAS!$H:$Q,MATCH(BASE!H13374,LISTAS!$G:$G,0),MATCH(BASE!J13374,LISTAS!$H$3:$Q$3,0))*Tabela3[[#This Row],[QUANTIDADE]]</f>
        <v>5</v>
      </c>
      <c r="L13374" s="2" t="str">
        <f>TEXT(Tabela3[[#This Row],[DATA]],"MM")</f>
        <v>08</v>
      </c>
      <c r="M13374" s="2">
        <f>WEEKNUM(Tabela3[[#This Row],[DATA]])</f>
        <v>34</v>
      </c>
      <c r="N13374" s="18">
        <f>YEAR(Tabela3[[#This Row],[DATA]])</f>
        <v>2023</v>
      </c>
    </row>
    <row r="13375" spans="2:14">
      <c r="B13375" s="1">
        <v>45160</v>
      </c>
      <c r="C13375">
        <v>18478</v>
      </c>
      <c r="D13375">
        <f>COUNTIF(C$4:C13375,Tabela3[[#This Row],[COMANDA]])</f>
        <v>1</v>
      </c>
      <c r="E13375" t="s">
        <v>89</v>
      </c>
      <c r="F13375" t="s">
        <v>98</v>
      </c>
      <c r="G13375" t="s">
        <v>8</v>
      </c>
      <c r="H13375" t="s">
        <v>47</v>
      </c>
      <c r="I13375" s="2">
        <v>1</v>
      </c>
      <c r="J13375" t="s">
        <v>13</v>
      </c>
      <c r="K13375" s="21">
        <f>INDEX(LISTAS!$H:$Q,MATCH(BASE!H13375,LISTAS!$G:$G,0),MATCH(BASE!J13375,LISTAS!$H$3:$Q$3,0))*Tabela3[[#This Row],[QUANTIDADE]]</f>
        <v>16</v>
      </c>
      <c r="L13375" s="2" t="str">
        <f>TEXT(Tabela3[[#This Row],[DATA]],"MM")</f>
        <v>08</v>
      </c>
      <c r="M13375" s="2">
        <f>WEEKNUM(Tabela3[[#This Row],[DATA]])</f>
        <v>34</v>
      </c>
      <c r="N13375" s="18">
        <f>YEAR(Tabela3[[#This Row],[DATA]])</f>
        <v>2023</v>
      </c>
    </row>
    <row r="13376" spans="2:14">
      <c r="B13376" s="1">
        <v>45160</v>
      </c>
      <c r="C13376">
        <v>18478</v>
      </c>
      <c r="D13376">
        <f>COUNTIF(C$4:C13376,Tabela3[[#This Row],[COMANDA]])</f>
        <v>2</v>
      </c>
      <c r="E13376" t="s">
        <v>89</v>
      </c>
      <c r="F13376" t="s">
        <v>98</v>
      </c>
      <c r="G13376" t="s">
        <v>8</v>
      </c>
      <c r="H13376" t="s">
        <v>55</v>
      </c>
      <c r="I13376" s="2">
        <v>1</v>
      </c>
      <c r="J13376" t="s">
        <v>13</v>
      </c>
      <c r="K13376" s="21">
        <v>3</v>
      </c>
      <c r="L13376" s="2" t="str">
        <f>TEXT(Tabela3[[#This Row],[DATA]],"MM")</f>
        <v>08</v>
      </c>
      <c r="M13376" s="2">
        <f>WEEKNUM(Tabela3[[#This Row],[DATA]])</f>
        <v>34</v>
      </c>
      <c r="N13376" s="18">
        <f>YEAR(Tabela3[[#This Row],[DATA]])</f>
        <v>2023</v>
      </c>
    </row>
    <row r="13377" spans="2:14">
      <c r="B13377" s="1">
        <v>45160</v>
      </c>
      <c r="C13377">
        <v>18479</v>
      </c>
      <c r="D13377">
        <f>COUNTIF(C$4:C13377,Tabela3[[#This Row],[COMANDA]])</f>
        <v>1</v>
      </c>
      <c r="E13377" t="s">
        <v>90</v>
      </c>
      <c r="G13377" t="s">
        <v>8</v>
      </c>
      <c r="H13377" t="s">
        <v>39</v>
      </c>
      <c r="I13377" s="2">
        <v>1</v>
      </c>
      <c r="J13377" t="s">
        <v>13</v>
      </c>
      <c r="K13377" s="21">
        <f>INDEX(LISTAS!$H:$Q,MATCH(BASE!H13377,LISTAS!$G:$G,0),MATCH(BASE!J13377,LISTAS!$H$3:$Q$3,0))*Tabela3[[#This Row],[QUANTIDADE]]</f>
        <v>12</v>
      </c>
      <c r="L13377" s="2" t="str">
        <f>TEXT(Tabela3[[#This Row],[DATA]],"MM")</f>
        <v>08</v>
      </c>
      <c r="M13377" s="2">
        <f>WEEKNUM(Tabela3[[#This Row],[DATA]])</f>
        <v>34</v>
      </c>
      <c r="N13377" s="18">
        <f>YEAR(Tabela3[[#This Row],[DATA]])</f>
        <v>2023</v>
      </c>
    </row>
    <row r="13378" spans="2:14">
      <c r="B13378" s="1">
        <v>45160</v>
      </c>
      <c r="C13378">
        <v>18480</v>
      </c>
      <c r="D13378">
        <f>COUNTIF(C$4:C13378,Tabela3[[#This Row],[COMANDA]])</f>
        <v>1</v>
      </c>
      <c r="E13378" t="s">
        <v>90</v>
      </c>
      <c r="G13378" t="s">
        <v>8</v>
      </c>
      <c r="H13378" t="s">
        <v>204</v>
      </c>
      <c r="I13378" s="2">
        <v>1</v>
      </c>
      <c r="J13378" t="s">
        <v>13</v>
      </c>
      <c r="K13378" s="21">
        <f>INDEX(LISTAS!$H:$Q,MATCH(BASE!H13378,LISTAS!$G:$G,0),MATCH(BASE!J13378,LISTAS!$H$3:$Q$3,0))*Tabela3[[#This Row],[QUANTIDADE]]</f>
        <v>18</v>
      </c>
      <c r="L13378" s="2" t="str">
        <f>TEXT(Tabela3[[#This Row],[DATA]],"MM")</f>
        <v>08</v>
      </c>
      <c r="M13378" s="2">
        <f>WEEKNUM(Tabela3[[#This Row],[DATA]])</f>
        <v>34</v>
      </c>
      <c r="N13378" s="18">
        <f>YEAR(Tabela3[[#This Row],[DATA]])</f>
        <v>2023</v>
      </c>
    </row>
    <row r="13379" spans="2:14">
      <c r="B13379" s="1">
        <v>45160</v>
      </c>
      <c r="C13379">
        <v>18481</v>
      </c>
      <c r="D13379">
        <f>COUNTIF(C$4:C13379,Tabela3[[#This Row],[COMANDA]])</f>
        <v>1</v>
      </c>
      <c r="E13379" t="s">
        <v>90</v>
      </c>
      <c r="G13379" t="s">
        <v>8</v>
      </c>
      <c r="H13379" t="s">
        <v>43</v>
      </c>
      <c r="I13379" s="2">
        <v>1</v>
      </c>
      <c r="J13379" t="s">
        <v>13</v>
      </c>
      <c r="K13379" s="21">
        <f>INDEX(LISTAS!$H:$Q,MATCH(BASE!H13379,LISTAS!$G:$G,0),MATCH(BASE!J13379,LISTAS!$H$3:$Q$3,0))*Tabela3[[#This Row],[QUANTIDADE]]</f>
        <v>18</v>
      </c>
      <c r="L13379" s="2" t="str">
        <f>TEXT(Tabela3[[#This Row],[DATA]],"MM")</f>
        <v>08</v>
      </c>
      <c r="M13379" s="2">
        <f>WEEKNUM(Tabela3[[#This Row],[DATA]])</f>
        <v>34</v>
      </c>
      <c r="N13379" s="18">
        <f>YEAR(Tabela3[[#This Row],[DATA]])</f>
        <v>2023</v>
      </c>
    </row>
    <row r="13380" spans="2:14">
      <c r="B13380" s="1">
        <v>45160</v>
      </c>
      <c r="C13380">
        <v>18482</v>
      </c>
      <c r="D13380">
        <f>COUNTIF(C$4:C13380,Tabela3[[#This Row],[COMANDA]])</f>
        <v>1</v>
      </c>
      <c r="E13380" t="s">
        <v>89</v>
      </c>
      <c r="G13380" t="s">
        <v>8</v>
      </c>
      <c r="H13380" t="s">
        <v>39</v>
      </c>
      <c r="I13380" s="2">
        <v>1</v>
      </c>
      <c r="J13380" t="s">
        <v>13</v>
      </c>
      <c r="K13380" s="21">
        <f>INDEX(LISTAS!$H:$Q,MATCH(BASE!H13380,LISTAS!$G:$G,0),MATCH(BASE!J13380,LISTAS!$H$3:$Q$3,0))*Tabela3[[#This Row],[QUANTIDADE]]</f>
        <v>12</v>
      </c>
      <c r="L13380" s="2" t="str">
        <f>TEXT(Tabela3[[#This Row],[DATA]],"MM")</f>
        <v>08</v>
      </c>
      <c r="M13380" s="2">
        <f>WEEKNUM(Tabela3[[#This Row],[DATA]])</f>
        <v>34</v>
      </c>
      <c r="N13380" s="18">
        <f>YEAR(Tabela3[[#This Row],[DATA]])</f>
        <v>2023</v>
      </c>
    </row>
    <row r="13381" spans="2:14">
      <c r="B13381" s="1">
        <v>45160</v>
      </c>
      <c r="C13381">
        <v>18483</v>
      </c>
      <c r="D13381">
        <f>COUNTIF(C$4:C13381,Tabela3[[#This Row],[COMANDA]])</f>
        <v>1</v>
      </c>
      <c r="E13381" t="s">
        <v>90</v>
      </c>
      <c r="F13381" t="s">
        <v>99</v>
      </c>
      <c r="G13381" t="s">
        <v>8</v>
      </c>
      <c r="H13381" t="s">
        <v>47</v>
      </c>
      <c r="I13381" s="2">
        <v>1</v>
      </c>
      <c r="J13381" t="s">
        <v>13</v>
      </c>
      <c r="K13381" s="21">
        <f>INDEX(LISTAS!$H:$Q,MATCH(BASE!H13381,LISTAS!$G:$G,0),MATCH(BASE!J13381,LISTAS!$H$3:$Q$3,0))*Tabela3[[#This Row],[QUANTIDADE]]</f>
        <v>16</v>
      </c>
      <c r="L13381" s="2" t="str">
        <f>TEXT(Tabela3[[#This Row],[DATA]],"MM")</f>
        <v>08</v>
      </c>
      <c r="M13381" s="2">
        <f>WEEKNUM(Tabela3[[#This Row],[DATA]])</f>
        <v>34</v>
      </c>
      <c r="N13381" s="18">
        <f>YEAR(Tabela3[[#This Row],[DATA]])</f>
        <v>2023</v>
      </c>
    </row>
    <row r="13382" spans="2:14">
      <c r="B13382" s="1">
        <v>45160</v>
      </c>
      <c r="C13382">
        <v>18484</v>
      </c>
      <c r="D13382">
        <f>COUNTIF(C$4:C13382,Tabela3[[#This Row],[COMANDA]])</f>
        <v>1</v>
      </c>
      <c r="E13382" t="s">
        <v>90</v>
      </c>
      <c r="G13382" t="s">
        <v>8</v>
      </c>
      <c r="H13382" t="s">
        <v>206</v>
      </c>
      <c r="I13382" s="2">
        <v>1</v>
      </c>
      <c r="J13382" t="s">
        <v>13</v>
      </c>
      <c r="K13382" s="21">
        <f>INDEX(LISTAS!$H:$Q,MATCH(BASE!H13382,LISTAS!$G:$G,0),MATCH(BASE!J13382,LISTAS!$H$3:$Q$3,0))*Tabela3[[#This Row],[QUANTIDADE]]</f>
        <v>18</v>
      </c>
      <c r="L13382" s="2" t="str">
        <f>TEXT(Tabela3[[#This Row],[DATA]],"MM")</f>
        <v>08</v>
      </c>
      <c r="M13382" s="2">
        <f>WEEKNUM(Tabela3[[#This Row],[DATA]])</f>
        <v>34</v>
      </c>
      <c r="N13382" s="18">
        <f>YEAR(Tabela3[[#This Row],[DATA]])</f>
        <v>2023</v>
      </c>
    </row>
    <row r="13383" spans="2:14">
      <c r="B13383" s="1">
        <v>45160</v>
      </c>
      <c r="C13383">
        <v>18484</v>
      </c>
      <c r="D13383">
        <f>COUNTIF(C$4:C13383,Tabela3[[#This Row],[COMANDA]])</f>
        <v>2</v>
      </c>
      <c r="E13383" t="s">
        <v>90</v>
      </c>
      <c r="G13383" t="s">
        <v>8</v>
      </c>
      <c r="H13383" t="s">
        <v>199</v>
      </c>
      <c r="I13383" s="2">
        <v>2</v>
      </c>
      <c r="J13383" t="s">
        <v>13</v>
      </c>
      <c r="K13383" s="21">
        <v>2</v>
      </c>
      <c r="L13383" s="2" t="str">
        <f>TEXT(Tabela3[[#This Row],[DATA]],"MM")</f>
        <v>08</v>
      </c>
      <c r="M13383" s="2">
        <f>WEEKNUM(Tabela3[[#This Row],[DATA]])</f>
        <v>34</v>
      </c>
      <c r="N13383" s="18">
        <f>YEAR(Tabela3[[#This Row],[DATA]])</f>
        <v>2023</v>
      </c>
    </row>
    <row r="13384" spans="2:14">
      <c r="B13384" s="1">
        <v>45160</v>
      </c>
      <c r="C13384">
        <v>18484</v>
      </c>
      <c r="D13384">
        <f>COUNTIF(C$4:C13384,Tabela3[[#This Row],[COMANDA]])</f>
        <v>3</v>
      </c>
      <c r="E13384" t="s">
        <v>90</v>
      </c>
      <c r="G13384" t="s">
        <v>8</v>
      </c>
      <c r="H13384" t="s">
        <v>142</v>
      </c>
      <c r="I13384" s="2">
        <v>1</v>
      </c>
      <c r="J13384" t="s">
        <v>13</v>
      </c>
      <c r="K13384" s="21">
        <v>6</v>
      </c>
      <c r="L13384" s="2" t="str">
        <f>TEXT(Tabela3[[#This Row],[DATA]],"MM")</f>
        <v>08</v>
      </c>
      <c r="M13384" s="2">
        <f>WEEKNUM(Tabela3[[#This Row],[DATA]])</f>
        <v>34</v>
      </c>
      <c r="N13384" s="18">
        <f>YEAR(Tabela3[[#This Row],[DATA]])</f>
        <v>2023</v>
      </c>
    </row>
    <row r="13385" spans="2:14">
      <c r="B13385" s="1">
        <v>45161</v>
      </c>
      <c r="C13385">
        <v>18485</v>
      </c>
      <c r="D13385">
        <f>COUNTIF(C$4:C13385,Tabela3[[#This Row],[COMANDA]])</f>
        <v>1</v>
      </c>
      <c r="E13385" t="s">
        <v>90</v>
      </c>
      <c r="F13385" t="s">
        <v>99</v>
      </c>
      <c r="G13385" t="s">
        <v>8</v>
      </c>
      <c r="H13385" t="s">
        <v>41</v>
      </c>
      <c r="I13385" s="2">
        <v>1</v>
      </c>
      <c r="J13385" t="s">
        <v>13</v>
      </c>
      <c r="K13385" s="21">
        <f>INDEX(LISTAS!$H:$Q,MATCH(BASE!H13385,LISTAS!$G:$G,0),MATCH(BASE!J13385,LISTAS!$H$3:$Q$3,0))*Tabela3[[#This Row],[QUANTIDADE]]</f>
        <v>16</v>
      </c>
      <c r="L13385" s="2" t="str">
        <f>TEXT(Tabela3[[#This Row],[DATA]],"MM")</f>
        <v>08</v>
      </c>
      <c r="M13385" s="2">
        <f>WEEKNUM(Tabela3[[#This Row],[DATA]])</f>
        <v>34</v>
      </c>
      <c r="N13385" s="18">
        <f>YEAR(Tabela3[[#This Row],[DATA]])</f>
        <v>2023</v>
      </c>
    </row>
    <row r="13386" spans="2:14">
      <c r="B13386" s="1">
        <v>45161</v>
      </c>
      <c r="C13386">
        <v>18486</v>
      </c>
      <c r="D13386">
        <f>COUNTIF(C$4:C13386,Tabela3[[#This Row],[COMANDA]])</f>
        <v>1</v>
      </c>
      <c r="E13386" t="s">
        <v>90</v>
      </c>
      <c r="F13386" t="s">
        <v>98</v>
      </c>
      <c r="G13386" t="s">
        <v>8</v>
      </c>
      <c r="H13386" t="s">
        <v>204</v>
      </c>
      <c r="I13386" s="2">
        <v>1</v>
      </c>
      <c r="J13386" t="s">
        <v>13</v>
      </c>
      <c r="K13386" s="21">
        <f>INDEX(LISTAS!$H:$Q,MATCH(BASE!H13386,LISTAS!$G:$G,0),MATCH(BASE!J13386,LISTAS!$H$3:$Q$3,0))*Tabela3[[#This Row],[QUANTIDADE]]</f>
        <v>18</v>
      </c>
      <c r="L13386" s="2" t="str">
        <f>TEXT(Tabela3[[#This Row],[DATA]],"MM")</f>
        <v>08</v>
      </c>
      <c r="M13386" s="2">
        <f>WEEKNUM(Tabela3[[#This Row],[DATA]])</f>
        <v>34</v>
      </c>
      <c r="N13386" s="18">
        <f>YEAR(Tabela3[[#This Row],[DATA]])</f>
        <v>2023</v>
      </c>
    </row>
    <row r="13387" spans="2:14">
      <c r="B13387" s="1">
        <v>45161</v>
      </c>
      <c r="C13387">
        <v>18487</v>
      </c>
      <c r="D13387">
        <f>COUNTIF(C$4:C13387,Tabela3[[#This Row],[COMANDA]])</f>
        <v>1</v>
      </c>
      <c r="E13387" t="s">
        <v>89</v>
      </c>
      <c r="F13387" t="s">
        <v>99</v>
      </c>
      <c r="G13387" t="s">
        <v>8</v>
      </c>
      <c r="H13387" t="s">
        <v>43</v>
      </c>
      <c r="I13387" s="2">
        <v>1</v>
      </c>
      <c r="J13387" t="s">
        <v>13</v>
      </c>
      <c r="K13387" s="21">
        <f>INDEX(LISTAS!$H:$Q,MATCH(BASE!H13387,LISTAS!$G:$G,0),MATCH(BASE!J13387,LISTAS!$H$3:$Q$3,0))*Tabela3[[#This Row],[QUANTIDADE]]</f>
        <v>18</v>
      </c>
      <c r="L13387" s="2" t="str">
        <f>TEXT(Tabela3[[#This Row],[DATA]],"MM")</f>
        <v>08</v>
      </c>
      <c r="M13387" s="2">
        <f>WEEKNUM(Tabela3[[#This Row],[DATA]])</f>
        <v>34</v>
      </c>
      <c r="N13387" s="18">
        <f>YEAR(Tabela3[[#This Row],[DATA]])</f>
        <v>2023</v>
      </c>
    </row>
    <row r="13388" spans="2:14">
      <c r="B13388" s="1">
        <v>45161</v>
      </c>
      <c r="C13388">
        <v>18488</v>
      </c>
      <c r="D13388">
        <f>COUNTIF(C$4:C13388,Tabela3[[#This Row],[COMANDA]])</f>
        <v>1</v>
      </c>
      <c r="E13388" t="s">
        <v>90</v>
      </c>
      <c r="F13388" t="s">
        <v>375</v>
      </c>
      <c r="G13388" t="s">
        <v>8</v>
      </c>
      <c r="H13388" t="s">
        <v>202</v>
      </c>
      <c r="I13388" s="2">
        <v>1</v>
      </c>
      <c r="J13388" t="s">
        <v>13</v>
      </c>
      <c r="K13388" s="21">
        <f>INDEX(LISTAS!$H:$Q,MATCH(BASE!H13388,LISTAS!$G:$G,0),MATCH(BASE!J13388,LISTAS!$H$3:$Q$3,0))*Tabela3[[#This Row],[QUANTIDADE]]</f>
        <v>24</v>
      </c>
      <c r="L13388" s="2" t="str">
        <f>TEXT(Tabela3[[#This Row],[DATA]],"MM")</f>
        <v>08</v>
      </c>
      <c r="M13388" s="2">
        <f>WEEKNUM(Tabela3[[#This Row],[DATA]])</f>
        <v>34</v>
      </c>
      <c r="N13388" s="18">
        <f>YEAR(Tabela3[[#This Row],[DATA]])</f>
        <v>2023</v>
      </c>
    </row>
    <row r="13389" spans="2:14">
      <c r="B13389" s="1">
        <v>45161</v>
      </c>
      <c r="C13389">
        <v>18489</v>
      </c>
      <c r="D13389">
        <f>COUNTIF(C$4:C13389,Tabela3[[#This Row],[COMANDA]])</f>
        <v>1</v>
      </c>
      <c r="E13389" t="s">
        <v>90</v>
      </c>
      <c r="F13389" t="s">
        <v>98</v>
      </c>
      <c r="G13389" t="s">
        <v>8</v>
      </c>
      <c r="H13389" t="s">
        <v>41</v>
      </c>
      <c r="I13389" s="2">
        <v>1</v>
      </c>
      <c r="J13389" t="s">
        <v>13</v>
      </c>
      <c r="K13389" s="21">
        <f>INDEX(LISTAS!$H:$Q,MATCH(BASE!H13389,LISTAS!$G:$G,0),MATCH(BASE!J13389,LISTAS!$H$3:$Q$3,0))*Tabela3[[#This Row],[QUANTIDADE]]</f>
        <v>16</v>
      </c>
      <c r="L13389" s="2" t="str">
        <f>TEXT(Tabela3[[#This Row],[DATA]],"MM")</f>
        <v>08</v>
      </c>
      <c r="M13389" s="2">
        <f>WEEKNUM(Tabela3[[#This Row],[DATA]])</f>
        <v>34</v>
      </c>
      <c r="N13389" s="18">
        <f>YEAR(Tabela3[[#This Row],[DATA]])</f>
        <v>2023</v>
      </c>
    </row>
    <row r="13390" spans="2:14">
      <c r="B13390" s="1">
        <v>45161</v>
      </c>
      <c r="C13390">
        <v>18490</v>
      </c>
      <c r="D13390">
        <f>COUNTIF(C$4:C13390,Tabela3[[#This Row],[COMANDA]])</f>
        <v>1</v>
      </c>
      <c r="E13390" t="s">
        <v>90</v>
      </c>
      <c r="F13390" t="s">
        <v>375</v>
      </c>
      <c r="G13390" t="s">
        <v>8</v>
      </c>
      <c r="H13390" t="s">
        <v>204</v>
      </c>
      <c r="I13390" s="2">
        <v>1</v>
      </c>
      <c r="J13390" t="s">
        <v>13</v>
      </c>
      <c r="K13390" s="21">
        <f>INDEX(LISTAS!$H:$Q,MATCH(BASE!H13390,LISTAS!$G:$G,0),MATCH(BASE!J13390,LISTAS!$H$3:$Q$3,0))*Tabela3[[#This Row],[QUANTIDADE]]</f>
        <v>18</v>
      </c>
      <c r="L13390" s="2" t="str">
        <f>TEXT(Tabela3[[#This Row],[DATA]],"MM")</f>
        <v>08</v>
      </c>
      <c r="M13390" s="2">
        <f>WEEKNUM(Tabela3[[#This Row],[DATA]])</f>
        <v>34</v>
      </c>
      <c r="N13390" s="18">
        <f>YEAR(Tabela3[[#This Row],[DATA]])</f>
        <v>2023</v>
      </c>
    </row>
    <row r="13391" spans="2:14">
      <c r="B13391" s="1">
        <v>45161</v>
      </c>
      <c r="C13391">
        <v>18490</v>
      </c>
      <c r="D13391">
        <f>COUNTIF(C$4:C13391,Tabela3[[#This Row],[COMANDA]])</f>
        <v>2</v>
      </c>
      <c r="E13391" t="s">
        <v>90</v>
      </c>
      <c r="F13391" t="s">
        <v>375</v>
      </c>
      <c r="G13391" t="s">
        <v>61</v>
      </c>
      <c r="H13391" t="s">
        <v>199</v>
      </c>
      <c r="I13391" s="2">
        <v>2</v>
      </c>
      <c r="J13391" t="s">
        <v>12</v>
      </c>
      <c r="K13391" s="21">
        <f>INDEX(LISTAS!$H:$Q,MATCH(BASE!H13391,LISTAS!$G:$G,0),MATCH(BASE!J13391,LISTAS!$H$3:$Q$3,0))*Tabela3[[#This Row],[QUANTIDADE]]</f>
        <v>3</v>
      </c>
      <c r="L13391" s="2" t="str">
        <f>TEXT(Tabela3[[#This Row],[DATA]],"MM")</f>
        <v>08</v>
      </c>
      <c r="M13391" s="2">
        <f>WEEKNUM(Tabela3[[#This Row],[DATA]])</f>
        <v>34</v>
      </c>
      <c r="N13391" s="18">
        <f>YEAR(Tabela3[[#This Row],[DATA]])</f>
        <v>2023</v>
      </c>
    </row>
    <row r="13392" spans="2:14">
      <c r="B13392" s="1">
        <v>45161</v>
      </c>
      <c r="C13392">
        <v>18492</v>
      </c>
      <c r="D13392">
        <f>COUNTIF(C$4:C13392,Tabela3[[#This Row],[COMANDA]])</f>
        <v>1</v>
      </c>
      <c r="E13392" t="s">
        <v>90</v>
      </c>
      <c r="F13392" t="s">
        <v>99</v>
      </c>
      <c r="G13392" t="s">
        <v>8</v>
      </c>
      <c r="H13392" t="s">
        <v>202</v>
      </c>
      <c r="I13392" s="2">
        <v>1</v>
      </c>
      <c r="J13392" t="s">
        <v>13</v>
      </c>
      <c r="K13392" s="21">
        <f>INDEX(LISTAS!$H:$Q,MATCH(BASE!H13392,LISTAS!$G:$G,0),MATCH(BASE!J13392,LISTAS!$H$3:$Q$3,0))*Tabela3[[#This Row],[QUANTIDADE]]</f>
        <v>24</v>
      </c>
      <c r="L13392" s="2" t="str">
        <f>TEXT(Tabela3[[#This Row],[DATA]],"MM")</f>
        <v>08</v>
      </c>
      <c r="M13392" s="2">
        <f>WEEKNUM(Tabela3[[#This Row],[DATA]])</f>
        <v>34</v>
      </c>
      <c r="N13392" s="18">
        <f>YEAR(Tabela3[[#This Row],[DATA]])</f>
        <v>2023</v>
      </c>
    </row>
    <row r="13393" spans="2:14">
      <c r="B13393" s="1">
        <v>45161</v>
      </c>
      <c r="C13393">
        <v>18492</v>
      </c>
      <c r="D13393">
        <f>COUNTIF(C$4:C13393,Tabela3[[#This Row],[COMANDA]])</f>
        <v>2</v>
      </c>
      <c r="E13393" t="s">
        <v>90</v>
      </c>
      <c r="F13393" t="s">
        <v>99</v>
      </c>
      <c r="G13393" t="s">
        <v>8</v>
      </c>
      <c r="H13393" t="s">
        <v>47</v>
      </c>
      <c r="I13393" s="2">
        <v>1</v>
      </c>
      <c r="J13393" t="s">
        <v>13</v>
      </c>
      <c r="K13393" s="21">
        <f>INDEX(LISTAS!$H:$Q,MATCH(BASE!H13393,LISTAS!$G:$G,0),MATCH(BASE!J13393,LISTAS!$H$3:$Q$3,0))*Tabela3[[#This Row],[QUANTIDADE]]</f>
        <v>16</v>
      </c>
      <c r="L13393" s="2" t="str">
        <f>TEXT(Tabela3[[#This Row],[DATA]],"MM")</f>
        <v>08</v>
      </c>
      <c r="M13393" s="2">
        <f>WEEKNUM(Tabela3[[#This Row],[DATA]])</f>
        <v>34</v>
      </c>
      <c r="N13393" s="18">
        <f>YEAR(Tabela3[[#This Row],[DATA]])</f>
        <v>2023</v>
      </c>
    </row>
    <row r="13394" spans="2:14">
      <c r="B13394" s="1">
        <v>45161</v>
      </c>
      <c r="C13394">
        <v>18492</v>
      </c>
      <c r="D13394">
        <f>COUNTIF(C$4:C13394,Tabela3[[#This Row],[COMANDA]])</f>
        <v>3</v>
      </c>
      <c r="E13394" t="s">
        <v>90</v>
      </c>
      <c r="F13394" t="s">
        <v>99</v>
      </c>
      <c r="G13394" t="s">
        <v>9</v>
      </c>
      <c r="H13394" t="s">
        <v>470</v>
      </c>
      <c r="I13394" s="2">
        <v>1</v>
      </c>
      <c r="J13394" t="s">
        <v>11</v>
      </c>
      <c r="K13394" s="21">
        <f>INDEX(LISTAS!$H:$Q,MATCH(BASE!H13394,LISTAS!$G:$G,0),MATCH(BASE!J13394,LISTAS!$H$3:$Q$3,0))*Tabela3[[#This Row],[QUANTIDADE]]</f>
        <v>12</v>
      </c>
      <c r="L13394" s="2" t="str">
        <f>TEXT(Tabela3[[#This Row],[DATA]],"MM")</f>
        <v>08</v>
      </c>
      <c r="M13394" s="2">
        <f>WEEKNUM(Tabela3[[#This Row],[DATA]])</f>
        <v>34</v>
      </c>
      <c r="N13394" s="18">
        <f>YEAR(Tabela3[[#This Row],[DATA]])</f>
        <v>2023</v>
      </c>
    </row>
    <row r="13395" spans="2:14">
      <c r="B13395" s="1">
        <v>45161</v>
      </c>
      <c r="C13395">
        <v>18492</v>
      </c>
      <c r="D13395">
        <f>COUNTIF(C$4:C13395,Tabela3[[#This Row],[COMANDA]])</f>
        <v>4</v>
      </c>
      <c r="E13395" t="s">
        <v>90</v>
      </c>
      <c r="F13395" t="s">
        <v>99</v>
      </c>
      <c r="G13395" t="s">
        <v>61</v>
      </c>
      <c r="H13395" t="s">
        <v>163</v>
      </c>
      <c r="I13395" s="2">
        <v>1</v>
      </c>
      <c r="J13395" t="s">
        <v>11</v>
      </c>
      <c r="K13395" s="21">
        <f>INDEX(LISTAS!$H:$Q,MATCH(BASE!H13395,LISTAS!$G:$G,0),MATCH(BASE!J13395,LISTAS!$H$3:$Q$3,0))*Tabela3[[#This Row],[QUANTIDADE]]</f>
        <v>4</v>
      </c>
      <c r="L13395" s="2" t="str">
        <f>TEXT(Tabela3[[#This Row],[DATA]],"MM")</f>
        <v>08</v>
      </c>
      <c r="M13395" s="2">
        <f>WEEKNUM(Tabela3[[#This Row],[DATA]])</f>
        <v>34</v>
      </c>
      <c r="N13395" s="18">
        <f>YEAR(Tabela3[[#This Row],[DATA]])</f>
        <v>2023</v>
      </c>
    </row>
    <row r="13396" spans="2:14">
      <c r="B13396" s="1">
        <v>45161</v>
      </c>
      <c r="C13396">
        <v>18492</v>
      </c>
      <c r="D13396">
        <f>COUNTIF(C$4:C13396,Tabela3[[#This Row],[COMANDA]])</f>
        <v>5</v>
      </c>
      <c r="E13396" t="s">
        <v>90</v>
      </c>
      <c r="F13396" t="s">
        <v>99</v>
      </c>
      <c r="G13396" t="s">
        <v>61</v>
      </c>
      <c r="H13396" t="s">
        <v>199</v>
      </c>
      <c r="I13396" s="2">
        <v>2</v>
      </c>
      <c r="J13396" t="s">
        <v>12</v>
      </c>
      <c r="K13396" s="21">
        <f>INDEX(LISTAS!$H:$Q,MATCH(BASE!H13396,LISTAS!$G:$G,0),MATCH(BASE!J13396,LISTAS!$H$3:$Q$3,0))*Tabela3[[#This Row],[QUANTIDADE]]</f>
        <v>3</v>
      </c>
      <c r="L13396" s="2" t="str">
        <f>TEXT(Tabela3[[#This Row],[DATA]],"MM")</f>
        <v>08</v>
      </c>
      <c r="M13396" s="2">
        <f>WEEKNUM(Tabela3[[#This Row],[DATA]])</f>
        <v>34</v>
      </c>
      <c r="N13396" s="18">
        <f>YEAR(Tabela3[[#This Row],[DATA]])</f>
        <v>2023</v>
      </c>
    </row>
    <row r="13397" spans="2:14">
      <c r="B13397" s="1">
        <v>45161</v>
      </c>
      <c r="C13397">
        <v>18493</v>
      </c>
      <c r="D13397">
        <f>COUNTIF(C$4:C13397,Tabela3[[#This Row],[COMANDA]])</f>
        <v>1</v>
      </c>
      <c r="E13397" t="s">
        <v>89</v>
      </c>
      <c r="F13397" t="s">
        <v>99</v>
      </c>
      <c r="G13397" t="s">
        <v>8</v>
      </c>
      <c r="H13397" t="s">
        <v>204</v>
      </c>
      <c r="I13397" s="2">
        <v>1</v>
      </c>
      <c r="J13397" t="s">
        <v>13</v>
      </c>
      <c r="K13397" s="21">
        <f>INDEX(LISTAS!$H:$Q,MATCH(BASE!H13397,LISTAS!$G:$G,0),MATCH(BASE!J13397,LISTAS!$H$3:$Q$3,0))*Tabela3[[#This Row],[QUANTIDADE]]</f>
        <v>18</v>
      </c>
      <c r="L13397" s="2" t="str">
        <f>TEXT(Tabela3[[#This Row],[DATA]],"MM")</f>
        <v>08</v>
      </c>
      <c r="M13397" s="2">
        <f>WEEKNUM(Tabela3[[#This Row],[DATA]])</f>
        <v>34</v>
      </c>
      <c r="N13397" s="18">
        <f>YEAR(Tabela3[[#This Row],[DATA]])</f>
        <v>2023</v>
      </c>
    </row>
    <row r="13398" spans="2:14">
      <c r="B13398" s="1">
        <v>45161</v>
      </c>
      <c r="C13398">
        <v>18494</v>
      </c>
      <c r="D13398">
        <f>COUNTIF(C$4:C13398,Tabela3[[#This Row],[COMANDA]])</f>
        <v>1</v>
      </c>
      <c r="E13398" t="s">
        <v>90</v>
      </c>
      <c r="F13398" t="s">
        <v>98</v>
      </c>
      <c r="G13398" t="s">
        <v>8</v>
      </c>
      <c r="H13398" t="s">
        <v>47</v>
      </c>
      <c r="I13398" s="2">
        <v>1</v>
      </c>
      <c r="J13398" t="s">
        <v>13</v>
      </c>
      <c r="K13398" s="21">
        <f>INDEX(LISTAS!$H:$Q,MATCH(BASE!H13398,LISTAS!$G:$G,0),MATCH(BASE!J13398,LISTAS!$H$3:$Q$3,0))*Tabela3[[#This Row],[QUANTIDADE]]</f>
        <v>16</v>
      </c>
      <c r="L13398" s="2" t="str">
        <f>TEXT(Tabela3[[#This Row],[DATA]],"MM")</f>
        <v>08</v>
      </c>
      <c r="M13398" s="2">
        <f>WEEKNUM(Tabela3[[#This Row],[DATA]])</f>
        <v>34</v>
      </c>
      <c r="N13398" s="18">
        <f>YEAR(Tabela3[[#This Row],[DATA]])</f>
        <v>2023</v>
      </c>
    </row>
    <row r="13399" spans="2:14">
      <c r="B13399" s="1">
        <v>45161</v>
      </c>
      <c r="C13399">
        <v>18495</v>
      </c>
      <c r="D13399">
        <f>COUNTIF(C$4:C13399,Tabela3[[#This Row],[COMANDA]])</f>
        <v>1</v>
      </c>
      <c r="E13399" t="s">
        <v>89</v>
      </c>
      <c r="F13399" t="s">
        <v>99</v>
      </c>
      <c r="G13399" t="s">
        <v>8</v>
      </c>
      <c r="H13399" t="s">
        <v>211</v>
      </c>
      <c r="I13399" s="2">
        <v>1</v>
      </c>
      <c r="J13399" t="s">
        <v>13</v>
      </c>
      <c r="K13399" s="21">
        <f>INDEX(LISTAS!$H:$Q,MATCH(BASE!H13399,LISTAS!$G:$G,0),MATCH(BASE!J13399,LISTAS!$H$3:$Q$3,0))*Tabela3[[#This Row],[QUANTIDADE]]</f>
        <v>22</v>
      </c>
      <c r="L13399" s="2" t="str">
        <f>TEXT(Tabela3[[#This Row],[DATA]],"MM")</f>
        <v>08</v>
      </c>
      <c r="M13399" s="2">
        <f>WEEKNUM(Tabela3[[#This Row],[DATA]])</f>
        <v>34</v>
      </c>
      <c r="N13399" s="18">
        <f>YEAR(Tabela3[[#This Row],[DATA]])</f>
        <v>2023</v>
      </c>
    </row>
    <row r="13400" spans="2:14">
      <c r="B13400" s="1">
        <v>45161</v>
      </c>
      <c r="C13400">
        <v>18495</v>
      </c>
      <c r="D13400">
        <f>COUNTIF(C$4:C13400,Tabela3[[#This Row],[COMANDA]])</f>
        <v>2</v>
      </c>
      <c r="E13400" t="s">
        <v>89</v>
      </c>
      <c r="F13400" t="s">
        <v>99</v>
      </c>
      <c r="G13400" t="s">
        <v>10</v>
      </c>
      <c r="H13400" t="s">
        <v>101</v>
      </c>
      <c r="I13400" s="2">
        <v>1</v>
      </c>
      <c r="J13400" t="s">
        <v>12</v>
      </c>
      <c r="K13400" s="21">
        <f>INDEX(LISTAS!$H:$Q,MATCH(BASE!H13400,LISTAS!$G:$G,0),MATCH(BASE!J13400,LISTAS!$H$3:$Q$3,0))*Tabela3[[#This Row],[QUANTIDADE]]</f>
        <v>3</v>
      </c>
      <c r="L13400" s="2" t="str">
        <f>TEXT(Tabela3[[#This Row],[DATA]],"MM")</f>
        <v>08</v>
      </c>
      <c r="M13400" s="2">
        <f>WEEKNUM(Tabela3[[#This Row],[DATA]])</f>
        <v>34</v>
      </c>
      <c r="N13400" s="18">
        <f>YEAR(Tabela3[[#This Row],[DATA]])</f>
        <v>2023</v>
      </c>
    </row>
    <row r="13401" spans="2:14">
      <c r="B13401" s="1">
        <v>45161</v>
      </c>
      <c r="C13401">
        <v>18496</v>
      </c>
      <c r="D13401">
        <f>COUNTIF(C$4:C13401,Tabela3[[#This Row],[COMANDA]])</f>
        <v>1</v>
      </c>
      <c r="E13401" t="s">
        <v>90</v>
      </c>
      <c r="F13401" t="s">
        <v>99</v>
      </c>
      <c r="G13401" t="s">
        <v>8</v>
      </c>
      <c r="H13401" t="s">
        <v>47</v>
      </c>
      <c r="I13401" s="2">
        <v>1</v>
      </c>
      <c r="J13401" t="s">
        <v>13</v>
      </c>
      <c r="K13401" s="21">
        <f>INDEX(LISTAS!$H:$Q,MATCH(BASE!H13401,LISTAS!$G:$G,0),MATCH(BASE!J13401,LISTAS!$H$3:$Q$3,0))*Tabela3[[#This Row],[QUANTIDADE]]</f>
        <v>16</v>
      </c>
      <c r="L13401" s="2" t="str">
        <f>TEXT(Tabela3[[#This Row],[DATA]],"MM")</f>
        <v>08</v>
      </c>
      <c r="M13401" s="2">
        <f>WEEKNUM(Tabela3[[#This Row],[DATA]])</f>
        <v>34</v>
      </c>
      <c r="N13401" s="18">
        <f>YEAR(Tabela3[[#This Row],[DATA]])</f>
        <v>2023</v>
      </c>
    </row>
    <row r="13402" spans="2:14">
      <c r="B13402" s="1">
        <v>45161</v>
      </c>
      <c r="C13402">
        <v>18496</v>
      </c>
      <c r="D13402">
        <f>COUNTIF(C$4:C13402,Tabela3[[#This Row],[COMANDA]])</f>
        <v>2</v>
      </c>
      <c r="E13402" t="s">
        <v>90</v>
      </c>
      <c r="F13402" t="s">
        <v>99</v>
      </c>
      <c r="G13402" t="s">
        <v>61</v>
      </c>
      <c r="H13402" t="s">
        <v>199</v>
      </c>
      <c r="I13402" s="2">
        <v>1</v>
      </c>
      <c r="J13402" t="s">
        <v>13</v>
      </c>
      <c r="K13402" s="21">
        <v>1</v>
      </c>
      <c r="L13402" s="2" t="str">
        <f>TEXT(Tabela3[[#This Row],[DATA]],"MM")</f>
        <v>08</v>
      </c>
      <c r="M13402" s="2">
        <f>WEEKNUM(Tabela3[[#This Row],[DATA]])</f>
        <v>34</v>
      </c>
      <c r="N13402" s="18">
        <f>YEAR(Tabela3[[#This Row],[DATA]])</f>
        <v>2023</v>
      </c>
    </row>
    <row r="13403" spans="2:14">
      <c r="B13403" s="1">
        <v>45161</v>
      </c>
      <c r="C13403">
        <v>18497</v>
      </c>
      <c r="D13403">
        <f>COUNTIF(C$4:C13403,Tabela3[[#This Row],[COMANDA]])</f>
        <v>1</v>
      </c>
      <c r="E13403" t="s">
        <v>90</v>
      </c>
      <c r="G13403" t="s">
        <v>8</v>
      </c>
      <c r="H13403" t="s">
        <v>204</v>
      </c>
      <c r="I13403" s="2">
        <v>2</v>
      </c>
      <c r="J13403" t="s">
        <v>13</v>
      </c>
      <c r="K13403" s="21">
        <f>INDEX(LISTAS!$H:$Q,MATCH(BASE!H13403,LISTAS!$G:$G,0),MATCH(BASE!J13403,LISTAS!$H$3:$Q$3,0))*Tabela3[[#This Row],[QUANTIDADE]]</f>
        <v>36</v>
      </c>
      <c r="L13403" s="2" t="str">
        <f>TEXT(Tabela3[[#This Row],[DATA]],"MM")</f>
        <v>08</v>
      </c>
      <c r="M13403" s="2">
        <f>WEEKNUM(Tabela3[[#This Row],[DATA]])</f>
        <v>34</v>
      </c>
      <c r="N13403" s="18">
        <f>YEAR(Tabela3[[#This Row],[DATA]])</f>
        <v>2023</v>
      </c>
    </row>
    <row r="13404" spans="2:14">
      <c r="B13404" s="1">
        <v>45161</v>
      </c>
      <c r="C13404">
        <v>18498</v>
      </c>
      <c r="D13404">
        <f>COUNTIF(C$4:C13404,Tabela3[[#This Row],[COMANDA]])</f>
        <v>1</v>
      </c>
      <c r="E13404" t="s">
        <v>90</v>
      </c>
      <c r="F13404" t="s">
        <v>99</v>
      </c>
      <c r="G13404" t="s">
        <v>8</v>
      </c>
      <c r="H13404" t="s">
        <v>204</v>
      </c>
      <c r="I13404" s="2">
        <v>1</v>
      </c>
      <c r="J13404" t="s">
        <v>13</v>
      </c>
      <c r="K13404" s="21">
        <f>INDEX(LISTAS!$H:$Q,MATCH(BASE!H13404,LISTAS!$G:$G,0),MATCH(BASE!J13404,LISTAS!$H$3:$Q$3,0))*Tabela3[[#This Row],[QUANTIDADE]]</f>
        <v>18</v>
      </c>
      <c r="L13404" s="2" t="str">
        <f>TEXT(Tabela3[[#This Row],[DATA]],"MM")</f>
        <v>08</v>
      </c>
      <c r="M13404" s="2">
        <f>WEEKNUM(Tabela3[[#This Row],[DATA]])</f>
        <v>34</v>
      </c>
      <c r="N13404" s="18">
        <f>YEAR(Tabela3[[#This Row],[DATA]])</f>
        <v>2023</v>
      </c>
    </row>
    <row r="13405" spans="2:14">
      <c r="B13405" s="1">
        <v>45161</v>
      </c>
      <c r="C13405">
        <v>18498</v>
      </c>
      <c r="D13405">
        <f>COUNTIF(C$4:C13405,Tabela3[[#This Row],[COMANDA]])</f>
        <v>2</v>
      </c>
      <c r="E13405" t="s">
        <v>90</v>
      </c>
      <c r="F13405" t="s">
        <v>99</v>
      </c>
      <c r="G13405" t="s">
        <v>61</v>
      </c>
      <c r="H13405" t="s">
        <v>199</v>
      </c>
      <c r="I13405" s="2">
        <v>2</v>
      </c>
      <c r="J13405" t="s">
        <v>13</v>
      </c>
      <c r="K13405" s="21">
        <v>2</v>
      </c>
      <c r="L13405" s="2" t="str">
        <f>TEXT(Tabela3[[#This Row],[DATA]],"MM")</f>
        <v>08</v>
      </c>
      <c r="M13405" s="2">
        <f>WEEKNUM(Tabela3[[#This Row],[DATA]])</f>
        <v>34</v>
      </c>
      <c r="N13405" s="18">
        <f>YEAR(Tabela3[[#This Row],[DATA]])</f>
        <v>2023</v>
      </c>
    </row>
    <row r="13406" spans="2:14">
      <c r="B13406" s="1">
        <v>45161</v>
      </c>
      <c r="C13406">
        <v>18499</v>
      </c>
      <c r="D13406">
        <f>COUNTIF(C$4:C13406,Tabela3[[#This Row],[COMANDA]])</f>
        <v>1</v>
      </c>
      <c r="E13406" t="s">
        <v>90</v>
      </c>
      <c r="F13406" t="s">
        <v>100</v>
      </c>
      <c r="G13406" t="s">
        <v>8</v>
      </c>
      <c r="H13406" t="s">
        <v>203</v>
      </c>
      <c r="I13406" s="2">
        <v>1</v>
      </c>
      <c r="J13406" t="s">
        <v>13</v>
      </c>
      <c r="K13406" s="21">
        <f>INDEX(LISTAS!$H:$Q,MATCH(BASE!H13406,LISTAS!$G:$G,0),MATCH(BASE!J13406,LISTAS!$H$3:$Q$3,0))*Tabela3[[#This Row],[QUANTIDADE]]</f>
        <v>22</v>
      </c>
      <c r="L13406" s="2" t="str">
        <f>TEXT(Tabela3[[#This Row],[DATA]],"MM")</f>
        <v>08</v>
      </c>
      <c r="M13406" s="2">
        <f>WEEKNUM(Tabela3[[#This Row],[DATA]])</f>
        <v>34</v>
      </c>
      <c r="N13406" s="18">
        <f>YEAR(Tabela3[[#This Row],[DATA]])</f>
        <v>2023</v>
      </c>
    </row>
    <row r="13407" spans="2:14">
      <c r="B13407" s="1">
        <v>45161</v>
      </c>
      <c r="C13407">
        <v>18500</v>
      </c>
      <c r="D13407">
        <f>COUNTIF(C$4:C13407,Tabela3[[#This Row],[COMANDA]])</f>
        <v>1</v>
      </c>
      <c r="E13407" t="s">
        <v>90</v>
      </c>
      <c r="F13407" t="s">
        <v>100</v>
      </c>
      <c r="G13407" t="s">
        <v>8</v>
      </c>
      <c r="H13407" t="s">
        <v>202</v>
      </c>
      <c r="I13407" s="2">
        <v>1</v>
      </c>
      <c r="J13407" t="s">
        <v>13</v>
      </c>
      <c r="K13407" s="21">
        <f>INDEX(LISTAS!$H:$Q,MATCH(BASE!H13407,LISTAS!$G:$G,0),MATCH(BASE!J13407,LISTAS!$H$3:$Q$3,0))*Tabela3[[#This Row],[QUANTIDADE]]</f>
        <v>24</v>
      </c>
      <c r="L13407" s="2" t="str">
        <f>TEXT(Tabela3[[#This Row],[DATA]],"MM")</f>
        <v>08</v>
      </c>
      <c r="M13407" s="2">
        <f>WEEKNUM(Tabela3[[#This Row],[DATA]])</f>
        <v>34</v>
      </c>
      <c r="N13407" s="18">
        <f>YEAR(Tabela3[[#This Row],[DATA]])</f>
        <v>2023</v>
      </c>
    </row>
    <row r="13408" spans="2:14">
      <c r="B13408" s="1">
        <v>45161</v>
      </c>
      <c r="C13408">
        <v>18500</v>
      </c>
      <c r="D13408">
        <f>COUNTIF(C$4:C13408,Tabela3[[#This Row],[COMANDA]])</f>
        <v>2</v>
      </c>
      <c r="E13408" t="s">
        <v>90</v>
      </c>
      <c r="F13408" t="s">
        <v>100</v>
      </c>
      <c r="G13408" t="s">
        <v>9</v>
      </c>
      <c r="H13408" t="s">
        <v>153</v>
      </c>
      <c r="I13408" s="2">
        <v>1</v>
      </c>
      <c r="J13408" t="s">
        <v>13</v>
      </c>
      <c r="K13408" s="21">
        <f>INDEX(LISTAS!$H:$Q,MATCH(BASE!H13408,LISTAS!$G:$G,0),MATCH(BASE!J13408,LISTAS!$H$3:$Q$3,0))*Tabela3[[#This Row],[QUANTIDADE]]</f>
        <v>5</v>
      </c>
      <c r="L13408" s="2" t="str">
        <f>TEXT(Tabela3[[#This Row],[DATA]],"MM")</f>
        <v>08</v>
      </c>
      <c r="M13408" s="2">
        <f>WEEKNUM(Tabela3[[#This Row],[DATA]])</f>
        <v>34</v>
      </c>
      <c r="N13408" s="18">
        <f>YEAR(Tabela3[[#This Row],[DATA]])</f>
        <v>2023</v>
      </c>
    </row>
    <row r="13409" spans="2:14">
      <c r="B13409" s="1">
        <v>45161</v>
      </c>
      <c r="C13409">
        <v>18501</v>
      </c>
      <c r="D13409">
        <f>COUNTIF(C$4:C13409,Tabela3[[#This Row],[COMANDA]])</f>
        <v>1</v>
      </c>
      <c r="E13409" t="s">
        <v>90</v>
      </c>
      <c r="F13409" t="s">
        <v>99</v>
      </c>
      <c r="G13409" t="s">
        <v>8</v>
      </c>
      <c r="H13409" t="s">
        <v>42</v>
      </c>
      <c r="I13409" s="2">
        <v>1</v>
      </c>
      <c r="J13409" t="s">
        <v>13</v>
      </c>
      <c r="K13409" s="21">
        <f>INDEX(LISTAS!$H:$Q,MATCH(BASE!H13409,LISTAS!$G:$G,0),MATCH(BASE!J13409,LISTAS!$H$3:$Q$3,0))*Tabela3[[#This Row],[QUANTIDADE]]</f>
        <v>17</v>
      </c>
      <c r="L13409" s="2" t="str">
        <f>TEXT(Tabela3[[#This Row],[DATA]],"MM")</f>
        <v>08</v>
      </c>
      <c r="M13409" s="2">
        <f>WEEKNUM(Tabela3[[#This Row],[DATA]])</f>
        <v>34</v>
      </c>
      <c r="N13409" s="18">
        <f>YEAR(Tabela3[[#This Row],[DATA]])</f>
        <v>2023</v>
      </c>
    </row>
    <row r="13410" spans="2:14">
      <c r="B13410" s="1">
        <v>45161</v>
      </c>
      <c r="C13410">
        <v>18501</v>
      </c>
      <c r="D13410">
        <f>COUNTIF(C$4:C13410,Tabela3[[#This Row],[COMANDA]])</f>
        <v>2</v>
      </c>
      <c r="E13410" t="s">
        <v>90</v>
      </c>
      <c r="F13410" t="s">
        <v>99</v>
      </c>
      <c r="G13410" t="s">
        <v>9</v>
      </c>
      <c r="H13410" t="s">
        <v>521</v>
      </c>
      <c r="I13410" s="2">
        <v>1</v>
      </c>
      <c r="J13410" t="s">
        <v>12</v>
      </c>
      <c r="K13410" s="21">
        <f>INDEX(LISTAS!$H:$Q,MATCH(BASE!H13410,LISTAS!$G:$G,0),MATCH(BASE!J13410,LISTAS!$H$3:$Q$3,0))*Tabela3[[#This Row],[QUANTIDADE]]</f>
        <v>7</v>
      </c>
      <c r="L13410" s="2" t="str">
        <f>TEXT(Tabela3[[#This Row],[DATA]],"MM")</f>
        <v>08</v>
      </c>
      <c r="M13410" s="2">
        <f>WEEKNUM(Tabela3[[#This Row],[DATA]])</f>
        <v>34</v>
      </c>
      <c r="N13410" s="18">
        <f>YEAR(Tabela3[[#This Row],[DATA]])</f>
        <v>2023</v>
      </c>
    </row>
    <row r="13411" spans="2:14">
      <c r="B13411" s="1">
        <v>45161</v>
      </c>
      <c r="C13411">
        <v>18502</v>
      </c>
      <c r="D13411">
        <f>COUNTIF(C$4:C13411,Tabela3[[#This Row],[COMANDA]])</f>
        <v>1</v>
      </c>
      <c r="E13411" t="s">
        <v>90</v>
      </c>
      <c r="F13411" t="s">
        <v>99</v>
      </c>
      <c r="G13411" t="s">
        <v>8</v>
      </c>
      <c r="H13411" t="s">
        <v>203</v>
      </c>
      <c r="I13411" s="2">
        <v>2</v>
      </c>
      <c r="J13411" t="s">
        <v>13</v>
      </c>
      <c r="K13411" s="21">
        <f>INDEX(LISTAS!$H:$Q,MATCH(BASE!H13411,LISTAS!$G:$G,0),MATCH(BASE!J13411,LISTAS!$H$3:$Q$3,0))*Tabela3[[#This Row],[QUANTIDADE]]</f>
        <v>44</v>
      </c>
      <c r="L13411" s="2" t="str">
        <f>TEXT(Tabela3[[#This Row],[DATA]],"MM")</f>
        <v>08</v>
      </c>
      <c r="M13411" s="2">
        <f>WEEKNUM(Tabela3[[#This Row],[DATA]])</f>
        <v>34</v>
      </c>
      <c r="N13411" s="18">
        <f>YEAR(Tabela3[[#This Row],[DATA]])</f>
        <v>2023</v>
      </c>
    </row>
    <row r="13412" spans="2:14">
      <c r="B13412" s="1">
        <v>45161</v>
      </c>
      <c r="C13412">
        <v>18503</v>
      </c>
      <c r="D13412">
        <f>COUNTIF(C$4:C13412,Tabela3[[#This Row],[COMANDA]])</f>
        <v>1</v>
      </c>
      <c r="E13412" t="s">
        <v>90</v>
      </c>
      <c r="F13412" t="s">
        <v>99</v>
      </c>
      <c r="G13412" t="s">
        <v>8</v>
      </c>
      <c r="H13412" t="s">
        <v>43</v>
      </c>
      <c r="I13412" s="2">
        <v>1</v>
      </c>
      <c r="J13412" t="s">
        <v>13</v>
      </c>
      <c r="K13412" s="21">
        <f>INDEX(LISTAS!$H:$Q,MATCH(BASE!H13412,LISTAS!$G:$G,0),MATCH(BASE!J13412,LISTAS!$H$3:$Q$3,0))*Tabela3[[#This Row],[QUANTIDADE]]</f>
        <v>18</v>
      </c>
      <c r="L13412" s="2" t="str">
        <f>TEXT(Tabela3[[#This Row],[DATA]],"MM")</f>
        <v>08</v>
      </c>
      <c r="M13412" s="2">
        <f>WEEKNUM(Tabela3[[#This Row],[DATA]])</f>
        <v>34</v>
      </c>
      <c r="N13412" s="18">
        <f>YEAR(Tabela3[[#This Row],[DATA]])</f>
        <v>2023</v>
      </c>
    </row>
    <row r="13413" spans="2:14">
      <c r="B13413" s="1">
        <v>45161</v>
      </c>
      <c r="C13413">
        <v>18503</v>
      </c>
      <c r="D13413">
        <f>COUNTIF(C$4:C13413,Tabela3[[#This Row],[COMANDA]])</f>
        <v>2</v>
      </c>
      <c r="E13413" t="s">
        <v>90</v>
      </c>
      <c r="F13413" t="s">
        <v>99</v>
      </c>
      <c r="G13413" t="s">
        <v>9</v>
      </c>
      <c r="H13413" t="s">
        <v>51</v>
      </c>
      <c r="I13413" s="2">
        <v>1</v>
      </c>
      <c r="J13413" t="s">
        <v>12</v>
      </c>
      <c r="K13413" s="21">
        <f>INDEX(LISTAS!$H:$Q,MATCH(BASE!H13413,LISTAS!$G:$G,0),MATCH(BASE!J13413,LISTAS!$H$3:$Q$3,0))*Tabela3[[#This Row],[QUANTIDADE]]</f>
        <v>12</v>
      </c>
      <c r="L13413" s="2" t="str">
        <f>TEXT(Tabela3[[#This Row],[DATA]],"MM")</f>
        <v>08</v>
      </c>
      <c r="M13413" s="2">
        <f>WEEKNUM(Tabela3[[#This Row],[DATA]])</f>
        <v>34</v>
      </c>
      <c r="N13413" s="18">
        <f>YEAR(Tabela3[[#This Row],[DATA]])</f>
        <v>2023</v>
      </c>
    </row>
    <row r="13414" spans="2:14">
      <c r="B13414" s="1">
        <v>45161</v>
      </c>
      <c r="C13414">
        <v>18503</v>
      </c>
      <c r="D13414">
        <f>COUNTIF(C$4:C13414,Tabela3[[#This Row],[COMANDA]])</f>
        <v>3</v>
      </c>
      <c r="E13414" t="s">
        <v>90</v>
      </c>
      <c r="F13414" t="s">
        <v>99</v>
      </c>
      <c r="G13414" t="s">
        <v>9</v>
      </c>
      <c r="H13414" t="s">
        <v>138</v>
      </c>
      <c r="I13414" s="2">
        <v>1</v>
      </c>
      <c r="J13414" t="s">
        <v>13</v>
      </c>
      <c r="K13414" s="21">
        <f>INDEX(LISTAS!$H:$Q,MATCH(BASE!H13414,LISTAS!$G:$G,0),MATCH(BASE!J13414,LISTAS!$H$3:$Q$3,0))*Tabela3[[#This Row],[QUANTIDADE]]</f>
        <v>5</v>
      </c>
      <c r="L13414" s="2" t="str">
        <f>TEXT(Tabela3[[#This Row],[DATA]],"MM")</f>
        <v>08</v>
      </c>
      <c r="M13414" s="2">
        <f>WEEKNUM(Tabela3[[#This Row],[DATA]])</f>
        <v>34</v>
      </c>
      <c r="N13414" s="18">
        <f>YEAR(Tabela3[[#This Row],[DATA]])</f>
        <v>2023</v>
      </c>
    </row>
    <row r="13415" spans="2:14">
      <c r="B13415" s="1">
        <v>45161</v>
      </c>
      <c r="C13415">
        <v>18504</v>
      </c>
      <c r="D13415">
        <f>COUNTIF(C$4:C13415,Tabela3[[#This Row],[COMANDA]])</f>
        <v>1</v>
      </c>
      <c r="E13415" t="s">
        <v>90</v>
      </c>
      <c r="F13415" t="s">
        <v>375</v>
      </c>
      <c r="G13415" t="s">
        <v>8</v>
      </c>
      <c r="H13415" t="s">
        <v>206</v>
      </c>
      <c r="I13415" s="2">
        <v>1</v>
      </c>
      <c r="J13415" t="s">
        <v>13</v>
      </c>
      <c r="K13415" s="21">
        <f>INDEX(LISTAS!$H:$Q,MATCH(BASE!H13415,LISTAS!$G:$G,0),MATCH(BASE!J13415,LISTAS!$H$3:$Q$3,0))*Tabela3[[#This Row],[QUANTIDADE]]</f>
        <v>18</v>
      </c>
      <c r="L13415" s="2" t="str">
        <f>TEXT(Tabela3[[#This Row],[DATA]],"MM")</f>
        <v>08</v>
      </c>
      <c r="M13415" s="2">
        <f>WEEKNUM(Tabela3[[#This Row],[DATA]])</f>
        <v>34</v>
      </c>
      <c r="N13415" s="18">
        <f>YEAR(Tabela3[[#This Row],[DATA]])</f>
        <v>2023</v>
      </c>
    </row>
    <row r="13416" spans="2:14">
      <c r="B13416" s="1">
        <v>45161</v>
      </c>
      <c r="C13416">
        <v>18504</v>
      </c>
      <c r="D13416">
        <f>COUNTIF(C$4:C13416,Tabela3[[#This Row],[COMANDA]])</f>
        <v>2</v>
      </c>
      <c r="E13416" t="s">
        <v>90</v>
      </c>
      <c r="F13416" t="s">
        <v>375</v>
      </c>
      <c r="G13416" t="s">
        <v>9</v>
      </c>
      <c r="H13416" t="s">
        <v>219</v>
      </c>
      <c r="I13416" s="2">
        <v>1</v>
      </c>
      <c r="J13416" t="s">
        <v>11</v>
      </c>
      <c r="K13416" s="21">
        <f>INDEX(LISTAS!$H:$Q,MATCH(BASE!H13416,LISTAS!$G:$G,0),MATCH(BASE!J13416,LISTAS!$H$3:$Q$3,0))*Tabela3[[#This Row],[QUANTIDADE]]</f>
        <v>5</v>
      </c>
      <c r="L13416" s="2" t="str">
        <f>TEXT(Tabela3[[#This Row],[DATA]],"MM")</f>
        <v>08</v>
      </c>
      <c r="M13416" s="2">
        <f>WEEKNUM(Tabela3[[#This Row],[DATA]])</f>
        <v>34</v>
      </c>
      <c r="N13416" s="18">
        <f>YEAR(Tabela3[[#This Row],[DATA]])</f>
        <v>2023</v>
      </c>
    </row>
    <row r="13417" spans="2:14">
      <c r="B13417" s="1">
        <v>45161</v>
      </c>
      <c r="C13417">
        <v>18505</v>
      </c>
      <c r="D13417">
        <f>COUNTIF(C$4:C13417,Tabela3[[#This Row],[COMANDA]])</f>
        <v>1</v>
      </c>
      <c r="E13417" t="s">
        <v>90</v>
      </c>
      <c r="F13417" t="s">
        <v>99</v>
      </c>
      <c r="G13417" t="s">
        <v>8</v>
      </c>
      <c r="H13417" t="s">
        <v>202</v>
      </c>
      <c r="I13417" s="2">
        <v>1</v>
      </c>
      <c r="J13417" t="s">
        <v>13</v>
      </c>
      <c r="K13417" s="21">
        <f>INDEX(LISTAS!$H:$Q,MATCH(BASE!H13417,LISTAS!$G:$G,0),MATCH(BASE!J13417,LISTAS!$H$3:$Q$3,0))*Tabela3[[#This Row],[QUANTIDADE]]</f>
        <v>24</v>
      </c>
      <c r="L13417" s="2" t="str">
        <f>TEXT(Tabela3[[#This Row],[DATA]],"MM")</f>
        <v>08</v>
      </c>
      <c r="M13417" s="2">
        <f>WEEKNUM(Tabela3[[#This Row],[DATA]])</f>
        <v>34</v>
      </c>
      <c r="N13417" s="18">
        <f>YEAR(Tabela3[[#This Row],[DATA]])</f>
        <v>2023</v>
      </c>
    </row>
    <row r="13418" spans="2:14">
      <c r="B13418" s="1">
        <v>45161</v>
      </c>
      <c r="C13418">
        <v>18506</v>
      </c>
      <c r="D13418">
        <f>COUNTIF(C$4:C13418,Tabela3[[#This Row],[COMANDA]])</f>
        <v>1</v>
      </c>
      <c r="E13418" t="s">
        <v>90</v>
      </c>
      <c r="F13418" t="s">
        <v>99</v>
      </c>
      <c r="G13418" t="s">
        <v>8</v>
      </c>
      <c r="H13418" t="s">
        <v>204</v>
      </c>
      <c r="I13418" s="2">
        <v>3</v>
      </c>
      <c r="J13418" t="s">
        <v>13</v>
      </c>
      <c r="K13418" s="21">
        <f>INDEX(LISTAS!$H:$Q,MATCH(BASE!H13418,LISTAS!$G:$G,0),MATCH(BASE!J13418,LISTAS!$H$3:$Q$3,0))*Tabela3[[#This Row],[QUANTIDADE]]</f>
        <v>54</v>
      </c>
      <c r="L13418" s="2" t="str">
        <f>TEXT(Tabela3[[#This Row],[DATA]],"MM")</f>
        <v>08</v>
      </c>
      <c r="M13418" s="2">
        <f>WEEKNUM(Tabela3[[#This Row],[DATA]])</f>
        <v>34</v>
      </c>
      <c r="N13418" s="18">
        <f>YEAR(Tabela3[[#This Row],[DATA]])</f>
        <v>2023</v>
      </c>
    </row>
    <row r="13419" spans="2:14">
      <c r="B13419" s="1">
        <v>45161</v>
      </c>
      <c r="C13419">
        <v>18506</v>
      </c>
      <c r="D13419">
        <f>COUNTIF(C$4:C13419,Tabela3[[#This Row],[COMANDA]])</f>
        <v>2</v>
      </c>
      <c r="E13419" t="s">
        <v>90</v>
      </c>
      <c r="F13419" t="s">
        <v>99</v>
      </c>
      <c r="G13419" t="s">
        <v>9</v>
      </c>
      <c r="H13419" t="s">
        <v>470</v>
      </c>
      <c r="I13419" s="2">
        <v>1</v>
      </c>
      <c r="J13419" t="s">
        <v>11</v>
      </c>
      <c r="K13419" s="21">
        <f>INDEX(LISTAS!$H:$Q,MATCH(BASE!H13419,LISTAS!$G:$G,0),MATCH(BASE!J13419,LISTAS!$H$3:$Q$3,0))*Tabela3[[#This Row],[QUANTIDADE]]</f>
        <v>12</v>
      </c>
      <c r="L13419" s="2" t="str">
        <f>TEXT(Tabela3[[#This Row],[DATA]],"MM")</f>
        <v>08</v>
      </c>
      <c r="M13419" s="2">
        <f>WEEKNUM(Tabela3[[#This Row],[DATA]])</f>
        <v>34</v>
      </c>
      <c r="N13419" s="18">
        <f>YEAR(Tabela3[[#This Row],[DATA]])</f>
        <v>2023</v>
      </c>
    </row>
    <row r="13420" spans="2:14">
      <c r="B13420" s="1">
        <v>45161</v>
      </c>
      <c r="C13420">
        <v>18507</v>
      </c>
      <c r="D13420">
        <f>COUNTIF(C$4:C13420,Tabela3[[#This Row],[COMANDA]])</f>
        <v>1</v>
      </c>
      <c r="E13420" t="s">
        <v>90</v>
      </c>
      <c r="F13420" t="s">
        <v>99</v>
      </c>
      <c r="G13420" t="s">
        <v>8</v>
      </c>
      <c r="H13420" t="s">
        <v>41</v>
      </c>
      <c r="I13420" s="2">
        <v>1</v>
      </c>
      <c r="J13420" t="s">
        <v>13</v>
      </c>
      <c r="K13420" s="21">
        <f>INDEX(LISTAS!$H:$Q,MATCH(BASE!H13420,LISTAS!$G:$G,0),MATCH(BASE!J13420,LISTAS!$H$3:$Q$3,0))*Tabela3[[#This Row],[QUANTIDADE]]</f>
        <v>16</v>
      </c>
      <c r="L13420" s="2" t="str">
        <f>TEXT(Tabela3[[#This Row],[DATA]],"MM")</f>
        <v>08</v>
      </c>
      <c r="M13420" s="2">
        <f>WEEKNUM(Tabela3[[#This Row],[DATA]])</f>
        <v>34</v>
      </c>
      <c r="N13420" s="18">
        <f>YEAR(Tabela3[[#This Row],[DATA]])</f>
        <v>2023</v>
      </c>
    </row>
    <row r="13421" spans="2:14">
      <c r="B13421" s="1">
        <v>45161</v>
      </c>
      <c r="C13421">
        <v>18507</v>
      </c>
      <c r="D13421">
        <f>COUNTIF(C$4:C13421,Tabela3[[#This Row],[COMANDA]])</f>
        <v>2</v>
      </c>
      <c r="E13421" t="s">
        <v>90</v>
      </c>
      <c r="F13421" t="s">
        <v>99</v>
      </c>
      <c r="G13421" t="s">
        <v>61</v>
      </c>
      <c r="H13421" t="s">
        <v>163</v>
      </c>
      <c r="I13421" s="2">
        <v>1</v>
      </c>
      <c r="J13421" t="s">
        <v>11</v>
      </c>
      <c r="K13421" s="21">
        <f>INDEX(LISTAS!$H:$Q,MATCH(BASE!H13421,LISTAS!$G:$G,0),MATCH(BASE!J13421,LISTAS!$H$3:$Q$3,0))*Tabela3[[#This Row],[QUANTIDADE]]</f>
        <v>4</v>
      </c>
      <c r="L13421" s="2" t="str">
        <f>TEXT(Tabela3[[#This Row],[DATA]],"MM")</f>
        <v>08</v>
      </c>
      <c r="M13421" s="2">
        <f>WEEKNUM(Tabela3[[#This Row],[DATA]])</f>
        <v>34</v>
      </c>
      <c r="N13421" s="18">
        <f>YEAR(Tabela3[[#This Row],[DATA]])</f>
        <v>2023</v>
      </c>
    </row>
    <row r="13422" spans="2:14">
      <c r="B13422" s="1">
        <v>45161</v>
      </c>
      <c r="C13422">
        <v>18507</v>
      </c>
      <c r="D13422">
        <f>COUNTIF(C$4:C13422,Tabela3[[#This Row],[COMANDA]])</f>
        <v>3</v>
      </c>
      <c r="E13422" t="s">
        <v>90</v>
      </c>
      <c r="F13422" t="s">
        <v>99</v>
      </c>
      <c r="G13422" t="s">
        <v>9</v>
      </c>
      <c r="H13422" t="s">
        <v>54</v>
      </c>
      <c r="I13422" s="2">
        <v>1</v>
      </c>
      <c r="J13422" t="s">
        <v>11</v>
      </c>
      <c r="K13422" s="21">
        <f>INDEX(LISTAS!$H:$Q,MATCH(BASE!H13422,LISTAS!$G:$G,0),MATCH(BASE!J13422,LISTAS!$H$3:$Q$3,0))*Tabela3[[#This Row],[QUANTIDADE]]</f>
        <v>3</v>
      </c>
      <c r="L13422" s="2" t="str">
        <f>TEXT(Tabela3[[#This Row],[DATA]],"MM")</f>
        <v>08</v>
      </c>
      <c r="M13422" s="2">
        <f>WEEKNUM(Tabela3[[#This Row],[DATA]])</f>
        <v>34</v>
      </c>
      <c r="N13422" s="18">
        <f>YEAR(Tabela3[[#This Row],[DATA]])</f>
        <v>2023</v>
      </c>
    </row>
    <row r="13423" spans="2:14">
      <c r="B13423" s="1">
        <v>45161</v>
      </c>
      <c r="C13423">
        <v>18508</v>
      </c>
      <c r="D13423">
        <f>COUNTIF(C$4:C13423,Tabela3[[#This Row],[COMANDA]])</f>
        <v>1</v>
      </c>
      <c r="E13423" t="s">
        <v>90</v>
      </c>
      <c r="F13423" t="s">
        <v>99</v>
      </c>
      <c r="G13423" t="s">
        <v>8</v>
      </c>
      <c r="H13423" t="s">
        <v>47</v>
      </c>
      <c r="I13423" s="2">
        <v>1</v>
      </c>
      <c r="J13423" t="s">
        <v>13</v>
      </c>
      <c r="K13423" s="21">
        <f>INDEX(LISTAS!$H:$Q,MATCH(BASE!H13423,LISTAS!$G:$G,0),MATCH(BASE!J13423,LISTAS!$H$3:$Q$3,0))*Tabela3[[#This Row],[QUANTIDADE]]</f>
        <v>16</v>
      </c>
      <c r="L13423" s="2" t="str">
        <f>TEXT(Tabela3[[#This Row],[DATA]],"MM")</f>
        <v>08</v>
      </c>
      <c r="M13423" s="2">
        <f>WEEKNUM(Tabela3[[#This Row],[DATA]])</f>
        <v>34</v>
      </c>
      <c r="N13423" s="18">
        <f>YEAR(Tabela3[[#This Row],[DATA]])</f>
        <v>2023</v>
      </c>
    </row>
    <row r="13424" spans="2:14">
      <c r="B13424" s="1">
        <v>45161</v>
      </c>
      <c r="C13424">
        <v>18508</v>
      </c>
      <c r="D13424">
        <f>COUNTIF(C$4:C13424,Tabela3[[#This Row],[COMANDA]])</f>
        <v>2</v>
      </c>
      <c r="E13424" t="s">
        <v>90</v>
      </c>
      <c r="F13424" t="s">
        <v>99</v>
      </c>
      <c r="G13424" t="s">
        <v>9</v>
      </c>
      <c r="H13424" t="s">
        <v>385</v>
      </c>
      <c r="I13424" s="2">
        <v>1</v>
      </c>
      <c r="J13424" t="s">
        <v>13</v>
      </c>
      <c r="K13424" s="21">
        <f>INDEX(LISTAS!$H:$Q,MATCH(BASE!H13424,LISTAS!$G:$G,0),MATCH(BASE!J13424,LISTAS!$H$3:$Q$3,0))*Tabela3[[#This Row],[QUANTIDADE]]</f>
        <v>4</v>
      </c>
      <c r="L13424" s="2" t="str">
        <f>TEXT(Tabela3[[#This Row],[DATA]],"MM")</f>
        <v>08</v>
      </c>
      <c r="M13424" s="2">
        <f>WEEKNUM(Tabela3[[#This Row],[DATA]])</f>
        <v>34</v>
      </c>
      <c r="N13424" s="18">
        <f>YEAR(Tabela3[[#This Row],[DATA]])</f>
        <v>2023</v>
      </c>
    </row>
    <row r="13425" spans="2:14">
      <c r="B13425" s="1">
        <v>45161</v>
      </c>
      <c r="C13425">
        <v>18509</v>
      </c>
      <c r="D13425">
        <f>COUNTIF(C$4:C13425,Tabela3[[#This Row],[COMANDA]])</f>
        <v>1</v>
      </c>
      <c r="E13425" t="s">
        <v>90</v>
      </c>
      <c r="F13425" t="s">
        <v>99</v>
      </c>
      <c r="G13425" t="s">
        <v>8</v>
      </c>
      <c r="H13425" t="s">
        <v>202</v>
      </c>
      <c r="I13425" s="2">
        <v>1</v>
      </c>
      <c r="J13425" t="s">
        <v>13</v>
      </c>
      <c r="K13425" s="21">
        <f>INDEX(LISTAS!$H:$Q,MATCH(BASE!H13425,LISTAS!$G:$G,0),MATCH(BASE!J13425,LISTAS!$H$3:$Q$3,0))*Tabela3[[#This Row],[QUANTIDADE]]</f>
        <v>24</v>
      </c>
      <c r="L13425" s="2" t="str">
        <f>TEXT(Tabela3[[#This Row],[DATA]],"MM")</f>
        <v>08</v>
      </c>
      <c r="M13425" s="2">
        <f>WEEKNUM(Tabela3[[#This Row],[DATA]])</f>
        <v>34</v>
      </c>
      <c r="N13425" s="18">
        <f>YEAR(Tabela3[[#This Row],[DATA]])</f>
        <v>2023</v>
      </c>
    </row>
    <row r="13426" spans="2:14">
      <c r="B13426" s="1">
        <v>45161</v>
      </c>
      <c r="C13426">
        <v>18509</v>
      </c>
      <c r="D13426">
        <f>COUNTIF(C$4:C13426,Tabela3[[#This Row],[COMANDA]])</f>
        <v>2</v>
      </c>
      <c r="E13426" t="s">
        <v>90</v>
      </c>
      <c r="F13426" t="s">
        <v>99</v>
      </c>
      <c r="G13426" t="s">
        <v>8</v>
      </c>
      <c r="H13426" t="s">
        <v>47</v>
      </c>
      <c r="I13426" s="2">
        <v>1</v>
      </c>
      <c r="J13426" t="s">
        <v>13</v>
      </c>
      <c r="K13426" s="21">
        <f>INDEX(LISTAS!$H:$Q,MATCH(BASE!H13426,LISTAS!$G:$G,0),MATCH(BASE!J13426,LISTAS!$H$3:$Q$3,0))*Tabela3[[#This Row],[QUANTIDADE]]</f>
        <v>16</v>
      </c>
      <c r="L13426" s="2" t="str">
        <f>TEXT(Tabela3[[#This Row],[DATA]],"MM")</f>
        <v>08</v>
      </c>
      <c r="M13426" s="2">
        <f>WEEKNUM(Tabela3[[#This Row],[DATA]])</f>
        <v>34</v>
      </c>
      <c r="N13426" s="18">
        <f>YEAR(Tabela3[[#This Row],[DATA]])</f>
        <v>2023</v>
      </c>
    </row>
    <row r="13427" spans="2:14">
      <c r="B13427" s="1">
        <v>45161</v>
      </c>
      <c r="C13427">
        <v>18510</v>
      </c>
      <c r="D13427">
        <f>COUNTIF(C$4:C13427,Tabela3[[#This Row],[COMANDA]])</f>
        <v>1</v>
      </c>
      <c r="E13427" t="s">
        <v>90</v>
      </c>
      <c r="F13427" t="s">
        <v>99</v>
      </c>
      <c r="G13427" t="s">
        <v>8</v>
      </c>
      <c r="H13427" t="s">
        <v>202</v>
      </c>
      <c r="I13427" s="2">
        <v>1</v>
      </c>
      <c r="J13427" t="s">
        <v>13</v>
      </c>
      <c r="K13427" s="21">
        <f>INDEX(LISTAS!$H:$Q,MATCH(BASE!H13427,LISTAS!$G:$G,0),MATCH(BASE!J13427,LISTAS!$H$3:$Q$3,0))*Tabela3[[#This Row],[QUANTIDADE]]</f>
        <v>24</v>
      </c>
      <c r="L13427" s="2" t="str">
        <f>TEXT(Tabela3[[#This Row],[DATA]],"MM")</f>
        <v>08</v>
      </c>
      <c r="M13427" s="2">
        <f>WEEKNUM(Tabela3[[#This Row],[DATA]])</f>
        <v>34</v>
      </c>
      <c r="N13427" s="18">
        <f>YEAR(Tabela3[[#This Row],[DATA]])</f>
        <v>2023</v>
      </c>
    </row>
    <row r="13428" spans="2:14">
      <c r="B13428" s="1">
        <v>45161</v>
      </c>
      <c r="C13428">
        <v>18510</v>
      </c>
      <c r="D13428">
        <f>COUNTIF(C$4:C13428,Tabela3[[#This Row],[COMANDA]])</f>
        <v>2</v>
      </c>
      <c r="E13428" t="s">
        <v>90</v>
      </c>
      <c r="F13428" t="s">
        <v>99</v>
      </c>
      <c r="G13428" t="s">
        <v>9</v>
      </c>
      <c r="H13428" t="s">
        <v>385</v>
      </c>
      <c r="I13428" s="2">
        <v>1</v>
      </c>
      <c r="J13428" t="s">
        <v>13</v>
      </c>
      <c r="K13428" s="21">
        <f>INDEX(LISTAS!$H:$Q,MATCH(BASE!H13428,LISTAS!$G:$G,0),MATCH(BASE!J13428,LISTAS!$H$3:$Q$3,0))*Tabela3[[#This Row],[QUANTIDADE]]</f>
        <v>4</v>
      </c>
      <c r="L13428" s="2" t="str">
        <f>TEXT(Tabela3[[#This Row],[DATA]],"MM")</f>
        <v>08</v>
      </c>
      <c r="M13428" s="2">
        <f>WEEKNUM(Tabela3[[#This Row],[DATA]])</f>
        <v>34</v>
      </c>
      <c r="N13428" s="18">
        <f>YEAR(Tabela3[[#This Row],[DATA]])</f>
        <v>2023</v>
      </c>
    </row>
    <row r="13429" spans="2:14">
      <c r="B13429" s="1">
        <v>45161</v>
      </c>
      <c r="C13429">
        <v>18511</v>
      </c>
      <c r="D13429">
        <f>COUNTIF(C$4:C13429,Tabela3[[#This Row],[COMANDA]])</f>
        <v>1</v>
      </c>
      <c r="E13429" t="s">
        <v>89</v>
      </c>
      <c r="F13429" t="s">
        <v>98</v>
      </c>
      <c r="G13429" t="s">
        <v>8</v>
      </c>
      <c r="H13429" t="s">
        <v>204</v>
      </c>
      <c r="I13429" s="2">
        <v>1</v>
      </c>
      <c r="J13429" t="s">
        <v>13</v>
      </c>
      <c r="K13429" s="21">
        <f>INDEX(LISTAS!$H:$Q,MATCH(BASE!H13429,LISTAS!$G:$G,0),MATCH(BASE!J13429,LISTAS!$H$3:$Q$3,0))*Tabela3[[#This Row],[QUANTIDADE]]</f>
        <v>18</v>
      </c>
      <c r="L13429" s="2" t="str">
        <f>TEXT(Tabela3[[#This Row],[DATA]],"MM")</f>
        <v>08</v>
      </c>
      <c r="M13429" s="2">
        <f>WEEKNUM(Tabela3[[#This Row],[DATA]])</f>
        <v>34</v>
      </c>
      <c r="N13429" s="18">
        <f>YEAR(Tabela3[[#This Row],[DATA]])</f>
        <v>2023</v>
      </c>
    </row>
    <row r="13430" spans="2:14">
      <c r="B13430" s="1">
        <v>45161</v>
      </c>
      <c r="C13430">
        <v>18512</v>
      </c>
      <c r="D13430">
        <f>COUNTIF(C$4:C13430,Tabela3[[#This Row],[COMANDA]])</f>
        <v>1</v>
      </c>
      <c r="E13430" t="s">
        <v>90</v>
      </c>
      <c r="F13430" t="s">
        <v>375</v>
      </c>
      <c r="G13430" t="s">
        <v>8</v>
      </c>
      <c r="H13430" t="s">
        <v>211</v>
      </c>
      <c r="I13430" s="2">
        <v>1</v>
      </c>
      <c r="J13430" t="s">
        <v>13</v>
      </c>
      <c r="K13430" s="21">
        <f>INDEX(LISTAS!$H:$Q,MATCH(BASE!H13430,LISTAS!$G:$G,0),MATCH(BASE!J13430,LISTAS!$H$3:$Q$3,0))*Tabela3[[#This Row],[QUANTIDADE]]</f>
        <v>22</v>
      </c>
      <c r="L13430" s="2" t="str">
        <f>TEXT(Tabela3[[#This Row],[DATA]],"MM")</f>
        <v>08</v>
      </c>
      <c r="M13430" s="2">
        <f>WEEKNUM(Tabela3[[#This Row],[DATA]])</f>
        <v>34</v>
      </c>
      <c r="N13430" s="18">
        <f>YEAR(Tabela3[[#This Row],[DATA]])</f>
        <v>2023</v>
      </c>
    </row>
    <row r="13431" spans="2:14">
      <c r="B13431" s="1">
        <v>45161</v>
      </c>
      <c r="C13431">
        <v>18512</v>
      </c>
      <c r="D13431">
        <f>COUNTIF(C$4:C13431,Tabela3[[#This Row],[COMANDA]])</f>
        <v>2</v>
      </c>
      <c r="E13431" t="s">
        <v>90</v>
      </c>
      <c r="F13431" t="s">
        <v>375</v>
      </c>
      <c r="G13431" t="s">
        <v>8</v>
      </c>
      <c r="H13431" t="s">
        <v>50</v>
      </c>
      <c r="I13431" s="2">
        <v>1</v>
      </c>
      <c r="J13431" t="s">
        <v>13</v>
      </c>
      <c r="K13431" s="21">
        <f>INDEX(LISTAS!$H:$Q,MATCH(BASE!H13431,LISTAS!$G:$G,0),MATCH(BASE!J13431,LISTAS!$H$3:$Q$3,0))*Tabela3[[#This Row],[QUANTIDADE]]</f>
        <v>18</v>
      </c>
      <c r="L13431" s="2" t="str">
        <f>TEXT(Tabela3[[#This Row],[DATA]],"MM")</f>
        <v>08</v>
      </c>
      <c r="M13431" s="2">
        <f>WEEKNUM(Tabela3[[#This Row],[DATA]])</f>
        <v>34</v>
      </c>
      <c r="N13431" s="18">
        <f>YEAR(Tabela3[[#This Row],[DATA]])</f>
        <v>2023</v>
      </c>
    </row>
    <row r="13432" spans="2:14">
      <c r="B13432" s="1">
        <v>45161</v>
      </c>
      <c r="C13432">
        <v>18513</v>
      </c>
      <c r="D13432">
        <f>COUNTIF(C$4:C13432,Tabela3[[#This Row],[COMANDA]])</f>
        <v>1</v>
      </c>
      <c r="E13432" t="s">
        <v>90</v>
      </c>
      <c r="G13432" t="s">
        <v>8</v>
      </c>
      <c r="H13432" t="s">
        <v>40</v>
      </c>
      <c r="I13432" s="2">
        <v>1</v>
      </c>
      <c r="J13432" t="s">
        <v>13</v>
      </c>
      <c r="K13432" s="21">
        <f>INDEX(LISTAS!$H:$Q,MATCH(BASE!H13432,LISTAS!$G:$G,0),MATCH(BASE!J13432,LISTAS!$H$3:$Q$3,0))*Tabela3[[#This Row],[QUANTIDADE]]</f>
        <v>15</v>
      </c>
      <c r="L13432" s="2" t="str">
        <f>TEXT(Tabela3[[#This Row],[DATA]],"MM")</f>
        <v>08</v>
      </c>
      <c r="M13432" s="2">
        <f>WEEKNUM(Tabela3[[#This Row],[DATA]])</f>
        <v>34</v>
      </c>
      <c r="N13432" s="18">
        <f>YEAR(Tabela3[[#This Row],[DATA]])</f>
        <v>2023</v>
      </c>
    </row>
    <row r="13433" spans="2:14">
      <c r="B13433" s="1">
        <v>45161</v>
      </c>
      <c r="C13433">
        <v>18513</v>
      </c>
      <c r="D13433">
        <f>COUNTIF(C$4:C13433,Tabela3[[#This Row],[COMANDA]])</f>
        <v>2</v>
      </c>
      <c r="E13433" t="s">
        <v>90</v>
      </c>
      <c r="G13433" t="s">
        <v>8</v>
      </c>
      <c r="H13433" t="s">
        <v>47</v>
      </c>
      <c r="I13433" s="2">
        <v>1</v>
      </c>
      <c r="J13433" t="s">
        <v>13</v>
      </c>
      <c r="K13433" s="21">
        <f>INDEX(LISTAS!$H:$Q,MATCH(BASE!H13433,LISTAS!$G:$G,0),MATCH(BASE!J13433,LISTAS!$H$3:$Q$3,0))*Tabela3[[#This Row],[QUANTIDADE]]</f>
        <v>16</v>
      </c>
      <c r="L13433" s="2" t="str">
        <f>TEXT(Tabela3[[#This Row],[DATA]],"MM")</f>
        <v>08</v>
      </c>
      <c r="M13433" s="2">
        <f>WEEKNUM(Tabela3[[#This Row],[DATA]])</f>
        <v>34</v>
      </c>
      <c r="N13433" s="18">
        <f>YEAR(Tabela3[[#This Row],[DATA]])</f>
        <v>2023</v>
      </c>
    </row>
    <row r="13434" spans="2:14">
      <c r="B13434" s="1">
        <v>45161</v>
      </c>
      <c r="C13434">
        <v>18514</v>
      </c>
      <c r="D13434">
        <f>COUNTIF(C$4:C13434,Tabela3[[#This Row],[COMANDA]])</f>
        <v>1</v>
      </c>
      <c r="E13434" t="s">
        <v>90</v>
      </c>
      <c r="F13434" t="s">
        <v>98</v>
      </c>
      <c r="G13434" t="s">
        <v>8</v>
      </c>
      <c r="H13434" t="s">
        <v>42</v>
      </c>
      <c r="I13434" s="2">
        <v>1</v>
      </c>
      <c r="J13434" t="s">
        <v>13</v>
      </c>
      <c r="K13434" s="21">
        <f>INDEX(LISTAS!$H:$Q,MATCH(BASE!H13434,LISTAS!$G:$G,0),MATCH(BASE!J13434,LISTAS!$H$3:$Q$3,0))*Tabela3[[#This Row],[QUANTIDADE]]</f>
        <v>17</v>
      </c>
      <c r="L13434" s="2" t="str">
        <f>TEXT(Tabela3[[#This Row],[DATA]],"MM")</f>
        <v>08</v>
      </c>
      <c r="M13434" s="2">
        <f>WEEKNUM(Tabela3[[#This Row],[DATA]])</f>
        <v>34</v>
      </c>
      <c r="N13434" s="18">
        <f>YEAR(Tabela3[[#This Row],[DATA]])</f>
        <v>2023</v>
      </c>
    </row>
    <row r="13435" spans="2:14">
      <c r="B13435" s="1">
        <v>45161</v>
      </c>
      <c r="C13435">
        <v>18514</v>
      </c>
      <c r="D13435">
        <f>COUNTIF(C$4:C13435,Tabela3[[#This Row],[COMANDA]])</f>
        <v>2</v>
      </c>
      <c r="E13435" t="s">
        <v>90</v>
      </c>
      <c r="F13435" t="s">
        <v>98</v>
      </c>
      <c r="G13435" t="s">
        <v>9</v>
      </c>
      <c r="H13435" t="s">
        <v>629</v>
      </c>
      <c r="I13435" s="2">
        <v>1</v>
      </c>
      <c r="J13435" t="s">
        <v>13</v>
      </c>
      <c r="K13435" s="21">
        <f>INDEX(LISTAS!$H:$Q,MATCH(BASE!H13435,LISTAS!$G:$G,0),MATCH(BASE!J13435,LISTAS!$H$3:$Q$3,0))*Tabela3[[#This Row],[QUANTIDADE]]</f>
        <v>4</v>
      </c>
      <c r="L13435" s="2" t="str">
        <f>TEXT(Tabela3[[#This Row],[DATA]],"MM")</f>
        <v>08</v>
      </c>
      <c r="M13435" s="2">
        <f>WEEKNUM(Tabela3[[#This Row],[DATA]])</f>
        <v>34</v>
      </c>
      <c r="N13435" s="18">
        <f>YEAR(Tabela3[[#This Row],[DATA]])</f>
        <v>2023</v>
      </c>
    </row>
    <row r="13436" spans="2:14">
      <c r="B13436" s="1">
        <v>45161</v>
      </c>
      <c r="C13436">
        <v>18515</v>
      </c>
      <c r="D13436">
        <f>COUNTIF(C$4:C13436,Tabela3[[#This Row],[COMANDA]])</f>
        <v>1</v>
      </c>
      <c r="E13436" t="s">
        <v>90</v>
      </c>
      <c r="F13436" t="s">
        <v>375</v>
      </c>
      <c r="G13436" t="s">
        <v>8</v>
      </c>
      <c r="H13436" t="s">
        <v>203</v>
      </c>
      <c r="I13436" s="2">
        <v>2</v>
      </c>
      <c r="J13436" t="s">
        <v>13</v>
      </c>
      <c r="K13436" s="21">
        <f>INDEX(LISTAS!$H:$Q,MATCH(BASE!H13436,LISTAS!$G:$G,0),MATCH(BASE!J13436,LISTAS!$H$3:$Q$3,0))*Tabela3[[#This Row],[QUANTIDADE]]</f>
        <v>44</v>
      </c>
      <c r="L13436" s="2" t="str">
        <f>TEXT(Tabela3[[#This Row],[DATA]],"MM")</f>
        <v>08</v>
      </c>
      <c r="M13436" s="2">
        <f>WEEKNUM(Tabela3[[#This Row],[DATA]])</f>
        <v>34</v>
      </c>
      <c r="N13436" s="18">
        <f>YEAR(Tabela3[[#This Row],[DATA]])</f>
        <v>2023</v>
      </c>
    </row>
    <row r="13437" spans="2:14">
      <c r="B13437" s="1">
        <v>45161</v>
      </c>
      <c r="C13437">
        <v>18515</v>
      </c>
      <c r="D13437">
        <f>COUNTIF(C$4:C13437,Tabela3[[#This Row],[COMANDA]])</f>
        <v>2</v>
      </c>
      <c r="E13437" t="s">
        <v>90</v>
      </c>
      <c r="F13437" t="s">
        <v>375</v>
      </c>
      <c r="G13437" t="s">
        <v>9</v>
      </c>
      <c r="H13437" t="s">
        <v>208</v>
      </c>
      <c r="I13437" s="2">
        <v>1</v>
      </c>
      <c r="J13437" t="s">
        <v>13</v>
      </c>
      <c r="K13437" s="21">
        <f>INDEX(LISTAS!$H:$Q,MATCH(BASE!H13437,LISTAS!$G:$G,0),MATCH(BASE!J13437,LISTAS!$H$3:$Q$3,0))*Tabela3[[#This Row],[QUANTIDADE]]</f>
        <v>5</v>
      </c>
      <c r="L13437" s="2" t="str">
        <f>TEXT(Tabela3[[#This Row],[DATA]],"MM")</f>
        <v>08</v>
      </c>
      <c r="M13437" s="2">
        <f>WEEKNUM(Tabela3[[#This Row],[DATA]])</f>
        <v>34</v>
      </c>
      <c r="N13437" s="18">
        <f>YEAR(Tabela3[[#This Row],[DATA]])</f>
        <v>2023</v>
      </c>
    </row>
    <row r="13438" spans="2:14">
      <c r="B13438" s="1">
        <v>45161</v>
      </c>
      <c r="C13438">
        <v>18515</v>
      </c>
      <c r="D13438">
        <f>COUNTIF(C$4:C13438,Tabela3[[#This Row],[COMANDA]])</f>
        <v>3</v>
      </c>
      <c r="E13438" t="s">
        <v>90</v>
      </c>
      <c r="F13438" t="s">
        <v>375</v>
      </c>
      <c r="G13438" t="s">
        <v>9</v>
      </c>
      <c r="H13438" t="s">
        <v>138</v>
      </c>
      <c r="I13438" s="2">
        <v>1</v>
      </c>
      <c r="J13438" t="s">
        <v>13</v>
      </c>
      <c r="K13438" s="21">
        <f>INDEX(LISTAS!$H:$Q,MATCH(BASE!H13438,LISTAS!$G:$G,0),MATCH(BASE!J13438,LISTAS!$H$3:$Q$3,0))*Tabela3[[#This Row],[QUANTIDADE]]</f>
        <v>5</v>
      </c>
      <c r="L13438" s="2" t="str">
        <f>TEXT(Tabela3[[#This Row],[DATA]],"MM")</f>
        <v>08</v>
      </c>
      <c r="M13438" s="2">
        <f>WEEKNUM(Tabela3[[#This Row],[DATA]])</f>
        <v>34</v>
      </c>
      <c r="N13438" s="18">
        <f>YEAR(Tabela3[[#This Row],[DATA]])</f>
        <v>2023</v>
      </c>
    </row>
    <row r="13439" spans="2:14">
      <c r="B13439" s="1">
        <v>45161</v>
      </c>
      <c r="C13439">
        <v>18516</v>
      </c>
      <c r="D13439">
        <f>COUNTIF(C$4:C13439,Tabela3[[#This Row],[COMANDA]])</f>
        <v>1</v>
      </c>
      <c r="E13439" t="s">
        <v>90</v>
      </c>
      <c r="F13439" t="s">
        <v>99</v>
      </c>
      <c r="G13439" t="s">
        <v>8</v>
      </c>
      <c r="H13439" t="s">
        <v>47</v>
      </c>
      <c r="I13439" s="2">
        <v>1</v>
      </c>
      <c r="J13439" t="s">
        <v>13</v>
      </c>
      <c r="K13439" s="21">
        <f>INDEX(LISTAS!$H:$Q,MATCH(BASE!H13439,LISTAS!$G:$G,0),MATCH(BASE!J13439,LISTAS!$H$3:$Q$3,0))*Tabela3[[#This Row],[QUANTIDADE]]</f>
        <v>16</v>
      </c>
      <c r="L13439" s="2" t="str">
        <f>TEXT(Tabela3[[#This Row],[DATA]],"MM")</f>
        <v>08</v>
      </c>
      <c r="M13439" s="2">
        <f>WEEKNUM(Tabela3[[#This Row],[DATA]])</f>
        <v>34</v>
      </c>
      <c r="N13439" s="18">
        <f>YEAR(Tabela3[[#This Row],[DATA]])</f>
        <v>2023</v>
      </c>
    </row>
    <row r="13440" spans="2:14">
      <c r="B13440" s="1">
        <v>45161</v>
      </c>
      <c r="C13440">
        <v>18517</v>
      </c>
      <c r="D13440">
        <f>COUNTIF(C$4:C13440,Tabela3[[#This Row],[COMANDA]])</f>
        <v>1</v>
      </c>
      <c r="E13440" t="s">
        <v>90</v>
      </c>
      <c r="F13440" t="s">
        <v>98</v>
      </c>
      <c r="G13440" t="s">
        <v>8</v>
      </c>
      <c r="H13440" t="s">
        <v>203</v>
      </c>
      <c r="I13440" s="2">
        <v>1</v>
      </c>
      <c r="J13440" t="s">
        <v>13</v>
      </c>
      <c r="K13440" s="21">
        <f>INDEX(LISTAS!$H:$Q,MATCH(BASE!H13440,LISTAS!$G:$G,0),MATCH(BASE!J13440,LISTAS!$H$3:$Q$3,0))*Tabela3[[#This Row],[QUANTIDADE]]</f>
        <v>22</v>
      </c>
      <c r="L13440" s="2" t="str">
        <f>TEXT(Tabela3[[#This Row],[DATA]],"MM")</f>
        <v>08</v>
      </c>
      <c r="M13440" s="2">
        <f>WEEKNUM(Tabela3[[#This Row],[DATA]])</f>
        <v>34</v>
      </c>
      <c r="N13440" s="18">
        <f>YEAR(Tabela3[[#This Row],[DATA]])</f>
        <v>2023</v>
      </c>
    </row>
    <row r="13441" spans="2:14">
      <c r="B13441" s="1">
        <v>45161</v>
      </c>
      <c r="C13441">
        <v>18517</v>
      </c>
      <c r="D13441">
        <f>COUNTIF(C$4:C13441,Tabela3[[#This Row],[COMANDA]])</f>
        <v>2</v>
      </c>
      <c r="E13441" t="s">
        <v>90</v>
      </c>
      <c r="F13441" t="s">
        <v>98</v>
      </c>
      <c r="G13441" t="s">
        <v>8</v>
      </c>
      <c r="H13441" t="s">
        <v>47</v>
      </c>
      <c r="I13441" s="2">
        <v>1</v>
      </c>
      <c r="J13441" t="s">
        <v>13</v>
      </c>
      <c r="K13441" s="21">
        <f>INDEX(LISTAS!$H:$Q,MATCH(BASE!H13441,LISTAS!$G:$G,0),MATCH(BASE!J13441,LISTAS!$H$3:$Q$3,0))*Tabela3[[#This Row],[QUANTIDADE]]</f>
        <v>16</v>
      </c>
      <c r="L13441" s="2" t="str">
        <f>TEXT(Tabela3[[#This Row],[DATA]],"MM")</f>
        <v>08</v>
      </c>
      <c r="M13441" s="2">
        <f>WEEKNUM(Tabela3[[#This Row],[DATA]])</f>
        <v>34</v>
      </c>
      <c r="N13441" s="18">
        <f>YEAR(Tabela3[[#This Row],[DATA]])</f>
        <v>2023</v>
      </c>
    </row>
    <row r="13442" spans="2:14">
      <c r="B13442" s="1">
        <v>45161</v>
      </c>
      <c r="C13442">
        <v>18517</v>
      </c>
      <c r="D13442">
        <f>COUNTIF(C$4:C13442,Tabela3[[#This Row],[COMANDA]])</f>
        <v>3</v>
      </c>
      <c r="E13442" t="s">
        <v>90</v>
      </c>
      <c r="F13442" t="s">
        <v>98</v>
      </c>
      <c r="G13442" t="s">
        <v>61</v>
      </c>
      <c r="H13442" t="s">
        <v>199</v>
      </c>
      <c r="I13442" s="2">
        <v>3</v>
      </c>
      <c r="J13442" t="s">
        <v>12</v>
      </c>
      <c r="K13442" s="21">
        <f>INDEX(LISTAS!$H:$Q,MATCH(BASE!H13442,LISTAS!$G:$G,0),MATCH(BASE!J13442,LISTAS!$H$3:$Q$3,0))*Tabela3[[#This Row],[QUANTIDADE]]</f>
        <v>4.5</v>
      </c>
      <c r="L13442" s="2" t="str">
        <f>TEXT(Tabela3[[#This Row],[DATA]],"MM")</f>
        <v>08</v>
      </c>
      <c r="M13442" s="2">
        <f>WEEKNUM(Tabela3[[#This Row],[DATA]])</f>
        <v>34</v>
      </c>
      <c r="N13442" s="18">
        <f>YEAR(Tabela3[[#This Row],[DATA]])</f>
        <v>2023</v>
      </c>
    </row>
    <row r="13443" spans="2:14">
      <c r="B13443" s="1">
        <v>45161</v>
      </c>
      <c r="C13443">
        <v>18518</v>
      </c>
      <c r="D13443">
        <f>COUNTIF(C$4:C13443,Tabela3[[#This Row],[COMANDA]])</f>
        <v>1</v>
      </c>
      <c r="E13443" t="s">
        <v>90</v>
      </c>
      <c r="G13443" t="s">
        <v>8</v>
      </c>
      <c r="H13443" t="s">
        <v>202</v>
      </c>
      <c r="I13443" s="2">
        <v>1</v>
      </c>
      <c r="J13443" t="s">
        <v>13</v>
      </c>
      <c r="K13443" s="21">
        <f>INDEX(LISTAS!$H:$Q,MATCH(BASE!H13443,LISTAS!$G:$G,0),MATCH(BASE!J13443,LISTAS!$H$3:$Q$3,0))*Tabela3[[#This Row],[QUANTIDADE]]</f>
        <v>24</v>
      </c>
      <c r="L13443" s="2" t="str">
        <f>TEXT(Tabela3[[#This Row],[DATA]],"MM")</f>
        <v>08</v>
      </c>
      <c r="M13443" s="2">
        <f>WEEKNUM(Tabela3[[#This Row],[DATA]])</f>
        <v>34</v>
      </c>
      <c r="N13443" s="18">
        <f>YEAR(Tabela3[[#This Row],[DATA]])</f>
        <v>2023</v>
      </c>
    </row>
    <row r="13444" spans="2:14">
      <c r="B13444" s="1">
        <v>45161</v>
      </c>
      <c r="C13444">
        <v>18518</v>
      </c>
      <c r="D13444">
        <f>COUNTIF(C$4:C13444,Tabela3[[#This Row],[COMANDA]])</f>
        <v>2</v>
      </c>
      <c r="E13444" t="s">
        <v>90</v>
      </c>
      <c r="G13444" t="s">
        <v>10</v>
      </c>
      <c r="H13444" t="s">
        <v>94</v>
      </c>
      <c r="I13444" s="2">
        <v>2</v>
      </c>
      <c r="J13444" t="s">
        <v>11</v>
      </c>
      <c r="K13444" s="21">
        <f>INDEX(LISTAS!$H:$Q,MATCH(BASE!H13444,LISTAS!$G:$G,0),MATCH(BASE!J13444,LISTAS!$H$3:$Q$3,0))*Tabela3[[#This Row],[QUANTIDADE]]</f>
        <v>5</v>
      </c>
      <c r="L13444" s="2" t="str">
        <f>TEXT(Tabela3[[#This Row],[DATA]],"MM")</f>
        <v>08</v>
      </c>
      <c r="M13444" s="2">
        <f>WEEKNUM(Tabela3[[#This Row],[DATA]])</f>
        <v>34</v>
      </c>
      <c r="N13444" s="18">
        <f>YEAR(Tabela3[[#This Row],[DATA]])</f>
        <v>2023</v>
      </c>
    </row>
    <row r="13445" spans="2:14">
      <c r="B13445" s="1">
        <v>45161</v>
      </c>
      <c r="C13445">
        <v>18518</v>
      </c>
      <c r="D13445">
        <f>COUNTIF(C$4:C13445,Tabela3[[#This Row],[COMANDA]])</f>
        <v>3</v>
      </c>
      <c r="E13445" t="s">
        <v>90</v>
      </c>
      <c r="G13445" t="s">
        <v>9</v>
      </c>
      <c r="H13445" t="s">
        <v>148</v>
      </c>
      <c r="I13445" s="2">
        <v>1</v>
      </c>
      <c r="J13445" t="s">
        <v>13</v>
      </c>
      <c r="K13445" s="21">
        <f>INDEX(LISTAS!$H:$Q,MATCH(BASE!H13445,LISTAS!$G:$G,0),MATCH(BASE!J13445,LISTAS!$H$3:$Q$3,0))*Tabela3[[#This Row],[QUANTIDADE]]</f>
        <v>4</v>
      </c>
      <c r="L13445" s="2" t="str">
        <f>TEXT(Tabela3[[#This Row],[DATA]],"MM")</f>
        <v>08</v>
      </c>
      <c r="M13445" s="2">
        <f>WEEKNUM(Tabela3[[#This Row],[DATA]])</f>
        <v>34</v>
      </c>
      <c r="N13445" s="18">
        <f>YEAR(Tabela3[[#This Row],[DATA]])</f>
        <v>2023</v>
      </c>
    </row>
    <row r="13446" spans="2:14">
      <c r="B13446" s="1">
        <v>45161</v>
      </c>
      <c r="C13446">
        <v>18519</v>
      </c>
      <c r="D13446">
        <f>COUNTIF(C$4:C13446,Tabela3[[#This Row],[COMANDA]])</f>
        <v>1</v>
      </c>
      <c r="E13446" t="s">
        <v>90</v>
      </c>
      <c r="F13446" t="s">
        <v>99</v>
      </c>
      <c r="G13446" t="s">
        <v>8</v>
      </c>
      <c r="H13446" t="s">
        <v>42</v>
      </c>
      <c r="I13446" s="2">
        <v>1</v>
      </c>
      <c r="J13446" t="s">
        <v>13</v>
      </c>
      <c r="K13446" s="21">
        <f>INDEX(LISTAS!$H:$Q,MATCH(BASE!H13446,LISTAS!$G:$G,0),MATCH(BASE!J13446,LISTAS!$H$3:$Q$3,0))*Tabela3[[#This Row],[QUANTIDADE]]</f>
        <v>17</v>
      </c>
      <c r="L13446" s="2" t="str">
        <f>TEXT(Tabela3[[#This Row],[DATA]],"MM")</f>
        <v>08</v>
      </c>
      <c r="M13446" s="2">
        <f>WEEKNUM(Tabela3[[#This Row],[DATA]])</f>
        <v>34</v>
      </c>
      <c r="N13446" s="18">
        <f>YEAR(Tabela3[[#This Row],[DATA]])</f>
        <v>2023</v>
      </c>
    </row>
    <row r="13447" spans="2:14">
      <c r="B13447" s="1">
        <v>45161</v>
      </c>
      <c r="C13447">
        <v>18519</v>
      </c>
      <c r="D13447">
        <f>COUNTIF(C$4:C13447,Tabela3[[#This Row],[COMANDA]])</f>
        <v>2</v>
      </c>
      <c r="E13447" t="s">
        <v>90</v>
      </c>
      <c r="F13447" t="s">
        <v>99</v>
      </c>
      <c r="G13447" t="s">
        <v>8</v>
      </c>
      <c r="H13447" t="s">
        <v>204</v>
      </c>
      <c r="I13447" s="2">
        <v>1</v>
      </c>
      <c r="J13447" t="s">
        <v>13</v>
      </c>
      <c r="K13447" s="21">
        <f>INDEX(LISTAS!$H:$Q,MATCH(BASE!H13447,LISTAS!$G:$G,0),MATCH(BASE!J13447,LISTAS!$H$3:$Q$3,0))*Tabela3[[#This Row],[QUANTIDADE]]</f>
        <v>18</v>
      </c>
      <c r="L13447" s="2" t="str">
        <f>TEXT(Tabela3[[#This Row],[DATA]],"MM")</f>
        <v>08</v>
      </c>
      <c r="M13447" s="2">
        <f>WEEKNUM(Tabela3[[#This Row],[DATA]])</f>
        <v>34</v>
      </c>
      <c r="N13447" s="18">
        <f>YEAR(Tabela3[[#This Row],[DATA]])</f>
        <v>2023</v>
      </c>
    </row>
    <row r="13448" spans="2:14">
      <c r="B13448" s="1">
        <v>45161</v>
      </c>
      <c r="C13448">
        <v>18519</v>
      </c>
      <c r="D13448">
        <f>COUNTIF(C$4:C13448,Tabela3[[#This Row],[COMANDA]])</f>
        <v>3</v>
      </c>
      <c r="E13448" t="s">
        <v>90</v>
      </c>
      <c r="F13448" t="s">
        <v>99</v>
      </c>
      <c r="G13448" t="s">
        <v>9</v>
      </c>
      <c r="H13448" t="s">
        <v>240</v>
      </c>
      <c r="I13448" s="2">
        <v>1</v>
      </c>
      <c r="J13448" t="s">
        <v>12</v>
      </c>
      <c r="K13448" s="21">
        <f>INDEX(LISTAS!$H:$Q,MATCH(BASE!H13448,LISTAS!$G:$G,0),MATCH(BASE!J13448,LISTAS!$H$3:$Q$3,0))*Tabela3[[#This Row],[QUANTIDADE]]</f>
        <v>8</v>
      </c>
      <c r="L13448" s="2" t="str">
        <f>TEXT(Tabela3[[#This Row],[DATA]],"MM")</f>
        <v>08</v>
      </c>
      <c r="M13448" s="2">
        <f>WEEKNUM(Tabela3[[#This Row],[DATA]])</f>
        <v>34</v>
      </c>
      <c r="N13448" s="18">
        <f>YEAR(Tabela3[[#This Row],[DATA]])</f>
        <v>2023</v>
      </c>
    </row>
    <row r="13449" spans="2:14">
      <c r="B13449" s="1">
        <v>45161</v>
      </c>
      <c r="C13449">
        <v>18520</v>
      </c>
      <c r="D13449">
        <f>COUNTIF(C$4:C13449,Tabela3[[#This Row],[COMANDA]])</f>
        <v>1</v>
      </c>
      <c r="E13449" t="s">
        <v>90</v>
      </c>
      <c r="F13449" t="s">
        <v>98</v>
      </c>
      <c r="G13449" t="s">
        <v>8</v>
      </c>
      <c r="H13449" t="s">
        <v>42</v>
      </c>
      <c r="I13449" s="2">
        <v>1</v>
      </c>
      <c r="J13449" t="s">
        <v>13</v>
      </c>
      <c r="K13449" s="21">
        <f>INDEX(LISTAS!$H:$Q,MATCH(BASE!H13449,LISTAS!$G:$G,0),MATCH(BASE!J13449,LISTAS!$H$3:$Q$3,0))*Tabela3[[#This Row],[QUANTIDADE]]</f>
        <v>17</v>
      </c>
      <c r="L13449" s="2" t="str">
        <f>TEXT(Tabela3[[#This Row],[DATA]],"MM")</f>
        <v>08</v>
      </c>
      <c r="M13449" s="2">
        <f>WEEKNUM(Tabela3[[#This Row],[DATA]])</f>
        <v>34</v>
      </c>
      <c r="N13449" s="18">
        <f>YEAR(Tabela3[[#This Row],[DATA]])</f>
        <v>2023</v>
      </c>
    </row>
    <row r="13450" spans="2:14">
      <c r="B13450" s="1">
        <v>45161</v>
      </c>
      <c r="C13450">
        <v>18521</v>
      </c>
      <c r="D13450">
        <f>COUNTIF(C$4:C13450,Tabela3[[#This Row],[COMANDA]])</f>
        <v>1</v>
      </c>
      <c r="E13450" t="s">
        <v>90</v>
      </c>
      <c r="F13450" t="s">
        <v>98</v>
      </c>
      <c r="G13450" t="s">
        <v>8</v>
      </c>
      <c r="H13450" t="s">
        <v>204</v>
      </c>
      <c r="I13450" s="2">
        <v>1</v>
      </c>
      <c r="J13450" t="s">
        <v>13</v>
      </c>
      <c r="K13450" s="21">
        <f>INDEX(LISTAS!$H:$Q,MATCH(BASE!H13450,LISTAS!$G:$G,0),MATCH(BASE!J13450,LISTAS!$H$3:$Q$3,0))*Tabela3[[#This Row],[QUANTIDADE]]</f>
        <v>18</v>
      </c>
      <c r="L13450" s="2" t="str">
        <f>TEXT(Tabela3[[#This Row],[DATA]],"MM")</f>
        <v>08</v>
      </c>
      <c r="M13450" s="2">
        <f>WEEKNUM(Tabela3[[#This Row],[DATA]])</f>
        <v>34</v>
      </c>
      <c r="N13450" s="18">
        <f>YEAR(Tabela3[[#This Row],[DATA]])</f>
        <v>2023</v>
      </c>
    </row>
    <row r="13451" spans="2:14">
      <c r="B13451" s="1">
        <v>45161</v>
      </c>
      <c r="C13451">
        <v>18521</v>
      </c>
      <c r="D13451">
        <f>COUNTIF(C$4:C13451,Tabela3[[#This Row],[COMANDA]])</f>
        <v>2</v>
      </c>
      <c r="E13451" t="s">
        <v>90</v>
      </c>
      <c r="F13451" t="s">
        <v>98</v>
      </c>
      <c r="G13451" t="s">
        <v>61</v>
      </c>
      <c r="H13451" t="s">
        <v>199</v>
      </c>
      <c r="I13451" s="2">
        <v>1</v>
      </c>
      <c r="J13451" t="s">
        <v>12</v>
      </c>
      <c r="K13451" s="21">
        <f>INDEX(LISTAS!$H:$Q,MATCH(BASE!H13451,LISTAS!$G:$G,0),MATCH(BASE!J13451,LISTAS!$H$3:$Q$3,0))*Tabela3[[#This Row],[QUANTIDADE]]</f>
        <v>1.5</v>
      </c>
      <c r="L13451" s="2" t="str">
        <f>TEXT(Tabela3[[#This Row],[DATA]],"MM")</f>
        <v>08</v>
      </c>
      <c r="M13451" s="2">
        <f>WEEKNUM(Tabela3[[#This Row],[DATA]])</f>
        <v>34</v>
      </c>
      <c r="N13451" s="18">
        <f>YEAR(Tabela3[[#This Row],[DATA]])</f>
        <v>2023</v>
      </c>
    </row>
    <row r="13452" spans="2:14">
      <c r="B13452" s="1">
        <v>45161</v>
      </c>
      <c r="C13452">
        <v>18521</v>
      </c>
      <c r="D13452">
        <f>COUNTIF(C$4:C13452,Tabela3[[#This Row],[COMANDA]])</f>
        <v>3</v>
      </c>
      <c r="E13452" t="s">
        <v>90</v>
      </c>
      <c r="F13452" t="s">
        <v>98</v>
      </c>
      <c r="G13452" t="s">
        <v>9</v>
      </c>
      <c r="H13452" t="s">
        <v>242</v>
      </c>
      <c r="I13452" s="2">
        <v>1</v>
      </c>
      <c r="J13452" t="s">
        <v>12</v>
      </c>
      <c r="K13452" s="21">
        <f>INDEX(LISTAS!$H:$Q,MATCH(BASE!H13452,LISTAS!$G:$G,0),MATCH(BASE!J13452,LISTAS!$H$3:$Q$3,0))*Tabela3[[#This Row],[QUANTIDADE]]</f>
        <v>6</v>
      </c>
      <c r="L13452" s="2" t="str">
        <f>TEXT(Tabela3[[#This Row],[DATA]],"MM")</f>
        <v>08</v>
      </c>
      <c r="M13452" s="2">
        <f>WEEKNUM(Tabela3[[#This Row],[DATA]])</f>
        <v>34</v>
      </c>
      <c r="N13452" s="18">
        <f>YEAR(Tabela3[[#This Row],[DATA]])</f>
        <v>2023</v>
      </c>
    </row>
    <row r="13453" spans="2:14">
      <c r="B13453" s="1">
        <v>45161</v>
      </c>
      <c r="C13453">
        <v>18522</v>
      </c>
      <c r="D13453">
        <f>COUNTIF(C$4:C13453,Tabela3[[#This Row],[COMANDA]])</f>
        <v>1</v>
      </c>
      <c r="E13453" t="s">
        <v>90</v>
      </c>
      <c r="F13453" t="s">
        <v>375</v>
      </c>
      <c r="G13453" t="s">
        <v>8</v>
      </c>
      <c r="H13453" t="s">
        <v>84</v>
      </c>
      <c r="I13453" s="2">
        <v>1</v>
      </c>
      <c r="J13453" t="s">
        <v>13</v>
      </c>
      <c r="K13453" s="21">
        <f>INDEX(LISTAS!$H:$Q,MATCH(BASE!H13453,LISTAS!$G:$G,0),MATCH(BASE!J13453,LISTAS!$H$3:$Q$3,0))*Tabela3[[#This Row],[QUANTIDADE]]</f>
        <v>16</v>
      </c>
      <c r="L13453" s="2" t="str">
        <f>TEXT(Tabela3[[#This Row],[DATA]],"MM")</f>
        <v>08</v>
      </c>
      <c r="M13453" s="2">
        <f>WEEKNUM(Tabela3[[#This Row],[DATA]])</f>
        <v>34</v>
      </c>
      <c r="N13453" s="18">
        <f>YEAR(Tabela3[[#This Row],[DATA]])</f>
        <v>2023</v>
      </c>
    </row>
    <row r="13454" spans="2:14">
      <c r="B13454" s="1">
        <v>45162</v>
      </c>
      <c r="C13454">
        <v>18523</v>
      </c>
      <c r="D13454">
        <f>COUNTIF(C$4:C13454,Tabela3[[#This Row],[COMANDA]])</f>
        <v>1</v>
      </c>
      <c r="E13454" t="s">
        <v>90</v>
      </c>
      <c r="F13454" t="s">
        <v>99</v>
      </c>
      <c r="G13454" t="s">
        <v>8</v>
      </c>
      <c r="H13454" t="s">
        <v>43</v>
      </c>
      <c r="I13454" s="2">
        <v>1</v>
      </c>
      <c r="J13454" t="s">
        <v>13</v>
      </c>
      <c r="K13454" s="21">
        <f>INDEX(LISTAS!$H:$Q,MATCH(BASE!H13454,LISTAS!$G:$G,0),MATCH(BASE!J13454,LISTAS!$H$3:$Q$3,0))*Tabela3[[#This Row],[QUANTIDADE]]</f>
        <v>18</v>
      </c>
      <c r="L13454" s="2" t="str">
        <f>TEXT(Tabela3[[#This Row],[DATA]],"MM")</f>
        <v>08</v>
      </c>
      <c r="M13454" s="2">
        <f>WEEKNUM(Tabela3[[#This Row],[DATA]])</f>
        <v>34</v>
      </c>
      <c r="N13454" s="18">
        <f>YEAR(Tabela3[[#This Row],[DATA]])</f>
        <v>2023</v>
      </c>
    </row>
    <row r="13455" spans="2:14">
      <c r="B13455" s="1">
        <v>45162</v>
      </c>
      <c r="C13455">
        <v>18523</v>
      </c>
      <c r="D13455">
        <f>COUNTIF(C$4:C13455,Tabela3[[#This Row],[COMANDA]])</f>
        <v>2</v>
      </c>
      <c r="E13455" t="s">
        <v>90</v>
      </c>
      <c r="F13455" t="s">
        <v>99</v>
      </c>
      <c r="G13455" t="s">
        <v>10</v>
      </c>
      <c r="H13455" t="s">
        <v>125</v>
      </c>
      <c r="I13455" s="2">
        <v>1</v>
      </c>
      <c r="J13455" t="s">
        <v>11</v>
      </c>
      <c r="K13455" s="21">
        <f>INDEX(LISTAS!$H:$Q,MATCH(BASE!H13455,LISTAS!$G:$G,0),MATCH(BASE!J13455,LISTAS!$H$3:$Q$3,0))*Tabela3[[#This Row],[QUANTIDADE]]</f>
        <v>3</v>
      </c>
      <c r="L13455" s="2" t="str">
        <f>TEXT(Tabela3[[#This Row],[DATA]],"MM")</f>
        <v>08</v>
      </c>
      <c r="M13455" s="2">
        <f>WEEKNUM(Tabela3[[#This Row],[DATA]])</f>
        <v>34</v>
      </c>
      <c r="N13455" s="18">
        <f>YEAR(Tabela3[[#This Row],[DATA]])</f>
        <v>2023</v>
      </c>
    </row>
    <row r="13456" spans="2:14">
      <c r="B13456" s="1">
        <v>45162</v>
      </c>
      <c r="C13456">
        <v>18523</v>
      </c>
      <c r="D13456">
        <f>COUNTIF(C$4:C13456,Tabela3[[#This Row],[COMANDA]])</f>
        <v>3</v>
      </c>
      <c r="E13456" t="s">
        <v>90</v>
      </c>
      <c r="F13456" t="s">
        <v>99</v>
      </c>
      <c r="G13456" t="s">
        <v>9</v>
      </c>
      <c r="H13456" t="s">
        <v>136</v>
      </c>
      <c r="I13456" s="2">
        <v>1</v>
      </c>
      <c r="J13456" t="s">
        <v>13</v>
      </c>
      <c r="K13456" s="21">
        <f>INDEX(LISTAS!$H:$Q,MATCH(BASE!H13456,LISTAS!$G:$G,0),MATCH(BASE!J13456,LISTAS!$H$3:$Q$3,0))*Tabela3[[#This Row],[QUANTIDADE]]</f>
        <v>5</v>
      </c>
      <c r="L13456" s="2" t="str">
        <f>TEXT(Tabela3[[#This Row],[DATA]],"MM")</f>
        <v>08</v>
      </c>
      <c r="M13456" s="2">
        <f>WEEKNUM(Tabela3[[#This Row],[DATA]])</f>
        <v>34</v>
      </c>
      <c r="N13456" s="18">
        <f>YEAR(Tabela3[[#This Row],[DATA]])</f>
        <v>2023</v>
      </c>
    </row>
    <row r="13457" spans="2:14">
      <c r="B13457" s="1">
        <v>45162</v>
      </c>
      <c r="C13457">
        <v>18524</v>
      </c>
      <c r="D13457">
        <f>COUNTIF(C$4:C13457,Tabela3[[#This Row],[COMANDA]])</f>
        <v>1</v>
      </c>
      <c r="E13457" t="s">
        <v>90</v>
      </c>
      <c r="F13457" t="s">
        <v>98</v>
      </c>
      <c r="G13457" t="s">
        <v>8</v>
      </c>
      <c r="H13457" t="s">
        <v>47</v>
      </c>
      <c r="I13457" s="2">
        <v>3</v>
      </c>
      <c r="J13457" t="s">
        <v>13</v>
      </c>
      <c r="K13457" s="21">
        <f>INDEX(LISTAS!$H:$Q,MATCH(BASE!H13457,LISTAS!$G:$G,0),MATCH(BASE!J13457,LISTAS!$H$3:$Q$3,0))*Tabela3[[#This Row],[QUANTIDADE]]</f>
        <v>48</v>
      </c>
      <c r="L13457" s="2" t="str">
        <f>TEXT(Tabela3[[#This Row],[DATA]],"MM")</f>
        <v>08</v>
      </c>
      <c r="M13457" s="2">
        <f>WEEKNUM(Tabela3[[#This Row],[DATA]])</f>
        <v>34</v>
      </c>
      <c r="N13457" s="18">
        <f>YEAR(Tabela3[[#This Row],[DATA]])</f>
        <v>2023</v>
      </c>
    </row>
    <row r="13458" spans="2:14">
      <c r="B13458" s="1">
        <v>45162</v>
      </c>
      <c r="C13458">
        <v>18525</v>
      </c>
      <c r="D13458">
        <f>COUNTIF(C$4:C13458,Tabela3[[#This Row],[COMANDA]])</f>
        <v>1</v>
      </c>
      <c r="E13458" t="s">
        <v>89</v>
      </c>
      <c r="F13458" t="s">
        <v>99</v>
      </c>
      <c r="G13458" t="s">
        <v>8</v>
      </c>
      <c r="H13458" t="s">
        <v>204</v>
      </c>
      <c r="I13458" s="2">
        <v>1</v>
      </c>
      <c r="J13458" t="s">
        <v>13</v>
      </c>
      <c r="K13458" s="21">
        <f>INDEX(LISTAS!$H:$Q,MATCH(BASE!H13458,LISTAS!$G:$G,0),MATCH(BASE!J13458,LISTAS!$H$3:$Q$3,0))*Tabela3[[#This Row],[QUANTIDADE]]</f>
        <v>18</v>
      </c>
      <c r="L13458" s="2" t="str">
        <f>TEXT(Tabela3[[#This Row],[DATA]],"MM")</f>
        <v>08</v>
      </c>
      <c r="M13458" s="2">
        <f>WEEKNUM(Tabela3[[#This Row],[DATA]])</f>
        <v>34</v>
      </c>
      <c r="N13458" s="18">
        <f>YEAR(Tabela3[[#This Row],[DATA]])</f>
        <v>2023</v>
      </c>
    </row>
    <row r="13459" spans="2:14">
      <c r="B13459" s="1">
        <v>45162</v>
      </c>
      <c r="C13459">
        <v>18525</v>
      </c>
      <c r="D13459">
        <f>COUNTIF(C$4:C13459,Tabela3[[#This Row],[COMANDA]])</f>
        <v>2</v>
      </c>
      <c r="E13459" t="s">
        <v>89</v>
      </c>
      <c r="F13459" t="s">
        <v>99</v>
      </c>
      <c r="G13459" t="s">
        <v>8</v>
      </c>
      <c r="H13459" t="s">
        <v>142</v>
      </c>
      <c r="I13459" s="2">
        <v>1</v>
      </c>
      <c r="J13459" t="s">
        <v>13</v>
      </c>
      <c r="K13459" s="21">
        <v>6</v>
      </c>
      <c r="L13459" s="2" t="str">
        <f>TEXT(Tabela3[[#This Row],[DATA]],"MM")</f>
        <v>08</v>
      </c>
      <c r="M13459" s="2">
        <f>WEEKNUM(Tabela3[[#This Row],[DATA]])</f>
        <v>34</v>
      </c>
      <c r="N13459" s="18">
        <f>YEAR(Tabela3[[#This Row],[DATA]])</f>
        <v>2023</v>
      </c>
    </row>
    <row r="13460" spans="2:14">
      <c r="B13460" s="1">
        <v>45162</v>
      </c>
      <c r="C13460">
        <v>18526</v>
      </c>
      <c r="D13460">
        <f>COUNTIF(C$4:C13460,Tabela3[[#This Row],[COMANDA]])</f>
        <v>1</v>
      </c>
      <c r="E13460" t="s">
        <v>90</v>
      </c>
      <c r="F13460" t="s">
        <v>99</v>
      </c>
      <c r="G13460" t="s">
        <v>8</v>
      </c>
      <c r="H13460" t="s">
        <v>47</v>
      </c>
      <c r="I13460" s="2">
        <v>1</v>
      </c>
      <c r="J13460" t="s">
        <v>13</v>
      </c>
      <c r="K13460" s="21">
        <f>INDEX(LISTAS!$H:$Q,MATCH(BASE!H13460,LISTAS!$G:$G,0),MATCH(BASE!J13460,LISTAS!$H$3:$Q$3,0))*Tabela3[[#This Row],[QUANTIDADE]]</f>
        <v>16</v>
      </c>
      <c r="L13460" s="2" t="str">
        <f>TEXT(Tabela3[[#This Row],[DATA]],"MM")</f>
        <v>08</v>
      </c>
      <c r="M13460" s="2">
        <f>WEEKNUM(Tabela3[[#This Row],[DATA]])</f>
        <v>34</v>
      </c>
      <c r="N13460" s="18">
        <f>YEAR(Tabela3[[#This Row],[DATA]])</f>
        <v>2023</v>
      </c>
    </row>
    <row r="13461" spans="2:14">
      <c r="B13461" s="1">
        <v>45162</v>
      </c>
      <c r="C13461">
        <v>18527</v>
      </c>
      <c r="D13461">
        <f>COUNTIF(C$4:C13461,Tabela3[[#This Row],[COMANDA]])</f>
        <v>1</v>
      </c>
      <c r="E13461" t="s">
        <v>90</v>
      </c>
      <c r="F13461" t="s">
        <v>99</v>
      </c>
      <c r="G13461" t="s">
        <v>8</v>
      </c>
      <c r="H13461" t="s">
        <v>202</v>
      </c>
      <c r="I13461" s="2">
        <v>1</v>
      </c>
      <c r="J13461" t="s">
        <v>13</v>
      </c>
      <c r="K13461" s="21">
        <f>INDEX(LISTAS!$H:$Q,MATCH(BASE!H13461,LISTAS!$G:$G,0),MATCH(BASE!J13461,LISTAS!$H$3:$Q$3,0))*Tabela3[[#This Row],[QUANTIDADE]]</f>
        <v>24</v>
      </c>
      <c r="L13461" s="2" t="str">
        <f>TEXT(Tabela3[[#This Row],[DATA]],"MM")</f>
        <v>08</v>
      </c>
      <c r="M13461" s="2">
        <f>WEEKNUM(Tabela3[[#This Row],[DATA]])</f>
        <v>34</v>
      </c>
      <c r="N13461" s="18">
        <f>YEAR(Tabela3[[#This Row],[DATA]])</f>
        <v>2023</v>
      </c>
    </row>
    <row r="13462" spans="2:14">
      <c r="B13462" s="1">
        <v>45162</v>
      </c>
      <c r="C13462">
        <v>18527</v>
      </c>
      <c r="D13462">
        <f>COUNTIF(C$4:C13462,Tabela3[[#This Row],[COMANDA]])</f>
        <v>2</v>
      </c>
      <c r="E13462" t="s">
        <v>90</v>
      </c>
      <c r="F13462" t="s">
        <v>99</v>
      </c>
      <c r="G13462" t="s">
        <v>9</v>
      </c>
      <c r="H13462" t="s">
        <v>138</v>
      </c>
      <c r="I13462" s="2">
        <v>1</v>
      </c>
      <c r="J13462" t="s">
        <v>13</v>
      </c>
      <c r="K13462" s="21">
        <f>INDEX(LISTAS!$H:$Q,MATCH(BASE!H13462,LISTAS!$G:$G,0),MATCH(BASE!J13462,LISTAS!$H$3:$Q$3,0))*Tabela3[[#This Row],[QUANTIDADE]]</f>
        <v>5</v>
      </c>
      <c r="L13462" s="2" t="str">
        <f>TEXT(Tabela3[[#This Row],[DATA]],"MM")</f>
        <v>08</v>
      </c>
      <c r="M13462" s="2">
        <f>WEEKNUM(Tabela3[[#This Row],[DATA]])</f>
        <v>34</v>
      </c>
      <c r="N13462" s="18">
        <f>YEAR(Tabela3[[#This Row],[DATA]])</f>
        <v>2023</v>
      </c>
    </row>
    <row r="13463" spans="2:14">
      <c r="B13463" s="1">
        <v>45162</v>
      </c>
      <c r="C13463">
        <v>18528</v>
      </c>
      <c r="D13463">
        <f>COUNTIF(C$4:C13463,Tabela3[[#This Row],[COMANDA]])</f>
        <v>1</v>
      </c>
      <c r="E13463" t="s">
        <v>89</v>
      </c>
      <c r="F13463" t="s">
        <v>99</v>
      </c>
      <c r="G13463" t="s">
        <v>8</v>
      </c>
      <c r="H13463" t="s">
        <v>47</v>
      </c>
      <c r="I13463" s="2">
        <v>1</v>
      </c>
      <c r="J13463" t="s">
        <v>13</v>
      </c>
      <c r="K13463" s="21">
        <f>INDEX(LISTAS!$H:$Q,MATCH(BASE!H13463,LISTAS!$G:$G,0),MATCH(BASE!J13463,LISTAS!$H$3:$Q$3,0))*Tabela3[[#This Row],[QUANTIDADE]]</f>
        <v>16</v>
      </c>
      <c r="L13463" s="2" t="str">
        <f>TEXT(Tabela3[[#This Row],[DATA]],"MM")</f>
        <v>08</v>
      </c>
      <c r="M13463" s="2">
        <f>WEEKNUM(Tabela3[[#This Row],[DATA]])</f>
        <v>34</v>
      </c>
      <c r="N13463" s="18">
        <f>YEAR(Tabela3[[#This Row],[DATA]])</f>
        <v>2023</v>
      </c>
    </row>
    <row r="13464" spans="2:14">
      <c r="B13464" s="1">
        <v>45162</v>
      </c>
      <c r="C13464">
        <v>18529</v>
      </c>
      <c r="D13464">
        <f>COUNTIF(C$4:C13464,Tabela3[[#This Row],[COMANDA]])</f>
        <v>1</v>
      </c>
      <c r="E13464" t="s">
        <v>90</v>
      </c>
      <c r="F13464" t="s">
        <v>98</v>
      </c>
      <c r="G13464" t="s">
        <v>8</v>
      </c>
      <c r="H13464" t="s">
        <v>204</v>
      </c>
      <c r="I13464" s="2">
        <v>1</v>
      </c>
      <c r="J13464" t="s">
        <v>13</v>
      </c>
      <c r="K13464" s="21">
        <f>INDEX(LISTAS!$H:$Q,MATCH(BASE!H13464,LISTAS!$G:$G,0),MATCH(BASE!J13464,LISTAS!$H$3:$Q$3,0))*Tabela3[[#This Row],[QUANTIDADE]]</f>
        <v>18</v>
      </c>
      <c r="L13464" s="2" t="str">
        <f>TEXT(Tabela3[[#This Row],[DATA]],"MM")</f>
        <v>08</v>
      </c>
      <c r="M13464" s="2">
        <f>WEEKNUM(Tabela3[[#This Row],[DATA]])</f>
        <v>34</v>
      </c>
      <c r="N13464" s="18">
        <f>YEAR(Tabela3[[#This Row],[DATA]])</f>
        <v>2023</v>
      </c>
    </row>
    <row r="13465" spans="2:14">
      <c r="B13465" s="1">
        <v>45162</v>
      </c>
      <c r="C13465">
        <v>18529</v>
      </c>
      <c r="D13465">
        <f>COUNTIF(C$4:C13465,Tabela3[[#This Row],[COMANDA]])</f>
        <v>2</v>
      </c>
      <c r="E13465" t="s">
        <v>90</v>
      </c>
      <c r="F13465" t="s">
        <v>98</v>
      </c>
      <c r="G13465" t="s">
        <v>8</v>
      </c>
      <c r="H13465" t="s">
        <v>84</v>
      </c>
      <c r="I13465" s="2">
        <v>2</v>
      </c>
      <c r="J13465" t="s">
        <v>13</v>
      </c>
      <c r="K13465" s="21">
        <f>INDEX(LISTAS!$H:$Q,MATCH(BASE!H13465,LISTAS!$G:$G,0),MATCH(BASE!J13465,LISTAS!$H$3:$Q$3,0))*Tabela3[[#This Row],[QUANTIDADE]]</f>
        <v>32</v>
      </c>
      <c r="L13465" s="2" t="str">
        <f>TEXT(Tabela3[[#This Row],[DATA]],"MM")</f>
        <v>08</v>
      </c>
      <c r="M13465" s="2">
        <f>WEEKNUM(Tabela3[[#This Row],[DATA]])</f>
        <v>34</v>
      </c>
      <c r="N13465" s="18">
        <f>YEAR(Tabela3[[#This Row],[DATA]])</f>
        <v>2023</v>
      </c>
    </row>
    <row r="13466" spans="2:14">
      <c r="B13466" s="1">
        <v>45162</v>
      </c>
      <c r="C13466">
        <v>18530</v>
      </c>
      <c r="D13466">
        <f>COUNTIF(C$4:C13466,Tabela3[[#This Row],[COMANDA]])</f>
        <v>1</v>
      </c>
      <c r="E13466" t="s">
        <v>89</v>
      </c>
      <c r="F13466" t="s">
        <v>99</v>
      </c>
      <c r="G13466" t="s">
        <v>8</v>
      </c>
      <c r="H13466" t="s">
        <v>204</v>
      </c>
      <c r="I13466" s="2">
        <v>1</v>
      </c>
      <c r="J13466" t="s">
        <v>13</v>
      </c>
      <c r="K13466" s="21">
        <f>INDEX(LISTAS!$H:$Q,MATCH(BASE!H13466,LISTAS!$G:$G,0),MATCH(BASE!J13466,LISTAS!$H$3:$Q$3,0))*Tabela3[[#This Row],[QUANTIDADE]]</f>
        <v>18</v>
      </c>
      <c r="L13466" s="2" t="str">
        <f>TEXT(Tabela3[[#This Row],[DATA]],"MM")</f>
        <v>08</v>
      </c>
      <c r="M13466" s="2">
        <f>WEEKNUM(Tabela3[[#This Row],[DATA]])</f>
        <v>34</v>
      </c>
      <c r="N13466" s="18">
        <f>YEAR(Tabela3[[#This Row],[DATA]])</f>
        <v>2023</v>
      </c>
    </row>
    <row r="13467" spans="2:14">
      <c r="B13467" s="1">
        <v>45162</v>
      </c>
      <c r="C13467">
        <v>18530</v>
      </c>
      <c r="D13467">
        <f>COUNTIF(C$4:C13467,Tabela3[[#This Row],[COMANDA]])</f>
        <v>2</v>
      </c>
      <c r="E13467" t="s">
        <v>89</v>
      </c>
      <c r="F13467" t="s">
        <v>99</v>
      </c>
      <c r="G13467" t="s">
        <v>10</v>
      </c>
      <c r="H13467" t="s">
        <v>125</v>
      </c>
      <c r="I13467" s="2">
        <v>1</v>
      </c>
      <c r="J13467" t="s">
        <v>11</v>
      </c>
      <c r="K13467" s="21">
        <f>INDEX(LISTAS!$H:$Q,MATCH(BASE!H13467,LISTAS!$G:$G,0),MATCH(BASE!J13467,LISTAS!$H$3:$Q$3,0))*Tabela3[[#This Row],[QUANTIDADE]]</f>
        <v>3</v>
      </c>
      <c r="L13467" s="2" t="str">
        <f>TEXT(Tabela3[[#This Row],[DATA]],"MM")</f>
        <v>08</v>
      </c>
      <c r="M13467" s="2">
        <f>WEEKNUM(Tabela3[[#This Row],[DATA]])</f>
        <v>34</v>
      </c>
      <c r="N13467" s="18">
        <f>YEAR(Tabela3[[#This Row],[DATA]])</f>
        <v>2023</v>
      </c>
    </row>
    <row r="13468" spans="2:14">
      <c r="B13468" s="1">
        <v>45162</v>
      </c>
      <c r="C13468">
        <v>18531</v>
      </c>
      <c r="D13468">
        <f>COUNTIF(C$4:C13468,Tabela3[[#This Row],[COMANDA]])</f>
        <v>1</v>
      </c>
      <c r="E13468" t="s">
        <v>90</v>
      </c>
      <c r="F13468" t="s">
        <v>98</v>
      </c>
      <c r="G13468" t="s">
        <v>8</v>
      </c>
      <c r="H13468" t="s">
        <v>43</v>
      </c>
      <c r="I13468" s="2">
        <v>1</v>
      </c>
      <c r="J13468" t="s">
        <v>13</v>
      </c>
      <c r="K13468" s="21">
        <f>INDEX(LISTAS!$H:$Q,MATCH(BASE!H13468,LISTAS!$G:$G,0),MATCH(BASE!J13468,LISTAS!$H$3:$Q$3,0))*Tabela3[[#This Row],[QUANTIDADE]]</f>
        <v>18</v>
      </c>
      <c r="L13468" s="2" t="str">
        <f>TEXT(Tabela3[[#This Row],[DATA]],"MM")</f>
        <v>08</v>
      </c>
      <c r="M13468" s="2">
        <f>WEEKNUM(Tabela3[[#This Row],[DATA]])</f>
        <v>34</v>
      </c>
      <c r="N13468" s="18">
        <f>YEAR(Tabela3[[#This Row],[DATA]])</f>
        <v>2023</v>
      </c>
    </row>
    <row r="13469" spans="2:14">
      <c r="B13469" s="1">
        <v>45162</v>
      </c>
      <c r="C13469">
        <v>18531</v>
      </c>
      <c r="D13469">
        <f>COUNTIF(C$4:C13469,Tabela3[[#This Row],[COMANDA]])</f>
        <v>2</v>
      </c>
      <c r="E13469" t="s">
        <v>90</v>
      </c>
      <c r="F13469" t="s">
        <v>98</v>
      </c>
      <c r="G13469" t="s">
        <v>9</v>
      </c>
      <c r="H13469" t="s">
        <v>153</v>
      </c>
      <c r="I13469" s="2">
        <v>1</v>
      </c>
      <c r="J13469" t="s">
        <v>13</v>
      </c>
      <c r="K13469" s="21">
        <f>INDEX(LISTAS!$H:$Q,MATCH(BASE!H13469,LISTAS!$G:$G,0),MATCH(BASE!J13469,LISTAS!$H$3:$Q$3,0))*Tabela3[[#This Row],[QUANTIDADE]]</f>
        <v>5</v>
      </c>
      <c r="L13469" s="2" t="str">
        <f>TEXT(Tabela3[[#This Row],[DATA]],"MM")</f>
        <v>08</v>
      </c>
      <c r="M13469" s="2">
        <f>WEEKNUM(Tabela3[[#This Row],[DATA]])</f>
        <v>34</v>
      </c>
      <c r="N13469" s="18">
        <f>YEAR(Tabela3[[#This Row],[DATA]])</f>
        <v>2023</v>
      </c>
    </row>
    <row r="13470" spans="2:14">
      <c r="B13470" s="1">
        <v>45162</v>
      </c>
      <c r="C13470">
        <v>18532</v>
      </c>
      <c r="D13470">
        <f>COUNTIF(C$4:C13470,Tabela3[[#This Row],[COMANDA]])</f>
        <v>1</v>
      </c>
      <c r="E13470" t="s">
        <v>90</v>
      </c>
      <c r="F13470" t="s">
        <v>99</v>
      </c>
      <c r="G13470" t="s">
        <v>8</v>
      </c>
      <c r="H13470" t="s">
        <v>43</v>
      </c>
      <c r="I13470" s="2">
        <v>1</v>
      </c>
      <c r="J13470" t="s">
        <v>13</v>
      </c>
      <c r="K13470" s="21">
        <f>INDEX(LISTAS!$H:$Q,MATCH(BASE!H13470,LISTAS!$G:$G,0),MATCH(BASE!J13470,LISTAS!$H$3:$Q$3,0))*Tabela3[[#This Row],[QUANTIDADE]]</f>
        <v>18</v>
      </c>
      <c r="L13470" s="2" t="str">
        <f>TEXT(Tabela3[[#This Row],[DATA]],"MM")</f>
        <v>08</v>
      </c>
      <c r="M13470" s="2">
        <f>WEEKNUM(Tabela3[[#This Row],[DATA]])</f>
        <v>34</v>
      </c>
      <c r="N13470" s="18">
        <f>YEAR(Tabela3[[#This Row],[DATA]])</f>
        <v>2023</v>
      </c>
    </row>
    <row r="13471" spans="2:14">
      <c r="B13471" s="1">
        <v>45162</v>
      </c>
      <c r="C13471">
        <v>18532</v>
      </c>
      <c r="D13471">
        <f>COUNTIF(C$4:C13471,Tabela3[[#This Row],[COMANDA]])</f>
        <v>2</v>
      </c>
      <c r="E13471" t="s">
        <v>90</v>
      </c>
      <c r="F13471" t="s">
        <v>99</v>
      </c>
      <c r="G13471" t="s">
        <v>10</v>
      </c>
      <c r="H13471" t="s">
        <v>94</v>
      </c>
      <c r="I13471" s="2">
        <v>2</v>
      </c>
      <c r="J13471" t="s">
        <v>11</v>
      </c>
      <c r="K13471" s="21">
        <f>INDEX(LISTAS!$H:$Q,MATCH(BASE!H13471,LISTAS!$G:$G,0),MATCH(BASE!J13471,LISTAS!$H$3:$Q$3,0))*Tabela3[[#This Row],[QUANTIDADE]]</f>
        <v>5</v>
      </c>
      <c r="L13471" s="2" t="str">
        <f>TEXT(Tabela3[[#This Row],[DATA]],"MM")</f>
        <v>08</v>
      </c>
      <c r="M13471" s="2">
        <f>WEEKNUM(Tabela3[[#This Row],[DATA]])</f>
        <v>34</v>
      </c>
      <c r="N13471" s="18">
        <f>YEAR(Tabela3[[#This Row],[DATA]])</f>
        <v>2023</v>
      </c>
    </row>
    <row r="13472" spans="2:14">
      <c r="B13472" s="1">
        <v>45162</v>
      </c>
      <c r="C13472">
        <v>18533</v>
      </c>
      <c r="D13472">
        <f>COUNTIF(C$4:C13472,Tabela3[[#This Row],[COMANDA]])</f>
        <v>1</v>
      </c>
      <c r="E13472" t="s">
        <v>90</v>
      </c>
      <c r="F13472" t="s">
        <v>99</v>
      </c>
      <c r="G13472" t="s">
        <v>8</v>
      </c>
      <c r="H13472" t="s">
        <v>47</v>
      </c>
      <c r="I13472" s="2">
        <v>1</v>
      </c>
      <c r="J13472" t="s">
        <v>13</v>
      </c>
      <c r="K13472" s="21">
        <f>INDEX(LISTAS!$H:$Q,MATCH(BASE!H13472,LISTAS!$G:$G,0),MATCH(BASE!J13472,LISTAS!$H$3:$Q$3,0))*Tabela3[[#This Row],[QUANTIDADE]]</f>
        <v>16</v>
      </c>
      <c r="L13472" s="2" t="str">
        <f>TEXT(Tabela3[[#This Row],[DATA]],"MM")</f>
        <v>08</v>
      </c>
      <c r="M13472" s="2">
        <f>WEEKNUM(Tabela3[[#This Row],[DATA]])</f>
        <v>34</v>
      </c>
      <c r="N13472" s="18">
        <f>YEAR(Tabela3[[#This Row],[DATA]])</f>
        <v>2023</v>
      </c>
    </row>
    <row r="13473" spans="2:14">
      <c r="B13473" s="1">
        <v>45162</v>
      </c>
      <c r="C13473">
        <v>18534</v>
      </c>
      <c r="D13473">
        <f>COUNTIF(C$4:C13473,Tabela3[[#This Row],[COMANDA]])</f>
        <v>1</v>
      </c>
      <c r="E13473" t="s">
        <v>90</v>
      </c>
      <c r="F13473" t="s">
        <v>375</v>
      </c>
      <c r="G13473" t="s">
        <v>8</v>
      </c>
      <c r="H13473" t="s">
        <v>47</v>
      </c>
      <c r="I13473" s="2">
        <v>1</v>
      </c>
      <c r="J13473" t="s">
        <v>13</v>
      </c>
      <c r="K13473" s="21">
        <f>INDEX(LISTAS!$H:$Q,MATCH(BASE!H13473,LISTAS!$G:$G,0),MATCH(BASE!J13473,LISTAS!$H$3:$Q$3,0))*Tabela3[[#This Row],[QUANTIDADE]]</f>
        <v>16</v>
      </c>
      <c r="L13473" s="2" t="str">
        <f>TEXT(Tabela3[[#This Row],[DATA]],"MM")</f>
        <v>08</v>
      </c>
      <c r="M13473" s="2">
        <f>WEEKNUM(Tabela3[[#This Row],[DATA]])</f>
        <v>34</v>
      </c>
      <c r="N13473" s="18">
        <f>YEAR(Tabela3[[#This Row],[DATA]])</f>
        <v>2023</v>
      </c>
    </row>
    <row r="13474" spans="2:14">
      <c r="B13474" s="1">
        <v>45162</v>
      </c>
      <c r="C13474">
        <v>18534</v>
      </c>
      <c r="D13474">
        <f>COUNTIF(C$4:C13474,Tabela3[[#This Row],[COMANDA]])</f>
        <v>2</v>
      </c>
      <c r="E13474" t="s">
        <v>90</v>
      </c>
      <c r="F13474" t="s">
        <v>375</v>
      </c>
      <c r="G13474" t="s">
        <v>61</v>
      </c>
      <c r="H13474" t="s">
        <v>199</v>
      </c>
      <c r="I13474" s="2">
        <v>2</v>
      </c>
      <c r="J13474" t="s">
        <v>12</v>
      </c>
      <c r="K13474" s="21">
        <f>INDEX(LISTAS!$H:$Q,MATCH(BASE!H13474,LISTAS!$G:$G,0),MATCH(BASE!J13474,LISTAS!$H$3:$Q$3,0))*Tabela3[[#This Row],[QUANTIDADE]]</f>
        <v>3</v>
      </c>
      <c r="L13474" s="2" t="str">
        <f>TEXT(Tabela3[[#This Row],[DATA]],"MM")</f>
        <v>08</v>
      </c>
      <c r="M13474" s="2">
        <f>WEEKNUM(Tabela3[[#This Row],[DATA]])</f>
        <v>34</v>
      </c>
      <c r="N13474" s="18">
        <f>YEAR(Tabela3[[#This Row],[DATA]])</f>
        <v>2023</v>
      </c>
    </row>
    <row r="13475" spans="2:14">
      <c r="B13475" s="1">
        <v>45162</v>
      </c>
      <c r="C13475">
        <v>18535</v>
      </c>
      <c r="D13475">
        <f>COUNTIF(C$4:C13475,Tabela3[[#This Row],[COMANDA]])</f>
        <v>1</v>
      </c>
      <c r="E13475" t="s">
        <v>90</v>
      </c>
      <c r="F13475" t="s">
        <v>375</v>
      </c>
      <c r="G13475" t="s">
        <v>8</v>
      </c>
      <c r="H13475" t="s">
        <v>202</v>
      </c>
      <c r="I13475" s="2">
        <v>2</v>
      </c>
      <c r="J13475" t="s">
        <v>13</v>
      </c>
      <c r="K13475" s="21">
        <f>INDEX(LISTAS!$H:$Q,MATCH(BASE!H13475,LISTAS!$G:$G,0),MATCH(BASE!J13475,LISTAS!$H$3:$Q$3,0))*Tabela3[[#This Row],[QUANTIDADE]]</f>
        <v>48</v>
      </c>
      <c r="L13475" s="2" t="str">
        <f>TEXT(Tabela3[[#This Row],[DATA]],"MM")</f>
        <v>08</v>
      </c>
      <c r="M13475" s="2">
        <f>WEEKNUM(Tabela3[[#This Row],[DATA]])</f>
        <v>34</v>
      </c>
      <c r="N13475" s="18">
        <f>YEAR(Tabela3[[#This Row],[DATA]])</f>
        <v>2023</v>
      </c>
    </row>
    <row r="13476" spans="2:14">
      <c r="B13476" s="1">
        <v>45162</v>
      </c>
      <c r="C13476">
        <v>18536</v>
      </c>
      <c r="D13476">
        <f>COUNTIF(C$4:C13476,Tabela3[[#This Row],[COMANDA]])</f>
        <v>1</v>
      </c>
      <c r="E13476" t="s">
        <v>90</v>
      </c>
      <c r="F13476" t="s">
        <v>375</v>
      </c>
      <c r="G13476" t="s">
        <v>8</v>
      </c>
      <c r="H13476" t="s">
        <v>50</v>
      </c>
      <c r="I13476" s="2">
        <v>1</v>
      </c>
      <c r="J13476" t="s">
        <v>13</v>
      </c>
      <c r="K13476" s="21">
        <f>INDEX(LISTAS!$H:$Q,MATCH(BASE!H13476,LISTAS!$G:$G,0),MATCH(BASE!J13476,LISTAS!$H$3:$Q$3,0))*Tabela3[[#This Row],[QUANTIDADE]]</f>
        <v>18</v>
      </c>
      <c r="L13476" s="2" t="str">
        <f>TEXT(Tabela3[[#This Row],[DATA]],"MM")</f>
        <v>08</v>
      </c>
      <c r="M13476" s="2">
        <f>WEEKNUM(Tabela3[[#This Row],[DATA]])</f>
        <v>34</v>
      </c>
      <c r="N13476" s="18">
        <f>YEAR(Tabela3[[#This Row],[DATA]])</f>
        <v>2023</v>
      </c>
    </row>
    <row r="13477" spans="2:14">
      <c r="B13477" s="1">
        <v>45162</v>
      </c>
      <c r="C13477">
        <v>18537</v>
      </c>
      <c r="D13477">
        <f>COUNTIF(C$4:C13477,Tabela3[[#This Row],[COMANDA]])</f>
        <v>1</v>
      </c>
      <c r="E13477" t="s">
        <v>90</v>
      </c>
      <c r="G13477" t="s">
        <v>8</v>
      </c>
      <c r="H13477" t="s">
        <v>40</v>
      </c>
      <c r="I13477" s="2">
        <v>1</v>
      </c>
      <c r="J13477" t="s">
        <v>13</v>
      </c>
      <c r="K13477" s="21">
        <f>INDEX(LISTAS!$H:$Q,MATCH(BASE!H13477,LISTAS!$G:$G,0),MATCH(BASE!J13477,LISTAS!$H$3:$Q$3,0))*Tabela3[[#This Row],[QUANTIDADE]]</f>
        <v>15</v>
      </c>
      <c r="L13477" s="2" t="str">
        <f>TEXT(Tabela3[[#This Row],[DATA]],"MM")</f>
        <v>08</v>
      </c>
      <c r="M13477" s="2">
        <f>WEEKNUM(Tabela3[[#This Row],[DATA]])</f>
        <v>34</v>
      </c>
      <c r="N13477" s="18">
        <f>YEAR(Tabela3[[#This Row],[DATA]])</f>
        <v>2023</v>
      </c>
    </row>
    <row r="13478" spans="2:14">
      <c r="B13478" s="1">
        <v>45162</v>
      </c>
      <c r="C13478">
        <v>18537</v>
      </c>
      <c r="D13478">
        <f>COUNTIF(C$4:C13478,Tabela3[[#This Row],[COMANDA]])</f>
        <v>2</v>
      </c>
      <c r="E13478" t="s">
        <v>90</v>
      </c>
      <c r="G13478" t="s">
        <v>8</v>
      </c>
      <c r="H13478" t="s">
        <v>204</v>
      </c>
      <c r="I13478" s="2">
        <v>2</v>
      </c>
      <c r="J13478" t="s">
        <v>13</v>
      </c>
      <c r="K13478" s="21">
        <f>INDEX(LISTAS!$H:$Q,MATCH(BASE!H13478,LISTAS!$G:$G,0),MATCH(BASE!J13478,LISTAS!$H$3:$Q$3,0))*Tabela3[[#This Row],[QUANTIDADE]]</f>
        <v>36</v>
      </c>
      <c r="L13478" s="2" t="str">
        <f>TEXT(Tabela3[[#This Row],[DATA]],"MM")</f>
        <v>08</v>
      </c>
      <c r="M13478" s="2">
        <f>WEEKNUM(Tabela3[[#This Row],[DATA]])</f>
        <v>34</v>
      </c>
      <c r="N13478" s="18">
        <f>YEAR(Tabela3[[#This Row],[DATA]])</f>
        <v>2023</v>
      </c>
    </row>
    <row r="13479" spans="2:14">
      <c r="B13479" s="1">
        <v>45162</v>
      </c>
      <c r="C13479">
        <v>18537</v>
      </c>
      <c r="D13479">
        <f>COUNTIF(C$4:C13479,Tabela3[[#This Row],[COMANDA]])</f>
        <v>3</v>
      </c>
      <c r="E13479" t="s">
        <v>90</v>
      </c>
      <c r="G13479" t="s">
        <v>61</v>
      </c>
      <c r="H13479" t="s">
        <v>163</v>
      </c>
      <c r="I13479" s="2">
        <v>1</v>
      </c>
      <c r="J13479" t="s">
        <v>11</v>
      </c>
      <c r="K13479" s="21">
        <f>INDEX(LISTAS!$H:$Q,MATCH(BASE!H13479,LISTAS!$G:$G,0),MATCH(BASE!J13479,LISTAS!$H$3:$Q$3,0))*Tabela3[[#This Row],[QUANTIDADE]]</f>
        <v>4</v>
      </c>
      <c r="L13479" s="2" t="str">
        <f>TEXT(Tabela3[[#This Row],[DATA]],"MM")</f>
        <v>08</v>
      </c>
      <c r="M13479" s="2">
        <f>WEEKNUM(Tabela3[[#This Row],[DATA]])</f>
        <v>34</v>
      </c>
      <c r="N13479" s="18">
        <f>YEAR(Tabela3[[#This Row],[DATA]])</f>
        <v>2023</v>
      </c>
    </row>
    <row r="13480" spans="2:14">
      <c r="B13480" s="1">
        <v>45162</v>
      </c>
      <c r="C13480">
        <v>18537</v>
      </c>
      <c r="D13480">
        <f>COUNTIF(C$4:C13480,Tabela3[[#This Row],[COMANDA]])</f>
        <v>4</v>
      </c>
      <c r="E13480" t="s">
        <v>90</v>
      </c>
      <c r="G13480" t="s">
        <v>61</v>
      </c>
      <c r="H13480" t="s">
        <v>199</v>
      </c>
      <c r="I13480" s="2">
        <v>2</v>
      </c>
      <c r="J13480" t="s">
        <v>536</v>
      </c>
      <c r="K13480" s="21">
        <f>INDEX(LISTAS!$H:$Q,MATCH(BASE!H13480,LISTAS!$G:$G,0),MATCH(BASE!J13480,LISTAS!$H$3:$Q$3,0))*Tabela3[[#This Row],[QUANTIDADE]]</f>
        <v>3</v>
      </c>
      <c r="L13480" s="2" t="str">
        <f>TEXT(Tabela3[[#This Row],[DATA]],"MM")</f>
        <v>08</v>
      </c>
      <c r="M13480" s="2">
        <f>WEEKNUM(Tabela3[[#This Row],[DATA]])</f>
        <v>34</v>
      </c>
      <c r="N13480" s="18">
        <f>YEAR(Tabela3[[#This Row],[DATA]])</f>
        <v>2023</v>
      </c>
    </row>
    <row r="13481" spans="2:14">
      <c r="B13481" s="1">
        <v>45162</v>
      </c>
      <c r="C13481">
        <v>18538</v>
      </c>
      <c r="D13481">
        <f>COUNTIF(C$4:C13481,Tabela3[[#This Row],[COMANDA]])</f>
        <v>1</v>
      </c>
      <c r="E13481" t="s">
        <v>90</v>
      </c>
      <c r="F13481" t="s">
        <v>375</v>
      </c>
      <c r="G13481" t="s">
        <v>8</v>
      </c>
      <c r="H13481" t="s">
        <v>47</v>
      </c>
      <c r="I13481" s="2">
        <v>1</v>
      </c>
      <c r="J13481" t="s">
        <v>13</v>
      </c>
      <c r="K13481" s="21">
        <f>INDEX(LISTAS!$H:$Q,MATCH(BASE!H13481,LISTAS!$G:$G,0),MATCH(BASE!J13481,LISTAS!$H$3:$Q$3,0))*Tabela3[[#This Row],[QUANTIDADE]]</f>
        <v>16</v>
      </c>
      <c r="L13481" s="2" t="str">
        <f>TEXT(Tabela3[[#This Row],[DATA]],"MM")</f>
        <v>08</v>
      </c>
      <c r="M13481" s="2">
        <f>WEEKNUM(Tabela3[[#This Row],[DATA]])</f>
        <v>34</v>
      </c>
      <c r="N13481" s="18">
        <f>YEAR(Tabela3[[#This Row],[DATA]])</f>
        <v>2023</v>
      </c>
    </row>
    <row r="13482" spans="2:14">
      <c r="B13482" s="1">
        <v>45162</v>
      </c>
      <c r="C13482">
        <v>18538</v>
      </c>
      <c r="D13482">
        <f>COUNTIF(C$4:C13482,Tabela3[[#This Row],[COMANDA]])</f>
        <v>2</v>
      </c>
      <c r="E13482" t="s">
        <v>90</v>
      </c>
      <c r="F13482" t="s">
        <v>375</v>
      </c>
      <c r="G13482" t="s">
        <v>61</v>
      </c>
      <c r="H13482" t="s">
        <v>163</v>
      </c>
      <c r="I13482" s="2">
        <v>1</v>
      </c>
      <c r="J13482" t="s">
        <v>11</v>
      </c>
      <c r="K13482" s="21">
        <f>INDEX(LISTAS!$H:$Q,MATCH(BASE!H13482,LISTAS!$G:$G,0),MATCH(BASE!J13482,LISTAS!$H$3:$Q$3,0))*Tabela3[[#This Row],[QUANTIDADE]]</f>
        <v>4</v>
      </c>
      <c r="L13482" s="2" t="str">
        <f>TEXT(Tabela3[[#This Row],[DATA]],"MM")</f>
        <v>08</v>
      </c>
      <c r="M13482" s="2">
        <f>WEEKNUM(Tabela3[[#This Row],[DATA]])</f>
        <v>34</v>
      </c>
      <c r="N13482" s="18">
        <f>YEAR(Tabela3[[#This Row],[DATA]])</f>
        <v>2023</v>
      </c>
    </row>
    <row r="13483" spans="2:14">
      <c r="B13483" s="1">
        <v>45162</v>
      </c>
      <c r="C13483">
        <v>18538</v>
      </c>
      <c r="D13483">
        <f>COUNTIF(C$4:C13483,Tabela3[[#This Row],[COMANDA]])</f>
        <v>3</v>
      </c>
      <c r="E13483" t="s">
        <v>90</v>
      </c>
      <c r="F13483" t="s">
        <v>375</v>
      </c>
      <c r="G13483" t="s">
        <v>9</v>
      </c>
      <c r="H13483" t="s">
        <v>219</v>
      </c>
      <c r="I13483" s="2">
        <v>1</v>
      </c>
      <c r="J13483" t="s">
        <v>11</v>
      </c>
      <c r="K13483" s="21">
        <f>INDEX(LISTAS!$H:$Q,MATCH(BASE!H13483,LISTAS!$G:$G,0),MATCH(BASE!J13483,LISTAS!$H$3:$Q$3,0))*Tabela3[[#This Row],[QUANTIDADE]]</f>
        <v>5</v>
      </c>
      <c r="L13483" s="2" t="str">
        <f>TEXT(Tabela3[[#This Row],[DATA]],"MM")</f>
        <v>08</v>
      </c>
      <c r="M13483" s="2">
        <f>WEEKNUM(Tabela3[[#This Row],[DATA]])</f>
        <v>34</v>
      </c>
      <c r="N13483" s="18">
        <f>YEAR(Tabela3[[#This Row],[DATA]])</f>
        <v>2023</v>
      </c>
    </row>
    <row r="13484" spans="2:14">
      <c r="B13484" s="1">
        <v>45162</v>
      </c>
      <c r="C13484">
        <v>18539</v>
      </c>
      <c r="D13484">
        <f>COUNTIF(C$4:C13484,Tabela3[[#This Row],[COMANDA]])</f>
        <v>1</v>
      </c>
      <c r="E13484" t="s">
        <v>90</v>
      </c>
      <c r="G13484" t="s">
        <v>8</v>
      </c>
      <c r="H13484" t="s">
        <v>206</v>
      </c>
      <c r="I13484" s="2">
        <v>1</v>
      </c>
      <c r="J13484" t="s">
        <v>13</v>
      </c>
      <c r="K13484" s="21">
        <f>INDEX(LISTAS!$H:$Q,MATCH(BASE!H13484,LISTAS!$G:$G,0),MATCH(BASE!J13484,LISTAS!$H$3:$Q$3,0))*Tabela3[[#This Row],[QUANTIDADE]]</f>
        <v>18</v>
      </c>
      <c r="L13484" s="2" t="str">
        <f>TEXT(Tabela3[[#This Row],[DATA]],"MM")</f>
        <v>08</v>
      </c>
      <c r="M13484" s="2">
        <f>WEEKNUM(Tabela3[[#This Row],[DATA]])</f>
        <v>34</v>
      </c>
      <c r="N13484" s="18">
        <f>YEAR(Tabela3[[#This Row],[DATA]])</f>
        <v>2023</v>
      </c>
    </row>
    <row r="13485" spans="2:14">
      <c r="B13485" s="1">
        <v>45162</v>
      </c>
      <c r="C13485">
        <v>18359</v>
      </c>
      <c r="D13485">
        <f>COUNTIF(C$4:C13485,Tabela3[[#This Row],[COMANDA]])</f>
        <v>3</v>
      </c>
      <c r="E13485" t="s">
        <v>90</v>
      </c>
      <c r="G13485" t="s">
        <v>8</v>
      </c>
      <c r="H13485" t="s">
        <v>84</v>
      </c>
      <c r="I13485" s="2">
        <v>1</v>
      </c>
      <c r="J13485" t="s">
        <v>13</v>
      </c>
      <c r="K13485" s="21">
        <f>INDEX(LISTAS!$H:$Q,MATCH(BASE!H13485,LISTAS!$G:$G,0),MATCH(BASE!J13485,LISTAS!$H$3:$Q$3,0))*Tabela3[[#This Row],[QUANTIDADE]]</f>
        <v>16</v>
      </c>
      <c r="L13485" s="2" t="str">
        <f>TEXT(Tabela3[[#This Row],[DATA]],"MM")</f>
        <v>08</v>
      </c>
      <c r="M13485" s="2">
        <f>WEEKNUM(Tabela3[[#This Row],[DATA]])</f>
        <v>34</v>
      </c>
      <c r="N13485" s="18">
        <f>YEAR(Tabela3[[#This Row],[DATA]])</f>
        <v>2023</v>
      </c>
    </row>
    <row r="13486" spans="2:14">
      <c r="B13486" s="1">
        <v>45162</v>
      </c>
      <c r="C13486">
        <v>18539</v>
      </c>
      <c r="D13486">
        <f>COUNTIF(C$4:C13486,Tabela3[[#This Row],[COMANDA]])</f>
        <v>2</v>
      </c>
      <c r="E13486" t="s">
        <v>90</v>
      </c>
      <c r="G13486" t="s">
        <v>9</v>
      </c>
      <c r="H13486" t="s">
        <v>133</v>
      </c>
      <c r="I13486" s="2">
        <v>1</v>
      </c>
      <c r="J13486" t="s">
        <v>12</v>
      </c>
      <c r="K13486" s="21">
        <f>INDEX(LISTAS!$H:$Q,MATCH(BASE!H13486,LISTAS!$G:$G,0),MATCH(BASE!J13486,LISTAS!$H$3:$Q$3,0))*Tabela3[[#This Row],[QUANTIDADE]]</f>
        <v>7</v>
      </c>
      <c r="L13486" s="2" t="str">
        <f>TEXT(Tabela3[[#This Row],[DATA]],"MM")</f>
        <v>08</v>
      </c>
      <c r="M13486" s="2">
        <f>WEEKNUM(Tabela3[[#This Row],[DATA]])</f>
        <v>34</v>
      </c>
      <c r="N13486" s="18">
        <f>YEAR(Tabela3[[#This Row],[DATA]])</f>
        <v>2023</v>
      </c>
    </row>
    <row r="13487" spans="2:14">
      <c r="B13487" s="1">
        <v>45162</v>
      </c>
      <c r="C13487">
        <v>18540</v>
      </c>
      <c r="D13487">
        <f>COUNTIF(C$4:C13487,Tabela3[[#This Row],[COMANDA]])</f>
        <v>1</v>
      </c>
      <c r="E13487" t="s">
        <v>90</v>
      </c>
      <c r="G13487" t="s">
        <v>8</v>
      </c>
      <c r="H13487" t="s">
        <v>39</v>
      </c>
      <c r="I13487" s="2">
        <v>1</v>
      </c>
      <c r="J13487" t="s">
        <v>13</v>
      </c>
      <c r="K13487" s="21">
        <f>INDEX(LISTAS!$H:$Q,MATCH(BASE!H13487,LISTAS!$G:$G,0),MATCH(BASE!J13487,LISTAS!$H$3:$Q$3,0))*Tabela3[[#This Row],[QUANTIDADE]]</f>
        <v>12</v>
      </c>
      <c r="L13487" s="2" t="str">
        <f>TEXT(Tabela3[[#This Row],[DATA]],"MM")</f>
        <v>08</v>
      </c>
      <c r="M13487" s="2">
        <f>WEEKNUM(Tabela3[[#This Row],[DATA]])</f>
        <v>34</v>
      </c>
      <c r="N13487" s="18">
        <f>YEAR(Tabela3[[#This Row],[DATA]])</f>
        <v>2023</v>
      </c>
    </row>
    <row r="13488" spans="2:14">
      <c r="B13488" s="1">
        <v>45162</v>
      </c>
      <c r="C13488">
        <v>18540</v>
      </c>
      <c r="D13488">
        <f>COUNTIF(C$4:C13488,Tabela3[[#This Row],[COMANDA]])</f>
        <v>2</v>
      </c>
      <c r="E13488" t="s">
        <v>90</v>
      </c>
      <c r="G13488" t="s">
        <v>8</v>
      </c>
      <c r="H13488" t="s">
        <v>47</v>
      </c>
      <c r="I13488" s="2">
        <v>1</v>
      </c>
      <c r="J13488" t="s">
        <v>13</v>
      </c>
      <c r="K13488" s="21">
        <f>INDEX(LISTAS!$H:$Q,MATCH(BASE!H13488,LISTAS!$G:$G,0),MATCH(BASE!J13488,LISTAS!$H$3:$Q$3,0))*Tabela3[[#This Row],[QUANTIDADE]]</f>
        <v>16</v>
      </c>
      <c r="L13488" s="2" t="str">
        <f>TEXT(Tabela3[[#This Row],[DATA]],"MM")</f>
        <v>08</v>
      </c>
      <c r="M13488" s="2">
        <f>WEEKNUM(Tabela3[[#This Row],[DATA]])</f>
        <v>34</v>
      </c>
      <c r="N13488" s="18">
        <f>YEAR(Tabela3[[#This Row],[DATA]])</f>
        <v>2023</v>
      </c>
    </row>
    <row r="13489" spans="2:14">
      <c r="B13489" s="1">
        <v>45162</v>
      </c>
      <c r="C13489">
        <v>18540</v>
      </c>
      <c r="D13489">
        <f>COUNTIF(C$4:C13489,Tabela3[[#This Row],[COMANDA]])</f>
        <v>3</v>
      </c>
      <c r="E13489" t="s">
        <v>90</v>
      </c>
      <c r="G13489" t="s">
        <v>9</v>
      </c>
      <c r="H13489" t="s">
        <v>138</v>
      </c>
      <c r="I13489" s="2">
        <v>1</v>
      </c>
      <c r="J13489" t="s">
        <v>13</v>
      </c>
      <c r="K13489" s="21">
        <f>INDEX(LISTAS!$H:$Q,MATCH(BASE!H13489,LISTAS!$G:$G,0),MATCH(BASE!J13489,LISTAS!$H$3:$Q$3,0))*Tabela3[[#This Row],[QUANTIDADE]]</f>
        <v>5</v>
      </c>
      <c r="L13489" s="2" t="str">
        <f>TEXT(Tabela3[[#This Row],[DATA]],"MM")</f>
        <v>08</v>
      </c>
      <c r="M13489" s="2">
        <f>WEEKNUM(Tabela3[[#This Row],[DATA]])</f>
        <v>34</v>
      </c>
      <c r="N13489" s="18">
        <f>YEAR(Tabela3[[#This Row],[DATA]])</f>
        <v>2023</v>
      </c>
    </row>
    <row r="13490" spans="2:14">
      <c r="B13490" s="1">
        <v>45162</v>
      </c>
      <c r="C13490">
        <v>18541</v>
      </c>
      <c r="D13490">
        <f>COUNTIF(C$4:C13490,Tabela3[[#This Row],[COMANDA]])</f>
        <v>1</v>
      </c>
      <c r="E13490" t="s">
        <v>90</v>
      </c>
      <c r="F13490" t="s">
        <v>99</v>
      </c>
      <c r="G13490" t="s">
        <v>8</v>
      </c>
      <c r="H13490" t="s">
        <v>205</v>
      </c>
      <c r="I13490" s="2">
        <v>1</v>
      </c>
      <c r="J13490" t="s">
        <v>13</v>
      </c>
      <c r="K13490" s="21">
        <f>INDEX(LISTAS!$H:$Q,MATCH(BASE!H13490,LISTAS!$G:$G,0),MATCH(BASE!J13490,LISTAS!$H$3:$Q$3,0))*Tabela3[[#This Row],[QUANTIDADE]]</f>
        <v>26</v>
      </c>
      <c r="L13490" s="2" t="str">
        <f>TEXT(Tabela3[[#This Row],[DATA]],"MM")</f>
        <v>08</v>
      </c>
      <c r="M13490" s="2">
        <f>WEEKNUM(Tabela3[[#This Row],[DATA]])</f>
        <v>34</v>
      </c>
      <c r="N13490" s="18">
        <f>YEAR(Tabela3[[#This Row],[DATA]])</f>
        <v>2023</v>
      </c>
    </row>
    <row r="13491" spans="2:14">
      <c r="B13491" s="1">
        <v>45162</v>
      </c>
      <c r="C13491">
        <v>18542</v>
      </c>
      <c r="D13491">
        <f>COUNTIF(C$4:C13491,Tabela3[[#This Row],[COMANDA]])</f>
        <v>1</v>
      </c>
      <c r="E13491" t="s">
        <v>90</v>
      </c>
      <c r="F13491" t="s">
        <v>99</v>
      </c>
      <c r="G13491" t="s">
        <v>8</v>
      </c>
      <c r="H13491" t="s">
        <v>47</v>
      </c>
      <c r="I13491" s="2">
        <v>2</v>
      </c>
      <c r="J13491" t="s">
        <v>13</v>
      </c>
      <c r="K13491" s="21">
        <f>INDEX(LISTAS!$H:$Q,MATCH(BASE!H13491,LISTAS!$G:$G,0),MATCH(BASE!J13491,LISTAS!$H$3:$Q$3,0))*Tabela3[[#This Row],[QUANTIDADE]]</f>
        <v>32</v>
      </c>
      <c r="L13491" s="2" t="str">
        <f>TEXT(Tabela3[[#This Row],[DATA]],"MM")</f>
        <v>08</v>
      </c>
      <c r="M13491" s="2">
        <f>WEEKNUM(Tabela3[[#This Row],[DATA]])</f>
        <v>34</v>
      </c>
      <c r="N13491" s="18">
        <f>YEAR(Tabela3[[#This Row],[DATA]])</f>
        <v>2023</v>
      </c>
    </row>
    <row r="13492" spans="2:14">
      <c r="B13492" s="1">
        <v>45162</v>
      </c>
      <c r="C13492">
        <v>18542</v>
      </c>
      <c r="D13492">
        <f>COUNTIF(C$4:C13492,Tabela3[[#This Row],[COMANDA]])</f>
        <v>2</v>
      </c>
      <c r="E13492" t="s">
        <v>90</v>
      </c>
      <c r="F13492" t="s">
        <v>99</v>
      </c>
      <c r="G13492" t="s">
        <v>9</v>
      </c>
      <c r="H13492" t="s">
        <v>154</v>
      </c>
      <c r="I13492" s="2">
        <v>1</v>
      </c>
      <c r="J13492" t="s">
        <v>12</v>
      </c>
      <c r="K13492" s="21">
        <f>INDEX(LISTAS!$H:$Q,MATCH(BASE!H13492,LISTAS!$G:$G,0),MATCH(BASE!J13492,LISTAS!$H$3:$Q$3,0))*Tabela3[[#This Row],[QUANTIDADE]]</f>
        <v>7</v>
      </c>
      <c r="L13492" s="2" t="str">
        <f>TEXT(Tabela3[[#This Row],[DATA]],"MM")</f>
        <v>08</v>
      </c>
      <c r="M13492" s="2">
        <f>WEEKNUM(Tabela3[[#This Row],[DATA]])</f>
        <v>34</v>
      </c>
      <c r="N13492" s="18">
        <f>YEAR(Tabela3[[#This Row],[DATA]])</f>
        <v>2023</v>
      </c>
    </row>
    <row r="13493" spans="2:14">
      <c r="B13493" s="1">
        <v>45162</v>
      </c>
      <c r="C13493">
        <v>18543</v>
      </c>
      <c r="D13493">
        <f>COUNTIF(C$4:C13493,Tabela3[[#This Row],[COMANDA]])</f>
        <v>1</v>
      </c>
      <c r="E13493" t="s">
        <v>90</v>
      </c>
      <c r="F13493" t="s">
        <v>99</v>
      </c>
      <c r="G13493" t="s">
        <v>8</v>
      </c>
      <c r="H13493" t="s">
        <v>42</v>
      </c>
      <c r="I13493" s="2">
        <v>1</v>
      </c>
      <c r="J13493" t="s">
        <v>13</v>
      </c>
      <c r="K13493" s="21">
        <f>INDEX(LISTAS!$H:$Q,MATCH(BASE!H13493,LISTAS!$G:$G,0),MATCH(BASE!J13493,LISTAS!$H$3:$Q$3,0))*Tabela3[[#This Row],[QUANTIDADE]]</f>
        <v>17</v>
      </c>
      <c r="L13493" s="2" t="str">
        <f>TEXT(Tabela3[[#This Row],[DATA]],"MM")</f>
        <v>08</v>
      </c>
      <c r="M13493" s="2">
        <f>WEEKNUM(Tabela3[[#This Row],[DATA]])</f>
        <v>34</v>
      </c>
      <c r="N13493" s="18">
        <f>YEAR(Tabela3[[#This Row],[DATA]])</f>
        <v>2023</v>
      </c>
    </row>
    <row r="13494" spans="2:14">
      <c r="B13494" s="1">
        <v>45162</v>
      </c>
      <c r="C13494">
        <v>18544</v>
      </c>
      <c r="D13494">
        <f>COUNTIF(C$4:C13494,Tabela3[[#This Row],[COMANDA]])</f>
        <v>1</v>
      </c>
      <c r="E13494" t="s">
        <v>90</v>
      </c>
      <c r="F13494" t="s">
        <v>99</v>
      </c>
      <c r="G13494" t="s">
        <v>8</v>
      </c>
      <c r="H13494" t="s">
        <v>204</v>
      </c>
      <c r="I13494" s="2">
        <v>1</v>
      </c>
      <c r="J13494" t="s">
        <v>13</v>
      </c>
      <c r="K13494" s="21">
        <f>INDEX(LISTAS!$H:$Q,MATCH(BASE!H13494,LISTAS!$G:$G,0),MATCH(BASE!J13494,LISTAS!$H$3:$Q$3,0))*Tabela3[[#This Row],[QUANTIDADE]]</f>
        <v>18</v>
      </c>
      <c r="L13494" s="2" t="str">
        <f>TEXT(Tabela3[[#This Row],[DATA]],"MM")</f>
        <v>08</v>
      </c>
      <c r="M13494" s="2">
        <f>WEEKNUM(Tabela3[[#This Row],[DATA]])</f>
        <v>34</v>
      </c>
      <c r="N13494" s="18">
        <f>YEAR(Tabela3[[#This Row],[DATA]])</f>
        <v>2023</v>
      </c>
    </row>
    <row r="13495" spans="2:14">
      <c r="B13495" s="1">
        <v>45162</v>
      </c>
      <c r="C13495">
        <v>18544</v>
      </c>
      <c r="D13495">
        <f>COUNTIF(C$4:C13495,Tabela3[[#This Row],[COMANDA]])</f>
        <v>2</v>
      </c>
      <c r="E13495" t="s">
        <v>90</v>
      </c>
      <c r="F13495" t="s">
        <v>99</v>
      </c>
      <c r="G13495" t="s">
        <v>8</v>
      </c>
      <c r="H13495" t="s">
        <v>206</v>
      </c>
      <c r="I13495" s="2">
        <v>1</v>
      </c>
      <c r="J13495" t="s">
        <v>13</v>
      </c>
      <c r="K13495" s="21">
        <f>INDEX(LISTAS!$H:$Q,MATCH(BASE!H13495,LISTAS!$G:$G,0),MATCH(BASE!J13495,LISTAS!$H$3:$Q$3,0))*Tabela3[[#This Row],[QUANTIDADE]]</f>
        <v>18</v>
      </c>
      <c r="L13495" s="2" t="str">
        <f>TEXT(Tabela3[[#This Row],[DATA]],"MM")</f>
        <v>08</v>
      </c>
      <c r="M13495" s="2">
        <f>WEEKNUM(Tabela3[[#This Row],[DATA]])</f>
        <v>34</v>
      </c>
      <c r="N13495" s="18">
        <f>YEAR(Tabela3[[#This Row],[DATA]])</f>
        <v>2023</v>
      </c>
    </row>
    <row r="13496" spans="2:14">
      <c r="B13496" s="1">
        <v>45162</v>
      </c>
      <c r="C13496">
        <v>18544</v>
      </c>
      <c r="D13496">
        <f>COUNTIF(C$4:C13496,Tabela3[[#This Row],[COMANDA]])</f>
        <v>3</v>
      </c>
      <c r="E13496" t="s">
        <v>90</v>
      </c>
      <c r="F13496" t="s">
        <v>99</v>
      </c>
      <c r="G13496" t="s">
        <v>8</v>
      </c>
      <c r="H13496" t="s">
        <v>84</v>
      </c>
      <c r="I13496" s="2">
        <v>1</v>
      </c>
      <c r="J13496" t="s">
        <v>13</v>
      </c>
      <c r="K13496" s="21">
        <f>INDEX(LISTAS!$H:$Q,MATCH(BASE!H13496,LISTAS!$G:$G,0),MATCH(BASE!J13496,LISTAS!$H$3:$Q$3,0))*Tabela3[[#This Row],[QUANTIDADE]]</f>
        <v>16</v>
      </c>
      <c r="L13496" s="2" t="str">
        <f>TEXT(Tabela3[[#This Row],[DATA]],"MM")</f>
        <v>08</v>
      </c>
      <c r="M13496" s="2">
        <f>WEEKNUM(Tabela3[[#This Row],[DATA]])</f>
        <v>34</v>
      </c>
      <c r="N13496" s="18">
        <f>YEAR(Tabela3[[#This Row],[DATA]])</f>
        <v>2023</v>
      </c>
    </row>
    <row r="13497" spans="2:14">
      <c r="B13497" s="1">
        <v>45162</v>
      </c>
      <c r="C13497">
        <v>18545</v>
      </c>
      <c r="D13497">
        <f>COUNTIF(C$4:C13497,Tabela3[[#This Row],[COMANDA]])</f>
        <v>1</v>
      </c>
      <c r="E13497" t="s">
        <v>90</v>
      </c>
      <c r="F13497" t="s">
        <v>100</v>
      </c>
      <c r="G13497" t="s">
        <v>8</v>
      </c>
      <c r="H13497" t="s">
        <v>47</v>
      </c>
      <c r="I13497" s="2">
        <v>2</v>
      </c>
      <c r="J13497" t="s">
        <v>13</v>
      </c>
      <c r="K13497" s="21">
        <f>INDEX(LISTAS!$H:$Q,MATCH(BASE!H13497,LISTAS!$G:$G,0),MATCH(BASE!J13497,LISTAS!$H$3:$Q$3,0))*Tabela3[[#This Row],[QUANTIDADE]]</f>
        <v>32</v>
      </c>
      <c r="L13497" s="2" t="str">
        <f>TEXT(Tabela3[[#This Row],[DATA]],"MM")</f>
        <v>08</v>
      </c>
      <c r="M13497" s="2">
        <f>WEEKNUM(Tabela3[[#This Row],[DATA]])</f>
        <v>34</v>
      </c>
      <c r="N13497" s="18">
        <f>YEAR(Tabela3[[#This Row],[DATA]])</f>
        <v>2023</v>
      </c>
    </row>
    <row r="13498" spans="2:14">
      <c r="B13498" s="1">
        <v>45162</v>
      </c>
      <c r="C13498">
        <v>18546</v>
      </c>
      <c r="D13498">
        <f>COUNTIF(C$4:C13498,Tabela3[[#This Row],[COMANDA]])</f>
        <v>1</v>
      </c>
      <c r="E13498" t="s">
        <v>90</v>
      </c>
      <c r="F13498" t="s">
        <v>375</v>
      </c>
      <c r="G13498" t="s">
        <v>8</v>
      </c>
      <c r="H13498" t="s">
        <v>206</v>
      </c>
      <c r="I13498" s="2">
        <v>1</v>
      </c>
      <c r="J13498" t="s">
        <v>13</v>
      </c>
      <c r="K13498" s="21">
        <f>INDEX(LISTAS!$H:$Q,MATCH(BASE!H13498,LISTAS!$G:$G,0),MATCH(BASE!J13498,LISTAS!$H$3:$Q$3,0))*Tabela3[[#This Row],[QUANTIDADE]]</f>
        <v>18</v>
      </c>
      <c r="L13498" s="2" t="str">
        <f>TEXT(Tabela3[[#This Row],[DATA]],"MM")</f>
        <v>08</v>
      </c>
      <c r="M13498" s="2">
        <f>WEEKNUM(Tabela3[[#This Row],[DATA]])</f>
        <v>34</v>
      </c>
      <c r="N13498" s="18">
        <f>YEAR(Tabela3[[#This Row],[DATA]])</f>
        <v>2023</v>
      </c>
    </row>
    <row r="13499" spans="2:14">
      <c r="B13499" s="1">
        <v>45162</v>
      </c>
      <c r="C13499">
        <v>18546</v>
      </c>
      <c r="D13499">
        <f>COUNTIF(C$4:C13499,Tabela3[[#This Row],[COMANDA]])</f>
        <v>2</v>
      </c>
      <c r="E13499" t="s">
        <v>90</v>
      </c>
      <c r="F13499" t="s">
        <v>375</v>
      </c>
      <c r="G13499" t="s">
        <v>9</v>
      </c>
      <c r="H13499" t="s">
        <v>142</v>
      </c>
      <c r="I13499" s="2">
        <v>1</v>
      </c>
      <c r="J13499" t="s">
        <v>12</v>
      </c>
      <c r="K13499" s="21">
        <f>INDEX(LISTAS!$H:$Q,MATCH(BASE!H13499,LISTAS!$G:$G,0),MATCH(BASE!J13499,LISTAS!$H$3:$Q$3,0))*Tabela3[[#This Row],[QUANTIDADE]]</f>
        <v>7</v>
      </c>
      <c r="L13499" s="2" t="str">
        <f>TEXT(Tabela3[[#This Row],[DATA]],"MM")</f>
        <v>08</v>
      </c>
      <c r="M13499" s="2">
        <f>WEEKNUM(Tabela3[[#This Row],[DATA]])</f>
        <v>34</v>
      </c>
      <c r="N13499" s="18">
        <f>YEAR(Tabela3[[#This Row],[DATA]])</f>
        <v>2023</v>
      </c>
    </row>
    <row r="13500" spans="2:14">
      <c r="B13500" s="1">
        <v>45162</v>
      </c>
      <c r="C13500">
        <v>18547</v>
      </c>
      <c r="D13500">
        <f>COUNTIF(C$4:C13500,Tabela3[[#This Row],[COMANDA]])</f>
        <v>1</v>
      </c>
      <c r="E13500" t="s">
        <v>90</v>
      </c>
      <c r="F13500" t="s">
        <v>99</v>
      </c>
      <c r="G13500" t="s">
        <v>8</v>
      </c>
      <c r="H13500" t="s">
        <v>202</v>
      </c>
      <c r="I13500" s="2">
        <v>1</v>
      </c>
      <c r="J13500" t="s">
        <v>13</v>
      </c>
      <c r="K13500" s="21">
        <f>INDEX(LISTAS!$H:$Q,MATCH(BASE!H13500,LISTAS!$G:$G,0),MATCH(BASE!J13500,LISTAS!$H$3:$Q$3,0))*Tabela3[[#This Row],[QUANTIDADE]]</f>
        <v>24</v>
      </c>
      <c r="L13500" s="2" t="str">
        <f>TEXT(Tabela3[[#This Row],[DATA]],"MM")</f>
        <v>08</v>
      </c>
      <c r="M13500" s="2">
        <f>WEEKNUM(Tabela3[[#This Row],[DATA]])</f>
        <v>34</v>
      </c>
      <c r="N13500" s="18">
        <f>YEAR(Tabela3[[#This Row],[DATA]])</f>
        <v>2023</v>
      </c>
    </row>
    <row r="13501" spans="2:14">
      <c r="B13501" s="1">
        <v>45162</v>
      </c>
      <c r="C13501">
        <v>18547</v>
      </c>
      <c r="D13501">
        <f>COUNTIF(C$4:C13501,Tabela3[[#This Row],[COMANDA]])</f>
        <v>2</v>
      </c>
      <c r="E13501" t="s">
        <v>90</v>
      </c>
      <c r="F13501" t="s">
        <v>99</v>
      </c>
      <c r="G13501" t="s">
        <v>9</v>
      </c>
      <c r="H13501" t="s">
        <v>385</v>
      </c>
      <c r="I13501" s="2">
        <v>1</v>
      </c>
      <c r="J13501" t="s">
        <v>13</v>
      </c>
      <c r="K13501" s="21">
        <f>INDEX(LISTAS!$H:$Q,MATCH(BASE!H13501,LISTAS!$G:$G,0),MATCH(BASE!J13501,LISTAS!$H$3:$Q$3,0))*Tabela3[[#This Row],[QUANTIDADE]]</f>
        <v>4</v>
      </c>
      <c r="L13501" s="2" t="str">
        <f>TEXT(Tabela3[[#This Row],[DATA]],"MM")</f>
        <v>08</v>
      </c>
      <c r="M13501" s="2">
        <f>WEEKNUM(Tabela3[[#This Row],[DATA]])</f>
        <v>34</v>
      </c>
      <c r="N13501" s="18">
        <f>YEAR(Tabela3[[#This Row],[DATA]])</f>
        <v>2023</v>
      </c>
    </row>
    <row r="13502" spans="2:14">
      <c r="B13502" s="1">
        <v>45162</v>
      </c>
      <c r="C13502">
        <v>18548</v>
      </c>
      <c r="D13502">
        <f>COUNTIF(C$4:C13502,Tabela3[[#This Row],[COMANDA]])</f>
        <v>1</v>
      </c>
      <c r="E13502" t="s">
        <v>90</v>
      </c>
      <c r="F13502" t="s">
        <v>99</v>
      </c>
      <c r="G13502" t="s">
        <v>8</v>
      </c>
      <c r="H13502" t="s">
        <v>202</v>
      </c>
      <c r="I13502" s="2">
        <v>1</v>
      </c>
      <c r="J13502" t="s">
        <v>13</v>
      </c>
      <c r="K13502" s="21">
        <f>INDEX(LISTAS!$H:$Q,MATCH(BASE!H13502,LISTAS!$G:$G,0),MATCH(BASE!J13502,LISTAS!$H$3:$Q$3,0))*Tabela3[[#This Row],[QUANTIDADE]]</f>
        <v>24</v>
      </c>
      <c r="L13502" s="2" t="str">
        <f>TEXT(Tabela3[[#This Row],[DATA]],"MM")</f>
        <v>08</v>
      </c>
      <c r="M13502" s="2">
        <f>WEEKNUM(Tabela3[[#This Row],[DATA]])</f>
        <v>34</v>
      </c>
      <c r="N13502" s="18">
        <f>YEAR(Tabela3[[#This Row],[DATA]])</f>
        <v>2023</v>
      </c>
    </row>
    <row r="13503" spans="2:14">
      <c r="B13503" s="1">
        <v>45162</v>
      </c>
      <c r="C13503">
        <v>18549</v>
      </c>
      <c r="D13503">
        <f>COUNTIF(C$4:C13503,Tabela3[[#This Row],[COMANDA]])</f>
        <v>1</v>
      </c>
      <c r="E13503" t="s">
        <v>90</v>
      </c>
      <c r="F13503" t="s">
        <v>99</v>
      </c>
      <c r="G13503" t="s">
        <v>8</v>
      </c>
      <c r="H13503" t="s">
        <v>204</v>
      </c>
      <c r="I13503" s="2">
        <v>2</v>
      </c>
      <c r="J13503" t="s">
        <v>13</v>
      </c>
      <c r="K13503" s="21">
        <f>INDEX(LISTAS!$H:$Q,MATCH(BASE!H13503,LISTAS!$G:$G,0),MATCH(BASE!J13503,LISTAS!$H$3:$Q$3,0))*Tabela3[[#This Row],[QUANTIDADE]]</f>
        <v>36</v>
      </c>
      <c r="L13503" s="2" t="str">
        <f>TEXT(Tabela3[[#This Row],[DATA]],"MM")</f>
        <v>08</v>
      </c>
      <c r="M13503" s="2">
        <f>WEEKNUM(Tabela3[[#This Row],[DATA]])</f>
        <v>34</v>
      </c>
      <c r="N13503" s="18">
        <f>YEAR(Tabela3[[#This Row],[DATA]])</f>
        <v>2023</v>
      </c>
    </row>
    <row r="13504" spans="2:14">
      <c r="B13504" s="1">
        <v>45162</v>
      </c>
      <c r="C13504">
        <v>18550</v>
      </c>
      <c r="D13504">
        <f>COUNTIF(C$4:C13504,Tabela3[[#This Row],[COMANDA]])</f>
        <v>1</v>
      </c>
      <c r="E13504" t="s">
        <v>90</v>
      </c>
      <c r="F13504" t="s">
        <v>98</v>
      </c>
      <c r="G13504" t="s">
        <v>8</v>
      </c>
      <c r="H13504" t="s">
        <v>84</v>
      </c>
      <c r="I13504" s="2">
        <v>1</v>
      </c>
      <c r="J13504" t="s">
        <v>13</v>
      </c>
      <c r="K13504" s="21">
        <f>INDEX(LISTAS!$H:$Q,MATCH(BASE!H13504,LISTAS!$G:$G,0),MATCH(BASE!J13504,LISTAS!$H$3:$Q$3,0))*Tabela3[[#This Row],[QUANTIDADE]]</f>
        <v>16</v>
      </c>
      <c r="L13504" s="2" t="str">
        <f>TEXT(Tabela3[[#This Row],[DATA]],"MM")</f>
        <v>08</v>
      </c>
      <c r="M13504" s="2">
        <f>WEEKNUM(Tabela3[[#This Row],[DATA]])</f>
        <v>34</v>
      </c>
      <c r="N13504" s="18">
        <f>YEAR(Tabela3[[#This Row],[DATA]])</f>
        <v>2023</v>
      </c>
    </row>
    <row r="13505" spans="2:14">
      <c r="B13505" s="1">
        <v>45162</v>
      </c>
      <c r="C13505">
        <v>18550</v>
      </c>
      <c r="D13505">
        <f>COUNTIF(C$4:C13505,Tabela3[[#This Row],[COMANDA]])</f>
        <v>2</v>
      </c>
      <c r="E13505" t="s">
        <v>90</v>
      </c>
      <c r="F13505" t="s">
        <v>98</v>
      </c>
      <c r="G13505" t="s">
        <v>8</v>
      </c>
      <c r="H13505" t="s">
        <v>148</v>
      </c>
      <c r="I13505" s="2">
        <v>1</v>
      </c>
      <c r="J13505" t="s">
        <v>13</v>
      </c>
      <c r="K13505" s="21">
        <f>INDEX(LISTAS!$H:$Q,MATCH(BASE!H13505,LISTAS!$G:$G,0),MATCH(BASE!J13505,LISTAS!$H$3:$Q$3,0))*Tabela3[[#This Row],[QUANTIDADE]]</f>
        <v>4</v>
      </c>
      <c r="L13505" s="2" t="str">
        <f>TEXT(Tabela3[[#This Row],[DATA]],"MM")</f>
        <v>08</v>
      </c>
      <c r="M13505" s="2">
        <f>WEEKNUM(Tabela3[[#This Row],[DATA]])</f>
        <v>34</v>
      </c>
      <c r="N13505" s="18">
        <f>YEAR(Tabela3[[#This Row],[DATA]])</f>
        <v>2023</v>
      </c>
    </row>
    <row r="13506" spans="2:14">
      <c r="B13506" s="1">
        <v>45162</v>
      </c>
      <c r="C13506">
        <v>18551</v>
      </c>
      <c r="D13506">
        <f>COUNTIF(C$4:C13506,Tabela3[[#This Row],[COMANDA]])</f>
        <v>1</v>
      </c>
      <c r="E13506" t="s">
        <v>90</v>
      </c>
      <c r="F13506" t="s">
        <v>98</v>
      </c>
      <c r="G13506" t="s">
        <v>8</v>
      </c>
      <c r="H13506" t="s">
        <v>39</v>
      </c>
      <c r="I13506" s="2">
        <v>1</v>
      </c>
      <c r="J13506" t="s">
        <v>13</v>
      </c>
      <c r="K13506" s="21">
        <f>INDEX(LISTAS!$H:$Q,MATCH(BASE!H13506,LISTAS!$G:$G,0),MATCH(BASE!J13506,LISTAS!$H$3:$Q$3,0))*Tabela3[[#This Row],[QUANTIDADE]]</f>
        <v>12</v>
      </c>
      <c r="L13506" s="2" t="str">
        <f>TEXT(Tabela3[[#This Row],[DATA]],"MM")</f>
        <v>08</v>
      </c>
      <c r="M13506" s="2">
        <f>WEEKNUM(Tabela3[[#This Row],[DATA]])</f>
        <v>34</v>
      </c>
      <c r="N13506" s="18">
        <f>YEAR(Tabela3[[#This Row],[DATA]])</f>
        <v>2023</v>
      </c>
    </row>
    <row r="13507" spans="2:14">
      <c r="B13507" s="1">
        <v>45162</v>
      </c>
      <c r="C13507">
        <v>18551</v>
      </c>
      <c r="D13507">
        <f>COUNTIF(C$4:C13507,Tabela3[[#This Row],[COMANDA]])</f>
        <v>2</v>
      </c>
      <c r="E13507" t="s">
        <v>90</v>
      </c>
      <c r="F13507" t="s">
        <v>98</v>
      </c>
      <c r="G13507" t="s">
        <v>8</v>
      </c>
      <c r="H13507" t="s">
        <v>204</v>
      </c>
      <c r="I13507" s="2">
        <v>1</v>
      </c>
      <c r="J13507" t="s">
        <v>13</v>
      </c>
      <c r="K13507" s="21">
        <f>INDEX(LISTAS!$H:$Q,MATCH(BASE!H13507,LISTAS!$G:$G,0),MATCH(BASE!J13507,LISTAS!$H$3:$Q$3,0))*Tabela3[[#This Row],[QUANTIDADE]]</f>
        <v>18</v>
      </c>
      <c r="L13507" s="2" t="str">
        <f>TEXT(Tabela3[[#This Row],[DATA]],"MM")</f>
        <v>08</v>
      </c>
      <c r="M13507" s="2">
        <f>WEEKNUM(Tabela3[[#This Row],[DATA]])</f>
        <v>34</v>
      </c>
      <c r="N13507" s="18">
        <f>YEAR(Tabela3[[#This Row],[DATA]])</f>
        <v>2023</v>
      </c>
    </row>
    <row r="13508" spans="2:14">
      <c r="B13508" s="1">
        <v>45162</v>
      </c>
      <c r="C13508">
        <v>18551</v>
      </c>
      <c r="D13508">
        <f>COUNTIF(C$4:C13508,Tabela3[[#This Row],[COMANDA]])</f>
        <v>3</v>
      </c>
      <c r="E13508" t="s">
        <v>90</v>
      </c>
      <c r="F13508" t="s">
        <v>99</v>
      </c>
      <c r="G13508" t="s">
        <v>8</v>
      </c>
      <c r="H13508" t="s">
        <v>84</v>
      </c>
      <c r="I13508" s="2">
        <v>1</v>
      </c>
      <c r="J13508" t="s">
        <v>13</v>
      </c>
      <c r="K13508" s="21">
        <f>INDEX(LISTAS!$H:$Q,MATCH(BASE!H13508,LISTAS!$G:$G,0),MATCH(BASE!J13508,LISTAS!$H$3:$Q$3,0))*Tabela3[[#This Row],[QUANTIDADE]]</f>
        <v>16</v>
      </c>
      <c r="L13508" s="2" t="str">
        <f>TEXT(Tabela3[[#This Row],[DATA]],"MM")</f>
        <v>08</v>
      </c>
      <c r="M13508" s="2">
        <f>WEEKNUM(Tabela3[[#This Row],[DATA]])</f>
        <v>34</v>
      </c>
      <c r="N13508" s="18">
        <f>YEAR(Tabela3[[#This Row],[DATA]])</f>
        <v>2023</v>
      </c>
    </row>
    <row r="13509" spans="2:14">
      <c r="B13509" s="1">
        <v>45162</v>
      </c>
      <c r="C13509">
        <v>18551</v>
      </c>
      <c r="D13509">
        <f>COUNTIF(C$4:C13509,Tabela3[[#This Row],[COMANDA]])</f>
        <v>4</v>
      </c>
      <c r="E13509" t="s">
        <v>90</v>
      </c>
      <c r="F13509" t="s">
        <v>98</v>
      </c>
      <c r="G13509" t="s">
        <v>8</v>
      </c>
      <c r="H13509" t="s">
        <v>153</v>
      </c>
      <c r="I13509" s="2">
        <v>1</v>
      </c>
      <c r="J13509" t="s">
        <v>13</v>
      </c>
      <c r="K13509" s="21">
        <f>INDEX(LISTAS!$H:$Q,MATCH(BASE!H13509,LISTAS!$G:$G,0),MATCH(BASE!J13509,LISTAS!$H$3:$Q$3,0))*Tabela3[[#This Row],[QUANTIDADE]]</f>
        <v>5</v>
      </c>
      <c r="L13509" s="2" t="str">
        <f>TEXT(Tabela3[[#This Row],[DATA]],"MM")</f>
        <v>08</v>
      </c>
      <c r="M13509" s="2">
        <f>WEEKNUM(Tabela3[[#This Row],[DATA]])</f>
        <v>34</v>
      </c>
      <c r="N13509" s="18">
        <f>YEAR(Tabela3[[#This Row],[DATA]])</f>
        <v>2023</v>
      </c>
    </row>
    <row r="13510" spans="2:14">
      <c r="B13510" s="1">
        <v>45162</v>
      </c>
      <c r="C13510">
        <v>18551</v>
      </c>
      <c r="D13510">
        <f>COUNTIF(C$4:C13510,Tabela3[[#This Row],[COMANDA]])</f>
        <v>5</v>
      </c>
      <c r="E13510" t="s">
        <v>90</v>
      </c>
      <c r="F13510" t="s">
        <v>98</v>
      </c>
      <c r="G13510" t="s">
        <v>8</v>
      </c>
      <c r="H13510" t="s">
        <v>163</v>
      </c>
      <c r="I13510" s="2">
        <v>1</v>
      </c>
      <c r="J13510" t="s">
        <v>11</v>
      </c>
      <c r="K13510" s="21">
        <f>INDEX(LISTAS!$H:$Q,MATCH(BASE!H13510,LISTAS!$G:$G,0),MATCH(BASE!J13510,LISTAS!$H$3:$Q$3,0))*Tabela3[[#This Row],[QUANTIDADE]]</f>
        <v>4</v>
      </c>
      <c r="L13510" s="2" t="str">
        <f>TEXT(Tabela3[[#This Row],[DATA]],"MM")</f>
        <v>08</v>
      </c>
      <c r="M13510" s="2">
        <f>WEEKNUM(Tabela3[[#This Row],[DATA]])</f>
        <v>34</v>
      </c>
      <c r="N13510" s="18">
        <f>YEAR(Tabela3[[#This Row],[DATA]])</f>
        <v>2023</v>
      </c>
    </row>
    <row r="13511" spans="2:14">
      <c r="B13511" s="1">
        <v>45162</v>
      </c>
      <c r="C13511">
        <v>18551</v>
      </c>
      <c r="D13511">
        <f>COUNTIF(C$4:C13511,Tabela3[[#This Row],[COMANDA]])</f>
        <v>6</v>
      </c>
      <c r="E13511" t="s">
        <v>90</v>
      </c>
      <c r="F13511" t="s">
        <v>98</v>
      </c>
      <c r="G13511" t="s">
        <v>8</v>
      </c>
      <c r="H13511" t="s">
        <v>199</v>
      </c>
      <c r="I13511" s="2">
        <v>1</v>
      </c>
      <c r="J13511" t="s">
        <v>12</v>
      </c>
      <c r="K13511" s="21">
        <f>INDEX(LISTAS!$H:$Q,MATCH(BASE!H13511,LISTAS!$G:$G,0),MATCH(BASE!J13511,LISTAS!$H$3:$Q$3,0))*Tabela3[[#This Row],[QUANTIDADE]]</f>
        <v>1.5</v>
      </c>
      <c r="L13511" s="2" t="str">
        <f>TEXT(Tabela3[[#This Row],[DATA]],"MM")</f>
        <v>08</v>
      </c>
      <c r="M13511" s="2">
        <f>WEEKNUM(Tabela3[[#This Row],[DATA]])</f>
        <v>34</v>
      </c>
      <c r="N13511" s="18">
        <f>YEAR(Tabela3[[#This Row],[DATA]])</f>
        <v>2023</v>
      </c>
    </row>
    <row r="13512" spans="2:14">
      <c r="B13512" s="1">
        <v>45162</v>
      </c>
      <c r="C13512">
        <v>18552</v>
      </c>
      <c r="D13512">
        <f>COUNTIF(C$4:C13512,Tabela3[[#This Row],[COMANDA]])</f>
        <v>1</v>
      </c>
      <c r="E13512" t="s">
        <v>90</v>
      </c>
      <c r="F13512" t="s">
        <v>99</v>
      </c>
      <c r="G13512" t="s">
        <v>8</v>
      </c>
      <c r="H13512" t="s">
        <v>41</v>
      </c>
      <c r="I13512" s="2">
        <v>1</v>
      </c>
      <c r="J13512" t="s">
        <v>13</v>
      </c>
      <c r="K13512" s="21">
        <f>INDEX(LISTAS!$H:$Q,MATCH(BASE!H13512,LISTAS!$G:$G,0),MATCH(BASE!J13512,LISTAS!$H$3:$Q$3,0))*Tabela3[[#This Row],[QUANTIDADE]]</f>
        <v>16</v>
      </c>
      <c r="L13512" s="2" t="str">
        <f>TEXT(Tabela3[[#This Row],[DATA]],"MM")</f>
        <v>08</v>
      </c>
      <c r="M13512" s="2">
        <f>WEEKNUM(Tabela3[[#This Row],[DATA]])</f>
        <v>34</v>
      </c>
      <c r="N13512" s="18">
        <f>YEAR(Tabela3[[#This Row],[DATA]])</f>
        <v>2023</v>
      </c>
    </row>
    <row r="13513" spans="2:14">
      <c r="B13513" s="1">
        <v>45162</v>
      </c>
      <c r="C13513">
        <v>18552</v>
      </c>
      <c r="D13513">
        <f>COUNTIF(C$4:C13513,Tabela3[[#This Row],[COMANDA]])</f>
        <v>2</v>
      </c>
      <c r="E13513" t="s">
        <v>90</v>
      </c>
      <c r="F13513" t="s">
        <v>99</v>
      </c>
      <c r="G13513" t="s">
        <v>8</v>
      </c>
      <c r="H13513" t="s">
        <v>163</v>
      </c>
      <c r="I13513" s="2">
        <v>1</v>
      </c>
      <c r="J13513" t="s">
        <v>11</v>
      </c>
      <c r="K13513" s="21">
        <f>INDEX(LISTAS!$H:$Q,MATCH(BASE!H13513,LISTAS!$G:$G,0),MATCH(BASE!J13513,LISTAS!$H$3:$Q$3,0))*Tabela3[[#This Row],[QUANTIDADE]]</f>
        <v>4</v>
      </c>
      <c r="L13513" s="2" t="str">
        <f>TEXT(Tabela3[[#This Row],[DATA]],"MM")</f>
        <v>08</v>
      </c>
      <c r="M13513" s="2">
        <f>WEEKNUM(Tabela3[[#This Row],[DATA]])</f>
        <v>34</v>
      </c>
      <c r="N13513" s="18">
        <f>YEAR(Tabela3[[#This Row],[DATA]])</f>
        <v>2023</v>
      </c>
    </row>
    <row r="13514" spans="2:14">
      <c r="B13514" s="1">
        <v>45162</v>
      </c>
      <c r="C13514">
        <v>18553</v>
      </c>
      <c r="D13514">
        <f>COUNTIF(C$4:C13514,Tabela3[[#This Row],[COMANDA]])</f>
        <v>1</v>
      </c>
      <c r="E13514" t="s">
        <v>90</v>
      </c>
      <c r="F13514" t="s">
        <v>98</v>
      </c>
      <c r="G13514" t="s">
        <v>8</v>
      </c>
      <c r="H13514" t="s">
        <v>203</v>
      </c>
      <c r="I13514" s="2">
        <v>1</v>
      </c>
      <c r="J13514" t="s">
        <v>13</v>
      </c>
      <c r="K13514" s="21">
        <f>INDEX(LISTAS!$H:$Q,MATCH(BASE!H13514,LISTAS!$G:$G,0),MATCH(BASE!J13514,LISTAS!$H$3:$Q$3,0))*Tabela3[[#This Row],[QUANTIDADE]]</f>
        <v>22</v>
      </c>
      <c r="L13514" s="2" t="str">
        <f>TEXT(Tabela3[[#This Row],[DATA]],"MM")</f>
        <v>08</v>
      </c>
      <c r="M13514" s="2">
        <f>WEEKNUM(Tabela3[[#This Row],[DATA]])</f>
        <v>34</v>
      </c>
      <c r="N13514" s="18">
        <f>YEAR(Tabela3[[#This Row],[DATA]])</f>
        <v>2023</v>
      </c>
    </row>
    <row r="13515" spans="2:14">
      <c r="B13515" s="1">
        <v>45162</v>
      </c>
      <c r="C13515">
        <v>18553</v>
      </c>
      <c r="D13515">
        <f>COUNTIF(C$4:C13515,Tabela3[[#This Row],[COMANDA]])</f>
        <v>2</v>
      </c>
      <c r="E13515" t="s">
        <v>90</v>
      </c>
      <c r="F13515" t="s">
        <v>98</v>
      </c>
      <c r="G13515" t="s">
        <v>8</v>
      </c>
      <c r="H13515" t="s">
        <v>202</v>
      </c>
      <c r="I13515" s="2">
        <v>1</v>
      </c>
      <c r="J13515" t="s">
        <v>13</v>
      </c>
      <c r="K13515" s="21">
        <f>INDEX(LISTAS!$H:$Q,MATCH(BASE!H13515,LISTAS!$G:$G,0),MATCH(BASE!J13515,LISTAS!$H$3:$Q$3,0))*Tabela3[[#This Row],[QUANTIDADE]]</f>
        <v>24</v>
      </c>
      <c r="L13515" s="2" t="str">
        <f>TEXT(Tabela3[[#This Row],[DATA]],"MM")</f>
        <v>08</v>
      </c>
      <c r="M13515" s="2">
        <f>WEEKNUM(Tabela3[[#This Row],[DATA]])</f>
        <v>34</v>
      </c>
      <c r="N13515" s="18">
        <f>YEAR(Tabela3[[#This Row],[DATA]])</f>
        <v>2023</v>
      </c>
    </row>
    <row r="13516" spans="2:14">
      <c r="B13516" s="1">
        <v>45162</v>
      </c>
      <c r="C13516">
        <v>18553</v>
      </c>
      <c r="D13516">
        <f>COUNTIF(C$4:C13516,Tabela3[[#This Row],[COMANDA]])</f>
        <v>3</v>
      </c>
      <c r="E13516" t="s">
        <v>90</v>
      </c>
      <c r="F13516" t="s">
        <v>98</v>
      </c>
      <c r="G13516" t="s">
        <v>8</v>
      </c>
      <c r="H13516" t="s">
        <v>142</v>
      </c>
      <c r="I13516" s="2">
        <v>1</v>
      </c>
      <c r="J13516" t="s">
        <v>802</v>
      </c>
      <c r="K13516" s="21">
        <f>INDEX(LISTAS!$H:$Q,MATCH(BASE!H13516,LISTAS!$G:$G,0),MATCH(BASE!J13516,LISTAS!$H$3:$Q$3,0))*Tabela3[[#This Row],[QUANTIDADE]]</f>
        <v>6</v>
      </c>
      <c r="L13516" s="2" t="str">
        <f>TEXT(Tabela3[[#This Row],[DATA]],"MM")</f>
        <v>08</v>
      </c>
      <c r="M13516" s="2">
        <f>WEEKNUM(Tabela3[[#This Row],[DATA]])</f>
        <v>34</v>
      </c>
      <c r="N13516" s="18">
        <f>YEAR(Tabela3[[#This Row],[DATA]])</f>
        <v>2023</v>
      </c>
    </row>
    <row r="13517" spans="2:14">
      <c r="B13517" s="1">
        <v>45163</v>
      </c>
      <c r="C13517">
        <v>18554</v>
      </c>
      <c r="D13517">
        <f>COUNTIF(C$4:C13517,Tabela3[[#This Row],[COMANDA]])</f>
        <v>1</v>
      </c>
      <c r="E13517" t="s">
        <v>89</v>
      </c>
      <c r="G13517" t="s">
        <v>8</v>
      </c>
      <c r="H13517" t="s">
        <v>47</v>
      </c>
      <c r="I13517" s="2">
        <v>1</v>
      </c>
      <c r="J13517" t="s">
        <v>13</v>
      </c>
      <c r="K13517" s="21">
        <f>INDEX(LISTAS!$H:$Q,MATCH(BASE!H13517,LISTAS!$G:$G,0),MATCH(BASE!J13517,LISTAS!$H$3:$Q$3,0))*Tabela3[[#This Row],[QUANTIDADE]]</f>
        <v>16</v>
      </c>
      <c r="L13517" s="2" t="str">
        <f>TEXT(Tabela3[[#This Row],[DATA]],"MM")</f>
        <v>08</v>
      </c>
      <c r="M13517" s="2">
        <f>WEEKNUM(Tabela3[[#This Row],[DATA]])</f>
        <v>34</v>
      </c>
      <c r="N13517" s="18">
        <f>YEAR(Tabela3[[#This Row],[DATA]])</f>
        <v>2023</v>
      </c>
    </row>
    <row r="13518" spans="2:14">
      <c r="B13518" s="1">
        <v>45163</v>
      </c>
      <c r="C13518">
        <v>18555</v>
      </c>
      <c r="D13518">
        <f>COUNTIF(C$4:C13518,Tabela3[[#This Row],[COMANDA]])</f>
        <v>1</v>
      </c>
      <c r="E13518" t="s">
        <v>90</v>
      </c>
      <c r="F13518" t="s">
        <v>375</v>
      </c>
      <c r="G13518" t="s">
        <v>8</v>
      </c>
      <c r="H13518" t="s">
        <v>47</v>
      </c>
      <c r="I13518" s="2">
        <v>1</v>
      </c>
      <c r="J13518" t="s">
        <v>13</v>
      </c>
      <c r="K13518" s="21">
        <f>INDEX(LISTAS!$H:$Q,MATCH(BASE!H13518,LISTAS!$G:$G,0),MATCH(BASE!J13518,LISTAS!$H$3:$Q$3,0))*Tabela3[[#This Row],[QUANTIDADE]]</f>
        <v>16</v>
      </c>
      <c r="L13518" s="2" t="str">
        <f>TEXT(Tabela3[[#This Row],[DATA]],"MM")</f>
        <v>08</v>
      </c>
      <c r="M13518" s="2">
        <f>WEEKNUM(Tabela3[[#This Row],[DATA]])</f>
        <v>34</v>
      </c>
      <c r="N13518" s="18">
        <f>YEAR(Tabela3[[#This Row],[DATA]])</f>
        <v>2023</v>
      </c>
    </row>
    <row r="13519" spans="2:14">
      <c r="B13519" s="1">
        <v>45163</v>
      </c>
      <c r="C13519">
        <v>18556</v>
      </c>
      <c r="D13519">
        <f>COUNTIF(C$4:C13519,Tabela3[[#This Row],[COMANDA]])</f>
        <v>1</v>
      </c>
      <c r="E13519" t="s">
        <v>89</v>
      </c>
      <c r="F13519" t="s">
        <v>375</v>
      </c>
      <c r="G13519" t="s">
        <v>8</v>
      </c>
      <c r="H13519" t="s">
        <v>47</v>
      </c>
      <c r="I13519" s="2">
        <v>1</v>
      </c>
      <c r="J13519" t="s">
        <v>13</v>
      </c>
      <c r="K13519" s="21">
        <f>INDEX(LISTAS!$H:$Q,MATCH(BASE!H13519,LISTAS!$G:$G,0),MATCH(BASE!J13519,LISTAS!$H$3:$Q$3,0))*Tabela3[[#This Row],[QUANTIDADE]]</f>
        <v>16</v>
      </c>
      <c r="L13519" s="2" t="str">
        <f>TEXT(Tabela3[[#This Row],[DATA]],"MM")</f>
        <v>08</v>
      </c>
      <c r="M13519" s="2">
        <f>WEEKNUM(Tabela3[[#This Row],[DATA]])</f>
        <v>34</v>
      </c>
      <c r="N13519" s="18">
        <f>YEAR(Tabela3[[#This Row],[DATA]])</f>
        <v>2023</v>
      </c>
    </row>
    <row r="13520" spans="2:14">
      <c r="B13520" s="1">
        <v>45163</v>
      </c>
      <c r="C13520">
        <v>18556</v>
      </c>
      <c r="D13520">
        <f>COUNTIF(C$4:C13520,Tabela3[[#This Row],[COMANDA]])</f>
        <v>2</v>
      </c>
      <c r="E13520" t="s">
        <v>89</v>
      </c>
      <c r="F13520" t="s">
        <v>375</v>
      </c>
      <c r="G13520" t="s">
        <v>9</v>
      </c>
      <c r="H13520" t="s">
        <v>143</v>
      </c>
      <c r="I13520" s="2">
        <v>1</v>
      </c>
      <c r="J13520" t="s">
        <v>13</v>
      </c>
      <c r="K13520" s="21">
        <f>INDEX(LISTAS!$H:$Q,MATCH(BASE!H13520,LISTAS!$G:$G,0),MATCH(BASE!J13520,LISTAS!$H$3:$Q$3,0))*Tabela3[[#This Row],[QUANTIDADE]]</f>
        <v>5</v>
      </c>
      <c r="L13520" s="2" t="str">
        <f>TEXT(Tabela3[[#This Row],[DATA]],"MM")</f>
        <v>08</v>
      </c>
      <c r="M13520" s="2">
        <f>WEEKNUM(Tabela3[[#This Row],[DATA]])</f>
        <v>34</v>
      </c>
      <c r="N13520" s="18">
        <f>YEAR(Tabela3[[#This Row],[DATA]])</f>
        <v>2023</v>
      </c>
    </row>
    <row r="13521" spans="2:14">
      <c r="B13521" s="1">
        <v>45163</v>
      </c>
      <c r="C13521">
        <v>18557</v>
      </c>
      <c r="D13521">
        <f>COUNTIF(C$4:C13521,Tabela3[[#This Row],[COMANDA]])</f>
        <v>1</v>
      </c>
      <c r="E13521" t="s">
        <v>90</v>
      </c>
      <c r="F13521" t="s">
        <v>98</v>
      </c>
      <c r="G13521" t="s">
        <v>8</v>
      </c>
      <c r="H13521" t="s">
        <v>204</v>
      </c>
      <c r="I13521" s="2">
        <v>2</v>
      </c>
      <c r="J13521" t="s">
        <v>13</v>
      </c>
      <c r="K13521" s="21">
        <f>INDEX(LISTAS!$H:$Q,MATCH(BASE!H13521,LISTAS!$G:$G,0),MATCH(BASE!J13521,LISTAS!$H$3:$Q$3,0))*Tabela3[[#This Row],[QUANTIDADE]]</f>
        <v>36</v>
      </c>
      <c r="L13521" s="2" t="str">
        <f>TEXT(Tabela3[[#This Row],[DATA]],"MM")</f>
        <v>08</v>
      </c>
      <c r="M13521" s="2">
        <f>WEEKNUM(Tabela3[[#This Row],[DATA]])</f>
        <v>34</v>
      </c>
      <c r="N13521" s="18">
        <f>YEAR(Tabela3[[#This Row],[DATA]])</f>
        <v>2023</v>
      </c>
    </row>
    <row r="13522" spans="2:14">
      <c r="B13522" s="1">
        <v>45163</v>
      </c>
      <c r="C13522">
        <v>18557</v>
      </c>
      <c r="D13522">
        <f>COUNTIF(C$4:C13522,Tabela3[[#This Row],[COMANDA]])</f>
        <v>2</v>
      </c>
      <c r="E13522" t="s">
        <v>90</v>
      </c>
      <c r="F13522" t="s">
        <v>98</v>
      </c>
      <c r="G13522" t="s">
        <v>8</v>
      </c>
      <c r="H13522" t="s">
        <v>202</v>
      </c>
      <c r="I13522" s="2">
        <v>1</v>
      </c>
      <c r="J13522" t="s">
        <v>13</v>
      </c>
      <c r="K13522" s="21">
        <f>INDEX(LISTAS!$H:$Q,MATCH(BASE!H13522,LISTAS!$G:$G,0),MATCH(BASE!J13522,LISTAS!$H$3:$Q$3,0))*Tabela3[[#This Row],[QUANTIDADE]]</f>
        <v>24</v>
      </c>
      <c r="L13522" s="2" t="str">
        <f>TEXT(Tabela3[[#This Row],[DATA]],"MM")</f>
        <v>08</v>
      </c>
      <c r="M13522" s="2">
        <f>WEEKNUM(Tabela3[[#This Row],[DATA]])</f>
        <v>34</v>
      </c>
      <c r="N13522" s="18">
        <f>YEAR(Tabela3[[#This Row],[DATA]])</f>
        <v>2023</v>
      </c>
    </row>
    <row r="13523" spans="2:14">
      <c r="B13523" s="1">
        <v>45163</v>
      </c>
      <c r="C13523">
        <v>18557</v>
      </c>
      <c r="D13523">
        <f>COUNTIF(C$4:C13523,Tabela3[[#This Row],[COMANDA]])</f>
        <v>3</v>
      </c>
      <c r="E13523" t="s">
        <v>90</v>
      </c>
      <c r="F13523" t="s">
        <v>98</v>
      </c>
      <c r="G13523" t="s">
        <v>8</v>
      </c>
      <c r="H13523" t="s">
        <v>47</v>
      </c>
      <c r="I13523" s="2">
        <v>1</v>
      </c>
      <c r="J13523" t="s">
        <v>13</v>
      </c>
      <c r="K13523" s="21">
        <f>INDEX(LISTAS!$H:$Q,MATCH(BASE!H13523,LISTAS!$G:$G,0),MATCH(BASE!J13523,LISTAS!$H$3:$Q$3,0))*Tabela3[[#This Row],[QUANTIDADE]]</f>
        <v>16</v>
      </c>
      <c r="L13523" s="2" t="str">
        <f>TEXT(Tabela3[[#This Row],[DATA]],"MM")</f>
        <v>08</v>
      </c>
      <c r="M13523" s="2">
        <f>WEEKNUM(Tabela3[[#This Row],[DATA]])</f>
        <v>34</v>
      </c>
      <c r="N13523" s="18">
        <f>YEAR(Tabela3[[#This Row],[DATA]])</f>
        <v>2023</v>
      </c>
    </row>
    <row r="13524" spans="2:14">
      <c r="B13524" s="1">
        <v>45163</v>
      </c>
      <c r="C13524">
        <v>18558</v>
      </c>
      <c r="D13524">
        <f>COUNTIF(C$4:C13524,Tabela3[[#This Row],[COMANDA]])</f>
        <v>1</v>
      </c>
      <c r="E13524" t="s">
        <v>90</v>
      </c>
      <c r="F13524" t="s">
        <v>98</v>
      </c>
      <c r="G13524" t="s">
        <v>8</v>
      </c>
      <c r="H13524" t="s">
        <v>204</v>
      </c>
      <c r="I13524" s="2">
        <v>1</v>
      </c>
      <c r="J13524" t="s">
        <v>13</v>
      </c>
      <c r="K13524" s="21">
        <f>INDEX(LISTAS!$H:$Q,MATCH(BASE!H13524,LISTAS!$G:$G,0),MATCH(BASE!J13524,LISTAS!$H$3:$Q$3,0))*Tabela3[[#This Row],[QUANTIDADE]]</f>
        <v>18</v>
      </c>
      <c r="L13524" s="2" t="str">
        <f>TEXT(Tabela3[[#This Row],[DATA]],"MM")</f>
        <v>08</v>
      </c>
      <c r="M13524" s="2">
        <f>WEEKNUM(Tabela3[[#This Row],[DATA]])</f>
        <v>34</v>
      </c>
      <c r="N13524" s="18">
        <f>YEAR(Tabela3[[#This Row],[DATA]])</f>
        <v>2023</v>
      </c>
    </row>
    <row r="13525" spans="2:14">
      <c r="B13525" s="1">
        <v>45163</v>
      </c>
      <c r="C13525">
        <v>18559</v>
      </c>
      <c r="D13525">
        <f>COUNTIF(C$4:C13525,Tabela3[[#This Row],[COMANDA]])</f>
        <v>1</v>
      </c>
      <c r="E13525" t="s">
        <v>90</v>
      </c>
      <c r="F13525" t="s">
        <v>99</v>
      </c>
      <c r="G13525" t="s">
        <v>8</v>
      </c>
      <c r="H13525" t="s">
        <v>204</v>
      </c>
      <c r="I13525" s="2">
        <v>1</v>
      </c>
      <c r="J13525" t="s">
        <v>13</v>
      </c>
      <c r="K13525" s="21">
        <f>INDEX(LISTAS!$H:$Q,MATCH(BASE!H13525,LISTAS!$G:$G,0),MATCH(BASE!J13525,LISTAS!$H$3:$Q$3,0))*Tabela3[[#This Row],[QUANTIDADE]]</f>
        <v>18</v>
      </c>
      <c r="L13525" s="2" t="str">
        <f>TEXT(Tabela3[[#This Row],[DATA]],"MM")</f>
        <v>08</v>
      </c>
      <c r="M13525" s="2">
        <f>WEEKNUM(Tabela3[[#This Row],[DATA]])</f>
        <v>34</v>
      </c>
      <c r="N13525" s="18">
        <f>YEAR(Tabela3[[#This Row],[DATA]])</f>
        <v>2023</v>
      </c>
    </row>
    <row r="13526" spans="2:14">
      <c r="B13526" s="1">
        <v>45163</v>
      </c>
      <c r="C13526">
        <v>18559</v>
      </c>
      <c r="D13526">
        <f>COUNTIF(C$4:C13526,Tabela3[[#This Row],[COMANDA]])</f>
        <v>2</v>
      </c>
      <c r="E13526" t="s">
        <v>90</v>
      </c>
      <c r="F13526" t="s">
        <v>99</v>
      </c>
      <c r="G13526" t="s">
        <v>61</v>
      </c>
      <c r="H13526" t="s">
        <v>199</v>
      </c>
      <c r="I13526" s="2">
        <v>1</v>
      </c>
      <c r="J13526" t="s">
        <v>11</v>
      </c>
      <c r="K13526" s="21">
        <f>INDEX(LISTAS!$H:$Q,MATCH(BASE!H13526,LISTAS!$G:$G,0),MATCH(BASE!J13526,LISTAS!$H$3:$Q$3,0))*Tabela3[[#This Row],[QUANTIDADE]]</f>
        <v>1</v>
      </c>
      <c r="L13526" s="2" t="str">
        <f>TEXT(Tabela3[[#This Row],[DATA]],"MM")</f>
        <v>08</v>
      </c>
      <c r="M13526" s="2">
        <f>WEEKNUM(Tabela3[[#This Row],[DATA]])</f>
        <v>34</v>
      </c>
      <c r="N13526" s="18">
        <f>YEAR(Tabela3[[#This Row],[DATA]])</f>
        <v>2023</v>
      </c>
    </row>
    <row r="13527" spans="2:14">
      <c r="B13527" s="1">
        <v>45163</v>
      </c>
      <c r="C13527">
        <v>18560</v>
      </c>
      <c r="D13527">
        <f>COUNTIF(C$4:C13527,Tabela3[[#This Row],[COMANDA]])</f>
        <v>1</v>
      </c>
      <c r="E13527" t="s">
        <v>89</v>
      </c>
      <c r="F13527" t="s">
        <v>100</v>
      </c>
      <c r="G13527" t="s">
        <v>8</v>
      </c>
      <c r="H13527" t="s">
        <v>47</v>
      </c>
      <c r="I13527" s="2">
        <v>1</v>
      </c>
      <c r="J13527" t="s">
        <v>13</v>
      </c>
      <c r="K13527" s="21">
        <f>INDEX(LISTAS!$H:$Q,MATCH(BASE!H13527,LISTAS!$G:$G,0),MATCH(BASE!J13527,LISTAS!$H$3:$Q$3,0))*Tabela3[[#This Row],[QUANTIDADE]]</f>
        <v>16</v>
      </c>
      <c r="L13527" s="2" t="str">
        <f>TEXT(Tabela3[[#This Row],[DATA]],"MM")</f>
        <v>08</v>
      </c>
      <c r="M13527" s="2">
        <f>WEEKNUM(Tabela3[[#This Row],[DATA]])</f>
        <v>34</v>
      </c>
      <c r="N13527" s="18">
        <f>YEAR(Tabela3[[#This Row],[DATA]])</f>
        <v>2023</v>
      </c>
    </row>
    <row r="13528" spans="2:14">
      <c r="B13528" s="1">
        <v>45163</v>
      </c>
      <c r="C13528">
        <v>18561</v>
      </c>
      <c r="D13528">
        <f>COUNTIF(C$4:C13528,Tabela3[[#This Row],[COMANDA]])</f>
        <v>1</v>
      </c>
      <c r="E13528" t="s">
        <v>90</v>
      </c>
      <c r="F13528" t="s">
        <v>98</v>
      </c>
      <c r="G13528" t="s">
        <v>8</v>
      </c>
      <c r="H13528" t="s">
        <v>206</v>
      </c>
      <c r="I13528" s="2">
        <v>1</v>
      </c>
      <c r="J13528" t="s">
        <v>13</v>
      </c>
      <c r="K13528" s="21">
        <f>INDEX(LISTAS!$H:$Q,MATCH(BASE!H13528,LISTAS!$G:$G,0),MATCH(BASE!J13528,LISTAS!$H$3:$Q$3,0))*Tabela3[[#This Row],[QUANTIDADE]]</f>
        <v>18</v>
      </c>
      <c r="L13528" s="2" t="str">
        <f>TEXT(Tabela3[[#This Row],[DATA]],"MM")</f>
        <v>08</v>
      </c>
      <c r="M13528" s="2">
        <f>WEEKNUM(Tabela3[[#This Row],[DATA]])</f>
        <v>34</v>
      </c>
      <c r="N13528" s="18">
        <f>YEAR(Tabela3[[#This Row],[DATA]])</f>
        <v>2023</v>
      </c>
    </row>
    <row r="13529" spans="2:14">
      <c r="B13529" s="1">
        <v>45163</v>
      </c>
      <c r="C13529">
        <v>18561</v>
      </c>
      <c r="D13529">
        <f>COUNTIF(C$4:C13529,Tabela3[[#This Row],[COMANDA]])</f>
        <v>2</v>
      </c>
      <c r="E13529" t="s">
        <v>90</v>
      </c>
      <c r="F13529" t="s">
        <v>98</v>
      </c>
      <c r="G13529" t="s">
        <v>9</v>
      </c>
      <c r="H13529" t="s">
        <v>142</v>
      </c>
      <c r="I13529" s="2">
        <v>1</v>
      </c>
      <c r="J13529" t="s">
        <v>12</v>
      </c>
      <c r="K13529" s="21">
        <f>INDEX(LISTAS!$H:$Q,MATCH(BASE!H13529,LISTAS!$G:$G,0),MATCH(BASE!J13529,LISTAS!$H$3:$Q$3,0))*Tabela3[[#This Row],[QUANTIDADE]]</f>
        <v>7</v>
      </c>
      <c r="L13529" s="2" t="str">
        <f>TEXT(Tabela3[[#This Row],[DATA]],"MM")</f>
        <v>08</v>
      </c>
      <c r="M13529" s="2">
        <f>WEEKNUM(Tabela3[[#This Row],[DATA]])</f>
        <v>34</v>
      </c>
      <c r="N13529" s="18">
        <f>YEAR(Tabela3[[#This Row],[DATA]])</f>
        <v>2023</v>
      </c>
    </row>
    <row r="13530" spans="2:14">
      <c r="B13530" s="1">
        <v>45163</v>
      </c>
      <c r="C13530">
        <v>18562</v>
      </c>
      <c r="D13530">
        <f>COUNTIF(C$4:C13530,Tabela3[[#This Row],[COMANDA]])</f>
        <v>1</v>
      </c>
      <c r="E13530" t="s">
        <v>90</v>
      </c>
      <c r="F13530" t="s">
        <v>99</v>
      </c>
      <c r="G13530" t="s">
        <v>8</v>
      </c>
      <c r="H13530" t="s">
        <v>47</v>
      </c>
      <c r="I13530" s="2">
        <v>1</v>
      </c>
      <c r="J13530" t="s">
        <v>13</v>
      </c>
      <c r="K13530" s="21">
        <f>INDEX(LISTAS!$H:$Q,MATCH(BASE!H13530,LISTAS!$G:$G,0),MATCH(BASE!J13530,LISTAS!$H$3:$Q$3,0))*Tabela3[[#This Row],[QUANTIDADE]]</f>
        <v>16</v>
      </c>
      <c r="L13530" s="2" t="str">
        <f>TEXT(Tabela3[[#This Row],[DATA]],"MM")</f>
        <v>08</v>
      </c>
      <c r="M13530" s="2">
        <f>WEEKNUM(Tabela3[[#This Row],[DATA]])</f>
        <v>34</v>
      </c>
      <c r="N13530" s="18">
        <f>YEAR(Tabela3[[#This Row],[DATA]])</f>
        <v>2023</v>
      </c>
    </row>
    <row r="13531" spans="2:14">
      <c r="B13531" s="1">
        <v>45163</v>
      </c>
      <c r="C13531">
        <v>18563</v>
      </c>
      <c r="D13531">
        <f>COUNTIF(C$4:C13531,Tabela3[[#This Row],[COMANDA]])</f>
        <v>1</v>
      </c>
      <c r="E13531" t="s">
        <v>89</v>
      </c>
      <c r="F13531" t="s">
        <v>98</v>
      </c>
      <c r="G13531" t="s">
        <v>8</v>
      </c>
      <c r="H13531" t="s">
        <v>47</v>
      </c>
      <c r="I13531" s="2">
        <v>1</v>
      </c>
      <c r="J13531" t="s">
        <v>13</v>
      </c>
      <c r="K13531" s="21">
        <f>INDEX(LISTAS!$H:$Q,MATCH(BASE!H13531,LISTAS!$G:$G,0),MATCH(BASE!J13531,LISTAS!$H$3:$Q$3,0))*Tabela3[[#This Row],[QUANTIDADE]]</f>
        <v>16</v>
      </c>
      <c r="L13531" s="2" t="str">
        <f>TEXT(Tabela3[[#This Row],[DATA]],"MM")</f>
        <v>08</v>
      </c>
      <c r="M13531" s="2">
        <f>WEEKNUM(Tabela3[[#This Row],[DATA]])</f>
        <v>34</v>
      </c>
      <c r="N13531" s="18">
        <f>YEAR(Tabela3[[#This Row],[DATA]])</f>
        <v>2023</v>
      </c>
    </row>
    <row r="13532" spans="2:14">
      <c r="B13532" s="1">
        <v>45163</v>
      </c>
      <c r="C13532">
        <v>18563</v>
      </c>
      <c r="D13532">
        <f>COUNTIF(C$4:C13532,Tabela3[[#This Row],[COMANDA]])</f>
        <v>2</v>
      </c>
      <c r="E13532" t="s">
        <v>89</v>
      </c>
      <c r="F13532" t="s">
        <v>98</v>
      </c>
      <c r="G13532" t="s">
        <v>9</v>
      </c>
      <c r="H13532" t="s">
        <v>56</v>
      </c>
      <c r="I13532" s="2">
        <v>1</v>
      </c>
      <c r="J13532" t="s">
        <v>13</v>
      </c>
      <c r="K13532" s="21">
        <v>3</v>
      </c>
      <c r="L13532" s="2" t="str">
        <f>TEXT(Tabela3[[#This Row],[DATA]],"MM")</f>
        <v>08</v>
      </c>
      <c r="M13532" s="2">
        <f>WEEKNUM(Tabela3[[#This Row],[DATA]])</f>
        <v>34</v>
      </c>
      <c r="N13532" s="18">
        <f>YEAR(Tabela3[[#This Row],[DATA]])</f>
        <v>2023</v>
      </c>
    </row>
    <row r="13533" spans="2:14">
      <c r="B13533" s="1">
        <v>45163</v>
      </c>
      <c r="C13533">
        <v>18564</v>
      </c>
      <c r="D13533">
        <f>COUNTIF(C$4:C13533,Tabela3[[#This Row],[COMANDA]])</f>
        <v>1</v>
      </c>
      <c r="E13533" t="s">
        <v>89</v>
      </c>
      <c r="G13533" t="s">
        <v>8</v>
      </c>
      <c r="H13533" t="s">
        <v>84</v>
      </c>
      <c r="I13533" s="2">
        <v>1</v>
      </c>
      <c r="J13533" t="s">
        <v>13</v>
      </c>
      <c r="K13533" s="21">
        <f>INDEX(LISTAS!$H:$Q,MATCH(BASE!H13533,LISTAS!$G:$G,0),MATCH(BASE!J13533,LISTAS!$H$3:$Q$3,0))*Tabela3[[#This Row],[QUANTIDADE]]</f>
        <v>16</v>
      </c>
      <c r="L13533" s="2" t="str">
        <f>TEXT(Tabela3[[#This Row],[DATA]],"MM")</f>
        <v>08</v>
      </c>
      <c r="M13533" s="2">
        <f>WEEKNUM(Tabela3[[#This Row],[DATA]])</f>
        <v>34</v>
      </c>
      <c r="N13533" s="18">
        <f>YEAR(Tabela3[[#This Row],[DATA]])</f>
        <v>2023</v>
      </c>
    </row>
    <row r="13534" spans="2:14">
      <c r="B13534" s="1">
        <v>45163</v>
      </c>
      <c r="C13534">
        <v>18564</v>
      </c>
      <c r="D13534">
        <f>COUNTIF(C$4:C13534,Tabela3[[#This Row],[COMANDA]])</f>
        <v>2</v>
      </c>
      <c r="E13534" t="s">
        <v>89</v>
      </c>
      <c r="G13534" t="s">
        <v>8</v>
      </c>
      <c r="H13534" t="s">
        <v>629</v>
      </c>
      <c r="I13534" s="2">
        <v>1</v>
      </c>
      <c r="J13534" t="s">
        <v>13</v>
      </c>
      <c r="K13534" s="21">
        <f>INDEX(LISTAS!$H:$Q,MATCH(BASE!H13534,LISTAS!$G:$G,0),MATCH(BASE!J13534,LISTAS!$H$3:$Q$3,0))*Tabela3[[#This Row],[QUANTIDADE]]</f>
        <v>4</v>
      </c>
      <c r="L13534" s="2" t="str">
        <f>TEXT(Tabela3[[#This Row],[DATA]],"MM")</f>
        <v>08</v>
      </c>
      <c r="M13534" s="2">
        <f>WEEKNUM(Tabela3[[#This Row],[DATA]])</f>
        <v>34</v>
      </c>
      <c r="N13534" s="18">
        <f>YEAR(Tabela3[[#This Row],[DATA]])</f>
        <v>2023</v>
      </c>
    </row>
    <row r="13535" spans="2:14">
      <c r="B13535" s="1">
        <v>45163</v>
      </c>
      <c r="C13535">
        <v>18565</v>
      </c>
      <c r="D13535">
        <f>COUNTIF(C$4:C13535,Tabela3[[#This Row],[COMANDA]])</f>
        <v>1</v>
      </c>
      <c r="E13535" t="s">
        <v>89</v>
      </c>
      <c r="F13535" t="s">
        <v>98</v>
      </c>
      <c r="G13535" t="s">
        <v>8</v>
      </c>
      <c r="H13535" t="s">
        <v>47</v>
      </c>
      <c r="I13535" s="2">
        <v>2</v>
      </c>
      <c r="J13535" t="s">
        <v>13</v>
      </c>
      <c r="K13535" s="21">
        <f>INDEX(LISTAS!$H:$Q,MATCH(BASE!H13535,LISTAS!$G:$G,0),MATCH(BASE!J13535,LISTAS!$H$3:$Q$3,0))*Tabela3[[#This Row],[QUANTIDADE]]</f>
        <v>32</v>
      </c>
      <c r="L13535" s="2" t="str">
        <f>TEXT(Tabela3[[#This Row],[DATA]],"MM")</f>
        <v>08</v>
      </c>
      <c r="M13535" s="2">
        <f>WEEKNUM(Tabela3[[#This Row],[DATA]])</f>
        <v>34</v>
      </c>
      <c r="N13535" s="18">
        <f>YEAR(Tabela3[[#This Row],[DATA]])</f>
        <v>2023</v>
      </c>
    </row>
    <row r="13536" spans="2:14">
      <c r="B13536" s="1">
        <v>45163</v>
      </c>
      <c r="C13536">
        <v>18565</v>
      </c>
      <c r="D13536">
        <f>COUNTIF(C$4:C13536,Tabela3[[#This Row],[COMANDA]])</f>
        <v>2</v>
      </c>
      <c r="E13536" t="s">
        <v>89</v>
      </c>
      <c r="F13536" t="s">
        <v>98</v>
      </c>
      <c r="G13536" t="s">
        <v>9</v>
      </c>
      <c r="H13536" t="s">
        <v>51</v>
      </c>
      <c r="I13536" s="2">
        <v>1</v>
      </c>
      <c r="J13536" t="s">
        <v>12</v>
      </c>
      <c r="K13536" s="21">
        <f>INDEX(LISTAS!$H:$Q,MATCH(BASE!H13536,LISTAS!$G:$G,0),MATCH(BASE!J13536,LISTAS!$H$3:$Q$3,0))*Tabela3[[#This Row],[QUANTIDADE]]</f>
        <v>12</v>
      </c>
      <c r="L13536" s="2" t="str">
        <f>TEXT(Tabela3[[#This Row],[DATA]],"MM")</f>
        <v>08</v>
      </c>
      <c r="M13536" s="2">
        <f>WEEKNUM(Tabela3[[#This Row],[DATA]])</f>
        <v>34</v>
      </c>
      <c r="N13536" s="18">
        <f>YEAR(Tabela3[[#This Row],[DATA]])</f>
        <v>2023</v>
      </c>
    </row>
    <row r="13537" spans="2:14">
      <c r="B13537" s="1">
        <v>45163</v>
      </c>
      <c r="C13537">
        <v>18566</v>
      </c>
      <c r="D13537">
        <f>COUNTIF(C$4:C13537,Tabela3[[#This Row],[COMANDA]])</f>
        <v>1</v>
      </c>
      <c r="E13537" t="s">
        <v>90</v>
      </c>
      <c r="F13537" t="s">
        <v>99</v>
      </c>
      <c r="G13537" t="s">
        <v>8</v>
      </c>
      <c r="H13537" t="s">
        <v>84</v>
      </c>
      <c r="I13537" s="2">
        <v>1</v>
      </c>
      <c r="J13537" t="s">
        <v>13</v>
      </c>
      <c r="K13537" s="21">
        <f>INDEX(LISTAS!$H:$Q,MATCH(BASE!H13537,LISTAS!$G:$G,0),MATCH(BASE!J13537,LISTAS!$H$3:$Q$3,0))*Tabela3[[#This Row],[QUANTIDADE]]</f>
        <v>16</v>
      </c>
      <c r="L13537" s="2" t="str">
        <f>TEXT(Tabela3[[#This Row],[DATA]],"MM")</f>
        <v>08</v>
      </c>
      <c r="M13537" s="2">
        <f>WEEKNUM(Tabela3[[#This Row],[DATA]])</f>
        <v>34</v>
      </c>
      <c r="N13537" s="18">
        <f>YEAR(Tabela3[[#This Row],[DATA]])</f>
        <v>2023</v>
      </c>
    </row>
    <row r="13538" spans="2:14">
      <c r="B13538" s="1">
        <v>45163</v>
      </c>
      <c r="C13538">
        <v>18567</v>
      </c>
      <c r="D13538">
        <f>COUNTIF(C$4:C13538,Tabela3[[#This Row],[COMANDA]])</f>
        <v>1</v>
      </c>
      <c r="E13538" t="s">
        <v>89</v>
      </c>
      <c r="F13538" t="s">
        <v>98</v>
      </c>
      <c r="G13538" t="s">
        <v>8</v>
      </c>
      <c r="H13538" t="s">
        <v>204</v>
      </c>
      <c r="I13538" s="2">
        <v>1</v>
      </c>
      <c r="J13538" t="s">
        <v>13</v>
      </c>
      <c r="K13538" s="21">
        <f>INDEX(LISTAS!$H:$Q,MATCH(BASE!H13538,LISTAS!$G:$G,0),MATCH(BASE!J13538,LISTAS!$H$3:$Q$3,0))*Tabela3[[#This Row],[QUANTIDADE]]</f>
        <v>18</v>
      </c>
      <c r="L13538" s="2" t="str">
        <f>TEXT(Tabela3[[#This Row],[DATA]],"MM")</f>
        <v>08</v>
      </c>
      <c r="M13538" s="2">
        <f>WEEKNUM(Tabela3[[#This Row],[DATA]])</f>
        <v>34</v>
      </c>
      <c r="N13538" s="18">
        <f>YEAR(Tabela3[[#This Row],[DATA]])</f>
        <v>2023</v>
      </c>
    </row>
    <row r="13539" spans="2:14">
      <c r="B13539" s="1">
        <v>45163</v>
      </c>
      <c r="C13539">
        <v>18567</v>
      </c>
      <c r="D13539">
        <f>COUNTIF(C$4:C13539,Tabela3[[#This Row],[COMANDA]])</f>
        <v>2</v>
      </c>
      <c r="E13539" t="s">
        <v>89</v>
      </c>
      <c r="F13539" t="s">
        <v>98</v>
      </c>
      <c r="G13539" t="s">
        <v>8</v>
      </c>
      <c r="H13539" t="s">
        <v>47</v>
      </c>
      <c r="I13539" s="2">
        <v>1</v>
      </c>
      <c r="J13539" t="s">
        <v>13</v>
      </c>
      <c r="K13539" s="21">
        <f>INDEX(LISTAS!$H:$Q,MATCH(BASE!H13539,LISTAS!$G:$G,0),MATCH(BASE!J13539,LISTAS!$H$3:$Q$3,0))*Tabela3[[#This Row],[QUANTIDADE]]</f>
        <v>16</v>
      </c>
      <c r="L13539" s="2" t="str">
        <f>TEXT(Tabela3[[#This Row],[DATA]],"MM")</f>
        <v>08</v>
      </c>
      <c r="M13539" s="2">
        <f>WEEKNUM(Tabela3[[#This Row],[DATA]])</f>
        <v>34</v>
      </c>
      <c r="N13539" s="18">
        <f>YEAR(Tabela3[[#This Row],[DATA]])</f>
        <v>2023</v>
      </c>
    </row>
    <row r="13540" spans="2:14">
      <c r="B13540" s="1">
        <v>45163</v>
      </c>
      <c r="C13540">
        <v>18567</v>
      </c>
      <c r="D13540">
        <f>COUNTIF(C$4:C13540,Tabela3[[#This Row],[COMANDA]])</f>
        <v>3</v>
      </c>
      <c r="E13540" t="s">
        <v>89</v>
      </c>
      <c r="F13540" t="s">
        <v>98</v>
      </c>
      <c r="G13540" t="s">
        <v>9</v>
      </c>
      <c r="H13540" t="s">
        <v>138</v>
      </c>
      <c r="I13540" s="2">
        <v>1</v>
      </c>
      <c r="J13540" t="s">
        <v>13</v>
      </c>
      <c r="K13540" s="21">
        <f>INDEX(LISTAS!$H:$Q,MATCH(BASE!H13540,LISTAS!$G:$G,0),MATCH(BASE!J13540,LISTAS!$H$3:$Q$3,0))*Tabela3[[#This Row],[QUANTIDADE]]</f>
        <v>5</v>
      </c>
      <c r="L13540" s="2" t="str">
        <f>TEXT(Tabela3[[#This Row],[DATA]],"MM")</f>
        <v>08</v>
      </c>
      <c r="M13540" s="2">
        <f>WEEKNUM(Tabela3[[#This Row],[DATA]])</f>
        <v>34</v>
      </c>
      <c r="N13540" s="18">
        <f>YEAR(Tabela3[[#This Row],[DATA]])</f>
        <v>2023</v>
      </c>
    </row>
    <row r="13541" spans="2:14">
      <c r="B13541" s="1">
        <v>45163</v>
      </c>
      <c r="C13541">
        <v>18567</v>
      </c>
      <c r="D13541">
        <f>COUNTIF(C$4:C13541,Tabela3[[#This Row],[COMANDA]])</f>
        <v>4</v>
      </c>
      <c r="E13541" t="s">
        <v>89</v>
      </c>
      <c r="F13541" t="s">
        <v>98</v>
      </c>
      <c r="G13541" t="s">
        <v>10</v>
      </c>
      <c r="H13541" t="s">
        <v>125</v>
      </c>
      <c r="I13541" s="2">
        <v>1</v>
      </c>
      <c r="J13541" t="s">
        <v>11</v>
      </c>
      <c r="K13541" s="21">
        <f>INDEX(LISTAS!$H:$Q,MATCH(BASE!H13541,LISTAS!$G:$G,0),MATCH(BASE!J13541,LISTAS!$H$3:$Q$3,0))*Tabela3[[#This Row],[QUANTIDADE]]</f>
        <v>3</v>
      </c>
      <c r="L13541" s="2" t="str">
        <f>TEXT(Tabela3[[#This Row],[DATA]],"MM")</f>
        <v>08</v>
      </c>
      <c r="M13541" s="2">
        <f>WEEKNUM(Tabela3[[#This Row],[DATA]])</f>
        <v>34</v>
      </c>
      <c r="N13541" s="18">
        <f>YEAR(Tabela3[[#This Row],[DATA]])</f>
        <v>2023</v>
      </c>
    </row>
    <row r="13542" spans="2:14">
      <c r="B13542" s="1">
        <v>45163</v>
      </c>
      <c r="C13542">
        <v>18568</v>
      </c>
      <c r="D13542">
        <f>COUNTIF(C$4:C13542,Tabela3[[#This Row],[COMANDA]])</f>
        <v>1</v>
      </c>
      <c r="E13542" t="s">
        <v>90</v>
      </c>
      <c r="F13542" t="s">
        <v>99</v>
      </c>
      <c r="G13542" t="s">
        <v>8</v>
      </c>
      <c r="H13542" t="s">
        <v>43</v>
      </c>
      <c r="I13542" s="2">
        <v>1</v>
      </c>
      <c r="J13542" t="s">
        <v>13</v>
      </c>
      <c r="K13542" s="21">
        <f>INDEX(LISTAS!$H:$Q,MATCH(BASE!H13542,LISTAS!$G:$G,0),MATCH(BASE!J13542,LISTAS!$H$3:$Q$3,0))*Tabela3[[#This Row],[QUANTIDADE]]</f>
        <v>18</v>
      </c>
      <c r="L13542" s="2" t="str">
        <f>TEXT(Tabela3[[#This Row],[DATA]],"MM")</f>
        <v>08</v>
      </c>
      <c r="M13542" s="2">
        <f>WEEKNUM(Tabela3[[#This Row],[DATA]])</f>
        <v>34</v>
      </c>
      <c r="N13542" s="18">
        <f>YEAR(Tabela3[[#This Row],[DATA]])</f>
        <v>2023</v>
      </c>
    </row>
    <row r="13543" spans="2:14">
      <c r="B13543" s="1">
        <v>45163</v>
      </c>
      <c r="C13543">
        <v>18568</v>
      </c>
      <c r="D13543">
        <f>COUNTIF(C$4:C13543,Tabela3[[#This Row],[COMANDA]])</f>
        <v>2</v>
      </c>
      <c r="E13543" t="s">
        <v>90</v>
      </c>
      <c r="F13543" t="s">
        <v>99</v>
      </c>
      <c r="G13543" t="s">
        <v>9</v>
      </c>
      <c r="H13543" t="s">
        <v>142</v>
      </c>
      <c r="I13543" s="2">
        <v>1</v>
      </c>
      <c r="J13543" t="s">
        <v>12</v>
      </c>
      <c r="K13543" s="21">
        <f>INDEX(LISTAS!$H:$Q,MATCH(BASE!H13543,LISTAS!$G:$G,0),MATCH(BASE!J13543,LISTAS!$H$3:$Q$3,0))*Tabela3[[#This Row],[QUANTIDADE]]</f>
        <v>7</v>
      </c>
      <c r="L13543" s="2" t="str">
        <f>TEXT(Tabela3[[#This Row],[DATA]],"MM")</f>
        <v>08</v>
      </c>
      <c r="M13543" s="2">
        <f>WEEKNUM(Tabela3[[#This Row],[DATA]])</f>
        <v>34</v>
      </c>
      <c r="N13543" s="18">
        <f>YEAR(Tabela3[[#This Row],[DATA]])</f>
        <v>2023</v>
      </c>
    </row>
    <row r="13544" spans="2:14">
      <c r="B13544" s="1">
        <v>45163</v>
      </c>
      <c r="C13544">
        <v>18569</v>
      </c>
      <c r="D13544">
        <f>COUNTIF(C$4:C13544,Tabela3[[#This Row],[COMANDA]])</f>
        <v>1</v>
      </c>
      <c r="E13544" t="s">
        <v>90</v>
      </c>
      <c r="F13544" t="s">
        <v>99</v>
      </c>
      <c r="G13544" t="s">
        <v>8</v>
      </c>
      <c r="H13544" t="s">
        <v>206</v>
      </c>
      <c r="I13544" s="2">
        <v>1</v>
      </c>
      <c r="J13544" t="s">
        <v>13</v>
      </c>
      <c r="K13544" s="21">
        <f>INDEX(LISTAS!$H:$Q,MATCH(BASE!H13544,LISTAS!$G:$G,0),MATCH(BASE!J13544,LISTAS!$H$3:$Q$3,0))*Tabela3[[#This Row],[QUANTIDADE]]</f>
        <v>18</v>
      </c>
      <c r="L13544" s="2" t="str">
        <f>TEXT(Tabela3[[#This Row],[DATA]],"MM")</f>
        <v>08</v>
      </c>
      <c r="M13544" s="2">
        <f>WEEKNUM(Tabela3[[#This Row],[DATA]])</f>
        <v>34</v>
      </c>
      <c r="N13544" s="18">
        <f>YEAR(Tabela3[[#This Row],[DATA]])</f>
        <v>2023</v>
      </c>
    </row>
    <row r="13545" spans="2:14">
      <c r="B13545" s="1">
        <v>45163</v>
      </c>
      <c r="C13545">
        <v>18569</v>
      </c>
      <c r="D13545">
        <f>COUNTIF(C$4:C13545,Tabela3[[#This Row],[COMANDA]])</f>
        <v>2</v>
      </c>
      <c r="E13545" t="s">
        <v>90</v>
      </c>
      <c r="F13545" t="s">
        <v>99</v>
      </c>
      <c r="G13545" t="s">
        <v>8</v>
      </c>
      <c r="H13545" t="s">
        <v>84</v>
      </c>
      <c r="I13545" s="2">
        <v>1</v>
      </c>
      <c r="J13545" t="s">
        <v>13</v>
      </c>
      <c r="K13545" s="21">
        <f>INDEX(LISTAS!$H:$Q,MATCH(BASE!H13545,LISTAS!$G:$G,0),MATCH(BASE!J13545,LISTAS!$H$3:$Q$3,0))*Tabela3[[#This Row],[QUANTIDADE]]</f>
        <v>16</v>
      </c>
      <c r="L13545" s="2" t="str">
        <f>TEXT(Tabela3[[#This Row],[DATA]],"MM")</f>
        <v>08</v>
      </c>
      <c r="M13545" s="2">
        <f>WEEKNUM(Tabela3[[#This Row],[DATA]])</f>
        <v>34</v>
      </c>
      <c r="N13545" s="18">
        <f>YEAR(Tabela3[[#This Row],[DATA]])</f>
        <v>2023</v>
      </c>
    </row>
    <row r="13546" spans="2:14">
      <c r="B13546" s="1">
        <v>45163</v>
      </c>
      <c r="C13546">
        <v>18570</v>
      </c>
      <c r="D13546">
        <f>COUNTIF(C$4:C13546,Tabela3[[#This Row],[COMANDA]])</f>
        <v>1</v>
      </c>
      <c r="E13546" t="s">
        <v>90</v>
      </c>
      <c r="F13546" t="s">
        <v>98</v>
      </c>
      <c r="G13546" t="s">
        <v>8</v>
      </c>
      <c r="H13546" t="s">
        <v>206</v>
      </c>
      <c r="I13546" s="2">
        <v>1</v>
      </c>
      <c r="J13546" t="s">
        <v>13</v>
      </c>
      <c r="K13546" s="21">
        <f>INDEX(LISTAS!$H:$Q,MATCH(BASE!H13546,LISTAS!$G:$G,0),MATCH(BASE!J13546,LISTAS!$H$3:$Q$3,0))*Tabela3[[#This Row],[QUANTIDADE]]</f>
        <v>18</v>
      </c>
      <c r="L13546" s="2" t="str">
        <f>TEXT(Tabela3[[#This Row],[DATA]],"MM")</f>
        <v>08</v>
      </c>
      <c r="M13546" s="2">
        <f>WEEKNUM(Tabela3[[#This Row],[DATA]])</f>
        <v>34</v>
      </c>
      <c r="N13546" s="18">
        <f>YEAR(Tabela3[[#This Row],[DATA]])</f>
        <v>2023</v>
      </c>
    </row>
    <row r="13547" spans="2:14">
      <c r="B13547" s="1">
        <v>45163</v>
      </c>
      <c r="C13547">
        <v>18570</v>
      </c>
      <c r="D13547">
        <f>COUNTIF(C$4:C13547,Tabela3[[#This Row],[COMANDA]])</f>
        <v>2</v>
      </c>
      <c r="E13547" t="s">
        <v>90</v>
      </c>
      <c r="F13547" t="s">
        <v>98</v>
      </c>
      <c r="G13547" t="s">
        <v>9</v>
      </c>
      <c r="H13547" t="s">
        <v>58</v>
      </c>
      <c r="I13547" s="2">
        <v>1</v>
      </c>
      <c r="J13547" t="s">
        <v>11</v>
      </c>
      <c r="K13547" s="21">
        <f>INDEX(LISTAS!$H:$Q,MATCH(BASE!H13547,LISTAS!$G:$G,0),MATCH(BASE!J13547,LISTAS!$H$3:$Q$3,0))*Tabela3[[#This Row],[QUANTIDADE]]</f>
        <v>5</v>
      </c>
      <c r="L13547" s="2" t="str">
        <f>TEXT(Tabela3[[#This Row],[DATA]],"MM")</f>
        <v>08</v>
      </c>
      <c r="M13547" s="2">
        <f>WEEKNUM(Tabela3[[#This Row],[DATA]])</f>
        <v>34</v>
      </c>
      <c r="N13547" s="18">
        <f>YEAR(Tabela3[[#This Row],[DATA]])</f>
        <v>2023</v>
      </c>
    </row>
    <row r="13548" spans="2:14">
      <c r="B13548" s="1">
        <v>45163</v>
      </c>
      <c r="C13548">
        <v>18571</v>
      </c>
      <c r="D13548">
        <f>COUNTIF(C$4:C13548,Tabela3[[#This Row],[COMANDA]])</f>
        <v>1</v>
      </c>
      <c r="E13548" t="s">
        <v>90</v>
      </c>
      <c r="G13548" t="s">
        <v>8</v>
      </c>
      <c r="H13548" t="s">
        <v>47</v>
      </c>
      <c r="I13548" s="2">
        <v>3</v>
      </c>
      <c r="J13548" t="s">
        <v>13</v>
      </c>
      <c r="K13548" s="21">
        <f>INDEX(LISTAS!$H:$Q,MATCH(BASE!H13548,LISTAS!$G:$G,0),MATCH(BASE!J13548,LISTAS!$H$3:$Q$3,0))*Tabela3[[#This Row],[QUANTIDADE]]</f>
        <v>48</v>
      </c>
      <c r="L13548" s="2" t="str">
        <f>TEXT(Tabela3[[#This Row],[DATA]],"MM")</f>
        <v>08</v>
      </c>
      <c r="M13548" s="2">
        <f>WEEKNUM(Tabela3[[#This Row],[DATA]])</f>
        <v>34</v>
      </c>
      <c r="N13548" s="18">
        <f>YEAR(Tabela3[[#This Row],[DATA]])</f>
        <v>2023</v>
      </c>
    </row>
    <row r="13549" spans="2:14">
      <c r="B13549" s="1">
        <v>45163</v>
      </c>
      <c r="C13549">
        <v>18572</v>
      </c>
      <c r="D13549">
        <f>COUNTIF(C$4:C13549,Tabela3[[#This Row],[COMANDA]])</f>
        <v>1</v>
      </c>
      <c r="E13549" t="s">
        <v>90</v>
      </c>
      <c r="F13549" t="s">
        <v>100</v>
      </c>
      <c r="G13549" t="s">
        <v>8</v>
      </c>
      <c r="H13549" t="s">
        <v>204</v>
      </c>
      <c r="I13549" s="2">
        <v>1</v>
      </c>
      <c r="J13549" t="s">
        <v>13</v>
      </c>
      <c r="K13549" s="21">
        <f>INDEX(LISTAS!$H:$Q,MATCH(BASE!H13549,LISTAS!$G:$G,0),MATCH(BASE!J13549,LISTAS!$H$3:$Q$3,0))*Tabela3[[#This Row],[QUANTIDADE]]</f>
        <v>18</v>
      </c>
      <c r="L13549" s="2" t="str">
        <f>TEXT(Tabela3[[#This Row],[DATA]],"MM")</f>
        <v>08</v>
      </c>
      <c r="M13549" s="2">
        <f>WEEKNUM(Tabela3[[#This Row],[DATA]])</f>
        <v>34</v>
      </c>
      <c r="N13549" s="18">
        <f>YEAR(Tabela3[[#This Row],[DATA]])</f>
        <v>2023</v>
      </c>
    </row>
    <row r="13550" spans="2:14">
      <c r="B13550" s="1">
        <v>45163</v>
      </c>
      <c r="C13550">
        <v>18572</v>
      </c>
      <c r="D13550">
        <f>COUNTIF(C$4:C13550,Tabela3[[#This Row],[COMANDA]])</f>
        <v>2</v>
      </c>
      <c r="E13550" t="s">
        <v>90</v>
      </c>
      <c r="F13550" t="s">
        <v>100</v>
      </c>
      <c r="G13550" t="s">
        <v>9</v>
      </c>
      <c r="H13550" t="s">
        <v>138</v>
      </c>
      <c r="I13550" s="2">
        <v>1</v>
      </c>
      <c r="J13550" t="s">
        <v>13</v>
      </c>
      <c r="K13550" s="21">
        <f>INDEX(LISTAS!$H:$Q,MATCH(BASE!H13550,LISTAS!$G:$G,0),MATCH(BASE!J13550,LISTAS!$H$3:$Q$3,0))*Tabela3[[#This Row],[QUANTIDADE]]</f>
        <v>5</v>
      </c>
      <c r="L13550" s="2" t="str">
        <f>TEXT(Tabela3[[#This Row],[DATA]],"MM")</f>
        <v>08</v>
      </c>
      <c r="M13550" s="2">
        <f>WEEKNUM(Tabela3[[#This Row],[DATA]])</f>
        <v>34</v>
      </c>
      <c r="N13550" s="18">
        <f>YEAR(Tabela3[[#This Row],[DATA]])</f>
        <v>2023</v>
      </c>
    </row>
    <row r="13551" spans="2:14">
      <c r="B13551" s="1">
        <v>45163</v>
      </c>
      <c r="C13551">
        <v>18573</v>
      </c>
      <c r="D13551">
        <f>COUNTIF(C$4:C13551,Tabela3[[#This Row],[COMANDA]])</f>
        <v>1</v>
      </c>
      <c r="E13551" t="s">
        <v>90</v>
      </c>
      <c r="F13551" t="s">
        <v>98</v>
      </c>
      <c r="G13551" t="s">
        <v>8</v>
      </c>
      <c r="H13551" t="s">
        <v>206</v>
      </c>
      <c r="I13551" s="2">
        <v>1</v>
      </c>
      <c r="J13551" t="s">
        <v>13</v>
      </c>
      <c r="K13551" s="21">
        <f>INDEX(LISTAS!$H:$Q,MATCH(BASE!H13551,LISTAS!$G:$G,0),MATCH(BASE!J13551,LISTAS!$H$3:$Q$3,0))*Tabela3[[#This Row],[QUANTIDADE]]</f>
        <v>18</v>
      </c>
      <c r="L13551" s="2" t="str">
        <f>TEXT(Tabela3[[#This Row],[DATA]],"MM")</f>
        <v>08</v>
      </c>
      <c r="M13551" s="2">
        <f>WEEKNUM(Tabela3[[#This Row],[DATA]])</f>
        <v>34</v>
      </c>
      <c r="N13551" s="18">
        <f>YEAR(Tabela3[[#This Row],[DATA]])</f>
        <v>2023</v>
      </c>
    </row>
    <row r="13552" spans="2:14">
      <c r="B13552" s="1">
        <v>45163</v>
      </c>
      <c r="C13552">
        <v>18574</v>
      </c>
      <c r="D13552">
        <f>COUNTIF(C$4:C13552,Tabela3[[#This Row],[COMANDA]])</f>
        <v>1</v>
      </c>
      <c r="E13552" t="s">
        <v>89</v>
      </c>
      <c r="G13552" t="s">
        <v>8</v>
      </c>
      <c r="H13552" t="s">
        <v>204</v>
      </c>
      <c r="I13552" s="2">
        <v>1</v>
      </c>
      <c r="J13552" t="s">
        <v>13</v>
      </c>
      <c r="K13552" s="21">
        <f>INDEX(LISTAS!$H:$Q,MATCH(BASE!H13552,LISTAS!$G:$G,0),MATCH(BASE!J13552,LISTAS!$H$3:$Q$3,0))*Tabela3[[#This Row],[QUANTIDADE]]</f>
        <v>18</v>
      </c>
      <c r="L13552" s="2" t="str">
        <f>TEXT(Tabela3[[#This Row],[DATA]],"MM")</f>
        <v>08</v>
      </c>
      <c r="M13552" s="2">
        <f>WEEKNUM(Tabela3[[#This Row],[DATA]])</f>
        <v>34</v>
      </c>
      <c r="N13552" s="18">
        <f>YEAR(Tabela3[[#This Row],[DATA]])</f>
        <v>2023</v>
      </c>
    </row>
    <row r="13553" spans="2:14">
      <c r="B13553" s="1">
        <v>45163</v>
      </c>
      <c r="C13553">
        <v>18575</v>
      </c>
      <c r="D13553">
        <f>COUNTIF(C$4:C13553,Tabela3[[#This Row],[COMANDA]])</f>
        <v>1</v>
      </c>
      <c r="E13553" t="s">
        <v>90</v>
      </c>
      <c r="F13553" t="s">
        <v>98</v>
      </c>
      <c r="G13553" t="s">
        <v>8</v>
      </c>
      <c r="H13553" t="s">
        <v>202</v>
      </c>
      <c r="I13553" s="2">
        <v>1</v>
      </c>
      <c r="J13553" t="s">
        <v>13</v>
      </c>
      <c r="K13553" s="21">
        <f>INDEX(LISTAS!$H:$Q,MATCH(BASE!H13553,LISTAS!$G:$G,0),MATCH(BASE!J13553,LISTAS!$H$3:$Q$3,0))*Tabela3[[#This Row],[QUANTIDADE]]</f>
        <v>24</v>
      </c>
      <c r="L13553" s="2" t="str">
        <f>TEXT(Tabela3[[#This Row],[DATA]],"MM")</f>
        <v>08</v>
      </c>
      <c r="M13553" s="2">
        <f>WEEKNUM(Tabela3[[#This Row],[DATA]])</f>
        <v>34</v>
      </c>
      <c r="N13553" s="18">
        <f>YEAR(Tabela3[[#This Row],[DATA]])</f>
        <v>2023</v>
      </c>
    </row>
    <row r="13554" spans="2:14">
      <c r="B13554" s="1">
        <v>45163</v>
      </c>
      <c r="C13554">
        <v>18575</v>
      </c>
      <c r="D13554">
        <f>COUNTIF(C$4:C13554,Tabela3[[#This Row],[COMANDA]])</f>
        <v>2</v>
      </c>
      <c r="E13554" t="s">
        <v>90</v>
      </c>
      <c r="F13554" t="s">
        <v>98</v>
      </c>
      <c r="G13554" t="s">
        <v>9</v>
      </c>
      <c r="H13554" t="s">
        <v>153</v>
      </c>
      <c r="I13554" s="2">
        <v>1</v>
      </c>
      <c r="J13554" t="s">
        <v>13</v>
      </c>
      <c r="K13554" s="21">
        <f>INDEX(LISTAS!$H:$Q,MATCH(BASE!H13554,LISTAS!$G:$G,0),MATCH(BASE!J13554,LISTAS!$H$3:$Q$3,0))*Tabela3[[#This Row],[QUANTIDADE]]</f>
        <v>5</v>
      </c>
      <c r="L13554" s="2" t="str">
        <f>TEXT(Tabela3[[#This Row],[DATA]],"MM")</f>
        <v>08</v>
      </c>
      <c r="M13554" s="2">
        <f>WEEKNUM(Tabela3[[#This Row],[DATA]])</f>
        <v>34</v>
      </c>
      <c r="N13554" s="18">
        <f>YEAR(Tabela3[[#This Row],[DATA]])</f>
        <v>2023</v>
      </c>
    </row>
    <row r="13555" spans="2:14">
      <c r="B13555" s="1">
        <v>45163</v>
      </c>
      <c r="C13555">
        <v>18576</v>
      </c>
      <c r="D13555">
        <f>COUNTIF(C$4:C13555,Tabela3[[#This Row],[COMANDA]])</f>
        <v>1</v>
      </c>
      <c r="E13555" t="s">
        <v>89</v>
      </c>
      <c r="F13555" t="s">
        <v>99</v>
      </c>
      <c r="G13555" t="s">
        <v>8</v>
      </c>
      <c r="H13555" t="s">
        <v>47</v>
      </c>
      <c r="I13555" s="2">
        <v>1</v>
      </c>
      <c r="J13555" t="s">
        <v>13</v>
      </c>
      <c r="K13555" s="21">
        <f>INDEX(LISTAS!$H:$Q,MATCH(BASE!H13555,LISTAS!$G:$G,0),MATCH(BASE!J13555,LISTAS!$H$3:$Q$3,0))*Tabela3[[#This Row],[QUANTIDADE]]</f>
        <v>16</v>
      </c>
      <c r="L13555" s="2" t="str">
        <f>TEXT(Tabela3[[#This Row],[DATA]],"MM")</f>
        <v>08</v>
      </c>
      <c r="M13555" s="2">
        <f>WEEKNUM(Tabela3[[#This Row],[DATA]])</f>
        <v>34</v>
      </c>
      <c r="N13555" s="18">
        <f>YEAR(Tabela3[[#This Row],[DATA]])</f>
        <v>2023</v>
      </c>
    </row>
    <row r="13556" spans="2:14">
      <c r="B13556" s="1">
        <v>45163</v>
      </c>
      <c r="C13556">
        <v>18576</v>
      </c>
      <c r="D13556">
        <f>COUNTIF(C$4:C13556,Tabela3[[#This Row],[COMANDA]])</f>
        <v>2</v>
      </c>
      <c r="E13556" t="s">
        <v>89</v>
      </c>
      <c r="F13556" t="s">
        <v>99</v>
      </c>
      <c r="G13556" t="s">
        <v>9</v>
      </c>
      <c r="H13556" t="s">
        <v>132</v>
      </c>
      <c r="I13556" s="2">
        <v>1</v>
      </c>
      <c r="J13556" t="s">
        <v>13</v>
      </c>
      <c r="K13556" s="21">
        <f>INDEX(LISTAS!$H:$Q,MATCH(BASE!H13556,LISTAS!$G:$G,0),MATCH(BASE!J13556,LISTAS!$H$3:$Q$3,0))*Tabela3[[#This Row],[QUANTIDADE]]</f>
        <v>4</v>
      </c>
      <c r="L13556" s="2" t="str">
        <f>TEXT(Tabela3[[#This Row],[DATA]],"MM")</f>
        <v>08</v>
      </c>
      <c r="M13556" s="2">
        <f>WEEKNUM(Tabela3[[#This Row],[DATA]])</f>
        <v>34</v>
      </c>
      <c r="N13556" s="18">
        <f>YEAR(Tabela3[[#This Row],[DATA]])</f>
        <v>2023</v>
      </c>
    </row>
    <row r="13557" spans="2:14">
      <c r="B13557" s="1">
        <v>45163</v>
      </c>
      <c r="C13557">
        <v>18577</v>
      </c>
      <c r="D13557">
        <f>COUNTIF(C$4:C13557,Tabela3[[#This Row],[COMANDA]])</f>
        <v>1</v>
      </c>
      <c r="E13557" t="s">
        <v>90</v>
      </c>
      <c r="F13557" t="s">
        <v>99</v>
      </c>
      <c r="G13557" t="s">
        <v>8</v>
      </c>
      <c r="H13557" t="s">
        <v>202</v>
      </c>
      <c r="I13557" s="2">
        <v>1</v>
      </c>
      <c r="J13557" t="s">
        <v>13</v>
      </c>
      <c r="K13557" s="21">
        <f>INDEX(LISTAS!$H:$Q,MATCH(BASE!H13557,LISTAS!$G:$G,0),MATCH(BASE!J13557,LISTAS!$H$3:$Q$3,0))*Tabela3[[#This Row],[QUANTIDADE]]</f>
        <v>24</v>
      </c>
      <c r="L13557" s="2" t="str">
        <f>TEXT(Tabela3[[#This Row],[DATA]],"MM")</f>
        <v>08</v>
      </c>
      <c r="M13557" s="2">
        <f>WEEKNUM(Tabela3[[#This Row],[DATA]])</f>
        <v>34</v>
      </c>
      <c r="N13557" s="18">
        <f>YEAR(Tabela3[[#This Row],[DATA]])</f>
        <v>2023</v>
      </c>
    </row>
    <row r="13558" spans="2:14">
      <c r="B13558" s="1">
        <v>45163</v>
      </c>
      <c r="C13558">
        <v>18577</v>
      </c>
      <c r="D13558">
        <f>COUNTIF(C$4:C13558,Tabela3[[#This Row],[COMANDA]])</f>
        <v>2</v>
      </c>
      <c r="E13558" t="s">
        <v>90</v>
      </c>
      <c r="F13558" t="s">
        <v>99</v>
      </c>
      <c r="G13558" t="s">
        <v>9</v>
      </c>
      <c r="H13558" t="s">
        <v>154</v>
      </c>
      <c r="I13558" s="2">
        <v>1</v>
      </c>
      <c r="J13558" t="s">
        <v>536</v>
      </c>
      <c r="K13558" s="21">
        <f>INDEX(LISTAS!$H:$Q,MATCH(BASE!H13558,LISTAS!$G:$G,0),MATCH(BASE!J13558,LISTAS!$H$3:$Q$3,0))*Tabela3[[#This Row],[QUANTIDADE]]</f>
        <v>7</v>
      </c>
      <c r="L13558" s="2" t="str">
        <f>TEXT(Tabela3[[#This Row],[DATA]],"MM")</f>
        <v>08</v>
      </c>
      <c r="M13558" s="2">
        <f>WEEKNUM(Tabela3[[#This Row],[DATA]])</f>
        <v>34</v>
      </c>
      <c r="N13558" s="18">
        <f>YEAR(Tabela3[[#This Row],[DATA]])</f>
        <v>2023</v>
      </c>
    </row>
    <row r="13559" spans="2:14">
      <c r="B13559" s="1">
        <v>45163</v>
      </c>
      <c r="C13559">
        <v>18578</v>
      </c>
      <c r="D13559">
        <f>COUNTIF(C$4:C13559,Tabela3[[#This Row],[COMANDA]])</f>
        <v>1</v>
      </c>
      <c r="E13559" t="s">
        <v>90</v>
      </c>
      <c r="F13559" t="s">
        <v>375</v>
      </c>
      <c r="G13559" t="s">
        <v>8</v>
      </c>
      <c r="H13559" t="s">
        <v>203</v>
      </c>
      <c r="I13559" s="2">
        <v>1</v>
      </c>
      <c r="J13559" t="s">
        <v>13</v>
      </c>
      <c r="K13559" s="21">
        <f>INDEX(LISTAS!$H:$Q,MATCH(BASE!H13559,LISTAS!$G:$G,0),MATCH(BASE!J13559,LISTAS!$H$3:$Q$3,0))*Tabela3[[#This Row],[QUANTIDADE]]</f>
        <v>22</v>
      </c>
      <c r="L13559" s="2" t="str">
        <f>TEXT(Tabela3[[#This Row],[DATA]],"MM")</f>
        <v>08</v>
      </c>
      <c r="M13559" s="2">
        <f>WEEKNUM(Tabela3[[#This Row],[DATA]])</f>
        <v>34</v>
      </c>
      <c r="N13559" s="18">
        <f>YEAR(Tabela3[[#This Row],[DATA]])</f>
        <v>2023</v>
      </c>
    </row>
    <row r="13560" spans="2:14">
      <c r="B13560" s="1">
        <v>45163</v>
      </c>
      <c r="C13560">
        <v>18579</v>
      </c>
      <c r="D13560">
        <f>COUNTIF(C$4:C13560,Tabela3[[#This Row],[COMANDA]])</f>
        <v>1</v>
      </c>
      <c r="E13560" t="s">
        <v>90</v>
      </c>
      <c r="F13560" t="s">
        <v>98</v>
      </c>
      <c r="G13560" t="s">
        <v>8</v>
      </c>
      <c r="H13560" t="s">
        <v>204</v>
      </c>
      <c r="I13560" s="2">
        <v>2</v>
      </c>
      <c r="J13560" t="s">
        <v>13</v>
      </c>
      <c r="K13560" s="21">
        <f>INDEX(LISTAS!$H:$Q,MATCH(BASE!H13560,LISTAS!$G:$G,0),MATCH(BASE!J13560,LISTAS!$H$3:$Q$3,0))*Tabela3[[#This Row],[QUANTIDADE]]</f>
        <v>36</v>
      </c>
      <c r="L13560" s="2" t="str">
        <f>TEXT(Tabela3[[#This Row],[DATA]],"MM")</f>
        <v>08</v>
      </c>
      <c r="M13560" s="2">
        <f>WEEKNUM(Tabela3[[#This Row],[DATA]])</f>
        <v>34</v>
      </c>
      <c r="N13560" s="18">
        <f>YEAR(Tabela3[[#This Row],[DATA]])</f>
        <v>2023</v>
      </c>
    </row>
    <row r="13561" spans="2:14">
      <c r="B13561" s="1">
        <v>45163</v>
      </c>
      <c r="C13561">
        <v>18580</v>
      </c>
      <c r="D13561">
        <f>COUNTIF(C$4:C13561,Tabela3[[#This Row],[COMANDA]])</f>
        <v>1</v>
      </c>
      <c r="E13561" t="s">
        <v>90</v>
      </c>
      <c r="F13561" t="s">
        <v>98</v>
      </c>
      <c r="G13561" t="s">
        <v>8</v>
      </c>
      <c r="H13561" t="s">
        <v>47</v>
      </c>
      <c r="I13561" s="2">
        <v>1</v>
      </c>
      <c r="J13561" t="s">
        <v>13</v>
      </c>
      <c r="K13561" s="21">
        <f>INDEX(LISTAS!$H:$Q,MATCH(BASE!H13561,LISTAS!$G:$G,0),MATCH(BASE!J13561,LISTAS!$H$3:$Q$3,0))*Tabela3[[#This Row],[QUANTIDADE]]</f>
        <v>16</v>
      </c>
      <c r="L13561" s="2" t="str">
        <f>TEXT(Tabela3[[#This Row],[DATA]],"MM")</f>
        <v>08</v>
      </c>
      <c r="M13561" s="2">
        <f>WEEKNUM(Tabela3[[#This Row],[DATA]])</f>
        <v>34</v>
      </c>
      <c r="N13561" s="18">
        <f>YEAR(Tabela3[[#This Row],[DATA]])</f>
        <v>2023</v>
      </c>
    </row>
    <row r="13562" spans="2:14">
      <c r="B13562" s="1">
        <v>45163</v>
      </c>
      <c r="C13562">
        <v>18580</v>
      </c>
      <c r="D13562">
        <f>COUNTIF(C$4:C13562,Tabela3[[#This Row],[COMANDA]])</f>
        <v>2</v>
      </c>
      <c r="E13562" t="s">
        <v>90</v>
      </c>
      <c r="F13562" t="s">
        <v>98</v>
      </c>
      <c r="G13562" t="s">
        <v>9</v>
      </c>
      <c r="H13562" t="s">
        <v>138</v>
      </c>
      <c r="I13562" s="2">
        <v>1</v>
      </c>
      <c r="J13562" t="s">
        <v>13</v>
      </c>
      <c r="K13562" s="21">
        <f>INDEX(LISTAS!$H:$Q,MATCH(BASE!H13562,LISTAS!$G:$G,0),MATCH(BASE!J13562,LISTAS!$H$3:$Q$3,0))*Tabela3[[#This Row],[QUANTIDADE]]</f>
        <v>5</v>
      </c>
      <c r="L13562" s="2" t="str">
        <f>TEXT(Tabela3[[#This Row],[DATA]],"MM")</f>
        <v>08</v>
      </c>
      <c r="M13562" s="2">
        <f>WEEKNUM(Tabela3[[#This Row],[DATA]])</f>
        <v>34</v>
      </c>
      <c r="N13562" s="18">
        <f>YEAR(Tabela3[[#This Row],[DATA]])</f>
        <v>2023</v>
      </c>
    </row>
    <row r="13563" spans="2:14">
      <c r="B13563" s="1">
        <v>45163</v>
      </c>
      <c r="C13563">
        <v>18581</v>
      </c>
      <c r="D13563">
        <f>COUNTIF(C$4:C13563,Tabela3[[#This Row],[COMANDA]])</f>
        <v>1</v>
      </c>
      <c r="E13563" t="s">
        <v>90</v>
      </c>
      <c r="F13563" t="s">
        <v>99</v>
      </c>
      <c r="G13563" t="s">
        <v>8</v>
      </c>
      <c r="H13563" t="s">
        <v>47</v>
      </c>
      <c r="I13563" s="2">
        <v>1</v>
      </c>
      <c r="J13563" t="s">
        <v>13</v>
      </c>
      <c r="K13563" s="21">
        <f>INDEX(LISTAS!$H:$Q,MATCH(BASE!H13563,LISTAS!$G:$G,0),MATCH(BASE!J13563,LISTAS!$H$3:$Q$3,0))*Tabela3[[#This Row],[QUANTIDADE]]</f>
        <v>16</v>
      </c>
      <c r="L13563" s="2" t="str">
        <f>TEXT(Tabela3[[#This Row],[DATA]],"MM")</f>
        <v>08</v>
      </c>
      <c r="M13563" s="2">
        <f>WEEKNUM(Tabela3[[#This Row],[DATA]])</f>
        <v>34</v>
      </c>
      <c r="N13563" s="18">
        <f>YEAR(Tabela3[[#This Row],[DATA]])</f>
        <v>2023</v>
      </c>
    </row>
    <row r="13564" spans="2:14">
      <c r="B13564" s="1">
        <v>45163</v>
      </c>
      <c r="C13564">
        <v>18581</v>
      </c>
      <c r="D13564">
        <f>COUNTIF(C$4:C13564,Tabela3[[#This Row],[COMANDA]])</f>
        <v>2</v>
      </c>
      <c r="E13564" t="s">
        <v>90</v>
      </c>
      <c r="F13564" t="s">
        <v>99</v>
      </c>
      <c r="G13564" t="s">
        <v>9</v>
      </c>
      <c r="H13564" t="s">
        <v>138</v>
      </c>
      <c r="I13564" s="2">
        <v>1</v>
      </c>
      <c r="J13564" t="s">
        <v>13</v>
      </c>
      <c r="K13564" s="21">
        <f>INDEX(LISTAS!$H:$Q,MATCH(BASE!H13564,LISTAS!$G:$G,0),MATCH(BASE!J13564,LISTAS!$H$3:$Q$3,0))*Tabela3[[#This Row],[QUANTIDADE]]</f>
        <v>5</v>
      </c>
      <c r="L13564" s="2" t="str">
        <f>TEXT(Tabela3[[#This Row],[DATA]],"MM")</f>
        <v>08</v>
      </c>
      <c r="M13564" s="2">
        <f>WEEKNUM(Tabela3[[#This Row],[DATA]])</f>
        <v>34</v>
      </c>
      <c r="N13564" s="18">
        <f>YEAR(Tabela3[[#This Row],[DATA]])</f>
        <v>2023</v>
      </c>
    </row>
    <row r="13565" spans="2:14">
      <c r="B13565" s="1">
        <v>45163</v>
      </c>
      <c r="C13565">
        <v>18582</v>
      </c>
      <c r="D13565">
        <f>COUNTIF(C$4:C13565,Tabela3[[#This Row],[COMANDA]])</f>
        <v>1</v>
      </c>
      <c r="E13565" t="s">
        <v>90</v>
      </c>
      <c r="F13565" t="s">
        <v>99</v>
      </c>
      <c r="G13565" t="s">
        <v>8</v>
      </c>
      <c r="H13565" t="s">
        <v>206</v>
      </c>
      <c r="I13565" s="2">
        <v>1</v>
      </c>
      <c r="J13565" t="s">
        <v>13</v>
      </c>
      <c r="K13565" s="21">
        <f>INDEX(LISTAS!$H:$Q,MATCH(BASE!H13565,LISTAS!$G:$G,0),MATCH(BASE!J13565,LISTAS!$H$3:$Q$3,0))*Tabela3[[#This Row],[QUANTIDADE]]</f>
        <v>18</v>
      </c>
      <c r="L13565" s="2" t="str">
        <f>TEXT(Tabela3[[#This Row],[DATA]],"MM")</f>
        <v>08</v>
      </c>
      <c r="M13565" s="2">
        <f>WEEKNUM(Tabela3[[#This Row],[DATA]])</f>
        <v>34</v>
      </c>
      <c r="N13565" s="18">
        <f>YEAR(Tabela3[[#This Row],[DATA]])</f>
        <v>2023</v>
      </c>
    </row>
    <row r="13566" spans="2:14">
      <c r="B13566" s="1">
        <v>45163</v>
      </c>
      <c r="C13566">
        <v>18582</v>
      </c>
      <c r="D13566">
        <f>COUNTIF(C$4:C13566,Tabela3[[#This Row],[COMANDA]])</f>
        <v>2</v>
      </c>
      <c r="E13566" t="s">
        <v>90</v>
      </c>
      <c r="F13566" t="s">
        <v>99</v>
      </c>
      <c r="G13566" t="s">
        <v>9</v>
      </c>
      <c r="H13566" t="s">
        <v>228</v>
      </c>
      <c r="I13566" s="2">
        <v>1</v>
      </c>
      <c r="J13566" t="s">
        <v>536</v>
      </c>
      <c r="K13566" s="21">
        <f>INDEX(LISTAS!$H:$Q,MATCH(BASE!H13566,LISTAS!$G:$G,0),MATCH(BASE!J13566,LISTAS!$H$3:$Q$3,0))*Tabela3[[#This Row],[QUANTIDADE]]</f>
        <v>7</v>
      </c>
      <c r="L13566" s="2" t="str">
        <f>TEXT(Tabela3[[#This Row],[DATA]],"MM")</f>
        <v>08</v>
      </c>
      <c r="M13566" s="2">
        <f>WEEKNUM(Tabela3[[#This Row],[DATA]])</f>
        <v>34</v>
      </c>
      <c r="N13566" s="18">
        <f>YEAR(Tabela3[[#This Row],[DATA]])</f>
        <v>2023</v>
      </c>
    </row>
    <row r="13567" spans="2:14">
      <c r="B13567" s="1">
        <v>45163</v>
      </c>
      <c r="C13567">
        <v>18583</v>
      </c>
      <c r="D13567">
        <f>COUNTIF(C$4:C13567,Tabela3[[#This Row],[COMANDA]])</f>
        <v>1</v>
      </c>
      <c r="E13567" t="s">
        <v>90</v>
      </c>
      <c r="F13567" t="s">
        <v>98</v>
      </c>
      <c r="G13567" t="s">
        <v>8</v>
      </c>
      <c r="H13567" t="s">
        <v>39</v>
      </c>
      <c r="I13567" s="2">
        <v>1</v>
      </c>
      <c r="J13567" t="s">
        <v>13</v>
      </c>
      <c r="K13567" s="21">
        <f>INDEX(LISTAS!$H:$Q,MATCH(BASE!H13567,LISTAS!$G:$G,0),MATCH(BASE!J13567,LISTAS!$H$3:$Q$3,0))*Tabela3[[#This Row],[QUANTIDADE]]</f>
        <v>12</v>
      </c>
      <c r="L13567" s="2" t="str">
        <f>TEXT(Tabela3[[#This Row],[DATA]],"MM")</f>
        <v>08</v>
      </c>
      <c r="M13567" s="2">
        <f>WEEKNUM(Tabela3[[#This Row],[DATA]])</f>
        <v>34</v>
      </c>
      <c r="N13567" s="18">
        <f>YEAR(Tabela3[[#This Row],[DATA]])</f>
        <v>2023</v>
      </c>
    </row>
    <row r="13568" spans="2:14">
      <c r="B13568" s="1">
        <v>45163</v>
      </c>
      <c r="C13568">
        <v>18583</v>
      </c>
      <c r="D13568">
        <f>COUNTIF(C$4:C13568,Tabela3[[#This Row],[COMANDA]])</f>
        <v>2</v>
      </c>
      <c r="E13568" t="s">
        <v>90</v>
      </c>
      <c r="F13568" t="s">
        <v>98</v>
      </c>
      <c r="G13568" t="s">
        <v>8</v>
      </c>
      <c r="H13568" t="s">
        <v>163</v>
      </c>
      <c r="I13568" s="2">
        <v>1</v>
      </c>
      <c r="J13568" t="s">
        <v>11</v>
      </c>
      <c r="K13568" s="21">
        <f>INDEX(LISTAS!$H:$Q,MATCH(BASE!H13568,LISTAS!$G:$G,0),MATCH(BASE!J13568,LISTAS!$H$3:$Q$3,0))*Tabela3[[#This Row],[QUANTIDADE]]</f>
        <v>4</v>
      </c>
      <c r="L13568" s="2" t="str">
        <f>TEXT(Tabela3[[#This Row],[DATA]],"MM")</f>
        <v>08</v>
      </c>
      <c r="M13568" s="2">
        <f>WEEKNUM(Tabela3[[#This Row],[DATA]])</f>
        <v>34</v>
      </c>
      <c r="N13568" s="18">
        <f>YEAR(Tabela3[[#This Row],[DATA]])</f>
        <v>2023</v>
      </c>
    </row>
    <row r="13569" spans="2:14">
      <c r="B13569" s="1">
        <v>45163</v>
      </c>
      <c r="C13569">
        <v>18583</v>
      </c>
      <c r="D13569">
        <f>COUNTIF(C$4:C13569,Tabela3[[#This Row],[COMANDA]])</f>
        <v>3</v>
      </c>
      <c r="E13569" t="s">
        <v>90</v>
      </c>
      <c r="F13569" t="s">
        <v>98</v>
      </c>
      <c r="G13569" t="s">
        <v>8</v>
      </c>
      <c r="H13569" t="s">
        <v>55</v>
      </c>
      <c r="I13569" s="2">
        <v>1</v>
      </c>
      <c r="J13569" t="s">
        <v>11</v>
      </c>
      <c r="K13569" s="21">
        <f>INDEX(LISTAS!$H:$Q,MATCH(BASE!H13569,LISTAS!$G:$G,0),MATCH(BASE!J13569,LISTAS!$H$3:$Q$3,0))*Tabela3[[#This Row],[QUANTIDADE]]</f>
        <v>3</v>
      </c>
      <c r="L13569" s="2" t="str">
        <f>TEXT(Tabela3[[#This Row],[DATA]],"MM")</f>
        <v>08</v>
      </c>
      <c r="M13569" s="2">
        <f>WEEKNUM(Tabela3[[#This Row],[DATA]])</f>
        <v>34</v>
      </c>
      <c r="N13569" s="18">
        <f>YEAR(Tabela3[[#This Row],[DATA]])</f>
        <v>2023</v>
      </c>
    </row>
    <row r="13570" spans="2:14">
      <c r="B13570" s="1">
        <v>45163</v>
      </c>
      <c r="C13570">
        <v>18584</v>
      </c>
      <c r="D13570">
        <f>COUNTIF(C$4:C13570,Tabela3[[#This Row],[COMANDA]])</f>
        <v>1</v>
      </c>
      <c r="E13570" t="s">
        <v>90</v>
      </c>
      <c r="F13570" t="s">
        <v>99</v>
      </c>
      <c r="G13570" t="s">
        <v>8</v>
      </c>
      <c r="H13570" t="s">
        <v>204</v>
      </c>
      <c r="I13570" s="2">
        <v>1</v>
      </c>
      <c r="J13570" t="s">
        <v>13</v>
      </c>
      <c r="K13570" s="21">
        <f>INDEX(LISTAS!$H:$Q,MATCH(BASE!H13570,LISTAS!$G:$G,0),MATCH(BASE!J13570,LISTAS!$H$3:$Q$3,0))*Tabela3[[#This Row],[QUANTIDADE]]</f>
        <v>18</v>
      </c>
      <c r="L13570" s="2" t="str">
        <f>TEXT(Tabela3[[#This Row],[DATA]],"MM")</f>
        <v>08</v>
      </c>
      <c r="M13570" s="2">
        <f>WEEKNUM(Tabela3[[#This Row],[DATA]])</f>
        <v>34</v>
      </c>
      <c r="N13570" s="18">
        <f>YEAR(Tabela3[[#This Row],[DATA]])</f>
        <v>2023</v>
      </c>
    </row>
    <row r="13571" spans="2:14">
      <c r="B13571" s="1">
        <v>45163</v>
      </c>
      <c r="C13571">
        <v>18585</v>
      </c>
      <c r="D13571">
        <f>COUNTIF(C$4:C13571,Tabela3[[#This Row],[COMANDA]])</f>
        <v>1</v>
      </c>
      <c r="E13571" t="s">
        <v>90</v>
      </c>
      <c r="F13571" t="s">
        <v>98</v>
      </c>
      <c r="G13571" t="s">
        <v>8</v>
      </c>
      <c r="H13571" t="s">
        <v>204</v>
      </c>
      <c r="I13571" s="2">
        <v>1</v>
      </c>
      <c r="J13571" t="s">
        <v>13</v>
      </c>
      <c r="K13571" s="21">
        <f>INDEX(LISTAS!$H:$Q,MATCH(BASE!H13571,LISTAS!$G:$G,0),MATCH(BASE!J13571,LISTAS!$H$3:$Q$3,0))*Tabela3[[#This Row],[QUANTIDADE]]</f>
        <v>18</v>
      </c>
      <c r="L13571" s="2" t="str">
        <f>TEXT(Tabela3[[#This Row],[DATA]],"MM")</f>
        <v>08</v>
      </c>
      <c r="M13571" s="2">
        <f>WEEKNUM(Tabela3[[#This Row],[DATA]])</f>
        <v>34</v>
      </c>
      <c r="N13571" s="18">
        <f>YEAR(Tabela3[[#This Row],[DATA]])</f>
        <v>2023</v>
      </c>
    </row>
    <row r="13572" spans="2:14">
      <c r="B13572" s="1">
        <v>45163</v>
      </c>
      <c r="C13572">
        <v>18586</v>
      </c>
      <c r="D13572">
        <f>COUNTIF(C$4:C13572,Tabela3[[#This Row],[COMANDA]])</f>
        <v>1</v>
      </c>
      <c r="E13572" t="s">
        <v>90</v>
      </c>
      <c r="F13572" t="s">
        <v>98</v>
      </c>
      <c r="G13572" t="s">
        <v>8</v>
      </c>
      <c r="H13572" t="s">
        <v>39</v>
      </c>
      <c r="I13572" s="2">
        <v>1</v>
      </c>
      <c r="J13572" t="s">
        <v>13</v>
      </c>
      <c r="K13572" s="21">
        <f>INDEX(LISTAS!$H:$Q,MATCH(BASE!H13572,LISTAS!$G:$G,0),MATCH(BASE!J13572,LISTAS!$H$3:$Q$3,0))*Tabela3[[#This Row],[QUANTIDADE]]</f>
        <v>12</v>
      </c>
      <c r="L13572" s="2" t="str">
        <f>TEXT(Tabela3[[#This Row],[DATA]],"MM")</f>
        <v>08</v>
      </c>
      <c r="M13572" s="2">
        <f>WEEKNUM(Tabela3[[#This Row],[DATA]])</f>
        <v>34</v>
      </c>
      <c r="N13572" s="18">
        <f>YEAR(Tabela3[[#This Row],[DATA]])</f>
        <v>2023</v>
      </c>
    </row>
    <row r="13573" spans="2:14">
      <c r="B13573" s="1">
        <v>45163</v>
      </c>
      <c r="C13573">
        <v>18586</v>
      </c>
      <c r="D13573">
        <f>COUNTIF(C$4:C13573,Tabela3[[#This Row],[COMANDA]])</f>
        <v>2</v>
      </c>
      <c r="E13573" t="s">
        <v>90</v>
      </c>
      <c r="F13573" t="s">
        <v>98</v>
      </c>
      <c r="G13573" t="s">
        <v>9</v>
      </c>
      <c r="H13573" t="s">
        <v>242</v>
      </c>
      <c r="I13573" s="2">
        <v>1</v>
      </c>
      <c r="J13573" t="s">
        <v>12</v>
      </c>
      <c r="K13573" s="21">
        <f>INDEX(LISTAS!$H:$Q,MATCH(BASE!H13573,LISTAS!$G:$G,0),MATCH(BASE!J13573,LISTAS!$H$3:$Q$3,0))*Tabela3[[#This Row],[QUANTIDADE]]</f>
        <v>6</v>
      </c>
      <c r="L13573" s="2" t="str">
        <f>TEXT(Tabela3[[#This Row],[DATA]],"MM")</f>
        <v>08</v>
      </c>
      <c r="M13573" s="2">
        <f>WEEKNUM(Tabela3[[#This Row],[DATA]])</f>
        <v>34</v>
      </c>
      <c r="N13573" s="18">
        <f>YEAR(Tabela3[[#This Row],[DATA]])</f>
        <v>2023</v>
      </c>
    </row>
    <row r="13574" spans="2:14">
      <c r="B13574" s="1">
        <v>45163</v>
      </c>
      <c r="C13574">
        <v>18587</v>
      </c>
      <c r="D13574">
        <f>COUNTIF(C$4:C13574,Tabela3[[#This Row],[COMANDA]])</f>
        <v>1</v>
      </c>
      <c r="E13574" t="s">
        <v>90</v>
      </c>
      <c r="F13574" t="s">
        <v>99</v>
      </c>
      <c r="G13574" t="s">
        <v>8</v>
      </c>
      <c r="H13574" t="s">
        <v>204</v>
      </c>
      <c r="I13574" s="2">
        <v>1</v>
      </c>
      <c r="J13574" t="s">
        <v>13</v>
      </c>
      <c r="K13574" s="21">
        <f>INDEX(LISTAS!$H:$Q,MATCH(BASE!H13574,LISTAS!$G:$G,0),MATCH(BASE!J13574,LISTAS!$H$3:$Q$3,0))*Tabela3[[#This Row],[QUANTIDADE]]</f>
        <v>18</v>
      </c>
      <c r="L13574" s="2" t="str">
        <f>TEXT(Tabela3[[#This Row],[DATA]],"MM")</f>
        <v>08</v>
      </c>
      <c r="M13574" s="2">
        <f>WEEKNUM(Tabela3[[#This Row],[DATA]])</f>
        <v>34</v>
      </c>
      <c r="N13574" s="18">
        <f>YEAR(Tabela3[[#This Row],[DATA]])</f>
        <v>2023</v>
      </c>
    </row>
    <row r="13575" spans="2:14">
      <c r="B13575" s="1">
        <v>45163</v>
      </c>
      <c r="C13575">
        <v>18588</v>
      </c>
      <c r="D13575">
        <f>COUNTIF(C$4:C13575,Tabela3[[#This Row],[COMANDA]])</f>
        <v>1</v>
      </c>
      <c r="E13575" t="s">
        <v>90</v>
      </c>
      <c r="F13575" t="s">
        <v>98</v>
      </c>
      <c r="G13575" t="s">
        <v>8</v>
      </c>
      <c r="H13575" t="s">
        <v>204</v>
      </c>
      <c r="I13575" s="2">
        <v>1</v>
      </c>
      <c r="J13575" t="s">
        <v>13</v>
      </c>
      <c r="K13575" s="21">
        <f>INDEX(LISTAS!$H:$Q,MATCH(BASE!H13575,LISTAS!$G:$G,0),MATCH(BASE!J13575,LISTAS!$H$3:$Q$3,0))*Tabela3[[#This Row],[QUANTIDADE]]</f>
        <v>18</v>
      </c>
      <c r="L13575" s="2" t="str">
        <f>TEXT(Tabela3[[#This Row],[DATA]],"MM")</f>
        <v>08</v>
      </c>
      <c r="M13575" s="2">
        <f>WEEKNUM(Tabela3[[#This Row],[DATA]])</f>
        <v>34</v>
      </c>
      <c r="N13575" s="18">
        <f>YEAR(Tabela3[[#This Row],[DATA]])</f>
        <v>2023</v>
      </c>
    </row>
    <row r="13576" spans="2:14">
      <c r="B13576" s="1">
        <v>45163</v>
      </c>
      <c r="C13576">
        <v>18589</v>
      </c>
      <c r="D13576">
        <f>COUNTIF(C$4:C13576,Tabela3[[#This Row],[COMANDA]])</f>
        <v>1</v>
      </c>
      <c r="E13576" t="s">
        <v>90</v>
      </c>
      <c r="F13576" t="s">
        <v>375</v>
      </c>
      <c r="G13576" t="s">
        <v>8</v>
      </c>
      <c r="H13576" t="s">
        <v>211</v>
      </c>
      <c r="I13576" s="2">
        <v>1</v>
      </c>
      <c r="J13576" t="s">
        <v>13</v>
      </c>
      <c r="K13576" s="21">
        <f>INDEX(LISTAS!$H:$Q,MATCH(BASE!H13576,LISTAS!$G:$G,0),MATCH(BASE!J13576,LISTAS!$H$3:$Q$3,0))*Tabela3[[#This Row],[QUANTIDADE]]</f>
        <v>22</v>
      </c>
      <c r="L13576" s="2" t="str">
        <f>TEXT(Tabela3[[#This Row],[DATA]],"MM")</f>
        <v>08</v>
      </c>
      <c r="M13576" s="2">
        <f>WEEKNUM(Tabela3[[#This Row],[DATA]])</f>
        <v>34</v>
      </c>
      <c r="N13576" s="18">
        <f>YEAR(Tabela3[[#This Row],[DATA]])</f>
        <v>2023</v>
      </c>
    </row>
    <row r="13577" spans="2:14">
      <c r="B13577" s="1">
        <v>45163</v>
      </c>
      <c r="C13577">
        <v>18590</v>
      </c>
      <c r="D13577">
        <f>COUNTIF(C$4:C13577,Tabela3[[#This Row],[COMANDA]])</f>
        <v>1</v>
      </c>
      <c r="E13577" t="s">
        <v>90</v>
      </c>
      <c r="F13577" t="s">
        <v>99</v>
      </c>
      <c r="G13577" t="s">
        <v>8</v>
      </c>
      <c r="H13577" t="s">
        <v>203</v>
      </c>
      <c r="I13577" s="2">
        <v>1</v>
      </c>
      <c r="J13577" t="s">
        <v>13</v>
      </c>
      <c r="K13577" s="21">
        <f>INDEX(LISTAS!$H:$Q,MATCH(BASE!H13577,LISTAS!$G:$G,0),MATCH(BASE!J13577,LISTAS!$H$3:$Q$3,0))*Tabela3[[#This Row],[QUANTIDADE]]</f>
        <v>22</v>
      </c>
      <c r="L13577" s="2" t="str">
        <f>TEXT(Tabela3[[#This Row],[DATA]],"MM")</f>
        <v>08</v>
      </c>
      <c r="M13577" s="2">
        <f>WEEKNUM(Tabela3[[#This Row],[DATA]])</f>
        <v>34</v>
      </c>
      <c r="N13577" s="18">
        <f>YEAR(Tabela3[[#This Row],[DATA]])</f>
        <v>2023</v>
      </c>
    </row>
    <row r="13578" spans="2:14">
      <c r="B13578" s="1">
        <v>45163</v>
      </c>
      <c r="C13578">
        <v>18591</v>
      </c>
      <c r="D13578">
        <f>COUNTIF(C$4:C13578,Tabela3[[#This Row],[COMANDA]])</f>
        <v>1</v>
      </c>
      <c r="E13578" t="s">
        <v>90</v>
      </c>
      <c r="F13578" t="s">
        <v>99</v>
      </c>
      <c r="G13578" t="s">
        <v>8</v>
      </c>
      <c r="H13578" t="s">
        <v>206</v>
      </c>
      <c r="I13578" s="2">
        <v>1</v>
      </c>
      <c r="J13578" t="s">
        <v>13</v>
      </c>
      <c r="K13578" s="21">
        <f>INDEX(LISTAS!$H:$Q,MATCH(BASE!H13578,LISTAS!$G:$G,0),MATCH(BASE!J13578,LISTAS!$H$3:$Q$3,0))*Tabela3[[#This Row],[QUANTIDADE]]</f>
        <v>18</v>
      </c>
      <c r="L13578" s="2" t="str">
        <f>TEXT(Tabela3[[#This Row],[DATA]],"MM")</f>
        <v>08</v>
      </c>
      <c r="M13578" s="2">
        <f>WEEKNUM(Tabela3[[#This Row],[DATA]])</f>
        <v>34</v>
      </c>
      <c r="N13578" s="18">
        <f>YEAR(Tabela3[[#This Row],[DATA]])</f>
        <v>2023</v>
      </c>
    </row>
    <row r="13579" spans="2:14">
      <c r="B13579" s="1">
        <v>45163</v>
      </c>
      <c r="C13579">
        <v>18591</v>
      </c>
      <c r="D13579">
        <f>COUNTIF(C$4:C13579,Tabela3[[#This Row],[COMANDA]])</f>
        <v>2</v>
      </c>
      <c r="E13579" t="s">
        <v>90</v>
      </c>
      <c r="F13579" t="s">
        <v>99</v>
      </c>
      <c r="G13579" t="s">
        <v>8</v>
      </c>
      <c r="H13579" t="s">
        <v>242</v>
      </c>
      <c r="I13579" s="2">
        <v>1</v>
      </c>
      <c r="J13579" t="s">
        <v>12</v>
      </c>
      <c r="K13579" s="21">
        <f>INDEX(LISTAS!$H:$Q,MATCH(BASE!H13579,LISTAS!$G:$G,0),MATCH(BASE!J13579,LISTAS!$H$3:$Q$3,0))*Tabela3[[#This Row],[QUANTIDADE]]</f>
        <v>6</v>
      </c>
      <c r="L13579" s="2" t="str">
        <f>TEXT(Tabela3[[#This Row],[DATA]],"MM")</f>
        <v>08</v>
      </c>
      <c r="M13579" s="2">
        <f>WEEKNUM(Tabela3[[#This Row],[DATA]])</f>
        <v>34</v>
      </c>
      <c r="N13579" s="18">
        <f>YEAR(Tabela3[[#This Row],[DATA]])</f>
        <v>2023</v>
      </c>
    </row>
    <row r="13580" spans="2:14">
      <c r="B13580" s="1">
        <v>45163</v>
      </c>
      <c r="C13580">
        <v>18592</v>
      </c>
      <c r="D13580">
        <f>COUNTIF(C$4:C13580,Tabela3[[#This Row],[COMANDA]])</f>
        <v>1</v>
      </c>
      <c r="E13580" t="s">
        <v>90</v>
      </c>
      <c r="F13580" t="s">
        <v>375</v>
      </c>
      <c r="G13580" t="s">
        <v>8</v>
      </c>
      <c r="H13580" t="s">
        <v>204</v>
      </c>
      <c r="I13580" s="2">
        <v>1</v>
      </c>
      <c r="J13580" t="s">
        <v>13</v>
      </c>
      <c r="K13580" s="21">
        <f>INDEX(LISTAS!$H:$Q,MATCH(BASE!H13580,LISTAS!$G:$G,0),MATCH(BASE!J13580,LISTAS!$H$3:$Q$3,0))*Tabela3[[#This Row],[QUANTIDADE]]</f>
        <v>18</v>
      </c>
      <c r="L13580" s="2" t="str">
        <f>TEXT(Tabela3[[#This Row],[DATA]],"MM")</f>
        <v>08</v>
      </c>
      <c r="M13580" s="2">
        <f>WEEKNUM(Tabela3[[#This Row],[DATA]])</f>
        <v>34</v>
      </c>
      <c r="N13580" s="18">
        <f>YEAR(Tabela3[[#This Row],[DATA]])</f>
        <v>2023</v>
      </c>
    </row>
    <row r="13581" spans="2:14">
      <c r="B13581" s="1">
        <v>45163</v>
      </c>
      <c r="C13581">
        <v>18592</v>
      </c>
      <c r="D13581">
        <f>COUNTIF(C$4:C13581,Tabela3[[#This Row],[COMANDA]])</f>
        <v>2</v>
      </c>
      <c r="E13581" t="s">
        <v>90</v>
      </c>
      <c r="F13581" t="s">
        <v>375</v>
      </c>
      <c r="G13581" t="s">
        <v>8</v>
      </c>
      <c r="H13581" t="s">
        <v>203</v>
      </c>
      <c r="I13581" s="2">
        <v>1</v>
      </c>
      <c r="J13581" t="s">
        <v>13</v>
      </c>
      <c r="K13581" s="21">
        <f>INDEX(LISTAS!$H:$Q,MATCH(BASE!H13581,LISTAS!$G:$G,0),MATCH(BASE!J13581,LISTAS!$H$3:$Q$3,0))*Tabela3[[#This Row],[QUANTIDADE]]</f>
        <v>22</v>
      </c>
      <c r="L13581" s="2" t="str">
        <f>TEXT(Tabela3[[#This Row],[DATA]],"MM")</f>
        <v>08</v>
      </c>
      <c r="M13581" s="2">
        <f>WEEKNUM(Tabela3[[#This Row],[DATA]])</f>
        <v>34</v>
      </c>
      <c r="N13581" s="18">
        <f>YEAR(Tabela3[[#This Row],[DATA]])</f>
        <v>2023</v>
      </c>
    </row>
    <row r="13582" spans="2:14">
      <c r="B13582" s="1">
        <v>45163</v>
      </c>
      <c r="C13582">
        <v>18593</v>
      </c>
      <c r="D13582">
        <f>COUNTIF(C$4:C13582,Tabela3[[#This Row],[COMANDA]])</f>
        <v>1</v>
      </c>
      <c r="E13582" t="s">
        <v>90</v>
      </c>
      <c r="F13582" t="s">
        <v>98</v>
      </c>
      <c r="G13582" t="s">
        <v>8</v>
      </c>
      <c r="H13582" t="s">
        <v>204</v>
      </c>
      <c r="I13582" s="2">
        <v>1</v>
      </c>
      <c r="J13582" t="s">
        <v>13</v>
      </c>
      <c r="K13582" s="21">
        <f>INDEX(LISTAS!$H:$Q,MATCH(BASE!H13582,LISTAS!$G:$G,0),MATCH(BASE!J13582,LISTAS!$H$3:$Q$3,0))*Tabela3[[#This Row],[QUANTIDADE]]</f>
        <v>18</v>
      </c>
      <c r="L13582" s="2" t="str">
        <f>TEXT(Tabela3[[#This Row],[DATA]],"MM")</f>
        <v>08</v>
      </c>
      <c r="M13582" s="2">
        <f>WEEKNUM(Tabela3[[#This Row],[DATA]])</f>
        <v>34</v>
      </c>
      <c r="N13582" s="18">
        <f>YEAR(Tabela3[[#This Row],[DATA]])</f>
        <v>2023</v>
      </c>
    </row>
    <row r="13583" spans="2:14">
      <c r="B13583" s="1">
        <v>45163</v>
      </c>
      <c r="C13583">
        <v>18593</v>
      </c>
      <c r="D13583">
        <f>COUNTIF(C$4:C13583,Tabela3[[#This Row],[COMANDA]])</f>
        <v>2</v>
      </c>
      <c r="E13583" t="s">
        <v>90</v>
      </c>
      <c r="F13583" t="s">
        <v>98</v>
      </c>
      <c r="G13583" t="s">
        <v>8</v>
      </c>
      <c r="H13583" t="s">
        <v>199</v>
      </c>
      <c r="I13583" s="2">
        <v>1</v>
      </c>
      <c r="J13583" t="s">
        <v>12</v>
      </c>
      <c r="K13583" s="21">
        <f>INDEX(LISTAS!$H:$Q,MATCH(BASE!H13583,LISTAS!$G:$G,0),MATCH(BASE!J13583,LISTAS!$H$3:$Q$3,0))*Tabela3[[#This Row],[QUANTIDADE]]</f>
        <v>1.5</v>
      </c>
      <c r="L13583" s="2" t="str">
        <f>TEXT(Tabela3[[#This Row],[DATA]],"MM")</f>
        <v>08</v>
      </c>
      <c r="M13583" s="2">
        <f>WEEKNUM(Tabela3[[#This Row],[DATA]])</f>
        <v>34</v>
      </c>
      <c r="N13583" s="18">
        <f>YEAR(Tabela3[[#This Row],[DATA]])</f>
        <v>2023</v>
      </c>
    </row>
    <row r="13584" spans="2:14">
      <c r="B13584" s="1">
        <v>45163</v>
      </c>
      <c r="C13584">
        <v>18593</v>
      </c>
      <c r="D13584">
        <f>COUNTIF(C$4:C13584,Tabela3[[#This Row],[COMANDA]])</f>
        <v>3</v>
      </c>
      <c r="E13584" t="s">
        <v>90</v>
      </c>
      <c r="F13584" t="s">
        <v>98</v>
      </c>
      <c r="G13584" t="s">
        <v>8</v>
      </c>
      <c r="H13584" t="s">
        <v>162</v>
      </c>
      <c r="I13584" s="2">
        <v>1</v>
      </c>
      <c r="J13584" t="s">
        <v>536</v>
      </c>
      <c r="K13584" s="21">
        <f>INDEX(LISTAS!$H:$Q,MATCH(BASE!H13584,LISTAS!$G:$G,0),MATCH(BASE!J13584,LISTAS!$H$3:$Q$3,0))*Tabela3[[#This Row],[QUANTIDADE]]</f>
        <v>2</v>
      </c>
      <c r="L13584" s="2" t="str">
        <f>TEXT(Tabela3[[#This Row],[DATA]],"MM")</f>
        <v>08</v>
      </c>
      <c r="M13584" s="2">
        <f>WEEKNUM(Tabela3[[#This Row],[DATA]])</f>
        <v>34</v>
      </c>
      <c r="N13584" s="18">
        <f>YEAR(Tabela3[[#This Row],[DATA]])</f>
        <v>2023</v>
      </c>
    </row>
    <row r="13585" spans="2:14">
      <c r="B13585" s="1">
        <v>45163</v>
      </c>
      <c r="C13585">
        <v>18594</v>
      </c>
      <c r="D13585">
        <f>COUNTIF(C$4:C13585,Tabela3[[#This Row],[COMANDA]])</f>
        <v>1</v>
      </c>
      <c r="E13585" t="s">
        <v>90</v>
      </c>
      <c r="F13585" t="s">
        <v>99</v>
      </c>
      <c r="G13585" t="s">
        <v>8</v>
      </c>
      <c r="H13585" t="s">
        <v>204</v>
      </c>
      <c r="I13585" s="2">
        <v>1</v>
      </c>
      <c r="J13585" t="s">
        <v>13</v>
      </c>
      <c r="K13585" s="21">
        <f>INDEX(LISTAS!$H:$Q,MATCH(BASE!H13585,LISTAS!$G:$G,0),MATCH(BASE!J13585,LISTAS!$H$3:$Q$3,0))*Tabela3[[#This Row],[QUANTIDADE]]</f>
        <v>18</v>
      </c>
      <c r="L13585" s="2" t="str">
        <f>TEXT(Tabela3[[#This Row],[DATA]],"MM")</f>
        <v>08</v>
      </c>
      <c r="M13585" s="2">
        <f>WEEKNUM(Tabela3[[#This Row],[DATA]])</f>
        <v>34</v>
      </c>
      <c r="N13585" s="18">
        <f>YEAR(Tabela3[[#This Row],[DATA]])</f>
        <v>2023</v>
      </c>
    </row>
    <row r="13586" spans="2:14">
      <c r="B13586" s="1">
        <v>45163</v>
      </c>
      <c r="C13586">
        <v>18594</v>
      </c>
      <c r="D13586">
        <f>COUNTIF(C$4:C13586,Tabela3[[#This Row],[COMANDA]])</f>
        <v>2</v>
      </c>
      <c r="E13586" t="s">
        <v>90</v>
      </c>
      <c r="F13586" t="s">
        <v>99</v>
      </c>
      <c r="G13586" t="s">
        <v>61</v>
      </c>
      <c r="H13586" t="s">
        <v>199</v>
      </c>
      <c r="I13586" s="2">
        <v>1</v>
      </c>
      <c r="J13586" t="s">
        <v>12</v>
      </c>
      <c r="K13586" s="21">
        <f>INDEX(LISTAS!$H:$Q,MATCH(BASE!H13586,LISTAS!$G:$G,0),MATCH(BASE!J13586,LISTAS!$H$3:$Q$3,0))*Tabela3[[#This Row],[QUANTIDADE]]</f>
        <v>1.5</v>
      </c>
      <c r="L13586" s="2" t="str">
        <f>TEXT(Tabela3[[#This Row],[DATA]],"MM")</f>
        <v>08</v>
      </c>
      <c r="M13586" s="2">
        <f>WEEKNUM(Tabela3[[#This Row],[DATA]])</f>
        <v>34</v>
      </c>
      <c r="N13586" s="18">
        <f>YEAR(Tabela3[[#This Row],[DATA]])</f>
        <v>2023</v>
      </c>
    </row>
    <row r="13587" spans="2:14">
      <c r="B13587" s="1">
        <v>45163</v>
      </c>
      <c r="C13587">
        <v>18594</v>
      </c>
      <c r="D13587">
        <f>COUNTIF(C$4:C13587,Tabela3[[#This Row],[COMANDA]])</f>
        <v>3</v>
      </c>
      <c r="E13587" t="s">
        <v>90</v>
      </c>
      <c r="F13587" t="s">
        <v>99</v>
      </c>
      <c r="G13587" t="s">
        <v>61</v>
      </c>
      <c r="H13587" t="s">
        <v>161</v>
      </c>
      <c r="I13587" s="2">
        <v>1</v>
      </c>
      <c r="J13587" t="s">
        <v>536</v>
      </c>
      <c r="K13587" s="21">
        <f>INDEX(LISTAS!$H:$Q,MATCH(BASE!H13587,LISTAS!$G:$G,0),MATCH(BASE!J13587,LISTAS!$H$3:$Q$3,0))*Tabela3[[#This Row],[QUANTIDADE]]</f>
        <v>4</v>
      </c>
      <c r="L13587" s="2" t="str">
        <f>TEXT(Tabela3[[#This Row],[DATA]],"MM")</f>
        <v>08</v>
      </c>
      <c r="M13587" s="2">
        <f>WEEKNUM(Tabela3[[#This Row],[DATA]])</f>
        <v>34</v>
      </c>
      <c r="N13587" s="18">
        <f>YEAR(Tabela3[[#This Row],[DATA]])</f>
        <v>2023</v>
      </c>
    </row>
    <row r="13588" spans="2:14">
      <c r="B13588" s="1">
        <v>45163</v>
      </c>
      <c r="C13588">
        <v>18594</v>
      </c>
      <c r="D13588">
        <f>COUNTIF(C$4:C13588,Tabela3[[#This Row],[COMANDA]])</f>
        <v>4</v>
      </c>
      <c r="E13588" t="s">
        <v>90</v>
      </c>
      <c r="F13588" t="s">
        <v>99</v>
      </c>
      <c r="G13588" t="s">
        <v>9</v>
      </c>
      <c r="H13588" t="s">
        <v>219</v>
      </c>
      <c r="I13588" s="2">
        <v>1</v>
      </c>
      <c r="J13588" t="s">
        <v>11</v>
      </c>
      <c r="K13588" s="21">
        <f>INDEX(LISTAS!$H:$Q,MATCH(BASE!H13588,LISTAS!$G:$G,0),MATCH(BASE!J13588,LISTAS!$H$3:$Q$3,0))*Tabela3[[#This Row],[QUANTIDADE]]</f>
        <v>5</v>
      </c>
      <c r="L13588" s="2" t="str">
        <f>TEXT(Tabela3[[#This Row],[DATA]],"MM")</f>
        <v>08</v>
      </c>
      <c r="M13588" s="2">
        <f>WEEKNUM(Tabela3[[#This Row],[DATA]])</f>
        <v>34</v>
      </c>
      <c r="N13588" s="18">
        <f>YEAR(Tabela3[[#This Row],[DATA]])</f>
        <v>2023</v>
      </c>
    </row>
    <row r="13589" spans="2:14">
      <c r="B13589" s="1">
        <v>45163</v>
      </c>
      <c r="C13589">
        <v>18595</v>
      </c>
      <c r="D13589">
        <f>COUNTIF(C$4:C13589,Tabela3[[#This Row],[COMANDA]])</f>
        <v>1</v>
      </c>
      <c r="E13589" t="s">
        <v>90</v>
      </c>
      <c r="F13589" t="s">
        <v>98</v>
      </c>
      <c r="G13589" t="s">
        <v>8</v>
      </c>
      <c r="H13589" t="s">
        <v>206</v>
      </c>
      <c r="I13589" s="2">
        <v>1</v>
      </c>
      <c r="J13589" t="s">
        <v>13</v>
      </c>
      <c r="K13589" s="21">
        <f>INDEX(LISTAS!$H:$Q,MATCH(BASE!H13589,LISTAS!$G:$G,0),MATCH(BASE!J13589,LISTAS!$H$3:$Q$3,0))*Tabela3[[#This Row],[QUANTIDADE]]</f>
        <v>18</v>
      </c>
      <c r="L13589" s="2" t="str">
        <f>TEXT(Tabela3[[#This Row],[DATA]],"MM")</f>
        <v>08</v>
      </c>
      <c r="M13589" s="2">
        <f>WEEKNUM(Tabela3[[#This Row],[DATA]])</f>
        <v>34</v>
      </c>
      <c r="N13589" s="18">
        <f>YEAR(Tabela3[[#This Row],[DATA]])</f>
        <v>2023</v>
      </c>
    </row>
    <row r="13590" spans="2:14">
      <c r="B13590" s="1">
        <v>45163</v>
      </c>
      <c r="C13590">
        <v>18595</v>
      </c>
      <c r="D13590">
        <f>COUNTIF(C$4:C13590,Tabela3[[#This Row],[COMANDA]])</f>
        <v>2</v>
      </c>
      <c r="E13590" t="s">
        <v>90</v>
      </c>
      <c r="F13590" t="s">
        <v>98</v>
      </c>
      <c r="G13590" t="s">
        <v>8</v>
      </c>
      <c r="H13590" t="s">
        <v>94</v>
      </c>
      <c r="I13590" s="2">
        <v>2</v>
      </c>
      <c r="J13590" t="s">
        <v>11</v>
      </c>
      <c r="K13590" s="21">
        <f>INDEX(LISTAS!$H:$Q,MATCH(BASE!H13590,LISTAS!$G:$G,0),MATCH(BASE!J13590,LISTAS!$H$3:$Q$3,0))*Tabela3[[#This Row],[QUANTIDADE]]</f>
        <v>5</v>
      </c>
      <c r="L13590" s="2" t="str">
        <f>TEXT(Tabela3[[#This Row],[DATA]],"MM")</f>
        <v>08</v>
      </c>
      <c r="M13590" s="2">
        <f>WEEKNUM(Tabela3[[#This Row],[DATA]])</f>
        <v>34</v>
      </c>
      <c r="N13590" s="18">
        <f>YEAR(Tabela3[[#This Row],[DATA]])</f>
        <v>2023</v>
      </c>
    </row>
    <row r="13591" spans="2:14">
      <c r="B13591" s="1">
        <v>45163</v>
      </c>
      <c r="C13591">
        <v>18596</v>
      </c>
      <c r="D13591">
        <f>COUNTIF(C$4:C13591,Tabela3[[#This Row],[COMANDA]])</f>
        <v>1</v>
      </c>
      <c r="E13591" t="s">
        <v>90</v>
      </c>
      <c r="F13591" t="s">
        <v>98</v>
      </c>
      <c r="G13591" t="s">
        <v>8</v>
      </c>
      <c r="H13591" t="s">
        <v>204</v>
      </c>
      <c r="I13591" s="2">
        <v>1</v>
      </c>
      <c r="J13591" t="s">
        <v>13</v>
      </c>
      <c r="K13591" s="21">
        <f>INDEX(LISTAS!$H:$Q,MATCH(BASE!H13591,LISTAS!$G:$G,0),MATCH(BASE!J13591,LISTAS!$H$3:$Q$3,0))*Tabela3[[#This Row],[QUANTIDADE]]</f>
        <v>18</v>
      </c>
      <c r="L13591" s="2" t="str">
        <f>TEXT(Tabela3[[#This Row],[DATA]],"MM")</f>
        <v>08</v>
      </c>
      <c r="M13591" s="2">
        <f>WEEKNUM(Tabela3[[#This Row],[DATA]])</f>
        <v>34</v>
      </c>
      <c r="N13591" s="18">
        <f>YEAR(Tabela3[[#This Row],[DATA]])</f>
        <v>2023</v>
      </c>
    </row>
    <row r="13592" spans="2:14">
      <c r="B13592" s="1">
        <v>45163</v>
      </c>
      <c r="C13592">
        <v>18596</v>
      </c>
      <c r="D13592">
        <f>COUNTIF(C$4:C13592,Tabela3[[#This Row],[COMANDA]])</f>
        <v>2</v>
      </c>
      <c r="E13592" t="s">
        <v>90</v>
      </c>
      <c r="F13592" t="s">
        <v>98</v>
      </c>
      <c r="G13592" t="s">
        <v>9</v>
      </c>
      <c r="H13592" t="s">
        <v>54</v>
      </c>
      <c r="I13592" s="2">
        <v>1</v>
      </c>
      <c r="J13592" t="s">
        <v>13</v>
      </c>
      <c r="K13592" s="21">
        <v>3</v>
      </c>
      <c r="L13592" s="2" t="str">
        <f>TEXT(Tabela3[[#This Row],[DATA]],"MM")</f>
        <v>08</v>
      </c>
      <c r="M13592" s="2">
        <f>WEEKNUM(Tabela3[[#This Row],[DATA]])</f>
        <v>34</v>
      </c>
      <c r="N13592" s="18">
        <f>YEAR(Tabela3[[#This Row],[DATA]])</f>
        <v>2023</v>
      </c>
    </row>
    <row r="13593" spans="2:14">
      <c r="B13593" s="1">
        <v>45163</v>
      </c>
      <c r="C13593">
        <v>18597</v>
      </c>
      <c r="D13593">
        <f>COUNTIF(C$4:C13593,Tabela3[[#This Row],[COMANDA]])</f>
        <v>1</v>
      </c>
      <c r="E13593" t="s">
        <v>90</v>
      </c>
      <c r="G13593" t="s">
        <v>8</v>
      </c>
      <c r="H13593" t="s">
        <v>42</v>
      </c>
      <c r="I13593" s="2">
        <v>2</v>
      </c>
      <c r="J13593" t="s">
        <v>13</v>
      </c>
      <c r="K13593" s="21">
        <f>INDEX(LISTAS!$H:$Q,MATCH(BASE!H13593,LISTAS!$G:$G,0),MATCH(BASE!J13593,LISTAS!$H$3:$Q$3,0))*Tabela3[[#This Row],[QUANTIDADE]]</f>
        <v>34</v>
      </c>
      <c r="L13593" s="2" t="str">
        <f>TEXT(Tabela3[[#This Row],[DATA]],"MM")</f>
        <v>08</v>
      </c>
      <c r="M13593" s="2">
        <f>WEEKNUM(Tabela3[[#This Row],[DATA]])</f>
        <v>34</v>
      </c>
      <c r="N13593" s="18">
        <f>YEAR(Tabela3[[#This Row],[DATA]])</f>
        <v>2023</v>
      </c>
    </row>
    <row r="13594" spans="2:14">
      <c r="B13594" s="1">
        <v>45163</v>
      </c>
      <c r="C13594">
        <v>18597</v>
      </c>
      <c r="D13594">
        <f>COUNTIF(C$4:C13594,Tabela3[[#This Row],[COMANDA]])</f>
        <v>2</v>
      </c>
      <c r="E13594" t="s">
        <v>90</v>
      </c>
      <c r="G13594" t="s">
        <v>9</v>
      </c>
      <c r="H13594" t="s">
        <v>54</v>
      </c>
      <c r="I13594" s="2">
        <v>1</v>
      </c>
      <c r="J13594" t="s">
        <v>13</v>
      </c>
      <c r="K13594" s="21">
        <v>3</v>
      </c>
      <c r="L13594" s="2" t="str">
        <f>TEXT(Tabela3[[#This Row],[DATA]],"MM")</f>
        <v>08</v>
      </c>
      <c r="M13594" s="2">
        <f>WEEKNUM(Tabela3[[#This Row],[DATA]])</f>
        <v>34</v>
      </c>
      <c r="N13594" s="18">
        <f>YEAR(Tabela3[[#This Row],[DATA]])</f>
        <v>2023</v>
      </c>
    </row>
    <row r="13595" spans="2:14">
      <c r="B13595" s="1">
        <v>45163</v>
      </c>
      <c r="C13595">
        <v>18597</v>
      </c>
      <c r="D13595">
        <f>COUNTIF(C$4:C13595,Tabela3[[#This Row],[COMANDA]])</f>
        <v>3</v>
      </c>
      <c r="E13595" t="s">
        <v>90</v>
      </c>
      <c r="G13595" t="s">
        <v>9</v>
      </c>
      <c r="H13595" t="s">
        <v>138</v>
      </c>
      <c r="I13595" s="2">
        <v>1</v>
      </c>
      <c r="J13595" t="s">
        <v>13</v>
      </c>
      <c r="K13595" s="21">
        <f>INDEX(LISTAS!$H:$Q,MATCH(BASE!H13595,LISTAS!$G:$G,0),MATCH(BASE!J13595,LISTAS!$H$3:$Q$3,0))*Tabela3[[#This Row],[QUANTIDADE]]</f>
        <v>5</v>
      </c>
      <c r="L13595" s="2" t="str">
        <f>TEXT(Tabela3[[#This Row],[DATA]],"MM")</f>
        <v>08</v>
      </c>
      <c r="M13595" s="2">
        <f>WEEKNUM(Tabela3[[#This Row],[DATA]])</f>
        <v>34</v>
      </c>
      <c r="N13595" s="18">
        <f>YEAR(Tabela3[[#This Row],[DATA]])</f>
        <v>2023</v>
      </c>
    </row>
    <row r="13596" spans="2:14">
      <c r="B13596" s="1">
        <v>45163</v>
      </c>
      <c r="C13596">
        <v>18597</v>
      </c>
      <c r="D13596">
        <f>COUNTIF(C$4:C13596,Tabela3[[#This Row],[COMANDA]])</f>
        <v>4</v>
      </c>
      <c r="E13596" t="s">
        <v>90</v>
      </c>
      <c r="G13596" t="s">
        <v>10</v>
      </c>
      <c r="H13596" t="s">
        <v>96</v>
      </c>
      <c r="I13596" s="2">
        <v>1</v>
      </c>
      <c r="J13596" t="s">
        <v>13</v>
      </c>
      <c r="K13596" s="21">
        <v>3</v>
      </c>
      <c r="L13596" s="2" t="str">
        <f>TEXT(Tabela3[[#This Row],[DATA]],"MM")</f>
        <v>08</v>
      </c>
      <c r="M13596" s="2">
        <f>WEEKNUM(Tabela3[[#This Row],[DATA]])</f>
        <v>34</v>
      </c>
      <c r="N13596" s="18">
        <f>YEAR(Tabela3[[#This Row],[DATA]])</f>
        <v>2023</v>
      </c>
    </row>
    <row r="13597" spans="2:14">
      <c r="B13597" s="1">
        <v>45163</v>
      </c>
      <c r="C13597">
        <v>18598</v>
      </c>
      <c r="D13597">
        <f>COUNTIF(C$4:C13597,Tabela3[[#This Row],[COMANDA]])</f>
        <v>1</v>
      </c>
      <c r="E13597" t="s">
        <v>90</v>
      </c>
      <c r="F13597" t="s">
        <v>98</v>
      </c>
      <c r="G13597" t="s">
        <v>8</v>
      </c>
      <c r="H13597" t="s">
        <v>202</v>
      </c>
      <c r="I13597" s="2">
        <v>1</v>
      </c>
      <c r="J13597" t="s">
        <v>13</v>
      </c>
      <c r="K13597" s="21">
        <f>INDEX(LISTAS!$H:$Q,MATCH(BASE!H13597,LISTAS!$G:$G,0),MATCH(BASE!J13597,LISTAS!$H$3:$Q$3,0))*Tabela3[[#This Row],[QUANTIDADE]]</f>
        <v>24</v>
      </c>
      <c r="L13597" s="2" t="str">
        <f>TEXT(Tabela3[[#This Row],[DATA]],"MM")</f>
        <v>08</v>
      </c>
      <c r="M13597" s="2">
        <f>WEEKNUM(Tabela3[[#This Row],[DATA]])</f>
        <v>34</v>
      </c>
      <c r="N13597" s="18">
        <f>YEAR(Tabela3[[#This Row],[DATA]])</f>
        <v>2023</v>
      </c>
    </row>
    <row r="13598" spans="2:14">
      <c r="B13598" s="1">
        <v>45163</v>
      </c>
      <c r="C13598">
        <v>18598</v>
      </c>
      <c r="D13598">
        <f>COUNTIF(C$4:C13598,Tabela3[[#This Row],[COMANDA]])</f>
        <v>2</v>
      </c>
      <c r="E13598" t="s">
        <v>90</v>
      </c>
      <c r="F13598" t="s">
        <v>98</v>
      </c>
      <c r="G13598" t="s">
        <v>9</v>
      </c>
      <c r="H13598" t="s">
        <v>138</v>
      </c>
      <c r="I13598" s="2">
        <v>1</v>
      </c>
      <c r="J13598" t="s">
        <v>13</v>
      </c>
      <c r="K13598" s="21">
        <f>INDEX(LISTAS!$H:$Q,MATCH(BASE!H13598,LISTAS!$G:$G,0),MATCH(BASE!J13598,LISTAS!$H$3:$Q$3,0))*Tabela3[[#This Row],[QUANTIDADE]]</f>
        <v>5</v>
      </c>
      <c r="L13598" s="2" t="str">
        <f>TEXT(Tabela3[[#This Row],[DATA]],"MM")</f>
        <v>08</v>
      </c>
      <c r="M13598" s="2">
        <f>WEEKNUM(Tabela3[[#This Row],[DATA]])</f>
        <v>34</v>
      </c>
      <c r="N13598" s="18">
        <f>YEAR(Tabela3[[#This Row],[DATA]])</f>
        <v>2023</v>
      </c>
    </row>
    <row r="13599" spans="2:14">
      <c r="B13599" s="1">
        <v>45163</v>
      </c>
      <c r="C13599">
        <v>18599</v>
      </c>
      <c r="D13599">
        <f>COUNTIF(C$4:C13599,Tabela3[[#This Row],[COMANDA]])</f>
        <v>1</v>
      </c>
      <c r="E13599" t="s">
        <v>90</v>
      </c>
      <c r="F13599" t="s">
        <v>99</v>
      </c>
      <c r="G13599" t="s">
        <v>8</v>
      </c>
      <c r="H13599" t="s">
        <v>203</v>
      </c>
      <c r="I13599" s="2">
        <v>1</v>
      </c>
      <c r="J13599" t="s">
        <v>13</v>
      </c>
      <c r="K13599" s="21">
        <f>INDEX(LISTAS!$H:$Q,MATCH(BASE!H13599,LISTAS!$G:$G,0),MATCH(BASE!J13599,LISTAS!$H$3:$Q$3,0))*Tabela3[[#This Row],[QUANTIDADE]]</f>
        <v>22</v>
      </c>
      <c r="L13599" s="2" t="str">
        <f>TEXT(Tabela3[[#This Row],[DATA]],"MM")</f>
        <v>08</v>
      </c>
      <c r="M13599" s="2">
        <f>WEEKNUM(Tabela3[[#This Row],[DATA]])</f>
        <v>34</v>
      </c>
      <c r="N13599" s="18">
        <f>YEAR(Tabela3[[#This Row],[DATA]])</f>
        <v>2023</v>
      </c>
    </row>
    <row r="13600" spans="2:14">
      <c r="B13600" s="1">
        <v>45163</v>
      </c>
      <c r="C13600">
        <v>18600</v>
      </c>
      <c r="D13600">
        <f>COUNTIF(C$4:C13600,Tabela3[[#This Row],[COMANDA]])</f>
        <v>1</v>
      </c>
      <c r="E13600" t="s">
        <v>90</v>
      </c>
      <c r="F13600" t="s">
        <v>100</v>
      </c>
      <c r="G13600" t="s">
        <v>8</v>
      </c>
      <c r="H13600" t="s">
        <v>39</v>
      </c>
      <c r="I13600" s="2">
        <v>1</v>
      </c>
      <c r="J13600" t="s">
        <v>13</v>
      </c>
      <c r="K13600" s="21">
        <f>INDEX(LISTAS!$H:$Q,MATCH(BASE!H13600,LISTAS!$G:$G,0),MATCH(BASE!J13600,LISTAS!$H$3:$Q$3,0))*Tabela3[[#This Row],[QUANTIDADE]]</f>
        <v>12</v>
      </c>
      <c r="L13600" s="2" t="str">
        <f>TEXT(Tabela3[[#This Row],[DATA]],"MM")</f>
        <v>08</v>
      </c>
      <c r="M13600" s="2">
        <f>WEEKNUM(Tabela3[[#This Row],[DATA]])</f>
        <v>34</v>
      </c>
      <c r="N13600" s="18">
        <f>YEAR(Tabela3[[#This Row],[DATA]])</f>
        <v>2023</v>
      </c>
    </row>
    <row r="13601" spans="2:14">
      <c r="B13601" s="1">
        <v>45163</v>
      </c>
      <c r="C13601">
        <v>18601</v>
      </c>
      <c r="D13601">
        <f>COUNTIF(C$4:C13601,Tabela3[[#This Row],[COMANDA]])</f>
        <v>1</v>
      </c>
      <c r="E13601" t="s">
        <v>90</v>
      </c>
      <c r="F13601" t="s">
        <v>98</v>
      </c>
      <c r="G13601" t="s">
        <v>8</v>
      </c>
      <c r="H13601" t="s">
        <v>211</v>
      </c>
      <c r="I13601" s="2">
        <v>2</v>
      </c>
      <c r="J13601" t="s">
        <v>13</v>
      </c>
      <c r="K13601" s="21">
        <f>INDEX(LISTAS!$H:$Q,MATCH(BASE!H13601,LISTAS!$G:$G,0),MATCH(BASE!J13601,LISTAS!$H$3:$Q$3,0))*Tabela3[[#This Row],[QUANTIDADE]]</f>
        <v>44</v>
      </c>
      <c r="L13601" s="2" t="str">
        <f>TEXT(Tabela3[[#This Row],[DATA]],"MM")</f>
        <v>08</v>
      </c>
      <c r="M13601" s="2">
        <f>WEEKNUM(Tabela3[[#This Row],[DATA]])</f>
        <v>34</v>
      </c>
      <c r="N13601" s="18">
        <f>YEAR(Tabela3[[#This Row],[DATA]])</f>
        <v>2023</v>
      </c>
    </row>
    <row r="13602" spans="2:14">
      <c r="B13602" s="1">
        <v>45163</v>
      </c>
      <c r="C13602">
        <v>18602</v>
      </c>
      <c r="D13602">
        <f>COUNTIF(C$4:C13602,Tabela3[[#This Row],[COMANDA]])</f>
        <v>1</v>
      </c>
      <c r="E13602" t="s">
        <v>90</v>
      </c>
      <c r="F13602" t="s">
        <v>375</v>
      </c>
      <c r="G13602" t="s">
        <v>8</v>
      </c>
      <c r="H13602" t="s">
        <v>206</v>
      </c>
      <c r="I13602" s="2">
        <v>1</v>
      </c>
      <c r="J13602" t="s">
        <v>13</v>
      </c>
      <c r="K13602" s="21">
        <f>INDEX(LISTAS!$H:$Q,MATCH(BASE!H13602,LISTAS!$G:$G,0),MATCH(BASE!J13602,LISTAS!$H$3:$Q$3,0))*Tabela3[[#This Row],[QUANTIDADE]]</f>
        <v>18</v>
      </c>
      <c r="L13602" s="2" t="str">
        <f>TEXT(Tabela3[[#This Row],[DATA]],"MM")</f>
        <v>08</v>
      </c>
      <c r="M13602" s="2">
        <f>WEEKNUM(Tabela3[[#This Row],[DATA]])</f>
        <v>34</v>
      </c>
      <c r="N13602" s="18">
        <f>YEAR(Tabela3[[#This Row],[DATA]])</f>
        <v>2023</v>
      </c>
    </row>
    <row r="13603" spans="2:14">
      <c r="B13603" s="1">
        <v>45163</v>
      </c>
      <c r="C13603">
        <v>18602</v>
      </c>
      <c r="D13603">
        <f>COUNTIF(C$4:C13603,Tabela3[[#This Row],[COMANDA]])</f>
        <v>2</v>
      </c>
      <c r="E13603" t="s">
        <v>90</v>
      </c>
      <c r="F13603" t="s">
        <v>375</v>
      </c>
      <c r="G13603" t="s">
        <v>9</v>
      </c>
      <c r="H13603" t="s">
        <v>142</v>
      </c>
      <c r="I13603" s="2">
        <v>1</v>
      </c>
      <c r="J13603" t="s">
        <v>12</v>
      </c>
      <c r="K13603" s="21">
        <f>INDEX(LISTAS!$H:$Q,MATCH(BASE!H13603,LISTAS!$G:$G,0),MATCH(BASE!J13603,LISTAS!$H$3:$Q$3,0))*Tabela3[[#This Row],[QUANTIDADE]]</f>
        <v>7</v>
      </c>
      <c r="L13603" s="2" t="str">
        <f>TEXT(Tabela3[[#This Row],[DATA]],"MM")</f>
        <v>08</v>
      </c>
      <c r="M13603" s="2">
        <f>WEEKNUM(Tabela3[[#This Row],[DATA]])</f>
        <v>34</v>
      </c>
      <c r="N13603" s="18">
        <f>YEAR(Tabela3[[#This Row],[DATA]])</f>
        <v>2023</v>
      </c>
    </row>
    <row r="13604" spans="2:14">
      <c r="B13604" s="1">
        <v>45163</v>
      </c>
      <c r="C13604">
        <v>18603</v>
      </c>
      <c r="D13604">
        <f>COUNTIF(C$4:C13604,Tabela3[[#This Row],[COMANDA]])</f>
        <v>1</v>
      </c>
      <c r="E13604" t="s">
        <v>90</v>
      </c>
      <c r="F13604" t="s">
        <v>99</v>
      </c>
      <c r="G13604" t="s">
        <v>8</v>
      </c>
      <c r="H13604" t="s">
        <v>43</v>
      </c>
      <c r="I13604" s="2">
        <v>1</v>
      </c>
      <c r="J13604" t="s">
        <v>13</v>
      </c>
      <c r="K13604" s="21">
        <f>INDEX(LISTAS!$H:$Q,MATCH(BASE!H13604,LISTAS!$G:$G,0),MATCH(BASE!J13604,LISTAS!$H$3:$Q$3,0))*Tabela3[[#This Row],[QUANTIDADE]]</f>
        <v>18</v>
      </c>
      <c r="L13604" s="2" t="str">
        <f>TEXT(Tabela3[[#This Row],[DATA]],"MM")</f>
        <v>08</v>
      </c>
      <c r="M13604" s="2">
        <f>WEEKNUM(Tabela3[[#This Row],[DATA]])</f>
        <v>34</v>
      </c>
      <c r="N13604" s="18">
        <f>YEAR(Tabela3[[#This Row],[DATA]])</f>
        <v>2023</v>
      </c>
    </row>
    <row r="13605" spans="2:14">
      <c r="B13605" s="1">
        <v>45163</v>
      </c>
      <c r="C13605">
        <v>18603</v>
      </c>
      <c r="D13605">
        <f>COUNTIF(C$4:C13605,Tabela3[[#This Row],[COMANDA]])</f>
        <v>2</v>
      </c>
      <c r="E13605" t="s">
        <v>90</v>
      </c>
      <c r="F13605" t="s">
        <v>99</v>
      </c>
      <c r="G13605" t="s">
        <v>8</v>
      </c>
      <c r="H13605" t="s">
        <v>54</v>
      </c>
      <c r="I13605" s="2">
        <v>1</v>
      </c>
      <c r="J13605" t="s">
        <v>13</v>
      </c>
      <c r="K13605" s="21">
        <v>3</v>
      </c>
      <c r="L13605" s="2" t="str">
        <f>TEXT(Tabela3[[#This Row],[DATA]],"MM")</f>
        <v>08</v>
      </c>
      <c r="M13605" s="2">
        <f>WEEKNUM(Tabela3[[#This Row],[DATA]])</f>
        <v>34</v>
      </c>
      <c r="N13605" s="18">
        <f>YEAR(Tabela3[[#This Row],[DATA]])</f>
        <v>2023</v>
      </c>
    </row>
    <row r="13606" spans="2:14">
      <c r="B13606" s="1">
        <v>45163</v>
      </c>
      <c r="C13606">
        <v>18604</v>
      </c>
      <c r="D13606">
        <f>COUNTIF(C$4:C13606,Tabela3[[#This Row],[COMANDA]])</f>
        <v>1</v>
      </c>
      <c r="E13606" t="s">
        <v>90</v>
      </c>
      <c r="F13606" t="s">
        <v>98</v>
      </c>
      <c r="G13606" t="s">
        <v>8</v>
      </c>
      <c r="H13606" t="s">
        <v>202</v>
      </c>
      <c r="I13606" s="2">
        <v>1</v>
      </c>
      <c r="J13606" t="s">
        <v>13</v>
      </c>
      <c r="K13606" s="21">
        <f>INDEX(LISTAS!$H:$Q,MATCH(BASE!H13606,LISTAS!$G:$G,0),MATCH(BASE!J13606,LISTAS!$H$3:$Q$3,0))*Tabela3[[#This Row],[QUANTIDADE]]</f>
        <v>24</v>
      </c>
      <c r="L13606" s="2" t="str">
        <f>TEXT(Tabela3[[#This Row],[DATA]],"MM")</f>
        <v>08</v>
      </c>
      <c r="M13606" s="2">
        <f>WEEKNUM(Tabela3[[#This Row],[DATA]])</f>
        <v>34</v>
      </c>
      <c r="N13606" s="18">
        <f>YEAR(Tabela3[[#This Row],[DATA]])</f>
        <v>2023</v>
      </c>
    </row>
    <row r="13607" spans="2:14">
      <c r="B13607" s="1">
        <v>45163</v>
      </c>
      <c r="C13607">
        <v>18604</v>
      </c>
      <c r="D13607">
        <f>COUNTIF(C$4:C13607,Tabela3[[#This Row],[COMANDA]])</f>
        <v>2</v>
      </c>
      <c r="E13607" t="s">
        <v>90</v>
      </c>
      <c r="F13607" t="s">
        <v>98</v>
      </c>
      <c r="G13607" t="s">
        <v>9</v>
      </c>
      <c r="H13607" t="s">
        <v>385</v>
      </c>
      <c r="I13607" s="2">
        <v>1</v>
      </c>
      <c r="J13607" t="s">
        <v>13</v>
      </c>
      <c r="K13607" s="21">
        <f>INDEX(LISTAS!$H:$Q,MATCH(BASE!H13607,LISTAS!$G:$G,0),MATCH(BASE!J13607,LISTAS!$H$3:$Q$3,0))*Tabela3[[#This Row],[QUANTIDADE]]</f>
        <v>4</v>
      </c>
      <c r="L13607" s="2" t="str">
        <f>TEXT(Tabela3[[#This Row],[DATA]],"MM")</f>
        <v>08</v>
      </c>
      <c r="M13607" s="2">
        <f>WEEKNUM(Tabela3[[#This Row],[DATA]])</f>
        <v>34</v>
      </c>
      <c r="N13607" s="18">
        <f>YEAR(Tabela3[[#This Row],[DATA]])</f>
        <v>2023</v>
      </c>
    </row>
    <row r="13608" spans="2:14">
      <c r="B13608" s="1">
        <v>45163</v>
      </c>
      <c r="C13608">
        <v>18605</v>
      </c>
      <c r="D13608">
        <f>COUNTIF(C$4:C13608,Tabela3[[#This Row],[COMANDA]])</f>
        <v>1</v>
      </c>
      <c r="E13608" t="s">
        <v>90</v>
      </c>
      <c r="F13608" t="s">
        <v>99</v>
      </c>
      <c r="G13608" t="s">
        <v>8</v>
      </c>
      <c r="H13608" t="s">
        <v>47</v>
      </c>
      <c r="I13608" s="2">
        <v>1</v>
      </c>
      <c r="J13608" t="s">
        <v>13</v>
      </c>
      <c r="K13608" s="21">
        <f>INDEX(LISTAS!$H:$Q,MATCH(BASE!H13608,LISTAS!$G:$G,0),MATCH(BASE!J13608,LISTAS!$H$3:$Q$3,0))*Tabela3[[#This Row],[QUANTIDADE]]</f>
        <v>16</v>
      </c>
      <c r="L13608" s="2" t="str">
        <f>TEXT(Tabela3[[#This Row],[DATA]],"MM")</f>
        <v>08</v>
      </c>
      <c r="M13608" s="2">
        <f>WEEKNUM(Tabela3[[#This Row],[DATA]])</f>
        <v>34</v>
      </c>
      <c r="N13608" s="18">
        <f>YEAR(Tabela3[[#This Row],[DATA]])</f>
        <v>2023</v>
      </c>
    </row>
    <row r="13609" spans="2:14">
      <c r="B13609" s="1">
        <v>45163</v>
      </c>
      <c r="C13609">
        <v>18606</v>
      </c>
      <c r="D13609">
        <f>COUNTIF(C$4:C13609,Tabela3[[#This Row],[COMANDA]])</f>
        <v>1</v>
      </c>
      <c r="E13609" t="s">
        <v>90</v>
      </c>
      <c r="F13609" t="s">
        <v>99</v>
      </c>
      <c r="G13609" t="s">
        <v>8</v>
      </c>
      <c r="H13609" t="s">
        <v>202</v>
      </c>
      <c r="I13609" s="2">
        <v>1</v>
      </c>
      <c r="J13609" t="s">
        <v>13</v>
      </c>
      <c r="K13609" s="21">
        <f>INDEX(LISTAS!$H:$Q,MATCH(BASE!H13609,LISTAS!$G:$G,0),MATCH(BASE!J13609,LISTAS!$H$3:$Q$3,0))*Tabela3[[#This Row],[QUANTIDADE]]</f>
        <v>24</v>
      </c>
      <c r="L13609" s="2" t="str">
        <f>TEXT(Tabela3[[#This Row],[DATA]],"MM")</f>
        <v>08</v>
      </c>
      <c r="M13609" s="2">
        <f>WEEKNUM(Tabela3[[#This Row],[DATA]])</f>
        <v>34</v>
      </c>
      <c r="N13609" s="18">
        <f>YEAR(Tabela3[[#This Row],[DATA]])</f>
        <v>2023</v>
      </c>
    </row>
    <row r="13610" spans="2:14">
      <c r="B13610" s="1">
        <v>45163</v>
      </c>
      <c r="C13610">
        <v>18606</v>
      </c>
      <c r="D13610">
        <f>COUNTIF(C$4:C13610,Tabela3[[#This Row],[COMANDA]])</f>
        <v>2</v>
      </c>
      <c r="E13610" t="s">
        <v>90</v>
      </c>
      <c r="F13610" t="s">
        <v>99</v>
      </c>
      <c r="G13610" t="s">
        <v>8</v>
      </c>
      <c r="H13610" t="s">
        <v>47</v>
      </c>
      <c r="I13610" s="2">
        <v>1</v>
      </c>
      <c r="J13610" t="s">
        <v>13</v>
      </c>
      <c r="K13610" s="21">
        <f>INDEX(LISTAS!$H:$Q,MATCH(BASE!H13610,LISTAS!$G:$G,0),MATCH(BASE!J13610,LISTAS!$H$3:$Q$3,0))*Tabela3[[#This Row],[QUANTIDADE]]</f>
        <v>16</v>
      </c>
      <c r="L13610" s="2" t="str">
        <f>TEXT(Tabela3[[#This Row],[DATA]],"MM")</f>
        <v>08</v>
      </c>
      <c r="M13610" s="2">
        <f>WEEKNUM(Tabela3[[#This Row],[DATA]])</f>
        <v>34</v>
      </c>
      <c r="N13610" s="18">
        <f>YEAR(Tabela3[[#This Row],[DATA]])</f>
        <v>2023</v>
      </c>
    </row>
    <row r="13611" spans="2:14">
      <c r="B13611" s="1">
        <v>45163</v>
      </c>
      <c r="C13611">
        <v>18606</v>
      </c>
      <c r="D13611">
        <f>COUNTIF(C$4:C13611,Tabela3[[#This Row],[COMANDA]])</f>
        <v>3</v>
      </c>
      <c r="E13611" t="s">
        <v>90</v>
      </c>
      <c r="F13611" t="s">
        <v>99</v>
      </c>
      <c r="G13611" t="s">
        <v>9</v>
      </c>
      <c r="H13611" t="s">
        <v>55</v>
      </c>
      <c r="I13611" s="2">
        <v>1</v>
      </c>
      <c r="J13611" t="s">
        <v>13</v>
      </c>
      <c r="K13611" s="21">
        <v>3</v>
      </c>
      <c r="L13611" s="2" t="str">
        <f>TEXT(Tabela3[[#This Row],[DATA]],"MM")</f>
        <v>08</v>
      </c>
      <c r="M13611" s="2">
        <f>WEEKNUM(Tabela3[[#This Row],[DATA]])</f>
        <v>34</v>
      </c>
      <c r="N13611" s="18">
        <f>YEAR(Tabela3[[#This Row],[DATA]])</f>
        <v>2023</v>
      </c>
    </row>
    <row r="13612" spans="2:14">
      <c r="B13612" s="1">
        <v>45163</v>
      </c>
      <c r="C13612">
        <v>18607</v>
      </c>
      <c r="D13612">
        <f>COUNTIF(C$4:C13612,Tabela3[[#This Row],[COMANDA]])</f>
        <v>1</v>
      </c>
      <c r="E13612" t="s">
        <v>90</v>
      </c>
      <c r="F13612" t="s">
        <v>99</v>
      </c>
      <c r="G13612" t="s">
        <v>8</v>
      </c>
      <c r="H13612" t="s">
        <v>47</v>
      </c>
      <c r="I13612" s="2">
        <v>1</v>
      </c>
      <c r="J13612" t="s">
        <v>13</v>
      </c>
      <c r="K13612" s="21">
        <f>INDEX(LISTAS!$H:$Q,MATCH(BASE!H13612,LISTAS!$G:$G,0),MATCH(BASE!J13612,LISTAS!$H$3:$Q$3,0))*Tabela3[[#This Row],[QUANTIDADE]]</f>
        <v>16</v>
      </c>
      <c r="L13612" s="2" t="str">
        <f>TEXT(Tabela3[[#This Row],[DATA]],"MM")</f>
        <v>08</v>
      </c>
      <c r="M13612" s="2">
        <f>WEEKNUM(Tabela3[[#This Row],[DATA]])</f>
        <v>34</v>
      </c>
      <c r="N13612" s="18">
        <f>YEAR(Tabela3[[#This Row],[DATA]])</f>
        <v>2023</v>
      </c>
    </row>
    <row r="13613" spans="2:14">
      <c r="B13613" s="1">
        <v>45163</v>
      </c>
      <c r="C13613">
        <v>18607</v>
      </c>
      <c r="D13613">
        <f>COUNTIF(C$4:C13613,Tabela3[[#This Row],[COMANDA]])</f>
        <v>2</v>
      </c>
      <c r="E13613" t="s">
        <v>90</v>
      </c>
      <c r="F13613" t="s">
        <v>99</v>
      </c>
      <c r="G13613" t="s">
        <v>61</v>
      </c>
      <c r="H13613" t="s">
        <v>163</v>
      </c>
      <c r="I13613" s="2">
        <v>1</v>
      </c>
      <c r="J13613" t="s">
        <v>11</v>
      </c>
      <c r="K13613" s="21">
        <f>INDEX(LISTAS!$H:$Q,MATCH(BASE!H13613,LISTAS!$G:$G,0),MATCH(BASE!J13613,LISTAS!$H$3:$Q$3,0))*Tabela3[[#This Row],[QUANTIDADE]]</f>
        <v>4</v>
      </c>
      <c r="L13613" s="2" t="str">
        <f>TEXT(Tabela3[[#This Row],[DATA]],"MM")</f>
        <v>08</v>
      </c>
      <c r="M13613" s="2">
        <f>WEEKNUM(Tabela3[[#This Row],[DATA]])</f>
        <v>34</v>
      </c>
      <c r="N13613" s="18">
        <f>YEAR(Tabela3[[#This Row],[DATA]])</f>
        <v>2023</v>
      </c>
    </row>
    <row r="13614" spans="2:14">
      <c r="B13614" s="1">
        <v>45163</v>
      </c>
      <c r="C13614">
        <v>18608</v>
      </c>
      <c r="D13614">
        <f>COUNTIF(C$4:C13614,Tabela3[[#This Row],[COMANDA]])</f>
        <v>1</v>
      </c>
      <c r="E13614" t="s">
        <v>90</v>
      </c>
      <c r="F13614" t="s">
        <v>375</v>
      </c>
      <c r="G13614" t="s">
        <v>8</v>
      </c>
      <c r="H13614" t="s">
        <v>47</v>
      </c>
      <c r="I13614" s="2">
        <v>1</v>
      </c>
      <c r="J13614" t="s">
        <v>13</v>
      </c>
      <c r="K13614" s="21">
        <f>INDEX(LISTAS!$H:$Q,MATCH(BASE!H13614,LISTAS!$G:$G,0),MATCH(BASE!J13614,LISTAS!$H$3:$Q$3,0))*Tabela3[[#This Row],[QUANTIDADE]]</f>
        <v>16</v>
      </c>
      <c r="L13614" s="2" t="str">
        <f>TEXT(Tabela3[[#This Row],[DATA]],"MM")</f>
        <v>08</v>
      </c>
      <c r="M13614" s="2">
        <f>WEEKNUM(Tabela3[[#This Row],[DATA]])</f>
        <v>34</v>
      </c>
      <c r="N13614" s="18">
        <f>YEAR(Tabela3[[#This Row],[DATA]])</f>
        <v>2023</v>
      </c>
    </row>
    <row r="13615" spans="2:14">
      <c r="B13615" s="1">
        <v>45163</v>
      </c>
      <c r="C13615">
        <v>18608</v>
      </c>
      <c r="D13615">
        <f>COUNTIF(C$4:C13615,Tabela3[[#This Row],[COMANDA]])</f>
        <v>2</v>
      </c>
      <c r="E13615" t="s">
        <v>90</v>
      </c>
      <c r="F13615" t="s">
        <v>375</v>
      </c>
      <c r="G13615" t="s">
        <v>9</v>
      </c>
      <c r="H13615" t="s">
        <v>138</v>
      </c>
      <c r="I13615" s="2">
        <v>1</v>
      </c>
      <c r="J13615" t="s">
        <v>13</v>
      </c>
      <c r="K13615" s="21">
        <f>INDEX(LISTAS!$H:$Q,MATCH(BASE!H13615,LISTAS!$G:$G,0),MATCH(BASE!J13615,LISTAS!$H$3:$Q$3,0))*Tabela3[[#This Row],[QUANTIDADE]]</f>
        <v>5</v>
      </c>
      <c r="L13615" s="2" t="str">
        <f>TEXT(Tabela3[[#This Row],[DATA]],"MM")</f>
        <v>08</v>
      </c>
      <c r="M13615" s="2">
        <f>WEEKNUM(Tabela3[[#This Row],[DATA]])</f>
        <v>34</v>
      </c>
      <c r="N13615" s="18">
        <f>YEAR(Tabela3[[#This Row],[DATA]])</f>
        <v>2023</v>
      </c>
    </row>
    <row r="13616" spans="2:14">
      <c r="B13616" s="1">
        <v>45163</v>
      </c>
      <c r="C13616">
        <v>18609</v>
      </c>
      <c r="D13616">
        <f>COUNTIF(C$4:C13616,Tabela3[[#This Row],[COMANDA]])</f>
        <v>1</v>
      </c>
      <c r="E13616" t="s">
        <v>90</v>
      </c>
      <c r="F13616" t="s">
        <v>99</v>
      </c>
      <c r="G13616" t="s">
        <v>8</v>
      </c>
      <c r="H13616" t="s">
        <v>204</v>
      </c>
      <c r="I13616" s="2">
        <v>1</v>
      </c>
      <c r="J13616" t="s">
        <v>13</v>
      </c>
      <c r="K13616" s="21">
        <f>INDEX(LISTAS!$H:$Q,MATCH(BASE!H13616,LISTAS!$G:$G,0),MATCH(BASE!J13616,LISTAS!$H$3:$Q$3,0))*Tabela3[[#This Row],[QUANTIDADE]]</f>
        <v>18</v>
      </c>
      <c r="L13616" s="2" t="str">
        <f>TEXT(Tabela3[[#This Row],[DATA]],"MM")</f>
        <v>08</v>
      </c>
      <c r="M13616" s="2">
        <f>WEEKNUM(Tabela3[[#This Row],[DATA]])</f>
        <v>34</v>
      </c>
      <c r="N13616" s="18">
        <f>YEAR(Tabela3[[#This Row],[DATA]])</f>
        <v>2023</v>
      </c>
    </row>
    <row r="13617" spans="2:14">
      <c r="B13617" s="1">
        <v>45163</v>
      </c>
      <c r="C13617">
        <v>18610</v>
      </c>
      <c r="D13617">
        <f>COUNTIF(C$4:C13617,Tabela3[[#This Row],[COMANDA]])</f>
        <v>1</v>
      </c>
      <c r="E13617" t="s">
        <v>90</v>
      </c>
      <c r="F13617" t="s">
        <v>99</v>
      </c>
      <c r="G13617" t="s">
        <v>8</v>
      </c>
      <c r="H13617" t="s">
        <v>50</v>
      </c>
      <c r="I13617" s="2">
        <v>1</v>
      </c>
      <c r="J13617" t="s">
        <v>13</v>
      </c>
      <c r="K13617" s="21">
        <f>INDEX(LISTAS!$H:$Q,MATCH(BASE!H13617,LISTAS!$G:$G,0),MATCH(BASE!J13617,LISTAS!$H$3:$Q$3,0))*Tabela3[[#This Row],[QUANTIDADE]]</f>
        <v>18</v>
      </c>
      <c r="L13617" s="2" t="str">
        <f>TEXT(Tabela3[[#This Row],[DATA]],"MM")</f>
        <v>08</v>
      </c>
      <c r="M13617" s="2">
        <f>WEEKNUM(Tabela3[[#This Row],[DATA]])</f>
        <v>34</v>
      </c>
      <c r="N13617" s="18">
        <f>YEAR(Tabela3[[#This Row],[DATA]])</f>
        <v>2023</v>
      </c>
    </row>
    <row r="13618" spans="2:14">
      <c r="B13618" s="1">
        <v>45163</v>
      </c>
      <c r="C13618">
        <v>18610</v>
      </c>
      <c r="D13618">
        <f>COUNTIF(C$4:C13618,Tabela3[[#This Row],[COMANDA]])</f>
        <v>2</v>
      </c>
      <c r="E13618" t="s">
        <v>90</v>
      </c>
      <c r="F13618" t="s">
        <v>99</v>
      </c>
      <c r="G13618" t="s">
        <v>9</v>
      </c>
      <c r="H13618" t="s">
        <v>242</v>
      </c>
      <c r="I13618" s="2">
        <v>1</v>
      </c>
      <c r="J13618" t="s">
        <v>536</v>
      </c>
      <c r="K13618" s="21">
        <f>INDEX(LISTAS!$H:$Q,MATCH(BASE!H13618,LISTAS!$G:$G,0),MATCH(BASE!J13618,LISTAS!$H$3:$Q$3,0))*Tabela3[[#This Row],[QUANTIDADE]]</f>
        <v>6</v>
      </c>
      <c r="L13618" s="2" t="str">
        <f>TEXT(Tabela3[[#This Row],[DATA]],"MM")</f>
        <v>08</v>
      </c>
      <c r="M13618" s="2">
        <f>WEEKNUM(Tabela3[[#This Row],[DATA]])</f>
        <v>34</v>
      </c>
      <c r="N13618" s="18">
        <f>YEAR(Tabela3[[#This Row],[DATA]])</f>
        <v>2023</v>
      </c>
    </row>
    <row r="13619" spans="2:14">
      <c r="B13619" s="1">
        <v>45163</v>
      </c>
      <c r="C13619">
        <v>18611</v>
      </c>
      <c r="D13619">
        <f>COUNTIF(C$4:C13619,Tabela3[[#This Row],[COMANDA]])</f>
        <v>1</v>
      </c>
      <c r="E13619" t="s">
        <v>90</v>
      </c>
      <c r="G13619" t="s">
        <v>8</v>
      </c>
      <c r="H13619" t="s">
        <v>47</v>
      </c>
      <c r="I13619" s="2">
        <v>1</v>
      </c>
      <c r="J13619" t="s">
        <v>13</v>
      </c>
      <c r="K13619" s="21">
        <f>INDEX(LISTAS!$H:$Q,MATCH(BASE!H13619,LISTAS!$G:$G,0),MATCH(BASE!J13619,LISTAS!$H$3:$Q$3,0))*Tabela3[[#This Row],[QUANTIDADE]]</f>
        <v>16</v>
      </c>
      <c r="L13619" s="2" t="str">
        <f>TEXT(Tabela3[[#This Row],[DATA]],"MM")</f>
        <v>08</v>
      </c>
      <c r="M13619" s="2">
        <f>WEEKNUM(Tabela3[[#This Row],[DATA]])</f>
        <v>34</v>
      </c>
      <c r="N13619" s="18">
        <f>YEAR(Tabela3[[#This Row],[DATA]])</f>
        <v>2023</v>
      </c>
    </row>
    <row r="13620" spans="2:14">
      <c r="B13620" s="1">
        <v>45163</v>
      </c>
      <c r="C13620">
        <v>18611</v>
      </c>
      <c r="D13620">
        <f>COUNTIF(C$4:C13620,Tabela3[[#This Row],[COMANDA]])</f>
        <v>2</v>
      </c>
      <c r="E13620" t="s">
        <v>90</v>
      </c>
      <c r="G13620" t="s">
        <v>8</v>
      </c>
      <c r="H13620" t="s">
        <v>385</v>
      </c>
      <c r="I13620" s="2">
        <v>1</v>
      </c>
      <c r="J13620" t="s">
        <v>13</v>
      </c>
      <c r="K13620" s="21">
        <f>INDEX(LISTAS!$H:$Q,MATCH(BASE!H13620,LISTAS!$G:$G,0),MATCH(BASE!J13620,LISTAS!$H$3:$Q$3,0))*Tabela3[[#This Row],[QUANTIDADE]]</f>
        <v>4</v>
      </c>
      <c r="L13620" s="2" t="str">
        <f>TEXT(Tabela3[[#This Row],[DATA]],"MM")</f>
        <v>08</v>
      </c>
      <c r="M13620" s="2">
        <f>WEEKNUM(Tabela3[[#This Row],[DATA]])</f>
        <v>34</v>
      </c>
      <c r="N13620" s="18">
        <f>YEAR(Tabela3[[#This Row],[DATA]])</f>
        <v>2023</v>
      </c>
    </row>
    <row r="13621" spans="2:14">
      <c r="B13621" s="1">
        <v>45163</v>
      </c>
      <c r="C13621">
        <v>18612</v>
      </c>
      <c r="D13621">
        <f>COUNTIF(C$4:C13621,Tabela3[[#This Row],[COMANDA]])</f>
        <v>1</v>
      </c>
      <c r="E13621" t="s">
        <v>90</v>
      </c>
      <c r="F13621" t="s">
        <v>99</v>
      </c>
      <c r="G13621" t="s">
        <v>8</v>
      </c>
      <c r="H13621" t="s">
        <v>39</v>
      </c>
      <c r="I13621" s="2">
        <v>1</v>
      </c>
      <c r="J13621" t="s">
        <v>13</v>
      </c>
      <c r="K13621" s="21">
        <f>INDEX(LISTAS!$H:$Q,MATCH(BASE!H13621,LISTAS!$G:$G,0),MATCH(BASE!J13621,LISTAS!$H$3:$Q$3,0))*Tabela3[[#This Row],[QUANTIDADE]]</f>
        <v>12</v>
      </c>
      <c r="L13621" s="2" t="str">
        <f>TEXT(Tabela3[[#This Row],[DATA]],"MM")</f>
        <v>08</v>
      </c>
      <c r="M13621" s="2">
        <f>WEEKNUM(Tabela3[[#This Row],[DATA]])</f>
        <v>34</v>
      </c>
      <c r="N13621" s="18">
        <f>YEAR(Tabela3[[#This Row],[DATA]])</f>
        <v>2023</v>
      </c>
    </row>
    <row r="13622" spans="2:14">
      <c r="B13622" s="1">
        <v>45163</v>
      </c>
      <c r="C13622">
        <v>18612</v>
      </c>
      <c r="D13622">
        <f>COUNTIF(C$4:C13622,Tabela3[[#This Row],[COMANDA]])</f>
        <v>2</v>
      </c>
      <c r="E13622" t="s">
        <v>90</v>
      </c>
      <c r="F13622" t="s">
        <v>99</v>
      </c>
      <c r="G13622" t="s">
        <v>61</v>
      </c>
      <c r="H13622" t="s">
        <v>166</v>
      </c>
      <c r="I13622" s="2">
        <v>1</v>
      </c>
      <c r="J13622" t="s">
        <v>12</v>
      </c>
      <c r="K13622" s="21">
        <f>INDEX(LISTAS!$H:$Q,MATCH(BASE!H13622,LISTAS!$G:$G,0),MATCH(BASE!J13622,LISTAS!$H$3:$Q$3,0))*Tabela3[[#This Row],[QUANTIDADE]]</f>
        <v>10</v>
      </c>
      <c r="L13622" s="2" t="str">
        <f>TEXT(Tabela3[[#This Row],[DATA]],"MM")</f>
        <v>08</v>
      </c>
      <c r="M13622" s="2">
        <f>WEEKNUM(Tabela3[[#This Row],[DATA]])</f>
        <v>34</v>
      </c>
      <c r="N13622" s="18">
        <f>YEAR(Tabela3[[#This Row],[DATA]])</f>
        <v>2023</v>
      </c>
    </row>
    <row r="13623" spans="2:14">
      <c r="B13623" s="1">
        <v>45163</v>
      </c>
      <c r="C13623">
        <v>18613</v>
      </c>
      <c r="D13623">
        <f>COUNTIF(C$4:C13623,Tabela3[[#This Row],[COMANDA]])</f>
        <v>1</v>
      </c>
      <c r="E13623" t="s">
        <v>90</v>
      </c>
      <c r="F13623" t="s">
        <v>98</v>
      </c>
      <c r="G13623" t="s">
        <v>8</v>
      </c>
      <c r="H13623" t="s">
        <v>84</v>
      </c>
      <c r="I13623" s="2">
        <v>1</v>
      </c>
      <c r="J13623" t="s">
        <v>13</v>
      </c>
      <c r="K13623" s="21">
        <f>INDEX(LISTAS!$H:$Q,MATCH(BASE!H13623,LISTAS!$G:$G,0),MATCH(BASE!J13623,LISTAS!$H$3:$Q$3,0))*Tabela3[[#This Row],[QUANTIDADE]]</f>
        <v>16</v>
      </c>
      <c r="L13623" s="2" t="str">
        <f>TEXT(Tabela3[[#This Row],[DATA]],"MM")</f>
        <v>08</v>
      </c>
      <c r="M13623" s="2">
        <f>WEEKNUM(Tabela3[[#This Row],[DATA]])</f>
        <v>34</v>
      </c>
      <c r="N13623" s="18">
        <f>YEAR(Tabela3[[#This Row],[DATA]])</f>
        <v>2023</v>
      </c>
    </row>
    <row r="13624" spans="2:14">
      <c r="B13624" s="1">
        <v>45163</v>
      </c>
      <c r="C13624">
        <v>18613</v>
      </c>
      <c r="D13624">
        <f>COUNTIF(C$4:C13624,Tabela3[[#This Row],[COMANDA]])</f>
        <v>2</v>
      </c>
      <c r="E13624" t="s">
        <v>90</v>
      </c>
      <c r="F13624" t="s">
        <v>98</v>
      </c>
      <c r="G13624" t="s">
        <v>8</v>
      </c>
      <c r="H13624" t="s">
        <v>131</v>
      </c>
      <c r="I13624" s="2">
        <v>1</v>
      </c>
      <c r="J13624" t="s">
        <v>13</v>
      </c>
      <c r="K13624" s="21">
        <f>INDEX(LISTAS!$H:$Q,MATCH(BASE!H13624,LISTAS!$G:$G,0),MATCH(BASE!J13624,LISTAS!$H$3:$Q$3,0))*Tabela3[[#This Row],[QUANTIDADE]]</f>
        <v>5</v>
      </c>
      <c r="L13624" s="2" t="str">
        <f>TEXT(Tabela3[[#This Row],[DATA]],"MM")</f>
        <v>08</v>
      </c>
      <c r="M13624" s="2">
        <f>WEEKNUM(Tabela3[[#This Row],[DATA]])</f>
        <v>34</v>
      </c>
      <c r="N13624" s="18">
        <f>YEAR(Tabela3[[#This Row],[DATA]])</f>
        <v>2023</v>
      </c>
    </row>
    <row r="13625" spans="2:14">
      <c r="B13625" s="1">
        <v>45163</v>
      </c>
      <c r="C13625">
        <v>18614</v>
      </c>
      <c r="D13625">
        <f>COUNTIF(C$4:C13625,Tabela3[[#This Row],[COMANDA]])</f>
        <v>1</v>
      </c>
      <c r="E13625" t="s">
        <v>89</v>
      </c>
      <c r="F13625" t="s">
        <v>375</v>
      </c>
      <c r="G13625" t="s">
        <v>8</v>
      </c>
      <c r="H13625" t="s">
        <v>43</v>
      </c>
      <c r="I13625" s="2">
        <v>1</v>
      </c>
      <c r="J13625" t="s">
        <v>13</v>
      </c>
      <c r="K13625" s="21">
        <f>INDEX(LISTAS!$H:$Q,MATCH(BASE!H13625,LISTAS!$G:$G,0),MATCH(BASE!J13625,LISTAS!$H$3:$Q$3,0))*Tabela3[[#This Row],[QUANTIDADE]]</f>
        <v>18</v>
      </c>
      <c r="L13625" s="2" t="str">
        <f>TEXT(Tabela3[[#This Row],[DATA]],"MM")</f>
        <v>08</v>
      </c>
      <c r="M13625" s="2">
        <f>WEEKNUM(Tabela3[[#This Row],[DATA]])</f>
        <v>34</v>
      </c>
      <c r="N13625" s="18">
        <f>YEAR(Tabela3[[#This Row],[DATA]])</f>
        <v>2023</v>
      </c>
    </row>
    <row r="13626" spans="2:14">
      <c r="B13626" s="1">
        <v>45163</v>
      </c>
      <c r="C13626">
        <v>18614</v>
      </c>
      <c r="D13626">
        <f>COUNTIF(C$4:C13626,Tabela3[[#This Row],[COMANDA]])</f>
        <v>2</v>
      </c>
      <c r="E13626" t="s">
        <v>89</v>
      </c>
      <c r="F13626" t="s">
        <v>375</v>
      </c>
      <c r="G13626" t="s">
        <v>8</v>
      </c>
      <c r="H13626" t="s">
        <v>206</v>
      </c>
      <c r="I13626" s="2">
        <v>1</v>
      </c>
      <c r="J13626" t="s">
        <v>13</v>
      </c>
      <c r="K13626" s="21">
        <f>INDEX(LISTAS!$H:$Q,MATCH(BASE!H13626,LISTAS!$G:$G,0),MATCH(BASE!J13626,LISTAS!$H$3:$Q$3,0))*Tabela3[[#This Row],[QUANTIDADE]]</f>
        <v>18</v>
      </c>
      <c r="L13626" s="2" t="str">
        <f>TEXT(Tabela3[[#This Row],[DATA]],"MM")</f>
        <v>08</v>
      </c>
      <c r="M13626" s="2">
        <f>WEEKNUM(Tabela3[[#This Row],[DATA]])</f>
        <v>34</v>
      </c>
      <c r="N13626" s="18">
        <f>YEAR(Tabela3[[#This Row],[DATA]])</f>
        <v>2023</v>
      </c>
    </row>
    <row r="13627" spans="2:14">
      <c r="B13627" s="1">
        <v>45163</v>
      </c>
      <c r="C13627">
        <v>18615</v>
      </c>
      <c r="D13627">
        <f>COUNTIF(C$4:C13627,Tabela3[[#This Row],[COMANDA]])</f>
        <v>1</v>
      </c>
      <c r="E13627" t="s">
        <v>89</v>
      </c>
      <c r="F13627" t="s">
        <v>98</v>
      </c>
      <c r="G13627" t="s">
        <v>8</v>
      </c>
      <c r="H13627" t="s">
        <v>47</v>
      </c>
      <c r="I13627" s="2">
        <v>1</v>
      </c>
      <c r="J13627" t="s">
        <v>13</v>
      </c>
      <c r="K13627" s="21">
        <f>INDEX(LISTAS!$H:$Q,MATCH(BASE!H13627,LISTAS!$G:$G,0),MATCH(BASE!J13627,LISTAS!$H$3:$Q$3,0))*Tabela3[[#This Row],[QUANTIDADE]]</f>
        <v>16</v>
      </c>
      <c r="L13627" s="2" t="str">
        <f>TEXT(Tabela3[[#This Row],[DATA]],"MM")</f>
        <v>08</v>
      </c>
      <c r="M13627" s="2">
        <f>WEEKNUM(Tabela3[[#This Row],[DATA]])</f>
        <v>34</v>
      </c>
      <c r="N13627" s="18">
        <f>YEAR(Tabela3[[#This Row],[DATA]])</f>
        <v>2023</v>
      </c>
    </row>
    <row r="13628" spans="2:14">
      <c r="B13628" s="1">
        <v>45163</v>
      </c>
      <c r="C13628">
        <v>18616</v>
      </c>
      <c r="D13628">
        <f>COUNTIF(C$4:C13628,Tabela3[[#This Row],[COMANDA]])</f>
        <v>1</v>
      </c>
      <c r="E13628" t="s">
        <v>89</v>
      </c>
      <c r="G13628" t="s">
        <v>8</v>
      </c>
      <c r="H13628" t="s">
        <v>206</v>
      </c>
      <c r="I13628" s="2">
        <v>1</v>
      </c>
      <c r="J13628" t="s">
        <v>13</v>
      </c>
      <c r="K13628" s="21">
        <f>INDEX(LISTAS!$H:$Q,MATCH(BASE!H13628,LISTAS!$G:$G,0),MATCH(BASE!J13628,LISTAS!$H$3:$Q$3,0))*Tabela3[[#This Row],[QUANTIDADE]]</f>
        <v>18</v>
      </c>
      <c r="L13628" s="2" t="str">
        <f>TEXT(Tabela3[[#This Row],[DATA]],"MM")</f>
        <v>08</v>
      </c>
      <c r="M13628" s="2">
        <f>WEEKNUM(Tabela3[[#This Row],[DATA]])</f>
        <v>34</v>
      </c>
      <c r="N13628" s="18">
        <f>YEAR(Tabela3[[#This Row],[DATA]])</f>
        <v>2023</v>
      </c>
    </row>
    <row r="13629" spans="2:14">
      <c r="B13629" s="1">
        <v>45163</v>
      </c>
      <c r="C13629">
        <v>18617</v>
      </c>
      <c r="D13629">
        <f>COUNTIF(C$4:C13629,Tabela3[[#This Row],[COMANDA]])</f>
        <v>1</v>
      </c>
      <c r="E13629" t="s">
        <v>90</v>
      </c>
      <c r="F13629" t="s">
        <v>99</v>
      </c>
      <c r="G13629" t="s">
        <v>8</v>
      </c>
      <c r="H13629" t="s">
        <v>42</v>
      </c>
      <c r="I13629" s="2">
        <v>1</v>
      </c>
      <c r="J13629" t="s">
        <v>13</v>
      </c>
      <c r="K13629" s="21">
        <f>INDEX(LISTAS!$H:$Q,MATCH(BASE!H13629,LISTAS!$G:$G,0),MATCH(BASE!J13629,LISTAS!$H$3:$Q$3,0))*Tabela3[[#This Row],[QUANTIDADE]]</f>
        <v>17</v>
      </c>
      <c r="L13629" s="2" t="str">
        <f>TEXT(Tabela3[[#This Row],[DATA]],"MM")</f>
        <v>08</v>
      </c>
      <c r="M13629" s="2">
        <f>WEEKNUM(Tabela3[[#This Row],[DATA]])</f>
        <v>34</v>
      </c>
      <c r="N13629" s="18">
        <f>YEAR(Tabela3[[#This Row],[DATA]])</f>
        <v>2023</v>
      </c>
    </row>
    <row r="13630" spans="2:14">
      <c r="B13630" s="1">
        <v>45163</v>
      </c>
      <c r="C13630">
        <v>18618</v>
      </c>
      <c r="D13630">
        <f>COUNTIF(C$4:C13630,Tabela3[[#This Row],[COMANDA]])</f>
        <v>1</v>
      </c>
      <c r="E13630" t="s">
        <v>89</v>
      </c>
      <c r="F13630" t="s">
        <v>98</v>
      </c>
      <c r="G13630" t="s">
        <v>8</v>
      </c>
      <c r="H13630" t="s">
        <v>203</v>
      </c>
      <c r="I13630" s="2">
        <v>1</v>
      </c>
      <c r="J13630" t="s">
        <v>13</v>
      </c>
      <c r="K13630" s="21">
        <f>INDEX(LISTAS!$H:$Q,MATCH(BASE!H13630,LISTAS!$G:$G,0),MATCH(BASE!J13630,LISTAS!$H$3:$Q$3,0))*Tabela3[[#This Row],[QUANTIDADE]]</f>
        <v>22</v>
      </c>
      <c r="L13630" s="2" t="str">
        <f>TEXT(Tabela3[[#This Row],[DATA]],"MM")</f>
        <v>08</v>
      </c>
      <c r="M13630" s="2">
        <f>WEEKNUM(Tabela3[[#This Row],[DATA]])</f>
        <v>34</v>
      </c>
      <c r="N13630" s="18">
        <f>YEAR(Tabela3[[#This Row],[DATA]])</f>
        <v>2023</v>
      </c>
    </row>
    <row r="13631" spans="2:14">
      <c r="B13631" s="1">
        <v>45163</v>
      </c>
      <c r="C13631">
        <v>18618</v>
      </c>
      <c r="D13631">
        <f>COUNTIF(C$4:C13631,Tabela3[[#This Row],[COMANDA]])</f>
        <v>2</v>
      </c>
      <c r="E13631" t="s">
        <v>89</v>
      </c>
      <c r="F13631" t="s">
        <v>98</v>
      </c>
      <c r="G13631" t="s">
        <v>8</v>
      </c>
      <c r="H13631" t="s">
        <v>47</v>
      </c>
      <c r="I13631" s="2">
        <v>1</v>
      </c>
      <c r="J13631" t="s">
        <v>13</v>
      </c>
      <c r="K13631" s="21">
        <f>INDEX(LISTAS!$H:$Q,MATCH(BASE!H13631,LISTAS!$G:$G,0),MATCH(BASE!J13631,LISTAS!$H$3:$Q$3,0))*Tabela3[[#This Row],[QUANTIDADE]]</f>
        <v>16</v>
      </c>
      <c r="L13631" s="2" t="str">
        <f>TEXT(Tabela3[[#This Row],[DATA]],"MM")</f>
        <v>08</v>
      </c>
      <c r="M13631" s="2">
        <f>WEEKNUM(Tabela3[[#This Row],[DATA]])</f>
        <v>34</v>
      </c>
      <c r="N13631" s="18">
        <f>YEAR(Tabela3[[#This Row],[DATA]])</f>
        <v>2023</v>
      </c>
    </row>
    <row r="13632" spans="2:14">
      <c r="B13632" s="1"/>
      <c r="I13632" s="2"/>
      <c r="K13632" s="21"/>
      <c r="L13632" s="2"/>
      <c r="M13632" s="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1D11-46D5-4FCA-B8B7-A03C76B49FA6}">
  <sheetPr codeName="Planilha2"/>
  <dimension ref="A1:M199"/>
  <sheetViews>
    <sheetView showGridLines="0" showRowColHeaders="0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J105" sqref="J105"/>
    </sheetView>
  </sheetViews>
  <sheetFormatPr defaultColWidth="0" defaultRowHeight="15"/>
  <cols>
    <col min="1" max="1" width="1.42578125" customWidth="1"/>
    <col min="2" max="2" width="22" customWidth="1"/>
    <col min="3" max="3" width="9.140625" customWidth="1"/>
    <col min="4" max="4" width="24.42578125" customWidth="1"/>
    <col min="5" max="5" width="9.140625" customWidth="1"/>
    <col min="6" max="6" width="13.28515625" customWidth="1"/>
    <col min="7" max="7" width="17.7109375" bestFit="1" customWidth="1"/>
    <col min="8" max="12" width="11.28515625" style="21" bestFit="1" customWidth="1"/>
    <col min="13" max="13" width="1.42578125" customWidth="1"/>
    <col min="14" max="16384" width="9.140625" hidden="1"/>
  </cols>
  <sheetData>
    <row r="1" spans="1:13" ht="45.75" customHeight="1">
      <c r="A1" s="17"/>
      <c r="B1" s="17"/>
      <c r="C1" s="17"/>
      <c r="D1" s="17"/>
      <c r="E1" s="17"/>
      <c r="F1" s="17"/>
      <c r="G1" s="17"/>
      <c r="H1" s="20"/>
      <c r="I1" s="20"/>
      <c r="J1" s="20"/>
      <c r="K1" s="20"/>
      <c r="L1" s="20"/>
      <c r="M1" s="17"/>
    </row>
    <row r="3" spans="1:13">
      <c r="B3" t="s">
        <v>0</v>
      </c>
      <c r="D3" t="s">
        <v>2</v>
      </c>
      <c r="F3" t="s">
        <v>7</v>
      </c>
      <c r="G3" t="s">
        <v>16</v>
      </c>
      <c r="H3" s="21" t="s">
        <v>11</v>
      </c>
      <c r="I3" s="21" t="s">
        <v>12</v>
      </c>
      <c r="J3" s="21" t="s">
        <v>13</v>
      </c>
      <c r="K3" s="21" t="s">
        <v>14</v>
      </c>
      <c r="L3" s="21" t="s">
        <v>15</v>
      </c>
    </row>
    <row r="4" spans="1:13">
      <c r="B4" t="s">
        <v>89</v>
      </c>
      <c r="D4" t="s">
        <v>3</v>
      </c>
      <c r="F4" t="s">
        <v>9</v>
      </c>
      <c r="G4" t="s">
        <v>138</v>
      </c>
      <c r="H4" s="21">
        <v>4</v>
      </c>
      <c r="I4" s="21">
        <v>4.5</v>
      </c>
      <c r="J4" s="21">
        <v>5</v>
      </c>
    </row>
    <row r="5" spans="1:13">
      <c r="B5" t="s">
        <v>90</v>
      </c>
      <c r="D5" t="s">
        <v>4</v>
      </c>
      <c r="F5" t="s">
        <v>9</v>
      </c>
      <c r="G5" t="s">
        <v>132</v>
      </c>
      <c r="H5" s="21">
        <v>3</v>
      </c>
      <c r="I5" s="21">
        <v>3.5</v>
      </c>
      <c r="J5" s="21">
        <v>4</v>
      </c>
    </row>
    <row r="6" spans="1:13">
      <c r="B6" t="s">
        <v>114</v>
      </c>
      <c r="D6" t="s">
        <v>5</v>
      </c>
      <c r="F6" t="s">
        <v>9</v>
      </c>
      <c r="G6" t="s">
        <v>131</v>
      </c>
      <c r="H6" s="21">
        <v>4</v>
      </c>
      <c r="I6" s="21">
        <v>4.5</v>
      </c>
      <c r="J6" s="21">
        <v>5</v>
      </c>
    </row>
    <row r="7" spans="1:13">
      <c r="B7" t="s">
        <v>1</v>
      </c>
      <c r="D7" t="s">
        <v>6</v>
      </c>
      <c r="F7" t="s">
        <v>9</v>
      </c>
      <c r="G7" t="s">
        <v>134</v>
      </c>
      <c r="H7" s="21">
        <v>3</v>
      </c>
      <c r="I7" s="21">
        <v>3.5</v>
      </c>
      <c r="J7" s="21">
        <v>4</v>
      </c>
    </row>
    <row r="8" spans="1:13">
      <c r="F8" t="s">
        <v>9</v>
      </c>
      <c r="G8" t="s">
        <v>142</v>
      </c>
      <c r="H8" s="21">
        <v>6</v>
      </c>
      <c r="I8" s="21">
        <v>7</v>
      </c>
    </row>
    <row r="9" spans="1:13">
      <c r="F9" t="s">
        <v>9</v>
      </c>
      <c r="G9" t="s">
        <v>151</v>
      </c>
      <c r="H9" s="21">
        <v>6</v>
      </c>
      <c r="I9" s="21">
        <v>7</v>
      </c>
    </row>
    <row r="10" spans="1:13">
      <c r="F10" t="s">
        <v>9</v>
      </c>
      <c r="G10" t="s">
        <v>136</v>
      </c>
      <c r="H10" s="21">
        <v>4</v>
      </c>
      <c r="I10" s="21">
        <v>4.5</v>
      </c>
      <c r="J10" s="21">
        <v>5</v>
      </c>
    </row>
    <row r="11" spans="1:13">
      <c r="F11" t="s">
        <v>9</v>
      </c>
      <c r="G11" t="s">
        <v>148</v>
      </c>
      <c r="H11" s="21">
        <v>3</v>
      </c>
      <c r="I11" s="21">
        <v>3.5</v>
      </c>
      <c r="J11" s="21">
        <v>4</v>
      </c>
    </row>
    <row r="12" spans="1:13">
      <c r="F12" t="s">
        <v>9</v>
      </c>
      <c r="G12" t="s">
        <v>127</v>
      </c>
      <c r="H12" s="21">
        <v>4.5</v>
      </c>
      <c r="I12" s="21">
        <v>5</v>
      </c>
      <c r="J12" s="21">
        <v>5.5</v>
      </c>
    </row>
    <row r="13" spans="1:13">
      <c r="F13" t="s">
        <v>9</v>
      </c>
      <c r="G13" t="s">
        <v>126</v>
      </c>
      <c r="H13" s="21">
        <v>3.5</v>
      </c>
      <c r="I13" s="21">
        <v>4</v>
      </c>
    </row>
    <row r="14" spans="1:13">
      <c r="F14" t="s">
        <v>9</v>
      </c>
      <c r="G14" t="s">
        <v>135</v>
      </c>
      <c r="H14" s="21">
        <v>4</v>
      </c>
      <c r="I14" s="21">
        <v>4.5</v>
      </c>
      <c r="J14" s="21">
        <v>5</v>
      </c>
    </row>
    <row r="15" spans="1:13">
      <c r="F15" t="s">
        <v>9</v>
      </c>
      <c r="G15" t="s">
        <v>133</v>
      </c>
      <c r="H15" s="21">
        <v>6</v>
      </c>
      <c r="I15" s="21">
        <v>7</v>
      </c>
    </row>
    <row r="16" spans="1:13">
      <c r="F16" t="s">
        <v>9</v>
      </c>
      <c r="G16" t="s">
        <v>152</v>
      </c>
      <c r="H16" s="21">
        <v>6</v>
      </c>
      <c r="I16" s="21">
        <v>7</v>
      </c>
    </row>
    <row r="17" spans="6:10">
      <c r="F17" t="s">
        <v>9</v>
      </c>
      <c r="G17" t="s">
        <v>130</v>
      </c>
      <c r="H17" s="21">
        <v>6</v>
      </c>
      <c r="I17" s="21">
        <v>7</v>
      </c>
    </row>
    <row r="18" spans="6:10">
      <c r="F18" t="s">
        <v>9</v>
      </c>
      <c r="G18" t="s">
        <v>143</v>
      </c>
      <c r="H18" s="21">
        <v>4</v>
      </c>
      <c r="I18" s="21">
        <v>4.5</v>
      </c>
      <c r="J18" s="21">
        <v>5</v>
      </c>
    </row>
    <row r="19" spans="6:10">
      <c r="F19" t="s">
        <v>9</v>
      </c>
      <c r="G19" t="s">
        <v>153</v>
      </c>
      <c r="H19" s="21">
        <v>4</v>
      </c>
      <c r="I19" s="21">
        <v>4.5</v>
      </c>
      <c r="J19" s="21">
        <v>5</v>
      </c>
    </row>
    <row r="20" spans="6:10">
      <c r="F20" t="s">
        <v>9</v>
      </c>
      <c r="G20" t="s">
        <v>144</v>
      </c>
      <c r="H20" s="21">
        <v>3</v>
      </c>
      <c r="I20" s="21">
        <v>3.5</v>
      </c>
      <c r="J20" s="21">
        <v>4</v>
      </c>
    </row>
    <row r="21" spans="6:10">
      <c r="F21" t="s">
        <v>9</v>
      </c>
      <c r="G21" t="s">
        <v>140</v>
      </c>
      <c r="H21" s="21">
        <v>3</v>
      </c>
      <c r="I21" s="21">
        <v>3.5</v>
      </c>
      <c r="J21" s="21">
        <v>4</v>
      </c>
    </row>
    <row r="22" spans="6:10">
      <c r="F22" t="s">
        <v>9</v>
      </c>
      <c r="G22" t="s">
        <v>122</v>
      </c>
      <c r="H22" s="21">
        <v>6</v>
      </c>
    </row>
    <row r="23" spans="6:10">
      <c r="F23" t="s">
        <v>9</v>
      </c>
      <c r="G23" t="s">
        <v>149</v>
      </c>
      <c r="H23" s="21">
        <v>8</v>
      </c>
    </row>
    <row r="24" spans="6:10">
      <c r="F24" t="s">
        <v>9</v>
      </c>
      <c r="G24" t="s">
        <v>51</v>
      </c>
      <c r="H24" s="21">
        <v>10</v>
      </c>
      <c r="I24" s="21">
        <v>12</v>
      </c>
    </row>
    <row r="25" spans="6:10">
      <c r="F25" t="s">
        <v>9</v>
      </c>
      <c r="G25" t="s">
        <v>52</v>
      </c>
      <c r="H25" s="21">
        <v>8</v>
      </c>
      <c r="I25" s="21">
        <v>10</v>
      </c>
    </row>
    <row r="26" spans="6:10">
      <c r="F26" t="s">
        <v>9</v>
      </c>
      <c r="G26" t="s">
        <v>53</v>
      </c>
      <c r="H26" s="21">
        <v>7</v>
      </c>
    </row>
    <row r="27" spans="6:10">
      <c r="F27" t="s">
        <v>9</v>
      </c>
      <c r="G27" t="s">
        <v>54</v>
      </c>
      <c r="H27" s="21">
        <v>3</v>
      </c>
    </row>
    <row r="28" spans="6:10">
      <c r="F28" t="s">
        <v>9</v>
      </c>
      <c r="G28" t="s">
        <v>55</v>
      </c>
      <c r="H28" s="21">
        <v>3</v>
      </c>
    </row>
    <row r="29" spans="6:10">
      <c r="F29" t="s">
        <v>9</v>
      </c>
      <c r="G29" t="s">
        <v>56</v>
      </c>
      <c r="H29" s="21">
        <v>3</v>
      </c>
    </row>
    <row r="30" spans="6:10">
      <c r="F30" t="s">
        <v>9</v>
      </c>
      <c r="G30" t="s">
        <v>57</v>
      </c>
      <c r="H30" s="21">
        <v>5</v>
      </c>
    </row>
    <row r="31" spans="6:10">
      <c r="F31" t="s">
        <v>9</v>
      </c>
      <c r="G31" t="s">
        <v>58</v>
      </c>
      <c r="H31" s="21">
        <v>5</v>
      </c>
    </row>
    <row r="32" spans="6:10">
      <c r="F32" t="s">
        <v>9</v>
      </c>
      <c r="G32" t="s">
        <v>59</v>
      </c>
      <c r="H32" s="21">
        <v>3</v>
      </c>
    </row>
    <row r="33" spans="6:9">
      <c r="F33" t="s">
        <v>9</v>
      </c>
      <c r="G33" t="s">
        <v>154</v>
      </c>
      <c r="H33" s="21">
        <v>6</v>
      </c>
      <c r="I33" s="21">
        <v>7</v>
      </c>
    </row>
    <row r="34" spans="6:9">
      <c r="F34" t="s">
        <v>9</v>
      </c>
      <c r="G34" t="s">
        <v>85</v>
      </c>
      <c r="H34" s="21">
        <v>10</v>
      </c>
      <c r="I34" s="21">
        <v>12</v>
      </c>
    </row>
    <row r="35" spans="6:9">
      <c r="F35" t="s">
        <v>9</v>
      </c>
      <c r="G35" t="s">
        <v>344</v>
      </c>
      <c r="H35" s="21">
        <v>10</v>
      </c>
    </row>
    <row r="36" spans="6:9">
      <c r="F36" t="s">
        <v>9</v>
      </c>
      <c r="G36" t="s">
        <v>139</v>
      </c>
      <c r="H36" s="21">
        <v>6</v>
      </c>
    </row>
    <row r="37" spans="6:9">
      <c r="F37" t="s">
        <v>9</v>
      </c>
      <c r="G37" t="s">
        <v>60</v>
      </c>
      <c r="H37" s="21">
        <v>3</v>
      </c>
    </row>
    <row r="38" spans="6:9">
      <c r="F38" t="s">
        <v>9</v>
      </c>
      <c r="G38" t="s">
        <v>65</v>
      </c>
      <c r="H38" s="21">
        <v>1</v>
      </c>
    </row>
    <row r="39" spans="6:9">
      <c r="F39" t="s">
        <v>9</v>
      </c>
      <c r="G39" t="s">
        <v>66</v>
      </c>
      <c r="H39" s="21">
        <v>2</v>
      </c>
    </row>
    <row r="40" spans="6:9">
      <c r="F40" t="s">
        <v>9</v>
      </c>
      <c r="G40" t="s">
        <v>67</v>
      </c>
      <c r="H40" s="21">
        <v>1.5</v>
      </c>
    </row>
    <row r="41" spans="6:9">
      <c r="F41" t="s">
        <v>9</v>
      </c>
      <c r="G41" t="s">
        <v>68</v>
      </c>
      <c r="H41" s="21">
        <v>3</v>
      </c>
    </row>
    <row r="42" spans="6:9">
      <c r="F42" t="s">
        <v>9</v>
      </c>
      <c r="G42" t="s">
        <v>69</v>
      </c>
      <c r="H42" s="21">
        <v>4</v>
      </c>
    </row>
    <row r="43" spans="6:9">
      <c r="F43" t="s">
        <v>9</v>
      </c>
      <c r="G43" t="s">
        <v>70</v>
      </c>
      <c r="H43" s="21">
        <v>3</v>
      </c>
    </row>
    <row r="44" spans="6:9">
      <c r="F44" t="s">
        <v>9</v>
      </c>
      <c r="G44" t="s">
        <v>71</v>
      </c>
      <c r="H44" s="21">
        <v>4</v>
      </c>
    </row>
    <row r="45" spans="6:9">
      <c r="F45" t="s">
        <v>9</v>
      </c>
      <c r="G45" t="s">
        <v>72</v>
      </c>
      <c r="H45" s="21">
        <v>6</v>
      </c>
    </row>
    <row r="46" spans="6:9">
      <c r="F46" t="s">
        <v>9</v>
      </c>
      <c r="G46" t="s">
        <v>155</v>
      </c>
      <c r="H46" s="21">
        <v>4</v>
      </c>
    </row>
    <row r="47" spans="6:9">
      <c r="F47" t="s">
        <v>9</v>
      </c>
      <c r="G47" t="s">
        <v>147</v>
      </c>
      <c r="H47" s="21">
        <v>4.5</v>
      </c>
    </row>
    <row r="48" spans="6:9">
      <c r="F48" t="s">
        <v>9</v>
      </c>
      <c r="G48" t="s">
        <v>156</v>
      </c>
      <c r="H48" s="21">
        <v>7</v>
      </c>
    </row>
    <row r="49" spans="6:9">
      <c r="F49" t="s">
        <v>9</v>
      </c>
      <c r="G49" t="s">
        <v>73</v>
      </c>
      <c r="H49" s="21">
        <v>4</v>
      </c>
    </row>
    <row r="50" spans="6:9">
      <c r="F50" t="s">
        <v>9</v>
      </c>
      <c r="G50" t="s">
        <v>157</v>
      </c>
      <c r="H50" s="21">
        <v>2</v>
      </c>
    </row>
    <row r="51" spans="6:9">
      <c r="F51" t="s">
        <v>9</v>
      </c>
      <c r="G51" t="s">
        <v>107</v>
      </c>
      <c r="H51" s="21">
        <v>1</v>
      </c>
    </row>
    <row r="52" spans="6:9">
      <c r="F52" t="s">
        <v>9</v>
      </c>
      <c r="G52" t="s">
        <v>146</v>
      </c>
      <c r="H52" s="21">
        <v>4</v>
      </c>
    </row>
    <row r="53" spans="6:9">
      <c r="F53" t="s">
        <v>9</v>
      </c>
      <c r="G53" t="s">
        <v>91</v>
      </c>
      <c r="H53" s="21">
        <v>9</v>
      </c>
    </row>
    <row r="54" spans="6:9">
      <c r="F54" t="s">
        <v>9</v>
      </c>
      <c r="G54" t="s">
        <v>110</v>
      </c>
      <c r="H54" s="21">
        <v>4</v>
      </c>
      <c r="I54" s="21">
        <v>4.5</v>
      </c>
    </row>
    <row r="55" spans="6:9">
      <c r="F55" t="s">
        <v>9</v>
      </c>
      <c r="G55" t="s">
        <v>115</v>
      </c>
      <c r="H55" s="21">
        <v>10</v>
      </c>
      <c r="I55" s="21">
        <v>12</v>
      </c>
    </row>
    <row r="56" spans="6:9">
      <c r="F56" t="s">
        <v>9</v>
      </c>
      <c r="G56" t="s">
        <v>104</v>
      </c>
      <c r="H56" s="21">
        <v>4</v>
      </c>
    </row>
    <row r="57" spans="6:9">
      <c r="F57" t="s">
        <v>9</v>
      </c>
      <c r="G57" t="s">
        <v>218</v>
      </c>
      <c r="H57" s="21">
        <v>3</v>
      </c>
    </row>
    <row r="58" spans="6:9">
      <c r="F58" t="s">
        <v>9</v>
      </c>
      <c r="G58" t="s">
        <v>112</v>
      </c>
      <c r="H58" s="21">
        <v>6</v>
      </c>
    </row>
    <row r="59" spans="6:9">
      <c r="F59" t="s">
        <v>9</v>
      </c>
      <c r="G59" t="s">
        <v>113</v>
      </c>
      <c r="H59" s="21">
        <v>4</v>
      </c>
    </row>
    <row r="60" spans="6:9">
      <c r="F60" t="s">
        <v>9</v>
      </c>
      <c r="G60" t="s">
        <v>201</v>
      </c>
      <c r="H60" s="21">
        <v>3</v>
      </c>
    </row>
    <row r="61" spans="6:9">
      <c r="F61" t="s">
        <v>64</v>
      </c>
      <c r="G61" t="s">
        <v>215</v>
      </c>
      <c r="H61" s="21">
        <v>5</v>
      </c>
    </row>
    <row r="62" spans="6:9">
      <c r="F62" t="s">
        <v>64</v>
      </c>
      <c r="G62" t="s">
        <v>167</v>
      </c>
      <c r="H62" s="21">
        <v>6</v>
      </c>
    </row>
    <row r="63" spans="6:9">
      <c r="F63" t="s">
        <v>64</v>
      </c>
      <c r="G63" t="s">
        <v>168</v>
      </c>
      <c r="H63" s="21">
        <v>7</v>
      </c>
    </row>
    <row r="64" spans="6:9">
      <c r="F64" t="s">
        <v>64</v>
      </c>
      <c r="G64" t="s">
        <v>169</v>
      </c>
      <c r="H64" s="21">
        <v>7.5</v>
      </c>
    </row>
    <row r="65" spans="6:9">
      <c r="F65" t="s">
        <v>64</v>
      </c>
      <c r="G65" t="s">
        <v>170</v>
      </c>
      <c r="H65" s="21">
        <v>10</v>
      </c>
    </row>
    <row r="66" spans="6:9">
      <c r="F66" t="s">
        <v>64</v>
      </c>
      <c r="G66" t="s">
        <v>171</v>
      </c>
      <c r="H66" s="21">
        <v>13</v>
      </c>
    </row>
    <row r="67" spans="6:9">
      <c r="F67" t="s">
        <v>64</v>
      </c>
      <c r="G67" t="s">
        <v>172</v>
      </c>
      <c r="H67" s="21">
        <v>8</v>
      </c>
    </row>
    <row r="68" spans="6:9">
      <c r="F68" t="s">
        <v>64</v>
      </c>
      <c r="G68" t="s">
        <v>173</v>
      </c>
      <c r="H68" s="21">
        <v>9</v>
      </c>
    </row>
    <row r="69" spans="6:9">
      <c r="F69" t="s">
        <v>64</v>
      </c>
      <c r="G69" t="s">
        <v>174</v>
      </c>
      <c r="H69" s="21">
        <v>10.5</v>
      </c>
    </row>
    <row r="70" spans="6:9">
      <c r="F70" t="s">
        <v>64</v>
      </c>
      <c r="G70" t="s">
        <v>175</v>
      </c>
      <c r="H70" s="21">
        <v>12</v>
      </c>
    </row>
    <row r="71" spans="6:9">
      <c r="F71" t="s">
        <v>64</v>
      </c>
      <c r="G71" t="s">
        <v>176</v>
      </c>
      <c r="H71" s="21">
        <v>14</v>
      </c>
    </row>
    <row r="72" spans="6:9">
      <c r="F72" t="s">
        <v>106</v>
      </c>
      <c r="G72" t="s">
        <v>86</v>
      </c>
      <c r="H72" s="21">
        <v>0.5</v>
      </c>
      <c r="I72" s="21">
        <v>3</v>
      </c>
    </row>
    <row r="73" spans="6:9">
      <c r="F73" t="s">
        <v>74</v>
      </c>
      <c r="G73" t="s">
        <v>75</v>
      </c>
      <c r="H73" s="21">
        <v>6</v>
      </c>
      <c r="I73" s="21">
        <v>5</v>
      </c>
    </row>
    <row r="74" spans="6:9">
      <c r="F74" t="s">
        <v>74</v>
      </c>
      <c r="G74" t="s">
        <v>120</v>
      </c>
      <c r="H74" s="21">
        <v>3</v>
      </c>
    </row>
    <row r="75" spans="6:9">
      <c r="F75" t="s">
        <v>74</v>
      </c>
      <c r="G75" t="s">
        <v>121</v>
      </c>
      <c r="H75" s="21">
        <v>0.8</v>
      </c>
    </row>
    <row r="76" spans="6:9">
      <c r="F76" t="s">
        <v>74</v>
      </c>
      <c r="G76" t="s">
        <v>76</v>
      </c>
      <c r="H76" s="21">
        <v>2</v>
      </c>
    </row>
    <row r="77" spans="6:9">
      <c r="F77" t="s">
        <v>77</v>
      </c>
      <c r="G77" t="s">
        <v>78</v>
      </c>
      <c r="H77" s="21">
        <v>4</v>
      </c>
    </row>
    <row r="78" spans="6:9">
      <c r="F78" t="s">
        <v>77</v>
      </c>
      <c r="G78" t="s">
        <v>79</v>
      </c>
      <c r="H78" s="21">
        <v>4.5</v>
      </c>
    </row>
    <row r="79" spans="6:9">
      <c r="F79" t="s">
        <v>77</v>
      </c>
      <c r="G79" t="s">
        <v>80</v>
      </c>
      <c r="H79" s="21">
        <v>5.5</v>
      </c>
    </row>
    <row r="80" spans="6:9">
      <c r="F80" t="s">
        <v>77</v>
      </c>
      <c r="G80" t="s">
        <v>81</v>
      </c>
      <c r="H80" s="21">
        <v>5</v>
      </c>
    </row>
    <row r="81" spans="6:10">
      <c r="F81" t="s">
        <v>77</v>
      </c>
      <c r="G81" t="s">
        <v>82</v>
      </c>
      <c r="H81" s="21">
        <v>6</v>
      </c>
    </row>
    <row r="82" spans="6:10">
      <c r="F82" t="s">
        <v>77</v>
      </c>
      <c r="G82" t="s">
        <v>83</v>
      </c>
      <c r="H82" s="21">
        <v>4.5</v>
      </c>
    </row>
    <row r="83" spans="6:10">
      <c r="F83" t="s">
        <v>8</v>
      </c>
      <c r="G83" t="s">
        <v>39</v>
      </c>
      <c r="H83" s="21">
        <v>12</v>
      </c>
      <c r="I83" s="21">
        <f>Tabela6[[#This Row],[PREÇO1]]*0.9</f>
        <v>10.8</v>
      </c>
      <c r="J83" s="21">
        <v>12</v>
      </c>
    </row>
    <row r="84" spans="6:10">
      <c r="F84" t="s">
        <v>8</v>
      </c>
      <c r="G84" t="s">
        <v>40</v>
      </c>
      <c r="H84" s="21">
        <v>14</v>
      </c>
      <c r="I84" s="21">
        <f>Tabela6[[#This Row],[PREÇO1]]*0.9</f>
        <v>12.6</v>
      </c>
      <c r="J84" s="21">
        <v>15</v>
      </c>
    </row>
    <row r="85" spans="6:10">
      <c r="F85" t="s">
        <v>8</v>
      </c>
      <c r="G85" t="s">
        <v>41</v>
      </c>
      <c r="H85" s="21">
        <v>14</v>
      </c>
      <c r="I85" s="21">
        <f>Tabela6[[#This Row],[PREÇO1]]*0.9</f>
        <v>12.6</v>
      </c>
      <c r="J85" s="21">
        <v>16</v>
      </c>
    </row>
    <row r="86" spans="6:10">
      <c r="F86" t="s">
        <v>8</v>
      </c>
      <c r="G86" t="s">
        <v>42</v>
      </c>
      <c r="H86" s="21">
        <v>16</v>
      </c>
      <c r="I86" s="21">
        <f>Tabela6[[#This Row],[PREÇO1]]*0.9</f>
        <v>14.4</v>
      </c>
      <c r="J86" s="21">
        <v>17</v>
      </c>
    </row>
    <row r="87" spans="6:10">
      <c r="F87" t="s">
        <v>8</v>
      </c>
      <c r="G87" t="s">
        <v>43</v>
      </c>
      <c r="H87" s="21">
        <v>18</v>
      </c>
      <c r="I87" s="21">
        <f>Tabela6[[#This Row],[PREÇO1]]*0.9</f>
        <v>16.2</v>
      </c>
      <c r="J87" s="21">
        <v>18</v>
      </c>
    </row>
    <row r="88" spans="6:10">
      <c r="F88" t="s">
        <v>8</v>
      </c>
      <c r="G88" t="s">
        <v>44</v>
      </c>
      <c r="H88" s="21">
        <v>18</v>
      </c>
      <c r="I88" s="21">
        <f>Tabela6[[#This Row],[PREÇO1]]*0.9</f>
        <v>16.2</v>
      </c>
      <c r="J88" s="21">
        <v>18</v>
      </c>
    </row>
    <row r="89" spans="6:10">
      <c r="F89" t="s">
        <v>8</v>
      </c>
      <c r="G89" t="s">
        <v>87</v>
      </c>
      <c r="H89" s="21">
        <v>20</v>
      </c>
      <c r="I89" s="21">
        <f>Tabela6[[#This Row],[PREÇO1]]*0.9</f>
        <v>18</v>
      </c>
      <c r="J89" s="21">
        <v>22</v>
      </c>
    </row>
    <row r="90" spans="6:10">
      <c r="F90" t="s">
        <v>8</v>
      </c>
      <c r="G90" t="s">
        <v>102</v>
      </c>
      <c r="H90" s="21">
        <v>8</v>
      </c>
      <c r="I90" s="21">
        <f>Tabela6[[#This Row],[PREÇO1]]*0.9</f>
        <v>7.2</v>
      </c>
      <c r="J90" s="21">
        <v>8</v>
      </c>
    </row>
    <row r="91" spans="6:10">
      <c r="F91" t="s">
        <v>8</v>
      </c>
      <c r="G91" t="s">
        <v>45</v>
      </c>
      <c r="H91" s="21">
        <v>20</v>
      </c>
      <c r="I91" s="21">
        <f>Tabela6[[#This Row],[PREÇO1]]*0.9</f>
        <v>18</v>
      </c>
      <c r="J91" s="21">
        <v>24</v>
      </c>
    </row>
    <row r="92" spans="6:10">
      <c r="F92" t="s">
        <v>8</v>
      </c>
      <c r="G92" t="s">
        <v>46</v>
      </c>
      <c r="H92" s="21">
        <v>22</v>
      </c>
      <c r="I92" s="21">
        <f>Tabela6[[#This Row],[PREÇO1]]*0.9</f>
        <v>19.8</v>
      </c>
      <c r="J92" s="21">
        <v>26</v>
      </c>
    </row>
    <row r="93" spans="6:10">
      <c r="F93" t="s">
        <v>8</v>
      </c>
      <c r="G93" t="s">
        <v>47</v>
      </c>
      <c r="H93" s="21">
        <v>16</v>
      </c>
      <c r="I93" s="21">
        <f>Tabela6[[#This Row],[PREÇO1]]*0.9</f>
        <v>14.4</v>
      </c>
      <c r="J93" s="21">
        <v>16</v>
      </c>
    </row>
    <row r="94" spans="6:10">
      <c r="F94" t="s">
        <v>8</v>
      </c>
      <c r="G94" t="s">
        <v>145</v>
      </c>
      <c r="H94" s="21">
        <v>17</v>
      </c>
      <c r="I94" s="21">
        <f>Tabela6[[#This Row],[PREÇO1]]*0.9</f>
        <v>15.3</v>
      </c>
      <c r="J94" s="21">
        <v>17</v>
      </c>
    </row>
    <row r="95" spans="6:10">
      <c r="F95" t="s">
        <v>8</v>
      </c>
      <c r="G95" t="s">
        <v>48</v>
      </c>
      <c r="H95" s="21">
        <v>18</v>
      </c>
      <c r="I95" s="21">
        <f>Tabela6[[#This Row],[PREÇO1]]*0.9</f>
        <v>16.2</v>
      </c>
      <c r="J95" s="21">
        <v>18</v>
      </c>
    </row>
    <row r="96" spans="6:10">
      <c r="F96" t="s">
        <v>8</v>
      </c>
      <c r="G96" t="s">
        <v>49</v>
      </c>
      <c r="H96" s="21">
        <v>20</v>
      </c>
      <c r="I96" s="21">
        <f>Tabela6[[#This Row],[PREÇO1]]*0.9</f>
        <v>18</v>
      </c>
      <c r="J96" s="21">
        <v>22</v>
      </c>
    </row>
    <row r="97" spans="6:10">
      <c r="F97" t="s">
        <v>8</v>
      </c>
      <c r="G97" t="s">
        <v>141</v>
      </c>
      <c r="H97" s="21">
        <v>15</v>
      </c>
      <c r="I97" s="21">
        <f>Tabela6[[#This Row],[PREÇO1]]*0.9</f>
        <v>13.5</v>
      </c>
      <c r="J97" s="21">
        <v>18</v>
      </c>
    </row>
    <row r="98" spans="6:10">
      <c r="F98" t="s">
        <v>8</v>
      </c>
      <c r="G98" t="s">
        <v>84</v>
      </c>
      <c r="H98" s="21">
        <v>16</v>
      </c>
      <c r="I98" s="21">
        <f>Tabela6[[#This Row],[PREÇO1]]*0.9</f>
        <v>14.4</v>
      </c>
      <c r="J98" s="21">
        <v>16</v>
      </c>
    </row>
    <row r="99" spans="6:10">
      <c r="F99" t="s">
        <v>8</v>
      </c>
      <c r="G99" t="s">
        <v>137</v>
      </c>
      <c r="H99" s="21">
        <v>17</v>
      </c>
      <c r="I99" s="21">
        <f>Tabela6[[#This Row],[PREÇO1]]*0.9</f>
        <v>15.3</v>
      </c>
      <c r="J99" s="21">
        <v>17</v>
      </c>
    </row>
    <row r="100" spans="6:10">
      <c r="F100" t="s">
        <v>8</v>
      </c>
      <c r="G100" t="s">
        <v>50</v>
      </c>
      <c r="H100" s="21">
        <v>18</v>
      </c>
      <c r="I100" s="21">
        <f>Tabela6[[#This Row],[PREÇO1]]*0.9</f>
        <v>16.2</v>
      </c>
      <c r="J100" s="21">
        <v>18</v>
      </c>
    </row>
    <row r="101" spans="6:10">
      <c r="F101" t="s">
        <v>10</v>
      </c>
      <c r="G101" t="s">
        <v>119</v>
      </c>
      <c r="H101" s="21">
        <v>6</v>
      </c>
    </row>
    <row r="102" spans="6:10">
      <c r="F102" t="s">
        <v>10</v>
      </c>
      <c r="G102" t="s">
        <v>128</v>
      </c>
      <c r="H102" s="21">
        <v>5</v>
      </c>
    </row>
    <row r="103" spans="6:10">
      <c r="F103" t="s">
        <v>10</v>
      </c>
      <c r="G103" t="s">
        <v>565</v>
      </c>
      <c r="H103" s="21">
        <v>10</v>
      </c>
    </row>
    <row r="104" spans="6:10">
      <c r="F104" t="s">
        <v>10</v>
      </c>
      <c r="G104" t="s">
        <v>88</v>
      </c>
      <c r="H104" s="21">
        <v>8</v>
      </c>
      <c r="I104" s="21">
        <v>9</v>
      </c>
    </row>
    <row r="105" spans="6:10">
      <c r="F105" t="s">
        <v>10</v>
      </c>
      <c r="G105" t="s">
        <v>158</v>
      </c>
      <c r="H105" s="21">
        <v>3.5</v>
      </c>
    </row>
    <row r="106" spans="6:10">
      <c r="F106" t="s">
        <v>10</v>
      </c>
      <c r="G106" t="s">
        <v>92</v>
      </c>
      <c r="H106" s="21">
        <v>10</v>
      </c>
      <c r="I106" s="21">
        <v>7</v>
      </c>
    </row>
    <row r="107" spans="6:10">
      <c r="F107" t="s">
        <v>10</v>
      </c>
      <c r="G107" t="s">
        <v>93</v>
      </c>
      <c r="H107" s="21">
        <v>0.5</v>
      </c>
    </row>
    <row r="108" spans="6:10">
      <c r="F108" t="s">
        <v>10</v>
      </c>
      <c r="G108" t="s">
        <v>125</v>
      </c>
      <c r="H108" s="21">
        <v>3</v>
      </c>
    </row>
    <row r="109" spans="6:10">
      <c r="F109" t="s">
        <v>10</v>
      </c>
      <c r="G109" t="s">
        <v>94</v>
      </c>
      <c r="H109" s="21">
        <v>2.5</v>
      </c>
      <c r="I109" s="21">
        <v>3</v>
      </c>
    </row>
    <row r="110" spans="6:10">
      <c r="F110" t="s">
        <v>10</v>
      </c>
      <c r="G110" t="s">
        <v>108</v>
      </c>
      <c r="H110" s="21">
        <v>2.5</v>
      </c>
    </row>
    <row r="111" spans="6:10">
      <c r="F111" t="s">
        <v>10</v>
      </c>
      <c r="G111" t="s">
        <v>109</v>
      </c>
      <c r="H111" s="21">
        <v>4</v>
      </c>
    </row>
    <row r="112" spans="6:10">
      <c r="F112" t="s">
        <v>10</v>
      </c>
      <c r="G112" t="s">
        <v>159</v>
      </c>
      <c r="H112" s="21">
        <v>3.5</v>
      </c>
    </row>
    <row r="113" spans="6:9">
      <c r="F113" t="s">
        <v>10</v>
      </c>
      <c r="G113" t="s">
        <v>95</v>
      </c>
      <c r="H113" s="21">
        <v>2.5</v>
      </c>
    </row>
    <row r="114" spans="6:9">
      <c r="F114" t="s">
        <v>10</v>
      </c>
      <c r="G114" t="s">
        <v>96</v>
      </c>
      <c r="H114" s="21">
        <v>3</v>
      </c>
    </row>
    <row r="115" spans="6:9">
      <c r="F115" t="s">
        <v>10</v>
      </c>
      <c r="G115" t="s">
        <v>97</v>
      </c>
      <c r="H115" s="21">
        <v>2.5</v>
      </c>
    </row>
    <row r="116" spans="6:9">
      <c r="F116" t="s">
        <v>10</v>
      </c>
      <c r="G116" t="s">
        <v>103</v>
      </c>
      <c r="H116" s="21">
        <v>3</v>
      </c>
    </row>
    <row r="117" spans="6:9">
      <c r="F117" t="s">
        <v>10</v>
      </c>
      <c r="G117" t="s">
        <v>101</v>
      </c>
      <c r="H117" s="21">
        <v>1</v>
      </c>
      <c r="I117" s="21">
        <v>3</v>
      </c>
    </row>
    <row r="118" spans="6:9">
      <c r="F118" t="s">
        <v>10</v>
      </c>
      <c r="G118" t="s">
        <v>111</v>
      </c>
      <c r="H118" s="21">
        <v>4</v>
      </c>
    </row>
    <row r="119" spans="6:9">
      <c r="F119" t="s">
        <v>10</v>
      </c>
      <c r="G119" t="s">
        <v>105</v>
      </c>
      <c r="H119" s="21">
        <v>3</v>
      </c>
    </row>
    <row r="120" spans="6:9">
      <c r="F120" t="s">
        <v>10</v>
      </c>
      <c r="G120" t="s">
        <v>116</v>
      </c>
      <c r="H120" s="21">
        <v>2.5</v>
      </c>
    </row>
    <row r="121" spans="6:9">
      <c r="F121" t="s">
        <v>10</v>
      </c>
      <c r="G121" t="s">
        <v>118</v>
      </c>
      <c r="H121" s="21">
        <v>1.5</v>
      </c>
    </row>
    <row r="122" spans="6:9">
      <c r="F122" t="s">
        <v>10</v>
      </c>
      <c r="G122" t="s">
        <v>124</v>
      </c>
      <c r="H122" s="21">
        <v>3</v>
      </c>
    </row>
    <row r="123" spans="6:9">
      <c r="F123" t="s">
        <v>10</v>
      </c>
      <c r="G123" t="s">
        <v>123</v>
      </c>
      <c r="H123" s="21">
        <v>1</v>
      </c>
    </row>
    <row r="124" spans="6:9">
      <c r="F124" t="s">
        <v>10</v>
      </c>
      <c r="G124" t="s">
        <v>117</v>
      </c>
      <c r="H124" s="21">
        <v>0.5</v>
      </c>
    </row>
    <row r="125" spans="6:9">
      <c r="F125" t="s">
        <v>63</v>
      </c>
      <c r="G125" t="s">
        <v>177</v>
      </c>
      <c r="H125" s="21">
        <v>4</v>
      </c>
    </row>
    <row r="126" spans="6:9">
      <c r="F126" t="s">
        <v>63</v>
      </c>
      <c r="G126" t="s">
        <v>178</v>
      </c>
      <c r="H126" s="21">
        <v>5</v>
      </c>
    </row>
    <row r="127" spans="6:9">
      <c r="F127" t="s">
        <v>63</v>
      </c>
      <c r="G127" t="s">
        <v>179</v>
      </c>
      <c r="H127" s="21">
        <v>6.5</v>
      </c>
    </row>
    <row r="128" spans="6:9">
      <c r="F128" t="s">
        <v>63</v>
      </c>
      <c r="G128" t="s">
        <v>180</v>
      </c>
      <c r="H128" s="21">
        <v>6</v>
      </c>
    </row>
    <row r="129" spans="6:9">
      <c r="F129" t="s">
        <v>63</v>
      </c>
      <c r="G129" t="s">
        <v>181</v>
      </c>
      <c r="H129" s="21">
        <v>9</v>
      </c>
    </row>
    <row r="130" spans="6:9">
      <c r="F130" t="s">
        <v>63</v>
      </c>
      <c r="G130" t="s">
        <v>182</v>
      </c>
      <c r="H130" s="21">
        <v>12</v>
      </c>
    </row>
    <row r="131" spans="6:9">
      <c r="F131" t="s">
        <v>63</v>
      </c>
      <c r="G131" t="s">
        <v>183</v>
      </c>
      <c r="H131" s="21">
        <v>7</v>
      </c>
    </row>
    <row r="132" spans="6:9">
      <c r="F132" t="s">
        <v>63</v>
      </c>
      <c r="G132" t="s">
        <v>184</v>
      </c>
      <c r="H132" s="21">
        <v>8</v>
      </c>
    </row>
    <row r="133" spans="6:9">
      <c r="F133" t="s">
        <v>63</v>
      </c>
      <c r="G133" t="s">
        <v>185</v>
      </c>
      <c r="H133" s="21">
        <v>9</v>
      </c>
    </row>
    <row r="134" spans="6:9">
      <c r="F134" t="s">
        <v>63</v>
      </c>
      <c r="G134" t="s">
        <v>186</v>
      </c>
      <c r="H134" s="21">
        <v>11</v>
      </c>
    </row>
    <row r="135" spans="6:9">
      <c r="F135" t="s">
        <v>63</v>
      </c>
      <c r="G135" t="s">
        <v>187</v>
      </c>
      <c r="H135" s="21">
        <v>13</v>
      </c>
    </row>
    <row r="136" spans="6:9">
      <c r="F136" t="s">
        <v>61</v>
      </c>
      <c r="G136" t="s">
        <v>199</v>
      </c>
      <c r="H136" s="21">
        <v>1</v>
      </c>
      <c r="I136" s="21">
        <v>1.5</v>
      </c>
    </row>
    <row r="137" spans="6:9">
      <c r="F137" t="s">
        <v>61</v>
      </c>
      <c r="G137" t="s">
        <v>188</v>
      </c>
      <c r="H137" s="21">
        <v>2</v>
      </c>
      <c r="I137" s="21">
        <v>3</v>
      </c>
    </row>
    <row r="138" spans="6:9">
      <c r="F138" t="s">
        <v>61</v>
      </c>
      <c r="G138" t="s">
        <v>161</v>
      </c>
      <c r="H138" s="21">
        <v>3</v>
      </c>
      <c r="I138" s="21">
        <v>4</v>
      </c>
    </row>
    <row r="139" spans="6:9">
      <c r="F139" t="s">
        <v>61</v>
      </c>
      <c r="G139" t="s">
        <v>162</v>
      </c>
      <c r="H139" s="21">
        <v>1.5</v>
      </c>
      <c r="I139" s="21">
        <v>2</v>
      </c>
    </row>
    <row r="140" spans="6:9">
      <c r="F140" t="s">
        <v>61</v>
      </c>
      <c r="G140" t="s">
        <v>163</v>
      </c>
      <c r="H140" s="21">
        <v>4</v>
      </c>
    </row>
    <row r="141" spans="6:9">
      <c r="F141" t="s">
        <v>61</v>
      </c>
      <c r="G141" t="s">
        <v>164</v>
      </c>
      <c r="H141" s="21">
        <v>6</v>
      </c>
      <c r="I141" s="21">
        <v>8</v>
      </c>
    </row>
    <row r="142" spans="6:9">
      <c r="F142" t="s">
        <v>61</v>
      </c>
      <c r="G142" t="s">
        <v>165</v>
      </c>
      <c r="H142" s="21">
        <v>6</v>
      </c>
      <c r="I142" s="21">
        <v>8</v>
      </c>
    </row>
    <row r="143" spans="6:9">
      <c r="F143" t="s">
        <v>61</v>
      </c>
      <c r="G143" t="s">
        <v>166</v>
      </c>
      <c r="H143" s="21">
        <v>8</v>
      </c>
      <c r="I143" s="21">
        <v>10</v>
      </c>
    </row>
    <row r="144" spans="6:9">
      <c r="F144" t="s">
        <v>61</v>
      </c>
      <c r="G144" t="s">
        <v>197</v>
      </c>
      <c r="H144" s="21">
        <v>4</v>
      </c>
    </row>
    <row r="145" spans="6:12">
      <c r="F145" t="s">
        <v>61</v>
      </c>
      <c r="G145" t="s">
        <v>198</v>
      </c>
      <c r="H145" s="21">
        <v>4</v>
      </c>
    </row>
    <row r="146" spans="6:12">
      <c r="F146" t="s">
        <v>61</v>
      </c>
      <c r="G146" t="s">
        <v>200</v>
      </c>
      <c r="H146" s="21">
        <v>2</v>
      </c>
    </row>
    <row r="147" spans="6:12">
      <c r="F147" t="s">
        <v>62</v>
      </c>
      <c r="G147" t="s">
        <v>189</v>
      </c>
      <c r="H147" s="21">
        <v>2</v>
      </c>
      <c r="I147" s="21">
        <v>2.5</v>
      </c>
    </row>
    <row r="148" spans="6:12">
      <c r="F148" t="s">
        <v>62</v>
      </c>
      <c r="G148" t="s">
        <v>190</v>
      </c>
      <c r="H148" s="21">
        <v>3</v>
      </c>
      <c r="I148" s="21">
        <v>4</v>
      </c>
    </row>
    <row r="149" spans="6:12">
      <c r="F149" t="s">
        <v>62</v>
      </c>
      <c r="G149" t="s">
        <v>191</v>
      </c>
      <c r="H149" s="21">
        <v>4</v>
      </c>
      <c r="I149" s="21">
        <v>6</v>
      </c>
    </row>
    <row r="150" spans="6:12">
      <c r="F150" t="s">
        <v>62</v>
      </c>
      <c r="G150" t="s">
        <v>192</v>
      </c>
      <c r="H150" s="21">
        <v>6</v>
      </c>
      <c r="I150" s="21">
        <v>8</v>
      </c>
    </row>
    <row r="151" spans="6:12">
      <c r="F151" t="s">
        <v>62</v>
      </c>
      <c r="G151" t="s">
        <v>193</v>
      </c>
      <c r="H151" s="21">
        <v>2.5</v>
      </c>
      <c r="I151" s="21">
        <v>3.5</v>
      </c>
    </row>
    <row r="152" spans="6:12">
      <c r="F152" t="s">
        <v>62</v>
      </c>
      <c r="G152" t="s">
        <v>194</v>
      </c>
      <c r="H152" s="21">
        <v>8</v>
      </c>
      <c r="I152" s="21">
        <v>10</v>
      </c>
    </row>
    <row r="153" spans="6:12">
      <c r="F153" t="s">
        <v>62</v>
      </c>
      <c r="G153" t="s">
        <v>195</v>
      </c>
      <c r="H153" s="21">
        <v>8</v>
      </c>
      <c r="I153" s="21">
        <v>10</v>
      </c>
    </row>
    <row r="154" spans="6:12">
      <c r="F154" t="s">
        <v>62</v>
      </c>
      <c r="G154" t="s">
        <v>196</v>
      </c>
      <c r="H154" s="21">
        <v>10</v>
      </c>
      <c r="I154" s="21">
        <v>12</v>
      </c>
    </row>
    <row r="155" spans="6:12">
      <c r="F155" t="s">
        <v>10</v>
      </c>
      <c r="G155" t="s">
        <v>150</v>
      </c>
      <c r="H155" s="21">
        <v>1</v>
      </c>
    </row>
    <row r="156" spans="6:12">
      <c r="F156" t="s">
        <v>9</v>
      </c>
      <c r="G156" t="s">
        <v>208</v>
      </c>
      <c r="H156" s="21">
        <v>4</v>
      </c>
      <c r="I156" s="21">
        <v>4.5</v>
      </c>
      <c r="J156" s="21">
        <v>5</v>
      </c>
    </row>
    <row r="157" spans="6:12">
      <c r="F157" t="s">
        <v>9</v>
      </c>
      <c r="G157" t="s">
        <v>553</v>
      </c>
      <c r="H157" s="21">
        <v>4</v>
      </c>
      <c r="I157">
        <v>5</v>
      </c>
      <c r="J157"/>
      <c r="K157"/>
      <c r="L157"/>
    </row>
    <row r="158" spans="6:12">
      <c r="F158" t="s">
        <v>8</v>
      </c>
      <c r="G158" t="s">
        <v>209</v>
      </c>
      <c r="H158" s="21">
        <v>8</v>
      </c>
    </row>
    <row r="159" spans="6:12">
      <c r="F159" t="s">
        <v>10</v>
      </c>
      <c r="G159" t="s">
        <v>225</v>
      </c>
      <c r="H159" s="21">
        <v>12</v>
      </c>
    </row>
    <row r="160" spans="6:12">
      <c r="F160" t="s">
        <v>10</v>
      </c>
      <c r="G160" t="s">
        <v>226</v>
      </c>
      <c r="H160" s="21">
        <v>3.5</v>
      </c>
    </row>
    <row r="161" spans="6:9">
      <c r="F161" t="s">
        <v>9</v>
      </c>
      <c r="G161" t="s">
        <v>228</v>
      </c>
      <c r="H161" s="21">
        <v>6</v>
      </c>
      <c r="I161" s="21">
        <v>7</v>
      </c>
    </row>
    <row r="162" spans="6:9">
      <c r="F162" t="s">
        <v>10</v>
      </c>
      <c r="G162" t="s">
        <v>229</v>
      </c>
      <c r="H162" s="21">
        <v>7</v>
      </c>
    </row>
    <row r="163" spans="6:9">
      <c r="F163" t="s">
        <v>10</v>
      </c>
      <c r="G163" t="s">
        <v>221</v>
      </c>
      <c r="H163" s="21">
        <v>3.5</v>
      </c>
    </row>
    <row r="164" spans="6:9">
      <c r="F164" t="s">
        <v>10</v>
      </c>
      <c r="G164" t="s">
        <v>256</v>
      </c>
      <c r="H164" s="21">
        <v>4</v>
      </c>
    </row>
    <row r="165" spans="6:9">
      <c r="F165" t="s">
        <v>10</v>
      </c>
      <c r="G165" t="s">
        <v>257</v>
      </c>
      <c r="H165" s="21">
        <v>7</v>
      </c>
    </row>
    <row r="166" spans="6:9">
      <c r="F166" t="s">
        <v>10</v>
      </c>
      <c r="G166" t="s">
        <v>234</v>
      </c>
      <c r="H166" s="21">
        <v>2</v>
      </c>
    </row>
    <row r="167" spans="6:9">
      <c r="F167" t="s">
        <v>10</v>
      </c>
      <c r="G167" t="s">
        <v>235</v>
      </c>
      <c r="H167" s="21">
        <v>2</v>
      </c>
    </row>
    <row r="168" spans="6:9">
      <c r="F168" t="s">
        <v>10</v>
      </c>
      <c r="G168" t="s">
        <v>258</v>
      </c>
      <c r="H168" s="21">
        <v>2</v>
      </c>
    </row>
    <row r="169" spans="6:9">
      <c r="F169" t="s">
        <v>10</v>
      </c>
      <c r="G169" t="s">
        <v>238</v>
      </c>
      <c r="H169" s="21">
        <v>0.25</v>
      </c>
    </row>
    <row r="170" spans="6:9">
      <c r="F170" t="s">
        <v>9</v>
      </c>
      <c r="G170" t="s">
        <v>240</v>
      </c>
      <c r="H170" s="21">
        <v>6</v>
      </c>
      <c r="I170" s="21">
        <v>8</v>
      </c>
    </row>
    <row r="171" spans="6:9">
      <c r="F171" t="s">
        <v>9</v>
      </c>
      <c r="G171" t="s">
        <v>241</v>
      </c>
      <c r="H171" s="21">
        <v>3</v>
      </c>
    </row>
    <row r="172" spans="6:9">
      <c r="F172" t="s">
        <v>9</v>
      </c>
      <c r="G172" t="s">
        <v>242</v>
      </c>
      <c r="H172" s="21">
        <v>4</v>
      </c>
      <c r="I172" s="21">
        <v>6</v>
      </c>
    </row>
    <row r="173" spans="6:9">
      <c r="F173" t="s">
        <v>10</v>
      </c>
      <c r="G173" t="s">
        <v>248</v>
      </c>
      <c r="H173" s="21">
        <v>1</v>
      </c>
    </row>
    <row r="174" spans="6:9">
      <c r="F174" t="s">
        <v>10</v>
      </c>
      <c r="G174" t="s">
        <v>260</v>
      </c>
      <c r="H174" s="21">
        <v>0.25</v>
      </c>
      <c r="I174" s="21">
        <v>1</v>
      </c>
    </row>
    <row r="175" spans="6:9">
      <c r="F175" t="s">
        <v>9</v>
      </c>
      <c r="G175" t="s">
        <v>251</v>
      </c>
      <c r="H175" s="21">
        <v>3</v>
      </c>
    </row>
    <row r="176" spans="6:9">
      <c r="F176" t="s">
        <v>9</v>
      </c>
      <c r="G176" t="s">
        <v>252</v>
      </c>
      <c r="H176" s="21">
        <v>5</v>
      </c>
    </row>
    <row r="177" spans="6:8">
      <c r="F177" t="s">
        <v>9</v>
      </c>
      <c r="G177" t="s">
        <v>464</v>
      </c>
      <c r="H177" s="53">
        <v>5</v>
      </c>
    </row>
    <row r="178" spans="6:8">
      <c r="F178" t="s">
        <v>9</v>
      </c>
      <c r="G178" t="s">
        <v>465</v>
      </c>
      <c r="H178" s="21">
        <v>5</v>
      </c>
    </row>
    <row r="179" spans="6:8">
      <c r="F179" t="s">
        <v>9</v>
      </c>
      <c r="G179" t="s">
        <v>466</v>
      </c>
      <c r="H179" s="21">
        <v>7</v>
      </c>
    </row>
    <row r="180" spans="6:8">
      <c r="F180" t="s">
        <v>9</v>
      </c>
      <c r="G180" t="s">
        <v>524</v>
      </c>
      <c r="H180" s="21">
        <v>8</v>
      </c>
    </row>
    <row r="181" spans="6:8">
      <c r="F181" t="s">
        <v>9</v>
      </c>
      <c r="G181" t="s">
        <v>246</v>
      </c>
      <c r="H181" s="21">
        <v>6</v>
      </c>
    </row>
    <row r="182" spans="6:8">
      <c r="F182" t="s">
        <v>9</v>
      </c>
      <c r="G182" t="s">
        <v>241</v>
      </c>
      <c r="H182" s="21">
        <v>4</v>
      </c>
    </row>
    <row r="183" spans="6:8">
      <c r="F183" t="s">
        <v>9</v>
      </c>
      <c r="G183" t="s">
        <v>309</v>
      </c>
      <c r="H183" s="21">
        <v>4</v>
      </c>
    </row>
    <row r="184" spans="6:8">
      <c r="F184" t="s">
        <v>9</v>
      </c>
      <c r="G184" t="s">
        <v>310</v>
      </c>
      <c r="H184" s="21">
        <v>9</v>
      </c>
    </row>
    <row r="185" spans="6:8">
      <c r="F185" t="s">
        <v>10</v>
      </c>
      <c r="G185" t="s">
        <v>373</v>
      </c>
      <c r="H185" s="21">
        <v>3</v>
      </c>
    </row>
    <row r="186" spans="6:8">
      <c r="F186" t="s">
        <v>74</v>
      </c>
      <c r="G186" t="s">
        <v>377</v>
      </c>
      <c r="H186" s="21">
        <v>3</v>
      </c>
    </row>
    <row r="187" spans="6:8">
      <c r="F187" t="s">
        <v>10</v>
      </c>
      <c r="G187" t="s">
        <v>432</v>
      </c>
      <c r="H187" s="21">
        <v>3</v>
      </c>
    </row>
    <row r="188" spans="6:8">
      <c r="F188" t="s">
        <v>62</v>
      </c>
      <c r="G188" t="s">
        <v>439</v>
      </c>
      <c r="H188" s="21">
        <v>4</v>
      </c>
    </row>
    <row r="189" spans="6:8">
      <c r="F189" t="s">
        <v>10</v>
      </c>
      <c r="G189" t="s">
        <v>431</v>
      </c>
      <c r="H189" s="21">
        <v>4</v>
      </c>
    </row>
    <row r="190" spans="6:8">
      <c r="F190" t="s">
        <v>10</v>
      </c>
      <c r="G190" t="s">
        <v>460</v>
      </c>
      <c r="H190" s="21">
        <v>7</v>
      </c>
    </row>
    <row r="191" spans="6:8">
      <c r="F191" t="s">
        <v>10</v>
      </c>
      <c r="G191" t="s">
        <v>96</v>
      </c>
      <c r="H191" s="21">
        <v>4</v>
      </c>
    </row>
    <row r="192" spans="6:8">
      <c r="F192" t="s">
        <v>10</v>
      </c>
      <c r="G192" t="s">
        <v>467</v>
      </c>
      <c r="H192" s="21">
        <v>3.5</v>
      </c>
    </row>
    <row r="193" spans="6:9">
      <c r="F193" t="s">
        <v>9</v>
      </c>
      <c r="G193" t="s">
        <v>525</v>
      </c>
      <c r="H193" s="21">
        <v>12</v>
      </c>
    </row>
    <row r="194" spans="6:9">
      <c r="F194" t="s">
        <v>9</v>
      </c>
      <c r="G194" t="s">
        <v>473</v>
      </c>
      <c r="H194" s="21">
        <v>6</v>
      </c>
    </row>
    <row r="195" spans="6:9">
      <c r="F195" t="s">
        <v>10</v>
      </c>
      <c r="G195" t="s">
        <v>526</v>
      </c>
      <c r="H195" s="21">
        <v>3</v>
      </c>
    </row>
    <row r="196" spans="6:9">
      <c r="F196" t="s">
        <v>9</v>
      </c>
      <c r="G196" t="s">
        <v>474</v>
      </c>
      <c r="H196" s="21">
        <v>5</v>
      </c>
    </row>
    <row r="197" spans="6:9">
      <c r="F197" t="s">
        <v>10</v>
      </c>
      <c r="G197" t="s">
        <v>530</v>
      </c>
      <c r="H197" s="21">
        <v>3</v>
      </c>
      <c r="I197" s="21">
        <v>2.5</v>
      </c>
    </row>
    <row r="198" spans="6:9">
      <c r="F198" t="s">
        <v>9</v>
      </c>
      <c r="G198" t="s">
        <v>528</v>
      </c>
      <c r="H198" s="21">
        <v>5</v>
      </c>
    </row>
    <row r="199" spans="6:9">
      <c r="F199" t="s">
        <v>10</v>
      </c>
      <c r="G199" t="s">
        <v>537</v>
      </c>
      <c r="H199" s="21">
        <v>3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D52A-A4A5-41D3-B9B8-DA85C3A3EAA6}">
  <sheetPr codeName="Planilha3"/>
  <dimension ref="A1:AM43"/>
  <sheetViews>
    <sheetView showGridLines="0" showRowColHeaders="0" tabSelected="1" zoomScaleNormal="100" workbookViewId="0">
      <pane xSplit="1" topLeftCell="B1" activePane="topRight" state="frozen"/>
      <selection pane="topRight" activeCell="D5" sqref="D5"/>
    </sheetView>
  </sheetViews>
  <sheetFormatPr defaultRowHeight="15"/>
  <cols>
    <col min="1" max="1" width="27" customWidth="1"/>
    <col min="3" max="3" width="11.140625" bestFit="1" customWidth="1"/>
    <col min="4" max="4" width="15" bestFit="1" customWidth="1"/>
    <col min="5" max="5" width="5.28515625" customWidth="1"/>
    <col min="6" max="6" width="11.5703125" bestFit="1" customWidth="1"/>
    <col min="7" max="7" width="15" bestFit="1" customWidth="1"/>
    <col min="8" max="8" width="3.7109375" customWidth="1"/>
    <col min="9" max="9" width="16.28515625" bestFit="1" customWidth="1"/>
    <col min="10" max="10" width="15" bestFit="1" customWidth="1"/>
    <col min="11" max="11" width="4" customWidth="1"/>
    <col min="12" max="12" width="13.7109375" bestFit="1" customWidth="1"/>
    <col min="13" max="13" width="15" bestFit="1" customWidth="1"/>
    <col min="14" max="14" width="15.42578125" customWidth="1"/>
    <col min="16" max="16" width="11.140625" bestFit="1" customWidth="1"/>
    <col min="17" max="17" width="8.7109375" bestFit="1" customWidth="1"/>
    <col min="19" max="19" width="11.5703125" bestFit="1" customWidth="1"/>
    <col min="20" max="20" width="8.7109375" bestFit="1" customWidth="1"/>
    <col min="22" max="22" width="15.140625" bestFit="1" customWidth="1"/>
    <col min="23" max="23" width="8.7109375" bestFit="1" customWidth="1"/>
    <col min="25" max="25" width="11.7109375" bestFit="1" customWidth="1"/>
    <col min="26" max="26" width="8.7109375" bestFit="1" customWidth="1"/>
    <col min="29" max="29" width="11.140625" bestFit="1" customWidth="1"/>
    <col min="30" max="30" width="6" bestFit="1" customWidth="1"/>
    <col min="32" max="32" width="11.5703125" bestFit="1" customWidth="1"/>
    <col min="33" max="33" width="6" bestFit="1" customWidth="1"/>
    <col min="35" max="35" width="15.140625" bestFit="1" customWidth="1"/>
    <col min="36" max="36" width="6" bestFit="1" customWidth="1"/>
    <col min="38" max="38" width="13.7109375" bestFit="1" customWidth="1"/>
    <col min="39" max="39" width="6" bestFit="1" customWidth="1"/>
  </cols>
  <sheetData>
    <row r="1" spans="1:39" ht="45.7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4" spans="1:39">
      <c r="A4" s="15" t="s">
        <v>28</v>
      </c>
      <c r="C4" s="3" t="s">
        <v>36</v>
      </c>
    </row>
    <row r="5" spans="1:39">
      <c r="A5" s="16" t="s">
        <v>29</v>
      </c>
      <c r="C5" s="4" t="s">
        <v>23</v>
      </c>
      <c r="D5" s="22">
        <v>191021.10000000006</v>
      </c>
    </row>
    <row r="6" spans="1:39">
      <c r="A6" s="16" t="s">
        <v>30</v>
      </c>
      <c r="C6" s="4" t="s">
        <v>37</v>
      </c>
      <c r="D6" s="6">
        <v>6510</v>
      </c>
    </row>
    <row r="7" spans="1:39">
      <c r="A7" s="16" t="s">
        <v>31</v>
      </c>
      <c r="C7" s="4" t="s">
        <v>34</v>
      </c>
      <c r="D7" s="6">
        <v>13628</v>
      </c>
    </row>
    <row r="8" spans="1:39">
      <c r="A8" s="16" t="s">
        <v>32</v>
      </c>
    </row>
    <row r="10" spans="1:39">
      <c r="A10" s="11" t="s">
        <v>23</v>
      </c>
      <c r="C10" s="11" t="s">
        <v>23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P10" s="10" t="s">
        <v>33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C10" s="9" t="s">
        <v>34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>
      <c r="A11" s="12" t="s">
        <v>24</v>
      </c>
      <c r="C11" s="4"/>
      <c r="P11" s="4"/>
      <c r="AC11" s="4"/>
    </row>
    <row r="12" spans="1:39">
      <c r="A12" s="12" t="s">
        <v>38</v>
      </c>
      <c r="C12" s="3" t="s">
        <v>30</v>
      </c>
      <c r="D12" t="s">
        <v>23</v>
      </c>
      <c r="F12" s="3" t="s">
        <v>114</v>
      </c>
      <c r="G12" t="s">
        <v>23</v>
      </c>
      <c r="I12" s="3" t="s">
        <v>455</v>
      </c>
      <c r="J12" t="s">
        <v>23</v>
      </c>
      <c r="L12" s="3" t="s">
        <v>16</v>
      </c>
      <c r="M12" t="s">
        <v>23</v>
      </c>
      <c r="P12" s="3" t="s">
        <v>30</v>
      </c>
      <c r="Q12" t="s">
        <v>33</v>
      </c>
      <c r="S12" s="3" t="s">
        <v>114</v>
      </c>
      <c r="T12" t="s">
        <v>33</v>
      </c>
      <c r="V12" s="3" t="s">
        <v>456</v>
      </c>
      <c r="W12" t="s">
        <v>33</v>
      </c>
      <c r="Y12" s="3" t="s">
        <v>16</v>
      </c>
      <c r="Z12" t="s">
        <v>33</v>
      </c>
      <c r="AC12" s="3" t="s">
        <v>30</v>
      </c>
      <c r="AD12" t="s">
        <v>34</v>
      </c>
      <c r="AF12" s="3" t="s">
        <v>114</v>
      </c>
      <c r="AG12" t="s">
        <v>34</v>
      </c>
      <c r="AI12" s="3" t="s">
        <v>456</v>
      </c>
      <c r="AJ12" t="s">
        <v>34</v>
      </c>
      <c r="AL12" s="3" t="s">
        <v>16</v>
      </c>
      <c r="AM12" t="s">
        <v>34</v>
      </c>
    </row>
    <row r="13" spans="1:39">
      <c r="A13" s="12" t="s">
        <v>25</v>
      </c>
      <c r="C13" s="4" t="s">
        <v>160</v>
      </c>
      <c r="D13" s="22">
        <v>8768.2000000000007</v>
      </c>
      <c r="F13" s="4" t="s">
        <v>255</v>
      </c>
      <c r="G13" s="22">
        <v>16</v>
      </c>
      <c r="I13" s="4" t="s">
        <v>255</v>
      </c>
      <c r="J13" s="22">
        <v>42315.850000000006</v>
      </c>
      <c r="L13" s="4" t="s">
        <v>8</v>
      </c>
      <c r="M13" s="22">
        <v>145294.49999999977</v>
      </c>
      <c r="N13" s="7"/>
      <c r="P13" s="4" t="s">
        <v>160</v>
      </c>
      <c r="Q13" s="80"/>
      <c r="S13" s="4" t="s">
        <v>255</v>
      </c>
      <c r="T13" s="80">
        <v>1</v>
      </c>
      <c r="V13" s="4" t="s">
        <v>255</v>
      </c>
      <c r="W13" s="80">
        <v>2913</v>
      </c>
      <c r="Y13" s="4" t="s">
        <v>77</v>
      </c>
      <c r="Z13" s="80">
        <v>161</v>
      </c>
      <c r="AC13" s="4" t="s">
        <v>160</v>
      </c>
      <c r="AD13" s="80">
        <v>939</v>
      </c>
      <c r="AF13" s="4" t="s">
        <v>255</v>
      </c>
      <c r="AG13" s="80">
        <v>2</v>
      </c>
      <c r="AI13" s="4" t="s">
        <v>255</v>
      </c>
      <c r="AJ13" s="80">
        <v>7243</v>
      </c>
      <c r="AL13" s="4" t="s">
        <v>77</v>
      </c>
      <c r="AM13" s="80">
        <v>750</v>
      </c>
    </row>
    <row r="14" spans="1:39">
      <c r="A14" s="12" t="s">
        <v>26</v>
      </c>
      <c r="C14" s="4" t="s">
        <v>254</v>
      </c>
      <c r="D14" s="22">
        <v>44466.349999999977</v>
      </c>
      <c r="F14" s="4" t="s">
        <v>1</v>
      </c>
      <c r="G14" s="22">
        <v>27921.149999999998</v>
      </c>
      <c r="I14" s="4" t="s">
        <v>99</v>
      </c>
      <c r="J14" s="22">
        <v>54216.55</v>
      </c>
      <c r="L14" s="4" t="s">
        <v>77</v>
      </c>
      <c r="M14" s="22">
        <v>3898.5</v>
      </c>
      <c r="N14" s="7"/>
      <c r="P14" s="8">
        <v>13</v>
      </c>
      <c r="Q14" s="80">
        <v>636</v>
      </c>
      <c r="S14" s="4" t="s">
        <v>1</v>
      </c>
      <c r="T14" s="80">
        <v>1955</v>
      </c>
      <c r="V14" s="4" t="s">
        <v>99</v>
      </c>
      <c r="W14" s="80">
        <v>3990</v>
      </c>
      <c r="Y14" s="4" t="s">
        <v>61</v>
      </c>
      <c r="Z14" s="80">
        <v>844</v>
      </c>
      <c r="AC14" s="4" t="s">
        <v>254</v>
      </c>
      <c r="AD14" s="80">
        <v>5013</v>
      </c>
      <c r="AF14" s="4" t="s">
        <v>1</v>
      </c>
      <c r="AG14" s="80">
        <v>6181</v>
      </c>
      <c r="AI14" s="4" t="s">
        <v>99</v>
      </c>
      <c r="AJ14" s="80">
        <v>4375</v>
      </c>
      <c r="AL14" s="4" t="s">
        <v>61</v>
      </c>
      <c r="AM14" s="80">
        <v>977</v>
      </c>
    </row>
    <row r="15" spans="1:39">
      <c r="A15" s="12" t="s">
        <v>27</v>
      </c>
      <c r="C15" s="4" t="s">
        <v>523</v>
      </c>
      <c r="D15" s="22">
        <v>48303.199999999997</v>
      </c>
      <c r="F15" s="4" t="s">
        <v>89</v>
      </c>
      <c r="G15" s="22">
        <v>24718.700000000019</v>
      </c>
      <c r="I15" s="4" t="s">
        <v>98</v>
      </c>
      <c r="J15" s="22">
        <v>59788.2</v>
      </c>
      <c r="L15" s="4" t="s">
        <v>61</v>
      </c>
      <c r="M15" s="22">
        <v>2816</v>
      </c>
      <c r="N15" s="7"/>
      <c r="P15" s="4" t="s">
        <v>254</v>
      </c>
      <c r="Q15" s="80"/>
      <c r="S15" s="4" t="s">
        <v>89</v>
      </c>
      <c r="T15" s="80">
        <v>1586</v>
      </c>
      <c r="V15" s="4" t="s">
        <v>98</v>
      </c>
      <c r="W15" s="80">
        <v>4311</v>
      </c>
      <c r="Y15" s="4" t="s">
        <v>9</v>
      </c>
      <c r="Z15" s="80">
        <v>3588</v>
      </c>
      <c r="AC15" s="4" t="s">
        <v>523</v>
      </c>
      <c r="AD15" s="80">
        <v>5608</v>
      </c>
      <c r="AF15" s="4" t="s">
        <v>89</v>
      </c>
      <c r="AG15" s="80">
        <v>1778</v>
      </c>
      <c r="AI15" s="4" t="s">
        <v>98</v>
      </c>
      <c r="AJ15" s="80">
        <v>4812</v>
      </c>
      <c r="AL15" s="4" t="s">
        <v>9</v>
      </c>
      <c r="AM15" s="80">
        <v>5008</v>
      </c>
    </row>
    <row r="16" spans="1:39">
      <c r="C16" s="4" t="s">
        <v>552</v>
      </c>
      <c r="D16" s="22">
        <v>33228.500000000007</v>
      </c>
      <c r="F16" s="4" t="s">
        <v>90</v>
      </c>
      <c r="G16" s="22">
        <v>138365.24999999994</v>
      </c>
      <c r="I16" s="4" t="s">
        <v>100</v>
      </c>
      <c r="J16" s="22">
        <v>16209.5</v>
      </c>
      <c r="L16" s="4" t="s">
        <v>9</v>
      </c>
      <c r="M16" s="22">
        <v>20691.900000000001</v>
      </c>
      <c r="N16" s="7"/>
      <c r="P16" s="8">
        <v>14</v>
      </c>
      <c r="Q16" s="80">
        <v>800</v>
      </c>
      <c r="S16" s="4" t="s">
        <v>90</v>
      </c>
      <c r="T16" s="80">
        <v>10086</v>
      </c>
      <c r="V16" s="4" t="s">
        <v>100</v>
      </c>
      <c r="W16" s="80">
        <v>1178</v>
      </c>
      <c r="Y16" s="4" t="s">
        <v>64</v>
      </c>
      <c r="Z16" s="80">
        <v>62</v>
      </c>
      <c r="AC16" s="4" t="s">
        <v>552</v>
      </c>
      <c r="AD16" s="80">
        <v>3062</v>
      </c>
      <c r="AF16" s="4" t="s">
        <v>90</v>
      </c>
      <c r="AG16" s="80">
        <v>11075</v>
      </c>
      <c r="AI16" s="4" t="s">
        <v>100</v>
      </c>
      <c r="AJ16" s="80">
        <v>1262</v>
      </c>
      <c r="AL16" s="4" t="s">
        <v>64</v>
      </c>
      <c r="AM16" s="80">
        <v>69</v>
      </c>
    </row>
    <row r="17" spans="1:39">
      <c r="A17" s="10" t="s">
        <v>33</v>
      </c>
      <c r="C17" s="4" t="s">
        <v>570</v>
      </c>
      <c r="D17" s="22">
        <v>34895.450000000012</v>
      </c>
      <c r="F17" s="4" t="s">
        <v>35</v>
      </c>
      <c r="G17" s="22">
        <v>191021.10000000006</v>
      </c>
      <c r="I17" s="4" t="s">
        <v>3</v>
      </c>
      <c r="J17" s="22">
        <v>18491.000000000015</v>
      </c>
      <c r="L17" s="4" t="s">
        <v>64</v>
      </c>
      <c r="M17" s="22">
        <v>634</v>
      </c>
      <c r="N17" s="7"/>
      <c r="P17" s="8">
        <v>15</v>
      </c>
      <c r="Q17" s="80">
        <v>901</v>
      </c>
      <c r="S17" s="4" t="s">
        <v>35</v>
      </c>
      <c r="T17" s="80">
        <v>13628</v>
      </c>
      <c r="V17" s="4" t="s">
        <v>3</v>
      </c>
      <c r="W17" s="80">
        <v>1236</v>
      </c>
      <c r="Y17" s="4" t="s">
        <v>74</v>
      </c>
      <c r="Z17" s="80">
        <v>178</v>
      </c>
      <c r="AC17" s="4" t="s">
        <v>570</v>
      </c>
      <c r="AD17" s="80">
        <v>2739</v>
      </c>
      <c r="AF17" s="4" t="s">
        <v>35</v>
      </c>
      <c r="AG17" s="80">
        <v>19036</v>
      </c>
      <c r="AI17" s="4" t="s">
        <v>3</v>
      </c>
      <c r="AJ17" s="80">
        <v>1344</v>
      </c>
      <c r="AL17" s="4" t="s">
        <v>74</v>
      </c>
      <c r="AM17" s="80">
        <v>1322</v>
      </c>
    </row>
    <row r="18" spans="1:39">
      <c r="A18" s="13" t="s">
        <v>24</v>
      </c>
      <c r="C18" s="4" t="s">
        <v>804</v>
      </c>
      <c r="D18" s="22">
        <v>21359.4</v>
      </c>
      <c r="I18" s="4" t="s">
        <v>35</v>
      </c>
      <c r="J18" s="22">
        <v>191021.10000000006</v>
      </c>
      <c r="L18" s="4" t="s">
        <v>74</v>
      </c>
      <c r="M18" s="22">
        <v>5869.9000000000005</v>
      </c>
      <c r="N18" s="7"/>
      <c r="P18" s="8">
        <v>16</v>
      </c>
      <c r="Q18" s="80">
        <v>690</v>
      </c>
      <c r="V18" s="4" t="s">
        <v>35</v>
      </c>
      <c r="W18" s="80">
        <v>13628</v>
      </c>
      <c r="Y18" s="4" t="s">
        <v>62</v>
      </c>
      <c r="Z18" s="80">
        <v>151</v>
      </c>
      <c r="AC18" s="4" t="s">
        <v>804</v>
      </c>
      <c r="AD18" s="80"/>
      <c r="AI18" s="4" t="s">
        <v>35</v>
      </c>
      <c r="AJ18" s="80">
        <v>19036</v>
      </c>
      <c r="AL18" s="4" t="s">
        <v>62</v>
      </c>
      <c r="AM18" s="80">
        <v>243</v>
      </c>
    </row>
    <row r="19" spans="1:39">
      <c r="A19" s="13" t="s">
        <v>38</v>
      </c>
      <c r="C19" s="4" t="s">
        <v>35</v>
      </c>
      <c r="D19" s="22">
        <v>191021.10000000006</v>
      </c>
      <c r="L19" s="4" t="s">
        <v>62</v>
      </c>
      <c r="M19" s="22">
        <v>1060</v>
      </c>
      <c r="N19" s="7"/>
      <c r="P19" s="8">
        <v>17</v>
      </c>
      <c r="Q19" s="80">
        <v>776</v>
      </c>
      <c r="Y19" s="4" t="s">
        <v>8</v>
      </c>
      <c r="Z19" s="80">
        <v>7616</v>
      </c>
      <c r="AC19" s="8">
        <v>31</v>
      </c>
      <c r="AD19" s="80">
        <v>347</v>
      </c>
      <c r="AL19" s="4" t="s">
        <v>8</v>
      </c>
      <c r="AM19" s="80">
        <v>8400</v>
      </c>
    </row>
    <row r="20" spans="1:39">
      <c r="A20" s="13" t="s">
        <v>25</v>
      </c>
      <c r="L20" s="4" t="s">
        <v>10</v>
      </c>
      <c r="M20" s="22">
        <v>8717.7999999999993</v>
      </c>
      <c r="N20" s="7"/>
      <c r="P20" s="4" t="s">
        <v>523</v>
      </c>
      <c r="Q20" s="80"/>
      <c r="Y20" s="4" t="s">
        <v>10</v>
      </c>
      <c r="Z20" s="80">
        <v>842</v>
      </c>
      <c r="AC20" s="8">
        <v>32</v>
      </c>
      <c r="AD20" s="80">
        <v>307</v>
      </c>
      <c r="AL20" s="4" t="s">
        <v>10</v>
      </c>
      <c r="AM20" s="80">
        <v>2025</v>
      </c>
    </row>
    <row r="21" spans="1:39">
      <c r="A21" s="13" t="s">
        <v>26</v>
      </c>
      <c r="L21" s="4" t="s">
        <v>63</v>
      </c>
      <c r="M21" s="22">
        <v>2038.5</v>
      </c>
      <c r="N21" s="7"/>
      <c r="P21" s="8">
        <v>18</v>
      </c>
      <c r="Q21" s="80">
        <v>868</v>
      </c>
      <c r="Y21" s="4" t="s">
        <v>63</v>
      </c>
      <c r="Z21" s="80">
        <v>186</v>
      </c>
      <c r="AC21" s="8">
        <v>33</v>
      </c>
      <c r="AD21" s="80">
        <v>580</v>
      </c>
      <c r="AL21" s="4" t="s">
        <v>63</v>
      </c>
      <c r="AM21" s="80">
        <v>242</v>
      </c>
    </row>
    <row r="22" spans="1:39">
      <c r="A22" s="13" t="s">
        <v>27</v>
      </c>
      <c r="L22" s="4" t="s">
        <v>35</v>
      </c>
      <c r="M22" s="22">
        <v>191021.10000000006</v>
      </c>
      <c r="N22" s="7"/>
      <c r="P22" s="8">
        <v>19</v>
      </c>
      <c r="Q22" s="80">
        <v>827</v>
      </c>
      <c r="Y22" s="4" t="s">
        <v>35</v>
      </c>
      <c r="Z22" s="80">
        <v>13628</v>
      </c>
      <c r="AC22" s="8">
        <v>34</v>
      </c>
      <c r="AD22" s="80">
        <v>441</v>
      </c>
      <c r="AL22" s="4" t="s">
        <v>35</v>
      </c>
      <c r="AM22" s="80">
        <v>19036</v>
      </c>
    </row>
    <row r="23" spans="1:39">
      <c r="G23" s="8"/>
      <c r="I23" s="5"/>
      <c r="N23" s="7"/>
      <c r="P23" s="8">
        <v>20</v>
      </c>
      <c r="Q23" s="80">
        <v>717</v>
      </c>
      <c r="AC23" s="4" t="s">
        <v>35</v>
      </c>
      <c r="AD23" s="80">
        <v>19036</v>
      </c>
    </row>
    <row r="24" spans="1:39">
      <c r="A24" s="9" t="s">
        <v>34</v>
      </c>
      <c r="N24" s="7"/>
      <c r="P24" s="8">
        <v>21</v>
      </c>
      <c r="Q24" s="80">
        <v>766</v>
      </c>
    </row>
    <row r="25" spans="1:39">
      <c r="A25" s="14" t="s">
        <v>24</v>
      </c>
      <c r="N25" s="7"/>
      <c r="P25" s="8">
        <v>22</v>
      </c>
      <c r="Q25" s="80">
        <v>379</v>
      </c>
    </row>
    <row r="26" spans="1:39">
      <c r="A26" s="14" t="s">
        <v>38</v>
      </c>
      <c r="N26" s="7"/>
      <c r="P26" s="4" t="s">
        <v>552</v>
      </c>
      <c r="Q26" s="80"/>
    </row>
    <row r="27" spans="1:39">
      <c r="A27" s="14" t="s">
        <v>25</v>
      </c>
      <c r="N27" s="7"/>
      <c r="P27" s="8">
        <v>22</v>
      </c>
      <c r="Q27" s="80">
        <v>506</v>
      </c>
    </row>
    <row r="28" spans="1:39">
      <c r="A28" s="14" t="s">
        <v>26</v>
      </c>
      <c r="N28" s="7"/>
      <c r="P28" s="8">
        <v>23</v>
      </c>
      <c r="Q28" s="80">
        <v>367</v>
      </c>
    </row>
    <row r="29" spans="1:39">
      <c r="A29" s="14" t="s">
        <v>27</v>
      </c>
      <c r="N29" s="7"/>
      <c r="P29" s="8">
        <v>24</v>
      </c>
      <c r="Q29" s="80">
        <v>452</v>
      </c>
    </row>
    <row r="30" spans="1:39">
      <c r="N30" s="7"/>
      <c r="P30" s="8">
        <v>25</v>
      </c>
      <c r="Q30" s="80">
        <v>505</v>
      </c>
    </row>
    <row r="31" spans="1:39">
      <c r="N31" s="7"/>
      <c r="P31" s="8">
        <v>26</v>
      </c>
      <c r="Q31" s="80">
        <v>516</v>
      </c>
    </row>
    <row r="32" spans="1:39">
      <c r="N32" s="7"/>
      <c r="P32" s="4" t="s">
        <v>570</v>
      </c>
      <c r="Q32" s="80"/>
    </row>
    <row r="33" spans="14:17">
      <c r="N33" s="7"/>
      <c r="P33" s="8">
        <v>27</v>
      </c>
      <c r="Q33" s="80">
        <v>576</v>
      </c>
    </row>
    <row r="34" spans="14:17">
      <c r="N34" s="7"/>
      <c r="P34" s="8">
        <v>28</v>
      </c>
      <c r="Q34" s="80">
        <v>727</v>
      </c>
    </row>
    <row r="35" spans="14:17">
      <c r="N35" s="7"/>
      <c r="P35" s="8">
        <v>29</v>
      </c>
      <c r="Q35" s="80">
        <v>468</v>
      </c>
    </row>
    <row r="36" spans="14:17">
      <c r="N36" s="7"/>
      <c r="P36" s="8">
        <v>30</v>
      </c>
      <c r="Q36" s="80">
        <v>608</v>
      </c>
    </row>
    <row r="37" spans="14:17">
      <c r="N37" s="7"/>
      <c r="P37" s="8">
        <v>31</v>
      </c>
      <c r="Q37" s="80">
        <v>76</v>
      </c>
    </row>
    <row r="38" spans="14:17">
      <c r="N38" s="7"/>
      <c r="P38" s="4" t="s">
        <v>804</v>
      </c>
      <c r="Q38" s="80"/>
    </row>
    <row r="39" spans="14:17">
      <c r="P39" s="8">
        <v>31</v>
      </c>
      <c r="Q39" s="80">
        <v>297</v>
      </c>
    </row>
    <row r="40" spans="14:17">
      <c r="P40" s="8">
        <v>32</v>
      </c>
      <c r="Q40" s="80">
        <v>279</v>
      </c>
    </row>
    <row r="41" spans="14:17">
      <c r="P41" s="8">
        <v>33</v>
      </c>
      <c r="Q41" s="80">
        <v>503</v>
      </c>
    </row>
    <row r="42" spans="14:17">
      <c r="P42" s="8">
        <v>34</v>
      </c>
      <c r="Q42" s="80">
        <v>388</v>
      </c>
    </row>
    <row r="43" spans="14:17">
      <c r="P43" s="4" t="s">
        <v>35</v>
      </c>
      <c r="Q43" s="80">
        <v>13628</v>
      </c>
    </row>
  </sheetData>
  <pageMargins left="0.511811024" right="0.511811024" top="0.78740157499999996" bottom="0.78740157499999996" header="0.31496062000000002" footer="0.31496062000000002"/>
  <pageSetup paperSize="9" orientation="portrait" r:id="rId14"/>
  <drawing r:id="rId15"/>
  <extLst>
    <ext xmlns:x14="http://schemas.microsoft.com/office/spreadsheetml/2009/9/main" uri="{A8765BA9-456A-4dab-B4F3-ACF838C121DE}">
      <x14:slicerList>
        <x14:slicer r:id="rId1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3438-4480-4BAA-9D66-F1630006B486}">
  <sheetPr codeName="Planilha4"/>
  <dimension ref="A1"/>
  <sheetViews>
    <sheetView showGridLines="0" showRowColHeaders="0" topLeftCell="A13" zoomScaleNormal="100" workbookViewId="0">
      <selection activeCell="H35" sqref="H35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E2A4-7332-49C2-8395-5806651AE0B0}">
  <dimension ref="B1:FT143"/>
  <sheetViews>
    <sheetView topLeftCell="DY2" zoomScale="98" zoomScaleNormal="98" workbookViewId="0">
      <selection activeCell="EC9" sqref="EC9"/>
    </sheetView>
  </sheetViews>
  <sheetFormatPr defaultRowHeight="15"/>
  <cols>
    <col min="1" max="1" width="10.85546875" bestFit="1" customWidth="1"/>
    <col min="2" max="2" width="22.5703125" customWidth="1"/>
    <col min="3" max="3" width="33.140625" bestFit="1" customWidth="1"/>
    <col min="5" max="6" width="11" bestFit="1" customWidth="1"/>
    <col min="7" max="7" width="10.7109375" bestFit="1" customWidth="1"/>
    <col min="8" max="8" width="11.85546875" customWidth="1"/>
    <col min="10" max="10" width="22.140625" customWidth="1"/>
    <col min="11" max="11" width="20" customWidth="1"/>
    <col min="14" max="14" width="12.140625" bestFit="1" customWidth="1"/>
    <col min="16" max="16" width="14.140625" customWidth="1"/>
    <col min="18" max="18" width="17.140625" customWidth="1"/>
    <col min="19" max="19" width="17.7109375" customWidth="1"/>
    <col min="22" max="22" width="12.85546875" customWidth="1"/>
    <col min="24" max="24" width="12" customWidth="1"/>
    <col min="26" max="26" width="17.28515625" bestFit="1" customWidth="1"/>
    <col min="27" max="27" width="21.42578125" bestFit="1" customWidth="1"/>
    <col min="30" max="30" width="12" bestFit="1" customWidth="1"/>
    <col min="32" max="32" width="12" bestFit="1" customWidth="1"/>
    <col min="34" max="34" width="15.28515625" customWidth="1"/>
    <col min="35" max="35" width="21.42578125" bestFit="1" customWidth="1"/>
    <col min="38" max="38" width="12" bestFit="1" customWidth="1"/>
    <col min="40" max="40" width="12.140625" bestFit="1" customWidth="1"/>
    <col min="42" max="42" width="10.7109375" bestFit="1" customWidth="1"/>
    <col min="43" max="43" width="23.28515625" customWidth="1"/>
    <col min="44" max="44" width="8.140625" bestFit="1" customWidth="1"/>
    <col min="46" max="46" width="12" bestFit="1" customWidth="1"/>
    <col min="48" max="48" width="12.140625" bestFit="1" customWidth="1"/>
    <col min="50" max="50" width="15.140625" bestFit="1" customWidth="1"/>
    <col min="51" max="51" width="22.7109375" bestFit="1" customWidth="1"/>
    <col min="54" max="54" width="16.140625" bestFit="1" customWidth="1"/>
    <col min="56" max="56" width="12" bestFit="1" customWidth="1"/>
    <col min="58" max="58" width="10.7109375" bestFit="1" customWidth="1"/>
    <col min="59" max="59" width="21" customWidth="1"/>
    <col min="62" max="62" width="12" bestFit="1" customWidth="1"/>
    <col min="64" max="64" width="12.140625" bestFit="1" customWidth="1"/>
    <col min="66" max="66" width="10.7109375" bestFit="1" customWidth="1"/>
    <col min="67" max="67" width="21.42578125" bestFit="1" customWidth="1"/>
    <col min="70" max="70" width="12" bestFit="1" customWidth="1"/>
    <col min="72" max="72" width="12.140625" bestFit="1" customWidth="1"/>
    <col min="74" max="74" width="10.7109375" bestFit="1" customWidth="1"/>
    <col min="75" max="75" width="21.42578125" bestFit="1" customWidth="1"/>
    <col min="78" max="78" width="12" bestFit="1" customWidth="1"/>
    <col min="80" max="80" width="10.5703125" bestFit="1" customWidth="1"/>
    <col min="82" max="82" width="10.7109375" bestFit="1" customWidth="1"/>
    <col min="83" max="83" width="19.42578125" bestFit="1" customWidth="1"/>
    <col min="86" max="86" width="12" bestFit="1" customWidth="1"/>
    <col min="88" max="88" width="12.140625" bestFit="1" customWidth="1"/>
    <col min="90" max="90" width="10.7109375" customWidth="1"/>
    <col min="91" max="91" width="19.7109375" bestFit="1" customWidth="1"/>
    <col min="94" max="94" width="12" bestFit="1" customWidth="1"/>
    <col min="96" max="96" width="12.140625" bestFit="1" customWidth="1"/>
    <col min="98" max="98" width="19" bestFit="1" customWidth="1"/>
    <col min="99" max="99" width="21.42578125" bestFit="1" customWidth="1"/>
    <col min="102" max="102" width="12" bestFit="1" customWidth="1"/>
    <col min="104" max="104" width="12" bestFit="1" customWidth="1"/>
    <col min="106" max="106" width="20.42578125" bestFit="1" customWidth="1"/>
    <col min="107" max="107" width="21.42578125" bestFit="1" customWidth="1"/>
    <col min="110" max="110" width="12" bestFit="1" customWidth="1"/>
    <col min="112" max="112" width="12" bestFit="1" customWidth="1"/>
    <col min="114" max="114" width="10.7109375" bestFit="1" customWidth="1"/>
    <col min="115" max="115" width="18.7109375" bestFit="1" customWidth="1"/>
    <col min="118" max="118" width="12" bestFit="1" customWidth="1"/>
    <col min="120" max="120" width="12.140625" bestFit="1" customWidth="1"/>
    <col min="122" max="122" width="10.7109375" bestFit="1" customWidth="1"/>
    <col min="123" max="123" width="22.85546875" bestFit="1" customWidth="1"/>
    <col min="126" max="126" width="12" bestFit="1" customWidth="1"/>
    <col min="128" max="128" width="12.140625" bestFit="1" customWidth="1"/>
    <col min="130" max="130" width="10.7109375" bestFit="1" customWidth="1"/>
    <col min="131" max="131" width="18.85546875" bestFit="1" customWidth="1"/>
    <col min="134" max="134" width="12" bestFit="1" customWidth="1"/>
    <col min="136" max="136" width="12.140625" bestFit="1" customWidth="1"/>
    <col min="138" max="138" width="10.7109375" bestFit="1" customWidth="1"/>
    <col min="139" max="139" width="17.5703125" bestFit="1" customWidth="1"/>
    <col min="142" max="142" width="12" bestFit="1" customWidth="1"/>
    <col min="144" max="144" width="12" bestFit="1" customWidth="1"/>
    <col min="146" max="146" width="10.7109375" bestFit="1" customWidth="1"/>
    <col min="147" max="147" width="19.5703125" bestFit="1" customWidth="1"/>
    <col min="150" max="150" width="11" bestFit="1" customWidth="1"/>
    <col min="152" max="152" width="10.5703125" bestFit="1" customWidth="1"/>
    <col min="154" max="154" width="10.7109375" bestFit="1" customWidth="1"/>
    <col min="155" max="155" width="21.42578125" bestFit="1" customWidth="1"/>
    <col min="158" max="158" width="12" bestFit="1" customWidth="1"/>
    <col min="160" max="160" width="12.140625" bestFit="1" customWidth="1"/>
    <col min="162" max="162" width="10.7109375" bestFit="1" customWidth="1"/>
    <col min="163" max="163" width="18.85546875" bestFit="1" customWidth="1"/>
    <col min="166" max="166" width="12" bestFit="1" customWidth="1"/>
    <col min="168" max="168" width="10.5703125" bestFit="1" customWidth="1"/>
    <col min="170" max="170" width="15" customWidth="1"/>
    <col min="171" max="171" width="13.5703125" bestFit="1" customWidth="1"/>
    <col min="174" max="174" width="11" bestFit="1" customWidth="1"/>
    <col min="176" max="176" width="10.5703125" bestFit="1" customWidth="1"/>
  </cols>
  <sheetData>
    <row r="1" spans="2:176" ht="21.75" thickBot="1">
      <c r="B1" s="63" t="s">
        <v>389</v>
      </c>
      <c r="C1" s="64"/>
      <c r="D1" s="64"/>
      <c r="E1" s="64"/>
      <c r="F1" s="64"/>
      <c r="G1" s="64"/>
      <c r="H1" s="65"/>
      <c r="J1" s="63" t="s">
        <v>386</v>
      </c>
      <c r="K1" s="64"/>
      <c r="L1" s="64"/>
      <c r="M1" s="64"/>
      <c r="N1" s="64"/>
      <c r="O1" s="64"/>
      <c r="P1" s="65"/>
      <c r="R1" s="63" t="s">
        <v>387</v>
      </c>
      <c r="S1" s="64"/>
      <c r="T1" s="64"/>
      <c r="U1" s="64"/>
      <c r="V1" s="64"/>
      <c r="W1" s="64"/>
      <c r="X1" s="65"/>
      <c r="Z1" s="63" t="s">
        <v>388</v>
      </c>
      <c r="AA1" s="64"/>
      <c r="AB1" s="64"/>
      <c r="AC1" s="64"/>
      <c r="AD1" s="64"/>
      <c r="AE1" s="64"/>
      <c r="AF1" s="65"/>
      <c r="AH1" s="63" t="s">
        <v>449</v>
      </c>
      <c r="AI1" s="64"/>
      <c r="AJ1" s="64"/>
      <c r="AK1" s="64"/>
      <c r="AL1" s="64"/>
      <c r="AM1" s="64"/>
      <c r="AN1" s="65"/>
      <c r="AP1" s="63" t="s">
        <v>504</v>
      </c>
      <c r="AQ1" s="64"/>
      <c r="AR1" s="64"/>
      <c r="AS1" s="64"/>
      <c r="AT1" s="64"/>
      <c r="AU1" s="64"/>
      <c r="AV1" s="65"/>
      <c r="AX1" s="63" t="s">
        <v>515</v>
      </c>
      <c r="AY1" s="64"/>
      <c r="AZ1" s="64"/>
      <c r="BA1" s="64"/>
      <c r="BB1" s="64"/>
      <c r="BC1" s="64"/>
      <c r="BD1" s="65"/>
      <c r="BF1" s="63" t="s">
        <v>516</v>
      </c>
      <c r="BG1" s="64"/>
      <c r="BH1" s="64"/>
      <c r="BI1" s="64"/>
      <c r="BJ1" s="64"/>
      <c r="BK1" s="64"/>
      <c r="BL1" s="65"/>
      <c r="BN1" s="63" t="s">
        <v>577</v>
      </c>
      <c r="BO1" s="64"/>
      <c r="BP1" s="64"/>
      <c r="BQ1" s="64"/>
      <c r="BR1" s="64"/>
      <c r="BS1" s="64"/>
      <c r="BT1" s="65"/>
      <c r="BV1" s="63" t="s">
        <v>578</v>
      </c>
      <c r="BW1" s="64"/>
      <c r="BX1" s="64"/>
      <c r="BY1" s="64"/>
      <c r="BZ1" s="64"/>
      <c r="CA1" s="64"/>
      <c r="CB1" s="65"/>
      <c r="CD1" s="63" t="s">
        <v>579</v>
      </c>
      <c r="CE1" s="64"/>
      <c r="CF1" s="64"/>
      <c r="CG1" s="64"/>
      <c r="CH1" s="64"/>
      <c r="CI1" s="64"/>
      <c r="CJ1" s="65"/>
      <c r="CL1" s="63" t="s">
        <v>580</v>
      </c>
      <c r="CM1" s="64"/>
      <c r="CN1" s="64"/>
      <c r="CO1" s="64"/>
      <c r="CP1" s="64"/>
      <c r="CQ1" s="64"/>
      <c r="CR1" s="65"/>
      <c r="CT1" s="63" t="s">
        <v>581</v>
      </c>
      <c r="CU1" s="64"/>
      <c r="CV1" s="64"/>
      <c r="CW1" s="64"/>
      <c r="CX1" s="64"/>
      <c r="CY1" s="64"/>
      <c r="CZ1" s="65"/>
      <c r="DB1" s="63" t="s">
        <v>582</v>
      </c>
      <c r="DC1" s="64"/>
      <c r="DD1" s="64"/>
      <c r="DE1" s="64"/>
      <c r="DF1" s="64"/>
      <c r="DG1" s="64"/>
      <c r="DH1" s="65"/>
      <c r="DJ1" s="63" t="s">
        <v>583</v>
      </c>
      <c r="DK1" s="64"/>
      <c r="DL1" s="64"/>
      <c r="DM1" s="64"/>
      <c r="DN1" s="64"/>
      <c r="DO1" s="64"/>
      <c r="DP1" s="65"/>
      <c r="DR1" s="63" t="s">
        <v>584</v>
      </c>
      <c r="DS1" s="64"/>
      <c r="DT1" s="64"/>
      <c r="DU1" s="64"/>
      <c r="DV1" s="64"/>
      <c r="DW1" s="64"/>
      <c r="DX1" s="65"/>
      <c r="DZ1" s="63" t="s">
        <v>585</v>
      </c>
      <c r="EA1" s="64"/>
      <c r="EB1" s="64"/>
      <c r="EC1" s="64"/>
      <c r="ED1" s="64"/>
      <c r="EE1" s="64"/>
      <c r="EF1" s="65"/>
      <c r="EH1" s="63" t="s">
        <v>586</v>
      </c>
      <c r="EI1" s="64"/>
      <c r="EJ1" s="64"/>
      <c r="EK1" s="64"/>
      <c r="EL1" s="64"/>
      <c r="EM1" s="64"/>
      <c r="EN1" s="65"/>
      <c r="EP1" s="63" t="s">
        <v>587</v>
      </c>
      <c r="EQ1" s="64"/>
      <c r="ER1" s="64"/>
      <c r="ES1" s="64"/>
      <c r="ET1" s="64"/>
      <c r="EU1" s="64"/>
      <c r="EV1" s="65"/>
      <c r="EX1" s="63" t="s">
        <v>772</v>
      </c>
      <c r="EY1" s="64"/>
      <c r="EZ1" s="64"/>
      <c r="FA1" s="64"/>
      <c r="FB1" s="64"/>
      <c r="FC1" s="64"/>
      <c r="FD1" s="65"/>
      <c r="FF1" s="63" t="s">
        <v>773</v>
      </c>
      <c r="FG1" s="64"/>
      <c r="FH1" s="64"/>
      <c r="FI1" s="64"/>
      <c r="FJ1" s="64"/>
      <c r="FK1" s="64"/>
      <c r="FL1" s="65"/>
      <c r="FN1" s="63" t="s">
        <v>774</v>
      </c>
      <c r="FO1" s="64"/>
      <c r="FP1" s="64"/>
      <c r="FQ1" s="64"/>
      <c r="FR1" s="64"/>
      <c r="FS1" s="64"/>
      <c r="FT1" s="65"/>
    </row>
    <row r="2" spans="2:176" ht="21.75" thickBot="1">
      <c r="B2" s="50"/>
      <c r="C2" s="51"/>
      <c r="D2" s="51"/>
      <c r="E2" s="51"/>
      <c r="F2" s="51"/>
      <c r="G2" s="51"/>
      <c r="H2" s="51"/>
    </row>
    <row r="3" spans="2:176" ht="16.5" thickBot="1">
      <c r="B3" s="24">
        <v>45014</v>
      </c>
      <c r="C3" s="25" t="s">
        <v>16</v>
      </c>
      <c r="D3" s="25" t="s">
        <v>263</v>
      </c>
      <c r="E3" s="25" t="s">
        <v>264</v>
      </c>
      <c r="F3" s="26" t="s">
        <v>265</v>
      </c>
      <c r="G3" s="25" t="s">
        <v>266</v>
      </c>
      <c r="H3" s="27" t="s">
        <v>267</v>
      </c>
      <c r="J3" s="24">
        <v>45018</v>
      </c>
      <c r="K3" s="25" t="s">
        <v>16</v>
      </c>
      <c r="L3" s="25" t="s">
        <v>263</v>
      </c>
      <c r="M3" s="25" t="s">
        <v>264</v>
      </c>
      <c r="N3" s="26" t="s">
        <v>265</v>
      </c>
      <c r="O3" s="25" t="s">
        <v>266</v>
      </c>
      <c r="P3" s="27" t="s">
        <v>267</v>
      </c>
      <c r="AP3" s="47">
        <v>45048</v>
      </c>
      <c r="AQ3" s="25" t="s">
        <v>16</v>
      </c>
      <c r="AR3" s="25" t="s">
        <v>263</v>
      </c>
      <c r="AS3" s="25" t="s">
        <v>264</v>
      </c>
      <c r="AT3" s="26" t="s">
        <v>265</v>
      </c>
      <c r="AU3" s="25" t="s">
        <v>266</v>
      </c>
      <c r="AV3" s="27" t="s">
        <v>267</v>
      </c>
      <c r="AX3" s="47">
        <v>45053</v>
      </c>
      <c r="AY3" s="25" t="s">
        <v>16</v>
      </c>
      <c r="AZ3" s="25" t="s">
        <v>263</v>
      </c>
      <c r="BA3" s="25" t="s">
        <v>264</v>
      </c>
      <c r="BB3" s="26" t="s">
        <v>265</v>
      </c>
      <c r="BC3" s="25" t="s">
        <v>266</v>
      </c>
      <c r="BD3" s="27" t="s">
        <v>267</v>
      </c>
      <c r="BF3" s="24">
        <v>45061</v>
      </c>
      <c r="BG3" s="25" t="s">
        <v>16</v>
      </c>
      <c r="BH3" s="25" t="s">
        <v>263</v>
      </c>
      <c r="BI3" s="25" t="s">
        <v>264</v>
      </c>
      <c r="BJ3" s="26" t="s">
        <v>265</v>
      </c>
      <c r="BK3" s="25" t="s">
        <v>266</v>
      </c>
      <c r="BL3" s="27" t="s">
        <v>267</v>
      </c>
      <c r="BN3" s="47">
        <v>45069</v>
      </c>
      <c r="BO3" s="25" t="s">
        <v>16</v>
      </c>
      <c r="BP3" s="25" t="s">
        <v>263</v>
      </c>
      <c r="BQ3" s="25" t="s">
        <v>264</v>
      </c>
      <c r="BR3" s="26" t="s">
        <v>265</v>
      </c>
      <c r="BS3" s="25" t="s">
        <v>266</v>
      </c>
      <c r="BT3" s="27" t="s">
        <v>267</v>
      </c>
      <c r="BV3" s="47">
        <v>45075</v>
      </c>
      <c r="BW3" s="25" t="s">
        <v>16</v>
      </c>
      <c r="BX3" s="25" t="s">
        <v>263</v>
      </c>
      <c r="BY3" s="25" t="s">
        <v>264</v>
      </c>
      <c r="BZ3" s="26" t="s">
        <v>265</v>
      </c>
      <c r="CA3" s="25" t="s">
        <v>266</v>
      </c>
      <c r="CB3" s="27" t="s">
        <v>267</v>
      </c>
      <c r="CD3" s="47">
        <v>45082</v>
      </c>
      <c r="CE3" s="25" t="s">
        <v>16</v>
      </c>
      <c r="CF3" s="25" t="s">
        <v>263</v>
      </c>
      <c r="CG3" s="25" t="s">
        <v>264</v>
      </c>
      <c r="CH3" s="26" t="s">
        <v>265</v>
      </c>
      <c r="CI3" s="25" t="s">
        <v>266</v>
      </c>
      <c r="CJ3" s="27" t="s">
        <v>267</v>
      </c>
      <c r="CL3" s="47">
        <v>45090</v>
      </c>
      <c r="CM3" s="25" t="s">
        <v>16</v>
      </c>
      <c r="CN3" s="25" t="s">
        <v>263</v>
      </c>
      <c r="CO3" s="25" t="s">
        <v>264</v>
      </c>
      <c r="CP3" s="26" t="s">
        <v>265</v>
      </c>
      <c r="CQ3" s="25" t="s">
        <v>266</v>
      </c>
      <c r="CR3" s="27" t="s">
        <v>267</v>
      </c>
      <c r="CT3" s="24">
        <v>45096</v>
      </c>
      <c r="CU3" s="25" t="s">
        <v>16</v>
      </c>
      <c r="CV3" s="25" t="s">
        <v>263</v>
      </c>
      <c r="CW3" s="25" t="s">
        <v>264</v>
      </c>
      <c r="CX3" s="26" t="s">
        <v>265</v>
      </c>
      <c r="CY3" s="25" t="s">
        <v>266</v>
      </c>
      <c r="CZ3" s="27" t="s">
        <v>267</v>
      </c>
      <c r="DB3" s="47">
        <v>45103</v>
      </c>
      <c r="DC3" s="25" t="s">
        <v>16</v>
      </c>
      <c r="DD3" s="25" t="s">
        <v>263</v>
      </c>
      <c r="DE3" s="25" t="s">
        <v>264</v>
      </c>
      <c r="DF3" s="26" t="s">
        <v>265</v>
      </c>
      <c r="DG3" s="25" t="s">
        <v>266</v>
      </c>
      <c r="DH3" s="27" t="s">
        <v>267</v>
      </c>
      <c r="DZ3" s="24">
        <v>45125</v>
      </c>
      <c r="EA3" s="25" t="s">
        <v>16</v>
      </c>
      <c r="EB3" s="25" t="s">
        <v>263</v>
      </c>
      <c r="EC3" s="25" t="s">
        <v>264</v>
      </c>
      <c r="ED3" s="26" t="s">
        <v>265</v>
      </c>
      <c r="EE3" s="25" t="s">
        <v>266</v>
      </c>
      <c r="EF3" s="27" t="s">
        <v>267</v>
      </c>
      <c r="EH3" s="24">
        <v>45131</v>
      </c>
      <c r="EI3" s="25" t="s">
        <v>16</v>
      </c>
      <c r="EJ3" s="25" t="s">
        <v>263</v>
      </c>
      <c r="EK3" s="25" t="s">
        <v>264</v>
      </c>
      <c r="EL3" s="26" t="s">
        <v>265</v>
      </c>
      <c r="EM3" s="25" t="s">
        <v>266</v>
      </c>
      <c r="EN3" s="27" t="s">
        <v>267</v>
      </c>
    </row>
    <row r="4" spans="2:176" ht="15.75" customHeight="1" thickBot="1">
      <c r="B4" s="72" t="s">
        <v>412</v>
      </c>
      <c r="C4" s="28" t="s">
        <v>406</v>
      </c>
      <c r="D4" s="29"/>
      <c r="E4" s="29">
        <v>30.033999999999999</v>
      </c>
      <c r="F4" s="30">
        <v>29.9</v>
      </c>
      <c r="G4" s="29"/>
      <c r="H4" s="31">
        <f t="shared" ref="H4:H10" si="0">(E4*F4)-G4</f>
        <v>898.01659999999993</v>
      </c>
      <c r="J4" s="72" t="s">
        <v>268</v>
      </c>
      <c r="K4" s="28" t="s">
        <v>343</v>
      </c>
      <c r="L4" s="29"/>
      <c r="M4" s="29">
        <v>3</v>
      </c>
      <c r="N4" s="30">
        <v>0.24</v>
      </c>
      <c r="O4" s="29"/>
      <c r="P4" s="31">
        <f t="shared" ref="P4:P10" si="1">(M4*N4)-O4</f>
        <v>0.72</v>
      </c>
      <c r="R4" s="24">
        <v>45027</v>
      </c>
      <c r="S4" s="25" t="s">
        <v>16</v>
      </c>
      <c r="T4" s="25" t="s">
        <v>263</v>
      </c>
      <c r="U4" s="25" t="s">
        <v>264</v>
      </c>
      <c r="V4" s="26" t="s">
        <v>265</v>
      </c>
      <c r="W4" s="25" t="s">
        <v>266</v>
      </c>
      <c r="X4" s="27" t="s">
        <v>267</v>
      </c>
      <c r="AP4" s="56" t="s">
        <v>268</v>
      </c>
      <c r="AQ4" s="29" t="s">
        <v>366</v>
      </c>
      <c r="AR4" s="29"/>
      <c r="AS4" s="29">
        <v>3</v>
      </c>
      <c r="AT4" s="30">
        <v>17.899999999999999</v>
      </c>
      <c r="AU4" s="29"/>
      <c r="AV4" s="31">
        <f t="shared" ref="AV4:AV21" si="2">(AS4*AT4)-AU4</f>
        <v>53.699999999999996</v>
      </c>
      <c r="AX4" s="56" t="s">
        <v>588</v>
      </c>
      <c r="AY4" s="29" t="s">
        <v>589</v>
      </c>
      <c r="AZ4" s="29"/>
      <c r="BA4" s="29">
        <v>0.20399999999999999</v>
      </c>
      <c r="BB4" s="30">
        <v>12.9</v>
      </c>
      <c r="BC4" s="29"/>
      <c r="BD4" s="31">
        <f t="shared" ref="BD4:BD10" si="3">(BA4*BB4)-BC4</f>
        <v>2.6315999999999997</v>
      </c>
      <c r="BF4" s="37" t="s">
        <v>590</v>
      </c>
      <c r="BG4" s="28" t="s">
        <v>283</v>
      </c>
      <c r="BH4" s="29"/>
      <c r="BI4" s="29">
        <v>1</v>
      </c>
      <c r="BJ4" s="30">
        <v>70</v>
      </c>
      <c r="BK4" s="29"/>
      <c r="BL4" s="31">
        <f>(BI4*BJ4)-BK4</f>
        <v>70</v>
      </c>
      <c r="BN4" s="56" t="s">
        <v>591</v>
      </c>
      <c r="BO4" s="29" t="s">
        <v>592</v>
      </c>
      <c r="BP4" s="29"/>
      <c r="BQ4" s="29">
        <v>1</v>
      </c>
      <c r="BR4" s="30">
        <v>12.6</v>
      </c>
      <c r="BS4" s="29"/>
      <c r="BT4" s="31">
        <f t="shared" ref="BT4:BT9" si="4">(BQ4*BR4)-BS4</f>
        <v>12.6</v>
      </c>
      <c r="BV4" s="56" t="s">
        <v>398</v>
      </c>
      <c r="BW4" s="29" t="s">
        <v>593</v>
      </c>
      <c r="BX4" s="29"/>
      <c r="BY4" s="29">
        <v>10</v>
      </c>
      <c r="BZ4" s="30">
        <v>14.6</v>
      </c>
      <c r="CA4" s="29"/>
      <c r="CB4" s="31">
        <f>(BY4*BZ4)-CA4</f>
        <v>146</v>
      </c>
      <c r="CD4" s="56" t="s">
        <v>588</v>
      </c>
      <c r="CE4" s="29" t="s">
        <v>594</v>
      </c>
      <c r="CF4" s="29"/>
      <c r="CG4" s="29">
        <v>6</v>
      </c>
      <c r="CH4" s="30">
        <v>1.55</v>
      </c>
      <c r="CI4" s="29">
        <v>0.6</v>
      </c>
      <c r="CJ4" s="31">
        <f t="shared" ref="CJ4:CJ26" si="5">(CG4*CH4)-CI4</f>
        <v>8.7000000000000011</v>
      </c>
      <c r="CL4" s="66" t="s">
        <v>595</v>
      </c>
      <c r="CM4" s="29" t="s">
        <v>414</v>
      </c>
      <c r="CN4" s="29"/>
      <c r="CO4" s="29">
        <v>3.952</v>
      </c>
      <c r="CP4" s="30">
        <v>36.9</v>
      </c>
      <c r="CQ4" s="29"/>
      <c r="CR4" s="31">
        <f>(CO4*CP4)-CQ4</f>
        <v>145.8288</v>
      </c>
      <c r="CT4" s="69" t="s">
        <v>596</v>
      </c>
      <c r="CU4" s="29" t="s">
        <v>432</v>
      </c>
      <c r="CV4" s="29"/>
      <c r="CW4" s="29">
        <v>4</v>
      </c>
      <c r="CX4" s="30">
        <v>23.532499999999999</v>
      </c>
      <c r="CY4" s="29"/>
      <c r="CZ4" s="39">
        <f>CW4*CX4-CY4</f>
        <v>94.13</v>
      </c>
      <c r="DB4" s="52" t="s">
        <v>390</v>
      </c>
      <c r="DC4" s="29" t="s">
        <v>392</v>
      </c>
      <c r="DD4" s="29"/>
      <c r="DE4" s="29">
        <v>30</v>
      </c>
      <c r="DF4" s="30">
        <v>3</v>
      </c>
      <c r="DG4" s="29"/>
      <c r="DH4" s="31">
        <f>(DE4*DF4)-DG4</f>
        <v>90</v>
      </c>
      <c r="DJ4" s="47">
        <v>45110</v>
      </c>
      <c r="DK4" s="25" t="s">
        <v>16</v>
      </c>
      <c r="DL4" s="25" t="s">
        <v>263</v>
      </c>
      <c r="DM4" s="25" t="s">
        <v>264</v>
      </c>
      <c r="DN4" s="26" t="s">
        <v>265</v>
      </c>
      <c r="DO4" s="25" t="s">
        <v>266</v>
      </c>
      <c r="DP4" s="27" t="s">
        <v>267</v>
      </c>
      <c r="DR4" s="47">
        <v>45117</v>
      </c>
      <c r="DS4" s="25" t="s">
        <v>16</v>
      </c>
      <c r="DT4" s="25" t="s">
        <v>263</v>
      </c>
      <c r="DU4" s="25" t="s">
        <v>264</v>
      </c>
      <c r="DV4" s="26" t="s">
        <v>265</v>
      </c>
      <c r="DW4" s="25" t="s">
        <v>266</v>
      </c>
      <c r="DX4" s="27" t="s">
        <v>267</v>
      </c>
      <c r="DZ4" s="69" t="s">
        <v>268</v>
      </c>
      <c r="EA4" s="29" t="s">
        <v>790</v>
      </c>
      <c r="EB4" s="29"/>
      <c r="EC4" s="29">
        <v>1</v>
      </c>
      <c r="ED4" s="30">
        <v>23.9</v>
      </c>
      <c r="EE4" s="29"/>
      <c r="EF4" s="39">
        <f t="shared" ref="EF4:EF17" si="6">EC4*ED4-EE4</f>
        <v>23.9</v>
      </c>
      <c r="EH4" s="37" t="s">
        <v>271</v>
      </c>
      <c r="EI4" s="28" t="s">
        <v>273</v>
      </c>
      <c r="EJ4" s="29"/>
      <c r="EK4" s="29">
        <v>40</v>
      </c>
      <c r="EL4" s="30">
        <v>2.75</v>
      </c>
      <c r="EM4" s="29"/>
      <c r="EN4" s="31">
        <f>(EK4*EL4)-EM4</f>
        <v>110</v>
      </c>
      <c r="EP4" s="24">
        <v>45138</v>
      </c>
      <c r="EQ4" s="25" t="s">
        <v>16</v>
      </c>
      <c r="ER4" s="25" t="s">
        <v>263</v>
      </c>
      <c r="ES4" s="25" t="s">
        <v>264</v>
      </c>
      <c r="ET4" s="26" t="s">
        <v>265</v>
      </c>
      <c r="EU4" s="25" t="s">
        <v>266</v>
      </c>
      <c r="EV4" s="27" t="s">
        <v>267</v>
      </c>
      <c r="EX4" s="47">
        <v>45145</v>
      </c>
      <c r="EY4" s="25" t="s">
        <v>16</v>
      </c>
      <c r="EZ4" s="25" t="s">
        <v>263</v>
      </c>
      <c r="FA4" s="25" t="s">
        <v>264</v>
      </c>
      <c r="FB4" s="26" t="s">
        <v>265</v>
      </c>
      <c r="FC4" s="25" t="s">
        <v>266</v>
      </c>
      <c r="FD4" s="27" t="s">
        <v>267</v>
      </c>
      <c r="FF4" s="24">
        <v>45152</v>
      </c>
      <c r="FG4" s="25" t="s">
        <v>16</v>
      </c>
      <c r="FH4" s="25" t="s">
        <v>263</v>
      </c>
      <c r="FI4" s="25" t="s">
        <v>264</v>
      </c>
      <c r="FJ4" s="26" t="s">
        <v>265</v>
      </c>
      <c r="FK4" s="25" t="s">
        <v>266</v>
      </c>
      <c r="FL4" s="27" t="s">
        <v>267</v>
      </c>
      <c r="FN4" s="24">
        <v>45159</v>
      </c>
      <c r="FO4" s="25" t="s">
        <v>16</v>
      </c>
      <c r="FP4" s="25" t="s">
        <v>263</v>
      </c>
      <c r="FQ4" s="25" t="s">
        <v>264</v>
      </c>
      <c r="FR4" s="26" t="s">
        <v>265</v>
      </c>
      <c r="FS4" s="25" t="s">
        <v>266</v>
      </c>
      <c r="FT4" s="27" t="s">
        <v>267</v>
      </c>
    </row>
    <row r="5" spans="2:176" ht="15.75" customHeight="1" thickBot="1">
      <c r="B5" s="76"/>
      <c r="C5" s="28" t="s">
        <v>132</v>
      </c>
      <c r="D5" s="29"/>
      <c r="E5" s="29">
        <v>18</v>
      </c>
      <c r="F5" s="30">
        <v>1.89</v>
      </c>
      <c r="G5" s="29"/>
      <c r="H5" s="31">
        <f t="shared" si="0"/>
        <v>34.019999999999996</v>
      </c>
      <c r="J5" s="76"/>
      <c r="K5" s="28" t="s">
        <v>142</v>
      </c>
      <c r="L5" s="29"/>
      <c r="M5" s="29">
        <v>15</v>
      </c>
      <c r="N5" s="30">
        <v>3.49</v>
      </c>
      <c r="O5" s="29"/>
      <c r="P5" s="31">
        <f t="shared" si="1"/>
        <v>52.35</v>
      </c>
      <c r="R5" s="72" t="s">
        <v>340</v>
      </c>
      <c r="S5" s="28" t="s">
        <v>341</v>
      </c>
      <c r="T5" s="29"/>
      <c r="U5" s="29">
        <v>5.1459999999999999</v>
      </c>
      <c r="V5" s="30">
        <v>24.99</v>
      </c>
      <c r="W5" s="29"/>
      <c r="X5" s="31">
        <f>(U5*V5)-W5</f>
        <v>128.59853999999999</v>
      </c>
      <c r="AH5" s="24">
        <v>45041</v>
      </c>
      <c r="AI5" s="25" t="s">
        <v>16</v>
      </c>
      <c r="AJ5" s="25" t="s">
        <v>263</v>
      </c>
      <c r="AK5" s="25" t="s">
        <v>264</v>
      </c>
      <c r="AL5" s="26" t="s">
        <v>265</v>
      </c>
      <c r="AM5" s="25" t="s">
        <v>266</v>
      </c>
      <c r="AN5" s="27" t="s">
        <v>267</v>
      </c>
      <c r="AP5" s="57"/>
      <c r="AQ5" s="29" t="s">
        <v>597</v>
      </c>
      <c r="AR5" s="29"/>
      <c r="AS5" s="29">
        <v>3</v>
      </c>
      <c r="AT5" s="30">
        <v>1.99</v>
      </c>
      <c r="AU5" s="29"/>
      <c r="AV5" s="31">
        <f t="shared" si="2"/>
        <v>5.97</v>
      </c>
      <c r="AX5" s="57"/>
      <c r="AY5" s="29" t="s">
        <v>598</v>
      </c>
      <c r="AZ5" s="29"/>
      <c r="BA5" s="29">
        <v>1</v>
      </c>
      <c r="BB5" s="30">
        <v>14.49</v>
      </c>
      <c r="BC5" s="29"/>
      <c r="BD5" s="31">
        <f t="shared" si="3"/>
        <v>14.49</v>
      </c>
      <c r="BF5" s="32" t="s">
        <v>99</v>
      </c>
      <c r="BG5" s="33" t="s">
        <v>270</v>
      </c>
      <c r="BH5" s="34"/>
      <c r="BI5" s="34"/>
      <c r="BJ5" s="35"/>
      <c r="BK5" s="34"/>
      <c r="BL5" s="36">
        <f>SUM(BL4:BL4)</f>
        <v>70</v>
      </c>
      <c r="BN5" s="57"/>
      <c r="BO5" s="29" t="s">
        <v>592</v>
      </c>
      <c r="BP5" s="29"/>
      <c r="BQ5" s="29">
        <v>2</v>
      </c>
      <c r="BR5" s="30">
        <v>6.49</v>
      </c>
      <c r="BS5" s="29"/>
      <c r="BT5" s="31">
        <f t="shared" si="4"/>
        <v>12.98</v>
      </c>
      <c r="BV5" s="57"/>
      <c r="BW5" s="29" t="s">
        <v>599</v>
      </c>
      <c r="BX5" s="29"/>
      <c r="BY5" s="29">
        <v>5</v>
      </c>
      <c r="BZ5" s="30">
        <v>11.5</v>
      </c>
      <c r="CA5" s="29"/>
      <c r="CB5" s="31">
        <f>(BY5*BZ5)-CA5</f>
        <v>57.5</v>
      </c>
      <c r="CD5" s="57"/>
      <c r="CE5" s="29" t="s">
        <v>600</v>
      </c>
      <c r="CF5" s="29"/>
      <c r="CG5" s="29">
        <v>3</v>
      </c>
      <c r="CH5" s="30">
        <v>4.99</v>
      </c>
      <c r="CI5" s="29">
        <v>1.5</v>
      </c>
      <c r="CJ5" s="31">
        <f t="shared" si="5"/>
        <v>13.47</v>
      </c>
      <c r="CL5" s="67"/>
      <c r="CM5" s="29" t="s">
        <v>316</v>
      </c>
      <c r="CN5" s="29"/>
      <c r="CO5" s="29">
        <v>2.95</v>
      </c>
      <c r="CP5" s="30">
        <v>23.5</v>
      </c>
      <c r="CQ5" s="29"/>
      <c r="CR5" s="31">
        <f>(CO5*CP5)-CQ5</f>
        <v>69.325000000000003</v>
      </c>
      <c r="CT5" s="70"/>
      <c r="CU5" s="28" t="s">
        <v>601</v>
      </c>
      <c r="CV5" s="29"/>
      <c r="CW5" s="29">
        <v>12</v>
      </c>
      <c r="CX5" s="30">
        <v>5.1833</v>
      </c>
      <c r="CY5" s="29"/>
      <c r="CZ5" s="39">
        <f>CW5*CX5-CY5</f>
        <v>62.199600000000004</v>
      </c>
      <c r="DB5" s="48" t="s">
        <v>100</v>
      </c>
      <c r="DC5" s="33" t="s">
        <v>270</v>
      </c>
      <c r="DD5" s="34"/>
      <c r="DE5" s="34"/>
      <c r="DF5" s="35"/>
      <c r="DG5" s="34"/>
      <c r="DH5" s="36">
        <f>SUM(DH4:DH4)</f>
        <v>90</v>
      </c>
      <c r="DJ5" s="66" t="s">
        <v>333</v>
      </c>
      <c r="DK5" s="29" t="s">
        <v>602</v>
      </c>
      <c r="DL5" s="29"/>
      <c r="DM5" s="29">
        <v>31.27</v>
      </c>
      <c r="DN5" s="30">
        <v>27.99</v>
      </c>
      <c r="DO5" s="29"/>
      <c r="DP5" s="31">
        <f>(DM5*DN5)-DO5</f>
        <v>875.2473</v>
      </c>
      <c r="DR5" s="52" t="s">
        <v>390</v>
      </c>
      <c r="DS5" s="29" t="s">
        <v>392</v>
      </c>
      <c r="DT5" s="29"/>
      <c r="DU5" s="29">
        <v>30</v>
      </c>
      <c r="DV5" s="30">
        <v>3</v>
      </c>
      <c r="DW5" s="29"/>
      <c r="DX5" s="31">
        <f>(DU5*DV5)-DW5</f>
        <v>90</v>
      </c>
      <c r="DZ5" s="70"/>
      <c r="EA5" s="28" t="s">
        <v>796</v>
      </c>
      <c r="EB5" s="29"/>
      <c r="EC5" s="29">
        <v>1</v>
      </c>
      <c r="ED5" s="30">
        <v>10.9</v>
      </c>
      <c r="EE5" s="29"/>
      <c r="EF5" s="39">
        <f t="shared" si="6"/>
        <v>10.9</v>
      </c>
      <c r="EH5" s="32" t="s">
        <v>100</v>
      </c>
      <c r="EI5" s="33" t="s">
        <v>270</v>
      </c>
      <c r="EJ5" s="34"/>
      <c r="EK5" s="34"/>
      <c r="EL5" s="35"/>
      <c r="EM5" s="34"/>
      <c r="EN5" s="36">
        <f>SUM(EN4:EN4)</f>
        <v>110</v>
      </c>
      <c r="EP5" s="37" t="s">
        <v>499</v>
      </c>
      <c r="EQ5" s="28" t="s">
        <v>286</v>
      </c>
      <c r="ER5" s="29"/>
      <c r="ES5" s="29">
        <v>24</v>
      </c>
      <c r="ET5" s="30">
        <v>10.99</v>
      </c>
      <c r="EU5" s="29"/>
      <c r="EV5" s="31">
        <f>(ES5*ET5)-EU5</f>
        <v>263.76</v>
      </c>
      <c r="EX5" s="56" t="s">
        <v>398</v>
      </c>
      <c r="EY5" s="29" t="s">
        <v>777</v>
      </c>
      <c r="EZ5" s="29"/>
      <c r="FA5" s="29">
        <v>3</v>
      </c>
      <c r="FB5" s="30">
        <v>15.2</v>
      </c>
      <c r="FC5" s="29"/>
      <c r="FD5" s="31">
        <f>(FA5*FB5)-FC5</f>
        <v>45.599999999999994</v>
      </c>
      <c r="FF5" s="37" t="s">
        <v>499</v>
      </c>
      <c r="FG5" s="28" t="s">
        <v>286</v>
      </c>
      <c r="FH5" s="29"/>
      <c r="FI5" s="29">
        <v>12</v>
      </c>
      <c r="FJ5" s="30">
        <v>11.4</v>
      </c>
      <c r="FK5" s="29"/>
      <c r="FL5" s="31">
        <f>(FI5*FJ5)-FK5</f>
        <v>136.80000000000001</v>
      </c>
      <c r="FN5" s="60" t="s">
        <v>268</v>
      </c>
      <c r="FO5" s="29" t="s">
        <v>789</v>
      </c>
      <c r="FP5" s="29"/>
      <c r="FQ5" s="29">
        <v>10</v>
      </c>
      <c r="FR5" s="30">
        <v>5.69</v>
      </c>
      <c r="FS5" s="29">
        <v>2</v>
      </c>
      <c r="FT5" s="31">
        <f t="shared" ref="FT5:FT6" si="7">(FQ5*FR5)-FS5</f>
        <v>54.900000000000006</v>
      </c>
    </row>
    <row r="6" spans="2:176" ht="15.75" customHeight="1" thickBot="1">
      <c r="B6" s="76"/>
      <c r="C6" s="28" t="s">
        <v>413</v>
      </c>
      <c r="D6" s="29"/>
      <c r="E6" s="29">
        <v>1</v>
      </c>
      <c r="F6" s="30">
        <v>13.99</v>
      </c>
      <c r="G6" s="29"/>
      <c r="H6" s="31">
        <f t="shared" si="0"/>
        <v>13.99</v>
      </c>
      <c r="J6" s="76"/>
      <c r="K6" s="28" t="s">
        <v>151</v>
      </c>
      <c r="L6" s="29"/>
      <c r="M6" s="29">
        <v>12</v>
      </c>
      <c r="N6" s="30">
        <v>3.49</v>
      </c>
      <c r="O6" s="29"/>
      <c r="P6" s="31">
        <f t="shared" si="1"/>
        <v>41.88</v>
      </c>
      <c r="R6" s="73"/>
      <c r="S6" s="28" t="s">
        <v>342</v>
      </c>
      <c r="T6" s="29"/>
      <c r="U6" s="29">
        <v>6.12</v>
      </c>
      <c r="V6" s="30">
        <v>19.989999999999998</v>
      </c>
      <c r="W6" s="29"/>
      <c r="X6" s="31">
        <f>(U6*V6)-W6</f>
        <v>122.33879999999999</v>
      </c>
      <c r="AH6" s="37" t="s">
        <v>425</v>
      </c>
      <c r="AI6" s="28" t="s">
        <v>425</v>
      </c>
      <c r="AJ6" s="29"/>
      <c r="AK6" s="29">
        <v>1</v>
      </c>
      <c r="AL6" s="30">
        <v>288.88</v>
      </c>
      <c r="AM6" s="29">
        <v>53.88</v>
      </c>
      <c r="AN6" s="31">
        <f>(AK6*AL6)-AM6</f>
        <v>235</v>
      </c>
      <c r="AP6" s="57"/>
      <c r="AQ6" s="29" t="s">
        <v>603</v>
      </c>
      <c r="AR6" s="29"/>
      <c r="AS6" s="29">
        <v>1</v>
      </c>
      <c r="AT6" s="30">
        <v>11.89</v>
      </c>
      <c r="AU6" s="29"/>
      <c r="AV6" s="31">
        <f t="shared" si="2"/>
        <v>11.89</v>
      </c>
      <c r="AX6" s="57"/>
      <c r="AY6" s="29" t="s">
        <v>127</v>
      </c>
      <c r="AZ6" s="29"/>
      <c r="BA6" s="29">
        <v>6</v>
      </c>
      <c r="BB6" s="30">
        <v>2.79</v>
      </c>
      <c r="BC6" s="29">
        <v>0.6</v>
      </c>
      <c r="BD6" s="31">
        <f t="shared" si="3"/>
        <v>16.14</v>
      </c>
      <c r="BN6" s="57"/>
      <c r="BO6" s="29" t="s">
        <v>604</v>
      </c>
      <c r="BP6" s="29"/>
      <c r="BQ6" s="29">
        <v>2</v>
      </c>
      <c r="BR6" s="30">
        <v>36.130000000000003</v>
      </c>
      <c r="BS6" s="29"/>
      <c r="BT6" s="31">
        <f t="shared" si="4"/>
        <v>72.260000000000005</v>
      </c>
      <c r="BV6" s="68"/>
      <c r="BW6" s="29" t="s">
        <v>605</v>
      </c>
      <c r="BX6" s="29"/>
      <c r="BY6" s="29">
        <v>1</v>
      </c>
      <c r="BZ6" s="30">
        <v>16.5</v>
      </c>
      <c r="CA6" s="29"/>
      <c r="CB6" s="31">
        <f>(BY6*BZ6)-CA6</f>
        <v>16.5</v>
      </c>
      <c r="CD6" s="57"/>
      <c r="CE6" s="29" t="s">
        <v>606</v>
      </c>
      <c r="CF6" s="29"/>
      <c r="CG6" s="29">
        <v>1</v>
      </c>
      <c r="CH6" s="30">
        <v>9.9499999999999993</v>
      </c>
      <c r="CI6" s="29"/>
      <c r="CJ6" s="31">
        <f t="shared" si="5"/>
        <v>9.9499999999999993</v>
      </c>
      <c r="CL6" s="48" t="s">
        <v>99</v>
      </c>
      <c r="CM6" s="33" t="s">
        <v>270</v>
      </c>
      <c r="CN6" s="34"/>
      <c r="CO6" s="34"/>
      <c r="CP6" s="35"/>
      <c r="CQ6" s="34"/>
      <c r="CR6" s="36">
        <f>SUM(CR4:CR5)</f>
        <v>215.15379999999999</v>
      </c>
      <c r="CT6" s="70"/>
      <c r="CU6" s="28" t="s">
        <v>607</v>
      </c>
      <c r="CV6" s="29"/>
      <c r="CW6" s="29">
        <v>2</v>
      </c>
      <c r="CX6" s="30">
        <v>10.283300000000001</v>
      </c>
      <c r="CY6" s="29"/>
      <c r="CZ6" s="39">
        <f>CW6*CX6-CY6</f>
        <v>20.566600000000001</v>
      </c>
      <c r="DJ6" s="67"/>
      <c r="DK6" s="29" t="s">
        <v>341</v>
      </c>
      <c r="DL6" s="29"/>
      <c r="DM6" s="29">
        <v>4.758</v>
      </c>
      <c r="DN6" s="30">
        <v>22.99</v>
      </c>
      <c r="DO6" s="29"/>
      <c r="DP6" s="31">
        <f>(DM6*DN6)-DO6</f>
        <v>109.38641999999999</v>
      </c>
      <c r="DR6" s="48" t="s">
        <v>100</v>
      </c>
      <c r="DS6" s="33" t="s">
        <v>270</v>
      </c>
      <c r="DT6" s="34"/>
      <c r="DU6" s="34"/>
      <c r="DV6" s="35"/>
      <c r="DW6" s="34"/>
      <c r="DX6" s="36">
        <f>SUM(DX5:DX5)</f>
        <v>90</v>
      </c>
      <c r="DZ6" s="70"/>
      <c r="EA6" s="29" t="s">
        <v>797</v>
      </c>
      <c r="EB6" s="29"/>
      <c r="EC6" s="29">
        <v>1</v>
      </c>
      <c r="ED6" s="30">
        <v>28.9</v>
      </c>
      <c r="EE6" s="29"/>
      <c r="EF6" s="39">
        <f t="shared" si="6"/>
        <v>28.9</v>
      </c>
      <c r="EP6" s="32" t="s">
        <v>272</v>
      </c>
      <c r="EQ6" s="33" t="s">
        <v>270</v>
      </c>
      <c r="ER6" s="34"/>
      <c r="ES6" s="34"/>
      <c r="ET6" s="35"/>
      <c r="EU6" s="34"/>
      <c r="EV6" s="36">
        <f>SUM(EV5:EV5)</f>
        <v>263.76</v>
      </c>
      <c r="EX6" s="57"/>
      <c r="EY6" s="29" t="s">
        <v>778</v>
      </c>
      <c r="EZ6" s="29"/>
      <c r="FA6" s="29">
        <v>1</v>
      </c>
      <c r="FB6" s="30">
        <v>9.6</v>
      </c>
      <c r="FC6" s="29"/>
      <c r="FD6" s="31">
        <f>(FA6*FB6)-FC6</f>
        <v>9.6</v>
      </c>
      <c r="FF6" s="32" t="s">
        <v>272</v>
      </c>
      <c r="FG6" s="33" t="s">
        <v>270</v>
      </c>
      <c r="FH6" s="34"/>
      <c r="FI6" s="34"/>
      <c r="FJ6" s="35"/>
      <c r="FK6" s="34"/>
      <c r="FL6" s="36">
        <f>SUM(FL5:FL5)</f>
        <v>136.80000000000001</v>
      </c>
      <c r="FN6" s="62"/>
      <c r="FO6" s="29" t="s">
        <v>269</v>
      </c>
      <c r="FP6" s="29"/>
      <c r="FQ6" s="29">
        <v>10</v>
      </c>
      <c r="FR6" s="30">
        <v>19.899999999999999</v>
      </c>
      <c r="FS6" s="29"/>
      <c r="FT6" s="31">
        <f t="shared" si="7"/>
        <v>199</v>
      </c>
    </row>
    <row r="7" spans="2:176" ht="16.5" customHeight="1" thickBot="1">
      <c r="B7" s="76"/>
      <c r="C7" s="28" t="s">
        <v>414</v>
      </c>
      <c r="D7" s="29"/>
      <c r="E7" s="29">
        <v>0.51400000000000001</v>
      </c>
      <c r="F7" s="30">
        <v>39.9</v>
      </c>
      <c r="G7" s="29"/>
      <c r="H7" s="31">
        <f t="shared" si="0"/>
        <v>20.508600000000001</v>
      </c>
      <c r="J7" s="76"/>
      <c r="K7" s="28" t="s">
        <v>344</v>
      </c>
      <c r="L7" s="29"/>
      <c r="M7" s="29">
        <v>1</v>
      </c>
      <c r="N7" s="30">
        <v>29.16</v>
      </c>
      <c r="O7" s="29"/>
      <c r="P7" s="31">
        <f t="shared" si="1"/>
        <v>29.16</v>
      </c>
      <c r="R7" s="46" t="s">
        <v>99</v>
      </c>
      <c r="S7" s="33" t="s">
        <v>270</v>
      </c>
      <c r="T7" s="34"/>
      <c r="U7" s="34"/>
      <c r="V7" s="35"/>
      <c r="W7" s="34"/>
      <c r="X7" s="36">
        <f>SUM(X5:X6)</f>
        <v>250.93733999999998</v>
      </c>
      <c r="Z7" s="24">
        <v>45033</v>
      </c>
      <c r="AA7" s="25" t="s">
        <v>16</v>
      </c>
      <c r="AB7" s="25" t="s">
        <v>263</v>
      </c>
      <c r="AC7" s="25" t="s">
        <v>264</v>
      </c>
      <c r="AD7" s="26" t="s">
        <v>265</v>
      </c>
      <c r="AE7" s="25" t="s">
        <v>266</v>
      </c>
      <c r="AF7" s="27" t="s">
        <v>267</v>
      </c>
      <c r="AH7" s="32" t="s">
        <v>272</v>
      </c>
      <c r="AI7" s="33" t="s">
        <v>270</v>
      </c>
      <c r="AJ7" s="34"/>
      <c r="AK7" s="34"/>
      <c r="AL7" s="35"/>
      <c r="AM7" s="34"/>
      <c r="AN7" s="36">
        <f>SUM(AN6:AN6)</f>
        <v>235</v>
      </c>
      <c r="AP7" s="57"/>
      <c r="AQ7" s="29" t="s">
        <v>608</v>
      </c>
      <c r="AR7" s="29"/>
      <c r="AS7" s="29">
        <v>1</v>
      </c>
      <c r="AT7" s="30">
        <v>11.69</v>
      </c>
      <c r="AU7" s="29"/>
      <c r="AV7" s="31">
        <f t="shared" si="2"/>
        <v>11.69</v>
      </c>
      <c r="AX7" s="57"/>
      <c r="AY7" s="29" t="s">
        <v>136</v>
      </c>
      <c r="AZ7" s="29"/>
      <c r="BA7" s="29">
        <v>18</v>
      </c>
      <c r="BB7" s="30">
        <v>1.85</v>
      </c>
      <c r="BC7" s="29">
        <v>1.8</v>
      </c>
      <c r="BD7" s="31">
        <f t="shared" si="3"/>
        <v>31.500000000000004</v>
      </c>
      <c r="BF7" s="47">
        <v>45061</v>
      </c>
      <c r="BG7" s="25" t="s">
        <v>16</v>
      </c>
      <c r="BH7" s="25" t="s">
        <v>263</v>
      </c>
      <c r="BI7" s="25" t="s">
        <v>264</v>
      </c>
      <c r="BJ7" s="26" t="s">
        <v>265</v>
      </c>
      <c r="BK7" s="25" t="s">
        <v>266</v>
      </c>
      <c r="BL7" s="27" t="s">
        <v>267</v>
      </c>
      <c r="BN7" s="57"/>
      <c r="BO7" s="29" t="s">
        <v>609</v>
      </c>
      <c r="BP7" s="29"/>
      <c r="BQ7" s="29">
        <v>1</v>
      </c>
      <c r="BR7" s="30">
        <v>21.98</v>
      </c>
      <c r="BS7" s="29"/>
      <c r="BT7" s="31">
        <f t="shared" si="4"/>
        <v>21.98</v>
      </c>
      <c r="BV7" s="48" t="s">
        <v>272</v>
      </c>
      <c r="BW7" s="33" t="s">
        <v>270</v>
      </c>
      <c r="BX7" s="34"/>
      <c r="BY7" s="34"/>
      <c r="BZ7" s="35"/>
      <c r="CA7" s="34"/>
      <c r="CB7" s="36">
        <f>SUM(CB4:CB6)</f>
        <v>220</v>
      </c>
      <c r="CD7" s="57"/>
      <c r="CE7" s="29" t="s">
        <v>610</v>
      </c>
      <c r="CF7" s="29"/>
      <c r="CG7" s="29">
        <v>2</v>
      </c>
      <c r="CH7" s="30">
        <v>13.79</v>
      </c>
      <c r="CI7" s="29"/>
      <c r="CJ7" s="31">
        <f t="shared" si="5"/>
        <v>27.58</v>
      </c>
      <c r="CT7" s="70"/>
      <c r="CU7" s="29" t="s">
        <v>607</v>
      </c>
      <c r="CV7" s="29"/>
      <c r="CW7" s="29">
        <v>2</v>
      </c>
      <c r="CX7" s="30">
        <v>10.6218</v>
      </c>
      <c r="CY7" s="29"/>
      <c r="CZ7" s="39">
        <f>CW7*CX7-CY7</f>
        <v>21.243600000000001</v>
      </c>
      <c r="DB7" s="24">
        <v>45103</v>
      </c>
      <c r="DC7" s="25" t="s">
        <v>16</v>
      </c>
      <c r="DD7" s="25" t="s">
        <v>263</v>
      </c>
      <c r="DE7" s="25" t="s">
        <v>264</v>
      </c>
      <c r="DF7" s="26" t="s">
        <v>265</v>
      </c>
      <c r="DG7" s="25" t="s">
        <v>266</v>
      </c>
      <c r="DH7" s="27" t="s">
        <v>267</v>
      </c>
      <c r="DJ7" s="67"/>
      <c r="DK7" s="29" t="s">
        <v>611</v>
      </c>
      <c r="DL7" s="29"/>
      <c r="DM7" s="29">
        <v>4.92</v>
      </c>
      <c r="DN7" s="30">
        <v>22.99</v>
      </c>
      <c r="DO7" s="29"/>
      <c r="DP7" s="31">
        <f>(DM7*DN7)-DO7</f>
        <v>113.1108</v>
      </c>
      <c r="DZ7" s="70"/>
      <c r="EA7" s="28" t="s">
        <v>798</v>
      </c>
      <c r="EB7" s="29"/>
      <c r="EC7" s="29">
        <v>1</v>
      </c>
      <c r="ED7" s="30">
        <v>41.9</v>
      </c>
      <c r="EE7" s="29"/>
      <c r="EF7" s="39">
        <f t="shared" si="6"/>
        <v>41.9</v>
      </c>
      <c r="EH7" s="24">
        <v>45131</v>
      </c>
      <c r="EI7" s="25" t="s">
        <v>16</v>
      </c>
      <c r="EJ7" s="25" t="s">
        <v>263</v>
      </c>
      <c r="EK7" s="25" t="s">
        <v>264</v>
      </c>
      <c r="EL7" s="26" t="s">
        <v>265</v>
      </c>
      <c r="EM7" s="25" t="s">
        <v>266</v>
      </c>
      <c r="EN7" s="27" t="s">
        <v>267</v>
      </c>
      <c r="EX7" s="48" t="s">
        <v>272</v>
      </c>
      <c r="EY7" s="33" t="s">
        <v>270</v>
      </c>
      <c r="EZ7" s="34"/>
      <c r="FA7" s="34"/>
      <c r="FB7" s="35"/>
      <c r="FC7" s="34"/>
      <c r="FD7" s="36">
        <f>SUM(FD5:FD6)</f>
        <v>55.199999999999996</v>
      </c>
      <c r="FN7" s="32" t="s">
        <v>99</v>
      </c>
      <c r="FO7" s="33" t="s">
        <v>270</v>
      </c>
      <c r="FP7" s="34"/>
      <c r="FQ7" s="34"/>
      <c r="FR7" s="35"/>
      <c r="FS7" s="34"/>
      <c r="FT7" s="36">
        <f>SUM(FT5:FT6)</f>
        <v>253.9</v>
      </c>
    </row>
    <row r="8" spans="2:176" ht="17.25" customHeight="1" thickBot="1">
      <c r="B8" s="76"/>
      <c r="C8" s="28" t="s">
        <v>316</v>
      </c>
      <c r="D8" s="29"/>
      <c r="E8" s="29">
        <v>0.36399999999999999</v>
      </c>
      <c r="F8" s="30">
        <v>28.9</v>
      </c>
      <c r="G8" s="29"/>
      <c r="H8" s="31">
        <f t="shared" si="0"/>
        <v>10.519599999999999</v>
      </c>
      <c r="J8" s="76"/>
      <c r="K8" s="28" t="s">
        <v>85</v>
      </c>
      <c r="L8" s="29"/>
      <c r="M8" s="29">
        <v>40</v>
      </c>
      <c r="N8" s="30">
        <v>6.79</v>
      </c>
      <c r="O8" s="29"/>
      <c r="P8" s="31">
        <f t="shared" si="1"/>
        <v>271.60000000000002</v>
      </c>
      <c r="Z8" s="37" t="s">
        <v>271</v>
      </c>
      <c r="AA8" s="28" t="s">
        <v>273</v>
      </c>
      <c r="AB8" s="29"/>
      <c r="AC8" s="29">
        <v>65</v>
      </c>
      <c r="AD8" s="30">
        <v>2.75</v>
      </c>
      <c r="AE8" s="29"/>
      <c r="AF8" s="31">
        <f>(AC8*AD8)-AE8</f>
        <v>178.75</v>
      </c>
      <c r="AP8" s="57"/>
      <c r="AQ8" s="29" t="s">
        <v>502</v>
      </c>
      <c r="AR8" s="29"/>
      <c r="AS8" s="29">
        <v>1</v>
      </c>
      <c r="AT8" s="30">
        <v>25.08</v>
      </c>
      <c r="AU8" s="29"/>
      <c r="AV8" s="31">
        <f t="shared" si="2"/>
        <v>25.08</v>
      </c>
      <c r="AX8" s="57"/>
      <c r="AY8" s="29" t="s">
        <v>132</v>
      </c>
      <c r="AZ8" s="29"/>
      <c r="BA8" s="29">
        <v>24</v>
      </c>
      <c r="BB8" s="30">
        <v>1.89</v>
      </c>
      <c r="BC8" s="29">
        <v>2.4</v>
      </c>
      <c r="BD8" s="31">
        <f t="shared" si="3"/>
        <v>42.96</v>
      </c>
      <c r="BF8" s="56" t="s">
        <v>268</v>
      </c>
      <c r="BG8" s="29" t="s">
        <v>346</v>
      </c>
      <c r="BH8" s="29"/>
      <c r="BI8" s="29">
        <v>3</v>
      </c>
      <c r="BJ8" s="30">
        <v>5.49</v>
      </c>
      <c r="BK8" s="29"/>
      <c r="BL8" s="31">
        <f t="shared" ref="BL8:BL24" si="8">(BI8*BJ8)-BK8</f>
        <v>16.47</v>
      </c>
      <c r="BN8" s="57"/>
      <c r="BO8" s="29" t="s">
        <v>612</v>
      </c>
      <c r="BP8" s="29"/>
      <c r="BQ8" s="29">
        <v>1</v>
      </c>
      <c r="BR8" s="30">
        <v>21.98</v>
      </c>
      <c r="BS8" s="29"/>
      <c r="BT8" s="31">
        <f t="shared" si="4"/>
        <v>21.98</v>
      </c>
      <c r="CD8" s="57"/>
      <c r="CE8" s="29" t="s">
        <v>613</v>
      </c>
      <c r="CF8" s="29"/>
      <c r="CG8" s="29">
        <v>1</v>
      </c>
      <c r="CH8" s="30">
        <v>1.39</v>
      </c>
      <c r="CI8" s="29"/>
      <c r="CJ8" s="31">
        <f t="shared" si="5"/>
        <v>1.39</v>
      </c>
      <c r="CL8" s="47">
        <v>45090</v>
      </c>
      <c r="CM8" s="25" t="s">
        <v>16</v>
      </c>
      <c r="CN8" s="25" t="s">
        <v>263</v>
      </c>
      <c r="CO8" s="25" t="s">
        <v>264</v>
      </c>
      <c r="CP8" s="26" t="s">
        <v>265</v>
      </c>
      <c r="CQ8" s="25" t="s">
        <v>266</v>
      </c>
      <c r="CR8" s="27" t="s">
        <v>267</v>
      </c>
      <c r="CT8" s="71"/>
      <c r="CU8" s="28" t="s">
        <v>614</v>
      </c>
      <c r="CV8" s="29"/>
      <c r="CW8" s="29">
        <v>2</v>
      </c>
      <c r="CX8" s="30">
        <v>9.7998999999999992</v>
      </c>
      <c r="CY8" s="29"/>
      <c r="CZ8" s="39">
        <f>CW8*CX8-CY8</f>
        <v>19.599799999999998</v>
      </c>
      <c r="DB8" s="37" t="s">
        <v>271</v>
      </c>
      <c r="DC8" s="28" t="s">
        <v>273</v>
      </c>
      <c r="DD8" s="29"/>
      <c r="DE8" s="29">
        <v>65</v>
      </c>
      <c r="DF8" s="30">
        <v>2.75</v>
      </c>
      <c r="DG8" s="29"/>
      <c r="DH8" s="31">
        <f>(DE8*DF8)-DG8</f>
        <v>178.75</v>
      </c>
      <c r="DJ8" s="67"/>
      <c r="DK8" s="29" t="s">
        <v>615</v>
      </c>
      <c r="DL8" s="29"/>
      <c r="DM8" s="29">
        <v>3.585</v>
      </c>
      <c r="DN8" s="30">
        <v>9.99</v>
      </c>
      <c r="DO8" s="29"/>
      <c r="DP8" s="31">
        <f>(DM8*DN8)-DO8</f>
        <v>35.814149999999998</v>
      </c>
      <c r="DR8" s="24">
        <v>45117</v>
      </c>
      <c r="DS8" s="25" t="s">
        <v>16</v>
      </c>
      <c r="DT8" s="25" t="s">
        <v>263</v>
      </c>
      <c r="DU8" s="25" t="s">
        <v>264</v>
      </c>
      <c r="DV8" s="26" t="s">
        <v>265</v>
      </c>
      <c r="DW8" s="25" t="s">
        <v>266</v>
      </c>
      <c r="DX8" s="27" t="s">
        <v>267</v>
      </c>
      <c r="DZ8" s="70"/>
      <c r="EA8" s="28" t="s">
        <v>276</v>
      </c>
      <c r="EB8" s="29"/>
      <c r="EC8" s="29">
        <v>4.5650000000000004</v>
      </c>
      <c r="ED8" s="30">
        <v>8.99</v>
      </c>
      <c r="EE8" s="29"/>
      <c r="EF8" s="39">
        <f t="shared" si="6"/>
        <v>41.039350000000006</v>
      </c>
      <c r="EH8" s="69" t="s">
        <v>274</v>
      </c>
      <c r="EI8" s="29" t="s">
        <v>304</v>
      </c>
      <c r="EJ8" s="29"/>
      <c r="EK8" s="29">
        <v>1</v>
      </c>
      <c r="EL8" s="30">
        <v>20</v>
      </c>
      <c r="EM8" s="29"/>
      <c r="EN8" s="39">
        <f t="shared" ref="EN8:EN22" si="9">EK8*EL8-EM8</f>
        <v>20</v>
      </c>
      <c r="EP8" s="24">
        <v>45139</v>
      </c>
      <c r="EQ8" s="25" t="s">
        <v>16</v>
      </c>
      <c r="ER8" s="25" t="s">
        <v>263</v>
      </c>
      <c r="ES8" s="25" t="s">
        <v>264</v>
      </c>
      <c r="ET8" s="26" t="s">
        <v>265</v>
      </c>
      <c r="EU8" s="25" t="s">
        <v>266</v>
      </c>
      <c r="EV8" s="27" t="s">
        <v>267</v>
      </c>
      <c r="FF8" s="24">
        <v>45153</v>
      </c>
      <c r="FG8" s="25" t="s">
        <v>16</v>
      </c>
      <c r="FH8" s="25" t="s">
        <v>263</v>
      </c>
      <c r="FI8" s="25" t="s">
        <v>264</v>
      </c>
      <c r="FJ8" s="26" t="s">
        <v>265</v>
      </c>
      <c r="FK8" s="25" t="s">
        <v>266</v>
      </c>
      <c r="FL8" s="27" t="s">
        <v>267</v>
      </c>
    </row>
    <row r="9" spans="2:176" ht="17.25" customHeight="1" thickBot="1">
      <c r="B9" s="76"/>
      <c r="C9" s="28" t="s">
        <v>415</v>
      </c>
      <c r="D9" s="29"/>
      <c r="E9" s="29">
        <v>0.16500000000000001</v>
      </c>
      <c r="F9" s="30">
        <v>18.989999999999998</v>
      </c>
      <c r="G9" s="29"/>
      <c r="H9" s="31">
        <f t="shared" si="0"/>
        <v>3.1333500000000001</v>
      </c>
      <c r="J9" s="76"/>
      <c r="K9" s="28" t="s">
        <v>345</v>
      </c>
      <c r="L9" s="29"/>
      <c r="M9" s="29">
        <v>1</v>
      </c>
      <c r="N9" s="30">
        <v>7.29</v>
      </c>
      <c r="O9" s="29"/>
      <c r="P9" s="31">
        <f t="shared" si="1"/>
        <v>7.29</v>
      </c>
      <c r="R9" s="24">
        <v>45027</v>
      </c>
      <c r="S9" s="25" t="s">
        <v>16</v>
      </c>
      <c r="T9" s="25" t="s">
        <v>263</v>
      </c>
      <c r="U9" s="25" t="s">
        <v>264</v>
      </c>
      <c r="V9" s="26" t="s">
        <v>265</v>
      </c>
      <c r="W9" s="25" t="s">
        <v>266</v>
      </c>
      <c r="X9" s="27" t="s">
        <v>267</v>
      </c>
      <c r="Z9" s="32" t="s">
        <v>272</v>
      </c>
      <c r="AA9" s="33" t="s">
        <v>270</v>
      </c>
      <c r="AB9" s="34"/>
      <c r="AC9" s="34"/>
      <c r="AD9" s="35"/>
      <c r="AE9" s="34"/>
      <c r="AF9" s="36">
        <f>SUM(AF8:AF8)</f>
        <v>178.75</v>
      </c>
      <c r="AH9" s="24">
        <v>45041</v>
      </c>
      <c r="AI9" s="25" t="s">
        <v>16</v>
      </c>
      <c r="AJ9" s="25" t="s">
        <v>263</v>
      </c>
      <c r="AK9" s="25" t="s">
        <v>264</v>
      </c>
      <c r="AL9" s="26" t="s">
        <v>265</v>
      </c>
      <c r="AM9" s="25" t="s">
        <v>266</v>
      </c>
      <c r="AN9" s="27" t="s">
        <v>267</v>
      </c>
      <c r="AP9" s="57"/>
      <c r="AQ9" s="29" t="s">
        <v>616</v>
      </c>
      <c r="AR9" s="29"/>
      <c r="AS9" s="29">
        <v>1</v>
      </c>
      <c r="AT9" s="30">
        <v>17.989999999999998</v>
      </c>
      <c r="AU9" s="29"/>
      <c r="AV9" s="31">
        <f t="shared" si="2"/>
        <v>17.989999999999998</v>
      </c>
      <c r="AX9" s="57"/>
      <c r="AY9" s="29" t="s">
        <v>142</v>
      </c>
      <c r="AZ9" s="29"/>
      <c r="BA9" s="29">
        <v>90</v>
      </c>
      <c r="BB9" s="30">
        <v>1.99</v>
      </c>
      <c r="BC9" s="29"/>
      <c r="BD9" s="31">
        <f t="shared" si="3"/>
        <v>179.1</v>
      </c>
      <c r="BF9" s="57"/>
      <c r="BG9" s="29" t="s">
        <v>321</v>
      </c>
      <c r="BH9" s="29"/>
      <c r="BI9" s="29">
        <v>2</v>
      </c>
      <c r="BJ9" s="30">
        <v>8.39</v>
      </c>
      <c r="BK9" s="29"/>
      <c r="BL9" s="31">
        <f t="shared" si="8"/>
        <v>16.78</v>
      </c>
      <c r="BN9" s="68"/>
      <c r="BO9" s="29" t="s">
        <v>617</v>
      </c>
      <c r="BP9" s="29"/>
      <c r="BQ9" s="29">
        <v>1</v>
      </c>
      <c r="BR9" s="30">
        <v>21.98</v>
      </c>
      <c r="BS9" s="29"/>
      <c r="BT9" s="31">
        <f t="shared" si="4"/>
        <v>21.98</v>
      </c>
      <c r="BV9" s="47">
        <v>45076</v>
      </c>
      <c r="BW9" s="25" t="s">
        <v>16</v>
      </c>
      <c r="BX9" s="25" t="s">
        <v>263</v>
      </c>
      <c r="BY9" s="25" t="s">
        <v>264</v>
      </c>
      <c r="BZ9" s="26" t="s">
        <v>265</v>
      </c>
      <c r="CA9" s="25" t="s">
        <v>266</v>
      </c>
      <c r="CB9" s="27" t="s">
        <v>267</v>
      </c>
      <c r="CD9" s="57"/>
      <c r="CE9" s="29" t="s">
        <v>618</v>
      </c>
      <c r="CF9" s="29"/>
      <c r="CG9" s="29">
        <v>2</v>
      </c>
      <c r="CH9" s="30">
        <v>17.899999999999999</v>
      </c>
      <c r="CI9" s="29"/>
      <c r="CJ9" s="31">
        <f t="shared" si="5"/>
        <v>35.799999999999997</v>
      </c>
      <c r="CL9" s="56" t="s">
        <v>297</v>
      </c>
      <c r="CM9" s="29" t="s">
        <v>328</v>
      </c>
      <c r="CN9" s="29"/>
      <c r="CO9" s="29">
        <v>2</v>
      </c>
      <c r="CP9" s="30">
        <v>25.9</v>
      </c>
      <c r="CQ9" s="29">
        <v>5.18</v>
      </c>
      <c r="CR9" s="31">
        <f>(CO9*CP9)-CQ9</f>
        <v>46.62</v>
      </c>
      <c r="CT9" s="32" t="s">
        <v>272</v>
      </c>
      <c r="CU9" s="33" t="s">
        <v>270</v>
      </c>
      <c r="CV9" s="34"/>
      <c r="CW9" s="34"/>
      <c r="CX9" s="35"/>
      <c r="CY9" s="34"/>
      <c r="CZ9" s="36">
        <f>SUM(CZ4:CZ8)</f>
        <v>217.73959999999997</v>
      </c>
      <c r="DB9" s="32" t="s">
        <v>100</v>
      </c>
      <c r="DC9" s="33" t="s">
        <v>270</v>
      </c>
      <c r="DD9" s="34"/>
      <c r="DE9" s="34"/>
      <c r="DF9" s="35"/>
      <c r="DG9" s="34"/>
      <c r="DH9" s="36">
        <f>SUM(DH8:DH8)</f>
        <v>178.75</v>
      </c>
      <c r="DJ9" s="67"/>
      <c r="DK9" s="29" t="s">
        <v>619</v>
      </c>
      <c r="DL9" s="29"/>
      <c r="DM9" s="29">
        <v>1.978</v>
      </c>
      <c r="DN9" s="30">
        <v>22.99</v>
      </c>
      <c r="DO9" s="29"/>
      <c r="DP9" s="31">
        <f>(DM9*DN9)-DO9</f>
        <v>45.474219999999995</v>
      </c>
      <c r="DR9" s="37" t="s">
        <v>271</v>
      </c>
      <c r="DS9" s="28" t="s">
        <v>273</v>
      </c>
      <c r="DT9" s="29"/>
      <c r="DU9" s="29">
        <v>65</v>
      </c>
      <c r="DV9" s="30">
        <v>2.75</v>
      </c>
      <c r="DW9" s="29"/>
      <c r="DX9" s="31">
        <f>(DU9*DV9)-DW9</f>
        <v>178.75</v>
      </c>
      <c r="DZ9" s="70"/>
      <c r="EA9" s="28" t="s">
        <v>799</v>
      </c>
      <c r="EB9" s="29"/>
      <c r="EC9" s="29">
        <v>5</v>
      </c>
      <c r="ED9" s="30">
        <v>4.99</v>
      </c>
      <c r="EE9" s="29"/>
      <c r="EF9" s="39">
        <f t="shared" si="6"/>
        <v>24.950000000000003</v>
      </c>
      <c r="EH9" s="70"/>
      <c r="EI9" s="28" t="s">
        <v>276</v>
      </c>
      <c r="EJ9" s="29"/>
      <c r="EK9" s="29">
        <v>1</v>
      </c>
      <c r="EL9" s="30">
        <v>50</v>
      </c>
      <c r="EM9" s="29"/>
      <c r="EN9" s="39">
        <f t="shared" si="9"/>
        <v>50</v>
      </c>
      <c r="EP9" s="37" t="s">
        <v>271</v>
      </c>
      <c r="EQ9" s="28" t="s">
        <v>273</v>
      </c>
      <c r="ER9" s="29"/>
      <c r="ES9" s="29">
        <v>40</v>
      </c>
      <c r="ET9" s="30">
        <v>2.75</v>
      </c>
      <c r="EU9" s="29"/>
      <c r="EV9" s="31">
        <f>(ES9*ET9)-EU9</f>
        <v>110</v>
      </c>
      <c r="EX9" s="47">
        <v>45145</v>
      </c>
      <c r="EY9" s="25" t="s">
        <v>16</v>
      </c>
      <c r="EZ9" s="25" t="s">
        <v>263</v>
      </c>
      <c r="FA9" s="25" t="s">
        <v>264</v>
      </c>
      <c r="FB9" s="26" t="s">
        <v>265</v>
      </c>
      <c r="FC9" s="25" t="s">
        <v>266</v>
      </c>
      <c r="FD9" s="27" t="s">
        <v>267</v>
      </c>
      <c r="FF9" s="37" t="s">
        <v>312</v>
      </c>
      <c r="FG9" s="28" t="s">
        <v>315</v>
      </c>
      <c r="FH9" s="29"/>
      <c r="FI9" s="29">
        <v>20</v>
      </c>
      <c r="FJ9" s="30">
        <v>15.49</v>
      </c>
      <c r="FK9" s="29"/>
      <c r="FL9" s="31">
        <f>(FI9*FJ9)-FK9</f>
        <v>309.8</v>
      </c>
    </row>
    <row r="10" spans="2:176" ht="16.5" customHeight="1" thickBot="1">
      <c r="B10" s="73"/>
      <c r="C10" s="28" t="s">
        <v>416</v>
      </c>
      <c r="D10" s="29"/>
      <c r="E10" s="29">
        <v>1</v>
      </c>
      <c r="F10" s="30">
        <v>6.99</v>
      </c>
      <c r="G10" s="29"/>
      <c r="H10" s="31">
        <f t="shared" si="0"/>
        <v>6.99</v>
      </c>
      <c r="J10" s="73"/>
      <c r="K10" s="28" t="s">
        <v>344</v>
      </c>
      <c r="L10" s="29"/>
      <c r="M10" s="29">
        <v>6</v>
      </c>
      <c r="N10" s="30">
        <v>7.29</v>
      </c>
      <c r="O10" s="29"/>
      <c r="P10" s="31">
        <f t="shared" si="1"/>
        <v>43.74</v>
      </c>
      <c r="R10" s="38" t="s">
        <v>271</v>
      </c>
      <c r="S10" s="28" t="s">
        <v>273</v>
      </c>
      <c r="T10" s="29"/>
      <c r="U10" s="29">
        <v>75</v>
      </c>
      <c r="V10" s="30">
        <v>2.75</v>
      </c>
      <c r="W10" s="29"/>
      <c r="X10" s="31">
        <f>(U10*V10)-W10</f>
        <v>206.25</v>
      </c>
      <c r="AH10" s="37" t="s">
        <v>271</v>
      </c>
      <c r="AI10" s="28" t="s">
        <v>273</v>
      </c>
      <c r="AJ10" s="29"/>
      <c r="AK10" s="29">
        <v>80</v>
      </c>
      <c r="AL10" s="30">
        <v>2.75</v>
      </c>
      <c r="AM10" s="29"/>
      <c r="AN10" s="31">
        <f>(AK10*AL10)-AM10</f>
        <v>220</v>
      </c>
      <c r="AP10" s="57"/>
      <c r="AQ10" s="29" t="s">
        <v>142</v>
      </c>
      <c r="AR10" s="29"/>
      <c r="AS10" s="29">
        <v>15</v>
      </c>
      <c r="AT10" s="30">
        <v>3.69</v>
      </c>
      <c r="AU10" s="29"/>
      <c r="AV10" s="31">
        <f t="shared" si="2"/>
        <v>55.35</v>
      </c>
      <c r="AX10" s="57"/>
      <c r="AY10" s="29" t="s">
        <v>425</v>
      </c>
      <c r="AZ10" s="29"/>
      <c r="BA10" s="29">
        <v>1</v>
      </c>
      <c r="BB10" s="30">
        <v>239</v>
      </c>
      <c r="BC10" s="29"/>
      <c r="BD10" s="31">
        <f t="shared" si="3"/>
        <v>239</v>
      </c>
      <c r="BF10" s="57"/>
      <c r="BG10" s="29" t="s">
        <v>363</v>
      </c>
      <c r="BH10" s="29"/>
      <c r="BI10" s="29">
        <v>3</v>
      </c>
      <c r="BJ10" s="30">
        <v>1.89</v>
      </c>
      <c r="BK10" s="29"/>
      <c r="BL10" s="31">
        <f t="shared" si="8"/>
        <v>5.67</v>
      </c>
      <c r="BN10" s="48" t="s">
        <v>272</v>
      </c>
      <c r="BO10" s="33" t="s">
        <v>270</v>
      </c>
      <c r="BP10" s="34"/>
      <c r="BQ10" s="34"/>
      <c r="BR10" s="35"/>
      <c r="BS10" s="34"/>
      <c r="BT10" s="36">
        <f>SUM(BT4:BT9)</f>
        <v>163.78</v>
      </c>
      <c r="BV10" s="56" t="s">
        <v>333</v>
      </c>
      <c r="BW10" s="29" t="s">
        <v>615</v>
      </c>
      <c r="BX10" s="29"/>
      <c r="BY10" s="29">
        <v>3.8580000000000001</v>
      </c>
      <c r="BZ10" s="30">
        <v>14.99</v>
      </c>
      <c r="CA10" s="29"/>
      <c r="CB10" s="31">
        <f>(BY10*BZ10)-CA10</f>
        <v>57.831420000000001</v>
      </c>
      <c r="CD10" s="57"/>
      <c r="CE10" s="29" t="s">
        <v>621</v>
      </c>
      <c r="CF10" s="29"/>
      <c r="CG10" s="29">
        <v>1</v>
      </c>
      <c r="CH10" s="30">
        <v>22.9</v>
      </c>
      <c r="CI10" s="29"/>
      <c r="CJ10" s="31">
        <f t="shared" si="5"/>
        <v>22.9</v>
      </c>
      <c r="CL10" s="57"/>
      <c r="CM10" s="29" t="s">
        <v>622</v>
      </c>
      <c r="CN10" s="29"/>
      <c r="CO10" s="29">
        <v>2</v>
      </c>
      <c r="CP10" s="30">
        <v>5.9</v>
      </c>
      <c r="CQ10" s="29">
        <v>1.18</v>
      </c>
      <c r="CR10" s="31">
        <f>(CO10*CP10)-CQ10</f>
        <v>10.620000000000001</v>
      </c>
      <c r="DJ10" s="48" t="s">
        <v>99</v>
      </c>
      <c r="DK10" s="33" t="s">
        <v>270</v>
      </c>
      <c r="DL10" s="34"/>
      <c r="DM10" s="34"/>
      <c r="DN10" s="35"/>
      <c r="DO10" s="34"/>
      <c r="DP10" s="36">
        <f>SUM(DP5:DP9)</f>
        <v>1179.03289</v>
      </c>
      <c r="DR10" s="32" t="s">
        <v>100</v>
      </c>
      <c r="DS10" s="33" t="s">
        <v>270</v>
      </c>
      <c r="DT10" s="34"/>
      <c r="DU10" s="34"/>
      <c r="DV10" s="35"/>
      <c r="DW10" s="34"/>
      <c r="DX10" s="36">
        <f>SUM(DX9:DX9)</f>
        <v>178.75</v>
      </c>
      <c r="DZ10" s="70"/>
      <c r="EA10" s="28" t="s">
        <v>138</v>
      </c>
      <c r="EB10" s="29"/>
      <c r="EC10" s="29">
        <v>1</v>
      </c>
      <c r="ED10" s="30">
        <v>13.74</v>
      </c>
      <c r="EE10" s="29"/>
      <c r="EF10" s="39">
        <f t="shared" si="6"/>
        <v>13.74</v>
      </c>
      <c r="EH10" s="70"/>
      <c r="EI10" s="29" t="s">
        <v>305</v>
      </c>
      <c r="EJ10" s="29"/>
      <c r="EK10" s="29">
        <v>1</v>
      </c>
      <c r="EL10" s="30">
        <v>50</v>
      </c>
      <c r="EM10" s="29"/>
      <c r="EN10" s="39">
        <f t="shared" si="9"/>
        <v>50</v>
      </c>
      <c r="EP10" s="32" t="s">
        <v>100</v>
      </c>
      <c r="EQ10" s="33" t="s">
        <v>270</v>
      </c>
      <c r="ER10" s="34"/>
      <c r="ES10" s="34"/>
      <c r="ET10" s="35"/>
      <c r="EU10" s="34"/>
      <c r="EV10" s="36">
        <f>SUM(EV9:EV9)</f>
        <v>110</v>
      </c>
      <c r="EX10" s="56" t="s">
        <v>454</v>
      </c>
      <c r="EY10" s="29" t="s">
        <v>316</v>
      </c>
      <c r="EZ10" s="29"/>
      <c r="FA10" s="29">
        <v>2.0539999999999998</v>
      </c>
      <c r="FB10" s="30">
        <v>23.5</v>
      </c>
      <c r="FC10" s="29"/>
      <c r="FD10" s="31">
        <f>(FA10*FB10)-FC10</f>
        <v>48.268999999999998</v>
      </c>
      <c r="FF10" s="32" t="s">
        <v>272</v>
      </c>
      <c r="FG10" s="33" t="s">
        <v>270</v>
      </c>
      <c r="FH10" s="34"/>
      <c r="FI10" s="34"/>
      <c r="FJ10" s="35"/>
      <c r="FK10" s="34"/>
      <c r="FL10" s="36">
        <f>SUM(FL9:FL9)</f>
        <v>309.8</v>
      </c>
    </row>
    <row r="11" spans="2:176" ht="16.5" customHeight="1" thickBot="1">
      <c r="B11" s="46" t="s">
        <v>99</v>
      </c>
      <c r="C11" s="33" t="s">
        <v>270</v>
      </c>
      <c r="D11" s="34"/>
      <c r="E11" s="34"/>
      <c r="F11" s="35"/>
      <c r="G11" s="34"/>
      <c r="H11" s="36">
        <f>SUM(H4:H10,)</f>
        <v>987.17814999999985</v>
      </c>
      <c r="J11" s="46" t="s">
        <v>99</v>
      </c>
      <c r="K11" s="33" t="s">
        <v>270</v>
      </c>
      <c r="L11" s="34"/>
      <c r="M11" s="34"/>
      <c r="N11" s="35"/>
      <c r="O11" s="34"/>
      <c r="P11" s="36">
        <f>SUM(P4:P10,)</f>
        <v>446.74000000000007</v>
      </c>
      <c r="R11" s="32" t="s">
        <v>272</v>
      </c>
      <c r="S11" s="33" t="s">
        <v>270</v>
      </c>
      <c r="T11" s="34"/>
      <c r="U11" s="34"/>
      <c r="V11" s="35"/>
      <c r="W11" s="34"/>
      <c r="X11" s="36">
        <f>SUM(X10:X10)</f>
        <v>206.25</v>
      </c>
      <c r="Z11" s="47">
        <v>45033</v>
      </c>
      <c r="AA11" s="25" t="s">
        <v>16</v>
      </c>
      <c r="AB11" s="25" t="s">
        <v>263</v>
      </c>
      <c r="AC11" s="25" t="s">
        <v>264</v>
      </c>
      <c r="AD11" s="26" t="s">
        <v>265</v>
      </c>
      <c r="AE11" s="25" t="s">
        <v>266</v>
      </c>
      <c r="AF11" s="27" t="s">
        <v>267</v>
      </c>
      <c r="AH11" s="32" t="s">
        <v>272</v>
      </c>
      <c r="AI11" s="33" t="s">
        <v>270</v>
      </c>
      <c r="AJ11" s="34"/>
      <c r="AK11" s="34"/>
      <c r="AL11" s="35"/>
      <c r="AM11" s="34"/>
      <c r="AN11" s="36">
        <f>SUM(AN10:AN10)</f>
        <v>220</v>
      </c>
      <c r="AP11" s="57"/>
      <c r="AQ11" s="29" t="s">
        <v>353</v>
      </c>
      <c r="AR11" s="29"/>
      <c r="AS11" s="29">
        <v>24</v>
      </c>
      <c r="AT11" s="30">
        <v>1.19</v>
      </c>
      <c r="AU11" s="29"/>
      <c r="AV11" s="31">
        <f t="shared" si="2"/>
        <v>28.56</v>
      </c>
      <c r="AX11" s="48" t="s">
        <v>99</v>
      </c>
      <c r="AY11" s="33" t="s">
        <v>270</v>
      </c>
      <c r="AZ11" s="34"/>
      <c r="BA11" s="34"/>
      <c r="BB11" s="35"/>
      <c r="BC11" s="34"/>
      <c r="BD11" s="36">
        <f>SUM(BD4:BD10)</f>
        <v>525.82159999999999</v>
      </c>
      <c r="BF11" s="57"/>
      <c r="BG11" s="29" t="s">
        <v>623</v>
      </c>
      <c r="BH11" s="29"/>
      <c r="BI11" s="29">
        <v>1</v>
      </c>
      <c r="BJ11" s="30">
        <v>22.49</v>
      </c>
      <c r="BK11" s="29"/>
      <c r="BL11" s="31">
        <f t="shared" si="8"/>
        <v>22.49</v>
      </c>
      <c r="BV11" s="57"/>
      <c r="BW11" s="29" t="s">
        <v>624</v>
      </c>
      <c r="BX11" s="29"/>
      <c r="BY11" s="29">
        <v>1.1579999999999999</v>
      </c>
      <c r="BZ11" s="30">
        <v>29.99</v>
      </c>
      <c r="CA11" s="29"/>
      <c r="CB11" s="31">
        <f>(BY11*BZ11)-CA11</f>
        <v>34.728419999999993</v>
      </c>
      <c r="CD11" s="57"/>
      <c r="CE11" s="29" t="s">
        <v>371</v>
      </c>
      <c r="CF11" s="29"/>
      <c r="CG11" s="29">
        <v>12</v>
      </c>
      <c r="CH11" s="30">
        <v>4.99</v>
      </c>
      <c r="CI11" s="29"/>
      <c r="CJ11" s="31">
        <f t="shared" si="5"/>
        <v>59.88</v>
      </c>
      <c r="CL11" s="57"/>
      <c r="CM11" s="29" t="s">
        <v>625</v>
      </c>
      <c r="CN11" s="29"/>
      <c r="CO11" s="29">
        <v>1</v>
      </c>
      <c r="CP11" s="30">
        <v>139</v>
      </c>
      <c r="CQ11" s="29">
        <v>13.9</v>
      </c>
      <c r="CR11" s="31">
        <f>(CO11*CP11)-CQ11</f>
        <v>125.1</v>
      </c>
      <c r="CT11" s="24">
        <v>45097</v>
      </c>
      <c r="CU11" s="25" t="s">
        <v>16</v>
      </c>
      <c r="CV11" s="25" t="s">
        <v>263</v>
      </c>
      <c r="CW11" s="25" t="s">
        <v>264</v>
      </c>
      <c r="CX11" s="26" t="s">
        <v>265</v>
      </c>
      <c r="CY11" s="25" t="s">
        <v>266</v>
      </c>
      <c r="CZ11" s="27" t="s">
        <v>267</v>
      </c>
      <c r="DB11" s="24">
        <v>45104</v>
      </c>
      <c r="DC11" s="25" t="s">
        <v>16</v>
      </c>
      <c r="DD11" s="25" t="s">
        <v>263</v>
      </c>
      <c r="DE11" s="25" t="s">
        <v>264</v>
      </c>
      <c r="DF11" s="26" t="s">
        <v>265</v>
      </c>
      <c r="DG11" s="25" t="s">
        <v>266</v>
      </c>
      <c r="DH11" s="27" t="s">
        <v>267</v>
      </c>
      <c r="DZ11" s="70"/>
      <c r="EA11" s="28" t="s">
        <v>735</v>
      </c>
      <c r="EB11" s="29"/>
      <c r="EC11" s="29">
        <v>2</v>
      </c>
      <c r="ED11" s="30">
        <v>11.34</v>
      </c>
      <c r="EE11" s="29"/>
      <c r="EF11" s="39">
        <f t="shared" si="6"/>
        <v>22.68</v>
      </c>
      <c r="EH11" s="70"/>
      <c r="EI11" s="28" t="s">
        <v>404</v>
      </c>
      <c r="EJ11" s="29"/>
      <c r="EK11" s="29">
        <v>1</v>
      </c>
      <c r="EL11" s="30">
        <v>25</v>
      </c>
      <c r="EM11" s="29"/>
      <c r="EN11" s="39">
        <f t="shared" si="9"/>
        <v>25</v>
      </c>
      <c r="EX11" s="57"/>
      <c r="EY11" s="29" t="s">
        <v>414</v>
      </c>
      <c r="EZ11" s="29"/>
      <c r="FA11" s="29">
        <v>4.1020000000000003</v>
      </c>
      <c r="FB11" s="30">
        <v>36.9</v>
      </c>
      <c r="FC11" s="29"/>
      <c r="FD11" s="31">
        <f>(FA11*FB11)-FC11</f>
        <v>151.3638</v>
      </c>
    </row>
    <row r="12" spans="2:176" ht="15.75" customHeight="1" thickBot="1">
      <c r="B12" s="50"/>
      <c r="C12" s="51"/>
      <c r="D12" s="51"/>
      <c r="E12" s="51"/>
      <c r="F12" s="51"/>
      <c r="G12" s="51"/>
      <c r="H12" s="51"/>
      <c r="Z12" s="56" t="s">
        <v>390</v>
      </c>
      <c r="AA12" s="29" t="s">
        <v>391</v>
      </c>
      <c r="AB12" s="29"/>
      <c r="AC12" s="29">
        <v>2</v>
      </c>
      <c r="AD12" s="30">
        <v>12</v>
      </c>
      <c r="AE12" s="29"/>
      <c r="AF12" s="31">
        <f>(AC12*AD12)-AE12</f>
        <v>24</v>
      </c>
      <c r="AP12" s="57"/>
      <c r="AQ12" s="29" t="s">
        <v>522</v>
      </c>
      <c r="AR12" s="29"/>
      <c r="AS12" s="29">
        <v>12</v>
      </c>
      <c r="AT12" s="30">
        <v>1.99</v>
      </c>
      <c r="AU12" s="29">
        <v>2.4</v>
      </c>
      <c r="AV12" s="31">
        <f t="shared" si="2"/>
        <v>21.48</v>
      </c>
      <c r="BF12" s="57"/>
      <c r="BG12" s="29" t="s">
        <v>626</v>
      </c>
      <c r="BH12" s="29"/>
      <c r="BI12" s="29">
        <v>1</v>
      </c>
      <c r="BJ12" s="30">
        <v>19.5</v>
      </c>
      <c r="BK12" s="29"/>
      <c r="BL12" s="31">
        <f t="shared" si="8"/>
        <v>19.5</v>
      </c>
      <c r="BN12" s="24">
        <v>45070</v>
      </c>
      <c r="BO12" s="25" t="s">
        <v>16</v>
      </c>
      <c r="BP12" s="25" t="s">
        <v>263</v>
      </c>
      <c r="BQ12" s="25" t="s">
        <v>264</v>
      </c>
      <c r="BR12" s="26" t="s">
        <v>265</v>
      </c>
      <c r="BS12" s="25" t="s">
        <v>266</v>
      </c>
      <c r="BT12" s="27" t="s">
        <v>267</v>
      </c>
      <c r="BV12" s="68"/>
      <c r="BW12" s="29" t="s">
        <v>627</v>
      </c>
      <c r="BX12" s="29"/>
      <c r="BY12" s="29">
        <v>8.7550000000000008</v>
      </c>
      <c r="BZ12" s="30">
        <v>27.99</v>
      </c>
      <c r="CA12" s="29"/>
      <c r="CB12" s="31">
        <f>(BY12*BZ12)-CA12</f>
        <v>245.05245000000002</v>
      </c>
      <c r="CD12" s="57"/>
      <c r="CE12" s="29" t="s">
        <v>132</v>
      </c>
      <c r="CF12" s="29"/>
      <c r="CG12" s="29">
        <v>72</v>
      </c>
      <c r="CH12" s="30">
        <v>1.89</v>
      </c>
      <c r="CI12" s="29">
        <v>7.2</v>
      </c>
      <c r="CJ12" s="31">
        <f t="shared" si="5"/>
        <v>128.88</v>
      </c>
      <c r="CL12" s="57"/>
      <c r="CM12" s="29" t="s">
        <v>628</v>
      </c>
      <c r="CN12" s="29"/>
      <c r="CO12" s="29">
        <v>1</v>
      </c>
      <c r="CP12" s="30">
        <v>156</v>
      </c>
      <c r="CQ12" s="29">
        <v>15.6</v>
      </c>
      <c r="CR12" s="31">
        <f>(CO12*CP12)-CQ12</f>
        <v>140.4</v>
      </c>
      <c r="CT12" s="37" t="s">
        <v>282</v>
      </c>
      <c r="CU12" s="28" t="s">
        <v>282</v>
      </c>
      <c r="CV12" s="29"/>
      <c r="CW12" s="29">
        <v>30</v>
      </c>
      <c r="CX12" s="30">
        <v>2.8</v>
      </c>
      <c r="CY12" s="29"/>
      <c r="CZ12" s="31">
        <f>(CW12*CX12)-CY12</f>
        <v>84</v>
      </c>
      <c r="DB12" s="69" t="s">
        <v>454</v>
      </c>
      <c r="DC12" s="29" t="s">
        <v>414</v>
      </c>
      <c r="DD12" s="29"/>
      <c r="DE12" s="29">
        <v>6.2149999999999999</v>
      </c>
      <c r="DF12" s="30">
        <v>36.9</v>
      </c>
      <c r="DG12" s="29"/>
      <c r="DH12" s="39">
        <f>DE12*DF12-DG12</f>
        <v>229.33349999999999</v>
      </c>
      <c r="DJ12" s="24">
        <v>45111</v>
      </c>
      <c r="DK12" s="25" t="s">
        <v>16</v>
      </c>
      <c r="DL12" s="25" t="s">
        <v>263</v>
      </c>
      <c r="DM12" s="25" t="s">
        <v>264</v>
      </c>
      <c r="DN12" s="26" t="s">
        <v>265</v>
      </c>
      <c r="DO12" s="25" t="s">
        <v>266</v>
      </c>
      <c r="DP12" s="27" t="s">
        <v>267</v>
      </c>
      <c r="DR12" s="47">
        <v>45117</v>
      </c>
      <c r="DS12" s="25" t="s">
        <v>16</v>
      </c>
      <c r="DT12" s="25" t="s">
        <v>263</v>
      </c>
      <c r="DU12" s="25" t="s">
        <v>264</v>
      </c>
      <c r="DV12" s="26" t="s">
        <v>265</v>
      </c>
      <c r="DW12" s="25" t="s">
        <v>266</v>
      </c>
      <c r="DX12" s="27" t="s">
        <v>267</v>
      </c>
      <c r="DZ12" s="70"/>
      <c r="EA12" s="28" t="s">
        <v>800</v>
      </c>
      <c r="EB12" s="29"/>
      <c r="EC12" s="29">
        <v>18</v>
      </c>
      <c r="ED12" s="30">
        <v>1.99</v>
      </c>
      <c r="EE12" s="29">
        <v>1.8</v>
      </c>
      <c r="EF12" s="39">
        <f t="shared" si="6"/>
        <v>34.020000000000003</v>
      </c>
      <c r="EH12" s="70"/>
      <c r="EI12" s="28" t="s">
        <v>417</v>
      </c>
      <c r="EJ12" s="29"/>
      <c r="EK12" s="29">
        <v>2</v>
      </c>
      <c r="EL12" s="30">
        <v>8</v>
      </c>
      <c r="EM12" s="29"/>
      <c r="EN12" s="39">
        <f t="shared" si="9"/>
        <v>16</v>
      </c>
      <c r="EP12" s="47">
        <v>45139</v>
      </c>
      <c r="EQ12" s="25" t="s">
        <v>16</v>
      </c>
      <c r="ER12" s="25" t="s">
        <v>263</v>
      </c>
      <c r="ES12" s="25" t="s">
        <v>264</v>
      </c>
      <c r="ET12" s="26" t="s">
        <v>265</v>
      </c>
      <c r="EU12" s="25" t="s">
        <v>266</v>
      </c>
      <c r="EV12" s="27" t="s">
        <v>267</v>
      </c>
      <c r="EX12" s="68"/>
      <c r="EY12" s="55" t="s">
        <v>779</v>
      </c>
      <c r="FA12" s="29">
        <v>1</v>
      </c>
      <c r="FB12" s="30">
        <v>8</v>
      </c>
      <c r="FD12" s="31">
        <f>(FA12*FB12)-FC12</f>
        <v>8</v>
      </c>
      <c r="FF12" s="24">
        <v>45153</v>
      </c>
      <c r="FG12" s="25" t="s">
        <v>16</v>
      </c>
      <c r="FH12" s="25" t="s">
        <v>263</v>
      </c>
      <c r="FI12" s="25" t="s">
        <v>264</v>
      </c>
      <c r="FJ12" s="26" t="s">
        <v>265</v>
      </c>
      <c r="FK12" s="25" t="s">
        <v>266</v>
      </c>
      <c r="FL12" s="27" t="s">
        <v>267</v>
      </c>
    </row>
    <row r="13" spans="2:176" ht="18.75" customHeight="1" thickBot="1">
      <c r="B13" s="24">
        <v>45014</v>
      </c>
      <c r="C13" s="25" t="s">
        <v>16</v>
      </c>
      <c r="D13" s="25" t="s">
        <v>263</v>
      </c>
      <c r="E13" s="25" t="s">
        <v>264</v>
      </c>
      <c r="F13" s="26" t="s">
        <v>265</v>
      </c>
      <c r="G13" s="25" t="s">
        <v>266</v>
      </c>
      <c r="H13" s="27" t="s">
        <v>267</v>
      </c>
      <c r="J13" s="24">
        <v>45019</v>
      </c>
      <c r="K13" s="25" t="s">
        <v>16</v>
      </c>
      <c r="L13" s="25" t="s">
        <v>263</v>
      </c>
      <c r="M13" s="25" t="s">
        <v>264</v>
      </c>
      <c r="N13" s="26" t="s">
        <v>265</v>
      </c>
      <c r="O13" s="25" t="s">
        <v>266</v>
      </c>
      <c r="P13" s="27" t="s">
        <v>267</v>
      </c>
      <c r="R13" s="24">
        <v>45027</v>
      </c>
      <c r="S13" s="25" t="s">
        <v>16</v>
      </c>
      <c r="T13" s="25" t="s">
        <v>263</v>
      </c>
      <c r="U13" s="25" t="s">
        <v>264</v>
      </c>
      <c r="V13" s="26" t="s">
        <v>265</v>
      </c>
      <c r="W13" s="25" t="s">
        <v>266</v>
      </c>
      <c r="X13" s="27" t="s">
        <v>267</v>
      </c>
      <c r="Z13" s="68"/>
      <c r="AA13" s="29" t="s">
        <v>392</v>
      </c>
      <c r="AB13" s="29"/>
      <c r="AC13" s="29">
        <v>30</v>
      </c>
      <c r="AD13" s="30">
        <v>3</v>
      </c>
      <c r="AE13" s="29"/>
      <c r="AF13" s="31">
        <f>(AC13*AD13)-AE13</f>
        <v>90</v>
      </c>
      <c r="AH13" s="47">
        <v>45041</v>
      </c>
      <c r="AI13" s="25" t="s">
        <v>16</v>
      </c>
      <c r="AJ13" s="25" t="s">
        <v>263</v>
      </c>
      <c r="AK13" s="25" t="s">
        <v>264</v>
      </c>
      <c r="AL13" s="26" t="s">
        <v>265</v>
      </c>
      <c r="AM13" s="25" t="s">
        <v>266</v>
      </c>
      <c r="AN13" s="27" t="s">
        <v>267</v>
      </c>
      <c r="AP13" s="57"/>
      <c r="AQ13" s="29" t="s">
        <v>629</v>
      </c>
      <c r="AR13" s="29"/>
      <c r="AS13" s="29">
        <v>12</v>
      </c>
      <c r="AT13" s="30">
        <v>1.99</v>
      </c>
      <c r="AU13" s="29">
        <v>2.4</v>
      </c>
      <c r="AV13" s="31">
        <f t="shared" si="2"/>
        <v>21.48</v>
      </c>
      <c r="AX13" s="47">
        <v>45053</v>
      </c>
      <c r="AY13" s="25" t="s">
        <v>16</v>
      </c>
      <c r="AZ13" s="25" t="s">
        <v>263</v>
      </c>
      <c r="BA13" s="25" t="s">
        <v>264</v>
      </c>
      <c r="BB13" s="26" t="s">
        <v>265</v>
      </c>
      <c r="BC13" s="25" t="s">
        <v>266</v>
      </c>
      <c r="BD13" s="27" t="s">
        <v>267</v>
      </c>
      <c r="BF13" s="57"/>
      <c r="BG13" s="29" t="s">
        <v>630</v>
      </c>
      <c r="BH13" s="29"/>
      <c r="BI13" s="29">
        <v>3</v>
      </c>
      <c r="BJ13" s="30">
        <v>3.09</v>
      </c>
      <c r="BK13" s="29"/>
      <c r="BL13" s="31">
        <f t="shared" si="8"/>
        <v>9.27</v>
      </c>
      <c r="BN13" s="37" t="s">
        <v>271</v>
      </c>
      <c r="BO13" s="28" t="s">
        <v>273</v>
      </c>
      <c r="BP13" s="29"/>
      <c r="BQ13" s="29">
        <v>75</v>
      </c>
      <c r="BR13" s="30">
        <v>2.75</v>
      </c>
      <c r="BS13" s="29"/>
      <c r="BT13" s="31">
        <f>(BQ13*BR13)-BS13</f>
        <v>206.25</v>
      </c>
      <c r="BV13" s="48" t="s">
        <v>99</v>
      </c>
      <c r="BW13" s="33" t="s">
        <v>270</v>
      </c>
      <c r="BX13" s="34"/>
      <c r="BY13" s="34"/>
      <c r="BZ13" s="35"/>
      <c r="CA13" s="34"/>
      <c r="CB13" s="36">
        <f>SUM(CB10:CB12)</f>
        <v>337.61229000000003</v>
      </c>
      <c r="CD13" s="57"/>
      <c r="CE13" s="29" t="s">
        <v>140</v>
      </c>
      <c r="CF13" s="29"/>
      <c r="CG13" s="29">
        <v>24</v>
      </c>
      <c r="CH13" s="30">
        <v>1.75</v>
      </c>
      <c r="CI13" s="29">
        <v>2.4</v>
      </c>
      <c r="CJ13" s="31">
        <f t="shared" si="5"/>
        <v>39.6</v>
      </c>
      <c r="CL13" s="48" t="s">
        <v>272</v>
      </c>
      <c r="CM13" s="33" t="s">
        <v>270</v>
      </c>
      <c r="CN13" s="34"/>
      <c r="CO13" s="34"/>
      <c r="CP13" s="35"/>
      <c r="CQ13" s="34"/>
      <c r="CR13" s="36">
        <f>SUM(CR9:CR12)</f>
        <v>322.74</v>
      </c>
      <c r="CT13" s="32" t="s">
        <v>100</v>
      </c>
      <c r="CU13" s="33" t="s">
        <v>270</v>
      </c>
      <c r="CV13" s="34"/>
      <c r="CW13" s="34"/>
      <c r="CX13" s="35"/>
      <c r="CY13" s="34"/>
      <c r="CZ13" s="36">
        <f>SUM(CZ12:CZ12)</f>
        <v>84</v>
      </c>
      <c r="DB13" s="70"/>
      <c r="DC13" s="28" t="s">
        <v>316</v>
      </c>
      <c r="DD13" s="29"/>
      <c r="DE13" s="29">
        <v>4.0999999999999996</v>
      </c>
      <c r="DF13" s="30">
        <v>23.5</v>
      </c>
      <c r="DG13" s="29"/>
      <c r="DH13" s="39">
        <f>DE13*DF13-DG13</f>
        <v>96.35</v>
      </c>
      <c r="DJ13" s="69" t="s">
        <v>274</v>
      </c>
      <c r="DK13" s="29" t="s">
        <v>276</v>
      </c>
      <c r="DL13" s="29"/>
      <c r="DM13" s="29">
        <v>10</v>
      </c>
      <c r="DN13" s="30">
        <v>6</v>
      </c>
      <c r="DO13" s="29"/>
      <c r="DP13" s="39">
        <f t="shared" ref="DP13:DP25" si="10">DM13*DN13-DO13</f>
        <v>60</v>
      </c>
      <c r="DR13" s="66" t="s">
        <v>595</v>
      </c>
      <c r="DS13" s="29" t="s">
        <v>414</v>
      </c>
      <c r="DT13" s="29"/>
      <c r="DU13" s="29">
        <v>5.1740000000000004</v>
      </c>
      <c r="DV13" s="30">
        <v>36.9</v>
      </c>
      <c r="DW13" s="29"/>
      <c r="DX13" s="31">
        <f>(DU13*DV13)-DW13</f>
        <v>190.92060000000001</v>
      </c>
      <c r="DZ13" s="70"/>
      <c r="EA13" s="28" t="s">
        <v>635</v>
      </c>
      <c r="EB13" s="29"/>
      <c r="EC13" s="29">
        <v>1</v>
      </c>
      <c r="ED13" s="30">
        <v>29.94</v>
      </c>
      <c r="EE13" s="29"/>
      <c r="EF13" s="39">
        <f t="shared" si="6"/>
        <v>29.94</v>
      </c>
      <c r="EH13" s="70"/>
      <c r="EI13" s="28" t="s">
        <v>355</v>
      </c>
      <c r="EJ13" s="29"/>
      <c r="EK13" s="29">
        <v>1</v>
      </c>
      <c r="EL13" s="30">
        <v>40</v>
      </c>
      <c r="EM13" s="29"/>
      <c r="EN13" s="39">
        <f t="shared" si="9"/>
        <v>40</v>
      </c>
      <c r="EP13" s="56" t="s">
        <v>390</v>
      </c>
      <c r="EQ13" s="29" t="s">
        <v>391</v>
      </c>
      <c r="ER13" s="29"/>
      <c r="ES13" s="29">
        <v>4</v>
      </c>
      <c r="ET13" s="30">
        <v>12</v>
      </c>
      <c r="EU13" s="29"/>
      <c r="EV13" s="31">
        <f>(ES13*ET13)-EU13</f>
        <v>48</v>
      </c>
      <c r="EX13" s="48" t="s">
        <v>272</v>
      </c>
      <c r="EY13" s="33" t="s">
        <v>270</v>
      </c>
      <c r="EZ13" s="34"/>
      <c r="FA13" s="34"/>
      <c r="FB13" s="35"/>
      <c r="FC13" s="34"/>
      <c r="FD13" s="36">
        <f>SUM(FD10:FD12)</f>
        <v>207.6328</v>
      </c>
      <c r="FF13" s="60" t="s">
        <v>499</v>
      </c>
      <c r="FG13" s="29" t="s">
        <v>286</v>
      </c>
      <c r="FH13" s="29"/>
      <c r="FI13" s="29">
        <v>12</v>
      </c>
      <c r="FJ13" s="30">
        <v>11.4</v>
      </c>
      <c r="FK13" s="29"/>
      <c r="FL13" s="31">
        <f t="shared" ref="FL13:FL14" si="11">(FI13*FJ13)-FK13</f>
        <v>136.80000000000001</v>
      </c>
    </row>
    <row r="14" spans="2:176" ht="16.5" customHeight="1" thickBot="1">
      <c r="B14" s="40" t="s">
        <v>273</v>
      </c>
      <c r="C14" s="28" t="s">
        <v>273</v>
      </c>
      <c r="D14" s="29"/>
      <c r="E14" s="29">
        <v>20</v>
      </c>
      <c r="F14" s="30">
        <v>2.75</v>
      </c>
      <c r="G14" s="29"/>
      <c r="H14" s="31">
        <f>(E14*F14)-G14</f>
        <v>55</v>
      </c>
      <c r="J14" s="37" t="s">
        <v>271</v>
      </c>
      <c r="K14" s="28" t="s">
        <v>273</v>
      </c>
      <c r="L14" s="29"/>
      <c r="M14" s="29">
        <v>40</v>
      </c>
      <c r="N14" s="30">
        <v>2.75</v>
      </c>
      <c r="O14" s="29"/>
      <c r="P14" s="31">
        <f>(M14*N14)-O14</f>
        <v>110</v>
      </c>
      <c r="R14" s="40" t="s">
        <v>281</v>
      </c>
      <c r="S14" s="28" t="s">
        <v>273</v>
      </c>
      <c r="T14" s="29"/>
      <c r="U14" s="29">
        <v>25</v>
      </c>
      <c r="V14" s="30">
        <v>3</v>
      </c>
      <c r="W14" s="29"/>
      <c r="X14" s="31">
        <f>(U14*V14)-W14</f>
        <v>75</v>
      </c>
      <c r="Z14" s="48" t="s">
        <v>100</v>
      </c>
      <c r="AA14" s="33" t="s">
        <v>270</v>
      </c>
      <c r="AB14" s="34"/>
      <c r="AC14" s="34"/>
      <c r="AD14" s="35"/>
      <c r="AE14" s="34"/>
      <c r="AF14" s="36">
        <f>SUM(AF12:AF13)</f>
        <v>114</v>
      </c>
      <c r="AH14" s="56" t="s">
        <v>390</v>
      </c>
      <c r="AI14" s="29" t="s">
        <v>391</v>
      </c>
      <c r="AJ14" s="29"/>
      <c r="AK14" s="29">
        <v>4</v>
      </c>
      <c r="AL14" s="30">
        <v>12</v>
      </c>
      <c r="AM14" s="29"/>
      <c r="AN14" s="31">
        <f>(AK14*AL14)-AM14</f>
        <v>48</v>
      </c>
      <c r="AP14" s="57"/>
      <c r="AQ14" s="29" t="s">
        <v>132</v>
      </c>
      <c r="AR14" s="29"/>
      <c r="AS14" s="29">
        <v>8</v>
      </c>
      <c r="AT14" s="30">
        <v>11.1</v>
      </c>
      <c r="AU14" s="29"/>
      <c r="AV14" s="31">
        <f t="shared" si="2"/>
        <v>88.8</v>
      </c>
      <c r="AX14" s="56" t="s">
        <v>268</v>
      </c>
      <c r="AY14" s="29" t="s">
        <v>589</v>
      </c>
      <c r="AZ14" s="29"/>
      <c r="BA14" s="29">
        <v>1</v>
      </c>
      <c r="BB14" s="30">
        <v>10.9</v>
      </c>
      <c r="BC14" s="29"/>
      <c r="BD14" s="31">
        <f t="shared" ref="BD14:BD36" si="12">(BA14*BB14)-BC14</f>
        <v>10.9</v>
      </c>
      <c r="BF14" s="57"/>
      <c r="BG14" s="29" t="s">
        <v>324</v>
      </c>
      <c r="BH14" s="29"/>
      <c r="BI14" s="29">
        <v>2</v>
      </c>
      <c r="BJ14" s="30">
        <v>37.9</v>
      </c>
      <c r="BK14" s="29"/>
      <c r="BL14" s="31">
        <f t="shared" si="8"/>
        <v>75.8</v>
      </c>
      <c r="BN14" s="32" t="s">
        <v>100</v>
      </c>
      <c r="BO14" s="33" t="s">
        <v>270</v>
      </c>
      <c r="BP14" s="34"/>
      <c r="BQ14" s="34"/>
      <c r="BR14" s="35"/>
      <c r="BS14" s="34"/>
      <c r="BT14" s="36">
        <f>SUM(BT13:BT13)</f>
        <v>206.25</v>
      </c>
      <c r="CD14" s="57"/>
      <c r="CE14" s="29" t="s">
        <v>148</v>
      </c>
      <c r="CF14" s="29"/>
      <c r="CG14" s="29">
        <v>24</v>
      </c>
      <c r="CH14" s="30">
        <v>1.85</v>
      </c>
      <c r="CI14" s="29">
        <v>2.4</v>
      </c>
      <c r="CJ14" s="31">
        <f t="shared" si="5"/>
        <v>42.000000000000007</v>
      </c>
      <c r="DB14" s="70"/>
      <c r="DC14" s="28" t="s">
        <v>631</v>
      </c>
      <c r="DD14" s="29"/>
      <c r="DE14" s="29">
        <v>2</v>
      </c>
      <c r="DF14" s="30">
        <v>29.9</v>
      </c>
      <c r="DG14" s="29"/>
      <c r="DH14" s="39">
        <f>DE14*DF14-DG14</f>
        <v>59.8</v>
      </c>
      <c r="DJ14" s="70"/>
      <c r="DK14" s="28" t="s">
        <v>305</v>
      </c>
      <c r="DL14" s="29"/>
      <c r="DM14" s="29">
        <v>10</v>
      </c>
      <c r="DN14" s="30">
        <v>4</v>
      </c>
      <c r="DO14" s="29"/>
      <c r="DP14" s="39">
        <f t="shared" si="10"/>
        <v>40</v>
      </c>
      <c r="DR14" s="67"/>
      <c r="DS14" s="29" t="s">
        <v>316</v>
      </c>
      <c r="DT14" s="29"/>
      <c r="DU14" s="29">
        <v>3.92</v>
      </c>
      <c r="DV14" s="30">
        <v>23.5</v>
      </c>
      <c r="DW14" s="29"/>
      <c r="DX14" s="31">
        <f>(DU14*DV14)-DW14</f>
        <v>92.12</v>
      </c>
      <c r="DZ14" s="70"/>
      <c r="EA14" s="28" t="s">
        <v>642</v>
      </c>
      <c r="EB14" s="29"/>
      <c r="EC14" s="29">
        <v>10</v>
      </c>
      <c r="ED14" s="30">
        <v>6.99</v>
      </c>
      <c r="EE14" s="29">
        <v>5</v>
      </c>
      <c r="EF14" s="39">
        <f t="shared" si="6"/>
        <v>64.900000000000006</v>
      </c>
      <c r="EH14" s="70"/>
      <c r="EI14" s="28" t="s">
        <v>506</v>
      </c>
      <c r="EJ14" s="29"/>
      <c r="EK14" s="29">
        <v>2</v>
      </c>
      <c r="EL14" s="30">
        <v>5</v>
      </c>
      <c r="EM14" s="29"/>
      <c r="EN14" s="39">
        <f t="shared" si="9"/>
        <v>10</v>
      </c>
      <c r="EP14" s="68"/>
      <c r="EQ14" s="29" t="s">
        <v>392</v>
      </c>
      <c r="ER14" s="29"/>
      <c r="ES14" s="29">
        <v>35</v>
      </c>
      <c r="ET14" s="30">
        <v>3</v>
      </c>
      <c r="EU14" s="29"/>
      <c r="EV14" s="31">
        <f>(ES14*ET14)-EU14</f>
        <v>105</v>
      </c>
      <c r="FF14" s="61"/>
      <c r="FG14" s="29" t="s">
        <v>314</v>
      </c>
      <c r="FH14" s="29"/>
      <c r="FI14" s="29">
        <v>36</v>
      </c>
      <c r="FJ14" s="30">
        <v>11.9</v>
      </c>
      <c r="FK14" s="29"/>
      <c r="FL14" s="31">
        <f t="shared" si="11"/>
        <v>428.40000000000003</v>
      </c>
    </row>
    <row r="15" spans="2:176" ht="16.5" customHeight="1" thickBot="1">
      <c r="B15" s="32" t="s">
        <v>272</v>
      </c>
      <c r="C15" s="33" t="s">
        <v>270</v>
      </c>
      <c r="D15" s="34"/>
      <c r="E15" s="34"/>
      <c r="F15" s="35"/>
      <c r="G15" s="34"/>
      <c r="H15" s="36">
        <f>SUM(H14:H14)</f>
        <v>55</v>
      </c>
      <c r="J15" s="32" t="s">
        <v>272</v>
      </c>
      <c r="K15" s="33" t="s">
        <v>270</v>
      </c>
      <c r="L15" s="34"/>
      <c r="M15" s="34"/>
      <c r="N15" s="35"/>
      <c r="O15" s="34"/>
      <c r="P15" s="36">
        <f>SUM(P14:P14)</f>
        <v>110</v>
      </c>
      <c r="R15" s="32" t="s">
        <v>272</v>
      </c>
      <c r="S15" s="33" t="s">
        <v>270</v>
      </c>
      <c r="T15" s="34"/>
      <c r="U15" s="34"/>
      <c r="V15" s="35"/>
      <c r="W15" s="34"/>
      <c r="X15" s="36">
        <f>SUM(X14:X14)</f>
        <v>75</v>
      </c>
      <c r="AH15" s="57"/>
      <c r="AI15" s="29" t="s">
        <v>496</v>
      </c>
      <c r="AJ15" s="29"/>
      <c r="AK15" s="29">
        <v>5</v>
      </c>
      <c r="AL15" s="30">
        <v>12</v>
      </c>
      <c r="AM15" s="29"/>
      <c r="AN15" s="31">
        <f>(AK15*AL15)-AM15</f>
        <v>60</v>
      </c>
      <c r="AP15" s="57"/>
      <c r="AQ15" s="29" t="s">
        <v>632</v>
      </c>
      <c r="AR15" s="29"/>
      <c r="AS15" s="29">
        <v>4</v>
      </c>
      <c r="AT15" s="30">
        <v>10.74</v>
      </c>
      <c r="AU15" s="29"/>
      <c r="AV15" s="31">
        <f t="shared" si="2"/>
        <v>42.96</v>
      </c>
      <c r="AX15" s="57"/>
      <c r="AY15" s="29" t="s">
        <v>284</v>
      </c>
      <c r="AZ15" s="29"/>
      <c r="BA15" s="29">
        <v>1</v>
      </c>
      <c r="BB15" s="30">
        <v>2.99</v>
      </c>
      <c r="BC15" s="29"/>
      <c r="BD15" s="31">
        <f t="shared" si="12"/>
        <v>2.99</v>
      </c>
      <c r="BF15" s="57"/>
      <c r="BG15" s="29" t="s">
        <v>347</v>
      </c>
      <c r="BH15" s="29"/>
      <c r="BI15" s="29">
        <v>1</v>
      </c>
      <c r="BJ15" s="30">
        <v>56.28</v>
      </c>
      <c r="BK15" s="29"/>
      <c r="BL15" s="31">
        <f t="shared" si="8"/>
        <v>56.28</v>
      </c>
      <c r="BV15" s="24">
        <v>45078</v>
      </c>
      <c r="BW15" s="25" t="s">
        <v>16</v>
      </c>
      <c r="BX15" s="25" t="s">
        <v>263</v>
      </c>
      <c r="BY15" s="25" t="s">
        <v>264</v>
      </c>
      <c r="BZ15" s="26" t="s">
        <v>265</v>
      </c>
      <c r="CA15" s="25" t="s">
        <v>266</v>
      </c>
      <c r="CB15" s="27" t="s">
        <v>267</v>
      </c>
      <c r="CD15" s="57"/>
      <c r="CE15" s="29" t="s">
        <v>633</v>
      </c>
      <c r="CF15" s="29"/>
      <c r="CG15" s="29">
        <v>12</v>
      </c>
      <c r="CH15" s="30">
        <v>2.69</v>
      </c>
      <c r="CI15" s="29">
        <v>3.6</v>
      </c>
      <c r="CJ15" s="31">
        <f t="shared" si="5"/>
        <v>28.68</v>
      </c>
      <c r="CL15" s="24">
        <v>45090</v>
      </c>
      <c r="CM15" s="25" t="s">
        <v>16</v>
      </c>
      <c r="CN15" s="25" t="s">
        <v>263</v>
      </c>
      <c r="CO15" s="25" t="s">
        <v>264</v>
      </c>
      <c r="CP15" s="26" t="s">
        <v>265</v>
      </c>
      <c r="CQ15" s="25" t="s">
        <v>266</v>
      </c>
      <c r="CR15" s="27" t="s">
        <v>267</v>
      </c>
      <c r="CT15" s="47">
        <v>45097</v>
      </c>
      <c r="CU15" s="25" t="s">
        <v>16</v>
      </c>
      <c r="CV15" s="25" t="s">
        <v>263</v>
      </c>
      <c r="CW15" s="25" t="s">
        <v>264</v>
      </c>
      <c r="CX15" s="26" t="s">
        <v>265</v>
      </c>
      <c r="CY15" s="25" t="s">
        <v>266</v>
      </c>
      <c r="CZ15" s="27" t="s">
        <v>267</v>
      </c>
      <c r="DB15" s="71"/>
      <c r="DC15" s="29" t="s">
        <v>299</v>
      </c>
      <c r="DD15" s="29"/>
      <c r="DE15" s="29">
        <v>1</v>
      </c>
      <c r="DF15" s="30">
        <v>8.25</v>
      </c>
      <c r="DG15" s="29"/>
      <c r="DH15" s="39">
        <f>DE15*DF15-DG15</f>
        <v>8.25</v>
      </c>
      <c r="DJ15" s="70"/>
      <c r="DK15" s="29" t="s">
        <v>304</v>
      </c>
      <c r="DL15" s="29"/>
      <c r="DM15" s="29">
        <v>10</v>
      </c>
      <c r="DN15" s="30">
        <v>2</v>
      </c>
      <c r="DO15" s="29"/>
      <c r="DP15" s="39">
        <f t="shared" si="10"/>
        <v>20</v>
      </c>
      <c r="DR15" s="48" t="s">
        <v>99</v>
      </c>
      <c r="DS15" s="33" t="s">
        <v>270</v>
      </c>
      <c r="DT15" s="34"/>
      <c r="DU15" s="34"/>
      <c r="DV15" s="35"/>
      <c r="DW15" s="34"/>
      <c r="DX15" s="36">
        <f>SUM(DX13:DX14)</f>
        <v>283.04060000000004</v>
      </c>
      <c r="DZ15" s="70"/>
      <c r="EA15" s="28" t="s">
        <v>345</v>
      </c>
      <c r="EB15" s="29"/>
      <c r="EC15" s="54">
        <v>6</v>
      </c>
      <c r="ED15" s="30">
        <v>19.95</v>
      </c>
      <c r="EE15" s="29"/>
      <c r="EF15" s="39">
        <f t="shared" si="6"/>
        <v>119.69999999999999</v>
      </c>
      <c r="EH15" s="70"/>
      <c r="EI15" s="28" t="s">
        <v>286</v>
      </c>
      <c r="EJ15" s="29"/>
      <c r="EK15" s="29">
        <v>5</v>
      </c>
      <c r="EL15" s="30">
        <v>4</v>
      </c>
      <c r="EM15" s="29"/>
      <c r="EN15" s="39">
        <f t="shared" si="9"/>
        <v>20</v>
      </c>
      <c r="EP15" s="48" t="s">
        <v>100</v>
      </c>
      <c r="EQ15" s="33" t="s">
        <v>270</v>
      </c>
      <c r="ER15" s="34"/>
      <c r="ES15" s="34"/>
      <c r="ET15" s="35"/>
      <c r="EU15" s="34"/>
      <c r="EV15" s="36">
        <f>SUM(EV13:EV14)</f>
        <v>153</v>
      </c>
      <c r="EX15" s="47">
        <v>45145</v>
      </c>
      <c r="EY15" s="25" t="s">
        <v>16</v>
      </c>
      <c r="EZ15" s="25" t="s">
        <v>263</v>
      </c>
      <c r="FA15" s="25" t="s">
        <v>264</v>
      </c>
      <c r="FB15" s="26" t="s">
        <v>265</v>
      </c>
      <c r="FC15" s="25" t="s">
        <v>266</v>
      </c>
      <c r="FD15" s="27" t="s">
        <v>267</v>
      </c>
      <c r="FF15" s="62"/>
      <c r="FG15" s="28" t="s">
        <v>788</v>
      </c>
      <c r="FH15" s="29"/>
      <c r="FI15" s="29">
        <v>18</v>
      </c>
      <c r="FJ15" s="30">
        <v>6.9</v>
      </c>
      <c r="FK15" s="29"/>
      <c r="FL15" s="31">
        <f>(FI15*FJ15)-FK15</f>
        <v>124.2</v>
      </c>
    </row>
    <row r="16" spans="2:176" ht="15.75" customHeight="1" thickBot="1">
      <c r="B16" s="41"/>
      <c r="C16" s="41"/>
      <c r="D16" s="41"/>
      <c r="E16" s="41"/>
      <c r="F16" s="42"/>
      <c r="G16" s="41"/>
      <c r="H16" s="42"/>
      <c r="J16" s="41"/>
      <c r="K16" s="41"/>
      <c r="L16" s="41"/>
      <c r="M16" s="41"/>
      <c r="N16" s="42"/>
      <c r="O16" s="41"/>
      <c r="P16" s="42"/>
      <c r="Z16" s="24">
        <v>45033</v>
      </c>
      <c r="AA16" s="25" t="s">
        <v>16</v>
      </c>
      <c r="AB16" s="25" t="s">
        <v>263</v>
      </c>
      <c r="AC16" s="25" t="s">
        <v>264</v>
      </c>
      <c r="AD16" s="26" t="s">
        <v>265</v>
      </c>
      <c r="AE16" s="25" t="s">
        <v>266</v>
      </c>
      <c r="AF16" s="27" t="s">
        <v>267</v>
      </c>
      <c r="AH16" s="68"/>
      <c r="AI16" s="29" t="s">
        <v>392</v>
      </c>
      <c r="AJ16" s="29"/>
      <c r="AK16" s="29">
        <v>25</v>
      </c>
      <c r="AL16" s="30">
        <v>3</v>
      </c>
      <c r="AM16" s="29"/>
      <c r="AN16" s="31">
        <f>(AK16*AL16)-AM16</f>
        <v>75</v>
      </c>
      <c r="AP16" s="57"/>
      <c r="AQ16" s="29" t="s">
        <v>424</v>
      </c>
      <c r="AR16" s="29"/>
      <c r="AS16" s="29">
        <v>1</v>
      </c>
      <c r="AT16" s="30">
        <v>53.88</v>
      </c>
      <c r="AU16" s="29"/>
      <c r="AV16" s="31">
        <f t="shared" si="2"/>
        <v>53.88</v>
      </c>
      <c r="AX16" s="57"/>
      <c r="AY16" s="29" t="s">
        <v>303</v>
      </c>
      <c r="AZ16" s="29"/>
      <c r="BA16" s="29">
        <v>1.24</v>
      </c>
      <c r="BB16" s="30">
        <v>6.9</v>
      </c>
      <c r="BC16" s="29"/>
      <c r="BD16" s="31">
        <f t="shared" si="12"/>
        <v>8.5560000000000009</v>
      </c>
      <c r="BF16" s="57"/>
      <c r="BG16" s="29" t="s">
        <v>423</v>
      </c>
      <c r="BH16" s="29"/>
      <c r="BI16" s="29">
        <v>20</v>
      </c>
      <c r="BJ16" s="30">
        <v>8.2899999999999991</v>
      </c>
      <c r="BK16" s="29">
        <v>6</v>
      </c>
      <c r="BL16" s="31">
        <f t="shared" si="8"/>
        <v>159.79999999999998</v>
      </c>
      <c r="BN16" s="24">
        <v>45070</v>
      </c>
      <c r="BO16" s="25" t="s">
        <v>16</v>
      </c>
      <c r="BP16" s="25" t="s">
        <v>263</v>
      </c>
      <c r="BQ16" s="25" t="s">
        <v>264</v>
      </c>
      <c r="BR16" s="26" t="s">
        <v>265</v>
      </c>
      <c r="BS16" s="25" t="s">
        <v>266</v>
      </c>
      <c r="BT16" s="27" t="s">
        <v>267</v>
      </c>
      <c r="BV16" s="69" t="s">
        <v>274</v>
      </c>
      <c r="BW16" s="29" t="s">
        <v>634</v>
      </c>
      <c r="BX16" s="29"/>
      <c r="BY16" s="29">
        <v>5</v>
      </c>
      <c r="BZ16" s="30">
        <v>3</v>
      </c>
      <c r="CA16" s="29"/>
      <c r="CB16" s="39">
        <f>BY16*BZ16-CA16</f>
        <v>15</v>
      </c>
      <c r="CD16" s="57"/>
      <c r="CE16" s="29" t="s">
        <v>153</v>
      </c>
      <c r="CF16" s="29"/>
      <c r="CG16" s="29">
        <v>12</v>
      </c>
      <c r="CH16" s="30">
        <v>2.69</v>
      </c>
      <c r="CI16" s="29">
        <v>3.6</v>
      </c>
      <c r="CJ16" s="31">
        <f t="shared" si="5"/>
        <v>28.68</v>
      </c>
      <c r="CL16" s="37" t="s">
        <v>425</v>
      </c>
      <c r="CM16" s="28" t="s">
        <v>425</v>
      </c>
      <c r="CN16" s="29"/>
      <c r="CO16" s="29">
        <v>1</v>
      </c>
      <c r="CP16" s="30">
        <v>310.85000000000002</v>
      </c>
      <c r="CQ16" s="29">
        <v>65.849999999999994</v>
      </c>
      <c r="CR16" s="31">
        <f>(CO16*CP16)-CQ16</f>
        <v>245.00000000000003</v>
      </c>
      <c r="CT16" s="66" t="s">
        <v>333</v>
      </c>
      <c r="CU16" s="29" t="s">
        <v>615</v>
      </c>
      <c r="CV16" s="29"/>
      <c r="CW16" s="29">
        <v>6.26</v>
      </c>
      <c r="CX16" s="30">
        <v>9.99</v>
      </c>
      <c r="CY16" s="29"/>
      <c r="CZ16" s="31">
        <f>(CW16*CX16)-CY16</f>
        <v>62.537399999999998</v>
      </c>
      <c r="DB16" s="32" t="s">
        <v>99</v>
      </c>
      <c r="DC16" s="33" t="s">
        <v>270</v>
      </c>
      <c r="DD16" s="34"/>
      <c r="DE16" s="34"/>
      <c r="DF16" s="35"/>
      <c r="DG16" s="34"/>
      <c r="DH16" s="36">
        <f>SUM(DH12:DH15)</f>
        <v>393.73349999999999</v>
      </c>
      <c r="DJ16" s="70"/>
      <c r="DK16" s="28" t="s">
        <v>404</v>
      </c>
      <c r="DL16" s="29"/>
      <c r="DM16" s="29">
        <v>10</v>
      </c>
      <c r="DN16" s="30">
        <v>3</v>
      </c>
      <c r="DO16" s="29"/>
      <c r="DP16" s="39">
        <f t="shared" si="10"/>
        <v>30</v>
      </c>
      <c r="DZ16" s="70"/>
      <c r="EA16" s="28" t="s">
        <v>801</v>
      </c>
      <c r="EB16" s="29"/>
      <c r="EC16" s="54">
        <v>1</v>
      </c>
      <c r="ED16" s="30">
        <v>20.7</v>
      </c>
      <c r="EE16" s="29"/>
      <c r="EF16" s="39">
        <f t="shared" si="6"/>
        <v>20.7</v>
      </c>
      <c r="EH16" s="70"/>
      <c r="EI16" s="28" t="s">
        <v>306</v>
      </c>
      <c r="EJ16" s="29"/>
      <c r="EK16" s="29">
        <v>1</v>
      </c>
      <c r="EL16" s="30">
        <v>30</v>
      </c>
      <c r="EM16" s="29"/>
      <c r="EN16" s="39">
        <f t="shared" si="9"/>
        <v>30</v>
      </c>
      <c r="EX16" s="58" t="s">
        <v>333</v>
      </c>
      <c r="EY16" s="29" t="s">
        <v>780</v>
      </c>
      <c r="EZ16" s="29"/>
      <c r="FA16" s="29">
        <v>6.5590000000000002</v>
      </c>
      <c r="FB16" s="30">
        <v>5.99</v>
      </c>
      <c r="FC16" s="29"/>
      <c r="FD16" s="31">
        <f t="shared" ref="FD16:FD19" si="13">(FA16*FB16)-FC16</f>
        <v>39.288409999999999</v>
      </c>
      <c r="FF16" s="32" t="s">
        <v>272</v>
      </c>
      <c r="FG16" s="33" t="s">
        <v>270</v>
      </c>
      <c r="FH16" s="34"/>
      <c r="FI16" s="34"/>
      <c r="FJ16" s="35"/>
      <c r="FK16" s="34"/>
      <c r="FL16" s="36">
        <f>SUM(FL13:FL15)</f>
        <v>689.40000000000009</v>
      </c>
    </row>
    <row r="17" spans="2:168" ht="19.5" customHeight="1" thickBot="1">
      <c r="B17" s="24">
        <v>45014</v>
      </c>
      <c r="C17" s="25" t="s">
        <v>16</v>
      </c>
      <c r="D17" s="25" t="s">
        <v>263</v>
      </c>
      <c r="E17" s="25" t="s">
        <v>264</v>
      </c>
      <c r="F17" s="26" t="s">
        <v>265</v>
      </c>
      <c r="G17" s="25" t="s">
        <v>266</v>
      </c>
      <c r="H17" s="27" t="s">
        <v>267</v>
      </c>
      <c r="J17" s="24">
        <v>45018</v>
      </c>
      <c r="K17" s="25" t="s">
        <v>16</v>
      </c>
      <c r="L17" s="25" t="s">
        <v>263</v>
      </c>
      <c r="M17" s="25" t="s">
        <v>264</v>
      </c>
      <c r="N17" s="26" t="s">
        <v>265</v>
      </c>
      <c r="O17" s="25" t="s">
        <v>266</v>
      </c>
      <c r="P17" s="27" t="s">
        <v>267</v>
      </c>
      <c r="R17" s="24">
        <v>45027</v>
      </c>
      <c r="S17" s="25" t="s">
        <v>16</v>
      </c>
      <c r="T17" s="25" t="s">
        <v>263</v>
      </c>
      <c r="U17" s="25" t="s">
        <v>264</v>
      </c>
      <c r="V17" s="26" t="s">
        <v>265</v>
      </c>
      <c r="W17" s="25" t="s">
        <v>266</v>
      </c>
      <c r="X17" s="27" t="s">
        <v>267</v>
      </c>
      <c r="Z17" s="69" t="s">
        <v>333</v>
      </c>
      <c r="AA17" s="28" t="s">
        <v>406</v>
      </c>
      <c r="AB17" s="29"/>
      <c r="AC17" s="29">
        <v>10.42</v>
      </c>
      <c r="AD17" s="30">
        <v>29.99</v>
      </c>
      <c r="AE17" s="29"/>
      <c r="AF17" s="39">
        <f>AC17*AD17-AE17</f>
        <v>312.49579999999997</v>
      </c>
      <c r="AH17" s="48" t="s">
        <v>100</v>
      </c>
      <c r="AI17" s="33" t="s">
        <v>270</v>
      </c>
      <c r="AJ17" s="34"/>
      <c r="AK17" s="34"/>
      <c r="AL17" s="35"/>
      <c r="AM17" s="34"/>
      <c r="AN17" s="36">
        <f>SUM(AN14:AN16)</f>
        <v>183</v>
      </c>
      <c r="AP17" s="57"/>
      <c r="AQ17" s="29" t="s">
        <v>635</v>
      </c>
      <c r="AR17" s="29"/>
      <c r="AS17" s="29">
        <v>1</v>
      </c>
      <c r="AT17" s="30">
        <v>119.8</v>
      </c>
      <c r="AU17" s="29"/>
      <c r="AV17" s="31">
        <f t="shared" si="2"/>
        <v>119.8</v>
      </c>
      <c r="AX17" s="57"/>
      <c r="AY17" s="29" t="s">
        <v>636</v>
      </c>
      <c r="AZ17" s="29"/>
      <c r="BA17" s="29">
        <v>0.54</v>
      </c>
      <c r="BB17" s="30">
        <v>7.9</v>
      </c>
      <c r="BC17" s="29"/>
      <c r="BD17" s="31">
        <f t="shared" si="12"/>
        <v>4.2660000000000009</v>
      </c>
      <c r="BF17" s="57"/>
      <c r="BG17" s="29" t="s">
        <v>637</v>
      </c>
      <c r="BH17" s="29"/>
      <c r="BI17" s="29">
        <v>1</v>
      </c>
      <c r="BJ17" s="30">
        <v>76.900000000000006</v>
      </c>
      <c r="BK17" s="29"/>
      <c r="BL17" s="31">
        <f>(BI17*BJ17)-BK17</f>
        <v>76.900000000000006</v>
      </c>
      <c r="BN17" s="69" t="s">
        <v>274</v>
      </c>
      <c r="BO17" s="29" t="s">
        <v>276</v>
      </c>
      <c r="BP17" s="29"/>
      <c r="BQ17" s="29">
        <v>1</v>
      </c>
      <c r="BR17" s="30">
        <v>70</v>
      </c>
      <c r="BS17" s="29"/>
      <c r="BT17" s="39">
        <f>BQ17*BR17-BS17</f>
        <v>70</v>
      </c>
      <c r="BV17" s="70"/>
      <c r="BW17" s="28" t="s">
        <v>277</v>
      </c>
      <c r="BX17" s="29"/>
      <c r="BY17" s="29">
        <v>5</v>
      </c>
      <c r="BZ17" s="30">
        <v>3</v>
      </c>
      <c r="CA17" s="29"/>
      <c r="CB17" s="39">
        <f>BY17*BZ17-CA17</f>
        <v>15</v>
      </c>
      <c r="CD17" s="57"/>
      <c r="CE17" s="29" t="s">
        <v>351</v>
      </c>
      <c r="CF17" s="29"/>
      <c r="CG17" s="29">
        <v>12</v>
      </c>
      <c r="CH17" s="30">
        <v>2.69</v>
      </c>
      <c r="CI17" s="29">
        <v>3.6</v>
      </c>
      <c r="CJ17" s="31">
        <f t="shared" si="5"/>
        <v>28.68</v>
      </c>
      <c r="CL17" s="32" t="s">
        <v>99</v>
      </c>
      <c r="CM17" s="33" t="s">
        <v>270</v>
      </c>
      <c r="CN17" s="34"/>
      <c r="CO17" s="34"/>
      <c r="CP17" s="35"/>
      <c r="CQ17" s="34"/>
      <c r="CR17" s="36">
        <f>SUM(CR16:CR16)</f>
        <v>245.00000000000003</v>
      </c>
      <c r="CT17" s="67"/>
      <c r="CU17" s="29" t="s">
        <v>638</v>
      </c>
      <c r="CV17" s="29"/>
      <c r="CW17" s="29">
        <v>2.5859999999999999</v>
      </c>
      <c r="CX17" s="30">
        <v>20.99</v>
      </c>
      <c r="CY17" s="29"/>
      <c r="CZ17" s="31">
        <f>(CW17*CX17)-CY17</f>
        <v>54.280139999999996</v>
      </c>
      <c r="DJ17" s="70"/>
      <c r="DK17" s="28" t="s">
        <v>355</v>
      </c>
      <c r="DL17" s="29"/>
      <c r="DM17" s="29">
        <v>5</v>
      </c>
      <c r="DN17" s="30">
        <v>4</v>
      </c>
      <c r="DO17" s="29"/>
      <c r="DP17" s="39">
        <f t="shared" si="10"/>
        <v>20</v>
      </c>
      <c r="DR17" s="47">
        <v>45117</v>
      </c>
      <c r="DS17" s="25" t="s">
        <v>16</v>
      </c>
      <c r="DT17" s="25" t="s">
        <v>263</v>
      </c>
      <c r="DU17" s="25" t="s">
        <v>264</v>
      </c>
      <c r="DV17" s="26" t="s">
        <v>265</v>
      </c>
      <c r="DW17" s="25" t="s">
        <v>266</v>
      </c>
      <c r="DX17" s="27" t="s">
        <v>267</v>
      </c>
      <c r="DZ17" s="71"/>
      <c r="EA17" s="28" t="s">
        <v>425</v>
      </c>
      <c r="EB17" s="29"/>
      <c r="EC17" s="54">
        <v>1</v>
      </c>
      <c r="ED17" s="30">
        <v>225</v>
      </c>
      <c r="EE17" s="29"/>
      <c r="EF17" s="39">
        <f t="shared" si="6"/>
        <v>225</v>
      </c>
      <c r="EH17" s="70"/>
      <c r="EI17" s="28" t="s">
        <v>639</v>
      </c>
      <c r="EJ17" s="29"/>
      <c r="EK17" s="29">
        <v>3</v>
      </c>
      <c r="EL17" s="30">
        <v>6</v>
      </c>
      <c r="EM17" s="29"/>
      <c r="EN17" s="39">
        <f t="shared" si="9"/>
        <v>18</v>
      </c>
      <c r="EP17" s="24">
        <v>45139</v>
      </c>
      <c r="EQ17" s="25" t="s">
        <v>16</v>
      </c>
      <c r="ER17" s="25" t="s">
        <v>263</v>
      </c>
      <c r="ES17" s="25" t="s">
        <v>264</v>
      </c>
      <c r="ET17" s="26" t="s">
        <v>265</v>
      </c>
      <c r="EU17" s="25" t="s">
        <v>266</v>
      </c>
      <c r="EV17" s="27" t="s">
        <v>267</v>
      </c>
      <c r="EX17" s="59"/>
      <c r="EY17" s="29" t="s">
        <v>615</v>
      </c>
      <c r="EZ17" s="29"/>
      <c r="FA17" s="29">
        <v>4.6399999999999997</v>
      </c>
      <c r="FB17" s="30">
        <v>8.99</v>
      </c>
      <c r="FC17" s="29"/>
      <c r="FD17" s="31">
        <f t="shared" si="13"/>
        <v>41.7136</v>
      </c>
    </row>
    <row r="18" spans="2:168" ht="19.5" customHeight="1" thickBot="1">
      <c r="B18" s="69" t="s">
        <v>297</v>
      </c>
      <c r="C18" s="28" t="s">
        <v>327</v>
      </c>
      <c r="D18" s="29"/>
      <c r="E18" s="29">
        <v>1</v>
      </c>
      <c r="F18" s="30">
        <v>12.9</v>
      </c>
      <c r="G18" s="29"/>
      <c r="H18" s="39">
        <f>E18*F18-G18</f>
        <v>12.9</v>
      </c>
      <c r="J18" s="72" t="s">
        <v>268</v>
      </c>
      <c r="K18" s="28" t="s">
        <v>354</v>
      </c>
      <c r="L18" s="29"/>
      <c r="M18" s="29">
        <v>2</v>
      </c>
      <c r="N18" s="30">
        <v>1.99</v>
      </c>
      <c r="O18" s="29"/>
      <c r="P18" s="31">
        <f t="shared" ref="P18:P50" si="14">(M18*N18)-O18</f>
        <v>3.98</v>
      </c>
      <c r="R18" s="40" t="s">
        <v>282</v>
      </c>
      <c r="S18" s="28" t="s">
        <v>282</v>
      </c>
      <c r="T18" s="29"/>
      <c r="U18" s="29">
        <v>20</v>
      </c>
      <c r="V18" s="30">
        <v>2.8</v>
      </c>
      <c r="W18" s="29"/>
      <c r="X18" s="31">
        <f>(U18*V18)-W18</f>
        <v>56</v>
      </c>
      <c r="Z18" s="70"/>
      <c r="AA18" s="28" t="s">
        <v>407</v>
      </c>
      <c r="AB18" s="29"/>
      <c r="AC18" s="29">
        <v>5.7</v>
      </c>
      <c r="AD18" s="30">
        <v>9.99</v>
      </c>
      <c r="AE18" s="29"/>
      <c r="AF18" s="39">
        <f>AC18*AD18-AE18</f>
        <v>56.943000000000005</v>
      </c>
      <c r="AP18" s="57"/>
      <c r="AQ18" s="29" t="s">
        <v>640</v>
      </c>
      <c r="AR18" s="29"/>
      <c r="AS18" s="29">
        <v>3</v>
      </c>
      <c r="AT18" s="30">
        <v>143.68</v>
      </c>
      <c r="AU18" s="29"/>
      <c r="AV18" s="31">
        <f t="shared" si="2"/>
        <v>431.04</v>
      </c>
      <c r="AX18" s="57"/>
      <c r="AY18" s="29" t="s">
        <v>641</v>
      </c>
      <c r="AZ18" s="29"/>
      <c r="BA18" s="29">
        <v>0.90500000000000003</v>
      </c>
      <c r="BB18" s="30">
        <v>4.1900000000000004</v>
      </c>
      <c r="BC18" s="29"/>
      <c r="BD18" s="31">
        <f t="shared" si="12"/>
        <v>3.7919500000000004</v>
      </c>
      <c r="BF18" s="57"/>
      <c r="BG18" s="29" t="s">
        <v>642</v>
      </c>
      <c r="BH18" s="29"/>
      <c r="BI18" s="29">
        <v>1</v>
      </c>
      <c r="BJ18" s="30">
        <v>59.9</v>
      </c>
      <c r="BK18" s="29"/>
      <c r="BL18" s="31">
        <f t="shared" si="8"/>
        <v>59.9</v>
      </c>
      <c r="BN18" s="70"/>
      <c r="BO18" s="28" t="s">
        <v>304</v>
      </c>
      <c r="BP18" s="29"/>
      <c r="BQ18" s="29">
        <v>5</v>
      </c>
      <c r="BR18" s="30">
        <v>3</v>
      </c>
      <c r="BS18" s="29"/>
      <c r="BT18" s="39">
        <f>BQ18*BR18-BS18</f>
        <v>15</v>
      </c>
      <c r="BV18" s="70"/>
      <c r="BW18" s="29" t="s">
        <v>354</v>
      </c>
      <c r="BX18" s="29"/>
      <c r="BY18" s="29">
        <v>1</v>
      </c>
      <c r="BZ18" s="30">
        <v>3</v>
      </c>
      <c r="CA18" s="29"/>
      <c r="CB18" s="39">
        <f>BY18*BZ18-CA18</f>
        <v>3</v>
      </c>
      <c r="CD18" s="57"/>
      <c r="CE18" s="29" t="s">
        <v>643</v>
      </c>
      <c r="CF18" s="29"/>
      <c r="CG18" s="29">
        <v>15</v>
      </c>
      <c r="CH18" s="30">
        <v>2.0499999999999998</v>
      </c>
      <c r="CI18" s="29">
        <v>1.5</v>
      </c>
      <c r="CJ18" s="31">
        <f t="shared" si="5"/>
        <v>29.249999999999996</v>
      </c>
      <c r="CT18" s="67"/>
      <c r="CU18" s="29" t="s">
        <v>406</v>
      </c>
      <c r="CV18" s="29"/>
      <c r="CW18" s="29">
        <v>29.58</v>
      </c>
      <c r="CX18" s="30">
        <v>27.99</v>
      </c>
      <c r="CY18" s="29"/>
      <c r="CZ18" s="31">
        <f>(CW18*CX18)-CY18</f>
        <v>827.94419999999991</v>
      </c>
      <c r="DB18" s="24">
        <v>45104</v>
      </c>
      <c r="DC18" s="25" t="s">
        <v>16</v>
      </c>
      <c r="DD18" s="25" t="s">
        <v>263</v>
      </c>
      <c r="DE18" s="25" t="s">
        <v>264</v>
      </c>
      <c r="DF18" s="26" t="s">
        <v>265</v>
      </c>
      <c r="DG18" s="25" t="s">
        <v>266</v>
      </c>
      <c r="DH18" s="27" t="s">
        <v>267</v>
      </c>
      <c r="DJ18" s="70"/>
      <c r="DK18" s="28" t="s">
        <v>306</v>
      </c>
      <c r="DL18" s="29"/>
      <c r="DM18" s="29">
        <v>5</v>
      </c>
      <c r="DN18" s="30">
        <v>3</v>
      </c>
      <c r="DO18" s="29"/>
      <c r="DP18" s="39">
        <f t="shared" si="10"/>
        <v>15</v>
      </c>
      <c r="DR18" s="66" t="s">
        <v>333</v>
      </c>
      <c r="DS18" s="29" t="s">
        <v>620</v>
      </c>
      <c r="DT18" s="29"/>
      <c r="DU18" s="29">
        <v>9.39</v>
      </c>
      <c r="DV18" s="30">
        <v>9.99</v>
      </c>
      <c r="DW18" s="29"/>
      <c r="DX18" s="31">
        <f>(DU18*DV18)-DW18</f>
        <v>93.806100000000001</v>
      </c>
      <c r="DZ18" s="32" t="s">
        <v>99</v>
      </c>
      <c r="EA18" s="33" t="s">
        <v>270</v>
      </c>
      <c r="EB18" s="34"/>
      <c r="EC18" s="34"/>
      <c r="ED18" s="35"/>
      <c r="EE18" s="34"/>
      <c r="EF18" s="36">
        <f>SUM(EF4:EF17)</f>
        <v>702.26935000000003</v>
      </c>
      <c r="EH18" s="70"/>
      <c r="EI18" s="28" t="s">
        <v>275</v>
      </c>
      <c r="EJ18" s="29"/>
      <c r="EK18" s="29">
        <v>1</v>
      </c>
      <c r="EL18" s="30">
        <v>30</v>
      </c>
      <c r="EM18" s="29"/>
      <c r="EN18" s="39">
        <f t="shared" si="9"/>
        <v>30</v>
      </c>
      <c r="EP18" s="69" t="s">
        <v>274</v>
      </c>
      <c r="EQ18" s="29" t="s">
        <v>305</v>
      </c>
      <c r="ER18" s="29"/>
      <c r="ES18" s="29">
        <v>1</v>
      </c>
      <c r="ET18" s="30">
        <v>40</v>
      </c>
      <c r="EU18" s="29"/>
      <c r="EV18" s="39">
        <f t="shared" ref="EV18:EV30" si="15">ES18*ET18-EU18</f>
        <v>40</v>
      </c>
      <c r="EX18" s="59"/>
      <c r="EY18" s="29" t="s">
        <v>624</v>
      </c>
      <c r="EZ18" s="29"/>
      <c r="FA18" s="29">
        <v>5.5940000000000003</v>
      </c>
      <c r="FB18" s="30">
        <v>26.99</v>
      </c>
      <c r="FC18" s="29"/>
      <c r="FD18" s="31">
        <f t="shared" si="13"/>
        <v>150.98205999999999</v>
      </c>
      <c r="FF18" s="47">
        <v>45154</v>
      </c>
      <c r="FG18" s="25" t="s">
        <v>16</v>
      </c>
      <c r="FH18" s="25" t="s">
        <v>263</v>
      </c>
      <c r="FI18" s="25" t="s">
        <v>264</v>
      </c>
      <c r="FJ18" s="26" t="s">
        <v>265</v>
      </c>
      <c r="FK18" s="25" t="s">
        <v>266</v>
      </c>
      <c r="FL18" s="27" t="s">
        <v>267</v>
      </c>
    </row>
    <row r="19" spans="2:168" ht="16.5" customHeight="1" thickBot="1">
      <c r="B19" s="70"/>
      <c r="C19" s="28" t="s">
        <v>328</v>
      </c>
      <c r="D19" s="29"/>
      <c r="E19" s="29">
        <v>1</v>
      </c>
      <c r="F19" s="30">
        <v>46.62</v>
      </c>
      <c r="G19" s="29"/>
      <c r="H19" s="39">
        <f t="shared" ref="H19:H24" si="16">E19*F19-G19</f>
        <v>46.62</v>
      </c>
      <c r="J19" s="76"/>
      <c r="K19" s="28" t="s">
        <v>305</v>
      </c>
      <c r="L19" s="29"/>
      <c r="M19" s="29">
        <v>10.625</v>
      </c>
      <c r="N19" s="30">
        <v>5.9</v>
      </c>
      <c r="O19" s="29"/>
      <c r="P19" s="31">
        <f t="shared" si="14"/>
        <v>62.687500000000007</v>
      </c>
      <c r="R19" s="32" t="s">
        <v>272</v>
      </c>
      <c r="S19" s="33" t="s">
        <v>270</v>
      </c>
      <c r="T19" s="34"/>
      <c r="U19" s="34"/>
      <c r="V19" s="35"/>
      <c r="W19" s="34"/>
      <c r="X19" s="36">
        <f>SUM(X18:X18)</f>
        <v>56</v>
      </c>
      <c r="Z19" s="71"/>
      <c r="AA19" s="28" t="s">
        <v>408</v>
      </c>
      <c r="AB19" s="29"/>
      <c r="AC19" s="29">
        <v>5.1920000000000002</v>
      </c>
      <c r="AD19" s="30">
        <v>31.99</v>
      </c>
      <c r="AE19" s="29"/>
      <c r="AF19" s="39">
        <f>AC19*AD19-AE19</f>
        <v>166.09208000000001</v>
      </c>
      <c r="AH19" s="24">
        <v>45041</v>
      </c>
      <c r="AI19" s="25" t="s">
        <v>16</v>
      </c>
      <c r="AJ19" s="25" t="s">
        <v>263</v>
      </c>
      <c r="AK19" s="25" t="s">
        <v>264</v>
      </c>
      <c r="AL19" s="26" t="s">
        <v>265</v>
      </c>
      <c r="AM19" s="25" t="s">
        <v>266</v>
      </c>
      <c r="AN19" s="27" t="s">
        <v>267</v>
      </c>
      <c r="AP19" s="57"/>
      <c r="AQ19" s="29" t="s">
        <v>286</v>
      </c>
      <c r="AR19" s="29"/>
      <c r="AS19" s="29">
        <v>2</v>
      </c>
      <c r="AT19" s="30">
        <v>153.86000000000001</v>
      </c>
      <c r="AU19" s="29"/>
      <c r="AV19" s="31">
        <f t="shared" si="2"/>
        <v>307.72000000000003</v>
      </c>
      <c r="AX19" s="57"/>
      <c r="AY19" s="29" t="s">
        <v>644</v>
      </c>
      <c r="AZ19" s="29"/>
      <c r="BA19" s="29">
        <v>1</v>
      </c>
      <c r="BB19" s="30">
        <v>6.99</v>
      </c>
      <c r="BC19" s="29"/>
      <c r="BD19" s="31">
        <f t="shared" si="12"/>
        <v>6.99</v>
      </c>
      <c r="BF19" s="57"/>
      <c r="BG19" s="29" t="s">
        <v>132</v>
      </c>
      <c r="BH19" s="29"/>
      <c r="BI19" s="29">
        <v>6</v>
      </c>
      <c r="BJ19" s="30">
        <v>11.34</v>
      </c>
      <c r="BK19" s="29"/>
      <c r="BL19" s="31">
        <f t="shared" si="8"/>
        <v>68.039999999999992</v>
      </c>
      <c r="BN19" s="70"/>
      <c r="BO19" s="29" t="s">
        <v>404</v>
      </c>
      <c r="BP19" s="29"/>
      <c r="BQ19" s="29">
        <v>5</v>
      </c>
      <c r="BR19" s="30">
        <v>4</v>
      </c>
      <c r="BS19" s="29"/>
      <c r="BT19" s="39">
        <f>BQ19*BR19-BS19</f>
        <v>20</v>
      </c>
      <c r="BV19" s="70"/>
      <c r="BW19" s="28" t="s">
        <v>280</v>
      </c>
      <c r="BX19" s="29"/>
      <c r="BY19" s="29">
        <v>1</v>
      </c>
      <c r="BZ19" s="30">
        <v>3</v>
      </c>
      <c r="CA19" s="29"/>
      <c r="CB19" s="39">
        <f>BY19*BZ19-CA19</f>
        <v>3</v>
      </c>
      <c r="CD19" s="57"/>
      <c r="CE19" s="29" t="s">
        <v>645</v>
      </c>
      <c r="CF19" s="29"/>
      <c r="CG19" s="29">
        <v>12</v>
      </c>
      <c r="CH19" s="30">
        <v>2.79</v>
      </c>
      <c r="CI19" s="29">
        <v>1.2</v>
      </c>
      <c r="CJ19" s="31">
        <f t="shared" si="5"/>
        <v>32.28</v>
      </c>
      <c r="CL19" s="24">
        <v>45090</v>
      </c>
      <c r="CM19" s="25" t="s">
        <v>16</v>
      </c>
      <c r="CN19" s="25" t="s">
        <v>263</v>
      </c>
      <c r="CO19" s="25" t="s">
        <v>264</v>
      </c>
      <c r="CP19" s="26" t="s">
        <v>265</v>
      </c>
      <c r="CQ19" s="25" t="s">
        <v>266</v>
      </c>
      <c r="CR19" s="27" t="s">
        <v>267</v>
      </c>
      <c r="CT19" s="48" t="s">
        <v>99</v>
      </c>
      <c r="CU19" s="33" t="s">
        <v>270</v>
      </c>
      <c r="CV19" s="34"/>
      <c r="CW19" s="34"/>
      <c r="CX19" s="35"/>
      <c r="CY19" s="34"/>
      <c r="CZ19" s="36">
        <f>SUM(CZ16:CZ18)</f>
        <v>944.76173999999992</v>
      </c>
      <c r="DB19" s="37" t="s">
        <v>499</v>
      </c>
      <c r="DC19" s="28" t="s">
        <v>269</v>
      </c>
      <c r="DD19" s="29"/>
      <c r="DE19" s="29">
        <v>36</v>
      </c>
      <c r="DF19" s="30">
        <v>10.99</v>
      </c>
      <c r="DG19" s="29"/>
      <c r="DH19" s="31">
        <f>(DE19*DF19)-DG19</f>
        <v>395.64</v>
      </c>
      <c r="DJ19" s="70"/>
      <c r="DK19" s="28" t="s">
        <v>417</v>
      </c>
      <c r="DL19" s="29"/>
      <c r="DM19" s="29">
        <v>2</v>
      </c>
      <c r="DN19" s="30">
        <v>8</v>
      </c>
      <c r="DO19" s="29"/>
      <c r="DP19" s="39">
        <f t="shared" si="10"/>
        <v>16</v>
      </c>
      <c r="DR19" s="67"/>
      <c r="DS19" s="29" t="s">
        <v>602</v>
      </c>
      <c r="DT19" s="29"/>
      <c r="DU19" s="29">
        <v>35.47</v>
      </c>
      <c r="DV19" s="30">
        <v>27.99</v>
      </c>
      <c r="DW19" s="29"/>
      <c r="DX19" s="31">
        <f>(DU19*DV19)-DW19</f>
        <v>992.80529999999987</v>
      </c>
      <c r="EC19" s="54"/>
      <c r="EH19" s="70"/>
      <c r="EI19" s="28" t="s">
        <v>280</v>
      </c>
      <c r="EJ19" s="29"/>
      <c r="EK19" s="54">
        <v>1</v>
      </c>
      <c r="EL19" s="30">
        <v>15</v>
      </c>
      <c r="EM19" s="29"/>
      <c r="EN19" s="39">
        <f t="shared" si="9"/>
        <v>15</v>
      </c>
      <c r="EP19" s="70"/>
      <c r="EQ19" s="28" t="s">
        <v>283</v>
      </c>
      <c r="ER19" s="29"/>
      <c r="ES19" s="29">
        <v>1</v>
      </c>
      <c r="ET19" s="30">
        <v>65</v>
      </c>
      <c r="EU19" s="29"/>
      <c r="EV19" s="39">
        <f t="shared" si="15"/>
        <v>65</v>
      </c>
      <c r="EX19" s="59"/>
      <c r="EY19" s="29" t="s">
        <v>693</v>
      </c>
      <c r="EZ19" s="29"/>
      <c r="FA19" s="29">
        <v>31.62</v>
      </c>
      <c r="FB19" s="30">
        <v>26.99</v>
      </c>
      <c r="FC19" s="29"/>
      <c r="FD19" s="31">
        <f t="shared" si="13"/>
        <v>853.42380000000003</v>
      </c>
      <c r="FF19" s="56" t="s">
        <v>268</v>
      </c>
      <c r="FG19" s="29" t="s">
        <v>790</v>
      </c>
      <c r="FH19" s="29"/>
      <c r="FI19" s="29">
        <v>2</v>
      </c>
      <c r="FJ19" s="30">
        <v>23.9</v>
      </c>
      <c r="FK19" s="29"/>
      <c r="FL19" s="31">
        <f t="shared" ref="FL19:FL43" si="17">(FI19*FJ19)-FK19</f>
        <v>47.8</v>
      </c>
    </row>
    <row r="20" spans="2:168" ht="15.75" customHeight="1" thickBot="1">
      <c r="B20" s="70"/>
      <c r="C20" s="28" t="s">
        <v>329</v>
      </c>
      <c r="D20" s="29"/>
      <c r="E20" s="29">
        <v>1</v>
      </c>
      <c r="F20" s="30">
        <v>1.79</v>
      </c>
      <c r="G20" s="29"/>
      <c r="H20" s="39">
        <f t="shared" si="16"/>
        <v>1.79</v>
      </c>
      <c r="J20" s="76"/>
      <c r="K20" s="28" t="s">
        <v>355</v>
      </c>
      <c r="L20" s="29"/>
      <c r="M20" s="29">
        <v>6.2949999999999999</v>
      </c>
      <c r="N20" s="30">
        <v>3.9</v>
      </c>
      <c r="O20" s="29"/>
      <c r="P20" s="31">
        <f t="shared" si="14"/>
        <v>24.5505</v>
      </c>
      <c r="Z20" s="32" t="s">
        <v>272</v>
      </c>
      <c r="AA20" s="33" t="s">
        <v>270</v>
      </c>
      <c r="AB20" s="34"/>
      <c r="AC20" s="34"/>
      <c r="AD20" s="35"/>
      <c r="AE20" s="34"/>
      <c r="AF20" s="36">
        <f>SUM(AF17:AF19)</f>
        <v>535.53088000000002</v>
      </c>
      <c r="AH20" s="72" t="s">
        <v>297</v>
      </c>
      <c r="AI20" s="28" t="s">
        <v>450</v>
      </c>
      <c r="AJ20" s="29"/>
      <c r="AK20" s="29">
        <v>1</v>
      </c>
      <c r="AL20" s="30">
        <v>38</v>
      </c>
      <c r="AM20" s="29"/>
      <c r="AN20" s="31">
        <f t="shared" ref="AN20:AN27" si="18">(AK20*AL20)-AM20</f>
        <v>38</v>
      </c>
      <c r="AP20" s="57"/>
      <c r="AQ20" s="29" t="s">
        <v>345</v>
      </c>
      <c r="AR20" s="29"/>
      <c r="AS20" s="29">
        <v>1</v>
      </c>
      <c r="AT20" s="30">
        <v>112.74</v>
      </c>
      <c r="AU20" s="29"/>
      <c r="AV20" s="31">
        <f t="shared" si="2"/>
        <v>112.74</v>
      </c>
      <c r="AX20" s="57"/>
      <c r="AY20" s="29" t="s">
        <v>644</v>
      </c>
      <c r="AZ20" s="29"/>
      <c r="BA20" s="29">
        <v>1</v>
      </c>
      <c r="BB20" s="30">
        <v>3.79</v>
      </c>
      <c r="BC20" s="29"/>
      <c r="BD20" s="31">
        <f t="shared" si="12"/>
        <v>3.79</v>
      </c>
      <c r="BF20" s="57"/>
      <c r="BG20" s="29" t="s">
        <v>138</v>
      </c>
      <c r="BH20" s="29"/>
      <c r="BI20" s="29">
        <v>48</v>
      </c>
      <c r="BJ20" s="30">
        <v>2.19</v>
      </c>
      <c r="BK20" s="29"/>
      <c r="BL20" s="31">
        <f t="shared" si="8"/>
        <v>105.12</v>
      </c>
      <c r="BN20" s="70"/>
      <c r="BO20" s="28" t="s">
        <v>517</v>
      </c>
      <c r="BP20" s="29"/>
      <c r="BQ20" s="29">
        <v>2</v>
      </c>
      <c r="BR20" s="30">
        <v>7</v>
      </c>
      <c r="BS20" s="29"/>
      <c r="BT20" s="39">
        <f>BQ20*BR20-BS20</f>
        <v>14</v>
      </c>
      <c r="BV20" s="70"/>
      <c r="BW20" s="28" t="s">
        <v>304</v>
      </c>
      <c r="BX20" s="29"/>
      <c r="BY20" s="29">
        <v>5</v>
      </c>
      <c r="BZ20" s="30">
        <v>3</v>
      </c>
      <c r="CA20" s="29"/>
      <c r="CB20" s="39">
        <f>BY20*BZ20-CA20</f>
        <v>15</v>
      </c>
      <c r="CD20" s="57"/>
      <c r="CE20" s="29" t="s">
        <v>521</v>
      </c>
      <c r="CF20" s="29"/>
      <c r="CG20" s="29">
        <v>12</v>
      </c>
      <c r="CH20" s="30">
        <v>3.89</v>
      </c>
      <c r="CI20" s="29">
        <v>3.6</v>
      </c>
      <c r="CJ20" s="31">
        <f t="shared" si="5"/>
        <v>43.08</v>
      </c>
      <c r="CL20" s="69" t="s">
        <v>274</v>
      </c>
      <c r="CM20" s="29" t="s">
        <v>276</v>
      </c>
      <c r="CN20" s="29"/>
      <c r="CO20" s="29">
        <v>1</v>
      </c>
      <c r="CP20" s="30">
        <v>60</v>
      </c>
      <c r="CQ20" s="29"/>
      <c r="CR20" s="39">
        <f t="shared" ref="CR20:CR30" si="19">CO20*CP20-CQ20</f>
        <v>60</v>
      </c>
      <c r="DB20" s="32" t="s">
        <v>272</v>
      </c>
      <c r="DC20" s="33" t="s">
        <v>270</v>
      </c>
      <c r="DD20" s="34"/>
      <c r="DE20" s="34"/>
      <c r="DF20" s="35"/>
      <c r="DG20" s="34"/>
      <c r="DH20" s="36">
        <f>SUM(DH19:DH19)</f>
        <v>395.64</v>
      </c>
      <c r="DJ20" s="70"/>
      <c r="DK20" s="28" t="s">
        <v>275</v>
      </c>
      <c r="DL20" s="29"/>
      <c r="DM20" s="29">
        <v>1</v>
      </c>
      <c r="DN20" s="30">
        <v>25</v>
      </c>
      <c r="DO20" s="29"/>
      <c r="DP20" s="39">
        <f t="shared" si="10"/>
        <v>25</v>
      </c>
      <c r="DR20" s="67"/>
      <c r="DS20" s="29" t="s">
        <v>615</v>
      </c>
      <c r="DT20" s="29"/>
      <c r="DU20" s="29">
        <v>6.157</v>
      </c>
      <c r="DV20" s="30">
        <v>9.89</v>
      </c>
      <c r="DW20" s="29"/>
      <c r="DX20" s="31">
        <f>(DU20*DV20)-DW20</f>
        <v>60.89273</v>
      </c>
      <c r="EH20" s="70"/>
      <c r="EI20" s="28" t="s">
        <v>647</v>
      </c>
      <c r="EJ20" s="29"/>
      <c r="EK20" s="54">
        <v>3</v>
      </c>
      <c r="EL20" s="30">
        <v>14</v>
      </c>
      <c r="EM20" s="29"/>
      <c r="EN20" s="39">
        <f t="shared" si="9"/>
        <v>42</v>
      </c>
      <c r="EP20" s="70"/>
      <c r="EQ20" s="29" t="s">
        <v>304</v>
      </c>
      <c r="ER20" s="29"/>
      <c r="ES20" s="29">
        <v>1</v>
      </c>
      <c r="ET20" s="30">
        <v>25</v>
      </c>
      <c r="EU20" s="29"/>
      <c r="EV20" s="39">
        <f t="shared" si="15"/>
        <v>25</v>
      </c>
      <c r="EX20" s="48" t="s">
        <v>98</v>
      </c>
      <c r="EY20" s="33" t="s">
        <v>270</v>
      </c>
      <c r="EZ20" s="34"/>
      <c r="FA20" s="34"/>
      <c r="FB20" s="35"/>
      <c r="FC20" s="34"/>
      <c r="FD20" s="36">
        <f>SUM(FD16:FD19)</f>
        <v>1085.40787</v>
      </c>
      <c r="FF20" s="57"/>
      <c r="FG20" s="29" t="s">
        <v>366</v>
      </c>
      <c r="FH20" s="29"/>
      <c r="FI20" s="29">
        <v>1</v>
      </c>
      <c r="FJ20" s="30">
        <v>131.88</v>
      </c>
      <c r="FK20" s="29"/>
      <c r="FL20" s="31">
        <f t="shared" si="17"/>
        <v>131.88</v>
      </c>
    </row>
    <row r="21" spans="2:168" ht="15.75" customHeight="1" thickBot="1">
      <c r="B21" s="70"/>
      <c r="C21" s="28" t="s">
        <v>330</v>
      </c>
      <c r="D21" s="29"/>
      <c r="E21" s="29">
        <v>1</v>
      </c>
      <c r="F21" s="30">
        <v>10.99</v>
      </c>
      <c r="G21" s="29"/>
      <c r="H21" s="39">
        <f t="shared" si="16"/>
        <v>10.99</v>
      </c>
      <c r="J21" s="76"/>
      <c r="K21" s="28" t="s">
        <v>356</v>
      </c>
      <c r="L21" s="29"/>
      <c r="M21" s="29">
        <v>4</v>
      </c>
      <c r="N21" s="30">
        <v>3.29</v>
      </c>
      <c r="O21" s="29"/>
      <c r="P21" s="31">
        <f t="shared" si="14"/>
        <v>13.16</v>
      </c>
      <c r="R21" s="24">
        <v>45027</v>
      </c>
      <c r="S21" s="25" t="s">
        <v>16</v>
      </c>
      <c r="T21" s="25" t="s">
        <v>263</v>
      </c>
      <c r="U21" s="25" t="s">
        <v>264</v>
      </c>
      <c r="V21" s="26" t="s">
        <v>265</v>
      </c>
      <c r="W21" s="25" t="s">
        <v>266</v>
      </c>
      <c r="X21" s="27" t="s">
        <v>267</v>
      </c>
      <c r="Z21" s="41"/>
      <c r="AA21" s="41"/>
      <c r="AB21" s="41"/>
      <c r="AC21" s="41"/>
      <c r="AD21" s="42"/>
      <c r="AE21" s="41"/>
      <c r="AF21" s="42"/>
      <c r="AH21" s="76"/>
      <c r="AI21" s="28" t="s">
        <v>451</v>
      </c>
      <c r="AJ21" s="29"/>
      <c r="AK21" s="29">
        <v>3</v>
      </c>
      <c r="AL21" s="30">
        <v>5</v>
      </c>
      <c r="AM21" s="29"/>
      <c r="AN21" s="31">
        <f t="shared" si="18"/>
        <v>15</v>
      </c>
      <c r="AP21" s="68"/>
      <c r="AQ21" s="29" t="s">
        <v>326</v>
      </c>
      <c r="AR21" s="29"/>
      <c r="AS21" s="29">
        <v>20</v>
      </c>
      <c r="AT21" s="30">
        <v>7.79</v>
      </c>
      <c r="AU21" s="29"/>
      <c r="AV21" s="31">
        <f t="shared" si="2"/>
        <v>155.80000000000001</v>
      </c>
      <c r="AX21" s="57"/>
      <c r="AY21" s="29" t="s">
        <v>648</v>
      </c>
      <c r="AZ21" s="29"/>
      <c r="BA21" s="29">
        <v>1</v>
      </c>
      <c r="BB21" s="30">
        <v>5.69</v>
      </c>
      <c r="BC21" s="29"/>
      <c r="BD21" s="31">
        <f t="shared" si="12"/>
        <v>5.69</v>
      </c>
      <c r="BF21" s="57"/>
      <c r="BG21" s="29" t="s">
        <v>153</v>
      </c>
      <c r="BH21" s="29"/>
      <c r="BI21" s="29">
        <v>1</v>
      </c>
      <c r="BJ21" s="30">
        <v>14.34</v>
      </c>
      <c r="BK21" s="29"/>
      <c r="BL21" s="31">
        <f t="shared" si="8"/>
        <v>14.34</v>
      </c>
      <c r="BN21" s="70"/>
      <c r="BO21" s="28" t="s">
        <v>649</v>
      </c>
      <c r="BP21" s="29"/>
      <c r="BQ21" s="29">
        <v>1</v>
      </c>
      <c r="BR21" s="30">
        <v>8</v>
      </c>
      <c r="BS21" s="29"/>
      <c r="BT21" s="39">
        <f>BQ21*BR21-BS21</f>
        <v>8</v>
      </c>
      <c r="BV21" s="70"/>
      <c r="BW21" s="28" t="s">
        <v>404</v>
      </c>
      <c r="BX21" s="29"/>
      <c r="BY21" s="29">
        <v>5</v>
      </c>
      <c r="BZ21" s="30">
        <v>4</v>
      </c>
      <c r="CA21" s="29"/>
      <c r="CB21" s="39">
        <f t="shared" ref="CB21:CB26" si="20">BY21*BZ21-CA21</f>
        <v>20</v>
      </c>
      <c r="CD21" s="57"/>
      <c r="CE21" s="29" t="s">
        <v>142</v>
      </c>
      <c r="CF21" s="29"/>
      <c r="CG21" s="29">
        <v>45</v>
      </c>
      <c r="CH21" s="30">
        <v>3.95</v>
      </c>
      <c r="CI21" s="29"/>
      <c r="CJ21" s="31">
        <f t="shared" si="5"/>
        <v>177.75</v>
      </c>
      <c r="CL21" s="70"/>
      <c r="CM21" s="28" t="s">
        <v>305</v>
      </c>
      <c r="CN21" s="29"/>
      <c r="CO21" s="29">
        <v>1</v>
      </c>
      <c r="CP21" s="30">
        <v>40</v>
      </c>
      <c r="CQ21" s="29"/>
      <c r="CR21" s="39">
        <f t="shared" si="19"/>
        <v>40</v>
      </c>
      <c r="CT21" s="47">
        <v>45097</v>
      </c>
      <c r="CU21" s="25" t="s">
        <v>16</v>
      </c>
      <c r="CV21" s="25" t="s">
        <v>263</v>
      </c>
      <c r="CW21" s="25" t="s">
        <v>264</v>
      </c>
      <c r="CX21" s="26" t="s">
        <v>265</v>
      </c>
      <c r="CY21" s="25" t="s">
        <v>266</v>
      </c>
      <c r="CZ21" s="27" t="s">
        <v>267</v>
      </c>
      <c r="DJ21" s="70"/>
      <c r="DK21" s="28" t="s">
        <v>277</v>
      </c>
      <c r="DL21" s="29"/>
      <c r="DM21" s="29">
        <v>10</v>
      </c>
      <c r="DN21" s="30">
        <v>2</v>
      </c>
      <c r="DO21" s="29"/>
      <c r="DP21" s="39">
        <f t="shared" si="10"/>
        <v>20</v>
      </c>
      <c r="DR21" s="48" t="s">
        <v>99</v>
      </c>
      <c r="DS21" s="33" t="s">
        <v>270</v>
      </c>
      <c r="DT21" s="34"/>
      <c r="DU21" s="34"/>
      <c r="DV21" s="35"/>
      <c r="DW21" s="34"/>
      <c r="DX21" s="36">
        <f>SUM(DX18:DX20)</f>
        <v>1147.5041299999998</v>
      </c>
      <c r="DZ21" s="24">
        <v>45126</v>
      </c>
      <c r="EA21" s="25" t="s">
        <v>16</v>
      </c>
      <c r="EB21" s="25" t="s">
        <v>263</v>
      </c>
      <c r="EC21" s="25" t="s">
        <v>264</v>
      </c>
      <c r="ED21" s="26" t="s">
        <v>265</v>
      </c>
      <c r="EE21" s="25" t="s">
        <v>266</v>
      </c>
      <c r="EF21" s="27" t="s">
        <v>267</v>
      </c>
      <c r="EH21" s="70"/>
      <c r="EI21" s="28" t="s">
        <v>277</v>
      </c>
      <c r="EJ21" s="29"/>
      <c r="EK21" s="54">
        <v>5</v>
      </c>
      <c r="EL21" s="30">
        <v>3</v>
      </c>
      <c r="EM21" s="29"/>
      <c r="EN21" s="39">
        <f t="shared" si="9"/>
        <v>15</v>
      </c>
      <c r="EP21" s="70"/>
      <c r="EQ21" s="28" t="s">
        <v>417</v>
      </c>
      <c r="ER21" s="29"/>
      <c r="ES21" s="29">
        <v>2</v>
      </c>
      <c r="ET21" s="30">
        <v>8</v>
      </c>
      <c r="EU21" s="29"/>
      <c r="EV21" s="39">
        <f t="shared" si="15"/>
        <v>16</v>
      </c>
      <c r="FF21" s="57"/>
      <c r="FG21" s="29" t="s">
        <v>791</v>
      </c>
      <c r="FH21" s="29"/>
      <c r="FI21" s="29">
        <v>5</v>
      </c>
      <c r="FJ21" s="30">
        <v>4.99</v>
      </c>
      <c r="FK21" s="29">
        <v>2.5</v>
      </c>
      <c r="FL21" s="31">
        <f t="shared" si="17"/>
        <v>22.450000000000003</v>
      </c>
    </row>
    <row r="22" spans="2:168" ht="16.5" customHeight="1" thickBot="1">
      <c r="B22" s="70"/>
      <c r="C22" s="28" t="s">
        <v>331</v>
      </c>
      <c r="D22" s="29"/>
      <c r="E22" s="29">
        <v>1</v>
      </c>
      <c r="F22" s="30">
        <v>22</v>
      </c>
      <c r="G22" s="29"/>
      <c r="H22" s="39">
        <f t="shared" si="16"/>
        <v>22</v>
      </c>
      <c r="J22" s="76"/>
      <c r="K22" s="28" t="s">
        <v>357</v>
      </c>
      <c r="L22" s="29"/>
      <c r="M22" s="29">
        <v>3</v>
      </c>
      <c r="N22" s="30">
        <v>7.99</v>
      </c>
      <c r="O22" s="29"/>
      <c r="P22" s="31">
        <f t="shared" si="14"/>
        <v>23.97</v>
      </c>
      <c r="R22" s="69" t="s">
        <v>302</v>
      </c>
      <c r="S22" s="28" t="s">
        <v>303</v>
      </c>
      <c r="T22" s="29"/>
      <c r="U22" s="29">
        <v>1</v>
      </c>
      <c r="V22" s="30">
        <v>60</v>
      </c>
      <c r="W22" s="29"/>
      <c r="X22" s="39">
        <f>U22*V22-W22</f>
        <v>60</v>
      </c>
      <c r="Z22" s="24">
        <v>45033</v>
      </c>
      <c r="AA22" s="25" t="s">
        <v>16</v>
      </c>
      <c r="AB22" s="25" t="s">
        <v>263</v>
      </c>
      <c r="AC22" s="25" t="s">
        <v>264</v>
      </c>
      <c r="AD22" s="26" t="s">
        <v>265</v>
      </c>
      <c r="AE22" s="25" t="s">
        <v>266</v>
      </c>
      <c r="AF22" s="27" t="s">
        <v>267</v>
      </c>
      <c r="AH22" s="76"/>
      <c r="AI22" s="28" t="s">
        <v>328</v>
      </c>
      <c r="AJ22" s="29"/>
      <c r="AK22" s="29">
        <v>3</v>
      </c>
      <c r="AL22" s="30">
        <v>25</v>
      </c>
      <c r="AM22" s="29"/>
      <c r="AN22" s="31">
        <f t="shared" si="18"/>
        <v>75</v>
      </c>
      <c r="AP22" s="48" t="s">
        <v>99</v>
      </c>
      <c r="AQ22" s="33" t="s">
        <v>270</v>
      </c>
      <c r="AR22" s="34"/>
      <c r="AS22" s="34"/>
      <c r="AT22" s="35"/>
      <c r="AU22" s="34"/>
      <c r="AV22" s="36">
        <f>SUM(AV4:AV21)</f>
        <v>1565.9299999999998</v>
      </c>
      <c r="AX22" s="57"/>
      <c r="AY22" s="29" t="s">
        <v>650</v>
      </c>
      <c r="AZ22" s="29"/>
      <c r="BA22" s="29">
        <v>1</v>
      </c>
      <c r="BB22" s="30">
        <v>19.899999999999999</v>
      </c>
      <c r="BC22" s="29"/>
      <c r="BD22" s="31">
        <f t="shared" si="12"/>
        <v>19.899999999999999</v>
      </c>
      <c r="BF22" s="57"/>
      <c r="BG22" s="29" t="s">
        <v>645</v>
      </c>
      <c r="BH22" s="29"/>
      <c r="BI22" s="29">
        <v>1</v>
      </c>
      <c r="BJ22" s="30">
        <v>16.739999999999998</v>
      </c>
      <c r="BK22" s="29"/>
      <c r="BL22" s="31">
        <f t="shared" si="8"/>
        <v>16.739999999999998</v>
      </c>
      <c r="BN22" s="70"/>
      <c r="BO22" s="28" t="s">
        <v>409</v>
      </c>
      <c r="BP22" s="29"/>
      <c r="BQ22" s="29">
        <v>2</v>
      </c>
      <c r="BR22" s="30">
        <v>4</v>
      </c>
      <c r="BS22" s="29"/>
      <c r="BT22" s="39">
        <f t="shared" ref="BT22:BT29" si="21">BQ22*BR22-BS22</f>
        <v>8</v>
      </c>
      <c r="BV22" s="70"/>
      <c r="BW22" s="28" t="s">
        <v>305</v>
      </c>
      <c r="BX22" s="29"/>
      <c r="BY22" s="29">
        <v>5</v>
      </c>
      <c r="BZ22" s="30">
        <v>5</v>
      </c>
      <c r="CA22" s="29"/>
      <c r="CB22" s="39">
        <f t="shared" si="20"/>
        <v>25</v>
      </c>
      <c r="CD22" s="57"/>
      <c r="CE22" s="29" t="s">
        <v>352</v>
      </c>
      <c r="CF22" s="29"/>
      <c r="CG22" s="29">
        <v>12</v>
      </c>
      <c r="CH22" s="30">
        <v>3.89</v>
      </c>
      <c r="CI22" s="29">
        <v>3.6</v>
      </c>
      <c r="CJ22" s="31">
        <f t="shared" si="5"/>
        <v>43.08</v>
      </c>
      <c r="CL22" s="70"/>
      <c r="CM22" s="29" t="s">
        <v>304</v>
      </c>
      <c r="CN22" s="29"/>
      <c r="CO22" s="29">
        <v>1</v>
      </c>
      <c r="CP22" s="30">
        <v>25</v>
      </c>
      <c r="CQ22" s="29"/>
      <c r="CR22" s="39">
        <f t="shared" si="19"/>
        <v>25</v>
      </c>
      <c r="CT22" s="56" t="s">
        <v>390</v>
      </c>
      <c r="CU22" s="29" t="s">
        <v>391</v>
      </c>
      <c r="CV22" s="29"/>
      <c r="CW22" s="29">
        <v>3</v>
      </c>
      <c r="CX22" s="30">
        <v>12</v>
      </c>
      <c r="CY22" s="29"/>
      <c r="CZ22" s="31">
        <f>(CW22*CX22)-CY22</f>
        <v>36</v>
      </c>
      <c r="DB22" s="24">
        <v>45105</v>
      </c>
      <c r="DC22" s="25" t="s">
        <v>16</v>
      </c>
      <c r="DD22" s="25" t="s">
        <v>263</v>
      </c>
      <c r="DE22" s="25" t="s">
        <v>264</v>
      </c>
      <c r="DF22" s="26" t="s">
        <v>265</v>
      </c>
      <c r="DG22" s="25" t="s">
        <v>266</v>
      </c>
      <c r="DH22" s="27" t="s">
        <v>267</v>
      </c>
      <c r="DJ22" s="70"/>
      <c r="DK22" s="28" t="s">
        <v>284</v>
      </c>
      <c r="DL22" s="29"/>
      <c r="DM22" s="29">
        <v>5</v>
      </c>
      <c r="DN22" s="30">
        <v>3</v>
      </c>
      <c r="DO22" s="29"/>
      <c r="DP22" s="39">
        <f t="shared" si="10"/>
        <v>15</v>
      </c>
      <c r="DZ22" s="37" t="s">
        <v>312</v>
      </c>
      <c r="EA22" s="28" t="s">
        <v>315</v>
      </c>
      <c r="EB22" s="29"/>
      <c r="EC22" s="29">
        <v>20</v>
      </c>
      <c r="ED22" s="30">
        <v>14.99</v>
      </c>
      <c r="EE22" s="29"/>
      <c r="EF22" s="31">
        <f>(EC22*ED22)-EE22</f>
        <v>299.8</v>
      </c>
      <c r="EH22" s="71"/>
      <c r="EI22" s="28" t="s">
        <v>354</v>
      </c>
      <c r="EJ22" s="29"/>
      <c r="EK22" s="54">
        <v>2</v>
      </c>
      <c r="EL22" s="30">
        <v>3</v>
      </c>
      <c r="EM22" s="29"/>
      <c r="EN22" s="39">
        <f t="shared" si="9"/>
        <v>6</v>
      </c>
      <c r="EP22" s="70"/>
      <c r="EQ22" s="28" t="s">
        <v>355</v>
      </c>
      <c r="ER22" s="29"/>
      <c r="ES22" s="29">
        <v>1</v>
      </c>
      <c r="ET22" s="30">
        <v>35</v>
      </c>
      <c r="EU22" s="29"/>
      <c r="EV22" s="39">
        <f t="shared" si="15"/>
        <v>35</v>
      </c>
      <c r="EX22" s="47">
        <v>45145</v>
      </c>
      <c r="EY22" s="25" t="s">
        <v>16</v>
      </c>
      <c r="EZ22" s="25" t="s">
        <v>263</v>
      </c>
      <c r="FA22" s="25" t="s">
        <v>264</v>
      </c>
      <c r="FB22" s="26" t="s">
        <v>265</v>
      </c>
      <c r="FC22" s="25" t="s">
        <v>266</v>
      </c>
      <c r="FD22" s="27" t="s">
        <v>267</v>
      </c>
      <c r="FF22" s="57"/>
      <c r="FG22" s="29" t="s">
        <v>362</v>
      </c>
      <c r="FH22" s="29"/>
      <c r="FI22" s="29">
        <v>2</v>
      </c>
      <c r="FJ22" s="30">
        <v>1.79</v>
      </c>
      <c r="FK22" s="29"/>
      <c r="FL22" s="31">
        <f t="shared" si="17"/>
        <v>3.58</v>
      </c>
    </row>
    <row r="23" spans="2:168" ht="15.75" customHeight="1" thickBot="1">
      <c r="B23" s="70"/>
      <c r="C23" s="28" t="s">
        <v>332</v>
      </c>
      <c r="D23" s="29"/>
      <c r="E23" s="29">
        <v>1</v>
      </c>
      <c r="F23" s="30">
        <v>12.51</v>
      </c>
      <c r="G23" s="29"/>
      <c r="H23" s="39">
        <f t="shared" si="16"/>
        <v>12.51</v>
      </c>
      <c r="J23" s="76"/>
      <c r="K23" s="28" t="s">
        <v>358</v>
      </c>
      <c r="L23" s="29"/>
      <c r="M23" s="29">
        <v>3</v>
      </c>
      <c r="N23" s="30">
        <v>2.9</v>
      </c>
      <c r="O23" s="29">
        <v>0.33</v>
      </c>
      <c r="P23" s="31">
        <f t="shared" si="14"/>
        <v>8.3699999999999992</v>
      </c>
      <c r="R23" s="70"/>
      <c r="S23" s="28"/>
      <c r="T23" s="29"/>
      <c r="U23" s="29">
        <v>1</v>
      </c>
      <c r="V23" s="30">
        <v>30</v>
      </c>
      <c r="W23" s="29"/>
      <c r="X23" s="39">
        <f>U23*V23-W23</f>
        <v>30</v>
      </c>
      <c r="Z23" s="72" t="s">
        <v>268</v>
      </c>
      <c r="AA23" s="28" t="s">
        <v>409</v>
      </c>
      <c r="AB23" s="29"/>
      <c r="AC23" s="29">
        <v>2</v>
      </c>
      <c r="AD23" s="30">
        <v>4.1500000000000004</v>
      </c>
      <c r="AE23" s="29"/>
      <c r="AF23" s="31">
        <f t="shared" ref="AF23:AF45" si="22">(AC23*AD23)-AE23</f>
        <v>8.3000000000000007</v>
      </c>
      <c r="AH23" s="76"/>
      <c r="AI23" s="28" t="s">
        <v>330</v>
      </c>
      <c r="AJ23" s="29"/>
      <c r="AK23" s="29">
        <v>1</v>
      </c>
      <c r="AL23" s="30">
        <v>10</v>
      </c>
      <c r="AM23" s="29"/>
      <c r="AN23" s="31">
        <f t="shared" si="18"/>
        <v>10</v>
      </c>
      <c r="AX23" s="57"/>
      <c r="AY23" s="29" t="s">
        <v>598</v>
      </c>
      <c r="AZ23" s="29"/>
      <c r="BA23" s="29">
        <v>1</v>
      </c>
      <c r="BB23" s="30">
        <v>7.9</v>
      </c>
      <c r="BC23" s="29"/>
      <c r="BD23" s="31">
        <f t="shared" si="12"/>
        <v>7.9</v>
      </c>
      <c r="BF23" s="57"/>
      <c r="BG23" s="29" t="s">
        <v>136</v>
      </c>
      <c r="BH23" s="29"/>
      <c r="BI23" s="29">
        <v>6</v>
      </c>
      <c r="BJ23" s="30">
        <v>2.4900000000000002</v>
      </c>
      <c r="BK23" s="29">
        <v>0.6</v>
      </c>
      <c r="BL23" s="31">
        <f t="shared" si="8"/>
        <v>14.340000000000002</v>
      </c>
      <c r="BN23" s="70"/>
      <c r="BO23" s="28" t="s">
        <v>277</v>
      </c>
      <c r="BP23" s="29"/>
      <c r="BQ23" s="29">
        <v>10</v>
      </c>
      <c r="BR23" s="30">
        <v>3</v>
      </c>
      <c r="BS23" s="29"/>
      <c r="BT23" s="39">
        <f t="shared" si="21"/>
        <v>30</v>
      </c>
      <c r="BV23" s="70"/>
      <c r="BW23" s="28" t="s">
        <v>355</v>
      </c>
      <c r="BX23" s="29"/>
      <c r="BY23" s="29">
        <v>5</v>
      </c>
      <c r="BZ23" s="30">
        <v>4</v>
      </c>
      <c r="CA23" s="29"/>
      <c r="CB23" s="39">
        <f t="shared" si="20"/>
        <v>20</v>
      </c>
      <c r="CD23" s="57"/>
      <c r="CE23" s="29" t="s">
        <v>651</v>
      </c>
      <c r="CF23" s="29"/>
      <c r="CG23" s="29">
        <v>6</v>
      </c>
      <c r="CH23" s="30">
        <v>4.6900000000000004</v>
      </c>
      <c r="CI23" s="29">
        <v>1.2</v>
      </c>
      <c r="CJ23" s="31">
        <f t="shared" si="5"/>
        <v>26.94</v>
      </c>
      <c r="CL23" s="70"/>
      <c r="CM23" s="28" t="s">
        <v>404</v>
      </c>
      <c r="CN23" s="29"/>
      <c r="CO23" s="29">
        <v>1</v>
      </c>
      <c r="CP23" s="30">
        <v>30</v>
      </c>
      <c r="CQ23" s="29"/>
      <c r="CR23" s="39">
        <f t="shared" si="19"/>
        <v>30</v>
      </c>
      <c r="CT23" s="57"/>
      <c r="CU23" s="29" t="s">
        <v>496</v>
      </c>
      <c r="CV23" s="29"/>
      <c r="CW23" s="29">
        <v>5</v>
      </c>
      <c r="CX23" s="30">
        <v>12</v>
      </c>
      <c r="CY23" s="29"/>
      <c r="CZ23" s="31">
        <f>(CW23*CX23)-CY23</f>
        <v>60</v>
      </c>
      <c r="DB23" s="37" t="s">
        <v>652</v>
      </c>
      <c r="DC23" s="28" t="s">
        <v>315</v>
      </c>
      <c r="DD23" s="29"/>
      <c r="DE23" s="29">
        <v>20</v>
      </c>
      <c r="DF23" s="30">
        <v>14.99</v>
      </c>
      <c r="DG23" s="29"/>
      <c r="DH23" s="31">
        <f>(DE23*DF23)-DG23</f>
        <v>299.8</v>
      </c>
      <c r="DJ23" s="70"/>
      <c r="DK23" s="28" t="s">
        <v>647</v>
      </c>
      <c r="DL23" s="29"/>
      <c r="DM23" s="29">
        <v>2</v>
      </c>
      <c r="DN23" s="30">
        <v>12</v>
      </c>
      <c r="DO23" s="29"/>
      <c r="DP23" s="39">
        <f t="shared" si="10"/>
        <v>24</v>
      </c>
      <c r="DR23" s="47">
        <v>45118</v>
      </c>
      <c r="DS23" s="25" t="s">
        <v>16</v>
      </c>
      <c r="DT23" s="25" t="s">
        <v>263</v>
      </c>
      <c r="DU23" s="25" t="s">
        <v>264</v>
      </c>
      <c r="DV23" s="26" t="s">
        <v>265</v>
      </c>
      <c r="DW23" s="25" t="s">
        <v>266</v>
      </c>
      <c r="DX23" s="27" t="s">
        <v>267</v>
      </c>
      <c r="DZ23" s="32" t="s">
        <v>272</v>
      </c>
      <c r="EA23" s="33" t="s">
        <v>270</v>
      </c>
      <c r="EB23" s="34"/>
      <c r="EC23" s="34"/>
      <c r="ED23" s="35"/>
      <c r="EE23" s="34"/>
      <c r="EF23" s="36">
        <f>SUM(EF22:EF22)</f>
        <v>299.8</v>
      </c>
      <c r="EH23" s="32" t="s">
        <v>653</v>
      </c>
      <c r="EI23" s="33" t="s">
        <v>270</v>
      </c>
      <c r="EJ23" s="34"/>
      <c r="EK23" s="34"/>
      <c r="EL23" s="35"/>
      <c r="EM23" s="34"/>
      <c r="EN23" s="36">
        <f>SUM(EN8:EN22)</f>
        <v>387</v>
      </c>
      <c r="EP23" s="70"/>
      <c r="EQ23" s="28" t="s">
        <v>506</v>
      </c>
      <c r="ER23" s="29"/>
      <c r="ES23" s="29">
        <v>2</v>
      </c>
      <c r="ET23" s="30">
        <v>5</v>
      </c>
      <c r="EU23" s="29"/>
      <c r="EV23" s="39">
        <f t="shared" si="15"/>
        <v>10</v>
      </c>
      <c r="EX23" s="58" t="s">
        <v>297</v>
      </c>
      <c r="EY23" s="29" t="s">
        <v>330</v>
      </c>
      <c r="EZ23" s="29"/>
      <c r="FA23" s="29">
        <v>2</v>
      </c>
      <c r="FB23" s="30">
        <v>9.99</v>
      </c>
      <c r="FC23" s="29">
        <v>4</v>
      </c>
      <c r="FD23" s="31">
        <f t="shared" ref="FD23:FD29" si="23">(FA23*FB23)-FC23</f>
        <v>15.98</v>
      </c>
      <c r="FF23" s="57"/>
      <c r="FG23" s="29" t="s">
        <v>346</v>
      </c>
      <c r="FH23" s="29"/>
      <c r="FI23" s="29">
        <v>4</v>
      </c>
      <c r="FJ23" s="30">
        <v>5.99</v>
      </c>
      <c r="FK23" s="29"/>
      <c r="FL23" s="31">
        <f t="shared" si="17"/>
        <v>23.96</v>
      </c>
    </row>
    <row r="24" spans="2:168" ht="15.75" customHeight="1" thickBot="1">
      <c r="B24" s="71"/>
      <c r="C24" s="28" t="s">
        <v>301</v>
      </c>
      <c r="D24" s="29"/>
      <c r="E24" s="29">
        <v>1</v>
      </c>
      <c r="F24" s="30">
        <v>74</v>
      </c>
      <c r="G24" s="29"/>
      <c r="H24" s="39">
        <f t="shared" si="16"/>
        <v>74</v>
      </c>
      <c r="J24" s="76"/>
      <c r="K24" s="28" t="s">
        <v>359</v>
      </c>
      <c r="L24" s="29"/>
      <c r="M24" s="29">
        <v>1</v>
      </c>
      <c r="N24" s="30">
        <v>6.79</v>
      </c>
      <c r="O24" s="29"/>
      <c r="P24" s="31">
        <f t="shared" si="14"/>
        <v>6.79</v>
      </c>
      <c r="R24" s="70"/>
      <c r="S24" s="28" t="s">
        <v>304</v>
      </c>
      <c r="T24" s="29"/>
      <c r="U24" s="29">
        <v>1</v>
      </c>
      <c r="V24" s="30">
        <v>50</v>
      </c>
      <c r="W24" s="29"/>
      <c r="X24" s="39">
        <f>U24*V24-W24</f>
        <v>50</v>
      </c>
      <c r="Z24" s="76"/>
      <c r="AA24" s="28" t="s">
        <v>354</v>
      </c>
      <c r="AB24" s="29"/>
      <c r="AC24" s="29">
        <v>3</v>
      </c>
      <c r="AD24" s="30">
        <v>1.89</v>
      </c>
      <c r="AE24" s="29"/>
      <c r="AF24" s="31">
        <f t="shared" si="22"/>
        <v>5.67</v>
      </c>
      <c r="AH24" s="76"/>
      <c r="AI24" s="28" t="s">
        <v>299</v>
      </c>
      <c r="AJ24" s="29"/>
      <c r="AK24" s="29">
        <v>3</v>
      </c>
      <c r="AL24" s="30">
        <v>2.2999999999999998</v>
      </c>
      <c r="AM24" s="29"/>
      <c r="AN24" s="31">
        <f t="shared" si="18"/>
        <v>6.8999999999999995</v>
      </c>
      <c r="AP24" s="47">
        <v>45049</v>
      </c>
      <c r="AQ24" s="25" t="s">
        <v>16</v>
      </c>
      <c r="AR24" s="25" t="s">
        <v>263</v>
      </c>
      <c r="AS24" s="25" t="s">
        <v>264</v>
      </c>
      <c r="AT24" s="26" t="s">
        <v>265</v>
      </c>
      <c r="AU24" s="25" t="s">
        <v>266</v>
      </c>
      <c r="AV24" s="27" t="s">
        <v>267</v>
      </c>
      <c r="AX24" s="57"/>
      <c r="AY24" s="29" t="s">
        <v>93</v>
      </c>
      <c r="AZ24" s="29"/>
      <c r="BA24" s="29">
        <v>1</v>
      </c>
      <c r="BB24" s="30">
        <v>8.49</v>
      </c>
      <c r="BC24" s="29"/>
      <c r="BD24" s="31">
        <f t="shared" si="12"/>
        <v>8.49</v>
      </c>
      <c r="BF24" s="68"/>
      <c r="BG24" s="29" t="s">
        <v>132</v>
      </c>
      <c r="BH24" s="29"/>
      <c r="BI24" s="29">
        <v>6</v>
      </c>
      <c r="BJ24" s="30">
        <v>2.39</v>
      </c>
      <c r="BK24" s="29">
        <v>0.6</v>
      </c>
      <c r="BL24" s="31">
        <f t="shared" si="8"/>
        <v>13.74</v>
      </c>
      <c r="BN24" s="70"/>
      <c r="BO24" s="28" t="s">
        <v>284</v>
      </c>
      <c r="BP24" s="29"/>
      <c r="BQ24" s="29">
        <v>10</v>
      </c>
      <c r="BR24" s="30">
        <v>3</v>
      </c>
      <c r="BS24" s="29"/>
      <c r="BT24" s="39">
        <f t="shared" si="21"/>
        <v>30</v>
      </c>
      <c r="BV24" s="70"/>
      <c r="BW24" s="28" t="s">
        <v>278</v>
      </c>
      <c r="BX24" s="29"/>
      <c r="BY24" s="29">
        <v>1</v>
      </c>
      <c r="BZ24" s="30">
        <v>40</v>
      </c>
      <c r="CA24" s="29"/>
      <c r="CB24" s="39">
        <f t="shared" si="20"/>
        <v>40</v>
      </c>
      <c r="CD24" s="57"/>
      <c r="CE24" s="29" t="s">
        <v>51</v>
      </c>
      <c r="CF24" s="29"/>
      <c r="CG24" s="29">
        <v>9</v>
      </c>
      <c r="CH24" s="30">
        <v>7.29</v>
      </c>
      <c r="CI24" s="29"/>
      <c r="CJ24" s="31">
        <f t="shared" si="5"/>
        <v>65.61</v>
      </c>
      <c r="CL24" s="70"/>
      <c r="CM24" s="28" t="s">
        <v>355</v>
      </c>
      <c r="CN24" s="29"/>
      <c r="CO24" s="29">
        <v>5</v>
      </c>
      <c r="CP24" s="30">
        <v>4</v>
      </c>
      <c r="CQ24" s="29"/>
      <c r="CR24" s="39">
        <f t="shared" si="19"/>
        <v>20</v>
      </c>
      <c r="CT24" s="68"/>
      <c r="CU24" s="29" t="s">
        <v>392</v>
      </c>
      <c r="CV24" s="29"/>
      <c r="CW24" s="29">
        <v>30</v>
      </c>
      <c r="CX24" s="30">
        <v>3</v>
      </c>
      <c r="CY24" s="29"/>
      <c r="CZ24" s="31">
        <f>(CW24*CX24)-CY24</f>
        <v>90</v>
      </c>
      <c r="DB24" s="32" t="s">
        <v>272</v>
      </c>
      <c r="DC24" s="33" t="s">
        <v>270</v>
      </c>
      <c r="DD24" s="34"/>
      <c r="DE24" s="34"/>
      <c r="DF24" s="35"/>
      <c r="DG24" s="34"/>
      <c r="DH24" s="36">
        <f>SUM(DH23:DH23)</f>
        <v>299.8</v>
      </c>
      <c r="DJ24" s="70"/>
      <c r="DK24" s="28" t="s">
        <v>286</v>
      </c>
      <c r="DL24" s="29"/>
      <c r="DM24" s="54">
        <v>5</v>
      </c>
      <c r="DN24" s="30">
        <v>5</v>
      </c>
      <c r="DO24" s="29"/>
      <c r="DP24" s="39">
        <f t="shared" si="10"/>
        <v>25</v>
      </c>
      <c r="DR24" s="56" t="s">
        <v>268</v>
      </c>
      <c r="DS24" s="29" t="s">
        <v>425</v>
      </c>
      <c r="DT24" s="29"/>
      <c r="DU24" s="29">
        <v>1</v>
      </c>
      <c r="DV24" s="30">
        <v>219</v>
      </c>
      <c r="DW24" s="29">
        <v>20</v>
      </c>
      <c r="DX24" s="31">
        <f t="shared" ref="DX24:DX53" si="24">(DU24*DV24)-DW24</f>
        <v>199</v>
      </c>
      <c r="EP24" s="70"/>
      <c r="EQ24" s="28" t="s">
        <v>286</v>
      </c>
      <c r="ER24" s="29"/>
      <c r="ES24" s="29">
        <v>5</v>
      </c>
      <c r="ET24" s="30">
        <v>4</v>
      </c>
      <c r="EU24" s="29"/>
      <c r="EV24" s="39">
        <f t="shared" si="15"/>
        <v>20</v>
      </c>
      <c r="EX24" s="59"/>
      <c r="EY24" s="29" t="s">
        <v>781</v>
      </c>
      <c r="EZ24" s="29"/>
      <c r="FA24" s="29">
        <v>1</v>
      </c>
      <c r="FB24" s="30">
        <v>17.899999999999999</v>
      </c>
      <c r="FC24" s="29">
        <v>5</v>
      </c>
      <c r="FD24" s="31">
        <f t="shared" si="23"/>
        <v>12.899999999999999</v>
      </c>
      <c r="FF24" s="57"/>
      <c r="FG24" s="29" t="s">
        <v>635</v>
      </c>
      <c r="FH24" s="29"/>
      <c r="FI24" s="29">
        <v>18</v>
      </c>
      <c r="FJ24" s="30">
        <v>5.29</v>
      </c>
      <c r="FK24" s="29">
        <v>16.02</v>
      </c>
      <c r="FL24" s="31">
        <f t="shared" si="17"/>
        <v>79.2</v>
      </c>
    </row>
    <row r="25" spans="2:168" ht="15.75" customHeight="1" thickBot="1">
      <c r="B25" s="32" t="s">
        <v>272</v>
      </c>
      <c r="C25" s="33" t="s">
        <v>270</v>
      </c>
      <c r="D25" s="34"/>
      <c r="E25" s="34"/>
      <c r="F25" s="35"/>
      <c r="G25" s="34"/>
      <c r="H25" s="36">
        <f>SUM(H18:H24)</f>
        <v>180.81</v>
      </c>
      <c r="J25" s="76"/>
      <c r="K25" s="28" t="s">
        <v>360</v>
      </c>
      <c r="L25" s="29"/>
      <c r="M25" s="29">
        <v>4</v>
      </c>
      <c r="N25" s="30">
        <v>2.39</v>
      </c>
      <c r="O25" s="29"/>
      <c r="P25" s="31">
        <f t="shared" si="14"/>
        <v>9.56</v>
      </c>
      <c r="R25" s="70"/>
      <c r="S25" s="28" t="s">
        <v>305</v>
      </c>
      <c r="T25" s="29"/>
      <c r="U25" s="29">
        <v>1</v>
      </c>
      <c r="V25" s="30">
        <v>60</v>
      </c>
      <c r="W25" s="29"/>
      <c r="X25" s="39">
        <f>U25*V25-W25</f>
        <v>60</v>
      </c>
      <c r="Z25" s="76"/>
      <c r="AA25" s="28" t="s">
        <v>417</v>
      </c>
      <c r="AB25" s="29"/>
      <c r="AC25" s="29">
        <v>5.5250000000000004</v>
      </c>
      <c r="AD25" s="30">
        <v>3.99</v>
      </c>
      <c r="AE25" s="29">
        <v>6.07</v>
      </c>
      <c r="AF25" s="31">
        <f t="shared" si="22"/>
        <v>15.974750000000004</v>
      </c>
      <c r="AH25" s="76"/>
      <c r="AI25" s="28" t="s">
        <v>300</v>
      </c>
      <c r="AJ25" s="29"/>
      <c r="AK25" s="29">
        <v>2</v>
      </c>
      <c r="AL25" s="30">
        <v>70</v>
      </c>
      <c r="AM25" s="29"/>
      <c r="AN25" s="31">
        <f>(AK25*AL25)-AM25</f>
        <v>140</v>
      </c>
      <c r="AP25" s="56" t="s">
        <v>398</v>
      </c>
      <c r="AQ25" s="29" t="s">
        <v>599</v>
      </c>
      <c r="AR25" s="29"/>
      <c r="AS25" s="29">
        <v>5</v>
      </c>
      <c r="AT25" s="30">
        <v>11.5</v>
      </c>
      <c r="AU25" s="29"/>
      <c r="AV25" s="31">
        <f>(AS25*AT25)-AU25</f>
        <v>57.5</v>
      </c>
      <c r="AX25" s="57"/>
      <c r="AY25" s="29" t="s">
        <v>654</v>
      </c>
      <c r="AZ25" s="29"/>
      <c r="BA25" s="29">
        <v>5</v>
      </c>
      <c r="BB25" s="30">
        <v>5.49</v>
      </c>
      <c r="BC25" s="29">
        <v>5</v>
      </c>
      <c r="BD25" s="31">
        <f t="shared" si="12"/>
        <v>22.450000000000003</v>
      </c>
      <c r="BF25" s="48" t="s">
        <v>99</v>
      </c>
      <c r="BG25" s="33" t="s">
        <v>270</v>
      </c>
      <c r="BH25" s="34"/>
      <c r="BI25" s="34"/>
      <c r="BJ25" s="35"/>
      <c r="BK25" s="34"/>
      <c r="BL25" s="36">
        <f>SUM(BL8:BL24)</f>
        <v>751.18</v>
      </c>
      <c r="BN25" s="70"/>
      <c r="BO25" s="28" t="s">
        <v>647</v>
      </c>
      <c r="BP25" s="29"/>
      <c r="BQ25" s="29">
        <v>3</v>
      </c>
      <c r="BR25" s="30">
        <v>12</v>
      </c>
      <c r="BS25" s="29"/>
      <c r="BT25" s="39">
        <f t="shared" si="21"/>
        <v>36</v>
      </c>
      <c r="BV25" s="70"/>
      <c r="BW25" s="28" t="s">
        <v>506</v>
      </c>
      <c r="BX25" s="29"/>
      <c r="BY25" s="29">
        <v>2</v>
      </c>
      <c r="BZ25" s="30">
        <v>3</v>
      </c>
      <c r="CA25" s="29"/>
      <c r="CB25" s="39">
        <f t="shared" si="20"/>
        <v>6</v>
      </c>
      <c r="CD25" s="57"/>
      <c r="CE25" s="29" t="s">
        <v>655</v>
      </c>
      <c r="CF25" s="29"/>
      <c r="CG25" s="29">
        <v>9</v>
      </c>
      <c r="CH25" s="30">
        <v>6.79</v>
      </c>
      <c r="CI25" s="29">
        <v>2.7</v>
      </c>
      <c r="CJ25" s="31">
        <f t="shared" si="5"/>
        <v>58.41</v>
      </c>
      <c r="CL25" s="70"/>
      <c r="CM25" s="28" t="s">
        <v>306</v>
      </c>
      <c r="CN25" s="29"/>
      <c r="CO25" s="29">
        <v>5</v>
      </c>
      <c r="CP25" s="30">
        <v>4</v>
      </c>
      <c r="CQ25" s="29"/>
      <c r="CR25" s="39">
        <f t="shared" si="19"/>
        <v>20</v>
      </c>
      <c r="CT25" s="48" t="s">
        <v>100</v>
      </c>
      <c r="CU25" s="33" t="s">
        <v>270</v>
      </c>
      <c r="CV25" s="34"/>
      <c r="CW25" s="34"/>
      <c r="CX25" s="35"/>
      <c r="CY25" s="34"/>
      <c r="CZ25" s="36">
        <f>SUM(CZ22:CZ24)</f>
        <v>186</v>
      </c>
      <c r="DJ25" s="70"/>
      <c r="DK25" s="28" t="s">
        <v>506</v>
      </c>
      <c r="DL25" s="29"/>
      <c r="DM25" s="54">
        <v>2.5</v>
      </c>
      <c r="DN25" s="30">
        <v>3</v>
      </c>
      <c r="DO25" s="29"/>
      <c r="DP25" s="39">
        <f t="shared" si="10"/>
        <v>7.5</v>
      </c>
      <c r="DR25" s="57"/>
      <c r="DS25" s="29" t="s">
        <v>277</v>
      </c>
      <c r="DT25" s="29"/>
      <c r="DU25" s="29">
        <v>4</v>
      </c>
      <c r="DV25" s="30">
        <v>1.95</v>
      </c>
      <c r="DW25" s="29"/>
      <c r="DX25" s="31">
        <f t="shared" si="24"/>
        <v>7.8</v>
      </c>
      <c r="DZ25" s="47">
        <v>45126</v>
      </c>
      <c r="EA25" s="25" t="s">
        <v>16</v>
      </c>
      <c r="EB25" s="25" t="s">
        <v>263</v>
      </c>
      <c r="EC25" s="25" t="s">
        <v>264</v>
      </c>
      <c r="ED25" s="26" t="s">
        <v>265</v>
      </c>
      <c r="EE25" s="25" t="s">
        <v>266</v>
      </c>
      <c r="EF25" s="27" t="s">
        <v>267</v>
      </c>
      <c r="EH25" s="47">
        <v>45132</v>
      </c>
      <c r="EI25" s="25" t="s">
        <v>16</v>
      </c>
      <c r="EJ25" s="25" t="s">
        <v>263</v>
      </c>
      <c r="EK25" s="25" t="s">
        <v>264</v>
      </c>
      <c r="EL25" s="26" t="s">
        <v>265</v>
      </c>
      <c r="EM25" s="25" t="s">
        <v>266</v>
      </c>
      <c r="EN25" s="27" t="s">
        <v>267</v>
      </c>
      <c r="EP25" s="70"/>
      <c r="EQ25" s="28" t="s">
        <v>306</v>
      </c>
      <c r="ER25" s="29"/>
      <c r="ES25" s="29">
        <v>5</v>
      </c>
      <c r="ET25" s="30">
        <v>4</v>
      </c>
      <c r="EU25" s="29"/>
      <c r="EV25" s="39">
        <f t="shared" si="15"/>
        <v>20</v>
      </c>
      <c r="EX25" s="59"/>
      <c r="EY25" s="29" t="s">
        <v>782</v>
      </c>
      <c r="EZ25" s="29"/>
      <c r="FA25" s="29">
        <v>1</v>
      </c>
      <c r="FB25" s="30">
        <v>15.9</v>
      </c>
      <c r="FC25" s="29">
        <v>4</v>
      </c>
      <c r="FD25" s="31">
        <f t="shared" si="23"/>
        <v>11.9</v>
      </c>
      <c r="FF25" s="57"/>
      <c r="FG25" s="29" t="s">
        <v>132</v>
      </c>
      <c r="FH25" s="29"/>
      <c r="FI25" s="29">
        <v>2</v>
      </c>
      <c r="FJ25" s="30">
        <v>11.34</v>
      </c>
      <c r="FK25" s="29"/>
      <c r="FL25" s="31">
        <f t="shared" si="17"/>
        <v>22.68</v>
      </c>
    </row>
    <row r="26" spans="2:168" ht="15.75" customHeight="1" thickBot="1">
      <c r="B26" s="41"/>
      <c r="C26" s="41"/>
      <c r="D26" s="41"/>
      <c r="E26" s="41"/>
      <c r="F26" s="42"/>
      <c r="G26" s="41"/>
      <c r="H26" s="42"/>
      <c r="J26" s="76"/>
      <c r="K26" s="28" t="s">
        <v>361</v>
      </c>
      <c r="L26" s="29"/>
      <c r="M26" s="29">
        <v>5</v>
      </c>
      <c r="N26" s="30">
        <v>2.56</v>
      </c>
      <c r="O26" s="29"/>
      <c r="P26" s="31">
        <f t="shared" si="14"/>
        <v>12.8</v>
      </c>
      <c r="R26" s="70"/>
      <c r="S26" s="28" t="s">
        <v>306</v>
      </c>
      <c r="T26" s="29"/>
      <c r="U26" s="29">
        <v>1</v>
      </c>
      <c r="V26" s="30">
        <v>35</v>
      </c>
      <c r="W26" s="29"/>
      <c r="X26" s="39">
        <f t="shared" ref="X26:X31" si="25">U26*V26-W26</f>
        <v>35</v>
      </c>
      <c r="Z26" s="76"/>
      <c r="AA26" s="28" t="s">
        <v>418</v>
      </c>
      <c r="AB26" s="29"/>
      <c r="AC26" s="29">
        <v>1.29</v>
      </c>
      <c r="AD26" s="30">
        <v>2.99</v>
      </c>
      <c r="AE26" s="29">
        <v>1.29</v>
      </c>
      <c r="AF26" s="31">
        <f t="shared" si="22"/>
        <v>2.5671000000000004</v>
      </c>
      <c r="AH26" s="76"/>
      <c r="AI26" s="28" t="s">
        <v>452</v>
      </c>
      <c r="AJ26" s="29"/>
      <c r="AK26" s="29">
        <v>1</v>
      </c>
      <c r="AL26" s="30">
        <v>80</v>
      </c>
      <c r="AM26" s="29"/>
      <c r="AN26" s="31">
        <f>(AK26*AL26)-AM26</f>
        <v>80</v>
      </c>
      <c r="AP26" s="57"/>
      <c r="AQ26" s="29" t="s">
        <v>656</v>
      </c>
      <c r="AR26" s="29"/>
      <c r="AS26" s="29">
        <v>5</v>
      </c>
      <c r="AT26" s="30">
        <v>9.6</v>
      </c>
      <c r="AU26" s="29"/>
      <c r="AV26" s="31">
        <f>(AS26*AT26)-AU26</f>
        <v>48</v>
      </c>
      <c r="AX26" s="57"/>
      <c r="AY26" s="29" t="s">
        <v>657</v>
      </c>
      <c r="AZ26" s="29"/>
      <c r="BA26" s="29">
        <v>7</v>
      </c>
      <c r="BB26" s="30">
        <v>2.99</v>
      </c>
      <c r="BC26" s="29">
        <v>2.8</v>
      </c>
      <c r="BD26" s="31">
        <f t="shared" si="12"/>
        <v>18.13</v>
      </c>
      <c r="BN26" s="70"/>
      <c r="BO26" s="28" t="s">
        <v>278</v>
      </c>
      <c r="BP26" s="29"/>
      <c r="BQ26" s="29">
        <v>1</v>
      </c>
      <c r="BR26" s="30">
        <v>40</v>
      </c>
      <c r="BS26" s="29"/>
      <c r="BT26" s="39">
        <f t="shared" si="21"/>
        <v>40</v>
      </c>
      <c r="BV26" s="71"/>
      <c r="BW26" s="28" t="s">
        <v>417</v>
      </c>
      <c r="BX26" s="29"/>
      <c r="BY26" s="29">
        <v>2</v>
      </c>
      <c r="BZ26" s="30">
        <v>8</v>
      </c>
      <c r="CA26" s="29"/>
      <c r="CB26" s="39">
        <f t="shared" si="20"/>
        <v>16</v>
      </c>
      <c r="CD26" s="57"/>
      <c r="CE26" s="29" t="s">
        <v>423</v>
      </c>
      <c r="CF26" s="29"/>
      <c r="CG26" s="29">
        <v>10</v>
      </c>
      <c r="CH26" s="30">
        <v>6.99</v>
      </c>
      <c r="CI26" s="29"/>
      <c r="CJ26" s="31">
        <f t="shared" si="5"/>
        <v>69.900000000000006</v>
      </c>
      <c r="CL26" s="70"/>
      <c r="CM26" s="28" t="s">
        <v>417</v>
      </c>
      <c r="CN26" s="29"/>
      <c r="CO26" s="29">
        <v>2</v>
      </c>
      <c r="CP26" s="30">
        <v>8</v>
      </c>
      <c r="CQ26" s="29"/>
      <c r="CR26" s="39">
        <f t="shared" si="19"/>
        <v>16</v>
      </c>
      <c r="DB26" s="24">
        <v>45105</v>
      </c>
      <c r="DC26" s="25" t="s">
        <v>16</v>
      </c>
      <c r="DD26" s="25" t="s">
        <v>263</v>
      </c>
      <c r="DE26" s="25" t="s">
        <v>264</v>
      </c>
      <c r="DF26" s="26" t="s">
        <v>265</v>
      </c>
      <c r="DG26" s="25" t="s">
        <v>266</v>
      </c>
      <c r="DH26" s="27" t="s">
        <v>267</v>
      </c>
      <c r="DJ26" s="71"/>
      <c r="DK26" s="28" t="s">
        <v>641</v>
      </c>
      <c r="DL26" s="29"/>
      <c r="DM26" s="54">
        <v>1</v>
      </c>
      <c r="DN26" s="30">
        <v>50</v>
      </c>
      <c r="DO26" s="29"/>
      <c r="DP26" s="39">
        <f>DM26*DN26-DO26</f>
        <v>50</v>
      </c>
      <c r="DR26" s="57"/>
      <c r="DS26" s="29" t="s">
        <v>276</v>
      </c>
      <c r="DT26" s="29"/>
      <c r="DU26" s="29">
        <v>5.3049999999999997</v>
      </c>
      <c r="DV26" s="30">
        <v>6.9</v>
      </c>
      <c r="DW26" s="29"/>
      <c r="DX26" s="31">
        <f t="shared" si="24"/>
        <v>36.604500000000002</v>
      </c>
      <c r="DZ26" s="66" t="s">
        <v>333</v>
      </c>
      <c r="EA26" s="29" t="s">
        <v>620</v>
      </c>
      <c r="EB26" s="29"/>
      <c r="EC26" s="29">
        <v>15.225</v>
      </c>
      <c r="ED26" s="30">
        <v>14.99</v>
      </c>
      <c r="EE26" s="29"/>
      <c r="EF26" s="31">
        <f>(EC26*ED26)-EE26</f>
        <v>228.22274999999999</v>
      </c>
      <c r="EH26" s="66" t="s">
        <v>499</v>
      </c>
      <c r="EI26" s="29" t="s">
        <v>286</v>
      </c>
      <c r="EJ26" s="29"/>
      <c r="EK26" s="29">
        <v>12</v>
      </c>
      <c r="EL26" s="30">
        <v>10.99</v>
      </c>
      <c r="EM26" s="29"/>
      <c r="EN26" s="31">
        <f>(EK26*EL26)-EM26</f>
        <v>131.88</v>
      </c>
      <c r="EP26" s="70"/>
      <c r="EQ26" s="28" t="s">
        <v>639</v>
      </c>
      <c r="ER26" s="29"/>
      <c r="ES26" s="29">
        <v>3</v>
      </c>
      <c r="ET26" s="30">
        <v>6</v>
      </c>
      <c r="EU26" s="29"/>
      <c r="EV26" s="39">
        <f t="shared" si="15"/>
        <v>18</v>
      </c>
      <c r="EX26" s="59"/>
      <c r="EY26" s="29" t="s">
        <v>782</v>
      </c>
      <c r="EZ26" s="29"/>
      <c r="FA26" s="29">
        <v>2</v>
      </c>
      <c r="FB26" s="30">
        <v>24.9</v>
      </c>
      <c r="FC26" s="29">
        <v>2.8</v>
      </c>
      <c r="FD26" s="31">
        <f t="shared" si="23"/>
        <v>47</v>
      </c>
      <c r="FF26" s="57"/>
      <c r="FG26" s="29" t="s">
        <v>138</v>
      </c>
      <c r="FH26" s="29"/>
      <c r="FI26" s="29">
        <v>1</v>
      </c>
      <c r="FJ26" s="30">
        <v>28.2</v>
      </c>
      <c r="FK26" s="29"/>
      <c r="FL26" s="31">
        <f t="shared" si="17"/>
        <v>28.2</v>
      </c>
    </row>
    <row r="27" spans="2:168" ht="18.75" customHeight="1" thickBot="1">
      <c r="B27" s="24">
        <v>45014</v>
      </c>
      <c r="C27" s="25" t="s">
        <v>16</v>
      </c>
      <c r="D27" s="25" t="s">
        <v>263</v>
      </c>
      <c r="E27" s="25" t="s">
        <v>264</v>
      </c>
      <c r="F27" s="26" t="s">
        <v>265</v>
      </c>
      <c r="G27" s="25" t="s">
        <v>266</v>
      </c>
      <c r="H27" s="27" t="s">
        <v>267</v>
      </c>
      <c r="J27" s="76"/>
      <c r="K27" s="28" t="s">
        <v>362</v>
      </c>
      <c r="L27" s="29"/>
      <c r="M27" s="29">
        <v>3</v>
      </c>
      <c r="N27" s="30">
        <v>1.69</v>
      </c>
      <c r="O27" s="29"/>
      <c r="P27" s="31">
        <f t="shared" si="14"/>
        <v>5.07</v>
      </c>
      <c r="R27" s="70"/>
      <c r="S27" s="28" t="s">
        <v>277</v>
      </c>
      <c r="T27" s="29"/>
      <c r="U27" s="29">
        <v>10</v>
      </c>
      <c r="V27" s="30">
        <v>3</v>
      </c>
      <c r="W27" s="29"/>
      <c r="X27" s="39">
        <f t="shared" si="25"/>
        <v>30</v>
      </c>
      <c r="Z27" s="76"/>
      <c r="AA27" s="28" t="s">
        <v>419</v>
      </c>
      <c r="AB27" s="29"/>
      <c r="AC27" s="29">
        <v>8.5000000000000006E-2</v>
      </c>
      <c r="AD27" s="30">
        <v>18.899999999999999</v>
      </c>
      <c r="AE27" s="29"/>
      <c r="AF27" s="31">
        <f t="shared" si="22"/>
        <v>1.6065</v>
      </c>
      <c r="AH27" s="73"/>
      <c r="AI27" s="28" t="s">
        <v>453</v>
      </c>
      <c r="AJ27" s="29"/>
      <c r="AK27" s="29">
        <v>1</v>
      </c>
      <c r="AL27" s="30">
        <v>15</v>
      </c>
      <c r="AM27" s="29"/>
      <c r="AN27" s="31">
        <f t="shared" si="18"/>
        <v>15</v>
      </c>
      <c r="AP27" s="48" t="s">
        <v>272</v>
      </c>
      <c r="AQ27" s="33" t="s">
        <v>270</v>
      </c>
      <c r="AR27" s="34"/>
      <c r="AS27" s="34"/>
      <c r="AT27" s="35"/>
      <c r="AU27" s="34"/>
      <c r="AV27" s="36">
        <f>SUM(AV25:AV26)</f>
        <v>105.5</v>
      </c>
      <c r="AX27" s="57"/>
      <c r="AY27" s="29" t="s">
        <v>117</v>
      </c>
      <c r="AZ27" s="29"/>
      <c r="BA27" s="29">
        <v>3</v>
      </c>
      <c r="BB27" s="30">
        <v>11.98</v>
      </c>
      <c r="BC27" s="29"/>
      <c r="BD27" s="31">
        <f t="shared" si="12"/>
        <v>35.94</v>
      </c>
      <c r="BF27" s="47">
        <v>45061</v>
      </c>
      <c r="BG27" s="25" t="s">
        <v>16</v>
      </c>
      <c r="BH27" s="25" t="s">
        <v>263</v>
      </c>
      <c r="BI27" s="25" t="s">
        <v>264</v>
      </c>
      <c r="BJ27" s="26" t="s">
        <v>265</v>
      </c>
      <c r="BK27" s="25" t="s">
        <v>266</v>
      </c>
      <c r="BL27" s="27" t="s">
        <v>267</v>
      </c>
      <c r="BN27" s="70"/>
      <c r="BO27" s="28" t="s">
        <v>306</v>
      </c>
      <c r="BP27" s="29"/>
      <c r="BQ27" s="29">
        <v>5</v>
      </c>
      <c r="BR27" s="30">
        <v>4.5</v>
      </c>
      <c r="BS27" s="29"/>
      <c r="BT27" s="39">
        <f t="shared" si="21"/>
        <v>22.5</v>
      </c>
      <c r="BV27" s="32" t="s">
        <v>653</v>
      </c>
      <c r="BW27" s="33" t="s">
        <v>270</v>
      </c>
      <c r="BX27" s="34"/>
      <c r="BY27" s="34"/>
      <c r="BZ27" s="35"/>
      <c r="CA27" s="34"/>
      <c r="CB27" s="36">
        <f>SUM(CB16:CB26)</f>
        <v>178</v>
      </c>
      <c r="CD27" s="48" t="s">
        <v>99</v>
      </c>
      <c r="CE27" s="33" t="s">
        <v>270</v>
      </c>
      <c r="CF27" s="34"/>
      <c r="CG27" s="34"/>
      <c r="CH27" s="35"/>
      <c r="CI27" s="34"/>
      <c r="CJ27" s="36">
        <f>SUM(CJ4:CJ26)</f>
        <v>1022.4900000000001</v>
      </c>
      <c r="CL27" s="70"/>
      <c r="CM27" s="28" t="s">
        <v>275</v>
      </c>
      <c r="CN27" s="29"/>
      <c r="CO27" s="29">
        <v>1</v>
      </c>
      <c r="CP27" s="30">
        <v>30</v>
      </c>
      <c r="CQ27" s="29"/>
      <c r="CR27" s="39">
        <f t="shared" si="19"/>
        <v>30</v>
      </c>
      <c r="CT27" s="24">
        <v>45097</v>
      </c>
      <c r="CU27" s="25" t="s">
        <v>16</v>
      </c>
      <c r="CV27" s="25" t="s">
        <v>263</v>
      </c>
      <c r="CW27" s="25" t="s">
        <v>264</v>
      </c>
      <c r="CX27" s="26" t="s">
        <v>265</v>
      </c>
      <c r="CY27" s="25" t="s">
        <v>266</v>
      </c>
      <c r="CZ27" s="27" t="s">
        <v>267</v>
      </c>
      <c r="DB27" s="37" t="s">
        <v>658</v>
      </c>
      <c r="DC27" s="28" t="s">
        <v>593</v>
      </c>
      <c r="DD27" s="29"/>
      <c r="DE27" s="29">
        <v>10</v>
      </c>
      <c r="DF27" s="30">
        <v>14.6</v>
      </c>
      <c r="DG27" s="29"/>
      <c r="DH27" s="31">
        <f>(DE27*DF27)-DG27</f>
        <v>146</v>
      </c>
      <c r="DJ27" s="32" t="s">
        <v>653</v>
      </c>
      <c r="DK27" s="33" t="s">
        <v>270</v>
      </c>
      <c r="DL27" s="34"/>
      <c r="DM27" s="34"/>
      <c r="DN27" s="35"/>
      <c r="DO27" s="34"/>
      <c r="DP27" s="36">
        <f>SUM(DP13:DP26)</f>
        <v>367.5</v>
      </c>
      <c r="DR27" s="57"/>
      <c r="DS27" s="29" t="s">
        <v>278</v>
      </c>
      <c r="DT27" s="29"/>
      <c r="DU27" s="29">
        <v>1</v>
      </c>
      <c r="DV27" s="30">
        <v>12.75</v>
      </c>
      <c r="DW27" s="29"/>
      <c r="DX27" s="31">
        <f t="shared" si="24"/>
        <v>12.75</v>
      </c>
      <c r="DZ27" s="67"/>
      <c r="EA27" s="29" t="s">
        <v>602</v>
      </c>
      <c r="EB27" s="29"/>
      <c r="EC27" s="29">
        <v>23.614999999999998</v>
      </c>
      <c r="ED27" s="30">
        <v>27.99</v>
      </c>
      <c r="EE27" s="29"/>
      <c r="EF27" s="31">
        <f>(EC27*ED27)-EE27</f>
        <v>660.98384999999996</v>
      </c>
      <c r="EH27" s="67"/>
      <c r="EI27" s="29" t="s">
        <v>313</v>
      </c>
      <c r="EJ27" s="29"/>
      <c r="EK27" s="29">
        <v>18</v>
      </c>
      <c r="EL27" s="30">
        <v>6.2</v>
      </c>
      <c r="EM27" s="29"/>
      <c r="EN27" s="31">
        <f>(EK27*EL27)-EM27</f>
        <v>111.60000000000001</v>
      </c>
      <c r="EP27" s="70"/>
      <c r="EQ27" s="28" t="s">
        <v>275</v>
      </c>
      <c r="ER27" s="29"/>
      <c r="ES27" s="29">
        <v>1</v>
      </c>
      <c r="ET27" s="30">
        <v>25</v>
      </c>
      <c r="EU27" s="29"/>
      <c r="EV27" s="39">
        <f t="shared" si="15"/>
        <v>25</v>
      </c>
      <c r="EX27" s="59"/>
      <c r="EY27" s="29" t="s">
        <v>783</v>
      </c>
      <c r="EZ27" s="29"/>
      <c r="FA27" s="29">
        <v>1</v>
      </c>
      <c r="FB27" s="30">
        <v>25.9</v>
      </c>
      <c r="FC27" s="29">
        <v>2.02</v>
      </c>
      <c r="FD27" s="31">
        <f t="shared" si="23"/>
        <v>23.88</v>
      </c>
      <c r="FF27" s="57"/>
      <c r="FG27" s="29" t="s">
        <v>51</v>
      </c>
      <c r="FH27" s="29"/>
      <c r="FI27" s="29">
        <v>9</v>
      </c>
      <c r="FJ27" s="30">
        <v>7.69</v>
      </c>
      <c r="FK27" s="29"/>
      <c r="FL27" s="31">
        <f t="shared" si="17"/>
        <v>69.210000000000008</v>
      </c>
    </row>
    <row r="28" spans="2:168" ht="16.5" customHeight="1" thickBot="1">
      <c r="B28" s="37" t="s">
        <v>271</v>
      </c>
      <c r="C28" s="28" t="s">
        <v>273</v>
      </c>
      <c r="D28" s="29"/>
      <c r="E28" s="29">
        <v>40</v>
      </c>
      <c r="F28" s="30">
        <v>2.75</v>
      </c>
      <c r="G28" s="29"/>
      <c r="H28" s="31">
        <f>(E28*F28)-G28</f>
        <v>110</v>
      </c>
      <c r="J28" s="76"/>
      <c r="K28" s="28" t="s">
        <v>363</v>
      </c>
      <c r="L28" s="29"/>
      <c r="M28" s="29">
        <v>5</v>
      </c>
      <c r="N28" s="30">
        <v>1.79</v>
      </c>
      <c r="O28" s="29">
        <v>0.5</v>
      </c>
      <c r="P28" s="31">
        <f t="shared" si="14"/>
        <v>8.4499999999999993</v>
      </c>
      <c r="R28" s="70"/>
      <c r="S28" s="28" t="s">
        <v>284</v>
      </c>
      <c r="T28" s="29"/>
      <c r="U28" s="29">
        <v>15</v>
      </c>
      <c r="V28" s="30">
        <v>3</v>
      </c>
      <c r="W28" s="29"/>
      <c r="X28" s="39">
        <f t="shared" si="25"/>
        <v>45</v>
      </c>
      <c r="Z28" s="76"/>
      <c r="AA28" s="28" t="s">
        <v>306</v>
      </c>
      <c r="AB28" s="29"/>
      <c r="AC28" s="29">
        <v>7.8</v>
      </c>
      <c r="AD28" s="30">
        <v>2.99</v>
      </c>
      <c r="AE28" s="29">
        <v>15.6</v>
      </c>
      <c r="AF28" s="31">
        <f t="shared" si="22"/>
        <v>7.7220000000000031</v>
      </c>
      <c r="AH28" s="46" t="s">
        <v>272</v>
      </c>
      <c r="AI28" s="33" t="s">
        <v>270</v>
      </c>
      <c r="AJ28" s="34"/>
      <c r="AK28" s="34"/>
      <c r="AL28" s="35"/>
      <c r="AM28" s="34"/>
      <c r="AN28" s="36">
        <f>SUM(AN20:AN27,)</f>
        <v>379.9</v>
      </c>
      <c r="AX28" s="57"/>
      <c r="AY28" s="29" t="s">
        <v>659</v>
      </c>
      <c r="AZ28" s="29"/>
      <c r="BA28" s="29">
        <v>2</v>
      </c>
      <c r="BB28" s="30">
        <v>23.89</v>
      </c>
      <c r="BC28" s="29"/>
      <c r="BD28" s="31">
        <f t="shared" si="12"/>
        <v>47.78</v>
      </c>
      <c r="BF28" s="66" t="s">
        <v>595</v>
      </c>
      <c r="BG28" s="29" t="s">
        <v>414</v>
      </c>
      <c r="BH28" s="29"/>
      <c r="BI28" s="29">
        <v>4.1280000000000001</v>
      </c>
      <c r="BJ28" s="30">
        <v>36.9</v>
      </c>
      <c r="BK28" s="29"/>
      <c r="BL28" s="31">
        <f>(BI28*BJ28)-BK28</f>
        <v>152.32319999999999</v>
      </c>
      <c r="BN28" s="70"/>
      <c r="BO28" s="28" t="s">
        <v>275</v>
      </c>
      <c r="BP28" s="29"/>
      <c r="BQ28" s="29">
        <v>1</v>
      </c>
      <c r="BR28" s="30">
        <v>35</v>
      </c>
      <c r="BS28" s="29"/>
      <c r="BT28" s="39">
        <f t="shared" si="21"/>
        <v>35</v>
      </c>
      <c r="CL28" s="70"/>
      <c r="CM28" s="28" t="s">
        <v>277</v>
      </c>
      <c r="CN28" s="29"/>
      <c r="CO28" s="29">
        <v>10</v>
      </c>
      <c r="CP28" s="30">
        <v>2</v>
      </c>
      <c r="CQ28" s="29"/>
      <c r="CR28" s="39">
        <f t="shared" si="19"/>
        <v>20</v>
      </c>
      <c r="CT28" s="37" t="s">
        <v>271</v>
      </c>
      <c r="CU28" s="28" t="s">
        <v>273</v>
      </c>
      <c r="CV28" s="29"/>
      <c r="CW28" s="29">
        <v>65</v>
      </c>
      <c r="CX28" s="30">
        <v>2.75</v>
      </c>
      <c r="CY28" s="29"/>
      <c r="CZ28" s="31">
        <f>(CW28*CX28)-CY28</f>
        <v>178.75</v>
      </c>
      <c r="DB28" s="32" t="s">
        <v>272</v>
      </c>
      <c r="DC28" s="33" t="s">
        <v>270</v>
      </c>
      <c r="DD28" s="34"/>
      <c r="DE28" s="34"/>
      <c r="DF28" s="35"/>
      <c r="DG28" s="34"/>
      <c r="DH28" s="36">
        <f>SUM(DH27:DH27)</f>
        <v>146</v>
      </c>
      <c r="DR28" s="57"/>
      <c r="DS28" s="29" t="s">
        <v>283</v>
      </c>
      <c r="DT28" s="29"/>
      <c r="DU28" s="29">
        <v>3.52</v>
      </c>
      <c r="DV28" s="30">
        <v>3.45</v>
      </c>
      <c r="DW28" s="29"/>
      <c r="DX28" s="31">
        <f t="shared" si="24"/>
        <v>12.144</v>
      </c>
      <c r="DZ28" s="67"/>
      <c r="EA28" s="29" t="s">
        <v>341</v>
      </c>
      <c r="EB28" s="29"/>
      <c r="EC28" s="29">
        <v>5.726</v>
      </c>
      <c r="ED28" s="30">
        <v>22.99</v>
      </c>
      <c r="EE28" s="29"/>
      <c r="EF28" s="31">
        <f>(EC28*ED28)-EE28</f>
        <v>131.64073999999999</v>
      </c>
      <c r="EH28" s="48" t="s">
        <v>272</v>
      </c>
      <c r="EI28" s="33" t="s">
        <v>270</v>
      </c>
      <c r="EJ28" s="34"/>
      <c r="EK28" s="34"/>
      <c r="EL28" s="35"/>
      <c r="EM28" s="34"/>
      <c r="EN28" s="36">
        <f>SUM(EN26:EN27)</f>
        <v>243.48000000000002</v>
      </c>
      <c r="EP28" s="70"/>
      <c r="EQ28" s="28" t="s">
        <v>647</v>
      </c>
      <c r="ER28" s="29"/>
      <c r="ES28" s="54">
        <v>3</v>
      </c>
      <c r="ET28" s="30">
        <v>15</v>
      </c>
      <c r="EU28" s="29"/>
      <c r="EV28" s="39">
        <f t="shared" si="15"/>
        <v>45</v>
      </c>
      <c r="EX28" s="59"/>
      <c r="EY28" s="29" t="s">
        <v>784</v>
      </c>
      <c r="EZ28" s="29"/>
      <c r="FA28" s="29">
        <v>2</v>
      </c>
      <c r="FB28" s="30">
        <v>5.9</v>
      </c>
      <c r="FC28" s="29">
        <v>2</v>
      </c>
      <c r="FD28" s="31">
        <f t="shared" si="23"/>
        <v>9.8000000000000007</v>
      </c>
      <c r="FF28" s="57"/>
      <c r="FG28" s="29" t="s">
        <v>742</v>
      </c>
      <c r="FH28" s="29"/>
      <c r="FI28" s="29">
        <v>1</v>
      </c>
      <c r="FJ28" s="30">
        <v>52.9</v>
      </c>
      <c r="FK28" s="29"/>
      <c r="FL28" s="31">
        <f t="shared" si="17"/>
        <v>52.9</v>
      </c>
    </row>
    <row r="29" spans="2:168" ht="15.75" customHeight="1" thickBot="1">
      <c r="B29" s="32" t="s">
        <v>272</v>
      </c>
      <c r="C29" s="33" t="s">
        <v>270</v>
      </c>
      <c r="D29" s="34"/>
      <c r="E29" s="34"/>
      <c r="F29" s="35"/>
      <c r="G29" s="34"/>
      <c r="H29" s="36">
        <f>SUM(H28:H28)</f>
        <v>110</v>
      </c>
      <c r="J29" s="76"/>
      <c r="K29" s="28" t="s">
        <v>364</v>
      </c>
      <c r="L29" s="29"/>
      <c r="M29" s="29">
        <v>2</v>
      </c>
      <c r="N29" s="30">
        <v>9.9</v>
      </c>
      <c r="O29" s="29"/>
      <c r="P29" s="31">
        <f t="shared" si="14"/>
        <v>19.8</v>
      </c>
      <c r="R29" s="70"/>
      <c r="S29" s="28" t="s">
        <v>307</v>
      </c>
      <c r="T29" s="29"/>
      <c r="U29" s="29">
        <v>2</v>
      </c>
      <c r="V29" s="30">
        <v>8</v>
      </c>
      <c r="W29" s="29"/>
      <c r="X29" s="39">
        <f t="shared" si="25"/>
        <v>16</v>
      </c>
      <c r="Z29" s="76"/>
      <c r="AA29" s="28" t="s">
        <v>283</v>
      </c>
      <c r="AB29" s="29"/>
      <c r="AC29" s="29">
        <v>8.36</v>
      </c>
      <c r="AD29" s="30">
        <v>3.99</v>
      </c>
      <c r="AE29" s="29"/>
      <c r="AF29" s="31">
        <f t="shared" si="22"/>
        <v>33.356400000000001</v>
      </c>
      <c r="AP29" s="24">
        <v>45049</v>
      </c>
      <c r="AQ29" s="25" t="s">
        <v>16</v>
      </c>
      <c r="AR29" s="25" t="s">
        <v>263</v>
      </c>
      <c r="AS29" s="25" t="s">
        <v>264</v>
      </c>
      <c r="AT29" s="26" t="s">
        <v>265</v>
      </c>
      <c r="AU29" s="25" t="s">
        <v>266</v>
      </c>
      <c r="AV29" s="27" t="s">
        <v>267</v>
      </c>
      <c r="AX29" s="57"/>
      <c r="AY29" s="29" t="s">
        <v>349</v>
      </c>
      <c r="AZ29" s="29"/>
      <c r="BA29" s="29">
        <v>12</v>
      </c>
      <c r="BB29" s="30">
        <v>2.99</v>
      </c>
      <c r="BC29" s="29"/>
      <c r="BD29" s="31">
        <f t="shared" si="12"/>
        <v>35.880000000000003</v>
      </c>
      <c r="BF29" s="67"/>
      <c r="BG29" s="29" t="s">
        <v>316</v>
      </c>
      <c r="BH29" s="29"/>
      <c r="BI29" s="29">
        <v>4.1100000000000003</v>
      </c>
      <c r="BJ29" s="30">
        <v>23.5</v>
      </c>
      <c r="BK29" s="29"/>
      <c r="BL29" s="31">
        <f>(BI29*BJ29)-BK29</f>
        <v>96.585000000000008</v>
      </c>
      <c r="BN29" s="71"/>
      <c r="BO29" s="28" t="s">
        <v>305</v>
      </c>
      <c r="BP29" s="29"/>
      <c r="BQ29" s="29">
        <v>1</v>
      </c>
      <c r="BR29" s="30">
        <v>14</v>
      </c>
      <c r="BS29" s="29"/>
      <c r="BT29" s="39">
        <f t="shared" si="21"/>
        <v>14</v>
      </c>
      <c r="BV29" s="47">
        <v>45078</v>
      </c>
      <c r="BW29" s="25" t="s">
        <v>16</v>
      </c>
      <c r="BX29" s="25" t="s">
        <v>263</v>
      </c>
      <c r="BY29" s="25" t="s">
        <v>264</v>
      </c>
      <c r="BZ29" s="26" t="s">
        <v>265</v>
      </c>
      <c r="CA29" s="25" t="s">
        <v>266</v>
      </c>
      <c r="CB29" s="27" t="s">
        <v>267</v>
      </c>
      <c r="CD29" s="47">
        <v>45082</v>
      </c>
      <c r="CE29" s="25" t="s">
        <v>16</v>
      </c>
      <c r="CF29" s="25" t="s">
        <v>263</v>
      </c>
      <c r="CG29" s="25" t="s">
        <v>264</v>
      </c>
      <c r="CH29" s="26" t="s">
        <v>265</v>
      </c>
      <c r="CI29" s="25" t="s">
        <v>266</v>
      </c>
      <c r="CJ29" s="27" t="s">
        <v>267</v>
      </c>
      <c r="CL29" s="70"/>
      <c r="CM29" s="28" t="s">
        <v>284</v>
      </c>
      <c r="CN29" s="29"/>
      <c r="CO29" s="29">
        <v>10</v>
      </c>
      <c r="CP29" s="30">
        <v>3</v>
      </c>
      <c r="CQ29" s="29"/>
      <c r="CR29" s="39">
        <f t="shared" si="19"/>
        <v>30</v>
      </c>
      <c r="CT29" s="32" t="s">
        <v>100</v>
      </c>
      <c r="CU29" s="33" t="s">
        <v>270</v>
      </c>
      <c r="CV29" s="34"/>
      <c r="CW29" s="34"/>
      <c r="CX29" s="35"/>
      <c r="CY29" s="34"/>
      <c r="CZ29" s="36">
        <f>SUM(CZ28:CZ28)</f>
        <v>178.75</v>
      </c>
      <c r="DJ29" s="47">
        <v>45111</v>
      </c>
      <c r="DK29" s="25" t="s">
        <v>16</v>
      </c>
      <c r="DL29" s="25" t="s">
        <v>263</v>
      </c>
      <c r="DM29" s="25" t="s">
        <v>264</v>
      </c>
      <c r="DN29" s="26" t="s">
        <v>265</v>
      </c>
      <c r="DO29" s="25" t="s">
        <v>266</v>
      </c>
      <c r="DP29" s="27" t="s">
        <v>267</v>
      </c>
      <c r="DR29" s="57"/>
      <c r="DS29" s="29" t="s">
        <v>360</v>
      </c>
      <c r="DT29" s="29"/>
      <c r="DU29" s="29">
        <v>2</v>
      </c>
      <c r="DV29" s="30">
        <v>11.94</v>
      </c>
      <c r="DW29" s="29"/>
      <c r="DX29" s="31">
        <f t="shared" si="24"/>
        <v>23.88</v>
      </c>
      <c r="DZ29" s="48" t="s">
        <v>99</v>
      </c>
      <c r="EA29" s="33" t="s">
        <v>270</v>
      </c>
      <c r="EB29" s="34"/>
      <c r="EC29" s="34"/>
      <c r="ED29" s="35"/>
      <c r="EE29" s="34"/>
      <c r="EF29" s="36">
        <f>SUM(EF26:EF28)</f>
        <v>1020.84734</v>
      </c>
      <c r="EP29" s="70"/>
      <c r="EQ29" s="28" t="s">
        <v>277</v>
      </c>
      <c r="ER29" s="29"/>
      <c r="ES29" s="54">
        <v>5</v>
      </c>
      <c r="ET29" s="30">
        <v>3</v>
      </c>
      <c r="EU29" s="29"/>
      <c r="EV29" s="39">
        <f t="shared" si="15"/>
        <v>15</v>
      </c>
      <c r="EX29" s="59"/>
      <c r="EY29" s="29" t="s">
        <v>450</v>
      </c>
      <c r="EZ29" s="29"/>
      <c r="FA29" s="29">
        <v>2</v>
      </c>
      <c r="FB29" s="30">
        <v>38.700000000000003</v>
      </c>
      <c r="FC29" s="29">
        <v>2</v>
      </c>
      <c r="FD29" s="31">
        <f t="shared" si="23"/>
        <v>75.400000000000006</v>
      </c>
      <c r="FF29" s="57"/>
      <c r="FG29" s="29" t="s">
        <v>345</v>
      </c>
      <c r="FH29" s="29"/>
      <c r="FI29" s="29">
        <v>6</v>
      </c>
      <c r="FJ29" s="30">
        <v>21.9</v>
      </c>
      <c r="FK29" s="29">
        <v>6</v>
      </c>
      <c r="FL29" s="31">
        <f t="shared" si="17"/>
        <v>125.39999999999998</v>
      </c>
    </row>
    <row r="30" spans="2:168" ht="15.75" customHeight="1" thickBot="1">
      <c r="B30" s="41"/>
      <c r="C30" s="41"/>
      <c r="D30" s="41"/>
      <c r="E30" s="41"/>
      <c r="F30" s="42"/>
      <c r="G30" s="41"/>
      <c r="H30" s="42"/>
      <c r="J30" s="76"/>
      <c r="K30" s="28" t="s">
        <v>365</v>
      </c>
      <c r="L30" s="29"/>
      <c r="M30" s="29">
        <v>4</v>
      </c>
      <c r="N30" s="30">
        <v>4.8899999999999997</v>
      </c>
      <c r="O30" s="29"/>
      <c r="P30" s="31">
        <f t="shared" si="14"/>
        <v>19.559999999999999</v>
      </c>
      <c r="R30" s="70"/>
      <c r="S30" s="28"/>
      <c r="T30" s="29"/>
      <c r="U30" s="29">
        <v>1</v>
      </c>
      <c r="V30" s="30">
        <v>40</v>
      </c>
      <c r="W30" s="29"/>
      <c r="X30" s="39">
        <f t="shared" si="25"/>
        <v>40</v>
      </c>
      <c r="Z30" s="76"/>
      <c r="AA30" s="28" t="s">
        <v>303</v>
      </c>
      <c r="AB30" s="29"/>
      <c r="AC30" s="29">
        <v>2.46</v>
      </c>
      <c r="AD30" s="30">
        <v>2.99</v>
      </c>
      <c r="AE30" s="29"/>
      <c r="AF30" s="31">
        <f t="shared" si="22"/>
        <v>7.3554000000000004</v>
      </c>
      <c r="AH30" s="24">
        <v>45041</v>
      </c>
      <c r="AI30" s="25" t="s">
        <v>16</v>
      </c>
      <c r="AJ30" s="25" t="s">
        <v>263</v>
      </c>
      <c r="AK30" s="25" t="s">
        <v>264</v>
      </c>
      <c r="AL30" s="26" t="s">
        <v>265</v>
      </c>
      <c r="AM30" s="25" t="s">
        <v>266</v>
      </c>
      <c r="AN30" s="27" t="s">
        <v>267</v>
      </c>
      <c r="AP30" s="72" t="s">
        <v>297</v>
      </c>
      <c r="AQ30" s="28" t="s">
        <v>450</v>
      </c>
      <c r="AR30" s="29"/>
      <c r="AS30" s="29">
        <v>2</v>
      </c>
      <c r="AT30" s="30">
        <v>42</v>
      </c>
      <c r="AU30" s="29">
        <v>8</v>
      </c>
      <c r="AV30" s="31">
        <f t="shared" ref="AV30:AV37" si="26">(AS30*AT30)-AU30</f>
        <v>76</v>
      </c>
      <c r="AX30" s="57"/>
      <c r="AY30" s="29" t="s">
        <v>661</v>
      </c>
      <c r="AZ30" s="29"/>
      <c r="BA30" s="29">
        <v>15</v>
      </c>
      <c r="BB30" s="30">
        <v>2.4900000000000002</v>
      </c>
      <c r="BC30" s="29"/>
      <c r="BD30" s="31">
        <f t="shared" si="12"/>
        <v>37.35</v>
      </c>
      <c r="BF30" s="48" t="s">
        <v>99</v>
      </c>
      <c r="BG30" s="33" t="s">
        <v>270</v>
      </c>
      <c r="BH30" s="34"/>
      <c r="BI30" s="34"/>
      <c r="BJ30" s="35"/>
      <c r="BK30" s="34"/>
      <c r="BL30" s="36">
        <f>SUM(BL28:BL29)</f>
        <v>248.90819999999999</v>
      </c>
      <c r="BN30" s="32" t="s">
        <v>653</v>
      </c>
      <c r="BO30" s="33" t="s">
        <v>270</v>
      </c>
      <c r="BP30" s="34"/>
      <c r="BQ30" s="34"/>
      <c r="BR30" s="35"/>
      <c r="BS30" s="34"/>
      <c r="BT30" s="36">
        <f>SUM(BT17:BT29)</f>
        <v>342.5</v>
      </c>
      <c r="BV30" s="56" t="s">
        <v>297</v>
      </c>
      <c r="BW30" s="29" t="s">
        <v>450</v>
      </c>
      <c r="BX30" s="29"/>
      <c r="BY30" s="29">
        <v>2</v>
      </c>
      <c r="BZ30" s="30">
        <v>38</v>
      </c>
      <c r="CA30" s="29"/>
      <c r="CB30" s="31">
        <f>(BY30*BZ30)-CA30</f>
        <v>76</v>
      </c>
      <c r="CD30" s="66" t="s">
        <v>595</v>
      </c>
      <c r="CE30" s="29" t="s">
        <v>414</v>
      </c>
      <c r="CF30" s="29"/>
      <c r="CG30" s="29">
        <v>3.1280000000000001</v>
      </c>
      <c r="CH30" s="30">
        <v>36.9</v>
      </c>
      <c r="CI30" s="29"/>
      <c r="CJ30" s="31">
        <f>(CG30*CH30)-CI30</f>
        <v>115.42319999999999</v>
      </c>
      <c r="CL30" s="70"/>
      <c r="CM30" s="28" t="s">
        <v>647</v>
      </c>
      <c r="CN30" s="29"/>
      <c r="CO30" s="29">
        <v>3</v>
      </c>
      <c r="CP30" s="30">
        <v>12</v>
      </c>
      <c r="CQ30" s="29"/>
      <c r="CR30" s="39">
        <f t="shared" si="19"/>
        <v>36</v>
      </c>
      <c r="DB30" s="47">
        <v>45105</v>
      </c>
      <c r="DC30" s="25" t="s">
        <v>16</v>
      </c>
      <c r="DD30" s="25" t="s">
        <v>263</v>
      </c>
      <c r="DE30" s="25" t="s">
        <v>264</v>
      </c>
      <c r="DF30" s="26" t="s">
        <v>265</v>
      </c>
      <c r="DG30" s="25" t="s">
        <v>266</v>
      </c>
      <c r="DH30" s="27" t="s">
        <v>267</v>
      </c>
      <c r="DJ30" s="56" t="s">
        <v>398</v>
      </c>
      <c r="DK30" s="29" t="s">
        <v>662</v>
      </c>
      <c r="DL30" s="29"/>
      <c r="DM30" s="29">
        <v>1</v>
      </c>
      <c r="DN30" s="30">
        <v>10.8</v>
      </c>
      <c r="DO30" s="29"/>
      <c r="DP30" s="31">
        <f>(DM30*DN30)-DO30</f>
        <v>10.8</v>
      </c>
      <c r="DR30" s="57"/>
      <c r="DS30" s="29" t="s">
        <v>663</v>
      </c>
      <c r="DT30" s="29"/>
      <c r="DU30" s="29">
        <v>1</v>
      </c>
      <c r="DV30" s="30">
        <v>6.9</v>
      </c>
      <c r="DW30" s="29"/>
      <c r="DX30" s="31">
        <f t="shared" si="24"/>
        <v>6.9</v>
      </c>
      <c r="EH30" s="47">
        <v>45132</v>
      </c>
      <c r="EI30" s="25" t="s">
        <v>16</v>
      </c>
      <c r="EJ30" s="25" t="s">
        <v>263</v>
      </c>
      <c r="EK30" s="25" t="s">
        <v>264</v>
      </c>
      <c r="EL30" s="26" t="s">
        <v>265</v>
      </c>
      <c r="EM30" s="25" t="s">
        <v>266</v>
      </c>
      <c r="EN30" s="27" t="s">
        <v>267</v>
      </c>
      <c r="EP30" s="71"/>
      <c r="EQ30" s="28" t="s">
        <v>354</v>
      </c>
      <c r="ER30" s="29"/>
      <c r="ES30" s="54">
        <v>2</v>
      </c>
      <c r="ET30" s="30">
        <v>3</v>
      </c>
      <c r="EU30" s="29"/>
      <c r="EV30" s="39">
        <f t="shared" si="15"/>
        <v>6</v>
      </c>
      <c r="EX30" s="48" t="s">
        <v>100</v>
      </c>
      <c r="EY30" s="33" t="s">
        <v>270</v>
      </c>
      <c r="EZ30" s="34"/>
      <c r="FA30" s="34"/>
      <c r="FB30" s="35"/>
      <c r="FC30" s="34"/>
      <c r="FD30" s="36">
        <f>SUM(FD23:FD29)</f>
        <v>196.86</v>
      </c>
      <c r="FF30" s="57"/>
      <c r="FG30" s="29" t="s">
        <v>305</v>
      </c>
      <c r="FH30" s="29"/>
      <c r="FI30" s="29">
        <v>6.165</v>
      </c>
      <c r="FJ30" s="30">
        <v>3.99</v>
      </c>
      <c r="FK30" s="29"/>
      <c r="FL30" s="31">
        <f t="shared" si="17"/>
        <v>24.59835</v>
      </c>
    </row>
    <row r="31" spans="2:168" ht="15.75" customHeight="1" thickBot="1">
      <c r="B31" s="24">
        <v>45014</v>
      </c>
      <c r="C31" s="25" t="s">
        <v>16</v>
      </c>
      <c r="D31" s="25" t="s">
        <v>263</v>
      </c>
      <c r="E31" s="25" t="s">
        <v>264</v>
      </c>
      <c r="F31" s="26" t="s">
        <v>265</v>
      </c>
      <c r="G31" s="25" t="s">
        <v>266</v>
      </c>
      <c r="H31" s="27" t="s">
        <v>267</v>
      </c>
      <c r="J31" s="76"/>
      <c r="K31" s="28" t="s">
        <v>366</v>
      </c>
      <c r="L31" s="29"/>
      <c r="M31" s="29">
        <v>4</v>
      </c>
      <c r="N31" s="30">
        <v>16.98</v>
      </c>
      <c r="O31" s="29"/>
      <c r="P31" s="31">
        <f t="shared" si="14"/>
        <v>67.92</v>
      </c>
      <c r="R31" s="71"/>
      <c r="S31" s="28" t="s">
        <v>275</v>
      </c>
      <c r="T31" s="29"/>
      <c r="U31" s="29">
        <v>1</v>
      </c>
      <c r="V31" s="30">
        <v>55</v>
      </c>
      <c r="W31" s="29"/>
      <c r="X31" s="39">
        <f t="shared" si="25"/>
        <v>55</v>
      </c>
      <c r="Z31" s="76"/>
      <c r="AA31" s="28" t="s">
        <v>420</v>
      </c>
      <c r="AB31" s="29"/>
      <c r="AC31" s="29">
        <v>4</v>
      </c>
      <c r="AD31" s="30">
        <v>5.39</v>
      </c>
      <c r="AE31" s="29"/>
      <c r="AF31" s="31">
        <f t="shared" si="22"/>
        <v>21.56</v>
      </c>
      <c r="AH31" s="69" t="s">
        <v>274</v>
      </c>
      <c r="AI31" s="29" t="s">
        <v>276</v>
      </c>
      <c r="AJ31" s="29"/>
      <c r="AK31" s="29">
        <v>1</v>
      </c>
      <c r="AL31" s="30">
        <v>60</v>
      </c>
      <c r="AM31" s="29"/>
      <c r="AN31" s="39">
        <f>AK31*AL31-AM31</f>
        <v>60</v>
      </c>
      <c r="AP31" s="76"/>
      <c r="AQ31" s="28" t="s">
        <v>664</v>
      </c>
      <c r="AR31" s="29"/>
      <c r="AS31" s="29">
        <v>2</v>
      </c>
      <c r="AT31" s="30">
        <v>4.99</v>
      </c>
      <c r="AU31" s="29">
        <v>1</v>
      </c>
      <c r="AV31" s="31">
        <f t="shared" si="26"/>
        <v>8.98</v>
      </c>
      <c r="AX31" s="57"/>
      <c r="AY31" s="29" t="s">
        <v>665</v>
      </c>
      <c r="AZ31" s="29"/>
      <c r="BA31" s="29">
        <v>9</v>
      </c>
      <c r="BB31" s="30">
        <v>7.19</v>
      </c>
      <c r="BC31" s="29"/>
      <c r="BD31" s="31">
        <f t="shared" si="12"/>
        <v>64.710000000000008</v>
      </c>
      <c r="BV31" s="57"/>
      <c r="BW31" s="29" t="s">
        <v>327</v>
      </c>
      <c r="BX31" s="29"/>
      <c r="BY31" s="29">
        <v>1</v>
      </c>
      <c r="BZ31" s="30">
        <v>12.9</v>
      </c>
      <c r="CA31" s="29"/>
      <c r="CB31" s="31">
        <f>(BY31*BZ31)-CA31</f>
        <v>12.9</v>
      </c>
      <c r="CD31" s="67"/>
      <c r="CE31" s="29" t="s">
        <v>316</v>
      </c>
      <c r="CF31" s="29"/>
      <c r="CG31" s="29">
        <v>3.4</v>
      </c>
      <c r="CH31" s="30">
        <v>23.5</v>
      </c>
      <c r="CI31" s="29"/>
      <c r="CJ31" s="31">
        <f>(CG31*CH31)-CI31</f>
        <v>79.899999999999991</v>
      </c>
      <c r="CL31" s="71"/>
      <c r="CM31" s="28" t="s">
        <v>303</v>
      </c>
      <c r="CN31" s="29"/>
      <c r="CO31" s="54">
        <v>1</v>
      </c>
      <c r="CP31" s="30">
        <v>45</v>
      </c>
      <c r="CQ31" s="29"/>
      <c r="CR31" s="39">
        <f>CO31*CP31-CQ31</f>
        <v>45</v>
      </c>
      <c r="CT31" s="24">
        <v>45098</v>
      </c>
      <c r="CU31" s="25" t="s">
        <v>16</v>
      </c>
      <c r="CV31" s="25" t="s">
        <v>263</v>
      </c>
      <c r="CW31" s="25" t="s">
        <v>264</v>
      </c>
      <c r="CX31" s="26" t="s">
        <v>265</v>
      </c>
      <c r="CY31" s="25" t="s">
        <v>266</v>
      </c>
      <c r="CZ31" s="27" t="s">
        <v>267</v>
      </c>
      <c r="DB31" s="56" t="s">
        <v>268</v>
      </c>
      <c r="DC31" s="29" t="s">
        <v>666</v>
      </c>
      <c r="DD31" s="29"/>
      <c r="DE31" s="29">
        <v>7.75</v>
      </c>
      <c r="DF31" s="30">
        <v>2.95</v>
      </c>
      <c r="DG31" s="29"/>
      <c r="DH31" s="31">
        <f t="shared" ref="DH31:DH50" si="27">(DE31*DF31)-DG31</f>
        <v>22.862500000000001</v>
      </c>
      <c r="DJ31" s="57"/>
      <c r="DK31" s="29" t="s">
        <v>605</v>
      </c>
      <c r="DL31" s="29"/>
      <c r="DM31" s="29">
        <v>1</v>
      </c>
      <c r="DN31" s="30">
        <v>17.2</v>
      </c>
      <c r="DO31" s="29"/>
      <c r="DP31" s="31">
        <f>(DM31*DN31)-DO31</f>
        <v>17.2</v>
      </c>
      <c r="DR31" s="57"/>
      <c r="DS31" s="29" t="s">
        <v>361</v>
      </c>
      <c r="DT31" s="29"/>
      <c r="DU31" s="29">
        <v>4</v>
      </c>
      <c r="DV31" s="30">
        <v>2.39</v>
      </c>
      <c r="DW31" s="29"/>
      <c r="DX31" s="31">
        <f t="shared" si="24"/>
        <v>9.56</v>
      </c>
      <c r="DZ31" s="47">
        <v>45127</v>
      </c>
      <c r="EA31" s="25" t="s">
        <v>16</v>
      </c>
      <c r="EB31" s="25" t="s">
        <v>263</v>
      </c>
      <c r="EC31" s="25" t="s">
        <v>264</v>
      </c>
      <c r="ED31" s="26" t="s">
        <v>265</v>
      </c>
      <c r="EE31" s="25" t="s">
        <v>266</v>
      </c>
      <c r="EF31" s="27" t="s">
        <v>267</v>
      </c>
      <c r="EH31" s="56" t="s">
        <v>268</v>
      </c>
      <c r="EI31" s="29" t="s">
        <v>362</v>
      </c>
      <c r="EJ31" s="29"/>
      <c r="EK31" s="29">
        <v>1</v>
      </c>
      <c r="EL31" s="30">
        <v>1.75</v>
      </c>
      <c r="EM31" s="29"/>
      <c r="EN31" s="31">
        <f t="shared" ref="EN31:EN53" si="28">(EK31*EL31)-EM31</f>
        <v>1.75</v>
      </c>
      <c r="EP31" s="32" t="s">
        <v>653</v>
      </c>
      <c r="EQ31" s="33" t="s">
        <v>270</v>
      </c>
      <c r="ER31" s="34"/>
      <c r="ES31" s="34"/>
      <c r="ET31" s="35"/>
      <c r="EU31" s="34"/>
      <c r="EV31" s="36">
        <f>SUM(EV18:EV30)</f>
        <v>340</v>
      </c>
      <c r="FF31" s="57"/>
      <c r="FG31" s="29" t="s">
        <v>306</v>
      </c>
      <c r="FH31" s="29"/>
      <c r="FI31" s="29">
        <v>5.51</v>
      </c>
      <c r="FJ31" s="30">
        <v>2.99</v>
      </c>
      <c r="FK31" s="29"/>
      <c r="FL31" s="31">
        <f t="shared" si="17"/>
        <v>16.474900000000002</v>
      </c>
    </row>
    <row r="32" spans="2:168" ht="15.75" customHeight="1" thickBot="1">
      <c r="B32" s="69" t="s">
        <v>268</v>
      </c>
      <c r="C32" s="28" t="s">
        <v>278</v>
      </c>
      <c r="D32" s="29"/>
      <c r="E32" s="29">
        <v>1</v>
      </c>
      <c r="F32" s="30">
        <v>13.5</v>
      </c>
      <c r="G32" s="29"/>
      <c r="H32" s="39">
        <f>E32*F32-G32</f>
        <v>13.5</v>
      </c>
      <c r="J32" s="76"/>
      <c r="K32" s="28" t="s">
        <v>346</v>
      </c>
      <c r="L32" s="29"/>
      <c r="M32" s="29">
        <v>2</v>
      </c>
      <c r="N32" s="30">
        <v>4.29</v>
      </c>
      <c r="O32" s="29"/>
      <c r="P32" s="31">
        <f t="shared" si="14"/>
        <v>8.58</v>
      </c>
      <c r="R32" s="32" t="s">
        <v>272</v>
      </c>
      <c r="S32" s="33" t="s">
        <v>270</v>
      </c>
      <c r="T32" s="34"/>
      <c r="U32" s="34"/>
      <c r="V32" s="35"/>
      <c r="W32" s="34"/>
      <c r="X32" s="36">
        <f>SUM(X22:X31)</f>
        <v>421</v>
      </c>
      <c r="Z32" s="76"/>
      <c r="AA32" s="28" t="s">
        <v>42</v>
      </c>
      <c r="AB32" s="29"/>
      <c r="AC32" s="29">
        <v>1</v>
      </c>
      <c r="AD32" s="30">
        <v>39.5</v>
      </c>
      <c r="AE32" s="29"/>
      <c r="AF32" s="31">
        <f t="shared" si="22"/>
        <v>39.5</v>
      </c>
      <c r="AH32" s="70"/>
      <c r="AI32" s="28" t="s">
        <v>305</v>
      </c>
      <c r="AJ32" s="29"/>
      <c r="AK32" s="29">
        <v>1</v>
      </c>
      <c r="AL32" s="30">
        <v>60</v>
      </c>
      <c r="AM32" s="29"/>
      <c r="AN32" s="39">
        <f>AK32*AL32-AM32</f>
        <v>60</v>
      </c>
      <c r="AP32" s="76"/>
      <c r="AQ32" s="28" t="s">
        <v>328</v>
      </c>
      <c r="AR32" s="29"/>
      <c r="AS32" s="29">
        <v>2</v>
      </c>
      <c r="AT32" s="30">
        <v>25.9</v>
      </c>
      <c r="AU32" s="29">
        <v>5.2</v>
      </c>
      <c r="AV32" s="31">
        <f t="shared" si="26"/>
        <v>46.599999999999994</v>
      </c>
      <c r="AX32" s="57"/>
      <c r="AY32" s="29" t="s">
        <v>618</v>
      </c>
      <c r="AZ32" s="29"/>
      <c r="BA32" s="29">
        <v>2</v>
      </c>
      <c r="BB32" s="30">
        <v>7.59</v>
      </c>
      <c r="BC32" s="29"/>
      <c r="BD32" s="31">
        <f t="shared" si="12"/>
        <v>15.18</v>
      </c>
      <c r="BF32" s="47">
        <v>45061</v>
      </c>
      <c r="BG32" s="25" t="s">
        <v>16</v>
      </c>
      <c r="BH32" s="25" t="s">
        <v>263</v>
      </c>
      <c r="BI32" s="25" t="s">
        <v>264</v>
      </c>
      <c r="BJ32" s="26" t="s">
        <v>265</v>
      </c>
      <c r="BK32" s="25" t="s">
        <v>266</v>
      </c>
      <c r="BL32" s="27" t="s">
        <v>267</v>
      </c>
      <c r="BN32" s="47">
        <v>45070</v>
      </c>
      <c r="BO32" s="25" t="s">
        <v>16</v>
      </c>
      <c r="BP32" s="25" t="s">
        <v>263</v>
      </c>
      <c r="BQ32" s="25" t="s">
        <v>264</v>
      </c>
      <c r="BR32" s="26" t="s">
        <v>265</v>
      </c>
      <c r="BS32" s="25" t="s">
        <v>266</v>
      </c>
      <c r="BT32" s="27" t="s">
        <v>267</v>
      </c>
      <c r="BV32" s="57"/>
      <c r="BW32" s="29" t="s">
        <v>396</v>
      </c>
      <c r="BX32" s="29"/>
      <c r="BY32" s="29">
        <v>1</v>
      </c>
      <c r="BZ32" s="30">
        <v>55</v>
      </c>
      <c r="CA32" s="29"/>
      <c r="CB32" s="31">
        <f>(BY32*BZ32)-CA32</f>
        <v>55</v>
      </c>
      <c r="CD32" s="48" t="s">
        <v>99</v>
      </c>
      <c r="CE32" s="33" t="s">
        <v>270</v>
      </c>
      <c r="CF32" s="34"/>
      <c r="CG32" s="34"/>
      <c r="CH32" s="35"/>
      <c r="CI32" s="34"/>
      <c r="CJ32" s="36">
        <f>SUM(CJ30:CJ31)</f>
        <v>195.32319999999999</v>
      </c>
      <c r="CL32" s="32" t="s">
        <v>653</v>
      </c>
      <c r="CM32" s="33" t="s">
        <v>270</v>
      </c>
      <c r="CN32" s="34"/>
      <c r="CO32" s="34"/>
      <c r="CP32" s="35"/>
      <c r="CQ32" s="34"/>
      <c r="CR32" s="36">
        <f>SUM(CR20:CR31)</f>
        <v>372</v>
      </c>
      <c r="CT32" s="37" t="s">
        <v>499</v>
      </c>
      <c r="CU32" s="28" t="s">
        <v>269</v>
      </c>
      <c r="CV32" s="29"/>
      <c r="CW32" s="29">
        <v>12</v>
      </c>
      <c r="CX32" s="30">
        <v>10.99</v>
      </c>
      <c r="CY32" s="29"/>
      <c r="CZ32" s="31">
        <f>(CW32*CX32)-CY32</f>
        <v>131.88</v>
      </c>
      <c r="DB32" s="57"/>
      <c r="DC32" s="29" t="s">
        <v>660</v>
      </c>
      <c r="DD32" s="29"/>
      <c r="DE32" s="29">
        <v>3</v>
      </c>
      <c r="DF32" s="30">
        <v>4.99</v>
      </c>
      <c r="DG32" s="29"/>
      <c r="DH32" s="31">
        <f t="shared" si="27"/>
        <v>14.97</v>
      </c>
      <c r="DJ32" s="68"/>
      <c r="DK32" s="29" t="s">
        <v>668</v>
      </c>
      <c r="DL32" s="29"/>
      <c r="DM32" s="29">
        <v>1</v>
      </c>
      <c r="DN32" s="30">
        <v>3.5</v>
      </c>
      <c r="DO32" s="29"/>
      <c r="DP32" s="31">
        <f>(DM32*DN32)-DO32</f>
        <v>3.5</v>
      </c>
      <c r="DR32" s="57"/>
      <c r="DS32" s="29" t="s">
        <v>669</v>
      </c>
      <c r="DT32" s="29"/>
      <c r="DU32" s="29">
        <v>2</v>
      </c>
      <c r="DV32" s="30">
        <v>12.9</v>
      </c>
      <c r="DW32" s="29"/>
      <c r="DX32" s="31">
        <f t="shared" si="24"/>
        <v>25.8</v>
      </c>
      <c r="DZ32" s="56" t="s">
        <v>268</v>
      </c>
      <c r="EA32" s="29" t="s">
        <v>275</v>
      </c>
      <c r="EB32" s="29"/>
      <c r="EC32" s="29">
        <v>10</v>
      </c>
      <c r="ED32" s="30">
        <v>0.99</v>
      </c>
      <c r="EE32" s="29"/>
      <c r="EF32" s="31">
        <f t="shared" ref="EF32:EF49" si="29">(EC32*ED32)-EE32</f>
        <v>9.9</v>
      </c>
      <c r="EH32" s="57"/>
      <c r="EI32" s="29" t="s">
        <v>671</v>
      </c>
      <c r="EJ32" s="29"/>
      <c r="EK32" s="29">
        <v>5</v>
      </c>
      <c r="EL32" s="30">
        <v>8.49</v>
      </c>
      <c r="EM32" s="29">
        <v>2.5</v>
      </c>
      <c r="EN32" s="31">
        <f t="shared" si="28"/>
        <v>39.950000000000003</v>
      </c>
      <c r="EX32" s="24">
        <v>45145</v>
      </c>
      <c r="EY32" s="25" t="s">
        <v>16</v>
      </c>
      <c r="EZ32" s="25" t="s">
        <v>263</v>
      </c>
      <c r="FA32" s="25" t="s">
        <v>264</v>
      </c>
      <c r="FB32" s="26" t="s">
        <v>265</v>
      </c>
      <c r="FC32" s="25" t="s">
        <v>266</v>
      </c>
      <c r="FD32" s="27" t="s">
        <v>267</v>
      </c>
      <c r="FF32" s="57"/>
      <c r="FG32" s="29" t="s">
        <v>276</v>
      </c>
      <c r="FH32" s="29"/>
      <c r="FI32" s="29">
        <v>4.55</v>
      </c>
      <c r="FJ32" s="30">
        <v>5.99</v>
      </c>
      <c r="FK32" s="29"/>
      <c r="FL32" s="31">
        <f t="shared" si="17"/>
        <v>27.2545</v>
      </c>
    </row>
    <row r="33" spans="2:168" ht="15.75" customHeight="1" thickBot="1">
      <c r="B33" s="70"/>
      <c r="C33" s="28" t="s">
        <v>321</v>
      </c>
      <c r="D33" s="29"/>
      <c r="E33" s="29">
        <v>2</v>
      </c>
      <c r="F33" s="30">
        <v>8.39</v>
      </c>
      <c r="G33" s="29"/>
      <c r="H33" s="39">
        <f t="shared" ref="H33:H38" si="30">E33*F33-G33</f>
        <v>16.78</v>
      </c>
      <c r="J33" s="76"/>
      <c r="K33" s="28" t="s">
        <v>249</v>
      </c>
      <c r="L33" s="29"/>
      <c r="M33" s="29">
        <v>4</v>
      </c>
      <c r="N33" s="30">
        <v>6.89</v>
      </c>
      <c r="O33" s="29"/>
      <c r="P33" s="31">
        <f t="shared" si="14"/>
        <v>27.56</v>
      </c>
      <c r="Z33" s="76"/>
      <c r="AA33" s="28" t="s">
        <v>132</v>
      </c>
      <c r="AB33" s="29"/>
      <c r="AC33" s="29">
        <v>2</v>
      </c>
      <c r="AD33" s="30">
        <v>10.74</v>
      </c>
      <c r="AE33" s="29"/>
      <c r="AF33" s="31">
        <f t="shared" si="22"/>
        <v>21.48</v>
      </c>
      <c r="AH33" s="70"/>
      <c r="AI33" s="29" t="s">
        <v>303</v>
      </c>
      <c r="AJ33" s="29"/>
      <c r="AK33" s="29">
        <v>1</v>
      </c>
      <c r="AL33" s="30">
        <v>45</v>
      </c>
      <c r="AM33" s="29"/>
      <c r="AN33" s="39">
        <f>AK33*AL33-AM33</f>
        <v>45</v>
      </c>
      <c r="AP33" s="76"/>
      <c r="AQ33" s="28" t="s">
        <v>672</v>
      </c>
      <c r="AR33" s="29"/>
      <c r="AS33" s="29">
        <v>1</v>
      </c>
      <c r="AT33" s="30">
        <v>59</v>
      </c>
      <c r="AU33" s="29">
        <v>4</v>
      </c>
      <c r="AV33" s="31">
        <f t="shared" si="26"/>
        <v>55</v>
      </c>
      <c r="AX33" s="57"/>
      <c r="AY33" s="29" t="s">
        <v>608</v>
      </c>
      <c r="AZ33" s="29"/>
      <c r="BA33" s="29">
        <v>1</v>
      </c>
      <c r="BB33" s="30">
        <v>11.89</v>
      </c>
      <c r="BC33" s="29"/>
      <c r="BD33" s="31">
        <f t="shared" si="12"/>
        <v>11.89</v>
      </c>
      <c r="BF33" s="56" t="s">
        <v>505</v>
      </c>
      <c r="BG33" s="29" t="s">
        <v>275</v>
      </c>
      <c r="BH33" s="29"/>
      <c r="BI33" s="29">
        <v>1</v>
      </c>
      <c r="BJ33" s="30">
        <v>35</v>
      </c>
      <c r="BK33" s="29"/>
      <c r="BL33" s="31">
        <f t="shared" ref="BL33:BL44" si="31">(BI33*BJ33)-BK33</f>
        <v>35</v>
      </c>
      <c r="BN33" s="56" t="s">
        <v>390</v>
      </c>
      <c r="BO33" s="29" t="s">
        <v>391</v>
      </c>
      <c r="BP33" s="29"/>
      <c r="BQ33" s="29">
        <v>3</v>
      </c>
      <c r="BR33" s="30">
        <v>12</v>
      </c>
      <c r="BS33" s="29"/>
      <c r="BT33" s="31">
        <f>(BQ33*BR33)-BS33</f>
        <v>36</v>
      </c>
      <c r="BV33" s="48" t="s">
        <v>272</v>
      </c>
      <c r="BW33" s="33" t="s">
        <v>270</v>
      </c>
      <c r="BX33" s="34"/>
      <c r="BY33" s="34"/>
      <c r="BZ33" s="35"/>
      <c r="CA33" s="34"/>
      <c r="CB33" s="36">
        <f>SUM(CB30:CB32)</f>
        <v>143.9</v>
      </c>
      <c r="CT33" s="32" t="s">
        <v>272</v>
      </c>
      <c r="CU33" s="33" t="s">
        <v>270</v>
      </c>
      <c r="CV33" s="34"/>
      <c r="CW33" s="34"/>
      <c r="CX33" s="35"/>
      <c r="CY33" s="34"/>
      <c r="CZ33" s="36">
        <f>SUM(CZ32:CZ32)</f>
        <v>131.88</v>
      </c>
      <c r="DB33" s="57"/>
      <c r="DC33" s="29" t="s">
        <v>673</v>
      </c>
      <c r="DD33" s="29"/>
      <c r="DE33" s="29">
        <v>40</v>
      </c>
      <c r="DF33" s="30">
        <v>1.29</v>
      </c>
      <c r="DG33" s="29"/>
      <c r="DH33" s="31">
        <f t="shared" si="27"/>
        <v>51.6</v>
      </c>
      <c r="DJ33" s="48" t="s">
        <v>272</v>
      </c>
      <c r="DK33" s="33" t="s">
        <v>270</v>
      </c>
      <c r="DL33" s="34"/>
      <c r="DM33" s="34"/>
      <c r="DN33" s="35"/>
      <c r="DO33" s="34"/>
      <c r="DP33" s="36">
        <f>SUM(DP30:DP32)</f>
        <v>31.5</v>
      </c>
      <c r="DR33" s="57"/>
      <c r="DS33" s="29" t="s">
        <v>630</v>
      </c>
      <c r="DT33" s="29"/>
      <c r="DU33" s="29">
        <v>4</v>
      </c>
      <c r="DV33" s="30">
        <v>2.9</v>
      </c>
      <c r="DW33" s="29">
        <v>0.44</v>
      </c>
      <c r="DX33" s="31">
        <f t="shared" si="24"/>
        <v>11.16</v>
      </c>
      <c r="DZ33" s="57"/>
      <c r="EA33" s="29" t="s">
        <v>276</v>
      </c>
      <c r="EB33" s="29"/>
      <c r="EC33" s="29"/>
      <c r="ED33" s="30">
        <v>5.99</v>
      </c>
      <c r="EE33" s="29"/>
      <c r="EF33" s="31">
        <f t="shared" si="29"/>
        <v>0</v>
      </c>
      <c r="EH33" s="57"/>
      <c r="EI33" s="29" t="s">
        <v>674</v>
      </c>
      <c r="EJ33" s="29"/>
      <c r="EK33" s="29">
        <v>6</v>
      </c>
      <c r="EL33" s="30">
        <v>1.69</v>
      </c>
      <c r="EM33" s="29">
        <v>1.2</v>
      </c>
      <c r="EN33" s="31">
        <f t="shared" si="28"/>
        <v>8.9400000000000013</v>
      </c>
      <c r="EP33" s="24">
        <v>45140</v>
      </c>
      <c r="EQ33" s="25" t="s">
        <v>16</v>
      </c>
      <c r="ER33" s="25" t="s">
        <v>263</v>
      </c>
      <c r="ES33" s="25" t="s">
        <v>264</v>
      </c>
      <c r="ET33" s="26" t="s">
        <v>265</v>
      </c>
      <c r="EU33" s="25" t="s">
        <v>266</v>
      </c>
      <c r="EV33" s="27" t="s">
        <v>267</v>
      </c>
      <c r="EX33" s="69" t="s">
        <v>268</v>
      </c>
      <c r="EY33" s="29" t="s">
        <v>275</v>
      </c>
      <c r="EZ33" s="29"/>
      <c r="FA33" s="29">
        <v>12</v>
      </c>
      <c r="FB33" s="30">
        <v>1.95</v>
      </c>
      <c r="FC33" s="29">
        <v>11.52</v>
      </c>
      <c r="FD33" s="39">
        <f t="shared" ref="FD33:FD41" si="32">FA33*FB33-FC33</f>
        <v>11.879999999999999</v>
      </c>
      <c r="FF33" s="57"/>
      <c r="FG33" s="29" t="s">
        <v>283</v>
      </c>
      <c r="FH33" s="29"/>
      <c r="FI33" s="29">
        <v>7.2050000000000001</v>
      </c>
      <c r="FJ33" s="30">
        <v>2.99</v>
      </c>
      <c r="FK33" s="29"/>
      <c r="FL33" s="31">
        <f t="shared" si="17"/>
        <v>21.542950000000001</v>
      </c>
    </row>
    <row r="34" spans="2:168" ht="15.75" customHeight="1" thickBot="1">
      <c r="B34" s="70"/>
      <c r="C34" s="28" t="s">
        <v>322</v>
      </c>
      <c r="D34" s="29"/>
      <c r="E34" s="29">
        <v>10</v>
      </c>
      <c r="F34" s="30">
        <v>7.29</v>
      </c>
      <c r="G34" s="29">
        <v>4</v>
      </c>
      <c r="H34" s="39">
        <f t="shared" si="30"/>
        <v>68.900000000000006</v>
      </c>
      <c r="J34" s="76"/>
      <c r="K34" s="28" t="s">
        <v>367</v>
      </c>
      <c r="L34" s="29"/>
      <c r="M34" s="29">
        <v>3</v>
      </c>
      <c r="N34" s="30">
        <v>7.59</v>
      </c>
      <c r="O34" s="29"/>
      <c r="P34" s="31">
        <f t="shared" si="14"/>
        <v>22.77</v>
      </c>
      <c r="R34" s="24">
        <v>45028</v>
      </c>
      <c r="S34" s="25" t="s">
        <v>16</v>
      </c>
      <c r="T34" s="25" t="s">
        <v>263</v>
      </c>
      <c r="U34" s="25" t="s">
        <v>264</v>
      </c>
      <c r="V34" s="26" t="s">
        <v>265</v>
      </c>
      <c r="W34" s="25" t="s">
        <v>266</v>
      </c>
      <c r="X34" s="27" t="s">
        <v>267</v>
      </c>
      <c r="Z34" s="76"/>
      <c r="AA34" s="28" t="s">
        <v>421</v>
      </c>
      <c r="AB34" s="29"/>
      <c r="AC34" s="29">
        <v>2</v>
      </c>
      <c r="AD34" s="30">
        <v>12.85</v>
      </c>
      <c r="AE34" s="29"/>
      <c r="AF34" s="31">
        <f t="shared" si="22"/>
        <v>25.7</v>
      </c>
      <c r="AH34" s="70"/>
      <c r="AI34" s="28" t="s">
        <v>417</v>
      </c>
      <c r="AJ34" s="29"/>
      <c r="AK34" s="29">
        <v>4</v>
      </c>
      <c r="AL34" s="30">
        <v>8</v>
      </c>
      <c r="AM34" s="29"/>
      <c r="AN34" s="39">
        <f>AK34*AL34-AM34</f>
        <v>32</v>
      </c>
      <c r="AP34" s="76"/>
      <c r="AQ34" s="28" t="s">
        <v>453</v>
      </c>
      <c r="AR34" s="29"/>
      <c r="AS34" s="29">
        <v>1</v>
      </c>
      <c r="AT34" s="30">
        <v>24.9</v>
      </c>
      <c r="AU34" s="29">
        <v>1.9</v>
      </c>
      <c r="AV34" s="31">
        <f t="shared" si="26"/>
        <v>23</v>
      </c>
      <c r="AX34" s="57"/>
      <c r="AY34" s="29" t="s">
        <v>324</v>
      </c>
      <c r="AZ34" s="29"/>
      <c r="BA34" s="29">
        <v>2</v>
      </c>
      <c r="BB34" s="30">
        <v>37.9</v>
      </c>
      <c r="BC34" s="29"/>
      <c r="BD34" s="31">
        <f t="shared" si="12"/>
        <v>75.8</v>
      </c>
      <c r="BF34" s="57"/>
      <c r="BG34" s="29" t="s">
        <v>276</v>
      </c>
      <c r="BH34" s="29"/>
      <c r="BI34" s="29">
        <v>1</v>
      </c>
      <c r="BJ34" s="30">
        <v>140</v>
      </c>
      <c r="BK34" s="29"/>
      <c r="BL34" s="31">
        <f t="shared" si="31"/>
        <v>140</v>
      </c>
      <c r="BN34" s="57"/>
      <c r="BO34" s="29" t="s">
        <v>496</v>
      </c>
      <c r="BP34" s="29"/>
      <c r="BQ34" s="29">
        <v>5</v>
      </c>
      <c r="BR34" s="30">
        <v>12</v>
      </c>
      <c r="BS34" s="29"/>
      <c r="BT34" s="31">
        <f>(BQ34*BR34)-BS34</f>
        <v>60</v>
      </c>
      <c r="CD34" s="47">
        <v>45083</v>
      </c>
      <c r="CE34" s="25" t="s">
        <v>16</v>
      </c>
      <c r="CF34" s="25" t="s">
        <v>263</v>
      </c>
      <c r="CG34" s="25" t="s">
        <v>264</v>
      </c>
      <c r="CH34" s="26" t="s">
        <v>265</v>
      </c>
      <c r="CI34" s="25" t="s">
        <v>266</v>
      </c>
      <c r="CJ34" s="27" t="s">
        <v>267</v>
      </c>
      <c r="CL34" s="24">
        <v>45091</v>
      </c>
      <c r="CM34" s="25" t="s">
        <v>16</v>
      </c>
      <c r="CN34" s="25" t="s">
        <v>263</v>
      </c>
      <c r="CO34" s="25" t="s">
        <v>264</v>
      </c>
      <c r="CP34" s="26" t="s">
        <v>265</v>
      </c>
      <c r="CQ34" s="25" t="s">
        <v>266</v>
      </c>
      <c r="CR34" s="27" t="s">
        <v>267</v>
      </c>
      <c r="DB34" s="57"/>
      <c r="DC34" s="29" t="s">
        <v>675</v>
      </c>
      <c r="DD34" s="29"/>
      <c r="DE34" s="29">
        <v>12</v>
      </c>
      <c r="DF34" s="30">
        <v>1.89</v>
      </c>
      <c r="DG34" s="29">
        <v>1.2</v>
      </c>
      <c r="DH34" s="31">
        <f t="shared" si="27"/>
        <v>21.48</v>
      </c>
      <c r="DR34" s="57"/>
      <c r="DS34" s="29" t="s">
        <v>422</v>
      </c>
      <c r="DT34" s="29"/>
      <c r="DU34" s="29">
        <v>1</v>
      </c>
      <c r="DV34" s="30">
        <v>9.75</v>
      </c>
      <c r="DW34" s="29"/>
      <c r="DX34" s="31">
        <f t="shared" si="24"/>
        <v>9.75</v>
      </c>
      <c r="DZ34" s="57"/>
      <c r="EA34" s="29" t="s">
        <v>361</v>
      </c>
      <c r="EB34" s="29"/>
      <c r="EC34" s="29">
        <v>2</v>
      </c>
      <c r="ED34" s="30">
        <v>2.65</v>
      </c>
      <c r="EE34" s="29"/>
      <c r="EF34" s="31">
        <f t="shared" si="29"/>
        <v>5.3</v>
      </c>
      <c r="EH34" s="57"/>
      <c r="EI34" s="29" t="s">
        <v>667</v>
      </c>
      <c r="EJ34" s="29"/>
      <c r="EK34" s="29">
        <v>4</v>
      </c>
      <c r="EL34" s="30">
        <v>4.99</v>
      </c>
      <c r="EM34" s="29"/>
      <c r="EN34" s="31">
        <f t="shared" si="28"/>
        <v>19.96</v>
      </c>
      <c r="EP34" s="37" t="s">
        <v>312</v>
      </c>
      <c r="EQ34" s="28" t="s">
        <v>315</v>
      </c>
      <c r="ER34" s="29"/>
      <c r="ES34" s="29">
        <v>20</v>
      </c>
      <c r="ET34" s="30">
        <v>14.99</v>
      </c>
      <c r="EU34" s="29"/>
      <c r="EV34" s="31">
        <f>(ES34*ET34)-EU34</f>
        <v>299.8</v>
      </c>
      <c r="EX34" s="70"/>
      <c r="EY34" s="28" t="s">
        <v>277</v>
      </c>
      <c r="EZ34" s="29"/>
      <c r="FA34" s="29">
        <v>4</v>
      </c>
      <c r="FB34" s="30">
        <v>1.99</v>
      </c>
      <c r="FC34" s="29">
        <v>4</v>
      </c>
      <c r="FD34" s="39">
        <f t="shared" si="32"/>
        <v>3.96</v>
      </c>
      <c r="FF34" s="57"/>
      <c r="FG34" s="29" t="s">
        <v>303</v>
      </c>
      <c r="FH34" s="29"/>
      <c r="FI34" s="29">
        <v>5.2649999999999997</v>
      </c>
      <c r="FJ34" s="30">
        <v>1.59</v>
      </c>
      <c r="FK34" s="29"/>
      <c r="FL34" s="31">
        <f t="shared" si="17"/>
        <v>8.3713499999999996</v>
      </c>
    </row>
    <row r="35" spans="2:168" ht="15.75" customHeight="1" thickBot="1">
      <c r="B35" s="70"/>
      <c r="C35" s="28" t="s">
        <v>132</v>
      </c>
      <c r="D35" s="29"/>
      <c r="E35" s="29">
        <v>1</v>
      </c>
      <c r="F35" s="30">
        <v>10.74</v>
      </c>
      <c r="G35" s="29"/>
      <c r="H35" s="39">
        <f t="shared" si="30"/>
        <v>10.74</v>
      </c>
      <c r="J35" s="76"/>
      <c r="K35" s="28" t="s">
        <v>258</v>
      </c>
      <c r="L35" s="29"/>
      <c r="M35" s="29">
        <v>2</v>
      </c>
      <c r="N35" s="30">
        <v>44.98</v>
      </c>
      <c r="O35" s="29"/>
      <c r="P35" s="31">
        <f t="shared" si="14"/>
        <v>89.96</v>
      </c>
      <c r="R35" s="69" t="s">
        <v>289</v>
      </c>
      <c r="S35" s="28" t="s">
        <v>293</v>
      </c>
      <c r="T35" s="29"/>
      <c r="U35" s="29">
        <v>1</v>
      </c>
      <c r="V35" s="30">
        <v>40</v>
      </c>
      <c r="W35" s="29"/>
      <c r="X35" s="39">
        <f>U35*V35-W35</f>
        <v>40</v>
      </c>
      <c r="Z35" s="76"/>
      <c r="AA35" s="28" t="s">
        <v>422</v>
      </c>
      <c r="AB35" s="29"/>
      <c r="AC35" s="29">
        <v>1</v>
      </c>
      <c r="AD35" s="30">
        <v>12.49</v>
      </c>
      <c r="AE35" s="29"/>
      <c r="AF35" s="31">
        <f t="shared" si="22"/>
        <v>12.49</v>
      </c>
      <c r="AH35" s="70"/>
      <c r="AI35" s="28" t="s">
        <v>409</v>
      </c>
      <c r="AJ35" s="29"/>
      <c r="AK35" s="29">
        <v>2</v>
      </c>
      <c r="AL35" s="30">
        <v>5</v>
      </c>
      <c r="AM35" s="29"/>
      <c r="AN35" s="39">
        <f>AK35*AL35-AM35</f>
        <v>10</v>
      </c>
      <c r="AP35" s="76"/>
      <c r="AQ35" s="28" t="s">
        <v>676</v>
      </c>
      <c r="AR35" s="29"/>
      <c r="AS35" s="29">
        <v>1</v>
      </c>
      <c r="AT35" s="30">
        <v>22</v>
      </c>
      <c r="AU35" s="29">
        <v>2</v>
      </c>
      <c r="AV35" s="31">
        <f t="shared" si="26"/>
        <v>20</v>
      </c>
      <c r="AX35" s="57"/>
      <c r="AY35" s="29" t="s">
        <v>42</v>
      </c>
      <c r="AZ35" s="29"/>
      <c r="BA35" s="29">
        <v>1</v>
      </c>
      <c r="BB35" s="30">
        <v>42</v>
      </c>
      <c r="BC35" s="29"/>
      <c r="BD35" s="31">
        <f t="shared" si="12"/>
        <v>42</v>
      </c>
      <c r="BF35" s="57"/>
      <c r="BG35" s="29" t="s">
        <v>303</v>
      </c>
      <c r="BH35" s="29"/>
      <c r="BI35" s="29">
        <v>1</v>
      </c>
      <c r="BJ35" s="30">
        <v>45</v>
      </c>
      <c r="BK35" s="29"/>
      <c r="BL35" s="31">
        <f t="shared" si="31"/>
        <v>45</v>
      </c>
      <c r="BN35" s="68"/>
      <c r="BO35" s="29" t="s">
        <v>392</v>
      </c>
      <c r="BP35" s="29"/>
      <c r="BQ35" s="29">
        <v>45</v>
      </c>
      <c r="BR35" s="30">
        <v>3</v>
      </c>
      <c r="BS35" s="29"/>
      <c r="BT35" s="31">
        <f>(BQ35*BR35)-BS35</f>
        <v>135</v>
      </c>
      <c r="BV35" s="47">
        <v>45078</v>
      </c>
      <c r="BW35" s="25" t="s">
        <v>16</v>
      </c>
      <c r="BX35" s="25" t="s">
        <v>263</v>
      </c>
      <c r="BY35" s="25" t="s">
        <v>264</v>
      </c>
      <c r="BZ35" s="26" t="s">
        <v>265</v>
      </c>
      <c r="CA35" s="25" t="s">
        <v>266</v>
      </c>
      <c r="CB35" s="27" t="s">
        <v>267</v>
      </c>
      <c r="CD35" s="56" t="s">
        <v>297</v>
      </c>
      <c r="CE35" s="29" t="s">
        <v>677</v>
      </c>
      <c r="CF35" s="29"/>
      <c r="CG35" s="29">
        <v>1</v>
      </c>
      <c r="CH35" s="30">
        <v>125</v>
      </c>
      <c r="CI35" s="29">
        <v>12.5</v>
      </c>
      <c r="CJ35" s="31">
        <f>(CG35*CH35)-CI35</f>
        <v>112.5</v>
      </c>
      <c r="CL35" s="69" t="s">
        <v>588</v>
      </c>
      <c r="CM35" s="29" t="s">
        <v>127</v>
      </c>
      <c r="CN35" s="29"/>
      <c r="CO35" s="29">
        <v>6</v>
      </c>
      <c r="CP35" s="30">
        <v>2.79</v>
      </c>
      <c r="CQ35" s="29">
        <v>0.6</v>
      </c>
      <c r="CR35" s="39">
        <f>CO35*CP35-CQ35</f>
        <v>16.14</v>
      </c>
      <c r="CT35" s="47">
        <v>45098</v>
      </c>
      <c r="CU35" s="25" t="s">
        <v>16</v>
      </c>
      <c r="CV35" s="25" t="s">
        <v>263</v>
      </c>
      <c r="CW35" s="25" t="s">
        <v>264</v>
      </c>
      <c r="CX35" s="26" t="s">
        <v>265</v>
      </c>
      <c r="CY35" s="25" t="s">
        <v>266</v>
      </c>
      <c r="CZ35" s="27" t="s">
        <v>267</v>
      </c>
      <c r="DB35" s="57"/>
      <c r="DC35" s="29" t="s">
        <v>278</v>
      </c>
      <c r="DD35" s="29"/>
      <c r="DE35" s="29">
        <v>1</v>
      </c>
      <c r="DF35" s="30">
        <v>39.799999999999997</v>
      </c>
      <c r="DG35" s="29"/>
      <c r="DH35" s="31">
        <f t="shared" si="27"/>
        <v>39.799999999999997</v>
      </c>
      <c r="DJ35" s="24">
        <v>45111</v>
      </c>
      <c r="DK35" s="25" t="s">
        <v>16</v>
      </c>
      <c r="DL35" s="25" t="s">
        <v>263</v>
      </c>
      <c r="DM35" s="25" t="s">
        <v>264</v>
      </c>
      <c r="DN35" s="26" t="s">
        <v>265</v>
      </c>
      <c r="DO35" s="25" t="s">
        <v>266</v>
      </c>
      <c r="DP35" s="27" t="s">
        <v>267</v>
      </c>
      <c r="DR35" s="57"/>
      <c r="DS35" s="29" t="s">
        <v>597</v>
      </c>
      <c r="DT35" s="29"/>
      <c r="DU35" s="29">
        <v>2</v>
      </c>
      <c r="DV35" s="30">
        <v>15.29</v>
      </c>
      <c r="DW35" s="29"/>
      <c r="DX35" s="31">
        <f t="shared" si="24"/>
        <v>30.58</v>
      </c>
      <c r="DZ35" s="57"/>
      <c r="EA35" s="29" t="s">
        <v>635</v>
      </c>
      <c r="EB35" s="29"/>
      <c r="EC35" s="29">
        <v>1</v>
      </c>
      <c r="ED35" s="30">
        <v>29.88</v>
      </c>
      <c r="EE35" s="29"/>
      <c r="EF35" s="31">
        <f t="shared" si="29"/>
        <v>29.88</v>
      </c>
      <c r="EH35" s="57"/>
      <c r="EI35" s="29" t="s">
        <v>283</v>
      </c>
      <c r="EJ35" s="29"/>
      <c r="EK35" s="29">
        <v>10.345000000000001</v>
      </c>
      <c r="EL35" s="30">
        <v>3.45</v>
      </c>
      <c r="EM35" s="29"/>
      <c r="EN35" s="31">
        <f t="shared" si="28"/>
        <v>35.690250000000006</v>
      </c>
      <c r="EP35" s="32" t="s">
        <v>272</v>
      </c>
      <c r="EQ35" s="33" t="s">
        <v>270</v>
      </c>
      <c r="ER35" s="34"/>
      <c r="ES35" s="34"/>
      <c r="ET35" s="35"/>
      <c r="EU35" s="34"/>
      <c r="EV35" s="36">
        <f>SUM(EV34:EV34)</f>
        <v>299.8</v>
      </c>
      <c r="EX35" s="70"/>
      <c r="EY35" s="29" t="s">
        <v>419</v>
      </c>
      <c r="EZ35" s="29"/>
      <c r="FA35" s="29">
        <v>0.08</v>
      </c>
      <c r="FB35" s="30">
        <v>11.9</v>
      </c>
      <c r="FC35" s="29"/>
      <c r="FD35" s="39">
        <f t="shared" si="32"/>
        <v>0.95200000000000007</v>
      </c>
      <c r="FF35" s="57"/>
      <c r="FG35" s="29" t="s">
        <v>417</v>
      </c>
      <c r="FH35" s="29"/>
      <c r="FI35" s="29">
        <v>3.48</v>
      </c>
      <c r="FJ35" s="30">
        <v>4.55</v>
      </c>
      <c r="FK35" s="29"/>
      <c r="FL35" s="31">
        <f t="shared" si="17"/>
        <v>15.834</v>
      </c>
    </row>
    <row r="36" spans="2:168" ht="15.75" customHeight="1" thickBot="1">
      <c r="B36" s="70"/>
      <c r="C36" s="28" t="s">
        <v>134</v>
      </c>
      <c r="D36" s="29"/>
      <c r="E36" s="29">
        <v>2</v>
      </c>
      <c r="F36" s="30">
        <v>11.34</v>
      </c>
      <c r="G36" s="29"/>
      <c r="H36" s="39">
        <f t="shared" si="30"/>
        <v>22.68</v>
      </c>
      <c r="J36" s="76"/>
      <c r="K36" s="28" t="s">
        <v>368</v>
      </c>
      <c r="L36" s="29"/>
      <c r="M36" s="29">
        <v>3</v>
      </c>
      <c r="N36" s="30">
        <v>11.98</v>
      </c>
      <c r="O36" s="29"/>
      <c r="P36" s="31">
        <f t="shared" si="14"/>
        <v>35.94</v>
      </c>
      <c r="R36" s="70"/>
      <c r="S36" s="28" t="s">
        <v>291</v>
      </c>
      <c r="T36" s="29"/>
      <c r="U36" s="29">
        <v>20</v>
      </c>
      <c r="V36" s="30">
        <v>4</v>
      </c>
      <c r="W36" s="29"/>
      <c r="X36" s="39">
        <f t="shared" ref="X36:X41" si="33">U36*V36-W36</f>
        <v>80</v>
      </c>
      <c r="Z36" s="76"/>
      <c r="AA36" s="28" t="s">
        <v>321</v>
      </c>
      <c r="AB36" s="29"/>
      <c r="AC36" s="29">
        <v>3</v>
      </c>
      <c r="AD36" s="30">
        <v>8.39</v>
      </c>
      <c r="AE36" s="29"/>
      <c r="AF36" s="31">
        <f t="shared" si="22"/>
        <v>25.17</v>
      </c>
      <c r="AH36" s="70"/>
      <c r="AI36" s="28" t="s">
        <v>284</v>
      </c>
      <c r="AJ36" s="29"/>
      <c r="AK36" s="29">
        <v>10</v>
      </c>
      <c r="AL36" s="30">
        <v>3</v>
      </c>
      <c r="AM36" s="29"/>
      <c r="AN36" s="39">
        <f t="shared" ref="AN36:AN41" si="34">AK36*AL36-AM36</f>
        <v>30</v>
      </c>
      <c r="AP36" s="76"/>
      <c r="AQ36" s="28" t="s">
        <v>678</v>
      </c>
      <c r="AR36" s="29"/>
      <c r="AS36" s="29">
        <v>1</v>
      </c>
      <c r="AT36" s="30">
        <v>89</v>
      </c>
      <c r="AU36" s="29">
        <v>8.9</v>
      </c>
      <c r="AV36" s="31">
        <f t="shared" si="26"/>
        <v>80.099999999999994</v>
      </c>
      <c r="AX36" s="57"/>
      <c r="AY36" s="29" t="s">
        <v>286</v>
      </c>
      <c r="AZ36" s="29"/>
      <c r="BA36" s="29">
        <v>8</v>
      </c>
      <c r="BB36" s="30">
        <v>22.5</v>
      </c>
      <c r="BC36" s="29"/>
      <c r="BD36" s="31">
        <f t="shared" si="12"/>
        <v>180</v>
      </c>
      <c r="BF36" s="57"/>
      <c r="BG36" s="29" t="s">
        <v>306</v>
      </c>
      <c r="BH36" s="29"/>
      <c r="BI36" s="29">
        <v>1</v>
      </c>
      <c r="BJ36" s="30">
        <v>30</v>
      </c>
      <c r="BK36" s="29"/>
      <c r="BL36" s="31">
        <f t="shared" si="31"/>
        <v>30</v>
      </c>
      <c r="BN36" s="48" t="s">
        <v>100</v>
      </c>
      <c r="BO36" s="33" t="s">
        <v>270</v>
      </c>
      <c r="BP36" s="34"/>
      <c r="BQ36" s="34"/>
      <c r="BR36" s="35"/>
      <c r="BS36" s="34"/>
      <c r="BT36" s="36">
        <f>SUM(BT33:BT35)</f>
        <v>231</v>
      </c>
      <c r="BV36" s="56" t="s">
        <v>390</v>
      </c>
      <c r="BW36" s="29" t="s">
        <v>391</v>
      </c>
      <c r="BX36" s="29"/>
      <c r="BY36" s="29">
        <v>3</v>
      </c>
      <c r="BZ36" s="30">
        <v>12</v>
      </c>
      <c r="CA36" s="29"/>
      <c r="CB36" s="31">
        <f>(BY36*BZ36)-CA36</f>
        <v>36</v>
      </c>
      <c r="CD36" s="57"/>
      <c r="CE36" s="29" t="s">
        <v>679</v>
      </c>
      <c r="CF36" s="29"/>
      <c r="CG36" s="29">
        <v>1</v>
      </c>
      <c r="CH36" s="30">
        <v>129</v>
      </c>
      <c r="CI36" s="29">
        <v>12.9</v>
      </c>
      <c r="CJ36" s="31">
        <f>(CG36*CH36)-CI36</f>
        <v>116.1</v>
      </c>
      <c r="CL36" s="70"/>
      <c r="CM36" s="28" t="s">
        <v>138</v>
      </c>
      <c r="CN36" s="29"/>
      <c r="CO36" s="29">
        <v>60</v>
      </c>
      <c r="CP36" s="30">
        <v>2.4900000000000002</v>
      </c>
      <c r="CQ36" s="29">
        <v>12</v>
      </c>
      <c r="CR36" s="39">
        <f>CO36*CP36-CQ36</f>
        <v>137.4</v>
      </c>
      <c r="CT36" s="56" t="s">
        <v>297</v>
      </c>
      <c r="CU36" s="29" t="s">
        <v>680</v>
      </c>
      <c r="CV36" s="29"/>
      <c r="CW36" s="29">
        <v>2</v>
      </c>
      <c r="CX36" s="30">
        <v>14.9</v>
      </c>
      <c r="CY36" s="29">
        <v>2.98</v>
      </c>
      <c r="CZ36" s="31">
        <f>(CW36*CX36)-CY36</f>
        <v>26.82</v>
      </c>
      <c r="DB36" s="57"/>
      <c r="DC36" s="29" t="s">
        <v>138</v>
      </c>
      <c r="DD36" s="29"/>
      <c r="DE36" s="29">
        <v>6</v>
      </c>
      <c r="DF36" s="30">
        <v>2.4900000000000002</v>
      </c>
      <c r="DG36" s="29">
        <v>1.2</v>
      </c>
      <c r="DH36" s="31">
        <f t="shared" si="27"/>
        <v>13.740000000000002</v>
      </c>
      <c r="DJ36" s="37" t="s">
        <v>681</v>
      </c>
      <c r="DK36" s="28" t="s">
        <v>278</v>
      </c>
      <c r="DL36" s="29"/>
      <c r="DM36" s="29">
        <v>1</v>
      </c>
      <c r="DN36" s="30">
        <v>40</v>
      </c>
      <c r="DO36" s="29"/>
      <c r="DP36" s="31">
        <f>(DM36*DN36)-DO36</f>
        <v>40</v>
      </c>
      <c r="DR36" s="57"/>
      <c r="DS36" s="29" t="s">
        <v>682</v>
      </c>
      <c r="DT36" s="29"/>
      <c r="DU36" s="29">
        <v>2</v>
      </c>
      <c r="DV36" s="30">
        <v>1.75</v>
      </c>
      <c r="DW36" s="29"/>
      <c r="DX36" s="31">
        <f t="shared" si="24"/>
        <v>3.5</v>
      </c>
      <c r="DZ36" s="57"/>
      <c r="EA36" s="29" t="s">
        <v>138</v>
      </c>
      <c r="EB36" s="29"/>
      <c r="EC36" s="29">
        <v>1</v>
      </c>
      <c r="ED36" s="30">
        <v>13.74</v>
      </c>
      <c r="EE36" s="29"/>
      <c r="EF36" s="31">
        <f t="shared" si="29"/>
        <v>13.74</v>
      </c>
      <c r="EH36" s="57"/>
      <c r="EI36" s="29" t="s">
        <v>683</v>
      </c>
      <c r="EJ36" s="29"/>
      <c r="EK36" s="29">
        <v>1</v>
      </c>
      <c r="EL36" s="30">
        <v>15.29</v>
      </c>
      <c r="EM36" s="29"/>
      <c r="EN36" s="31">
        <f t="shared" si="28"/>
        <v>15.29</v>
      </c>
      <c r="EX36" s="70"/>
      <c r="EY36" s="28" t="s">
        <v>276</v>
      </c>
      <c r="EZ36" s="29"/>
      <c r="FA36" s="29">
        <v>9.8279999999999994</v>
      </c>
      <c r="FB36" s="30">
        <v>5.85</v>
      </c>
      <c r="FC36" s="29"/>
      <c r="FD36" s="39">
        <f t="shared" si="32"/>
        <v>57.493799999999993</v>
      </c>
      <c r="FF36" s="57"/>
      <c r="FG36" s="29" t="s">
        <v>792</v>
      </c>
      <c r="FH36" s="29"/>
      <c r="FI36" s="29">
        <v>4</v>
      </c>
      <c r="FJ36" s="30">
        <v>0.99</v>
      </c>
      <c r="FK36" s="29"/>
      <c r="FL36" s="31">
        <f t="shared" si="17"/>
        <v>3.96</v>
      </c>
    </row>
    <row r="37" spans="2:168" ht="18.75" customHeight="1" thickBot="1">
      <c r="B37" s="70"/>
      <c r="C37" s="28" t="s">
        <v>323</v>
      </c>
      <c r="D37" s="29"/>
      <c r="E37" s="29">
        <v>1</v>
      </c>
      <c r="F37" s="30">
        <v>64.56</v>
      </c>
      <c r="G37" s="29"/>
      <c r="H37" s="39">
        <f t="shared" si="30"/>
        <v>64.56</v>
      </c>
      <c r="J37" s="76"/>
      <c r="K37" s="28" t="s">
        <v>138</v>
      </c>
      <c r="L37" s="29"/>
      <c r="M37" s="29">
        <v>3</v>
      </c>
      <c r="N37" s="30">
        <v>25.08</v>
      </c>
      <c r="O37" s="29"/>
      <c r="P37" s="31">
        <f t="shared" si="14"/>
        <v>75.239999999999995</v>
      </c>
      <c r="R37" s="70"/>
      <c r="S37" s="28" t="s">
        <v>292</v>
      </c>
      <c r="T37" s="29"/>
      <c r="U37" s="29">
        <v>10</v>
      </c>
      <c r="V37" s="30">
        <v>4</v>
      </c>
      <c r="W37" s="29"/>
      <c r="X37" s="39">
        <f t="shared" si="33"/>
        <v>40</v>
      </c>
      <c r="Z37" s="76"/>
      <c r="AA37" s="28" t="s">
        <v>363</v>
      </c>
      <c r="AB37" s="29"/>
      <c r="AC37" s="29">
        <v>4</v>
      </c>
      <c r="AD37" s="30">
        <v>1.79</v>
      </c>
      <c r="AE37" s="29"/>
      <c r="AF37" s="31">
        <f t="shared" si="22"/>
        <v>7.16</v>
      </c>
      <c r="AH37" s="70"/>
      <c r="AI37" s="28" t="s">
        <v>275</v>
      </c>
      <c r="AJ37" s="29"/>
      <c r="AK37" s="29">
        <v>1</v>
      </c>
      <c r="AL37" s="30">
        <v>45</v>
      </c>
      <c r="AM37" s="29"/>
      <c r="AN37" s="39">
        <f t="shared" si="34"/>
        <v>45</v>
      </c>
      <c r="AP37" s="73"/>
      <c r="AQ37" s="28" t="s">
        <v>396</v>
      </c>
      <c r="AR37" s="29"/>
      <c r="AS37" s="29">
        <v>1</v>
      </c>
      <c r="AT37" s="30">
        <v>59.9</v>
      </c>
      <c r="AU37" s="29">
        <v>4.9000000000000004</v>
      </c>
      <c r="AV37" s="31">
        <f t="shared" si="26"/>
        <v>55</v>
      </c>
      <c r="AX37" s="48" t="s">
        <v>99</v>
      </c>
      <c r="AY37" s="33" t="s">
        <v>270</v>
      </c>
      <c r="AZ37" s="34"/>
      <c r="BA37" s="34"/>
      <c r="BB37" s="35"/>
      <c r="BC37" s="34"/>
      <c r="BD37" s="36">
        <f>SUM(BD14:BD36)</f>
        <v>670.37395000000004</v>
      </c>
      <c r="BF37" s="57"/>
      <c r="BG37" s="29" t="s">
        <v>305</v>
      </c>
      <c r="BH37" s="29"/>
      <c r="BI37" s="29">
        <v>1</v>
      </c>
      <c r="BJ37" s="30">
        <v>100</v>
      </c>
      <c r="BK37" s="29"/>
      <c r="BL37" s="31">
        <f t="shared" si="31"/>
        <v>100</v>
      </c>
      <c r="BV37" s="57"/>
      <c r="BW37" s="29" t="s">
        <v>496</v>
      </c>
      <c r="BX37" s="29"/>
      <c r="BY37" s="29">
        <v>5</v>
      </c>
      <c r="BZ37" s="30">
        <v>12</v>
      </c>
      <c r="CA37" s="29"/>
      <c r="CB37" s="31">
        <f>(BY37*BZ37)-CA37</f>
        <v>60</v>
      </c>
      <c r="CD37" s="57"/>
      <c r="CE37" s="29" t="s">
        <v>684</v>
      </c>
      <c r="CF37" s="29"/>
      <c r="CG37" s="29">
        <v>1</v>
      </c>
      <c r="CH37" s="30">
        <v>175</v>
      </c>
      <c r="CI37" s="29">
        <v>17.5</v>
      </c>
      <c r="CJ37" s="31">
        <f>(CG37*CH37)-CI37</f>
        <v>157.5</v>
      </c>
      <c r="CL37" s="70"/>
      <c r="CM37" s="29" t="s">
        <v>152</v>
      </c>
      <c r="CN37" s="29"/>
      <c r="CO37" s="29">
        <v>6</v>
      </c>
      <c r="CP37" s="30">
        <v>3.99</v>
      </c>
      <c r="CQ37" s="29">
        <v>0.6</v>
      </c>
      <c r="CR37" s="39">
        <f>CO37*CP37-CQ37</f>
        <v>23.34</v>
      </c>
      <c r="CT37" s="57"/>
      <c r="CU37" s="29" t="s">
        <v>450</v>
      </c>
      <c r="CV37" s="29"/>
      <c r="CW37" s="29">
        <v>2</v>
      </c>
      <c r="CX37" s="30">
        <v>42</v>
      </c>
      <c r="CY37" s="29">
        <v>8</v>
      </c>
      <c r="CZ37" s="31">
        <f>(CW37*CX37)-CY37</f>
        <v>76</v>
      </c>
      <c r="DB37" s="57"/>
      <c r="DC37" s="29" t="s">
        <v>153</v>
      </c>
      <c r="DD37" s="29"/>
      <c r="DE37" s="29">
        <v>6</v>
      </c>
      <c r="DF37" s="30">
        <v>2.59</v>
      </c>
      <c r="DG37" s="29">
        <v>0.6</v>
      </c>
      <c r="DH37" s="31">
        <f t="shared" si="27"/>
        <v>14.94</v>
      </c>
      <c r="DJ37" s="32" t="s">
        <v>99</v>
      </c>
      <c r="DK37" s="33" t="s">
        <v>270</v>
      </c>
      <c r="DL37" s="34"/>
      <c r="DM37" s="34"/>
      <c r="DN37" s="35"/>
      <c r="DO37" s="34"/>
      <c r="DP37" s="36">
        <f>SUM(DP36:DP36)</f>
        <v>40</v>
      </c>
      <c r="DR37" s="57"/>
      <c r="DS37" s="29" t="s">
        <v>685</v>
      </c>
      <c r="DT37" s="29"/>
      <c r="DU37" s="29">
        <v>1</v>
      </c>
      <c r="DV37" s="30">
        <v>7.99</v>
      </c>
      <c r="DW37" s="29"/>
      <c r="DX37" s="31">
        <f t="shared" si="24"/>
        <v>7.99</v>
      </c>
      <c r="DZ37" s="57"/>
      <c r="EA37" s="29" t="s">
        <v>646</v>
      </c>
      <c r="EB37" s="29"/>
      <c r="EC37" s="29">
        <v>1</v>
      </c>
      <c r="ED37" s="30">
        <v>107.88</v>
      </c>
      <c r="EE37" s="29"/>
      <c r="EF37" s="31">
        <f t="shared" si="29"/>
        <v>107.88</v>
      </c>
      <c r="EH37" s="57"/>
      <c r="EI37" s="29" t="s">
        <v>686</v>
      </c>
      <c r="EJ37" s="29"/>
      <c r="EK37" s="29">
        <v>1</v>
      </c>
      <c r="EL37" s="30">
        <v>12.9</v>
      </c>
      <c r="EM37" s="29"/>
      <c r="EN37" s="31">
        <f t="shared" si="28"/>
        <v>12.9</v>
      </c>
      <c r="EP37" s="47">
        <v>45140</v>
      </c>
      <c r="EQ37" s="25" t="s">
        <v>16</v>
      </c>
      <c r="ER37" s="25" t="s">
        <v>263</v>
      </c>
      <c r="ES37" s="25" t="s">
        <v>264</v>
      </c>
      <c r="ET37" s="26" t="s">
        <v>265</v>
      </c>
      <c r="EU37" s="25" t="s">
        <v>266</v>
      </c>
      <c r="EV37" s="27" t="s">
        <v>267</v>
      </c>
      <c r="EX37" s="70"/>
      <c r="EY37" s="28" t="s">
        <v>353</v>
      </c>
      <c r="EZ37" s="29"/>
      <c r="FA37" s="29">
        <v>12</v>
      </c>
      <c r="FB37" s="30">
        <v>1.19</v>
      </c>
      <c r="FC37" s="29"/>
      <c r="FD37" s="39">
        <f t="shared" si="32"/>
        <v>14.28</v>
      </c>
      <c r="FF37" s="57"/>
      <c r="FG37" s="29" t="s">
        <v>275</v>
      </c>
      <c r="FH37" s="29"/>
      <c r="FI37" s="29">
        <v>12</v>
      </c>
      <c r="FJ37" s="30">
        <v>0.99</v>
      </c>
      <c r="FK37" s="29"/>
      <c r="FL37" s="31">
        <f t="shared" si="17"/>
        <v>11.879999999999999</v>
      </c>
    </row>
    <row r="38" spans="2:168" ht="18.75" customHeight="1" thickBot="1">
      <c r="B38" s="71"/>
      <c r="C38" s="28" t="s">
        <v>324</v>
      </c>
      <c r="D38" s="29"/>
      <c r="E38" s="29">
        <v>3</v>
      </c>
      <c r="F38" s="30">
        <v>34.5</v>
      </c>
      <c r="G38" s="29"/>
      <c r="H38" s="39">
        <f t="shared" si="30"/>
        <v>103.5</v>
      </c>
      <c r="J38" s="76"/>
      <c r="K38" s="28" t="s">
        <v>132</v>
      </c>
      <c r="L38" s="29"/>
      <c r="M38" s="29">
        <v>4</v>
      </c>
      <c r="N38" s="30">
        <v>10.74</v>
      </c>
      <c r="O38" s="29"/>
      <c r="P38" s="31">
        <f t="shared" si="14"/>
        <v>42.96</v>
      </c>
      <c r="R38" s="70"/>
      <c r="S38" s="28" t="s">
        <v>290</v>
      </c>
      <c r="T38" s="29"/>
      <c r="U38" s="29">
        <v>10</v>
      </c>
      <c r="V38" s="30">
        <v>4</v>
      </c>
      <c r="W38" s="29"/>
      <c r="X38" s="39">
        <f t="shared" si="33"/>
        <v>40</v>
      </c>
      <c r="Z38" s="76"/>
      <c r="AA38" s="28" t="s">
        <v>423</v>
      </c>
      <c r="AB38" s="29"/>
      <c r="AC38" s="29">
        <v>20</v>
      </c>
      <c r="AD38" s="30">
        <v>7.99</v>
      </c>
      <c r="AE38" s="29"/>
      <c r="AF38" s="31">
        <f t="shared" si="22"/>
        <v>159.80000000000001</v>
      </c>
      <c r="AH38" s="70"/>
      <c r="AI38" s="28" t="s">
        <v>277</v>
      </c>
      <c r="AJ38" s="29"/>
      <c r="AK38" s="29">
        <v>10</v>
      </c>
      <c r="AL38" s="30">
        <v>3</v>
      </c>
      <c r="AM38" s="29"/>
      <c r="AN38" s="39">
        <f t="shared" si="34"/>
        <v>30</v>
      </c>
      <c r="AP38" s="46" t="s">
        <v>272</v>
      </c>
      <c r="AQ38" s="33" t="s">
        <v>270</v>
      </c>
      <c r="AR38" s="34"/>
      <c r="AS38" s="34"/>
      <c r="AT38" s="35"/>
      <c r="AU38" s="34"/>
      <c r="AV38" s="36">
        <f>SUM(AV30:AV37,)</f>
        <v>364.67999999999995</v>
      </c>
      <c r="BF38" s="57"/>
      <c r="BG38" s="29" t="s">
        <v>409</v>
      </c>
      <c r="BH38" s="29"/>
      <c r="BI38" s="29">
        <v>1</v>
      </c>
      <c r="BJ38" s="30">
        <v>5</v>
      </c>
      <c r="BK38" s="29"/>
      <c r="BL38" s="31">
        <f t="shared" si="31"/>
        <v>5</v>
      </c>
      <c r="BN38" s="24">
        <v>45070</v>
      </c>
      <c r="BO38" s="25" t="s">
        <v>16</v>
      </c>
      <c r="BP38" s="25" t="s">
        <v>263</v>
      </c>
      <c r="BQ38" s="25" t="s">
        <v>264</v>
      </c>
      <c r="BR38" s="26" t="s">
        <v>265</v>
      </c>
      <c r="BS38" s="25" t="s">
        <v>266</v>
      </c>
      <c r="BT38" s="27" t="s">
        <v>267</v>
      </c>
      <c r="BV38" s="68"/>
      <c r="BW38" s="29" t="s">
        <v>392</v>
      </c>
      <c r="BX38" s="29"/>
      <c r="BY38" s="29">
        <v>45</v>
      </c>
      <c r="BZ38" s="30">
        <v>3</v>
      </c>
      <c r="CA38" s="29"/>
      <c r="CB38" s="31">
        <f>(BY38*BZ38)-CA38</f>
        <v>135</v>
      </c>
      <c r="CD38" s="48" t="s">
        <v>272</v>
      </c>
      <c r="CE38" s="33" t="s">
        <v>270</v>
      </c>
      <c r="CF38" s="34"/>
      <c r="CG38" s="34"/>
      <c r="CH38" s="35"/>
      <c r="CI38" s="34"/>
      <c r="CJ38" s="36">
        <f>SUM(CJ35:CJ37)</f>
        <v>386.1</v>
      </c>
      <c r="CL38" s="70"/>
      <c r="CM38" s="28" t="s">
        <v>130</v>
      </c>
      <c r="CN38" s="29"/>
      <c r="CO38" s="29">
        <v>6</v>
      </c>
      <c r="CP38" s="30">
        <v>3.99</v>
      </c>
      <c r="CQ38" s="29">
        <v>0.6</v>
      </c>
      <c r="CR38" s="39">
        <f>CO38*CP38-CQ38</f>
        <v>23.34</v>
      </c>
      <c r="CT38" s="48" t="s">
        <v>272</v>
      </c>
      <c r="CU38" s="33" t="s">
        <v>270</v>
      </c>
      <c r="CV38" s="34"/>
      <c r="CW38" s="34"/>
      <c r="CX38" s="35"/>
      <c r="CY38" s="34"/>
      <c r="CZ38" s="36">
        <f>SUM(CZ36:CZ37)</f>
        <v>102.82</v>
      </c>
      <c r="DB38" s="57"/>
      <c r="DC38" s="29" t="s">
        <v>143</v>
      </c>
      <c r="DD38" s="29"/>
      <c r="DE38" s="29">
        <v>6</v>
      </c>
      <c r="DF38" s="30">
        <v>2.59</v>
      </c>
      <c r="DG38" s="29">
        <v>0.6</v>
      </c>
      <c r="DH38" s="31">
        <f t="shared" si="27"/>
        <v>14.94</v>
      </c>
      <c r="DR38" s="57"/>
      <c r="DS38" s="29" t="s">
        <v>346</v>
      </c>
      <c r="DT38" s="29"/>
      <c r="DU38" s="29">
        <v>4</v>
      </c>
      <c r="DV38" s="30">
        <v>5.99</v>
      </c>
      <c r="DW38" s="29"/>
      <c r="DX38" s="31">
        <f t="shared" si="24"/>
        <v>23.96</v>
      </c>
      <c r="DZ38" s="57"/>
      <c r="EA38" s="29" t="s">
        <v>138</v>
      </c>
      <c r="EB38" s="29"/>
      <c r="EC38" s="29">
        <v>2</v>
      </c>
      <c r="ED38" s="30">
        <v>29.88</v>
      </c>
      <c r="EE38" s="29"/>
      <c r="EF38" s="31">
        <f t="shared" si="29"/>
        <v>59.76</v>
      </c>
      <c r="EH38" s="57"/>
      <c r="EI38" s="29" t="s">
        <v>621</v>
      </c>
      <c r="EJ38" s="29"/>
      <c r="EK38" s="29">
        <v>1</v>
      </c>
      <c r="EL38" s="30">
        <v>15.9</v>
      </c>
      <c r="EM38" s="29"/>
      <c r="EN38" s="31">
        <f t="shared" si="28"/>
        <v>15.9</v>
      </c>
      <c r="EP38" s="66" t="s">
        <v>499</v>
      </c>
      <c r="EQ38" s="29" t="s">
        <v>286</v>
      </c>
      <c r="ER38" s="29"/>
      <c r="ES38" s="29">
        <v>12</v>
      </c>
      <c r="ET38" s="30">
        <v>10.99</v>
      </c>
      <c r="EU38" s="29"/>
      <c r="EV38" s="31">
        <f>(ES38*ET38)-EU38</f>
        <v>131.88</v>
      </c>
      <c r="EX38" s="70"/>
      <c r="EY38" s="28" t="s">
        <v>142</v>
      </c>
      <c r="EZ38" s="29"/>
      <c r="FA38" s="29">
        <v>15</v>
      </c>
      <c r="FB38" s="30">
        <v>3.99</v>
      </c>
      <c r="FC38" s="29"/>
      <c r="FD38" s="39">
        <f t="shared" si="32"/>
        <v>59.85</v>
      </c>
      <c r="FF38" s="57"/>
      <c r="FG38" s="29" t="s">
        <v>641</v>
      </c>
      <c r="FH38" s="29"/>
      <c r="FI38" s="29">
        <v>9.82</v>
      </c>
      <c r="FJ38" s="30">
        <v>0.99</v>
      </c>
      <c r="FK38" s="29"/>
      <c r="FL38" s="31">
        <f t="shared" si="17"/>
        <v>9.7218</v>
      </c>
    </row>
    <row r="39" spans="2:168" ht="18.75" customHeight="1" thickBot="1">
      <c r="B39" s="46" t="s">
        <v>99</v>
      </c>
      <c r="C39" s="33" t="s">
        <v>270</v>
      </c>
      <c r="D39" s="34"/>
      <c r="E39" s="34"/>
      <c r="F39" s="35"/>
      <c r="G39" s="34"/>
      <c r="H39" s="36">
        <f>SUM(H32:H38)</f>
        <v>300.65999999999997</v>
      </c>
      <c r="J39" s="76"/>
      <c r="K39" s="28" t="s">
        <v>148</v>
      </c>
      <c r="L39" s="29"/>
      <c r="M39" s="29">
        <v>1</v>
      </c>
      <c r="N39" s="30">
        <v>4.74</v>
      </c>
      <c r="O39" s="29"/>
      <c r="P39" s="31">
        <f t="shared" si="14"/>
        <v>4.74</v>
      </c>
      <c r="R39" s="70"/>
      <c r="S39" s="28" t="s">
        <v>294</v>
      </c>
      <c r="T39" s="29"/>
      <c r="U39" s="29">
        <v>1</v>
      </c>
      <c r="V39" s="30">
        <v>41.4</v>
      </c>
      <c r="W39" s="29"/>
      <c r="X39" s="39">
        <f t="shared" si="33"/>
        <v>41.4</v>
      </c>
      <c r="Z39" s="76"/>
      <c r="AA39" s="28" t="s">
        <v>345</v>
      </c>
      <c r="AB39" s="29"/>
      <c r="AC39" s="29">
        <v>6</v>
      </c>
      <c r="AD39" s="30">
        <v>21.49</v>
      </c>
      <c r="AE39" s="29">
        <v>15.54</v>
      </c>
      <c r="AF39" s="31">
        <f t="shared" si="22"/>
        <v>113.4</v>
      </c>
      <c r="AH39" s="70"/>
      <c r="AI39" s="28" t="s">
        <v>286</v>
      </c>
      <c r="AJ39" s="29"/>
      <c r="AK39" s="29">
        <v>1</v>
      </c>
      <c r="AL39" s="30">
        <v>75</v>
      </c>
      <c r="AM39" s="29"/>
      <c r="AN39" s="39">
        <f t="shared" si="34"/>
        <v>75</v>
      </c>
      <c r="AX39" s="24">
        <v>45055</v>
      </c>
      <c r="AY39" s="25" t="s">
        <v>16</v>
      </c>
      <c r="AZ39" s="25" t="s">
        <v>263</v>
      </c>
      <c r="BA39" s="25" t="s">
        <v>264</v>
      </c>
      <c r="BB39" s="26" t="s">
        <v>265</v>
      </c>
      <c r="BC39" s="25" t="s">
        <v>266</v>
      </c>
      <c r="BD39" s="27" t="s">
        <v>267</v>
      </c>
      <c r="BF39" s="57"/>
      <c r="BG39" s="29" t="s">
        <v>307</v>
      </c>
      <c r="BH39" s="29"/>
      <c r="BI39" s="29">
        <v>1</v>
      </c>
      <c r="BJ39" s="30">
        <v>8</v>
      </c>
      <c r="BK39" s="29"/>
      <c r="BL39" s="31">
        <f t="shared" si="31"/>
        <v>8</v>
      </c>
      <c r="BN39" s="69" t="s">
        <v>268</v>
      </c>
      <c r="BO39" s="29" t="s">
        <v>346</v>
      </c>
      <c r="BP39" s="29"/>
      <c r="BQ39" s="29">
        <v>2</v>
      </c>
      <c r="BR39" s="30">
        <v>5.89</v>
      </c>
      <c r="BS39" s="29"/>
      <c r="BT39" s="39">
        <f>BQ39*BR39-BS39</f>
        <v>11.78</v>
      </c>
      <c r="BV39" s="48" t="s">
        <v>100</v>
      </c>
      <c r="BW39" s="33" t="s">
        <v>270</v>
      </c>
      <c r="BX39" s="34"/>
      <c r="BY39" s="34"/>
      <c r="BZ39" s="35"/>
      <c r="CA39" s="34"/>
      <c r="CB39" s="36">
        <f>SUM(CB36:CB38)</f>
        <v>231</v>
      </c>
      <c r="CL39" s="71"/>
      <c r="CM39" s="28" t="s">
        <v>142</v>
      </c>
      <c r="CN39" s="29"/>
      <c r="CO39" s="29">
        <v>30</v>
      </c>
      <c r="CP39" s="30">
        <v>3.89</v>
      </c>
      <c r="CQ39" s="29"/>
      <c r="CR39" s="39">
        <f>CO39*CP39-CQ39</f>
        <v>116.7</v>
      </c>
      <c r="DB39" s="57"/>
      <c r="DC39" s="29" t="s">
        <v>645</v>
      </c>
      <c r="DD39" s="29"/>
      <c r="DE39" s="29">
        <v>1</v>
      </c>
      <c r="DF39" s="30">
        <v>17.34</v>
      </c>
      <c r="DG39" s="29"/>
      <c r="DH39" s="31">
        <f t="shared" si="27"/>
        <v>17.34</v>
      </c>
      <c r="DJ39" s="47">
        <v>45111</v>
      </c>
      <c r="DK39" s="25" t="s">
        <v>16</v>
      </c>
      <c r="DL39" s="25" t="s">
        <v>263</v>
      </c>
      <c r="DM39" s="25" t="s">
        <v>264</v>
      </c>
      <c r="DN39" s="26" t="s">
        <v>265</v>
      </c>
      <c r="DO39" s="25" t="s">
        <v>266</v>
      </c>
      <c r="DP39" s="27" t="s">
        <v>267</v>
      </c>
      <c r="DR39" s="57"/>
      <c r="DS39" s="29" t="s">
        <v>351</v>
      </c>
      <c r="DT39" s="29"/>
      <c r="DU39" s="29">
        <v>2</v>
      </c>
      <c r="DV39" s="30">
        <v>14.94</v>
      </c>
      <c r="DW39" s="29"/>
      <c r="DX39" s="31">
        <f t="shared" si="24"/>
        <v>29.88</v>
      </c>
      <c r="DZ39" s="57"/>
      <c r="EA39" s="29" t="s">
        <v>132</v>
      </c>
      <c r="EB39" s="29"/>
      <c r="EC39" s="29">
        <v>4</v>
      </c>
      <c r="ED39" s="30">
        <v>11.34</v>
      </c>
      <c r="EE39" s="29"/>
      <c r="EF39" s="31">
        <f t="shared" si="29"/>
        <v>45.36</v>
      </c>
      <c r="EH39" s="57"/>
      <c r="EI39" s="29" t="s">
        <v>618</v>
      </c>
      <c r="EJ39" s="29"/>
      <c r="EK39" s="29">
        <v>2</v>
      </c>
      <c r="EL39" s="30">
        <v>12.59</v>
      </c>
      <c r="EM39" s="29"/>
      <c r="EN39" s="31">
        <f t="shared" si="28"/>
        <v>25.18</v>
      </c>
      <c r="EP39" s="67"/>
      <c r="EQ39" s="29" t="s">
        <v>313</v>
      </c>
      <c r="ER39" s="29"/>
      <c r="ES39" s="29">
        <v>18</v>
      </c>
      <c r="ET39" s="30">
        <v>6.4</v>
      </c>
      <c r="EU39" s="29"/>
      <c r="EV39" s="31">
        <f>(ES39*ET39)-EU39</f>
        <v>115.2</v>
      </c>
      <c r="EX39" s="70"/>
      <c r="EY39" s="28" t="s">
        <v>345</v>
      </c>
      <c r="EZ39" s="29"/>
      <c r="FA39" s="29">
        <v>6</v>
      </c>
      <c r="FB39" s="30">
        <v>18.989999999999998</v>
      </c>
      <c r="FC39" s="29"/>
      <c r="FD39" s="39">
        <f t="shared" si="32"/>
        <v>113.94</v>
      </c>
      <c r="FF39" s="57"/>
      <c r="FG39" s="29" t="s">
        <v>610</v>
      </c>
      <c r="FH39" s="29"/>
      <c r="FI39" s="29">
        <v>1</v>
      </c>
      <c r="FJ39" s="30">
        <v>13.99</v>
      </c>
      <c r="FK39" s="29"/>
      <c r="FL39" s="31">
        <f t="shared" si="17"/>
        <v>13.99</v>
      </c>
    </row>
    <row r="40" spans="2:168" ht="18.75" customHeight="1" thickBot="1">
      <c r="B40" s="41"/>
      <c r="C40" s="41"/>
      <c r="D40" s="41"/>
      <c r="E40" s="41"/>
      <c r="F40" s="42"/>
      <c r="G40" s="41"/>
      <c r="H40" s="42"/>
      <c r="J40" s="76"/>
      <c r="K40" s="28" t="s">
        <v>134</v>
      </c>
      <c r="L40" s="29"/>
      <c r="M40" s="29">
        <v>2</v>
      </c>
      <c r="N40" s="30">
        <v>10.74</v>
      </c>
      <c r="O40" s="29"/>
      <c r="P40" s="31">
        <f t="shared" si="14"/>
        <v>21.48</v>
      </c>
      <c r="R40" s="70"/>
      <c r="S40" s="28" t="s">
        <v>296</v>
      </c>
      <c r="T40" s="29"/>
      <c r="U40" s="29">
        <v>1</v>
      </c>
      <c r="V40" s="30">
        <v>42</v>
      </c>
      <c r="W40" s="29"/>
      <c r="X40" s="39">
        <f t="shared" si="33"/>
        <v>42</v>
      </c>
      <c r="Z40" s="76"/>
      <c r="AA40" s="28" t="s">
        <v>323</v>
      </c>
      <c r="AB40" s="29"/>
      <c r="AC40" s="29">
        <v>3</v>
      </c>
      <c r="AD40" s="30">
        <v>80.73</v>
      </c>
      <c r="AE40" s="29"/>
      <c r="AF40" s="31">
        <f t="shared" si="22"/>
        <v>242.19</v>
      </c>
      <c r="AH40" s="70"/>
      <c r="AI40" s="28" t="s">
        <v>497</v>
      </c>
      <c r="AJ40" s="29"/>
      <c r="AK40" s="29">
        <v>1</v>
      </c>
      <c r="AL40" s="30">
        <v>50</v>
      </c>
      <c r="AM40" s="29"/>
      <c r="AN40" s="39">
        <f t="shared" si="34"/>
        <v>50</v>
      </c>
      <c r="AP40" s="47">
        <v>45049</v>
      </c>
      <c r="AQ40" s="25" t="s">
        <v>16</v>
      </c>
      <c r="AR40" s="25" t="s">
        <v>263</v>
      </c>
      <c r="AS40" s="25" t="s">
        <v>264</v>
      </c>
      <c r="AT40" s="26" t="s">
        <v>265</v>
      </c>
      <c r="AU40" s="25" t="s">
        <v>266</v>
      </c>
      <c r="AV40" s="27" t="s">
        <v>267</v>
      </c>
      <c r="AX40" s="37" t="s">
        <v>681</v>
      </c>
      <c r="AY40" s="28" t="s">
        <v>278</v>
      </c>
      <c r="AZ40" s="29"/>
      <c r="BA40" s="29">
        <v>1</v>
      </c>
      <c r="BB40" s="30">
        <v>45</v>
      </c>
      <c r="BC40" s="29"/>
      <c r="BD40" s="31">
        <f>(BA40*BB40)-BC40</f>
        <v>45</v>
      </c>
      <c r="BF40" s="57"/>
      <c r="BG40" s="29" t="s">
        <v>517</v>
      </c>
      <c r="BH40" s="29"/>
      <c r="BI40" s="29">
        <v>1</v>
      </c>
      <c r="BJ40" s="30">
        <v>8</v>
      </c>
      <c r="BK40" s="29"/>
      <c r="BL40" s="31">
        <f t="shared" si="31"/>
        <v>8</v>
      </c>
      <c r="BN40" s="70"/>
      <c r="BO40" s="28" t="s">
        <v>366</v>
      </c>
      <c r="BP40" s="29"/>
      <c r="BQ40" s="29">
        <v>3</v>
      </c>
      <c r="BR40" s="30">
        <v>18.89</v>
      </c>
      <c r="BS40" s="29"/>
      <c r="BT40" s="39">
        <f>BQ40*BR40-BS40</f>
        <v>56.67</v>
      </c>
      <c r="CD40" s="47">
        <v>45083</v>
      </c>
      <c r="CE40" s="25" t="s">
        <v>16</v>
      </c>
      <c r="CF40" s="25" t="s">
        <v>263</v>
      </c>
      <c r="CG40" s="25" t="s">
        <v>264</v>
      </c>
      <c r="CH40" s="26" t="s">
        <v>265</v>
      </c>
      <c r="CI40" s="25" t="s">
        <v>266</v>
      </c>
      <c r="CJ40" s="27" t="s">
        <v>267</v>
      </c>
      <c r="CL40" s="32" t="s">
        <v>99</v>
      </c>
      <c r="CM40" s="33" t="s">
        <v>270</v>
      </c>
      <c r="CN40" s="34"/>
      <c r="CO40" s="34"/>
      <c r="CP40" s="35"/>
      <c r="CQ40" s="34"/>
      <c r="CR40" s="36">
        <f>SUM(CR35:CR39)</f>
        <v>316.92</v>
      </c>
      <c r="CT40" s="24">
        <v>45098</v>
      </c>
      <c r="CU40" s="25" t="s">
        <v>16</v>
      </c>
      <c r="CV40" s="25" t="s">
        <v>263</v>
      </c>
      <c r="CW40" s="25" t="s">
        <v>264</v>
      </c>
      <c r="CX40" s="26" t="s">
        <v>265</v>
      </c>
      <c r="CY40" s="25" t="s">
        <v>266</v>
      </c>
      <c r="CZ40" s="27" t="s">
        <v>267</v>
      </c>
      <c r="DB40" s="57"/>
      <c r="DC40" s="29" t="s">
        <v>348</v>
      </c>
      <c r="DD40" s="29"/>
      <c r="DE40" s="29">
        <v>6</v>
      </c>
      <c r="DF40" s="30">
        <v>3.99</v>
      </c>
      <c r="DG40" s="29"/>
      <c r="DH40" s="31">
        <f t="shared" si="27"/>
        <v>23.94</v>
      </c>
      <c r="DJ40" s="66" t="s">
        <v>297</v>
      </c>
      <c r="DK40" s="29" t="s">
        <v>299</v>
      </c>
      <c r="DL40" s="29"/>
      <c r="DM40" s="29">
        <v>1</v>
      </c>
      <c r="DN40" s="30">
        <v>75</v>
      </c>
      <c r="DO40" s="29"/>
      <c r="DP40" s="31">
        <f t="shared" ref="DP40:DP45" si="35">(DM40*DN40)-DO40</f>
        <v>75</v>
      </c>
      <c r="DR40" s="57"/>
      <c r="DS40" s="29" t="s">
        <v>350</v>
      </c>
      <c r="DT40" s="29"/>
      <c r="DU40" s="29">
        <v>3</v>
      </c>
      <c r="DV40" s="30">
        <v>11.34</v>
      </c>
      <c r="DW40" s="29"/>
      <c r="DX40" s="31">
        <f t="shared" si="24"/>
        <v>34.019999999999996</v>
      </c>
      <c r="DZ40" s="57"/>
      <c r="EA40" s="29" t="s">
        <v>142</v>
      </c>
      <c r="EB40" s="29"/>
      <c r="EC40" s="29">
        <v>15</v>
      </c>
      <c r="ED40" s="30">
        <v>3.79</v>
      </c>
      <c r="EE40" s="29"/>
      <c r="EF40" s="31">
        <f t="shared" si="29"/>
        <v>56.85</v>
      </c>
      <c r="EH40" s="57"/>
      <c r="EI40" s="29" t="s">
        <v>659</v>
      </c>
      <c r="EJ40" s="29"/>
      <c r="EK40" s="29">
        <v>1</v>
      </c>
      <c r="EL40" s="30">
        <v>32.9</v>
      </c>
      <c r="EM40" s="29"/>
      <c r="EN40" s="31">
        <f t="shared" si="28"/>
        <v>32.9</v>
      </c>
      <c r="EP40" s="67"/>
      <c r="EQ40" s="29" t="s">
        <v>500</v>
      </c>
      <c r="ER40" s="29"/>
      <c r="ES40" s="29">
        <v>36</v>
      </c>
      <c r="ET40" s="30">
        <v>10.5</v>
      </c>
      <c r="EU40" s="29"/>
      <c r="EV40" s="31">
        <f>(ES40*ET40)-EU40</f>
        <v>378</v>
      </c>
      <c r="EX40" s="70"/>
      <c r="EY40" s="28" t="s">
        <v>785</v>
      </c>
      <c r="EZ40" s="29"/>
      <c r="FA40" s="29">
        <v>1</v>
      </c>
      <c r="FB40" s="30">
        <v>199</v>
      </c>
      <c r="FC40" s="29"/>
      <c r="FD40" s="39">
        <f t="shared" si="32"/>
        <v>199</v>
      </c>
      <c r="FF40" s="57"/>
      <c r="FG40" s="29" t="s">
        <v>793</v>
      </c>
      <c r="FH40" s="29"/>
      <c r="FI40" s="29">
        <v>1</v>
      </c>
      <c r="FJ40" s="30">
        <v>21.9</v>
      </c>
      <c r="FK40" s="29"/>
      <c r="FL40" s="31">
        <f t="shared" si="17"/>
        <v>21.9</v>
      </c>
    </row>
    <row r="41" spans="2:168" ht="18.75" customHeight="1" thickBot="1">
      <c r="B41" s="24">
        <v>45014</v>
      </c>
      <c r="C41" s="25" t="s">
        <v>16</v>
      </c>
      <c r="D41" s="25" t="s">
        <v>263</v>
      </c>
      <c r="E41" s="25" t="s">
        <v>264</v>
      </c>
      <c r="F41" s="26" t="s">
        <v>265</v>
      </c>
      <c r="G41" s="25" t="s">
        <v>266</v>
      </c>
      <c r="H41" s="27" t="s">
        <v>267</v>
      </c>
      <c r="J41" s="76"/>
      <c r="K41" s="28" t="s">
        <v>351</v>
      </c>
      <c r="L41" s="29"/>
      <c r="M41" s="29">
        <v>1</v>
      </c>
      <c r="N41" s="30">
        <v>13.74</v>
      </c>
      <c r="O41" s="29"/>
      <c r="P41" s="31">
        <f t="shared" si="14"/>
        <v>13.74</v>
      </c>
      <c r="R41" s="71"/>
      <c r="S41" s="28" t="s">
        <v>295</v>
      </c>
      <c r="T41" s="29"/>
      <c r="U41" s="29">
        <v>1</v>
      </c>
      <c r="V41" s="30">
        <v>36</v>
      </c>
      <c r="W41" s="29"/>
      <c r="X41" s="39">
        <f t="shared" si="33"/>
        <v>36</v>
      </c>
      <c r="Z41" s="76"/>
      <c r="AA41" s="28" t="s">
        <v>424</v>
      </c>
      <c r="AB41" s="29"/>
      <c r="AC41" s="29">
        <v>1</v>
      </c>
      <c r="AD41" s="30">
        <v>59.88</v>
      </c>
      <c r="AE41" s="29"/>
      <c r="AF41" s="31">
        <f t="shared" si="22"/>
        <v>59.88</v>
      </c>
      <c r="AH41" s="71"/>
      <c r="AI41" s="28" t="s">
        <v>419</v>
      </c>
      <c r="AJ41" s="29"/>
      <c r="AK41" s="29">
        <v>1</v>
      </c>
      <c r="AL41" s="30">
        <v>2</v>
      </c>
      <c r="AM41" s="29"/>
      <c r="AN41" s="39">
        <f t="shared" si="34"/>
        <v>2</v>
      </c>
      <c r="AP41" s="66" t="s">
        <v>58</v>
      </c>
      <c r="AQ41" s="29" t="s">
        <v>96</v>
      </c>
      <c r="AR41" s="29"/>
      <c r="AS41" s="29">
        <v>1</v>
      </c>
      <c r="AT41" s="30">
        <v>24</v>
      </c>
      <c r="AU41" s="29"/>
      <c r="AV41" s="31">
        <f t="shared" ref="AV41:AV47" si="36">(AS41*AT41)-AU41</f>
        <v>24</v>
      </c>
      <c r="AX41" s="32" t="s">
        <v>99</v>
      </c>
      <c r="AY41" s="33" t="s">
        <v>270</v>
      </c>
      <c r="AZ41" s="34"/>
      <c r="BA41" s="34"/>
      <c r="BB41" s="35"/>
      <c r="BC41" s="34"/>
      <c r="BD41" s="36">
        <f>SUM(BD40:BD40)</f>
        <v>45</v>
      </c>
      <c r="BF41" s="57"/>
      <c r="BG41" s="29" t="s">
        <v>304</v>
      </c>
      <c r="BH41" s="29"/>
      <c r="BI41" s="29">
        <v>1</v>
      </c>
      <c r="BJ41" s="30">
        <v>20</v>
      </c>
      <c r="BK41" s="29"/>
      <c r="BL41" s="31">
        <f t="shared" si="31"/>
        <v>20</v>
      </c>
      <c r="BN41" s="70"/>
      <c r="BO41" s="29" t="s">
        <v>659</v>
      </c>
      <c r="BP41" s="29"/>
      <c r="BQ41" s="29">
        <v>1</v>
      </c>
      <c r="BR41" s="30">
        <v>26.89</v>
      </c>
      <c r="BS41" s="29"/>
      <c r="BT41" s="39">
        <f>BQ41*BR41-BS41</f>
        <v>26.89</v>
      </c>
      <c r="BV41" s="47">
        <v>45078</v>
      </c>
      <c r="BW41" s="25" t="s">
        <v>16</v>
      </c>
      <c r="BX41" s="25" t="s">
        <v>263</v>
      </c>
      <c r="BY41" s="25" t="s">
        <v>264</v>
      </c>
      <c r="BZ41" s="26" t="s">
        <v>265</v>
      </c>
      <c r="CA41" s="25" t="s">
        <v>266</v>
      </c>
      <c r="CB41" s="27" t="s">
        <v>267</v>
      </c>
      <c r="CD41" s="52" t="s">
        <v>398</v>
      </c>
      <c r="CE41" s="29" t="s">
        <v>687</v>
      </c>
      <c r="CF41" s="29"/>
      <c r="CG41" s="29">
        <v>2</v>
      </c>
      <c r="CH41" s="30">
        <v>10.99</v>
      </c>
      <c r="CI41" s="29"/>
      <c r="CJ41" s="31">
        <f>(CG41*CH41)-CI41</f>
        <v>21.98</v>
      </c>
      <c r="CT41" s="69" t="s">
        <v>274</v>
      </c>
      <c r="CU41" s="29" t="s">
        <v>305</v>
      </c>
      <c r="CV41" s="29"/>
      <c r="CW41" s="29">
        <v>10</v>
      </c>
      <c r="CX41" s="30">
        <v>4</v>
      </c>
      <c r="CY41" s="29"/>
      <c r="CZ41" s="39">
        <f t="shared" ref="CZ41:CZ52" si="37">CW41*CX41-CY41</f>
        <v>40</v>
      </c>
      <c r="DB41" s="57"/>
      <c r="DC41" s="29" t="s">
        <v>688</v>
      </c>
      <c r="DD41" s="29"/>
      <c r="DE41" s="29">
        <v>5</v>
      </c>
      <c r="DF41" s="30">
        <v>28.68</v>
      </c>
      <c r="DG41" s="29"/>
      <c r="DH41" s="31">
        <f t="shared" si="27"/>
        <v>143.4</v>
      </c>
      <c r="DJ41" s="67"/>
      <c r="DK41" s="29" t="s">
        <v>689</v>
      </c>
      <c r="DL41" s="29"/>
      <c r="DM41" s="29">
        <v>1</v>
      </c>
      <c r="DN41" s="30">
        <v>33</v>
      </c>
      <c r="DO41" s="29"/>
      <c r="DP41" s="31">
        <f t="shared" si="35"/>
        <v>33</v>
      </c>
      <c r="DR41" s="57"/>
      <c r="DS41" s="29" t="s">
        <v>138</v>
      </c>
      <c r="DT41" s="29"/>
      <c r="DU41" s="29">
        <v>12</v>
      </c>
      <c r="DV41" s="30">
        <v>2.4900000000000002</v>
      </c>
      <c r="DW41" s="29">
        <v>2.4</v>
      </c>
      <c r="DX41" s="31">
        <f t="shared" si="24"/>
        <v>27.480000000000004</v>
      </c>
      <c r="DZ41" s="57"/>
      <c r="EA41" s="29" t="s">
        <v>136</v>
      </c>
      <c r="EB41" s="29"/>
      <c r="EC41" s="29">
        <v>1</v>
      </c>
      <c r="ED41" s="30">
        <v>14.94</v>
      </c>
      <c r="EE41" s="29"/>
      <c r="EF41" s="31">
        <f t="shared" si="29"/>
        <v>14.94</v>
      </c>
      <c r="EH41" s="57"/>
      <c r="EI41" s="29" t="s">
        <v>690</v>
      </c>
      <c r="EJ41" s="29"/>
      <c r="EK41" s="29">
        <v>1</v>
      </c>
      <c r="EL41" s="30">
        <v>8.5</v>
      </c>
      <c r="EM41" s="29"/>
      <c r="EN41" s="31">
        <f t="shared" si="28"/>
        <v>8.5</v>
      </c>
      <c r="EP41" s="48" t="s">
        <v>272</v>
      </c>
      <c r="EQ41" s="33" t="s">
        <v>270</v>
      </c>
      <c r="ER41" s="34"/>
      <c r="ES41" s="34"/>
      <c r="ET41" s="35"/>
      <c r="EU41" s="34"/>
      <c r="EV41" s="36">
        <f>SUM(EV38:EV40)</f>
        <v>625.07999999999993</v>
      </c>
      <c r="EX41" s="71"/>
      <c r="EY41" s="28" t="s">
        <v>51</v>
      </c>
      <c r="EZ41" s="29"/>
      <c r="FA41" s="29">
        <v>9</v>
      </c>
      <c r="FB41" s="30">
        <v>7.69</v>
      </c>
      <c r="FC41" s="29"/>
      <c r="FD41" s="39">
        <f t="shared" si="32"/>
        <v>69.210000000000008</v>
      </c>
      <c r="FF41" s="57"/>
      <c r="FG41" s="29" t="s">
        <v>794</v>
      </c>
      <c r="FH41" s="29"/>
      <c r="FI41" s="29">
        <v>1</v>
      </c>
      <c r="FJ41" s="30">
        <v>21.9</v>
      </c>
      <c r="FK41" s="29"/>
      <c r="FL41" s="31">
        <f t="shared" si="17"/>
        <v>21.9</v>
      </c>
    </row>
    <row r="42" spans="2:168" ht="19.5" customHeight="1" thickBot="1">
      <c r="B42" s="69" t="s">
        <v>274</v>
      </c>
      <c r="C42" s="29" t="s">
        <v>275</v>
      </c>
      <c r="D42" s="29"/>
      <c r="E42" s="29">
        <v>1</v>
      </c>
      <c r="F42" s="30">
        <v>50</v>
      </c>
      <c r="G42" s="29"/>
      <c r="H42" s="39">
        <f t="shared" ref="H42:H47" si="38">E42*F42-G42</f>
        <v>50</v>
      </c>
      <c r="J42" s="76"/>
      <c r="K42" s="28" t="s">
        <v>369</v>
      </c>
      <c r="L42" s="29"/>
      <c r="M42" s="29">
        <v>24</v>
      </c>
      <c r="N42" s="30">
        <v>3.29</v>
      </c>
      <c r="O42" s="29">
        <v>7.2</v>
      </c>
      <c r="P42" s="31">
        <f t="shared" si="14"/>
        <v>71.760000000000005</v>
      </c>
      <c r="R42" s="32" t="s">
        <v>272</v>
      </c>
      <c r="S42" s="33" t="s">
        <v>270</v>
      </c>
      <c r="T42" s="34"/>
      <c r="U42" s="34"/>
      <c r="V42" s="35"/>
      <c r="W42" s="34"/>
      <c r="X42" s="36">
        <f>SUM(X35:X41)</f>
        <v>319.39999999999998</v>
      </c>
      <c r="Z42" s="76"/>
      <c r="AA42" s="28" t="s">
        <v>425</v>
      </c>
      <c r="AB42" s="29"/>
      <c r="AC42" s="29">
        <v>1</v>
      </c>
      <c r="AD42" s="30">
        <v>235</v>
      </c>
      <c r="AE42" s="29"/>
      <c r="AF42" s="31">
        <f t="shared" si="22"/>
        <v>235</v>
      </c>
      <c r="AH42" s="32" t="s">
        <v>272</v>
      </c>
      <c r="AI42" s="33" t="s">
        <v>270</v>
      </c>
      <c r="AJ42" s="34"/>
      <c r="AK42" s="34"/>
      <c r="AL42" s="35"/>
      <c r="AM42" s="34"/>
      <c r="AN42" s="36">
        <f>SUM(AN31:AN41)</f>
        <v>439</v>
      </c>
      <c r="AP42" s="67"/>
      <c r="AQ42" s="29" t="s">
        <v>336</v>
      </c>
      <c r="AR42" s="29"/>
      <c r="AS42" s="29">
        <v>10</v>
      </c>
      <c r="AT42" s="30">
        <v>2.8</v>
      </c>
      <c r="AU42" s="29"/>
      <c r="AV42" s="31">
        <f t="shared" si="36"/>
        <v>28</v>
      </c>
      <c r="BF42" s="57"/>
      <c r="BG42" s="29" t="s">
        <v>404</v>
      </c>
      <c r="BH42" s="29"/>
      <c r="BI42" s="29">
        <v>1</v>
      </c>
      <c r="BJ42" s="30">
        <v>40</v>
      </c>
      <c r="BK42" s="29"/>
      <c r="BL42" s="31">
        <f>(BI42*BJ42)-BK42</f>
        <v>40</v>
      </c>
      <c r="BN42" s="70"/>
      <c r="BO42" s="28" t="s">
        <v>621</v>
      </c>
      <c r="BP42" s="29"/>
      <c r="BQ42" s="29">
        <v>1</v>
      </c>
      <c r="BR42" s="30">
        <v>13.9</v>
      </c>
      <c r="BS42" s="29"/>
      <c r="BT42" s="39">
        <f>BQ42*BR42-BS42</f>
        <v>13.9</v>
      </c>
      <c r="BV42" s="56" t="s">
        <v>340</v>
      </c>
      <c r="BW42" s="29" t="s">
        <v>691</v>
      </c>
      <c r="BX42" s="29"/>
      <c r="BY42" s="29">
        <v>6.4249999999999998</v>
      </c>
      <c r="BZ42" s="30">
        <v>8.99</v>
      </c>
      <c r="CA42" s="29"/>
      <c r="CB42" s="31">
        <f>(BY42*BZ42)-CA42</f>
        <v>57.760750000000002</v>
      </c>
      <c r="CD42" s="48" t="s">
        <v>272</v>
      </c>
      <c r="CE42" s="33" t="s">
        <v>270</v>
      </c>
      <c r="CF42" s="34"/>
      <c r="CG42" s="34"/>
      <c r="CH42" s="35"/>
      <c r="CI42" s="34"/>
      <c r="CJ42" s="36">
        <f>SUM(CJ41:CJ41)</f>
        <v>21.98</v>
      </c>
      <c r="CL42" s="24">
        <v>45091</v>
      </c>
      <c r="CM42" s="25" t="s">
        <v>16</v>
      </c>
      <c r="CN42" s="25" t="s">
        <v>263</v>
      </c>
      <c r="CO42" s="25" t="s">
        <v>264</v>
      </c>
      <c r="CP42" s="26" t="s">
        <v>265</v>
      </c>
      <c r="CQ42" s="25" t="s">
        <v>266</v>
      </c>
      <c r="CR42" s="27" t="s">
        <v>267</v>
      </c>
      <c r="CT42" s="70"/>
      <c r="CU42" s="28" t="s">
        <v>276</v>
      </c>
      <c r="CV42" s="29"/>
      <c r="CW42" s="29">
        <v>10</v>
      </c>
      <c r="CX42" s="30">
        <v>5</v>
      </c>
      <c r="CY42" s="29"/>
      <c r="CZ42" s="39">
        <f t="shared" si="37"/>
        <v>50</v>
      </c>
      <c r="DB42" s="57"/>
      <c r="DC42" s="29" t="s">
        <v>353</v>
      </c>
      <c r="DD42" s="29"/>
      <c r="DE42" s="29">
        <v>24</v>
      </c>
      <c r="DF42" s="30">
        <v>1.19</v>
      </c>
      <c r="DG42" s="29"/>
      <c r="DH42" s="31">
        <f t="shared" si="27"/>
        <v>28.56</v>
      </c>
      <c r="DJ42" s="67"/>
      <c r="DK42" s="29" t="s">
        <v>328</v>
      </c>
      <c r="DL42" s="29"/>
      <c r="DM42" s="29">
        <v>1</v>
      </c>
      <c r="DN42" s="30">
        <v>25.9</v>
      </c>
      <c r="DO42" s="29"/>
      <c r="DP42" s="31">
        <f t="shared" si="35"/>
        <v>25.9</v>
      </c>
      <c r="DR42" s="57"/>
      <c r="DS42" s="29" t="s">
        <v>692</v>
      </c>
      <c r="DT42" s="29"/>
      <c r="DU42" s="29">
        <v>1</v>
      </c>
      <c r="DV42" s="30">
        <v>17.34</v>
      </c>
      <c r="DW42" s="29"/>
      <c r="DX42" s="31">
        <f t="shared" si="24"/>
        <v>17.34</v>
      </c>
      <c r="DZ42" s="57"/>
      <c r="EA42" s="29" t="s">
        <v>127</v>
      </c>
      <c r="EB42" s="29"/>
      <c r="EC42" s="29">
        <v>1</v>
      </c>
      <c r="ED42" s="30">
        <v>17.34</v>
      </c>
      <c r="EE42" s="29"/>
      <c r="EF42" s="31">
        <f t="shared" si="29"/>
        <v>17.34</v>
      </c>
      <c r="EH42" s="57"/>
      <c r="EI42" s="29" t="s">
        <v>623</v>
      </c>
      <c r="EJ42" s="29"/>
      <c r="EK42" s="29">
        <v>1</v>
      </c>
      <c r="EL42" s="30">
        <v>8.99</v>
      </c>
      <c r="EM42" s="29"/>
      <c r="EN42" s="31">
        <f t="shared" si="28"/>
        <v>8.99</v>
      </c>
      <c r="EX42" s="32" t="s">
        <v>99</v>
      </c>
      <c r="EY42" s="33" t="s">
        <v>270</v>
      </c>
      <c r="EZ42" s="34"/>
      <c r="FA42" s="34"/>
      <c r="FB42" s="35"/>
      <c r="FC42" s="34"/>
      <c r="FD42" s="36">
        <f>SUM(FD33:FD41)</f>
        <v>530.56579999999997</v>
      </c>
      <c r="FF42" s="57"/>
      <c r="FG42" s="29" t="s">
        <v>795</v>
      </c>
      <c r="FH42" s="29"/>
      <c r="FI42" s="29">
        <v>1</v>
      </c>
      <c r="FJ42" s="30">
        <v>29.98</v>
      </c>
      <c r="FK42" s="29"/>
      <c r="FL42" s="31">
        <f t="shared" si="17"/>
        <v>29.98</v>
      </c>
    </row>
    <row r="43" spans="2:168" ht="19.5" customHeight="1" thickBot="1">
      <c r="B43" s="74"/>
      <c r="C43" s="28" t="s">
        <v>283</v>
      </c>
      <c r="D43" s="29"/>
      <c r="E43" s="29">
        <v>1</v>
      </c>
      <c r="F43" s="30">
        <v>80</v>
      </c>
      <c r="G43" s="29"/>
      <c r="H43" s="39">
        <f t="shared" si="38"/>
        <v>80</v>
      </c>
      <c r="J43" s="76"/>
      <c r="K43" s="28" t="s">
        <v>51</v>
      </c>
      <c r="L43" s="29"/>
      <c r="M43" s="29">
        <v>9</v>
      </c>
      <c r="N43" s="30">
        <v>6.99</v>
      </c>
      <c r="O43" s="29"/>
      <c r="P43" s="31">
        <f t="shared" si="14"/>
        <v>62.910000000000004</v>
      </c>
      <c r="Z43" s="76"/>
      <c r="AA43" s="28" t="s">
        <v>286</v>
      </c>
      <c r="AB43" s="29"/>
      <c r="AC43" s="29">
        <v>8</v>
      </c>
      <c r="AD43" s="30">
        <v>19.899999999999999</v>
      </c>
      <c r="AE43" s="29"/>
      <c r="AF43" s="31">
        <f t="shared" si="22"/>
        <v>159.19999999999999</v>
      </c>
      <c r="AP43" s="67"/>
      <c r="AQ43" s="29" t="s">
        <v>337</v>
      </c>
      <c r="AR43" s="29"/>
      <c r="AS43" s="29">
        <v>10</v>
      </c>
      <c r="AT43" s="30">
        <v>4</v>
      </c>
      <c r="AU43" s="29"/>
      <c r="AV43" s="31">
        <f t="shared" si="36"/>
        <v>40</v>
      </c>
      <c r="AX43" s="47">
        <v>45055</v>
      </c>
      <c r="AY43" s="25" t="s">
        <v>16</v>
      </c>
      <c r="AZ43" s="25" t="s">
        <v>263</v>
      </c>
      <c r="BA43" s="25" t="s">
        <v>264</v>
      </c>
      <c r="BB43" s="26" t="s">
        <v>265</v>
      </c>
      <c r="BC43" s="25" t="s">
        <v>266</v>
      </c>
      <c r="BD43" s="27" t="s">
        <v>267</v>
      </c>
      <c r="BF43" s="57"/>
      <c r="BG43" s="29" t="s">
        <v>355</v>
      </c>
      <c r="BH43" s="29"/>
      <c r="BI43" s="29">
        <v>1</v>
      </c>
      <c r="BJ43" s="30">
        <v>35</v>
      </c>
      <c r="BK43" s="29"/>
      <c r="BL43" s="31">
        <f>(BI43*BJ43)-BK43</f>
        <v>35</v>
      </c>
      <c r="BN43" s="70"/>
      <c r="BO43" s="28" t="s">
        <v>618</v>
      </c>
      <c r="BP43" s="29"/>
      <c r="BQ43" s="29">
        <v>1</v>
      </c>
      <c r="BR43" s="30">
        <v>13.99</v>
      </c>
      <c r="BS43" s="29"/>
      <c r="BT43" s="39">
        <f t="shared" ref="BT43:BT59" si="39">BQ43*BR43-BS43</f>
        <v>13.99</v>
      </c>
      <c r="BV43" s="57"/>
      <c r="BW43" s="29" t="s">
        <v>693</v>
      </c>
      <c r="BX43" s="29"/>
      <c r="BY43" s="29">
        <v>20.978000000000002</v>
      </c>
      <c r="BZ43" s="30">
        <v>27.99</v>
      </c>
      <c r="CA43" s="29"/>
      <c r="CB43" s="31">
        <f>(BY43*BZ43)-CA43</f>
        <v>587.17421999999999</v>
      </c>
      <c r="CL43" s="37" t="s">
        <v>271</v>
      </c>
      <c r="CM43" s="28" t="s">
        <v>273</v>
      </c>
      <c r="CN43" s="29"/>
      <c r="CO43" s="29">
        <v>35</v>
      </c>
      <c r="CP43" s="30">
        <v>2.75</v>
      </c>
      <c r="CQ43" s="29"/>
      <c r="CR43" s="31">
        <f>(CO43*CP43)-CQ43</f>
        <v>96.25</v>
      </c>
      <c r="CT43" s="70"/>
      <c r="CU43" s="29" t="s">
        <v>304</v>
      </c>
      <c r="CV43" s="29"/>
      <c r="CW43" s="29">
        <v>10</v>
      </c>
      <c r="CX43" s="30">
        <v>2</v>
      </c>
      <c r="CY43" s="29"/>
      <c r="CZ43" s="39">
        <f t="shared" si="37"/>
        <v>20</v>
      </c>
      <c r="DB43" s="57"/>
      <c r="DC43" s="29" t="s">
        <v>694</v>
      </c>
      <c r="DD43" s="29"/>
      <c r="DE43" s="29">
        <v>12</v>
      </c>
      <c r="DF43" s="30">
        <v>3.99</v>
      </c>
      <c r="DG43" s="29"/>
      <c r="DH43" s="31">
        <f t="shared" si="27"/>
        <v>47.88</v>
      </c>
      <c r="DJ43" s="67"/>
      <c r="DK43" s="29" t="s">
        <v>300</v>
      </c>
      <c r="DL43" s="29"/>
      <c r="DM43" s="29">
        <v>1</v>
      </c>
      <c r="DN43" s="30">
        <v>75</v>
      </c>
      <c r="DO43" s="29"/>
      <c r="DP43" s="31">
        <f t="shared" si="35"/>
        <v>75</v>
      </c>
      <c r="DR43" s="57"/>
      <c r="DS43" s="29" t="s">
        <v>136</v>
      </c>
      <c r="DT43" s="29"/>
      <c r="DU43" s="29">
        <v>1</v>
      </c>
      <c r="DV43" s="30">
        <v>14.94</v>
      </c>
      <c r="DW43" s="29"/>
      <c r="DX43" s="31">
        <f t="shared" si="24"/>
        <v>14.94</v>
      </c>
      <c r="DZ43" s="57"/>
      <c r="EA43" s="29" t="s">
        <v>521</v>
      </c>
      <c r="EB43" s="29"/>
      <c r="EC43" s="29">
        <v>12</v>
      </c>
      <c r="ED43" s="30">
        <v>3.99</v>
      </c>
      <c r="EE43" s="29"/>
      <c r="EF43" s="31">
        <f t="shared" si="29"/>
        <v>47.88</v>
      </c>
      <c r="EH43" s="57"/>
      <c r="EI43" s="29" t="s">
        <v>346</v>
      </c>
      <c r="EJ43" s="29"/>
      <c r="EK43" s="29">
        <v>5</v>
      </c>
      <c r="EL43" s="30">
        <v>5.99</v>
      </c>
      <c r="EM43" s="29"/>
      <c r="EN43" s="31">
        <f t="shared" si="28"/>
        <v>29.950000000000003</v>
      </c>
      <c r="EP43" s="47">
        <v>45141</v>
      </c>
      <c r="EQ43" s="25" t="s">
        <v>16</v>
      </c>
      <c r="ER43" s="25" t="s">
        <v>263</v>
      </c>
      <c r="ES43" s="25" t="s">
        <v>264</v>
      </c>
      <c r="ET43" s="26" t="s">
        <v>265</v>
      </c>
      <c r="EU43" s="25" t="s">
        <v>266</v>
      </c>
      <c r="EV43" s="27" t="s">
        <v>267</v>
      </c>
      <c r="FF43" s="57"/>
      <c r="FG43" s="54" t="s">
        <v>344</v>
      </c>
      <c r="FH43" s="29"/>
      <c r="FI43" s="29">
        <v>1</v>
      </c>
      <c r="FJ43" s="30">
        <v>31.16</v>
      </c>
      <c r="FK43" s="29"/>
      <c r="FL43" s="31">
        <f t="shared" si="17"/>
        <v>31.16</v>
      </c>
    </row>
    <row r="44" spans="2:168" ht="18.75" customHeight="1" thickBot="1">
      <c r="B44" s="74"/>
      <c r="C44" s="29" t="s">
        <v>277</v>
      </c>
      <c r="D44" s="29"/>
      <c r="E44" s="29">
        <v>5</v>
      </c>
      <c r="F44" s="30">
        <v>3</v>
      </c>
      <c r="G44" s="29"/>
      <c r="H44" s="39">
        <f t="shared" si="38"/>
        <v>15</v>
      </c>
      <c r="J44" s="76"/>
      <c r="K44" s="28" t="s">
        <v>352</v>
      </c>
      <c r="L44" s="29"/>
      <c r="M44" s="29">
        <v>12</v>
      </c>
      <c r="N44" s="30">
        <v>3.59</v>
      </c>
      <c r="O44" s="29">
        <v>1.2</v>
      </c>
      <c r="P44" s="31">
        <f t="shared" si="14"/>
        <v>41.879999999999995</v>
      </c>
      <c r="R44" s="24">
        <v>45028</v>
      </c>
      <c r="S44" s="25" t="s">
        <v>16</v>
      </c>
      <c r="T44" s="25" t="s">
        <v>263</v>
      </c>
      <c r="U44" s="25" t="s">
        <v>264</v>
      </c>
      <c r="V44" s="26" t="s">
        <v>265</v>
      </c>
      <c r="W44" s="25" t="s">
        <v>266</v>
      </c>
      <c r="X44" s="27" t="s">
        <v>267</v>
      </c>
      <c r="Z44" s="76"/>
      <c r="AA44" s="28" t="s">
        <v>426</v>
      </c>
      <c r="AB44" s="29"/>
      <c r="AC44" s="29">
        <v>1</v>
      </c>
      <c r="AD44" s="30">
        <v>65.88</v>
      </c>
      <c r="AE44" s="29"/>
      <c r="AF44" s="31">
        <f t="shared" si="22"/>
        <v>65.88</v>
      </c>
      <c r="AH44" s="47">
        <v>45041</v>
      </c>
      <c r="AI44" s="25" t="s">
        <v>16</v>
      </c>
      <c r="AJ44" s="25" t="s">
        <v>263</v>
      </c>
      <c r="AK44" s="25" t="s">
        <v>264</v>
      </c>
      <c r="AL44" s="26" t="s">
        <v>265</v>
      </c>
      <c r="AM44" s="25" t="s">
        <v>266</v>
      </c>
      <c r="AN44" s="27" t="s">
        <v>267</v>
      </c>
      <c r="AP44" s="67"/>
      <c r="AQ44" s="29" t="s">
        <v>695</v>
      </c>
      <c r="AR44" s="29"/>
      <c r="AS44" s="29">
        <v>1</v>
      </c>
      <c r="AT44" s="30">
        <v>160</v>
      </c>
      <c r="AU44" s="29"/>
      <c r="AV44" s="31">
        <f t="shared" si="36"/>
        <v>160</v>
      </c>
      <c r="AX44" s="66" t="s">
        <v>595</v>
      </c>
      <c r="AY44" s="29" t="s">
        <v>414</v>
      </c>
      <c r="AZ44" s="29"/>
      <c r="BA44" s="29">
        <v>5.1740000000000004</v>
      </c>
      <c r="BB44" s="30">
        <v>36.9</v>
      </c>
      <c r="BC44" s="29"/>
      <c r="BD44" s="31">
        <f>(BA44*BB44)-BC44</f>
        <v>190.92060000000001</v>
      </c>
      <c r="BF44" s="68"/>
      <c r="BG44" s="29" t="s">
        <v>373</v>
      </c>
      <c r="BH44" s="29"/>
      <c r="BI44" s="29">
        <v>1</v>
      </c>
      <c r="BJ44" s="30">
        <v>3</v>
      </c>
      <c r="BK44" s="29"/>
      <c r="BL44" s="31">
        <f t="shared" si="31"/>
        <v>3</v>
      </c>
      <c r="BN44" s="70"/>
      <c r="BO44" s="28" t="s">
        <v>324</v>
      </c>
      <c r="BP44" s="29"/>
      <c r="BQ44" s="29">
        <v>2</v>
      </c>
      <c r="BR44" s="30">
        <v>34.799999999999997</v>
      </c>
      <c r="BS44" s="29"/>
      <c r="BT44" s="39">
        <f t="shared" si="39"/>
        <v>69.599999999999994</v>
      </c>
      <c r="BV44" s="48" t="s">
        <v>99</v>
      </c>
      <c r="BW44" s="33" t="s">
        <v>270</v>
      </c>
      <c r="BX44" s="34"/>
      <c r="BY44" s="34"/>
      <c r="BZ44" s="35"/>
      <c r="CA44" s="34"/>
      <c r="CB44" s="36">
        <f>SUM(CB42:CB43)</f>
        <v>644.93497000000002</v>
      </c>
      <c r="CD44" s="24">
        <v>45084</v>
      </c>
      <c r="CE44" s="25" t="s">
        <v>16</v>
      </c>
      <c r="CF44" s="25" t="s">
        <v>263</v>
      </c>
      <c r="CG44" s="25" t="s">
        <v>264</v>
      </c>
      <c r="CH44" s="26" t="s">
        <v>265</v>
      </c>
      <c r="CI44" s="25" t="s">
        <v>266</v>
      </c>
      <c r="CJ44" s="27" t="s">
        <v>267</v>
      </c>
      <c r="CL44" s="32" t="s">
        <v>100</v>
      </c>
      <c r="CM44" s="33" t="s">
        <v>270</v>
      </c>
      <c r="CN44" s="34"/>
      <c r="CO44" s="34"/>
      <c r="CP44" s="35"/>
      <c r="CQ44" s="34"/>
      <c r="CR44" s="36">
        <f>SUM(CR43:CR43)</f>
        <v>96.25</v>
      </c>
      <c r="CT44" s="70"/>
      <c r="CU44" s="28" t="s">
        <v>404</v>
      </c>
      <c r="CV44" s="29"/>
      <c r="CW44" s="29">
        <v>1</v>
      </c>
      <c r="CX44" s="30">
        <v>35</v>
      </c>
      <c r="CY44" s="29"/>
      <c r="CZ44" s="39">
        <f t="shared" si="37"/>
        <v>35</v>
      </c>
      <c r="DB44" s="57"/>
      <c r="DC44" s="29" t="s">
        <v>142</v>
      </c>
      <c r="DD44" s="29"/>
      <c r="DE44" s="29">
        <v>15</v>
      </c>
      <c r="DF44" s="30">
        <v>3.99</v>
      </c>
      <c r="DG44" s="29"/>
      <c r="DH44" s="31">
        <f t="shared" si="27"/>
        <v>59.85</v>
      </c>
      <c r="DJ44" s="67"/>
      <c r="DK44" s="29" t="s">
        <v>696</v>
      </c>
      <c r="DL44" s="29"/>
      <c r="DM44" s="29">
        <v>1</v>
      </c>
      <c r="DN44" s="30">
        <v>16.899999999999999</v>
      </c>
      <c r="DO44" s="29"/>
      <c r="DP44" s="31">
        <f t="shared" si="35"/>
        <v>16.899999999999999</v>
      </c>
      <c r="DR44" s="57"/>
      <c r="DS44" s="29" t="s">
        <v>213</v>
      </c>
      <c r="DT44" s="29"/>
      <c r="DU44" s="29">
        <v>1</v>
      </c>
      <c r="DV44" s="30">
        <v>14.94</v>
      </c>
      <c r="DW44" s="29"/>
      <c r="DX44" s="31">
        <f t="shared" si="24"/>
        <v>14.94</v>
      </c>
      <c r="DZ44" s="57"/>
      <c r="EA44" s="29" t="s">
        <v>385</v>
      </c>
      <c r="EB44" s="29"/>
      <c r="EC44" s="29">
        <v>12</v>
      </c>
      <c r="ED44" s="30">
        <v>1.99</v>
      </c>
      <c r="EE44" s="29">
        <v>1.2</v>
      </c>
      <c r="EF44" s="31">
        <f t="shared" si="29"/>
        <v>22.68</v>
      </c>
      <c r="EH44" s="57"/>
      <c r="EI44" s="29" t="s">
        <v>630</v>
      </c>
      <c r="EJ44" s="29"/>
      <c r="EK44" s="29">
        <v>4</v>
      </c>
      <c r="EL44" s="30">
        <v>2.9</v>
      </c>
      <c r="EM44" s="29">
        <v>0.44</v>
      </c>
      <c r="EN44" s="31">
        <f t="shared" si="28"/>
        <v>11.16</v>
      </c>
      <c r="EP44" s="66" t="s">
        <v>705</v>
      </c>
      <c r="EQ44" s="29" t="s">
        <v>108</v>
      </c>
      <c r="ER44" s="29"/>
      <c r="ES44" s="29">
        <v>1</v>
      </c>
      <c r="ET44" s="30">
        <v>47.87</v>
      </c>
      <c r="EU44" s="29"/>
      <c r="EV44" s="31">
        <f>(ES44*ET44)-EU44</f>
        <v>47.87</v>
      </c>
      <c r="EX44" s="47">
        <v>45145</v>
      </c>
      <c r="EY44" s="25" t="s">
        <v>16</v>
      </c>
      <c r="EZ44" s="25" t="s">
        <v>263</v>
      </c>
      <c r="FA44" s="25" t="s">
        <v>264</v>
      </c>
      <c r="FB44" s="26" t="s">
        <v>265</v>
      </c>
      <c r="FC44" s="25" t="s">
        <v>266</v>
      </c>
      <c r="FD44" s="27" t="s">
        <v>267</v>
      </c>
      <c r="FF44" s="48" t="s">
        <v>99</v>
      </c>
      <c r="FG44" s="33"/>
      <c r="FH44" s="34"/>
      <c r="FI44" s="34"/>
      <c r="FJ44" s="35"/>
      <c r="FK44" s="34"/>
      <c r="FL44" s="36">
        <f>SUM(FL19:FL43)</f>
        <v>865.82785000000001</v>
      </c>
    </row>
    <row r="45" spans="2:168" ht="15.75" customHeight="1" thickBot="1">
      <c r="B45" s="74"/>
      <c r="C45" s="28" t="s">
        <v>284</v>
      </c>
      <c r="D45" s="29"/>
      <c r="E45" s="29">
        <v>10</v>
      </c>
      <c r="F45" s="30">
        <v>3</v>
      </c>
      <c r="G45" s="29"/>
      <c r="H45" s="39">
        <f t="shared" si="38"/>
        <v>30</v>
      </c>
      <c r="J45" s="76"/>
      <c r="K45" s="28" t="s">
        <v>142</v>
      </c>
      <c r="L45" s="29"/>
      <c r="M45" s="29">
        <v>15</v>
      </c>
      <c r="N45" s="30">
        <v>3.59</v>
      </c>
      <c r="O45" s="29">
        <v>1.5</v>
      </c>
      <c r="P45" s="31">
        <f t="shared" si="14"/>
        <v>52.349999999999994</v>
      </c>
      <c r="R45" s="69" t="s">
        <v>268</v>
      </c>
      <c r="S45" s="28" t="s">
        <v>346</v>
      </c>
      <c r="T45" s="29"/>
      <c r="U45" s="29">
        <v>2</v>
      </c>
      <c r="V45" s="30">
        <v>5.39</v>
      </c>
      <c r="W45" s="29"/>
      <c r="X45" s="39">
        <f>U45*V45-W45</f>
        <v>10.78</v>
      </c>
      <c r="Z45" s="73"/>
      <c r="AA45" s="28" t="s">
        <v>427</v>
      </c>
      <c r="AB45" s="29"/>
      <c r="AC45" s="29">
        <v>1</v>
      </c>
      <c r="AD45" s="30">
        <v>10.9</v>
      </c>
      <c r="AE45" s="29"/>
      <c r="AF45" s="31">
        <f t="shared" si="22"/>
        <v>10.9</v>
      </c>
      <c r="AH45" s="52" t="s">
        <v>308</v>
      </c>
      <c r="AI45" s="29" t="s">
        <v>498</v>
      </c>
      <c r="AJ45" s="29"/>
      <c r="AK45" s="29">
        <v>12</v>
      </c>
      <c r="AL45" s="30">
        <v>6.88</v>
      </c>
      <c r="AM45" s="29"/>
      <c r="AN45" s="31">
        <f>(AK45*AL45)-AM45</f>
        <v>82.56</v>
      </c>
      <c r="AP45" s="67"/>
      <c r="AQ45" s="29" t="s">
        <v>411</v>
      </c>
      <c r="AR45" s="29"/>
      <c r="AS45" s="29">
        <v>10</v>
      </c>
      <c r="AT45" s="30">
        <v>4</v>
      </c>
      <c r="AU45" s="29"/>
      <c r="AV45" s="31">
        <f t="shared" si="36"/>
        <v>40</v>
      </c>
      <c r="AX45" s="67"/>
      <c r="AY45" s="29" t="s">
        <v>316</v>
      </c>
      <c r="AZ45" s="29"/>
      <c r="BA45" s="29">
        <v>3.0179999999999998</v>
      </c>
      <c r="BB45" s="30">
        <v>23.5</v>
      </c>
      <c r="BC45" s="29"/>
      <c r="BD45" s="31">
        <f>(BA45*BB45)-BC45</f>
        <v>70.923000000000002</v>
      </c>
      <c r="BF45" s="48" t="s">
        <v>272</v>
      </c>
      <c r="BG45" s="33" t="s">
        <v>270</v>
      </c>
      <c r="BH45" s="34"/>
      <c r="BI45" s="34"/>
      <c r="BJ45" s="35"/>
      <c r="BK45" s="34"/>
      <c r="BL45" s="36">
        <f>SUM(BL33:BL44)</f>
        <v>469</v>
      </c>
      <c r="BN45" s="70"/>
      <c r="BO45" s="28" t="s">
        <v>42</v>
      </c>
      <c r="BP45" s="29"/>
      <c r="BQ45" s="29">
        <v>2</v>
      </c>
      <c r="BR45" s="30">
        <v>41</v>
      </c>
      <c r="BS45" s="29"/>
      <c r="BT45" s="39">
        <f t="shared" si="39"/>
        <v>82</v>
      </c>
      <c r="CD45" s="37" t="s">
        <v>271</v>
      </c>
      <c r="CE45" s="28" t="s">
        <v>273</v>
      </c>
      <c r="CF45" s="29"/>
      <c r="CG45" s="29">
        <v>40</v>
      </c>
      <c r="CH45" s="30">
        <v>2.75</v>
      </c>
      <c r="CI45" s="29"/>
      <c r="CJ45" s="31">
        <f>(CG45*CH45)-CI45</f>
        <v>110</v>
      </c>
      <c r="CT45" s="70"/>
      <c r="CU45" s="28" t="s">
        <v>355</v>
      </c>
      <c r="CV45" s="29"/>
      <c r="CW45" s="29">
        <v>5</v>
      </c>
      <c r="CX45" s="30">
        <v>4</v>
      </c>
      <c r="CY45" s="29"/>
      <c r="CZ45" s="39">
        <f t="shared" si="37"/>
        <v>20</v>
      </c>
      <c r="DB45" s="57"/>
      <c r="DC45" s="29" t="s">
        <v>371</v>
      </c>
      <c r="DD45" s="29"/>
      <c r="DE45" s="29">
        <v>1</v>
      </c>
      <c r="DF45" s="30">
        <v>131.76</v>
      </c>
      <c r="DG45" s="29"/>
      <c r="DH45" s="31">
        <f t="shared" si="27"/>
        <v>131.76</v>
      </c>
      <c r="DJ45" s="67"/>
      <c r="DK45" s="29" t="s">
        <v>330</v>
      </c>
      <c r="DL45" s="29"/>
      <c r="DM45" s="29">
        <v>1</v>
      </c>
      <c r="DN45" s="30">
        <v>9.99</v>
      </c>
      <c r="DO45" s="29"/>
      <c r="DP45" s="31">
        <f t="shared" si="35"/>
        <v>9.99</v>
      </c>
      <c r="DR45" s="57"/>
      <c r="DS45" s="29" t="s">
        <v>353</v>
      </c>
      <c r="DT45" s="29"/>
      <c r="DU45" s="29">
        <v>12</v>
      </c>
      <c r="DV45" s="30">
        <v>1.25</v>
      </c>
      <c r="DW45" s="29"/>
      <c r="DX45" s="31">
        <f t="shared" si="24"/>
        <v>15</v>
      </c>
      <c r="DZ45" s="57"/>
      <c r="EA45" s="29" t="s">
        <v>345</v>
      </c>
      <c r="EB45" s="29"/>
      <c r="EC45" s="29">
        <v>6</v>
      </c>
      <c r="ED45" s="30">
        <v>19.95</v>
      </c>
      <c r="EE45" s="29"/>
      <c r="EF45" s="31">
        <f t="shared" si="29"/>
        <v>119.69999999999999</v>
      </c>
      <c r="EH45" s="57"/>
      <c r="EI45" s="29" t="s">
        <v>360</v>
      </c>
      <c r="EJ45" s="29"/>
      <c r="EK45" s="29">
        <v>1</v>
      </c>
      <c r="EL45" s="30">
        <v>19.899999999999999</v>
      </c>
      <c r="EM45" s="29"/>
      <c r="EN45" s="31">
        <f t="shared" si="28"/>
        <v>19.899999999999999</v>
      </c>
      <c r="EP45" s="67"/>
      <c r="EQ45" s="29" t="s">
        <v>709</v>
      </c>
      <c r="ER45" s="29"/>
      <c r="ES45" s="29">
        <v>2</v>
      </c>
      <c r="ET45" s="30">
        <v>44.695</v>
      </c>
      <c r="EU45" s="29"/>
      <c r="EV45" s="31">
        <f>(ES45*ET45)-EU45</f>
        <v>89.39</v>
      </c>
      <c r="EX45" s="58" t="s">
        <v>333</v>
      </c>
      <c r="EY45" s="29" t="s">
        <v>620</v>
      </c>
      <c r="EZ45" s="29"/>
      <c r="FA45" s="29">
        <v>16.260000000000002</v>
      </c>
      <c r="FB45" s="30">
        <v>9.7899999999999991</v>
      </c>
      <c r="FC45" s="29"/>
      <c r="FD45" s="31">
        <f t="shared" ref="FD45:FD46" si="40">(FA45*FB45)-FC45</f>
        <v>159.18540000000002</v>
      </c>
    </row>
    <row r="46" spans="2:168" ht="15.75" customHeight="1" thickBot="1">
      <c r="B46" s="74"/>
      <c r="C46" s="28" t="s">
        <v>285</v>
      </c>
      <c r="D46" s="29"/>
      <c r="E46" s="29">
        <v>4</v>
      </c>
      <c r="F46" s="30">
        <v>12</v>
      </c>
      <c r="G46" s="29"/>
      <c r="H46" s="39">
        <f t="shared" si="38"/>
        <v>48</v>
      </c>
      <c r="J46" s="76"/>
      <c r="K46" s="28" t="s">
        <v>370</v>
      </c>
      <c r="L46" s="29"/>
      <c r="M46" s="29">
        <v>30</v>
      </c>
      <c r="N46" s="30">
        <v>3.09</v>
      </c>
      <c r="O46" s="29">
        <v>6</v>
      </c>
      <c r="P46" s="31">
        <f t="shared" si="14"/>
        <v>86.699999999999989</v>
      </c>
      <c r="R46" s="70"/>
      <c r="S46" s="28" t="s">
        <v>108</v>
      </c>
      <c r="T46" s="29"/>
      <c r="U46" s="29">
        <v>1</v>
      </c>
      <c r="V46" s="30">
        <v>49.98</v>
      </c>
      <c r="W46" s="29"/>
      <c r="X46" s="39">
        <f t="shared" ref="X46:X67" si="41">U46*V46-W46</f>
        <v>49.98</v>
      </c>
      <c r="Z46" s="46" t="s">
        <v>99</v>
      </c>
      <c r="AA46" s="33" t="s">
        <v>270</v>
      </c>
      <c r="AB46" s="34"/>
      <c r="AC46" s="34"/>
      <c r="AD46" s="35"/>
      <c r="AE46" s="34"/>
      <c r="AF46" s="36">
        <f>SUM(AF23:AF45,)</f>
        <v>1281.8621499999999</v>
      </c>
      <c r="AH46" s="48" t="s">
        <v>272</v>
      </c>
      <c r="AI46" s="33" t="s">
        <v>270</v>
      </c>
      <c r="AJ46" s="34"/>
      <c r="AK46" s="34"/>
      <c r="AL46" s="35"/>
      <c r="AM46" s="34"/>
      <c r="AN46" s="36">
        <f>SUM(AN45:AN45)</f>
        <v>82.56</v>
      </c>
      <c r="AP46" s="67"/>
      <c r="AQ46" s="29" t="s">
        <v>338</v>
      </c>
      <c r="AR46" s="29"/>
      <c r="AS46" s="29">
        <v>20</v>
      </c>
      <c r="AT46" s="30">
        <v>4</v>
      </c>
      <c r="AU46" s="29"/>
      <c r="AV46" s="31">
        <f t="shared" si="36"/>
        <v>80</v>
      </c>
      <c r="AX46" s="48" t="s">
        <v>99</v>
      </c>
      <c r="AY46" s="33" t="s">
        <v>270</v>
      </c>
      <c r="AZ46" s="34"/>
      <c r="BA46" s="34"/>
      <c r="BB46" s="35"/>
      <c r="BC46" s="34"/>
      <c r="BD46" s="36">
        <f>SUM(BD44:BD45)</f>
        <v>261.84360000000004</v>
      </c>
      <c r="BN46" s="70"/>
      <c r="BO46" s="28" t="s">
        <v>360</v>
      </c>
      <c r="BP46" s="29"/>
      <c r="BQ46" s="29">
        <v>1</v>
      </c>
      <c r="BR46" s="30">
        <v>27.5</v>
      </c>
      <c r="BS46" s="29"/>
      <c r="BT46" s="39">
        <f t="shared" si="39"/>
        <v>27.5</v>
      </c>
      <c r="BV46" s="47">
        <v>45078</v>
      </c>
      <c r="BW46" s="25" t="s">
        <v>16</v>
      </c>
      <c r="BX46" s="25" t="s">
        <v>263</v>
      </c>
      <c r="BY46" s="25" t="s">
        <v>264</v>
      </c>
      <c r="BZ46" s="26" t="s">
        <v>265</v>
      </c>
      <c r="CA46" s="25" t="s">
        <v>266</v>
      </c>
      <c r="CB46" s="27" t="s">
        <v>267</v>
      </c>
      <c r="CD46" s="32" t="s">
        <v>100</v>
      </c>
      <c r="CE46" s="33" t="s">
        <v>270</v>
      </c>
      <c r="CF46" s="34"/>
      <c r="CG46" s="34"/>
      <c r="CH46" s="35"/>
      <c r="CI46" s="34"/>
      <c r="CJ46" s="36">
        <f>SUM(CJ45:CJ45)</f>
        <v>110</v>
      </c>
      <c r="CL46" s="47">
        <v>45091</v>
      </c>
      <c r="CM46" s="25" t="s">
        <v>16</v>
      </c>
      <c r="CN46" s="25" t="s">
        <v>263</v>
      </c>
      <c r="CO46" s="25" t="s">
        <v>264</v>
      </c>
      <c r="CP46" s="26" t="s">
        <v>265</v>
      </c>
      <c r="CQ46" s="25" t="s">
        <v>266</v>
      </c>
      <c r="CR46" s="27" t="s">
        <v>267</v>
      </c>
      <c r="CT46" s="70"/>
      <c r="CU46" s="28" t="s">
        <v>306</v>
      </c>
      <c r="CV46" s="29"/>
      <c r="CW46" s="29">
        <v>5</v>
      </c>
      <c r="CX46" s="30">
        <v>3</v>
      </c>
      <c r="CY46" s="29"/>
      <c r="CZ46" s="39">
        <f t="shared" si="37"/>
        <v>15</v>
      </c>
      <c r="DB46" s="57"/>
      <c r="DC46" s="29" t="s">
        <v>51</v>
      </c>
      <c r="DD46" s="29"/>
      <c r="DE46" s="29">
        <v>8</v>
      </c>
      <c r="DF46" s="30">
        <v>7.49</v>
      </c>
      <c r="DG46" s="29"/>
      <c r="DH46" s="31">
        <f t="shared" si="27"/>
        <v>59.92</v>
      </c>
      <c r="DJ46" s="67"/>
      <c r="DK46" s="29" t="s">
        <v>332</v>
      </c>
      <c r="DL46" s="29"/>
      <c r="DM46" s="29">
        <v>1</v>
      </c>
      <c r="DN46" s="30">
        <v>13.9</v>
      </c>
      <c r="DO46" s="29"/>
      <c r="DP46" s="31">
        <f>(DM46*DN46)-DO46</f>
        <v>13.9</v>
      </c>
      <c r="DR46" s="57"/>
      <c r="DS46" s="29" t="s">
        <v>366</v>
      </c>
      <c r="DT46" s="29"/>
      <c r="DU46" s="29">
        <v>1</v>
      </c>
      <c r="DV46" s="30">
        <v>113.88</v>
      </c>
      <c r="DW46" s="29"/>
      <c r="DX46" s="31">
        <f t="shared" si="24"/>
        <v>113.88</v>
      </c>
      <c r="DZ46" s="57"/>
      <c r="EA46" s="29" t="s">
        <v>660</v>
      </c>
      <c r="EB46" s="29"/>
      <c r="EC46" s="29">
        <v>2</v>
      </c>
      <c r="ED46" s="30">
        <v>9.9</v>
      </c>
      <c r="EE46" s="29"/>
      <c r="EF46" s="31">
        <f t="shared" si="29"/>
        <v>19.8</v>
      </c>
      <c r="EH46" s="57"/>
      <c r="EI46" s="29" t="s">
        <v>424</v>
      </c>
      <c r="EJ46" s="29"/>
      <c r="EK46" s="29">
        <v>2</v>
      </c>
      <c r="EL46" s="30">
        <v>26.94</v>
      </c>
      <c r="EM46" s="29"/>
      <c r="EN46" s="31">
        <f t="shared" si="28"/>
        <v>53.88</v>
      </c>
      <c r="EP46" s="67"/>
      <c r="EQ46" s="29" t="s">
        <v>775</v>
      </c>
      <c r="ER46" s="29"/>
      <c r="ES46" s="29">
        <v>2</v>
      </c>
      <c r="ET46" s="30">
        <v>28.704999999999998</v>
      </c>
      <c r="EU46" s="29"/>
      <c r="EV46" s="31">
        <f t="shared" ref="EV46:EV48" si="42">(ES46*ET46)-EU46</f>
        <v>57.41</v>
      </c>
      <c r="EX46" s="59"/>
      <c r="EY46" s="29" t="s">
        <v>325</v>
      </c>
      <c r="EZ46" s="29"/>
      <c r="FA46" s="29">
        <v>3.12</v>
      </c>
      <c r="FB46" s="30">
        <v>15.99</v>
      </c>
      <c r="FC46" s="29"/>
      <c r="FD46" s="31">
        <f t="shared" si="40"/>
        <v>49.888800000000003</v>
      </c>
    </row>
    <row r="47" spans="2:168" ht="16.5" customHeight="1" thickBot="1">
      <c r="B47" s="75"/>
      <c r="C47" s="28" t="s">
        <v>286</v>
      </c>
      <c r="D47" s="29"/>
      <c r="E47" s="29">
        <v>1</v>
      </c>
      <c r="F47" s="30">
        <v>25</v>
      </c>
      <c r="G47" s="29"/>
      <c r="H47" s="39">
        <f t="shared" si="38"/>
        <v>25</v>
      </c>
      <c r="J47" s="76"/>
      <c r="K47" s="28" t="s">
        <v>326</v>
      </c>
      <c r="L47" s="29"/>
      <c r="M47" s="29">
        <v>10</v>
      </c>
      <c r="N47" s="30">
        <v>8.2899999999999991</v>
      </c>
      <c r="O47" s="29"/>
      <c r="P47" s="31">
        <f t="shared" si="14"/>
        <v>82.899999999999991</v>
      </c>
      <c r="R47" s="70"/>
      <c r="S47" s="28" t="s">
        <v>325</v>
      </c>
      <c r="T47" s="29"/>
      <c r="U47" s="29">
        <v>10.59</v>
      </c>
      <c r="V47" s="30">
        <v>16.8</v>
      </c>
      <c r="W47" s="29"/>
      <c r="X47" s="39">
        <f t="shared" si="41"/>
        <v>177.91200000000001</v>
      </c>
      <c r="Z47" s="41"/>
      <c r="AA47" s="41"/>
      <c r="AB47" s="41"/>
      <c r="AC47" s="41"/>
      <c r="AD47" s="42"/>
      <c r="AE47" s="41"/>
      <c r="AF47" s="42"/>
      <c r="AP47" s="67"/>
      <c r="AQ47" s="29" t="s">
        <v>697</v>
      </c>
      <c r="AR47" s="29"/>
      <c r="AS47" s="29">
        <v>1</v>
      </c>
      <c r="AT47" s="30">
        <v>48</v>
      </c>
      <c r="AU47" s="29"/>
      <c r="AV47" s="31">
        <f t="shared" si="36"/>
        <v>48</v>
      </c>
      <c r="BF47" s="24">
        <v>45062</v>
      </c>
      <c r="BG47" s="25" t="s">
        <v>16</v>
      </c>
      <c r="BH47" s="25" t="s">
        <v>263</v>
      </c>
      <c r="BI47" s="25" t="s">
        <v>264</v>
      </c>
      <c r="BJ47" s="26" t="s">
        <v>265</v>
      </c>
      <c r="BK47" s="25" t="s">
        <v>266</v>
      </c>
      <c r="BL47" s="27" t="s">
        <v>267</v>
      </c>
      <c r="BN47" s="70"/>
      <c r="BO47" s="28" t="s">
        <v>698</v>
      </c>
      <c r="BP47" s="29"/>
      <c r="BQ47" s="29">
        <v>3</v>
      </c>
      <c r="BR47" s="30">
        <v>18.489999999999998</v>
      </c>
      <c r="BS47" s="29"/>
      <c r="BT47" s="39">
        <f t="shared" si="39"/>
        <v>55.47</v>
      </c>
      <c r="BV47" s="52" t="s">
        <v>398</v>
      </c>
      <c r="BW47" s="29" t="s">
        <v>699</v>
      </c>
      <c r="BX47" s="29"/>
      <c r="BY47" s="29">
        <v>3</v>
      </c>
      <c r="BZ47" s="30">
        <v>24.9</v>
      </c>
      <c r="CA47" s="29"/>
      <c r="CB47" s="31">
        <f>(BY47*BZ47)-CA47</f>
        <v>74.699999999999989</v>
      </c>
      <c r="CL47" s="52" t="s">
        <v>390</v>
      </c>
      <c r="CM47" s="29" t="s">
        <v>392</v>
      </c>
      <c r="CN47" s="29"/>
      <c r="CO47" s="29">
        <v>35</v>
      </c>
      <c r="CP47" s="30">
        <v>3</v>
      </c>
      <c r="CQ47" s="29"/>
      <c r="CR47" s="31">
        <f>(CO47*CP47)-CQ47</f>
        <v>105</v>
      </c>
      <c r="CT47" s="70"/>
      <c r="CU47" s="28" t="s">
        <v>417</v>
      </c>
      <c r="CV47" s="29"/>
      <c r="CW47" s="29">
        <v>2</v>
      </c>
      <c r="CX47" s="30">
        <v>8</v>
      </c>
      <c r="CY47" s="29"/>
      <c r="CZ47" s="39">
        <f t="shared" si="37"/>
        <v>16</v>
      </c>
      <c r="DB47" s="57"/>
      <c r="DC47" s="29" t="s">
        <v>646</v>
      </c>
      <c r="DD47" s="29"/>
      <c r="DE47" s="29">
        <v>1</v>
      </c>
      <c r="DF47" s="30">
        <v>137.88</v>
      </c>
      <c r="DG47" s="29"/>
      <c r="DH47" s="31">
        <f t="shared" si="27"/>
        <v>137.88</v>
      </c>
      <c r="DJ47" s="67"/>
      <c r="DK47" s="29" t="s">
        <v>700</v>
      </c>
      <c r="DL47" s="29"/>
      <c r="DM47" s="29">
        <v>1</v>
      </c>
      <c r="DN47" s="30">
        <v>47</v>
      </c>
      <c r="DO47" s="29"/>
      <c r="DP47" s="31">
        <f>(DM47*DN47)-DO47</f>
        <v>47</v>
      </c>
      <c r="DR47" s="57"/>
      <c r="DS47" s="29" t="s">
        <v>353</v>
      </c>
      <c r="DT47" s="29"/>
      <c r="DU47" s="29">
        <v>12</v>
      </c>
      <c r="DV47" s="30">
        <v>0.78</v>
      </c>
      <c r="DW47" s="29"/>
      <c r="DX47" s="31">
        <f t="shared" si="24"/>
        <v>9.36</v>
      </c>
      <c r="DZ47" s="57"/>
      <c r="EA47" s="29" t="s">
        <v>597</v>
      </c>
      <c r="EB47" s="29"/>
      <c r="EC47" s="29">
        <v>5</v>
      </c>
      <c r="ED47" s="30">
        <v>1.75</v>
      </c>
      <c r="EE47" s="29"/>
      <c r="EF47" s="31">
        <f t="shared" si="29"/>
        <v>8.75</v>
      </c>
      <c r="EH47" s="57"/>
      <c r="EI47" s="29" t="s">
        <v>635</v>
      </c>
      <c r="EJ47" s="29"/>
      <c r="EK47" s="29">
        <v>2</v>
      </c>
      <c r="EL47" s="30">
        <v>29.34</v>
      </c>
      <c r="EM47" s="29"/>
      <c r="EN47" s="31">
        <f t="shared" si="28"/>
        <v>58.68</v>
      </c>
      <c r="EP47" s="67"/>
      <c r="EQ47" s="29" t="s">
        <v>116</v>
      </c>
      <c r="ER47" s="29"/>
      <c r="ES47" s="29">
        <v>1</v>
      </c>
      <c r="ET47" s="30">
        <v>47.87</v>
      </c>
      <c r="EU47" s="29"/>
      <c r="EV47" s="31">
        <f t="shared" si="42"/>
        <v>47.87</v>
      </c>
      <c r="EX47" s="48" t="s">
        <v>99</v>
      </c>
      <c r="EY47" s="33" t="s">
        <v>270</v>
      </c>
      <c r="EZ47" s="34"/>
      <c r="FA47" s="34"/>
      <c r="FB47" s="35"/>
      <c r="FC47" s="34"/>
      <c r="FD47" s="36">
        <f>SUM(FD45:FD46)</f>
        <v>209.07420000000002</v>
      </c>
    </row>
    <row r="48" spans="2:168" ht="16.5" customHeight="1" thickBot="1">
      <c r="B48" s="32" t="s">
        <v>272</v>
      </c>
      <c r="C48" s="33" t="s">
        <v>270</v>
      </c>
      <c r="D48" s="34"/>
      <c r="E48" s="34"/>
      <c r="F48" s="35"/>
      <c r="G48" s="34"/>
      <c r="H48" s="36">
        <f>SUM(H42:H47)</f>
        <v>248</v>
      </c>
      <c r="J48" s="76"/>
      <c r="K48" s="28" t="s">
        <v>345</v>
      </c>
      <c r="L48" s="29"/>
      <c r="M48" s="29">
        <v>6</v>
      </c>
      <c r="N48" s="30">
        <v>20.99</v>
      </c>
      <c r="O48" s="29">
        <v>6</v>
      </c>
      <c r="P48" s="31">
        <f t="shared" si="14"/>
        <v>119.94</v>
      </c>
      <c r="R48" s="70"/>
      <c r="S48" s="28" t="s">
        <v>286</v>
      </c>
      <c r="T48" s="29"/>
      <c r="U48" s="29">
        <v>4</v>
      </c>
      <c r="V48" s="30">
        <v>21.49</v>
      </c>
      <c r="W48" s="29"/>
      <c r="X48" s="39">
        <f t="shared" si="41"/>
        <v>85.96</v>
      </c>
      <c r="Z48" s="24">
        <v>45034</v>
      </c>
      <c r="AA48" s="25" t="s">
        <v>16</v>
      </c>
      <c r="AB48" s="25" t="s">
        <v>263</v>
      </c>
      <c r="AC48" s="25" t="s">
        <v>264</v>
      </c>
      <c r="AD48" s="26" t="s">
        <v>265</v>
      </c>
      <c r="AE48" s="25" t="s">
        <v>266</v>
      </c>
      <c r="AF48" s="27" t="s">
        <v>267</v>
      </c>
      <c r="AH48" s="47">
        <v>45041</v>
      </c>
      <c r="AI48" s="25" t="s">
        <v>16</v>
      </c>
      <c r="AJ48" s="25" t="s">
        <v>263</v>
      </c>
      <c r="AK48" s="25" t="s">
        <v>264</v>
      </c>
      <c r="AL48" s="26" t="s">
        <v>265</v>
      </c>
      <c r="AM48" s="25" t="s">
        <v>266</v>
      </c>
      <c r="AN48" s="27" t="s">
        <v>267</v>
      </c>
      <c r="AP48" s="67"/>
      <c r="AQ48" s="29" t="s">
        <v>292</v>
      </c>
      <c r="AR48" s="29"/>
      <c r="AS48" s="29">
        <v>10</v>
      </c>
      <c r="AT48" s="30">
        <v>4</v>
      </c>
      <c r="AU48" s="29"/>
      <c r="AV48" s="31">
        <f>(AS48*AT48)-AU48</f>
        <v>40</v>
      </c>
      <c r="AX48" s="24">
        <v>45050</v>
      </c>
      <c r="AY48" s="25" t="s">
        <v>16</v>
      </c>
      <c r="AZ48" s="25" t="s">
        <v>263</v>
      </c>
      <c r="BA48" s="25" t="s">
        <v>264</v>
      </c>
      <c r="BB48" s="26" t="s">
        <v>265</v>
      </c>
      <c r="BC48" s="25" t="s">
        <v>266</v>
      </c>
      <c r="BD48" s="27" t="s">
        <v>267</v>
      </c>
      <c r="BF48" s="37" t="s">
        <v>272</v>
      </c>
      <c r="BG48" s="28" t="s">
        <v>518</v>
      </c>
      <c r="BH48" s="29"/>
      <c r="BI48" s="29">
        <v>1</v>
      </c>
      <c r="BJ48" s="30">
        <v>25</v>
      </c>
      <c r="BK48" s="29"/>
      <c r="BL48" s="31">
        <f>(BI48*BJ48)-BK48</f>
        <v>25</v>
      </c>
      <c r="BN48" s="70"/>
      <c r="BO48" s="28" t="s">
        <v>132</v>
      </c>
      <c r="BP48" s="29"/>
      <c r="BQ48" s="29">
        <v>8</v>
      </c>
      <c r="BR48" s="30">
        <v>11.34</v>
      </c>
      <c r="BS48" s="29"/>
      <c r="BT48" s="39">
        <f t="shared" si="39"/>
        <v>90.72</v>
      </c>
      <c r="BV48" s="48" t="s">
        <v>272</v>
      </c>
      <c r="BW48" s="33" t="s">
        <v>270</v>
      </c>
      <c r="BX48" s="34"/>
      <c r="BY48" s="34"/>
      <c r="BZ48" s="35"/>
      <c r="CA48" s="34"/>
      <c r="CB48" s="36">
        <f>SUM(CB47:CB47)</f>
        <v>74.699999999999989</v>
      </c>
      <c r="CD48" s="47">
        <v>45084</v>
      </c>
      <c r="CE48" s="25" t="s">
        <v>16</v>
      </c>
      <c r="CF48" s="25" t="s">
        <v>263</v>
      </c>
      <c r="CG48" s="25" t="s">
        <v>264</v>
      </c>
      <c r="CH48" s="26" t="s">
        <v>265</v>
      </c>
      <c r="CI48" s="25" t="s">
        <v>266</v>
      </c>
      <c r="CJ48" s="27" t="s">
        <v>267</v>
      </c>
      <c r="CL48" s="48" t="s">
        <v>100</v>
      </c>
      <c r="CM48" s="33" t="s">
        <v>270</v>
      </c>
      <c r="CN48" s="34"/>
      <c r="CO48" s="34"/>
      <c r="CP48" s="35"/>
      <c r="CQ48" s="34"/>
      <c r="CR48" s="36">
        <f>SUM(CR47:CR47)</f>
        <v>105</v>
      </c>
      <c r="CT48" s="70"/>
      <c r="CU48" s="28" t="s">
        <v>409</v>
      </c>
      <c r="CV48" s="29"/>
      <c r="CW48" s="29">
        <v>2</v>
      </c>
      <c r="CX48" s="30">
        <v>5</v>
      </c>
      <c r="CY48" s="29"/>
      <c r="CZ48" s="39">
        <f t="shared" si="37"/>
        <v>10</v>
      </c>
      <c r="DB48" s="57"/>
      <c r="DC48" s="29" t="s">
        <v>93</v>
      </c>
      <c r="DD48" s="29"/>
      <c r="DE48" s="29">
        <v>1</v>
      </c>
      <c r="DF48" s="30">
        <v>28.9</v>
      </c>
      <c r="DG48" s="29"/>
      <c r="DH48" s="31">
        <f t="shared" si="27"/>
        <v>28.9</v>
      </c>
      <c r="DJ48" s="48" t="s">
        <v>100</v>
      </c>
      <c r="DK48" s="33" t="s">
        <v>270</v>
      </c>
      <c r="DL48" s="34"/>
      <c r="DM48" s="34"/>
      <c r="DN48" s="35"/>
      <c r="DO48" s="34"/>
      <c r="DP48" s="36">
        <f>SUM(DP40:DP47)</f>
        <v>296.69000000000005</v>
      </c>
      <c r="DR48" s="57"/>
      <c r="DS48" s="29" t="s">
        <v>154</v>
      </c>
      <c r="DT48" s="29"/>
      <c r="DU48" s="29">
        <v>12</v>
      </c>
      <c r="DV48" s="30">
        <v>3.89</v>
      </c>
      <c r="DW48" s="29">
        <v>2.4</v>
      </c>
      <c r="DX48" s="31">
        <f t="shared" si="24"/>
        <v>44.28</v>
      </c>
      <c r="DZ48" s="57"/>
      <c r="EA48" s="29" t="s">
        <v>667</v>
      </c>
      <c r="EB48" s="29"/>
      <c r="EC48" s="29">
        <v>2</v>
      </c>
      <c r="ED48" s="30">
        <v>4.99</v>
      </c>
      <c r="EE48" s="29"/>
      <c r="EF48" s="31">
        <f t="shared" si="29"/>
        <v>9.98</v>
      </c>
      <c r="EH48" s="57"/>
      <c r="EI48" s="29" t="s">
        <v>154</v>
      </c>
      <c r="EJ48" s="29"/>
      <c r="EK48" s="29">
        <v>12</v>
      </c>
      <c r="EL48" s="30">
        <v>3.79</v>
      </c>
      <c r="EM48" s="29">
        <v>2.4</v>
      </c>
      <c r="EN48" s="31">
        <f t="shared" si="28"/>
        <v>43.080000000000005</v>
      </c>
      <c r="EP48" s="67"/>
      <c r="EQ48" s="29" t="s">
        <v>776</v>
      </c>
      <c r="ER48" s="29"/>
      <c r="ES48" s="29">
        <v>1</v>
      </c>
      <c r="ET48" s="30">
        <v>47.88</v>
      </c>
      <c r="EU48" s="29"/>
      <c r="EV48" s="31">
        <f t="shared" si="42"/>
        <v>47.88</v>
      </c>
    </row>
    <row r="49" spans="2:160" ht="16.5" customHeight="1" thickBot="1">
      <c r="B49" s="41"/>
      <c r="C49" s="41"/>
      <c r="D49" s="41"/>
      <c r="E49" s="41"/>
      <c r="F49" s="42"/>
      <c r="G49" s="41"/>
      <c r="H49" s="42"/>
      <c r="J49" s="76"/>
      <c r="K49" s="28" t="s">
        <v>269</v>
      </c>
      <c r="L49" s="29"/>
      <c r="M49" s="29">
        <v>2</v>
      </c>
      <c r="N49" s="30">
        <v>167.3</v>
      </c>
      <c r="O49" s="29"/>
      <c r="P49" s="31">
        <f t="shared" si="14"/>
        <v>334.6</v>
      </c>
      <c r="R49" s="70"/>
      <c r="S49" s="28" t="s">
        <v>345</v>
      </c>
      <c r="T49" s="29"/>
      <c r="U49" s="29">
        <v>2</v>
      </c>
      <c r="V49" s="30">
        <v>18.989999999999998</v>
      </c>
      <c r="W49" s="29"/>
      <c r="X49" s="39">
        <f t="shared" si="41"/>
        <v>37.979999999999997</v>
      </c>
      <c r="Z49" s="69" t="s">
        <v>297</v>
      </c>
      <c r="AA49" s="28" t="s">
        <v>393</v>
      </c>
      <c r="AB49" s="29"/>
      <c r="AC49" s="29">
        <v>1</v>
      </c>
      <c r="AD49" s="30">
        <v>39.9</v>
      </c>
      <c r="AE49" s="29"/>
      <c r="AF49" s="39">
        <f>AC49*AD49-AE49</f>
        <v>39.9</v>
      </c>
      <c r="AH49" s="52" t="s">
        <v>499</v>
      </c>
      <c r="AI49" s="29" t="s">
        <v>500</v>
      </c>
      <c r="AJ49" s="29"/>
      <c r="AK49" s="29">
        <v>54</v>
      </c>
      <c r="AL49" s="30">
        <v>12.09</v>
      </c>
      <c r="AM49" s="29"/>
      <c r="AN49" s="31">
        <f>(AK49*AL49)-AM49</f>
        <v>652.86</v>
      </c>
      <c r="AP49" s="48" t="s">
        <v>272</v>
      </c>
      <c r="AQ49" s="33" t="s">
        <v>270</v>
      </c>
      <c r="AR49" s="34"/>
      <c r="AS49" s="34"/>
      <c r="AT49" s="35"/>
      <c r="AU49" s="34"/>
      <c r="AV49" s="36">
        <f>SUM(AV41:AV48)</f>
        <v>460</v>
      </c>
      <c r="AX49" s="69" t="s">
        <v>268</v>
      </c>
      <c r="AY49" s="29" t="s">
        <v>346</v>
      </c>
      <c r="AZ49" s="29"/>
      <c r="BA49" s="29">
        <v>3</v>
      </c>
      <c r="BB49" s="30">
        <v>5.49</v>
      </c>
      <c r="BC49" s="29"/>
      <c r="BD49" s="39">
        <f>BA49*BB49-BC49</f>
        <v>16.47</v>
      </c>
      <c r="BF49" s="32" t="s">
        <v>272</v>
      </c>
      <c r="BG49" s="33" t="s">
        <v>270</v>
      </c>
      <c r="BH49" s="34"/>
      <c r="BI49" s="34"/>
      <c r="BJ49" s="35"/>
      <c r="BK49" s="34"/>
      <c r="BL49" s="36">
        <f>SUM(BL48:BL48)</f>
        <v>25</v>
      </c>
      <c r="BN49" s="70"/>
      <c r="BO49" s="28" t="s">
        <v>632</v>
      </c>
      <c r="BP49" s="29"/>
      <c r="BQ49" s="29">
        <v>2</v>
      </c>
      <c r="BR49" s="30">
        <v>11.34</v>
      </c>
      <c r="BS49" s="29"/>
      <c r="BT49" s="39">
        <f t="shared" si="39"/>
        <v>22.68</v>
      </c>
      <c r="CD49" s="66" t="s">
        <v>499</v>
      </c>
      <c r="CE49" s="29" t="s">
        <v>313</v>
      </c>
      <c r="CF49" s="29"/>
      <c r="CG49" s="29">
        <v>18</v>
      </c>
      <c r="CH49" s="30">
        <v>6.6</v>
      </c>
      <c r="CI49" s="29"/>
      <c r="CJ49" s="31">
        <f>(CG49*CH49)-CI49</f>
        <v>118.8</v>
      </c>
      <c r="CT49" s="70"/>
      <c r="CU49" s="28" t="s">
        <v>275</v>
      </c>
      <c r="CV49" s="29"/>
      <c r="CW49" s="29">
        <v>1</v>
      </c>
      <c r="CX49" s="30">
        <v>30</v>
      </c>
      <c r="CY49" s="29"/>
      <c r="CZ49" s="39">
        <f t="shared" si="37"/>
        <v>30</v>
      </c>
      <c r="DB49" s="57"/>
      <c r="DC49" s="29" t="s">
        <v>701</v>
      </c>
      <c r="DD49" s="29"/>
      <c r="DE49" s="29">
        <v>1</v>
      </c>
      <c r="DF49" s="30">
        <v>16.11</v>
      </c>
      <c r="DG49" s="29"/>
      <c r="DH49" s="31">
        <f t="shared" si="27"/>
        <v>16.11</v>
      </c>
      <c r="DR49" s="57"/>
      <c r="DS49" s="29" t="s">
        <v>142</v>
      </c>
      <c r="DT49" s="29"/>
      <c r="DU49" s="29">
        <v>30</v>
      </c>
      <c r="DV49" s="30">
        <v>3.79</v>
      </c>
      <c r="DW49" s="29"/>
      <c r="DX49" s="31">
        <f t="shared" si="24"/>
        <v>113.7</v>
      </c>
      <c r="DZ49" s="57"/>
      <c r="EA49" s="29" t="s">
        <v>670</v>
      </c>
      <c r="EB49" s="29"/>
      <c r="EC49" s="29">
        <v>3</v>
      </c>
      <c r="ED49" s="30">
        <v>7.49</v>
      </c>
      <c r="EE49" s="29"/>
      <c r="EF49" s="31">
        <f t="shared" si="29"/>
        <v>22.47</v>
      </c>
      <c r="EH49" s="57"/>
      <c r="EI49" s="29" t="s">
        <v>142</v>
      </c>
      <c r="EJ49" s="29"/>
      <c r="EK49" s="29">
        <v>15</v>
      </c>
      <c r="EL49" s="30">
        <v>3.79</v>
      </c>
      <c r="EM49" s="29"/>
      <c r="EN49" s="31">
        <f t="shared" si="28"/>
        <v>56.85</v>
      </c>
      <c r="EP49" s="48" t="s">
        <v>272</v>
      </c>
      <c r="EQ49" s="33" t="s">
        <v>270</v>
      </c>
      <c r="ER49" s="34"/>
      <c r="ES49" s="34"/>
      <c r="ET49" s="35"/>
      <c r="EU49" s="34"/>
      <c r="EV49" s="36">
        <f>SUM(EV44:EV48)</f>
        <v>290.42</v>
      </c>
      <c r="EX49" s="47">
        <v>45148</v>
      </c>
      <c r="EY49" s="25" t="s">
        <v>16</v>
      </c>
      <c r="EZ49" s="25" t="s">
        <v>263</v>
      </c>
      <c r="FA49" s="25" t="s">
        <v>264</v>
      </c>
      <c r="FB49" s="26" t="s">
        <v>265</v>
      </c>
      <c r="FC49" s="25" t="s">
        <v>266</v>
      </c>
      <c r="FD49" s="27" t="s">
        <v>267</v>
      </c>
    </row>
    <row r="50" spans="2:160" ht="15.75" customHeight="1" thickBot="1">
      <c r="B50" s="24">
        <v>45014</v>
      </c>
      <c r="C50" s="25" t="s">
        <v>16</v>
      </c>
      <c r="D50" s="25" t="s">
        <v>263</v>
      </c>
      <c r="E50" s="25" t="s">
        <v>264</v>
      </c>
      <c r="F50" s="26" t="s">
        <v>265</v>
      </c>
      <c r="G50" s="25" t="s">
        <v>266</v>
      </c>
      <c r="H50" s="27" t="s">
        <v>267</v>
      </c>
      <c r="J50" s="73"/>
      <c r="K50" s="28" t="s">
        <v>371</v>
      </c>
      <c r="L50" s="29"/>
      <c r="M50" s="29">
        <v>12</v>
      </c>
      <c r="N50" s="30">
        <v>10.98</v>
      </c>
      <c r="O50" s="29"/>
      <c r="P50" s="31">
        <f t="shared" si="14"/>
        <v>131.76</v>
      </c>
      <c r="R50" s="70"/>
      <c r="S50" s="28" t="s">
        <v>347</v>
      </c>
      <c r="T50" s="29"/>
      <c r="U50" s="29">
        <v>6</v>
      </c>
      <c r="V50" s="30">
        <v>4.8899999999999997</v>
      </c>
      <c r="W50" s="29"/>
      <c r="X50" s="39">
        <f t="shared" si="41"/>
        <v>29.339999999999996</v>
      </c>
      <c r="Z50" s="70"/>
      <c r="AA50" s="28" t="s">
        <v>394</v>
      </c>
      <c r="AB50" s="29"/>
      <c r="AC50" s="29">
        <v>1</v>
      </c>
      <c r="AD50" s="30">
        <v>11.34</v>
      </c>
      <c r="AE50" s="29"/>
      <c r="AF50" s="39">
        <f t="shared" ref="AF50:AF55" si="43">AC50*AD50-AE50</f>
        <v>11.34</v>
      </c>
      <c r="AH50" s="48" t="s">
        <v>272</v>
      </c>
      <c r="AI50" s="33" t="s">
        <v>270</v>
      </c>
      <c r="AJ50" s="34"/>
      <c r="AK50" s="34"/>
      <c r="AL50" s="35"/>
      <c r="AM50" s="34"/>
      <c r="AN50" s="36">
        <f>SUM(AN49:AN49)</f>
        <v>652.86</v>
      </c>
      <c r="AX50" s="70"/>
      <c r="AY50" s="28" t="s">
        <v>361</v>
      </c>
      <c r="AZ50" s="29"/>
      <c r="BA50" s="29">
        <v>1</v>
      </c>
      <c r="BB50" s="30">
        <v>2.56</v>
      </c>
      <c r="BC50" s="29"/>
      <c r="BD50" s="39">
        <f>BA50*BB50-BC50</f>
        <v>2.56</v>
      </c>
      <c r="BN50" s="70"/>
      <c r="BO50" s="28" t="s">
        <v>350</v>
      </c>
      <c r="BP50" s="29"/>
      <c r="BQ50" s="29">
        <v>2</v>
      </c>
      <c r="BR50" s="30">
        <v>11.34</v>
      </c>
      <c r="BS50" s="29"/>
      <c r="BT50" s="39">
        <f t="shared" si="39"/>
        <v>22.68</v>
      </c>
      <c r="BV50" s="47">
        <v>45078</v>
      </c>
      <c r="BW50" s="25" t="s">
        <v>16</v>
      </c>
      <c r="BX50" s="25" t="s">
        <v>263</v>
      </c>
      <c r="BY50" s="25" t="s">
        <v>264</v>
      </c>
      <c r="BZ50" s="26" t="s">
        <v>265</v>
      </c>
      <c r="CA50" s="25" t="s">
        <v>266</v>
      </c>
      <c r="CB50" s="27" t="s">
        <v>267</v>
      </c>
      <c r="CD50" s="67"/>
      <c r="CE50" s="29" t="s">
        <v>500</v>
      </c>
      <c r="CF50" s="29"/>
      <c r="CG50" s="29">
        <v>36</v>
      </c>
      <c r="CH50" s="30">
        <v>11.2</v>
      </c>
      <c r="CI50" s="29"/>
      <c r="CJ50" s="31">
        <f>(CG50*CH50)-CI50</f>
        <v>403.2</v>
      </c>
      <c r="CL50" s="24">
        <v>45091</v>
      </c>
      <c r="CM50" s="25" t="s">
        <v>16</v>
      </c>
      <c r="CN50" s="25" t="s">
        <v>263</v>
      </c>
      <c r="CO50" s="25" t="s">
        <v>264</v>
      </c>
      <c r="CP50" s="26" t="s">
        <v>265</v>
      </c>
      <c r="CQ50" s="25" t="s">
        <v>266</v>
      </c>
      <c r="CR50" s="27" t="s">
        <v>267</v>
      </c>
      <c r="CT50" s="70"/>
      <c r="CU50" s="28" t="s">
        <v>277</v>
      </c>
      <c r="CV50" s="29"/>
      <c r="CW50" s="29">
        <v>10</v>
      </c>
      <c r="CX50" s="30">
        <v>2</v>
      </c>
      <c r="CY50" s="29"/>
      <c r="CZ50" s="39">
        <f t="shared" si="37"/>
        <v>20</v>
      </c>
      <c r="DB50" s="57"/>
      <c r="DC50" s="29" t="s">
        <v>702</v>
      </c>
      <c r="DD50" s="29"/>
      <c r="DE50" s="29">
        <v>4</v>
      </c>
      <c r="DF50" s="30">
        <v>6.49</v>
      </c>
      <c r="DG50" s="29"/>
      <c r="DH50" s="31">
        <f t="shared" si="27"/>
        <v>25.96</v>
      </c>
      <c r="DJ50" s="47">
        <v>45111</v>
      </c>
      <c r="DK50" s="25" t="s">
        <v>16</v>
      </c>
      <c r="DL50" s="25" t="s">
        <v>263</v>
      </c>
      <c r="DM50" s="25" t="s">
        <v>264</v>
      </c>
      <c r="DN50" s="26" t="s">
        <v>265</v>
      </c>
      <c r="DO50" s="25" t="s">
        <v>266</v>
      </c>
      <c r="DP50" s="27" t="s">
        <v>267</v>
      </c>
      <c r="DR50" s="57"/>
      <c r="DS50" s="29" t="s">
        <v>84</v>
      </c>
      <c r="DT50" s="29"/>
      <c r="DU50" s="29">
        <v>20</v>
      </c>
      <c r="DV50" s="30">
        <v>1.89</v>
      </c>
      <c r="DW50" s="29"/>
      <c r="DX50" s="31">
        <f t="shared" si="24"/>
        <v>37.799999999999997</v>
      </c>
      <c r="DZ50" s="48" t="s">
        <v>99</v>
      </c>
      <c r="EA50" s="33" t="s">
        <v>270</v>
      </c>
      <c r="EB50" s="34"/>
      <c r="EC50" s="34"/>
      <c r="ED50" s="35"/>
      <c r="EE50" s="34"/>
      <c r="EF50" s="36">
        <f>SUM(EF32:EF49)</f>
        <v>612.21</v>
      </c>
      <c r="EH50" s="57"/>
      <c r="EI50" s="29" t="s">
        <v>353</v>
      </c>
      <c r="EJ50" s="29"/>
      <c r="EK50" s="29">
        <v>12</v>
      </c>
      <c r="EL50" s="30">
        <v>1.19</v>
      </c>
      <c r="EM50" s="29"/>
      <c r="EN50" s="31">
        <f t="shared" si="28"/>
        <v>14.28</v>
      </c>
      <c r="EX50" s="56" t="s">
        <v>390</v>
      </c>
      <c r="EY50" s="29" t="s">
        <v>391</v>
      </c>
      <c r="EZ50" s="29"/>
      <c r="FA50" s="29">
        <v>5</v>
      </c>
      <c r="FB50" s="30">
        <v>12</v>
      </c>
      <c r="FC50" s="29"/>
      <c r="FD50" s="31">
        <f>(FA50*FB50)-FC50</f>
        <v>60</v>
      </c>
    </row>
    <row r="51" spans="2:160" ht="15.75" customHeight="1" thickBot="1">
      <c r="B51" s="69" t="s">
        <v>58</v>
      </c>
      <c r="C51" s="28" t="s">
        <v>336</v>
      </c>
      <c r="D51" s="29"/>
      <c r="E51" s="29">
        <v>20</v>
      </c>
      <c r="F51" s="30">
        <v>2.8</v>
      </c>
      <c r="G51" s="29"/>
      <c r="H51" s="39">
        <f t="shared" ref="H51:H56" si="44">E51*F51-G51</f>
        <v>56</v>
      </c>
      <c r="J51" s="46" t="s">
        <v>99</v>
      </c>
      <c r="K51" s="33" t="s">
        <v>270</v>
      </c>
      <c r="L51" s="34"/>
      <c r="M51" s="34"/>
      <c r="N51" s="35"/>
      <c r="O51" s="34"/>
      <c r="P51" s="36">
        <f>SUM(P18:P50,)</f>
        <v>1614.4380000000003</v>
      </c>
      <c r="R51" s="70"/>
      <c r="S51" s="28" t="s">
        <v>348</v>
      </c>
      <c r="T51" s="29"/>
      <c r="U51" s="29">
        <v>6</v>
      </c>
      <c r="V51" s="30">
        <v>3.69</v>
      </c>
      <c r="W51" s="29">
        <v>0.6</v>
      </c>
      <c r="X51" s="39">
        <f t="shared" si="41"/>
        <v>21.54</v>
      </c>
      <c r="Z51" s="70"/>
      <c r="AA51" s="28" t="s">
        <v>332</v>
      </c>
      <c r="AB51" s="29"/>
      <c r="AC51" s="29">
        <v>1</v>
      </c>
      <c r="AD51" s="30">
        <v>14.31</v>
      </c>
      <c r="AE51" s="29"/>
      <c r="AF51" s="39">
        <f t="shared" si="43"/>
        <v>14.31</v>
      </c>
      <c r="AX51" s="70"/>
      <c r="AY51" s="29" t="s">
        <v>703</v>
      </c>
      <c r="AZ51" s="29"/>
      <c r="BA51" s="29">
        <v>2</v>
      </c>
      <c r="BB51" s="30">
        <v>2.29</v>
      </c>
      <c r="BC51" s="29"/>
      <c r="BD51" s="39">
        <f>BA51*BB51-BC51</f>
        <v>4.58</v>
      </c>
      <c r="BF51" s="47">
        <v>45061</v>
      </c>
      <c r="BG51" s="25" t="s">
        <v>16</v>
      </c>
      <c r="BH51" s="25" t="s">
        <v>263</v>
      </c>
      <c r="BI51" s="25" t="s">
        <v>264</v>
      </c>
      <c r="BJ51" s="26" t="s">
        <v>265</v>
      </c>
      <c r="BK51" s="25" t="s">
        <v>266</v>
      </c>
      <c r="BL51" s="27" t="s">
        <v>267</v>
      </c>
      <c r="BN51" s="70"/>
      <c r="BO51" s="28" t="s">
        <v>148</v>
      </c>
      <c r="BP51" s="29"/>
      <c r="BQ51" s="29">
        <v>2</v>
      </c>
      <c r="BR51" s="30">
        <v>11.34</v>
      </c>
      <c r="BS51" s="29"/>
      <c r="BT51" s="39">
        <f t="shared" si="39"/>
        <v>22.68</v>
      </c>
      <c r="BV51" s="52" t="s">
        <v>704</v>
      </c>
      <c r="BW51" s="29" t="s">
        <v>346</v>
      </c>
      <c r="BX51" s="29"/>
      <c r="BY51" s="29">
        <v>5</v>
      </c>
      <c r="BZ51" s="30">
        <v>5.49</v>
      </c>
      <c r="CA51" s="29"/>
      <c r="CB51" s="31">
        <f>(BY51*BZ51)-CA51</f>
        <v>27.450000000000003</v>
      </c>
      <c r="CD51" s="48" t="s">
        <v>272</v>
      </c>
      <c r="CE51" s="33" t="s">
        <v>270</v>
      </c>
      <c r="CF51" s="34"/>
      <c r="CG51" s="34"/>
      <c r="CH51" s="35"/>
      <c r="CI51" s="34"/>
      <c r="CJ51" s="36">
        <f>SUM(CJ49:CJ50)</f>
        <v>522</v>
      </c>
      <c r="CL51" s="69" t="s">
        <v>705</v>
      </c>
      <c r="CM51" s="29" t="s">
        <v>706</v>
      </c>
      <c r="CN51" s="29"/>
      <c r="CO51" s="29">
        <v>2</v>
      </c>
      <c r="CP51" s="30">
        <v>47.88</v>
      </c>
      <c r="CQ51" s="29"/>
      <c r="CR51" s="39">
        <f t="shared" ref="CR51:CR56" si="45">CO51*CP51-CQ51</f>
        <v>95.76</v>
      </c>
      <c r="CT51" s="70"/>
      <c r="CU51" s="28" t="s">
        <v>284</v>
      </c>
      <c r="CV51" s="29"/>
      <c r="CW51" s="29">
        <v>10</v>
      </c>
      <c r="CX51" s="30">
        <v>3</v>
      </c>
      <c r="CY51" s="29"/>
      <c r="CZ51" s="39">
        <f t="shared" si="37"/>
        <v>30</v>
      </c>
      <c r="DB51" s="48" t="s">
        <v>99</v>
      </c>
      <c r="DC51" s="33" t="s">
        <v>270</v>
      </c>
      <c r="DD51" s="34"/>
      <c r="DE51" s="34"/>
      <c r="DF51" s="35"/>
      <c r="DG51" s="34"/>
      <c r="DH51" s="36">
        <f>SUM(DH31:DH50)</f>
        <v>915.83249999999998</v>
      </c>
      <c r="DJ51" s="56" t="s">
        <v>268</v>
      </c>
      <c r="DK51" s="29" t="s">
        <v>707</v>
      </c>
      <c r="DL51" s="29"/>
      <c r="DM51" s="29">
        <v>1</v>
      </c>
      <c r="DN51" s="30">
        <v>26.8</v>
      </c>
      <c r="DO51" s="29"/>
      <c r="DP51" s="31">
        <f t="shared" ref="DP51:DP70" si="46">(DM51*DN51)-DO51</f>
        <v>26.8</v>
      </c>
      <c r="DR51" s="57"/>
      <c r="DS51" s="29" t="s">
        <v>324</v>
      </c>
      <c r="DT51" s="29"/>
      <c r="DU51" s="29">
        <v>2</v>
      </c>
      <c r="DV51" s="30">
        <v>36.9</v>
      </c>
      <c r="DW51" s="29"/>
      <c r="DX51" s="31">
        <f t="shared" si="24"/>
        <v>73.8</v>
      </c>
      <c r="EH51" s="57"/>
      <c r="EI51" s="29" t="s">
        <v>708</v>
      </c>
      <c r="EJ51" s="29"/>
      <c r="EK51" s="29">
        <v>1</v>
      </c>
      <c r="EL51" s="30">
        <v>107.88</v>
      </c>
      <c r="EM51" s="29"/>
      <c r="EN51" s="31">
        <f t="shared" si="28"/>
        <v>107.88</v>
      </c>
      <c r="EX51" s="57"/>
      <c r="EY51" s="29" t="s">
        <v>496</v>
      </c>
      <c r="EZ51" s="29"/>
      <c r="FA51" s="29">
        <v>5</v>
      </c>
      <c r="FB51" s="30">
        <v>12</v>
      </c>
      <c r="FC51" s="29"/>
      <c r="FD51" s="31">
        <f>(FA51*FB51)-FC51</f>
        <v>60</v>
      </c>
    </row>
    <row r="52" spans="2:160" ht="18.75" customHeight="1" thickBot="1">
      <c r="B52" s="74"/>
      <c r="C52" s="28" t="s">
        <v>337</v>
      </c>
      <c r="D52" s="29"/>
      <c r="E52" s="29">
        <v>20</v>
      </c>
      <c r="F52" s="30">
        <v>4</v>
      </c>
      <c r="G52" s="29"/>
      <c r="H52" s="39">
        <f t="shared" si="44"/>
        <v>80</v>
      </c>
      <c r="R52" s="70"/>
      <c r="S52" s="28" t="s">
        <v>349</v>
      </c>
      <c r="T52" s="29"/>
      <c r="U52" s="29">
        <v>12</v>
      </c>
      <c r="V52" s="30">
        <v>2.89</v>
      </c>
      <c r="W52" s="29">
        <v>1.2</v>
      </c>
      <c r="X52" s="39">
        <f t="shared" si="41"/>
        <v>33.479999999999997</v>
      </c>
      <c r="Z52" s="70"/>
      <c r="AA52" s="28" t="s">
        <v>395</v>
      </c>
      <c r="AB52" s="29"/>
      <c r="AC52" s="29">
        <v>1</v>
      </c>
      <c r="AD52" s="30">
        <v>12</v>
      </c>
      <c r="AE52" s="29"/>
      <c r="AF52" s="39">
        <f t="shared" si="43"/>
        <v>12</v>
      </c>
      <c r="AH52" s="47">
        <v>45041</v>
      </c>
      <c r="AI52" s="25" t="s">
        <v>16</v>
      </c>
      <c r="AJ52" s="25" t="s">
        <v>263</v>
      </c>
      <c r="AK52" s="25" t="s">
        <v>264</v>
      </c>
      <c r="AL52" s="26" t="s">
        <v>265</v>
      </c>
      <c r="AM52" s="25" t="s">
        <v>266</v>
      </c>
      <c r="AN52" s="27" t="s">
        <v>267</v>
      </c>
      <c r="AX52" s="70"/>
      <c r="AY52" s="28" t="s">
        <v>366</v>
      </c>
      <c r="AZ52" s="29"/>
      <c r="BA52" s="29">
        <v>4</v>
      </c>
      <c r="BB52" s="30">
        <v>17.98</v>
      </c>
      <c r="BC52" s="29"/>
      <c r="BD52" s="39">
        <f>BA52*BB52-BC52</f>
        <v>71.92</v>
      </c>
      <c r="BF52" s="56" t="s">
        <v>297</v>
      </c>
      <c r="BG52" s="29" t="s">
        <v>450</v>
      </c>
      <c r="BH52" s="29"/>
      <c r="BI52" s="29">
        <v>1</v>
      </c>
      <c r="BJ52" s="30">
        <v>38</v>
      </c>
      <c r="BK52" s="29"/>
      <c r="BL52" s="31">
        <f>(BI52*BJ52)-BK52</f>
        <v>38</v>
      </c>
      <c r="BN52" s="70"/>
      <c r="BO52" s="28" t="s">
        <v>353</v>
      </c>
      <c r="BP52" s="29"/>
      <c r="BQ52" s="29">
        <v>24</v>
      </c>
      <c r="BR52" s="30">
        <v>1.19</v>
      </c>
      <c r="BS52" s="29"/>
      <c r="BT52" s="39">
        <f t="shared" si="39"/>
        <v>28.56</v>
      </c>
      <c r="BV52" s="48" t="s">
        <v>99</v>
      </c>
      <c r="BW52" s="33" t="s">
        <v>270</v>
      </c>
      <c r="BX52" s="34"/>
      <c r="BY52" s="34"/>
      <c r="BZ52" s="35"/>
      <c r="CA52" s="34"/>
      <c r="CB52" s="36">
        <f>SUM(CB51:CB51)</f>
        <v>27.450000000000003</v>
      </c>
      <c r="CL52" s="70"/>
      <c r="CM52" s="28" t="s">
        <v>709</v>
      </c>
      <c r="CN52" s="29"/>
      <c r="CO52" s="29">
        <v>2</v>
      </c>
      <c r="CP52" s="30">
        <v>44.695</v>
      </c>
      <c r="CQ52" s="29"/>
      <c r="CR52" s="39">
        <f t="shared" si="45"/>
        <v>89.39</v>
      </c>
      <c r="CT52" s="70"/>
      <c r="CU52" s="28" t="s">
        <v>306</v>
      </c>
      <c r="CV52" s="29"/>
      <c r="CW52" s="54">
        <v>1</v>
      </c>
      <c r="CX52" s="30">
        <v>20</v>
      </c>
      <c r="CY52" s="29"/>
      <c r="CZ52" s="39">
        <f t="shared" si="37"/>
        <v>20</v>
      </c>
      <c r="DJ52" s="57"/>
      <c r="DK52" s="29" t="s">
        <v>346</v>
      </c>
      <c r="DL52" s="29"/>
      <c r="DM52" s="29">
        <v>1</v>
      </c>
      <c r="DN52" s="30">
        <v>7.99</v>
      </c>
      <c r="DO52" s="29"/>
      <c r="DP52" s="31">
        <f t="shared" si="46"/>
        <v>7.99</v>
      </c>
      <c r="DR52" s="57"/>
      <c r="DS52" s="29" t="s">
        <v>314</v>
      </c>
      <c r="DT52" s="29"/>
      <c r="DU52" s="29">
        <v>1</v>
      </c>
      <c r="DV52" s="30">
        <v>137.88</v>
      </c>
      <c r="DW52" s="29"/>
      <c r="DX52" s="31">
        <f t="shared" si="24"/>
        <v>137.88</v>
      </c>
      <c r="EH52" s="57"/>
      <c r="EI52" s="29" t="s">
        <v>127</v>
      </c>
      <c r="EJ52" s="29"/>
      <c r="EK52" s="29">
        <v>2</v>
      </c>
      <c r="EL52" s="30">
        <v>17.34</v>
      </c>
      <c r="EM52" s="29"/>
      <c r="EN52" s="31">
        <f t="shared" si="28"/>
        <v>34.68</v>
      </c>
      <c r="EX52" s="48" t="s">
        <v>100</v>
      </c>
      <c r="EY52" s="33" t="s">
        <v>270</v>
      </c>
      <c r="EZ52" s="34"/>
      <c r="FA52" s="34"/>
      <c r="FB52" s="35"/>
      <c r="FC52" s="34"/>
      <c r="FD52" s="36">
        <f>SUM(FD50:FD51)</f>
        <v>120</v>
      </c>
    </row>
    <row r="53" spans="2:160" ht="19.5" customHeight="1" thickBot="1">
      <c r="B53" s="74"/>
      <c r="C53" s="28" t="s">
        <v>293</v>
      </c>
      <c r="D53" s="29"/>
      <c r="E53" s="29">
        <v>20</v>
      </c>
      <c r="F53" s="30">
        <v>4</v>
      </c>
      <c r="G53" s="29"/>
      <c r="H53" s="39">
        <f t="shared" si="44"/>
        <v>80</v>
      </c>
      <c r="J53" s="24">
        <v>45020</v>
      </c>
      <c r="K53" s="25" t="s">
        <v>16</v>
      </c>
      <c r="L53" s="25" t="s">
        <v>263</v>
      </c>
      <c r="M53" s="25" t="s">
        <v>264</v>
      </c>
      <c r="N53" s="26" t="s">
        <v>265</v>
      </c>
      <c r="O53" s="25" t="s">
        <v>266</v>
      </c>
      <c r="P53" s="27" t="s">
        <v>267</v>
      </c>
      <c r="R53" s="70"/>
      <c r="S53" s="28" t="s">
        <v>208</v>
      </c>
      <c r="T53" s="29"/>
      <c r="U53" s="29">
        <v>15</v>
      </c>
      <c r="V53" s="30">
        <v>2.0499999999999998</v>
      </c>
      <c r="W53" s="29">
        <v>1.5</v>
      </c>
      <c r="X53" s="39">
        <f t="shared" si="41"/>
        <v>29.249999999999996</v>
      </c>
      <c r="Z53" s="70"/>
      <c r="AA53" s="28" t="s">
        <v>301</v>
      </c>
      <c r="AB53" s="29"/>
      <c r="AC53" s="29">
        <v>1</v>
      </c>
      <c r="AD53" s="30">
        <v>76</v>
      </c>
      <c r="AE53" s="29"/>
      <c r="AF53" s="39">
        <f t="shared" si="43"/>
        <v>76</v>
      </c>
      <c r="AH53" s="52" t="s">
        <v>312</v>
      </c>
      <c r="AI53" s="29" t="s">
        <v>42</v>
      </c>
      <c r="AJ53" s="29"/>
      <c r="AK53" s="29">
        <v>20</v>
      </c>
      <c r="AL53" s="30">
        <v>14.99</v>
      </c>
      <c r="AM53" s="29"/>
      <c r="AN53" s="31">
        <f>(AK53*AL53)-AM53</f>
        <v>299.8</v>
      </c>
      <c r="AX53" s="70"/>
      <c r="AY53" s="28" t="s">
        <v>660</v>
      </c>
      <c r="AZ53" s="29"/>
      <c r="BA53" s="29">
        <v>1</v>
      </c>
      <c r="BB53" s="30">
        <v>5.49</v>
      </c>
      <c r="BC53" s="29"/>
      <c r="BD53" s="39">
        <f t="shared" ref="BD53:BD73" si="47">BA53*BB53-BC53</f>
        <v>5.49</v>
      </c>
      <c r="BF53" s="57"/>
      <c r="BG53" s="29" t="s">
        <v>710</v>
      </c>
      <c r="BH53" s="29"/>
      <c r="BI53" s="29">
        <v>1</v>
      </c>
      <c r="BJ53" s="30">
        <v>8</v>
      </c>
      <c r="BK53" s="29"/>
      <c r="BL53" s="31">
        <f>(BI53*BJ53)-BK53</f>
        <v>8</v>
      </c>
      <c r="BN53" s="70"/>
      <c r="BO53" s="28" t="s">
        <v>138</v>
      </c>
      <c r="BP53" s="29"/>
      <c r="BQ53" s="29">
        <v>6</v>
      </c>
      <c r="BR53" s="30">
        <v>13.14</v>
      </c>
      <c r="BS53" s="29"/>
      <c r="BT53" s="39">
        <f t="shared" si="39"/>
        <v>78.84</v>
      </c>
      <c r="CD53" s="47">
        <v>45084</v>
      </c>
      <c r="CE53" s="25" t="s">
        <v>16</v>
      </c>
      <c r="CF53" s="25" t="s">
        <v>263</v>
      </c>
      <c r="CG53" s="25" t="s">
        <v>264</v>
      </c>
      <c r="CH53" s="26" t="s">
        <v>265</v>
      </c>
      <c r="CI53" s="25" t="s">
        <v>266</v>
      </c>
      <c r="CJ53" s="27" t="s">
        <v>267</v>
      </c>
      <c r="CL53" s="70"/>
      <c r="CM53" s="29" t="s">
        <v>711</v>
      </c>
      <c r="CN53" s="29"/>
      <c r="CO53" s="29">
        <v>2</v>
      </c>
      <c r="CP53" s="30">
        <v>47.884999999999998</v>
      </c>
      <c r="CQ53" s="29"/>
      <c r="CR53" s="39">
        <f t="shared" si="45"/>
        <v>95.77</v>
      </c>
      <c r="CT53" s="71"/>
      <c r="CU53" s="28" t="s">
        <v>283</v>
      </c>
      <c r="CV53" s="29"/>
      <c r="CW53" s="54">
        <v>1</v>
      </c>
      <c r="CX53" s="30">
        <v>30</v>
      </c>
      <c r="CY53" s="29"/>
      <c r="CZ53" s="39">
        <f>CW53*CX53-CY53</f>
        <v>30</v>
      </c>
      <c r="DB53" s="24">
        <v>45106</v>
      </c>
      <c r="DC53" s="25" t="s">
        <v>16</v>
      </c>
      <c r="DD53" s="25" t="s">
        <v>263</v>
      </c>
      <c r="DE53" s="25" t="s">
        <v>264</v>
      </c>
      <c r="DF53" s="26" t="s">
        <v>265</v>
      </c>
      <c r="DG53" s="25" t="s">
        <v>266</v>
      </c>
      <c r="DH53" s="27" t="s">
        <v>267</v>
      </c>
      <c r="DJ53" s="57"/>
      <c r="DK53" s="29" t="s">
        <v>366</v>
      </c>
      <c r="DL53" s="29"/>
      <c r="DM53" s="29">
        <v>4</v>
      </c>
      <c r="DN53" s="30">
        <v>21.98</v>
      </c>
      <c r="DO53" s="29"/>
      <c r="DP53" s="31">
        <f t="shared" si="46"/>
        <v>87.92</v>
      </c>
      <c r="DR53" s="57"/>
      <c r="DS53" s="29" t="s">
        <v>326</v>
      </c>
      <c r="DT53" s="29"/>
      <c r="DU53" s="29">
        <v>10</v>
      </c>
      <c r="DV53" s="30">
        <v>5.99</v>
      </c>
      <c r="DW53" s="29"/>
      <c r="DX53" s="31">
        <f t="shared" si="24"/>
        <v>59.900000000000006</v>
      </c>
      <c r="EH53" s="57"/>
      <c r="EI53" s="29" t="s">
        <v>661</v>
      </c>
      <c r="EJ53" s="29"/>
      <c r="EK53" s="29">
        <v>15</v>
      </c>
      <c r="EL53" s="30">
        <v>1.69</v>
      </c>
      <c r="EM53" s="29"/>
      <c r="EN53" s="31">
        <f t="shared" si="28"/>
        <v>25.349999999999998</v>
      </c>
    </row>
    <row r="54" spans="2:160" ht="19.5" customHeight="1" thickBot="1">
      <c r="B54" s="74"/>
      <c r="C54" s="28" t="s">
        <v>291</v>
      </c>
      <c r="D54" s="29"/>
      <c r="E54" s="29">
        <v>20</v>
      </c>
      <c r="F54" s="30">
        <v>4</v>
      </c>
      <c r="G54" s="29"/>
      <c r="H54" s="39">
        <f t="shared" si="44"/>
        <v>80</v>
      </c>
      <c r="J54" s="69" t="s">
        <v>274</v>
      </c>
      <c r="K54" s="29" t="s">
        <v>275</v>
      </c>
      <c r="L54" s="29"/>
      <c r="M54" s="29">
        <v>1</v>
      </c>
      <c r="N54" s="30">
        <v>50</v>
      </c>
      <c r="O54" s="29"/>
      <c r="P54" s="39">
        <f t="shared" ref="P54:P59" si="48">M54*N54-O54</f>
        <v>50</v>
      </c>
      <c r="R54" s="70"/>
      <c r="S54" s="28" t="s">
        <v>130</v>
      </c>
      <c r="T54" s="29"/>
      <c r="U54" s="29">
        <v>6</v>
      </c>
      <c r="V54" s="30">
        <v>3.99</v>
      </c>
      <c r="W54" s="29"/>
      <c r="X54" s="39">
        <f t="shared" si="41"/>
        <v>23.94</v>
      </c>
      <c r="Z54" s="70"/>
      <c r="AA54" s="28" t="s">
        <v>396</v>
      </c>
      <c r="AB54" s="29"/>
      <c r="AC54" s="29">
        <v>1</v>
      </c>
      <c r="AD54" s="30">
        <v>55</v>
      </c>
      <c r="AE54" s="29"/>
      <c r="AF54" s="39">
        <f t="shared" si="43"/>
        <v>55</v>
      </c>
      <c r="AH54" s="48" t="s">
        <v>272</v>
      </c>
      <c r="AI54" s="33" t="s">
        <v>270</v>
      </c>
      <c r="AJ54" s="34"/>
      <c r="AK54" s="34"/>
      <c r="AL54" s="35"/>
      <c r="AM54" s="34"/>
      <c r="AN54" s="36">
        <f>SUM(AN53:AN53)</f>
        <v>299.8</v>
      </c>
      <c r="AP54" s="47">
        <v>45049</v>
      </c>
      <c r="AQ54" s="25" t="s">
        <v>16</v>
      </c>
      <c r="AR54" s="25" t="s">
        <v>263</v>
      </c>
      <c r="AS54" s="25" t="s">
        <v>264</v>
      </c>
      <c r="AT54" s="26" t="s">
        <v>265</v>
      </c>
      <c r="AU54" s="25" t="s">
        <v>266</v>
      </c>
      <c r="AV54" s="27" t="s">
        <v>267</v>
      </c>
      <c r="AX54" s="70"/>
      <c r="AY54" s="28" t="s">
        <v>597</v>
      </c>
      <c r="AZ54" s="29"/>
      <c r="BA54" s="29">
        <v>4</v>
      </c>
      <c r="BB54" s="30">
        <v>1.99</v>
      </c>
      <c r="BC54" s="29"/>
      <c r="BD54" s="39">
        <f t="shared" si="47"/>
        <v>7.96</v>
      </c>
      <c r="BF54" s="57"/>
      <c r="BG54" s="29" t="s">
        <v>710</v>
      </c>
      <c r="BH54" s="29"/>
      <c r="BI54" s="29">
        <v>1</v>
      </c>
      <c r="BJ54" s="30">
        <v>21</v>
      </c>
      <c r="BK54" s="29"/>
      <c r="BL54" s="31">
        <f>(BI54*BJ54)-BK54</f>
        <v>21</v>
      </c>
      <c r="BN54" s="70"/>
      <c r="BO54" s="28" t="s">
        <v>138</v>
      </c>
      <c r="BP54" s="29"/>
      <c r="BQ54" s="29">
        <v>10</v>
      </c>
      <c r="BR54" s="30">
        <v>2.29</v>
      </c>
      <c r="BS54" s="29">
        <v>2.4</v>
      </c>
      <c r="BT54" s="39">
        <f t="shared" si="39"/>
        <v>20.5</v>
      </c>
      <c r="BV54" s="24">
        <v>45078</v>
      </c>
      <c r="BW54" s="25" t="s">
        <v>16</v>
      </c>
      <c r="BX54" s="25" t="s">
        <v>263</v>
      </c>
      <c r="BY54" s="25" t="s">
        <v>264</v>
      </c>
      <c r="BZ54" s="26" t="s">
        <v>265</v>
      </c>
      <c r="CA54" s="25" t="s">
        <v>266</v>
      </c>
      <c r="CB54" s="27" t="s">
        <v>267</v>
      </c>
      <c r="CD54" s="66" t="s">
        <v>712</v>
      </c>
      <c r="CE54" s="29" t="s">
        <v>713</v>
      </c>
      <c r="CF54" s="29"/>
      <c r="CG54" s="29">
        <v>1</v>
      </c>
      <c r="CH54" s="30">
        <v>97.9</v>
      </c>
      <c r="CI54" s="29"/>
      <c r="CJ54" s="31">
        <f>(CG54*CH54)-CI54</f>
        <v>97.9</v>
      </c>
      <c r="CL54" s="70"/>
      <c r="CM54" s="28" t="s">
        <v>111</v>
      </c>
      <c r="CN54" s="29"/>
      <c r="CO54" s="29">
        <v>1</v>
      </c>
      <c r="CP54" s="30">
        <v>57.43</v>
      </c>
      <c r="CQ54" s="29"/>
      <c r="CR54" s="39">
        <f t="shared" si="45"/>
        <v>57.43</v>
      </c>
      <c r="CT54" s="32" t="s">
        <v>653</v>
      </c>
      <c r="CU54" s="33" t="s">
        <v>270</v>
      </c>
      <c r="CV54" s="34"/>
      <c r="CW54" s="34"/>
      <c r="CX54" s="35"/>
      <c r="CY54" s="34"/>
      <c r="CZ54" s="36">
        <f>SUM(CZ41:CZ53)</f>
        <v>336</v>
      </c>
      <c r="DB54" s="37" t="s">
        <v>499</v>
      </c>
      <c r="DC54" s="28" t="s">
        <v>314</v>
      </c>
      <c r="DD54" s="29"/>
      <c r="DE54" s="29">
        <v>54</v>
      </c>
      <c r="DF54" s="30">
        <v>10.8</v>
      </c>
      <c r="DG54" s="29"/>
      <c r="DH54" s="31">
        <f>(DE54*DF54)-DG54</f>
        <v>583.20000000000005</v>
      </c>
      <c r="DJ54" s="57"/>
      <c r="DK54" s="29" t="s">
        <v>610</v>
      </c>
      <c r="DL54" s="29"/>
      <c r="DM54" s="29">
        <v>6</v>
      </c>
      <c r="DN54" s="30">
        <v>9.9</v>
      </c>
      <c r="DO54" s="29"/>
      <c r="DP54" s="31">
        <f t="shared" si="46"/>
        <v>59.400000000000006</v>
      </c>
      <c r="DR54" s="48" t="s">
        <v>99</v>
      </c>
      <c r="DS54" s="33" t="s">
        <v>270</v>
      </c>
      <c r="DT54" s="34"/>
      <c r="DU54" s="34"/>
      <c r="DV54" s="35"/>
      <c r="DW54" s="34"/>
      <c r="DX54" s="36">
        <f>SUM(DX24:DX53)</f>
        <v>1165.5785000000001</v>
      </c>
      <c r="EH54" s="48" t="s">
        <v>99</v>
      </c>
      <c r="EI54" s="33" t="s">
        <v>270</v>
      </c>
      <c r="EJ54" s="34"/>
      <c r="EK54" s="34"/>
      <c r="EL54" s="35"/>
      <c r="EM54" s="34"/>
      <c r="EN54" s="36">
        <f>SUM(EN31:EN53)</f>
        <v>681.64025000000004</v>
      </c>
      <c r="EX54" s="47">
        <v>45149</v>
      </c>
      <c r="EY54" s="25" t="s">
        <v>16</v>
      </c>
      <c r="EZ54" s="25" t="s">
        <v>263</v>
      </c>
      <c r="FA54" s="25" t="s">
        <v>264</v>
      </c>
      <c r="FB54" s="26" t="s">
        <v>265</v>
      </c>
      <c r="FC54" s="25" t="s">
        <v>266</v>
      </c>
      <c r="FD54" s="27" t="s">
        <v>267</v>
      </c>
    </row>
    <row r="55" spans="2:160" ht="18.75" customHeight="1" thickBot="1">
      <c r="B55" s="74"/>
      <c r="C55" s="28" t="s">
        <v>338</v>
      </c>
      <c r="D55" s="29"/>
      <c r="E55" s="29">
        <v>20</v>
      </c>
      <c r="F55" s="30">
        <v>4</v>
      </c>
      <c r="G55" s="29"/>
      <c r="H55" s="39">
        <f t="shared" si="44"/>
        <v>80</v>
      </c>
      <c r="J55" s="74"/>
      <c r="K55" s="29" t="s">
        <v>276</v>
      </c>
      <c r="L55" s="29"/>
      <c r="M55" s="29">
        <v>1</v>
      </c>
      <c r="N55" s="30">
        <v>80</v>
      </c>
      <c r="O55" s="29"/>
      <c r="P55" s="39">
        <f t="shared" si="48"/>
        <v>80</v>
      </c>
      <c r="R55" s="70"/>
      <c r="S55" s="28" t="s">
        <v>134</v>
      </c>
      <c r="T55" s="29"/>
      <c r="U55" s="29">
        <v>2</v>
      </c>
      <c r="V55" s="30">
        <v>10.74</v>
      </c>
      <c r="W55" s="29"/>
      <c r="X55" s="39">
        <f t="shared" si="41"/>
        <v>21.48</v>
      </c>
      <c r="Z55" s="71"/>
      <c r="AA55" s="28" t="s">
        <v>397</v>
      </c>
      <c r="AB55" s="29"/>
      <c r="AC55" s="29">
        <v>1</v>
      </c>
      <c r="AD55" s="30">
        <v>68</v>
      </c>
      <c r="AE55" s="29"/>
      <c r="AF55" s="39">
        <f t="shared" si="43"/>
        <v>68</v>
      </c>
      <c r="AP55" s="56" t="s">
        <v>390</v>
      </c>
      <c r="AQ55" s="29" t="s">
        <v>391</v>
      </c>
      <c r="AR55" s="29"/>
      <c r="AS55" s="29">
        <v>6</v>
      </c>
      <c r="AT55" s="30">
        <v>12</v>
      </c>
      <c r="AU55" s="29"/>
      <c r="AV55" s="31">
        <f>(AS55*AT55)-AU55</f>
        <v>72</v>
      </c>
      <c r="AX55" s="70"/>
      <c r="AY55" s="28" t="s">
        <v>671</v>
      </c>
      <c r="AZ55" s="29"/>
      <c r="BA55" s="29">
        <v>1</v>
      </c>
      <c r="BB55" s="30">
        <v>29.9</v>
      </c>
      <c r="BC55" s="29"/>
      <c r="BD55" s="39">
        <f t="shared" si="47"/>
        <v>29.9</v>
      </c>
      <c r="BF55" s="48" t="s">
        <v>272</v>
      </c>
      <c r="BG55" s="33" t="s">
        <v>270</v>
      </c>
      <c r="BH55" s="34"/>
      <c r="BI55" s="34"/>
      <c r="BJ55" s="35"/>
      <c r="BK55" s="34"/>
      <c r="BL55" s="36">
        <f>SUM(BL52:BL54)</f>
        <v>67</v>
      </c>
      <c r="BN55" s="70"/>
      <c r="BO55" s="28" t="s">
        <v>714</v>
      </c>
      <c r="BP55" s="29"/>
      <c r="BQ55" s="29">
        <v>1</v>
      </c>
      <c r="BR55" s="30">
        <v>3.95</v>
      </c>
      <c r="BS55" s="29"/>
      <c r="BT55" s="39">
        <f t="shared" si="39"/>
        <v>3.95</v>
      </c>
      <c r="BV55" s="37" t="s">
        <v>271</v>
      </c>
      <c r="BW55" s="28" t="s">
        <v>273</v>
      </c>
      <c r="BX55" s="29"/>
      <c r="BY55" s="29">
        <v>45</v>
      </c>
      <c r="BZ55" s="30">
        <v>2.75</v>
      </c>
      <c r="CA55" s="29"/>
      <c r="CB55" s="31">
        <f>(BY55*BZ55)-CA55</f>
        <v>123.75</v>
      </c>
      <c r="CD55" s="67"/>
      <c r="CE55" s="29" t="s">
        <v>715</v>
      </c>
      <c r="CF55" s="29"/>
      <c r="CG55" s="29">
        <v>1</v>
      </c>
      <c r="CH55" s="30">
        <v>56.12</v>
      </c>
      <c r="CI55" s="29"/>
      <c r="CJ55" s="31">
        <f>(CG55*CH55)-CI55</f>
        <v>56.12</v>
      </c>
      <c r="CL55" s="70"/>
      <c r="CM55" s="28" t="s">
        <v>95</v>
      </c>
      <c r="CN55" s="29"/>
      <c r="CO55" s="29">
        <v>1</v>
      </c>
      <c r="CP55" s="30">
        <v>46.12</v>
      </c>
      <c r="CQ55" s="29"/>
      <c r="CR55" s="39">
        <f t="shared" si="45"/>
        <v>46.12</v>
      </c>
      <c r="DB55" s="32" t="s">
        <v>272</v>
      </c>
      <c r="DC55" s="33" t="s">
        <v>270</v>
      </c>
      <c r="DD55" s="34"/>
      <c r="DE55" s="34"/>
      <c r="DF55" s="35"/>
      <c r="DG55" s="34"/>
      <c r="DH55" s="36">
        <f>SUM(DH54:DH54)</f>
        <v>583.20000000000005</v>
      </c>
      <c r="DJ55" s="57"/>
      <c r="DK55" s="29" t="s">
        <v>321</v>
      </c>
      <c r="DL55" s="29"/>
      <c r="DM55" s="29">
        <v>6</v>
      </c>
      <c r="DN55" s="30">
        <v>5.89</v>
      </c>
      <c r="DO55" s="29"/>
      <c r="DP55" s="31">
        <f t="shared" si="46"/>
        <v>35.339999999999996</v>
      </c>
      <c r="EX55" s="58" t="s">
        <v>786</v>
      </c>
      <c r="EY55" s="29" t="s">
        <v>284</v>
      </c>
      <c r="EZ55" s="29"/>
      <c r="FA55" s="29">
        <v>4</v>
      </c>
      <c r="FB55" s="30">
        <v>3.99</v>
      </c>
      <c r="FC55" s="29"/>
      <c r="FD55" s="31">
        <f t="shared" ref="FD55:FD58" si="49">(FA55*FB55)-FC55</f>
        <v>15.96</v>
      </c>
    </row>
    <row r="56" spans="2:160" ht="18.75" customHeight="1" thickBot="1">
      <c r="B56" s="75"/>
      <c r="C56" s="28" t="s">
        <v>339</v>
      </c>
      <c r="D56" s="29"/>
      <c r="E56" s="29">
        <v>20</v>
      </c>
      <c r="F56" s="30">
        <v>4</v>
      </c>
      <c r="G56" s="29"/>
      <c r="H56" s="39">
        <f t="shared" si="44"/>
        <v>80</v>
      </c>
      <c r="J56" s="74"/>
      <c r="K56" s="29" t="s">
        <v>277</v>
      </c>
      <c r="L56" s="29"/>
      <c r="M56" s="29">
        <v>5</v>
      </c>
      <c r="N56" s="30">
        <v>3</v>
      </c>
      <c r="O56" s="29"/>
      <c r="P56" s="39">
        <f t="shared" si="48"/>
        <v>15</v>
      </c>
      <c r="R56" s="70"/>
      <c r="S56" s="28" t="s">
        <v>213</v>
      </c>
      <c r="T56" s="29"/>
      <c r="U56" s="29">
        <v>2</v>
      </c>
      <c r="V56" s="30">
        <v>13.74</v>
      </c>
      <c r="W56" s="29"/>
      <c r="X56" s="39">
        <f t="shared" si="41"/>
        <v>27.48</v>
      </c>
      <c r="Z56" s="32" t="s">
        <v>272</v>
      </c>
      <c r="AA56" s="33" t="s">
        <v>270</v>
      </c>
      <c r="AB56" s="34"/>
      <c r="AC56" s="34"/>
      <c r="AD56" s="35"/>
      <c r="AE56" s="34"/>
      <c r="AF56" s="36">
        <f>SUM(AF49:AF55)</f>
        <v>276.55</v>
      </c>
      <c r="AH56" s="47">
        <v>45041</v>
      </c>
      <c r="AI56" s="25" t="s">
        <v>16</v>
      </c>
      <c r="AJ56" s="25" t="s">
        <v>263</v>
      </c>
      <c r="AK56" s="25" t="s">
        <v>264</v>
      </c>
      <c r="AL56" s="26" t="s">
        <v>265</v>
      </c>
      <c r="AM56" s="25" t="s">
        <v>266</v>
      </c>
      <c r="AN56" s="27" t="s">
        <v>267</v>
      </c>
      <c r="AP56" s="57"/>
      <c r="AQ56" s="29" t="s">
        <v>496</v>
      </c>
      <c r="AR56" s="29"/>
      <c r="AS56" s="29">
        <v>5</v>
      </c>
      <c r="AT56" s="30">
        <v>12</v>
      </c>
      <c r="AU56" s="29"/>
      <c r="AV56" s="31">
        <f>(AS56*AT56)-AU56</f>
        <v>60</v>
      </c>
      <c r="AX56" s="70"/>
      <c r="AY56" s="28" t="s">
        <v>660</v>
      </c>
      <c r="AZ56" s="29"/>
      <c r="BA56" s="29">
        <v>2</v>
      </c>
      <c r="BB56" s="30">
        <v>9.9</v>
      </c>
      <c r="BC56" s="29"/>
      <c r="BD56" s="39">
        <f t="shared" si="47"/>
        <v>19.8</v>
      </c>
      <c r="BN56" s="70"/>
      <c r="BO56" s="28" t="s">
        <v>708</v>
      </c>
      <c r="BP56" s="29"/>
      <c r="BQ56" s="29">
        <v>10</v>
      </c>
      <c r="BR56" s="30">
        <v>11.99</v>
      </c>
      <c r="BS56" s="29"/>
      <c r="BT56" s="39">
        <f t="shared" si="39"/>
        <v>119.9</v>
      </c>
      <c r="BV56" s="32" t="s">
        <v>100</v>
      </c>
      <c r="BW56" s="33" t="s">
        <v>270</v>
      </c>
      <c r="BX56" s="34"/>
      <c r="BY56" s="34"/>
      <c r="BZ56" s="35"/>
      <c r="CA56" s="34"/>
      <c r="CB56" s="36">
        <f>SUM(CB55:CB55)</f>
        <v>123.75</v>
      </c>
      <c r="CD56" s="48" t="s">
        <v>99</v>
      </c>
      <c r="CE56" s="33" t="s">
        <v>270</v>
      </c>
      <c r="CF56" s="34"/>
      <c r="CG56" s="34"/>
      <c r="CH56" s="35"/>
      <c r="CI56" s="34"/>
      <c r="CJ56" s="36">
        <f>SUM(CJ54:CJ55)</f>
        <v>154.02000000000001</v>
      </c>
      <c r="CL56" s="71"/>
      <c r="CM56" s="28" t="s">
        <v>716</v>
      </c>
      <c r="CN56" s="29"/>
      <c r="CO56" s="29">
        <v>1</v>
      </c>
      <c r="CP56" s="30">
        <v>97.41</v>
      </c>
      <c r="CQ56" s="29"/>
      <c r="CR56" s="39">
        <f t="shared" si="45"/>
        <v>97.41</v>
      </c>
      <c r="CT56" s="24">
        <v>45098</v>
      </c>
      <c r="CU56" s="25" t="s">
        <v>16</v>
      </c>
      <c r="CV56" s="25" t="s">
        <v>263</v>
      </c>
      <c r="CW56" s="25" t="s">
        <v>264</v>
      </c>
      <c r="CX56" s="26" t="s">
        <v>265</v>
      </c>
      <c r="CY56" s="25" t="s">
        <v>266</v>
      </c>
      <c r="CZ56" s="27" t="s">
        <v>267</v>
      </c>
      <c r="DJ56" s="57"/>
      <c r="DK56" s="29" t="s">
        <v>717</v>
      </c>
      <c r="DL56" s="29"/>
      <c r="DM56" s="29">
        <v>2</v>
      </c>
      <c r="DN56" s="30">
        <v>6.99</v>
      </c>
      <c r="DO56" s="29"/>
      <c r="DP56" s="31">
        <f t="shared" si="46"/>
        <v>13.98</v>
      </c>
      <c r="DR56" s="24">
        <v>45119</v>
      </c>
      <c r="DS56" s="25" t="s">
        <v>16</v>
      </c>
      <c r="DT56" s="25" t="s">
        <v>263</v>
      </c>
      <c r="DU56" s="25" t="s">
        <v>264</v>
      </c>
      <c r="DV56" s="26" t="s">
        <v>265</v>
      </c>
      <c r="DW56" s="25" t="s">
        <v>266</v>
      </c>
      <c r="DX56" s="27" t="s">
        <v>267</v>
      </c>
      <c r="EH56" s="47">
        <v>45133</v>
      </c>
      <c r="EI56" s="25" t="s">
        <v>16</v>
      </c>
      <c r="EJ56" s="25" t="s">
        <v>263</v>
      </c>
      <c r="EK56" s="25" t="s">
        <v>264</v>
      </c>
      <c r="EL56" s="26" t="s">
        <v>265</v>
      </c>
      <c r="EM56" s="25" t="s">
        <v>266</v>
      </c>
      <c r="EN56" s="27" t="s">
        <v>267</v>
      </c>
      <c r="EX56" s="59"/>
      <c r="EY56" s="29" t="s">
        <v>256</v>
      </c>
      <c r="EZ56" s="29"/>
      <c r="FA56" s="29">
        <v>1</v>
      </c>
      <c r="FB56" s="30">
        <v>7.99</v>
      </c>
      <c r="FC56" s="29"/>
      <c r="FD56" s="31">
        <f t="shared" si="49"/>
        <v>7.99</v>
      </c>
    </row>
    <row r="57" spans="2:160" ht="18.75" customHeight="1" thickBot="1">
      <c r="B57" s="32" t="s">
        <v>272</v>
      </c>
      <c r="C57" s="33" t="s">
        <v>270</v>
      </c>
      <c r="D57" s="34"/>
      <c r="E57" s="34"/>
      <c r="F57" s="35"/>
      <c r="G57" s="34"/>
      <c r="H57" s="36">
        <f>SUM(H51:H56)</f>
        <v>456</v>
      </c>
      <c r="J57" s="74"/>
      <c r="K57" s="29" t="s">
        <v>278</v>
      </c>
      <c r="L57" s="29"/>
      <c r="M57" s="29">
        <v>1</v>
      </c>
      <c r="N57" s="30">
        <v>40</v>
      </c>
      <c r="O57" s="29"/>
      <c r="P57" s="39">
        <f t="shared" si="48"/>
        <v>40</v>
      </c>
      <c r="R57" s="70"/>
      <c r="S57" s="28" t="s">
        <v>148</v>
      </c>
      <c r="T57" s="29"/>
      <c r="U57" s="29">
        <v>3</v>
      </c>
      <c r="V57" s="30">
        <v>10.74</v>
      </c>
      <c r="W57" s="29"/>
      <c r="X57" s="39">
        <f t="shared" si="41"/>
        <v>32.22</v>
      </c>
      <c r="AH57" s="56" t="s">
        <v>501</v>
      </c>
      <c r="AI57" s="29" t="s">
        <v>502</v>
      </c>
      <c r="AJ57" s="29"/>
      <c r="AK57" s="29">
        <v>6</v>
      </c>
      <c r="AL57" s="30">
        <v>46.283299999999997</v>
      </c>
      <c r="AM57" s="29"/>
      <c r="AN57" s="31">
        <f>(AK57*AL57)-AM57</f>
        <v>277.69979999999998</v>
      </c>
      <c r="AP57" s="68"/>
      <c r="AQ57" s="29" t="s">
        <v>392</v>
      </c>
      <c r="AR57" s="29"/>
      <c r="AS57" s="29">
        <v>25</v>
      </c>
      <c r="AT57" s="30">
        <v>3</v>
      </c>
      <c r="AU57" s="29"/>
      <c r="AV57" s="31">
        <f>(AS57*AT57)-AU57</f>
        <v>75</v>
      </c>
      <c r="AX57" s="70"/>
      <c r="AY57" s="28" t="s">
        <v>667</v>
      </c>
      <c r="AZ57" s="29"/>
      <c r="BA57" s="29">
        <v>4</v>
      </c>
      <c r="BB57" s="30">
        <v>4.99</v>
      </c>
      <c r="BC57" s="29"/>
      <c r="BD57" s="39">
        <f t="shared" si="47"/>
        <v>19.96</v>
      </c>
      <c r="BF57" s="24">
        <v>45063</v>
      </c>
      <c r="BG57" s="25" t="s">
        <v>16</v>
      </c>
      <c r="BH57" s="25" t="s">
        <v>263</v>
      </c>
      <c r="BI57" s="25" t="s">
        <v>264</v>
      </c>
      <c r="BJ57" s="26" t="s">
        <v>265</v>
      </c>
      <c r="BK57" s="25" t="s">
        <v>266</v>
      </c>
      <c r="BL57" s="27" t="s">
        <v>267</v>
      </c>
      <c r="BN57" s="70"/>
      <c r="BO57" s="28" t="s">
        <v>708</v>
      </c>
      <c r="BP57" s="29"/>
      <c r="BQ57" s="29">
        <v>1</v>
      </c>
      <c r="BR57" s="30">
        <v>61.83</v>
      </c>
      <c r="BS57" s="29"/>
      <c r="BT57" s="39">
        <f t="shared" si="39"/>
        <v>61.83</v>
      </c>
      <c r="CL57" s="32" t="s">
        <v>100</v>
      </c>
      <c r="CM57" s="33" t="s">
        <v>270</v>
      </c>
      <c r="CN57" s="34"/>
      <c r="CO57" s="34"/>
      <c r="CP57" s="35"/>
      <c r="CQ57" s="34"/>
      <c r="CR57" s="36">
        <f>SUM(CR51:CR56)</f>
        <v>481.88</v>
      </c>
      <c r="CT57" s="37" t="s">
        <v>425</v>
      </c>
      <c r="CU57" s="28" t="s">
        <v>425</v>
      </c>
      <c r="CV57" s="29"/>
      <c r="CW57" s="29">
        <v>1</v>
      </c>
      <c r="CX57" s="30">
        <v>310.85000000000002</v>
      </c>
      <c r="CY57" s="29">
        <v>80.849999999999994</v>
      </c>
      <c r="CZ57" s="31">
        <f>(CW57*CX57)-CY57</f>
        <v>230.00000000000003</v>
      </c>
      <c r="DB57" s="47">
        <v>45106</v>
      </c>
      <c r="DC57" s="25" t="s">
        <v>16</v>
      </c>
      <c r="DD57" s="25" t="s">
        <v>263</v>
      </c>
      <c r="DE57" s="25" t="s">
        <v>264</v>
      </c>
      <c r="DF57" s="26" t="s">
        <v>265</v>
      </c>
      <c r="DG57" s="25" t="s">
        <v>266</v>
      </c>
      <c r="DH57" s="27" t="s">
        <v>267</v>
      </c>
      <c r="DJ57" s="57"/>
      <c r="DK57" s="29" t="s">
        <v>718</v>
      </c>
      <c r="DL57" s="29"/>
      <c r="DM57" s="29">
        <v>1</v>
      </c>
      <c r="DN57" s="30">
        <v>23.9</v>
      </c>
      <c r="DO57" s="29"/>
      <c r="DP57" s="31">
        <f t="shared" si="46"/>
        <v>23.9</v>
      </c>
      <c r="DR57" s="37" t="s">
        <v>282</v>
      </c>
      <c r="DS57" s="28" t="s">
        <v>282</v>
      </c>
      <c r="DT57" s="29"/>
      <c r="DU57" s="29">
        <v>20</v>
      </c>
      <c r="DV57" s="30">
        <v>2.8</v>
      </c>
      <c r="DW57" s="29"/>
      <c r="DX57" s="31">
        <f>(DU57*DV57)-DW57</f>
        <v>56</v>
      </c>
      <c r="EH57" s="58" t="s">
        <v>333</v>
      </c>
      <c r="EI57" s="29" t="s">
        <v>314</v>
      </c>
      <c r="EJ57" s="29"/>
      <c r="EK57" s="29">
        <v>8.6720000000000006</v>
      </c>
      <c r="EL57" s="30">
        <v>9.99</v>
      </c>
      <c r="EM57" s="29"/>
      <c r="EN57" s="31">
        <f t="shared" ref="EN57:EN62" si="50">(EK57*EL57)-EM57</f>
        <v>86.633280000000013</v>
      </c>
      <c r="EX57" s="59"/>
      <c r="EY57" s="29" t="s">
        <v>787</v>
      </c>
      <c r="EZ57" s="29"/>
      <c r="FA57" s="29">
        <v>6</v>
      </c>
      <c r="FB57" s="30">
        <v>2.89</v>
      </c>
      <c r="FC57" s="29"/>
      <c r="FD57" s="31">
        <f t="shared" si="49"/>
        <v>17.34</v>
      </c>
    </row>
    <row r="58" spans="2:160" ht="18.75" customHeight="1" thickBot="1">
      <c r="J58" s="74"/>
      <c r="K58" s="29" t="s">
        <v>279</v>
      </c>
      <c r="L58" s="29"/>
      <c r="M58" s="29">
        <v>6</v>
      </c>
      <c r="N58" s="30">
        <v>4.5</v>
      </c>
      <c r="O58" s="29"/>
      <c r="P58" s="39">
        <f t="shared" si="48"/>
        <v>27</v>
      </c>
      <c r="R58" s="70"/>
      <c r="S58" s="28" t="s">
        <v>350</v>
      </c>
      <c r="T58" s="29"/>
      <c r="U58" s="29">
        <v>3</v>
      </c>
      <c r="V58" s="30">
        <v>10.74</v>
      </c>
      <c r="W58" s="29"/>
      <c r="X58" s="39">
        <f t="shared" si="41"/>
        <v>32.22</v>
      </c>
      <c r="Z58" s="24">
        <v>45034</v>
      </c>
      <c r="AA58" s="25" t="s">
        <v>16</v>
      </c>
      <c r="AB58" s="25" t="s">
        <v>263</v>
      </c>
      <c r="AC58" s="25" t="s">
        <v>264</v>
      </c>
      <c r="AD58" s="26" t="s">
        <v>265</v>
      </c>
      <c r="AE58" s="25" t="s">
        <v>266</v>
      </c>
      <c r="AF58" s="27" t="s">
        <v>267</v>
      </c>
      <c r="AH58" s="57"/>
      <c r="AI58" s="29" t="s">
        <v>503</v>
      </c>
      <c r="AJ58" s="29"/>
      <c r="AK58" s="29">
        <v>1</v>
      </c>
      <c r="AL58" s="30">
        <v>18.37</v>
      </c>
      <c r="AM58" s="29"/>
      <c r="AN58" s="31">
        <f>(AK58*AL58)-AM58</f>
        <v>18.37</v>
      </c>
      <c r="AP58" s="48" t="s">
        <v>100</v>
      </c>
      <c r="AQ58" s="33" t="s">
        <v>270</v>
      </c>
      <c r="AR58" s="34"/>
      <c r="AS58" s="34"/>
      <c r="AT58" s="35"/>
      <c r="AU58" s="34"/>
      <c r="AV58" s="36">
        <f>SUM(AV55:AV57)</f>
        <v>207</v>
      </c>
      <c r="AX58" s="70"/>
      <c r="AY58" s="28" t="s">
        <v>685</v>
      </c>
      <c r="AZ58" s="29"/>
      <c r="BA58" s="29">
        <v>1</v>
      </c>
      <c r="BB58" s="30">
        <v>10.9</v>
      </c>
      <c r="BC58" s="29"/>
      <c r="BD58" s="39">
        <f t="shared" si="47"/>
        <v>10.9</v>
      </c>
      <c r="BF58" s="37" t="s">
        <v>271</v>
      </c>
      <c r="BG58" s="28" t="s">
        <v>273</v>
      </c>
      <c r="BH58" s="29"/>
      <c r="BI58" s="29">
        <v>100</v>
      </c>
      <c r="BJ58" s="30">
        <v>2.75</v>
      </c>
      <c r="BK58" s="29"/>
      <c r="BL58" s="31">
        <f>(BI58*BJ58)-BK58</f>
        <v>275</v>
      </c>
      <c r="BN58" s="70"/>
      <c r="BO58" s="28" t="s">
        <v>326</v>
      </c>
      <c r="BP58" s="29"/>
      <c r="BQ58" s="29">
        <v>10</v>
      </c>
      <c r="BR58" s="30">
        <v>6.89</v>
      </c>
      <c r="BS58" s="29"/>
      <c r="BT58" s="39">
        <f t="shared" si="39"/>
        <v>68.899999999999991</v>
      </c>
      <c r="BV58" s="47">
        <v>45079</v>
      </c>
      <c r="BW58" s="25" t="s">
        <v>16</v>
      </c>
      <c r="BX58" s="25" t="s">
        <v>263</v>
      </c>
      <c r="BY58" s="25" t="s">
        <v>264</v>
      </c>
      <c r="BZ58" s="26" t="s">
        <v>265</v>
      </c>
      <c r="CA58" s="25" t="s">
        <v>266</v>
      </c>
      <c r="CB58" s="27" t="s">
        <v>267</v>
      </c>
      <c r="CT58" s="32" t="s">
        <v>100</v>
      </c>
      <c r="CU58" s="33" t="s">
        <v>270</v>
      </c>
      <c r="CV58" s="34"/>
      <c r="CW58" s="34"/>
      <c r="CX58" s="35"/>
      <c r="CY58" s="34"/>
      <c r="CZ58" s="36">
        <f>SUM(CZ57:CZ57)</f>
        <v>230.00000000000003</v>
      </c>
      <c r="DB58" s="56" t="s">
        <v>719</v>
      </c>
      <c r="DC58" s="29" t="s">
        <v>720</v>
      </c>
      <c r="DD58" s="29"/>
      <c r="DE58" s="29">
        <v>3</v>
      </c>
      <c r="DF58" s="30">
        <v>40</v>
      </c>
      <c r="DG58" s="29"/>
      <c r="DH58" s="31">
        <f>(DE58*DF58)-DG58</f>
        <v>120</v>
      </c>
      <c r="DJ58" s="57"/>
      <c r="DK58" s="29" t="s">
        <v>721</v>
      </c>
      <c r="DL58" s="29"/>
      <c r="DM58" s="29">
        <v>1</v>
      </c>
      <c r="DN58" s="30">
        <v>17.5</v>
      </c>
      <c r="DO58" s="29"/>
      <c r="DP58" s="31">
        <f t="shared" si="46"/>
        <v>17.5</v>
      </c>
      <c r="DR58" s="32" t="s">
        <v>100</v>
      </c>
      <c r="DS58" s="33" t="s">
        <v>270</v>
      </c>
      <c r="DT58" s="34"/>
      <c r="DU58" s="34"/>
      <c r="DV58" s="35"/>
      <c r="DW58" s="34"/>
      <c r="DX58" s="36">
        <f>SUM(DX57:DX57)</f>
        <v>56</v>
      </c>
      <c r="EH58" s="59"/>
      <c r="EI58" s="29" t="s">
        <v>722</v>
      </c>
      <c r="EJ58" s="29"/>
      <c r="EK58" s="29">
        <v>7.8849999999999998</v>
      </c>
      <c r="EL58" s="30">
        <v>29.99</v>
      </c>
      <c r="EM58" s="29"/>
      <c r="EN58" s="31">
        <f t="shared" si="50"/>
        <v>236.47114999999999</v>
      </c>
      <c r="EX58" s="59"/>
      <c r="EY58" s="29" t="s">
        <v>343</v>
      </c>
      <c r="EZ58" s="29"/>
      <c r="FA58" s="29">
        <v>1</v>
      </c>
      <c r="FB58" s="30">
        <v>0.12</v>
      </c>
      <c r="FC58" s="29"/>
      <c r="FD58" s="31">
        <f t="shared" si="49"/>
        <v>0.12</v>
      </c>
    </row>
    <row r="59" spans="2:160" ht="16.5" customHeight="1" thickBot="1">
      <c r="B59" s="24">
        <v>45015</v>
      </c>
      <c r="C59" s="25" t="s">
        <v>16</v>
      </c>
      <c r="D59" s="25" t="s">
        <v>263</v>
      </c>
      <c r="E59" s="25" t="s">
        <v>264</v>
      </c>
      <c r="F59" s="26" t="s">
        <v>265</v>
      </c>
      <c r="G59" s="25" t="s">
        <v>266</v>
      </c>
      <c r="H59" s="27" t="s">
        <v>267</v>
      </c>
      <c r="J59" s="75"/>
      <c r="K59" s="29" t="s">
        <v>280</v>
      </c>
      <c r="L59" s="29"/>
      <c r="M59" s="29">
        <v>1</v>
      </c>
      <c r="N59" s="30">
        <v>3</v>
      </c>
      <c r="O59" s="29"/>
      <c r="P59" s="39">
        <f t="shared" si="48"/>
        <v>3</v>
      </c>
      <c r="R59" s="70"/>
      <c r="S59" s="28" t="s">
        <v>132</v>
      </c>
      <c r="T59" s="29"/>
      <c r="U59" s="29">
        <v>6</v>
      </c>
      <c r="V59" s="30">
        <v>10.74</v>
      </c>
      <c r="W59" s="29"/>
      <c r="X59" s="39">
        <f t="shared" si="41"/>
        <v>64.44</v>
      </c>
      <c r="Z59" s="69" t="s">
        <v>398</v>
      </c>
      <c r="AA59" s="28" t="s">
        <v>399</v>
      </c>
      <c r="AB59" s="29"/>
      <c r="AC59" s="29">
        <v>5</v>
      </c>
      <c r="AD59" s="30">
        <v>20</v>
      </c>
      <c r="AE59" s="29"/>
      <c r="AF59" s="39">
        <f>AC59*AD59-AE59</f>
        <v>100</v>
      </c>
      <c r="AH59" s="68"/>
      <c r="AI59" s="29" t="s">
        <v>85</v>
      </c>
      <c r="AJ59" s="29"/>
      <c r="AK59" s="29">
        <v>6</v>
      </c>
      <c r="AL59" s="30">
        <v>40.520000000000003</v>
      </c>
      <c r="AM59" s="29"/>
      <c r="AN59" s="31">
        <f>(AK59*AL59)-AM59</f>
        <v>243.12</v>
      </c>
      <c r="AX59" s="70"/>
      <c r="AY59" s="28" t="s">
        <v>723</v>
      </c>
      <c r="AZ59" s="29"/>
      <c r="BA59" s="29">
        <v>6</v>
      </c>
      <c r="BB59" s="30">
        <v>3.49</v>
      </c>
      <c r="BC59" s="29">
        <v>1.2</v>
      </c>
      <c r="BD59" s="39">
        <f t="shared" si="47"/>
        <v>19.740000000000002</v>
      </c>
      <c r="BF59" s="32" t="s">
        <v>100</v>
      </c>
      <c r="BG59" s="33" t="s">
        <v>270</v>
      </c>
      <c r="BH59" s="34"/>
      <c r="BI59" s="34"/>
      <c r="BJ59" s="35"/>
      <c r="BK59" s="34"/>
      <c r="BL59" s="36">
        <f>SUM(BL58:BL58)</f>
        <v>275</v>
      </c>
      <c r="BN59" s="71"/>
      <c r="BO59" s="28" t="s">
        <v>724</v>
      </c>
      <c r="BP59" s="29"/>
      <c r="BQ59" s="29">
        <v>2</v>
      </c>
      <c r="BR59" s="30">
        <v>131.4</v>
      </c>
      <c r="BS59" s="29"/>
      <c r="BT59" s="39">
        <f t="shared" si="39"/>
        <v>262.8</v>
      </c>
      <c r="BV59" s="56" t="s">
        <v>58</v>
      </c>
      <c r="BW59" s="29" t="s">
        <v>725</v>
      </c>
      <c r="BX59" s="29"/>
      <c r="BY59" s="29">
        <v>5</v>
      </c>
      <c r="BZ59" s="30">
        <v>2.8</v>
      </c>
      <c r="CA59" s="29"/>
      <c r="CB59" s="31">
        <f>(BY59*BZ59)-CA59</f>
        <v>14</v>
      </c>
      <c r="CL59" s="47">
        <v>45091</v>
      </c>
      <c r="CM59" s="25" t="s">
        <v>16</v>
      </c>
      <c r="CN59" s="25" t="s">
        <v>263</v>
      </c>
      <c r="CO59" s="25" t="s">
        <v>264</v>
      </c>
      <c r="CP59" s="26" t="s">
        <v>265</v>
      </c>
      <c r="CQ59" s="25" t="s">
        <v>266</v>
      </c>
      <c r="CR59" s="27" t="s">
        <v>267</v>
      </c>
      <c r="DB59" s="57"/>
      <c r="DC59" s="29" t="s">
        <v>125</v>
      </c>
      <c r="DD59" s="29"/>
      <c r="DE59" s="29">
        <v>2</v>
      </c>
      <c r="DF59" s="30">
        <v>55</v>
      </c>
      <c r="DG59" s="29"/>
      <c r="DH59" s="31">
        <f>(DE59*DF59)-DG59</f>
        <v>110</v>
      </c>
      <c r="DJ59" s="57"/>
      <c r="DK59" s="29" t="s">
        <v>726</v>
      </c>
      <c r="DL59" s="29"/>
      <c r="DM59" s="29">
        <v>6</v>
      </c>
      <c r="DN59" s="30">
        <v>7.99</v>
      </c>
      <c r="DO59" s="29"/>
      <c r="DP59" s="31">
        <f t="shared" si="46"/>
        <v>47.94</v>
      </c>
      <c r="EH59" s="59"/>
      <c r="EI59" s="29" t="s">
        <v>693</v>
      </c>
      <c r="EJ59" s="29"/>
      <c r="EK59" s="29">
        <v>8.2850000000000001</v>
      </c>
      <c r="EL59" s="30">
        <v>27.99</v>
      </c>
      <c r="EM59" s="29"/>
      <c r="EN59" s="31">
        <f t="shared" si="50"/>
        <v>231.89714999999998</v>
      </c>
      <c r="EX59" s="48" t="s">
        <v>98</v>
      </c>
      <c r="EY59" s="33" t="s">
        <v>270</v>
      </c>
      <c r="EZ59" s="34"/>
      <c r="FA59" s="34"/>
      <c r="FB59" s="35"/>
      <c r="FC59" s="34"/>
      <c r="FD59" s="36">
        <f>SUM(FD55:FD58)</f>
        <v>41.410000000000004</v>
      </c>
    </row>
    <row r="60" spans="2:160" ht="19.5" customHeight="1" thickBot="1">
      <c r="B60" s="69" t="s">
        <v>312</v>
      </c>
      <c r="C60" s="28" t="s">
        <v>314</v>
      </c>
      <c r="D60" s="29"/>
      <c r="E60" s="29">
        <v>19.5</v>
      </c>
      <c r="F60" s="30">
        <v>12.45</v>
      </c>
      <c r="G60" s="29"/>
      <c r="H60" s="39">
        <f>E60*F60-G60</f>
        <v>242.77499999999998</v>
      </c>
      <c r="J60" s="32" t="s">
        <v>272</v>
      </c>
      <c r="K60" s="33" t="s">
        <v>270</v>
      </c>
      <c r="L60" s="34"/>
      <c r="M60" s="34"/>
      <c r="N60" s="35"/>
      <c r="O60" s="34"/>
      <c r="P60" s="36">
        <f>SUM(P54:P59)</f>
        <v>215</v>
      </c>
      <c r="R60" s="70"/>
      <c r="S60" s="28" t="s">
        <v>138</v>
      </c>
      <c r="T60" s="29"/>
      <c r="U60" s="29">
        <v>1</v>
      </c>
      <c r="V60" s="30">
        <v>12.9</v>
      </c>
      <c r="W60" s="29"/>
      <c r="X60" s="39">
        <f t="shared" si="41"/>
        <v>12.9</v>
      </c>
      <c r="Z60" s="70"/>
      <c r="AA60" s="28" t="s">
        <v>400</v>
      </c>
      <c r="AB60" s="29"/>
      <c r="AC60" s="29">
        <v>5</v>
      </c>
      <c r="AD60" s="30">
        <v>11.5</v>
      </c>
      <c r="AE60" s="29"/>
      <c r="AF60" s="39">
        <f>AC60*AD60-AE60</f>
        <v>57.5</v>
      </c>
      <c r="AH60" s="48" t="s">
        <v>272</v>
      </c>
      <c r="AI60" s="33" t="s">
        <v>270</v>
      </c>
      <c r="AJ60" s="34"/>
      <c r="AK60" s="34"/>
      <c r="AL60" s="35"/>
      <c r="AM60" s="34"/>
      <c r="AN60" s="36">
        <f>SUM(AN57:AN59)</f>
        <v>539.18979999999999</v>
      </c>
      <c r="AP60" s="47">
        <v>45049</v>
      </c>
      <c r="AQ60" s="25" t="s">
        <v>16</v>
      </c>
      <c r="AR60" s="25" t="s">
        <v>263</v>
      </c>
      <c r="AS60" s="25" t="s">
        <v>264</v>
      </c>
      <c r="AT60" s="26" t="s">
        <v>265</v>
      </c>
      <c r="AU60" s="25" t="s">
        <v>266</v>
      </c>
      <c r="AV60" s="27" t="s">
        <v>267</v>
      </c>
      <c r="AX60" s="70"/>
      <c r="AY60" s="28" t="s">
        <v>727</v>
      </c>
      <c r="AZ60" s="29"/>
      <c r="BA60" s="29">
        <v>3</v>
      </c>
      <c r="BB60" s="30">
        <v>3.09</v>
      </c>
      <c r="BC60" s="29"/>
      <c r="BD60" s="39">
        <f t="shared" si="47"/>
        <v>9.27</v>
      </c>
      <c r="BN60" s="32" t="s">
        <v>99</v>
      </c>
      <c r="BO60" s="33" t="s">
        <v>270</v>
      </c>
      <c r="BP60" s="34"/>
      <c r="BQ60" s="34"/>
      <c r="BR60" s="35"/>
      <c r="BS60" s="34"/>
      <c r="BT60" s="36">
        <f>SUM(BT39:BT59)</f>
        <v>1161.8399999999999</v>
      </c>
      <c r="BV60" s="57"/>
      <c r="BW60" s="29" t="s">
        <v>337</v>
      </c>
      <c r="BX60" s="29"/>
      <c r="BY60" s="29">
        <v>10</v>
      </c>
      <c r="BZ60" s="30">
        <v>4</v>
      </c>
      <c r="CA60" s="29"/>
      <c r="CB60" s="31">
        <f>(BY60*BZ60)-CA60</f>
        <v>40</v>
      </c>
      <c r="CL60" s="56" t="s">
        <v>268</v>
      </c>
      <c r="CM60" s="29" t="s">
        <v>646</v>
      </c>
      <c r="CN60" s="29"/>
      <c r="CO60" s="29">
        <v>8</v>
      </c>
      <c r="CP60" s="30">
        <v>11.49</v>
      </c>
      <c r="CQ60" s="29"/>
      <c r="CR60" s="31">
        <f t="shared" ref="CR60:CR90" si="51">(CO60*CP60)-CQ60</f>
        <v>91.92</v>
      </c>
      <c r="CT60" s="24">
        <v>45098</v>
      </c>
      <c r="CU60" s="25" t="s">
        <v>16</v>
      </c>
      <c r="CV60" s="25" t="s">
        <v>263</v>
      </c>
      <c r="CW60" s="25" t="s">
        <v>264</v>
      </c>
      <c r="CX60" s="26" t="s">
        <v>265</v>
      </c>
      <c r="CY60" s="25" t="s">
        <v>266</v>
      </c>
      <c r="CZ60" s="27" t="s">
        <v>267</v>
      </c>
      <c r="DB60" s="68"/>
      <c r="DC60" s="29" t="s">
        <v>537</v>
      </c>
      <c r="DD60" s="29"/>
      <c r="DE60" s="29">
        <v>2</v>
      </c>
      <c r="DF60" s="30">
        <v>32.9</v>
      </c>
      <c r="DG60" s="29"/>
      <c r="DH60" s="31">
        <f>(DE60*DF60)-DG60</f>
        <v>65.8</v>
      </c>
      <c r="DJ60" s="57"/>
      <c r="DK60" s="29" t="s">
        <v>661</v>
      </c>
      <c r="DL60" s="29"/>
      <c r="DM60" s="29">
        <v>15</v>
      </c>
      <c r="DN60" s="30">
        <v>2.09</v>
      </c>
      <c r="DO60" s="29">
        <v>1.5</v>
      </c>
      <c r="DP60" s="31">
        <f t="shared" si="46"/>
        <v>29.849999999999998</v>
      </c>
      <c r="DR60" s="24">
        <v>45119</v>
      </c>
      <c r="DS60" s="25" t="s">
        <v>16</v>
      </c>
      <c r="DT60" s="25" t="s">
        <v>263</v>
      </c>
      <c r="DU60" s="25" t="s">
        <v>264</v>
      </c>
      <c r="DV60" s="26" t="s">
        <v>265</v>
      </c>
      <c r="DW60" s="25" t="s">
        <v>266</v>
      </c>
      <c r="DX60" s="27" t="s">
        <v>267</v>
      </c>
      <c r="EH60" s="59"/>
      <c r="EI60" s="29" t="s">
        <v>615</v>
      </c>
      <c r="EJ60" s="29"/>
      <c r="EK60" s="29">
        <v>6.29</v>
      </c>
      <c r="EL60" s="30">
        <v>9.99</v>
      </c>
      <c r="EM60" s="29"/>
      <c r="EN60" s="31">
        <f t="shared" si="50"/>
        <v>62.8371</v>
      </c>
    </row>
    <row r="61" spans="2:160" ht="19.5" customHeight="1" thickBot="1">
      <c r="B61" s="70"/>
      <c r="C61" s="28" t="s">
        <v>314</v>
      </c>
      <c r="D61" s="29"/>
      <c r="E61" s="29">
        <v>40</v>
      </c>
      <c r="F61" s="30">
        <v>12.49</v>
      </c>
      <c r="G61" s="29"/>
      <c r="H61" s="39">
        <f>E61*F61-G61</f>
        <v>499.6</v>
      </c>
      <c r="R61" s="70"/>
      <c r="S61" s="28" t="s">
        <v>138</v>
      </c>
      <c r="T61" s="29"/>
      <c r="U61" s="29">
        <v>2</v>
      </c>
      <c r="V61" s="30">
        <v>25.8</v>
      </c>
      <c r="W61" s="29"/>
      <c r="X61" s="39">
        <f t="shared" si="41"/>
        <v>51.6</v>
      </c>
      <c r="Z61" s="71"/>
      <c r="AA61" s="28" t="s">
        <v>401</v>
      </c>
      <c r="AB61" s="29"/>
      <c r="AC61" s="29">
        <v>5</v>
      </c>
      <c r="AD61" s="30">
        <v>7.2</v>
      </c>
      <c r="AE61" s="29"/>
      <c r="AF61" s="39">
        <f>AC61*AD61-AE61</f>
        <v>36</v>
      </c>
      <c r="AP61" s="56" t="s">
        <v>505</v>
      </c>
      <c r="AQ61" s="29" t="s">
        <v>276</v>
      </c>
      <c r="AR61" s="29"/>
      <c r="AS61" s="29">
        <v>1</v>
      </c>
      <c r="AT61" s="30">
        <v>75</v>
      </c>
      <c r="AU61" s="29"/>
      <c r="AV61" s="31">
        <f t="shared" ref="AV61:AV67" si="52">(AS61*AT61)-AU61</f>
        <v>75</v>
      </c>
      <c r="AX61" s="70"/>
      <c r="AY61" s="28" t="s">
        <v>127</v>
      </c>
      <c r="AZ61" s="29"/>
      <c r="BA61" s="29">
        <v>1</v>
      </c>
      <c r="BB61" s="30">
        <v>16.739999999999998</v>
      </c>
      <c r="BC61" s="29"/>
      <c r="BD61" s="39">
        <f t="shared" si="47"/>
        <v>16.739999999999998</v>
      </c>
      <c r="BF61" s="47">
        <v>45063</v>
      </c>
      <c r="BG61" s="25" t="s">
        <v>16</v>
      </c>
      <c r="BH61" s="25" t="s">
        <v>263</v>
      </c>
      <c r="BI61" s="25" t="s">
        <v>264</v>
      </c>
      <c r="BJ61" s="26" t="s">
        <v>265</v>
      </c>
      <c r="BK61" s="25" t="s">
        <v>266</v>
      </c>
      <c r="BL61" s="27" t="s">
        <v>267</v>
      </c>
      <c r="BV61" s="57"/>
      <c r="BW61" s="29" t="s">
        <v>293</v>
      </c>
      <c r="BX61" s="29"/>
      <c r="BY61" s="29">
        <v>1</v>
      </c>
      <c r="BZ61" s="30">
        <v>160</v>
      </c>
      <c r="CA61" s="29"/>
      <c r="CB61" s="31">
        <f>(BY61*BZ61)-CA61</f>
        <v>160</v>
      </c>
      <c r="CL61" s="57"/>
      <c r="CM61" s="29" t="s">
        <v>85</v>
      </c>
      <c r="CN61" s="29"/>
      <c r="CO61" s="29">
        <v>2</v>
      </c>
      <c r="CP61" s="30">
        <v>41.7</v>
      </c>
      <c r="CQ61" s="29"/>
      <c r="CR61" s="31">
        <f t="shared" si="51"/>
        <v>83.4</v>
      </c>
      <c r="CT61" s="37" t="s">
        <v>681</v>
      </c>
      <c r="CU61" s="28" t="s">
        <v>278</v>
      </c>
      <c r="CV61" s="29"/>
      <c r="CW61" s="29">
        <v>1</v>
      </c>
      <c r="CX61" s="30">
        <v>40</v>
      </c>
      <c r="CY61" s="29"/>
      <c r="CZ61" s="31">
        <f>(CW61*CX61)-CY61</f>
        <v>40</v>
      </c>
      <c r="DB61" s="48" t="s">
        <v>100</v>
      </c>
      <c r="DC61" s="33" t="s">
        <v>270</v>
      </c>
      <c r="DD61" s="34"/>
      <c r="DE61" s="34"/>
      <c r="DF61" s="35"/>
      <c r="DG61" s="34"/>
      <c r="DH61" s="36">
        <f>SUM(DH58:DH60)</f>
        <v>295.8</v>
      </c>
      <c r="DJ61" s="57"/>
      <c r="DK61" s="29" t="s">
        <v>728</v>
      </c>
      <c r="DL61" s="29"/>
      <c r="DM61" s="29">
        <v>12</v>
      </c>
      <c r="DN61" s="30">
        <v>1.99</v>
      </c>
      <c r="DO61" s="29"/>
      <c r="DP61" s="31">
        <f t="shared" si="46"/>
        <v>23.88</v>
      </c>
      <c r="DR61" s="37" t="s">
        <v>312</v>
      </c>
      <c r="DS61" s="28" t="s">
        <v>314</v>
      </c>
      <c r="DT61" s="29"/>
      <c r="DU61" s="29">
        <v>79.5</v>
      </c>
      <c r="DV61" s="30">
        <v>10.43</v>
      </c>
      <c r="DW61" s="29"/>
      <c r="DX61" s="31">
        <f>(DU61*DV61)-DW61</f>
        <v>829.18499999999995</v>
      </c>
      <c r="EH61" s="59"/>
      <c r="EI61" s="29" t="s">
        <v>334</v>
      </c>
      <c r="EJ61" s="29"/>
      <c r="EK61" s="29">
        <v>0.73199999999999998</v>
      </c>
      <c r="EL61" s="30">
        <v>29.99</v>
      </c>
      <c r="EM61" s="29"/>
      <c r="EN61" s="31">
        <f t="shared" si="50"/>
        <v>21.952679999999997</v>
      </c>
    </row>
    <row r="62" spans="2:160" ht="18.75" customHeight="1" thickBot="1">
      <c r="B62" s="71"/>
      <c r="C62" s="28" t="s">
        <v>316</v>
      </c>
      <c r="D62" s="29"/>
      <c r="E62" s="29">
        <v>4.4000000000000004</v>
      </c>
      <c r="F62" s="30">
        <v>23.99</v>
      </c>
      <c r="G62" s="29"/>
      <c r="H62" s="39">
        <f>E62*F62-G62</f>
        <v>105.556</v>
      </c>
      <c r="J62" s="24">
        <v>45020</v>
      </c>
      <c r="K62" s="25" t="s">
        <v>16</v>
      </c>
      <c r="L62" s="25" t="s">
        <v>263</v>
      </c>
      <c r="M62" s="25" t="s">
        <v>264</v>
      </c>
      <c r="N62" s="26" t="s">
        <v>265</v>
      </c>
      <c r="O62" s="25" t="s">
        <v>266</v>
      </c>
      <c r="P62" s="27" t="s">
        <v>267</v>
      </c>
      <c r="R62" s="70"/>
      <c r="S62" s="28" t="s">
        <v>351</v>
      </c>
      <c r="T62" s="29"/>
      <c r="U62" s="29">
        <v>2</v>
      </c>
      <c r="V62" s="30">
        <v>13.74</v>
      </c>
      <c r="W62" s="29"/>
      <c r="X62" s="39">
        <f t="shared" si="41"/>
        <v>27.48</v>
      </c>
      <c r="Z62" s="32" t="s">
        <v>272</v>
      </c>
      <c r="AA62" s="33" t="s">
        <v>270</v>
      </c>
      <c r="AB62" s="34"/>
      <c r="AC62" s="34"/>
      <c r="AD62" s="35"/>
      <c r="AE62" s="34"/>
      <c r="AF62" s="36">
        <f>SUM(AF59:AF61)</f>
        <v>193.5</v>
      </c>
      <c r="AH62" s="47">
        <v>45042</v>
      </c>
      <c r="AI62" s="25" t="s">
        <v>16</v>
      </c>
      <c r="AJ62" s="25" t="s">
        <v>263</v>
      </c>
      <c r="AK62" s="25" t="s">
        <v>264</v>
      </c>
      <c r="AL62" s="26" t="s">
        <v>265</v>
      </c>
      <c r="AM62" s="25" t="s">
        <v>266</v>
      </c>
      <c r="AN62" s="27" t="s">
        <v>267</v>
      </c>
      <c r="AP62" s="57"/>
      <c r="AQ62" s="29" t="s">
        <v>305</v>
      </c>
      <c r="AR62" s="29"/>
      <c r="AS62" s="29">
        <v>1</v>
      </c>
      <c r="AT62" s="30">
        <v>6</v>
      </c>
      <c r="AU62" s="29"/>
      <c r="AV62" s="31">
        <f t="shared" si="52"/>
        <v>6</v>
      </c>
      <c r="AX62" s="70"/>
      <c r="AY62" s="28" t="s">
        <v>136</v>
      </c>
      <c r="AZ62" s="29"/>
      <c r="BA62" s="29">
        <v>18</v>
      </c>
      <c r="BB62" s="30">
        <v>2.4900000000000002</v>
      </c>
      <c r="BC62" s="29">
        <v>1.8</v>
      </c>
      <c r="BD62" s="39">
        <f t="shared" si="47"/>
        <v>43.02000000000001</v>
      </c>
      <c r="BF62" s="56" t="s">
        <v>340</v>
      </c>
      <c r="BG62" s="29" t="s">
        <v>50</v>
      </c>
      <c r="BH62" s="29"/>
      <c r="BI62" s="29">
        <v>0.58799999999999997</v>
      </c>
      <c r="BJ62" s="30">
        <v>19.989999999999998</v>
      </c>
      <c r="BK62" s="29"/>
      <c r="BL62" s="31">
        <f>(BI62*BJ62)-BK62</f>
        <v>11.754119999999999</v>
      </c>
      <c r="BN62" s="47">
        <v>45070</v>
      </c>
      <c r="BO62" s="25" t="s">
        <v>16</v>
      </c>
      <c r="BP62" s="25" t="s">
        <v>263</v>
      </c>
      <c r="BQ62" s="25" t="s">
        <v>264</v>
      </c>
      <c r="BR62" s="26" t="s">
        <v>265</v>
      </c>
      <c r="BS62" s="25" t="s">
        <v>266</v>
      </c>
      <c r="BT62" s="27" t="s">
        <v>267</v>
      </c>
      <c r="BV62" s="57"/>
      <c r="BW62" s="29" t="s">
        <v>291</v>
      </c>
      <c r="BX62" s="29"/>
      <c r="BY62" s="29">
        <v>15</v>
      </c>
      <c r="BZ62" s="30">
        <v>4</v>
      </c>
      <c r="CA62" s="29"/>
      <c r="CB62" s="31">
        <f>(BY62*BZ62)-CA62</f>
        <v>60</v>
      </c>
      <c r="CL62" s="57"/>
      <c r="CM62" s="29" t="s">
        <v>729</v>
      </c>
      <c r="CN62" s="29"/>
      <c r="CO62" s="29">
        <v>1</v>
      </c>
      <c r="CP62" s="30">
        <v>55.92</v>
      </c>
      <c r="CQ62" s="29"/>
      <c r="CR62" s="31">
        <f t="shared" si="51"/>
        <v>55.92</v>
      </c>
      <c r="CT62" s="32" t="s">
        <v>100</v>
      </c>
      <c r="CU62" s="33" t="s">
        <v>270</v>
      </c>
      <c r="CV62" s="34"/>
      <c r="CW62" s="34"/>
      <c r="CX62" s="35"/>
      <c r="CY62" s="34"/>
      <c r="CZ62" s="36">
        <f>SUM(CZ61:CZ61)</f>
        <v>40</v>
      </c>
      <c r="DJ62" s="57"/>
      <c r="DK62" s="29" t="s">
        <v>730</v>
      </c>
      <c r="DL62" s="29"/>
      <c r="DM62" s="29">
        <v>12</v>
      </c>
      <c r="DN62" s="30">
        <v>3.59</v>
      </c>
      <c r="DO62" s="29">
        <v>2.4</v>
      </c>
      <c r="DP62" s="31">
        <f t="shared" si="46"/>
        <v>40.68</v>
      </c>
      <c r="DR62" s="32" t="s">
        <v>272</v>
      </c>
      <c r="DS62" s="33" t="s">
        <v>270</v>
      </c>
      <c r="DT62" s="34"/>
      <c r="DU62" s="34"/>
      <c r="DV62" s="35"/>
      <c r="DW62" s="34"/>
      <c r="DX62" s="36">
        <f>SUM(DX61:DX61)</f>
        <v>829.18499999999995</v>
      </c>
      <c r="EH62" s="77"/>
      <c r="EI62" s="29" t="s">
        <v>731</v>
      </c>
      <c r="EJ62" s="29"/>
      <c r="EK62" s="29">
        <v>1</v>
      </c>
      <c r="EL62" s="30">
        <v>23.99</v>
      </c>
      <c r="EM62" s="29"/>
      <c r="EN62" s="31">
        <f t="shared" si="50"/>
        <v>23.99</v>
      </c>
    </row>
    <row r="63" spans="2:160" ht="18.75" customHeight="1" thickBot="1">
      <c r="B63" s="32" t="s">
        <v>272</v>
      </c>
      <c r="C63" s="33" t="s">
        <v>270</v>
      </c>
      <c r="D63" s="34"/>
      <c r="E63" s="34"/>
      <c r="F63" s="35"/>
      <c r="G63" s="34"/>
      <c r="H63" s="36">
        <f>SUM(H60:H62)</f>
        <v>847.93100000000004</v>
      </c>
      <c r="J63" s="40" t="s">
        <v>287</v>
      </c>
      <c r="K63" s="28" t="s">
        <v>288</v>
      </c>
      <c r="L63" s="29"/>
      <c r="M63" s="29">
        <v>1</v>
      </c>
      <c r="N63" s="30">
        <v>269.49</v>
      </c>
      <c r="O63" s="29"/>
      <c r="P63" s="31">
        <f>(M63*N63)-O63</f>
        <v>269.49</v>
      </c>
      <c r="R63" s="70"/>
      <c r="S63" s="28" t="s">
        <v>154</v>
      </c>
      <c r="T63" s="29"/>
      <c r="U63" s="29">
        <v>12</v>
      </c>
      <c r="V63" s="30">
        <v>3.69</v>
      </c>
      <c r="W63" s="29">
        <v>1.2</v>
      </c>
      <c r="X63" s="39">
        <f t="shared" si="41"/>
        <v>43.08</v>
      </c>
      <c r="AH63" s="52" t="s">
        <v>58</v>
      </c>
      <c r="AI63" s="29" t="s">
        <v>411</v>
      </c>
      <c r="AJ63" s="29"/>
      <c r="AK63" s="29">
        <v>10</v>
      </c>
      <c r="AL63" s="30">
        <v>4</v>
      </c>
      <c r="AM63" s="29"/>
      <c r="AN63" s="31">
        <f>(AK63*AL63)-AM63</f>
        <v>40</v>
      </c>
      <c r="AP63" s="57"/>
      <c r="AQ63" s="29" t="s">
        <v>506</v>
      </c>
      <c r="AR63" s="29"/>
      <c r="AS63" s="29">
        <v>1</v>
      </c>
      <c r="AT63" s="30">
        <v>20</v>
      </c>
      <c r="AU63" s="29"/>
      <c r="AV63" s="31">
        <f t="shared" si="52"/>
        <v>20</v>
      </c>
      <c r="AX63" s="70"/>
      <c r="AY63" s="28" t="s">
        <v>213</v>
      </c>
      <c r="AZ63" s="29"/>
      <c r="BA63" s="29">
        <v>2</v>
      </c>
      <c r="BB63" s="30">
        <v>14.34</v>
      </c>
      <c r="BC63" s="29"/>
      <c r="BD63" s="39">
        <f t="shared" si="47"/>
        <v>28.68</v>
      </c>
      <c r="BF63" s="57"/>
      <c r="BG63" s="29" t="s">
        <v>406</v>
      </c>
      <c r="BH63" s="29"/>
      <c r="BI63" s="29">
        <v>25.395</v>
      </c>
      <c r="BJ63" s="30">
        <v>27.99</v>
      </c>
      <c r="BK63" s="29"/>
      <c r="BL63" s="31">
        <f>(BI63*BJ63)-BK63</f>
        <v>710.80604999999991</v>
      </c>
      <c r="BN63" s="56" t="s">
        <v>297</v>
      </c>
      <c r="BO63" s="29" t="s">
        <v>450</v>
      </c>
      <c r="BP63" s="29"/>
      <c r="BQ63" s="29">
        <v>2</v>
      </c>
      <c r="BR63" s="30">
        <v>38</v>
      </c>
      <c r="BS63" s="29"/>
      <c r="BT63" s="31">
        <f>(BQ63*BR63)-BS63</f>
        <v>76</v>
      </c>
      <c r="BV63" s="57"/>
      <c r="BW63" s="29" t="s">
        <v>339</v>
      </c>
      <c r="BX63" s="29"/>
      <c r="BY63" s="29">
        <v>25</v>
      </c>
      <c r="BZ63" s="30">
        <v>4</v>
      </c>
      <c r="CA63" s="29"/>
      <c r="CB63" s="31">
        <f>(BY63*BZ63)-CA63</f>
        <v>100</v>
      </c>
      <c r="CL63" s="57"/>
      <c r="CM63" s="29" t="s">
        <v>553</v>
      </c>
      <c r="CN63" s="29"/>
      <c r="CO63" s="29">
        <v>24</v>
      </c>
      <c r="CP63" s="30">
        <v>2.19</v>
      </c>
      <c r="CQ63" s="29"/>
      <c r="CR63" s="31">
        <f t="shared" si="51"/>
        <v>52.56</v>
      </c>
      <c r="DB63" s="47">
        <v>45106</v>
      </c>
      <c r="DC63" s="25" t="s">
        <v>16</v>
      </c>
      <c r="DD63" s="25" t="s">
        <v>263</v>
      </c>
      <c r="DE63" s="25" t="s">
        <v>264</v>
      </c>
      <c r="DF63" s="26" t="s">
        <v>265</v>
      </c>
      <c r="DG63" s="25" t="s">
        <v>266</v>
      </c>
      <c r="DH63" s="27" t="s">
        <v>267</v>
      </c>
      <c r="DJ63" s="57"/>
      <c r="DK63" s="29" t="s">
        <v>132</v>
      </c>
      <c r="DL63" s="29"/>
      <c r="DM63" s="29">
        <v>6</v>
      </c>
      <c r="DN63" s="30">
        <v>2.59</v>
      </c>
      <c r="DO63" s="29">
        <v>1.2</v>
      </c>
      <c r="DP63" s="31">
        <f t="shared" si="46"/>
        <v>14.34</v>
      </c>
      <c r="EH63" s="48" t="s">
        <v>99</v>
      </c>
      <c r="EI63" s="33" t="s">
        <v>270</v>
      </c>
      <c r="EJ63" s="34"/>
      <c r="EK63" s="34"/>
      <c r="EL63" s="35"/>
      <c r="EM63" s="34"/>
      <c r="EN63" s="36">
        <f>SUM(EN57:EN62)</f>
        <v>663.78135999999995</v>
      </c>
    </row>
    <row r="64" spans="2:160" ht="18.75" customHeight="1" thickBot="1">
      <c r="J64" s="32" t="s">
        <v>272</v>
      </c>
      <c r="K64" s="33" t="s">
        <v>270</v>
      </c>
      <c r="L64" s="34"/>
      <c r="M64" s="34"/>
      <c r="N64" s="35"/>
      <c r="O64" s="34"/>
      <c r="P64" s="36">
        <f>SUM(P63:P63)</f>
        <v>269.49</v>
      </c>
      <c r="R64" s="70"/>
      <c r="S64" s="28" t="s">
        <v>352</v>
      </c>
      <c r="T64" s="29"/>
      <c r="U64" s="29">
        <v>12</v>
      </c>
      <c r="V64" s="30">
        <v>1.99</v>
      </c>
      <c r="W64" s="29"/>
      <c r="X64" s="39">
        <f t="shared" si="41"/>
        <v>23.88</v>
      </c>
      <c r="Z64" s="24">
        <v>45034</v>
      </c>
      <c r="AA64" s="25" t="s">
        <v>16</v>
      </c>
      <c r="AB64" s="25" t="s">
        <v>263</v>
      </c>
      <c r="AC64" s="25" t="s">
        <v>264</v>
      </c>
      <c r="AD64" s="26" t="s">
        <v>265</v>
      </c>
      <c r="AE64" s="25" t="s">
        <v>266</v>
      </c>
      <c r="AF64" s="27" t="s">
        <v>267</v>
      </c>
      <c r="AH64" s="48" t="s">
        <v>272</v>
      </c>
      <c r="AI64" s="33" t="s">
        <v>270</v>
      </c>
      <c r="AJ64" s="34"/>
      <c r="AK64" s="34"/>
      <c r="AL64" s="35"/>
      <c r="AM64" s="34"/>
      <c r="AN64" s="36">
        <f>SUM(AN63:AN63)</f>
        <v>40</v>
      </c>
      <c r="AP64" s="57"/>
      <c r="AQ64" s="29" t="s">
        <v>279</v>
      </c>
      <c r="AR64" s="29"/>
      <c r="AS64" s="29">
        <v>5</v>
      </c>
      <c r="AT64" s="30">
        <v>5</v>
      </c>
      <c r="AU64" s="29"/>
      <c r="AV64" s="31">
        <f t="shared" si="52"/>
        <v>25</v>
      </c>
      <c r="AX64" s="70"/>
      <c r="AY64" s="28" t="s">
        <v>637</v>
      </c>
      <c r="AZ64" s="29"/>
      <c r="BA64" s="29">
        <v>4</v>
      </c>
      <c r="BB64" s="30">
        <v>7.89</v>
      </c>
      <c r="BC64" s="29"/>
      <c r="BD64" s="39">
        <f t="shared" si="47"/>
        <v>31.56</v>
      </c>
      <c r="BF64" s="57"/>
      <c r="BG64" s="29" t="s">
        <v>732</v>
      </c>
      <c r="BH64" s="29"/>
      <c r="BI64" s="29">
        <v>18.347999999999999</v>
      </c>
      <c r="BJ64" s="30">
        <v>29.99</v>
      </c>
      <c r="BK64" s="29"/>
      <c r="BL64" s="31">
        <f>(BI64*BJ64)-BK64</f>
        <v>550.25651999999991</v>
      </c>
      <c r="BN64" s="57"/>
      <c r="BO64" s="29" t="s">
        <v>328</v>
      </c>
      <c r="BP64" s="29"/>
      <c r="BQ64" s="29">
        <v>1</v>
      </c>
      <c r="BR64" s="30">
        <v>25.9</v>
      </c>
      <c r="BS64" s="29"/>
      <c r="BT64" s="31">
        <f>(BQ64*BR64)-BS64</f>
        <v>25.9</v>
      </c>
      <c r="BV64" s="48" t="s">
        <v>272</v>
      </c>
      <c r="BW64" s="33" t="s">
        <v>270</v>
      </c>
      <c r="BX64" s="34"/>
      <c r="BY64" s="34"/>
      <c r="BZ64" s="35"/>
      <c r="CA64" s="34"/>
      <c r="CB64" s="36">
        <f>SUM(CB59:CB63)</f>
        <v>374</v>
      </c>
      <c r="CL64" s="57"/>
      <c r="CM64" s="29" t="s">
        <v>154</v>
      </c>
      <c r="CN64" s="29"/>
      <c r="CO64" s="29">
        <v>12</v>
      </c>
      <c r="CP64" s="30">
        <v>3.99</v>
      </c>
      <c r="CQ64" s="29">
        <v>2.4</v>
      </c>
      <c r="CR64" s="31">
        <f t="shared" si="51"/>
        <v>45.480000000000004</v>
      </c>
      <c r="CT64" s="47">
        <v>45098</v>
      </c>
      <c r="CU64" s="25" t="s">
        <v>16</v>
      </c>
      <c r="CV64" s="25" t="s">
        <v>263</v>
      </c>
      <c r="CW64" s="25" t="s">
        <v>264</v>
      </c>
      <c r="CX64" s="26" t="s">
        <v>265</v>
      </c>
      <c r="CY64" s="25" t="s">
        <v>266</v>
      </c>
      <c r="CZ64" s="27" t="s">
        <v>267</v>
      </c>
      <c r="DB64" s="56" t="s">
        <v>268</v>
      </c>
      <c r="DC64" s="29" t="s">
        <v>284</v>
      </c>
      <c r="DD64" s="29"/>
      <c r="DE64" s="29">
        <v>8</v>
      </c>
      <c r="DF64" s="30">
        <v>1.99</v>
      </c>
      <c r="DG64" s="29">
        <v>8.8000000000000007</v>
      </c>
      <c r="DH64" s="31">
        <f t="shared" ref="DH64:DH86" si="53">(DE64*DF64)-DG64</f>
        <v>7.1199999999999992</v>
      </c>
      <c r="DJ64" s="57"/>
      <c r="DK64" s="29" t="s">
        <v>350</v>
      </c>
      <c r="DL64" s="29"/>
      <c r="DM64" s="29">
        <v>6</v>
      </c>
      <c r="DN64" s="30">
        <v>1.99</v>
      </c>
      <c r="DO64" s="29">
        <v>0.6</v>
      </c>
      <c r="DP64" s="31">
        <f t="shared" si="46"/>
        <v>11.34</v>
      </c>
      <c r="DR64" s="24">
        <v>45120</v>
      </c>
      <c r="DS64" s="25" t="s">
        <v>16</v>
      </c>
      <c r="DT64" s="25" t="s">
        <v>263</v>
      </c>
      <c r="DU64" s="25" t="s">
        <v>264</v>
      </c>
      <c r="DV64" s="26" t="s">
        <v>265</v>
      </c>
      <c r="DW64" s="25" t="s">
        <v>266</v>
      </c>
      <c r="DX64" s="27" t="s">
        <v>267</v>
      </c>
    </row>
    <row r="65" spans="2:128" ht="19.5" customHeight="1" thickBot="1">
      <c r="B65" s="24">
        <v>45015</v>
      </c>
      <c r="C65" s="25" t="s">
        <v>16</v>
      </c>
      <c r="D65" s="25" t="s">
        <v>263</v>
      </c>
      <c r="E65" s="25" t="s">
        <v>264</v>
      </c>
      <c r="F65" s="26" t="s">
        <v>265</v>
      </c>
      <c r="G65" s="25" t="s">
        <v>266</v>
      </c>
      <c r="H65" s="27" t="s">
        <v>267</v>
      </c>
      <c r="R65" s="70"/>
      <c r="S65" s="28" t="s">
        <v>51</v>
      </c>
      <c r="T65" s="29"/>
      <c r="U65" s="29">
        <v>9</v>
      </c>
      <c r="V65" s="30">
        <v>7.29</v>
      </c>
      <c r="W65" s="29"/>
      <c r="X65" s="39">
        <f t="shared" si="41"/>
        <v>65.61</v>
      </c>
      <c r="Z65" s="49" t="s">
        <v>402</v>
      </c>
      <c r="AA65" s="28" t="s">
        <v>403</v>
      </c>
      <c r="AB65" s="29"/>
      <c r="AC65" s="29">
        <v>1</v>
      </c>
      <c r="AD65" s="30">
        <v>65</v>
      </c>
      <c r="AE65" s="29"/>
      <c r="AF65" s="39">
        <f>AC65*AD65-AE65</f>
        <v>65</v>
      </c>
      <c r="AP65" s="57"/>
      <c r="AQ65" s="29" t="s">
        <v>373</v>
      </c>
      <c r="AR65" s="29"/>
      <c r="AS65" s="29">
        <v>1</v>
      </c>
      <c r="AT65" s="30">
        <v>3</v>
      </c>
      <c r="AU65" s="29"/>
      <c r="AV65" s="31">
        <f t="shared" si="52"/>
        <v>3</v>
      </c>
      <c r="AX65" s="70"/>
      <c r="AY65" s="28" t="s">
        <v>733</v>
      </c>
      <c r="AZ65" s="29"/>
      <c r="BA65" s="29">
        <v>4</v>
      </c>
      <c r="BB65" s="30">
        <v>8.7899999999999991</v>
      </c>
      <c r="BC65" s="29"/>
      <c r="BD65" s="39">
        <f t="shared" si="47"/>
        <v>35.159999999999997</v>
      </c>
      <c r="BF65" s="48" t="s">
        <v>99</v>
      </c>
      <c r="BG65" s="33" t="s">
        <v>270</v>
      </c>
      <c r="BH65" s="34"/>
      <c r="BI65" s="34"/>
      <c r="BJ65" s="35"/>
      <c r="BK65" s="34"/>
      <c r="BL65" s="36">
        <f>SUM(BL62:BL64)</f>
        <v>1272.8166899999997</v>
      </c>
      <c r="BN65" s="57"/>
      <c r="BO65" s="29" t="s">
        <v>734</v>
      </c>
      <c r="BP65" s="29"/>
      <c r="BQ65" s="29">
        <v>1</v>
      </c>
      <c r="BR65" s="30">
        <v>12.9</v>
      </c>
      <c r="BS65" s="29"/>
      <c r="BT65" s="31">
        <f>(BQ65*BR65)-BS65</f>
        <v>12.9</v>
      </c>
      <c r="CL65" s="57"/>
      <c r="CM65" s="29" t="s">
        <v>132</v>
      </c>
      <c r="CN65" s="29"/>
      <c r="CO65" s="29">
        <v>6</v>
      </c>
      <c r="CP65" s="30">
        <v>11.34</v>
      </c>
      <c r="CQ65" s="29"/>
      <c r="CR65" s="31">
        <f t="shared" si="51"/>
        <v>68.039999999999992</v>
      </c>
      <c r="CT65" s="56" t="s">
        <v>268</v>
      </c>
      <c r="CU65" s="29" t="s">
        <v>346</v>
      </c>
      <c r="CV65" s="29"/>
      <c r="CW65" s="29">
        <v>2</v>
      </c>
      <c r="CX65" s="30">
        <v>5.99</v>
      </c>
      <c r="CY65" s="29"/>
      <c r="CZ65" s="31">
        <f t="shared" ref="CZ65:CZ82" si="54">(CW65*CX65)-CY65</f>
        <v>11.98</v>
      </c>
      <c r="DB65" s="57"/>
      <c r="DC65" s="29" t="s">
        <v>354</v>
      </c>
      <c r="DD65" s="29"/>
      <c r="DE65" s="29">
        <v>2</v>
      </c>
      <c r="DF65" s="30">
        <v>1.99</v>
      </c>
      <c r="DG65" s="29"/>
      <c r="DH65" s="31">
        <f t="shared" si="53"/>
        <v>3.98</v>
      </c>
      <c r="DJ65" s="57"/>
      <c r="DK65" s="29" t="s">
        <v>735</v>
      </c>
      <c r="DL65" s="29"/>
      <c r="DM65" s="29">
        <v>9</v>
      </c>
      <c r="DN65" s="30">
        <v>11.34</v>
      </c>
      <c r="DO65" s="29"/>
      <c r="DP65" s="31">
        <f t="shared" si="46"/>
        <v>102.06</v>
      </c>
      <c r="DR65" s="69" t="s">
        <v>274</v>
      </c>
      <c r="DS65" s="29" t="s">
        <v>275</v>
      </c>
      <c r="DT65" s="29"/>
      <c r="DU65" s="29">
        <v>1</v>
      </c>
      <c r="DV65" s="30">
        <v>25</v>
      </c>
      <c r="DW65" s="29"/>
      <c r="DX65" s="39">
        <f t="shared" ref="DX65:DX80" si="55">DU65*DV65-DW65</f>
        <v>25</v>
      </c>
    </row>
    <row r="66" spans="2:128" ht="19.5" customHeight="1" thickBot="1">
      <c r="B66" s="69" t="s">
        <v>92</v>
      </c>
      <c r="C66" s="28" t="s">
        <v>317</v>
      </c>
      <c r="D66" s="29"/>
      <c r="E66" s="29">
        <v>20</v>
      </c>
      <c r="F66" s="30">
        <v>7.4</v>
      </c>
      <c r="G66" s="29"/>
      <c r="H66" s="39">
        <f>E66*F66-G66</f>
        <v>148</v>
      </c>
      <c r="J66" s="24">
        <v>45020</v>
      </c>
      <c r="K66" s="25" t="s">
        <v>16</v>
      </c>
      <c r="L66" s="25" t="s">
        <v>263</v>
      </c>
      <c r="M66" s="25" t="s">
        <v>264</v>
      </c>
      <c r="N66" s="26" t="s">
        <v>265</v>
      </c>
      <c r="O66" s="25" t="s">
        <v>266</v>
      </c>
      <c r="P66" s="27" t="s">
        <v>267</v>
      </c>
      <c r="R66" s="70"/>
      <c r="S66" s="28" t="s">
        <v>353</v>
      </c>
      <c r="T66" s="29"/>
      <c r="U66" s="29">
        <v>36</v>
      </c>
      <c r="V66" s="30">
        <v>1.19</v>
      </c>
      <c r="W66" s="29"/>
      <c r="X66" s="39">
        <f t="shared" si="41"/>
        <v>42.839999999999996</v>
      </c>
      <c r="Z66" s="32" t="s">
        <v>99</v>
      </c>
      <c r="AA66" s="33" t="s">
        <v>270</v>
      </c>
      <c r="AB66" s="34"/>
      <c r="AC66" s="34"/>
      <c r="AD66" s="35"/>
      <c r="AE66" s="34"/>
      <c r="AF66" s="36">
        <f>SUM(AF65:AF65)</f>
        <v>65</v>
      </c>
      <c r="AH66" s="47">
        <v>45042</v>
      </c>
      <c r="AI66" s="25" t="s">
        <v>16</v>
      </c>
      <c r="AJ66" s="25" t="s">
        <v>263</v>
      </c>
      <c r="AK66" s="25" t="s">
        <v>264</v>
      </c>
      <c r="AL66" s="26" t="s">
        <v>265</v>
      </c>
      <c r="AM66" s="25" t="s">
        <v>266</v>
      </c>
      <c r="AN66" s="27" t="s">
        <v>267</v>
      </c>
      <c r="AP66" s="57"/>
      <c r="AQ66" s="29" t="s">
        <v>507</v>
      </c>
      <c r="AR66" s="29"/>
      <c r="AS66" s="29">
        <v>1</v>
      </c>
      <c r="AT66" s="30">
        <v>15</v>
      </c>
      <c r="AU66" s="29"/>
      <c r="AV66" s="31">
        <f t="shared" si="52"/>
        <v>15</v>
      </c>
      <c r="AX66" s="70"/>
      <c r="AY66" s="28" t="s">
        <v>347</v>
      </c>
      <c r="AZ66" s="29"/>
      <c r="BA66" s="29">
        <v>1</v>
      </c>
      <c r="BB66" s="30">
        <v>56.28</v>
      </c>
      <c r="BC66" s="29"/>
      <c r="BD66" s="39">
        <f t="shared" si="47"/>
        <v>56.28</v>
      </c>
      <c r="BN66" s="57"/>
      <c r="BO66" s="29" t="s">
        <v>736</v>
      </c>
      <c r="BP66" s="29"/>
      <c r="BQ66" s="29">
        <v>2</v>
      </c>
      <c r="BR66" s="30">
        <v>4.99</v>
      </c>
      <c r="BS66" s="29"/>
      <c r="BT66" s="31">
        <f>(BQ66*BR66)-BS66</f>
        <v>9.98</v>
      </c>
      <c r="CL66" s="57"/>
      <c r="CM66" s="29" t="s">
        <v>148</v>
      </c>
      <c r="CN66" s="29"/>
      <c r="CO66" s="29">
        <v>2</v>
      </c>
      <c r="CP66" s="30">
        <v>11.34</v>
      </c>
      <c r="CQ66" s="29"/>
      <c r="CR66" s="31">
        <f t="shared" si="51"/>
        <v>22.68</v>
      </c>
      <c r="CT66" s="57"/>
      <c r="CU66" s="29" t="s">
        <v>737</v>
      </c>
      <c r="CV66" s="29"/>
      <c r="CW66" s="29">
        <v>3</v>
      </c>
      <c r="CX66" s="30">
        <v>4.8899999999999997</v>
      </c>
      <c r="CY66" s="29"/>
      <c r="CZ66" s="31">
        <f t="shared" si="54"/>
        <v>14.669999999999998</v>
      </c>
      <c r="DB66" s="57"/>
      <c r="DC66" s="29" t="s">
        <v>419</v>
      </c>
      <c r="DD66" s="29"/>
      <c r="DE66" s="29">
        <v>0.15</v>
      </c>
      <c r="DF66" s="30">
        <v>10.9</v>
      </c>
      <c r="DG66" s="29"/>
      <c r="DH66" s="31">
        <f t="shared" si="53"/>
        <v>1.635</v>
      </c>
      <c r="DJ66" s="57"/>
      <c r="DK66" s="29" t="s">
        <v>138</v>
      </c>
      <c r="DL66" s="29"/>
      <c r="DM66" s="29">
        <v>60</v>
      </c>
      <c r="DN66" s="30">
        <v>2.39</v>
      </c>
      <c r="DO66" s="29"/>
      <c r="DP66" s="31">
        <f t="shared" si="46"/>
        <v>143.4</v>
      </c>
      <c r="DR66" s="70"/>
      <c r="DS66" s="28" t="s">
        <v>305</v>
      </c>
      <c r="DT66" s="29"/>
      <c r="DU66" s="29">
        <v>1</v>
      </c>
      <c r="DV66" s="30">
        <v>100</v>
      </c>
      <c r="DW66" s="29"/>
      <c r="DX66" s="39">
        <f t="shared" si="55"/>
        <v>100</v>
      </c>
    </row>
    <row r="67" spans="2:128" ht="18.75" customHeight="1" thickBot="1">
      <c r="B67" s="70"/>
      <c r="C67" s="28" t="s">
        <v>318</v>
      </c>
      <c r="D67" s="29"/>
      <c r="E67" s="29">
        <v>20</v>
      </c>
      <c r="F67" s="30">
        <v>6.68</v>
      </c>
      <c r="G67" s="29"/>
      <c r="H67" s="39">
        <f>E67*F67-G67</f>
        <v>133.6</v>
      </c>
      <c r="J67" s="69" t="s">
        <v>297</v>
      </c>
      <c r="K67" s="28" t="s">
        <v>298</v>
      </c>
      <c r="L67" s="29"/>
      <c r="M67" s="29">
        <v>1</v>
      </c>
      <c r="N67" s="30">
        <v>280</v>
      </c>
      <c r="O67" s="29"/>
      <c r="P67" s="39">
        <f>M67*N67-O67</f>
        <v>280</v>
      </c>
      <c r="R67" s="71"/>
      <c r="S67" s="28" t="s">
        <v>142</v>
      </c>
      <c r="T67" s="29"/>
      <c r="U67" s="29">
        <v>30</v>
      </c>
      <c r="V67" s="30">
        <v>3.69</v>
      </c>
      <c r="W67" s="29"/>
      <c r="X67" s="39">
        <f t="shared" si="41"/>
        <v>110.7</v>
      </c>
      <c r="AH67" s="52" t="s">
        <v>738</v>
      </c>
      <c r="AI67" s="29" t="s">
        <v>406</v>
      </c>
      <c r="AJ67" s="29"/>
      <c r="AK67" s="29">
        <v>43.22</v>
      </c>
      <c r="AL67" s="30">
        <v>29.99</v>
      </c>
      <c r="AM67" s="29"/>
      <c r="AN67" s="31">
        <f>(AK67*AL67)-AM67</f>
        <v>1296.1677999999999</v>
      </c>
      <c r="AP67" s="68"/>
      <c r="AQ67" s="29" t="s">
        <v>277</v>
      </c>
      <c r="AR67" s="29"/>
      <c r="AS67" s="29">
        <v>1</v>
      </c>
      <c r="AT67" s="30">
        <v>5</v>
      </c>
      <c r="AU67" s="29"/>
      <c r="AV67" s="31">
        <f t="shared" si="52"/>
        <v>5</v>
      </c>
      <c r="AX67" s="70"/>
      <c r="AY67" s="28" t="s">
        <v>739</v>
      </c>
      <c r="AZ67" s="29"/>
      <c r="BA67" s="29">
        <v>6</v>
      </c>
      <c r="BB67" s="30">
        <v>21.9</v>
      </c>
      <c r="BC67" s="29"/>
      <c r="BD67" s="39">
        <f t="shared" si="47"/>
        <v>131.39999999999998</v>
      </c>
      <c r="BF67" s="47">
        <v>45064</v>
      </c>
      <c r="BG67" s="25" t="s">
        <v>16</v>
      </c>
      <c r="BH67" s="25" t="s">
        <v>263</v>
      </c>
      <c r="BI67" s="25" t="s">
        <v>264</v>
      </c>
      <c r="BJ67" s="26" t="s">
        <v>265</v>
      </c>
      <c r="BK67" s="25" t="s">
        <v>266</v>
      </c>
      <c r="BL67" s="27" t="s">
        <v>267</v>
      </c>
      <c r="BN67" s="57"/>
      <c r="BO67" s="29" t="s">
        <v>740</v>
      </c>
      <c r="BP67" s="29"/>
      <c r="BQ67" s="29">
        <v>1</v>
      </c>
      <c r="BR67" s="30">
        <v>113</v>
      </c>
      <c r="BS67" s="29"/>
      <c r="BT67" s="31">
        <f>(BQ67*BR67)-BS67</f>
        <v>113</v>
      </c>
      <c r="CL67" s="57"/>
      <c r="CM67" s="29" t="s">
        <v>345</v>
      </c>
      <c r="CN67" s="29"/>
      <c r="CO67" s="29">
        <v>13</v>
      </c>
      <c r="CP67" s="30">
        <v>18.989999999999998</v>
      </c>
      <c r="CQ67" s="29"/>
      <c r="CR67" s="31">
        <f t="shared" si="51"/>
        <v>246.86999999999998</v>
      </c>
      <c r="CT67" s="57"/>
      <c r="CU67" s="29" t="s">
        <v>419</v>
      </c>
      <c r="CV67" s="29"/>
      <c r="CW67" s="29">
        <v>6.8000000000000005E-2</v>
      </c>
      <c r="CX67" s="30">
        <v>10.9</v>
      </c>
      <c r="CY67" s="29">
        <v>0.5</v>
      </c>
      <c r="CZ67" s="31">
        <f t="shared" si="54"/>
        <v>0.24120000000000008</v>
      </c>
      <c r="DB67" s="57"/>
      <c r="DC67" s="29" t="s">
        <v>618</v>
      </c>
      <c r="DD67" s="29"/>
      <c r="DE67" s="29">
        <v>1</v>
      </c>
      <c r="DF67" s="30">
        <v>47.9</v>
      </c>
      <c r="DG67" s="29"/>
      <c r="DH67" s="31">
        <f t="shared" si="53"/>
        <v>47.9</v>
      </c>
      <c r="DJ67" s="57"/>
      <c r="DK67" s="29" t="s">
        <v>52</v>
      </c>
      <c r="DL67" s="29"/>
      <c r="DM67" s="29">
        <v>6</v>
      </c>
      <c r="DN67" s="30">
        <v>3.99</v>
      </c>
      <c r="DO67" s="29"/>
      <c r="DP67" s="31">
        <f t="shared" si="46"/>
        <v>23.94</v>
      </c>
      <c r="DR67" s="70"/>
      <c r="DS67" s="29" t="s">
        <v>304</v>
      </c>
      <c r="DT67" s="29"/>
      <c r="DU67" s="29">
        <v>1</v>
      </c>
      <c r="DV67" s="30">
        <v>35</v>
      </c>
      <c r="DW67" s="29"/>
      <c r="DX67" s="39">
        <f t="shared" si="55"/>
        <v>35</v>
      </c>
    </row>
    <row r="68" spans="2:128" ht="18.75" customHeight="1" thickBot="1">
      <c r="B68" s="70"/>
      <c r="C68" s="28" t="s">
        <v>319</v>
      </c>
      <c r="D68" s="29"/>
      <c r="E68" s="29">
        <v>20</v>
      </c>
      <c r="F68" s="30">
        <v>8.3699999999999992</v>
      </c>
      <c r="G68" s="29"/>
      <c r="H68" s="39">
        <f>E68*F68-G68</f>
        <v>167.39999999999998</v>
      </c>
      <c r="J68" s="70"/>
      <c r="K68" s="28" t="s">
        <v>299</v>
      </c>
      <c r="L68" s="29"/>
      <c r="M68" s="29">
        <v>1</v>
      </c>
      <c r="N68" s="30">
        <v>71.099999999999994</v>
      </c>
      <c r="O68" s="29"/>
      <c r="P68" s="39">
        <f>M68*N68-O68</f>
        <v>71.099999999999994</v>
      </c>
      <c r="R68" s="46" t="s">
        <v>99</v>
      </c>
      <c r="S68" s="33" t="s">
        <v>270</v>
      </c>
      <c r="T68" s="34"/>
      <c r="U68" s="34"/>
      <c r="V68" s="35"/>
      <c r="W68" s="34"/>
      <c r="X68" s="36">
        <f>SUM(X45:X67)</f>
        <v>1056.0920000000003</v>
      </c>
      <c r="Z68" s="24">
        <v>45034</v>
      </c>
      <c r="AA68" s="25" t="s">
        <v>16</v>
      </c>
      <c r="AB68" s="25" t="s">
        <v>263</v>
      </c>
      <c r="AC68" s="25" t="s">
        <v>264</v>
      </c>
      <c r="AD68" s="26" t="s">
        <v>265</v>
      </c>
      <c r="AE68" s="25" t="s">
        <v>266</v>
      </c>
      <c r="AF68" s="27" t="s">
        <v>267</v>
      </c>
      <c r="AH68" s="48" t="s">
        <v>99</v>
      </c>
      <c r="AI68" s="33" t="s">
        <v>270</v>
      </c>
      <c r="AJ68" s="34"/>
      <c r="AK68" s="34"/>
      <c r="AL68" s="35"/>
      <c r="AM68" s="34"/>
      <c r="AN68" s="36">
        <f>SUM(AN67:AN67)</f>
        <v>1296.1677999999999</v>
      </c>
      <c r="AP68" s="48" t="s">
        <v>272</v>
      </c>
      <c r="AQ68" s="33" t="s">
        <v>270</v>
      </c>
      <c r="AR68" s="34"/>
      <c r="AS68" s="34"/>
      <c r="AT68" s="35"/>
      <c r="AU68" s="34"/>
      <c r="AV68" s="36">
        <f>SUM(AV61:AV67)</f>
        <v>149</v>
      </c>
      <c r="AX68" s="70"/>
      <c r="AY68" s="28" t="s">
        <v>741</v>
      </c>
      <c r="AZ68" s="29"/>
      <c r="BA68" s="29">
        <v>1</v>
      </c>
      <c r="BB68" s="30">
        <v>38.700000000000003</v>
      </c>
      <c r="BC68" s="29"/>
      <c r="BD68" s="39">
        <f t="shared" si="47"/>
        <v>38.700000000000003</v>
      </c>
      <c r="BF68" s="56" t="s">
        <v>390</v>
      </c>
      <c r="BG68" s="29" t="s">
        <v>391</v>
      </c>
      <c r="BH68" s="29"/>
      <c r="BI68" s="29">
        <v>3</v>
      </c>
      <c r="BJ68" s="30">
        <v>12</v>
      </c>
      <c r="BK68" s="29"/>
      <c r="BL68" s="31">
        <f>(BI68*BJ68)-BK68</f>
        <v>36</v>
      </c>
      <c r="BN68" s="48" t="s">
        <v>272</v>
      </c>
      <c r="BO68" s="33" t="s">
        <v>270</v>
      </c>
      <c r="BP68" s="34"/>
      <c r="BQ68" s="34"/>
      <c r="BR68" s="35"/>
      <c r="BS68" s="34"/>
      <c r="BT68" s="36">
        <f>SUM(BT63:BT67)</f>
        <v>237.78000000000003</v>
      </c>
      <c r="CL68" s="57"/>
      <c r="CM68" s="29" t="s">
        <v>742</v>
      </c>
      <c r="CN68" s="29"/>
      <c r="CO68" s="29">
        <v>1</v>
      </c>
      <c r="CP68" s="30">
        <v>72.900000000000006</v>
      </c>
      <c r="CQ68" s="29"/>
      <c r="CR68" s="31">
        <f t="shared" si="51"/>
        <v>72.900000000000006</v>
      </c>
      <c r="CT68" s="57"/>
      <c r="CU68" s="29" t="s">
        <v>632</v>
      </c>
      <c r="CV68" s="29"/>
      <c r="CW68" s="29">
        <v>5</v>
      </c>
      <c r="CX68" s="30">
        <v>11.34</v>
      </c>
      <c r="CY68" s="29"/>
      <c r="CZ68" s="31">
        <f t="shared" si="54"/>
        <v>56.7</v>
      </c>
      <c r="DB68" s="57"/>
      <c r="DC68" s="29" t="s">
        <v>283</v>
      </c>
      <c r="DD68" s="29"/>
      <c r="DE68" s="29">
        <v>2.58</v>
      </c>
      <c r="DF68" s="30">
        <v>2.99</v>
      </c>
      <c r="DG68" s="29">
        <v>0.62</v>
      </c>
      <c r="DH68" s="31">
        <f t="shared" si="53"/>
        <v>7.0942000000000007</v>
      </c>
      <c r="DJ68" s="57"/>
      <c r="DK68" s="29" t="s">
        <v>142</v>
      </c>
      <c r="DL68" s="29"/>
      <c r="DM68" s="29">
        <v>30</v>
      </c>
      <c r="DN68" s="30">
        <v>3.99</v>
      </c>
      <c r="DO68" s="29"/>
      <c r="DP68" s="31">
        <f t="shared" si="46"/>
        <v>119.7</v>
      </c>
      <c r="DR68" s="70"/>
      <c r="DS68" s="28" t="s">
        <v>404</v>
      </c>
      <c r="DT68" s="29"/>
      <c r="DU68" s="29">
        <v>1</v>
      </c>
      <c r="DV68" s="30">
        <v>30</v>
      </c>
      <c r="DW68" s="29"/>
      <c r="DX68" s="39">
        <f t="shared" si="55"/>
        <v>30</v>
      </c>
    </row>
    <row r="69" spans="2:128" ht="19.5" customHeight="1" thickBot="1">
      <c r="B69" s="71"/>
      <c r="C69" s="28" t="s">
        <v>320</v>
      </c>
      <c r="D69" s="29"/>
      <c r="E69" s="29">
        <v>20</v>
      </c>
      <c r="F69" s="30">
        <v>7.4</v>
      </c>
      <c r="G69" s="29"/>
      <c r="H69" s="39">
        <f>E69*F69-G69</f>
        <v>148</v>
      </c>
      <c r="J69" s="70"/>
      <c r="K69" s="28" t="s">
        <v>300</v>
      </c>
      <c r="L69" s="29"/>
      <c r="M69" s="29">
        <v>1</v>
      </c>
      <c r="N69" s="30">
        <v>115</v>
      </c>
      <c r="O69" s="29"/>
      <c r="P69" s="39">
        <f>M69*N69-O69</f>
        <v>115</v>
      </c>
      <c r="Z69" s="69" t="s">
        <v>274</v>
      </c>
      <c r="AA69" s="29" t="s">
        <v>276</v>
      </c>
      <c r="AB69" s="29"/>
      <c r="AC69" s="29">
        <v>1</v>
      </c>
      <c r="AD69" s="30">
        <v>50</v>
      </c>
      <c r="AE69" s="29"/>
      <c r="AF69" s="39">
        <f t="shared" ref="AF69:AF77" si="56">AC69*AD69-AE69</f>
        <v>50</v>
      </c>
      <c r="AX69" s="70"/>
      <c r="AY69" s="28" t="s">
        <v>326</v>
      </c>
      <c r="AZ69" s="29"/>
      <c r="BA69" s="29">
        <v>1</v>
      </c>
      <c r="BB69" s="30">
        <v>87.9</v>
      </c>
      <c r="BC69" s="29"/>
      <c r="BD69" s="39">
        <f t="shared" si="47"/>
        <v>87.9</v>
      </c>
      <c r="BF69" s="57"/>
      <c r="BG69" s="29" t="s">
        <v>496</v>
      </c>
      <c r="BH69" s="29"/>
      <c r="BI69" s="29">
        <v>5</v>
      </c>
      <c r="BJ69" s="30">
        <v>12</v>
      </c>
      <c r="BK69" s="29"/>
      <c r="BL69" s="31">
        <f>(BI69*BJ69)-BK69</f>
        <v>60</v>
      </c>
      <c r="CL69" s="57"/>
      <c r="CM69" s="29" t="s">
        <v>84</v>
      </c>
      <c r="CN69" s="29"/>
      <c r="CO69" s="29">
        <v>1</v>
      </c>
      <c r="CP69" s="30">
        <v>59.85</v>
      </c>
      <c r="CQ69" s="29"/>
      <c r="CR69" s="31">
        <f t="shared" si="51"/>
        <v>59.85</v>
      </c>
      <c r="CT69" s="57"/>
      <c r="CU69" s="29" t="s">
        <v>127</v>
      </c>
      <c r="CV69" s="29"/>
      <c r="CW69" s="29">
        <v>2</v>
      </c>
      <c r="CX69" s="30">
        <v>16.739999999999998</v>
      </c>
      <c r="CY69" s="29"/>
      <c r="CZ69" s="31">
        <f t="shared" si="54"/>
        <v>33.479999999999997</v>
      </c>
      <c r="DB69" s="57"/>
      <c r="DC69" s="29" t="s">
        <v>671</v>
      </c>
      <c r="DD69" s="29"/>
      <c r="DE69" s="29">
        <v>2</v>
      </c>
      <c r="DF69" s="30">
        <v>8.49</v>
      </c>
      <c r="DG69" s="29"/>
      <c r="DH69" s="31">
        <f t="shared" si="53"/>
        <v>16.98</v>
      </c>
      <c r="DJ69" s="57"/>
      <c r="DK69" s="29" t="s">
        <v>84</v>
      </c>
      <c r="DL69" s="29"/>
      <c r="DM69" s="29">
        <v>20</v>
      </c>
      <c r="DN69" s="30">
        <v>1.89</v>
      </c>
      <c r="DO69" s="29"/>
      <c r="DP69" s="31">
        <f t="shared" si="46"/>
        <v>37.799999999999997</v>
      </c>
      <c r="DR69" s="70"/>
      <c r="DS69" s="28" t="s">
        <v>417</v>
      </c>
      <c r="DT69" s="29"/>
      <c r="DU69" s="29">
        <v>2</v>
      </c>
      <c r="DV69" s="30">
        <v>6</v>
      </c>
      <c r="DW69" s="29"/>
      <c r="DX69" s="39">
        <f t="shared" si="55"/>
        <v>12</v>
      </c>
    </row>
    <row r="70" spans="2:128" ht="19.5" customHeight="1" thickBot="1">
      <c r="B70" s="32" t="s">
        <v>272</v>
      </c>
      <c r="C70" s="45"/>
      <c r="D70" s="34"/>
      <c r="E70" s="34"/>
      <c r="F70" s="35"/>
      <c r="G70" s="34"/>
      <c r="H70" s="36">
        <f>SUM(H66:H69)</f>
        <v>597</v>
      </c>
      <c r="J70" s="71"/>
      <c r="K70" s="28" t="s">
        <v>301</v>
      </c>
      <c r="L70" s="29"/>
      <c r="M70" s="29">
        <v>1</v>
      </c>
      <c r="N70" s="30">
        <v>74</v>
      </c>
      <c r="O70" s="29"/>
      <c r="P70" s="39">
        <f>M70*N70-O70</f>
        <v>74</v>
      </c>
      <c r="R70" s="24">
        <v>45030</v>
      </c>
      <c r="S70" s="25" t="s">
        <v>16</v>
      </c>
      <c r="T70" s="25" t="s">
        <v>263</v>
      </c>
      <c r="U70" s="25" t="s">
        <v>264</v>
      </c>
      <c r="V70" s="26" t="s">
        <v>265</v>
      </c>
      <c r="W70" s="25" t="s">
        <v>266</v>
      </c>
      <c r="X70" s="27" t="s">
        <v>267</v>
      </c>
      <c r="Z70" s="70"/>
      <c r="AA70" s="28" t="s">
        <v>305</v>
      </c>
      <c r="AB70" s="29"/>
      <c r="AC70" s="29">
        <v>1</v>
      </c>
      <c r="AD70" s="30">
        <v>60</v>
      </c>
      <c r="AE70" s="29"/>
      <c r="AF70" s="39">
        <f t="shared" si="56"/>
        <v>60</v>
      </c>
      <c r="AH70" s="47">
        <v>45044</v>
      </c>
      <c r="AI70" s="25" t="s">
        <v>16</v>
      </c>
      <c r="AJ70" s="25" t="s">
        <v>263</v>
      </c>
      <c r="AK70" s="25" t="s">
        <v>264</v>
      </c>
      <c r="AL70" s="26" t="s">
        <v>265</v>
      </c>
      <c r="AM70" s="25" t="s">
        <v>266</v>
      </c>
      <c r="AN70" s="27" t="s">
        <v>267</v>
      </c>
      <c r="AP70" s="47">
        <v>45050</v>
      </c>
      <c r="AQ70" s="25" t="s">
        <v>16</v>
      </c>
      <c r="AR70" s="25" t="s">
        <v>263</v>
      </c>
      <c r="AS70" s="25" t="s">
        <v>264</v>
      </c>
      <c r="AT70" s="26" t="s">
        <v>265</v>
      </c>
      <c r="AU70" s="25" t="s">
        <v>266</v>
      </c>
      <c r="AV70" s="27" t="s">
        <v>267</v>
      </c>
      <c r="AX70" s="70"/>
      <c r="AY70" s="28" t="s">
        <v>84</v>
      </c>
      <c r="AZ70" s="29"/>
      <c r="BA70" s="29">
        <v>1</v>
      </c>
      <c r="BB70" s="30">
        <v>69.36</v>
      </c>
      <c r="BC70" s="29"/>
      <c r="BD70" s="39">
        <f t="shared" si="47"/>
        <v>69.36</v>
      </c>
      <c r="BF70" s="68"/>
      <c r="BG70" s="29" t="s">
        <v>392</v>
      </c>
      <c r="BH70" s="29"/>
      <c r="BI70" s="29">
        <v>30</v>
      </c>
      <c r="BJ70" s="30">
        <v>3</v>
      </c>
      <c r="BK70" s="29"/>
      <c r="BL70" s="31">
        <f>(BI70*BJ70)-BK70</f>
        <v>90</v>
      </c>
      <c r="BN70" s="24">
        <v>45070</v>
      </c>
      <c r="BO70" s="25" t="s">
        <v>16</v>
      </c>
      <c r="BP70" s="25" t="s">
        <v>263</v>
      </c>
      <c r="BQ70" s="25" t="s">
        <v>264</v>
      </c>
      <c r="BR70" s="26" t="s">
        <v>265</v>
      </c>
      <c r="BS70" s="25" t="s">
        <v>266</v>
      </c>
      <c r="BT70" s="27" t="s">
        <v>267</v>
      </c>
      <c r="CL70" s="57"/>
      <c r="CM70" s="29" t="s">
        <v>724</v>
      </c>
      <c r="CN70" s="29"/>
      <c r="CO70" s="29">
        <v>1</v>
      </c>
      <c r="CP70" s="30">
        <v>181.3</v>
      </c>
      <c r="CQ70" s="29"/>
      <c r="CR70" s="31">
        <f t="shared" si="51"/>
        <v>181.3</v>
      </c>
      <c r="CT70" s="57"/>
      <c r="CU70" s="29" t="s">
        <v>136</v>
      </c>
      <c r="CV70" s="29"/>
      <c r="CW70" s="29">
        <v>2</v>
      </c>
      <c r="CX70" s="30">
        <v>14.34</v>
      </c>
      <c r="CY70" s="29"/>
      <c r="CZ70" s="31">
        <f t="shared" si="54"/>
        <v>28.68</v>
      </c>
      <c r="DB70" s="57"/>
      <c r="DC70" s="29" t="s">
        <v>727</v>
      </c>
      <c r="DD70" s="29"/>
      <c r="DE70" s="29">
        <v>4</v>
      </c>
      <c r="DF70" s="30">
        <v>2.99</v>
      </c>
      <c r="DG70" s="29">
        <v>0.4</v>
      </c>
      <c r="DH70" s="31">
        <f t="shared" si="53"/>
        <v>11.56</v>
      </c>
      <c r="DJ70" s="57"/>
      <c r="DK70" s="29" t="s">
        <v>326</v>
      </c>
      <c r="DL70" s="29"/>
      <c r="DM70" s="29">
        <v>2</v>
      </c>
      <c r="DN70" s="30">
        <v>67.5</v>
      </c>
      <c r="DO70" s="29">
        <v>5.2</v>
      </c>
      <c r="DP70" s="31">
        <f t="shared" si="46"/>
        <v>129.80000000000001</v>
      </c>
      <c r="DR70" s="70"/>
      <c r="DS70" s="28" t="s">
        <v>279</v>
      </c>
      <c r="DT70" s="29"/>
      <c r="DU70" s="29">
        <v>6</v>
      </c>
      <c r="DV70" s="30">
        <v>5</v>
      </c>
      <c r="DW70" s="29"/>
      <c r="DX70" s="39">
        <f t="shared" si="55"/>
        <v>30</v>
      </c>
    </row>
    <row r="71" spans="2:128" ht="19.5" customHeight="1" thickBot="1">
      <c r="J71" s="32" t="s">
        <v>272</v>
      </c>
      <c r="K71" s="33" t="s">
        <v>270</v>
      </c>
      <c r="L71" s="34"/>
      <c r="M71" s="34"/>
      <c r="N71" s="35"/>
      <c r="O71" s="34"/>
      <c r="P71" s="36">
        <f>SUM(P67:P70)</f>
        <v>540.1</v>
      </c>
      <c r="R71" s="69" t="s">
        <v>410</v>
      </c>
      <c r="S71" s="28" t="s">
        <v>409</v>
      </c>
      <c r="T71" s="29"/>
      <c r="U71" s="29">
        <v>1</v>
      </c>
      <c r="V71" s="30">
        <v>2.99</v>
      </c>
      <c r="W71" s="29"/>
      <c r="X71" s="39">
        <f>U71*V71-W71</f>
        <v>2.99</v>
      </c>
      <c r="Z71" s="70"/>
      <c r="AA71" s="29" t="s">
        <v>284</v>
      </c>
      <c r="AB71" s="29"/>
      <c r="AC71" s="29">
        <v>10</v>
      </c>
      <c r="AD71" s="30">
        <v>3</v>
      </c>
      <c r="AE71" s="29"/>
      <c r="AF71" s="39">
        <f t="shared" si="56"/>
        <v>30</v>
      </c>
      <c r="AH71" s="66" t="s">
        <v>58</v>
      </c>
      <c r="AI71" s="29" t="s">
        <v>242</v>
      </c>
      <c r="AJ71" s="29"/>
      <c r="AK71" s="29">
        <v>1</v>
      </c>
      <c r="AL71" s="30">
        <v>41.4</v>
      </c>
      <c r="AM71" s="29"/>
      <c r="AN71" s="31">
        <f t="shared" ref="AN71:AN77" si="57">(AK71*AL71)-AM71</f>
        <v>41.4</v>
      </c>
      <c r="AP71" s="56" t="s">
        <v>312</v>
      </c>
      <c r="AQ71" s="29" t="s">
        <v>313</v>
      </c>
      <c r="AR71" s="29"/>
      <c r="AS71" s="29">
        <v>40</v>
      </c>
      <c r="AT71" s="30">
        <v>6.89</v>
      </c>
      <c r="AU71" s="29"/>
      <c r="AV71" s="31">
        <f>(AS71*AT71)-AU71</f>
        <v>275.59999999999997</v>
      </c>
      <c r="AX71" s="70"/>
      <c r="AY71" s="28" t="s">
        <v>345</v>
      </c>
      <c r="AZ71" s="29"/>
      <c r="BA71" s="29">
        <v>6</v>
      </c>
      <c r="BB71" s="30">
        <v>19.489999999999998</v>
      </c>
      <c r="BC71" s="29"/>
      <c r="BD71" s="39">
        <f t="shared" si="47"/>
        <v>116.94</v>
      </c>
      <c r="BF71" s="48" t="s">
        <v>100</v>
      </c>
      <c r="BG71" s="33" t="s">
        <v>270</v>
      </c>
      <c r="BH71" s="34"/>
      <c r="BI71" s="34"/>
      <c r="BJ71" s="35"/>
      <c r="BK71" s="34"/>
      <c r="BL71" s="36">
        <f>SUM(BL68:BL70)</f>
        <v>186</v>
      </c>
      <c r="BN71" s="37" t="s">
        <v>425</v>
      </c>
      <c r="BO71" s="28" t="s">
        <v>425</v>
      </c>
      <c r="BP71" s="29"/>
      <c r="BQ71" s="29">
        <v>1</v>
      </c>
      <c r="BR71" s="30">
        <v>310.85000000000002</v>
      </c>
      <c r="BS71" s="29">
        <v>50.85</v>
      </c>
      <c r="BT71" s="31">
        <f>(BQ71*BR71)-BS71</f>
        <v>260</v>
      </c>
      <c r="CL71" s="57"/>
      <c r="CM71" s="29" t="s">
        <v>743</v>
      </c>
      <c r="CN71" s="29"/>
      <c r="CO71" s="29">
        <v>3</v>
      </c>
      <c r="CP71" s="30">
        <v>2.89</v>
      </c>
      <c r="CQ71" s="29"/>
      <c r="CR71" s="31">
        <f t="shared" si="51"/>
        <v>8.67</v>
      </c>
      <c r="CT71" s="57"/>
      <c r="CU71" s="29" t="s">
        <v>153</v>
      </c>
      <c r="CV71" s="29"/>
      <c r="CW71" s="29">
        <v>2</v>
      </c>
      <c r="CX71" s="30">
        <v>14.34</v>
      </c>
      <c r="CY71" s="29"/>
      <c r="CZ71" s="31">
        <f t="shared" si="54"/>
        <v>28.68</v>
      </c>
      <c r="DB71" s="57"/>
      <c r="DC71" s="29" t="s">
        <v>667</v>
      </c>
      <c r="DD71" s="29"/>
      <c r="DE71" s="29">
        <v>6</v>
      </c>
      <c r="DF71" s="30">
        <v>4.99</v>
      </c>
      <c r="DG71" s="29"/>
      <c r="DH71" s="31">
        <f t="shared" si="53"/>
        <v>29.94</v>
      </c>
      <c r="DJ71" s="48" t="s">
        <v>99</v>
      </c>
      <c r="DK71" s="33" t="s">
        <v>270</v>
      </c>
      <c r="DL71" s="34"/>
      <c r="DM71" s="34"/>
      <c r="DN71" s="35"/>
      <c r="DO71" s="34"/>
      <c r="DP71" s="36">
        <f>SUM(DP51:DP70)</f>
        <v>997.56000000000017</v>
      </c>
      <c r="DR71" s="70"/>
      <c r="DS71" s="28" t="s">
        <v>355</v>
      </c>
      <c r="DT71" s="29"/>
      <c r="DU71" s="29">
        <v>1</v>
      </c>
      <c r="DV71" s="30">
        <v>35</v>
      </c>
      <c r="DW71" s="29"/>
      <c r="DX71" s="39">
        <f t="shared" si="55"/>
        <v>35</v>
      </c>
    </row>
    <row r="72" spans="2:128" ht="19.5" customHeight="1" thickBot="1">
      <c r="B72" s="24">
        <v>45015</v>
      </c>
      <c r="C72" s="25" t="s">
        <v>16</v>
      </c>
      <c r="D72" s="25" t="s">
        <v>263</v>
      </c>
      <c r="E72" s="25" t="s">
        <v>264</v>
      </c>
      <c r="F72" s="26" t="s">
        <v>265</v>
      </c>
      <c r="G72" s="25" t="s">
        <v>266</v>
      </c>
      <c r="H72" s="27" t="s">
        <v>267</v>
      </c>
      <c r="R72" s="70"/>
      <c r="S72" s="28" t="s">
        <v>283</v>
      </c>
      <c r="T72" s="29"/>
      <c r="U72" s="29">
        <v>1.4650000000000001</v>
      </c>
      <c r="V72" s="30">
        <v>5.99</v>
      </c>
      <c r="W72" s="29"/>
      <c r="X72" s="39">
        <f>U72*V72-W72</f>
        <v>8.7753500000000013</v>
      </c>
      <c r="Z72" s="70"/>
      <c r="AA72" s="28" t="s">
        <v>304</v>
      </c>
      <c r="AB72" s="29"/>
      <c r="AC72" s="29">
        <v>1</v>
      </c>
      <c r="AD72" s="30">
        <v>30</v>
      </c>
      <c r="AE72" s="29"/>
      <c r="AF72" s="39">
        <f t="shared" si="56"/>
        <v>30</v>
      </c>
      <c r="AH72" s="67"/>
      <c r="AI72" s="29" t="s">
        <v>241</v>
      </c>
      <c r="AJ72" s="29"/>
      <c r="AK72" s="29">
        <v>1</v>
      </c>
      <c r="AL72" s="30">
        <v>42</v>
      </c>
      <c r="AM72" s="29"/>
      <c r="AN72" s="31">
        <f t="shared" si="57"/>
        <v>42</v>
      </c>
      <c r="AP72" s="57"/>
      <c r="AQ72" s="29" t="s">
        <v>508</v>
      </c>
      <c r="AR72" s="29"/>
      <c r="AS72" s="29">
        <v>79</v>
      </c>
      <c r="AT72" s="30">
        <v>12.35</v>
      </c>
      <c r="AU72" s="29"/>
      <c r="AV72" s="31">
        <f>(AS72*AT72)-AU72</f>
        <v>975.65</v>
      </c>
      <c r="AX72" s="70"/>
      <c r="AY72" s="28" t="s">
        <v>744</v>
      </c>
      <c r="AZ72" s="29"/>
      <c r="BA72" s="29">
        <v>1</v>
      </c>
      <c r="BB72" s="30">
        <v>16.899999999999999</v>
      </c>
      <c r="BC72" s="29"/>
      <c r="BD72" s="39">
        <f t="shared" si="47"/>
        <v>16.899999999999999</v>
      </c>
      <c r="BN72" s="32" t="s">
        <v>272</v>
      </c>
      <c r="BO72" s="33" t="s">
        <v>270</v>
      </c>
      <c r="BP72" s="34"/>
      <c r="BQ72" s="34"/>
      <c r="BR72" s="35"/>
      <c r="BS72" s="34"/>
      <c r="BT72" s="36">
        <f>SUM(BT71:BT71)</f>
        <v>260</v>
      </c>
      <c r="CL72" s="57"/>
      <c r="CM72" s="29" t="s">
        <v>745</v>
      </c>
      <c r="CN72" s="29"/>
      <c r="CO72" s="29">
        <v>1</v>
      </c>
      <c r="CP72" s="30">
        <v>41</v>
      </c>
      <c r="CQ72" s="29"/>
      <c r="CR72" s="31">
        <f t="shared" si="51"/>
        <v>41</v>
      </c>
      <c r="CT72" s="57"/>
      <c r="CU72" s="29" t="s">
        <v>132</v>
      </c>
      <c r="CV72" s="29"/>
      <c r="CW72" s="29">
        <v>3</v>
      </c>
      <c r="CX72" s="30">
        <v>11.34</v>
      </c>
      <c r="CY72" s="29"/>
      <c r="CZ72" s="31">
        <f t="shared" si="54"/>
        <v>34.019999999999996</v>
      </c>
      <c r="DB72" s="57"/>
      <c r="DC72" s="29" t="s">
        <v>597</v>
      </c>
      <c r="DD72" s="29"/>
      <c r="DE72" s="29">
        <v>4</v>
      </c>
      <c r="DF72" s="30">
        <v>1.99</v>
      </c>
      <c r="DG72" s="29"/>
      <c r="DH72" s="31">
        <f t="shared" si="53"/>
        <v>7.96</v>
      </c>
      <c r="DR72" s="70"/>
      <c r="DS72" s="28" t="s">
        <v>506</v>
      </c>
      <c r="DT72" s="29"/>
      <c r="DU72" s="29">
        <v>5</v>
      </c>
      <c r="DV72" s="30">
        <v>4</v>
      </c>
      <c r="DW72" s="29"/>
      <c r="DX72" s="39">
        <f t="shared" si="55"/>
        <v>20</v>
      </c>
    </row>
    <row r="73" spans="2:128" ht="19.5" customHeight="1" thickBot="1">
      <c r="B73" s="72" t="s">
        <v>268</v>
      </c>
      <c r="C73" s="28" t="s">
        <v>326</v>
      </c>
      <c r="D73" s="29"/>
      <c r="E73" s="29">
        <v>1</v>
      </c>
      <c r="F73" s="30">
        <v>7.49</v>
      </c>
      <c r="G73" s="29"/>
      <c r="H73" s="39">
        <f>E73*F73-G73</f>
        <v>7.49</v>
      </c>
      <c r="J73" s="24">
        <v>45020</v>
      </c>
      <c r="K73" s="25" t="s">
        <v>16</v>
      </c>
      <c r="L73" s="25" t="s">
        <v>263</v>
      </c>
      <c r="M73" s="25" t="s">
        <v>264</v>
      </c>
      <c r="N73" s="26" t="s">
        <v>265</v>
      </c>
      <c r="O73" s="25" t="s">
        <v>266</v>
      </c>
      <c r="P73" s="27" t="s">
        <v>267</v>
      </c>
      <c r="R73" s="71"/>
      <c r="S73" s="28" t="s">
        <v>275</v>
      </c>
      <c r="T73" s="29"/>
      <c r="U73" s="29">
        <v>5</v>
      </c>
      <c r="V73" s="30">
        <v>2.99</v>
      </c>
      <c r="W73" s="29"/>
      <c r="X73" s="39">
        <f>U73*V73-W73</f>
        <v>14.950000000000001</v>
      </c>
      <c r="Z73" s="70"/>
      <c r="AA73" s="28" t="s">
        <v>404</v>
      </c>
      <c r="AB73" s="29"/>
      <c r="AC73" s="29">
        <v>1</v>
      </c>
      <c r="AD73" s="30">
        <v>35</v>
      </c>
      <c r="AE73" s="29"/>
      <c r="AF73" s="39">
        <f t="shared" si="56"/>
        <v>35</v>
      </c>
      <c r="AH73" s="67"/>
      <c r="AI73" s="29" t="s">
        <v>336</v>
      </c>
      <c r="AJ73" s="29"/>
      <c r="AK73" s="29">
        <v>20</v>
      </c>
      <c r="AL73" s="30">
        <v>2.8</v>
      </c>
      <c r="AM73" s="29"/>
      <c r="AN73" s="31">
        <f t="shared" si="57"/>
        <v>56</v>
      </c>
      <c r="AP73" s="68"/>
      <c r="AQ73" s="29" t="s">
        <v>42</v>
      </c>
      <c r="AR73" s="29"/>
      <c r="AS73" s="29">
        <v>20</v>
      </c>
      <c r="AT73" s="30">
        <v>14.99</v>
      </c>
      <c r="AU73" s="29"/>
      <c r="AV73" s="31">
        <f>(AS73*AT73)-AU73</f>
        <v>299.8</v>
      </c>
      <c r="AX73" s="71"/>
      <c r="AY73" s="28" t="s">
        <v>718</v>
      </c>
      <c r="AZ73" s="29"/>
      <c r="BA73" s="29">
        <v>2</v>
      </c>
      <c r="BB73" s="30">
        <v>13.9</v>
      </c>
      <c r="BC73" s="29"/>
      <c r="BD73" s="39">
        <f t="shared" si="47"/>
        <v>27.8</v>
      </c>
      <c r="CL73" s="57"/>
      <c r="CM73" s="29" t="s">
        <v>746</v>
      </c>
      <c r="CN73" s="29"/>
      <c r="CO73" s="29">
        <v>4.1180000000000003</v>
      </c>
      <c r="CP73" s="30">
        <v>9.5</v>
      </c>
      <c r="CQ73" s="29"/>
      <c r="CR73" s="31">
        <f t="shared" si="51"/>
        <v>39.121000000000002</v>
      </c>
      <c r="CT73" s="57"/>
      <c r="CU73" s="29" t="s">
        <v>643</v>
      </c>
      <c r="CV73" s="29"/>
      <c r="CW73" s="29">
        <v>12</v>
      </c>
      <c r="CX73" s="30">
        <v>2.39</v>
      </c>
      <c r="CY73" s="29"/>
      <c r="CZ73" s="31">
        <f t="shared" si="54"/>
        <v>28.68</v>
      </c>
      <c r="DB73" s="57"/>
      <c r="DC73" s="29" t="s">
        <v>747</v>
      </c>
      <c r="DD73" s="29"/>
      <c r="DE73" s="29">
        <v>1</v>
      </c>
      <c r="DF73" s="30">
        <v>5.89</v>
      </c>
      <c r="DG73" s="29"/>
      <c r="DH73" s="31">
        <f t="shared" si="53"/>
        <v>5.89</v>
      </c>
      <c r="DJ73" s="47">
        <v>45113</v>
      </c>
      <c r="DK73" s="25" t="s">
        <v>16</v>
      </c>
      <c r="DL73" s="25" t="s">
        <v>263</v>
      </c>
      <c r="DM73" s="25" t="s">
        <v>264</v>
      </c>
      <c r="DN73" s="26" t="s">
        <v>265</v>
      </c>
      <c r="DO73" s="25" t="s">
        <v>266</v>
      </c>
      <c r="DP73" s="27" t="s">
        <v>267</v>
      </c>
      <c r="DR73" s="70"/>
      <c r="DS73" s="28" t="s">
        <v>286</v>
      </c>
      <c r="DT73" s="29"/>
      <c r="DU73" s="29">
        <v>10</v>
      </c>
      <c r="DV73" s="30">
        <v>4</v>
      </c>
      <c r="DW73" s="29"/>
      <c r="DX73" s="39">
        <f t="shared" si="55"/>
        <v>40</v>
      </c>
    </row>
    <row r="74" spans="2:128" ht="19.5" customHeight="1" thickBot="1">
      <c r="B74" s="73"/>
      <c r="C74" s="28" t="s">
        <v>325</v>
      </c>
      <c r="D74" s="29"/>
      <c r="E74" s="29">
        <v>6.6180000000000003</v>
      </c>
      <c r="F74" s="30">
        <v>16.8</v>
      </c>
      <c r="G74" s="29"/>
      <c r="H74" s="31">
        <f>E74*F74-G74</f>
        <v>111.18240000000002</v>
      </c>
      <c r="J74" s="69" t="s">
        <v>308</v>
      </c>
      <c r="K74" s="28" t="s">
        <v>309</v>
      </c>
      <c r="L74" s="29"/>
      <c r="M74" s="29">
        <v>24</v>
      </c>
      <c r="N74" s="30">
        <v>2.98</v>
      </c>
      <c r="O74" s="29"/>
      <c r="P74" s="39">
        <f>M74*N74-O74</f>
        <v>71.52</v>
      </c>
      <c r="R74" s="32" t="s">
        <v>272</v>
      </c>
      <c r="S74" s="33" t="s">
        <v>270</v>
      </c>
      <c r="T74" s="34"/>
      <c r="U74" s="34"/>
      <c r="V74" s="35"/>
      <c r="W74" s="34"/>
      <c r="X74" s="36">
        <f>SUM(X71:X73)</f>
        <v>26.715350000000001</v>
      </c>
      <c r="Z74" s="70"/>
      <c r="AA74" s="28" t="s">
        <v>405</v>
      </c>
      <c r="AB74" s="29"/>
      <c r="AC74" s="29">
        <v>4</v>
      </c>
      <c r="AD74" s="30">
        <v>13</v>
      </c>
      <c r="AE74" s="29"/>
      <c r="AF74" s="39">
        <f t="shared" si="56"/>
        <v>52</v>
      </c>
      <c r="AH74" s="67"/>
      <c r="AI74" s="29" t="s">
        <v>337</v>
      </c>
      <c r="AJ74" s="29"/>
      <c r="AK74" s="29">
        <v>16</v>
      </c>
      <c r="AL74" s="30">
        <v>4</v>
      </c>
      <c r="AM74" s="29"/>
      <c r="AN74" s="31">
        <f t="shared" si="57"/>
        <v>64</v>
      </c>
      <c r="AP74" s="48" t="s">
        <v>272</v>
      </c>
      <c r="AQ74" s="33" t="s">
        <v>270</v>
      </c>
      <c r="AR74" s="34"/>
      <c r="AS74" s="34"/>
      <c r="AT74" s="35"/>
      <c r="AU74" s="34"/>
      <c r="AV74" s="36">
        <f>SUM(AV71:AV73)</f>
        <v>1551.05</v>
      </c>
      <c r="AX74" s="32" t="s">
        <v>99</v>
      </c>
      <c r="AY74" s="33" t="s">
        <v>270</v>
      </c>
      <c r="AZ74" s="34"/>
      <c r="BA74" s="34"/>
      <c r="BB74" s="35"/>
      <c r="BC74" s="34"/>
      <c r="BD74" s="36">
        <f>SUM(BD49:BD73)</f>
        <v>918.9899999999999</v>
      </c>
      <c r="BN74" s="47">
        <v>45071</v>
      </c>
      <c r="BO74" s="25" t="s">
        <v>16</v>
      </c>
      <c r="BP74" s="25" t="s">
        <v>263</v>
      </c>
      <c r="BQ74" s="25" t="s">
        <v>264</v>
      </c>
      <c r="BR74" s="26" t="s">
        <v>265</v>
      </c>
      <c r="BS74" s="25" t="s">
        <v>266</v>
      </c>
      <c r="BT74" s="27" t="s">
        <v>267</v>
      </c>
      <c r="CL74" s="57"/>
      <c r="CM74" s="29" t="s">
        <v>748</v>
      </c>
      <c r="CN74" s="29"/>
      <c r="CO74" s="29">
        <v>4.266</v>
      </c>
      <c r="CP74" s="30">
        <v>16.899999999999999</v>
      </c>
      <c r="CQ74" s="29"/>
      <c r="CR74" s="31">
        <f t="shared" si="51"/>
        <v>72.095399999999998</v>
      </c>
      <c r="CT74" s="57"/>
      <c r="CU74" s="29" t="s">
        <v>138</v>
      </c>
      <c r="CV74" s="29"/>
      <c r="CW74" s="29">
        <v>36</v>
      </c>
      <c r="CX74" s="30">
        <v>2.29</v>
      </c>
      <c r="CY74" s="29">
        <v>3.6</v>
      </c>
      <c r="CZ74" s="31">
        <f t="shared" si="54"/>
        <v>78.84</v>
      </c>
      <c r="DB74" s="57"/>
      <c r="DC74" s="29" t="s">
        <v>283</v>
      </c>
      <c r="DD74" s="29"/>
      <c r="DE74" s="29">
        <v>1.9650000000000001</v>
      </c>
      <c r="DF74" s="30">
        <v>2.99</v>
      </c>
      <c r="DG74" s="29">
        <v>0.48</v>
      </c>
      <c r="DH74" s="31">
        <f t="shared" si="53"/>
        <v>5.3953500000000005</v>
      </c>
      <c r="DJ74" s="66" t="s">
        <v>499</v>
      </c>
      <c r="DK74" s="29" t="s">
        <v>286</v>
      </c>
      <c r="DL74" s="29"/>
      <c r="DM74" s="29">
        <v>36</v>
      </c>
      <c r="DN74" s="30">
        <v>10.99</v>
      </c>
      <c r="DO74" s="29"/>
      <c r="DP74" s="31">
        <f>(DM74*DN74)-DO74</f>
        <v>395.64</v>
      </c>
      <c r="DR74" s="70"/>
      <c r="DS74" s="28" t="s">
        <v>639</v>
      </c>
      <c r="DT74" s="29"/>
      <c r="DU74" s="29">
        <v>2</v>
      </c>
      <c r="DV74" s="30">
        <v>6</v>
      </c>
      <c r="DW74" s="29"/>
      <c r="DX74" s="39">
        <f t="shared" si="55"/>
        <v>12</v>
      </c>
    </row>
    <row r="75" spans="2:128" ht="16.5" customHeight="1" thickBot="1">
      <c r="B75" s="46" t="s">
        <v>99</v>
      </c>
      <c r="C75" s="33" t="s">
        <v>270</v>
      </c>
      <c r="D75" s="34"/>
      <c r="E75" s="34"/>
      <c r="F75" s="35"/>
      <c r="G75" s="34"/>
      <c r="H75" s="36">
        <f>SUM(H73:H74)</f>
        <v>118.67240000000001</v>
      </c>
      <c r="J75" s="71"/>
      <c r="K75" s="28" t="s">
        <v>310</v>
      </c>
      <c r="L75" s="29"/>
      <c r="M75" s="29">
        <v>12</v>
      </c>
      <c r="N75" s="30">
        <v>6.88</v>
      </c>
      <c r="O75" s="29"/>
      <c r="P75" s="39">
        <f>M75*N75-O75</f>
        <v>82.56</v>
      </c>
      <c r="Z75" s="70"/>
      <c r="AA75" s="28" t="s">
        <v>355</v>
      </c>
      <c r="AB75" s="29"/>
      <c r="AC75" s="29">
        <v>1</v>
      </c>
      <c r="AD75" s="30">
        <v>30</v>
      </c>
      <c r="AE75" s="29"/>
      <c r="AF75" s="39">
        <f t="shared" si="56"/>
        <v>30</v>
      </c>
      <c r="AH75" s="67"/>
      <c r="AI75" s="29" t="s">
        <v>695</v>
      </c>
      <c r="AJ75" s="29"/>
      <c r="AK75" s="29">
        <v>1</v>
      </c>
      <c r="AL75" s="30">
        <v>160</v>
      </c>
      <c r="AM75" s="29"/>
      <c r="AN75" s="31">
        <f t="shared" si="57"/>
        <v>160</v>
      </c>
      <c r="BN75" s="66" t="s">
        <v>499</v>
      </c>
      <c r="BO75" s="29" t="s">
        <v>313</v>
      </c>
      <c r="BP75" s="29"/>
      <c r="BQ75" s="29">
        <v>18</v>
      </c>
      <c r="BR75" s="30">
        <v>6.6</v>
      </c>
      <c r="BS75" s="29"/>
      <c r="BT75" s="31">
        <f>(BQ75*BR75)-BS75</f>
        <v>118.8</v>
      </c>
      <c r="CL75" s="57"/>
      <c r="CM75" s="29" t="s">
        <v>419</v>
      </c>
      <c r="CN75" s="29"/>
      <c r="CO75" s="29">
        <v>0.19</v>
      </c>
      <c r="CP75" s="30">
        <v>10.9</v>
      </c>
      <c r="CQ75" s="29"/>
      <c r="CR75" s="31">
        <f t="shared" si="51"/>
        <v>2.0710000000000002</v>
      </c>
      <c r="CT75" s="57"/>
      <c r="CU75" s="29" t="s">
        <v>138</v>
      </c>
      <c r="CV75" s="29"/>
      <c r="CW75" s="29">
        <v>36</v>
      </c>
      <c r="CX75" s="30">
        <v>2.4500000000000002</v>
      </c>
      <c r="CY75" s="29">
        <v>2.16</v>
      </c>
      <c r="CZ75" s="31">
        <f t="shared" si="54"/>
        <v>86.04</v>
      </c>
      <c r="DB75" s="57"/>
      <c r="DC75" s="29" t="s">
        <v>618</v>
      </c>
      <c r="DD75" s="29"/>
      <c r="DE75" s="29">
        <v>1</v>
      </c>
      <c r="DF75" s="30">
        <v>12.99</v>
      </c>
      <c r="DG75" s="29"/>
      <c r="DH75" s="31">
        <f t="shared" si="53"/>
        <v>12.99</v>
      </c>
      <c r="DJ75" s="67"/>
      <c r="DK75" s="29" t="s">
        <v>313</v>
      </c>
      <c r="DL75" s="29"/>
      <c r="DM75" s="29">
        <v>18</v>
      </c>
      <c r="DN75" s="30">
        <v>5.98</v>
      </c>
      <c r="DO75" s="29"/>
      <c r="DP75" s="31">
        <f>(DM75*DN75)-DO75</f>
        <v>107.64000000000001</v>
      </c>
      <c r="DR75" s="70"/>
      <c r="DS75" s="28" t="s">
        <v>284</v>
      </c>
      <c r="DT75" s="29"/>
      <c r="DU75" s="29">
        <v>5</v>
      </c>
      <c r="DV75" s="30">
        <v>3</v>
      </c>
      <c r="DW75" s="29"/>
      <c r="DX75" s="39">
        <f t="shared" si="55"/>
        <v>15</v>
      </c>
    </row>
    <row r="76" spans="2:128" ht="16.5" customHeight="1" thickBot="1">
      <c r="J76" s="32" t="s">
        <v>272</v>
      </c>
      <c r="K76" s="33" t="s">
        <v>270</v>
      </c>
      <c r="L76" s="34"/>
      <c r="M76" s="44" t="s">
        <v>311</v>
      </c>
      <c r="N76" s="43" t="s">
        <v>311</v>
      </c>
      <c r="O76" s="34"/>
      <c r="P76" s="36">
        <f>SUM(P74:P75)</f>
        <v>154.07999999999998</v>
      </c>
      <c r="Z76" s="70"/>
      <c r="AA76" s="28" t="s">
        <v>275</v>
      </c>
      <c r="AB76" s="29"/>
      <c r="AC76" s="29">
        <v>1</v>
      </c>
      <c r="AD76" s="30">
        <v>40</v>
      </c>
      <c r="AE76" s="29"/>
      <c r="AF76" s="39">
        <f t="shared" si="56"/>
        <v>40</v>
      </c>
      <c r="AH76" s="67"/>
      <c r="AI76" s="29" t="s">
        <v>291</v>
      </c>
      <c r="AJ76" s="29"/>
      <c r="AK76" s="29">
        <v>15</v>
      </c>
      <c r="AL76" s="30">
        <v>4</v>
      </c>
      <c r="AM76" s="29"/>
      <c r="AN76" s="31">
        <f t="shared" si="57"/>
        <v>60</v>
      </c>
      <c r="AP76" s="24">
        <v>45050</v>
      </c>
      <c r="AQ76" s="25" t="s">
        <v>16</v>
      </c>
      <c r="AR76" s="25" t="s">
        <v>263</v>
      </c>
      <c r="AS76" s="25" t="s">
        <v>264</v>
      </c>
      <c r="AT76" s="26" t="s">
        <v>265</v>
      </c>
      <c r="AU76" s="25" t="s">
        <v>266</v>
      </c>
      <c r="AV76" s="27" t="s">
        <v>267</v>
      </c>
      <c r="AX76" s="47">
        <v>45055</v>
      </c>
      <c r="AY76" s="25" t="s">
        <v>16</v>
      </c>
      <c r="AZ76" s="25" t="s">
        <v>263</v>
      </c>
      <c r="BA76" s="25" t="s">
        <v>264</v>
      </c>
      <c r="BB76" s="26" t="s">
        <v>265</v>
      </c>
      <c r="BC76" s="25" t="s">
        <v>266</v>
      </c>
      <c r="BD76" s="27" t="s">
        <v>267</v>
      </c>
      <c r="BN76" s="67"/>
      <c r="BO76" s="29" t="s">
        <v>500</v>
      </c>
      <c r="BP76" s="29"/>
      <c r="BQ76" s="29">
        <v>54</v>
      </c>
      <c r="BR76" s="30">
        <v>11.6</v>
      </c>
      <c r="BS76" s="29"/>
      <c r="BT76" s="31">
        <f>(BQ76*BR76)-BS76</f>
        <v>626.4</v>
      </c>
      <c r="CL76" s="57"/>
      <c r="CM76" s="29" t="s">
        <v>618</v>
      </c>
      <c r="CN76" s="29"/>
      <c r="CO76" s="29">
        <v>1</v>
      </c>
      <c r="CP76" s="30">
        <v>12.89</v>
      </c>
      <c r="CQ76" s="29"/>
      <c r="CR76" s="31">
        <f t="shared" si="51"/>
        <v>12.89</v>
      </c>
      <c r="CT76" s="57"/>
      <c r="CU76" s="29" t="s">
        <v>728</v>
      </c>
      <c r="CV76" s="29"/>
      <c r="CW76" s="29">
        <v>12</v>
      </c>
      <c r="CX76" s="30">
        <v>2.19</v>
      </c>
      <c r="CY76" s="29"/>
      <c r="CZ76" s="31">
        <f t="shared" si="54"/>
        <v>26.28</v>
      </c>
      <c r="DB76" s="57"/>
      <c r="DC76" s="29" t="s">
        <v>42</v>
      </c>
      <c r="DD76" s="29"/>
      <c r="DE76" s="29">
        <v>6</v>
      </c>
      <c r="DF76" s="30">
        <v>39.9</v>
      </c>
      <c r="DG76" s="29"/>
      <c r="DH76" s="31">
        <f t="shared" si="53"/>
        <v>239.39999999999998</v>
      </c>
      <c r="DJ76" s="67"/>
      <c r="DK76" s="29" t="s">
        <v>500</v>
      </c>
      <c r="DL76" s="29"/>
      <c r="DM76" s="29">
        <v>18</v>
      </c>
      <c r="DN76" s="30">
        <v>10.98</v>
      </c>
      <c r="DO76" s="29"/>
      <c r="DP76" s="31">
        <f>(DM76*DN76)-DO76</f>
        <v>197.64000000000001</v>
      </c>
      <c r="DR76" s="70"/>
      <c r="DS76" s="28" t="s">
        <v>280</v>
      </c>
      <c r="DT76" s="29"/>
      <c r="DU76" s="54">
        <v>1</v>
      </c>
      <c r="DV76" s="30">
        <v>15</v>
      </c>
      <c r="DW76" s="29"/>
      <c r="DX76" s="39">
        <f t="shared" si="55"/>
        <v>15</v>
      </c>
    </row>
    <row r="77" spans="2:128" ht="19.5" thickBot="1">
      <c r="B77" s="24">
        <v>45015</v>
      </c>
      <c r="C77" s="25" t="s">
        <v>16</v>
      </c>
      <c r="D77" s="25" t="s">
        <v>263</v>
      </c>
      <c r="E77" s="25" t="s">
        <v>264</v>
      </c>
      <c r="F77" s="26" t="s">
        <v>265</v>
      </c>
      <c r="G77" s="25" t="s">
        <v>266</v>
      </c>
      <c r="H77" s="27" t="s">
        <v>267</v>
      </c>
      <c r="Z77" s="71"/>
      <c r="AA77" s="28" t="s">
        <v>277</v>
      </c>
      <c r="AB77" s="29"/>
      <c r="AC77" s="29">
        <v>1</v>
      </c>
      <c r="AD77" s="30">
        <v>10</v>
      </c>
      <c r="AE77" s="29"/>
      <c r="AF77" s="39">
        <f t="shared" si="56"/>
        <v>10</v>
      </c>
      <c r="AH77" s="67"/>
      <c r="AI77" s="29" t="s">
        <v>338</v>
      </c>
      <c r="AJ77" s="29"/>
      <c r="AK77" s="29">
        <v>20</v>
      </c>
      <c r="AL77" s="30">
        <v>4</v>
      </c>
      <c r="AM77" s="29"/>
      <c r="AN77" s="31">
        <f t="shared" si="57"/>
        <v>80</v>
      </c>
      <c r="AP77" s="37" t="s">
        <v>499</v>
      </c>
      <c r="AQ77" s="28" t="s">
        <v>509</v>
      </c>
      <c r="AR77" s="29"/>
      <c r="AS77" s="29">
        <v>10</v>
      </c>
      <c r="AT77" s="30">
        <v>15.98</v>
      </c>
      <c r="AU77" s="29"/>
      <c r="AV77" s="31">
        <f>(AS77*AT77)-AU77</f>
        <v>159.80000000000001</v>
      </c>
      <c r="AX77" s="56" t="s">
        <v>505</v>
      </c>
      <c r="AY77" s="29" t="s">
        <v>305</v>
      </c>
      <c r="AZ77" s="29"/>
      <c r="BA77" s="29">
        <v>1</v>
      </c>
      <c r="BB77" s="30">
        <v>60</v>
      </c>
      <c r="BC77" s="29"/>
      <c r="BD77" s="31">
        <f t="shared" ref="BD77:BD86" si="58">(BA77*BB77)-BC77</f>
        <v>60</v>
      </c>
      <c r="BN77" s="48" t="s">
        <v>272</v>
      </c>
      <c r="BO77" s="33" t="s">
        <v>270</v>
      </c>
      <c r="BP77" s="34"/>
      <c r="BQ77" s="34"/>
      <c r="BR77" s="35"/>
      <c r="BS77" s="34"/>
      <c r="BT77" s="36">
        <f>SUM(BT75:BT76)</f>
        <v>745.19999999999993</v>
      </c>
      <c r="CL77" s="57"/>
      <c r="CM77" s="29" t="s">
        <v>623</v>
      </c>
      <c r="CN77" s="29"/>
      <c r="CO77" s="29">
        <v>1</v>
      </c>
      <c r="CP77" s="30">
        <v>13.49</v>
      </c>
      <c r="CQ77" s="29"/>
      <c r="CR77" s="31">
        <f t="shared" si="51"/>
        <v>13.49</v>
      </c>
      <c r="CT77" s="57"/>
      <c r="CU77" s="29" t="s">
        <v>424</v>
      </c>
      <c r="CV77" s="29"/>
      <c r="CW77" s="29">
        <v>1</v>
      </c>
      <c r="CX77" s="30">
        <v>52.68</v>
      </c>
      <c r="CY77" s="29"/>
      <c r="CZ77" s="31">
        <f t="shared" si="54"/>
        <v>52.68</v>
      </c>
      <c r="DB77" s="57"/>
      <c r="DC77" s="29" t="s">
        <v>366</v>
      </c>
      <c r="DD77" s="29"/>
      <c r="DE77" s="29">
        <v>5</v>
      </c>
      <c r="DF77" s="30">
        <v>21.98</v>
      </c>
      <c r="DG77" s="29"/>
      <c r="DH77" s="31">
        <f t="shared" si="53"/>
        <v>109.9</v>
      </c>
      <c r="DJ77" s="48" t="s">
        <v>272</v>
      </c>
      <c r="DK77" s="33" t="s">
        <v>270</v>
      </c>
      <c r="DL77" s="34"/>
      <c r="DM77" s="34"/>
      <c r="DN77" s="35"/>
      <c r="DO77" s="34"/>
      <c r="DP77" s="36">
        <f>SUM(DP74:DP76)</f>
        <v>700.92</v>
      </c>
      <c r="DR77" s="70"/>
      <c r="DS77" s="28" t="s">
        <v>405</v>
      </c>
      <c r="DT77" s="29"/>
      <c r="DU77" s="54">
        <v>3</v>
      </c>
      <c r="DV77" s="30">
        <v>13</v>
      </c>
      <c r="DW77" s="29"/>
      <c r="DX77" s="39">
        <f t="shared" si="55"/>
        <v>39</v>
      </c>
    </row>
    <row r="78" spans="2:128" ht="18.75" customHeight="1" thickBot="1">
      <c r="B78" s="40" t="s">
        <v>333</v>
      </c>
      <c r="C78" s="28" t="s">
        <v>334</v>
      </c>
      <c r="D78" s="29"/>
      <c r="E78" s="29">
        <v>8.734</v>
      </c>
      <c r="F78" s="30">
        <v>27.99</v>
      </c>
      <c r="G78" s="29"/>
      <c r="H78" s="31">
        <f>(E78*F78)-G78</f>
        <v>244.46465999999998</v>
      </c>
      <c r="Z78" s="32" t="s">
        <v>272</v>
      </c>
      <c r="AA78" s="33" t="s">
        <v>270</v>
      </c>
      <c r="AB78" s="34"/>
      <c r="AC78" s="34"/>
      <c r="AD78" s="35"/>
      <c r="AE78" s="34"/>
      <c r="AF78" s="36">
        <f>SUM(AF69:AF77)</f>
        <v>337</v>
      </c>
      <c r="AH78" s="67"/>
      <c r="AI78" s="29" t="s">
        <v>292</v>
      </c>
      <c r="AJ78" s="29"/>
      <c r="AK78" s="29">
        <v>20</v>
      </c>
      <c r="AL78" s="30">
        <v>4</v>
      </c>
      <c r="AM78" s="29"/>
      <c r="AN78" s="31">
        <f>(AK78*AL78)-AM78</f>
        <v>80</v>
      </c>
      <c r="AP78" s="32" t="s">
        <v>272</v>
      </c>
      <c r="AQ78" s="33" t="s">
        <v>270</v>
      </c>
      <c r="AR78" s="34"/>
      <c r="AS78" s="34"/>
      <c r="AT78" s="35"/>
      <c r="AU78" s="34"/>
      <c r="AV78" s="36">
        <f>SUM(AV77:AV77)</f>
        <v>159.80000000000001</v>
      </c>
      <c r="AX78" s="57"/>
      <c r="AY78" s="29" t="s">
        <v>276</v>
      </c>
      <c r="AZ78" s="29"/>
      <c r="BA78" s="29">
        <v>1</v>
      </c>
      <c r="BB78" s="30">
        <v>70</v>
      </c>
      <c r="BC78" s="29"/>
      <c r="BD78" s="31">
        <f t="shared" si="58"/>
        <v>70</v>
      </c>
      <c r="CL78" s="57"/>
      <c r="CM78" s="29" t="s">
        <v>360</v>
      </c>
      <c r="CN78" s="29"/>
      <c r="CO78" s="29">
        <v>1</v>
      </c>
      <c r="CP78" s="30">
        <v>27.5</v>
      </c>
      <c r="CQ78" s="29"/>
      <c r="CR78" s="31">
        <f t="shared" si="51"/>
        <v>27.5</v>
      </c>
      <c r="CT78" s="57"/>
      <c r="CU78" s="29" t="s">
        <v>353</v>
      </c>
      <c r="CV78" s="29"/>
      <c r="CW78" s="29">
        <v>24</v>
      </c>
      <c r="CX78" s="30">
        <v>1.19</v>
      </c>
      <c r="CY78" s="29"/>
      <c r="CZ78" s="31">
        <f t="shared" si="54"/>
        <v>28.56</v>
      </c>
      <c r="DB78" s="57"/>
      <c r="DC78" s="29" t="s">
        <v>635</v>
      </c>
      <c r="DD78" s="29"/>
      <c r="DE78" s="29">
        <v>1</v>
      </c>
      <c r="DF78" s="30">
        <v>96.9</v>
      </c>
      <c r="DG78" s="29"/>
      <c r="DH78" s="31">
        <f t="shared" si="53"/>
        <v>96.9</v>
      </c>
      <c r="DR78" s="70"/>
      <c r="DS78" s="28" t="s">
        <v>277</v>
      </c>
      <c r="DT78" s="29"/>
      <c r="DU78" s="54">
        <v>5</v>
      </c>
      <c r="DV78" s="30">
        <v>3</v>
      </c>
      <c r="DW78" s="29"/>
      <c r="DX78" s="39">
        <f t="shared" si="55"/>
        <v>15</v>
      </c>
    </row>
    <row r="79" spans="2:128" ht="16.5" customHeight="1" thickBot="1">
      <c r="B79" s="46" t="s">
        <v>99</v>
      </c>
      <c r="C79" s="33" t="s">
        <v>270</v>
      </c>
      <c r="D79" s="34"/>
      <c r="E79" s="34"/>
      <c r="F79" s="35"/>
      <c r="G79" s="34"/>
      <c r="H79" s="36">
        <f>SUM(H78:H78)</f>
        <v>244.46465999999998</v>
      </c>
      <c r="AH79" s="48" t="s">
        <v>272</v>
      </c>
      <c r="AI79" s="33" t="s">
        <v>270</v>
      </c>
      <c r="AJ79" s="34"/>
      <c r="AK79" s="34"/>
      <c r="AL79" s="35"/>
      <c r="AM79" s="34"/>
      <c r="AN79" s="36">
        <f>SUM(AN71:AN78)</f>
        <v>583.4</v>
      </c>
      <c r="AX79" s="57"/>
      <c r="AY79" s="29" t="s">
        <v>304</v>
      </c>
      <c r="AZ79" s="29"/>
      <c r="BA79" s="29">
        <v>1</v>
      </c>
      <c r="BB79" s="30">
        <v>35</v>
      </c>
      <c r="BC79" s="29"/>
      <c r="BD79" s="31">
        <f t="shared" si="58"/>
        <v>35</v>
      </c>
      <c r="BN79" s="24">
        <v>45072</v>
      </c>
      <c r="BO79" s="25" t="s">
        <v>16</v>
      </c>
      <c r="BP79" s="25" t="s">
        <v>263</v>
      </c>
      <c r="BQ79" s="25" t="s">
        <v>264</v>
      </c>
      <c r="BR79" s="26" t="s">
        <v>265</v>
      </c>
      <c r="BS79" s="25" t="s">
        <v>266</v>
      </c>
      <c r="BT79" s="27" t="s">
        <v>267</v>
      </c>
      <c r="CL79" s="57"/>
      <c r="CM79" s="29" t="s">
        <v>723</v>
      </c>
      <c r="CN79" s="29"/>
      <c r="CO79" s="29">
        <v>1</v>
      </c>
      <c r="CP79" s="30">
        <v>13.75</v>
      </c>
      <c r="CQ79" s="29"/>
      <c r="CR79" s="31">
        <f t="shared" si="51"/>
        <v>13.75</v>
      </c>
      <c r="CT79" s="57"/>
      <c r="CU79" s="29" t="s">
        <v>51</v>
      </c>
      <c r="CV79" s="29"/>
      <c r="CW79" s="29">
        <v>9</v>
      </c>
      <c r="CX79" s="30">
        <v>5.99</v>
      </c>
      <c r="CY79" s="29"/>
      <c r="CZ79" s="31">
        <f t="shared" si="54"/>
        <v>53.910000000000004</v>
      </c>
      <c r="DB79" s="57"/>
      <c r="DC79" s="29" t="s">
        <v>661</v>
      </c>
      <c r="DD79" s="29"/>
      <c r="DE79" s="29">
        <v>1</v>
      </c>
      <c r="DF79" s="30">
        <v>34.35</v>
      </c>
      <c r="DG79" s="29"/>
      <c r="DH79" s="31">
        <f t="shared" si="53"/>
        <v>34.35</v>
      </c>
      <c r="DR79" s="70"/>
      <c r="DS79" s="28" t="s">
        <v>354</v>
      </c>
      <c r="DT79" s="29"/>
      <c r="DU79" s="54">
        <v>2</v>
      </c>
      <c r="DV79" s="30">
        <v>3</v>
      </c>
      <c r="DW79" s="29"/>
      <c r="DX79" s="39">
        <f t="shared" si="55"/>
        <v>6</v>
      </c>
    </row>
    <row r="80" spans="2:128" ht="19.5" thickBot="1">
      <c r="J80" s="24">
        <v>45024</v>
      </c>
      <c r="K80" s="25" t="s">
        <v>16</v>
      </c>
      <c r="L80" s="25" t="s">
        <v>263</v>
      </c>
      <c r="M80" s="25" t="s">
        <v>264</v>
      </c>
      <c r="N80" s="26" t="s">
        <v>265</v>
      </c>
      <c r="O80" s="25" t="s">
        <v>266</v>
      </c>
      <c r="P80" s="27" t="s">
        <v>267</v>
      </c>
      <c r="Z80" s="24">
        <v>45035</v>
      </c>
      <c r="AA80" s="25" t="s">
        <v>16</v>
      </c>
      <c r="AB80" s="25" t="s">
        <v>263</v>
      </c>
      <c r="AC80" s="25" t="s">
        <v>264</v>
      </c>
      <c r="AD80" s="26" t="s">
        <v>265</v>
      </c>
      <c r="AE80" s="25" t="s">
        <v>266</v>
      </c>
      <c r="AF80" s="27" t="s">
        <v>267</v>
      </c>
      <c r="AP80" s="24">
        <v>45050</v>
      </c>
      <c r="AQ80" s="25" t="s">
        <v>16</v>
      </c>
      <c r="AR80" s="25" t="s">
        <v>263</v>
      </c>
      <c r="AS80" s="25" t="s">
        <v>264</v>
      </c>
      <c r="AT80" s="26" t="s">
        <v>265</v>
      </c>
      <c r="AU80" s="25" t="s">
        <v>266</v>
      </c>
      <c r="AV80" s="27" t="s">
        <v>267</v>
      </c>
      <c r="AX80" s="57"/>
      <c r="AY80" s="29" t="s">
        <v>409</v>
      </c>
      <c r="AZ80" s="29"/>
      <c r="BA80" s="29">
        <v>3</v>
      </c>
      <c r="BB80" s="30">
        <v>4</v>
      </c>
      <c r="BC80" s="29"/>
      <c r="BD80" s="31">
        <f t="shared" si="58"/>
        <v>12</v>
      </c>
      <c r="BN80" s="37" t="s">
        <v>652</v>
      </c>
      <c r="BO80" s="28" t="s">
        <v>315</v>
      </c>
      <c r="BP80" s="29"/>
      <c r="BQ80" s="29">
        <v>20</v>
      </c>
      <c r="BR80" s="30">
        <v>14.99</v>
      </c>
      <c r="BS80" s="29"/>
      <c r="BT80" s="31">
        <f>(BQ80*BR80)-BS80</f>
        <v>299.8</v>
      </c>
      <c r="CL80" s="57"/>
      <c r="CM80" s="29" t="s">
        <v>597</v>
      </c>
      <c r="CN80" s="29"/>
      <c r="CO80" s="29">
        <v>4</v>
      </c>
      <c r="CP80" s="30">
        <v>1.99</v>
      </c>
      <c r="CQ80" s="29"/>
      <c r="CR80" s="31">
        <f t="shared" si="51"/>
        <v>7.96</v>
      </c>
      <c r="CT80" s="57"/>
      <c r="CU80" s="29" t="s">
        <v>749</v>
      </c>
      <c r="CV80" s="29"/>
      <c r="CW80" s="29">
        <v>9</v>
      </c>
      <c r="CX80" s="30">
        <v>7.69</v>
      </c>
      <c r="CY80" s="29"/>
      <c r="CZ80" s="31">
        <f t="shared" si="54"/>
        <v>69.210000000000008</v>
      </c>
      <c r="DB80" s="57"/>
      <c r="DC80" s="29" t="s">
        <v>698</v>
      </c>
      <c r="DD80" s="29"/>
      <c r="DE80" s="29">
        <v>3</v>
      </c>
      <c r="DF80" s="30">
        <v>16.989999999999998</v>
      </c>
      <c r="DG80" s="29"/>
      <c r="DH80" s="31">
        <f t="shared" si="53"/>
        <v>50.97</v>
      </c>
      <c r="DR80" s="70"/>
      <c r="DS80" s="28" t="s">
        <v>283</v>
      </c>
      <c r="DT80" s="29"/>
      <c r="DU80" s="54">
        <v>1</v>
      </c>
      <c r="DV80" s="30">
        <v>75</v>
      </c>
      <c r="DW80" s="29"/>
      <c r="DX80" s="39">
        <f t="shared" si="55"/>
        <v>75</v>
      </c>
    </row>
    <row r="81" spans="2:128" ht="16.5" customHeight="1" thickBot="1">
      <c r="B81" s="24">
        <v>45015</v>
      </c>
      <c r="C81" s="25" t="s">
        <v>16</v>
      </c>
      <c r="D81" s="25" t="s">
        <v>263</v>
      </c>
      <c r="E81" s="25" t="s">
        <v>264</v>
      </c>
      <c r="F81" s="26" t="s">
        <v>265</v>
      </c>
      <c r="G81" s="25" t="s">
        <v>266</v>
      </c>
      <c r="H81" s="27" t="s">
        <v>267</v>
      </c>
      <c r="J81" s="69" t="s">
        <v>312</v>
      </c>
      <c r="K81" s="28" t="s">
        <v>313</v>
      </c>
      <c r="L81" s="29"/>
      <c r="M81" s="29">
        <v>20</v>
      </c>
      <c r="N81" s="30">
        <v>7.5</v>
      </c>
      <c r="O81" s="29"/>
      <c r="P81" s="39">
        <f>M81*N81-O81</f>
        <v>150</v>
      </c>
      <c r="Z81" s="69" t="s">
        <v>58</v>
      </c>
      <c r="AA81" s="28" t="s">
        <v>336</v>
      </c>
      <c r="AB81" s="29"/>
      <c r="AC81" s="29">
        <v>15</v>
      </c>
      <c r="AD81" s="30">
        <v>2.8</v>
      </c>
      <c r="AE81" s="29"/>
      <c r="AF81" s="39">
        <f t="shared" ref="AF81:AF89" si="59">AC81*AD81-AE81</f>
        <v>42</v>
      </c>
      <c r="AH81" s="47">
        <v>45042</v>
      </c>
      <c r="AI81" s="25" t="s">
        <v>16</v>
      </c>
      <c r="AJ81" s="25" t="s">
        <v>263</v>
      </c>
      <c r="AK81" s="25" t="s">
        <v>264</v>
      </c>
      <c r="AL81" s="26" t="s">
        <v>265</v>
      </c>
      <c r="AM81" s="25" t="s">
        <v>266</v>
      </c>
      <c r="AN81" s="27" t="s">
        <v>267</v>
      </c>
      <c r="AP81" s="69" t="s">
        <v>268</v>
      </c>
      <c r="AQ81" s="29" t="s">
        <v>284</v>
      </c>
      <c r="AR81" s="29"/>
      <c r="AS81" s="29">
        <v>11</v>
      </c>
      <c r="AT81" s="30">
        <v>1.99</v>
      </c>
      <c r="AU81" s="29"/>
      <c r="AV81" s="39">
        <f>AS81*AT81-AU81</f>
        <v>21.89</v>
      </c>
      <c r="AX81" s="57"/>
      <c r="AY81" s="29" t="s">
        <v>284</v>
      </c>
      <c r="AZ81" s="29"/>
      <c r="BA81" s="29">
        <v>1</v>
      </c>
      <c r="BB81" s="30">
        <v>25</v>
      </c>
      <c r="BC81" s="29"/>
      <c r="BD81" s="31">
        <f t="shared" si="58"/>
        <v>25</v>
      </c>
      <c r="BN81" s="32" t="s">
        <v>272</v>
      </c>
      <c r="BO81" s="33" t="s">
        <v>270</v>
      </c>
      <c r="BP81" s="34"/>
      <c r="BQ81" s="34"/>
      <c r="BR81" s="35"/>
      <c r="BS81" s="34"/>
      <c r="BT81" s="36">
        <f>SUM(BT80:BT80)</f>
        <v>299.8</v>
      </c>
      <c r="CL81" s="57"/>
      <c r="CM81" s="29" t="s">
        <v>346</v>
      </c>
      <c r="CN81" s="29"/>
      <c r="CO81" s="29">
        <v>3</v>
      </c>
      <c r="CP81" s="30">
        <v>5.99</v>
      </c>
      <c r="CQ81" s="29"/>
      <c r="CR81" s="31">
        <f t="shared" si="51"/>
        <v>17.97</v>
      </c>
      <c r="CT81" s="57"/>
      <c r="CU81" s="29" t="s">
        <v>142</v>
      </c>
      <c r="CV81" s="29"/>
      <c r="CW81" s="29">
        <v>15</v>
      </c>
      <c r="CX81" s="30">
        <v>4.54</v>
      </c>
      <c r="CY81" s="29">
        <v>4.7699999999999996</v>
      </c>
      <c r="CZ81" s="31">
        <f t="shared" si="54"/>
        <v>63.33</v>
      </c>
      <c r="DB81" s="57"/>
      <c r="DC81" s="29" t="s">
        <v>424</v>
      </c>
      <c r="DD81" s="29"/>
      <c r="DE81" s="29">
        <v>2</v>
      </c>
      <c r="DF81" s="30">
        <v>50.28</v>
      </c>
      <c r="DG81" s="29"/>
      <c r="DH81" s="31">
        <f t="shared" si="53"/>
        <v>100.56</v>
      </c>
      <c r="DR81" s="71"/>
      <c r="DS81" s="28" t="s">
        <v>278</v>
      </c>
      <c r="DT81" s="29"/>
      <c r="DU81" s="54">
        <v>1</v>
      </c>
      <c r="DV81" s="30">
        <v>40</v>
      </c>
      <c r="DW81" s="29"/>
      <c r="DX81" s="39">
        <f>DU81*DV81-DW81</f>
        <v>40</v>
      </c>
    </row>
    <row r="82" spans="2:128" ht="15.75" customHeight="1" thickBot="1">
      <c r="B82" s="72" t="s">
        <v>58</v>
      </c>
      <c r="C82" s="28" t="s">
        <v>242</v>
      </c>
      <c r="D82" s="29"/>
      <c r="E82" s="29">
        <v>1</v>
      </c>
      <c r="F82" s="30">
        <v>41.4</v>
      </c>
      <c r="G82" s="29"/>
      <c r="H82" s="39">
        <f>E82*F82-G82</f>
        <v>41.4</v>
      </c>
      <c r="J82" s="70"/>
      <c r="K82" s="28" t="s">
        <v>314</v>
      </c>
      <c r="L82" s="29"/>
      <c r="M82" s="29">
        <v>19.5</v>
      </c>
      <c r="N82" s="30">
        <v>11.69</v>
      </c>
      <c r="O82" s="29"/>
      <c r="P82" s="39">
        <f>M82*N82-O82</f>
        <v>227.95499999999998</v>
      </c>
      <c r="Z82" s="70"/>
      <c r="AA82" s="28" t="s">
        <v>337</v>
      </c>
      <c r="AB82" s="29"/>
      <c r="AC82" s="29">
        <v>10</v>
      </c>
      <c r="AD82" s="30">
        <v>4</v>
      </c>
      <c r="AE82" s="29"/>
      <c r="AF82" s="39">
        <f t="shared" si="59"/>
        <v>40</v>
      </c>
      <c r="AH82" s="66" t="s">
        <v>595</v>
      </c>
      <c r="AI82" s="29" t="s">
        <v>414</v>
      </c>
      <c r="AJ82" s="29"/>
      <c r="AK82" s="29">
        <v>4.0860000000000003</v>
      </c>
      <c r="AL82" s="30">
        <v>36.9</v>
      </c>
      <c r="AM82" s="29"/>
      <c r="AN82" s="31">
        <f>(AK82*AL82)-AM82</f>
        <v>150.77340000000001</v>
      </c>
      <c r="AP82" s="70"/>
      <c r="AQ82" s="28" t="s">
        <v>750</v>
      </c>
      <c r="AR82" s="29"/>
      <c r="AS82" s="29">
        <v>10</v>
      </c>
      <c r="AT82" s="30">
        <v>7.29</v>
      </c>
      <c r="AU82" s="29"/>
      <c r="AV82" s="39">
        <f>AS82*AT82-AU82</f>
        <v>72.900000000000006</v>
      </c>
      <c r="AX82" s="57"/>
      <c r="AY82" s="29" t="s">
        <v>277</v>
      </c>
      <c r="AZ82" s="29"/>
      <c r="BA82" s="29">
        <v>10</v>
      </c>
      <c r="BB82" s="30">
        <v>3</v>
      </c>
      <c r="BC82" s="29"/>
      <c r="BD82" s="31">
        <f t="shared" si="58"/>
        <v>30</v>
      </c>
      <c r="CL82" s="57"/>
      <c r="CM82" s="29" t="s">
        <v>718</v>
      </c>
      <c r="CN82" s="29"/>
      <c r="CO82" s="29">
        <v>1</v>
      </c>
      <c r="CP82" s="30">
        <v>21.85</v>
      </c>
      <c r="CQ82" s="29"/>
      <c r="CR82" s="31">
        <f t="shared" si="51"/>
        <v>21.85</v>
      </c>
      <c r="CT82" s="57"/>
      <c r="CU82" s="29" t="s">
        <v>661</v>
      </c>
      <c r="CV82" s="29"/>
      <c r="CW82" s="29">
        <v>1</v>
      </c>
      <c r="CX82" s="30">
        <v>34.35</v>
      </c>
      <c r="CY82" s="29"/>
      <c r="CZ82" s="31">
        <f t="shared" si="54"/>
        <v>34.35</v>
      </c>
      <c r="DB82" s="57"/>
      <c r="DC82" s="29" t="s">
        <v>751</v>
      </c>
      <c r="DD82" s="29"/>
      <c r="DE82" s="29">
        <v>1</v>
      </c>
      <c r="DF82" s="30">
        <v>38.08</v>
      </c>
      <c r="DG82" s="29"/>
      <c r="DH82" s="31">
        <f t="shared" si="53"/>
        <v>38.08</v>
      </c>
      <c r="DR82" s="32" t="s">
        <v>653</v>
      </c>
      <c r="DS82" s="33" t="s">
        <v>270</v>
      </c>
      <c r="DT82" s="34"/>
      <c r="DU82" s="34"/>
      <c r="DV82" s="35"/>
      <c r="DW82" s="34"/>
      <c r="DX82" s="36">
        <f>SUM(DX65:DX81)</f>
        <v>544</v>
      </c>
    </row>
    <row r="83" spans="2:128" ht="18" customHeight="1" thickBot="1">
      <c r="B83" s="73"/>
      <c r="C83" s="28" t="s">
        <v>335</v>
      </c>
      <c r="D83" s="29"/>
      <c r="E83" s="29">
        <v>1</v>
      </c>
      <c r="F83" s="30">
        <v>25</v>
      </c>
      <c r="G83" s="29"/>
      <c r="H83" s="31">
        <f>E83*F83-G83</f>
        <v>25</v>
      </c>
      <c r="J83" s="70"/>
      <c r="K83" s="28" t="s">
        <v>314</v>
      </c>
      <c r="L83" s="29"/>
      <c r="M83" s="29">
        <v>60</v>
      </c>
      <c r="N83" s="30">
        <v>11.69</v>
      </c>
      <c r="O83" s="29"/>
      <c r="P83" s="39">
        <f>M83*N83-O83</f>
        <v>701.4</v>
      </c>
      <c r="Z83" s="70"/>
      <c r="AA83" s="28" t="s">
        <v>293</v>
      </c>
      <c r="AB83" s="29"/>
      <c r="AC83" s="29">
        <v>1</v>
      </c>
      <c r="AD83" s="30">
        <v>160</v>
      </c>
      <c r="AE83" s="29"/>
      <c r="AF83" s="39">
        <f t="shared" si="59"/>
        <v>160</v>
      </c>
      <c r="AH83" s="67"/>
      <c r="AI83" s="29" t="s">
        <v>316</v>
      </c>
      <c r="AJ83" s="29"/>
      <c r="AK83" s="29">
        <v>2.048</v>
      </c>
      <c r="AL83" s="30">
        <v>23.5</v>
      </c>
      <c r="AM83" s="29"/>
      <c r="AN83" s="31">
        <f>(AK83*AL83)-AM83</f>
        <v>48.128</v>
      </c>
      <c r="AP83" s="70"/>
      <c r="AQ83" s="29" t="s">
        <v>136</v>
      </c>
      <c r="AR83" s="29"/>
      <c r="AS83" s="29">
        <v>1</v>
      </c>
      <c r="AT83" s="30">
        <v>13.74</v>
      </c>
      <c r="AU83" s="29"/>
      <c r="AV83" s="39">
        <f>AS83*AT83-AU83</f>
        <v>13.74</v>
      </c>
      <c r="AX83" s="57"/>
      <c r="AY83" s="29" t="s">
        <v>510</v>
      </c>
      <c r="AZ83" s="29"/>
      <c r="BA83" s="29">
        <v>3</v>
      </c>
      <c r="BB83" s="30">
        <v>12</v>
      </c>
      <c r="BC83" s="29"/>
      <c r="BD83" s="31">
        <f t="shared" si="58"/>
        <v>36</v>
      </c>
      <c r="CL83" s="57"/>
      <c r="CM83" s="29" t="s">
        <v>660</v>
      </c>
      <c r="CN83" s="29"/>
      <c r="CO83" s="29">
        <v>3</v>
      </c>
      <c r="CP83" s="30">
        <v>5.49</v>
      </c>
      <c r="CQ83" s="29"/>
      <c r="CR83" s="31">
        <f t="shared" si="51"/>
        <v>16.47</v>
      </c>
      <c r="CT83" s="48" t="s">
        <v>99</v>
      </c>
      <c r="CU83" s="33" t="s">
        <v>270</v>
      </c>
      <c r="CV83" s="34"/>
      <c r="CW83" s="34"/>
      <c r="CX83" s="35"/>
      <c r="CY83" s="34"/>
      <c r="CZ83" s="36">
        <f>SUM(CZ65:CZ82)</f>
        <v>730.33120000000019</v>
      </c>
      <c r="DB83" s="57"/>
      <c r="DC83" s="29" t="s">
        <v>635</v>
      </c>
      <c r="DD83" s="29"/>
      <c r="DE83" s="29">
        <v>3</v>
      </c>
      <c r="DF83" s="30">
        <v>28.74</v>
      </c>
      <c r="DG83" s="29"/>
      <c r="DH83" s="31">
        <f t="shared" si="53"/>
        <v>86.22</v>
      </c>
    </row>
    <row r="84" spans="2:128" ht="16.5" customHeight="1" thickBot="1">
      <c r="B84" s="46" t="s">
        <v>272</v>
      </c>
      <c r="C84" s="33" t="s">
        <v>270</v>
      </c>
      <c r="D84" s="34"/>
      <c r="E84" s="34"/>
      <c r="F84" s="35"/>
      <c r="G84" s="34"/>
      <c r="H84" s="36">
        <f>SUM(H82:H83)</f>
        <v>66.400000000000006</v>
      </c>
      <c r="J84" s="71"/>
      <c r="K84" s="28" t="s">
        <v>315</v>
      </c>
      <c r="L84" s="29"/>
      <c r="M84" s="29">
        <v>20</v>
      </c>
      <c r="N84" s="30">
        <v>14.99</v>
      </c>
      <c r="O84" s="29"/>
      <c r="P84" s="39">
        <f>M84*N84-O84</f>
        <v>299.8</v>
      </c>
      <c r="Z84" s="70"/>
      <c r="AA84" s="28" t="s">
        <v>291</v>
      </c>
      <c r="AB84" s="29"/>
      <c r="AC84" s="29">
        <v>20</v>
      </c>
      <c r="AD84" s="30">
        <v>4</v>
      </c>
      <c r="AE84" s="29"/>
      <c r="AF84" s="39">
        <f t="shared" si="59"/>
        <v>80</v>
      </c>
      <c r="AH84" s="48" t="s">
        <v>99</v>
      </c>
      <c r="AI84" s="33" t="s">
        <v>270</v>
      </c>
      <c r="AJ84" s="34"/>
      <c r="AK84" s="34"/>
      <c r="AL84" s="35"/>
      <c r="AM84" s="34"/>
      <c r="AN84" s="36">
        <f>SUM(AN82:AN83)</f>
        <v>198.90140000000002</v>
      </c>
      <c r="AP84" s="70"/>
      <c r="AQ84" s="28" t="s">
        <v>213</v>
      </c>
      <c r="AR84" s="29"/>
      <c r="AS84" s="29">
        <v>1</v>
      </c>
      <c r="AT84" s="30">
        <v>13.74</v>
      </c>
      <c r="AU84" s="29"/>
      <c r="AV84" s="39">
        <f>AS84*AT84-AU84</f>
        <v>13.74</v>
      </c>
      <c r="AX84" s="57"/>
      <c r="AY84" s="29" t="s">
        <v>417</v>
      </c>
      <c r="AZ84" s="29"/>
      <c r="BA84" s="29">
        <v>3</v>
      </c>
      <c r="BB84" s="30">
        <v>6</v>
      </c>
      <c r="BC84" s="29"/>
      <c r="BD84" s="31">
        <f t="shared" si="58"/>
        <v>18</v>
      </c>
      <c r="CL84" s="57"/>
      <c r="CM84" s="29" t="s">
        <v>752</v>
      </c>
      <c r="CN84" s="29"/>
      <c r="CO84" s="29">
        <v>1</v>
      </c>
      <c r="CP84" s="30">
        <v>5.99</v>
      </c>
      <c r="CQ84" s="29"/>
      <c r="CR84" s="31">
        <f t="shared" si="51"/>
        <v>5.99</v>
      </c>
      <c r="DB84" s="57"/>
      <c r="DC84" s="29" t="s">
        <v>346</v>
      </c>
      <c r="DD84" s="29"/>
      <c r="DE84" s="29">
        <v>5</v>
      </c>
      <c r="DF84" s="30">
        <v>5.99</v>
      </c>
      <c r="DG84" s="29"/>
      <c r="DH84" s="31">
        <f t="shared" si="53"/>
        <v>29.950000000000003</v>
      </c>
      <c r="DR84" s="24">
        <v>45120</v>
      </c>
      <c r="DS84" s="25" t="s">
        <v>16</v>
      </c>
      <c r="DT84" s="25" t="s">
        <v>263</v>
      </c>
      <c r="DU84" s="25" t="s">
        <v>264</v>
      </c>
      <c r="DV84" s="26" t="s">
        <v>265</v>
      </c>
      <c r="DW84" s="25" t="s">
        <v>266</v>
      </c>
      <c r="DX84" s="27" t="s">
        <v>267</v>
      </c>
    </row>
    <row r="85" spans="2:128" ht="16.5" customHeight="1" thickBot="1">
      <c r="J85" s="32" t="s">
        <v>272</v>
      </c>
      <c r="K85" s="33" t="s">
        <v>270</v>
      </c>
      <c r="L85" s="34"/>
      <c r="M85" s="34"/>
      <c r="N85" s="35"/>
      <c r="O85" s="34"/>
      <c r="P85" s="36">
        <f>SUM(P81:P84)</f>
        <v>1379.155</v>
      </c>
      <c r="Z85" s="70"/>
      <c r="AA85" s="28" t="s">
        <v>338</v>
      </c>
      <c r="AB85" s="29"/>
      <c r="AC85" s="29">
        <v>20</v>
      </c>
      <c r="AD85" s="30">
        <v>4</v>
      </c>
      <c r="AE85" s="29"/>
      <c r="AF85" s="39">
        <f t="shared" si="59"/>
        <v>80</v>
      </c>
      <c r="AP85" s="70"/>
      <c r="AQ85" s="28" t="s">
        <v>127</v>
      </c>
      <c r="AR85" s="29"/>
      <c r="AS85" s="29">
        <v>1</v>
      </c>
      <c r="AT85" s="30">
        <v>16.739999999999998</v>
      </c>
      <c r="AU85" s="29"/>
      <c r="AV85" s="39">
        <f t="shared" ref="AV85:AV91" si="60">AS85*AT85-AU85</f>
        <v>16.739999999999998</v>
      </c>
      <c r="AX85" s="57"/>
      <c r="AY85" s="29" t="s">
        <v>511</v>
      </c>
      <c r="AZ85" s="29"/>
      <c r="BA85" s="29">
        <v>1</v>
      </c>
      <c r="BB85" s="30">
        <v>35</v>
      </c>
      <c r="BC85" s="29"/>
      <c r="BD85" s="31">
        <f t="shared" si="58"/>
        <v>35</v>
      </c>
      <c r="CL85" s="57"/>
      <c r="CM85" s="29" t="s">
        <v>737</v>
      </c>
      <c r="CN85" s="29"/>
      <c r="CO85" s="29">
        <v>2</v>
      </c>
      <c r="CP85" s="30">
        <v>4.8899999999999997</v>
      </c>
      <c r="CQ85" s="29"/>
      <c r="CR85" s="31">
        <f t="shared" si="51"/>
        <v>9.7799999999999994</v>
      </c>
      <c r="DB85" s="57"/>
      <c r="DC85" s="29" t="s">
        <v>345</v>
      </c>
      <c r="DD85" s="29"/>
      <c r="DE85" s="29">
        <v>6</v>
      </c>
      <c r="DF85" s="30">
        <v>19.989999999999998</v>
      </c>
      <c r="DG85" s="29">
        <v>6</v>
      </c>
      <c r="DH85" s="31">
        <f t="shared" si="53"/>
        <v>113.94</v>
      </c>
      <c r="DR85" s="37" t="s">
        <v>271</v>
      </c>
      <c r="DS85" s="28" t="s">
        <v>273</v>
      </c>
      <c r="DT85" s="29"/>
      <c r="DU85" s="29">
        <v>65</v>
      </c>
      <c r="DV85" s="30">
        <v>2.75</v>
      </c>
      <c r="DW85" s="29"/>
      <c r="DX85" s="31">
        <f>(DU85*DV85)-DW85</f>
        <v>178.75</v>
      </c>
    </row>
    <row r="86" spans="2:128" ht="15.75" customHeight="1" thickBot="1">
      <c r="Z86" s="70"/>
      <c r="AA86" s="28" t="s">
        <v>339</v>
      </c>
      <c r="AB86" s="29"/>
      <c r="AC86" s="29">
        <v>20</v>
      </c>
      <c r="AD86" s="30">
        <v>4</v>
      </c>
      <c r="AE86" s="29"/>
      <c r="AF86" s="39">
        <f>AC86*AD86-AE86</f>
        <v>80</v>
      </c>
      <c r="AP86" s="70"/>
      <c r="AQ86" s="28" t="s">
        <v>635</v>
      </c>
      <c r="AR86" s="29"/>
      <c r="AS86" s="29">
        <v>1</v>
      </c>
      <c r="AT86" s="30">
        <v>125.8</v>
      </c>
      <c r="AU86" s="29"/>
      <c r="AV86" s="39">
        <f t="shared" si="60"/>
        <v>125.8</v>
      </c>
      <c r="AX86" s="68"/>
      <c r="AY86" s="29"/>
      <c r="AZ86" s="29"/>
      <c r="BA86" s="29">
        <v>1</v>
      </c>
      <c r="BB86" s="30">
        <v>45</v>
      </c>
      <c r="BC86" s="29"/>
      <c r="BD86" s="31">
        <f t="shared" si="58"/>
        <v>45</v>
      </c>
      <c r="CL86" s="57"/>
      <c r="CM86" s="29" t="s">
        <v>674</v>
      </c>
      <c r="CN86" s="29"/>
      <c r="CO86" s="29">
        <v>5</v>
      </c>
      <c r="CP86" s="30">
        <v>1.79</v>
      </c>
      <c r="CQ86" s="29">
        <v>0.5</v>
      </c>
      <c r="CR86" s="31">
        <f t="shared" si="51"/>
        <v>8.4499999999999993</v>
      </c>
      <c r="DB86" s="57"/>
      <c r="DC86" s="29" t="s">
        <v>425</v>
      </c>
      <c r="DD86" s="29"/>
      <c r="DE86" s="29">
        <v>1</v>
      </c>
      <c r="DF86" s="30">
        <v>239</v>
      </c>
      <c r="DG86" s="29"/>
      <c r="DH86" s="31">
        <f t="shared" si="53"/>
        <v>239</v>
      </c>
      <c r="DR86" s="32" t="s">
        <v>100</v>
      </c>
      <c r="DS86" s="33" t="s">
        <v>270</v>
      </c>
      <c r="DT86" s="34"/>
      <c r="DU86" s="34"/>
      <c r="DV86" s="35"/>
      <c r="DW86" s="34"/>
      <c r="DX86" s="36">
        <f>SUM(DX85:DX85)</f>
        <v>178.75</v>
      </c>
    </row>
    <row r="87" spans="2:128" ht="15.75" customHeight="1" thickBot="1">
      <c r="Z87" s="70"/>
      <c r="AA87" s="28" t="s">
        <v>411</v>
      </c>
      <c r="AB87" s="29"/>
      <c r="AC87" s="29">
        <v>5</v>
      </c>
      <c r="AD87" s="30">
        <v>4</v>
      </c>
      <c r="AE87" s="29"/>
      <c r="AF87" s="39">
        <f>AC87*AD87-AE87</f>
        <v>20</v>
      </c>
      <c r="AP87" s="70"/>
      <c r="AQ87" s="28" t="s">
        <v>369</v>
      </c>
      <c r="AR87" s="29"/>
      <c r="AS87" s="29">
        <v>24</v>
      </c>
      <c r="AT87" s="30">
        <v>3.29</v>
      </c>
      <c r="AU87" s="29"/>
      <c r="AV87" s="39">
        <f t="shared" si="60"/>
        <v>78.960000000000008</v>
      </c>
      <c r="AX87" s="48" t="s">
        <v>272</v>
      </c>
      <c r="AY87" s="33" t="s">
        <v>270</v>
      </c>
      <c r="AZ87" s="34"/>
      <c r="BA87" s="34"/>
      <c r="BB87" s="35"/>
      <c r="BC87" s="34"/>
      <c r="BD87" s="36">
        <f>SUM(BD77:BD86)</f>
        <v>366</v>
      </c>
      <c r="CL87" s="57"/>
      <c r="CM87" s="29" t="s">
        <v>753</v>
      </c>
      <c r="CN87" s="29"/>
      <c r="CO87" s="29">
        <v>2</v>
      </c>
      <c r="CP87" s="30">
        <v>137.80000000000001</v>
      </c>
      <c r="CQ87" s="29"/>
      <c r="CR87" s="31">
        <f t="shared" si="51"/>
        <v>275.60000000000002</v>
      </c>
      <c r="DB87" s="48" t="s">
        <v>99</v>
      </c>
      <c r="DC87" s="33" t="s">
        <v>270</v>
      </c>
      <c r="DD87" s="34"/>
      <c r="DE87" s="34"/>
      <c r="DF87" s="35"/>
      <c r="DG87" s="34"/>
      <c r="DH87" s="36">
        <f>SUM(DH64:DH86)</f>
        <v>1297.7145500000001</v>
      </c>
    </row>
    <row r="88" spans="2:128" ht="15.75" customHeight="1" thickBot="1">
      <c r="Z88" s="70"/>
      <c r="AA88" s="28" t="s">
        <v>96</v>
      </c>
      <c r="AB88" s="29"/>
      <c r="AC88" s="29">
        <v>1</v>
      </c>
      <c r="AD88" s="30">
        <v>24</v>
      </c>
      <c r="AE88" s="29"/>
      <c r="AF88" s="39">
        <f>AC88*AD88-AE88</f>
        <v>24</v>
      </c>
      <c r="AP88" s="70"/>
      <c r="AQ88" s="28" t="s">
        <v>346</v>
      </c>
      <c r="AR88" s="29"/>
      <c r="AS88" s="29">
        <v>4</v>
      </c>
      <c r="AT88" s="30">
        <v>5.49</v>
      </c>
      <c r="AU88" s="29"/>
      <c r="AV88" s="39">
        <f t="shared" si="60"/>
        <v>21.96</v>
      </c>
      <c r="CL88" s="57"/>
      <c r="CM88" s="29" t="s">
        <v>321</v>
      </c>
      <c r="CN88" s="29"/>
      <c r="CO88" s="29">
        <v>3</v>
      </c>
      <c r="CP88" s="30">
        <v>8.39</v>
      </c>
      <c r="CQ88" s="29"/>
      <c r="CR88" s="31">
        <f t="shared" si="51"/>
        <v>25.17</v>
      </c>
      <c r="DR88" s="24">
        <v>45120</v>
      </c>
      <c r="DS88" s="25" t="s">
        <v>16</v>
      </c>
      <c r="DT88" s="25" t="s">
        <v>263</v>
      </c>
      <c r="DU88" s="25" t="s">
        <v>264</v>
      </c>
      <c r="DV88" s="26" t="s">
        <v>265</v>
      </c>
      <c r="DW88" s="25" t="s">
        <v>266</v>
      </c>
      <c r="DX88" s="27" t="s">
        <v>267</v>
      </c>
    </row>
    <row r="89" spans="2:128" ht="15.75" customHeight="1" thickBot="1">
      <c r="Z89" s="71"/>
      <c r="AA89" s="28" t="s">
        <v>294</v>
      </c>
      <c r="AB89" s="29"/>
      <c r="AC89" s="29">
        <v>1</v>
      </c>
      <c r="AD89" s="30">
        <v>41.4</v>
      </c>
      <c r="AE89" s="29"/>
      <c r="AF89" s="39">
        <f t="shared" si="59"/>
        <v>41.4</v>
      </c>
      <c r="AP89" s="70"/>
      <c r="AQ89" s="28" t="s">
        <v>754</v>
      </c>
      <c r="AR89" s="29"/>
      <c r="AS89" s="29">
        <v>7.0659999999999998</v>
      </c>
      <c r="AT89" s="30">
        <v>15.9</v>
      </c>
      <c r="AU89" s="29"/>
      <c r="AV89" s="39">
        <f t="shared" si="60"/>
        <v>112.3494</v>
      </c>
      <c r="AX89" s="47">
        <v>45055</v>
      </c>
      <c r="AY89" s="25" t="s">
        <v>16</v>
      </c>
      <c r="AZ89" s="25" t="s">
        <v>263</v>
      </c>
      <c r="BA89" s="25" t="s">
        <v>264</v>
      </c>
      <c r="BB89" s="26" t="s">
        <v>265</v>
      </c>
      <c r="BC89" s="25" t="s">
        <v>266</v>
      </c>
      <c r="BD89" s="27" t="s">
        <v>267</v>
      </c>
      <c r="CL89" s="57"/>
      <c r="CM89" s="29" t="s">
        <v>85</v>
      </c>
      <c r="CN89" s="29"/>
      <c r="CO89" s="29">
        <v>2</v>
      </c>
      <c r="CP89" s="30">
        <v>6.95</v>
      </c>
      <c r="CQ89" s="29"/>
      <c r="CR89" s="31">
        <f t="shared" si="51"/>
        <v>13.9</v>
      </c>
      <c r="DB89" s="24">
        <v>45107</v>
      </c>
      <c r="DC89" s="25" t="s">
        <v>16</v>
      </c>
      <c r="DD89" s="25" t="s">
        <v>263</v>
      </c>
      <c r="DE89" s="25" t="s">
        <v>264</v>
      </c>
      <c r="DF89" s="26" t="s">
        <v>265</v>
      </c>
      <c r="DG89" s="25" t="s">
        <v>266</v>
      </c>
      <c r="DH89" s="27" t="s">
        <v>267</v>
      </c>
      <c r="DR89" s="37" t="s">
        <v>499</v>
      </c>
      <c r="DS89" s="28" t="s">
        <v>286</v>
      </c>
      <c r="DT89" s="29"/>
      <c r="DU89" s="29">
        <v>36</v>
      </c>
      <c r="DV89" s="30">
        <v>10.99</v>
      </c>
      <c r="DW89" s="29"/>
      <c r="DX89" s="31">
        <f>(DU89*DV89)-DW89</f>
        <v>395.64</v>
      </c>
    </row>
    <row r="90" spans="2:128" ht="16.5" customHeight="1" thickBot="1">
      <c r="Z90" s="32" t="s">
        <v>375</v>
      </c>
      <c r="AA90" s="33" t="s">
        <v>270</v>
      </c>
      <c r="AB90" s="34"/>
      <c r="AC90" s="34"/>
      <c r="AD90" s="35"/>
      <c r="AE90" s="34"/>
      <c r="AF90" s="36">
        <f>SUM(AF81:AF89)</f>
        <v>567.4</v>
      </c>
      <c r="AP90" s="70"/>
      <c r="AQ90" s="28" t="s">
        <v>746</v>
      </c>
      <c r="AR90" s="29"/>
      <c r="AS90" s="29">
        <v>2.13</v>
      </c>
      <c r="AT90" s="30">
        <v>9.9</v>
      </c>
      <c r="AU90" s="29"/>
      <c r="AV90" s="39">
        <f t="shared" si="60"/>
        <v>21.087</v>
      </c>
      <c r="AX90" s="56" t="s">
        <v>297</v>
      </c>
      <c r="AY90" s="29" t="s">
        <v>450</v>
      </c>
      <c r="AZ90" s="29"/>
      <c r="BA90" s="29">
        <v>1</v>
      </c>
      <c r="BB90" s="30">
        <v>38</v>
      </c>
      <c r="BC90" s="29"/>
      <c r="BD90" s="31">
        <f>(BA90*BB90)-BC90</f>
        <v>38</v>
      </c>
      <c r="CL90" s="57"/>
      <c r="CM90" s="29" t="s">
        <v>755</v>
      </c>
      <c r="CN90" s="29"/>
      <c r="CO90" s="29">
        <v>1</v>
      </c>
      <c r="CP90" s="30">
        <v>47.87</v>
      </c>
      <c r="CQ90" s="29"/>
      <c r="CR90" s="31">
        <f t="shared" si="51"/>
        <v>47.87</v>
      </c>
      <c r="DB90" s="37" t="s">
        <v>271</v>
      </c>
      <c r="DC90" s="28" t="s">
        <v>273</v>
      </c>
      <c r="DD90" s="29"/>
      <c r="DE90" s="29">
        <v>65</v>
      </c>
      <c r="DF90" s="30">
        <v>2.75</v>
      </c>
      <c r="DG90" s="29"/>
      <c r="DH90" s="31">
        <f>(DE90*DF90)-DG90</f>
        <v>178.75</v>
      </c>
      <c r="DR90" s="32" t="s">
        <v>272</v>
      </c>
      <c r="DS90" s="33" t="s">
        <v>270</v>
      </c>
      <c r="DT90" s="34"/>
      <c r="DU90" s="34"/>
      <c r="DV90" s="35"/>
      <c r="DW90" s="34"/>
      <c r="DX90" s="36">
        <f>SUM(DX89:DX89)</f>
        <v>395.64</v>
      </c>
    </row>
    <row r="91" spans="2:128" ht="16.5" customHeight="1" thickBot="1">
      <c r="Z91" s="41"/>
      <c r="AA91" s="41"/>
      <c r="AB91" s="41"/>
      <c r="AC91" s="41"/>
      <c r="AD91" s="42"/>
      <c r="AE91" s="41"/>
      <c r="AF91" s="42"/>
      <c r="AP91" s="71"/>
      <c r="AQ91" s="28" t="s">
        <v>756</v>
      </c>
      <c r="AR91" s="29"/>
      <c r="AS91" s="29">
        <v>1</v>
      </c>
      <c r="AT91" s="30">
        <v>22.9</v>
      </c>
      <c r="AU91" s="29"/>
      <c r="AV91" s="39">
        <f t="shared" si="60"/>
        <v>22.9</v>
      </c>
      <c r="AX91" s="57"/>
      <c r="AY91" s="29" t="s">
        <v>330</v>
      </c>
      <c r="AZ91" s="29"/>
      <c r="BA91" s="29">
        <v>1</v>
      </c>
      <c r="BB91" s="30">
        <v>10.99</v>
      </c>
      <c r="BC91" s="29"/>
      <c r="BD91" s="31">
        <f>(BA91*BB91)-BC91</f>
        <v>10.99</v>
      </c>
      <c r="CL91" s="48" t="s">
        <v>99</v>
      </c>
      <c r="CM91" s="33" t="s">
        <v>270</v>
      </c>
      <c r="CN91" s="34"/>
      <c r="CO91" s="34"/>
      <c r="CP91" s="35"/>
      <c r="CQ91" s="34"/>
      <c r="CR91" s="36">
        <f>SUM(CR60:CR90)</f>
        <v>1662.5174000000002</v>
      </c>
      <c r="DB91" s="32" t="s">
        <v>100</v>
      </c>
      <c r="DC91" s="33" t="s">
        <v>270</v>
      </c>
      <c r="DD91" s="34"/>
      <c r="DE91" s="34"/>
      <c r="DF91" s="35"/>
      <c r="DG91" s="34"/>
      <c r="DH91" s="36">
        <f>SUM(DH90:DH90)</f>
        <v>178.75</v>
      </c>
    </row>
    <row r="92" spans="2:128" ht="19.5" customHeight="1" thickBot="1">
      <c r="Z92" s="47">
        <v>45035</v>
      </c>
      <c r="AA92" s="25" t="s">
        <v>16</v>
      </c>
      <c r="AB92" s="25" t="s">
        <v>263</v>
      </c>
      <c r="AC92" s="25" t="s">
        <v>264</v>
      </c>
      <c r="AD92" s="26" t="s">
        <v>265</v>
      </c>
      <c r="AE92" s="25" t="s">
        <v>266</v>
      </c>
      <c r="AF92" s="27" t="s">
        <v>267</v>
      </c>
      <c r="AP92" s="32" t="s">
        <v>99</v>
      </c>
      <c r="AQ92" s="33" t="s">
        <v>270</v>
      </c>
      <c r="AR92" s="34"/>
      <c r="AS92" s="34"/>
      <c r="AT92" s="35"/>
      <c r="AU92" s="34"/>
      <c r="AV92" s="36">
        <f>SUM(AV81:AV91)</f>
        <v>522.06639999999993</v>
      </c>
      <c r="AX92" s="57"/>
      <c r="AY92" s="29" t="s">
        <v>512</v>
      </c>
      <c r="AZ92" s="29"/>
      <c r="BA92" s="29">
        <v>1</v>
      </c>
      <c r="BB92" s="30">
        <v>16</v>
      </c>
      <c r="BC92" s="29"/>
      <c r="BD92" s="31">
        <f>(BA92*BB92)-BC92</f>
        <v>16</v>
      </c>
      <c r="DR92" s="47">
        <v>45120</v>
      </c>
      <c r="DS92" s="25" t="s">
        <v>16</v>
      </c>
      <c r="DT92" s="25" t="s">
        <v>263</v>
      </c>
      <c r="DU92" s="25" t="s">
        <v>264</v>
      </c>
      <c r="DV92" s="26" t="s">
        <v>265</v>
      </c>
      <c r="DW92" s="25" t="s">
        <v>266</v>
      </c>
      <c r="DX92" s="27" t="s">
        <v>267</v>
      </c>
    </row>
    <row r="93" spans="2:128" ht="15.75" customHeight="1" thickBot="1">
      <c r="Z93" s="56" t="s">
        <v>501</v>
      </c>
      <c r="AA93" s="29" t="s">
        <v>127</v>
      </c>
      <c r="AB93" s="29"/>
      <c r="AC93" s="29">
        <v>2</v>
      </c>
      <c r="AD93" s="30">
        <v>18.565000000000001</v>
      </c>
      <c r="AE93" s="29"/>
      <c r="AF93" s="31">
        <f t="shared" ref="AF93:AF103" si="61">(AC93*AD93)-AE93</f>
        <v>37.130000000000003</v>
      </c>
      <c r="AX93" s="57"/>
      <c r="AY93" s="29" t="s">
        <v>513</v>
      </c>
      <c r="AZ93" s="29"/>
      <c r="BA93" s="29">
        <v>1</v>
      </c>
      <c r="BB93" s="30">
        <v>25.5</v>
      </c>
      <c r="BC93" s="29"/>
      <c r="BD93" s="31">
        <f>(BA93*BB93)-BC93</f>
        <v>25.5</v>
      </c>
      <c r="CL93" s="24">
        <v>45092</v>
      </c>
      <c r="CM93" s="25" t="s">
        <v>16</v>
      </c>
      <c r="CN93" s="25" t="s">
        <v>263</v>
      </c>
      <c r="CO93" s="25" t="s">
        <v>264</v>
      </c>
      <c r="CP93" s="26" t="s">
        <v>265</v>
      </c>
      <c r="CQ93" s="25" t="s">
        <v>266</v>
      </c>
      <c r="CR93" s="27" t="s">
        <v>267</v>
      </c>
      <c r="DB93" s="47">
        <v>45107</v>
      </c>
      <c r="DC93" s="25" t="s">
        <v>16</v>
      </c>
      <c r="DD93" s="25" t="s">
        <v>263</v>
      </c>
      <c r="DE93" s="25" t="s">
        <v>264</v>
      </c>
      <c r="DF93" s="26" t="s">
        <v>265</v>
      </c>
      <c r="DG93" s="25" t="s">
        <v>266</v>
      </c>
      <c r="DH93" s="27" t="s">
        <v>267</v>
      </c>
      <c r="DR93" s="56" t="s">
        <v>390</v>
      </c>
      <c r="DS93" s="29" t="s">
        <v>391</v>
      </c>
      <c r="DT93" s="29"/>
      <c r="DU93" s="29">
        <v>10</v>
      </c>
      <c r="DV93" s="30">
        <v>12</v>
      </c>
      <c r="DW93" s="29"/>
      <c r="DX93" s="31">
        <f>(DU93*DV93)-DW93</f>
        <v>120</v>
      </c>
    </row>
    <row r="94" spans="2:128" ht="15.75" customHeight="1" thickBot="1">
      <c r="Z94" s="57"/>
      <c r="AA94" s="29" t="s">
        <v>126</v>
      </c>
      <c r="AB94" s="29"/>
      <c r="AC94" s="29">
        <v>2</v>
      </c>
      <c r="AD94" s="30">
        <v>12.215</v>
      </c>
      <c r="AE94" s="29"/>
      <c r="AF94" s="31">
        <f t="shared" si="61"/>
        <v>24.43</v>
      </c>
      <c r="AP94" s="47">
        <v>45050</v>
      </c>
      <c r="AQ94" s="25" t="s">
        <v>16</v>
      </c>
      <c r="AR94" s="25" t="s">
        <v>263</v>
      </c>
      <c r="AS94" s="25" t="s">
        <v>264</v>
      </c>
      <c r="AT94" s="26" t="s">
        <v>265</v>
      </c>
      <c r="AU94" s="25" t="s">
        <v>266</v>
      </c>
      <c r="AV94" s="27" t="s">
        <v>267</v>
      </c>
      <c r="AX94" s="48" t="s">
        <v>272</v>
      </c>
      <c r="AY94" s="33" t="s">
        <v>270</v>
      </c>
      <c r="AZ94" s="34"/>
      <c r="BA94" s="34"/>
      <c r="BB94" s="35"/>
      <c r="BC94" s="34"/>
      <c r="BD94" s="36">
        <f>SUM(BD90:BD93)</f>
        <v>90.490000000000009</v>
      </c>
      <c r="CL94" s="37" t="s">
        <v>652</v>
      </c>
      <c r="CM94" s="28" t="s">
        <v>315</v>
      </c>
      <c r="CN94" s="29"/>
      <c r="CO94" s="29">
        <v>20</v>
      </c>
      <c r="CP94" s="30">
        <v>14.99</v>
      </c>
      <c r="CQ94" s="29"/>
      <c r="CR94" s="31">
        <f>(CO94*CP94)-CQ94</f>
        <v>299.8</v>
      </c>
      <c r="DB94" s="66" t="s">
        <v>390</v>
      </c>
      <c r="DC94" s="29" t="s">
        <v>496</v>
      </c>
      <c r="DD94" s="29"/>
      <c r="DE94" s="29">
        <v>5</v>
      </c>
      <c r="DF94" s="30">
        <v>12</v>
      </c>
      <c r="DG94" s="29"/>
      <c r="DH94" s="31">
        <f>(DE94*DF94)-DG94</f>
        <v>60</v>
      </c>
      <c r="DR94" s="57"/>
      <c r="DS94" s="29" t="s">
        <v>496</v>
      </c>
      <c r="DT94" s="29"/>
      <c r="DU94" s="29">
        <v>5</v>
      </c>
      <c r="DV94" s="30">
        <v>12</v>
      </c>
      <c r="DW94" s="29"/>
      <c r="DX94" s="31">
        <f>(DU94*DV94)-DW94</f>
        <v>60</v>
      </c>
    </row>
    <row r="95" spans="2:128" ht="15.75" customHeight="1" thickBot="1">
      <c r="Z95" s="57"/>
      <c r="AA95" s="29" t="s">
        <v>132</v>
      </c>
      <c r="AB95" s="29"/>
      <c r="AC95" s="29">
        <v>3</v>
      </c>
      <c r="AD95" s="30">
        <v>12.166700000000001</v>
      </c>
      <c r="AE95" s="29"/>
      <c r="AF95" s="31">
        <f t="shared" si="61"/>
        <v>36.500100000000003</v>
      </c>
      <c r="AP95" s="66" t="s">
        <v>595</v>
      </c>
      <c r="AQ95" s="29" t="s">
        <v>414</v>
      </c>
      <c r="AR95" s="29"/>
      <c r="AS95" s="29">
        <v>5.0960000000000001</v>
      </c>
      <c r="AT95" s="30">
        <v>36.9</v>
      </c>
      <c r="AU95" s="29"/>
      <c r="AV95" s="31">
        <f>(AS95*AT95)-AU95</f>
        <v>188.04239999999999</v>
      </c>
      <c r="CL95" s="32" t="s">
        <v>272</v>
      </c>
      <c r="CM95" s="33" t="s">
        <v>270</v>
      </c>
      <c r="CN95" s="34"/>
      <c r="CO95" s="34"/>
      <c r="CP95" s="35"/>
      <c r="CQ95" s="34"/>
      <c r="CR95" s="36">
        <f>SUM(CR94:CR94)</f>
        <v>299.8</v>
      </c>
      <c r="DB95" s="67"/>
      <c r="DC95" s="29" t="s">
        <v>392</v>
      </c>
      <c r="DD95" s="29"/>
      <c r="DE95" s="29">
        <v>30</v>
      </c>
      <c r="DF95" s="30">
        <v>3</v>
      </c>
      <c r="DG95" s="29"/>
      <c r="DH95" s="31">
        <f>(DE95*DF95)-DG95</f>
        <v>90</v>
      </c>
      <c r="DR95" s="68"/>
      <c r="DS95" s="29" t="s">
        <v>392</v>
      </c>
      <c r="DT95" s="29"/>
      <c r="DU95" s="29">
        <v>30</v>
      </c>
      <c r="DV95" s="30">
        <v>3</v>
      </c>
      <c r="DW95" s="29"/>
      <c r="DX95" s="31">
        <f>(DU95*DV95)-DW95</f>
        <v>90</v>
      </c>
    </row>
    <row r="96" spans="2:128" ht="16.5" customHeight="1" thickBot="1">
      <c r="Z96" s="57"/>
      <c r="AA96" s="29" t="s">
        <v>142</v>
      </c>
      <c r="AB96" s="29"/>
      <c r="AC96" s="29">
        <v>1</v>
      </c>
      <c r="AD96" s="30">
        <v>59.63</v>
      </c>
      <c r="AE96" s="29"/>
      <c r="AF96" s="31">
        <f t="shared" si="61"/>
        <v>59.63</v>
      </c>
      <c r="AP96" s="67"/>
      <c r="AQ96" s="29" t="s">
        <v>316</v>
      </c>
      <c r="AR96" s="29"/>
      <c r="AS96" s="29">
        <v>2.35</v>
      </c>
      <c r="AT96" s="30">
        <v>23.5</v>
      </c>
      <c r="AU96" s="29"/>
      <c r="AV96" s="31">
        <f>(AS96*AT96)-AU96</f>
        <v>55.225000000000001</v>
      </c>
      <c r="AX96" s="24">
        <v>45056</v>
      </c>
      <c r="AY96" s="25" t="s">
        <v>16</v>
      </c>
      <c r="AZ96" s="25" t="s">
        <v>263</v>
      </c>
      <c r="BA96" s="25" t="s">
        <v>264</v>
      </c>
      <c r="BB96" s="26" t="s">
        <v>265</v>
      </c>
      <c r="BC96" s="25" t="s">
        <v>266</v>
      </c>
      <c r="BD96" s="27" t="s">
        <v>267</v>
      </c>
      <c r="DB96" s="48" t="s">
        <v>100</v>
      </c>
      <c r="DC96" s="33" t="s">
        <v>270</v>
      </c>
      <c r="DD96" s="34"/>
      <c r="DE96" s="34"/>
      <c r="DF96" s="35"/>
      <c r="DG96" s="34"/>
      <c r="DH96" s="36">
        <f>SUM(DH94:DH95)</f>
        <v>150</v>
      </c>
      <c r="DR96" s="48" t="s">
        <v>100</v>
      </c>
      <c r="DS96" s="33" t="s">
        <v>270</v>
      </c>
      <c r="DT96" s="34"/>
      <c r="DU96" s="34"/>
      <c r="DV96" s="35"/>
      <c r="DW96" s="34"/>
      <c r="DX96" s="36">
        <f>SUM(DX93:DX95)</f>
        <v>270</v>
      </c>
    </row>
    <row r="97" spans="26:128" ht="19.5" thickBot="1">
      <c r="Z97" s="57"/>
      <c r="AA97" s="29" t="s">
        <v>519</v>
      </c>
      <c r="AB97" s="29"/>
      <c r="AC97" s="29">
        <v>3</v>
      </c>
      <c r="AD97" s="30">
        <v>10.76</v>
      </c>
      <c r="AE97" s="29"/>
      <c r="AF97" s="31">
        <f t="shared" si="61"/>
        <v>32.28</v>
      </c>
      <c r="AP97" s="48" t="s">
        <v>99</v>
      </c>
      <c r="AQ97" s="33" t="s">
        <v>270</v>
      </c>
      <c r="AR97" s="34"/>
      <c r="AS97" s="34"/>
      <c r="AT97" s="35"/>
      <c r="AU97" s="34"/>
      <c r="AV97" s="36">
        <f>SUM(AV95:AV96)</f>
        <v>243.26739999999998</v>
      </c>
      <c r="AX97" s="37" t="s">
        <v>282</v>
      </c>
      <c r="AY97" s="28" t="s">
        <v>282</v>
      </c>
      <c r="AZ97" s="29"/>
      <c r="BA97" s="29">
        <v>20</v>
      </c>
      <c r="BB97" s="30">
        <v>2.8</v>
      </c>
      <c r="BC97" s="29"/>
      <c r="BD97" s="31">
        <f>(BA97*BB97)-BC97</f>
        <v>56</v>
      </c>
      <c r="CL97" s="24">
        <v>45092</v>
      </c>
      <c r="CM97" s="25" t="s">
        <v>16</v>
      </c>
      <c r="CN97" s="25" t="s">
        <v>263</v>
      </c>
      <c r="CO97" s="25" t="s">
        <v>264</v>
      </c>
      <c r="CP97" s="26" t="s">
        <v>265</v>
      </c>
      <c r="CQ97" s="25" t="s">
        <v>266</v>
      </c>
      <c r="CR97" s="27" t="s">
        <v>267</v>
      </c>
    </row>
    <row r="98" spans="26:128" ht="15.75" customHeight="1" thickBot="1">
      <c r="Z98" s="57"/>
      <c r="AA98" s="29" t="s">
        <v>520</v>
      </c>
      <c r="AB98" s="29"/>
      <c r="AC98" s="29">
        <v>3</v>
      </c>
      <c r="AD98" s="30">
        <v>25.07</v>
      </c>
      <c r="AE98" s="29"/>
      <c r="AF98" s="31">
        <f t="shared" si="61"/>
        <v>75.210000000000008</v>
      </c>
      <c r="AX98" s="32" t="s">
        <v>272</v>
      </c>
      <c r="AY98" s="33" t="s">
        <v>270</v>
      </c>
      <c r="AZ98" s="34"/>
      <c r="BA98" s="34"/>
      <c r="BB98" s="35"/>
      <c r="BC98" s="34"/>
      <c r="BD98" s="36">
        <f>SUM(BD97:BD97)</f>
        <v>56</v>
      </c>
      <c r="CL98" s="69" t="s">
        <v>757</v>
      </c>
      <c r="CM98" s="29" t="s">
        <v>758</v>
      </c>
      <c r="CN98" s="29"/>
      <c r="CO98" s="29">
        <v>6</v>
      </c>
      <c r="CP98" s="30">
        <v>8.26</v>
      </c>
      <c r="CQ98" s="29"/>
      <c r="CR98" s="39">
        <f t="shared" ref="CR98:CR103" si="62">CO98*CP98-CQ98</f>
        <v>49.56</v>
      </c>
      <c r="DB98" s="24" t="s">
        <v>759</v>
      </c>
      <c r="DC98" s="25" t="s">
        <v>16</v>
      </c>
      <c r="DD98" s="25" t="s">
        <v>263</v>
      </c>
      <c r="DE98" s="25" t="s">
        <v>264</v>
      </c>
      <c r="DF98" s="26" t="s">
        <v>265</v>
      </c>
      <c r="DG98" s="25" t="s">
        <v>266</v>
      </c>
      <c r="DH98" s="27" t="s">
        <v>267</v>
      </c>
      <c r="DR98" s="47">
        <v>45079</v>
      </c>
      <c r="DS98" s="25" t="s">
        <v>16</v>
      </c>
      <c r="DT98" s="25" t="s">
        <v>263</v>
      </c>
      <c r="DU98" s="25" t="s">
        <v>264</v>
      </c>
      <c r="DV98" s="26" t="s">
        <v>265</v>
      </c>
      <c r="DW98" s="25" t="s">
        <v>266</v>
      </c>
      <c r="DX98" s="27" t="s">
        <v>267</v>
      </c>
    </row>
    <row r="99" spans="26:128" ht="15.75" customHeight="1" thickBot="1">
      <c r="Z99" s="57"/>
      <c r="AA99" s="29" t="s">
        <v>385</v>
      </c>
      <c r="AB99" s="29"/>
      <c r="AC99" s="29">
        <v>8</v>
      </c>
      <c r="AD99" s="30">
        <v>12.074999999999999</v>
      </c>
      <c r="AE99" s="29"/>
      <c r="AF99" s="31">
        <f t="shared" si="61"/>
        <v>96.6</v>
      </c>
      <c r="CL99" s="70"/>
      <c r="CM99" s="28" t="s">
        <v>124</v>
      </c>
      <c r="CN99" s="29"/>
      <c r="CO99" s="29">
        <v>7</v>
      </c>
      <c r="CP99" s="30">
        <v>38.81</v>
      </c>
      <c r="CQ99" s="29"/>
      <c r="CR99" s="39">
        <f t="shared" si="62"/>
        <v>271.67</v>
      </c>
      <c r="DB99" s="37" t="s">
        <v>760</v>
      </c>
      <c r="DC99" s="28" t="s">
        <v>761</v>
      </c>
      <c r="DD99" s="29"/>
      <c r="DE99" s="29">
        <v>2</v>
      </c>
      <c r="DF99" s="30">
        <v>64</v>
      </c>
      <c r="DG99" s="29"/>
      <c r="DH99" s="31">
        <f>(DE99*DF99)-DG99</f>
        <v>128</v>
      </c>
      <c r="DR99" s="78" t="s">
        <v>58</v>
      </c>
      <c r="DS99" s="29" t="s">
        <v>762</v>
      </c>
      <c r="DT99" s="29"/>
      <c r="DU99" s="29">
        <v>1</v>
      </c>
      <c r="DV99" s="30">
        <v>48</v>
      </c>
      <c r="DW99" s="29"/>
      <c r="DX99" s="31">
        <f t="shared" ref="DX99:DX106" si="63">(DU99*DV99)-DW99</f>
        <v>48</v>
      </c>
    </row>
    <row r="100" spans="26:128" ht="15.75" customHeight="1" thickBot="1">
      <c r="Z100" s="57"/>
      <c r="AA100" s="29" t="s">
        <v>521</v>
      </c>
      <c r="AB100" s="29"/>
      <c r="AC100" s="29">
        <v>4</v>
      </c>
      <c r="AD100" s="30">
        <v>74.547499999999999</v>
      </c>
      <c r="AE100" s="29"/>
      <c r="AF100" s="31">
        <f t="shared" si="61"/>
        <v>298.19</v>
      </c>
      <c r="AX100" s="47">
        <v>45056</v>
      </c>
      <c r="AY100" s="25" t="s">
        <v>16</v>
      </c>
      <c r="AZ100" s="25" t="s">
        <v>263</v>
      </c>
      <c r="BA100" s="25" t="s">
        <v>264</v>
      </c>
      <c r="BB100" s="26" t="s">
        <v>265</v>
      </c>
      <c r="BC100" s="25" t="s">
        <v>266</v>
      </c>
      <c r="BD100" s="27" t="s">
        <v>267</v>
      </c>
      <c r="CL100" s="70"/>
      <c r="CM100" s="29" t="s">
        <v>96</v>
      </c>
      <c r="CN100" s="29"/>
      <c r="CO100" s="29">
        <v>1</v>
      </c>
      <c r="CP100" s="30">
        <v>69</v>
      </c>
      <c r="CQ100" s="29"/>
      <c r="CR100" s="39">
        <f t="shared" si="62"/>
        <v>69</v>
      </c>
      <c r="DB100" s="32" t="s">
        <v>272</v>
      </c>
      <c r="DC100" s="33" t="s">
        <v>270</v>
      </c>
      <c r="DD100" s="34"/>
      <c r="DE100" s="34"/>
      <c r="DF100" s="35"/>
      <c r="DG100" s="34"/>
      <c r="DH100" s="36">
        <f>SUM(DH99:DH99)</f>
        <v>128</v>
      </c>
      <c r="DR100" s="79"/>
      <c r="DS100" s="29" t="s">
        <v>241</v>
      </c>
      <c r="DT100" s="29"/>
      <c r="DU100" s="29">
        <v>1</v>
      </c>
      <c r="DV100" s="30">
        <v>42</v>
      </c>
      <c r="DW100" s="29"/>
      <c r="DX100" s="31">
        <f t="shared" si="63"/>
        <v>42</v>
      </c>
    </row>
    <row r="101" spans="26:128" ht="15.75" customHeight="1">
      <c r="Z101" s="57"/>
      <c r="AA101" s="29" t="s">
        <v>522</v>
      </c>
      <c r="AB101" s="29"/>
      <c r="AC101" s="29">
        <v>3</v>
      </c>
      <c r="AD101" s="30">
        <v>25.07</v>
      </c>
      <c r="AE101" s="29"/>
      <c r="AF101" s="31">
        <f t="shared" si="61"/>
        <v>75.210000000000008</v>
      </c>
      <c r="AX101" s="56" t="s">
        <v>58</v>
      </c>
      <c r="AY101" s="29" t="s">
        <v>242</v>
      </c>
      <c r="AZ101" s="29"/>
      <c r="BA101" s="29">
        <v>1</v>
      </c>
      <c r="BB101" s="30">
        <v>41.4</v>
      </c>
      <c r="BC101" s="29"/>
      <c r="BD101" s="31">
        <f t="shared" ref="BD101:BD108" si="64">(BA101*BB101)-BC101</f>
        <v>41.4</v>
      </c>
      <c r="CL101" s="70"/>
      <c r="CM101" s="28" t="s">
        <v>763</v>
      </c>
      <c r="CN101" s="29"/>
      <c r="CO101" s="29">
        <v>1</v>
      </c>
      <c r="CP101" s="30">
        <v>12.77</v>
      </c>
      <c r="CQ101" s="29"/>
      <c r="CR101" s="39">
        <f t="shared" si="62"/>
        <v>12.77</v>
      </c>
      <c r="DR101" s="79"/>
      <c r="DS101" s="29" t="s">
        <v>764</v>
      </c>
      <c r="DT101" s="29"/>
      <c r="DU101" s="29">
        <v>1</v>
      </c>
      <c r="DV101" s="30">
        <v>42</v>
      </c>
      <c r="DW101" s="29"/>
      <c r="DX101" s="31">
        <f t="shared" si="63"/>
        <v>42</v>
      </c>
    </row>
    <row r="102" spans="26:128" ht="15.75" customHeight="1">
      <c r="Z102" s="57"/>
      <c r="AA102" s="29" t="s">
        <v>85</v>
      </c>
      <c r="AB102" s="29"/>
      <c r="AC102" s="29">
        <v>4</v>
      </c>
      <c r="AD102" s="30">
        <v>40.522500000000001</v>
      </c>
      <c r="AE102" s="29"/>
      <c r="AF102" s="31">
        <f t="shared" si="61"/>
        <v>162.09</v>
      </c>
      <c r="AX102" s="57"/>
      <c r="AY102" s="29" t="s">
        <v>241</v>
      </c>
      <c r="AZ102" s="29"/>
      <c r="BA102" s="29">
        <v>1</v>
      </c>
      <c r="BB102" s="30">
        <v>42</v>
      </c>
      <c r="BC102" s="29"/>
      <c r="BD102" s="31">
        <f t="shared" si="64"/>
        <v>42</v>
      </c>
      <c r="CL102" s="70"/>
      <c r="CM102" s="28" t="s">
        <v>765</v>
      </c>
      <c r="CN102" s="29"/>
      <c r="CO102" s="29">
        <v>2</v>
      </c>
      <c r="CP102" s="30">
        <v>9.67</v>
      </c>
      <c r="CQ102" s="29"/>
      <c r="CR102" s="39">
        <f t="shared" si="62"/>
        <v>19.34</v>
      </c>
      <c r="DR102" s="79"/>
      <c r="DS102" s="29" t="s">
        <v>725</v>
      </c>
      <c r="DT102" s="29"/>
      <c r="DU102" s="29">
        <v>20</v>
      </c>
      <c r="DV102" s="30">
        <v>2.8</v>
      </c>
      <c r="DW102" s="29"/>
      <c r="DX102" s="31">
        <f t="shared" si="63"/>
        <v>56</v>
      </c>
    </row>
    <row r="103" spans="26:128" ht="15.75" customHeight="1">
      <c r="Z103" s="57"/>
      <c r="AA103" s="29" t="s">
        <v>85</v>
      </c>
      <c r="AB103" s="29"/>
      <c r="AC103" s="29">
        <v>2</v>
      </c>
      <c r="AD103" s="30">
        <v>40.520000000000003</v>
      </c>
      <c r="AE103" s="29"/>
      <c r="AF103" s="31">
        <f t="shared" si="61"/>
        <v>81.040000000000006</v>
      </c>
      <c r="AX103" s="57"/>
      <c r="AY103" s="29" t="s">
        <v>514</v>
      </c>
      <c r="AZ103" s="29"/>
      <c r="BA103" s="29">
        <v>1</v>
      </c>
      <c r="BB103" s="30">
        <v>42</v>
      </c>
      <c r="BC103" s="29"/>
      <c r="BD103" s="31">
        <f t="shared" si="64"/>
        <v>42</v>
      </c>
      <c r="CL103" s="71"/>
      <c r="CM103" s="28" t="s">
        <v>537</v>
      </c>
      <c r="CN103" s="29"/>
      <c r="CO103" s="29">
        <v>2</v>
      </c>
      <c r="CP103" s="30">
        <v>27.9</v>
      </c>
      <c r="CQ103" s="29"/>
      <c r="CR103" s="39">
        <f t="shared" si="62"/>
        <v>55.8</v>
      </c>
      <c r="DR103" s="79"/>
      <c r="DS103" s="29" t="s">
        <v>337</v>
      </c>
      <c r="DT103" s="29"/>
      <c r="DU103" s="29">
        <v>15</v>
      </c>
      <c r="DV103" s="30">
        <v>4</v>
      </c>
      <c r="DW103" s="29"/>
      <c r="DX103" s="31">
        <f t="shared" si="63"/>
        <v>60</v>
      </c>
    </row>
    <row r="104" spans="26:128" ht="15.75" customHeight="1" thickBot="1">
      <c r="Z104" s="48" t="s">
        <v>272</v>
      </c>
      <c r="AA104" s="33" t="s">
        <v>270</v>
      </c>
      <c r="AB104" s="34"/>
      <c r="AC104" s="34"/>
      <c r="AD104" s="35"/>
      <c r="AE104" s="34"/>
      <c r="AF104" s="36">
        <f>SUM(AF93:AF103)</f>
        <v>978.31010000000003</v>
      </c>
      <c r="AX104" s="57"/>
      <c r="AY104" s="29" t="s">
        <v>337</v>
      </c>
      <c r="AZ104" s="29"/>
      <c r="BA104" s="29">
        <v>20</v>
      </c>
      <c r="BB104" s="30">
        <v>4</v>
      </c>
      <c r="BC104" s="29"/>
      <c r="BD104" s="31">
        <f t="shared" si="64"/>
        <v>80</v>
      </c>
      <c r="CL104" s="32" t="s">
        <v>272</v>
      </c>
      <c r="CM104" s="33" t="s">
        <v>270</v>
      </c>
      <c r="CN104" s="34"/>
      <c r="CO104" s="34"/>
      <c r="CP104" s="35"/>
      <c r="CQ104" s="34"/>
      <c r="CR104" s="36">
        <f>SUM(CR98:CR103)</f>
        <v>478.14</v>
      </c>
      <c r="DR104" s="79"/>
      <c r="DS104" s="29" t="s">
        <v>293</v>
      </c>
      <c r="DT104" s="29"/>
      <c r="DU104" s="29">
        <v>1</v>
      </c>
      <c r="DV104" s="30">
        <v>160</v>
      </c>
      <c r="DW104" s="29"/>
      <c r="DX104" s="31">
        <f t="shared" si="63"/>
        <v>160</v>
      </c>
    </row>
    <row r="105" spans="26:128" ht="15.75" customHeight="1" thickBot="1">
      <c r="AX105" s="57"/>
      <c r="AY105" s="29" t="s">
        <v>293</v>
      </c>
      <c r="AZ105" s="29"/>
      <c r="BA105" s="29">
        <v>1</v>
      </c>
      <c r="BB105" s="30">
        <v>160</v>
      </c>
      <c r="BC105" s="29"/>
      <c r="BD105" s="31">
        <f t="shared" si="64"/>
        <v>160</v>
      </c>
      <c r="DR105" s="79"/>
      <c r="DS105" s="29" t="s">
        <v>291</v>
      </c>
      <c r="DT105" s="29"/>
      <c r="DU105" s="29">
        <v>11</v>
      </c>
      <c r="DV105" s="30">
        <v>4</v>
      </c>
      <c r="DW105" s="29"/>
      <c r="DX105" s="31">
        <f t="shared" si="63"/>
        <v>44</v>
      </c>
    </row>
    <row r="106" spans="26:128" ht="15.75" customHeight="1">
      <c r="Z106" s="24">
        <v>45036</v>
      </c>
      <c r="AA106" s="25" t="s">
        <v>16</v>
      </c>
      <c r="AB106" s="25" t="s">
        <v>263</v>
      </c>
      <c r="AC106" s="25" t="s">
        <v>264</v>
      </c>
      <c r="AD106" s="26" t="s">
        <v>265</v>
      </c>
      <c r="AE106" s="25" t="s">
        <v>266</v>
      </c>
      <c r="AF106" s="27" t="s">
        <v>267</v>
      </c>
      <c r="AX106" s="57"/>
      <c r="AY106" s="29" t="s">
        <v>291</v>
      </c>
      <c r="AZ106" s="29"/>
      <c r="BA106" s="29">
        <v>10</v>
      </c>
      <c r="BB106" s="30">
        <v>4</v>
      </c>
      <c r="BC106" s="29"/>
      <c r="BD106" s="31">
        <f t="shared" si="64"/>
        <v>40</v>
      </c>
      <c r="CL106" s="24">
        <v>45093</v>
      </c>
      <c r="CM106" s="25" t="s">
        <v>16</v>
      </c>
      <c r="CN106" s="25" t="s">
        <v>263</v>
      </c>
      <c r="CO106" s="25" t="s">
        <v>264</v>
      </c>
      <c r="CP106" s="26" t="s">
        <v>265</v>
      </c>
      <c r="CQ106" s="25" t="s">
        <v>266</v>
      </c>
      <c r="CR106" s="27" t="s">
        <v>267</v>
      </c>
      <c r="DR106" s="79"/>
      <c r="DS106" s="29" t="s">
        <v>339</v>
      </c>
      <c r="DT106" s="29"/>
      <c r="DU106" s="29">
        <v>15</v>
      </c>
      <c r="DV106" s="30">
        <v>4</v>
      </c>
      <c r="DW106" s="29"/>
      <c r="DX106" s="31">
        <f t="shared" si="63"/>
        <v>60</v>
      </c>
    </row>
    <row r="107" spans="26:128" ht="15.75" customHeight="1" thickBot="1">
      <c r="Z107" s="69" t="s">
        <v>454</v>
      </c>
      <c r="AA107" s="28" t="s">
        <v>414</v>
      </c>
      <c r="AB107" s="29"/>
      <c r="AC107" s="29">
        <v>4.2</v>
      </c>
      <c r="AD107" s="30">
        <v>36.9</v>
      </c>
      <c r="AE107" s="29"/>
      <c r="AF107" s="39">
        <f>AC107*AD107-AE107</f>
        <v>154.97999999999999</v>
      </c>
      <c r="AX107" s="57"/>
      <c r="AY107" s="29" t="s">
        <v>339</v>
      </c>
      <c r="AZ107" s="29"/>
      <c r="BA107" s="29">
        <v>30</v>
      </c>
      <c r="BB107" s="30">
        <v>4</v>
      </c>
      <c r="BC107" s="29"/>
      <c r="BD107" s="31">
        <f t="shared" si="64"/>
        <v>120</v>
      </c>
      <c r="CL107" s="37" t="s">
        <v>499</v>
      </c>
      <c r="CM107" s="28" t="s">
        <v>314</v>
      </c>
      <c r="CN107" s="29"/>
      <c r="CO107" s="29">
        <v>36</v>
      </c>
      <c r="CP107" s="30">
        <v>10.98</v>
      </c>
      <c r="CQ107" s="29"/>
      <c r="CR107" s="31">
        <f>(CO107*CP107)-CQ107</f>
        <v>395.28000000000003</v>
      </c>
      <c r="DR107" s="48" t="s">
        <v>272</v>
      </c>
      <c r="DS107" s="33" t="s">
        <v>270</v>
      </c>
      <c r="DT107" s="34"/>
      <c r="DU107" s="34"/>
      <c r="DV107" s="35"/>
      <c r="DW107" s="34"/>
      <c r="DX107" s="36">
        <f>SUM(DX99:DX106)</f>
        <v>512</v>
      </c>
    </row>
    <row r="108" spans="26:128" ht="15.75" customHeight="1" thickBot="1">
      <c r="Z108" s="71"/>
      <c r="AA108" s="28" t="s">
        <v>316</v>
      </c>
      <c r="AB108" s="29"/>
      <c r="AC108" s="29">
        <v>2.0760000000000001</v>
      </c>
      <c r="AD108" s="30">
        <v>23.5</v>
      </c>
      <c r="AE108" s="29"/>
      <c r="AF108" s="39">
        <f>AC108*AD108-AE108</f>
        <v>48.786000000000001</v>
      </c>
      <c r="AX108" s="57"/>
      <c r="AY108" s="29" t="s">
        <v>96</v>
      </c>
      <c r="AZ108" s="29"/>
      <c r="BA108" s="29">
        <v>1</v>
      </c>
      <c r="BB108" s="30">
        <v>24</v>
      </c>
      <c r="BC108" s="29"/>
      <c r="BD108" s="31">
        <f t="shared" si="64"/>
        <v>24</v>
      </c>
      <c r="CL108" s="32" t="s">
        <v>100</v>
      </c>
      <c r="CM108" s="33" t="s">
        <v>270</v>
      </c>
      <c r="CN108" s="34"/>
      <c r="CO108" s="34"/>
      <c r="CP108" s="35"/>
      <c r="CQ108" s="34"/>
      <c r="CR108" s="36">
        <f>SUM(CR107:CR107)</f>
        <v>395.28000000000003</v>
      </c>
    </row>
    <row r="109" spans="26:128" ht="16.5" thickBot="1">
      <c r="Z109" s="32" t="s">
        <v>272</v>
      </c>
      <c r="AA109" s="33" t="s">
        <v>270</v>
      </c>
      <c r="AB109" s="34"/>
      <c r="AC109" s="34"/>
      <c r="AD109" s="35"/>
      <c r="AE109" s="34"/>
      <c r="AF109" s="36">
        <f>SUM(AF107:AF108)</f>
        <v>203.76599999999999</v>
      </c>
      <c r="AX109" s="48" t="s">
        <v>272</v>
      </c>
      <c r="AY109" s="33" t="s">
        <v>270</v>
      </c>
      <c r="AZ109" s="34"/>
      <c r="BA109" s="34"/>
      <c r="BB109" s="35"/>
      <c r="BC109" s="34"/>
      <c r="BD109" s="36">
        <f>SUM(BD101:BD108)</f>
        <v>549.4</v>
      </c>
      <c r="DR109" s="47">
        <v>45120</v>
      </c>
      <c r="DS109" s="25" t="s">
        <v>16</v>
      </c>
      <c r="DT109" s="25" t="s">
        <v>263</v>
      </c>
      <c r="DU109" s="25" t="s">
        <v>264</v>
      </c>
      <c r="DV109" s="26" t="s">
        <v>265</v>
      </c>
      <c r="DW109" s="25" t="s">
        <v>266</v>
      </c>
      <c r="DX109" s="27" t="s">
        <v>267</v>
      </c>
    </row>
    <row r="110" spans="26:128" ht="16.5" customHeight="1" thickBot="1">
      <c r="DR110" s="56" t="s">
        <v>268</v>
      </c>
      <c r="DS110" s="29" t="s">
        <v>766</v>
      </c>
      <c r="DT110" s="29"/>
      <c r="DU110" s="29">
        <v>1</v>
      </c>
      <c r="DV110" s="30">
        <v>45.9</v>
      </c>
      <c r="DW110" s="29"/>
      <c r="DX110" s="31">
        <f t="shared" ref="DX110:DX131" si="65">(DU110*DV110)-DW110</f>
        <v>45.9</v>
      </c>
    </row>
    <row r="111" spans="26:128" ht="16.5" customHeight="1" thickBot="1">
      <c r="Z111" s="24">
        <v>45038</v>
      </c>
      <c r="AA111" s="25" t="s">
        <v>16</v>
      </c>
      <c r="AB111" s="25" t="s">
        <v>263</v>
      </c>
      <c r="AC111" s="25" t="s">
        <v>264</v>
      </c>
      <c r="AD111" s="26" t="s">
        <v>265</v>
      </c>
      <c r="AE111" s="25" t="s">
        <v>266</v>
      </c>
      <c r="AF111" s="27" t="s">
        <v>267</v>
      </c>
      <c r="AX111" s="47">
        <v>45057</v>
      </c>
      <c r="AY111" s="25" t="s">
        <v>16</v>
      </c>
      <c r="AZ111" s="25" t="s">
        <v>263</v>
      </c>
      <c r="BA111" s="25" t="s">
        <v>264</v>
      </c>
      <c r="BB111" s="26" t="s">
        <v>265</v>
      </c>
      <c r="BC111" s="25" t="s">
        <v>266</v>
      </c>
      <c r="BD111" s="27" t="s">
        <v>267</v>
      </c>
      <c r="DR111" s="57"/>
      <c r="DS111" s="29" t="s">
        <v>278</v>
      </c>
      <c r="DT111" s="29"/>
      <c r="DU111" s="29">
        <v>1</v>
      </c>
      <c r="DV111" s="30">
        <v>42.9</v>
      </c>
      <c r="DW111" s="29"/>
      <c r="DX111" s="31">
        <f t="shared" si="65"/>
        <v>42.9</v>
      </c>
    </row>
    <row r="112" spans="26:128" ht="18.75" customHeight="1">
      <c r="Z112" s="72" t="s">
        <v>442</v>
      </c>
      <c r="AA112" s="28" t="s">
        <v>443</v>
      </c>
      <c r="AB112" s="29"/>
      <c r="AC112" s="29">
        <v>45</v>
      </c>
      <c r="AD112" s="30">
        <v>1</v>
      </c>
      <c r="AE112" s="29"/>
      <c r="AF112" s="31">
        <f t="shared" ref="AF112:AF117" si="66">(AC112*AD112)-AE112</f>
        <v>45</v>
      </c>
      <c r="AX112" s="56" t="s">
        <v>390</v>
      </c>
      <c r="AY112" s="29" t="s">
        <v>391</v>
      </c>
      <c r="AZ112" s="29"/>
      <c r="BA112" s="29">
        <v>4</v>
      </c>
      <c r="BB112" s="30">
        <v>12</v>
      </c>
      <c r="BC112" s="29"/>
      <c r="BD112" s="31">
        <f>(BA112*BB112)-BC112</f>
        <v>48</v>
      </c>
      <c r="DR112" s="57"/>
      <c r="DS112" s="29" t="s">
        <v>349</v>
      </c>
      <c r="DT112" s="29"/>
      <c r="DU112" s="29">
        <v>12</v>
      </c>
      <c r="DV112" s="30">
        <v>2.99</v>
      </c>
      <c r="DW112" s="29"/>
      <c r="DX112" s="31">
        <f t="shared" si="65"/>
        <v>35.880000000000003</v>
      </c>
    </row>
    <row r="113" spans="26:128" ht="18.75" customHeight="1">
      <c r="Z113" s="76"/>
      <c r="AA113" s="28" t="s">
        <v>444</v>
      </c>
      <c r="AB113" s="29"/>
      <c r="AC113" s="29">
        <v>45</v>
      </c>
      <c r="AD113" s="30">
        <v>1</v>
      </c>
      <c r="AE113" s="29"/>
      <c r="AF113" s="31">
        <f t="shared" si="66"/>
        <v>45</v>
      </c>
      <c r="AX113" s="57"/>
      <c r="AY113" s="29" t="s">
        <v>496</v>
      </c>
      <c r="AZ113" s="29"/>
      <c r="BA113" s="29">
        <v>5</v>
      </c>
      <c r="BB113" s="30">
        <v>12</v>
      </c>
      <c r="BC113" s="29"/>
      <c r="BD113" s="31">
        <f>(BA113*BB113)-BC113</f>
        <v>60</v>
      </c>
      <c r="DR113" s="57"/>
      <c r="DS113" s="29" t="s">
        <v>136</v>
      </c>
      <c r="DT113" s="29"/>
      <c r="DU113" s="29">
        <v>1</v>
      </c>
      <c r="DV113" s="30">
        <v>14.94</v>
      </c>
      <c r="DW113" s="29"/>
      <c r="DX113" s="31">
        <f t="shared" si="65"/>
        <v>14.94</v>
      </c>
    </row>
    <row r="114" spans="26:128" ht="18.75" customHeight="1" thickBot="1">
      <c r="Z114" s="76"/>
      <c r="AA114" s="28" t="s">
        <v>445</v>
      </c>
      <c r="AB114" s="29"/>
      <c r="AC114" s="29">
        <v>45</v>
      </c>
      <c r="AD114" s="30">
        <v>1.5</v>
      </c>
      <c r="AE114" s="29"/>
      <c r="AF114" s="31">
        <f t="shared" si="66"/>
        <v>67.5</v>
      </c>
      <c r="AX114" s="68"/>
      <c r="AY114" s="29" t="s">
        <v>392</v>
      </c>
      <c r="AZ114" s="29"/>
      <c r="BA114" s="29">
        <v>25</v>
      </c>
      <c r="BB114" s="30">
        <v>3</v>
      </c>
      <c r="BC114" s="29"/>
      <c r="BD114" s="31">
        <f>(BA114*BB114)-BC114</f>
        <v>75</v>
      </c>
      <c r="DR114" s="57"/>
      <c r="DS114" s="29" t="s">
        <v>143</v>
      </c>
      <c r="DT114" s="29"/>
      <c r="DU114" s="29">
        <v>1</v>
      </c>
      <c r="DV114" s="30">
        <v>14.94</v>
      </c>
      <c r="DW114" s="29"/>
      <c r="DX114" s="31">
        <f t="shared" si="65"/>
        <v>14.94</v>
      </c>
    </row>
    <row r="115" spans="26:128" ht="18.75" customHeight="1" thickBot="1">
      <c r="Z115" s="76"/>
      <c r="AA115" s="28" t="s">
        <v>446</v>
      </c>
      <c r="AB115" s="29"/>
      <c r="AC115" s="29">
        <v>45</v>
      </c>
      <c r="AD115" s="30">
        <v>1.5</v>
      </c>
      <c r="AE115" s="29"/>
      <c r="AF115" s="31">
        <f t="shared" si="66"/>
        <v>67.5</v>
      </c>
      <c r="AX115" s="48" t="s">
        <v>100</v>
      </c>
      <c r="AY115" s="33" t="s">
        <v>270</v>
      </c>
      <c r="AZ115" s="34"/>
      <c r="BA115" s="34"/>
      <c r="BB115" s="35"/>
      <c r="BC115" s="34"/>
      <c r="BD115" s="36">
        <f>SUM(BD112:BD114)</f>
        <v>183</v>
      </c>
      <c r="DR115" s="57"/>
      <c r="DS115" s="29" t="s">
        <v>645</v>
      </c>
      <c r="DT115" s="29"/>
      <c r="DU115" s="29">
        <v>1</v>
      </c>
      <c r="DV115" s="30">
        <v>17.34</v>
      </c>
      <c r="DW115" s="29"/>
      <c r="DX115" s="31">
        <f t="shared" si="65"/>
        <v>17.34</v>
      </c>
    </row>
    <row r="116" spans="26:128" ht="18.75" customHeight="1" thickBot="1">
      <c r="Z116" s="76"/>
      <c r="AA116" s="28" t="s">
        <v>447</v>
      </c>
      <c r="AB116" s="29"/>
      <c r="AC116" s="29">
        <v>20</v>
      </c>
      <c r="AD116" s="30">
        <v>1.5</v>
      </c>
      <c r="AE116" s="29"/>
      <c r="AF116" s="31">
        <f t="shared" si="66"/>
        <v>30</v>
      </c>
      <c r="DR116" s="57"/>
      <c r="DS116" s="29" t="s">
        <v>213</v>
      </c>
      <c r="DT116" s="29"/>
      <c r="DU116" s="29">
        <v>1</v>
      </c>
      <c r="DV116" s="30">
        <v>14.94</v>
      </c>
      <c r="DW116" s="29"/>
      <c r="DX116" s="31">
        <f t="shared" si="65"/>
        <v>14.94</v>
      </c>
    </row>
    <row r="117" spans="26:128" ht="18.75" customHeight="1">
      <c r="Z117" s="73"/>
      <c r="AA117" s="28" t="s">
        <v>448</v>
      </c>
      <c r="AB117" s="29"/>
      <c r="AC117" s="29">
        <v>20</v>
      </c>
      <c r="AD117" s="30">
        <v>1</v>
      </c>
      <c r="AE117" s="29"/>
      <c r="AF117" s="31">
        <f t="shared" si="66"/>
        <v>20</v>
      </c>
      <c r="AX117" s="24">
        <v>45057</v>
      </c>
      <c r="AY117" s="25" t="s">
        <v>16</v>
      </c>
      <c r="AZ117" s="25" t="s">
        <v>263</v>
      </c>
      <c r="BA117" s="25" t="s">
        <v>264</v>
      </c>
      <c r="BB117" s="26" t="s">
        <v>265</v>
      </c>
      <c r="BC117" s="25" t="s">
        <v>266</v>
      </c>
      <c r="BD117" s="27" t="s">
        <v>267</v>
      </c>
      <c r="DR117" s="57"/>
      <c r="DS117" s="29" t="s">
        <v>201</v>
      </c>
      <c r="DT117" s="29"/>
      <c r="DU117" s="29">
        <v>12</v>
      </c>
      <c r="DV117" s="30">
        <v>1.45</v>
      </c>
      <c r="DW117" s="29">
        <v>1.2</v>
      </c>
      <c r="DX117" s="31">
        <f t="shared" si="65"/>
        <v>16.2</v>
      </c>
    </row>
    <row r="118" spans="26:128" ht="21.75" customHeight="1" thickBot="1">
      <c r="Z118" s="46" t="s">
        <v>99</v>
      </c>
      <c r="AA118" s="33" t="s">
        <v>270</v>
      </c>
      <c r="AB118" s="34"/>
      <c r="AC118" s="34"/>
      <c r="AD118" s="35"/>
      <c r="AE118" s="34"/>
      <c r="AF118" s="36">
        <f>SUM(AF112:AF117,)</f>
        <v>275</v>
      </c>
      <c r="AX118" s="37" t="s">
        <v>271</v>
      </c>
      <c r="AY118" s="28" t="s">
        <v>273</v>
      </c>
      <c r="AZ118" s="29"/>
      <c r="BA118" s="29">
        <v>80</v>
      </c>
      <c r="BB118" s="30">
        <v>2.75</v>
      </c>
      <c r="BC118" s="29"/>
      <c r="BD118" s="31">
        <f>(BA118*BB118)-BC118</f>
        <v>220</v>
      </c>
      <c r="DR118" s="57"/>
      <c r="DS118" s="29" t="s">
        <v>350</v>
      </c>
      <c r="DT118" s="29"/>
      <c r="DU118" s="29">
        <v>3</v>
      </c>
      <c r="DV118" s="30">
        <v>11.34</v>
      </c>
      <c r="DW118" s="29"/>
      <c r="DX118" s="31">
        <f t="shared" si="65"/>
        <v>34.019999999999996</v>
      </c>
    </row>
    <row r="119" spans="26:128" ht="16.5" customHeight="1" thickBot="1">
      <c r="AX119" s="32" t="s">
        <v>272</v>
      </c>
      <c r="AY119" s="33" t="s">
        <v>270</v>
      </c>
      <c r="AZ119" s="34"/>
      <c r="BA119" s="34"/>
      <c r="BB119" s="35"/>
      <c r="BC119" s="34"/>
      <c r="BD119" s="36">
        <f>SUM(BD118:BD118)</f>
        <v>220</v>
      </c>
      <c r="DR119" s="57"/>
      <c r="DS119" s="29" t="s">
        <v>148</v>
      </c>
      <c r="DT119" s="29"/>
      <c r="DU119" s="29">
        <v>3</v>
      </c>
      <c r="DV119" s="30">
        <v>11.34</v>
      </c>
      <c r="DW119" s="29"/>
      <c r="DX119" s="31">
        <f t="shared" si="65"/>
        <v>34.019999999999996</v>
      </c>
    </row>
    <row r="120" spans="26:128" ht="17.25" customHeight="1" thickBot="1">
      <c r="DR120" s="57"/>
      <c r="DS120" s="29" t="s">
        <v>138</v>
      </c>
      <c r="DT120" s="29"/>
      <c r="DU120" s="29">
        <v>12</v>
      </c>
      <c r="DV120" s="30">
        <v>2.4900000000000002</v>
      </c>
      <c r="DW120" s="29">
        <v>2.4</v>
      </c>
      <c r="DX120" s="31">
        <f t="shared" si="65"/>
        <v>27.480000000000004</v>
      </c>
    </row>
    <row r="121" spans="26:128" ht="16.5" customHeight="1" thickBot="1">
      <c r="AX121" s="47">
        <v>45057</v>
      </c>
      <c r="AY121" s="25" t="s">
        <v>16</v>
      </c>
      <c r="AZ121" s="25" t="s">
        <v>263</v>
      </c>
      <c r="BA121" s="25" t="s">
        <v>264</v>
      </c>
      <c r="BB121" s="26" t="s">
        <v>265</v>
      </c>
      <c r="BC121" s="25" t="s">
        <v>266</v>
      </c>
      <c r="BD121" s="27" t="s">
        <v>267</v>
      </c>
      <c r="DR121" s="57"/>
      <c r="DS121" s="29" t="s">
        <v>85</v>
      </c>
      <c r="DT121" s="29"/>
      <c r="DU121" s="29">
        <v>3</v>
      </c>
      <c r="DV121" s="30">
        <v>40.14</v>
      </c>
      <c r="DW121" s="29"/>
      <c r="DX121" s="31">
        <f t="shared" si="65"/>
        <v>120.42</v>
      </c>
    </row>
    <row r="122" spans="26:128" ht="15.75" customHeight="1">
      <c r="AX122" s="66" t="s">
        <v>767</v>
      </c>
      <c r="AY122" s="29" t="s">
        <v>706</v>
      </c>
      <c r="AZ122" s="29"/>
      <c r="BA122" s="29">
        <v>3</v>
      </c>
      <c r="BB122" s="30">
        <v>47.8767</v>
      </c>
      <c r="BC122" s="29"/>
      <c r="BD122" s="31">
        <f>(BA122*BB122)-BC122</f>
        <v>143.6301</v>
      </c>
      <c r="DR122" s="57"/>
      <c r="DS122" s="29" t="s">
        <v>728</v>
      </c>
      <c r="DT122" s="29"/>
      <c r="DU122" s="29">
        <v>24</v>
      </c>
      <c r="DV122" s="30">
        <v>2.09</v>
      </c>
      <c r="DW122" s="29"/>
      <c r="DX122" s="31">
        <f t="shared" si="65"/>
        <v>50.16</v>
      </c>
    </row>
    <row r="123" spans="26:128" ht="15.75" customHeight="1">
      <c r="AX123" s="67"/>
      <c r="AY123" s="29" t="s">
        <v>709</v>
      </c>
      <c r="AZ123" s="29"/>
      <c r="BA123" s="29">
        <v>4</v>
      </c>
      <c r="BB123" s="30">
        <v>44.692500000000003</v>
      </c>
      <c r="BC123" s="29"/>
      <c r="BD123" s="31">
        <f>(BA123*BB123)-BC123</f>
        <v>178.77</v>
      </c>
      <c r="DR123" s="57"/>
      <c r="DS123" s="29" t="s">
        <v>643</v>
      </c>
      <c r="DT123" s="29"/>
      <c r="DU123" s="29">
        <v>12</v>
      </c>
      <c r="DV123" s="30">
        <v>2.29</v>
      </c>
      <c r="DW123" s="29"/>
      <c r="DX123" s="31">
        <f t="shared" si="65"/>
        <v>27.48</v>
      </c>
    </row>
    <row r="124" spans="26:128" ht="16.5" customHeight="1" thickBot="1">
      <c r="AX124" s="48" t="s">
        <v>272</v>
      </c>
      <c r="AY124" s="33" t="s">
        <v>270</v>
      </c>
      <c r="AZ124" s="34"/>
      <c r="BA124" s="34"/>
      <c r="BB124" s="35"/>
      <c r="BC124" s="34"/>
      <c r="BD124" s="36">
        <f>SUM(BD122:BD123)</f>
        <v>322.40010000000001</v>
      </c>
      <c r="DR124" s="57"/>
      <c r="DS124" s="29" t="s">
        <v>138</v>
      </c>
      <c r="DT124" s="29"/>
      <c r="DU124" s="29">
        <v>6</v>
      </c>
      <c r="DV124" s="30">
        <v>28.68</v>
      </c>
      <c r="DW124" s="29"/>
      <c r="DX124" s="31">
        <f t="shared" si="65"/>
        <v>172.07999999999998</v>
      </c>
    </row>
    <row r="125" spans="26:128" ht="16.5" customHeight="1" thickBot="1">
      <c r="DR125" s="57"/>
      <c r="DS125" s="29" t="s">
        <v>646</v>
      </c>
      <c r="DT125" s="29"/>
      <c r="DU125" s="29">
        <v>1</v>
      </c>
      <c r="DV125" s="30">
        <v>131.68</v>
      </c>
      <c r="DW125" s="29"/>
      <c r="DX125" s="31">
        <f t="shared" si="65"/>
        <v>131.68</v>
      </c>
    </row>
    <row r="126" spans="26:128" ht="16.5" customHeight="1" thickBot="1">
      <c r="AX126" s="47">
        <v>45058</v>
      </c>
      <c r="AY126" s="25" t="s">
        <v>16</v>
      </c>
      <c r="AZ126" s="25" t="s">
        <v>263</v>
      </c>
      <c r="BA126" s="25" t="s">
        <v>264</v>
      </c>
      <c r="BB126" s="26" t="s">
        <v>265</v>
      </c>
      <c r="BC126" s="25" t="s">
        <v>266</v>
      </c>
      <c r="BD126" s="27" t="s">
        <v>267</v>
      </c>
      <c r="DR126" s="57"/>
      <c r="DS126" s="29" t="s">
        <v>142</v>
      </c>
      <c r="DT126" s="29"/>
      <c r="DU126" s="29">
        <v>30</v>
      </c>
      <c r="DV126" s="30">
        <v>2.99</v>
      </c>
      <c r="DW126" s="29"/>
      <c r="DX126" s="31">
        <f t="shared" si="65"/>
        <v>89.7</v>
      </c>
    </row>
    <row r="127" spans="26:128" ht="15.75" customHeight="1">
      <c r="AX127" s="56" t="s">
        <v>268</v>
      </c>
      <c r="AY127" s="29" t="s">
        <v>304</v>
      </c>
      <c r="AZ127" s="29"/>
      <c r="BA127" s="29">
        <v>3.21</v>
      </c>
      <c r="BB127" s="30">
        <v>1.95</v>
      </c>
      <c r="BC127" s="29"/>
      <c r="BD127" s="31">
        <f t="shared" ref="BD127:BD136" si="67">(BA127*BB127)-BC127</f>
        <v>6.2595000000000001</v>
      </c>
      <c r="DR127" s="57"/>
      <c r="DS127" s="29" t="s">
        <v>353</v>
      </c>
      <c r="DT127" s="29"/>
      <c r="DU127" s="29">
        <v>12</v>
      </c>
      <c r="DV127" s="30">
        <v>1.25</v>
      </c>
      <c r="DW127" s="29"/>
      <c r="DX127" s="31">
        <f t="shared" si="65"/>
        <v>15</v>
      </c>
    </row>
    <row r="128" spans="26:128" ht="15.75" customHeight="1">
      <c r="AX128" s="57"/>
      <c r="AY128" s="29" t="s">
        <v>283</v>
      </c>
      <c r="AZ128" s="29"/>
      <c r="BA128" s="29">
        <v>5.4649999999999999</v>
      </c>
      <c r="BB128" s="30">
        <v>2.99</v>
      </c>
      <c r="BC128" s="29"/>
      <c r="BD128" s="31">
        <f t="shared" si="67"/>
        <v>16.340350000000001</v>
      </c>
      <c r="DR128" s="57"/>
      <c r="DS128" s="29" t="s">
        <v>353</v>
      </c>
      <c r="DT128" s="29"/>
      <c r="DU128" s="29">
        <v>12</v>
      </c>
      <c r="DV128" s="30">
        <v>1.0900000000000001</v>
      </c>
      <c r="DW128" s="29"/>
      <c r="DX128" s="31">
        <f t="shared" si="65"/>
        <v>13.080000000000002</v>
      </c>
    </row>
    <row r="129" spans="50:128" ht="15.75" customHeight="1">
      <c r="AX129" s="57"/>
      <c r="AY129" s="29" t="s">
        <v>276</v>
      </c>
      <c r="AZ129" s="29"/>
      <c r="BA129" s="29">
        <v>4.2750000000000004</v>
      </c>
      <c r="BB129" s="30">
        <v>7.99</v>
      </c>
      <c r="BC129" s="29"/>
      <c r="BD129" s="31">
        <f t="shared" si="67"/>
        <v>34.157250000000005</v>
      </c>
      <c r="DR129" s="57"/>
      <c r="DS129" s="29" t="s">
        <v>41</v>
      </c>
      <c r="DT129" s="29"/>
      <c r="DU129" s="29">
        <v>1</v>
      </c>
      <c r="DV129" s="30">
        <v>128.88</v>
      </c>
      <c r="DW129" s="29"/>
      <c r="DX129" s="31">
        <f t="shared" si="65"/>
        <v>128.88</v>
      </c>
    </row>
    <row r="130" spans="50:128" ht="18.75" customHeight="1">
      <c r="AX130" s="57"/>
      <c r="AY130" s="29" t="s">
        <v>660</v>
      </c>
      <c r="AZ130" s="29"/>
      <c r="BA130" s="29">
        <v>3</v>
      </c>
      <c r="BB130" s="30">
        <v>0.99</v>
      </c>
      <c r="BC130" s="29"/>
      <c r="BD130" s="31">
        <f t="shared" si="67"/>
        <v>2.9699999999999998</v>
      </c>
      <c r="DR130" s="57"/>
      <c r="DS130" s="29" t="s">
        <v>635</v>
      </c>
      <c r="DT130" s="29"/>
      <c r="DU130" s="29">
        <v>1</v>
      </c>
      <c r="DV130" s="30">
        <v>115.8</v>
      </c>
      <c r="DW130" s="29"/>
      <c r="DX130" s="31">
        <f t="shared" si="65"/>
        <v>115.8</v>
      </c>
    </row>
    <row r="131" spans="50:128" ht="18.75" customHeight="1">
      <c r="AX131" s="57"/>
      <c r="AY131" s="29" t="s">
        <v>660</v>
      </c>
      <c r="AZ131" s="29"/>
      <c r="BA131" s="29">
        <v>1</v>
      </c>
      <c r="BB131" s="30">
        <v>5.49</v>
      </c>
      <c r="BC131" s="29"/>
      <c r="BD131" s="31">
        <f t="shared" si="67"/>
        <v>5.49</v>
      </c>
      <c r="DR131" s="57"/>
      <c r="DS131" s="29" t="s">
        <v>51</v>
      </c>
      <c r="DT131" s="29"/>
      <c r="DU131" s="29">
        <v>9</v>
      </c>
      <c r="DV131" s="30">
        <v>7.49</v>
      </c>
      <c r="DW131" s="29"/>
      <c r="DX131" s="31">
        <f t="shared" si="65"/>
        <v>67.41</v>
      </c>
    </row>
    <row r="132" spans="50:128" ht="16.5" thickBot="1">
      <c r="AX132" s="57"/>
      <c r="AY132" s="29" t="s">
        <v>366</v>
      </c>
      <c r="AZ132" s="29"/>
      <c r="BA132" s="29">
        <v>6</v>
      </c>
      <c r="BB132" s="30">
        <v>17.98</v>
      </c>
      <c r="BC132" s="29"/>
      <c r="BD132" s="31">
        <f t="shared" si="67"/>
        <v>107.88</v>
      </c>
      <c r="DR132" s="48" t="s">
        <v>99</v>
      </c>
      <c r="DS132" s="33" t="s">
        <v>270</v>
      </c>
      <c r="DT132" s="34"/>
      <c r="DU132" s="34"/>
      <c r="DV132" s="35"/>
      <c r="DW132" s="34"/>
      <c r="DX132" s="36">
        <f>SUM(DX110:DX131)</f>
        <v>1230.2500000000002</v>
      </c>
    </row>
    <row r="133" spans="50:128" ht="15.75">
      <c r="AX133" s="57"/>
      <c r="AY133" s="29" t="s">
        <v>353</v>
      </c>
      <c r="AZ133" s="29"/>
      <c r="BA133" s="29">
        <v>24</v>
      </c>
      <c r="BB133" s="30">
        <v>1.29</v>
      </c>
      <c r="BC133" s="29"/>
      <c r="BD133" s="31">
        <f t="shared" si="67"/>
        <v>30.96</v>
      </c>
    </row>
    <row r="134" spans="50:128" ht="15.75">
      <c r="AX134" s="57"/>
      <c r="AY134" s="29" t="s">
        <v>768</v>
      </c>
      <c r="AZ134" s="29"/>
      <c r="BA134" s="29">
        <v>9</v>
      </c>
      <c r="BB134" s="30">
        <v>6.95</v>
      </c>
      <c r="BC134" s="29"/>
      <c r="BD134" s="31">
        <f t="shared" si="67"/>
        <v>62.550000000000004</v>
      </c>
    </row>
    <row r="135" spans="50:128" ht="15.75">
      <c r="AX135" s="57"/>
      <c r="AY135" s="29" t="s">
        <v>424</v>
      </c>
      <c r="AZ135" s="29"/>
      <c r="BA135" s="29">
        <v>1</v>
      </c>
      <c r="BB135" s="30">
        <v>53.88</v>
      </c>
      <c r="BC135" s="29"/>
      <c r="BD135" s="31">
        <f t="shared" si="67"/>
        <v>53.88</v>
      </c>
    </row>
    <row r="136" spans="50:128" ht="16.5" thickBot="1">
      <c r="AX136" s="68"/>
      <c r="AY136" s="29" t="s">
        <v>769</v>
      </c>
      <c r="AZ136" s="29"/>
      <c r="BA136" s="29">
        <v>3</v>
      </c>
      <c r="BB136" s="30">
        <v>139.30000000000001</v>
      </c>
      <c r="BC136" s="29"/>
      <c r="BD136" s="31">
        <f t="shared" si="67"/>
        <v>417.90000000000003</v>
      </c>
    </row>
    <row r="137" spans="50:128" ht="15.75" thickBot="1">
      <c r="AX137" s="48" t="s">
        <v>99</v>
      </c>
      <c r="AY137" s="33" t="s">
        <v>270</v>
      </c>
      <c r="AZ137" s="34"/>
      <c r="BA137" s="34"/>
      <c r="BB137" s="35"/>
      <c r="BC137" s="34"/>
      <c r="BD137" s="36">
        <f>SUM(BD127:BD136)</f>
        <v>738.38710000000003</v>
      </c>
    </row>
    <row r="138" spans="50:128" ht="15.75" thickBot="1"/>
    <row r="139" spans="50:128" ht="15.75">
      <c r="AX139" s="24">
        <v>45058</v>
      </c>
      <c r="AY139" s="25" t="s">
        <v>16</v>
      </c>
      <c r="AZ139" s="25" t="s">
        <v>263</v>
      </c>
      <c r="BA139" s="25" t="s">
        <v>264</v>
      </c>
      <c r="BB139" s="26" t="s">
        <v>265</v>
      </c>
      <c r="BC139" s="25" t="s">
        <v>266</v>
      </c>
      <c r="BD139" s="27" t="s">
        <v>267</v>
      </c>
    </row>
    <row r="140" spans="50:128" ht="15.75">
      <c r="AX140" s="60" t="s">
        <v>312</v>
      </c>
      <c r="AY140" s="29" t="s">
        <v>753</v>
      </c>
      <c r="AZ140" s="29"/>
      <c r="BA140" s="29">
        <v>18</v>
      </c>
      <c r="BB140" s="30">
        <v>7.09</v>
      </c>
      <c r="BC140" s="29"/>
      <c r="BD140" s="31">
        <f>(BA140*BB140)-BC140</f>
        <v>127.62</v>
      </c>
    </row>
    <row r="141" spans="50:128" ht="15.75">
      <c r="AX141" s="61"/>
      <c r="AY141" s="29" t="s">
        <v>314</v>
      </c>
      <c r="AZ141" s="29"/>
      <c r="BA141" s="29">
        <v>72</v>
      </c>
      <c r="BB141" s="30">
        <v>12.8</v>
      </c>
      <c r="BC141" s="29"/>
      <c r="BD141" s="31">
        <f>(BA141*BB141)-BC141</f>
        <v>921.6</v>
      </c>
    </row>
    <row r="142" spans="50:128" ht="15.75">
      <c r="AX142" s="62"/>
      <c r="AY142" s="28" t="s">
        <v>315</v>
      </c>
      <c r="AZ142" s="29"/>
      <c r="BA142" s="29">
        <v>20</v>
      </c>
      <c r="BB142" s="30">
        <v>14.99</v>
      </c>
      <c r="BC142" s="29"/>
      <c r="BD142" s="31">
        <f>(BA142*BB142)-BC142</f>
        <v>299.8</v>
      </c>
    </row>
    <row r="143" spans="50:128" ht="15.75" thickBot="1">
      <c r="AX143" s="32" t="s">
        <v>272</v>
      </c>
      <c r="AY143" s="33" t="s">
        <v>270</v>
      </c>
      <c r="AZ143" s="34"/>
      <c r="BA143" s="34"/>
      <c r="BB143" s="35"/>
      <c r="BC143" s="34"/>
      <c r="BD143" s="36">
        <f>SUM(BD140:BD142)</f>
        <v>1349.02</v>
      </c>
    </row>
  </sheetData>
  <mergeCells count="155">
    <mergeCell ref="AX140:AX142"/>
    <mergeCell ref="CL98:CL103"/>
    <mergeCell ref="DR99:DR106"/>
    <mergeCell ref="AX101:AX108"/>
    <mergeCell ref="DR110:DR131"/>
    <mergeCell ref="AX112:AX114"/>
    <mergeCell ref="AX122:AX123"/>
    <mergeCell ref="AX127:AX136"/>
    <mergeCell ref="DR65:DR81"/>
    <mergeCell ref="BF68:BF70"/>
    <mergeCell ref="DJ74:DJ76"/>
    <mergeCell ref="BN75:BN76"/>
    <mergeCell ref="AX77:AX86"/>
    <mergeCell ref="DR93:DR95"/>
    <mergeCell ref="DB94:DB95"/>
    <mergeCell ref="AP95:AP96"/>
    <mergeCell ref="DB58:DB60"/>
    <mergeCell ref="BV59:BV63"/>
    <mergeCell ref="CL60:CL90"/>
    <mergeCell ref="AP61:AP67"/>
    <mergeCell ref="BF62:BF64"/>
    <mergeCell ref="BN63:BN67"/>
    <mergeCell ref="DB64:DB86"/>
    <mergeCell ref="CT65:CT82"/>
    <mergeCell ref="BN33:BN35"/>
    <mergeCell ref="CD35:CD37"/>
    <mergeCell ref="CL35:CL39"/>
    <mergeCell ref="BV36:BV38"/>
    <mergeCell ref="CT36:CT37"/>
    <mergeCell ref="BN39:BN59"/>
    <mergeCell ref="AP81:AP91"/>
    <mergeCell ref="AH82:AH83"/>
    <mergeCell ref="AX90:AX93"/>
    <mergeCell ref="BV42:BV43"/>
    <mergeCell ref="AX44:AX45"/>
    <mergeCell ref="AX49:AX73"/>
    <mergeCell ref="CD49:CD50"/>
    <mergeCell ref="CL51:CL56"/>
    <mergeCell ref="BF52:BF54"/>
    <mergeCell ref="CD54:CD55"/>
    <mergeCell ref="AP55:AP57"/>
    <mergeCell ref="AP71:AP73"/>
    <mergeCell ref="DB1:DH1"/>
    <mergeCell ref="DJ1:DP1"/>
    <mergeCell ref="DR1:DX1"/>
    <mergeCell ref="DZ1:EF1"/>
    <mergeCell ref="EH1:EN1"/>
    <mergeCell ref="DZ4:DZ17"/>
    <mergeCell ref="CL1:CR1"/>
    <mergeCell ref="CT1:CZ1"/>
    <mergeCell ref="BN1:BT1"/>
    <mergeCell ref="BV1:CB1"/>
    <mergeCell ref="CD1:CJ1"/>
    <mergeCell ref="DR13:DR14"/>
    <mergeCell ref="BN4:BN9"/>
    <mergeCell ref="BV4:BV6"/>
    <mergeCell ref="CD4:CD26"/>
    <mergeCell ref="CL4:CL5"/>
    <mergeCell ref="CT4:CT8"/>
    <mergeCell ref="DJ5:DJ9"/>
    <mergeCell ref="BV16:BV26"/>
    <mergeCell ref="CT16:CT18"/>
    <mergeCell ref="BN17:BN29"/>
    <mergeCell ref="DR18:DR20"/>
    <mergeCell ref="CL20:CL31"/>
    <mergeCell ref="CT22:CT24"/>
    <mergeCell ref="EH8:EH22"/>
    <mergeCell ref="CL9:CL12"/>
    <mergeCell ref="DZ26:DZ28"/>
    <mergeCell ref="BV10:BV12"/>
    <mergeCell ref="DB12:DB15"/>
    <mergeCell ref="DJ13:DJ26"/>
    <mergeCell ref="BF28:BF29"/>
    <mergeCell ref="B73:B74"/>
    <mergeCell ref="B18:B24"/>
    <mergeCell ref="R22:R31"/>
    <mergeCell ref="DZ32:DZ49"/>
    <mergeCell ref="DR24:DR53"/>
    <mergeCell ref="DJ40:DJ47"/>
    <mergeCell ref="DJ51:DJ70"/>
    <mergeCell ref="EH57:EH62"/>
    <mergeCell ref="EH26:EH27"/>
    <mergeCell ref="BV30:BV32"/>
    <mergeCell ref="CD30:CD31"/>
    <mergeCell ref="DJ30:DJ32"/>
    <mergeCell ref="DB31:DB50"/>
    <mergeCell ref="EH31:EH53"/>
    <mergeCell ref="BF33:BF44"/>
    <mergeCell ref="AP41:AP48"/>
    <mergeCell ref="CT41:CT53"/>
    <mergeCell ref="Z93:Z103"/>
    <mergeCell ref="Z112:Z117"/>
    <mergeCell ref="AX1:BD1"/>
    <mergeCell ref="BF1:BL1"/>
    <mergeCell ref="AH57:AH59"/>
    <mergeCell ref="AP1:AV1"/>
    <mergeCell ref="AH14:AH16"/>
    <mergeCell ref="AH31:AH41"/>
    <mergeCell ref="Z81:Z89"/>
    <mergeCell ref="Z12:Z13"/>
    <mergeCell ref="Z49:Z55"/>
    <mergeCell ref="Z59:Z61"/>
    <mergeCell ref="Z107:Z108"/>
    <mergeCell ref="AP25:AP26"/>
    <mergeCell ref="AP30:AP37"/>
    <mergeCell ref="AH71:AH78"/>
    <mergeCell ref="AH1:AN1"/>
    <mergeCell ref="AH20:AH27"/>
    <mergeCell ref="AP4:AP21"/>
    <mergeCell ref="AX4:AX10"/>
    <mergeCell ref="AX14:AX36"/>
    <mergeCell ref="BF8:BF24"/>
    <mergeCell ref="R1:X1"/>
    <mergeCell ref="J1:P1"/>
    <mergeCell ref="Z1:AF1"/>
    <mergeCell ref="B1:H1"/>
    <mergeCell ref="B82:B83"/>
    <mergeCell ref="B51:B56"/>
    <mergeCell ref="B60:B62"/>
    <mergeCell ref="B66:B69"/>
    <mergeCell ref="J54:J59"/>
    <mergeCell ref="B42:B47"/>
    <mergeCell ref="J67:J70"/>
    <mergeCell ref="B4:B10"/>
    <mergeCell ref="Z23:Z45"/>
    <mergeCell ref="J81:J84"/>
    <mergeCell ref="J18:J50"/>
    <mergeCell ref="B32:B38"/>
    <mergeCell ref="R45:R67"/>
    <mergeCell ref="R5:R6"/>
    <mergeCell ref="J4:J10"/>
    <mergeCell ref="Z69:Z77"/>
    <mergeCell ref="Z17:Z19"/>
    <mergeCell ref="R71:R73"/>
    <mergeCell ref="J74:J75"/>
    <mergeCell ref="R35:R41"/>
    <mergeCell ref="EX50:EX51"/>
    <mergeCell ref="EX55:EX58"/>
    <mergeCell ref="FF13:FF15"/>
    <mergeCell ref="FN5:FN6"/>
    <mergeCell ref="FF19:FF43"/>
    <mergeCell ref="EX1:FD1"/>
    <mergeCell ref="FF1:FL1"/>
    <mergeCell ref="FN1:FT1"/>
    <mergeCell ref="EP44:EP48"/>
    <mergeCell ref="EX5:EX6"/>
    <mergeCell ref="EX10:EX12"/>
    <mergeCell ref="EX16:EX19"/>
    <mergeCell ref="EX23:EX29"/>
    <mergeCell ref="EX33:EX41"/>
    <mergeCell ref="EX45:EX46"/>
    <mergeCell ref="EP1:EV1"/>
    <mergeCell ref="EP13:EP14"/>
    <mergeCell ref="EP18:EP30"/>
    <mergeCell ref="EP38:EP4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71E0E2A7-ED83-41E6-8EBC-F516F68DE000}">
  <ds:schemaRefs/>
</ds:datastoreItem>
</file>

<file path=customXml/itemProps2.xml><?xml version="1.0" encoding="utf-8"?>
<ds:datastoreItem xmlns:ds="http://schemas.openxmlformats.org/officeDocument/2006/customXml" ds:itemID="{5AEE5D87-9795-4B83-9A47-7FC35F1B392F}">
  <ds:schemaRefs/>
</ds:datastoreItem>
</file>

<file path=customXml/itemProps3.xml><?xml version="1.0" encoding="utf-8"?>
<ds:datastoreItem xmlns:ds="http://schemas.openxmlformats.org/officeDocument/2006/customXml" ds:itemID="{A7F7B342-61BB-4C16-B513-E140AA2CD9BC}">
  <ds:schemaRefs/>
</ds:datastoreItem>
</file>

<file path=customXml/itemProps4.xml><?xml version="1.0" encoding="utf-8"?>
<ds:datastoreItem xmlns:ds="http://schemas.openxmlformats.org/officeDocument/2006/customXml" ds:itemID="{B40A7821-80D4-4975-B2EC-B74F15C06871}">
  <ds:schemaRefs/>
</ds:datastoreItem>
</file>

<file path=customXml/itemProps5.xml><?xml version="1.0" encoding="utf-8"?>
<ds:datastoreItem xmlns:ds="http://schemas.openxmlformats.org/officeDocument/2006/customXml" ds:itemID="{13BC984B-5E66-47F7-B796-68CC99873E43}">
  <ds:schemaRefs/>
</ds:datastoreItem>
</file>

<file path=customXml/itemProps6.xml><?xml version="1.0" encoding="utf-8"?>
<ds:datastoreItem xmlns:ds="http://schemas.openxmlformats.org/officeDocument/2006/customXml" ds:itemID="{25594C87-7A8B-41DC-BC61-BC5B1080429F}">
  <ds:schemaRefs/>
</ds:datastoreItem>
</file>

<file path=customXml/itemProps7.xml><?xml version="1.0" encoding="utf-8"?>
<ds:datastoreItem xmlns:ds="http://schemas.openxmlformats.org/officeDocument/2006/customXml" ds:itemID="{78DEB0A1-4E8E-4A8F-80D4-B5F3618C2936}">
  <ds:schemaRefs/>
</ds:datastoreItem>
</file>

<file path=customXml/itemProps8.xml><?xml version="1.0" encoding="utf-8"?>
<ds:datastoreItem xmlns:ds="http://schemas.openxmlformats.org/officeDocument/2006/customXml" ds:itemID="{53E4A9EA-E2A9-4390-AB6C-39FBB17464BA}">
  <ds:schemaRefs/>
</ds:datastoreItem>
</file>

<file path=customXml/itemProps9.xml><?xml version="1.0" encoding="utf-8"?>
<ds:datastoreItem xmlns:ds="http://schemas.openxmlformats.org/officeDocument/2006/customXml" ds:itemID="{7900E4A2-0884-496C-9EEA-44924F2FCF6D}">
  <ds:schemaRefs/>
</ds:datastoreItem>
</file>

<file path=customXml/itemProps10.xml><?xml version="1.0" encoding="utf-8"?>
<ds:datastoreItem xmlns:ds="http://schemas.openxmlformats.org/officeDocument/2006/customXml" ds:itemID="{702549FF-AE63-461A-BA86-1DF57BBB7221}">
  <ds:schemaRefs/>
</ds:datastoreItem>
</file>

<file path=customXml/itemProps11.xml><?xml version="1.0" encoding="utf-8"?>
<ds:datastoreItem xmlns:ds="http://schemas.openxmlformats.org/officeDocument/2006/customXml" ds:itemID="{13B364C4-2F12-4F01-9C03-B16FF3890C7B}">
  <ds:schemaRefs/>
</ds:datastoreItem>
</file>

<file path=customXml/itemProps12.xml><?xml version="1.0" encoding="utf-8"?>
<ds:datastoreItem xmlns:ds="http://schemas.openxmlformats.org/officeDocument/2006/customXml" ds:itemID="{A27E634A-664C-4234-8C4E-80DD25685953}">
  <ds:schemaRefs/>
</ds:datastoreItem>
</file>

<file path=customXml/itemProps13.xml><?xml version="1.0" encoding="utf-8"?>
<ds:datastoreItem xmlns:ds="http://schemas.openxmlformats.org/officeDocument/2006/customXml" ds:itemID="{9763640D-88BB-4A9E-BCC3-860828A5B2E6}">
  <ds:schemaRefs/>
</ds:datastoreItem>
</file>

<file path=customXml/itemProps14.xml><?xml version="1.0" encoding="utf-8"?>
<ds:datastoreItem xmlns:ds="http://schemas.openxmlformats.org/officeDocument/2006/customXml" ds:itemID="{4A823063-CD51-4FE6-ABA8-D839FBBBE7A9}">
  <ds:schemaRefs/>
</ds:datastoreItem>
</file>

<file path=customXml/itemProps15.xml><?xml version="1.0" encoding="utf-8"?>
<ds:datastoreItem xmlns:ds="http://schemas.openxmlformats.org/officeDocument/2006/customXml" ds:itemID="{647C8F25-BED2-49BC-B767-C8E2E60341EE}">
  <ds:schemaRefs/>
</ds:datastoreItem>
</file>

<file path=customXml/itemProps16.xml><?xml version="1.0" encoding="utf-8"?>
<ds:datastoreItem xmlns:ds="http://schemas.openxmlformats.org/officeDocument/2006/customXml" ds:itemID="{150BCB82-F1D9-4D76-B747-A8CDD19982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LISTAS</vt:lpstr>
      <vt:lpstr>TABELAS</vt:lpstr>
      <vt:lpstr>PAINEL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Felippe Gustavo Santos Ramos</cp:lastModifiedBy>
  <dcterms:created xsi:type="dcterms:W3CDTF">2022-10-12T00:14:26Z</dcterms:created>
  <dcterms:modified xsi:type="dcterms:W3CDTF">2023-09-24T19:28:14Z</dcterms:modified>
</cp:coreProperties>
</file>